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ycleurope-my.sharepoint.com/personal/sami_kaskela_cycleurope_se/Documents/--==SPL==--/Nedladdningsbara från Rhythm/"/>
    </mc:Choice>
  </mc:AlternateContent>
  <xr:revisionPtr revIDLastSave="498" documentId="13_ncr:1_{B9087CA2-8B02-47DD-A0A3-36F1647E8971}" xr6:coauthVersionLast="47" xr6:coauthVersionMax="47" xr10:uidLastSave="{A083DD5D-F6F9-40E9-8BBC-EE0046CB8F4E}"/>
  <workbookProtection workbookAlgorithmName="SHA-512" workbookHashValue="g4lXUMRPW2mzhqHkz6v7fY5YtO+gvtxeMgJHsKV0AAC/9Mf6RO+rw4D0XObJbeOBjbXUj7v5NTmcMGQ4lbTjvw==" workbookSaltValue="hmZcQjwQAL/UT8g9VKJaaA==" workbookSpinCount="100000" lockStructure="1"/>
  <bookViews>
    <workbookView xWindow="-30828" yWindow="900" windowWidth="30936" windowHeight="16896" tabRatio="687" xr2:uid="{B1E5B95E-D406-4C70-9AA6-51B0F68ABBC7}"/>
  </bookViews>
  <sheets>
    <sheet name="Spec" sheetId="28" r:id="rId1"/>
    <sheet name="Lista" sheetId="27" state="hidden" r:id="rId2"/>
    <sheet name="Benämning" sheetId="29" state="hidden" r:id="rId3"/>
  </sheets>
  <externalReferences>
    <externalReference r:id="rId4"/>
  </externalReferences>
  <definedNames>
    <definedName name="_xlnm._FilterDatabase" localSheetId="1" hidden="1">Lista!$A$1:$BN$294</definedName>
    <definedName name="_xlnm.Print_Area" localSheetId="1">Lista!#REF!</definedName>
    <definedName name="_xlnm.Print_Area" localSheetId="0">Spec!$A$1:$K$33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O338" i="27" l="1"/>
  <c r="BN338" i="27"/>
  <c r="BL338" i="27"/>
  <c r="BK338" i="27"/>
  <c r="BI338" i="27"/>
  <c r="BH338" i="27"/>
  <c r="BG338" i="27"/>
  <c r="BE338" i="27"/>
  <c r="BC338" i="27"/>
  <c r="AZ338" i="27"/>
  <c r="AV338" i="27"/>
  <c r="AU338" i="27"/>
  <c r="AR338" i="27"/>
  <c r="AQ338" i="27"/>
  <c r="AO338" i="27"/>
  <c r="AN338" i="27"/>
  <c r="AM338" i="27"/>
  <c r="AL338" i="27"/>
  <c r="AK338" i="27"/>
  <c r="AJ338" i="27"/>
  <c r="AH338" i="27"/>
  <c r="AG338" i="27"/>
  <c r="AF338" i="27"/>
  <c r="AC338" i="27"/>
  <c r="AA338" i="27"/>
  <c r="Z338" i="27"/>
  <c r="Y338" i="27"/>
  <c r="X338" i="27"/>
  <c r="W338" i="27"/>
  <c r="V338" i="27"/>
  <c r="U338" i="27"/>
  <c r="S338" i="27"/>
  <c r="R338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BO337" i="27"/>
  <c r="BN337" i="27"/>
  <c r="BL337" i="27"/>
  <c r="BK337" i="27"/>
  <c r="BI337" i="27"/>
  <c r="BH337" i="27"/>
  <c r="BG337" i="27"/>
  <c r="BE337" i="27"/>
  <c r="BC337" i="27"/>
  <c r="AZ337" i="27"/>
  <c r="AV337" i="27"/>
  <c r="AU337" i="27"/>
  <c r="AR337" i="27"/>
  <c r="AQ337" i="27"/>
  <c r="AO337" i="27"/>
  <c r="AN337" i="27"/>
  <c r="AM337" i="27"/>
  <c r="AL337" i="27"/>
  <c r="AK337" i="27"/>
  <c r="AJ337" i="27"/>
  <c r="AH337" i="27"/>
  <c r="AG337" i="27"/>
  <c r="AF337" i="27"/>
  <c r="AC337" i="27"/>
  <c r="AA337" i="27"/>
  <c r="Z337" i="27"/>
  <c r="Y337" i="27"/>
  <c r="X337" i="27"/>
  <c r="W337" i="27"/>
  <c r="V337" i="27"/>
  <c r="U337" i="27"/>
  <c r="S337" i="27"/>
  <c r="R337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BO336" i="27"/>
  <c r="BN336" i="27"/>
  <c r="BL336" i="27"/>
  <c r="BK336" i="27"/>
  <c r="BI336" i="27"/>
  <c r="BH336" i="27"/>
  <c r="BG336" i="27"/>
  <c r="BE336" i="27"/>
  <c r="BC336" i="27"/>
  <c r="AZ336" i="27"/>
  <c r="AV336" i="27"/>
  <c r="AU336" i="27"/>
  <c r="AR336" i="27"/>
  <c r="AQ336" i="27"/>
  <c r="AO336" i="27"/>
  <c r="AN336" i="27"/>
  <c r="AM336" i="27"/>
  <c r="AL336" i="27"/>
  <c r="AK336" i="27"/>
  <c r="AJ336" i="27"/>
  <c r="AH336" i="27"/>
  <c r="AG336" i="27"/>
  <c r="AF336" i="27"/>
  <c r="AC336" i="27"/>
  <c r="AA336" i="27"/>
  <c r="Z336" i="27"/>
  <c r="Y336" i="27"/>
  <c r="X336" i="27"/>
  <c r="W336" i="27"/>
  <c r="V336" i="27"/>
  <c r="U336" i="27"/>
  <c r="S336" i="27"/>
  <c r="R336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BO335" i="27"/>
  <c r="BN335" i="27"/>
  <c r="BL335" i="27"/>
  <c r="BK335" i="27"/>
  <c r="BI335" i="27"/>
  <c r="BH335" i="27"/>
  <c r="BG335" i="27"/>
  <c r="BE335" i="27"/>
  <c r="BC335" i="27"/>
  <c r="AZ335" i="27"/>
  <c r="AV335" i="27"/>
  <c r="AU335" i="27"/>
  <c r="AR335" i="27"/>
  <c r="AQ335" i="27"/>
  <c r="AO335" i="27"/>
  <c r="AN335" i="27"/>
  <c r="AM335" i="27"/>
  <c r="AL335" i="27"/>
  <c r="AK335" i="27"/>
  <c r="AJ335" i="27"/>
  <c r="AH335" i="27"/>
  <c r="AG335" i="27"/>
  <c r="AF335" i="27"/>
  <c r="AC335" i="27"/>
  <c r="AA335" i="27"/>
  <c r="Z335" i="27"/>
  <c r="Y335" i="27"/>
  <c r="X335" i="27"/>
  <c r="W335" i="27"/>
  <c r="V335" i="27"/>
  <c r="U335" i="27"/>
  <c r="S335" i="27"/>
  <c r="R335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BO334" i="27"/>
  <c r="BN334" i="27"/>
  <c r="BL334" i="27"/>
  <c r="BK334" i="27"/>
  <c r="BI334" i="27"/>
  <c r="BH334" i="27"/>
  <c r="BG334" i="27"/>
  <c r="BE334" i="27"/>
  <c r="BC334" i="27"/>
  <c r="AZ334" i="27"/>
  <c r="AV334" i="27"/>
  <c r="AU334" i="27"/>
  <c r="AR334" i="27"/>
  <c r="AQ334" i="27"/>
  <c r="AO334" i="27"/>
  <c r="AN334" i="27"/>
  <c r="AM334" i="27"/>
  <c r="AL334" i="27"/>
  <c r="AK334" i="27"/>
  <c r="AJ334" i="27"/>
  <c r="AH334" i="27"/>
  <c r="AG334" i="27"/>
  <c r="AF334" i="27"/>
  <c r="AC334" i="27"/>
  <c r="AA334" i="27"/>
  <c r="Z334" i="27"/>
  <c r="Y334" i="27"/>
  <c r="X334" i="27"/>
  <c r="W334" i="27"/>
  <c r="V334" i="27"/>
  <c r="U334" i="27"/>
  <c r="S334" i="27"/>
  <c r="R334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BO333" i="27"/>
  <c r="BN333" i="27"/>
  <c r="BL333" i="27"/>
  <c r="BK333" i="27"/>
  <c r="BI333" i="27"/>
  <c r="BH333" i="27"/>
  <c r="BG333" i="27"/>
  <c r="BE333" i="27"/>
  <c r="BC333" i="27"/>
  <c r="AZ333" i="27"/>
  <c r="AV333" i="27"/>
  <c r="AU333" i="27"/>
  <c r="AR333" i="27"/>
  <c r="AQ333" i="27"/>
  <c r="AO333" i="27"/>
  <c r="AN333" i="27"/>
  <c r="AM333" i="27"/>
  <c r="AL333" i="27"/>
  <c r="AK333" i="27"/>
  <c r="AJ333" i="27"/>
  <c r="AH333" i="27"/>
  <c r="AG333" i="27"/>
  <c r="AF333" i="27"/>
  <c r="AC333" i="27"/>
  <c r="AA333" i="27"/>
  <c r="Z333" i="27"/>
  <c r="Y333" i="27"/>
  <c r="X333" i="27"/>
  <c r="W333" i="27"/>
  <c r="V333" i="27"/>
  <c r="U333" i="27"/>
  <c r="S333" i="27"/>
  <c r="R333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BO332" i="27"/>
  <c r="BN332" i="27"/>
  <c r="BL332" i="27"/>
  <c r="BK332" i="27"/>
  <c r="BI332" i="27"/>
  <c r="BH332" i="27"/>
  <c r="BG332" i="27"/>
  <c r="BE332" i="27"/>
  <c r="BC332" i="27"/>
  <c r="AZ332" i="27"/>
  <c r="AV332" i="27"/>
  <c r="AU332" i="27"/>
  <c r="AR332" i="27"/>
  <c r="AQ332" i="27"/>
  <c r="AO332" i="27"/>
  <c r="AN332" i="27"/>
  <c r="AM332" i="27"/>
  <c r="AL332" i="27"/>
  <c r="AK332" i="27"/>
  <c r="AJ332" i="27"/>
  <c r="AH332" i="27"/>
  <c r="AG332" i="27"/>
  <c r="AF332" i="27"/>
  <c r="AC332" i="27"/>
  <c r="AA332" i="27"/>
  <c r="Z332" i="27"/>
  <c r="Y332" i="27"/>
  <c r="X332" i="27"/>
  <c r="W332" i="27"/>
  <c r="V332" i="27"/>
  <c r="U332" i="27"/>
  <c r="S332" i="27"/>
  <c r="R332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D338" i="27"/>
  <c r="C338" i="27"/>
  <c r="B338" i="27"/>
  <c r="D337" i="27"/>
  <c r="C337" i="27"/>
  <c r="B337" i="27"/>
  <c r="D336" i="27"/>
  <c r="C336" i="27"/>
  <c r="B336" i="27"/>
  <c r="D335" i="27"/>
  <c r="C335" i="27"/>
  <c r="B335" i="27"/>
  <c r="D334" i="27"/>
  <c r="C334" i="27"/>
  <c r="B334" i="27"/>
  <c r="D333" i="27"/>
  <c r="C333" i="27"/>
  <c r="B333" i="27"/>
  <c r="D332" i="27"/>
  <c r="C332" i="27"/>
  <c r="B332" i="27"/>
  <c r="I34" i="28"/>
  <c r="I33" i="28"/>
  <c r="K34" i="28"/>
  <c r="J34" i="28" s="1"/>
  <c r="K33" i="28"/>
  <c r="J33" i="28" s="1"/>
  <c r="G30" i="28"/>
  <c r="F30" i="28" s="1"/>
  <c r="C33" i="28"/>
  <c r="B33" i="28" s="1"/>
  <c r="C20" i="28"/>
  <c r="B20" i="28" s="1"/>
  <c r="E11" i="28"/>
  <c r="K32" i="28"/>
  <c r="J32" i="28" s="1"/>
  <c r="K31" i="28"/>
  <c r="J31" i="28" s="1"/>
  <c r="K30" i="28"/>
  <c r="J30" i="28" s="1"/>
  <c r="K29" i="28"/>
  <c r="J29" i="28" s="1"/>
  <c r="K28" i="28"/>
  <c r="J28" i="28" s="1"/>
  <c r="K27" i="28"/>
  <c r="J27" i="28" s="1"/>
  <c r="K26" i="28"/>
  <c r="J26" i="28" s="1"/>
  <c r="K25" i="28"/>
  <c r="J25" i="28" s="1"/>
  <c r="K24" i="28"/>
  <c r="J24" i="28" s="1"/>
  <c r="K23" i="28"/>
  <c r="J23" i="28" s="1"/>
  <c r="K22" i="28"/>
  <c r="J22" i="28" s="1"/>
  <c r="K21" i="28"/>
  <c r="J21" i="28" s="1"/>
  <c r="K20" i="28"/>
  <c r="J20" i="28" s="1"/>
  <c r="K19" i="28"/>
  <c r="J19" i="28" s="1"/>
  <c r="K18" i="28"/>
  <c r="J18" i="28" s="1"/>
  <c r="K17" i="28"/>
  <c r="J17" i="28" s="1"/>
  <c r="K16" i="28"/>
  <c r="J16" i="28" s="1"/>
  <c r="K15" i="28"/>
  <c r="J15" i="28" s="1"/>
  <c r="K14" i="28"/>
  <c r="J14" i="28" s="1"/>
  <c r="G33" i="28"/>
  <c r="F33" i="28" s="1"/>
  <c r="G32" i="28"/>
  <c r="F32" i="28" s="1"/>
  <c r="G31" i="28"/>
  <c r="F31" i="28" s="1"/>
  <c r="G29" i="28"/>
  <c r="F29" i="28" s="1"/>
  <c r="G28" i="28"/>
  <c r="F28" i="28" s="1"/>
  <c r="G27" i="28"/>
  <c r="F27" i="28" s="1"/>
  <c r="G26" i="28"/>
  <c r="F26" i="28" s="1"/>
  <c r="G25" i="28"/>
  <c r="F25" i="28" s="1"/>
  <c r="G24" i="28"/>
  <c r="F24" i="28" s="1"/>
  <c r="G23" i="28"/>
  <c r="F23" i="28" s="1"/>
  <c r="G22" i="28"/>
  <c r="F22" i="28" s="1"/>
  <c r="G21" i="28"/>
  <c r="F21" i="28" s="1"/>
  <c r="G20" i="28"/>
  <c r="F20" i="28" s="1"/>
  <c r="G19" i="28"/>
  <c r="F19" i="28" s="1"/>
  <c r="G18" i="28"/>
  <c r="F18" i="28" s="1"/>
  <c r="G17" i="28"/>
  <c r="F17" i="28" s="1"/>
  <c r="G16" i="28"/>
  <c r="F16" i="28" s="1"/>
  <c r="G15" i="28"/>
  <c r="F15" i="28" s="1"/>
  <c r="G14" i="28"/>
  <c r="F14" i="28" s="1"/>
  <c r="C32" i="28"/>
  <c r="B32" i="28" s="1"/>
  <c r="C31" i="28"/>
  <c r="B31" i="28" s="1"/>
  <c r="C30" i="28"/>
  <c r="B30" i="28" s="1"/>
  <c r="C29" i="28"/>
  <c r="B29" i="28" s="1"/>
  <c r="C28" i="28"/>
  <c r="B28" i="28" s="1"/>
  <c r="C27" i="28"/>
  <c r="B27" i="28" s="1"/>
  <c r="C26" i="28"/>
  <c r="B26" i="28" s="1"/>
  <c r="C25" i="28"/>
  <c r="B25" i="28" s="1"/>
  <c r="C24" i="28"/>
  <c r="B24" i="28" s="1"/>
  <c r="C23" i="28"/>
  <c r="B23" i="28" s="1"/>
  <c r="C22" i="28"/>
  <c r="B22" i="28" s="1"/>
  <c r="C21" i="28"/>
  <c r="B21" i="28" s="1"/>
  <c r="C19" i="28"/>
  <c r="B19" i="28" s="1"/>
  <c r="C18" i="28"/>
  <c r="B18" i="28" s="1"/>
  <c r="C17" i="28"/>
  <c r="B17" i="28" s="1"/>
  <c r="C16" i="28"/>
  <c r="B16" i="28" s="1"/>
  <c r="C15" i="28"/>
  <c r="B15" i="28" s="1"/>
  <c r="C14" i="28"/>
  <c r="B14" i="28" s="1"/>
  <c r="E8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A33" i="28"/>
  <c r="A32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</calcChain>
</file>

<file path=xl/sharedStrings.xml><?xml version="1.0" encoding="utf-8"?>
<sst xmlns="http://schemas.openxmlformats.org/spreadsheetml/2006/main" count="25224" uniqueCount="3768">
  <si>
    <t>YEC3805132</t>
  </si>
  <si>
    <t>C2200152-090</t>
  </si>
  <si>
    <t>YEC3805532</t>
  </si>
  <si>
    <t>C2200152-110</t>
  </si>
  <si>
    <t>YEC3805134</t>
  </si>
  <si>
    <t>C2200261-105</t>
  </si>
  <si>
    <t>C4900410</t>
  </si>
  <si>
    <t>C4901085</t>
  </si>
  <si>
    <t>C8705065-1-12S</t>
  </si>
  <si>
    <t>C8705068-1-27S</t>
  </si>
  <si>
    <t>YEC3904332</t>
  </si>
  <si>
    <t>YEC3904333</t>
  </si>
  <si>
    <t>YEC7405132</t>
  </si>
  <si>
    <t>C2300249</t>
  </si>
  <si>
    <t>YEC7405131</t>
  </si>
  <si>
    <t>C2500164</t>
  </si>
  <si>
    <t>C2500188</t>
  </si>
  <si>
    <t>C8705068-1-01</t>
  </si>
  <si>
    <t>C8705068-1-01BC</t>
  </si>
  <si>
    <t>C8705068-1-35C</t>
  </si>
  <si>
    <t>C8705068-1-04-1</t>
  </si>
  <si>
    <t>C8705068-1-4-1C</t>
  </si>
  <si>
    <t>C8705129-2</t>
  </si>
  <si>
    <t>C8705129-2CA</t>
  </si>
  <si>
    <t>C8705102-1-11C</t>
  </si>
  <si>
    <t>C8705102-1-11EA</t>
  </si>
  <si>
    <t>C8705086-02</t>
  </si>
  <si>
    <t>C8705086-02C</t>
  </si>
  <si>
    <t>C8705068-1-12</t>
  </si>
  <si>
    <t>C8705068-2-19</t>
  </si>
  <si>
    <t>YEC7504732</t>
  </si>
  <si>
    <t>YEC7504731</t>
  </si>
  <si>
    <t>YEC7695531</t>
  </si>
  <si>
    <t>YEC7695131</t>
  </si>
  <si>
    <t>YEC7805134</t>
  </si>
  <si>
    <t>YEC7805131</t>
  </si>
  <si>
    <t>C4901462</t>
  </si>
  <si>
    <t>YEC7805133</t>
  </si>
  <si>
    <t>C4901540</t>
  </si>
  <si>
    <t>C8705068-1-01AC</t>
  </si>
  <si>
    <t>C8705129-2C</t>
  </si>
  <si>
    <t>C8705068-1-0411</t>
  </si>
  <si>
    <t>C8705068-1-411C</t>
  </si>
  <si>
    <t>YEC7904732</t>
  </si>
  <si>
    <t>YEC7904731</t>
  </si>
  <si>
    <t>YEC9275132</t>
  </si>
  <si>
    <t>C2200064</t>
  </si>
  <si>
    <t>YEC9275532</t>
  </si>
  <si>
    <t>C2200065</t>
  </si>
  <si>
    <t>YEC9275134</t>
  </si>
  <si>
    <t>C2200067</t>
  </si>
  <si>
    <t>C2300018</t>
  </si>
  <si>
    <t>YEC9275133</t>
  </si>
  <si>
    <t>C2300290</t>
  </si>
  <si>
    <t>C4901463</t>
  </si>
  <si>
    <t>C8205740</t>
  </si>
  <si>
    <t>C8205834-BK</t>
  </si>
  <si>
    <t>C7100584</t>
  </si>
  <si>
    <t>C7100596</t>
  </si>
  <si>
    <t>C7200039</t>
  </si>
  <si>
    <t>C7200053</t>
  </si>
  <si>
    <t>C8705068-2-01A</t>
  </si>
  <si>
    <t>C8705068-2-01AC</t>
  </si>
  <si>
    <t>C8705068-1-34C</t>
  </si>
  <si>
    <t>C8705188-E-01</t>
  </si>
  <si>
    <t>C8705058-1-11CE</t>
  </si>
  <si>
    <t>C8705186-E-11C</t>
  </si>
  <si>
    <t>C8705065-10-02</t>
  </si>
  <si>
    <t>C8705066-1-01</t>
  </si>
  <si>
    <t>C8705186-01</t>
  </si>
  <si>
    <t>C8705058-02</t>
  </si>
  <si>
    <t>C8705068-2-12</t>
  </si>
  <si>
    <t>C8705068-2-20</t>
  </si>
  <si>
    <t>YEC9335133</t>
  </si>
  <si>
    <t>YEC9335544</t>
  </si>
  <si>
    <t>YEC9335144</t>
  </si>
  <si>
    <t>C2300288</t>
  </si>
  <si>
    <t>C6500024</t>
  </si>
  <si>
    <t>C6505190</t>
  </si>
  <si>
    <t>C3100100-116</t>
  </si>
  <si>
    <t>C8705065-1-124</t>
  </si>
  <si>
    <t>YEC9335147</t>
  </si>
  <si>
    <t>C8705195-06C</t>
  </si>
  <si>
    <t>YEC9335149</t>
  </si>
  <si>
    <t>C8705065-1-124C</t>
  </si>
  <si>
    <t>C4100354</t>
  </si>
  <si>
    <t>C8705017-03V3</t>
  </si>
  <si>
    <t>YEC9335148</t>
  </si>
  <si>
    <t>C4901536</t>
  </si>
  <si>
    <t>C7100226</t>
  </si>
  <si>
    <t>C7200050</t>
  </si>
  <si>
    <t>C7300028-318</t>
  </si>
  <si>
    <t>C8015191</t>
  </si>
  <si>
    <t>YEC9335134</t>
  </si>
  <si>
    <t>C8400053</t>
  </si>
  <si>
    <t>C8405069</t>
  </si>
  <si>
    <t>C3500026</t>
  </si>
  <si>
    <t>C3500059</t>
  </si>
  <si>
    <t>C8705065-1-02</t>
  </si>
  <si>
    <t>C8705195-03SV</t>
  </si>
  <si>
    <t>C8705017-11-28</t>
  </si>
  <si>
    <t>C8705065-1-10S</t>
  </si>
  <si>
    <t>C8705194-18C</t>
  </si>
  <si>
    <t>C8705058-08</t>
  </si>
  <si>
    <t>C8705065-1-04</t>
  </si>
  <si>
    <t>C8705195-04-01C</t>
  </si>
  <si>
    <t>C8705065-1-04AC</t>
  </si>
  <si>
    <t>C8705065-1-03</t>
  </si>
  <si>
    <t>C8705195-03-01</t>
  </si>
  <si>
    <t>C8705058-1-08EA</t>
  </si>
  <si>
    <t>C8705058-4-28B2</t>
  </si>
  <si>
    <t>C8705017-4-28B2</t>
  </si>
  <si>
    <t>C8705065-10-01</t>
  </si>
  <si>
    <t>C8705195-04C</t>
  </si>
  <si>
    <t>YEC9374734</t>
  </si>
  <si>
    <t>YEC9375156</t>
  </si>
  <si>
    <t>C2200066</t>
  </si>
  <si>
    <t>YEC9375542</t>
  </si>
  <si>
    <t>YEC9375555</t>
  </si>
  <si>
    <t>YEC9374742</t>
  </si>
  <si>
    <t>YEC9375145</t>
  </si>
  <si>
    <t>YEC9374755</t>
  </si>
  <si>
    <t>C4100365</t>
  </si>
  <si>
    <t>C8705018-RB-SV</t>
  </si>
  <si>
    <t>YEC9375157</t>
  </si>
  <si>
    <t>C7100481</t>
  </si>
  <si>
    <t>C8705067-1-02</t>
  </si>
  <si>
    <t>C8705144-1-03</t>
  </si>
  <si>
    <t>C8705058-13-28</t>
  </si>
  <si>
    <t>C8705068-1-33C</t>
  </si>
  <si>
    <t>C8705142-10-02C</t>
  </si>
  <si>
    <t>YEC9385134</t>
  </si>
  <si>
    <t>C8605213</t>
  </si>
  <si>
    <t>C8600016</t>
  </si>
  <si>
    <t>C3500033</t>
  </si>
  <si>
    <t>C8705186-S-11EA</t>
  </si>
  <si>
    <t>YEC9774733</t>
  </si>
  <si>
    <t>YEC9774738</t>
  </si>
  <si>
    <t>YEC9774735</t>
  </si>
  <si>
    <t>YEC9775140</t>
  </si>
  <si>
    <t>YEC9774736</t>
  </si>
  <si>
    <t>YEC9775141</t>
  </si>
  <si>
    <t>YEC9774734</t>
  </si>
  <si>
    <t>C7300027-318</t>
  </si>
  <si>
    <t>YEC9875131</t>
  </si>
  <si>
    <t>YEC9875535</t>
  </si>
  <si>
    <t>YEC9875135</t>
  </si>
  <si>
    <t>YEC9875136</t>
  </si>
  <si>
    <t>YEC9975135</t>
  </si>
  <si>
    <t>C3400038</t>
  </si>
  <si>
    <t>C3400002</t>
  </si>
  <si>
    <t>C8105213-V2</t>
  </si>
  <si>
    <t>C8100034</t>
  </si>
  <si>
    <t>YEM2175132</t>
  </si>
  <si>
    <t>YEM2175131</t>
  </si>
  <si>
    <t>YEM2175133</t>
  </si>
  <si>
    <t>C4100023</t>
  </si>
  <si>
    <t>C4305002</t>
  </si>
  <si>
    <t>C4200028</t>
  </si>
  <si>
    <t>C4200052</t>
  </si>
  <si>
    <t>C7100219</t>
  </si>
  <si>
    <t>C7100591</t>
  </si>
  <si>
    <t>YEM2735133</t>
  </si>
  <si>
    <t>YEM2735141</t>
  </si>
  <si>
    <t>YEM2735137</t>
  </si>
  <si>
    <t>C4100351</t>
  </si>
  <si>
    <t>C4901465</t>
  </si>
  <si>
    <t>YEM2735138</t>
  </si>
  <si>
    <t>C7200004</t>
  </si>
  <si>
    <t>C8705058-1RLBK</t>
  </si>
  <si>
    <t>YEM2735144</t>
  </si>
  <si>
    <t>C8705186-1RLBK</t>
  </si>
  <si>
    <t>C8705068-1-30C</t>
  </si>
  <si>
    <t>YEM2875531</t>
  </si>
  <si>
    <t>C2300001</t>
  </si>
  <si>
    <t>YEM2875532</t>
  </si>
  <si>
    <t>YEM2975131</t>
  </si>
  <si>
    <t>YEM2975132</t>
  </si>
  <si>
    <t>YEM3875331</t>
  </si>
  <si>
    <t>C8705142-1-11EA</t>
  </si>
  <si>
    <t>C8705142-10-02</t>
  </si>
  <si>
    <t>YEM3975131</t>
  </si>
  <si>
    <t>YEM8175131</t>
  </si>
  <si>
    <t>YEM8175132</t>
  </si>
  <si>
    <t>C8705065-1-21</t>
  </si>
  <si>
    <t>C8705065-1-21C</t>
  </si>
  <si>
    <t>C8705058-1-11C</t>
  </si>
  <si>
    <t>C8705065-10-1AC</t>
  </si>
  <si>
    <t>YES9175101</t>
  </si>
  <si>
    <t>YES9375131</t>
  </si>
  <si>
    <t>YEC0094601</t>
  </si>
  <si>
    <t>C3500020</t>
  </si>
  <si>
    <t>YEC1404131</t>
  </si>
  <si>
    <t>C7100689</t>
  </si>
  <si>
    <t>C7300027-350</t>
  </si>
  <si>
    <t>YEC3605531</t>
  </si>
  <si>
    <t>C2100160</t>
  </si>
  <si>
    <t>C2500162</t>
  </si>
  <si>
    <t>C4901162</t>
  </si>
  <si>
    <t>C8250038</t>
  </si>
  <si>
    <t>YEC3705131</t>
  </si>
  <si>
    <t>C2300456</t>
  </si>
  <si>
    <t>C3305776-EG</t>
  </si>
  <si>
    <t>C4100337</t>
  </si>
  <si>
    <t>C4200298</t>
  </si>
  <si>
    <t>C8200052</t>
  </si>
  <si>
    <t>C7200327-272</t>
  </si>
  <si>
    <t>C8015183</t>
  </si>
  <si>
    <t>C8100036</t>
  </si>
  <si>
    <t>C8705058-5</t>
  </si>
  <si>
    <t>YEC3805133</t>
  </si>
  <si>
    <t>C8705068-1-04-6</t>
  </si>
  <si>
    <t>C8705068-1-04-8</t>
  </si>
  <si>
    <t>C8705058-3-11EA</t>
  </si>
  <si>
    <t>C1350087</t>
  </si>
  <si>
    <t>C2300248</t>
  </si>
  <si>
    <t>C8405125</t>
  </si>
  <si>
    <t>C8705194-10</t>
  </si>
  <si>
    <t>C8705194-01FWC</t>
  </si>
  <si>
    <t>C8705194-03C</t>
  </si>
  <si>
    <t>C8705194-19</t>
  </si>
  <si>
    <t>C8705194-04C</t>
  </si>
  <si>
    <t>YEC7795131</t>
  </si>
  <si>
    <t>C7200322-316</t>
  </si>
  <si>
    <t>C3500117</t>
  </si>
  <si>
    <t>YEC8175131</t>
  </si>
  <si>
    <t>C2100165</t>
  </si>
  <si>
    <t>C2500163</t>
  </si>
  <si>
    <t>C6300101</t>
  </si>
  <si>
    <t>C3300085-170</t>
  </si>
  <si>
    <t>C8305427</t>
  </si>
  <si>
    <t>C8250028</t>
  </si>
  <si>
    <t>C8100017</t>
  </si>
  <si>
    <t>C8600004</t>
  </si>
  <si>
    <t>C3500034</t>
  </si>
  <si>
    <t>C2100163</t>
  </si>
  <si>
    <t>C2500185</t>
  </si>
  <si>
    <t>C3305778-EG</t>
  </si>
  <si>
    <t>C8305427/ZBK</t>
  </si>
  <si>
    <t>C3305681-170-EG</t>
  </si>
  <si>
    <t>C8705034-070</t>
  </si>
  <si>
    <t>YEC9A75131</t>
  </si>
  <si>
    <t>C8705068-2-01BC</t>
  </si>
  <si>
    <t>C8705068-1-34CB</t>
  </si>
  <si>
    <t>C8705068-2-21</t>
  </si>
  <si>
    <t>C2200114-040</t>
  </si>
  <si>
    <t>C8705188-S-01</t>
  </si>
  <si>
    <t>YEM2725133</t>
  </si>
  <si>
    <t>C3305699-EG</t>
  </si>
  <si>
    <t>C8305641-BK</t>
  </si>
  <si>
    <t>C8305442</t>
  </si>
  <si>
    <t>C8025157</t>
  </si>
  <si>
    <t>YEM3075331</t>
  </si>
  <si>
    <t>YEM3085331</t>
  </si>
  <si>
    <t>YEM3175131</t>
  </si>
  <si>
    <t>YEM3185131</t>
  </si>
  <si>
    <t>YEM3185132</t>
  </si>
  <si>
    <t>YEM3775131</t>
  </si>
  <si>
    <t>C7100595</t>
  </si>
  <si>
    <t>C8200053</t>
  </si>
  <si>
    <t>C3300302-170</t>
  </si>
  <si>
    <t>YEM5033831</t>
  </si>
  <si>
    <t>C2100150</t>
  </si>
  <si>
    <t>C3300162-170</t>
  </si>
  <si>
    <t>C4100363</t>
  </si>
  <si>
    <t>C7300031-350</t>
  </si>
  <si>
    <t>C8100060</t>
  </si>
  <si>
    <t>C8200054</t>
  </si>
  <si>
    <t>C8705142-1-02</t>
  </si>
  <si>
    <t>C8705175-1020S</t>
  </si>
  <si>
    <t>C8705065-1-04F</t>
  </si>
  <si>
    <t>C8705142-10-02F</t>
  </si>
  <si>
    <t>YEM9375131</t>
  </si>
  <si>
    <t>C8705104-01-CB</t>
  </si>
  <si>
    <t>2019-2020</t>
  </si>
  <si>
    <t>RAM</t>
  </si>
  <si>
    <t>Styrlager</t>
  </si>
  <si>
    <t xml:space="preserve">Styrstam </t>
  </si>
  <si>
    <t>Styre</t>
  </si>
  <si>
    <t>Bromsgrepp H</t>
  </si>
  <si>
    <t>Bromsgrepp V</t>
  </si>
  <si>
    <t>Växelreglage H</t>
  </si>
  <si>
    <t>Växelreglage V</t>
  </si>
  <si>
    <t>Handtag par</t>
  </si>
  <si>
    <t>Frambroms</t>
  </si>
  <si>
    <t>Bakbroms</t>
  </si>
  <si>
    <t>Vevlager</t>
  </si>
  <si>
    <t>Vevparti</t>
  </si>
  <si>
    <t>Kedjeskydd</t>
  </si>
  <si>
    <t>C8305639</t>
  </si>
  <si>
    <t>Kedjeskyddsfäste</t>
  </si>
  <si>
    <t>Framväxel</t>
  </si>
  <si>
    <t>Bakväxel</t>
  </si>
  <si>
    <t>Kedja</t>
  </si>
  <si>
    <t>Kassett</t>
  </si>
  <si>
    <t>Framhjul</t>
  </si>
  <si>
    <t>Bakhjul</t>
  </si>
  <si>
    <t>Däck</t>
  </si>
  <si>
    <t>Skärmar set</t>
  </si>
  <si>
    <t>Pakethållare</t>
  </si>
  <si>
    <t>Sadel</t>
  </si>
  <si>
    <t>Sadelstolpe</t>
  </si>
  <si>
    <t>Sadelrörsklämma</t>
  </si>
  <si>
    <t>Framlampa</t>
  </si>
  <si>
    <t>C8015301</t>
  </si>
  <si>
    <t>Baklampa</t>
  </si>
  <si>
    <t>Låssats</t>
  </si>
  <si>
    <t>Stöd</t>
  </si>
  <si>
    <t>Pedaler</t>
  </si>
  <si>
    <t>Motor</t>
  </si>
  <si>
    <t>Display</t>
  </si>
  <si>
    <t>EB-Bus kabel</t>
  </si>
  <si>
    <t>Motorkabel</t>
  </si>
  <si>
    <t>Kabel framlampa</t>
  </si>
  <si>
    <t>Kabel baklampa</t>
  </si>
  <si>
    <t>Hastighetssensor</t>
  </si>
  <si>
    <t>Batteri</t>
  </si>
  <si>
    <t>Batterihållare</t>
  </si>
  <si>
    <t>Batteriladdare</t>
  </si>
  <si>
    <t>Kontrollbox</t>
  </si>
  <si>
    <t>Växelöra</t>
  </si>
  <si>
    <t>YEC7405532</t>
  </si>
  <si>
    <t>YEC7405932</t>
  </si>
  <si>
    <t>YEC7505132</t>
  </si>
  <si>
    <t>YEC7505532</t>
  </si>
  <si>
    <t>C7106261</t>
  </si>
  <si>
    <t>YEC7805533</t>
  </si>
  <si>
    <t>YEC7805933</t>
  </si>
  <si>
    <t>C8255845-BK</t>
  </si>
  <si>
    <t>YEC7805534</t>
  </si>
  <si>
    <t>YEC7805934</t>
  </si>
  <si>
    <t>YEC7905132</t>
  </si>
  <si>
    <t>C2306074</t>
  </si>
  <si>
    <t>C8305526</t>
  </si>
  <si>
    <t>C8015300</t>
  </si>
  <si>
    <t>YEC9775138</t>
  </si>
  <si>
    <t>YEC9775538</t>
  </si>
  <si>
    <t>YEC9774739</t>
  </si>
  <si>
    <t>YEC9775139</t>
  </si>
  <si>
    <t>YEC9275534</t>
  </si>
  <si>
    <t>YEC9275934</t>
  </si>
  <si>
    <t>C8705065-1-03A</t>
  </si>
  <si>
    <t>C8705142-10-4C</t>
  </si>
  <si>
    <t>YEC9375155</t>
  </si>
  <si>
    <t>YEC9375158</t>
  </si>
  <si>
    <t>YEC9375159</t>
  </si>
  <si>
    <t>YEC9875536</t>
  </si>
  <si>
    <t>YEC9875936</t>
  </si>
  <si>
    <t>C8705195-07C</t>
  </si>
  <si>
    <t>YEC9335547</t>
  </si>
  <si>
    <t>C8305682</t>
  </si>
  <si>
    <t>C8075017</t>
  </si>
  <si>
    <t>YEC7695931</t>
  </si>
  <si>
    <t>YEC7795531</t>
  </si>
  <si>
    <t>C2306104</t>
  </si>
  <si>
    <t>YEM3075831</t>
  </si>
  <si>
    <t>YEM3175531</t>
  </si>
  <si>
    <t>C7106232</t>
  </si>
  <si>
    <t>YEM3085831</t>
  </si>
  <si>
    <t>YEM3185532</t>
  </si>
  <si>
    <t>C8205835-BK</t>
  </si>
  <si>
    <t>YEM3775531</t>
  </si>
  <si>
    <t>C8205828-BK</t>
  </si>
  <si>
    <t>YEM2975532</t>
  </si>
  <si>
    <t>2018-2020</t>
  </si>
  <si>
    <t>YEM2735140</t>
  </si>
  <si>
    <t>YEM2735142</t>
  </si>
  <si>
    <t>YEM2735143</t>
  </si>
  <si>
    <t>C8205759-BK</t>
  </si>
  <si>
    <t>2018-2019</t>
  </si>
  <si>
    <t>YEC7405531</t>
  </si>
  <si>
    <t>YEC7405931</t>
  </si>
  <si>
    <t>YEC7505131</t>
  </si>
  <si>
    <t>YEC7505531</t>
  </si>
  <si>
    <t>YEC7805531</t>
  </si>
  <si>
    <t>YEC7805931</t>
  </si>
  <si>
    <t>YEC7805132</t>
  </si>
  <si>
    <t>YEC7805532</t>
  </si>
  <si>
    <t>YEC7805932</t>
  </si>
  <si>
    <t>YEC7905131</t>
  </si>
  <si>
    <t>C8705065-1-12SC</t>
  </si>
  <si>
    <t>YEC9775135</t>
  </si>
  <si>
    <t>YEC9775535</t>
  </si>
  <si>
    <t>YEC9775136</t>
  </si>
  <si>
    <t>YEC9775137</t>
  </si>
  <si>
    <t>YEC9275533</t>
  </si>
  <si>
    <t>YEC9275933</t>
  </si>
  <si>
    <t>YEC9375142</t>
  </si>
  <si>
    <t>YEC9375143</t>
  </si>
  <si>
    <t>YEC9375144</t>
  </si>
  <si>
    <t>YEC9375153</t>
  </si>
  <si>
    <t>YEC9375146</t>
  </si>
  <si>
    <t>YEC9375152</t>
  </si>
  <si>
    <t>YEC9375154</t>
  </si>
  <si>
    <t>YEC9875935</t>
  </si>
  <si>
    <t>YEC9335145</t>
  </si>
  <si>
    <t>YEM3185531</t>
  </si>
  <si>
    <t>YEM3875831</t>
  </si>
  <si>
    <t>YEM3975531</t>
  </si>
  <si>
    <t>YEM2975531</t>
  </si>
  <si>
    <t>YEM2735139</t>
  </si>
  <si>
    <t>YEC3805534</t>
  </si>
  <si>
    <t>YEC3805934</t>
  </si>
  <si>
    <t>YEC3805135</t>
  </si>
  <si>
    <t>YEC3805535</t>
  </si>
  <si>
    <t>YEC3805935</t>
  </si>
  <si>
    <t>YEC3904733</t>
  </si>
  <si>
    <t>YEC3905133</t>
  </si>
  <si>
    <t>YEC3805932</t>
  </si>
  <si>
    <t>YEC3805533</t>
  </si>
  <si>
    <t>YEC3805933</t>
  </si>
  <si>
    <t>YEC3904732</t>
  </si>
  <si>
    <t>YEC3905132</t>
  </si>
  <si>
    <t>YEC9775133</t>
  </si>
  <si>
    <t>YEC9775134</t>
  </si>
  <si>
    <t>YEC9385131</t>
  </si>
  <si>
    <t>YEC9275932</t>
  </si>
  <si>
    <t>YEM2725134</t>
  </si>
  <si>
    <t>YEC9335131</t>
  </si>
  <si>
    <t>YEC9335132</t>
  </si>
  <si>
    <t>YEC9335531</t>
  </si>
  <si>
    <t>YEC9335533</t>
  </si>
  <si>
    <t>YEC9335135</t>
  </si>
  <si>
    <t>YEC9374731</t>
  </si>
  <si>
    <t>YEC9375131</t>
  </si>
  <si>
    <t>YEC9375132</t>
  </si>
  <si>
    <t>YEC9375134</t>
  </si>
  <si>
    <t>YEC9375531</t>
  </si>
  <si>
    <t>YEC9375534</t>
  </si>
  <si>
    <t>YEC9375135</t>
  </si>
  <si>
    <t>YEC9375136</t>
  </si>
  <si>
    <t>YEC9875531</t>
  </si>
  <si>
    <t>C8205569-BK</t>
  </si>
  <si>
    <t>YEC3605931</t>
  </si>
  <si>
    <t>YEM2735131</t>
  </si>
  <si>
    <t>YEM2735132</t>
  </si>
  <si>
    <t>YEM2735134</t>
  </si>
  <si>
    <t>YEC1404731</t>
  </si>
  <si>
    <t>YEC1405331</t>
  </si>
  <si>
    <t>C3505139-BK</t>
  </si>
  <si>
    <t>C8010021</t>
  </si>
  <si>
    <t>C8015162</t>
  </si>
  <si>
    <t>C8205737</t>
  </si>
  <si>
    <t>C8305642</t>
  </si>
  <si>
    <t>C8705188-E-02</t>
  </si>
  <si>
    <t>C4100364</t>
  </si>
  <si>
    <t>2020-2021</t>
  </si>
  <si>
    <t>2019-2021</t>
  </si>
  <si>
    <t>2018-2021</t>
  </si>
  <si>
    <t>YEC7805334</t>
  </si>
  <si>
    <t>YEC7805834</t>
  </si>
  <si>
    <t>YEC7904733</t>
  </si>
  <si>
    <t>YEC7905133</t>
  </si>
  <si>
    <t>YEC7905533</t>
  </si>
  <si>
    <t>YEC7685331</t>
  </si>
  <si>
    <t>YEC7685831</t>
  </si>
  <si>
    <t>YEC7785131</t>
  </si>
  <si>
    <t>YEC7785531</t>
  </si>
  <si>
    <t>YEC9774746</t>
  </si>
  <si>
    <t>YEC9775146</t>
  </si>
  <si>
    <t>YEC9775546</t>
  </si>
  <si>
    <t>YEC9774747</t>
  </si>
  <si>
    <t>YEC9775147</t>
  </si>
  <si>
    <t>YEC9775148</t>
  </si>
  <si>
    <t>YEC9775149</t>
  </si>
  <si>
    <t>YEC9775151</t>
  </si>
  <si>
    <t>YEC9A75132</t>
  </si>
  <si>
    <t>YEC9B75131</t>
  </si>
  <si>
    <t>YEC9B75531</t>
  </si>
  <si>
    <t>YEC9335549</t>
  </si>
  <si>
    <t>YEC9335150</t>
  </si>
  <si>
    <t>YEC9875337</t>
  </si>
  <si>
    <t>YEC9875837</t>
  </si>
  <si>
    <t>YEC9374760</t>
  </si>
  <si>
    <t>YEC9375160</t>
  </si>
  <si>
    <t>YEC9375560</t>
  </si>
  <si>
    <t>YEC9375161</t>
  </si>
  <si>
    <t>YEC9375561</t>
  </si>
  <si>
    <t>YEC9375162</t>
  </si>
  <si>
    <t>YEC9375163</t>
  </si>
  <si>
    <t>YEC7405333</t>
  </si>
  <si>
    <t>YEC7405833</t>
  </si>
  <si>
    <t>YEC7505133</t>
  </si>
  <si>
    <t>YEC7505533</t>
  </si>
  <si>
    <t>YEM3075333</t>
  </si>
  <si>
    <t>YEM3075833</t>
  </si>
  <si>
    <t>YEM3175132</t>
  </si>
  <si>
    <t>YEM2175134</t>
  </si>
  <si>
    <t>YEM3775132</t>
  </si>
  <si>
    <t>YEM3775532</t>
  </si>
  <si>
    <t>YEM2875533</t>
  </si>
  <si>
    <t>YEM2975133</t>
  </si>
  <si>
    <t>YEM2975533</t>
  </si>
  <si>
    <t>YEM2775133</t>
  </si>
  <si>
    <t>YEM2775134</t>
  </si>
  <si>
    <t>YEM2835131</t>
  </si>
  <si>
    <t>YEM2835132</t>
  </si>
  <si>
    <t>YEM5033833</t>
  </si>
  <si>
    <t>C2105256</t>
  </si>
  <si>
    <t>C2205607-SV</t>
  </si>
  <si>
    <t>C8305718</t>
  </si>
  <si>
    <t>C8305411-BM</t>
  </si>
  <si>
    <t>C8305719</t>
  </si>
  <si>
    <t>C8305732</t>
  </si>
  <si>
    <t>C8305670</t>
  </si>
  <si>
    <t>C7205299</t>
  </si>
  <si>
    <t>C8025186</t>
  </si>
  <si>
    <t>C8705142-1-01</t>
  </si>
  <si>
    <t>C8705068-1-37C</t>
  </si>
  <si>
    <t>C8705068-1-38C</t>
  </si>
  <si>
    <t>C8705068-1-39CB</t>
  </si>
  <si>
    <t>C8705068-1-41C</t>
  </si>
  <si>
    <t>C8705194-26C</t>
  </si>
  <si>
    <t>C8705240-1-1-1</t>
  </si>
  <si>
    <t>C8705195-11C</t>
  </si>
  <si>
    <t>C8705142-1020C3</t>
  </si>
  <si>
    <t>C8705068-1-02BC</t>
  </si>
  <si>
    <t>C8705240-1-01BC</t>
  </si>
  <si>
    <t>C8705240-1-4-2C</t>
  </si>
  <si>
    <t>C8705068-2-02BC</t>
  </si>
  <si>
    <t>C8705188-E-04</t>
  </si>
  <si>
    <t>C8705142-10-7C</t>
  </si>
  <si>
    <t>C8705142-10-9C</t>
  </si>
  <si>
    <t>C8010029</t>
  </si>
  <si>
    <t>NAMN</t>
  </si>
  <si>
    <t>MODELLÅR</t>
  </si>
  <si>
    <t>BESKRIVNING</t>
  </si>
  <si>
    <t>BENÄMNING</t>
  </si>
  <si>
    <t>ART.NR</t>
  </si>
  <si>
    <t>Framgaffel</t>
  </si>
  <si>
    <t>C16099-210-09</t>
  </si>
  <si>
    <t>Framgaffel Monark Karin Svart</t>
  </si>
  <si>
    <t>C16099-210-16</t>
  </si>
  <si>
    <t>Framgaffel Monark Karin Vit</t>
  </si>
  <si>
    <t>C1350028</t>
  </si>
  <si>
    <t>Ramskylt/reklamplåt svart</t>
  </si>
  <si>
    <t>Växelöra MTB</t>
  </si>
  <si>
    <t>C1350075</t>
  </si>
  <si>
    <t>C1350077</t>
  </si>
  <si>
    <t>Växelöra till Zepto inl. 2 skr</t>
  </si>
  <si>
    <t>C1350078</t>
  </si>
  <si>
    <t>Växelöra hybrid 2017 -&gt;</t>
  </si>
  <si>
    <t>C1350081</t>
  </si>
  <si>
    <t>Växelöra Mjölner 27,5" 2017</t>
  </si>
  <si>
    <t>C1350085</t>
  </si>
  <si>
    <t>C1350086</t>
  </si>
  <si>
    <t>Växelöra El-cykel 2017-&gt;</t>
  </si>
  <si>
    <t>C1350088</t>
  </si>
  <si>
    <t>Växelöra Raidho 2018</t>
  </si>
  <si>
    <t>C1350089</t>
  </si>
  <si>
    <t>Växelöra till sport 18/ mtb 19</t>
  </si>
  <si>
    <t>C1350091</t>
  </si>
  <si>
    <t>Växelöra Lodur 2019</t>
  </si>
  <si>
    <t>C1350094</t>
  </si>
  <si>
    <t>Växelöra MTB 2016-2018</t>
  </si>
  <si>
    <t>C1350097</t>
  </si>
  <si>
    <t>Växelöra MTB Rask R10/R20/R30</t>
  </si>
  <si>
    <t>C1350098</t>
  </si>
  <si>
    <t>Växelöra MTB Stark 2020</t>
  </si>
  <si>
    <t>C1350100</t>
  </si>
  <si>
    <t>Växelöra MTB Stark/Kraft 2020</t>
  </si>
  <si>
    <t>C1350101</t>
  </si>
  <si>
    <t>Växelöra MTB Kraft K30/K50</t>
  </si>
  <si>
    <t>C1350102</t>
  </si>
  <si>
    <t>Växelöra Racer EXA E20</t>
  </si>
  <si>
    <t>C1350150</t>
  </si>
  <si>
    <t>Växelöra MTB R50/R60/R70</t>
  </si>
  <si>
    <t>C1350151</t>
  </si>
  <si>
    <t>Växelöra MTB Rask R80</t>
  </si>
  <si>
    <t>C1350152</t>
  </si>
  <si>
    <t>Växelöra MTB Modig M10/M20/M40</t>
  </si>
  <si>
    <t>C1350154</t>
  </si>
  <si>
    <t>Växelöra Gravel G1+</t>
  </si>
  <si>
    <t>C1350155</t>
  </si>
  <si>
    <t>Växelöra Gravel G1/G2/G3/G4</t>
  </si>
  <si>
    <t>C1350156</t>
  </si>
  <si>
    <t>Växelöra Racer Giga G30/G40</t>
  </si>
  <si>
    <t>C1410001</t>
  </si>
  <si>
    <t>Växelöra sport/MTB</t>
  </si>
  <si>
    <t>C1410002</t>
  </si>
  <si>
    <t>C1410004</t>
  </si>
  <si>
    <t>Växelöra dirt</t>
  </si>
  <si>
    <t>C1410011</t>
  </si>
  <si>
    <t>Växelöra sport</t>
  </si>
  <si>
    <t>C1410014</t>
  </si>
  <si>
    <t>Växelöra sirius extreme</t>
  </si>
  <si>
    <t>C1410020</t>
  </si>
  <si>
    <t>Växelöra racer</t>
  </si>
  <si>
    <t>C1410022</t>
  </si>
  <si>
    <t>Växelöra MTB/sport</t>
  </si>
  <si>
    <t>C1410023</t>
  </si>
  <si>
    <t>Växelöra MTB 2014-</t>
  </si>
  <si>
    <t>C1410024</t>
  </si>
  <si>
    <t>Växelöra MTB fs 2013-</t>
  </si>
  <si>
    <t>C1410026</t>
  </si>
  <si>
    <t>Växelöra racer 2013-</t>
  </si>
  <si>
    <t>C1410028</t>
  </si>
  <si>
    <t>Växelöra cx 2014-</t>
  </si>
  <si>
    <t>C1410030</t>
  </si>
  <si>
    <t>C1410032</t>
  </si>
  <si>
    <t>Växelöra racer 2014-</t>
  </si>
  <si>
    <t>Växelöra MTB 29" 2014-</t>
  </si>
  <si>
    <t>C1410034</t>
  </si>
  <si>
    <t>C1410035</t>
  </si>
  <si>
    <t>C1400003-160</t>
  </si>
  <si>
    <t>Framgaffel 507 1" svart gp</t>
  </si>
  <si>
    <t>C1400004-167</t>
  </si>
  <si>
    <t>Framgaffel 507 1 1/8" svart gp</t>
  </si>
  <si>
    <t>C1400020</t>
  </si>
  <si>
    <t>12" Framgaffel f.ersättning</t>
  </si>
  <si>
    <t>C1420008</t>
  </si>
  <si>
    <t>Gaffel 20" xct jr p20 40</t>
  </si>
  <si>
    <t>C1420018</t>
  </si>
  <si>
    <t>Gaffel 24" 1 1/8" xct pm s</t>
  </si>
  <si>
    <t>C1500020-160</t>
  </si>
  <si>
    <t>Framgaffel 559 1" svart</t>
  </si>
  <si>
    <t>C1500020-185</t>
  </si>
  <si>
    <t>C1500020-220</t>
  </si>
  <si>
    <t>C1500021-160</t>
  </si>
  <si>
    <t>Framgaffel 559 1 1/8" svart</t>
  </si>
  <si>
    <t>C1500021-185</t>
  </si>
  <si>
    <t>C1500021-220</t>
  </si>
  <si>
    <t>C1500022-250</t>
  </si>
  <si>
    <t>Framgaffel 559 1 1/8" sv iapd</t>
  </si>
  <si>
    <t>C1500023-220</t>
  </si>
  <si>
    <t>Framgaffel 559 1 1/8" sv igp</t>
  </si>
  <si>
    <t>C1520080</t>
  </si>
  <si>
    <t>Gaffel 26" 1 1/8"  xcm pmrl s</t>
  </si>
  <si>
    <t>C1520083</t>
  </si>
  <si>
    <t>Gaffel 26" 1 1/8"  xct pmmlo s</t>
  </si>
  <si>
    <t>C1520084</t>
  </si>
  <si>
    <t>Gaffel 26" 1 1/8"  xct pmmlo v</t>
  </si>
  <si>
    <t>C1520081</t>
  </si>
  <si>
    <t>Gaffel 27.5 1 1/8"  xcm pmrl s</t>
  </si>
  <si>
    <t>C1600040-185</t>
  </si>
  <si>
    <t>Framgaffel 622 1" svart gprb</t>
  </si>
  <si>
    <t>C1600040-220</t>
  </si>
  <si>
    <t>C1600041-185</t>
  </si>
  <si>
    <t>Framgaffel 622 1 1/ 8" sv gprb</t>
  </si>
  <si>
    <t>C1600041-220</t>
  </si>
  <si>
    <t>C1600042-185</t>
  </si>
  <si>
    <t>Framgaffel 622 1 1/ 8" gprbd</t>
  </si>
  <si>
    <t>C1600042-220</t>
  </si>
  <si>
    <t>C1600043-250</t>
  </si>
  <si>
    <t>Framgaffel 622 1 1/8" iapbRD</t>
  </si>
  <si>
    <t>C1600045-220</t>
  </si>
  <si>
    <t>Framgaffel 622/635 1" svart g</t>
  </si>
  <si>
    <t>C1600046-220</t>
  </si>
  <si>
    <t>Framgaffel 622 1 1/8" sv igp</t>
  </si>
  <si>
    <t>C1600047-250</t>
  </si>
  <si>
    <t>Framgaffel 622 1 1/8" sv iarbd</t>
  </si>
  <si>
    <t>C1600048-185</t>
  </si>
  <si>
    <t>Framgaffel 622 1 1/8" igprbd</t>
  </si>
  <si>
    <t>C1600048-220</t>
  </si>
  <si>
    <t>C1605057-337</t>
  </si>
  <si>
    <t>Framgaffel 622 1 1/ 8" Toste</t>
  </si>
  <si>
    <t>C1605219-193-BL</t>
  </si>
  <si>
    <t>Framgaffel 622 1 1/ 8" f.ebike</t>
  </si>
  <si>
    <t>C1605677-173</t>
  </si>
  <si>
    <t>C1605677-193</t>
  </si>
  <si>
    <t>C1520082</t>
  </si>
  <si>
    <t>Gaffel 29" 1 1/8"  xcm pmrl s</t>
  </si>
  <si>
    <t>C1620013</t>
  </si>
  <si>
    <t>Gaffel 622 1 1/8" nex mlo</t>
  </si>
  <si>
    <t>C2100139</t>
  </si>
  <si>
    <t>Topplugg 1 1/8" ahead svart</t>
  </si>
  <si>
    <t>C2100141</t>
  </si>
  <si>
    <t>Styrlager 1-1/8"+1.5" integ</t>
  </si>
  <si>
    <t>C2100142</t>
  </si>
  <si>
    <t>C2100146</t>
  </si>
  <si>
    <t>Styrlager 1-1/8"+1.5" semi int</t>
  </si>
  <si>
    <t>Styrlager 1-1/8" semi integr</t>
  </si>
  <si>
    <t>C2100158</t>
  </si>
  <si>
    <t>Styrlager 1" silver gängat</t>
  </si>
  <si>
    <t>Styrlager 1-1/8" gäng.semi int</t>
  </si>
  <si>
    <t>Styrlager 1-1/8" gängat</t>
  </si>
  <si>
    <t>C2100167</t>
  </si>
  <si>
    <t>C2100168</t>
  </si>
  <si>
    <t>Styrlager 1" svart gängat</t>
  </si>
  <si>
    <t>C2100170</t>
  </si>
  <si>
    <t>Distansring styrlager 1" BH:10</t>
  </si>
  <si>
    <t>C2100172</t>
  </si>
  <si>
    <t>Distansring styrlager 1 1/8"</t>
  </si>
  <si>
    <t>C2100174</t>
  </si>
  <si>
    <t>C2100175</t>
  </si>
  <si>
    <t>C2100176</t>
  </si>
  <si>
    <t>Täcklock 1-1/8" konisk</t>
  </si>
  <si>
    <t>C2100178</t>
  </si>
  <si>
    <t>Styrlager 1-1/8"+1-1/4" integ</t>
  </si>
  <si>
    <t>C2100179</t>
  </si>
  <si>
    <t>Styrlager 1-1/8"</t>
  </si>
  <si>
    <t>C2100182</t>
  </si>
  <si>
    <t>Styrlager 1-1/8"+1.5"</t>
  </si>
  <si>
    <t>C2100183</t>
  </si>
  <si>
    <t>C2100184</t>
  </si>
  <si>
    <t>Styrlager 1-1/8" svart gängat</t>
  </si>
  <si>
    <t>Styrlager 1-1/8" svart låsbar</t>
  </si>
  <si>
    <t>C2200009</t>
  </si>
  <si>
    <t>Styrstam 1" alu/stål 45x190mm</t>
  </si>
  <si>
    <t>C2200011</t>
  </si>
  <si>
    <t>Styrstam 1" alu/stål 45x230mm</t>
  </si>
  <si>
    <t>C2200012</t>
  </si>
  <si>
    <t>Styrstam 1" alu/stål 45x280mm</t>
  </si>
  <si>
    <t>C2200025</t>
  </si>
  <si>
    <t>Styrstam 1 1/8" al/st 45x280mm</t>
  </si>
  <si>
    <t>C2200062</t>
  </si>
  <si>
    <t>Styrstam 1" alu ställbar</t>
  </si>
  <si>
    <t>C2200063</t>
  </si>
  <si>
    <t>Styrstam 1 1/8" alu ställbar</t>
  </si>
  <si>
    <t>Styrstam 1 1/8" 40x230mm</t>
  </si>
  <si>
    <t>C2200152-060</t>
  </si>
  <si>
    <t>Styrstam obvius 60</t>
  </si>
  <si>
    <t>C2200152-070</t>
  </si>
  <si>
    <t>Styrstam obvius 70</t>
  </si>
  <si>
    <t>C2200152-080</t>
  </si>
  <si>
    <t>Styrstam obvius 80</t>
  </si>
  <si>
    <t>Styrstam obvius 90</t>
  </si>
  <si>
    <t>C2200152-100</t>
  </si>
  <si>
    <t>Styrstam obvius 100</t>
  </si>
  <si>
    <t>Styrstam obvius 110</t>
  </si>
  <si>
    <t>C2200152-120</t>
  </si>
  <si>
    <t>Styrstam obvius 120</t>
  </si>
  <si>
    <t>C2200154-060</t>
  </si>
  <si>
    <t>Styrstam obvius MTB 60</t>
  </si>
  <si>
    <t>C2200154-070</t>
  </si>
  <si>
    <t>Styrstam obvius MTB 70</t>
  </si>
  <si>
    <t>C2200154-080</t>
  </si>
  <si>
    <t>Styrstam obvius MTB 80</t>
  </si>
  <si>
    <t>C2200154-090</t>
  </si>
  <si>
    <t>Styrstam obvius MTB 90</t>
  </si>
  <si>
    <t>C2200257-108</t>
  </si>
  <si>
    <t>Styrstam sport s.bar ahead 108</t>
  </si>
  <si>
    <t>C2200257-128</t>
  </si>
  <si>
    <t>Styrstam sport s.bar ahead 128</t>
  </si>
  <si>
    <t>Styrstam sport s.bar ahead 105</t>
  </si>
  <si>
    <t>Styre klassiker alu silver</t>
  </si>
  <si>
    <t>C2300005</t>
  </si>
  <si>
    <t>Styre MTB Junior svart</t>
  </si>
  <si>
    <t>Styre ctb alu silver</t>
  </si>
  <si>
    <t>C2300019</t>
  </si>
  <si>
    <t>Styre ctb alu svart</t>
  </si>
  <si>
    <t>Styre Hybrid flatbar</t>
  </si>
  <si>
    <t>Styre Hybrid risebar</t>
  </si>
  <si>
    <t>C2300289</t>
  </si>
  <si>
    <t>Styre klassiker alu svart</t>
  </si>
  <si>
    <t>Styre Obvius flatbar</t>
  </si>
  <si>
    <t>C2300459</t>
  </si>
  <si>
    <t>Styre Obvius risebar</t>
  </si>
  <si>
    <t>C2300460</t>
  </si>
  <si>
    <t>C2300461</t>
  </si>
  <si>
    <t>C2500005</t>
  </si>
  <si>
    <t>Handtag revoshift 90/120mm</t>
  </si>
  <si>
    <t>C2500008</t>
  </si>
  <si>
    <t>Handtag med reflex 115mm svart</t>
  </si>
  <si>
    <t>Handtag 90/120mm svart/grå</t>
  </si>
  <si>
    <t>C2500014</t>
  </si>
  <si>
    <t>C2500020</t>
  </si>
  <si>
    <t>Handtag junior zalmiak 90mm sv</t>
  </si>
  <si>
    <t>C2500057</t>
  </si>
  <si>
    <t>Handtag Clik 90/123 Svarta</t>
  </si>
  <si>
    <t>C2500058</t>
  </si>
  <si>
    <t>Handtag Ergo 90/120 Svarta</t>
  </si>
  <si>
    <t>Handtag bio 130mm svart/grå</t>
  </si>
  <si>
    <t>Handtag bio 90/130 svart/grå</t>
  </si>
  <si>
    <t>Handtag bio+ 130mm svart/grå</t>
  </si>
  <si>
    <t>C2500165</t>
  </si>
  <si>
    <t>Handtag bio+ 90/130 svart/grå</t>
  </si>
  <si>
    <t>C2500184</t>
  </si>
  <si>
    <t>Handtag comfo 130mm svart</t>
  </si>
  <si>
    <t>Handtag comfo 90/130 svart</t>
  </si>
  <si>
    <t>C2500189</t>
  </si>
  <si>
    <t>C2500207</t>
  </si>
  <si>
    <t>Handtag mitis 130mm sv/vit</t>
  </si>
  <si>
    <t>C2500210</t>
  </si>
  <si>
    <t>Handtag sorbeo 125mm sv/grå</t>
  </si>
  <si>
    <t>C2500212</t>
  </si>
  <si>
    <t>Handtag cardo 130mm sv/grå</t>
  </si>
  <si>
    <t>C2500230</t>
  </si>
  <si>
    <t>Handtag junior 86/100mm svart</t>
  </si>
  <si>
    <t>C2500231</t>
  </si>
  <si>
    <t>Handtag junior 60/100mm svart</t>
  </si>
  <si>
    <t>C2500232</t>
  </si>
  <si>
    <t>Handtag junior 92mm svart</t>
  </si>
  <si>
    <t>C2500233</t>
  </si>
  <si>
    <t>Handtag junior 100mm svart</t>
  </si>
  <si>
    <t>894370</t>
  </si>
  <si>
    <t>Styrpluggar 20/set svart</t>
  </si>
  <si>
    <t>C2600205</t>
  </si>
  <si>
    <t>Styrband cork vit</t>
  </si>
  <si>
    <t>C2600206</t>
  </si>
  <si>
    <t>Styrband cork svart</t>
  </si>
  <si>
    <t>C2600209</t>
  </si>
  <si>
    <t>Styrband cork celeste</t>
  </si>
  <si>
    <t>Vevlager 68x116mm</t>
  </si>
  <si>
    <t>C3100100-118</t>
  </si>
  <si>
    <t>Vevlager 68x118mm</t>
  </si>
  <si>
    <t>C3100100-122</t>
  </si>
  <si>
    <t>Vevlager 68x122mm</t>
  </si>
  <si>
    <t>C3100101-110</t>
  </si>
  <si>
    <t>Vevlager 68x110mm</t>
  </si>
  <si>
    <t>C3100101-113</t>
  </si>
  <si>
    <t>Vevlager 68x113mm</t>
  </si>
  <si>
    <t>C3100101-115</t>
  </si>
  <si>
    <t>Vevlager 68x115mm</t>
  </si>
  <si>
    <t>C3100101-119</t>
  </si>
  <si>
    <t>Vevlager 68x119mm</t>
  </si>
  <si>
    <t>C3100101-122</t>
  </si>
  <si>
    <t>C3100101-127</t>
  </si>
  <si>
    <t>Vevlager 68x127mm</t>
  </si>
  <si>
    <t>C3300000</t>
  </si>
  <si>
    <t>Vevparti alu/stål 42t 170mm</t>
  </si>
  <si>
    <t>C3300001</t>
  </si>
  <si>
    <t>Vevparti 92mm disc 32t 170mm</t>
  </si>
  <si>
    <t>C3300002</t>
  </si>
  <si>
    <t>Vevparti 92mm disc 32t 127mm</t>
  </si>
  <si>
    <t>C3300004</t>
  </si>
  <si>
    <t>Vevparti 46t 170mm</t>
  </si>
  <si>
    <t>C3300005</t>
  </si>
  <si>
    <t>Vevparti 107mm disc 38t 170mm</t>
  </si>
  <si>
    <t>C3300006</t>
  </si>
  <si>
    <t>Vevparti 90mm disc 38t 170mm</t>
  </si>
  <si>
    <t>C3300007</t>
  </si>
  <si>
    <t>Vevparti 92mm disc 32t 152mm</t>
  </si>
  <si>
    <t>C3300011</t>
  </si>
  <si>
    <t>Vevparti alu 42t 170mm</t>
  </si>
  <si>
    <t>C3300052-170</t>
  </si>
  <si>
    <t>Vevparti 92mm disc 38t 170mm</t>
  </si>
  <si>
    <t>C3300055</t>
  </si>
  <si>
    <t>Vevparti swift 44t 170mm</t>
  </si>
  <si>
    <t>C3300080-170</t>
  </si>
  <si>
    <t>Vevparti 22/32/42 170mm</t>
  </si>
  <si>
    <t>C3300082-170</t>
  </si>
  <si>
    <t>Vevparti 39/50 170mm</t>
  </si>
  <si>
    <t>Vevparti 110mm disc 38t 170mm</t>
  </si>
  <si>
    <t>C3300086-170</t>
  </si>
  <si>
    <t>Vevparti 92mm disc 42t 170mm</t>
  </si>
  <si>
    <t>Vevparti 48t 170mm</t>
  </si>
  <si>
    <t>C3300304-170</t>
  </si>
  <si>
    <t>Vevparti 22/32/44 170mm silver</t>
  </si>
  <si>
    <t>Vevparti EGOING 38t 170mm</t>
  </si>
  <si>
    <t>Vevparti EGOING 42t 170mm</t>
  </si>
  <si>
    <t>Vevparti EGOING 44t 170mm</t>
  </si>
  <si>
    <t>C8705194-06</t>
  </si>
  <si>
    <t>Spindel till framdrev</t>
  </si>
  <si>
    <t>C8705194-09</t>
  </si>
  <si>
    <t>Vevarmar EGOING 170mm</t>
  </si>
  <si>
    <t>Kedja 3/32" antirostbehandlad</t>
  </si>
  <si>
    <t>C3400003</t>
  </si>
  <si>
    <t>Kedja 1/8" svart</t>
  </si>
  <si>
    <t>C3400004</t>
  </si>
  <si>
    <t>Kedja 1/8" antirostbehandlad</t>
  </si>
  <si>
    <t>C3400005</t>
  </si>
  <si>
    <t>Kedja 1/8" silver</t>
  </si>
  <si>
    <t>C3400006</t>
  </si>
  <si>
    <t>Kedja 3/32" brun</t>
  </si>
  <si>
    <t>C3400007</t>
  </si>
  <si>
    <t>kedja 3/32" antirostbehandlad</t>
  </si>
  <si>
    <t>C3400010</t>
  </si>
  <si>
    <t>Kedja 3/32" silent antirost</t>
  </si>
  <si>
    <t>C3400012</t>
  </si>
  <si>
    <t>Kedja 3/32" silver/svart</t>
  </si>
  <si>
    <t>C3400013</t>
  </si>
  <si>
    <t>Kedja 1/2x11/128 silver/silver</t>
  </si>
  <si>
    <t>C3400014</t>
  </si>
  <si>
    <t>Kedjelås 1/8" svart</t>
  </si>
  <si>
    <t>C3400021</t>
  </si>
  <si>
    <t>Kedjelås 3/32" "missing link"</t>
  </si>
  <si>
    <t>C3400022</t>
  </si>
  <si>
    <t>Kedja 3/32" El/BMX antirost</t>
  </si>
  <si>
    <t>C3400044</t>
  </si>
  <si>
    <t>Kedjelänk 1/8" svart (10)</t>
  </si>
  <si>
    <t>C3400045</t>
  </si>
  <si>
    <t>Kedjelås 1/2 x 1/128" CL559S</t>
  </si>
  <si>
    <t>C3400049</t>
  </si>
  <si>
    <t>Kedjelås 1/2x1 1/128" snap-on</t>
  </si>
  <si>
    <t>C3400050</t>
  </si>
  <si>
    <t>Kedja 1/2x11/128 silver/grå</t>
  </si>
  <si>
    <t>C3500009</t>
  </si>
  <si>
    <t>Pedaler sport kombi alu</t>
  </si>
  <si>
    <t>C3500012</t>
  </si>
  <si>
    <t>Pedaler MTB alu</t>
  </si>
  <si>
    <t>Pedaler MTB stål</t>
  </si>
  <si>
    <t>C3500022</t>
  </si>
  <si>
    <t>Pedaler 9/16" city alu</t>
  </si>
  <si>
    <t>C3500023</t>
  </si>
  <si>
    <t>Pedaler 1/2" city alu</t>
  </si>
  <si>
    <t>C3500025</t>
  </si>
  <si>
    <t>Pedaler 1/2" city svarta</t>
  </si>
  <si>
    <t>Pedaler 9/16" city svarta</t>
  </si>
  <si>
    <t>C3500030</t>
  </si>
  <si>
    <t>Pedaler BMX alu svarta</t>
  </si>
  <si>
    <t>C3500032</t>
  </si>
  <si>
    <t>Pedaler 9/16" sport svarta</t>
  </si>
  <si>
    <t>Pedaler sport stål svarta</t>
  </si>
  <si>
    <t>Pedaler 9/16" aluminium</t>
  </si>
  <si>
    <t>C3500043</t>
  </si>
  <si>
    <t>Pedalkloss "SPD"-typ</t>
  </si>
  <si>
    <t>C3500052</t>
  </si>
  <si>
    <t>Pedaler 9/16" barn svarta</t>
  </si>
  <si>
    <t>C3500053</t>
  </si>
  <si>
    <t>Pedaler 1/2" barn svarta</t>
  </si>
  <si>
    <t>Pedaler city ergo svart</t>
  </si>
  <si>
    <t>C3500115</t>
  </si>
  <si>
    <t>Pedaler BMX "bikepark"</t>
  </si>
  <si>
    <t>Pedaler sport alu svarta</t>
  </si>
  <si>
    <t>C3500149</t>
  </si>
  <si>
    <t>Pedaler sport  alu</t>
  </si>
  <si>
    <t>C3650016</t>
  </si>
  <si>
    <t>Kedjekrans 3/32" 16t</t>
  </si>
  <si>
    <t>C3650017</t>
  </si>
  <si>
    <t>Kedjekrans 3/32" 17t</t>
  </si>
  <si>
    <t>C3650018</t>
  </si>
  <si>
    <t>Kedjekrans 3/32" 18t</t>
  </si>
  <si>
    <t>C3650019</t>
  </si>
  <si>
    <t>Kedjekrans 3/32" 19t</t>
  </si>
  <si>
    <t>85790127</t>
  </si>
  <si>
    <t>Växelskydd för bakväxel svart</t>
  </si>
  <si>
    <t>C4100001</t>
  </si>
  <si>
    <t>Hjul fram 406-20 std/silver fa</t>
  </si>
  <si>
    <t>C4100003</t>
  </si>
  <si>
    <t>Hjul fram 559-21 std/silver fa</t>
  </si>
  <si>
    <t>C4100006</t>
  </si>
  <si>
    <t>Hjul fram 559-19 db/silver fa</t>
  </si>
  <si>
    <t>C4100008</t>
  </si>
  <si>
    <t>Hjul fram 559-19 db/svart fa</t>
  </si>
  <si>
    <t>C4100009</t>
  </si>
  <si>
    <t>Hjul fram 559-19 db/svart qr</t>
  </si>
  <si>
    <t>C4100015</t>
  </si>
  <si>
    <t>Hjul fram 622-20 std/silver fa</t>
  </si>
  <si>
    <t>Hjul fram 622-19 db/svart fa</t>
  </si>
  <si>
    <t>C4100024</t>
  </si>
  <si>
    <t>Hjul fram 622-19 db/svart qr</t>
  </si>
  <si>
    <t>C4100026</t>
  </si>
  <si>
    <t>Hjul fram 635-20 rostfri fa</t>
  </si>
  <si>
    <t>C4100081</t>
  </si>
  <si>
    <t>Hjul fram 622-19 db/silver fa</t>
  </si>
  <si>
    <t>C4100082</t>
  </si>
  <si>
    <t>Hjul fram 622-19 db/si dynamo</t>
  </si>
  <si>
    <t>C4100083</t>
  </si>
  <si>
    <t>Hjul fram 622-19 db/sv dynamo</t>
  </si>
  <si>
    <t>C4100131</t>
  </si>
  <si>
    <t>Hjul fram 305mm sv/si alu</t>
  </si>
  <si>
    <t>C4100132</t>
  </si>
  <si>
    <t>Hjul fram 406mm alu sv/si fa</t>
  </si>
  <si>
    <t>C4100215</t>
  </si>
  <si>
    <t>Hjul fram 622-19 db/sv rbf</t>
  </si>
  <si>
    <t>C4100274</t>
  </si>
  <si>
    <t>Hjul fram 622-19 db/sv rbd</t>
  </si>
  <si>
    <t>C4100334</t>
  </si>
  <si>
    <t>Hjul fram 507-19 db/sv fa</t>
  </si>
  <si>
    <t>C4100335</t>
  </si>
  <si>
    <t>Hjul fram 507-19 db/sv bsq</t>
  </si>
  <si>
    <t>C4100336</t>
  </si>
  <si>
    <t>Hjul fram 559-19 db/sv bsq</t>
  </si>
  <si>
    <t>Hjul fram 622-21 db/sv bsq</t>
  </si>
  <si>
    <t>C4100338</t>
  </si>
  <si>
    <t>Hjul fram 622-22 db/sv rbd</t>
  </si>
  <si>
    <t>C4100349</t>
  </si>
  <si>
    <t>Hjul fram 622-19 db/sv rb el</t>
  </si>
  <si>
    <t>Hjul fram 622-19 db/sv elmotor</t>
  </si>
  <si>
    <t>C4100352</t>
  </si>
  <si>
    <t>Hjul fram 622-19 db/guld elmot</t>
  </si>
  <si>
    <t>C4100356</t>
  </si>
  <si>
    <t>Hjul fram 622-19 db/guld rb el</t>
  </si>
  <si>
    <t>Hjul fram 406-19 db/si db el</t>
  </si>
  <si>
    <t>Hjul fram 622-19 db/sv db el</t>
  </si>
  <si>
    <t>C4100519</t>
  </si>
  <si>
    <t>Hjul fram 622-19 fluenta race</t>
  </si>
  <si>
    <t>C4100533</t>
  </si>
  <si>
    <t>Hjul fram 584 Viginti 7.5</t>
  </si>
  <si>
    <t>C4200005</t>
  </si>
  <si>
    <t>Hjul bak 559-21 std/si gäng fa</t>
  </si>
  <si>
    <t>C4200006</t>
  </si>
  <si>
    <t>Hjul bak 559-19 db/silv 0vxl</t>
  </si>
  <si>
    <t>C4200007</t>
  </si>
  <si>
    <t>Hjul bak 559-19 db/si Nexus®7</t>
  </si>
  <si>
    <t>C4200011</t>
  </si>
  <si>
    <t>Hjul bak 559-19 db/si gäng fa</t>
  </si>
  <si>
    <t>C4200012</t>
  </si>
  <si>
    <t>Hjul bak 559-19 db/sv 8/9d qr</t>
  </si>
  <si>
    <t>C4200023</t>
  </si>
  <si>
    <t>Hjul bak 622-19 db/si gäng fa</t>
  </si>
  <si>
    <t>C4200024</t>
  </si>
  <si>
    <t>Hjul bak 622-19 db/si 0-vxl</t>
  </si>
  <si>
    <t>C4200025</t>
  </si>
  <si>
    <t>Hjul bak 622-19 db/si Nexus®3</t>
  </si>
  <si>
    <t>C4200026</t>
  </si>
  <si>
    <t>Hjul bak 622-19 db/si Nexus®7</t>
  </si>
  <si>
    <t>C4200027</t>
  </si>
  <si>
    <t>Hjul bak 622-19 db/sv 0vxl</t>
  </si>
  <si>
    <t>Hjul bak 622-19 db/sv Nexus®3</t>
  </si>
  <si>
    <t>C4200035</t>
  </si>
  <si>
    <t>Hjul bak 622-19 db/sv 8/9d qr</t>
  </si>
  <si>
    <t>C4200037</t>
  </si>
  <si>
    <t>Hjul bak 635-20 rostfri 0vxl</t>
  </si>
  <si>
    <t>Hjul bak 622-19 db/sv Nexus®7</t>
  </si>
  <si>
    <t>C4200109</t>
  </si>
  <si>
    <t>Hjul bak 559-19 db/si Nexus®3</t>
  </si>
  <si>
    <t>C4200130</t>
  </si>
  <si>
    <t>Hjul bak 622-21 std/si 8/9d qr</t>
  </si>
  <si>
    <t>C4200131</t>
  </si>
  <si>
    <t>Hjul bak 622-21 std/si gäng fa</t>
  </si>
  <si>
    <t>C4200132</t>
  </si>
  <si>
    <t>Hjul bak 622-21 std/silv 0vxl</t>
  </si>
  <si>
    <t>C4200133</t>
  </si>
  <si>
    <t>Hjul bak 622-21 std/si Nexus®3</t>
  </si>
  <si>
    <t>C4200134</t>
  </si>
  <si>
    <t>Hjul bak 622-19 std/si Nexus®7</t>
  </si>
  <si>
    <t>C4200146</t>
  </si>
  <si>
    <t>Hjul bak 305mm sv/si</t>
  </si>
  <si>
    <t>C4200147</t>
  </si>
  <si>
    <t>Hjul bak 406mm sv/sil 0-vxl</t>
  </si>
  <si>
    <t>C4200148</t>
  </si>
  <si>
    <t>Hjul bak 406mm sv/sil Nexus®3</t>
  </si>
  <si>
    <t>C4200299</t>
  </si>
  <si>
    <t>Hjul bak 622-17 db/sv Nexus 7</t>
  </si>
  <si>
    <t>C4200338</t>
  </si>
  <si>
    <t>Hjul bak 507-19 db/sv Nexus®3</t>
  </si>
  <si>
    <t>C4200340</t>
  </si>
  <si>
    <t>Hjul bak 507-19 db/sv 8/9d bsq</t>
  </si>
  <si>
    <t>C4200342</t>
  </si>
  <si>
    <t>Hjul bak 559-19 db/sv 8/9d bsq</t>
  </si>
  <si>
    <t>C4200533</t>
  </si>
  <si>
    <t>Hjul bak 584 Viginti 7.5</t>
  </si>
  <si>
    <t>Framnav axel M9X1 36h fa</t>
  </si>
  <si>
    <t>59450000</t>
  </si>
  <si>
    <t>Kupolmutter FG 7.9mm 26g</t>
  </si>
  <si>
    <t>59470000</t>
  </si>
  <si>
    <t>Kupolmutter FG 9.5mm 26g</t>
  </si>
  <si>
    <t>8111100</t>
  </si>
  <si>
    <t>Axel fram 9x140mm crmo</t>
  </si>
  <si>
    <t>8171583</t>
  </si>
  <si>
    <t>Bricka rostfri 10.5mm</t>
  </si>
  <si>
    <t>82998311</t>
  </si>
  <si>
    <t>Axelsats fram 9x140mm cromo</t>
  </si>
  <si>
    <t>82998312</t>
  </si>
  <si>
    <t>Axelsats bak 9.5x175mm cromo</t>
  </si>
  <si>
    <t>82998314</t>
  </si>
  <si>
    <t>Axelsats fram 10x145mm cromo</t>
  </si>
  <si>
    <t>82998315</t>
  </si>
  <si>
    <t>Axelsats bak 10x175mm cromo</t>
  </si>
  <si>
    <t>82998316</t>
  </si>
  <si>
    <t>Axelsats fram 9x108mm qr</t>
  </si>
  <si>
    <t>82998318</t>
  </si>
  <si>
    <t>Axelsats bak 10x140mm qr</t>
  </si>
  <si>
    <t>82998319</t>
  </si>
  <si>
    <t>Axelsats bak 10x145mm qr</t>
  </si>
  <si>
    <t>C4350002</t>
  </si>
  <si>
    <t>Snabbkopplingsset hjul</t>
  </si>
  <si>
    <t>C4350009</t>
  </si>
  <si>
    <t>Body formula nav 8/9 del hg</t>
  </si>
  <si>
    <t>C4350016</t>
  </si>
  <si>
    <t>Body TEC nav 8/9 del hg</t>
  </si>
  <si>
    <t>C4350018</t>
  </si>
  <si>
    <t>Body TEC nav 9/11 del hg</t>
  </si>
  <si>
    <t>C4350019</t>
  </si>
  <si>
    <t>C4350020</t>
  </si>
  <si>
    <t>C4350027</t>
  </si>
  <si>
    <t>Body TEC nav 8/11 del hg</t>
  </si>
  <si>
    <t>C4350028</t>
  </si>
  <si>
    <t>Body TEC nav 10/11 del hg</t>
  </si>
  <si>
    <t>C4350029</t>
  </si>
  <si>
    <t>C4350050</t>
  </si>
  <si>
    <t>Kupolmutter FG 10.5mm 26g</t>
  </si>
  <si>
    <t>C4350052</t>
  </si>
  <si>
    <t>Kupolmutter 9mm</t>
  </si>
  <si>
    <t>C4350063</t>
  </si>
  <si>
    <t>Snabblås f vxl kedja spectro 3</t>
  </si>
  <si>
    <t>C4350068</t>
  </si>
  <si>
    <t>Låsring spectro för kedjekrans</t>
  </si>
  <si>
    <t>C4350085</t>
  </si>
  <si>
    <t>Kupolmutter m10</t>
  </si>
  <si>
    <t>C4350095</t>
  </si>
  <si>
    <t>Kedjeledarmutter spectro 3</t>
  </si>
  <si>
    <t>C4350096</t>
  </si>
  <si>
    <t>Axelmutter spectro 10.5mm</t>
  </si>
  <si>
    <t>C4350103</t>
  </si>
  <si>
    <t>Body Joytec nav 8/9 del hg</t>
  </si>
  <si>
    <t>C4355033</t>
  </si>
  <si>
    <t>Bromsbygel rostfri 22 mm</t>
  </si>
  <si>
    <t>C4505009</t>
  </si>
  <si>
    <t>Fälg 507-19 std/silver 36h</t>
  </si>
  <si>
    <t>C4505020</t>
  </si>
  <si>
    <t>Fälg 635-22 std/rostfri 36h</t>
  </si>
  <si>
    <t>C4505061</t>
  </si>
  <si>
    <t>Fälg 559-19 db/silver 36h</t>
  </si>
  <si>
    <t>C4505062</t>
  </si>
  <si>
    <t>Fälg 559-19 db/svart 36h</t>
  </si>
  <si>
    <t>C4505065</t>
  </si>
  <si>
    <t>Fälg 622-19 db/silver 36h</t>
  </si>
  <si>
    <t>C4505066</t>
  </si>
  <si>
    <t>Fälg 622-19 db/svart 36h</t>
  </si>
  <si>
    <t>C4505516</t>
  </si>
  <si>
    <t>Fälg 622-19 std/silver 36h</t>
  </si>
  <si>
    <t>C4600002</t>
  </si>
  <si>
    <t>Fälgband 26-28" hpm 2st</t>
  </si>
  <si>
    <t>C4600021</t>
  </si>
  <si>
    <t>Fälgband 26" hpm 16/1610mm 2st</t>
  </si>
  <si>
    <t>C4600030</t>
  </si>
  <si>
    <t>Fälgband 28" hpm (100)</t>
  </si>
  <si>
    <t>C4600031</t>
  </si>
  <si>
    <t>Fälgband 26-28" hpm (100)</t>
  </si>
  <si>
    <t>C4700001</t>
  </si>
  <si>
    <t>Ekernippel 2x14mm</t>
  </si>
  <si>
    <t>C4700184</t>
  </si>
  <si>
    <t>Eker rf 2x184mm med nippel</t>
  </si>
  <si>
    <t>C4700230</t>
  </si>
  <si>
    <t>Eker rf 2x230mm med nippel</t>
  </si>
  <si>
    <t>C4700246</t>
  </si>
  <si>
    <t>Eker rf 2x246mm med nippel</t>
  </si>
  <si>
    <t>C4700248</t>
  </si>
  <si>
    <t>Eker rf 2x248mm med nippel</t>
  </si>
  <si>
    <t>C4700252</t>
  </si>
  <si>
    <t>Eker rf 2x252mm med nippel</t>
  </si>
  <si>
    <t>C4700254</t>
  </si>
  <si>
    <t>Eker rf 2x254mm med nippel</t>
  </si>
  <si>
    <t>C4700260</t>
  </si>
  <si>
    <t>Eker rf 2x260mm med nippel</t>
  </si>
  <si>
    <t>C4700264</t>
  </si>
  <si>
    <t>Eker rf 2x264mm med nippel</t>
  </si>
  <si>
    <t>C4700266</t>
  </si>
  <si>
    <t>Eker rf 2x266mm med nippel</t>
  </si>
  <si>
    <t>C4700268</t>
  </si>
  <si>
    <t>Eker rf 2x268mm med nippel</t>
  </si>
  <si>
    <t>C4700270</t>
  </si>
  <si>
    <t>Eker rf 2x270mm med nippel</t>
  </si>
  <si>
    <t>C4700272</t>
  </si>
  <si>
    <t>Eker rf 2x272mm med nippel</t>
  </si>
  <si>
    <t>C4700274</t>
  </si>
  <si>
    <t>Eker rf 2x274mm med nippel</t>
  </si>
  <si>
    <t>C4700276</t>
  </si>
  <si>
    <t>Eker rf 2x276mm med nippel</t>
  </si>
  <si>
    <t>C4700278</t>
  </si>
  <si>
    <t>Eker rf 2x278mm med nippel</t>
  </si>
  <si>
    <t>C4700280</t>
  </si>
  <si>
    <t>Eker rf 2x280mm med nippel</t>
  </si>
  <si>
    <t>C4700282</t>
  </si>
  <si>
    <t>Eker rf 2x282mm med nippel</t>
  </si>
  <si>
    <t>C4700284</t>
  </si>
  <si>
    <t>Eker rf 2x284mm med nippel</t>
  </si>
  <si>
    <t>C4700286</t>
  </si>
  <si>
    <t>Eker rf 2x286mm med nippel</t>
  </si>
  <si>
    <t>C4700288</t>
  </si>
  <si>
    <t>Eker rf 2x288mm med nippel</t>
  </si>
  <si>
    <t>C4700290</t>
  </si>
  <si>
    <t>Eker rf 2x290mm med nippel</t>
  </si>
  <si>
    <t>C4700292</t>
  </si>
  <si>
    <t>Eker rf 2x292mm med nippel</t>
  </si>
  <si>
    <t>C4700294</t>
  </si>
  <si>
    <t>Eker rf 2x294mm med nippel</t>
  </si>
  <si>
    <t>C4700296</t>
  </si>
  <si>
    <t>Eker rf 2x296mm med nippel</t>
  </si>
  <si>
    <t>C4700298</t>
  </si>
  <si>
    <t>Eker rf 2x298mm med nippel</t>
  </si>
  <si>
    <t>C4700300</t>
  </si>
  <si>
    <t>Eker rf 2x300mm med nippel</t>
  </si>
  <si>
    <t>C4700304</t>
  </si>
  <si>
    <t>Eker rf 2x304mm med nippel</t>
  </si>
  <si>
    <t>C4700501-269</t>
  </si>
  <si>
    <t>Eker 269mm f.Domitor/Luctor mm</t>
  </si>
  <si>
    <t>C4700501-284</t>
  </si>
  <si>
    <t>Eker 284mm f.Domitor/Luctor mm</t>
  </si>
  <si>
    <t>C4700501-290</t>
  </si>
  <si>
    <t>Eker 290mm f.Domitor/Luctor mm</t>
  </si>
  <si>
    <t>C4700501-302</t>
  </si>
  <si>
    <t>Eker 302mm f.Domitor/Luctor mm</t>
  </si>
  <si>
    <t>C4700502-265</t>
  </si>
  <si>
    <t>Eker 265mm f. Fluenta/Viginty</t>
  </si>
  <si>
    <t>C4700502-279</t>
  </si>
  <si>
    <t>Eker 279mm f. Fluenta/Viginty</t>
  </si>
  <si>
    <t>C4700502-298</t>
  </si>
  <si>
    <t>Eker 298mm f. Fluenta/Viginty</t>
  </si>
  <si>
    <t>C4700502-299</t>
  </si>
  <si>
    <t>Eker 299mm f. Fluenta/Viginty</t>
  </si>
  <si>
    <t>C4700503-278</t>
  </si>
  <si>
    <t>Eker 278mm f. Infindo pro</t>
  </si>
  <si>
    <t>C4700503-279</t>
  </si>
  <si>
    <t>Eker 279mm f. Fluenta light</t>
  </si>
  <si>
    <t>C4700503-280</t>
  </si>
  <si>
    <t>Eker 280mm f. Infindo pro</t>
  </si>
  <si>
    <t>C4700503-283</t>
  </si>
  <si>
    <t>Eker 283mm f. Fluenta light</t>
  </si>
  <si>
    <t>C4701192</t>
  </si>
  <si>
    <t>Eker rf 2.34x192mm med nippel</t>
  </si>
  <si>
    <t>C4701200</t>
  </si>
  <si>
    <t>Eker rf 2.34x200mm med nippel</t>
  </si>
  <si>
    <t>C4701224</t>
  </si>
  <si>
    <t>Eker rf 2.34x224mm med nippel</t>
  </si>
  <si>
    <t>C4701232</t>
  </si>
  <si>
    <t>Eker rf 2.34x232mm med nippel</t>
  </si>
  <si>
    <t>C4701236</t>
  </si>
  <si>
    <t>Eker rf 2.34x236mm med nippel</t>
  </si>
  <si>
    <t>C4701258</t>
  </si>
  <si>
    <t>Eker rf 2.34x258mm med nippel</t>
  </si>
  <si>
    <t>C4701266</t>
  </si>
  <si>
    <t>Eker rf 2.34x266mm med nippel</t>
  </si>
  <si>
    <t>C4701270</t>
  </si>
  <si>
    <t>Eker rf 2.34x270mm med nippel</t>
  </si>
  <si>
    <t>C4701272</t>
  </si>
  <si>
    <t>Eker rf 2.34x272mm med nippel</t>
  </si>
  <si>
    <t>C4701276</t>
  </si>
  <si>
    <t>Eker rf 2.34x276mm med nippel</t>
  </si>
  <si>
    <t>C4701278</t>
  </si>
  <si>
    <t>Eker rf 2.34x278mm med nippel</t>
  </si>
  <si>
    <t>C4701280</t>
  </si>
  <si>
    <t>Eker rf 2.34x280mm med nippel</t>
  </si>
  <si>
    <t>C4701282</t>
  </si>
  <si>
    <t>Eker rf 2.34x282mm med nippel</t>
  </si>
  <si>
    <t>C4701284</t>
  </si>
  <si>
    <t>Eker rf 2.34x284mm med nippel</t>
  </si>
  <si>
    <t>C4701286</t>
  </si>
  <si>
    <t>Eker rf 2.34x286mm med nippel</t>
  </si>
  <si>
    <t>C4701288</t>
  </si>
  <si>
    <t>Eker rf 2.34x288mm med nippel</t>
  </si>
  <si>
    <t>C4701290</t>
  </si>
  <si>
    <t>Eker rf 2.34x290mm med nippel</t>
  </si>
  <si>
    <t>C4701292</t>
  </si>
  <si>
    <t>Eker rf 2.34x292mm med nippel</t>
  </si>
  <si>
    <t>C4701294</t>
  </si>
  <si>
    <t>Eker rf 2.34x294mm med nippel</t>
  </si>
  <si>
    <t>C4701296</t>
  </si>
  <si>
    <t>Eker rf 2.34x296mm med nippel</t>
  </si>
  <si>
    <t>C4701298</t>
  </si>
  <si>
    <t>Eker rf 2.34x298mm med nippel</t>
  </si>
  <si>
    <t>C4702260</t>
  </si>
  <si>
    <t>Eker svart 2x260mm med nippel</t>
  </si>
  <si>
    <t>C4702262</t>
  </si>
  <si>
    <t>Eker svart 2x262mm med nippel</t>
  </si>
  <si>
    <t>C4702266</t>
  </si>
  <si>
    <t>Eker svart 2x266mm med nippel</t>
  </si>
  <si>
    <t>C4702280</t>
  </si>
  <si>
    <t>Eker svart 2x280mm med nippel</t>
  </si>
  <si>
    <t>C4702286</t>
  </si>
  <si>
    <t>Eker svart 2x286mm med nippel</t>
  </si>
  <si>
    <t>C4702288</t>
  </si>
  <si>
    <t>Eker svart 2x288mm med nippel</t>
  </si>
  <si>
    <t>C4702290</t>
  </si>
  <si>
    <t>Eker svart 2x290mm med nippel</t>
  </si>
  <si>
    <t>C4702292</t>
  </si>
  <si>
    <t>Eker svart 2x292mm med nippel</t>
  </si>
  <si>
    <t>C4702294</t>
  </si>
  <si>
    <t>Eker svart 2x294mm med nippel</t>
  </si>
  <si>
    <t>C4702296</t>
  </si>
  <si>
    <t>Eker svart 2x296mm med nippel</t>
  </si>
  <si>
    <t>C4703262</t>
  </si>
  <si>
    <t>Eker svart 2.34x262 med nippel</t>
  </si>
  <si>
    <t>C4703264</t>
  </si>
  <si>
    <t>Eker svart 2.34x264 med nippel</t>
  </si>
  <si>
    <t>C4703296</t>
  </si>
  <si>
    <t>Eker svart 2.34x296 med nippel</t>
  </si>
  <si>
    <t>C4800001</t>
  </si>
  <si>
    <t>Slang 12" 44/62-194/222 cv</t>
  </si>
  <si>
    <t>C4800003</t>
  </si>
  <si>
    <t>Slang 16" 47/57-305/349 cv</t>
  </si>
  <si>
    <t>C4800004</t>
  </si>
  <si>
    <t>Slang 17" 32/47-357/400 cv</t>
  </si>
  <si>
    <t>C4800006</t>
  </si>
  <si>
    <t>Slang 20" 47/57-406 cv</t>
  </si>
  <si>
    <t>C4800007</t>
  </si>
  <si>
    <t>Slang 22" 32/47-484/501 cv</t>
  </si>
  <si>
    <t>C4800009</t>
  </si>
  <si>
    <t>Slang 24" 47/57-507 cv 35</t>
  </si>
  <si>
    <t>C4800010</t>
  </si>
  <si>
    <t>Slang 24" 47/57-507 bv</t>
  </si>
  <si>
    <t>C4800015</t>
  </si>
  <si>
    <t>Slang 26" 32/47-559 cv 35</t>
  </si>
  <si>
    <t>C4800016</t>
  </si>
  <si>
    <t>Slang 27,5" 650b rv 48</t>
  </si>
  <si>
    <t>C4800020</t>
  </si>
  <si>
    <t>Slang 26" 18/25-559/571 rv 48</t>
  </si>
  <si>
    <t>C4800021</t>
  </si>
  <si>
    <t>Slang 28" 28/37-622/635 cv 35</t>
  </si>
  <si>
    <t>C4800025</t>
  </si>
  <si>
    <t>Slang 28" 28/37-622/635 bv</t>
  </si>
  <si>
    <t>C4800026</t>
  </si>
  <si>
    <t>Slang 28" 37/47-609/635 cv 35</t>
  </si>
  <si>
    <t>C4800027</t>
  </si>
  <si>
    <t>Slang 28" 37/47-609/635 bv</t>
  </si>
  <si>
    <t>C4800029</t>
  </si>
  <si>
    <t>Slang 29" 47/52-622 rv 48</t>
  </si>
  <si>
    <t>C4800032</t>
  </si>
  <si>
    <t>Slang 28" 19/23-622 rv 48</t>
  </si>
  <si>
    <t>C4800033</t>
  </si>
  <si>
    <t>Slang 28" 19/23-622 rv 60</t>
  </si>
  <si>
    <t>C4800037</t>
  </si>
  <si>
    <t>Slang 10-12" 44/62-194/222 bvb</t>
  </si>
  <si>
    <t>C4800038</t>
  </si>
  <si>
    <t>Slang 20" 47/57-406 bv</t>
  </si>
  <si>
    <t>C4800050</t>
  </si>
  <si>
    <t>Slang 16" 47/57-305 bv</t>
  </si>
  <si>
    <t>C4800051</t>
  </si>
  <si>
    <t>Slang 14" 37-298 cv</t>
  </si>
  <si>
    <t>C4800054</t>
  </si>
  <si>
    <t>Slang 20" 35-438/37-451 cv</t>
  </si>
  <si>
    <t>C4800057</t>
  </si>
  <si>
    <t>Slang 24" 37-540/32-541 cv 35</t>
  </si>
  <si>
    <t>C4800059</t>
  </si>
  <si>
    <t>Slang 26" 40-559/47-559 rv 36</t>
  </si>
  <si>
    <t>C4800060</t>
  </si>
  <si>
    <t>Slang 26" 40-559/47-559 cv 35</t>
  </si>
  <si>
    <t>C4800061</t>
  </si>
  <si>
    <t>Slang 26" 40-559/47-559 bv</t>
  </si>
  <si>
    <t>C4800066</t>
  </si>
  <si>
    <t>Slang 26" 50/57-559 rv 48</t>
  </si>
  <si>
    <t>C4800071</t>
  </si>
  <si>
    <t>Slang 28" 35/43-622/630 cv 35</t>
  </si>
  <si>
    <t>C4800074</t>
  </si>
  <si>
    <t>Slang 28" 25/28-622/630 rv 48</t>
  </si>
  <si>
    <t>C4800075</t>
  </si>
  <si>
    <t>Slang 28" 37/44-622 rv 48</t>
  </si>
  <si>
    <t>C4800076</t>
  </si>
  <si>
    <t>Slang 28" 19/23-622 ul rv 60</t>
  </si>
  <si>
    <t>C4800078</t>
  </si>
  <si>
    <t>Slang 28" 28/32-622/630 cv 35</t>
  </si>
  <si>
    <t>C4800079</t>
  </si>
  <si>
    <t>Slang 28" 28/32-622 rv 48</t>
  </si>
  <si>
    <t>C4800081</t>
  </si>
  <si>
    <t>Slang 26" 50-559/57-559 cv 35</t>
  </si>
  <si>
    <t>C4800082</t>
  </si>
  <si>
    <t>Slang 26" 50-559/57-559 bv</t>
  </si>
  <si>
    <t>C4800145</t>
  </si>
  <si>
    <t>Slang bulk 28/37-622/635 cv 35</t>
  </si>
  <si>
    <t>C4800186</t>
  </si>
  <si>
    <t>Slang 26" 47/60-559/597 cv 48</t>
  </si>
  <si>
    <t>C4800187</t>
  </si>
  <si>
    <t>Slang 28" 19/23-622 rv 80</t>
  </si>
  <si>
    <t>C4800188</t>
  </si>
  <si>
    <t>Slang 28" 28/37-622/635 cv 48</t>
  </si>
  <si>
    <t>C4800189</t>
  </si>
  <si>
    <t>Slang 28" 37/47-609/635 cv 48</t>
  </si>
  <si>
    <t>C4800200</t>
  </si>
  <si>
    <t>Ventilgummi kartong om 5 meter</t>
  </si>
  <si>
    <t>C4800201</t>
  </si>
  <si>
    <t>Ventil dunlop/cykel 2-pack</t>
  </si>
  <si>
    <t>C4800202</t>
  </si>
  <si>
    <t>Ventil dunlop/cykel komplett</t>
  </si>
  <si>
    <t>C4800204</t>
  </si>
  <si>
    <t>Slang 28" 25/28-622 rv 80</t>
  </si>
  <si>
    <t>C4800252</t>
  </si>
  <si>
    <t>Slang 20" 40/47-406 CV48</t>
  </si>
  <si>
    <t>C4900001</t>
  </si>
  <si>
    <t>Däck 44-635 slate r grå</t>
  </si>
  <si>
    <t>C4900002</t>
  </si>
  <si>
    <t>Däck 44-635 slate r svart</t>
  </si>
  <si>
    <t>C4900003</t>
  </si>
  <si>
    <t>Däck 47-622 slate r sv/ivory</t>
  </si>
  <si>
    <t>C4900004</t>
  </si>
  <si>
    <t>Däck 47-622 slate r svart</t>
  </si>
  <si>
    <t>C4900006</t>
  </si>
  <si>
    <t>Däck 47-622 slate r grå</t>
  </si>
  <si>
    <t>C4900016</t>
  </si>
  <si>
    <t>Däck 37-622 asphalt r sv/ivory</t>
  </si>
  <si>
    <t>C4900018</t>
  </si>
  <si>
    <t>Däck 37-622 asphalt r svart</t>
  </si>
  <si>
    <t>C4900020</t>
  </si>
  <si>
    <t>Däck 32-622 asphalt r sv/vit</t>
  </si>
  <si>
    <t>C4900022</t>
  </si>
  <si>
    <t>Däck 40-584 asphalt r grå</t>
  </si>
  <si>
    <t>C4900023</t>
  </si>
  <si>
    <t>Däck 40-584 asphalt r svart</t>
  </si>
  <si>
    <t>C4900037</t>
  </si>
  <si>
    <t>Däck 32-630 olivine r svart</t>
  </si>
  <si>
    <t>C4900049</t>
  </si>
  <si>
    <t>Däck 40-609 sapphire r svart</t>
  </si>
  <si>
    <t>C4900081</t>
  </si>
  <si>
    <t>Däck 54-152 c179 r grå</t>
  </si>
  <si>
    <t>C4900101</t>
  </si>
  <si>
    <t>Däck 40-622 slate r svart</t>
  </si>
  <si>
    <t>C4900103</t>
  </si>
  <si>
    <t>Däck 37-622 amber r sv/ivory</t>
  </si>
  <si>
    <t>C4900107</t>
  </si>
  <si>
    <t>Däck 32-622 amber r svart</t>
  </si>
  <si>
    <t>C4900108</t>
  </si>
  <si>
    <t>Däck 28-622 amber r svart</t>
  </si>
  <si>
    <t>C4900114</t>
  </si>
  <si>
    <t>Däck 54-584 lapis r svart</t>
  </si>
  <si>
    <t>C4900127</t>
  </si>
  <si>
    <t>Däck 40-622 slate r grå</t>
  </si>
  <si>
    <t>C4900128</t>
  </si>
  <si>
    <t>Däck 40-622 slate r sv/ivory</t>
  </si>
  <si>
    <t>C4900210</t>
  </si>
  <si>
    <t>Däck 57-203 C213 r eps svart</t>
  </si>
  <si>
    <t>C4900248</t>
  </si>
  <si>
    <t>Däck 25-622 ruby x3r svart</t>
  </si>
  <si>
    <t>C4900253</t>
  </si>
  <si>
    <t>Däck 40-622 moonstone x5r sv</t>
  </si>
  <si>
    <t>C4900254</t>
  </si>
  <si>
    <t>Däck 51-559 Moonstone x5r sv</t>
  </si>
  <si>
    <t>C4900256</t>
  </si>
  <si>
    <t>Däck 40-635 ruby x5r svart</t>
  </si>
  <si>
    <t>C4900258</t>
  </si>
  <si>
    <t>Däck 47-507 moonstone x5r sv</t>
  </si>
  <si>
    <t>C4900259</t>
  </si>
  <si>
    <t>Däck 47-622 slate x5r svart</t>
  </si>
  <si>
    <t>C4900260</t>
  </si>
  <si>
    <t>Däck 40-622 slate x5r svart</t>
  </si>
  <si>
    <t>C4900263</t>
  </si>
  <si>
    <t>Däck 53-559 trapper x5r svart</t>
  </si>
  <si>
    <t>C4900265</t>
  </si>
  <si>
    <t>Däck 47-559 Moonstone x5r sv</t>
  </si>
  <si>
    <t>C4900266</t>
  </si>
  <si>
    <t>Däck 47-406 moonstone x5r sv</t>
  </si>
  <si>
    <t>C4900295</t>
  </si>
  <si>
    <t>Däck 37-622 ruby x5r brun</t>
  </si>
  <si>
    <t>Däck 37-622 Pergo E x3r svart</t>
  </si>
  <si>
    <t>C4901047</t>
  </si>
  <si>
    <t>Däck 32-622 quantum rr svart</t>
  </si>
  <si>
    <t>C4901062</t>
  </si>
  <si>
    <t>Däck 40-622 quantum rr svart</t>
  </si>
  <si>
    <t>C4901069</t>
  </si>
  <si>
    <t>Däck 28-622 unda x3r svart</t>
  </si>
  <si>
    <t>C4901070</t>
  </si>
  <si>
    <t>Däck 28-622 unda rr svart</t>
  </si>
  <si>
    <t>C4901075</t>
  </si>
  <si>
    <t>Däck 32-622 unda x3r svart</t>
  </si>
  <si>
    <t>C4901076</t>
  </si>
  <si>
    <t>Däck 32-622 unda rr svart</t>
  </si>
  <si>
    <t>C4901084</t>
  </si>
  <si>
    <t>Däck 37-622 unda x3r svart</t>
  </si>
  <si>
    <t>Däck 37-622 unda rr svart</t>
  </si>
  <si>
    <t>C4901091</t>
  </si>
  <si>
    <t>Däck 32-622 Teres rr svart</t>
  </si>
  <si>
    <t>C4901094</t>
  </si>
  <si>
    <t>Däck 32-622 Pergo x5r svart</t>
  </si>
  <si>
    <t>C4901096</t>
  </si>
  <si>
    <t>Däck 32-622 Pergo rr svart</t>
  </si>
  <si>
    <t>C4901098</t>
  </si>
  <si>
    <t>Däck 37-622 Pergo x5r svart</t>
  </si>
  <si>
    <t>C4901158</t>
  </si>
  <si>
    <t>Däck 37-622 Pergo rr svart</t>
  </si>
  <si>
    <t>C4901160</t>
  </si>
  <si>
    <t>Däck 40-622 Pergo x5r svart</t>
  </si>
  <si>
    <t>Däck 40-622 Pergo rr svart</t>
  </si>
  <si>
    <t>C4901165</t>
  </si>
  <si>
    <t>Däck 44-622 Pergo x5r svart</t>
  </si>
  <si>
    <t>C4901167</t>
  </si>
  <si>
    <t>Däck 44-622 Pergo rr svart</t>
  </si>
  <si>
    <t>C4901168</t>
  </si>
  <si>
    <t>Däck 44-622 Pergo rr sv/ivory</t>
  </si>
  <si>
    <t>C4901177</t>
  </si>
  <si>
    <t>Däck 47-559 Pergo x5r svart</t>
  </si>
  <si>
    <t>C4901179</t>
  </si>
  <si>
    <t>Däck 47-559 Pergo rr svart</t>
  </si>
  <si>
    <t>C4901182</t>
  </si>
  <si>
    <t>Däck 40-559 Pergo x5r svart</t>
  </si>
  <si>
    <t>C4901362</t>
  </si>
  <si>
    <t>Däck 40-622 Pergo rr sv/ivory</t>
  </si>
  <si>
    <t>C4901363</t>
  </si>
  <si>
    <t>Däck 44-622 Pergo rr svart/vit</t>
  </si>
  <si>
    <t>C4901414</t>
  </si>
  <si>
    <t>Däck Opes 50-406 20" svart</t>
  </si>
  <si>
    <t>C4901415</t>
  </si>
  <si>
    <t>Däck Opes 47-507 24" svart</t>
  </si>
  <si>
    <t>C4901430</t>
  </si>
  <si>
    <t>C4901433</t>
  </si>
  <si>
    <t>Däck Opes 55-584  27.5"</t>
  </si>
  <si>
    <t>C4901436</t>
  </si>
  <si>
    <t>Däck Opes 52-622 29"</t>
  </si>
  <si>
    <t>C4901438</t>
  </si>
  <si>
    <t>Däck Rapio 55-559  26"</t>
  </si>
  <si>
    <t>C4901441</t>
  </si>
  <si>
    <t>Däck Rapio 57-584  27.5"</t>
  </si>
  <si>
    <t>C4901444</t>
  </si>
  <si>
    <t>Däck Rapio 56-622 29"</t>
  </si>
  <si>
    <t>C4901447</t>
  </si>
  <si>
    <t>Däck Nitor race 25-622</t>
  </si>
  <si>
    <t>C4901454</t>
  </si>
  <si>
    <t>Däck 33-622 quantum XNR svart</t>
  </si>
  <si>
    <t>C4901455</t>
  </si>
  <si>
    <t>Däck 37-622 quantum XNR svart</t>
  </si>
  <si>
    <t>C4901456</t>
  </si>
  <si>
    <t>Däck 40-622 quantum XNR svart</t>
  </si>
  <si>
    <t>C4901457</t>
  </si>
  <si>
    <t>Däck 28-622 unda XNR svart</t>
  </si>
  <si>
    <t>C4901458</t>
  </si>
  <si>
    <t>Däck 32-622 unda XNR svart</t>
  </si>
  <si>
    <t>C4901459</t>
  </si>
  <si>
    <t>Däck 37-622 unda XNR svart</t>
  </si>
  <si>
    <t>C4901461</t>
  </si>
  <si>
    <t>Däck 32-622 Pergo XNR svart</t>
  </si>
  <si>
    <t>Däck 37-622 Pergo XNR svart</t>
  </si>
  <si>
    <t>Däck 40-622 Pergo XNR svart</t>
  </si>
  <si>
    <t>C4901464</t>
  </si>
  <si>
    <t>Däck 44-622 Pergo XNR svart</t>
  </si>
  <si>
    <t>Däck 47-622 Pergo XNR svart</t>
  </si>
  <si>
    <t>C4901466</t>
  </si>
  <si>
    <t>Däck 47-559 Pergo XNR svart</t>
  </si>
  <si>
    <t>C4901490</t>
  </si>
  <si>
    <t>Däck 62-203 Currax rr svart</t>
  </si>
  <si>
    <t>C4901491</t>
  </si>
  <si>
    <t>Däck 62-203 Calos rr svart</t>
  </si>
  <si>
    <t>C4901492</t>
  </si>
  <si>
    <t>Däck 47-305 Opto rr svart</t>
  </si>
  <si>
    <t>C4901493</t>
  </si>
  <si>
    <t>Däck 47-305 Probe rr svart</t>
  </si>
  <si>
    <t>C4901494</t>
  </si>
  <si>
    <t>Däck 47-406 Opto rr svart</t>
  </si>
  <si>
    <t>C4901497</t>
  </si>
  <si>
    <t>Däck 47-406 Capio rr svart</t>
  </si>
  <si>
    <t>C4901498</t>
  </si>
  <si>
    <t>Däck 47-507 Capio rr svart</t>
  </si>
  <si>
    <t>Däck Pergo XNR 40-622 Br/Cre</t>
  </si>
  <si>
    <t>C4901537</t>
  </si>
  <si>
    <t>Däck Pergo XNR 44-622 Br/Cre</t>
  </si>
  <si>
    <t>C4901538</t>
  </si>
  <si>
    <t>Däck Pergo 40-622 Brun/Creme</t>
  </si>
  <si>
    <t>C4901539</t>
  </si>
  <si>
    <t>Däck Pergo 44-622 Brun/Creme</t>
  </si>
  <si>
    <t>Däck Unda 37-622 Brun</t>
  </si>
  <si>
    <t>C4901563</t>
  </si>
  <si>
    <t>Dubbdäck KIDE 47-559</t>
  </si>
  <si>
    <t>C5200003</t>
  </si>
  <si>
    <t>Växelreglage mont. styre 3-vxl</t>
  </si>
  <si>
    <t>816330-01</t>
  </si>
  <si>
    <t>Länkwire 73mm z-typ</t>
  </si>
  <si>
    <t>C6200008</t>
  </si>
  <si>
    <t>Broms cantilever fram silver</t>
  </si>
  <si>
    <t>C6200010</t>
  </si>
  <si>
    <t>Ställskruv m6 f.kabelstopp</t>
  </si>
  <si>
    <t>C6300004</t>
  </si>
  <si>
    <t>Broms v-typ tx-121 silver</t>
  </si>
  <si>
    <t>C6300005</t>
  </si>
  <si>
    <t>Broms v-typ tx-121 svart</t>
  </si>
  <si>
    <t>C6300014</t>
  </si>
  <si>
    <t>Broms v-typ tx-122 silver</t>
  </si>
  <si>
    <t>C6300015</t>
  </si>
  <si>
    <t>Broms v-typ tx-122 svart</t>
  </si>
  <si>
    <t>C6300052</t>
  </si>
  <si>
    <t>Wirestyrning i påse om 10 st</t>
  </si>
  <si>
    <t>C8450173</t>
  </si>
  <si>
    <t>Wirestyrning flex alu/rf</t>
  </si>
  <si>
    <t>C6400079</t>
  </si>
  <si>
    <t>Bromsskiva 160mm rostfri styck</t>
  </si>
  <si>
    <t>C6400080</t>
  </si>
  <si>
    <t>Bromsskiva 180mm rostfri</t>
  </si>
  <si>
    <t>C6500002</t>
  </si>
  <si>
    <t>Bromshandtag std par silver</t>
  </si>
  <si>
    <t>C6500023</t>
  </si>
  <si>
    <t>Bromshandtag std höger sv/si</t>
  </si>
  <si>
    <t>Bromshandtag std vänster sv/si</t>
  </si>
  <si>
    <t>C6500042</t>
  </si>
  <si>
    <t>C6500043</t>
  </si>
  <si>
    <t>C6500049</t>
  </si>
  <si>
    <t>Bromshandtag par xl-96 svarta</t>
  </si>
  <si>
    <t>C6500062</t>
  </si>
  <si>
    <t>Bromshandtag v-typ hö silver</t>
  </si>
  <si>
    <t>C6500063</t>
  </si>
  <si>
    <t>Bromshandtag v-typ vä silver</t>
  </si>
  <si>
    <t>C6500071</t>
  </si>
  <si>
    <t>Bromshandtag v-typ 4f vä</t>
  </si>
  <si>
    <t>C6500072</t>
  </si>
  <si>
    <t>Bromshandtag c.l/rb -typ vä 4f</t>
  </si>
  <si>
    <t>C6500073</t>
  </si>
  <si>
    <t>Bromshandtag v-typ hö 4f</t>
  </si>
  <si>
    <t>C6500074</t>
  </si>
  <si>
    <t>Bromshandtag c.l/rb -typ hö 4f</t>
  </si>
  <si>
    <t>Bromshandtag vä med ringklocka</t>
  </si>
  <si>
    <t>C6600045</t>
  </si>
  <si>
    <t>Bromsklossar v-typ 70mm g (25)</t>
  </si>
  <si>
    <t>C6600115</t>
  </si>
  <si>
    <t>Bromsklossar racer 55mm gäng</t>
  </si>
  <si>
    <t>C6600116</t>
  </si>
  <si>
    <t>Bromsklossar racer 50mm gäng</t>
  </si>
  <si>
    <t>C6600117</t>
  </si>
  <si>
    <t>Bromsgummi till racer 55mm</t>
  </si>
  <si>
    <t>C6600121</t>
  </si>
  <si>
    <t>Bromsklossar v-typ 70mm gäng</t>
  </si>
  <si>
    <t>C6600122</t>
  </si>
  <si>
    <t>Bromsklossar v-typ 70mm u gäng</t>
  </si>
  <si>
    <t>C6600123</t>
  </si>
  <si>
    <t>C6600124</t>
  </si>
  <si>
    <t>Bromsklossar v-typ 55mm gäng</t>
  </si>
  <si>
    <t>C6600125</t>
  </si>
  <si>
    <t>Bromsklossar v-typ 55mm u gäng</t>
  </si>
  <si>
    <t>C6600126</t>
  </si>
  <si>
    <t>Bromsklossar std 40mm gäng</t>
  </si>
  <si>
    <t>C6600128</t>
  </si>
  <si>
    <t>Bromsklossar v-typ 72mm gäng</t>
  </si>
  <si>
    <t>C6600133</t>
  </si>
  <si>
    <t>Bromsbelägg louise/clara 2000</t>
  </si>
  <si>
    <t>C6600137</t>
  </si>
  <si>
    <t>Bromsbelägg M475/M515/M525 mm</t>
  </si>
  <si>
    <t>C6600144</t>
  </si>
  <si>
    <t>Bromsbelägg dsk-400/xnine mm</t>
  </si>
  <si>
    <t>C6600147</t>
  </si>
  <si>
    <t>Bromsbelägg bb5</t>
  </si>
  <si>
    <t>C6600151</t>
  </si>
  <si>
    <t>Bromsbelägg novela/iox</t>
  </si>
  <si>
    <t>C6600152</t>
  </si>
  <si>
    <t>Bromsbelägg XTR® 2011</t>
  </si>
  <si>
    <t>C6600157</t>
  </si>
  <si>
    <t>C7100199</t>
  </si>
  <si>
    <t>Sadel Commo herr brun</t>
  </si>
  <si>
    <t>Sadel Commo dam brun</t>
  </si>
  <si>
    <t>Sadel Fluito unisex brun</t>
  </si>
  <si>
    <t>C7100228</t>
  </si>
  <si>
    <t>Sadel Junior 20" Svart</t>
  </si>
  <si>
    <t>C7100247</t>
  </si>
  <si>
    <t>Sadel Junior 24" Svart</t>
  </si>
  <si>
    <t>C7100319</t>
  </si>
  <si>
    <t>Sadel barn 16" Svart</t>
  </si>
  <si>
    <t>Sadel Fluito Uni Creme</t>
  </si>
  <si>
    <t>C7100524</t>
  </si>
  <si>
    <t>Sadel unisex Obvius 177 svart</t>
  </si>
  <si>
    <t>C7100525</t>
  </si>
  <si>
    <t>Sadel unisex Obvius 160 svart</t>
  </si>
  <si>
    <t>C7100576</t>
  </si>
  <si>
    <t>Sadel Calos skingel herr svart</t>
  </si>
  <si>
    <t>C7100577</t>
  </si>
  <si>
    <t>Sadel Calos skingel dam svart</t>
  </si>
  <si>
    <t>C7100578</t>
  </si>
  <si>
    <t>Sadel Levo herr svart</t>
  </si>
  <si>
    <t>C7100579</t>
  </si>
  <si>
    <t>Sadel Levo dam svart</t>
  </si>
  <si>
    <t>C7100581</t>
  </si>
  <si>
    <t>Sadel Crispo unisex svart</t>
  </si>
  <si>
    <t>Sadel Crispo unisex bred svart</t>
  </si>
  <si>
    <t>C7100585</t>
  </si>
  <si>
    <t>Sadel Recte herr svart</t>
  </si>
  <si>
    <t>C7100586</t>
  </si>
  <si>
    <t>Sadel Recte dam svart</t>
  </si>
  <si>
    <t>C7100589</t>
  </si>
  <si>
    <t>Sadel Molli dam svart</t>
  </si>
  <si>
    <t>C7100590</t>
  </si>
  <si>
    <t>Sadel Commo herr svart</t>
  </si>
  <si>
    <t>Sadel Commo dam svart</t>
  </si>
  <si>
    <t>C7100593</t>
  </si>
  <si>
    <t>Sadel Melior herr svart</t>
  </si>
  <si>
    <t>C7100594</t>
  </si>
  <si>
    <t>Sadel Melior dam svart</t>
  </si>
  <si>
    <t>Sadel Recta unisex svart</t>
  </si>
  <si>
    <t>Sadel Fluito unisex svart</t>
  </si>
  <si>
    <t>C7100643</t>
  </si>
  <si>
    <t>Sadel Recte dam brun</t>
  </si>
  <si>
    <t>Sadel Unicus svart</t>
  </si>
  <si>
    <t>C7100692</t>
  </si>
  <si>
    <t>Sadel Caper svart</t>
  </si>
  <si>
    <t>Sadelstolpe 27.2x300mm silver</t>
  </si>
  <si>
    <t>C7200012</t>
  </si>
  <si>
    <t>Sadelstolpe 25.8x300mm silver</t>
  </si>
  <si>
    <t>C7200013</t>
  </si>
  <si>
    <t>Sadelstolpe 28.6x300mm silver</t>
  </si>
  <si>
    <t>C7200019</t>
  </si>
  <si>
    <t>Sadelstolpe 27.2x300mm svart</t>
  </si>
  <si>
    <t>C7200023</t>
  </si>
  <si>
    <t>Sadelstolpe 22.2x300mm silver</t>
  </si>
  <si>
    <t>C7200024</t>
  </si>
  <si>
    <t>Sadelstolpe 25.4x300mm silver</t>
  </si>
  <si>
    <t>C7200031</t>
  </si>
  <si>
    <t>Sadelstolpe 25.4x350mm silver</t>
  </si>
  <si>
    <t>C7200037</t>
  </si>
  <si>
    <t>Sadelstolpe 26.8x350mm silver</t>
  </si>
  <si>
    <t>Sadelstolpe 27.2x350mm silver</t>
  </si>
  <si>
    <t>C7200040</t>
  </si>
  <si>
    <t>Sadelstolpe 28.6x350mm silver</t>
  </si>
  <si>
    <t>C7200048</t>
  </si>
  <si>
    <t>Sadelstolpe 30.4x350mm silver</t>
  </si>
  <si>
    <t>Sadelstolpe 31.6x350mm silver</t>
  </si>
  <si>
    <t>Sadelstolpe 27.2x350mm svart</t>
  </si>
  <si>
    <t>C7200104</t>
  </si>
  <si>
    <t>Sadelstolpsshims 27.2mm/29.0mm</t>
  </si>
  <si>
    <t>C7200110</t>
  </si>
  <si>
    <t>Sadelstolpsshims 27.2mm/31.8mm</t>
  </si>
  <si>
    <t>C7200173</t>
  </si>
  <si>
    <t>Sadelstolpe dämpad 27.2x300 sv</t>
  </si>
  <si>
    <t>Sadelstolpe obvius 31.6x400mm</t>
  </si>
  <si>
    <t>Sadelstolpe obvius 27.2x400mm</t>
  </si>
  <si>
    <t>C7200332-316</t>
  </si>
  <si>
    <t>Sadelstolpe obvius 31.6x350mm</t>
  </si>
  <si>
    <t>54660000</t>
  </si>
  <si>
    <t>Sadelrörsklämma 22mm blank</t>
  </si>
  <si>
    <t>Sadelrörsklämma 31.8mm svart</t>
  </si>
  <si>
    <t>Sadelrörsklämma 34.9mm svart</t>
  </si>
  <si>
    <t>Sadelrörsklämma 31.8mm silver</t>
  </si>
  <si>
    <t>C7300028-350</t>
  </si>
  <si>
    <t>Sadelrörsklämma 34.9mm silver</t>
  </si>
  <si>
    <t>C7300030-318</t>
  </si>
  <si>
    <t>Sadelrörsklämma 31.8 mm qr sv</t>
  </si>
  <si>
    <t>C7300030-350</t>
  </si>
  <si>
    <t>Sadelrörsklämma 34.9 mm qr sv</t>
  </si>
  <si>
    <t>C7300031-286</t>
  </si>
  <si>
    <t>Sadelrörsklämma 28.6 mm qr sv</t>
  </si>
  <si>
    <t>C7300031-318</t>
  </si>
  <si>
    <t>C7300032-286</t>
  </si>
  <si>
    <t>Sadelrörsklämma 28.6 mm qr si</t>
  </si>
  <si>
    <t>C7300032-318</t>
  </si>
  <si>
    <t>Sadelrörsklämma 31.8 mm qr si</t>
  </si>
  <si>
    <t>C7300032-350</t>
  </si>
  <si>
    <t>Sadelrörsklämma 34.9 mm qr si</t>
  </si>
  <si>
    <t>55410000</t>
  </si>
  <si>
    <t>Sadeltäcke Fårskinn std</t>
  </si>
  <si>
    <t>55420000</t>
  </si>
  <si>
    <t>Sadeltäcke vändbart std</t>
  </si>
  <si>
    <t>55450000</t>
  </si>
  <si>
    <t>Sadeltäcke vändbart bred</t>
  </si>
  <si>
    <t>55450010</t>
  </si>
  <si>
    <t>Sadeltäcke vändbart sport</t>
  </si>
  <si>
    <t>C7400017</t>
  </si>
  <si>
    <t>Regnskydd för sadel stl.m</t>
  </si>
  <si>
    <t>C7400018</t>
  </si>
  <si>
    <t>Regnskydd för sadel stl.l</t>
  </si>
  <si>
    <t>C7400021</t>
  </si>
  <si>
    <t>Sadeltäcke memorygel touring</t>
  </si>
  <si>
    <t>C7400022</t>
  </si>
  <si>
    <t>Sadeltäcke memorygel racing</t>
  </si>
  <si>
    <t>C7400023</t>
  </si>
  <si>
    <t>Sadeltäcke memorygel tourist</t>
  </si>
  <si>
    <t>C7400025</t>
  </si>
  <si>
    <t>Sadeltäcke memorygel ul MTB</t>
  </si>
  <si>
    <t>C7400026</t>
  </si>
  <si>
    <t>Sadeltäcke memorygel ul comp</t>
  </si>
  <si>
    <t>Framlampa EGOING center</t>
  </si>
  <si>
    <t>C8010022</t>
  </si>
  <si>
    <t>Framlampa EGOING baknavsm.</t>
  </si>
  <si>
    <t>C8010023</t>
  </si>
  <si>
    <t>Framlykta Blueline 30 switch</t>
  </si>
  <si>
    <t>C8010024</t>
  </si>
  <si>
    <t>Framlykta Blueline 50 switch</t>
  </si>
  <si>
    <t>C8010028</t>
  </si>
  <si>
    <t>Framlykta Echo 15 LED on/off</t>
  </si>
  <si>
    <t>Framlykta 606 E6-48 svart</t>
  </si>
  <si>
    <t>Framlykta 1w led on/off svart</t>
  </si>
  <si>
    <t>Baklampa EGOING f. pkt.hållare</t>
  </si>
  <si>
    <t>Framlampa EGOING 2017-2019</t>
  </si>
  <si>
    <t>Framlampa EGOING korgstag</t>
  </si>
  <si>
    <t>Framlampa EGOING gaffel</t>
  </si>
  <si>
    <t>C8020003</t>
  </si>
  <si>
    <t>Baklykta twinle diod för pkth</t>
  </si>
  <si>
    <t>C8020093</t>
  </si>
  <si>
    <t>Framlykta twinle diod</t>
  </si>
  <si>
    <t>C8020139</t>
  </si>
  <si>
    <t>Baklampa Castor 18lm</t>
  </si>
  <si>
    <t>C8020155</t>
  </si>
  <si>
    <t>Baklykta h-vision diod on/off</t>
  </si>
  <si>
    <t>C8020156</t>
  </si>
  <si>
    <t>Framlampa Pollux 230lm</t>
  </si>
  <si>
    <t>C8020157</t>
  </si>
  <si>
    <t>Baklampa Vega 30lm</t>
  </si>
  <si>
    <t>C8020159</t>
  </si>
  <si>
    <t>Framlampa Vega 100lm</t>
  </si>
  <si>
    <t>C8020161</t>
  </si>
  <si>
    <t>Framlykta diod 60 lm</t>
  </si>
  <si>
    <t>C8020162</t>
  </si>
  <si>
    <t>Baklykta Laxo 36 lumen</t>
  </si>
  <si>
    <t>C8020166</t>
  </si>
  <si>
    <t>Belysningssats 3 f/5 b dioder</t>
  </si>
  <si>
    <t>C8020168</t>
  </si>
  <si>
    <t>Framlampa Sirius 650lm</t>
  </si>
  <si>
    <t>C8020187</t>
  </si>
  <si>
    <t>Framlykta par 2 dioder svart</t>
  </si>
  <si>
    <t>C8020189</t>
  </si>
  <si>
    <t>Baklykta par 2 dioder svart</t>
  </si>
  <si>
    <t>C8020232</t>
  </si>
  <si>
    <t>Framlykta fulgo diod on/off</t>
  </si>
  <si>
    <t>C8020234</t>
  </si>
  <si>
    <t>Baklykta aura diod f.pkth</t>
  </si>
  <si>
    <t>C8020235</t>
  </si>
  <si>
    <t>Framlykta diod klassik svart</t>
  </si>
  <si>
    <t>C8020236</t>
  </si>
  <si>
    <t>Framlykta diod klassik blank</t>
  </si>
  <si>
    <t>C8020237</t>
  </si>
  <si>
    <t>Framlykta diod City</t>
  </si>
  <si>
    <t>C8020259</t>
  </si>
  <si>
    <t>Framlykta candi diod 200lm</t>
  </si>
  <si>
    <t>C8020272</t>
  </si>
  <si>
    <t>Framlykta H-IKE Svart</t>
  </si>
  <si>
    <t>C8020318</t>
  </si>
  <si>
    <t>Framlampa Teda evo alu 500lm</t>
  </si>
  <si>
    <t>C8020320</t>
  </si>
  <si>
    <t>Framlampa Clarus alu 115lm</t>
  </si>
  <si>
    <t>C8020321</t>
  </si>
  <si>
    <t>Framlampa Laxo 70lm</t>
  </si>
  <si>
    <t>C8020322</t>
  </si>
  <si>
    <t>Belysningssats Duo 32/8lm</t>
  </si>
  <si>
    <t>C8020329</t>
  </si>
  <si>
    <t>Hjälmlampa bak för Urbana</t>
  </si>
  <si>
    <t>C8020330</t>
  </si>
  <si>
    <t>Hjälmlampa bak för Lelle</t>
  </si>
  <si>
    <t>C8020331</t>
  </si>
  <si>
    <t>Hjälmlampa bak för Boo</t>
  </si>
  <si>
    <t>C8020338</t>
  </si>
  <si>
    <t>Framlykta diod Nox City 4 lux</t>
  </si>
  <si>
    <t>C8020339</t>
  </si>
  <si>
    <t>C8020340</t>
  </si>
  <si>
    <t>Framlykta diod 706 15 lux</t>
  </si>
  <si>
    <t>Framlykta diod klassik 10 lux</t>
  </si>
  <si>
    <t>Baklampa diod för bakskärm</t>
  </si>
  <si>
    <t>8180146</t>
  </si>
  <si>
    <t>Reflex fram för styre/styrst</t>
  </si>
  <si>
    <t>8180148</t>
  </si>
  <si>
    <t>Reflex bak för sadelstolpe</t>
  </si>
  <si>
    <t>C8030001</t>
  </si>
  <si>
    <t>Reflex bak för sadelrails</t>
  </si>
  <si>
    <t>C8030002</t>
  </si>
  <si>
    <t>Reflex bak för pakethållare</t>
  </si>
  <si>
    <t>C8030004</t>
  </si>
  <si>
    <t>Reflex fram för korg</t>
  </si>
  <si>
    <t>C8030005</t>
  </si>
  <si>
    <t>Reflex eker oval orange (2st)</t>
  </si>
  <si>
    <t>C8030019</t>
  </si>
  <si>
    <t>Reflex eker pinne silver (8)</t>
  </si>
  <si>
    <t>C8030022</t>
  </si>
  <si>
    <t>Reflex "stingpinne"</t>
  </si>
  <si>
    <t>813236-01</t>
  </si>
  <si>
    <t>Glödlampa 6v 3w halogen</t>
  </si>
  <si>
    <t>C8050038</t>
  </si>
  <si>
    <t>Batteri lr03(aaa) 1.5v (40)</t>
  </si>
  <si>
    <t>C8050039</t>
  </si>
  <si>
    <t>Batteri lr6(aa) 1.5v (40)</t>
  </si>
  <si>
    <t>C8050040</t>
  </si>
  <si>
    <t>Batteri lr03(aaa) 1.5v (4)</t>
  </si>
  <si>
    <t>C8050041</t>
  </si>
  <si>
    <t>Batteri lr6(aa) 1.5v (4)</t>
  </si>
  <si>
    <t>C8050053</t>
  </si>
  <si>
    <t>Batteri cr2025 3.0v</t>
  </si>
  <si>
    <t>C8050054</t>
  </si>
  <si>
    <t>Batteri cr2032 3.0v</t>
  </si>
  <si>
    <t>C8060002</t>
  </si>
  <si>
    <t>Lykthållare korgmontering</t>
  </si>
  <si>
    <t>C8060050</t>
  </si>
  <si>
    <t>Lykthållare pivomontering</t>
  </si>
  <si>
    <t>Stöd 24-28" rex justerbart sv</t>
  </si>
  <si>
    <t>Stöd 24-28" rex 40mm rammont.</t>
  </si>
  <si>
    <t>C8100037</t>
  </si>
  <si>
    <t>Stöd 24-28" mooveable svart</t>
  </si>
  <si>
    <t>C8100039</t>
  </si>
  <si>
    <t>Stöd 24-28" mooveable flex</t>
  </si>
  <si>
    <t>C8100040</t>
  </si>
  <si>
    <t>Stöd 24-28" basic svart</t>
  </si>
  <si>
    <t>C8100042</t>
  </si>
  <si>
    <t>Stöd 20"-24" basic svart</t>
  </si>
  <si>
    <t>C8100058</t>
  </si>
  <si>
    <t>Stöd moove kapbart 295mm sv</t>
  </si>
  <si>
    <t>C8100089</t>
  </si>
  <si>
    <t>Stöd 26" moove dubbelt 290mm</t>
  </si>
  <si>
    <t>C8100090</t>
  </si>
  <si>
    <t>Stöd 28" moove dubbelt 320mm</t>
  </si>
  <si>
    <t>C8100107</t>
  </si>
  <si>
    <t>Stöd 22-28" ställbart svart</t>
  </si>
  <si>
    <t>C8100114</t>
  </si>
  <si>
    <t>Stöd 24-28" parko justerbart</t>
  </si>
  <si>
    <t>C8100115</t>
  </si>
  <si>
    <t>Stöd 24-28" stylo 40mm rammont</t>
  </si>
  <si>
    <t>C8100117</t>
  </si>
  <si>
    <t>C8105088</t>
  </si>
  <si>
    <t>Monteringsplatta för stöd</t>
  </si>
  <si>
    <t>Stöd 28" rex sv m 3 skruvhål</t>
  </si>
  <si>
    <t>C8150001</t>
  </si>
  <si>
    <t>Ledstång för barncykel 12-20"</t>
  </si>
  <si>
    <t>C8150006</t>
  </si>
  <si>
    <t>Stödhjul 16" original</t>
  </si>
  <si>
    <t>C8150012</t>
  </si>
  <si>
    <t>Stödhjul 12" breda</t>
  </si>
  <si>
    <t>C8150022</t>
  </si>
  <si>
    <t>Stödhjul 12-20" universal</t>
  </si>
  <si>
    <t>816214</t>
  </si>
  <si>
    <t>Bagagerem 70cm enkel svart</t>
  </si>
  <si>
    <t>816214-02</t>
  </si>
  <si>
    <t>Bagagerem 50cm enkel svart</t>
  </si>
  <si>
    <t>816214-03</t>
  </si>
  <si>
    <t>Bagagerem 100cm enkel svart</t>
  </si>
  <si>
    <t>8162141</t>
  </si>
  <si>
    <t>Bagagerem dubbel plastgrepp</t>
  </si>
  <si>
    <t>C8200032</t>
  </si>
  <si>
    <t>Pakethållare fram 559/622</t>
  </si>
  <si>
    <t>C8200036</t>
  </si>
  <si>
    <t>Pakethållare 406 univers svart</t>
  </si>
  <si>
    <t>C8200037</t>
  </si>
  <si>
    <t>Pakethållare 507 univers svart</t>
  </si>
  <si>
    <t>C8200038</t>
  </si>
  <si>
    <t>Pakethållare 559/622 uni svart</t>
  </si>
  <si>
    <t>C8200043</t>
  </si>
  <si>
    <t>Nosstag 130 mm svart</t>
  </si>
  <si>
    <t>C8200045</t>
  </si>
  <si>
    <t>Pakethållare 622mm 2-ben svart</t>
  </si>
  <si>
    <t>C8200047</t>
  </si>
  <si>
    <t>Pakethållare sport + AVS sv</t>
  </si>
  <si>
    <t>Pakethållare stor fram med AVS</t>
  </si>
  <si>
    <t>Pakethållare liten fram AVS</t>
  </si>
  <si>
    <t>C8200055</t>
  </si>
  <si>
    <t>Adaptor AVS för pakethållare</t>
  </si>
  <si>
    <t>C8200056</t>
  </si>
  <si>
    <t>Newrack adaptor för AVS korg</t>
  </si>
  <si>
    <t>C8200068</t>
  </si>
  <si>
    <t>Pakethållare f sadelstolpe sv</t>
  </si>
  <si>
    <t>C8200069</t>
  </si>
  <si>
    <t>Pakethållare 622mm sport AVS</t>
  </si>
  <si>
    <t>C8200070</t>
  </si>
  <si>
    <t>Pakethållare 507/622mm AVS</t>
  </si>
  <si>
    <t>C8200071</t>
  </si>
  <si>
    <t>Pakethållare 507/622 dbr AVS</t>
  </si>
  <si>
    <t>C8200074</t>
  </si>
  <si>
    <t>Pakethållare fram 622mm</t>
  </si>
  <si>
    <t>C8200075</t>
  </si>
  <si>
    <t>Nosstag 150 mm svart &lt;2015</t>
  </si>
  <si>
    <t>C8200090-311</t>
  </si>
  <si>
    <t>C8200090-350</t>
  </si>
  <si>
    <t>C8200090-390</t>
  </si>
  <si>
    <t>C8200090-405</t>
  </si>
  <si>
    <t>C8200090-420</t>
  </si>
  <si>
    <t>C8200091</t>
  </si>
  <si>
    <t>Pakethållare fram Atran tour</t>
  </si>
  <si>
    <t>C8200092</t>
  </si>
  <si>
    <t>Pakethållare klassisk med AVS</t>
  </si>
  <si>
    <t>C8200093</t>
  </si>
  <si>
    <t>Pakethållare City 24"-29" AVS</t>
  </si>
  <si>
    <t>C8200095</t>
  </si>
  <si>
    <t>Adaptor 2.0 AVS f pkt.hållare</t>
  </si>
  <si>
    <t>C8200096</t>
  </si>
  <si>
    <t>Pakethållare fram Atran granny</t>
  </si>
  <si>
    <t>C8200097</t>
  </si>
  <si>
    <t>Pakethållare fram Hybrid</t>
  </si>
  <si>
    <t>C8200120</t>
  </si>
  <si>
    <t>Pakethållare 20" svart</t>
  </si>
  <si>
    <t>C8200121</t>
  </si>
  <si>
    <t>Pakethållare 16" svart</t>
  </si>
  <si>
    <t>C8200132</t>
  </si>
  <si>
    <t>Pakethållarfäste f.skärm F-FIX</t>
  </si>
  <si>
    <t>Pakethållare sport + 2015 sv</t>
  </si>
  <si>
    <t>C8205618-BK</t>
  </si>
  <si>
    <t>Pakethållare rör f.47cm ram sv</t>
  </si>
  <si>
    <t>C8205619-BK</t>
  </si>
  <si>
    <t>Pakethållare rör f.51cm ram sv</t>
  </si>
  <si>
    <t>C8205620-BK</t>
  </si>
  <si>
    <t>Pakethållare rör f.56cm ram sv</t>
  </si>
  <si>
    <t>Pakethållare rund Alu AVS sv</t>
  </si>
  <si>
    <t>Pakethållare EGOING SF03 AVS</t>
  </si>
  <si>
    <t>Pakethållare EGOING SR20 AVS</t>
  </si>
  <si>
    <t>C8250002</t>
  </si>
  <si>
    <t>Skärm fram 507/559 f/dämpgaff</t>
  </si>
  <si>
    <t>C8250005</t>
  </si>
  <si>
    <t>Skärmset 559 f/v-br  muddy xl</t>
  </si>
  <si>
    <t>C8250024</t>
  </si>
  <si>
    <t>Skärmset 58/507 plåt svart</t>
  </si>
  <si>
    <t>C8250025</t>
  </si>
  <si>
    <t>Fästsats f. 20-24" clip-on</t>
  </si>
  <si>
    <t>C8250026</t>
  </si>
  <si>
    <t>Skärmset 58/559 plåt svart</t>
  </si>
  <si>
    <t>C8250027</t>
  </si>
  <si>
    <t>Skärmset 406 plåt svart</t>
  </si>
  <si>
    <t>Skärmset 52/622 plåt svart</t>
  </si>
  <si>
    <t>C8250029</t>
  </si>
  <si>
    <t>Skärmstagsfästen till SKS stag</t>
  </si>
  <si>
    <t>Skärmset 46/622 svart pluspkt</t>
  </si>
  <si>
    <t>C8250047</t>
  </si>
  <si>
    <t>Skärmstag 365mm f u48 10st</t>
  </si>
  <si>
    <t>C8250049</t>
  </si>
  <si>
    <t>Framskärm S-board</t>
  </si>
  <si>
    <t>C8250120</t>
  </si>
  <si>
    <t>Skärmset 20-24" clip-on</t>
  </si>
  <si>
    <t>C8250137</t>
  </si>
  <si>
    <t>Skärmset Velo 55 Cross</t>
  </si>
  <si>
    <t>C8250139</t>
  </si>
  <si>
    <t>Skärm X-Cape bak</t>
  </si>
  <si>
    <t>C8250143</t>
  </si>
  <si>
    <t>Skärmstagsfäste fram (5)</t>
  </si>
  <si>
    <t>C8250144</t>
  </si>
  <si>
    <t>Skärm X-Cape fram</t>
  </si>
  <si>
    <t>C8250147</t>
  </si>
  <si>
    <t>Skärm S-Mud kort bak</t>
  </si>
  <si>
    <t>C8250148</t>
  </si>
  <si>
    <t>Skärm S-Mud lång bak</t>
  </si>
  <si>
    <t>C8250149</t>
  </si>
  <si>
    <t>Skärmsats Expander Kids 55 20"</t>
  </si>
  <si>
    <t>C8250156</t>
  </si>
  <si>
    <t>Skärmset 33/622 svart fm</t>
  </si>
  <si>
    <t>C8250159</t>
  </si>
  <si>
    <t>Skärmsats Expander Cross 65 26</t>
  </si>
  <si>
    <t>C8250160</t>
  </si>
  <si>
    <t>Skärmset MTB fram/bak</t>
  </si>
  <si>
    <t>C8250165</t>
  </si>
  <si>
    <t>Skärmset sport fram/bak m.stag</t>
  </si>
  <si>
    <t>C8250166</t>
  </si>
  <si>
    <t>Skärm bak road f/sadelstolpe</t>
  </si>
  <si>
    <t>C8250167</t>
  </si>
  <si>
    <t>Skärm fram road f/rammontering</t>
  </si>
  <si>
    <t>C8250168</t>
  </si>
  <si>
    <t>C8250175</t>
  </si>
  <si>
    <t>Skärmset 33/622 matt svart fm</t>
  </si>
  <si>
    <t>C8250180</t>
  </si>
  <si>
    <t>Skärmset 37/622 svart fm</t>
  </si>
  <si>
    <t>C8250182</t>
  </si>
  <si>
    <t>Skärmset 45/622 svart fm</t>
  </si>
  <si>
    <t>C8250184</t>
  </si>
  <si>
    <t>Skärmset 60/559 svart fm</t>
  </si>
  <si>
    <t>C8250187</t>
  </si>
  <si>
    <t>Skärmset 37/622 matt svart fm</t>
  </si>
  <si>
    <t>C8250202</t>
  </si>
  <si>
    <t>Skärmstag 365mm f u48-58 10st</t>
  </si>
  <si>
    <t>C8250203</t>
  </si>
  <si>
    <t>Skärmstag 350mm f u48-58 10st</t>
  </si>
  <si>
    <t>C8250221</t>
  </si>
  <si>
    <t>Skärmset Beavertail 26"-29"</t>
  </si>
  <si>
    <t>C8250223</t>
  </si>
  <si>
    <t>Skärmset Rowdy 20"-24"</t>
  </si>
  <si>
    <t>C8250224</t>
  </si>
  <si>
    <t>Skärm Shockblade II 26"-27.5"</t>
  </si>
  <si>
    <t>C8250225</t>
  </si>
  <si>
    <t>Skärm Shockblade II 29"</t>
  </si>
  <si>
    <t>C8250227</t>
  </si>
  <si>
    <t>Skärmset Velo 42 622 urban</t>
  </si>
  <si>
    <t>C8250230</t>
  </si>
  <si>
    <t>Skärm X-blade II 26"-27.5"</t>
  </si>
  <si>
    <t>C8250231</t>
  </si>
  <si>
    <t>Skärm X-blade II 29"</t>
  </si>
  <si>
    <t>C8250232</t>
  </si>
  <si>
    <t>Skärm X-Board 24"-29"</t>
  </si>
  <si>
    <t>C8250236</t>
  </si>
  <si>
    <t>Skärmset Longboard 45 622</t>
  </si>
  <si>
    <t>C8250238</t>
  </si>
  <si>
    <t>Skärmsats Expander Trekking 51</t>
  </si>
  <si>
    <t>C8250240</t>
  </si>
  <si>
    <t>Skärmsats Mud Pro 26"-29"</t>
  </si>
  <si>
    <t>Framskärm 46/622 plast svart</t>
  </si>
  <si>
    <t>C8256023-BK</t>
  </si>
  <si>
    <t>Bakskärm 46/622 lång plast sv</t>
  </si>
  <si>
    <t>C8256125-BK</t>
  </si>
  <si>
    <t>12727280</t>
  </si>
  <si>
    <t>Kedjeskydd std 38t svart</t>
  </si>
  <si>
    <t>12750007</t>
  </si>
  <si>
    <t>Kedjeskydd std 48t svart</t>
  </si>
  <si>
    <t>13640007</t>
  </si>
  <si>
    <t>Kedjeskyddsfäste plåt 38t</t>
  </si>
  <si>
    <t>13640017</t>
  </si>
  <si>
    <t>Kedjeskyddsfäste glasfiber 38t</t>
  </si>
  <si>
    <t>897007</t>
  </si>
  <si>
    <t>Kedjeskydd std 33t svart</t>
  </si>
  <si>
    <t>897008</t>
  </si>
  <si>
    <t>897009</t>
  </si>
  <si>
    <t>Kedjeskydd std 38t silver</t>
  </si>
  <si>
    <t>C8300001</t>
  </si>
  <si>
    <t>Kedjeskydd roterande 42/44t</t>
  </si>
  <si>
    <t>C8300002</t>
  </si>
  <si>
    <t>Kedjeskydd roterande 46/48t</t>
  </si>
  <si>
    <t>C8300021</t>
  </si>
  <si>
    <t>Kedjeskydd 28/38/48t svart</t>
  </si>
  <si>
    <t>C8300022</t>
  </si>
  <si>
    <t>C8300023</t>
  </si>
  <si>
    <t>C8300024</t>
  </si>
  <si>
    <t>Kedjeskydd 38t my 06 20" svart</t>
  </si>
  <si>
    <t>C8300045</t>
  </si>
  <si>
    <t>Kedjeskydd lekcykel 12" 28t</t>
  </si>
  <si>
    <t>C8300046</t>
  </si>
  <si>
    <t>Kedjeskydd lekcykel 16" 28t</t>
  </si>
  <si>
    <t>C8300047</t>
  </si>
  <si>
    <t>Kedjeskydd lekcykel 20" 36t</t>
  </si>
  <si>
    <t>C8300048</t>
  </si>
  <si>
    <t>Kedjeskydd 24" 36t</t>
  </si>
  <si>
    <t>C8300059</t>
  </si>
  <si>
    <t>C8300070</t>
  </si>
  <si>
    <t>Kedjeskydd heltäckande AGUDO</t>
  </si>
  <si>
    <t>C8305244</t>
  </si>
  <si>
    <t>Kedjeskydd Twave 48t svart</t>
  </si>
  <si>
    <t>C8305422</t>
  </si>
  <si>
    <t>Kedjeskyddsfäste 48t</t>
  </si>
  <si>
    <t>C8305424</t>
  </si>
  <si>
    <t>Kedjeskydd heltäckande 48t sv</t>
  </si>
  <si>
    <t>Kedjeskyddsfäste 38t</t>
  </si>
  <si>
    <t>C8305427/RRD</t>
  </si>
  <si>
    <t>Kedjeskyddring f. Zafir röd</t>
  </si>
  <si>
    <t>C8305427/RSV</t>
  </si>
  <si>
    <t>Kedjeskyddring för Zafir grå</t>
  </si>
  <si>
    <t>C8305427/RWH</t>
  </si>
  <si>
    <t>Kedjeskyddring för Zafir vit</t>
  </si>
  <si>
    <t>Kedjeskydd Zafir 38t svart</t>
  </si>
  <si>
    <t>Kedjeskyddsfäste 42T</t>
  </si>
  <si>
    <t>Kedjeskydd rf 42t svart</t>
  </si>
  <si>
    <t>C8305641-SS</t>
  </si>
  <si>
    <t>Kedjeskydd rf 42t blankt</t>
  </si>
  <si>
    <t>Kedjeskyddsfäste 42t</t>
  </si>
  <si>
    <t>Kedjeskydd Chainbow 42/44t sv</t>
  </si>
  <si>
    <t>Kedjeskyddsfäste 42/44t</t>
  </si>
  <si>
    <t>C8350002</t>
  </si>
  <si>
    <t>Rockskydd finmaskigt svart</t>
  </si>
  <si>
    <t>C8400022</t>
  </si>
  <si>
    <t>Ringlås Spectra Defence (20)</t>
  </si>
  <si>
    <t>C8400025</t>
  </si>
  <si>
    <t>Wirelås plug-in 1500mm</t>
  </si>
  <si>
    <t>C8400044</t>
  </si>
  <si>
    <t>Ringlås solid+ sv BULK (20)</t>
  </si>
  <si>
    <t>Ringlås solid plus svart</t>
  </si>
  <si>
    <t>C8400075</t>
  </si>
  <si>
    <t>Ringlås solid+ m 150cm wirelås</t>
  </si>
  <si>
    <t>C8400076</t>
  </si>
  <si>
    <t>Wirelås plug-in 1800mm</t>
  </si>
  <si>
    <t>C8400077</t>
  </si>
  <si>
    <t>C8400078</t>
  </si>
  <si>
    <t>Ringlås Block xxl</t>
  </si>
  <si>
    <t>C8400079</t>
  </si>
  <si>
    <t>Monteringssats ringlås (Flex)</t>
  </si>
  <si>
    <t>C8400084</t>
  </si>
  <si>
    <t>Kättinglås Rigid m kodlås rosa</t>
  </si>
  <si>
    <t>C8400086</t>
  </si>
  <si>
    <t>Kättinglås Rigid m kodlås blå</t>
  </si>
  <si>
    <t>C8400087</t>
  </si>
  <si>
    <t>Kättinglås plug-in grovt</t>
  </si>
  <si>
    <t>C8400123</t>
  </si>
  <si>
    <t>Kättinglås Newton ProMoto +2</t>
  </si>
  <si>
    <t>C8400133</t>
  </si>
  <si>
    <t>Spirallås 15x1800mm m. hållare</t>
  </si>
  <si>
    <t>C8400135</t>
  </si>
  <si>
    <t>Spirallås 10x1800mm m. hållare</t>
  </si>
  <si>
    <t>Spirallås 12x1800mm m. hållare</t>
  </si>
  <si>
    <t>C8400138</t>
  </si>
  <si>
    <t>C8400139</t>
  </si>
  <si>
    <t>C8400142</t>
  </si>
  <si>
    <t>Wirelås 10x650mm m.kod svart</t>
  </si>
  <si>
    <t>C8400150</t>
  </si>
  <si>
    <t>Wirelås 10x650mm m.nyckel sv</t>
  </si>
  <si>
    <t>C8400162</t>
  </si>
  <si>
    <t>Låswire 8x2500mm med två öglor</t>
  </si>
  <si>
    <t>C8400190</t>
  </si>
  <si>
    <t>Bygellås Newton pro 190mm</t>
  </si>
  <si>
    <t>C8400192</t>
  </si>
  <si>
    <t>Lås vikbart Newton FL90K</t>
  </si>
  <si>
    <t>C8400196</t>
  </si>
  <si>
    <t>Kättinglås Rigid m kodlås sv</t>
  </si>
  <si>
    <t>C8400202</t>
  </si>
  <si>
    <t>Lås vikbart ULTRA 90</t>
  </si>
  <si>
    <t>C8400203</t>
  </si>
  <si>
    <t>Kättinglås Absolut 9-90</t>
  </si>
  <si>
    <t>C8400204</t>
  </si>
  <si>
    <t>Kättinglås Absolut 5-90</t>
  </si>
  <si>
    <t>C8400205</t>
  </si>
  <si>
    <t>Kättinglås Rigid m kodlås lila</t>
  </si>
  <si>
    <t>C8400206</t>
  </si>
  <si>
    <t>Kättinglås Rigid m kodlås grön</t>
  </si>
  <si>
    <t>C8400207</t>
  </si>
  <si>
    <t>Wirelås Resolute 6-60 armegrön</t>
  </si>
  <si>
    <t>C8400208</t>
  </si>
  <si>
    <t>Wirelås Resolute 6-60 isblå</t>
  </si>
  <si>
    <t>C8400209</t>
  </si>
  <si>
    <t>Wirelås Resolute 6-60 mörkblå</t>
  </si>
  <si>
    <t>C8400210</t>
  </si>
  <si>
    <t>Wirelås Resolute 6-60 mörklila</t>
  </si>
  <si>
    <t>C8400211</t>
  </si>
  <si>
    <t>Kättinglås plug-in RCL+ 140</t>
  </si>
  <si>
    <t>AXA Solid+/låscylider EGOING</t>
  </si>
  <si>
    <t>817308</t>
  </si>
  <si>
    <t>Kabelhållare dubbel svart</t>
  </si>
  <si>
    <t>C8450026</t>
  </si>
  <si>
    <t>Kabelhållare "snipa" (20)</t>
  </si>
  <si>
    <t>C8450101</t>
  </si>
  <si>
    <t>Kabelhållare enkel svart</t>
  </si>
  <si>
    <t>C8450105</t>
  </si>
  <si>
    <t>Bromskabelset fram &amp; bak svart</t>
  </si>
  <si>
    <t>C8450107</t>
  </si>
  <si>
    <t>Bromskabel universal 600/750mm</t>
  </si>
  <si>
    <t>C8450108</t>
  </si>
  <si>
    <t>Bromskabel universal 2000/2100</t>
  </si>
  <si>
    <t>C8450109</t>
  </si>
  <si>
    <t>Vxl-wire universal 1.1x2000mm</t>
  </si>
  <si>
    <t>C8450110</t>
  </si>
  <si>
    <t>C8450111</t>
  </si>
  <si>
    <t>Vxl-wire univ 1.1x2100mm (100)</t>
  </si>
  <si>
    <t>C8450120</t>
  </si>
  <si>
    <t>Br-wire MTB 1.5x1700mm</t>
  </si>
  <si>
    <t>C8450121</t>
  </si>
  <si>
    <t>Br-wire MTB 1.5x1700mm (100)</t>
  </si>
  <si>
    <t>C8450124</t>
  </si>
  <si>
    <t>Br-wire univ 1.5x2000mm</t>
  </si>
  <si>
    <t>C8450125</t>
  </si>
  <si>
    <t>Växelkabelhölje 2200 mm svart</t>
  </si>
  <si>
    <t>C8450131</t>
  </si>
  <si>
    <t>Växelkabelhölje 30 m svart</t>
  </si>
  <si>
    <t>C8450143</t>
  </si>
  <si>
    <t>Bromskabelhölje 30 m svart</t>
  </si>
  <si>
    <t>C8450149</t>
  </si>
  <si>
    <t>Växelkabel SRAM tt 600/2000mm</t>
  </si>
  <si>
    <t>C8450150</t>
  </si>
  <si>
    <t>Växelkabel SRAM tt 1800/2000mm</t>
  </si>
  <si>
    <t>C8450152</t>
  </si>
  <si>
    <t>Växelwire SRAM tt 2000mm</t>
  </si>
  <si>
    <t>C8450153</t>
  </si>
  <si>
    <t>Ändhylsa för innerwire (500)</t>
  </si>
  <si>
    <t>C8450157</t>
  </si>
  <si>
    <t>Ändhylsa f br-h svart (150)</t>
  </si>
  <si>
    <t>C8450159</t>
  </si>
  <si>
    <t>Ändhylsa f vxl-h svart (150)</t>
  </si>
  <si>
    <t>C8450164</t>
  </si>
  <si>
    <t>C8450168</t>
  </si>
  <si>
    <t>C8450172</t>
  </si>
  <si>
    <t>Ramskydd f vxl.k h svart (10)</t>
  </si>
  <si>
    <t>67820001</t>
  </si>
  <si>
    <t>Ventiladapter bil till cykel</t>
  </si>
  <si>
    <t>C8500031</t>
  </si>
  <si>
    <t>Pump air supply 41-47cm</t>
  </si>
  <si>
    <t>C8500032</t>
  </si>
  <si>
    <t>Pump air supply 46-52cm</t>
  </si>
  <si>
    <t>C8500033</t>
  </si>
  <si>
    <t>Pump air supply 51-57cm</t>
  </si>
  <si>
    <t>C8500110</t>
  </si>
  <si>
    <t>Ventiladapter racer till cykel</t>
  </si>
  <si>
    <t>C8500117</t>
  </si>
  <si>
    <t>Kolsyrepatron 16gr (20)</t>
  </si>
  <si>
    <t>C8500135</t>
  </si>
  <si>
    <t>Kolsyrepatron 25gr (2st)</t>
  </si>
  <si>
    <t>C8500139</t>
  </si>
  <si>
    <t>Pumphuvud dualhead</t>
  </si>
  <si>
    <t>C8500162</t>
  </si>
  <si>
    <t>Fotpump aeris mörkgrå</t>
  </si>
  <si>
    <t>C8500163</t>
  </si>
  <si>
    <t>Fotpump pressus m.mätare svart</t>
  </si>
  <si>
    <t>C8500164</t>
  </si>
  <si>
    <t>Fotpump pressura svart</t>
  </si>
  <si>
    <t>C8500165</t>
  </si>
  <si>
    <t>Gaffelpump alu furca svart</t>
  </si>
  <si>
    <t>C8500166</t>
  </si>
  <si>
    <t>Minipump intra svart</t>
  </si>
  <si>
    <t>C8500168</t>
  </si>
  <si>
    <t>Minipump pacta svart</t>
  </si>
  <si>
    <t>C8500169</t>
  </si>
  <si>
    <t>Minipump dis svart</t>
  </si>
  <si>
    <t>C8500174</t>
  </si>
  <si>
    <t>Minipump reddo m. mätare svart</t>
  </si>
  <si>
    <t>C8550001</t>
  </si>
  <si>
    <t>Ringklocka racer svart</t>
  </si>
  <si>
    <t>C8550002</t>
  </si>
  <si>
    <t>Ringklocka racer silv</t>
  </si>
  <si>
    <t>C8550003</t>
  </si>
  <si>
    <t>Ringklocka mini svart</t>
  </si>
  <si>
    <t>C8550004</t>
  </si>
  <si>
    <t>Ringklocka mini silver</t>
  </si>
  <si>
    <t>C8550009</t>
  </si>
  <si>
    <t>Ringklocka krom</t>
  </si>
  <si>
    <t>C8550035</t>
  </si>
  <si>
    <t>Ringklocka race mässing</t>
  </si>
  <si>
    <t>C8550036</t>
  </si>
  <si>
    <t>Ringklocka svart</t>
  </si>
  <si>
    <t>C8600002</t>
  </si>
  <si>
    <t>Cykelkorg för pakethållare</t>
  </si>
  <si>
    <t>C8600003</t>
  </si>
  <si>
    <t>Cykelkorg fram för styre svart</t>
  </si>
  <si>
    <t>Cykelkorg fram svart original</t>
  </si>
  <si>
    <t>C8600006</t>
  </si>
  <si>
    <t>Cykelkorg för styre svart</t>
  </si>
  <si>
    <t>C8600008</t>
  </si>
  <si>
    <t>C8600011</t>
  </si>
  <si>
    <t>Cykelkorg fram junior svart</t>
  </si>
  <si>
    <t>C8600027</t>
  </si>
  <si>
    <t>Korgfäste styrlager 1 1/8" sv</t>
  </si>
  <si>
    <t>C8600028</t>
  </si>
  <si>
    <t>Korgfäste styrlager 1" svart</t>
  </si>
  <si>
    <t>C8600035</t>
  </si>
  <si>
    <t>Stabilisatorfjäder rostfri</t>
  </si>
  <si>
    <t>C8600036</t>
  </si>
  <si>
    <t>Trälåda för frampkt hållare</t>
  </si>
  <si>
    <t>C8600049</t>
  </si>
  <si>
    <t>Cykelkorg fram barn 16" Svart</t>
  </si>
  <si>
    <t>C8600052</t>
  </si>
  <si>
    <t>Cykelkorg fram junior 24" sv</t>
  </si>
  <si>
    <t>C8600053</t>
  </si>
  <si>
    <t>Cykelkorg fram barn 20" Svart</t>
  </si>
  <si>
    <t>C8600056</t>
  </si>
  <si>
    <t>Cykelkorg fram"rotting"l.brun</t>
  </si>
  <si>
    <t>C8600058</t>
  </si>
  <si>
    <t>Cykelkorg fram "rotting" svart</t>
  </si>
  <si>
    <t>C8600065</t>
  </si>
  <si>
    <t>Cykelkorg bak "rotting" svart</t>
  </si>
  <si>
    <t>C8600067</t>
  </si>
  <si>
    <t>Cykelkorg bak stor svart</t>
  </si>
  <si>
    <t>C8600074</t>
  </si>
  <si>
    <t>Cykelkorg fram junior 26" sv</t>
  </si>
  <si>
    <t>C8600079</t>
  </si>
  <si>
    <t>Träkorg Woodie  AVS</t>
  </si>
  <si>
    <t>C8600080</t>
  </si>
  <si>
    <t>Cykelkorg fram "quicklock" sv</t>
  </si>
  <si>
    <t>C8600099</t>
  </si>
  <si>
    <t>Cykelkorg Epic Curve AVS Svart</t>
  </si>
  <si>
    <t>C8600102</t>
  </si>
  <si>
    <t>Epic QB korg AVS Shopper</t>
  </si>
  <si>
    <t>C8600104</t>
  </si>
  <si>
    <t>Cykelkorg Epic alu AVS</t>
  </si>
  <si>
    <t>C8600106</t>
  </si>
  <si>
    <t>C8600107</t>
  </si>
  <si>
    <t>Cykelkorg Picnic AVS svart</t>
  </si>
  <si>
    <t>C8600148</t>
  </si>
  <si>
    <t>Cykelkorg Epic Shopper AVS Sv</t>
  </si>
  <si>
    <t>C8600149</t>
  </si>
  <si>
    <t>Cykelkorg Bakery AVS</t>
  </si>
  <si>
    <t>C8600150</t>
  </si>
  <si>
    <t>Cykelkorg Retro AVS</t>
  </si>
  <si>
    <t>C8600151</t>
  </si>
  <si>
    <t>Cykelkorg Duo L AVS</t>
  </si>
  <si>
    <t>C8600153</t>
  </si>
  <si>
    <t>Cykelkorg Epic Multi AVS</t>
  </si>
  <si>
    <t>C8600154</t>
  </si>
  <si>
    <t>Cykelkorg Bakery Crate AVS</t>
  </si>
  <si>
    <t>C8600157</t>
  </si>
  <si>
    <t>Cykelkorg Bring L AVS</t>
  </si>
  <si>
    <t>C8600158</t>
  </si>
  <si>
    <t>Cykelkorg Bring M AVS</t>
  </si>
  <si>
    <t>C8600159</t>
  </si>
  <si>
    <t>Galler och insats för Duo L</t>
  </si>
  <si>
    <t>C8600160</t>
  </si>
  <si>
    <t>Galler och insats f Epic multi</t>
  </si>
  <si>
    <t>C8600161</t>
  </si>
  <si>
    <t>Spännband med klickfäste svart</t>
  </si>
  <si>
    <t>C8600162</t>
  </si>
  <si>
    <t>Spännband med klickfäste beige</t>
  </si>
  <si>
    <t>C8600167</t>
  </si>
  <si>
    <t>Cykelkorg Carry AVS svart</t>
  </si>
  <si>
    <t>C8605008</t>
  </si>
  <si>
    <t>Förstärkningsplatta för korg</t>
  </si>
  <si>
    <t>C8605105</t>
  </si>
  <si>
    <t>Korgstag med fäste för lykta</t>
  </si>
  <si>
    <t>Cykelkorg fram randig m.botten</t>
  </si>
  <si>
    <t>C8650001</t>
  </si>
  <si>
    <t>Skruv torx m5x8mm rf (100st)</t>
  </si>
  <si>
    <t>C8650002</t>
  </si>
  <si>
    <t>Skruv torx m5x10mm rf (100st)</t>
  </si>
  <si>
    <t>C8650003</t>
  </si>
  <si>
    <t>Skruv torx m5x12mm rf (100st)</t>
  </si>
  <si>
    <t>C8650004</t>
  </si>
  <si>
    <t>Skruv torx m5x16mm rf (100st)</t>
  </si>
  <si>
    <t>C8650006</t>
  </si>
  <si>
    <t>Skruv torx m5x20mm rf (100st)</t>
  </si>
  <si>
    <t>C8650007</t>
  </si>
  <si>
    <t>Skruv torx m5x25mm rf (100st)</t>
  </si>
  <si>
    <t>C8650010</t>
  </si>
  <si>
    <t>Skruv insex m5x8mm rf (100st)</t>
  </si>
  <si>
    <t>C8650011</t>
  </si>
  <si>
    <t>Skruv insex m5x12mm rf (100st)</t>
  </si>
  <si>
    <t>C8650012</t>
  </si>
  <si>
    <t>Skruv insex m5x16mm rf (100st)</t>
  </si>
  <si>
    <t>C8650013</t>
  </si>
  <si>
    <t>Skruv insex m5x20mm rf (100st)</t>
  </si>
  <si>
    <t>C8650014</t>
  </si>
  <si>
    <t>Skruv insex m5x25mm rf (100st)</t>
  </si>
  <si>
    <t>C8650020</t>
  </si>
  <si>
    <t>Skruv insex m6x12mm rf (100st)</t>
  </si>
  <si>
    <t>C8650021</t>
  </si>
  <si>
    <t>Skruv insex m6x16mm rf (100st)</t>
  </si>
  <si>
    <t>C8650022</t>
  </si>
  <si>
    <t>Skruv insex m6x20mm rf (100st)</t>
  </si>
  <si>
    <t>C8650030</t>
  </si>
  <si>
    <t>Mutter nylock m5 rf (100st)</t>
  </si>
  <si>
    <t>C8650040</t>
  </si>
  <si>
    <t>Mutter nylock m6 rf (100st)</t>
  </si>
  <si>
    <t>C8650050</t>
  </si>
  <si>
    <t>Bricka 5x10mm rf (100st)</t>
  </si>
  <si>
    <t>C8650051</t>
  </si>
  <si>
    <t>Bricka 5x15mm rf (100st)</t>
  </si>
  <si>
    <t>C8650060</t>
  </si>
  <si>
    <t>Bricka 6x12mm rf (100st)</t>
  </si>
  <si>
    <t>C8650061</t>
  </si>
  <si>
    <t>Bricka 6x16mm rf (100st)</t>
  </si>
  <si>
    <t>C8650070</t>
  </si>
  <si>
    <t>Bricka tandad 5x10mm rf (100)</t>
  </si>
  <si>
    <t>C8650075</t>
  </si>
  <si>
    <t>Bricka tandad 6x11mm rf (100)</t>
  </si>
  <si>
    <t>C8650090</t>
  </si>
  <si>
    <t>Skruv insex m6x30mm rf (100st)</t>
  </si>
  <si>
    <t>C8650091</t>
  </si>
  <si>
    <t>Skruv insex m6x45mm rf (100st)</t>
  </si>
  <si>
    <t>C8650092</t>
  </si>
  <si>
    <t>Skruv insex m6x50mm rf (100st)</t>
  </si>
  <si>
    <t>C8650093</t>
  </si>
  <si>
    <t>Skruv insex m6x55mm rf (100st)</t>
  </si>
  <si>
    <t>C8650094</t>
  </si>
  <si>
    <t>Skruv insex m6x65mm rf (100st)</t>
  </si>
  <si>
    <t>C8650095</t>
  </si>
  <si>
    <t>Skruv insex m6x70mm rf (100st)</t>
  </si>
  <si>
    <t>C8650102</t>
  </si>
  <si>
    <t>Buntband 4.8x200mm sv (100st)</t>
  </si>
  <si>
    <t>C8650103</t>
  </si>
  <si>
    <t>Buntband 4.8x290mm sv (100st)</t>
  </si>
  <si>
    <t>C8650104</t>
  </si>
  <si>
    <t>Buntband 7.8x365mm sv (100st)</t>
  </si>
  <si>
    <t>C8650105</t>
  </si>
  <si>
    <t>Buntband 2.6x200mm sv (100st)</t>
  </si>
  <si>
    <t>C8650106</t>
  </si>
  <si>
    <t>Buntband 3.6x200mm sv (100st)</t>
  </si>
  <si>
    <t>812078</t>
  </si>
  <si>
    <t>Kulring 3/16" 7st Kulor/ring</t>
  </si>
  <si>
    <t>C8660003</t>
  </si>
  <si>
    <t>Kulor 3/16" med fett (36st)</t>
  </si>
  <si>
    <t>C8660005</t>
  </si>
  <si>
    <t>Kulor 1/4" med fett (24st)</t>
  </si>
  <si>
    <t>C8660009</t>
  </si>
  <si>
    <t>Kulring 3/16" med fett (2)</t>
  </si>
  <si>
    <t>C8660010</t>
  </si>
  <si>
    <t>Kulring 1/4" med fett (2)</t>
  </si>
  <si>
    <t>C8660011</t>
  </si>
  <si>
    <t>Kulor 1/4" (200)</t>
  </si>
  <si>
    <t>C8700012</t>
  </si>
  <si>
    <t>Belysningskabel bak 1200mm</t>
  </si>
  <si>
    <t>C8705017-01-DC</t>
  </si>
  <si>
    <t>Bakstycke 37V 10Ah batteri</t>
  </si>
  <si>
    <t>C8705017-01-RC</t>
  </si>
  <si>
    <t>Skydd för ladduttag 2-stift</t>
  </si>
  <si>
    <t>C8705017-03-01</t>
  </si>
  <si>
    <t>Planethjul/koppling Phylion</t>
  </si>
  <si>
    <t>C8705017-03-03</t>
  </si>
  <si>
    <t>Skruvar m4x10mm ebike (20 st)</t>
  </si>
  <si>
    <t>C8705017-03-04</t>
  </si>
  <si>
    <t>Not 5X5X10MM eBike (10 ST)</t>
  </si>
  <si>
    <t>C8705017-03-05</t>
  </si>
  <si>
    <t>Tillbehör Phylion v-br.motor</t>
  </si>
  <si>
    <t>C8705017-03-06</t>
  </si>
  <si>
    <t>Kullager 6001RS ebike (4 st)</t>
  </si>
  <si>
    <t>C8705017-03-07</t>
  </si>
  <si>
    <t>Kullager 6902RS ebike (4 st)</t>
  </si>
  <si>
    <t>C8705017-03-08</t>
  </si>
  <si>
    <t>Kullager 6810rs ebike (2 st)</t>
  </si>
  <si>
    <t>C8705017-03-10</t>
  </si>
  <si>
    <t>Låsring eBike Ø15 (20 st)</t>
  </si>
  <si>
    <t>C8705017-03-14</t>
  </si>
  <si>
    <t>Verktyg haknyckel elcykel</t>
  </si>
  <si>
    <t>C8705017-03RB-1</t>
  </si>
  <si>
    <t>Planethjul f.RB elcykel</t>
  </si>
  <si>
    <t>C8705017-03RB-2</t>
  </si>
  <si>
    <t>Kopplingsaxel f.RB elcykel</t>
  </si>
  <si>
    <t>C8705017-03RB-3</t>
  </si>
  <si>
    <t>Nållager f.elcykel (3-pack)</t>
  </si>
  <si>
    <t>C8705017-03RB-8</t>
  </si>
  <si>
    <t>C8705017-05</t>
  </si>
  <si>
    <t>Magnetskiva f vevlagersensor</t>
  </si>
  <si>
    <t>C8705017-06</t>
  </si>
  <si>
    <t>Vevlagersensor f.elcykel</t>
  </si>
  <si>
    <t>C8705017-07L</t>
  </si>
  <si>
    <t>Bromshandtag vä m. br.sensor</t>
  </si>
  <si>
    <t>C8705017-08</t>
  </si>
  <si>
    <t>EB-buskabel 2015-2016 11 stif</t>
  </si>
  <si>
    <t>C8705017-09</t>
  </si>
  <si>
    <t>Låskolv bms inkl. 4 nycklar</t>
  </si>
  <si>
    <t>C8705017-13-RC</t>
  </si>
  <si>
    <t>Skydd för ladduttag 5-stift</t>
  </si>
  <si>
    <t>C8705017-15</t>
  </si>
  <si>
    <t>Batteriladdare bms f.elcykel</t>
  </si>
  <si>
    <t>C8705017-16</t>
  </si>
  <si>
    <t>Batteryman-box silver</t>
  </si>
  <si>
    <t>C8705017-17</t>
  </si>
  <si>
    <t>Adapter till bms batteri 5 pin</t>
  </si>
  <si>
    <t>C8705017-18</t>
  </si>
  <si>
    <t>EGOING Access verktyg svart</t>
  </si>
  <si>
    <t>C8705017-18-2</t>
  </si>
  <si>
    <t>Splitterkabel EGOING</t>
  </si>
  <si>
    <t>C8705017-19</t>
  </si>
  <si>
    <t>Kopplingslager EGOING B fram</t>
  </si>
  <si>
    <t>Bromssensor 2015-2016</t>
  </si>
  <si>
    <t>Batteriladdare SF03/SF06 UART</t>
  </si>
  <si>
    <t>C8705058-03</t>
  </si>
  <si>
    <t>Snabbladdare SF03/SF06 UART</t>
  </si>
  <si>
    <t>EB-buskabel 2015-2016 13 stif</t>
  </si>
  <si>
    <t>C8705058-12</t>
  </si>
  <si>
    <t>Hastighetssensor 2015-2016</t>
  </si>
  <si>
    <t>C8705058-17</t>
  </si>
  <si>
    <t>Låskolv EGOING ink. 4 nycklar</t>
  </si>
  <si>
    <t>C8705058-1CV</t>
  </si>
  <si>
    <t>Skydd för ladduttag SF03</t>
  </si>
  <si>
    <t>Baklykta EGOING SF03</t>
  </si>
  <si>
    <t>Batterihållare EGOING B SF06</t>
  </si>
  <si>
    <t>C8705058-6</t>
  </si>
  <si>
    <t>C8705064-06PS</t>
  </si>
  <si>
    <t>Vevlagersensor EGOING B UART</t>
  </si>
  <si>
    <t>Batteriskena EGOING B SF03</t>
  </si>
  <si>
    <t>Motorkabel EGOING B 2017-&gt;</t>
  </si>
  <si>
    <t>EB-buskabel EGOING B 2016-&gt;</t>
  </si>
  <si>
    <t>EB-buskabel EGOING B 2020-&gt;</t>
  </si>
  <si>
    <t>EB-buskabel EGOING B Delbar</t>
  </si>
  <si>
    <t>C8705065-1-08</t>
  </si>
  <si>
    <t>Bromshandtag EGOING B sensor</t>
  </si>
  <si>
    <t>Vevlagersensor EGOING B Canbus</t>
  </si>
  <si>
    <t>C8705065-1-17</t>
  </si>
  <si>
    <t>Skyddsplugg f. vevlager EGOING</t>
  </si>
  <si>
    <t>C8705065-1-25B</t>
  </si>
  <si>
    <t>Toppkåpa för skena SF03</t>
  </si>
  <si>
    <t>Batteriskena EGOING B m.kab</t>
  </si>
  <si>
    <t>C8705067-1-03</t>
  </si>
  <si>
    <t>Displaykabel EGOING B 2017 -&gt;</t>
  </si>
  <si>
    <t>C8705068-1-0410</t>
  </si>
  <si>
    <t>Hastighetssensorkabel EGOING B</t>
  </si>
  <si>
    <t>Hastighetssensor EGOING B</t>
  </si>
  <si>
    <t>C8705068-1-04-2</t>
  </si>
  <si>
    <t>Motorkabel EGOING B 2017-2019</t>
  </si>
  <si>
    <t>Belysningskabel EGOING B fram</t>
  </si>
  <si>
    <t>Belysningskabel EGOING B bak</t>
  </si>
  <si>
    <t>C8705068-1-07</t>
  </si>
  <si>
    <t>Vevarmar EGOING B 170mm</t>
  </si>
  <si>
    <t>C8705068-1-10</t>
  </si>
  <si>
    <t>Elmotor EGOING B C-motor</t>
  </si>
  <si>
    <t>C8705068-1-14</t>
  </si>
  <si>
    <t>Skyddskåpa EGOING B c.mot</t>
  </si>
  <si>
    <t>C8705068-1-15</t>
  </si>
  <si>
    <t>Monteringssats EGOING B MAX</t>
  </si>
  <si>
    <t>C8705068-1-18</t>
  </si>
  <si>
    <t>Motorkåpa EGOING B C-motor</t>
  </si>
  <si>
    <t>C8705068-1-40</t>
  </si>
  <si>
    <t>Motorkåpa EGOING vänster</t>
  </si>
  <si>
    <t>C8705068-1-410C</t>
  </si>
  <si>
    <t>Displaykabel EGOING B Canbus</t>
  </si>
  <si>
    <t>C8705068-2-10</t>
  </si>
  <si>
    <t>Kedjehjul 38t inkl. distans</t>
  </si>
  <si>
    <t>Batteriladdare SR11/DT12 UART</t>
  </si>
  <si>
    <t>Batteriladdare DT12Can/SR20Sh</t>
  </si>
  <si>
    <t>Batterihållare EGOING B DT12 U</t>
  </si>
  <si>
    <t>Batterihållare EGOING B DT12 C</t>
  </si>
  <si>
    <t>Batterihållare EGOING B GPS</t>
  </si>
  <si>
    <t>Framnavsmotor EGOING dELbar</t>
  </si>
  <si>
    <t>C8705144-1-04</t>
  </si>
  <si>
    <t>Planethjul f.DB elcykel</t>
  </si>
  <si>
    <t>Batteriskena EGOING B SR20</t>
  </si>
  <si>
    <t>Baklykta EGOING SR11/20</t>
  </si>
  <si>
    <t>Batteriskena EGOING 2022-&gt;</t>
  </si>
  <si>
    <t>Batteriskena EGOING SR20 m.kab</t>
  </si>
  <si>
    <t>Displaykabel EGOING A</t>
  </si>
  <si>
    <t>Hastighetssensor EGOING A</t>
  </si>
  <si>
    <t>Batterihållare EGOING A Can</t>
  </si>
  <si>
    <t>Vevlagersensor EGOING A Canbus</t>
  </si>
  <si>
    <t>C8705240-1-02</t>
  </si>
  <si>
    <t>Motorkåpa EGOING B M200</t>
  </si>
  <si>
    <t>Motorkabel EGOING B M200</t>
  </si>
  <si>
    <t>C8705240-1-4-1C</t>
  </si>
  <si>
    <t>EB-buskabel EGOING B M200</t>
  </si>
  <si>
    <t>C8705017-01</t>
  </si>
  <si>
    <t>C8705017-13BK</t>
  </si>
  <si>
    <t>Batteri 10 a 37v li-mn 5 stift</t>
  </si>
  <si>
    <t>Batteri SF03 8.8Ah 36v UART</t>
  </si>
  <si>
    <t>Batteri SF03 11,6Ah 36v Canbus</t>
  </si>
  <si>
    <t>Batteri SF03 11,6Ah 36v UART</t>
  </si>
  <si>
    <t>C8705058-1-14EA</t>
  </si>
  <si>
    <t>Batteri SF03 14Ah 36v UART</t>
  </si>
  <si>
    <t>Batteri SF06 11,6Ah 36v UART</t>
  </si>
  <si>
    <t>Batteri DT12 11,6Ah 36v Canbus</t>
  </si>
  <si>
    <t>Batteri DT12 11.6Ah 36v UART</t>
  </si>
  <si>
    <t>Batteri SR11 11.6Ah 36v UART</t>
  </si>
  <si>
    <t>Batteri SR20 11,6Ah 36v Canbus</t>
  </si>
  <si>
    <t>Batteri SR20 11.6Ah UART/STEPS</t>
  </si>
  <si>
    <t>C8700007-01</t>
  </si>
  <si>
    <t>Framnavsmotor f.elcykel</t>
  </si>
  <si>
    <t>C8705014-03</t>
  </si>
  <si>
    <t>Motorkåpa vä EGOING B modest</t>
  </si>
  <si>
    <t>C8705017-03RB-4</t>
  </si>
  <si>
    <t>Tillbehör Phylion RB.motor</t>
  </si>
  <si>
    <t>Framnavsmotor Phylion v-br.</t>
  </si>
  <si>
    <t>Framnavsmotor Phylion rullbr.</t>
  </si>
  <si>
    <t>C8705064-03BK3</t>
  </si>
  <si>
    <t>Baknavsmotor EGOING B</t>
  </si>
  <si>
    <t>Framnavsmotor EGOING B v.br.</t>
  </si>
  <si>
    <t>Framnavsmotor EGOING B r.b</t>
  </si>
  <si>
    <t>C-motor EGOING B DB 17-19</t>
  </si>
  <si>
    <t>C-motor EGOING B DB 20-21</t>
  </si>
  <si>
    <t>C-motor EGOING B DB 2022-&gt;</t>
  </si>
  <si>
    <t>C8705068-1-11</t>
  </si>
  <si>
    <t>Motorblock EGOING B FW 17-19</t>
  </si>
  <si>
    <t>C-motor EGOING B CB 17-19</t>
  </si>
  <si>
    <t>C-motor EGOING B CB 20-21</t>
  </si>
  <si>
    <t>C-motor EGOING B CB ABS 20-21</t>
  </si>
  <si>
    <t>C-motor EGOING B CB ABS 22-&gt;</t>
  </si>
  <si>
    <t>C-motor EGOING B CB Modest</t>
  </si>
  <si>
    <t>Framnavsmotor EGOING B DB</t>
  </si>
  <si>
    <t>C-motor EGOING A DB 2020</t>
  </si>
  <si>
    <t>Framnavsmotor EGOING A DB</t>
  </si>
  <si>
    <t>C-motor EGOING B M200</t>
  </si>
  <si>
    <t>C8705017-11</t>
  </si>
  <si>
    <t>Display LED 2012-2014</t>
  </si>
  <si>
    <t>Display LED 2015-2016 v-broms</t>
  </si>
  <si>
    <t>Display LCD 2015-2016 rullbr.</t>
  </si>
  <si>
    <t>Display EGOING B LED UART</t>
  </si>
  <si>
    <t>C8705065-1-11</t>
  </si>
  <si>
    <t>Displayfäste EGOING B för LCD</t>
  </si>
  <si>
    <t>Display EGOING B LCD UART</t>
  </si>
  <si>
    <t>Display EGOING B LCD Peugeot</t>
  </si>
  <si>
    <t>C8705065-1-14</t>
  </si>
  <si>
    <t>Display EGOING B LED Monark U</t>
  </si>
  <si>
    <t>Display EGOING B LED Monark C</t>
  </si>
  <si>
    <t>C8705068-1-24</t>
  </si>
  <si>
    <t>USB plugg för LCD display</t>
  </si>
  <si>
    <t>C8705068-1-25</t>
  </si>
  <si>
    <t>Display EGOING B mini-lcd</t>
  </si>
  <si>
    <t>Display EGOING B TFT 20-21</t>
  </si>
  <si>
    <t>Display EGOING B TFT ABS 20-21</t>
  </si>
  <si>
    <t>Display EGOING B TFT 2022-&gt;</t>
  </si>
  <si>
    <t>Display EGOING B LCD 2022</t>
  </si>
  <si>
    <t>Display EGOING B TFT ABS 2022-</t>
  </si>
  <si>
    <t>Display EGOING B LED Delbar</t>
  </si>
  <si>
    <t>Display EGOING A LCD 20-21</t>
  </si>
  <si>
    <t>Display EGOING A LCD 2022-&gt;</t>
  </si>
  <si>
    <t>C8705017-14</t>
  </si>
  <si>
    <t>Kontrollbox f.el-cykel 5-stift</t>
  </si>
  <si>
    <t>Kontrollbox f. v-broms 15-16</t>
  </si>
  <si>
    <t>Kontrollbox f.rullbroms 15-16</t>
  </si>
  <si>
    <t>C8705064-04BK3</t>
  </si>
  <si>
    <t>Kontrollbox EGOING B bakhj.mot</t>
  </si>
  <si>
    <t>Kontrollbox EGOING B SF03</t>
  </si>
  <si>
    <t>Kontrollbox EGOING B DB UART</t>
  </si>
  <si>
    <t>Kontrollbox EGOING B CB UART</t>
  </si>
  <si>
    <t>Kontrollbox EGOING B DB CAN</t>
  </si>
  <si>
    <t>Kontrollbox EGOING B CB CAN</t>
  </si>
  <si>
    <t>C8705068-2-20V</t>
  </si>
  <si>
    <t>Kontrollbox utb EGOING CentrCB</t>
  </si>
  <si>
    <t>Kontrollbox EGOING B CB ABS</t>
  </si>
  <si>
    <t>C8705102-04BK1</t>
  </si>
  <si>
    <t>Kontrollbox EGOING B Cr.K50</t>
  </si>
  <si>
    <t>Kontrollbox EGOING SR11+skena</t>
  </si>
  <si>
    <t>Kontrollbox EGOING B SR20</t>
  </si>
  <si>
    <t>Kontrollbox EGOING för Delbar</t>
  </si>
  <si>
    <t>C8705142-10-02V</t>
  </si>
  <si>
    <t>Kontrollbox utb egoing SR20</t>
  </si>
  <si>
    <t>C8705142-10-11C</t>
  </si>
  <si>
    <t>C8705142-10-12C</t>
  </si>
  <si>
    <t>Kontrollbox dELbar + skena</t>
  </si>
  <si>
    <t>Kontrollbox EGOING B + skena</t>
  </si>
  <si>
    <t>Kontrollbox Elma ABS + skena</t>
  </si>
  <si>
    <t>Kontrollbox EGOING A</t>
  </si>
  <si>
    <t>Kontrollbox EGOING A + skena</t>
  </si>
  <si>
    <t>C9010106</t>
  </si>
  <si>
    <t>Flaska TEC 600ml svart</t>
  </si>
  <si>
    <t>C9010107</t>
  </si>
  <si>
    <t>Flaska TEC 600ml vit</t>
  </si>
  <si>
    <t>C9010108</t>
  </si>
  <si>
    <t>Flaska TEC 750ml svart</t>
  </si>
  <si>
    <t>C9010109</t>
  </si>
  <si>
    <t>Flaska TEC 750ml vit</t>
  </si>
  <si>
    <t>C9010116</t>
  </si>
  <si>
    <t>Flaska sport 1000ml svart</t>
  </si>
  <si>
    <t>C9010117</t>
  </si>
  <si>
    <t>Flaska sport 1000ml vit</t>
  </si>
  <si>
    <t>C9020094</t>
  </si>
  <si>
    <t>Flaskställ plast svart matt</t>
  </si>
  <si>
    <t>C9020098</t>
  </si>
  <si>
    <t>Flaskställ alu std. svart</t>
  </si>
  <si>
    <t>39250100</t>
  </si>
  <si>
    <t>Solution 5 gram i tub</t>
  </si>
  <si>
    <t>8180000</t>
  </si>
  <si>
    <t>Solution 175g burk</t>
  </si>
  <si>
    <t>8180002</t>
  </si>
  <si>
    <t>Reprationsask Tip top tt-02</t>
  </si>
  <si>
    <t>8180004</t>
  </si>
  <si>
    <t>Reperationslappar 20mm (100st)</t>
  </si>
  <si>
    <t>8180006</t>
  </si>
  <si>
    <t>Solution 10 gram</t>
  </si>
  <si>
    <t>8180014</t>
  </si>
  <si>
    <t>Pensel för solution</t>
  </si>
  <si>
    <t>C9100001</t>
  </si>
  <si>
    <t>Reparationsask 25st i box</t>
  </si>
  <si>
    <t>C9100005</t>
  </si>
  <si>
    <t>Reparationsduk 755x95mm rulle</t>
  </si>
  <si>
    <t>C9100012</t>
  </si>
  <si>
    <t>Rep.kit m däckavtagare (12)</t>
  </si>
  <si>
    <t>C9100036</t>
  </si>
  <si>
    <t>Reparationslappar 12 st</t>
  </si>
  <si>
    <t>C9110220</t>
  </si>
  <si>
    <t>Kedjeavfettning citrus 1liter</t>
  </si>
  <si>
    <t>C9110221</t>
  </si>
  <si>
    <t>Kedjeavfettning citrus 400ml</t>
  </si>
  <si>
    <t>C9110222</t>
  </si>
  <si>
    <t>Cykelrengöring flaska 1 liter</t>
  </si>
  <si>
    <t>C9110223</t>
  </si>
  <si>
    <t>Kedjeolja dry lube flaska100ml</t>
  </si>
  <si>
    <t>C9110224</t>
  </si>
  <si>
    <t>Kedjeolja wet lube flaska100ml</t>
  </si>
  <si>
    <t>C9110225</t>
  </si>
  <si>
    <t>Kedjeolja universal 100ml</t>
  </si>
  <si>
    <t>C9110226</t>
  </si>
  <si>
    <t>Teflonolja spray 400ml</t>
  </si>
  <si>
    <t>C9110227</t>
  </si>
  <si>
    <t>Cykelpolish care&amp;protect 500ml</t>
  </si>
  <si>
    <t>C9110228</t>
  </si>
  <si>
    <t>Fett litium 100 gram burk</t>
  </si>
  <si>
    <t>C9120130</t>
  </si>
  <si>
    <t>Frikransavdragare ug</t>
  </si>
  <si>
    <t>C9120133</t>
  </si>
  <si>
    <t>Kassettavdragare hg</t>
  </si>
  <si>
    <t>C9120134</t>
  </si>
  <si>
    <t>C9120135</t>
  </si>
  <si>
    <t>Vevlageravdragare</t>
  </si>
  <si>
    <t>C9120136</t>
  </si>
  <si>
    <t>C9120137</t>
  </si>
  <si>
    <t>Däckverktyg metall (3st)</t>
  </si>
  <si>
    <t>C9120138</t>
  </si>
  <si>
    <t>Däckverktyg plast (3)</t>
  </si>
  <si>
    <t>C9120139</t>
  </si>
  <si>
    <t>Kransavdragare "kedjepiska"-10</t>
  </si>
  <si>
    <t>C9120140</t>
  </si>
  <si>
    <t>Vevarmsavdragare</t>
  </si>
  <si>
    <t>C9120142</t>
  </si>
  <si>
    <t>Universalverktyg 7 funktioner</t>
  </si>
  <si>
    <t>C9120152</t>
  </si>
  <si>
    <t>Ekernippelnyckel cromevaldium</t>
  </si>
  <si>
    <t>C9120156</t>
  </si>
  <si>
    <t>Y-verktyg för insex 4/5/6mm</t>
  </si>
  <si>
    <t>C9120158</t>
  </si>
  <si>
    <t>Kedjebrytare 1/8 3/32 ug/hg</t>
  </si>
  <si>
    <t>C9120159</t>
  </si>
  <si>
    <t>Kedjebrytare dl 1/8 3/32 ug/hg</t>
  </si>
  <si>
    <t>C9120165</t>
  </si>
  <si>
    <t>Pedalnyckel 15mm</t>
  </si>
  <si>
    <t>C9120166</t>
  </si>
  <si>
    <t>Y-verktyg för torx t25/t30/t40</t>
  </si>
  <si>
    <t>C9120187</t>
  </si>
  <si>
    <t>Kedjetång för borttagning</t>
  </si>
  <si>
    <t>C9120208</t>
  </si>
  <si>
    <t>Däckverktyg förstärkta (3)</t>
  </si>
  <si>
    <t>C9302265</t>
  </si>
  <si>
    <t>Hjälm Quadriga MIPS 54-58 sv</t>
  </si>
  <si>
    <t>C9302265-WH</t>
  </si>
  <si>
    <t>Hjälm Quadriga MIPS 54-58 vit</t>
  </si>
  <si>
    <t>C9302266</t>
  </si>
  <si>
    <t>Hjälm Quadriga MIPS 58-61 sv</t>
  </si>
  <si>
    <t>C9302266-WH</t>
  </si>
  <si>
    <t>Hjälm Quadriga MIPS 58-61 vit</t>
  </si>
  <si>
    <t>C9302300-BK</t>
  </si>
  <si>
    <t>Hjälm Centrum 55-59 svart</t>
  </si>
  <si>
    <t>C9302300-WH</t>
  </si>
  <si>
    <t>Hjälm Centrum 55-59 vit</t>
  </si>
  <si>
    <t>C9302301-BK</t>
  </si>
  <si>
    <t>Hjälm Centrum 58-61 svart</t>
  </si>
  <si>
    <t>C9302301-WH</t>
  </si>
  <si>
    <t>Hjälm Centrum 58-61 vit</t>
  </si>
  <si>
    <t>C9302302-BK</t>
  </si>
  <si>
    <t>Hjälm Urbana MIPS 55-59 svart</t>
  </si>
  <si>
    <t>C9302302-WH</t>
  </si>
  <si>
    <t>Hjälm Urbana MIPS 55-59 vit</t>
  </si>
  <si>
    <t>C9302303-BK</t>
  </si>
  <si>
    <t>Hjälm Urbana MIPS 58-61 svart</t>
  </si>
  <si>
    <t>C9302303-WH</t>
  </si>
  <si>
    <t>Hjälm Urbana MIPS 58-61 vit</t>
  </si>
  <si>
    <t>C9302304-BK</t>
  </si>
  <si>
    <t>Hjälm Nice MIPS 54-58 svart</t>
  </si>
  <si>
    <t>C9302304-GR</t>
  </si>
  <si>
    <t>Hjälm Nice MIPS 54-58 grå</t>
  </si>
  <si>
    <t>C9302304-MU</t>
  </si>
  <si>
    <t>Hjälm Nice MIPS 54-58 gul</t>
  </si>
  <si>
    <t>C9302304-PE</t>
  </si>
  <si>
    <t>Hjälm Nice MIPS 54-58 petrol</t>
  </si>
  <si>
    <t>C9302304-WI</t>
  </si>
  <si>
    <t>Hjälm Nice MIPS 54-58 vinröd</t>
  </si>
  <si>
    <t>C9302305-BK</t>
  </si>
  <si>
    <t>Hjälm Nice MIPS 57-61 svart</t>
  </si>
  <si>
    <t>C9302305-GR</t>
  </si>
  <si>
    <t>Hjälm Nice MIPS 57-61 grå</t>
  </si>
  <si>
    <t>C9302305-MU</t>
  </si>
  <si>
    <t>Hjälm Nice MIPS 57-61 gul</t>
  </si>
  <si>
    <t>C9302305-PE</t>
  </si>
  <si>
    <t>Hjälm Nice MIPS 57-61 petrol</t>
  </si>
  <si>
    <t>C9302305-WI</t>
  </si>
  <si>
    <t>Hjälm Nice MIPS 57-61 vinröd</t>
  </si>
  <si>
    <t>C9302307-BK</t>
  </si>
  <si>
    <t>Hjälm Lex 52-56 svart</t>
  </si>
  <si>
    <t>C9302307-PI</t>
  </si>
  <si>
    <t>Hjälm Lex 52-56 rosa</t>
  </si>
  <si>
    <t>C9302307-WH</t>
  </si>
  <si>
    <t>Hjälm Lex 52-56 vit</t>
  </si>
  <si>
    <t>C9302308-BK</t>
  </si>
  <si>
    <t>Hjälm Lex 56-60 svart</t>
  </si>
  <si>
    <t>C9302308-WH</t>
  </si>
  <si>
    <t>Hjälm Lex 56-60 vit</t>
  </si>
  <si>
    <t>C9302310-BK</t>
  </si>
  <si>
    <t>Hjälm Umbra MIPS 50-54 svart</t>
  </si>
  <si>
    <t>C9302310-PI</t>
  </si>
  <si>
    <t>Hjälm Umbra MIPS 50-54 rosa</t>
  </si>
  <si>
    <t>C9302310-WH</t>
  </si>
  <si>
    <t>Hjälm Umbra MIPS 50-54 vit</t>
  </si>
  <si>
    <t>C9302311-BK</t>
  </si>
  <si>
    <t>Hjälm Umbra MIPS 54-58 svart</t>
  </si>
  <si>
    <t>C9302311-PI</t>
  </si>
  <si>
    <t>Hjälm Umbra MIPS 54-58 rosa</t>
  </si>
  <si>
    <t>C9302311-WH</t>
  </si>
  <si>
    <t>Hjälm Umbra MIPS 54-58 vit</t>
  </si>
  <si>
    <t>C9302312-BK</t>
  </si>
  <si>
    <t>Hjälm Umbra MIPS 56-60 svart</t>
  </si>
  <si>
    <t>C9302312-WH</t>
  </si>
  <si>
    <t>Hjälm Umbra MIPS 56-60 vit</t>
  </si>
  <si>
    <t>C9302314-BK</t>
  </si>
  <si>
    <t>Hjälm Boo MIPS 52-56 svart</t>
  </si>
  <si>
    <t>C9302314-GN</t>
  </si>
  <si>
    <t>Hjälm Boo MIPS 52-56 grön</t>
  </si>
  <si>
    <t>C9302314-TU</t>
  </si>
  <si>
    <t>Hjälm Boo MIPS 52-56 turkos</t>
  </si>
  <si>
    <t>C9302314-WH</t>
  </si>
  <si>
    <t>Hjälm Boo MIPS 52-56 vit</t>
  </si>
  <si>
    <t>C9302315-BK</t>
  </si>
  <si>
    <t>Hjälm Boo MIPS 54-58 svart</t>
  </si>
  <si>
    <t>C9302315-GN</t>
  </si>
  <si>
    <t>Hjälm Boo MIPS 54-58 grön</t>
  </si>
  <si>
    <t>C9302315-TU</t>
  </si>
  <si>
    <t>Hjälm Boo MIPS 54-58 turkos</t>
  </si>
  <si>
    <t>C9302315-WH</t>
  </si>
  <si>
    <t>Hjälm Boo MIPS 54-58 vit</t>
  </si>
  <si>
    <t>C9302316-BK</t>
  </si>
  <si>
    <t>Hjälm Lelle MIPS 44-50 svart</t>
  </si>
  <si>
    <t>C9302316-BL</t>
  </si>
  <si>
    <t>Hjälm Lelle MIPS 44-50 blå</t>
  </si>
  <si>
    <t>C9302316-FU</t>
  </si>
  <si>
    <t>Hjälm Lelle MIPS 44-50 cerise</t>
  </si>
  <si>
    <t>C9302316-GN</t>
  </si>
  <si>
    <t>Hjälm Lelle MIPS 44-50 grön</t>
  </si>
  <si>
    <t>C9302316-PI</t>
  </si>
  <si>
    <t>Hjälm Lelle MIPS 44-50 rosa</t>
  </si>
  <si>
    <t>C9302316-WH</t>
  </si>
  <si>
    <t>Hjälm Lelle MIPS 44-50 vit</t>
  </si>
  <si>
    <t>C9302317-BK</t>
  </si>
  <si>
    <t>Hjälm Lelle MIPS 46-54 svart</t>
  </si>
  <si>
    <t>C9302317-BL</t>
  </si>
  <si>
    <t>Hjälm Lelle MIPS 46-54 blå</t>
  </si>
  <si>
    <t>C9302317-FU</t>
  </si>
  <si>
    <t>Hjälm Lelle MIPS 46-54 cerise</t>
  </si>
  <si>
    <t>C9302317-GN</t>
  </si>
  <si>
    <t>Hjälm Lelle MIPS 46-54 grön</t>
  </si>
  <si>
    <t>C9302317-PI</t>
  </si>
  <si>
    <t>Hjälm Lelle MIPS 46-54 rosa</t>
  </si>
  <si>
    <t>C9302317-WH</t>
  </si>
  <si>
    <t>Hjälm Lelle MIPS 46-54 vit</t>
  </si>
  <si>
    <t>C9302318-BL</t>
  </si>
  <si>
    <t>Hjälm JJ  44-50 blå</t>
  </si>
  <si>
    <t>C9302318-PI</t>
  </si>
  <si>
    <t>Hjälm JJ  44-50 rosa</t>
  </si>
  <si>
    <t>C9302326-BK</t>
  </si>
  <si>
    <t>Hjälm Umbra 60-64 svart</t>
  </si>
  <si>
    <t>C9302331-BK</t>
  </si>
  <si>
    <t>Hjälm Lex 48-52 svart</t>
  </si>
  <si>
    <t>C9302331-PI</t>
  </si>
  <si>
    <t>Hjälm Lex 48-52 rosa</t>
  </si>
  <si>
    <t>C9302331-WH</t>
  </si>
  <si>
    <t>Hjälm Lex 48-52 vit</t>
  </si>
  <si>
    <t>C9302333-BL</t>
  </si>
  <si>
    <t>Hjälm JJ 48-54 blå</t>
  </si>
  <si>
    <t>C9302333-PI</t>
  </si>
  <si>
    <t>Hjälm JJ 48-54 rosa</t>
  </si>
  <si>
    <t>C9302335-BK</t>
  </si>
  <si>
    <t>Hjälm Umbra 54-60 svart</t>
  </si>
  <si>
    <t>C9400218</t>
  </si>
  <si>
    <t>C9400221</t>
  </si>
  <si>
    <t>C9400223</t>
  </si>
  <si>
    <t>C9400241</t>
  </si>
  <si>
    <t>C9400250</t>
  </si>
  <si>
    <t>Fäste bak Polisport barnsits</t>
  </si>
  <si>
    <t>C9400251</t>
  </si>
  <si>
    <t>Fotstöd Guppy RS svarta</t>
  </si>
  <si>
    <t>C9450069</t>
  </si>
  <si>
    <t>Travel side panniers AVS. Vä+H</t>
  </si>
  <si>
    <t>C9450079</t>
  </si>
  <si>
    <t>Toppväska Travel AVS</t>
  </si>
  <si>
    <t>C9450085</t>
  </si>
  <si>
    <t>C9450086</t>
  </si>
  <si>
    <t>Toppväska Zap AVS grå</t>
  </si>
  <si>
    <t>C9450087</t>
  </si>
  <si>
    <t>Zap Easy toppväska AVS</t>
  </si>
  <si>
    <t>C9450134</t>
  </si>
  <si>
    <t>Travel bag för Epic korg alu</t>
  </si>
  <si>
    <t>C9450135</t>
  </si>
  <si>
    <t>Inläggsväska för Epic korg M</t>
  </si>
  <si>
    <t>C9450143</t>
  </si>
  <si>
    <t>Shoppingväska för korg m handt</t>
  </si>
  <si>
    <t>C9450156</t>
  </si>
  <si>
    <t>Väskset Travel side panniers</t>
  </si>
  <si>
    <t>C9450157</t>
  </si>
  <si>
    <t>C9450179</t>
  </si>
  <si>
    <t>Toppväska Cool AVS svart</t>
  </si>
  <si>
    <t>C9450197</t>
  </si>
  <si>
    <t>Väskset Zap plus WP svarta</t>
  </si>
  <si>
    <t>C9450198</t>
  </si>
  <si>
    <t>Väskset Zap plus WP gröna</t>
  </si>
  <si>
    <t>C9450199</t>
  </si>
  <si>
    <t>Väskset Zap AVS svarta</t>
  </si>
  <si>
    <t>C9450317</t>
  </si>
  <si>
    <t>Sidoväska 12.5l svart</t>
  </si>
  <si>
    <t>C9450348</t>
  </si>
  <si>
    <t>Duffelsportväska Pronto svart</t>
  </si>
  <si>
    <t>C9450351</t>
  </si>
  <si>
    <t>Shoppingväska Pronto svart</t>
  </si>
  <si>
    <t>C9450359</t>
  </si>
  <si>
    <t>Sidväska Zap single AVS svart</t>
  </si>
  <si>
    <t>C9450360</t>
  </si>
  <si>
    <t>Sidväska Zap single AVS grå</t>
  </si>
  <si>
    <t>C9450362</t>
  </si>
  <si>
    <t>Toppväska Zap AVS svart</t>
  </si>
  <si>
    <t>C9450363</t>
  </si>
  <si>
    <t>Toppväska Zap AVS blå</t>
  </si>
  <si>
    <t>C9450365</t>
  </si>
  <si>
    <t>Regnskydd Rainy S</t>
  </si>
  <si>
    <t>C9450367</t>
  </si>
  <si>
    <t>Regnskydd Rainy L</t>
  </si>
  <si>
    <t>C9450368</t>
  </si>
  <si>
    <t>Toppväska Cool AVS reflex</t>
  </si>
  <si>
    <t>C9450369</t>
  </si>
  <si>
    <t>Shoppingväska Bella AVS svart</t>
  </si>
  <si>
    <t>C9450370</t>
  </si>
  <si>
    <t>Shoppingväska Bella AVS sv/mön</t>
  </si>
  <si>
    <t>C9450371</t>
  </si>
  <si>
    <t>Duffelsportväska Pulse AVS sv</t>
  </si>
  <si>
    <t>C9450372</t>
  </si>
  <si>
    <t>Duffelsportväska Pulse AVS gr</t>
  </si>
  <si>
    <t>C9450373</t>
  </si>
  <si>
    <t>Axelremsväska Metro AVS svart</t>
  </si>
  <si>
    <t>C9450374</t>
  </si>
  <si>
    <t>Axelremsväska Metro AVS grön</t>
  </si>
  <si>
    <t>C9450375</t>
  </si>
  <si>
    <t>Inläggsväska för korg Add sv</t>
  </si>
  <si>
    <t>C9450376</t>
  </si>
  <si>
    <t>Inläggsväska för korg Add rf</t>
  </si>
  <si>
    <t>C9570003</t>
  </si>
  <si>
    <t>Byxklämma plastad metall 2st</t>
  </si>
  <si>
    <t>C9650004</t>
  </si>
  <si>
    <t>Extrafäste Spectra cykelkärra</t>
  </si>
  <si>
    <t>C9650009</t>
  </si>
  <si>
    <t>Låspinne fram f.dragstång</t>
  </si>
  <si>
    <t>C9650026</t>
  </si>
  <si>
    <t>Dragstång för Spectra eco</t>
  </si>
  <si>
    <t>C9650040</t>
  </si>
  <si>
    <t>Cykelkärra stål f 2barn blå/gr</t>
  </si>
  <si>
    <t>33067</t>
  </si>
  <si>
    <t>Klammersats styre/sadel bambo</t>
  </si>
  <si>
    <t>Elora 7vxl 51cm petrol korg</t>
  </si>
  <si>
    <t>Elder 10vxl 51cm orange 2017</t>
  </si>
  <si>
    <t>Elder 10vxl 55cm orange 2017</t>
  </si>
  <si>
    <t>Elder 10vxl 59cm orange 2017</t>
  </si>
  <si>
    <t>Elwin 7vxl 55cm svart</t>
  </si>
  <si>
    <t>Elder 10vxl 51cm svart 2018</t>
  </si>
  <si>
    <t>Elder 10vxl 51cm orange 2018</t>
  </si>
  <si>
    <t>Elder 10vxl 55cm svart 2018</t>
  </si>
  <si>
    <t>Elder 10vxl 55cm orange 2018</t>
  </si>
  <si>
    <t>Elder 10vxl 59cm svart 2018</t>
  </si>
  <si>
    <t>Elder 10vxl 59cm orange 2018</t>
  </si>
  <si>
    <t>Elda 10vxl 47cm vit 2018</t>
  </si>
  <si>
    <t>Elda 10vxl 51cm vit 2018</t>
  </si>
  <si>
    <t>Elmo 7vxl 51cm grå</t>
  </si>
  <si>
    <t>Elmo 7vxl 55cm grå 2019</t>
  </si>
  <si>
    <t>Elmo 7vxl 59cm grå 2019</t>
  </si>
  <si>
    <t>Elora 7vxl 47cm grå 2019</t>
  </si>
  <si>
    <t>Elora 7vxl 47cm beige 2019</t>
  </si>
  <si>
    <t>Elora 7vxl 51cm grå 2019</t>
  </si>
  <si>
    <t>Elora 7vxl 51cm beige 2019</t>
  </si>
  <si>
    <t>Elton 10vxl 51cm svart 2019</t>
  </si>
  <si>
    <t>Elton 10vxl 55cm svart 2019</t>
  </si>
  <si>
    <t>Elton 10vxl 59cm svart 2019</t>
  </si>
  <si>
    <t>Eloise 10vxl 47cm svart</t>
  </si>
  <si>
    <t>Eloise 10vxl 51cm svart 2019</t>
  </si>
  <si>
    <t>Eloise 10vxl 55cm svart 2019</t>
  </si>
  <si>
    <t>e-Nytan 7vxl blå matt 51 2019</t>
  </si>
  <si>
    <t>e-Karl 7vxl blå matt 55cm 2019</t>
  </si>
  <si>
    <t>Elina 7vxl 47cm svart 2019</t>
  </si>
  <si>
    <t>Elina 7vxl 51cm svart 2019</t>
  </si>
  <si>
    <t>Elina 7vxl 55cm svart 2019</t>
  </si>
  <si>
    <t>Elora 7vxl 51cm petrol 2019</t>
  </si>
  <si>
    <t>Elina 7vxl 51cm rosa 2019</t>
  </si>
  <si>
    <t>e-Karin 3vxl svart 51cm 2019</t>
  </si>
  <si>
    <t>e-Karin 3vxl silver 51cm 2019</t>
  </si>
  <si>
    <t>Elina 7vxl 51cm silver 2019</t>
  </si>
  <si>
    <t>Elina 7vxl 51cm lila 2019</t>
  </si>
  <si>
    <t>Elina 7vxl 51cm brun 2018</t>
  </si>
  <si>
    <t>Elina 7vxl 51cm blå 2019</t>
  </si>
  <si>
    <t>Elder 10vxl 51 cm grå 2019</t>
  </si>
  <si>
    <t>Elder 10vxl 51 cm orange 2019</t>
  </si>
  <si>
    <t>Elder 10vxl 55 cm grå 2019</t>
  </si>
  <si>
    <t>Elder 10vxl 55 cm orange 2019</t>
  </si>
  <si>
    <t>Elder vxl10 59 cm grå 2019</t>
  </si>
  <si>
    <t>Elder 10vxl 59 cm orange 2019</t>
  </si>
  <si>
    <t>Elda 10vxl 47 cm vit 2019</t>
  </si>
  <si>
    <t>Elda 10vxl 51 cm vit 2019</t>
  </si>
  <si>
    <t>e-Karin 3vxl 51cm Lärnia 2020</t>
  </si>
  <si>
    <t>Lilja el 51 7vxl grå korg 2019</t>
  </si>
  <si>
    <t>e-Sture 7vxl silver matt 53 cm</t>
  </si>
  <si>
    <t>e-Sture 7vxl silver matt 58 cm</t>
  </si>
  <si>
    <t>e-Karla 7v bordeux 51cm 2020</t>
  </si>
  <si>
    <t>e-Karla 7vxl bordeux 55 2020</t>
  </si>
  <si>
    <t>e-Sture 8v petrol matt 53 2020</t>
  </si>
  <si>
    <t>e-Sture 8v petrol matt 58 2020</t>
  </si>
  <si>
    <t>e-Karla 8vxl senapsgul 51 2019</t>
  </si>
  <si>
    <t>e-Karla 8vxl senapsgul 55 2019</t>
  </si>
  <si>
    <t>e-Nytan 7vxl svart 51 cm</t>
  </si>
  <si>
    <t>e-Nytan 7vxl svart 55 cm</t>
  </si>
  <si>
    <t>e-Sture 7vxl svart 53 cm</t>
  </si>
  <si>
    <t>e-Sture 7vxl svart 58 cm</t>
  </si>
  <si>
    <t>e-Karla 7vxl petrol 51cm 2019</t>
  </si>
  <si>
    <t>e-Karla 7vxl petrol 55cm 2019</t>
  </si>
  <si>
    <t>Delbar EL blå matt 38 cm</t>
  </si>
  <si>
    <t>Elora 7vxl 55cm grå 2019</t>
  </si>
  <si>
    <t>Elina 7vx 51cm brun blank 2019</t>
  </si>
  <si>
    <t>Ella 3vxl 51 cm svart 2019</t>
  </si>
  <si>
    <t>Ella 3vxl 51 cm röd 2019</t>
  </si>
  <si>
    <t>Ella 3vxl 55 cm svart 2019</t>
  </si>
  <si>
    <t>Elwin 7vxl 51cm svart 2019</t>
  </si>
  <si>
    <t>Elwin 7vxl 55cm svart 2019</t>
  </si>
  <si>
    <t>Elwin 7vxl 59cm svart 2019</t>
  </si>
  <si>
    <t>e-Nytan 7vxl blå matt 55 2019</t>
  </si>
  <si>
    <t>Elina 7vxl 51cm ljusblå 2019</t>
  </si>
  <si>
    <t>e-Emma 7vxl svart 51cm 2019</t>
  </si>
  <si>
    <t>e-Karin 7vxl brun 51cm 2019</t>
  </si>
  <si>
    <t>Bosch 10vxl 55cm svart 2016</t>
  </si>
  <si>
    <t>Bosch 10vxl 59cm svart 2016</t>
  </si>
  <si>
    <t>Bosch 10vxl 51cm svart 2016</t>
  </si>
  <si>
    <t>Maja 3vxl 51cm svart 2016</t>
  </si>
  <si>
    <t>Tove 7vxl 47cm svart 2016</t>
  </si>
  <si>
    <t>Tove 7vxl 51cm svart 2016</t>
  </si>
  <si>
    <t>Tove 7vxl 51cm lila 2016</t>
  </si>
  <si>
    <t>Tove 7vxl 55cm svart 2016</t>
  </si>
  <si>
    <t>Elisabeth 3vxl 51cm svart 2016</t>
  </si>
  <si>
    <t>Elisabeth 3vxl 51cm blå 2016</t>
  </si>
  <si>
    <t>Maja 3vxl 51cm vit 2016</t>
  </si>
  <si>
    <t>Maja 3vxl 55cm savlukorg svart</t>
  </si>
  <si>
    <t>Elton 10vxl 55cm svart</t>
  </si>
  <si>
    <t>Eloise 10vxl 51cm svart</t>
  </si>
  <si>
    <t>Ella 3vxl 51cm svart 2016</t>
  </si>
  <si>
    <t>Ella 3vxl 51cm beige 2016</t>
  </si>
  <si>
    <t>Ella 3vxl 51cm silver 2016</t>
  </si>
  <si>
    <t>Elin 2016 7v 47 svar 2016</t>
  </si>
  <si>
    <t>Elin 7v 51 svart 2016</t>
  </si>
  <si>
    <t>Elin 2016 7v 55 svar 2016</t>
  </si>
  <si>
    <t>Elin 7vxl 51cm silver 2016</t>
  </si>
  <si>
    <t>Elwin 7vxl 51cm svart 2016</t>
  </si>
  <si>
    <t>Elwin 7vxl 55cm svart 2016</t>
  </si>
  <si>
    <t>Elisabeth 3vxl 51cm vit 2016</t>
  </si>
  <si>
    <t>Ella 3vxl 55cm svart 2016</t>
  </si>
  <si>
    <t>Elgar 10vxl 41cm svart 2016</t>
  </si>
  <si>
    <t>Elgar 10vxl 47cm svart 2016</t>
  </si>
  <si>
    <t>Elgar 10vxl 53cm svart 2016</t>
  </si>
  <si>
    <t>Elir 10vxl 46cm svart 2016</t>
  </si>
  <si>
    <t>Elin 7vxl 51cm röd 2016</t>
  </si>
  <si>
    <t>Elisabeth 2vxl 51cm svart 2017</t>
  </si>
  <si>
    <t>Elisabeth 2vxl 51cm vit 2017</t>
  </si>
  <si>
    <t>Elder 10vxl 51cm svart 2017</t>
  </si>
  <si>
    <t>Elder 10vxl 55cm svart 2017</t>
  </si>
  <si>
    <t>Elder 10vxl 59cm svart 2017</t>
  </si>
  <si>
    <t>Elda 10vxl 43cm vit 2017</t>
  </si>
  <si>
    <t>Elda 10vxl 47cm vit 2017</t>
  </si>
  <si>
    <t>Elda 10vxl 51cm vit 2017</t>
  </si>
  <si>
    <t>Elora 7vxl 47cm grå 2017</t>
  </si>
  <si>
    <t>Elora 7vxl 51cm grå 2017</t>
  </si>
  <si>
    <t>Elmo 7vxl 51cm grå 2017</t>
  </si>
  <si>
    <t>Elmo 7vxl 55cm grå 2017</t>
  </si>
  <si>
    <t>Elmo 7vxl 59cm grå 2017</t>
  </si>
  <si>
    <t>Elora 7vxl 47cm lila 2017</t>
  </si>
  <si>
    <t>Elora 7vxl 51cm lila 2017</t>
  </si>
  <si>
    <t>Elsa 8vxl 51cm svart</t>
  </si>
  <si>
    <t>Ebba el 51cm 7vxl svart 2020</t>
  </si>
  <si>
    <t>Elton 10vxl 59cm svart 2020</t>
  </si>
  <si>
    <t>Eloise 10vxl 55cm svart 2021</t>
  </si>
  <si>
    <t>Elder 10vxl 51cm grön 2021</t>
  </si>
  <si>
    <t>Elder 10vxl 55cm grön</t>
  </si>
  <si>
    <t>Elda 10vxl 47 cm turkos</t>
  </si>
  <si>
    <t>Elda 10vxl 51cm turkos</t>
  </si>
  <si>
    <t>Elmo 7vxl 55cm grå</t>
  </si>
  <si>
    <t>Elmo 7vxl 59cm grå 2020</t>
  </si>
  <si>
    <t>Elwin 7vxl 51cm svart 2020</t>
  </si>
  <si>
    <t>Elwin 7vxl 59cm svart 2020</t>
  </si>
  <si>
    <t>e-Karl 7vxl 55 cm blå</t>
  </si>
  <si>
    <t>e-Nytan 7vxl 51 cm blå</t>
  </si>
  <si>
    <t>e-Nytan 7vxl 55cm blå 2020</t>
  </si>
  <si>
    <t>e-Karin 3vxl 51 cm svart</t>
  </si>
  <si>
    <t>e-Karin 3vxl 51cm silver 2020</t>
  </si>
  <si>
    <t>Elina 7vxl 47cm svart alukorg</t>
  </si>
  <si>
    <t>Elina 7vxl 51cm svart 2020</t>
  </si>
  <si>
    <t>Elina 7vxl 51cm silver 2020</t>
  </si>
  <si>
    <t>Elina 7vxl 51cm rosa 2020</t>
  </si>
  <si>
    <t>Elina 7vxl 51cm blå 2020</t>
  </si>
  <si>
    <t>Elina 7vxl 51cm bordeaux 2020</t>
  </si>
  <si>
    <t>Elina 7vxl 55cm svart</t>
  </si>
  <si>
    <t>Elora 7vxl 47cm svart</t>
  </si>
  <si>
    <t>Elora 7vxl 47cm blå 2020</t>
  </si>
  <si>
    <t>Elora 7vxl 51cm svart 2020</t>
  </si>
  <si>
    <t>Elora 7vxl 51cm blå 2020</t>
  </si>
  <si>
    <t>Elora 7vxl 51cm grön 2020</t>
  </si>
  <si>
    <t>Elora 7vxl 51cm rosa 2020</t>
  </si>
  <si>
    <t>Elora 7vxl 55cm svart 2020</t>
  </si>
  <si>
    <t>Elmi 3vxl 51 cm svart 2020</t>
  </si>
  <si>
    <t>Elmi 3vxl 51 cm ljusblå 2020</t>
  </si>
  <si>
    <t>Elmi 3vxl 55 cm svart</t>
  </si>
  <si>
    <t>e-Karla 8vxl 51 cm gul matt</t>
  </si>
  <si>
    <t>e-Karla 8vxl 55 gul matt 2020</t>
  </si>
  <si>
    <t>e-Karin 7vxl 51cm grön 2020</t>
  </si>
  <si>
    <t>Elis 9vxl 55 cm silver 2021</t>
  </si>
  <si>
    <t>Elis 9vxl 59cm silver</t>
  </si>
  <si>
    <t>Elly 9vxl 51cm silver 2021</t>
  </si>
  <si>
    <t>Elly 9vxl 55cm silver</t>
  </si>
  <si>
    <t>e-Emma 7vxl svart matt 51 cm</t>
  </si>
  <si>
    <t>e-Karin 3vxl 51 cm rouge korg</t>
  </si>
  <si>
    <t>e-Bas 7vxl 51cm svart 2020</t>
  </si>
  <si>
    <t>Elder 10vxl 59cm grön</t>
  </si>
  <si>
    <t>11</t>
  </si>
  <si>
    <t>FRAKT</t>
  </si>
  <si>
    <t>e-Karin 7vxl 51cm brun 2020</t>
  </si>
  <si>
    <t>Elton 10vxl 51cm svart</t>
  </si>
  <si>
    <t>Elis 9vxl 51cm silver</t>
  </si>
  <si>
    <t>ELLIE 7vxl 51cm  ljusgrön matt</t>
  </si>
  <si>
    <t>Elina 7vxl 47cm svart korg</t>
  </si>
  <si>
    <t>Elina 7vxl 51cm svart korg</t>
  </si>
  <si>
    <t>Elina 7vxl 51cm petrol korg</t>
  </si>
  <si>
    <t>Elina 7vxl 51cm röd korg</t>
  </si>
  <si>
    <t>Elina 7vxl 51cm silver pearl</t>
  </si>
  <si>
    <t>Elina 7vxl 55cm svart korg</t>
  </si>
  <si>
    <t>Elwin 7vxl 53 cm svart matt</t>
  </si>
  <si>
    <t>Elwin 7vxl 58 cm svart matt</t>
  </si>
  <si>
    <t>Elder 10vxl 53cm mossgrön matt</t>
  </si>
  <si>
    <t>Elder 10vxl 58cm mossgrön matt</t>
  </si>
  <si>
    <t>Elda 10vxl 51cm ljusgrön matt</t>
  </si>
  <si>
    <t>Elda 10vxl 55cm ljusgrön matt</t>
  </si>
  <si>
    <t>Elmi 3vxl 51 cm svart korg</t>
  </si>
  <si>
    <t>Elmi 3vxl 55 cm svart korg</t>
  </si>
  <si>
    <t>Elmi 3vxl 51 cm ljusblå korg</t>
  </si>
  <si>
    <t>ELma 7vxl 51cm svart matt korg</t>
  </si>
  <si>
    <t>Elis 8vxl 53cm blå matt</t>
  </si>
  <si>
    <t>Elis 8vxl 58cm blå matt</t>
  </si>
  <si>
    <t>e-Sture 7vxl 53 cm smaragd</t>
  </si>
  <si>
    <t>e-Sture 7vxl 58 cm smaragd</t>
  </si>
  <si>
    <t>e-Karin 7vxl 51 cm mint korg</t>
  </si>
  <si>
    <t>e-Nytan 7vxl 51 cm svart matt</t>
  </si>
  <si>
    <t>e-Nytan 7vxl 55 cm svart matt</t>
  </si>
  <si>
    <t>Elton 10vxl 53cm svart matt</t>
  </si>
  <si>
    <t>Elton 10vxl 58cm svart matt</t>
  </si>
  <si>
    <t>ELma 7vxl 55cm svart matt korg</t>
  </si>
  <si>
    <t>Elina 7vxl 55cm petrol korg</t>
  </si>
  <si>
    <t>Elora 7vxl 51cm svart korg</t>
  </si>
  <si>
    <t>Elora 7vxl 51cm röd korg</t>
  </si>
  <si>
    <t>Elora 7vxl 51cm silver pearl</t>
  </si>
  <si>
    <t>Elora 7vxl 47cm svart korg</t>
  </si>
  <si>
    <t>Elora 7vxl 47cm petrol korg</t>
  </si>
  <si>
    <t>Elora 7vxl 55cm svart korg</t>
  </si>
  <si>
    <t>Elly 8vxl 51cm roströd matt</t>
  </si>
  <si>
    <t>Elly 8vxl 55cm roströd matt</t>
  </si>
  <si>
    <t>Eloise 10vxl 51cm svart matt</t>
  </si>
  <si>
    <t>Eloise 10vxl 55cm svart matt</t>
  </si>
  <si>
    <t>Elda 10vxl 47cm ljusgrön matt</t>
  </si>
  <si>
    <t>ELLIE 7vxl 51cm  ljusgrön korg</t>
  </si>
  <si>
    <t>e-Karl 7vxl 55 cm blå matt</t>
  </si>
  <si>
    <t>e-Nytan 7vxl 51 cm blå matt</t>
  </si>
  <si>
    <t>e-Nytan 7vxl 55 cm blå matt</t>
  </si>
  <si>
    <t>e-Karin 7vxl 51 cm svart korg</t>
  </si>
  <si>
    <t>e-Karin 7vxl 51cm rouge korg</t>
  </si>
  <si>
    <t>e-Karin 3vxl 51 cm svart korg</t>
  </si>
  <si>
    <t>e-Karla 7vxl 51cm secret safar</t>
  </si>
  <si>
    <t>e-Karin3vxl 51 cm smaragd korg</t>
  </si>
  <si>
    <t>YXC9374731</t>
  </si>
  <si>
    <t>YXC9375131</t>
  </si>
  <si>
    <t>YXC9375531</t>
  </si>
  <si>
    <t>YXC9375132</t>
  </si>
  <si>
    <t>YXC9375133</t>
  </si>
  <si>
    <t>YXC9375134</t>
  </si>
  <si>
    <t>YXC9774731</t>
  </si>
  <si>
    <t>Elora-X 7vxl 47cm svart korg</t>
  </si>
  <si>
    <t>YXC9775131</t>
  </si>
  <si>
    <t>Elora-X 7vxl 51cm svart korg</t>
  </si>
  <si>
    <t>YXC9775132</t>
  </si>
  <si>
    <t>Elora-X 7vxl 51cm petrol korg</t>
  </si>
  <si>
    <t>YXC9775133</t>
  </si>
  <si>
    <t>Elora-X 7vxl 51cm röd korg</t>
  </si>
  <si>
    <t>YXC9775134</t>
  </si>
  <si>
    <t>Elora-X 7vxl 51cm silver pearl</t>
  </si>
  <si>
    <t>YXC9775531</t>
  </si>
  <si>
    <t>Elora-X 7vxl 55cm svart korg</t>
  </si>
  <si>
    <t>STORLEK</t>
  </si>
  <si>
    <t>ÅRSMODELL</t>
  </si>
  <si>
    <t>Elda 10vxl 43cm vit</t>
  </si>
  <si>
    <t>Elder 10vxl 51cm orange</t>
  </si>
  <si>
    <t>Elder 10vxl 55cm orange</t>
  </si>
  <si>
    <t>Elder 10vxl 59cm orange</t>
  </si>
  <si>
    <t>E-lady 817 7vxl 51cm 2019</t>
  </si>
  <si>
    <t>Elsa 8v 2020</t>
  </si>
  <si>
    <t>Elsa 7vxl 51cm svart matt 2020</t>
  </si>
  <si>
    <t>e-Karin 3vxl 51 elcykelstudio</t>
  </si>
  <si>
    <t>Monark Karin El blå</t>
  </si>
  <si>
    <t>C8705058-1-1D</t>
  </si>
  <si>
    <t>Planethjul</t>
  </si>
  <si>
    <t>Nållager</t>
  </si>
  <si>
    <t>Kopplingslager</t>
  </si>
  <si>
    <t>C8705195-03SV-2</t>
  </si>
  <si>
    <t>C8705195-03SV-3</t>
  </si>
  <si>
    <t>Fälg</t>
  </si>
  <si>
    <t>Kontakta BOSCH</t>
  </si>
  <si>
    <t>Kontakta SHIMANO</t>
  </si>
  <si>
    <t>Baknav</t>
  </si>
  <si>
    <t>C8305643-SS</t>
  </si>
  <si>
    <t>Kontakta Service</t>
  </si>
  <si>
    <t>Kedjedrev</t>
  </si>
  <si>
    <t>C8705194-25</t>
  </si>
  <si>
    <t>Ingår i vevpartiet</t>
  </si>
  <si>
    <t>Ingår i kedjeskyddet</t>
  </si>
  <si>
    <t>C4100377</t>
  </si>
  <si>
    <t>C8010030</t>
  </si>
  <si>
    <t>C4505763</t>
  </si>
  <si>
    <t>C7100597</t>
  </si>
  <si>
    <t>Batterilås</t>
  </si>
  <si>
    <t>Ingår i låssatsen</t>
  </si>
  <si>
    <t>Ingår i korgen</t>
  </si>
  <si>
    <t>Frampakethållare</t>
  </si>
  <si>
    <t>Stag fram</t>
  </si>
  <si>
    <t>Ingår i motorn</t>
  </si>
  <si>
    <t>Motorkabel 90mm</t>
  </si>
  <si>
    <t>EB-buskabel kort</t>
  </si>
  <si>
    <t>Ingår i EB-buskabeln</t>
  </si>
  <si>
    <t>Hastighetssensorkabel</t>
  </si>
  <si>
    <t>Displaykabel</t>
  </si>
  <si>
    <t>Ingår i EB-Buskabel</t>
  </si>
  <si>
    <t>Pakethållarstag</t>
  </si>
  <si>
    <t>C8705068-2-22</t>
  </si>
  <si>
    <t>C8705068-2-23</t>
  </si>
  <si>
    <t>Kontakta SHIMANO / SC-E6100</t>
  </si>
  <si>
    <t>Kontakta SHIMANO / SM-DUE10</t>
  </si>
  <si>
    <t>Kontakta SHIMANO / BT-E6000</t>
  </si>
  <si>
    <t>Kontakta SHIMANO / DU-E5000</t>
  </si>
  <si>
    <t>Kontakta SHIMANO / SC-E6010</t>
  </si>
  <si>
    <t>Kontakta SHIMANO / EC-E6000</t>
  </si>
  <si>
    <t>Kontakta SHIMANO / BM-E6000</t>
  </si>
  <si>
    <t>2022-2023</t>
  </si>
  <si>
    <t>2020-2023</t>
  </si>
  <si>
    <t>C4100384</t>
  </si>
  <si>
    <t>C4200390</t>
  </si>
  <si>
    <t>C4100385</t>
  </si>
  <si>
    <t>C4100386</t>
  </si>
  <si>
    <t>C4200386</t>
  </si>
  <si>
    <t>C4100388</t>
  </si>
  <si>
    <t>C4100389</t>
  </si>
  <si>
    <t>C4200387</t>
  </si>
  <si>
    <t>C4100394</t>
  </si>
  <si>
    <t>C4200389</t>
  </si>
  <si>
    <t>C4100390</t>
  </si>
  <si>
    <t>C4100391</t>
  </si>
  <si>
    <t>C4200381</t>
  </si>
  <si>
    <t>C4100366</t>
  </si>
  <si>
    <t>Navet har utgått</t>
  </si>
  <si>
    <t>C8605105-J</t>
  </si>
  <si>
    <t>C8605171</t>
  </si>
  <si>
    <t>C8705195-03SV-5</t>
  </si>
  <si>
    <t>ELGOT20 Suv. Svart matt</t>
  </si>
  <si>
    <t>YEC5255131</t>
  </si>
  <si>
    <t xml:space="preserve"> </t>
  </si>
  <si>
    <t>YEC5255531</t>
  </si>
  <si>
    <t>ELSKA 20. Grön matt</t>
  </si>
  <si>
    <t>YEC5354731</t>
  </si>
  <si>
    <t>YEC5355131</t>
  </si>
  <si>
    <t>ELI 20B. Svart matt</t>
  </si>
  <si>
    <t>YEC7215331</t>
  </si>
  <si>
    <t>YEC7215831</t>
  </si>
  <si>
    <t>ELVA 20B. Svart matt</t>
  </si>
  <si>
    <t>YEC7315132</t>
  </si>
  <si>
    <t>YEC7315532</t>
  </si>
  <si>
    <t>ELDER 20S. Forest brown</t>
  </si>
  <si>
    <t>YEC7005321</t>
  </si>
  <si>
    <t>YEC7005821</t>
  </si>
  <si>
    <t>YEC7105121</t>
  </si>
  <si>
    <t>ELDER 50S. Dusty green</t>
  </si>
  <si>
    <t>YEC7895321</t>
  </si>
  <si>
    <t>YEC7895821</t>
  </si>
  <si>
    <t>YEC7995121</t>
  </si>
  <si>
    <t>ELSTON 20B. Forest brown</t>
  </si>
  <si>
    <t>YEC9155031</t>
  </si>
  <si>
    <t>YEC9155331</t>
  </si>
  <si>
    <t>ELMER 20S. Orange lava</t>
  </si>
  <si>
    <t>YEC5554731</t>
  </si>
  <si>
    <t>YEC5555031</t>
  </si>
  <si>
    <t>YEC5555331</t>
  </si>
  <si>
    <t>ELVIRA. Frosty white</t>
  </si>
  <si>
    <t>YEC5374731</t>
  </si>
  <si>
    <t>YEC5375131</t>
  </si>
  <si>
    <t>YEC5375531</t>
  </si>
  <si>
    <t>YEC5375132</t>
  </si>
  <si>
    <t>YEC9A75133</t>
  </si>
  <si>
    <t>ELSA. Svart matt</t>
  </si>
  <si>
    <t>YEC9974751</t>
  </si>
  <si>
    <t>YEC9975151</t>
  </si>
  <si>
    <t>YEC9975152</t>
  </si>
  <si>
    <t>YEC9975153</t>
  </si>
  <si>
    <t>YEC9975154</t>
  </si>
  <si>
    <t>YEC9975551</t>
  </si>
  <si>
    <t>ELINA. Black asphalt</t>
  </si>
  <si>
    <t>YEC9374764</t>
  </si>
  <si>
    <t>YEC9375164</t>
  </si>
  <si>
    <t>YEC9375564</t>
  </si>
  <si>
    <t>YEC9375166</t>
  </si>
  <si>
    <t>YEC9375168</t>
  </si>
  <si>
    <t>YEC9375568</t>
  </si>
  <si>
    <t>YEC9375171</t>
  </si>
  <si>
    <t>YEM2175136</t>
  </si>
  <si>
    <t>ELVIRA. Dusty green</t>
  </si>
  <si>
    <t>ELSA. Blå matt</t>
  </si>
  <si>
    <t>ELSA. Röd matt</t>
  </si>
  <si>
    <t>ELSA. Silver matt</t>
  </si>
  <si>
    <t>ELINA. Sunset red</t>
  </si>
  <si>
    <t>ELINA. Forest brown</t>
  </si>
  <si>
    <t>ELINA. Dusty green</t>
  </si>
  <si>
    <t>C8200133</t>
  </si>
  <si>
    <t>C8200134</t>
  </si>
  <si>
    <t>Kontakta SHIMANO / DU-E6100</t>
  </si>
  <si>
    <t>Kontakta SHIMANO / DU-E6110</t>
  </si>
  <si>
    <t>Kontakta SHIMANO / SC-E7000</t>
  </si>
  <si>
    <t>Kontakta BOSCH / KIOX</t>
  </si>
  <si>
    <t>Kontakta BOSCH / INTUVIA</t>
  </si>
  <si>
    <t>Kontakta BOSCH / PURION</t>
  </si>
  <si>
    <t>Kontakta SHIMANO / SC-E5000</t>
  </si>
  <si>
    <t>Knappsats</t>
  </si>
  <si>
    <t>Kontakta SHIMANO / SW-E7000</t>
  </si>
  <si>
    <t>Kontakta SHIMANO / SW-E6010</t>
  </si>
  <si>
    <t>Kontakta BOSCH / POWER TUBE 500W liggande</t>
  </si>
  <si>
    <t>Kontakta BOSCH / POWER TUBE 500W stående</t>
  </si>
  <si>
    <t>Kontakta BOSCH / POWER PACK 300W</t>
  </si>
  <si>
    <t>C8600170</t>
  </si>
  <si>
    <t>Ingår i batteriet</t>
  </si>
  <si>
    <t>YXC9774732</t>
  </si>
  <si>
    <t>YXC9375532</t>
  </si>
  <si>
    <t>YXC9374760</t>
  </si>
  <si>
    <t>YXC9375160</t>
  </si>
  <si>
    <t>YXC9375161</t>
  </si>
  <si>
    <t>YXC9375162</t>
  </si>
  <si>
    <t>YXC9375163</t>
  </si>
  <si>
    <t>YXC9375560</t>
  </si>
  <si>
    <t>YXC9375561</t>
  </si>
  <si>
    <t>Elina-X 7vxl 51cm silver pearl</t>
  </si>
  <si>
    <t>46</t>
  </si>
  <si>
    <t>41</t>
  </si>
  <si>
    <t>47</t>
  </si>
  <si>
    <t>53</t>
  </si>
  <si>
    <t>55</t>
  </si>
  <si>
    <t>59</t>
  </si>
  <si>
    <t>51</t>
  </si>
  <si>
    <t>43</t>
  </si>
  <si>
    <t>58</t>
  </si>
  <si>
    <t>50</t>
  </si>
  <si>
    <t>38</t>
  </si>
  <si>
    <t>Skriv artikelnummer för cykel här</t>
  </si>
  <si>
    <t>för att få fram reservdelslistorna</t>
  </si>
  <si>
    <t>2022-2024</t>
  </si>
  <si>
    <t>Elgot 20 5vxl 51cm svart</t>
  </si>
  <si>
    <t>2023-2024</t>
  </si>
  <si>
    <t>Elska 20 5vxl 47cm grön</t>
  </si>
  <si>
    <t>Eli 20 53cm svart</t>
  </si>
  <si>
    <t>Elva 20 51cm svart</t>
  </si>
  <si>
    <t>Elder 20 10vxl 53cm brun</t>
  </si>
  <si>
    <t>Elda 20 10vxl 51cm orange</t>
  </si>
  <si>
    <t>Elder 50 9vxl 53cm grön</t>
  </si>
  <si>
    <t>Elda 50 9vxl 51cm guld</t>
  </si>
  <si>
    <t>Elston 20 5vxl 50cm brun</t>
  </si>
  <si>
    <t>Elmer 20 5vxl 47cm orange</t>
  </si>
  <si>
    <t>Elvira 7vxl 47cm vit</t>
  </si>
  <si>
    <t>Elisia 7vxl 51cm vit</t>
  </si>
  <si>
    <t>Elsa 7vxl 47cm svart</t>
  </si>
  <si>
    <t>Elina 7vxl 47cm svart</t>
  </si>
  <si>
    <t>e-Karin 7vxl 51cm sand</t>
  </si>
  <si>
    <t>Elora-X 7vxl 47cm petrol</t>
  </si>
  <si>
    <t>Elina 7vxl 55cm petrol</t>
  </si>
  <si>
    <t>Elina-X 7vxl 47cm svart</t>
  </si>
  <si>
    <t>Elina-X 7vxl 51cm svart</t>
  </si>
  <si>
    <t>Elina-X 7vxl 51cm petrol</t>
  </si>
  <si>
    <t>Elina-X 7vxl 51cm röd</t>
  </si>
  <si>
    <t>Elina-X 7vxl 55cm svart</t>
  </si>
  <si>
    <t>Elina-X 7vxl 55cm petrol</t>
  </si>
  <si>
    <t>YEC0214031</t>
  </si>
  <si>
    <t>Elgar 20 11vxl 40cm svart</t>
  </si>
  <si>
    <t>40</t>
  </si>
  <si>
    <t>YEC0214431</t>
  </si>
  <si>
    <t>Elgar 20 11vxl 44cm svart</t>
  </si>
  <si>
    <t>44</t>
  </si>
  <si>
    <t>YEC0214831</t>
  </si>
  <si>
    <t>Elgar 20 11vxl 48cm svart</t>
  </si>
  <si>
    <t>48</t>
  </si>
  <si>
    <t>YEC1124031</t>
  </si>
  <si>
    <t>Elgar 10 12vxl 40cm orange</t>
  </si>
  <si>
    <t>YEC1124431</t>
  </si>
  <si>
    <t>Elgar 10 12vxl 44cm orange</t>
  </si>
  <si>
    <t>YEC1124831</t>
  </si>
  <si>
    <t>Elgar 10 12vxl 48cm orange</t>
  </si>
  <si>
    <t>YEC1314031</t>
  </si>
  <si>
    <t>Elgar 30 9vxl 40cm grön</t>
  </si>
  <si>
    <t>YEC1314431</t>
  </si>
  <si>
    <t>Elgar 30 9vxl 44cm grön</t>
  </si>
  <si>
    <t>YEC1314831</t>
  </si>
  <si>
    <t>Elgar 30 9vxl 48cm grön</t>
  </si>
  <si>
    <t>YEC1414331</t>
  </si>
  <si>
    <t>ELD 30 9vxl 43cm svart</t>
  </si>
  <si>
    <t>YEC1414731</t>
  </si>
  <si>
    <t>ELD 30 9vxl 47cm svart</t>
  </si>
  <si>
    <t>YEC1415031</t>
  </si>
  <si>
    <t>ELD 30 9vxl 50cm svart</t>
  </si>
  <si>
    <t>YEC1594331</t>
  </si>
  <si>
    <t>ELD 40 9vxl 43cm brun</t>
  </si>
  <si>
    <t>YEC1594731</t>
  </si>
  <si>
    <t>ELD 40 9vxl 47cm brun</t>
  </si>
  <si>
    <t>YEC1595031</t>
  </si>
  <si>
    <t>ELD 40 9vxl 50cm brun</t>
  </si>
  <si>
    <t>YEC5154431</t>
  </si>
  <si>
    <t>ELAST 20 5vxl 44cm svart</t>
  </si>
  <si>
    <t>YEC7685332</t>
  </si>
  <si>
    <t>Elis 50 8vxl 53cm brun matt</t>
  </si>
  <si>
    <t>YEC7685832</t>
  </si>
  <si>
    <t>Elis 50 8vxl 58cm brun matt</t>
  </si>
  <si>
    <t>YEC7785132</t>
  </si>
  <si>
    <t>Elly 50 8vxl 51cm orange</t>
  </si>
  <si>
    <t>YEC7785532</t>
  </si>
  <si>
    <t>Elly 50 8vxl 55cm orange</t>
  </si>
  <si>
    <t>YEC7995521</t>
  </si>
  <si>
    <t>Elda 50 9vxl 55cm guld</t>
  </si>
  <si>
    <t>YEC9974740</t>
  </si>
  <si>
    <t>Elsa 7vxl 47cm svart matt</t>
  </si>
  <si>
    <t>YEC9975140</t>
  </si>
  <si>
    <t>Elsa 7vxl 51cm svart matt</t>
  </si>
  <si>
    <t>YEC9975540</t>
  </si>
  <si>
    <t>Elsa 7vxl 55cm svart matt</t>
  </si>
  <si>
    <t>YEC9975141</t>
  </si>
  <si>
    <t>Elsa 7vxl 51cm grön</t>
  </si>
  <si>
    <t>YEC9975142</t>
  </si>
  <si>
    <t>Elsa 7vxl 51cm röd</t>
  </si>
  <si>
    <t>YEC9774752</t>
  </si>
  <si>
    <t>YEC9775152</t>
  </si>
  <si>
    <t>Elora 7vxl 51cm svart</t>
  </si>
  <si>
    <t>YEC9775552</t>
  </si>
  <si>
    <t>Elora 7vxl 55cm svart</t>
  </si>
  <si>
    <t>YEC9775153</t>
  </si>
  <si>
    <t>Elora 7vxl 51cm grön</t>
  </si>
  <si>
    <t>YEC9775154</t>
  </si>
  <si>
    <t>Elora 7vxl 51cm röd</t>
  </si>
  <si>
    <t>YEC9775155</t>
  </si>
  <si>
    <t>Elora 7vxl 51cm brun</t>
  </si>
  <si>
    <t>YEC9875338</t>
  </si>
  <si>
    <t>Elwin 7vxl 53cm svart</t>
  </si>
  <si>
    <t>YEM2775533</t>
  </si>
  <si>
    <t>e-Karin 7vxl 55cm svart</t>
  </si>
  <si>
    <t>YEM2775135</t>
  </si>
  <si>
    <t>YEM2675531</t>
  </si>
  <si>
    <t>e-Karl 7vxl 55cm blå</t>
  </si>
  <si>
    <t>YEM2175137</t>
  </si>
  <si>
    <t>YEM5734731</t>
  </si>
  <si>
    <t>e-Karin 26" 3vxl 47cm svart</t>
  </si>
  <si>
    <t>YEM3175133</t>
  </si>
  <si>
    <t>e-Karla 7vxl 51cm light sand</t>
  </si>
  <si>
    <t>Framnav</t>
  </si>
  <si>
    <t>Korg</t>
  </si>
  <si>
    <t>Batteriskena</t>
  </si>
  <si>
    <t>Se motor</t>
  </si>
  <si>
    <t>C8705065-10-02 + C4505069</t>
  </si>
  <si>
    <t>C4505814</t>
  </si>
  <si>
    <t>C8256125-BK / C8255845-BK</t>
  </si>
  <si>
    <t>Ingår i batterihållaren</t>
  </si>
  <si>
    <t>C8705068-1-0416</t>
  </si>
  <si>
    <t>Utgått</t>
  </si>
  <si>
    <t>C2205585-090</t>
  </si>
  <si>
    <t>C2205586-090</t>
  </si>
  <si>
    <t>C4100393</t>
  </si>
  <si>
    <t>C2105318</t>
  </si>
  <si>
    <t>C2306117-BK</t>
  </si>
  <si>
    <t>C8256294 / C8256295</t>
  </si>
  <si>
    <t>C8015320</t>
  </si>
  <si>
    <t>C8405093</t>
  </si>
  <si>
    <t>C8705239-1-11H</t>
  </si>
  <si>
    <t>C8705238-02</t>
  </si>
  <si>
    <t>C1350175</t>
  </si>
  <si>
    <t>C2205614-065</t>
  </si>
  <si>
    <t>C3305873-170-BK</t>
  </si>
  <si>
    <t>C8305582-BK</t>
  </si>
  <si>
    <t>C8256299-BK / C8256300-BK</t>
  </si>
  <si>
    <t>C8405102</t>
  </si>
  <si>
    <t>C8305710</t>
  </si>
  <si>
    <t>C8405097</t>
  </si>
  <si>
    <t>C8705239-1-14H</t>
  </si>
  <si>
    <t>C1350176</t>
  </si>
  <si>
    <t>C2105339</t>
  </si>
  <si>
    <t>C8205938-BK</t>
  </si>
  <si>
    <t>C7305196-BK</t>
  </si>
  <si>
    <t>C8405105</t>
  </si>
  <si>
    <t>C8305738</t>
  </si>
  <si>
    <t>C8305748</t>
  </si>
  <si>
    <t>C8205931-BK</t>
  </si>
  <si>
    <t>C8105251-305</t>
  </si>
  <si>
    <t>C8705239-1-11</t>
  </si>
  <si>
    <t>C3305918-170</t>
  </si>
  <si>
    <t>C8305749</t>
  </si>
  <si>
    <t>C8256299-BK / C8256303-BK</t>
  </si>
  <si>
    <t>C8205741</t>
  </si>
  <si>
    <t>C8405096</t>
  </si>
  <si>
    <t>C4100378</t>
  </si>
  <si>
    <t>C8705188-E-05</t>
  </si>
  <si>
    <t>C8255729-SS / C8255730-SS</t>
  </si>
  <si>
    <t>C8405103</t>
  </si>
  <si>
    <t>C3505208</t>
  </si>
  <si>
    <t>Kontakta SHIMANO / DU-EP600-CRG</t>
  </si>
  <si>
    <t>Kontakta SHIMANO / EW-SS300L-1400</t>
  </si>
  <si>
    <t>C4100392</t>
  </si>
  <si>
    <t>C8305643-BK</t>
  </si>
  <si>
    <t>C8305644</t>
  </si>
  <si>
    <t>C4100379</t>
  </si>
  <si>
    <t>135 mm</t>
  </si>
  <si>
    <t>160 mm</t>
  </si>
  <si>
    <t>MBITNO</t>
  </si>
  <si>
    <t>MDITDS</t>
  </si>
  <si>
    <t>ARB</t>
  </si>
  <si>
    <t>ARBETE, GARANTI</t>
  </si>
  <si>
    <t>C1410006</t>
  </si>
  <si>
    <t>Växelöra fatbike 2015 -&gt;</t>
  </si>
  <si>
    <t>C1595112-230-BK</t>
  </si>
  <si>
    <t>Framgaffel 27.5" monoshock sv</t>
  </si>
  <si>
    <t>C16014-230-09M</t>
  </si>
  <si>
    <t>Framgaffel 622 11/ 8 /1.5" sv</t>
  </si>
  <si>
    <t>Styrstam 1 1/8" ställbar 230mm</t>
  </si>
  <si>
    <t>Styrstam 1 1/8" delbar 280/380</t>
  </si>
  <si>
    <t>C2300014</t>
  </si>
  <si>
    <t>C2306073</t>
  </si>
  <si>
    <t>Styre city alu silver</t>
  </si>
  <si>
    <t>Styre city alu svart</t>
  </si>
  <si>
    <t>C3100076</t>
  </si>
  <si>
    <t>Vevlager 73x127mm</t>
  </si>
  <si>
    <t>Vevarmar hö + vä 170mm sv</t>
  </si>
  <si>
    <t>Pedaler 9/16" city vikbara</t>
  </si>
  <si>
    <t>Pedaler City silver/svart</t>
  </si>
  <si>
    <t>Hjul fram 622-21 db/sv db el</t>
  </si>
  <si>
    <t>Hjul fram 559-19 db/sv db el</t>
  </si>
  <si>
    <t>Hjul fram 622-21 db/si bsq</t>
  </si>
  <si>
    <t>Hjul fram 622-19 db/si db el</t>
  </si>
  <si>
    <t>Hjul fram 622-21 db/sv bs</t>
  </si>
  <si>
    <t>Hjul fram 622-19 db/guld db el</t>
  </si>
  <si>
    <t>Hjul fram 622-21 db/si bs</t>
  </si>
  <si>
    <t>Hjul fram 622-19 db/blå bs</t>
  </si>
  <si>
    <t>Hjul bak 622-21 db/sv 8-11 bsq</t>
  </si>
  <si>
    <t>Hjul bak 622-21 db/sv Nexus®7</t>
  </si>
  <si>
    <t>Hjul bak 622-19 db/guldNexus®7</t>
  </si>
  <si>
    <t>Hjul bak 622-19 db/blå Nexus®7</t>
  </si>
  <si>
    <t>Hjul bak 622-21 db/si Nexus®7</t>
  </si>
  <si>
    <t>Hjul bak 622-21 db/si 8-11 bsq</t>
  </si>
  <si>
    <t>Fälg 622-21 db/sv sport 36h</t>
  </si>
  <si>
    <t>C4800181</t>
  </si>
  <si>
    <t>Slang 28" 25/28-622/630 cv 48</t>
  </si>
  <si>
    <t>C4800253</t>
  </si>
  <si>
    <t>Slang 28" 28/37-622 rv 48</t>
  </si>
  <si>
    <t>C4901054</t>
  </si>
  <si>
    <t>Däck 37-622 quantum rr svart</t>
  </si>
  <si>
    <t>C4901155</t>
  </si>
  <si>
    <t>Däck 28-622 C1698 x5r svart</t>
  </si>
  <si>
    <t>C4901156</t>
  </si>
  <si>
    <t>Däck 32-622 C1698 x5r svart</t>
  </si>
  <si>
    <t>C4901157</t>
  </si>
  <si>
    <t>Däck 37-622 C1698 x5r svart</t>
  </si>
  <si>
    <t>Däck Opes 52-559  26"</t>
  </si>
  <si>
    <t>Sadel unisex Spectra brun</t>
  </si>
  <si>
    <t>Sadel unisex Obvius 177 brun</t>
  </si>
  <si>
    <t>C7106365</t>
  </si>
  <si>
    <t>Sadel Commo dam "Pride"</t>
  </si>
  <si>
    <t>C7205286</t>
  </si>
  <si>
    <t>Sadelstolpe Alu 31.6x350mm sv</t>
  </si>
  <si>
    <t>Sadelstolpe 31.6x500mm silver</t>
  </si>
  <si>
    <t>Framlykta Blueline 30E</t>
  </si>
  <si>
    <t>C8010031</t>
  </si>
  <si>
    <t>Framlampa H-Black MR-4</t>
  </si>
  <si>
    <t>C8010033</t>
  </si>
  <si>
    <t>Baklampa H-Trace</t>
  </si>
  <si>
    <t>Framlykta diod Nox sport 12lux</t>
  </si>
  <si>
    <t>Elkabel dubbel sv/vit 1050 mm</t>
  </si>
  <si>
    <t>Stöd 24-28" moovable 18mm ram</t>
  </si>
  <si>
    <t>Stöd 24-29" parko 40mm rammont</t>
  </si>
  <si>
    <t>C8105224</t>
  </si>
  <si>
    <t>Stöd 28" rex m skruv underfrån</t>
  </si>
  <si>
    <t>Stöd 27.5" moove dubbelt 305mm</t>
  </si>
  <si>
    <t>Stag fram för AVS 310mm</t>
  </si>
  <si>
    <t>Stag fram för AVS 355mm</t>
  </si>
  <si>
    <t>Stag fram för AVS 395mm</t>
  </si>
  <si>
    <t>Stag fram för AVS 405mm</t>
  </si>
  <si>
    <t>Stag fram för AVS 420mm</t>
  </si>
  <si>
    <t>C8200098</t>
  </si>
  <si>
    <t>Adaptor AVS f frampkt.hållare</t>
  </si>
  <si>
    <t>C8200099</t>
  </si>
  <si>
    <t>Adaptor XW AVS f pkt.hållare</t>
  </si>
  <si>
    <t>Frampakethållare Hinny AVS</t>
  </si>
  <si>
    <t>Frampakethållare Donkey AVS</t>
  </si>
  <si>
    <t>C8200135</t>
  </si>
  <si>
    <t>Pakethållare 622 Tour 365 AVS</t>
  </si>
  <si>
    <t>C8200140</t>
  </si>
  <si>
    <t>Gaffelfäste för frampaketh.</t>
  </si>
  <si>
    <t>C8200141</t>
  </si>
  <si>
    <t>Adaptor LK AVS f korg/väska</t>
  </si>
  <si>
    <t>C8200142</t>
  </si>
  <si>
    <t>Låskolv m nycklar för LK AVS</t>
  </si>
  <si>
    <t>C8200200-1</t>
  </si>
  <si>
    <t>Fotstöd hö+vä för longtail sv</t>
  </si>
  <si>
    <t>C8200200-2</t>
  </si>
  <si>
    <t>Adaptor AVS för longtail pkth</t>
  </si>
  <si>
    <t>C8200200-4</t>
  </si>
  <si>
    <t>Bönpallskudde longtail svart</t>
  </si>
  <si>
    <t>C8200200-7</t>
  </si>
  <si>
    <t>Säkerhetsräcke HÖ+VÄ longtail</t>
  </si>
  <si>
    <t>C8205749-BK</t>
  </si>
  <si>
    <t>Pakethållare Touring 28" AVS</t>
  </si>
  <si>
    <t>Pakethållare CC lång AVS+</t>
  </si>
  <si>
    <t>Pakethållare CC medium AVS+</t>
  </si>
  <si>
    <t>C8250256</t>
  </si>
  <si>
    <t>Skärmset Bluemels 65 27.5-29"</t>
  </si>
  <si>
    <t>C8255729-SS</t>
  </si>
  <si>
    <t>Framskärm 52/622 plåt rostfri</t>
  </si>
  <si>
    <t>C8255730-SS</t>
  </si>
  <si>
    <t>Bakskärm 52/622 plåt rostfri</t>
  </si>
  <si>
    <t>C8255742-375-BK</t>
  </si>
  <si>
    <t>Skärmstag 375mm f u60-65 svart</t>
  </si>
  <si>
    <t>C8256294</t>
  </si>
  <si>
    <t>Framskärm 65/622 plast svart</t>
  </si>
  <si>
    <t>C8256295</t>
  </si>
  <si>
    <t>Bakskärm 65/622 lång plast sv</t>
  </si>
  <si>
    <t>C8256299-BK</t>
  </si>
  <si>
    <t>Framskärm 56/622 plast svart</t>
  </si>
  <si>
    <t>C8256300-BK</t>
  </si>
  <si>
    <t>Bakskärm 56/622 lång plast sv</t>
  </si>
  <si>
    <t>C8256303-BK</t>
  </si>
  <si>
    <t>C8256310-325-BK</t>
  </si>
  <si>
    <t>Skärmstag 325mm f u60-65 svart</t>
  </si>
  <si>
    <t>C8305006-BK</t>
  </si>
  <si>
    <t>Kedjeskyddsbeslag bak svart</t>
  </si>
  <si>
    <t>Kedjeskydd Slyde 42/44t sv</t>
  </si>
  <si>
    <t>Kedjeskyddsfäste 38t f EB M400</t>
  </si>
  <si>
    <t>Kedjeskydd Chainblade 38t</t>
  </si>
  <si>
    <t>Kedjeskydd Chainblade 42/44t</t>
  </si>
  <si>
    <t>Kedjeskydd rf 38t svart</t>
  </si>
  <si>
    <t>Kedjeskydd rf 38t blankt</t>
  </si>
  <si>
    <t>Kedjeskyddsfäste 38t f shim sv</t>
  </si>
  <si>
    <t>Kedjeskyddsfäste 38t f shim</t>
  </si>
  <si>
    <t>Kedjeskyddsfäste 42/44t f shim</t>
  </si>
  <si>
    <t>Kedjeskyddsfäste 38t Egoing B</t>
  </si>
  <si>
    <t>Kedjeskydd Chainbow 38t sv</t>
  </si>
  <si>
    <t>Kedjeskyddsfäste 38 f bosch</t>
  </si>
  <si>
    <t>Kättinglås plug-i n Block XXL</t>
  </si>
  <si>
    <t>C8400213</t>
  </si>
  <si>
    <t>Ringlås Imenso Large svart</t>
  </si>
  <si>
    <t>C8400214</t>
  </si>
  <si>
    <t>Ringlås Imenso XL svart</t>
  </si>
  <si>
    <t>C8400215</t>
  </si>
  <si>
    <t>Wirelås Mini compact</t>
  </si>
  <si>
    <t>C8400217</t>
  </si>
  <si>
    <t>Wirelås plug-in UPI 150</t>
  </si>
  <si>
    <t>C8400222</t>
  </si>
  <si>
    <t>Kättinglås plug-in UCL Pro</t>
  </si>
  <si>
    <t>C8455107</t>
  </si>
  <si>
    <t>Spiralkabel för elkablar</t>
  </si>
  <si>
    <t>Cykelkorg med AVS 4 randningar</t>
  </si>
  <si>
    <t>Korg Picnic AVS Brun</t>
  </si>
  <si>
    <t>Cykelkorg Carryon Midi</t>
  </si>
  <si>
    <t>C8600171</t>
  </si>
  <si>
    <t>Cykelkorg Meshy Mini</t>
  </si>
  <si>
    <t>C8600172</t>
  </si>
  <si>
    <t>Cykelkorg Meshy Midi</t>
  </si>
  <si>
    <t>C8600173</t>
  </si>
  <si>
    <t>Cykelkorg Meshy Maxi</t>
  </si>
  <si>
    <t>C8600174</t>
  </si>
  <si>
    <t>Cykelkorg Carryin</t>
  </si>
  <si>
    <t>C8600175</t>
  </si>
  <si>
    <t>Cykelkorg Baker boy</t>
  </si>
  <si>
    <t>C8600177</t>
  </si>
  <si>
    <t>Cykelkorg Carryon Maxi</t>
  </si>
  <si>
    <t>C8600180</t>
  </si>
  <si>
    <t>Cykelkorg Carryup</t>
  </si>
  <si>
    <t>C8600181</t>
  </si>
  <si>
    <t>Regnskydd Reflekterande Mini</t>
  </si>
  <si>
    <t>C8600182</t>
  </si>
  <si>
    <t>Regnskydd för midi korgar</t>
  </si>
  <si>
    <t>C8600183</t>
  </si>
  <si>
    <t>Regnskydd för maxi korgar</t>
  </si>
  <si>
    <t>C8600184</t>
  </si>
  <si>
    <t>Cykelkorg med AVS 5 randningar</t>
  </si>
  <si>
    <t>C8600186</t>
  </si>
  <si>
    <t>Cykelkorg "Krickelin" AVS Brun</t>
  </si>
  <si>
    <t>Korgstag 559/622 lampa / hjul</t>
  </si>
  <si>
    <t>Korgstag 559/622 lampa/gaffel</t>
  </si>
  <si>
    <t>Batteri 14Ah 37v li-mn 2 stift</t>
  </si>
  <si>
    <t>C8705017-03-17</t>
  </si>
  <si>
    <t>Verktyg haknyckel Egoing A</t>
  </si>
  <si>
    <t>Batteriladdare SR20/SF03 Can</t>
  </si>
  <si>
    <t>C8705065-1-01</t>
  </si>
  <si>
    <t>Kontrollbox EGOING B CB CAN 22</t>
  </si>
  <si>
    <t>Kontrollbox EGOING B CB ABS 22</t>
  </si>
  <si>
    <t>C8705144-1-02BC</t>
  </si>
  <si>
    <t>Navkåpa Vä f Egoing B framnav</t>
  </si>
  <si>
    <t>Framdrev EGOING A 44T</t>
  </si>
  <si>
    <t>Framdrev EGOING A 42T</t>
  </si>
  <si>
    <t>Motorkabel Egoing A 2020-&gt;</t>
  </si>
  <si>
    <t>Planethjul för EGOING A motor</t>
  </si>
  <si>
    <t>Nållager för EGOING A motor</t>
  </si>
  <si>
    <t>Navkåpa Hö f Egoing A framnav</t>
  </si>
  <si>
    <t>EB-Buskabel Egoing A 2020-&gt;</t>
  </si>
  <si>
    <t>Batteriladdare BN21 Uart</t>
  </si>
  <si>
    <t>Barnsits Guppy RS ram gr/si</t>
  </si>
  <si>
    <t>Barnsits Groovy ram sv/grå</t>
  </si>
  <si>
    <t>Barnsits Groovy pkth sv/grå</t>
  </si>
  <si>
    <t>Barnsits Guppy CFS pkth gr/si</t>
  </si>
  <si>
    <t>C9400261</t>
  </si>
  <si>
    <t>Barnsits Guppy Junior sv/grå</t>
  </si>
  <si>
    <t>C9400262</t>
  </si>
  <si>
    <t>Barnsits one junior svart</t>
  </si>
  <si>
    <t>C9400264</t>
  </si>
  <si>
    <t>Barnsits go maxi rs pkth grå</t>
  </si>
  <si>
    <t>C9400268</t>
  </si>
  <si>
    <t>Barnsits go maxi AVS+ Svart</t>
  </si>
  <si>
    <t>C9400271</t>
  </si>
  <si>
    <t>Fäste bak f.Bobike barnsits</t>
  </si>
  <si>
    <t>C9400280</t>
  </si>
  <si>
    <t>Barnsits one maxi blå</t>
  </si>
  <si>
    <t>C9400281</t>
  </si>
  <si>
    <t>Barnsits one maxi grå</t>
  </si>
  <si>
    <t>C9400282</t>
  </si>
  <si>
    <t>Barnsits one maxi grön</t>
  </si>
  <si>
    <t>C9400283</t>
  </si>
  <si>
    <t>Barnsits one maxi brun</t>
  </si>
  <si>
    <t>C9400284</t>
  </si>
  <si>
    <t>Barnsits one maxi röd</t>
  </si>
  <si>
    <t>C9400285</t>
  </si>
  <si>
    <t>Barnsits one maxi ECO svart</t>
  </si>
  <si>
    <t>C9400286</t>
  </si>
  <si>
    <t>Barnsits one junior svart/brun</t>
  </si>
  <si>
    <t>C9400287</t>
  </si>
  <si>
    <t>Barnsits go maxi rs pkth vit</t>
  </si>
  <si>
    <t>C9400288</t>
  </si>
  <si>
    <t>Barnsits go maxi rs pkth grön</t>
  </si>
  <si>
    <t>C9400289</t>
  </si>
  <si>
    <t>Barnsits go maxi rs pkth mint</t>
  </si>
  <si>
    <t>C9400290</t>
  </si>
  <si>
    <t>Barnsits go maxi rs ram vit</t>
  </si>
  <si>
    <t>C9400291</t>
  </si>
  <si>
    <t>Barnsits go maxi rs ram grön</t>
  </si>
  <si>
    <t>C9400292</t>
  </si>
  <si>
    <t>Barnsits go maxi rs ram mint</t>
  </si>
  <si>
    <t>C9400293</t>
  </si>
  <si>
    <t>Barnsits go maxi rs ram grå</t>
  </si>
  <si>
    <t>C9400294</t>
  </si>
  <si>
    <t>Barnsits excl. maxi+ ram grå</t>
  </si>
  <si>
    <t>C9400295</t>
  </si>
  <si>
    <t>Barnsits excl. maxi+ pkth grå</t>
  </si>
  <si>
    <t>C9400296</t>
  </si>
  <si>
    <t>Barnsits excl. tour+ ram grå</t>
  </si>
  <si>
    <t>C9400297</t>
  </si>
  <si>
    <t>Barnsits excl. tour+ pkth grå</t>
  </si>
  <si>
    <t>Väskset Zap AVS grå/svart</t>
  </si>
  <si>
    <t>C9450377</t>
  </si>
  <si>
    <t>Duffelsportväska Sporty</t>
  </si>
  <si>
    <t>C9450378</t>
  </si>
  <si>
    <t>Shoppingväska Sherpa</t>
  </si>
  <si>
    <t>C9450379</t>
  </si>
  <si>
    <t>Sportväska Strike</t>
  </si>
  <si>
    <t>C9450380</t>
  </si>
  <si>
    <t>Sidoväska Buddy</t>
  </si>
  <si>
    <t>C9450381</t>
  </si>
  <si>
    <t>Sidoväska Drama wheel</t>
  </si>
  <si>
    <t>C9450383</t>
  </si>
  <si>
    <t>Insatsväska Midi reflex</t>
  </si>
  <si>
    <t>C9450384</t>
  </si>
  <si>
    <t>Insatsväska Maxi reflex</t>
  </si>
  <si>
    <t>C9450385</t>
  </si>
  <si>
    <t>Insatsväska för Carryup reflex</t>
  </si>
  <si>
    <t>C9450386</t>
  </si>
  <si>
    <t>Insatsväska för Carryin reflex</t>
  </si>
  <si>
    <t>C9450392</t>
  </si>
  <si>
    <t>Sidoväskor hö+vä för longtail</t>
  </si>
  <si>
    <t>C4505515</t>
  </si>
  <si>
    <t>Fälg 559-20 std/silver 36h</t>
  </si>
  <si>
    <t>C4800024</t>
  </si>
  <si>
    <t>Slang 20" 40/47-406 CV35</t>
  </si>
  <si>
    <t>C8600144</t>
  </si>
  <si>
    <t>Cykelkorg fram alu silver</t>
  </si>
  <si>
    <t>C9400265</t>
  </si>
  <si>
    <t>Barnsits one maxi svart</t>
  </si>
  <si>
    <t>Bak+Framskärm 46/622 lång plast sv</t>
  </si>
  <si>
    <t>Styrlager 1.5" int.kabeldrag.</t>
  </si>
  <si>
    <t>Styrstam Python 31.8x65mm</t>
  </si>
  <si>
    <t>Fälg 584-21 db/sv 36h</t>
  </si>
  <si>
    <t>Pakethållare BOSCH</t>
  </si>
  <si>
    <t>Sadel Lubri unisex svart</t>
  </si>
  <si>
    <t>Sadelrörsklamma 35mm med kåpa</t>
  </si>
  <si>
    <t>Framlampa STEPS gaffel</t>
  </si>
  <si>
    <t>AXA BLOCK XXL+låscyl. BN21 L</t>
  </si>
  <si>
    <t>AXA Imenso + låscylinder BN21</t>
  </si>
  <si>
    <t>AXA SOLID+/låscylinder Bosch</t>
  </si>
  <si>
    <t>AXA ImensoAZ+låscylinder Bosch</t>
  </si>
  <si>
    <t>AXA SOLID+AZ+låscylinder Bosch</t>
  </si>
  <si>
    <t>Stöd 26-28" mego 40 blank</t>
  </si>
  <si>
    <t>Batteri BN21 11,6Ah UART/STEPS</t>
  </si>
  <si>
    <t>Batteri BN21 14Ah UART/STEPS</t>
  </si>
  <si>
    <t>Växelöra E-bike 2023</t>
  </si>
  <si>
    <t xml:space="preserve">   </t>
  </si>
  <si>
    <t xml:space="preserve">     </t>
  </si>
  <si>
    <t>YEC9374791</t>
  </si>
  <si>
    <t>YEC9375191</t>
  </si>
  <si>
    <t>YEC9375591</t>
  </si>
  <si>
    <t>YEC9375192</t>
  </si>
  <si>
    <t>YEC9375193</t>
  </si>
  <si>
    <t>YEC9375194</t>
  </si>
  <si>
    <t>YEC9385191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</si>
</sst>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&quot;€&quot;_-;\-* #,##0.00\ &quot;€&quot;_-;_-* &quot;-&quot;??\ &quot;€&quot;_-;_-@_-"/>
    <numFmt numFmtId="168" formatCode="_-[$€]\ * #,##0.00_-;\-[$€]\ * #,##0.00_-;_-[$€]\ * &quot;-&quot;??_-;_-@_-"/>
    <numFmt numFmtId="169" formatCode="_-* #,##0\ _€_-;\-* #,##0\ _€_-;_-* &quot;-&quot;\ _€_-;_-@_-"/>
    <numFmt numFmtId="170" formatCode="_-* #,##0.00\ _€_-;\-* #,##0.00\ _€_-;_-* &quot;-&quot;??\ _€_-;_-@_-"/>
    <numFmt numFmtId="171" formatCode="_-* #,##0.00\ [$€]_-;\-* #,##0.00\ [$€]_-;_-* &quot;-&quot;??\ [$€]_-;_-@_-"/>
    <numFmt numFmtId="172" formatCode="###,000"/>
    <numFmt numFmtId="173" formatCode="0.00_);[Red]\(0.00\)"/>
    <numFmt numFmtId="174" formatCode="_(&quot;$&quot;* #,##0.0000_);_(&quot;$&quot;* \(#,##0.0000\);_(&quot;$&quot;* &quot;-&quot;??_);_(@_)"/>
    <numFmt numFmtId="175" formatCode="_(* #,##0_);_(* \(#,##0\);_(* &quot;-&quot;????_);_(@_)"/>
    <numFmt numFmtId="176" formatCode="0_)"/>
    <numFmt numFmtId="177" formatCode="_-* #,##0_-;\-* #,##0_-;_-* &quot;-&quot;??_-;_-@_-"/>
    <numFmt numFmtId="178" formatCode="0.000000%"/>
    <numFmt numFmtId="179" formatCode="0.0000_)"/>
    <numFmt numFmtId="180" formatCode="_-&quot;€&quot;\ * #,##0.00_-;_-&quot;€&quot;\ * #,##0.00\-;_-&quot;€&quot;\ * &quot;-&quot;??_-;_-@_-"/>
    <numFmt numFmtId="181" formatCode="General_)"/>
    <numFmt numFmtId="182" formatCode="0.00_)"/>
    <numFmt numFmtId="183" formatCode="_(&quot;$&quot;* #,##0.000_);_(&quot;$&quot;* \(#,##0.000\);_(&quot;$&quot;* &quot;-&quot;??_);_(@_)"/>
    <numFmt numFmtId="184" formatCode="_(* #,##0.0000_);_(* \(#,##0.0000\);_(* &quot;-&quot;????_);_(@_)"/>
    <numFmt numFmtId="185" formatCode="#,##0.0_);[Red]\(#,##0.0\)"/>
    <numFmt numFmtId="186" formatCode="_-&quot;$&quot;* #,##0_-;\-&quot;$&quot;* #,##0_-;_-&quot;$&quot;* &quot;-&quot;_-;_-@_-"/>
    <numFmt numFmtId="187" formatCode="&quot;¥&quot;#,##0_);[Red]\(&quot;¥&quot;#,##0\)"/>
    <numFmt numFmtId="188" formatCode="dddd"/>
    <numFmt numFmtId="189" formatCode="_(&quot;¥&quot;* #,##0_);_(&quot;¥&quot;* \(#,##0\);_(&quot;¥&quot;* &quot;-&quot;_);_(@_)"/>
    <numFmt numFmtId="190" formatCode="_(&quot;¥&quot;* #,##0.00_);_(&quot;¥&quot;* \(#,##0.00\);_(&quot;¥&quot;* &quot;-&quot;??_);_(@_)"/>
  </numFmts>
  <fonts count="116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Courier"/>
      <family val="3"/>
    </font>
    <font>
      <sz val="12"/>
      <name val="新細明體"/>
      <family val="1"/>
      <charset val="136"/>
    </font>
    <font>
      <sz val="12"/>
      <color theme="1"/>
      <name val="Calibri"/>
      <family val="1"/>
      <charset val="136"/>
      <scheme val="minor"/>
    </font>
    <font>
      <sz val="11"/>
      <color theme="1"/>
      <name val="Arial"/>
      <family val="2"/>
    </font>
    <font>
      <sz val="8"/>
      <color rgb="FF1F497D"/>
      <name val="Verdana"/>
      <family val="2"/>
    </font>
    <font>
      <sz val="12"/>
      <name val="Arial"/>
      <family val="2"/>
    </font>
    <font>
      <sz val="11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  <charset val="128"/>
    </font>
    <font>
      <sz val="11"/>
      <color theme="1"/>
      <name val="Calibri"/>
      <family val="2"/>
      <charset val="12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ＭＳ Ｐゴシック"/>
      <family val="3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ＭＳ Ｐゴシック"/>
      <family val="3"/>
      <charset val="128"/>
    </font>
    <font>
      <sz val="11"/>
      <color theme="1"/>
      <name val="Calibri"/>
      <family val="3"/>
      <charset val="128"/>
      <scheme val="minor"/>
    </font>
    <font>
      <sz val="10"/>
      <color rgb="FF000000"/>
      <name val="ARIAL"/>
      <family val="2"/>
    </font>
    <font>
      <sz val="10"/>
      <name val="Calibri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0"/>
      <name val="ＭＳ Ｐゴシック"/>
      <family val="2"/>
      <charset val="128"/>
    </font>
    <font>
      <sz val="10"/>
      <name val="Calibri"/>
      <family val="2"/>
      <charset val="128"/>
      <scheme val="minor"/>
    </font>
    <font>
      <b/>
      <sz val="1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  <charset val="128"/>
    </font>
    <font>
      <sz val="9"/>
      <color theme="1"/>
      <name val="Calibri"/>
      <family val="2"/>
      <charset val="128"/>
    </font>
    <font>
      <sz val="9"/>
      <color theme="0"/>
      <name val="Calibri"/>
      <family val="2"/>
      <charset val="128"/>
    </font>
    <font>
      <sz val="10"/>
      <name val="Helv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b/>
      <sz val="11"/>
      <color indexed="62"/>
      <name val="Calibri"/>
      <family val="2"/>
    </font>
    <font>
      <sz val="11"/>
      <color indexed="62"/>
      <name val="ＭＳ Ｐゴシック"/>
      <family val="3"/>
      <charset val="128"/>
    </font>
    <font>
      <sz val="10"/>
      <name val="MS Sans Serif"/>
      <family val="2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</font>
    <font>
      <b/>
      <i/>
      <sz val="16"/>
      <name val="Helv"/>
      <family val="2"/>
    </font>
    <font>
      <sz val="10"/>
      <color indexed="8"/>
      <name val="MS Sans Serif"/>
      <family val="2"/>
    </font>
    <font>
      <b/>
      <sz val="16"/>
      <color indexed="23"/>
      <name val="Arial"/>
      <family val="2"/>
    </font>
    <font>
      <sz val="11"/>
      <name val="??fc"/>
      <family val="1"/>
      <charset val="128"/>
    </font>
    <font>
      <b/>
      <sz val="18"/>
      <color theme="3"/>
      <name val="Calibri Light"/>
      <family val="2"/>
      <scheme val="major"/>
    </font>
    <font>
      <b/>
      <sz val="18"/>
      <color indexed="62"/>
      <name val="Cambria"/>
      <family val="1"/>
    </font>
    <font>
      <b/>
      <sz val="9"/>
      <color theme="0"/>
      <name val="Calibri"/>
      <family val="2"/>
      <charset val="128"/>
    </font>
    <font>
      <sz val="9"/>
      <color rgb="FF9C6500"/>
      <name val="Calibri"/>
      <family val="2"/>
      <charset val="128"/>
    </font>
    <font>
      <u/>
      <sz val="10"/>
      <color rgb="FF0000FF"/>
      <name val="Calibri"/>
      <family val="3"/>
      <charset val="128"/>
      <scheme val="minor"/>
    </font>
    <font>
      <u/>
      <sz val="11"/>
      <color indexed="12"/>
      <name val="ＭＳ Ｐゴシック"/>
      <family val="3"/>
      <charset val="128"/>
    </font>
    <font>
      <u/>
      <sz val="10"/>
      <color rgb="FF0000FF"/>
      <name val="Arial"/>
      <family val="2"/>
    </font>
    <font>
      <u/>
      <sz val="10"/>
      <color rgb="FF0000FF"/>
      <name val="Calibri"/>
      <family val="2"/>
      <scheme val="minor"/>
    </font>
    <font>
      <sz val="9"/>
      <color rgb="FFFA7D00"/>
      <name val="Calibri"/>
      <family val="2"/>
      <charset val="128"/>
    </font>
    <font>
      <sz val="9"/>
      <color rgb="FF9C0006"/>
      <name val="Calibri"/>
      <family val="2"/>
      <charset val="128"/>
    </font>
    <font>
      <b/>
      <sz val="9"/>
      <color rgb="FFFA7D00"/>
      <name val="Calibri"/>
      <family val="2"/>
      <charset val="128"/>
    </font>
    <font>
      <sz val="9"/>
      <color rgb="FFFF0000"/>
      <name val="Calibri"/>
      <family val="2"/>
      <charset val="128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2"/>
      <name val="ＭＳ 明朝"/>
      <family val="1"/>
      <charset val="128"/>
    </font>
    <font>
      <b/>
      <sz val="9"/>
      <color theme="1"/>
      <name val="Calibri"/>
      <family val="2"/>
      <charset val="128"/>
    </font>
    <font>
      <b/>
      <sz val="9"/>
      <color rgb="FF3F3F3F"/>
      <name val="Calibri"/>
      <family val="2"/>
      <charset val="128"/>
    </font>
    <font>
      <sz val="12"/>
      <name val="宋体"/>
      <family val="3"/>
      <charset val="128"/>
    </font>
    <font>
      <i/>
      <sz val="9"/>
      <color rgb="FF7F7F7F"/>
      <name val="Calibri"/>
      <family val="2"/>
      <charset val="128"/>
    </font>
    <font>
      <sz val="9"/>
      <color rgb="FF3F3F76"/>
      <name val="Calibri"/>
      <family val="2"/>
      <charset val="128"/>
    </font>
    <font>
      <sz val="11"/>
      <color theme="1"/>
      <name val="ＭＳ Ｐゴシック"/>
      <family val="2"/>
      <charset val="128"/>
    </font>
    <font>
      <u/>
      <sz val="10"/>
      <color rgb="FF800080"/>
      <name val="Arial"/>
      <family val="2"/>
    </font>
    <font>
      <u/>
      <sz val="10"/>
      <color rgb="FF800080"/>
      <name val="Calibri"/>
      <family val="3"/>
      <charset val="128"/>
      <scheme val="minor"/>
    </font>
    <font>
      <u/>
      <sz val="10"/>
      <color rgb="FF800080"/>
      <name val="Calibri"/>
      <family val="2"/>
      <scheme val="minor"/>
    </font>
    <font>
      <sz val="11"/>
      <name val="ＭＳ 明朝"/>
      <family val="1"/>
      <charset val="128"/>
    </font>
    <font>
      <sz val="9"/>
      <color rgb="FF006100"/>
      <name val="Calibri"/>
      <family val="2"/>
      <charset val="128"/>
    </font>
    <font>
      <sz val="12"/>
      <name val="바탕체"/>
      <family val="3"/>
    </font>
    <font>
      <sz val="11"/>
      <color theme="1"/>
      <name val="Calibri"/>
      <family val="2"/>
      <charset val="129"/>
      <scheme val="minor"/>
    </font>
    <font>
      <sz val="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Arial Black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20"/>
      <color theme="1"/>
      <name val="Arial Black"/>
      <family val="2"/>
    </font>
    <font>
      <sz val="20"/>
      <color theme="1"/>
      <name val="Calibri"/>
      <family val="2"/>
      <scheme val="minor"/>
    </font>
    <font>
      <sz val="14"/>
      <color theme="1"/>
      <name val="Arial Black"/>
      <family val="2"/>
    </font>
    <font>
      <sz val="11"/>
      <color theme="4" tint="0.79998168889431442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gray125">
        <bgColor indexed="22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1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360">
    <xf numFmtId="0" fontId="0" fillId="0" borderId="0"/>
    <xf numFmtId="168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35" borderId="11" applyNumberFormat="0" applyProtection="0">
      <alignment horizontal="left" vertical="center" indent="1"/>
    </xf>
    <xf numFmtId="0" fontId="23" fillId="0" borderId="0">
      <alignment vertical="center"/>
    </xf>
    <xf numFmtId="167" fontId="1" fillId="0" borderId="0" applyFont="0" applyFill="0" applyBorder="0" applyAlignment="0" applyProtection="0"/>
    <xf numFmtId="172" fontId="25" fillId="36" borderId="13" applyNumberFormat="0" applyAlignment="0" applyProtection="0">
      <alignment horizontal="left" vertical="center" indent="1"/>
    </xf>
    <xf numFmtId="172" fontId="25" fillId="0" borderId="14" applyNumberFormat="0" applyProtection="0">
      <alignment horizontal="right" vertical="center"/>
    </xf>
    <xf numFmtId="0" fontId="1" fillId="0" borderId="0"/>
    <xf numFmtId="0" fontId="22" fillId="0" borderId="0"/>
    <xf numFmtId="0" fontId="27" fillId="0" borderId="0">
      <alignment vertical="center"/>
    </xf>
    <xf numFmtId="0" fontId="24" fillId="0" borderId="0">
      <alignment vertical="center"/>
    </xf>
    <xf numFmtId="0" fontId="22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>
      <alignment vertical="center"/>
    </xf>
    <xf numFmtId="0" fontId="1" fillId="0" borderId="0"/>
    <xf numFmtId="0" fontId="21" fillId="0" borderId="0"/>
    <xf numFmtId="0" fontId="22" fillId="0" borderId="0"/>
    <xf numFmtId="0" fontId="22" fillId="0" borderId="0"/>
    <xf numFmtId="0" fontId="28" fillId="0" borderId="0"/>
    <xf numFmtId="0" fontId="24" fillId="0" borderId="0">
      <alignment vertical="center"/>
    </xf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5" borderId="0" applyNumberFormat="0" applyBorder="0" applyAlignment="0" applyProtection="0"/>
    <xf numFmtId="0" fontId="33" fillId="39" borderId="0" applyNumberFormat="0" applyBorder="0" applyAlignment="0" applyProtection="0"/>
    <xf numFmtId="0" fontId="34" fillId="56" borderId="17" applyNumberFormat="0" applyAlignment="0" applyProtection="0"/>
    <xf numFmtId="0" fontId="35" fillId="57" borderId="18" applyNumberFormat="0" applyAlignment="0" applyProtection="0"/>
    <xf numFmtId="0" fontId="36" fillId="0" borderId="0" applyNumberFormat="0" applyFill="0" applyBorder="0" applyAlignment="0" applyProtection="0"/>
    <xf numFmtId="0" fontId="37" fillId="40" borderId="0" applyNumberFormat="0" applyBorder="0" applyAlignment="0" applyProtection="0"/>
    <xf numFmtId="0" fontId="38" fillId="0" borderId="19" applyNumberFormat="0" applyFill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0" fillId="0" borderId="0" applyNumberFormat="0" applyFill="0" applyBorder="0" applyAlignment="0" applyProtection="0"/>
    <xf numFmtId="0" fontId="41" fillId="43" borderId="17" applyNumberFormat="0" applyAlignment="0" applyProtection="0"/>
    <xf numFmtId="0" fontId="42" fillId="0" borderId="22" applyNumberFormat="0" applyFill="0" applyAlignment="0" applyProtection="0"/>
    <xf numFmtId="0" fontId="43" fillId="58" borderId="0" applyNumberFormat="0" applyBorder="0" applyAlignment="0" applyProtection="0"/>
    <xf numFmtId="0" fontId="44" fillId="59" borderId="23" applyNumberFormat="0" applyFont="0" applyAlignment="0" applyProtection="0"/>
    <xf numFmtId="0" fontId="45" fillId="56" borderId="11" applyNumberFormat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0" borderId="0" applyNumberForma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38" fontId="44" fillId="0" borderId="0" applyFon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44" fillId="0" borderId="0">
      <alignment vertical="center"/>
    </xf>
    <xf numFmtId="0" fontId="52" fillId="0" borderId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50" fillId="0" borderId="0"/>
    <xf numFmtId="0" fontId="53" fillId="0" borderId="0"/>
    <xf numFmtId="0" fontId="51" fillId="0" borderId="0"/>
    <xf numFmtId="0" fontId="1" fillId="0" borderId="0">
      <alignment vertical="center"/>
    </xf>
    <xf numFmtId="0" fontId="1" fillId="0" borderId="0">
      <alignment vertical="center"/>
    </xf>
    <xf numFmtId="0" fontId="44" fillId="0" borderId="0"/>
    <xf numFmtId="0" fontId="54" fillId="0" borderId="0"/>
    <xf numFmtId="0" fontId="24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55" fillId="0" borderId="0"/>
    <xf numFmtId="9" fontId="55" fillId="0" borderId="0" applyFont="0" applyFill="0" applyBorder="0" applyAlignment="0" applyProtection="0"/>
    <xf numFmtId="38" fontId="55" fillId="0" borderId="0" applyFont="0" applyFill="0" applyBorder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5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" fillId="0" borderId="0"/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4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56" fillId="0" borderId="0"/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4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11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44" borderId="0" applyNumberFormat="0" applyBorder="0" applyAlignment="0" applyProtection="0"/>
    <xf numFmtId="0" fontId="4" fillId="1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5" borderId="0" applyNumberFormat="0" applyBorder="0" applyAlignment="0" applyProtection="0"/>
    <xf numFmtId="0" fontId="4" fillId="1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59" borderId="0" applyNumberFormat="0" applyBorder="0" applyAlignment="0" applyProtection="0"/>
    <xf numFmtId="0" fontId="4" fillId="23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4" fillId="27" borderId="0" applyNumberFormat="0" applyBorder="0" applyAlignment="0" applyProtection="0"/>
    <xf numFmtId="0" fontId="31" fillId="42" borderId="0" applyNumberFormat="0" applyBorder="0" applyAlignment="0" applyProtection="0"/>
    <xf numFmtId="0" fontId="4" fillId="31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59" borderId="0" applyNumberFormat="0" applyBorder="0" applyAlignment="0" applyProtection="0"/>
    <xf numFmtId="0" fontId="3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2" borderId="0" applyNumberFormat="0" applyBorder="0" applyAlignment="0" applyProtection="0"/>
    <xf numFmtId="0" fontId="4" fillId="16" borderId="0" applyNumberFormat="0" applyBorder="0" applyAlignment="0" applyProtection="0"/>
    <xf numFmtId="0" fontId="31" fillId="45" borderId="0" applyNumberFormat="0" applyBorder="0" applyAlignment="0" applyProtection="0"/>
    <xf numFmtId="0" fontId="4" fillId="20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8" borderId="0" applyNumberFormat="0" applyBorder="0" applyAlignment="0" applyProtection="0"/>
    <xf numFmtId="0" fontId="4" fillId="2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39" borderId="0" applyNumberFormat="0" applyBorder="0" applyAlignment="0" applyProtection="0"/>
    <xf numFmtId="0" fontId="4" fillId="2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2" borderId="0" applyNumberFormat="0" applyBorder="0" applyAlignment="0" applyProtection="0"/>
    <xf numFmtId="0" fontId="4" fillId="32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9" borderId="0" applyNumberFormat="0" applyBorder="0" applyAlignment="0" applyProtection="0"/>
    <xf numFmtId="0" fontId="3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7" fillId="13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17" fillId="17" borderId="0" applyNumberFormat="0" applyBorder="0" applyAlignment="0" applyProtection="0"/>
    <xf numFmtId="0" fontId="32" fillId="45" borderId="0" applyNumberFormat="0" applyBorder="0" applyAlignment="0" applyProtection="0"/>
    <xf numFmtId="0" fontId="32" fillId="55" borderId="0" applyNumberFormat="0" applyBorder="0" applyAlignment="0" applyProtection="0"/>
    <xf numFmtId="0" fontId="17" fillId="21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17" fillId="25" borderId="0" applyNumberFormat="0" applyBorder="0" applyAlignment="0" applyProtection="0"/>
    <xf numFmtId="0" fontId="32" fillId="49" borderId="0" applyNumberFormat="0" applyBorder="0" applyAlignment="0" applyProtection="0"/>
    <xf numFmtId="0" fontId="32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0" borderId="0" applyNumberFormat="0" applyBorder="0" applyAlignment="0" applyProtection="0"/>
    <xf numFmtId="0" fontId="32" fillId="42" borderId="0" applyNumberFormat="0" applyBorder="0" applyAlignment="0" applyProtection="0"/>
    <xf numFmtId="0" fontId="17" fillId="33" borderId="0" applyNumberFormat="0" applyBorder="0" applyAlignment="0" applyProtection="0"/>
    <xf numFmtId="0" fontId="32" fillId="51" borderId="0" applyNumberFormat="0" applyBorder="0" applyAlignment="0" applyProtection="0"/>
    <xf numFmtId="0" fontId="32" fillId="45" borderId="0" applyNumberFormat="0" applyBorder="0" applyAlignment="0" applyProtection="0"/>
    <xf numFmtId="0" fontId="61" fillId="13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17" fillId="10" borderId="0" applyNumberFormat="0" applyBorder="0" applyAlignment="0" applyProtection="0"/>
    <xf numFmtId="0" fontId="32" fillId="52" borderId="0" applyNumberFormat="0" applyBorder="0" applyAlignment="0" applyProtection="0"/>
    <xf numFmtId="0" fontId="32" fillId="60" borderId="0" applyNumberFormat="0" applyBorder="0" applyAlignment="0" applyProtection="0"/>
    <xf numFmtId="0" fontId="17" fillId="14" borderId="0" applyNumberFormat="0" applyBorder="0" applyAlignment="0" applyProtection="0"/>
    <xf numFmtId="0" fontId="32" fillId="53" borderId="0" applyNumberFormat="0" applyBorder="0" applyAlignment="0" applyProtection="0"/>
    <xf numFmtId="0" fontId="32" fillId="55" borderId="0" applyNumberFormat="0" applyBorder="0" applyAlignment="0" applyProtection="0"/>
    <xf numFmtId="0" fontId="17" fillId="18" borderId="0" applyNumberFormat="0" applyBorder="0" applyAlignment="0" applyProtection="0"/>
    <xf numFmtId="0" fontId="32" fillId="54" borderId="0" applyNumberFormat="0" applyBorder="0" applyAlignment="0" applyProtection="0"/>
    <xf numFmtId="0" fontId="32" fillId="47" borderId="0" applyNumberFormat="0" applyBorder="0" applyAlignment="0" applyProtection="0"/>
    <xf numFmtId="0" fontId="17" fillId="22" borderId="0" applyNumberFormat="0" applyBorder="0" applyAlignment="0" applyProtection="0"/>
    <xf numFmtId="0" fontId="32" fillId="49" borderId="0" applyNumberFormat="0" applyBorder="0" applyAlignment="0" applyProtection="0"/>
    <xf numFmtId="0" fontId="32" fillId="61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32" fillId="55" borderId="0" applyNumberFormat="0" applyBorder="0" applyAlignment="0" applyProtection="0"/>
    <xf numFmtId="0" fontId="32" fillId="53" borderId="0" applyNumberFormat="0" applyBorder="0" applyAlignment="0" applyProtection="0"/>
    <xf numFmtId="0" fontId="9" fillId="4" borderId="0" applyNumberFormat="0" applyBorder="0" applyAlignment="0" applyProtection="0"/>
    <xf numFmtId="0" fontId="33" fillId="39" borderId="0" applyNumberFormat="0" applyBorder="0" applyAlignment="0" applyProtection="0"/>
    <xf numFmtId="0" fontId="33" fillId="41" borderId="0" applyNumberFormat="0" applyBorder="0" applyAlignment="0" applyProtection="0"/>
    <xf numFmtId="0" fontId="1" fillId="0" borderId="0" applyFill="0" applyBorder="0" applyAlignment="0"/>
    <xf numFmtId="174" fontId="1" fillId="0" borderId="0" applyFill="0" applyBorder="0" applyAlignment="0"/>
    <xf numFmtId="175" fontId="1" fillId="0" borderId="0" applyFill="0" applyBorder="0" applyAlignment="0"/>
    <xf numFmtId="176" fontId="1" fillId="0" borderId="0" applyFill="0" applyBorder="0" applyAlignment="0"/>
    <xf numFmtId="177" fontId="1" fillId="0" borderId="0" applyFill="0" applyBorder="0" applyAlignment="0"/>
    <xf numFmtId="166" fontId="62" fillId="0" borderId="0" applyFill="0" applyBorder="0" applyAlignment="0"/>
    <xf numFmtId="173" fontId="1" fillId="0" borderId="0" applyFill="0" applyBorder="0" applyAlignment="0"/>
    <xf numFmtId="174" fontId="1" fillId="0" borderId="0" applyFill="0" applyBorder="0" applyAlignment="0"/>
    <xf numFmtId="0" fontId="12" fillId="7" borderId="5" applyNumberFormat="0" applyAlignment="0" applyProtection="0"/>
    <xf numFmtId="0" fontId="34" fillId="56" borderId="17" applyNumberFormat="0" applyAlignment="0" applyProtection="0"/>
    <xf numFmtId="0" fontId="63" fillId="62" borderId="17" applyNumberFormat="0" applyAlignment="0" applyProtection="0"/>
    <xf numFmtId="0" fontId="14" fillId="8" borderId="8" applyNumberFormat="0" applyAlignment="0" applyProtection="0"/>
    <xf numFmtId="166" fontId="62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64" fillId="0" borderId="0"/>
    <xf numFmtId="3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65" fillId="0" borderId="0" applyFont="0" applyFill="0" applyBorder="0" applyAlignment="0" applyProtection="0"/>
    <xf numFmtId="178" fontId="1" fillId="0" borderId="0"/>
    <xf numFmtId="0" fontId="26" fillId="0" borderId="0" applyProtection="0"/>
    <xf numFmtId="0" fontId="26" fillId="0" borderId="0" applyProtection="0"/>
    <xf numFmtId="0" fontId="65" fillId="0" borderId="0" applyFont="0" applyFill="0" applyBorder="0" applyAlignment="0" applyProtection="0"/>
    <xf numFmtId="14" fontId="58" fillId="0" borderId="0" applyFill="0" applyBorder="0" applyAlignment="0"/>
    <xf numFmtId="0" fontId="26" fillId="0" borderId="0" applyProtection="0"/>
    <xf numFmtId="179" fontId="1" fillId="0" borderId="0"/>
    <xf numFmtId="166" fontId="62" fillId="0" borderId="0" applyFill="0" applyBorder="0" applyAlignment="0"/>
    <xf numFmtId="174" fontId="1" fillId="0" borderId="0" applyFill="0" applyBorder="0" applyAlignment="0"/>
    <xf numFmtId="166" fontId="62" fillId="0" borderId="0" applyFill="0" applyBorder="0" applyAlignment="0"/>
    <xf numFmtId="173" fontId="1" fillId="0" borderId="0" applyFill="0" applyBorder="0" applyAlignment="0"/>
    <xf numFmtId="174" fontId="1" fillId="0" borderId="0" applyFill="0" applyBorder="0" applyAlignment="0"/>
    <xf numFmtId="180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26" fillId="0" borderId="0" applyProtection="0"/>
    <xf numFmtId="2" fontId="26" fillId="0" borderId="0" applyProtection="0"/>
    <xf numFmtId="2" fontId="65" fillId="0" borderId="0" applyFont="0" applyFill="0" applyBorder="0" applyAlignment="0" applyProtection="0"/>
    <xf numFmtId="0" fontId="8" fillId="3" borderId="0" applyNumberFormat="0" applyBorder="0" applyAlignment="0" applyProtection="0"/>
    <xf numFmtId="0" fontId="37" fillId="40" borderId="0" applyNumberFormat="0" applyBorder="0" applyAlignment="0" applyProtection="0"/>
    <xf numFmtId="0" fontId="37" fillId="42" borderId="0" applyNumberFormat="0" applyBorder="0" applyAlignment="0" applyProtection="0"/>
    <xf numFmtId="38" fontId="2" fillId="34" borderId="0" applyNumberFormat="0" applyBorder="0" applyAlignment="0" applyProtection="0"/>
    <xf numFmtId="0" fontId="20" fillId="0" borderId="15" applyNumberFormat="0" applyAlignment="0" applyProtection="0">
      <alignment horizontal="left" vertical="center"/>
    </xf>
    <xf numFmtId="0" fontId="20" fillId="0" borderId="12">
      <alignment horizontal="left" vertical="center"/>
    </xf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6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39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7" fillId="0" borderId="4" applyNumberFormat="0" applyFill="0" applyAlignment="0" applyProtection="0"/>
    <xf numFmtId="0" fontId="40" fillId="0" borderId="21" applyNumberFormat="0" applyFill="0" applyAlignment="0" applyProtection="0"/>
    <xf numFmtId="0" fontId="68" fillId="0" borderId="25" applyNumberFormat="0" applyFill="0" applyAlignment="0" applyProtection="0"/>
    <xf numFmtId="0" fontId="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0" borderId="0" applyProtection="0"/>
    <xf numFmtId="0" fontId="20" fillId="0" borderId="0" applyProtection="0"/>
    <xf numFmtId="10" fontId="2" fillId="37" borderId="1" applyNumberFormat="0" applyBorder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10" fillId="6" borderId="5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69" fillId="43" borderId="17" applyNumberFormat="0" applyAlignment="0" applyProtection="0">
      <alignment vertical="center"/>
    </xf>
    <xf numFmtId="166" fontId="62" fillId="0" borderId="0" applyFill="0" applyBorder="0" applyAlignment="0"/>
    <xf numFmtId="174" fontId="1" fillId="0" borderId="0" applyFill="0" applyBorder="0" applyAlignment="0"/>
    <xf numFmtId="166" fontId="62" fillId="0" borderId="0" applyFill="0" applyBorder="0" applyAlignment="0"/>
    <xf numFmtId="173" fontId="1" fillId="0" borderId="0" applyFill="0" applyBorder="0" applyAlignment="0"/>
    <xf numFmtId="174" fontId="1" fillId="0" borderId="0" applyFill="0" applyBorder="0" applyAlignment="0"/>
    <xf numFmtId="0" fontId="13" fillId="0" borderId="7" applyNumberFormat="0" applyFill="0" applyAlignment="0" applyProtection="0"/>
    <xf numFmtId="0" fontId="42" fillId="0" borderId="22" applyNumberFormat="0" applyFill="0" applyAlignment="0" applyProtection="0"/>
    <xf numFmtId="0" fontId="48" fillId="0" borderId="26" applyNumberFormat="0" applyFill="0" applyAlignment="0" applyProtection="0"/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71" fillId="5" borderId="0" applyNumberFormat="0" applyBorder="0" applyAlignment="0" applyProtection="0"/>
    <xf numFmtId="0" fontId="43" fillId="58" borderId="0" applyNumberFormat="0" applyBorder="0" applyAlignment="0" applyProtection="0"/>
    <xf numFmtId="0" fontId="72" fillId="58" borderId="0" applyNumberFormat="0" applyBorder="0" applyAlignment="0" applyProtection="0"/>
    <xf numFmtId="182" fontId="73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4" fillId="9" borderId="9" applyNumberFormat="0" applyFont="0" applyAlignment="0" applyProtection="0"/>
    <xf numFmtId="0" fontId="1" fillId="59" borderId="23" applyNumberFormat="0" applyFont="0" applyAlignment="0" applyProtection="0"/>
    <xf numFmtId="0" fontId="74" fillId="59" borderId="23" applyNumberFormat="0" applyFont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" fillId="7" borderId="6" applyNumberFormat="0" applyAlignment="0" applyProtection="0"/>
    <xf numFmtId="0" fontId="45" fillId="56" borderId="11" applyNumberFormat="0" applyAlignment="0" applyProtection="0"/>
    <xf numFmtId="0" fontId="45" fillId="62" borderId="11" applyNumberFormat="0" applyAlignment="0" applyProtection="0"/>
    <xf numFmtId="177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166" fontId="62" fillId="0" borderId="0" applyFill="0" applyBorder="0" applyAlignment="0"/>
    <xf numFmtId="174" fontId="1" fillId="0" borderId="0" applyFill="0" applyBorder="0" applyAlignment="0"/>
    <xf numFmtId="166" fontId="62" fillId="0" borderId="0" applyFill="0" applyBorder="0" applyAlignment="0"/>
    <xf numFmtId="173" fontId="1" fillId="0" borderId="0" applyFill="0" applyBorder="0" applyAlignment="0"/>
    <xf numFmtId="174" fontId="1" fillId="0" borderId="0" applyFill="0" applyBorder="0" applyAlignment="0"/>
    <xf numFmtId="0" fontId="1" fillId="35" borderId="11" applyNumberFormat="0" applyProtection="0">
      <alignment horizontal="left" vertical="center" indent="1"/>
    </xf>
    <xf numFmtId="4" fontId="58" fillId="63" borderId="11" applyNumberFormat="0" applyProtection="0">
      <alignment horizontal="right" vertical="center"/>
    </xf>
    <xf numFmtId="0" fontId="1" fillId="35" borderId="11" applyNumberFormat="0" applyProtection="0">
      <alignment horizontal="left" vertical="center" indent="1"/>
    </xf>
    <xf numFmtId="0" fontId="75" fillId="0" borderId="0"/>
    <xf numFmtId="0" fontId="76" fillId="0" borderId="0" applyFont="0" applyBorder="0" applyAlignment="0"/>
    <xf numFmtId="0" fontId="1" fillId="0" borderId="0" applyNumberFormat="0" applyFont="0" applyFill="0" applyAlignment="0" applyProtection="0"/>
    <xf numFmtId="0" fontId="1" fillId="0" borderId="0"/>
    <xf numFmtId="49" fontId="58" fillId="0" borderId="0" applyFill="0" applyBorder="0" applyAlignment="0"/>
    <xf numFmtId="184" fontId="1" fillId="0" borderId="0" applyFill="0" applyBorder="0" applyAlignment="0"/>
    <xf numFmtId="185" fontId="1" fillId="0" borderId="0" applyFill="0" applyBorder="0" applyAlignment="0"/>
    <xf numFmtId="0" fontId="7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7" fillId="0" borderId="24" applyNumberFormat="0" applyFill="0" applyAlignment="0" applyProtection="0"/>
    <xf numFmtId="0" fontId="65" fillId="0" borderId="27" applyNumberFormat="0" applyFont="0" applyFill="0" applyAlignment="0" applyProtection="0"/>
    <xf numFmtId="41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1" fillId="10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79" fillId="8" borderId="8" applyNumberFormat="0" applyAlignment="0" applyProtection="0">
      <alignment vertical="center"/>
    </xf>
    <xf numFmtId="0" fontId="80" fillId="5" borderId="0" applyNumberFormat="0" applyBorder="0" applyAlignment="0" applyProtection="0">
      <alignment vertical="center"/>
    </xf>
    <xf numFmtId="9" fontId="44" fillId="0" borderId="0" applyFont="0" applyFill="0" applyBorder="0" applyAlignment="0" applyProtection="0"/>
    <xf numFmtId="10" fontId="65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6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30" fillId="9" borderId="9" applyNumberFormat="0" applyFont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1" fillId="0" borderId="0"/>
    <xf numFmtId="0" fontId="87" fillId="7" borderId="5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166" fontId="1" fillId="0" borderId="0" applyFont="0" applyFill="0" applyBorder="0" applyAlignment="0" applyProtection="0"/>
    <xf numFmtId="170" fontId="44" fillId="0" borderId="0" applyFont="0" applyFill="0" applyBorder="0" applyAlignment="0" applyProtection="0"/>
    <xf numFmtId="4" fontId="65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38" fontId="27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0" fontId="89" fillId="0" borderId="2" applyNumberFormat="0" applyFill="0" applyAlignment="0" applyProtection="0">
      <alignment vertical="center"/>
    </xf>
    <xf numFmtId="0" fontId="90" fillId="0" borderId="3" applyNumberFormat="0" applyFill="0" applyAlignment="0" applyProtection="0">
      <alignment vertical="center"/>
    </xf>
    <xf numFmtId="0" fontId="91" fillId="0" borderId="4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64" borderId="16" applyBorder="0"/>
    <xf numFmtId="0" fontId="93" fillId="0" borderId="10" applyNumberFormat="0" applyFill="0" applyAlignment="0" applyProtection="0">
      <alignment vertical="center"/>
    </xf>
    <xf numFmtId="0" fontId="94" fillId="7" borderId="6" applyNumberFormat="0" applyAlignment="0" applyProtection="0">
      <alignment vertical="center"/>
    </xf>
    <xf numFmtId="0" fontId="95" fillId="0" borderId="0"/>
    <xf numFmtId="0" fontId="96" fillId="0" borderId="0" applyNumberFormat="0" applyFill="0" applyBorder="0" applyAlignment="0" applyProtection="0">
      <alignment vertical="center"/>
    </xf>
    <xf numFmtId="170" fontId="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97" fillId="6" borderId="5" applyNumberFormat="0" applyAlignment="0" applyProtection="0">
      <alignment vertical="center"/>
    </xf>
    <xf numFmtId="0" fontId="44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0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>
      <alignment vertical="center"/>
    </xf>
    <xf numFmtId="0" fontId="65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4" fillId="0" borderId="0"/>
    <xf numFmtId="0" fontId="44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8" fillId="0" borderId="0">
      <alignment vertical="center"/>
    </xf>
    <xf numFmtId="0" fontId="44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4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4" fillId="0" borderId="0"/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2" fillId="0" borderId="1" applyAlignment="0">
      <alignment horizontal="right"/>
    </xf>
    <xf numFmtId="188" fontId="102" fillId="0" borderId="0"/>
    <xf numFmtId="0" fontId="103" fillId="3" borderId="0" applyNumberFormat="0" applyBorder="0" applyAlignment="0" applyProtection="0">
      <alignment vertical="center"/>
    </xf>
    <xf numFmtId="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89" fontId="104" fillId="0" borderId="0" applyFont="0" applyFill="0" applyBorder="0" applyAlignment="0" applyProtection="0"/>
    <xf numFmtId="190" fontId="104" fillId="0" borderId="0" applyFont="0" applyFill="0" applyBorder="0" applyAlignment="0" applyProtection="0"/>
    <xf numFmtId="0" fontId="105" fillId="0" borderId="0">
      <alignment vertical="center"/>
    </xf>
    <xf numFmtId="0" fontId="1" fillId="0" borderId="0"/>
    <xf numFmtId="0" fontId="1" fillId="0" borderId="0"/>
    <xf numFmtId="0" fontId="1" fillId="0" borderId="0"/>
    <xf numFmtId="0" fontId="104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9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34" fillId="56" borderId="17" applyNumberFormat="0" applyAlignment="0" applyProtection="0"/>
    <xf numFmtId="0" fontId="41" fillId="43" borderId="17" applyNumberFormat="0" applyAlignment="0" applyProtection="0"/>
    <xf numFmtId="0" fontId="44" fillId="59" borderId="23" applyNumberFormat="0" applyFont="0" applyAlignment="0" applyProtection="0"/>
    <xf numFmtId="0" fontId="45" fillId="56" borderId="28" applyNumberFormat="0" applyAlignment="0" applyProtection="0"/>
    <xf numFmtId="0" fontId="47" fillId="0" borderId="24" applyNumberFormat="0" applyFill="0" applyAlignment="0" applyProtection="0"/>
    <xf numFmtId="0" fontId="41" fillId="43" borderId="17" applyNumberFormat="0" applyAlignment="0" applyProtection="0"/>
    <xf numFmtId="0" fontId="92" fillId="0" borderId="1" applyAlignment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41" fillId="43" borderId="17" applyNumberFormat="0" applyAlignment="0" applyProtection="0"/>
    <xf numFmtId="0" fontId="41" fillId="43" borderId="17" applyNumberFormat="0" applyAlignment="0" applyProtection="0"/>
    <xf numFmtId="0" fontId="24" fillId="0" borderId="0">
      <alignment vertical="center"/>
    </xf>
    <xf numFmtId="0" fontId="41" fillId="58" borderId="17" applyNumberFormat="0" applyAlignment="0" applyProtection="0"/>
    <xf numFmtId="0" fontId="41" fillId="58" borderId="17" applyNumberFormat="0" applyAlignment="0" applyProtection="0"/>
    <xf numFmtId="0" fontId="24" fillId="0" borderId="0">
      <alignment vertical="center"/>
    </xf>
    <xf numFmtId="0" fontId="92" fillId="64" borderId="16" applyBorder="0"/>
    <xf numFmtId="0" fontId="41" fillId="43" borderId="17" applyNumberFormat="0" applyAlignment="0" applyProtection="0"/>
    <xf numFmtId="0" fontId="47" fillId="0" borderId="24" applyNumberFormat="0" applyFill="0" applyAlignment="0" applyProtection="0"/>
    <xf numFmtId="0" fontId="1" fillId="35" borderId="28" applyNumberFormat="0" applyProtection="0">
      <alignment horizontal="left" vertical="center" indent="1"/>
    </xf>
    <xf numFmtId="0" fontId="1" fillId="35" borderId="28" applyNumberFormat="0" applyProtection="0">
      <alignment horizontal="left" vertical="center" indent="1"/>
    </xf>
    <xf numFmtId="4" fontId="58" fillId="63" borderId="28" applyNumberFormat="0" applyProtection="0">
      <alignment horizontal="right" vertical="center"/>
    </xf>
    <xf numFmtId="0" fontId="1" fillId="35" borderId="28" applyNumberFormat="0" applyProtection="0">
      <alignment horizontal="left" vertical="center" indent="1"/>
    </xf>
    <xf numFmtId="0" fontId="45" fillId="62" borderId="28" applyNumberFormat="0" applyAlignment="0" applyProtection="0"/>
    <xf numFmtId="0" fontId="74" fillId="59" borderId="23" applyNumberFormat="0" applyFon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10" fontId="2" fillId="37" borderId="1" applyNumberFormat="0" applyBorder="0" applyAlignment="0" applyProtection="0"/>
    <xf numFmtId="0" fontId="20" fillId="0" borderId="12">
      <alignment horizontal="left" vertical="center"/>
    </xf>
    <xf numFmtId="0" fontId="63" fillId="62" borderId="17" applyNumberFormat="0" applyAlignment="0" applyProtection="0"/>
    <xf numFmtId="0" fontId="34" fillId="56" borderId="17" applyNumberFormat="0" applyAlignment="0" applyProtection="0"/>
    <xf numFmtId="0" fontId="63" fillId="62" borderId="17" applyNumberFormat="0" applyAlignment="0" applyProtection="0"/>
    <xf numFmtId="0" fontId="20" fillId="0" borderId="12">
      <alignment horizontal="left" vertical="center"/>
    </xf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43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1" fillId="59" borderId="23" applyNumberFormat="0" applyFont="0" applyAlignment="0" applyProtection="0"/>
    <xf numFmtId="0" fontId="74" fillId="59" borderId="23" applyNumberFormat="0" applyFont="0" applyAlignment="0" applyProtection="0"/>
    <xf numFmtId="0" fontId="45" fillId="56" borderId="28" applyNumberFormat="0" applyAlignment="0" applyProtection="0"/>
    <xf numFmtId="0" fontId="45" fillId="62" borderId="28" applyNumberFormat="0" applyAlignment="0" applyProtection="0"/>
    <xf numFmtId="0" fontId="1" fillId="35" borderId="28" applyNumberFormat="0" applyProtection="0">
      <alignment horizontal="left" vertical="center" indent="1"/>
    </xf>
    <xf numFmtId="4" fontId="58" fillId="63" borderId="28" applyNumberFormat="0" applyProtection="0">
      <alignment horizontal="right" vertical="center"/>
    </xf>
    <xf numFmtId="0" fontId="1" fillId="35" borderId="28" applyNumberFormat="0" applyProtection="0">
      <alignment horizontal="left" vertical="center" indent="1"/>
    </xf>
    <xf numFmtId="0" fontId="1" fillId="35" borderId="28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24" fillId="0" borderId="0">
      <alignment vertical="center"/>
    </xf>
    <xf numFmtId="0" fontId="44" fillId="59" borderId="23" applyNumberFormat="0" applyFont="0" applyAlignment="0" applyProtection="0"/>
    <xf numFmtId="0" fontId="41" fillId="43" borderId="17" applyNumberFormat="0" applyAlignment="0" applyProtection="0"/>
    <xf numFmtId="0" fontId="34" fillId="56" borderId="17" applyNumberFormat="0" applyAlignment="0" applyProtection="0"/>
    <xf numFmtId="0" fontId="47" fillId="0" borderId="24" applyNumberFormat="0" applyFill="0" applyAlignment="0" applyProtection="0"/>
    <xf numFmtId="0" fontId="45" fillId="56" borderId="28" applyNumberFormat="0" applyAlignment="0" applyProtection="0"/>
    <xf numFmtId="0" fontId="24" fillId="0" borderId="0">
      <alignment vertical="center"/>
    </xf>
    <xf numFmtId="0" fontId="41" fillId="58" borderId="17" applyNumberFormat="0" applyAlignment="0" applyProtection="0"/>
    <xf numFmtId="0" fontId="24" fillId="0" borderId="0">
      <alignment vertical="center"/>
    </xf>
    <xf numFmtId="0" fontId="41" fillId="43" borderId="17" applyNumberFormat="0" applyAlignment="0" applyProtection="0"/>
    <xf numFmtId="0" fontId="45" fillId="56" borderId="28" applyNumberFormat="0" applyAlignment="0" applyProtection="0"/>
    <xf numFmtId="0" fontId="1" fillId="59" borderId="23" applyNumberFormat="0" applyFont="0" applyAlignment="0" applyProtection="0"/>
    <xf numFmtId="0" fontId="34" fillId="56" borderId="17" applyNumberFormat="0" applyAlignment="0" applyProtection="0"/>
    <xf numFmtId="0" fontId="24" fillId="0" borderId="0">
      <alignment vertical="center"/>
    </xf>
    <xf numFmtId="0" fontId="41" fillId="58" borderId="17" applyNumberFormat="0" applyAlignment="0" applyProtection="0"/>
    <xf numFmtId="0" fontId="41" fillId="58" borderId="17" applyNumberFormat="0" applyAlignment="0" applyProtection="0"/>
    <xf numFmtId="0" fontId="41" fillId="43" borderId="17" applyNumberFormat="0" applyAlignment="0" applyProtection="0"/>
    <xf numFmtId="0" fontId="41" fillId="43" borderId="17" applyNumberFormat="0" applyAlignment="0" applyProtection="0"/>
    <xf numFmtId="0" fontId="4" fillId="0" borderId="0"/>
    <xf numFmtId="17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0" borderId="0"/>
    <xf numFmtId="17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1" fillId="58" borderId="47" applyNumberFormat="0" applyAlignment="0" applyProtection="0"/>
    <xf numFmtId="0" fontId="41" fillId="58" borderId="107" applyNumberFormat="0" applyAlignment="0" applyProtection="0"/>
    <xf numFmtId="0" fontId="41" fillId="43" borderId="60" applyNumberFormat="0" applyAlignment="0" applyProtection="0"/>
    <xf numFmtId="0" fontId="41" fillId="58" borderId="64" applyNumberFormat="0" applyAlignment="0" applyProtection="0"/>
    <xf numFmtId="0" fontId="41" fillId="58" borderId="86" applyNumberFormat="0" applyAlignment="0" applyProtection="0"/>
    <xf numFmtId="0" fontId="34" fillId="56" borderId="107" applyNumberFormat="0" applyAlignment="0" applyProtection="0"/>
    <xf numFmtId="0" fontId="34" fillId="56" borderId="64" applyNumberFormat="0" applyAlignment="0" applyProtection="0"/>
    <xf numFmtId="0" fontId="41" fillId="58" borderId="82" applyNumberFormat="0" applyAlignment="0" applyProtection="0"/>
    <xf numFmtId="0" fontId="41" fillId="58" borderId="75" applyNumberFormat="0" applyAlignment="0" applyProtection="0"/>
    <xf numFmtId="0" fontId="41" fillId="58" borderId="107" applyNumberFormat="0" applyAlignment="0" applyProtection="0"/>
    <xf numFmtId="0" fontId="41" fillId="58" borderId="47" applyNumberFormat="0" applyAlignment="0" applyProtection="0"/>
    <xf numFmtId="0" fontId="41" fillId="58" borderId="114" applyNumberFormat="0" applyAlignment="0" applyProtection="0"/>
    <xf numFmtId="0" fontId="41" fillId="58" borderId="86" applyNumberFormat="0" applyAlignment="0" applyProtection="0"/>
    <xf numFmtId="0" fontId="41" fillId="58" borderId="33" applyNumberFormat="0" applyAlignment="0" applyProtection="0"/>
    <xf numFmtId="0" fontId="41" fillId="43" borderId="125" applyNumberFormat="0" applyAlignment="0" applyProtection="0"/>
    <xf numFmtId="0" fontId="44" fillId="59" borderId="34" applyNumberFormat="0" applyFont="0" applyAlignment="0" applyProtection="0"/>
    <xf numFmtId="0" fontId="41" fillId="43" borderId="33" applyNumberFormat="0" applyAlignment="0" applyProtection="0"/>
    <xf numFmtId="0" fontId="1" fillId="0" borderId="0"/>
    <xf numFmtId="0" fontId="92" fillId="0" borderId="105" applyAlignment="0">
      <alignment horizontal="right"/>
    </xf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43" borderId="118" applyNumberFormat="0" applyAlignment="0" applyProtection="0"/>
    <xf numFmtId="0" fontId="41" fillId="58" borderId="107" applyNumberFormat="0" applyAlignment="0" applyProtection="0"/>
    <xf numFmtId="0" fontId="41" fillId="43" borderId="107" applyNumberFormat="0" applyAlignment="0" applyProtection="0"/>
    <xf numFmtId="0" fontId="1" fillId="0" borderId="0"/>
    <xf numFmtId="0" fontId="41" fillId="43" borderId="7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34" fillId="56" borderId="114" applyNumberFormat="0" applyAlignment="0" applyProtection="0"/>
    <xf numFmtId="0" fontId="34" fillId="56" borderId="29" applyNumberFormat="0" applyAlignment="0" applyProtection="0"/>
    <xf numFmtId="0" fontId="74" fillId="59" borderId="76" applyNumberFormat="0" applyFont="0" applyAlignment="0" applyProtection="0"/>
    <xf numFmtId="10" fontId="2" fillId="37" borderId="66" applyNumberFormat="0" applyBorder="0" applyAlignment="0" applyProtection="0"/>
    <xf numFmtId="0" fontId="41" fillId="58" borderId="68" applyNumberFormat="0" applyAlignment="0" applyProtection="0"/>
    <xf numFmtId="0" fontId="41" fillId="43" borderId="68" applyNumberFormat="0" applyAlignment="0" applyProtection="0"/>
    <xf numFmtId="0" fontId="44" fillId="59" borderId="101" applyNumberFormat="0" applyFont="0" applyAlignment="0" applyProtection="0"/>
    <xf numFmtId="0" fontId="41" fillId="43" borderId="29" applyNumberFormat="0" applyAlignment="0" applyProtection="0"/>
    <xf numFmtId="0" fontId="44" fillId="59" borderId="83" applyNumberFormat="0" applyFont="0" applyAlignment="0" applyProtection="0"/>
    <xf numFmtId="0" fontId="44" fillId="59" borderId="30" applyNumberFormat="0" applyFont="0" applyAlignment="0" applyProtection="0"/>
    <xf numFmtId="0" fontId="41" fillId="43" borderId="82" applyNumberFormat="0" applyAlignment="0" applyProtection="0"/>
    <xf numFmtId="0" fontId="41" fillId="43" borderId="100" applyNumberFormat="0" applyAlignment="0" applyProtection="0"/>
    <xf numFmtId="0" fontId="1" fillId="59" borderId="126" applyNumberFormat="0" applyFont="0" applyAlignment="0" applyProtection="0"/>
    <xf numFmtId="0" fontId="41" fillId="58" borderId="82" applyNumberFormat="0" applyAlignment="0" applyProtection="0"/>
    <xf numFmtId="0" fontId="1" fillId="35" borderId="71" applyNumberFormat="0" applyProtection="0">
      <alignment horizontal="left" vertical="center" indent="1"/>
    </xf>
    <xf numFmtId="0" fontId="92" fillId="0" borderId="49" applyAlignment="0">
      <alignment horizontal="right"/>
    </xf>
    <xf numFmtId="0" fontId="63" fillId="62" borderId="40" applyNumberFormat="0" applyAlignment="0" applyProtection="0"/>
    <xf numFmtId="0" fontId="41" fillId="43" borderId="125" applyNumberFormat="0" applyAlignment="0" applyProtection="0"/>
    <xf numFmtId="0" fontId="41" fillId="58" borderId="40" applyNumberFormat="0" applyAlignment="0" applyProtection="0"/>
    <xf numFmtId="10" fontId="2" fillId="37" borderId="38" applyNumberFormat="0" applyBorder="0" applyAlignment="0" applyProtection="0"/>
    <xf numFmtId="0" fontId="41" fillId="43" borderId="64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7" fillId="0" borderId="70" applyNumberFormat="0" applyFill="0" applyAlignment="0" applyProtection="0"/>
    <xf numFmtId="0" fontId="41" fillId="58" borderId="82" applyNumberFormat="0" applyAlignment="0" applyProtection="0"/>
    <xf numFmtId="0" fontId="45" fillId="56" borderId="43" applyNumberFormat="0" applyAlignment="0" applyProtection="0"/>
    <xf numFmtId="0" fontId="1" fillId="59" borderId="76" applyNumberFormat="0" applyFon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68" applyNumberFormat="0" applyAlignment="0" applyProtection="0"/>
    <xf numFmtId="0" fontId="92" fillId="0" borderId="80" applyAlignment="0">
      <alignment horizontal="right"/>
    </xf>
    <xf numFmtId="0" fontId="45" fillId="56" borderId="128" applyNumberFormat="0" applyAlignment="0" applyProtection="0"/>
    <xf numFmtId="0" fontId="41" fillId="43" borderId="118" applyNumberFormat="0" applyAlignment="0" applyProtection="0"/>
    <xf numFmtId="0" fontId="41" fillId="58" borderId="82" applyNumberFormat="0" applyAlignment="0" applyProtection="0"/>
    <xf numFmtId="0" fontId="92" fillId="64" borderId="113" applyBorder="0"/>
    <xf numFmtId="4" fontId="58" fillId="63" borderId="71" applyNumberFormat="0" applyProtection="0">
      <alignment horizontal="right" vertical="center"/>
    </xf>
    <xf numFmtId="0" fontId="41" fillId="58" borderId="40" applyNumberFormat="0" applyAlignment="0" applyProtection="0"/>
    <xf numFmtId="0" fontId="45" fillId="56" borderId="54" applyNumberFormat="0" applyAlignment="0" applyProtection="0"/>
    <xf numFmtId="0" fontId="41" fillId="43" borderId="107" applyNumberFormat="0" applyAlignment="0" applyProtection="0"/>
    <xf numFmtId="0" fontId="41" fillId="58" borderId="100" applyNumberFormat="0" applyAlignment="0" applyProtection="0"/>
    <xf numFmtId="0" fontId="47" fillId="0" borderId="42" applyNumberFormat="0" applyFill="0" applyAlignment="0" applyProtection="0"/>
    <xf numFmtId="0" fontId="41" fillId="43" borderId="86" applyNumberFormat="0" applyAlignment="0" applyProtection="0"/>
    <xf numFmtId="0" fontId="34" fillId="56" borderId="40" applyNumberFormat="0" applyAlignment="0" applyProtection="0"/>
    <xf numFmtId="0" fontId="74" fillId="59" borderId="115" applyNumberFormat="0" applyFont="0" applyAlignment="0" applyProtection="0"/>
    <xf numFmtId="0" fontId="41" fillId="58" borderId="86" applyNumberFormat="0" applyAlignment="0" applyProtection="0"/>
    <xf numFmtId="0" fontId="41" fillId="43" borderId="93" applyNumberFormat="0" applyAlignment="0" applyProtection="0"/>
    <xf numFmtId="0" fontId="41" fillId="58" borderId="86" applyNumberFormat="0" applyAlignment="0" applyProtection="0"/>
    <xf numFmtId="0" fontId="92" fillId="0" borderId="62" applyAlignment="0">
      <alignment horizontal="right"/>
    </xf>
    <xf numFmtId="0" fontId="41" fillId="58" borderId="40" applyNumberFormat="0" applyAlignment="0" applyProtection="0"/>
    <xf numFmtId="0" fontId="92" fillId="64" borderId="124" applyBorder="0"/>
    <xf numFmtId="0" fontId="45" fillId="62" borderId="71" applyNumberFormat="0" applyAlignment="0" applyProtection="0"/>
    <xf numFmtId="0" fontId="41" fillId="58" borderId="125" applyNumberFormat="0" applyAlignment="0" applyProtection="0"/>
    <xf numFmtId="0" fontId="41" fillId="43" borderId="75" applyNumberFormat="0" applyAlignment="0" applyProtection="0"/>
    <xf numFmtId="0" fontId="1" fillId="35" borderId="110" applyNumberFormat="0" applyProtection="0">
      <alignment horizontal="left" vertical="center" indent="1"/>
    </xf>
    <xf numFmtId="0" fontId="41" fillId="58" borderId="86" applyNumberFormat="0" applyAlignment="0" applyProtection="0"/>
    <xf numFmtId="0" fontId="41" fillId="58" borderId="75" applyNumberFormat="0" applyAlignment="0" applyProtection="0"/>
    <xf numFmtId="0" fontId="41" fillId="43" borderId="75" applyNumberFormat="0" applyAlignment="0" applyProtection="0"/>
    <xf numFmtId="0" fontId="34" fillId="56" borderId="40" applyNumberFormat="0" applyAlignment="0" applyProtection="0"/>
    <xf numFmtId="0" fontId="41" fillId="58" borderId="40" applyNumberFormat="0" applyAlignment="0" applyProtection="0"/>
    <xf numFmtId="0" fontId="41" fillId="43" borderId="68" applyNumberFormat="0" applyAlignment="0" applyProtection="0"/>
    <xf numFmtId="0" fontId="41" fillId="58" borderId="86" applyNumberFormat="0" applyAlignment="0" applyProtection="0"/>
    <xf numFmtId="0" fontId="41" fillId="43" borderId="114" applyNumberFormat="0" applyAlignment="0" applyProtection="0"/>
    <xf numFmtId="0" fontId="41" fillId="58" borderId="40" applyNumberFormat="0" applyAlignment="0" applyProtection="0"/>
    <xf numFmtId="0" fontId="41" fillId="58" borderId="56" applyNumberFormat="0" applyAlignment="0" applyProtection="0"/>
    <xf numFmtId="0" fontId="41" fillId="58" borderId="107" applyNumberFormat="0" applyAlignment="0" applyProtection="0"/>
    <xf numFmtId="0" fontId="41" fillId="43" borderId="40" applyNumberFormat="0" applyAlignment="0" applyProtection="0"/>
    <xf numFmtId="0" fontId="41" fillId="43" borderId="40" applyNumberFormat="0" applyAlignment="0" applyProtection="0"/>
    <xf numFmtId="0" fontId="41" fillId="43" borderId="125" applyNumberFormat="0" applyAlignment="0" applyProtection="0"/>
    <xf numFmtId="0" fontId="92" fillId="64" borderId="39" applyBorder="0"/>
    <xf numFmtId="4" fontId="58" fillId="63" borderId="71" applyNumberFormat="0" applyProtection="0">
      <alignment horizontal="right" vertical="center"/>
    </xf>
    <xf numFmtId="0" fontId="44" fillId="59" borderId="41" applyNumberFormat="0" applyFont="0" applyAlignment="0" applyProtection="0"/>
    <xf numFmtId="0" fontId="34" fillId="56" borderId="75" applyNumberFormat="0" applyAlignment="0" applyProtection="0"/>
    <xf numFmtId="4" fontId="58" fillId="63" borderId="43" applyNumberFormat="0" applyProtection="0">
      <alignment horizontal="right" vertical="center"/>
    </xf>
    <xf numFmtId="0" fontId="41" fillId="43" borderId="64" applyNumberFormat="0" applyAlignment="0" applyProtection="0"/>
    <xf numFmtId="0" fontId="41" fillId="58" borderId="75" applyNumberFormat="0" applyAlignment="0" applyProtection="0"/>
    <xf numFmtId="0" fontId="41" fillId="43" borderId="40" applyNumberFormat="0" applyAlignment="0" applyProtection="0"/>
    <xf numFmtId="0" fontId="41" fillId="43" borderId="40" applyNumberFormat="0" applyAlignment="0" applyProtection="0"/>
    <xf numFmtId="0" fontId="41" fillId="58" borderId="68" applyNumberFormat="0" applyAlignment="0" applyProtection="0"/>
    <xf numFmtId="0" fontId="20" fillId="0" borderId="79">
      <alignment horizontal="left" vertical="center"/>
    </xf>
    <xf numFmtId="0" fontId="41" fillId="58" borderId="82" applyNumberFormat="0" applyAlignment="0" applyProtection="0"/>
    <xf numFmtId="0" fontId="20" fillId="0" borderId="44">
      <alignment horizontal="left" vertical="center"/>
    </xf>
    <xf numFmtId="0" fontId="47" fillId="0" borderId="53" applyNumberFormat="0" applyFill="0" applyAlignment="0" applyProtection="0"/>
    <xf numFmtId="0" fontId="1" fillId="59" borderId="87" applyNumberFormat="0" applyFont="0" applyAlignment="0" applyProtection="0"/>
    <xf numFmtId="0" fontId="41" fillId="43" borderId="56" applyNumberFormat="0" applyAlignment="0" applyProtection="0"/>
    <xf numFmtId="0" fontId="34" fillId="56" borderId="75" applyNumberFormat="0" applyAlignment="0" applyProtection="0"/>
    <xf numFmtId="0" fontId="41" fillId="43" borderId="82" applyNumberFormat="0" applyAlignment="0" applyProtection="0"/>
    <xf numFmtId="0" fontId="41" fillId="43" borderId="75" applyNumberFormat="0" applyAlignment="0" applyProtection="0"/>
    <xf numFmtId="0" fontId="45" fillId="62" borderId="43" applyNumberFormat="0" applyAlignment="0" applyProtection="0"/>
    <xf numFmtId="0" fontId="41" fillId="43" borderId="40" applyNumberFormat="0" applyAlignment="0" applyProtection="0"/>
    <xf numFmtId="0" fontId="44" fillId="59" borderId="52" applyNumberFormat="0" applyFont="0" applyAlignment="0" applyProtection="0"/>
    <xf numFmtId="0" fontId="45" fillId="56" borderId="43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34" fillId="56" borderId="60" applyNumberFormat="0" applyAlignment="0" applyProtection="0"/>
    <xf numFmtId="0" fontId="63" fillId="62" borderId="114" applyNumberFormat="0" applyAlignment="0" applyProtection="0"/>
    <xf numFmtId="0" fontId="41" fillId="43" borderId="51" applyNumberFormat="0" applyAlignment="0" applyProtection="0"/>
    <xf numFmtId="0" fontId="47" fillId="0" borderId="42" applyNumberFormat="0" applyFill="0" applyAlignment="0" applyProtection="0"/>
    <xf numFmtId="0" fontId="1" fillId="59" borderId="41" applyNumberFormat="0" applyFont="0" applyAlignment="0" applyProtection="0"/>
    <xf numFmtId="0" fontId="41" fillId="43" borderId="33" applyNumberFormat="0" applyAlignment="0" applyProtection="0"/>
    <xf numFmtId="0" fontId="41" fillId="43" borderId="33" applyNumberFormat="0" applyAlignment="0" applyProtection="0"/>
    <xf numFmtId="0" fontId="92" fillId="0" borderId="73" applyAlignment="0">
      <alignment horizontal="right"/>
    </xf>
    <xf numFmtId="0" fontId="92" fillId="0" borderId="31" applyAlignment="0">
      <alignment horizontal="right"/>
    </xf>
    <xf numFmtId="0" fontId="41" fillId="43" borderId="33" applyNumberFormat="0" applyAlignment="0" applyProtection="0"/>
    <xf numFmtId="0" fontId="47" fillId="0" borderId="35" applyNumberFormat="0" applyFill="0" applyAlignment="0" applyProtection="0"/>
    <xf numFmtId="0" fontId="45" fillId="56" borderId="36" applyNumberFormat="0" applyAlignment="0" applyProtection="0"/>
    <xf numFmtId="0" fontId="41" fillId="43" borderId="33" applyNumberFormat="0" applyAlignment="0" applyProtection="0"/>
    <xf numFmtId="0" fontId="34" fillId="56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1" fillId="35" borderId="110" applyNumberFormat="0" applyProtection="0">
      <alignment horizontal="left" vertical="center" indent="1"/>
    </xf>
    <xf numFmtId="0" fontId="92" fillId="0" borderId="45" applyAlignment="0">
      <alignment horizontal="right"/>
    </xf>
    <xf numFmtId="0" fontId="41" fillId="58" borderId="86" applyNumberFormat="0" applyAlignment="0" applyProtection="0"/>
    <xf numFmtId="0" fontId="1" fillId="35" borderId="43" applyNumberFormat="0" applyProtection="0">
      <alignment horizontal="left" vertical="center" indent="1"/>
    </xf>
    <xf numFmtId="0" fontId="45" fillId="62" borderId="43" applyNumberFormat="0" applyAlignment="0" applyProtection="0"/>
    <xf numFmtId="0" fontId="45" fillId="56" borderId="43" applyNumberFormat="0" applyAlignment="0" applyProtection="0"/>
    <xf numFmtId="0" fontId="74" fillId="59" borderId="41" applyNumberFormat="0" applyFont="0" applyAlignment="0" applyProtection="0"/>
    <xf numFmtId="0" fontId="1" fillId="59" borderId="41" applyNumberFormat="0" applyFont="0" applyAlignment="0" applyProtection="0"/>
    <xf numFmtId="0" fontId="41" fillId="43" borderId="82" applyNumberFormat="0" applyAlignment="0" applyProtection="0"/>
    <xf numFmtId="0" fontId="41" fillId="58" borderId="82" applyNumberFormat="0" applyAlignment="0" applyProtection="0"/>
    <xf numFmtId="0" fontId="41" fillId="58" borderId="75" applyNumberFormat="0" applyAlignment="0" applyProtection="0"/>
    <xf numFmtId="0" fontId="41" fillId="58" borderId="93" applyNumberFormat="0" applyAlignment="0" applyProtection="0"/>
    <xf numFmtId="0" fontId="41" fillId="43" borderId="68" applyNumberFormat="0" applyAlignment="0" applyProtection="0"/>
    <xf numFmtId="0" fontId="41" fillId="43" borderId="68" applyNumberFormat="0" applyAlignment="0" applyProtection="0"/>
    <xf numFmtId="0" fontId="44" fillId="59" borderId="76" applyNumberFormat="0" applyFont="0" applyAlignment="0" applyProtection="0"/>
    <xf numFmtId="0" fontId="92" fillId="0" borderId="31" applyAlignment="0">
      <alignment horizontal="right"/>
    </xf>
    <xf numFmtId="0" fontId="41" fillId="43" borderId="33" applyNumberFormat="0" applyAlignment="0" applyProtection="0"/>
    <xf numFmtId="0" fontId="41" fillId="58" borderId="56" applyNumberFormat="0" applyAlignment="0" applyProtection="0"/>
    <xf numFmtId="0" fontId="41" fillId="58" borderId="47" applyNumberFormat="0" applyAlignment="0" applyProtection="0"/>
    <xf numFmtId="0" fontId="1" fillId="35" borderId="71" applyNumberFormat="0" applyProtection="0">
      <alignment horizontal="left" vertical="center" indent="1"/>
    </xf>
    <xf numFmtId="0" fontId="63" fillId="62" borderId="86" applyNumberFormat="0" applyAlignment="0" applyProtection="0"/>
    <xf numFmtId="0" fontId="41" fillId="58" borderId="86" applyNumberFormat="0" applyAlignment="0" applyProtection="0"/>
    <xf numFmtId="0" fontId="41" fillId="58" borderId="68" applyNumberFormat="0" applyAlignment="0" applyProtection="0"/>
    <xf numFmtId="0" fontId="41" fillId="58" borderId="114" applyNumberFormat="0" applyAlignment="0" applyProtection="0"/>
    <xf numFmtId="0" fontId="41" fillId="43" borderId="82" applyNumberFormat="0" applyAlignment="0" applyProtection="0"/>
    <xf numFmtId="0" fontId="45" fillId="62" borderId="110" applyNumberFormat="0" applyAlignment="0" applyProtection="0"/>
    <xf numFmtId="0" fontId="41" fillId="58" borderId="68" applyNumberFormat="0" applyAlignment="0" applyProtection="0"/>
    <xf numFmtId="0" fontId="41" fillId="58" borderId="68" applyNumberFormat="0" applyAlignment="0" applyProtection="0"/>
    <xf numFmtId="0" fontId="92" fillId="0" borderId="58" applyAlignment="0">
      <alignment horizontal="right"/>
    </xf>
    <xf numFmtId="0" fontId="34" fillId="56" borderId="68" applyNumberFormat="0" applyAlignment="0" applyProtection="0"/>
    <xf numFmtId="0" fontId="1" fillId="35" borderId="128" applyNumberFormat="0" applyProtection="0">
      <alignment horizontal="left" vertical="center" indent="1"/>
    </xf>
    <xf numFmtId="0" fontId="44" fillId="59" borderId="69" applyNumberFormat="0" applyFont="0" applyAlignment="0" applyProtection="0"/>
    <xf numFmtId="0" fontId="44" fillId="59" borderId="115" applyNumberFormat="0" applyFont="0" applyAlignment="0" applyProtection="0"/>
    <xf numFmtId="0" fontId="41" fillId="43" borderId="68" applyNumberFormat="0" applyAlignment="0" applyProtection="0"/>
    <xf numFmtId="0" fontId="1" fillId="35" borderId="71" applyNumberFormat="0" applyProtection="0">
      <alignment horizontal="left" vertical="center" indent="1"/>
    </xf>
    <xf numFmtId="0" fontId="45" fillId="56" borderId="89" applyNumberFormat="0" applyAlignment="0" applyProtection="0"/>
    <xf numFmtId="0" fontId="44" fillId="59" borderId="87" applyNumberFormat="0" applyFont="0" applyAlignment="0" applyProtection="0"/>
    <xf numFmtId="0" fontId="41" fillId="58" borderId="114" applyNumberFormat="0" applyAlignment="0" applyProtection="0"/>
    <xf numFmtId="0" fontId="41" fillId="43" borderId="75" applyNumberFormat="0" applyAlignment="0" applyProtection="0"/>
    <xf numFmtId="0" fontId="41" fillId="58" borderId="68" applyNumberFormat="0" applyAlignment="0" applyProtection="0"/>
    <xf numFmtId="0" fontId="41" fillId="58" borderId="75" applyNumberFormat="0" applyAlignment="0" applyProtection="0"/>
    <xf numFmtId="0" fontId="41" fillId="43" borderId="107" applyNumberFormat="0" applyAlignment="0" applyProtection="0"/>
    <xf numFmtId="0" fontId="34" fillId="56" borderId="68" applyNumberFormat="0" applyAlignment="0" applyProtection="0"/>
    <xf numFmtId="0" fontId="34" fillId="56" borderId="51" applyNumberFormat="0" applyAlignment="0" applyProtection="0"/>
    <xf numFmtId="0" fontId="41" fillId="58" borderId="86" applyNumberFormat="0" applyAlignment="0" applyProtection="0"/>
    <xf numFmtId="0" fontId="41" fillId="43" borderId="64" applyNumberFormat="0" applyAlignment="0" applyProtection="0"/>
    <xf numFmtId="0" fontId="41" fillId="43" borderId="118" applyNumberFormat="0" applyAlignment="0" applyProtection="0"/>
    <xf numFmtId="0" fontId="41" fillId="43" borderId="75" applyNumberFormat="0" applyAlignment="0" applyProtection="0"/>
    <xf numFmtId="0" fontId="41" fillId="43" borderId="68" applyNumberFormat="0" applyAlignment="0" applyProtection="0"/>
    <xf numFmtId="0" fontId="41" fillId="58" borderId="114" applyNumberFormat="0" applyAlignment="0" applyProtection="0"/>
    <xf numFmtId="0" fontId="92" fillId="64" borderId="74" applyBorder="0"/>
    <xf numFmtId="0" fontId="44" fillId="59" borderId="108" applyNumberFormat="0" applyFont="0" applyAlignment="0" applyProtection="0"/>
    <xf numFmtId="0" fontId="41" fillId="58" borderId="68" applyNumberFormat="0" applyAlignment="0" applyProtection="0"/>
    <xf numFmtId="0" fontId="41" fillId="43" borderId="51" applyNumberFormat="0" applyAlignment="0" applyProtection="0"/>
    <xf numFmtId="0" fontId="41" fillId="43" borderId="68" applyNumberFormat="0" applyAlignment="0" applyProtection="0"/>
    <xf numFmtId="0" fontId="1" fillId="0" borderId="0"/>
    <xf numFmtId="0" fontId="44" fillId="59" borderId="52" applyNumberFormat="0" applyFon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41" fillId="43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86" applyNumberFormat="0" applyAlignment="0" applyProtection="0"/>
    <xf numFmtId="0" fontId="41" fillId="58" borderId="56" applyNumberFormat="0" applyAlignment="0" applyProtection="0"/>
    <xf numFmtId="0" fontId="41" fillId="43" borderId="82" applyNumberFormat="0" applyAlignment="0" applyProtection="0"/>
    <xf numFmtId="0" fontId="41" fillId="58" borderId="125" applyNumberFormat="0" applyAlignment="0" applyProtection="0"/>
    <xf numFmtId="0" fontId="41" fillId="43" borderId="82" applyNumberFormat="0" applyAlignment="0" applyProtection="0"/>
    <xf numFmtId="0" fontId="41" fillId="58" borderId="47" applyNumberFormat="0" applyAlignment="0" applyProtection="0"/>
    <xf numFmtId="0" fontId="1" fillId="59" borderId="69" applyNumberFormat="0" applyFont="0" applyAlignment="0" applyProtection="0"/>
    <xf numFmtId="0" fontId="41" fillId="43" borderId="114" applyNumberFormat="0" applyAlignment="0" applyProtection="0"/>
    <xf numFmtId="0" fontId="34" fillId="56" borderId="118" applyNumberFormat="0" applyAlignment="0" applyProtection="0"/>
    <xf numFmtId="0" fontId="41" fillId="58" borderId="114" applyNumberFormat="0" applyAlignment="0" applyProtection="0"/>
    <xf numFmtId="0" fontId="41" fillId="58" borderId="68" applyNumberFormat="0" applyAlignment="0" applyProtection="0"/>
    <xf numFmtId="0" fontId="1" fillId="59" borderId="94" applyNumberFormat="0" applyFont="0" applyAlignment="0" applyProtection="0"/>
    <xf numFmtId="0" fontId="74" fillId="59" borderId="57" applyNumberFormat="0" applyFont="0" applyAlignment="0" applyProtection="0"/>
    <xf numFmtId="0" fontId="41" fillId="43" borderId="114" applyNumberFormat="0" applyAlignment="0" applyProtection="0"/>
    <xf numFmtId="0" fontId="34" fillId="56" borderId="82" applyNumberFormat="0" applyAlignment="0" applyProtection="0"/>
    <xf numFmtId="0" fontId="41" fillId="58" borderId="86" applyNumberFormat="0" applyAlignment="0" applyProtection="0"/>
    <xf numFmtId="0" fontId="41" fillId="58" borderId="82" applyNumberFormat="0" applyAlignment="0" applyProtection="0"/>
    <xf numFmtId="0" fontId="41" fillId="58" borderId="56" applyNumberFormat="0" applyAlignment="0" applyProtection="0"/>
    <xf numFmtId="0" fontId="41" fillId="58" borderId="82" applyNumberFormat="0" applyAlignment="0" applyProtection="0"/>
    <xf numFmtId="0" fontId="41" fillId="43" borderId="93" applyNumberFormat="0" applyAlignment="0" applyProtection="0"/>
    <xf numFmtId="0" fontId="41" fillId="58" borderId="64" applyNumberFormat="0" applyAlignment="0" applyProtection="0"/>
    <xf numFmtId="0" fontId="41" fillId="58" borderId="86" applyNumberFormat="0" applyAlignment="0" applyProtection="0"/>
    <xf numFmtId="0" fontId="41" fillId="58" borderId="75" applyNumberFormat="0" applyAlignment="0" applyProtection="0"/>
    <xf numFmtId="0" fontId="45" fillId="56" borderId="43" applyNumberFormat="0" applyAlignment="0" applyProtection="0"/>
    <xf numFmtId="0" fontId="1" fillId="35" borderId="71" applyNumberFormat="0" applyProtection="0">
      <alignment horizontal="left" vertical="center" indent="1"/>
    </xf>
    <xf numFmtId="0" fontId="41" fillId="43" borderId="107" applyNumberFormat="0" applyAlignment="0" applyProtection="0"/>
    <xf numFmtId="0" fontId="41" fillId="43" borderId="68" applyNumberFormat="0" applyAlignment="0" applyProtection="0"/>
    <xf numFmtId="0" fontId="34" fillId="56" borderId="82" applyNumberFormat="0" applyAlignment="0" applyProtection="0"/>
    <xf numFmtId="0" fontId="44" fillId="59" borderId="126" applyNumberFormat="0" applyFont="0" applyAlignment="0" applyProtection="0"/>
    <xf numFmtId="0" fontId="41" fillId="43" borderId="125" applyNumberFormat="0" applyAlignment="0" applyProtection="0"/>
    <xf numFmtId="0" fontId="41" fillId="43" borderId="75" applyNumberFormat="0" applyAlignment="0" applyProtection="0"/>
    <xf numFmtId="0" fontId="41" fillId="58" borderId="75" applyNumberFormat="0" applyAlignment="0" applyProtection="0"/>
    <xf numFmtId="10" fontId="2" fillId="37" borderId="105" applyNumberFormat="0" applyBorder="0" applyAlignment="0" applyProtection="0"/>
    <xf numFmtId="0" fontId="41" fillId="58" borderId="114" applyNumberFormat="0" applyAlignment="0" applyProtection="0"/>
    <xf numFmtId="0" fontId="63" fillId="62" borderId="68" applyNumberFormat="0" applyAlignment="0" applyProtection="0"/>
    <xf numFmtId="0" fontId="74" fillId="59" borderId="126" applyNumberFormat="0" applyFont="0" applyAlignment="0" applyProtection="0"/>
    <xf numFmtId="0" fontId="1" fillId="0" borderId="0"/>
    <xf numFmtId="0" fontId="92" fillId="64" borderId="32" applyBorder="0"/>
    <xf numFmtId="0" fontId="41" fillId="43" borderId="107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41" fillId="43" borderId="82" applyNumberFormat="0" applyAlignment="0" applyProtection="0"/>
    <xf numFmtId="0" fontId="92" fillId="0" borderId="38" applyAlignment="0">
      <alignment horizontal="right"/>
    </xf>
    <xf numFmtId="0" fontId="44" fillId="59" borderId="41" applyNumberFormat="0" applyFont="0" applyAlignment="0" applyProtection="0"/>
    <xf numFmtId="0" fontId="41" fillId="43" borderId="40" applyNumberFormat="0" applyAlignment="0" applyProtection="0"/>
    <xf numFmtId="0" fontId="41" fillId="43" borderId="40" applyNumberFormat="0" applyAlignment="0" applyProtection="0"/>
    <xf numFmtId="0" fontId="41" fillId="58" borderId="40" applyNumberFormat="0" applyAlignment="0" applyProtection="0"/>
    <xf numFmtId="0" fontId="41" fillId="58" borderId="75" applyNumberFormat="0" applyAlignment="0" applyProtection="0"/>
    <xf numFmtId="0" fontId="45" fillId="62" borderId="89" applyNumberFormat="0" applyAlignment="0" applyProtection="0"/>
    <xf numFmtId="0" fontId="41" fillId="43" borderId="114" applyNumberFormat="0" applyAlignment="0" applyProtection="0"/>
    <xf numFmtId="0" fontId="41" fillId="43" borderId="75" applyNumberFormat="0" applyAlignment="0" applyProtection="0"/>
    <xf numFmtId="0" fontId="1" fillId="0" borderId="0"/>
    <xf numFmtId="0" fontId="44" fillId="59" borderId="57" applyNumberFormat="0" applyFont="0" applyAlignment="0" applyProtection="0"/>
    <xf numFmtId="0" fontId="41" fillId="43" borderId="64" applyNumberFormat="0" applyAlignment="0" applyProtection="0"/>
    <xf numFmtId="0" fontId="41" fillId="58" borderId="68" applyNumberFormat="0" applyAlignment="0" applyProtection="0"/>
    <xf numFmtId="0" fontId="41" fillId="58" borderId="107" applyNumberFormat="0" applyAlignment="0" applyProtection="0"/>
    <xf numFmtId="0" fontId="41" fillId="58" borderId="107" applyNumberFormat="0" applyAlignment="0" applyProtection="0"/>
    <xf numFmtId="0" fontId="74" fillId="59" borderId="69" applyNumberFormat="0" applyFont="0" applyAlignment="0" applyProtection="0"/>
    <xf numFmtId="0" fontId="92" fillId="0" borderId="73" applyAlignment="0">
      <alignment horizontal="right"/>
    </xf>
    <xf numFmtId="0" fontId="34" fillId="56" borderId="75" applyNumberFormat="0" applyAlignment="0" applyProtection="0"/>
    <xf numFmtId="0" fontId="41" fillId="43" borderId="68" applyNumberFormat="0" applyAlignment="0" applyProtection="0"/>
    <xf numFmtId="0" fontId="41" fillId="58" borderId="114" applyNumberFormat="0" applyAlignment="0" applyProtection="0"/>
    <xf numFmtId="0" fontId="41" fillId="43" borderId="86" applyNumberFormat="0" applyAlignment="0" applyProtection="0"/>
    <xf numFmtId="0" fontId="41" fillId="43" borderId="86" applyNumberFormat="0" applyAlignment="0" applyProtection="0"/>
    <xf numFmtId="0" fontId="92" fillId="64" borderId="85" applyBorder="0"/>
    <xf numFmtId="0" fontId="1" fillId="0" borderId="0"/>
    <xf numFmtId="0" fontId="41" fillId="58" borderId="75" applyNumberFormat="0" applyAlignment="0" applyProtection="0"/>
    <xf numFmtId="0" fontId="20" fillId="0" borderId="72">
      <alignment horizontal="left" vertical="center"/>
    </xf>
    <xf numFmtId="0" fontId="41" fillId="58" borderId="125" applyNumberFormat="0" applyAlignment="0" applyProtection="0"/>
    <xf numFmtId="0" fontId="41" fillId="58" borderId="100" applyNumberFormat="0" applyAlignment="0" applyProtection="0"/>
    <xf numFmtId="0" fontId="41" fillId="43" borderId="68" applyNumberFormat="0" applyAlignment="0" applyProtection="0"/>
    <xf numFmtId="0" fontId="1" fillId="59" borderId="101" applyNumberFormat="0" applyFont="0" applyAlignment="0" applyProtection="0"/>
    <xf numFmtId="0" fontId="34" fillId="56" borderId="107" applyNumberFormat="0" applyAlignment="0" applyProtection="0"/>
    <xf numFmtId="0" fontId="41" fillId="58" borderId="75" applyNumberFormat="0" applyAlignment="0" applyProtection="0"/>
    <xf numFmtId="0" fontId="63" fillId="62" borderId="75" applyNumberFormat="0" applyAlignment="0" applyProtection="0"/>
    <xf numFmtId="0" fontId="41" fillId="43" borderId="68" applyNumberFormat="0" applyAlignment="0" applyProtection="0"/>
    <xf numFmtId="0" fontId="41" fillId="58" borderId="68" applyNumberFormat="0" applyAlignment="0" applyProtection="0"/>
    <xf numFmtId="0" fontId="41" fillId="58" borderId="68" applyNumberFormat="0" applyAlignment="0" applyProtection="0"/>
    <xf numFmtId="0" fontId="45" fillId="56" borderId="71" applyNumberFormat="0" applyAlignment="0" applyProtection="0"/>
    <xf numFmtId="0" fontId="41" fillId="58" borderId="68" applyNumberFormat="0" applyAlignment="0" applyProtection="0"/>
    <xf numFmtId="0" fontId="1" fillId="35" borderId="71" applyNumberFormat="0" applyProtection="0">
      <alignment horizontal="left" vertical="center" indent="1"/>
    </xf>
    <xf numFmtId="0" fontId="41" fillId="43" borderId="68" applyNumberFormat="0" applyAlignment="0" applyProtection="0"/>
    <xf numFmtId="0" fontId="92" fillId="0" borderId="112" applyAlignment="0">
      <alignment horizontal="right"/>
    </xf>
    <xf numFmtId="0" fontId="1" fillId="59" borderId="69" applyNumberFormat="0" applyFont="0" applyAlignment="0" applyProtection="0"/>
    <xf numFmtId="0" fontId="41" fillId="58" borderId="107" applyNumberFormat="0" applyAlignment="0" applyProtection="0"/>
    <xf numFmtId="0" fontId="41" fillId="58" borderId="64" applyNumberFormat="0" applyAlignment="0" applyProtection="0"/>
    <xf numFmtId="4" fontId="58" fillId="63" borderId="128" applyNumberFormat="0" applyProtection="0">
      <alignment horizontal="right" vertical="center"/>
    </xf>
    <xf numFmtId="0" fontId="45" fillId="62" borderId="110" applyNumberFormat="0" applyAlignment="0" applyProtection="0"/>
    <xf numFmtId="0" fontId="41" fillId="58" borderId="68" applyNumberFormat="0" applyAlignment="0" applyProtection="0"/>
    <xf numFmtId="10" fontId="2" fillId="37" borderId="62" applyNumberFormat="0" applyBorder="0" applyAlignment="0" applyProtection="0"/>
    <xf numFmtId="0" fontId="1" fillId="0" borderId="0"/>
    <xf numFmtId="0" fontId="41" fillId="43" borderId="86" applyNumberFormat="0" applyAlignment="0" applyProtection="0"/>
    <xf numFmtId="0" fontId="74" fillId="59" borderId="83" applyNumberFormat="0" applyFont="0" applyAlignment="0" applyProtection="0"/>
    <xf numFmtId="0" fontId="41" fillId="43" borderId="118" applyNumberFormat="0" applyAlignment="0" applyProtection="0"/>
    <xf numFmtId="4" fontId="58" fillId="63" borderId="89" applyNumberFormat="0" applyProtection="0">
      <alignment horizontal="right" vertical="center"/>
    </xf>
    <xf numFmtId="0" fontId="45" fillId="56" borderId="71" applyNumberFormat="0" applyAlignment="0" applyProtection="0"/>
    <xf numFmtId="0" fontId="41" fillId="58" borderId="64" applyNumberFormat="0" applyAlignment="0" applyProtection="0"/>
    <xf numFmtId="0" fontId="41" fillId="43" borderId="100" applyNumberFormat="0" applyAlignment="0" applyProtection="0"/>
    <xf numFmtId="0" fontId="41" fillId="58" borderId="114" applyNumberFormat="0" applyAlignment="0" applyProtection="0"/>
    <xf numFmtId="0" fontId="92" fillId="0" borderId="98" applyAlignment="0">
      <alignment horizontal="right"/>
    </xf>
    <xf numFmtId="0" fontId="41" fillId="58" borderId="114" applyNumberFormat="0" applyAlignment="0" applyProtection="0"/>
    <xf numFmtId="0" fontId="47" fillId="0" borderId="53" applyNumberFormat="0" applyFill="0" applyAlignment="0" applyProtection="0"/>
    <xf numFmtId="0" fontId="41" fillId="43" borderId="51" applyNumberFormat="0" applyAlignment="0" applyProtection="0"/>
    <xf numFmtId="0" fontId="34" fillId="56" borderId="107" applyNumberFormat="0" applyAlignment="0" applyProtection="0"/>
    <xf numFmtId="0" fontId="41" fillId="58" borderId="107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68" applyNumberFormat="0" applyAlignment="0" applyProtection="0"/>
    <xf numFmtId="0" fontId="41" fillId="58" borderId="118" applyNumberFormat="0" applyAlignment="0" applyProtection="0"/>
    <xf numFmtId="0" fontId="1" fillId="35" borderId="89" applyNumberFormat="0" applyProtection="0">
      <alignment horizontal="left" vertical="center" indent="1"/>
    </xf>
    <xf numFmtId="0" fontId="45" fillId="56" borderId="110" applyNumberFormat="0" applyAlignment="0" applyProtection="0"/>
    <xf numFmtId="0" fontId="41" fillId="58" borderId="82" applyNumberFormat="0" applyAlignment="0" applyProtection="0"/>
    <xf numFmtId="0" fontId="34" fillId="56" borderId="64" applyNumberFormat="0" applyAlignment="0" applyProtection="0"/>
    <xf numFmtId="0" fontId="47" fillId="0" borderId="88" applyNumberFormat="0" applyFill="0" applyAlignment="0" applyProtection="0"/>
    <xf numFmtId="0" fontId="34" fillId="56" borderId="47" applyNumberFormat="0" applyAlignment="0" applyProtection="0"/>
    <xf numFmtId="0" fontId="41" fillId="43" borderId="64" applyNumberFormat="0" applyAlignment="0" applyProtection="0"/>
    <xf numFmtId="0" fontId="45" fillId="62" borderId="78" applyNumberFormat="0" applyAlignment="0" applyProtection="0"/>
    <xf numFmtId="0" fontId="1" fillId="0" borderId="0"/>
    <xf numFmtId="0" fontId="92" fillId="64" borderId="39" applyBorder="0"/>
    <xf numFmtId="0" fontId="41" fillId="58" borderId="93" applyNumberFormat="0" applyAlignment="0" applyProtection="0"/>
    <xf numFmtId="10" fontId="2" fillId="37" borderId="91" applyNumberFormat="0" applyBorder="0" applyAlignment="0" applyProtection="0"/>
    <xf numFmtId="0" fontId="41" fillId="58" borderId="82" applyNumberFormat="0" applyAlignment="0" applyProtection="0"/>
    <xf numFmtId="0" fontId="41" fillId="43" borderId="64" applyNumberFormat="0" applyAlignment="0" applyProtection="0"/>
    <xf numFmtId="0" fontId="41" fillId="43" borderId="82" applyNumberFormat="0" applyAlignment="0" applyProtection="0"/>
    <xf numFmtId="0" fontId="41" fillId="58" borderId="68" applyNumberFormat="0" applyAlignment="0" applyProtection="0"/>
    <xf numFmtId="0" fontId="41" fillId="58" borderId="86" applyNumberFormat="0" applyAlignment="0" applyProtection="0"/>
    <xf numFmtId="0" fontId="1" fillId="59" borderId="115" applyNumberFormat="0" applyFont="0" applyAlignment="0" applyProtection="0"/>
    <xf numFmtId="0" fontId="47" fillId="0" borderId="127" applyNumberFormat="0" applyFill="0" applyAlignment="0" applyProtection="0"/>
    <xf numFmtId="0" fontId="41" fillId="43" borderId="75" applyNumberFormat="0" applyAlignment="0" applyProtection="0"/>
    <xf numFmtId="0" fontId="47" fillId="0" borderId="35" applyNumberFormat="0" applyFill="0" applyAlignment="0" applyProtection="0"/>
    <xf numFmtId="0" fontId="1" fillId="59" borderId="76" applyNumberFormat="0" applyFont="0" applyAlignment="0" applyProtection="0"/>
    <xf numFmtId="0" fontId="74" fillId="59" borderId="83" applyNumberFormat="0" applyFont="0" applyAlignment="0" applyProtection="0"/>
    <xf numFmtId="0" fontId="41" fillId="43" borderId="68" applyNumberFormat="0" applyAlignment="0" applyProtection="0"/>
    <xf numFmtId="0" fontId="41" fillId="43" borderId="64" applyNumberFormat="0" applyAlignment="0" applyProtection="0"/>
    <xf numFmtId="0" fontId="41" fillId="58" borderId="107" applyNumberFormat="0" applyAlignment="0" applyProtection="0"/>
    <xf numFmtId="0" fontId="1" fillId="0" borderId="0"/>
    <xf numFmtId="0" fontId="44" fillId="59" borderId="65" applyNumberFormat="0" applyFont="0" applyAlignment="0" applyProtection="0"/>
    <xf numFmtId="0" fontId="45" fillId="56" borderId="78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10" fontId="2" fillId="37" borderId="58" applyNumberFormat="0" applyBorder="0" applyAlignment="0" applyProtection="0"/>
    <xf numFmtId="0" fontId="41" fillId="58" borderId="100" applyNumberFormat="0" applyAlignment="0" applyProtection="0"/>
    <xf numFmtId="0" fontId="74" fillId="59" borderId="87" applyNumberFormat="0" applyFont="0" applyAlignment="0" applyProtection="0"/>
    <xf numFmtId="0" fontId="74" fillId="59" borderId="34" applyNumberFormat="0" applyFont="0" applyAlignment="0" applyProtection="0"/>
    <xf numFmtId="0" fontId="1" fillId="59" borderId="34" applyNumberFormat="0" applyFont="0" applyAlignment="0" applyProtection="0"/>
    <xf numFmtId="0" fontId="41" fillId="43" borderId="86" applyNumberFormat="0" applyAlignment="0" applyProtection="0"/>
    <xf numFmtId="0" fontId="41" fillId="58" borderId="68" applyNumberFormat="0" applyAlignment="0" applyProtection="0"/>
    <xf numFmtId="0" fontId="41" fillId="58" borderId="64" applyNumberFormat="0" applyAlignment="0" applyProtection="0"/>
    <xf numFmtId="0" fontId="41" fillId="43" borderId="100" applyNumberFormat="0" applyAlignment="0" applyProtection="0"/>
    <xf numFmtId="0" fontId="41" fillId="58" borderId="86" applyNumberFormat="0" applyAlignment="0" applyProtection="0"/>
    <xf numFmtId="0" fontId="41" fillId="43" borderId="68" applyNumberFormat="0" applyAlignment="0" applyProtection="0"/>
    <xf numFmtId="0" fontId="41" fillId="43" borderId="68" applyNumberFormat="0" applyAlignment="0" applyProtection="0"/>
    <xf numFmtId="0" fontId="41" fillId="58" borderId="114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10" fontId="2" fillId="37" borderId="31" applyNumberFormat="0" applyBorder="0" applyAlignment="0" applyProtection="0"/>
    <xf numFmtId="0" fontId="34" fillId="56" borderId="64" applyNumberFormat="0" applyAlignment="0" applyProtection="0"/>
    <xf numFmtId="0" fontId="1" fillId="59" borderId="83" applyNumberFormat="0" applyFont="0" applyAlignment="0" applyProtection="0"/>
    <xf numFmtId="0" fontId="1" fillId="35" borderId="71" applyNumberFormat="0" applyProtection="0">
      <alignment horizontal="left" vertical="center" indent="1"/>
    </xf>
    <xf numFmtId="0" fontId="1" fillId="0" borderId="0"/>
    <xf numFmtId="0" fontId="44" fillId="59" borderId="76" applyNumberFormat="0" applyFont="0" applyAlignment="0" applyProtection="0"/>
    <xf numFmtId="0" fontId="1" fillId="0" borderId="0"/>
    <xf numFmtId="0" fontId="34" fillId="56" borderId="68" applyNumberFormat="0" applyAlignment="0" applyProtection="0"/>
    <xf numFmtId="0" fontId="41" fillId="43" borderId="86" applyNumberFormat="0" applyAlignment="0" applyProtection="0"/>
    <xf numFmtId="0" fontId="41" fillId="58" borderId="68" applyNumberFormat="0" applyAlignment="0" applyProtection="0"/>
    <xf numFmtId="0" fontId="41" fillId="58" borderId="75" applyNumberFormat="0" applyAlignment="0" applyProtection="0"/>
    <xf numFmtId="0" fontId="41" fillId="43" borderId="114" applyNumberFormat="0" applyAlignment="0" applyProtection="0"/>
    <xf numFmtId="4" fontId="58" fillId="63" borderId="78" applyNumberFormat="0" applyProtection="0">
      <alignment horizontal="right" vertical="center"/>
    </xf>
    <xf numFmtId="0" fontId="41" fillId="43" borderId="107" applyNumberFormat="0" applyAlignment="0" applyProtection="0"/>
    <xf numFmtId="0" fontId="41" fillId="58" borderId="68" applyNumberFormat="0" applyAlignment="0" applyProtection="0"/>
    <xf numFmtId="0" fontId="74" fillId="59" borderId="69" applyNumberFormat="0" applyFont="0" applyAlignment="0" applyProtection="0"/>
    <xf numFmtId="0" fontId="41" fillId="43" borderId="86" applyNumberFormat="0" applyAlignment="0" applyProtection="0"/>
    <xf numFmtId="0" fontId="20" fillId="0" borderId="79">
      <alignment horizontal="left" vertical="center"/>
    </xf>
    <xf numFmtId="0" fontId="41" fillId="58" borderId="68" applyNumberFormat="0" applyAlignment="0" applyProtection="0"/>
    <xf numFmtId="4" fontId="58" fillId="63" borderId="110" applyNumberFormat="0" applyProtection="0">
      <alignment horizontal="right" vertical="center"/>
    </xf>
    <xf numFmtId="0" fontId="41" fillId="43" borderId="114" applyNumberFormat="0" applyAlignment="0" applyProtection="0"/>
    <xf numFmtId="0" fontId="41" fillId="58" borderId="82" applyNumberFormat="0" applyAlignment="0" applyProtection="0"/>
    <xf numFmtId="0" fontId="41" fillId="58" borderId="114" applyNumberFormat="0" applyAlignment="0" applyProtection="0"/>
    <xf numFmtId="0" fontId="41" fillId="43" borderId="107" applyNumberFormat="0" applyAlignment="0" applyProtection="0"/>
    <xf numFmtId="0" fontId="41" fillId="43" borderId="82" applyNumberFormat="0" applyAlignment="0" applyProtection="0"/>
    <xf numFmtId="0" fontId="41" fillId="58" borderId="82" applyNumberFormat="0" applyAlignment="0" applyProtection="0"/>
    <xf numFmtId="0" fontId="41" fillId="58" borderId="75" applyNumberFormat="0" applyAlignment="0" applyProtection="0"/>
    <xf numFmtId="0" fontId="41" fillId="43" borderId="75" applyNumberFormat="0" applyAlignment="0" applyProtection="0"/>
    <xf numFmtId="0" fontId="41" fillId="58" borderId="114" applyNumberFormat="0" applyAlignment="0" applyProtection="0"/>
    <xf numFmtId="0" fontId="41" fillId="43" borderId="114" applyNumberFormat="0" applyAlignment="0" applyProtection="0"/>
    <xf numFmtId="0" fontId="41" fillId="58" borderId="107" applyNumberFormat="0" applyAlignment="0" applyProtection="0"/>
    <xf numFmtId="0" fontId="63" fillId="62" borderId="33" applyNumberFormat="0" applyAlignment="0" applyProtection="0"/>
    <xf numFmtId="0" fontId="34" fillId="56" borderId="33" applyNumberFormat="0" applyAlignment="0" applyProtection="0"/>
    <xf numFmtId="0" fontId="47" fillId="0" borderId="42" applyNumberFormat="0" applyFill="0" applyAlignment="0" applyProtection="0"/>
    <xf numFmtId="0" fontId="34" fillId="56" borderId="68" applyNumberFormat="0" applyAlignment="0" applyProtection="0"/>
    <xf numFmtId="0" fontId="1" fillId="0" borderId="0"/>
    <xf numFmtId="0" fontId="41" fillId="58" borderId="68" applyNumberFormat="0" applyAlignment="0" applyProtection="0"/>
    <xf numFmtId="0" fontId="41" fillId="58" borderId="68" applyNumberFormat="0" applyAlignment="0" applyProtection="0"/>
    <xf numFmtId="0" fontId="74" fillId="59" borderId="94" applyNumberFormat="0" applyFont="0" applyAlignment="0" applyProtection="0"/>
    <xf numFmtId="0" fontId="1" fillId="35" borderId="78" applyNumberFormat="0" applyProtection="0">
      <alignment horizontal="left" vertical="center" indent="1"/>
    </xf>
    <xf numFmtId="0" fontId="41" fillId="58" borderId="75" applyNumberFormat="0" applyAlignment="0" applyProtection="0"/>
    <xf numFmtId="0" fontId="41" fillId="43" borderId="114" applyNumberFormat="0" applyAlignment="0" applyProtection="0"/>
    <xf numFmtId="0" fontId="47" fillId="0" borderId="77" applyNumberFormat="0" applyFill="0" applyAlignment="0" applyProtection="0"/>
    <xf numFmtId="0" fontId="41" fillId="58" borderId="68" applyNumberFormat="0" applyAlignment="0" applyProtection="0"/>
    <xf numFmtId="0" fontId="20" fillId="0" borderId="90">
      <alignment horizontal="left" vertical="center"/>
    </xf>
    <xf numFmtId="0" fontId="74" fillId="59" borderId="41" applyNumberFormat="0" applyFont="0" applyAlignment="0" applyProtection="0"/>
    <xf numFmtId="0" fontId="1" fillId="59" borderId="41" applyNumberFormat="0" applyFont="0" applyAlignment="0" applyProtection="0"/>
    <xf numFmtId="0" fontId="41" fillId="58" borderId="75" applyNumberFormat="0" applyAlignment="0" applyProtection="0"/>
    <xf numFmtId="0" fontId="41" fillId="58" borderId="82" applyNumberFormat="0" applyAlignment="0" applyProtection="0"/>
    <xf numFmtId="0" fontId="41" fillId="43" borderId="86" applyNumberFormat="0" applyAlignment="0" applyProtection="0"/>
    <xf numFmtId="0" fontId="41" fillId="43" borderId="82" applyNumberFormat="0" applyAlignment="0" applyProtection="0"/>
    <xf numFmtId="0" fontId="41" fillId="43" borderId="75" applyNumberFormat="0" applyAlignment="0" applyProtection="0"/>
    <xf numFmtId="0" fontId="41" fillId="58" borderId="82" applyNumberFormat="0" applyAlignment="0" applyProtection="0"/>
    <xf numFmtId="0" fontId="41" fillId="58" borderId="75" applyNumberFormat="0" applyAlignment="0" applyProtection="0"/>
    <xf numFmtId="0" fontId="63" fillId="62" borderId="86" applyNumberFormat="0" applyAlignment="0" applyProtection="0"/>
    <xf numFmtId="0" fontId="41" fillId="58" borderId="114" applyNumberFormat="0" applyAlignment="0" applyProtection="0"/>
    <xf numFmtId="0" fontId="1" fillId="35" borderId="78" applyNumberFormat="0" applyProtection="0">
      <alignment horizontal="left" vertical="center" indent="1"/>
    </xf>
    <xf numFmtId="0" fontId="41" fillId="58" borderId="75" applyNumberFormat="0" applyAlignment="0" applyProtection="0"/>
    <xf numFmtId="0" fontId="1" fillId="35" borderId="78" applyNumberFormat="0" applyProtection="0">
      <alignment horizontal="left" vertical="center" indent="1"/>
    </xf>
    <xf numFmtId="0" fontId="41" fillId="43" borderId="82" applyNumberFormat="0" applyAlignment="0" applyProtection="0"/>
    <xf numFmtId="0" fontId="41" fillId="43" borderId="125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41" fillId="43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10" fontId="2" fillId="37" borderId="38" applyNumberFormat="0" applyBorder="0" applyAlignment="0" applyProtection="0"/>
    <xf numFmtId="0" fontId="41" fillId="43" borderId="107" applyNumberFormat="0" applyAlignment="0" applyProtection="0"/>
    <xf numFmtId="0" fontId="41" fillId="58" borderId="86" applyNumberFormat="0" applyAlignment="0" applyProtection="0"/>
    <xf numFmtId="0" fontId="63" fillId="62" borderId="107" applyNumberFormat="0" applyAlignment="0" applyProtection="0"/>
    <xf numFmtId="0" fontId="74" fillId="59" borderId="52" applyNumberFormat="0" applyFont="0" applyAlignment="0" applyProtection="0"/>
    <xf numFmtId="0" fontId="1" fillId="59" borderId="52" applyNumberFormat="0" applyFont="0" applyAlignment="0" applyProtection="0"/>
    <xf numFmtId="0" fontId="1" fillId="35" borderId="128" applyNumberFormat="0" applyProtection="0">
      <alignment horizontal="left" vertical="center" indent="1"/>
    </xf>
    <xf numFmtId="10" fontId="2" fillId="37" borderId="112" applyNumberFormat="0" applyBorder="0" applyAlignment="0" applyProtection="0"/>
    <xf numFmtId="0" fontId="41" fillId="58" borderId="75" applyNumberFormat="0" applyAlignment="0" applyProtection="0"/>
    <xf numFmtId="0" fontId="41" fillId="58" borderId="107" applyNumberFormat="0" applyAlignment="0" applyProtection="0"/>
    <xf numFmtId="0" fontId="44" fillId="59" borderId="108" applyNumberFormat="0" applyFont="0" applyAlignment="0" applyProtection="0"/>
    <xf numFmtId="0" fontId="41" fillId="58" borderId="107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20" fillId="0" borderId="129">
      <alignment horizontal="left" vertical="center"/>
    </xf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10" fontId="2" fillId="37" borderId="49" applyNumberFormat="0" applyBorder="0" applyAlignment="0" applyProtection="0"/>
    <xf numFmtId="0" fontId="41" fillId="58" borderId="125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63" fillId="62" borderId="40" applyNumberFormat="0" applyAlignment="0" applyProtection="0"/>
    <xf numFmtId="0" fontId="34" fillId="56" borderId="4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34" fillId="56" borderId="125" applyNumberFormat="0" applyAlignment="0" applyProtection="0"/>
    <xf numFmtId="0" fontId="47" fillId="0" borderId="127" applyNumberFormat="0" applyFill="0" applyAlignment="0" applyProtection="0"/>
    <xf numFmtId="0" fontId="1" fillId="59" borderId="115" applyNumberFormat="0" applyFont="0" applyAlignment="0" applyProtection="0"/>
    <xf numFmtId="0" fontId="63" fillId="62" borderId="107" applyNumberFormat="0" applyAlignment="0" applyProtection="0"/>
    <xf numFmtId="0" fontId="63" fillId="62" borderId="51" applyNumberFormat="0" applyAlignment="0" applyProtection="0"/>
    <xf numFmtId="0" fontId="34" fillId="56" borderId="51" applyNumberFormat="0" applyAlignment="0" applyProtection="0"/>
    <xf numFmtId="0" fontId="41" fillId="58" borderId="107" applyNumberFormat="0" applyAlignment="0" applyProtection="0"/>
    <xf numFmtId="0" fontId="41" fillId="43" borderId="107" applyNumberFormat="0" applyAlignment="0" applyProtection="0"/>
    <xf numFmtId="0" fontId="41" fillId="58" borderId="107" applyNumberFormat="0" applyAlignment="0" applyProtection="0"/>
    <xf numFmtId="0" fontId="41" fillId="58" borderId="107" applyNumberFormat="0" applyAlignment="0" applyProtection="0"/>
    <xf numFmtId="0" fontId="41" fillId="58" borderId="107" applyNumberFormat="0" applyAlignment="0" applyProtection="0"/>
    <xf numFmtId="0" fontId="34" fillId="56" borderId="60" applyNumberFormat="0" applyAlignment="0" applyProtection="0"/>
    <xf numFmtId="0" fontId="63" fillId="62" borderId="100" applyNumberFormat="0" applyAlignment="0" applyProtection="0"/>
    <xf numFmtId="0" fontId="47" fillId="0" borderId="109" applyNumberFormat="0" applyFill="0" applyAlignment="0" applyProtection="0"/>
    <xf numFmtId="0" fontId="1" fillId="35" borderId="128" applyNumberFormat="0" applyProtection="0">
      <alignment horizontal="left" vertical="center" indent="1"/>
    </xf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86" applyNumberFormat="0" applyAlignment="0" applyProtection="0"/>
    <xf numFmtId="0" fontId="41" fillId="58" borderId="86" applyNumberFormat="0" applyAlignment="0" applyProtection="0"/>
    <xf numFmtId="0" fontId="41" fillId="58" borderId="86" applyNumberFormat="0" applyAlignment="0" applyProtection="0"/>
    <xf numFmtId="0" fontId="41" fillId="58" borderId="86" applyNumberFormat="0" applyAlignment="0" applyProtection="0"/>
    <xf numFmtId="0" fontId="41" fillId="43" borderId="86" applyNumberFormat="0" applyAlignment="0" applyProtection="0"/>
    <xf numFmtId="0" fontId="41" fillId="43" borderId="86" applyNumberFormat="0" applyAlignment="0" applyProtection="0"/>
    <xf numFmtId="0" fontId="41" fillId="43" borderId="125" applyNumberFormat="0" applyAlignment="0" applyProtection="0"/>
    <xf numFmtId="0" fontId="47" fillId="0" borderId="102" applyNumberFormat="0" applyFill="0" applyAlignment="0" applyProtection="0"/>
    <xf numFmtId="0" fontId="1" fillId="59" borderId="87" applyNumberFormat="0" applyFont="0" applyAlignment="0" applyProtection="0"/>
    <xf numFmtId="0" fontId="74" fillId="59" borderId="87" applyNumberFormat="0" applyFont="0" applyAlignment="0" applyProtection="0"/>
    <xf numFmtId="0" fontId="41" fillId="43" borderId="118" applyNumberFormat="0" applyAlignment="0" applyProtection="0"/>
    <xf numFmtId="0" fontId="34" fillId="56" borderId="82" applyNumberFormat="0" applyAlignment="0" applyProtection="0"/>
    <xf numFmtId="0" fontId="63" fillId="62" borderId="82" applyNumberFormat="0" applyAlignment="0" applyProtection="0"/>
    <xf numFmtId="0" fontId="41" fillId="43" borderId="114" applyNumberFormat="0" applyAlignment="0" applyProtection="0"/>
    <xf numFmtId="0" fontId="41" fillId="43" borderId="114" applyNumberFormat="0" applyAlignment="0" applyProtection="0"/>
    <xf numFmtId="0" fontId="41" fillId="43" borderId="114" applyNumberFormat="0" applyAlignment="0" applyProtection="0"/>
    <xf numFmtId="0" fontId="41" fillId="58" borderId="114" applyNumberFormat="0" applyAlignment="0" applyProtection="0"/>
    <xf numFmtId="0" fontId="41" fillId="58" borderId="114" applyNumberFormat="0" applyAlignment="0" applyProtection="0"/>
    <xf numFmtId="0" fontId="92" fillId="64" borderId="106" applyBorder="0"/>
    <xf numFmtId="0" fontId="1" fillId="0" borderId="0"/>
    <xf numFmtId="0" fontId="41" fillId="58" borderId="125" applyNumberFormat="0" applyAlignment="0" applyProtection="0"/>
    <xf numFmtId="0" fontId="47" fillId="0" borderId="88" applyNumberFormat="0" applyFill="0" applyAlignment="0" applyProtection="0"/>
    <xf numFmtId="0" fontId="41" fillId="58" borderId="114" applyNumberFormat="0" applyAlignment="0" applyProtection="0"/>
    <xf numFmtId="10" fontId="2" fillId="37" borderId="80" applyNumberFormat="0" applyBorder="0" applyAlignment="0" applyProtection="0"/>
    <xf numFmtId="0" fontId="41" fillId="43" borderId="82" applyNumberFormat="0" applyAlignment="0" applyProtection="0"/>
    <xf numFmtId="0" fontId="41" fillId="58" borderId="82" applyNumberFormat="0" applyAlignment="0" applyProtection="0"/>
    <xf numFmtId="0" fontId="41" fillId="43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43" borderId="82" applyNumberFormat="0" applyAlignment="0" applyProtection="0"/>
    <xf numFmtId="0" fontId="41" fillId="43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41" fillId="58" borderId="118" applyNumberFormat="0" applyAlignment="0" applyProtection="0"/>
    <xf numFmtId="0" fontId="45" fillId="56" borderId="128" applyNumberFormat="0" applyAlignment="0" applyProtection="0"/>
    <xf numFmtId="0" fontId="41" fillId="58" borderId="125" applyNumberFormat="0" applyAlignment="0" applyProtection="0"/>
    <xf numFmtId="0" fontId="47" fillId="0" borderId="127" applyNumberFormat="0" applyFill="0" applyAlignment="0" applyProtection="0"/>
    <xf numFmtId="0" fontId="1" fillId="59" borderId="83" applyNumberFormat="0" applyFont="0" applyAlignment="0" applyProtection="0"/>
    <xf numFmtId="0" fontId="74" fillId="59" borderId="83" applyNumberFormat="0" applyFont="0" applyAlignment="0" applyProtection="0"/>
    <xf numFmtId="0" fontId="41" fillId="43" borderId="107" applyNumberFormat="0" applyAlignment="0" applyProtection="0"/>
    <xf numFmtId="0" fontId="41" fillId="58" borderId="125" applyNumberFormat="0" applyAlignment="0" applyProtection="0"/>
    <xf numFmtId="0" fontId="41" fillId="43" borderId="107" applyNumberFormat="0" applyAlignment="0" applyProtection="0"/>
    <xf numFmtId="0" fontId="45" fillId="56" borderId="110" applyNumberFormat="0" applyAlignment="0" applyProtection="0"/>
    <xf numFmtId="0" fontId="47" fillId="0" borderId="109" applyNumberFormat="0" applyFill="0" applyAlignment="0" applyProtection="0"/>
    <xf numFmtId="0" fontId="34" fillId="56" borderId="75" applyNumberFormat="0" applyAlignment="0" applyProtection="0"/>
    <xf numFmtId="0" fontId="63" fillId="62" borderId="75" applyNumberFormat="0" applyAlignment="0" applyProtection="0"/>
    <xf numFmtId="0" fontId="41" fillId="58" borderId="125" applyNumberFormat="0" applyAlignment="0" applyProtection="0"/>
    <xf numFmtId="0" fontId="41" fillId="58" borderId="107" applyNumberFormat="0" applyAlignment="0" applyProtection="0"/>
    <xf numFmtId="0" fontId="41" fillId="58" borderId="107" applyNumberFormat="0" applyAlignment="0" applyProtection="0"/>
    <xf numFmtId="0" fontId="41" fillId="58" borderId="107" applyNumberFormat="0" applyAlignment="0" applyProtection="0"/>
    <xf numFmtId="0" fontId="41" fillId="43" borderId="125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10" fontId="2" fillId="37" borderId="73" applyNumberFormat="0" applyBorder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43" borderId="7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58" borderId="125" applyNumberFormat="0" applyAlignment="0" applyProtection="0"/>
    <xf numFmtId="0" fontId="41" fillId="43" borderId="107" applyNumberFormat="0" applyAlignment="0" applyProtection="0"/>
    <xf numFmtId="0" fontId="34" fillId="56" borderId="118" applyNumberFormat="0" applyAlignment="0" applyProtection="0"/>
    <xf numFmtId="0" fontId="34" fillId="56" borderId="29" applyNumberFormat="0" applyAlignment="0" applyProtection="0"/>
    <xf numFmtId="0" fontId="63" fillId="62" borderId="29" applyNumberFormat="0" applyAlignment="0" applyProtection="0"/>
    <xf numFmtId="0" fontId="41" fillId="58" borderId="107" applyNumberFormat="0" applyAlignment="0" applyProtection="0"/>
    <xf numFmtId="0" fontId="41" fillId="43" borderId="114" applyNumberFormat="0" applyAlignment="0" applyProtection="0"/>
    <xf numFmtId="0" fontId="41" fillId="43" borderId="125" applyNumberFormat="0" applyAlignment="0" applyProtection="0"/>
    <xf numFmtId="0" fontId="1" fillId="59" borderId="115" applyNumberFormat="0" applyFont="0" applyAlignment="0" applyProtection="0"/>
    <xf numFmtId="0" fontId="41" fillId="43" borderId="107" applyNumberFormat="0" applyAlignment="0" applyProtection="0"/>
    <xf numFmtId="0" fontId="45" fillId="56" borderId="110" applyNumberFormat="0" applyAlignment="0" applyProtection="0"/>
    <xf numFmtId="0" fontId="44" fillId="59" borderId="94" applyNumberFormat="0" applyFont="0" applyAlignment="0" applyProtection="0"/>
    <xf numFmtId="0" fontId="47" fillId="0" borderId="77" applyNumberFormat="0" applyFill="0" applyAlignment="0" applyProtection="0"/>
    <xf numFmtId="0" fontId="34" fillId="56" borderId="114" applyNumberFormat="0" applyAlignment="0" applyProtection="0"/>
    <xf numFmtId="0" fontId="41" fillId="58" borderId="86" applyNumberFormat="0" applyAlignment="0" applyProtection="0"/>
    <xf numFmtId="0" fontId="41" fillId="43" borderId="86" applyNumberFormat="0" applyAlignment="0" applyProtection="0"/>
    <xf numFmtId="0" fontId="45" fillId="62" borderId="128" applyNumberFormat="0" applyAlignment="0" applyProtection="0"/>
    <xf numFmtId="0" fontId="92" fillId="64" borderId="81" applyBorder="0"/>
    <xf numFmtId="0" fontId="45" fillId="56" borderId="110" applyNumberFormat="0" applyAlignment="0" applyProtection="0"/>
    <xf numFmtId="0" fontId="41" fillId="58" borderId="114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43" borderId="68" applyNumberFormat="0" applyAlignment="0" applyProtection="0"/>
    <xf numFmtId="0" fontId="41" fillId="58" borderId="68" applyNumberFormat="0" applyAlignment="0" applyProtection="0"/>
    <xf numFmtId="0" fontId="41" fillId="43" borderId="68" applyNumberFormat="0" applyAlignment="0" applyProtection="0"/>
    <xf numFmtId="0" fontId="41" fillId="58" borderId="68" applyNumberFormat="0" applyAlignment="0" applyProtection="0"/>
    <xf numFmtId="0" fontId="41" fillId="58" borderId="68" applyNumberFormat="0" applyAlignment="0" applyProtection="0"/>
    <xf numFmtId="0" fontId="41" fillId="58" borderId="68" applyNumberFormat="0" applyAlignment="0" applyProtection="0"/>
    <xf numFmtId="0" fontId="41" fillId="58" borderId="93" applyNumberFormat="0" applyAlignment="0" applyProtection="0"/>
    <xf numFmtId="0" fontId="41" fillId="58" borderId="86" applyNumberFormat="0" applyAlignment="0" applyProtection="0"/>
    <xf numFmtId="0" fontId="41" fillId="58" borderId="107" applyNumberFormat="0" applyAlignment="0" applyProtection="0"/>
    <xf numFmtId="0" fontId="1" fillId="59" borderId="108" applyNumberFormat="0" applyFont="0" applyAlignment="0" applyProtection="0"/>
    <xf numFmtId="0" fontId="41" fillId="58" borderId="82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58" borderId="107" applyNumberFormat="0" applyAlignment="0" applyProtection="0"/>
    <xf numFmtId="0" fontId="63" fillId="62" borderId="64" applyNumberFormat="0" applyAlignment="0" applyProtection="0"/>
    <xf numFmtId="0" fontId="47" fillId="0" borderId="120" applyNumberFormat="0" applyFill="0" applyAlignment="0" applyProtection="0"/>
    <xf numFmtId="0" fontId="92" fillId="0" borderId="105" applyAlignment="0">
      <alignment horizontal="right"/>
    </xf>
    <xf numFmtId="0" fontId="92" fillId="64" borderId="67" applyBorder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58" borderId="86" applyNumberFormat="0" applyAlignment="0" applyProtection="0"/>
    <xf numFmtId="0" fontId="1" fillId="59" borderId="65" applyNumberFormat="0" applyFont="0" applyAlignment="0" applyProtection="0"/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58" borderId="86" applyNumberFormat="0" applyAlignment="0" applyProtection="0"/>
    <xf numFmtId="0" fontId="41" fillId="43" borderId="82" applyNumberFormat="0" applyAlignment="0" applyProtection="0"/>
    <xf numFmtId="0" fontId="1" fillId="59" borderId="30" applyNumberFormat="0" applyFont="0" applyAlignment="0" applyProtection="0"/>
    <xf numFmtId="0" fontId="74" fillId="59" borderId="30" applyNumberFormat="0" applyFont="0" applyAlignment="0" applyProtection="0"/>
    <xf numFmtId="0" fontId="41" fillId="58" borderId="125" applyNumberFormat="0" applyAlignment="0" applyProtection="0"/>
    <xf numFmtId="0" fontId="41" fillId="58" borderId="75" applyNumberFormat="0" applyAlignment="0" applyProtection="0"/>
    <xf numFmtId="0" fontId="45" fillId="62" borderId="71" applyNumberFormat="0" applyAlignment="0" applyProtection="0"/>
    <xf numFmtId="0" fontId="41" fillId="43" borderId="86" applyNumberFormat="0" applyAlignment="0" applyProtection="0"/>
    <xf numFmtId="0" fontId="41" fillId="43" borderId="82" applyNumberFormat="0" applyAlignment="0" applyProtection="0"/>
    <xf numFmtId="0" fontId="41" fillId="43" borderId="114" applyNumberFormat="0" applyAlignment="0" applyProtection="0"/>
    <xf numFmtId="0" fontId="92" fillId="64" borderId="63" applyBorder="0"/>
    <xf numFmtId="0" fontId="41" fillId="43" borderId="86" applyNumberFormat="0" applyAlignment="0" applyProtection="0"/>
    <xf numFmtId="0" fontId="41" fillId="58" borderId="86" applyNumberFormat="0" applyAlignment="0" applyProtection="0"/>
    <xf numFmtId="0" fontId="41" fillId="43" borderId="75" applyNumberFormat="0" applyAlignment="0" applyProtection="0"/>
    <xf numFmtId="0" fontId="41" fillId="43" borderId="107" applyNumberFormat="0" applyAlignment="0" applyProtection="0"/>
    <xf numFmtId="0" fontId="44" fillId="59" borderId="69" applyNumberFormat="0" applyFont="0" applyAlignment="0" applyProtection="0"/>
    <xf numFmtId="0" fontId="41" fillId="58" borderId="82" applyNumberFormat="0" applyAlignment="0" applyProtection="0"/>
    <xf numFmtId="0" fontId="45" fillId="56" borderId="89" applyNumberFormat="0" applyAlignment="0" applyProtection="0"/>
    <xf numFmtId="0" fontId="41" fillId="58" borderId="114" applyNumberFormat="0" applyAlignment="0" applyProtection="0"/>
    <xf numFmtId="0" fontId="44" fillId="59" borderId="83" applyNumberFormat="0" applyFont="0" applyAlignment="0" applyProtection="0"/>
    <xf numFmtId="0" fontId="41" fillId="58" borderId="86" applyNumberFormat="0" applyAlignment="0" applyProtection="0"/>
    <xf numFmtId="0" fontId="1" fillId="0" borderId="0"/>
    <xf numFmtId="0" fontId="41" fillId="58" borderId="114" applyNumberFormat="0" applyAlignment="0" applyProtection="0"/>
    <xf numFmtId="0" fontId="92" fillId="64" borderId="117" applyBorder="0"/>
    <xf numFmtId="0" fontId="41" fillId="43" borderId="86" applyNumberFormat="0" applyAlignment="0" applyProtection="0"/>
    <xf numFmtId="0" fontId="63" fillId="62" borderId="82" applyNumberFormat="0" applyAlignment="0" applyProtection="0"/>
    <xf numFmtId="0" fontId="41" fillId="43" borderId="86" applyNumberFormat="0" applyAlignment="0" applyProtection="0"/>
    <xf numFmtId="0" fontId="41" fillId="58" borderId="68" applyNumberFormat="0" applyAlignment="0" applyProtection="0"/>
    <xf numFmtId="0" fontId="44" fillId="59" borderId="119" applyNumberFormat="0" applyFont="0" applyAlignment="0" applyProtection="0"/>
    <xf numFmtId="0" fontId="41" fillId="43" borderId="125" applyNumberFormat="0" applyAlignment="0" applyProtection="0"/>
    <xf numFmtId="0" fontId="41" fillId="58" borderId="114" applyNumberFormat="0" applyAlignment="0" applyProtection="0"/>
    <xf numFmtId="0" fontId="34" fillId="56" borderId="68" applyNumberFormat="0" applyAlignment="0" applyProtection="0"/>
    <xf numFmtId="0" fontId="41" fillId="58" borderId="107" applyNumberFormat="0" applyAlignment="0" applyProtection="0"/>
    <xf numFmtId="0" fontId="47" fillId="0" borderId="70" applyNumberFormat="0" applyFill="0" applyAlignment="0" applyProtection="0"/>
    <xf numFmtId="0" fontId="41" fillId="58" borderId="107" applyNumberFormat="0" applyAlignment="0" applyProtection="0"/>
    <xf numFmtId="0" fontId="41" fillId="58" borderId="114" applyNumberFormat="0" applyAlignment="0" applyProtection="0"/>
    <xf numFmtId="0" fontId="41" fillId="58" borderId="68" applyNumberFormat="0" applyAlignment="0" applyProtection="0"/>
    <xf numFmtId="0" fontId="41" fillId="43" borderId="114" applyNumberFormat="0" applyAlignment="0" applyProtection="0"/>
    <xf numFmtId="0" fontId="41" fillId="58" borderId="11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114" applyNumberFormat="0" applyAlignment="0" applyProtection="0"/>
    <xf numFmtId="0" fontId="34" fillId="56" borderId="86" applyNumberFormat="0" applyAlignment="0" applyProtection="0"/>
    <xf numFmtId="0" fontId="41" fillId="43" borderId="64" applyNumberFormat="0" applyAlignment="0" applyProtection="0"/>
    <xf numFmtId="0" fontId="41" fillId="43" borderId="64" applyNumberFormat="0" applyAlignment="0" applyProtection="0"/>
    <xf numFmtId="0" fontId="34" fillId="56" borderId="107" applyNumberFormat="0" applyAlignment="0" applyProtection="0"/>
    <xf numFmtId="0" fontId="41" fillId="43" borderId="125" applyNumberForma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34" fillId="56" borderId="86" applyNumberFormat="0" applyAlignment="0" applyProtection="0"/>
    <xf numFmtId="0" fontId="41" fillId="43" borderId="114" applyNumberFormat="0" applyAlignment="0" applyProtection="0"/>
    <xf numFmtId="0" fontId="41" fillId="58" borderId="68" applyNumberFormat="0" applyAlignment="0" applyProtection="0"/>
    <xf numFmtId="0" fontId="41" fillId="43" borderId="114" applyNumberFormat="0" applyAlignment="0" applyProtection="0"/>
    <xf numFmtId="0" fontId="41" fillId="43" borderId="86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92" fillId="64" borderId="46" applyBorder="0"/>
    <xf numFmtId="0" fontId="1" fillId="0" borderId="0"/>
    <xf numFmtId="0" fontId="34" fillId="56" borderId="51" applyNumberFormat="0" applyAlignment="0" applyProtection="0"/>
    <xf numFmtId="0" fontId="41" fillId="58" borderId="100" applyNumberFormat="0" applyAlignment="0" applyProtection="0"/>
    <xf numFmtId="0" fontId="41" fillId="58" borderId="107" applyNumberFormat="0" applyAlignment="0" applyProtection="0"/>
    <xf numFmtId="0" fontId="1" fillId="0" borderId="0"/>
    <xf numFmtId="0" fontId="41" fillId="43" borderId="60" applyNumberFormat="0" applyAlignment="0" applyProtection="0"/>
    <xf numFmtId="0" fontId="47" fillId="0" borderId="77" applyNumberFormat="0" applyFill="0" applyAlignment="0" applyProtection="0"/>
    <xf numFmtId="4" fontId="58" fillId="63" borderId="89" applyNumberFormat="0" applyProtection="0">
      <alignment horizontal="right" vertical="center"/>
    </xf>
    <xf numFmtId="0" fontId="41" fillId="43" borderId="125" applyNumberFormat="0" applyAlignment="0" applyProtection="0"/>
    <xf numFmtId="0" fontId="41" fillId="58" borderId="75" applyNumberFormat="0" applyAlignment="0" applyProtection="0"/>
    <xf numFmtId="0" fontId="44" fillId="59" borderId="76" applyNumberFormat="0" applyFont="0" applyAlignment="0" applyProtection="0"/>
    <xf numFmtId="0" fontId="41" fillId="43" borderId="75" applyNumberFormat="0" applyAlignment="0" applyProtection="0"/>
    <xf numFmtId="0" fontId="41" fillId="43" borderId="68" applyNumberFormat="0" applyAlignment="0" applyProtection="0"/>
    <xf numFmtId="0" fontId="41" fillId="43" borderId="118" applyNumberFormat="0" applyAlignment="0" applyProtection="0"/>
    <xf numFmtId="0" fontId="41" fillId="58" borderId="82" applyNumberFormat="0" applyAlignment="0" applyProtection="0"/>
    <xf numFmtId="0" fontId="63" fillId="62" borderId="86" applyNumberFormat="0" applyAlignment="0" applyProtection="0"/>
    <xf numFmtId="0" fontId="41" fillId="43" borderId="118" applyNumberFormat="0" applyAlignment="0" applyProtection="0"/>
    <xf numFmtId="0" fontId="41" fillId="58" borderId="86" applyNumberFormat="0" applyAlignment="0" applyProtection="0"/>
    <xf numFmtId="0" fontId="1" fillId="0" borderId="0"/>
    <xf numFmtId="0" fontId="41" fillId="43" borderId="75" applyNumberFormat="0" applyAlignment="0" applyProtection="0"/>
    <xf numFmtId="0" fontId="41" fillId="58" borderId="51" applyNumberFormat="0" applyAlignment="0" applyProtection="0"/>
    <xf numFmtId="0" fontId="34" fillId="56" borderId="40" applyNumberFormat="0" applyAlignment="0" applyProtection="0"/>
    <xf numFmtId="0" fontId="20" fillId="0" borderId="122">
      <alignment horizontal="left" vertical="center"/>
    </xf>
    <xf numFmtId="0" fontId="41" fillId="58" borderId="114" applyNumberFormat="0" applyAlignment="0" applyProtection="0"/>
    <xf numFmtId="0" fontId="41" fillId="58" borderId="107" applyNumberFormat="0" applyAlignment="0" applyProtection="0"/>
    <xf numFmtId="4" fontId="58" fillId="63" borderId="78" applyNumberFormat="0" applyProtection="0">
      <alignment horizontal="right" vertical="center"/>
    </xf>
    <xf numFmtId="0" fontId="41" fillId="43" borderId="75" applyNumberFormat="0" applyAlignment="0" applyProtection="0"/>
    <xf numFmtId="0" fontId="41" fillId="43" borderId="68" applyNumberFormat="0" applyAlignment="0" applyProtection="0"/>
    <xf numFmtId="0" fontId="41" fillId="43" borderId="125" applyNumberFormat="0" applyAlignment="0" applyProtection="0"/>
    <xf numFmtId="0" fontId="41" fillId="43" borderId="82" applyNumberFormat="0" applyAlignment="0" applyProtection="0"/>
    <xf numFmtId="0" fontId="41" fillId="58" borderId="75" applyNumberFormat="0" applyAlignment="0" applyProtection="0"/>
    <xf numFmtId="0" fontId="41" fillId="43" borderId="107" applyNumberFormat="0" applyAlignment="0" applyProtection="0"/>
    <xf numFmtId="0" fontId="41" fillId="43" borderId="51" applyNumberFormat="0" applyAlignment="0" applyProtection="0"/>
    <xf numFmtId="0" fontId="47" fillId="0" borderId="77" applyNumberFormat="0" applyFill="0" applyAlignment="0" applyProtection="0"/>
    <xf numFmtId="0" fontId="45" fillId="56" borderId="78" applyNumberFormat="0" applyAlignment="0" applyProtection="0"/>
    <xf numFmtId="0" fontId="44" fillId="59" borderId="108" applyNumberFormat="0" applyFont="0" applyAlignment="0" applyProtection="0"/>
    <xf numFmtId="0" fontId="92" fillId="64" borderId="59" applyBorder="0"/>
    <xf numFmtId="0" fontId="63" fillId="62" borderId="68" applyNumberFormat="0" applyAlignment="0" applyProtection="0"/>
    <xf numFmtId="0" fontId="41" fillId="43" borderId="75" applyNumberFormat="0" applyAlignment="0" applyProtection="0"/>
    <xf numFmtId="0" fontId="47" fillId="0" borderId="70" applyNumberFormat="0" applyFill="0" applyAlignment="0" applyProtection="0"/>
    <xf numFmtId="0" fontId="1" fillId="0" borderId="0"/>
    <xf numFmtId="0" fontId="41" fillId="43" borderId="75" applyNumberFormat="0" applyAlignment="0" applyProtection="0"/>
    <xf numFmtId="0" fontId="34" fillId="56" borderId="107" applyNumberFormat="0" applyAlignment="0" applyProtection="0"/>
    <xf numFmtId="0" fontId="34" fillId="56" borderId="33" applyNumberFormat="0" applyAlignment="0" applyProtection="0"/>
    <xf numFmtId="0" fontId="1" fillId="0" borderId="0"/>
    <xf numFmtId="0" fontId="74" fillId="59" borderId="108" applyNumberFormat="0" applyFont="0" applyAlignment="0" applyProtection="0"/>
    <xf numFmtId="0" fontId="41" fillId="43" borderId="100" applyNumberFormat="0" applyAlignment="0" applyProtection="0"/>
    <xf numFmtId="0" fontId="41" fillId="43" borderId="86" applyNumberFormat="0" applyAlignment="0" applyProtection="0"/>
    <xf numFmtId="0" fontId="74" fillId="59" borderId="76" applyNumberFormat="0" applyFont="0" applyAlignment="0" applyProtection="0"/>
    <xf numFmtId="0" fontId="41" fillId="58" borderId="75" applyNumberFormat="0" applyAlignment="0" applyProtection="0"/>
    <xf numFmtId="0" fontId="41" fillId="58" borderId="86" applyNumberFormat="0" applyAlignment="0" applyProtection="0"/>
    <xf numFmtId="0" fontId="41" fillId="43" borderId="40" applyNumberFormat="0" applyAlignment="0" applyProtection="0"/>
    <xf numFmtId="0" fontId="41" fillId="58" borderId="40" applyNumberFormat="0" applyAlignment="0" applyProtection="0"/>
    <xf numFmtId="0" fontId="41" fillId="58" borderId="68" applyNumberFormat="0" applyAlignment="0" applyProtection="0"/>
    <xf numFmtId="0" fontId="41" fillId="58" borderId="125" applyNumberFormat="0" applyAlignment="0" applyProtection="0"/>
    <xf numFmtId="0" fontId="41" fillId="58" borderId="114" applyNumberFormat="0" applyAlignment="0" applyProtection="0"/>
    <xf numFmtId="0" fontId="1" fillId="59" borderId="108" applyNumberFormat="0" applyFont="0" applyAlignment="0" applyProtection="0"/>
    <xf numFmtId="0" fontId="41" fillId="43" borderId="75" applyNumberFormat="0" applyAlignment="0" applyProtection="0"/>
    <xf numFmtId="0" fontId="41" fillId="58" borderId="100" applyNumberFormat="0" applyAlignment="0" applyProtection="0"/>
    <xf numFmtId="0" fontId="45" fillId="56" borderId="78" applyNumberFormat="0" applyAlignment="0" applyProtection="0"/>
    <xf numFmtId="0" fontId="41" fillId="58" borderId="86" applyNumberFormat="0" applyAlignment="0" applyProtection="0"/>
    <xf numFmtId="4" fontId="58" fillId="63" borderId="128" applyNumberFormat="0" applyProtection="0">
      <alignment horizontal="right" vertical="center"/>
    </xf>
    <xf numFmtId="0" fontId="34" fillId="56" borderId="86" applyNumberFormat="0" applyAlignment="0" applyProtection="0"/>
    <xf numFmtId="0" fontId="41" fillId="43" borderId="125" applyNumberFormat="0" applyAlignment="0" applyProtection="0"/>
    <xf numFmtId="0" fontId="45" fillId="56" borderId="121" applyNumberFormat="0" applyAlignment="0" applyProtection="0"/>
    <xf numFmtId="0" fontId="1" fillId="35" borderId="128" applyNumberFormat="0" applyProtection="0">
      <alignment horizontal="left" vertical="center" indent="1"/>
    </xf>
    <xf numFmtId="0" fontId="41" fillId="58" borderId="56" applyNumberFormat="0" applyAlignment="0" applyProtection="0"/>
    <xf numFmtId="0" fontId="41" fillId="58" borderId="114" applyNumberFormat="0" applyAlignment="0" applyProtection="0"/>
    <xf numFmtId="0" fontId="45" fillId="56" borderId="71" applyNumberFormat="0" applyAlignment="0" applyProtection="0"/>
    <xf numFmtId="0" fontId="1" fillId="35" borderId="43" applyNumberFormat="0" applyProtection="0">
      <alignment horizontal="left" vertical="center" indent="1"/>
    </xf>
    <xf numFmtId="0" fontId="41" fillId="43" borderId="125" applyNumberFormat="0" applyAlignment="0" applyProtection="0"/>
    <xf numFmtId="0" fontId="41" fillId="58" borderId="68" applyNumberFormat="0" applyAlignment="0" applyProtection="0"/>
    <xf numFmtId="0" fontId="41" fillId="58" borderId="86" applyNumberFormat="0" applyAlignment="0" applyProtection="0"/>
    <xf numFmtId="0" fontId="41" fillId="43" borderId="68" applyNumberFormat="0" applyAlignment="0" applyProtection="0"/>
    <xf numFmtId="0" fontId="41" fillId="58" borderId="107" applyNumberFormat="0" applyAlignment="0" applyProtection="0"/>
    <xf numFmtId="0" fontId="44" fillId="59" borderId="48" applyNumberFormat="0" applyFont="0" applyAlignment="0" applyProtection="0"/>
    <xf numFmtId="0" fontId="44" fillId="59" borderId="61" applyNumberFormat="0" applyFont="0" applyAlignment="0" applyProtection="0"/>
    <xf numFmtId="0" fontId="92" fillId="0" borderId="38" applyAlignment="0">
      <alignment horizontal="right"/>
    </xf>
    <xf numFmtId="0" fontId="41" fillId="58" borderId="68" applyNumberFormat="0" applyAlignment="0" applyProtection="0"/>
    <xf numFmtId="0" fontId="34" fillId="56" borderId="100" applyNumberFormat="0" applyAlignment="0" applyProtection="0"/>
    <xf numFmtId="0" fontId="41" fillId="43" borderId="56" applyNumberFormat="0" applyAlignment="0" applyProtection="0"/>
    <xf numFmtId="0" fontId="41" fillId="43" borderId="40" applyNumberFormat="0" applyAlignment="0" applyProtection="0"/>
    <xf numFmtId="0" fontId="1" fillId="35" borderId="43" applyNumberFormat="0" applyProtection="0">
      <alignment horizontal="left" vertical="center" indent="1"/>
    </xf>
    <xf numFmtId="0" fontId="41" fillId="58" borderId="40" applyNumberFormat="0" applyAlignment="0" applyProtection="0"/>
    <xf numFmtId="0" fontId="41" fillId="58" borderId="40" applyNumberFormat="0" applyAlignment="0" applyProtection="0"/>
    <xf numFmtId="0" fontId="1" fillId="35" borderId="43" applyNumberFormat="0" applyProtection="0">
      <alignment horizontal="left" vertical="center" indent="1"/>
    </xf>
    <xf numFmtId="0" fontId="41" fillId="58" borderId="118" applyNumberFormat="0" applyAlignment="0" applyProtection="0"/>
    <xf numFmtId="0" fontId="41" fillId="58" borderId="40" applyNumberFormat="0" applyAlignment="0" applyProtection="0"/>
    <xf numFmtId="0" fontId="41" fillId="43" borderId="40" applyNumberFormat="0" applyAlignment="0" applyProtection="0"/>
    <xf numFmtId="0" fontId="74" fillId="59" borderId="41" applyNumberFormat="0" applyFont="0" applyAlignment="0" applyProtection="0"/>
    <xf numFmtId="0" fontId="41" fillId="43" borderId="68" applyNumberFormat="0" applyAlignment="0" applyProtection="0"/>
    <xf numFmtId="0" fontId="41" fillId="58" borderId="40" applyNumberFormat="0" applyAlignment="0" applyProtection="0"/>
    <xf numFmtId="0" fontId="41" fillId="43" borderId="114" applyNumberFormat="0" applyAlignment="0" applyProtection="0"/>
    <xf numFmtId="0" fontId="41" fillId="43" borderId="40" applyNumberFormat="0" applyAlignment="0" applyProtection="0"/>
    <xf numFmtId="0" fontId="41" fillId="43" borderId="107" applyNumberFormat="0" applyAlignment="0" applyProtection="0"/>
    <xf numFmtId="0" fontId="1" fillId="0" borderId="0"/>
    <xf numFmtId="0" fontId="41" fillId="58" borderId="40" applyNumberFormat="0" applyAlignment="0" applyProtection="0"/>
    <xf numFmtId="0" fontId="44" fillId="59" borderId="65" applyNumberFormat="0" applyFont="0" applyAlignment="0" applyProtection="0"/>
    <xf numFmtId="0" fontId="63" fillId="62" borderId="40" applyNumberFormat="0" applyAlignment="0" applyProtection="0"/>
    <xf numFmtId="0" fontId="41" fillId="58" borderId="114" applyNumberFormat="0" applyAlignment="0" applyProtection="0"/>
    <xf numFmtId="0" fontId="74" fillId="59" borderId="115" applyNumberFormat="0" applyFont="0" applyAlignment="0" applyProtection="0"/>
    <xf numFmtId="0" fontId="41" fillId="58" borderId="40" applyNumberFormat="0" applyAlignment="0" applyProtection="0"/>
    <xf numFmtId="0" fontId="41" fillId="58" borderId="40" applyNumberFormat="0" applyAlignment="0" applyProtection="0"/>
    <xf numFmtId="0" fontId="41" fillId="43" borderId="114" applyNumberFormat="0" applyAlignment="0" applyProtection="0"/>
    <xf numFmtId="0" fontId="20" fillId="0" borderId="44">
      <alignment horizontal="left" vertical="center"/>
    </xf>
    <xf numFmtId="0" fontId="63" fillId="62" borderId="75" applyNumberFormat="0" applyAlignment="0" applyProtection="0"/>
    <xf numFmtId="0" fontId="41" fillId="58" borderId="40" applyNumberFormat="0" applyAlignment="0" applyProtection="0"/>
    <xf numFmtId="0" fontId="47" fillId="0" borderId="42" applyNumberFormat="0" applyFill="0" applyAlignment="0" applyProtection="0"/>
    <xf numFmtId="0" fontId="41" fillId="43" borderId="40" applyNumberFormat="0" applyAlignment="0" applyProtection="0"/>
    <xf numFmtId="0" fontId="41" fillId="43" borderId="51" applyNumberFormat="0" applyAlignment="0" applyProtection="0"/>
    <xf numFmtId="0" fontId="20" fillId="0" borderId="72">
      <alignment horizontal="left" vertical="center"/>
    </xf>
    <xf numFmtId="0" fontId="41" fillId="58" borderId="107" applyNumberFormat="0" applyAlignment="0" applyProtection="0"/>
    <xf numFmtId="0" fontId="41" fillId="43" borderId="40" applyNumberFormat="0" applyAlignment="0" applyProtection="0"/>
    <xf numFmtId="0" fontId="34" fillId="56" borderId="40" applyNumberFormat="0" applyAlignment="0" applyProtection="0"/>
    <xf numFmtId="0" fontId="41" fillId="43" borderId="40" applyNumberFormat="0" applyAlignment="0" applyProtection="0"/>
    <xf numFmtId="0" fontId="1" fillId="35" borderId="43" applyNumberFormat="0" applyProtection="0">
      <alignment horizontal="left" vertical="center" indent="1"/>
    </xf>
    <xf numFmtId="0" fontId="41" fillId="43" borderId="40" applyNumberFormat="0" applyAlignment="0" applyProtection="0"/>
    <xf numFmtId="10" fontId="2" fillId="37" borderId="98" applyNumberFormat="0" applyBorder="0" applyAlignment="0" applyProtection="0"/>
    <xf numFmtId="0" fontId="47" fillId="0" borderId="53" applyNumberFormat="0" applyFill="0" applyAlignment="0" applyProtection="0"/>
    <xf numFmtId="0" fontId="41" fillId="58" borderId="75" applyNumberFormat="0" applyAlignment="0" applyProtection="0"/>
    <xf numFmtId="4" fontId="58" fillId="63" borderId="43" applyNumberFormat="0" applyProtection="0">
      <alignment horizontal="right" vertical="center"/>
    </xf>
    <xf numFmtId="0" fontId="41" fillId="58" borderId="40" applyNumberFormat="0" applyAlignment="0" applyProtection="0"/>
    <xf numFmtId="0" fontId="47" fillId="0" borderId="88" applyNumberFormat="0" applyFill="0" applyAlignment="0" applyProtection="0"/>
    <xf numFmtId="0" fontId="41" fillId="43" borderId="40" applyNumberFormat="0" applyAlignment="0" applyProtection="0"/>
    <xf numFmtId="0" fontId="41" fillId="43" borderId="51" applyNumberFormat="0" applyAlignment="0" applyProtection="0"/>
    <xf numFmtId="0" fontId="41" fillId="58" borderId="40" applyNumberFormat="0" applyAlignment="0" applyProtection="0"/>
    <xf numFmtId="0" fontId="41" fillId="43" borderId="86" applyNumberFormat="0" applyAlignment="0" applyProtection="0"/>
    <xf numFmtId="0" fontId="34" fillId="56" borderId="82" applyNumberFormat="0" applyAlignment="0" applyProtection="0"/>
    <xf numFmtId="0" fontId="47" fillId="0" borderId="77" applyNumberFormat="0" applyFill="0" applyAlignment="0" applyProtection="0"/>
    <xf numFmtId="0" fontId="63" fillId="62" borderId="68" applyNumberFormat="0" applyAlignment="0" applyProtection="0"/>
    <xf numFmtId="0" fontId="41" fillId="43" borderId="64" applyNumberFormat="0" applyAlignment="0" applyProtection="0"/>
    <xf numFmtId="0" fontId="44" fillId="59" borderId="69" applyNumberFormat="0" applyFont="0" applyAlignment="0" applyProtection="0"/>
    <xf numFmtId="0" fontId="41" fillId="58" borderId="40" applyNumberFormat="0" applyAlignment="0" applyProtection="0"/>
    <xf numFmtId="0" fontId="47" fillId="0" borderId="42" applyNumberFormat="0" applyFill="0" applyAlignment="0" applyProtection="0"/>
    <xf numFmtId="0" fontId="34" fillId="56" borderId="40" applyNumberFormat="0" applyAlignment="0" applyProtection="0"/>
    <xf numFmtId="0" fontId="41" fillId="43" borderId="40" applyNumberFormat="0" applyAlignment="0" applyProtection="0"/>
    <xf numFmtId="10" fontId="2" fillId="37" borderId="105" applyNumberFormat="0" applyBorder="0" applyAlignment="0" applyProtection="0"/>
    <xf numFmtId="0" fontId="34" fillId="56" borderId="93" applyNumberFormat="0" applyAlignment="0" applyProtection="0"/>
    <xf numFmtId="0" fontId="41" fillId="58" borderId="114" applyNumberFormat="0" applyAlignment="0" applyProtection="0"/>
    <xf numFmtId="0" fontId="47" fillId="0" borderId="35" applyNumberFormat="0" applyFill="0" applyAlignment="0" applyProtection="0"/>
    <xf numFmtId="0" fontId="41" fillId="58" borderId="64" applyNumberFormat="0" applyAlignment="0" applyProtection="0"/>
    <xf numFmtId="0" fontId="41" fillId="43" borderId="114" applyNumberFormat="0" applyAlignment="0" applyProtection="0"/>
    <xf numFmtId="0" fontId="41" fillId="43" borderId="33" applyNumberFormat="0" applyAlignment="0" applyProtection="0"/>
    <xf numFmtId="0" fontId="41" fillId="43" borderId="82" applyNumberFormat="0" applyAlignment="0" applyProtection="0"/>
    <xf numFmtId="0" fontId="41" fillId="58" borderId="51" applyNumberFormat="0" applyAlignment="0" applyProtection="0"/>
    <xf numFmtId="0" fontId="44" fillId="59" borderId="34" applyNumberFormat="0" applyFont="0" applyAlignment="0" applyProtection="0"/>
    <xf numFmtId="0" fontId="63" fillId="62" borderId="60" applyNumberFormat="0" applyAlignment="0" applyProtection="0"/>
    <xf numFmtId="0" fontId="74" fillId="59" borderId="108" applyNumberFormat="0" applyFont="0" applyAlignment="0" applyProtection="0"/>
    <xf numFmtId="0" fontId="41" fillId="58" borderId="125" applyNumberFormat="0" applyAlignment="0" applyProtection="0"/>
    <xf numFmtId="0" fontId="41" fillId="43" borderId="64" applyNumberFormat="0" applyAlignment="0" applyProtection="0"/>
    <xf numFmtId="0" fontId="20" fillId="0" borderId="55">
      <alignment horizontal="left" vertical="center"/>
    </xf>
    <xf numFmtId="0" fontId="41" fillId="58" borderId="56" applyNumberFormat="0" applyAlignment="0" applyProtection="0"/>
    <xf numFmtId="0" fontId="41" fillId="58" borderId="56" applyNumberFormat="0" applyAlignment="0" applyProtection="0"/>
    <xf numFmtId="0" fontId="1" fillId="35" borderId="78" applyNumberFormat="0" applyProtection="0">
      <alignment horizontal="left" vertical="center" indent="1"/>
    </xf>
    <xf numFmtId="0" fontId="41" fillId="58" borderId="107" applyNumberFormat="0" applyAlignment="0" applyProtection="0"/>
    <xf numFmtId="0" fontId="41" fillId="58" borderId="107" applyNumberFormat="0" applyAlignment="0" applyProtection="0"/>
    <xf numFmtId="0" fontId="47" fillId="0" borderId="42" applyNumberFormat="0" applyFill="0" applyAlignment="0" applyProtection="0"/>
    <xf numFmtId="0" fontId="1" fillId="35" borderId="110" applyNumberFormat="0" applyProtection="0">
      <alignment horizontal="left" vertical="center" indent="1"/>
    </xf>
    <xf numFmtId="0" fontId="41" fillId="58" borderId="33" applyNumberFormat="0" applyAlignment="0" applyProtection="0"/>
    <xf numFmtId="0" fontId="41" fillId="58" borderId="40" applyNumberFormat="0" applyAlignment="0" applyProtection="0"/>
    <xf numFmtId="0" fontId="1" fillId="35" borderId="43" applyNumberFormat="0" applyProtection="0">
      <alignment horizontal="left" vertical="center" indent="1"/>
    </xf>
    <xf numFmtId="0" fontId="63" fillId="62" borderId="82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34" fillId="56" borderId="29" applyNumberFormat="0" applyAlignment="0" applyProtection="0"/>
    <xf numFmtId="0" fontId="41" fillId="43" borderId="29" applyNumberFormat="0" applyAlignment="0" applyProtection="0"/>
    <xf numFmtId="0" fontId="44" fillId="59" borderId="30" applyNumberFormat="0" applyFont="0" applyAlignment="0" applyProtection="0"/>
    <xf numFmtId="0" fontId="45" fillId="56" borderId="71" applyNumberFormat="0" applyAlignment="0" applyProtection="0"/>
    <xf numFmtId="0" fontId="41" fillId="43" borderId="68" applyNumberFormat="0" applyAlignment="0" applyProtection="0"/>
    <xf numFmtId="0" fontId="41" fillId="43" borderId="29" applyNumberFormat="0" applyAlignment="0" applyProtection="0"/>
    <xf numFmtId="0" fontId="41" fillId="43" borderId="68" applyNumberFormat="0" applyAlignment="0" applyProtection="0"/>
    <xf numFmtId="0" fontId="41" fillId="43" borderId="47" applyNumberFormat="0" applyAlignment="0" applyProtection="0"/>
    <xf numFmtId="10" fontId="2" fillId="37" borderId="45" applyNumberFormat="0" applyBorder="0" applyAlignment="0" applyProtection="0"/>
    <xf numFmtId="0" fontId="41" fillId="43" borderId="29" applyNumberFormat="0" applyAlignment="0" applyProtection="0"/>
    <xf numFmtId="0" fontId="41" fillId="43" borderId="29" applyNumberFormat="0" applyAlignment="0" applyProtection="0"/>
    <xf numFmtId="0" fontId="41" fillId="58" borderId="47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47" applyNumberFormat="0" applyAlignment="0" applyProtection="0"/>
    <xf numFmtId="0" fontId="41" fillId="43" borderId="75" applyNumberFormat="0" applyAlignment="0" applyProtection="0"/>
    <xf numFmtId="0" fontId="41" fillId="43" borderId="29" applyNumberFormat="0" applyAlignment="0" applyProtection="0"/>
    <xf numFmtId="10" fontId="2" fillId="37" borderId="84" applyNumberFormat="0" applyBorder="0" applyAlignment="0" applyProtection="0"/>
    <xf numFmtId="0" fontId="1" fillId="0" borderId="0"/>
    <xf numFmtId="0" fontId="74" fillId="59" borderId="69" applyNumberFormat="0" applyFont="0" applyAlignment="0" applyProtection="0"/>
    <xf numFmtId="0" fontId="74" fillId="59" borderId="30" applyNumberFormat="0" applyFon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63" fillId="62" borderId="29" applyNumberFormat="0" applyAlignment="0" applyProtection="0"/>
    <xf numFmtId="0" fontId="34" fillId="56" borderId="29" applyNumberFormat="0" applyAlignment="0" applyProtection="0"/>
    <xf numFmtId="0" fontId="63" fillId="62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43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1" fillId="59" borderId="30" applyNumberFormat="0" applyFont="0" applyAlignment="0" applyProtection="0"/>
    <xf numFmtId="0" fontId="74" fillId="59" borderId="30" applyNumberFormat="0" applyFont="0" applyAlignment="0" applyProtection="0"/>
    <xf numFmtId="0" fontId="1" fillId="59" borderId="83" applyNumberFormat="0" applyFont="0" applyAlignment="0" applyProtection="0"/>
    <xf numFmtId="0" fontId="41" fillId="43" borderId="114" applyNumberFormat="0" applyAlignment="0" applyProtection="0"/>
    <xf numFmtId="0" fontId="1" fillId="0" borderId="0"/>
    <xf numFmtId="0" fontId="41" fillId="58" borderId="47" applyNumberFormat="0" applyAlignment="0" applyProtection="0"/>
    <xf numFmtId="0" fontId="44" fillId="59" borderId="30" applyNumberFormat="0" applyFont="0" applyAlignment="0" applyProtection="0"/>
    <xf numFmtId="0" fontId="41" fillId="43" borderId="29" applyNumberFormat="0" applyAlignment="0" applyProtection="0"/>
    <xf numFmtId="0" fontId="34" fillId="56" borderId="29" applyNumberFormat="0" applyAlignment="0" applyProtection="0"/>
    <xf numFmtId="0" fontId="41" fillId="58" borderId="125" applyNumberFormat="0" applyAlignment="0" applyProtection="0"/>
    <xf numFmtId="0" fontId="41" fillId="58" borderId="82" applyNumberFormat="0" applyAlignment="0" applyProtection="0"/>
    <xf numFmtId="0" fontId="41" fillId="43" borderId="47" applyNumberFormat="0" applyAlignment="0" applyProtection="0"/>
    <xf numFmtId="0" fontId="41" fillId="58" borderId="29" applyNumberFormat="0" applyAlignment="0" applyProtection="0"/>
    <xf numFmtId="0" fontId="41" fillId="58" borderId="47" applyNumberFormat="0" applyAlignment="0" applyProtection="0"/>
    <xf numFmtId="0" fontId="41" fillId="43" borderId="29" applyNumberFormat="0" applyAlignment="0" applyProtection="0"/>
    <xf numFmtId="0" fontId="1" fillId="59" borderId="30" applyNumberFormat="0" applyFont="0" applyAlignment="0" applyProtection="0"/>
    <xf numFmtId="0" fontId="34" fillId="56" borderId="29" applyNumberFormat="0" applyAlignment="0" applyProtection="0"/>
    <xf numFmtId="0" fontId="41" fillId="58" borderId="29" applyNumberFormat="0" applyAlignment="0" applyProtection="0"/>
    <xf numFmtId="0" fontId="41" fillId="58" borderId="29" applyNumberFormat="0" applyAlignment="0" applyProtection="0"/>
    <xf numFmtId="0" fontId="41" fillId="43" borderId="29" applyNumberFormat="0" applyAlignment="0" applyProtection="0"/>
    <xf numFmtId="0" fontId="41" fillId="43" borderId="29" applyNumberFormat="0" applyAlignment="0" applyProtection="0"/>
    <xf numFmtId="0" fontId="41" fillId="43" borderId="47" applyNumberFormat="0" applyAlignment="0" applyProtection="0"/>
    <xf numFmtId="0" fontId="41" fillId="43" borderId="47" applyNumberFormat="0" applyAlignment="0" applyProtection="0"/>
    <xf numFmtId="0" fontId="41" fillId="58" borderId="75" applyNumberFormat="0" applyAlignment="0" applyProtection="0"/>
    <xf numFmtId="0" fontId="41" fillId="58" borderId="47" applyNumberFormat="0" applyAlignment="0" applyProtection="0"/>
    <xf numFmtId="0" fontId="41" fillId="58" borderId="82" applyNumberFormat="0" applyAlignment="0" applyProtection="0"/>
    <xf numFmtId="0" fontId="47" fillId="0" borderId="109" applyNumberFormat="0" applyFill="0" applyAlignment="0" applyProtection="0"/>
    <xf numFmtId="0" fontId="41" fillId="58" borderId="86" applyNumberFormat="0" applyAlignment="0" applyProtection="0"/>
    <xf numFmtId="0" fontId="92" fillId="64" borderId="32" applyBorder="0"/>
    <xf numFmtId="0" fontId="41" fillId="43" borderId="33" applyNumberFormat="0" applyAlignment="0" applyProtection="0"/>
    <xf numFmtId="0" fontId="47" fillId="0" borderId="35" applyNumberFormat="0" applyFill="0" applyAlignment="0" applyProtection="0"/>
    <xf numFmtId="0" fontId="1" fillId="35" borderId="36" applyNumberFormat="0" applyProtection="0">
      <alignment horizontal="left" vertical="center" indent="1"/>
    </xf>
    <xf numFmtId="0" fontId="1" fillId="35" borderId="36" applyNumberFormat="0" applyProtection="0">
      <alignment horizontal="left" vertical="center" indent="1"/>
    </xf>
    <xf numFmtId="4" fontId="58" fillId="63" borderId="36" applyNumberFormat="0" applyProtection="0">
      <alignment horizontal="right" vertical="center"/>
    </xf>
    <xf numFmtId="0" fontId="1" fillId="35" borderId="36" applyNumberFormat="0" applyProtection="0">
      <alignment horizontal="left" vertical="center" indent="1"/>
    </xf>
    <xf numFmtId="0" fontId="45" fillId="62" borderId="36" applyNumberFormat="0" applyAlignment="0" applyProtection="0"/>
    <xf numFmtId="0" fontId="74" fillId="59" borderId="34" applyNumberFormat="0" applyFon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10" fontId="2" fillId="37" borderId="31" applyNumberFormat="0" applyBorder="0" applyAlignment="0" applyProtection="0"/>
    <xf numFmtId="0" fontId="20" fillId="0" borderId="37">
      <alignment horizontal="left" vertical="center"/>
    </xf>
    <xf numFmtId="0" fontId="63" fillId="62" borderId="33" applyNumberFormat="0" applyAlignment="0" applyProtection="0"/>
    <xf numFmtId="0" fontId="34" fillId="56" borderId="33" applyNumberFormat="0" applyAlignment="0" applyProtection="0"/>
    <xf numFmtId="0" fontId="63" fillId="62" borderId="33" applyNumberFormat="0" applyAlignment="0" applyProtection="0"/>
    <xf numFmtId="0" fontId="20" fillId="0" borderId="37">
      <alignment horizontal="left" vertical="center"/>
    </xf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43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1" fillId="59" borderId="34" applyNumberFormat="0" applyFont="0" applyAlignment="0" applyProtection="0"/>
    <xf numFmtId="0" fontId="74" fillId="59" borderId="34" applyNumberFormat="0" applyFont="0" applyAlignment="0" applyProtection="0"/>
    <xf numFmtId="0" fontId="45" fillId="56" borderId="36" applyNumberFormat="0" applyAlignment="0" applyProtection="0"/>
    <xf numFmtId="0" fontId="45" fillId="62" borderId="36" applyNumberFormat="0" applyAlignment="0" applyProtection="0"/>
    <xf numFmtId="0" fontId="1" fillId="35" borderId="36" applyNumberFormat="0" applyProtection="0">
      <alignment horizontal="left" vertical="center" indent="1"/>
    </xf>
    <xf numFmtId="4" fontId="58" fillId="63" borderId="36" applyNumberFormat="0" applyProtection="0">
      <alignment horizontal="right" vertical="center"/>
    </xf>
    <xf numFmtId="0" fontId="1" fillId="35" borderId="36" applyNumberFormat="0" applyProtection="0">
      <alignment horizontal="left" vertical="center" indent="1"/>
    </xf>
    <xf numFmtId="0" fontId="1" fillId="35" borderId="36" applyNumberFormat="0" applyProtection="0">
      <alignment horizontal="left" vertical="center" indent="1"/>
    </xf>
    <xf numFmtId="0" fontId="47" fillId="0" borderId="35" applyNumberFormat="0" applyFill="0" applyAlignment="0" applyProtection="0"/>
    <xf numFmtId="0" fontId="44" fillId="59" borderId="34" applyNumberFormat="0" applyFont="0" applyAlignment="0" applyProtection="0"/>
    <xf numFmtId="0" fontId="41" fillId="43" borderId="33" applyNumberFormat="0" applyAlignment="0" applyProtection="0"/>
    <xf numFmtId="0" fontId="34" fillId="56" borderId="33" applyNumberFormat="0" applyAlignment="0" applyProtection="0"/>
    <xf numFmtId="0" fontId="47" fillId="0" borderId="35" applyNumberFormat="0" applyFill="0" applyAlignment="0" applyProtection="0"/>
    <xf numFmtId="0" fontId="45" fillId="56" borderId="36" applyNumberFormat="0" applyAlignment="0" applyProtection="0"/>
    <xf numFmtId="0" fontId="41" fillId="43" borderId="75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5" fillId="56" borderId="36" applyNumberFormat="0" applyAlignment="0" applyProtection="0"/>
    <xf numFmtId="0" fontId="1" fillId="59" borderId="34" applyNumberFormat="0" applyFont="0" applyAlignment="0" applyProtection="0"/>
    <xf numFmtId="0" fontId="34" fillId="56" borderId="33" applyNumberFormat="0" applyAlignment="0" applyProtection="0"/>
    <xf numFmtId="0" fontId="41" fillId="58" borderId="33" applyNumberFormat="0" applyAlignment="0" applyProtection="0"/>
    <xf numFmtId="0" fontId="41" fillId="58" borderId="33" applyNumberFormat="0" applyAlignment="0" applyProtection="0"/>
    <xf numFmtId="0" fontId="41" fillId="43" borderId="33" applyNumberFormat="0" applyAlignment="0" applyProtection="0"/>
    <xf numFmtId="0" fontId="41" fillId="43" borderId="33" applyNumberFormat="0" applyAlignment="0" applyProtection="0"/>
    <xf numFmtId="0" fontId="34" fillId="56" borderId="56" applyNumberFormat="0" applyAlignment="0" applyProtection="0"/>
    <xf numFmtId="0" fontId="1" fillId="0" borderId="0"/>
    <xf numFmtId="0" fontId="41" fillId="43" borderId="47" applyNumberFormat="0" applyAlignment="0" applyProtection="0"/>
    <xf numFmtId="0" fontId="41" fillId="58" borderId="64" applyNumberFormat="0" applyAlignment="0" applyProtection="0"/>
    <xf numFmtId="0" fontId="45" fillId="62" borderId="89" applyNumberFormat="0" applyAlignment="0" applyProtection="0"/>
    <xf numFmtId="0" fontId="44" fillId="59" borderId="41" applyNumberFormat="0" applyFont="0" applyAlignment="0" applyProtection="0"/>
    <xf numFmtId="0" fontId="92" fillId="64" borderId="50" applyBorder="0"/>
    <xf numFmtId="0" fontId="1" fillId="0" borderId="0"/>
    <xf numFmtId="0" fontId="41" fillId="58" borderId="114" applyNumberFormat="0" applyAlignment="0" applyProtection="0"/>
    <xf numFmtId="0" fontId="47" fillId="0" borderId="70" applyNumberFormat="0" applyFill="0" applyAlignment="0" applyProtection="0"/>
    <xf numFmtId="0" fontId="41" fillId="58" borderId="82" applyNumberFormat="0" applyAlignment="0" applyProtection="0"/>
    <xf numFmtId="0" fontId="41" fillId="43" borderId="75" applyNumberFormat="0" applyAlignment="0" applyProtection="0"/>
    <xf numFmtId="0" fontId="41" fillId="58" borderId="82" applyNumberFormat="0" applyAlignment="0" applyProtection="0"/>
    <xf numFmtId="0" fontId="1" fillId="59" borderId="48" applyNumberFormat="0" applyFont="0" applyAlignment="0" applyProtection="0"/>
    <xf numFmtId="0" fontId="63" fillId="62" borderId="47" applyNumberFormat="0" applyAlignment="0" applyProtection="0"/>
    <xf numFmtId="0" fontId="41" fillId="43" borderId="86" applyNumberFormat="0" applyAlignment="0" applyProtection="0"/>
    <xf numFmtId="0" fontId="1" fillId="35" borderId="110" applyNumberFormat="0" applyProtection="0">
      <alignment horizontal="left" vertical="center" indent="1"/>
    </xf>
    <xf numFmtId="0" fontId="41" fillId="58" borderId="114" applyNumberFormat="0" applyAlignment="0" applyProtection="0"/>
    <xf numFmtId="0" fontId="41" fillId="58" borderId="47" applyNumberFormat="0" applyAlignment="0" applyProtection="0"/>
    <xf numFmtId="0" fontId="41" fillId="58" borderId="75" applyNumberFormat="0" applyAlignment="0" applyProtection="0"/>
    <xf numFmtId="0" fontId="34" fillId="56" borderId="56" applyNumberFormat="0" applyAlignment="0" applyProtection="0"/>
    <xf numFmtId="0" fontId="41" fillId="43" borderId="47" applyNumberFormat="0" applyAlignment="0" applyProtection="0"/>
    <xf numFmtId="0" fontId="41" fillId="58" borderId="86" applyNumberFormat="0" applyAlignment="0" applyProtection="0"/>
    <xf numFmtId="0" fontId="41" fillId="58" borderId="86" applyNumberFormat="0" applyAlignment="0" applyProtection="0"/>
    <xf numFmtId="0" fontId="41" fillId="58" borderId="56" applyNumberFormat="0" applyAlignment="0" applyProtection="0"/>
    <xf numFmtId="0" fontId="41" fillId="43" borderId="107" applyNumberFormat="0" applyAlignment="0" applyProtection="0"/>
    <xf numFmtId="0" fontId="41" fillId="58" borderId="114" applyNumberFormat="0" applyAlignment="0" applyProtection="0"/>
    <xf numFmtId="0" fontId="41" fillId="58" borderId="125" applyNumberFormat="0" applyAlignment="0" applyProtection="0"/>
    <xf numFmtId="0" fontId="41" fillId="58" borderId="114" applyNumberFormat="0" applyAlignment="0" applyProtection="0"/>
    <xf numFmtId="0" fontId="41" fillId="58" borderId="82" applyNumberFormat="0" applyAlignment="0" applyProtection="0"/>
    <xf numFmtId="0" fontId="41" fillId="58" borderId="82" applyNumberFormat="0" applyAlignment="0" applyProtection="0"/>
    <xf numFmtId="0" fontId="34" fillId="56" borderId="75" applyNumberFormat="0" applyAlignment="0" applyProtection="0"/>
    <xf numFmtId="0" fontId="41" fillId="43" borderId="86" applyNumberFormat="0" applyAlignment="0" applyProtection="0"/>
    <xf numFmtId="0" fontId="44" fillId="59" borderId="83" applyNumberFormat="0" applyFont="0" applyAlignment="0" applyProtection="0"/>
    <xf numFmtId="0" fontId="41" fillId="43" borderId="64" applyNumberFormat="0" applyAlignment="0" applyProtection="0"/>
    <xf numFmtId="0" fontId="41" fillId="43" borderId="64" applyNumberFormat="0" applyAlignment="0" applyProtection="0"/>
    <xf numFmtId="0" fontId="47" fillId="0" borderId="102" applyNumberFormat="0" applyFill="0" applyAlignment="0" applyProtection="0"/>
    <xf numFmtId="0" fontId="41" fillId="58" borderId="86" applyNumberFormat="0" applyAlignment="0" applyProtection="0"/>
    <xf numFmtId="0" fontId="92" fillId="0" borderId="116" applyAlignment="0">
      <alignment horizontal="right"/>
    </xf>
    <xf numFmtId="0" fontId="74" fillId="59" borderId="126" applyNumberFormat="0" applyFont="0" applyAlignment="0" applyProtection="0"/>
    <xf numFmtId="0" fontId="41" fillId="43" borderId="114" applyNumberFormat="0" applyAlignment="0" applyProtection="0"/>
    <xf numFmtId="0" fontId="41" fillId="58" borderId="68" applyNumberFormat="0" applyAlignment="0" applyProtection="0"/>
    <xf numFmtId="0" fontId="63" fillId="62" borderId="125" applyNumberFormat="0" applyAlignment="0" applyProtection="0"/>
    <xf numFmtId="4" fontId="58" fillId="63" borderId="110" applyNumberFormat="0" applyProtection="0">
      <alignment horizontal="right" vertical="center"/>
    </xf>
    <xf numFmtId="0" fontId="41" fillId="58" borderId="68" applyNumberFormat="0" applyAlignment="0" applyProtection="0"/>
    <xf numFmtId="0" fontId="41" fillId="43" borderId="114" applyNumberFormat="0" applyAlignment="0" applyProtection="0"/>
    <xf numFmtId="0" fontId="34" fillId="56" borderId="125" applyNumberFormat="0" applyAlignment="0" applyProtection="0"/>
    <xf numFmtId="0" fontId="41" fillId="58" borderId="107" applyNumberFormat="0" applyAlignment="0" applyProtection="0"/>
    <xf numFmtId="0" fontId="41" fillId="58" borderId="118" applyNumberFormat="0" applyAlignment="0" applyProtection="0"/>
    <xf numFmtId="0" fontId="41" fillId="58" borderId="125" applyNumberFormat="0" applyAlignment="0" applyProtection="0"/>
    <xf numFmtId="0" fontId="34" fillId="56" borderId="47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82" applyNumberFormat="0" applyAlignment="0" applyProtection="0"/>
    <xf numFmtId="0" fontId="41" fillId="58" borderId="114" applyNumberFormat="0" applyAlignment="0" applyProtection="0"/>
    <xf numFmtId="0" fontId="1" fillId="35" borderId="128" applyNumberFormat="0" applyProtection="0">
      <alignment horizontal="left" vertical="center" indent="1"/>
    </xf>
    <xf numFmtId="0" fontId="47" fillId="0" borderId="120" applyNumberFormat="0" applyFill="0" applyAlignment="0" applyProtection="0"/>
    <xf numFmtId="0" fontId="41" fillId="58" borderId="82" applyNumberFormat="0" applyAlignment="0" applyProtection="0"/>
    <xf numFmtId="0" fontId="45" fillId="56" borderId="78" applyNumberFormat="0" applyAlignment="0" applyProtection="0"/>
    <xf numFmtId="10" fontId="2" fillId="37" borderId="73" applyNumberFormat="0" applyBorder="0" applyAlignment="0" applyProtection="0"/>
    <xf numFmtId="0" fontId="34" fillId="56" borderId="86" applyNumberFormat="0" applyAlignment="0" applyProtection="0"/>
    <xf numFmtId="0" fontId="41" fillId="58" borderId="82" applyNumberFormat="0" applyAlignment="0" applyProtection="0"/>
    <xf numFmtId="0" fontId="41" fillId="58" borderId="75" applyNumberFormat="0" applyAlignment="0" applyProtection="0"/>
    <xf numFmtId="0" fontId="47" fillId="0" borderId="70" applyNumberFormat="0" applyFill="0" applyAlignment="0" applyProtection="0"/>
    <xf numFmtId="0" fontId="47" fillId="0" borderId="77" applyNumberFormat="0" applyFill="0" applyAlignment="0" applyProtection="0"/>
    <xf numFmtId="0" fontId="41" fillId="58" borderId="47" applyNumberFormat="0" applyAlignment="0" applyProtection="0"/>
    <xf numFmtId="0" fontId="41" fillId="58" borderId="82" applyNumberFormat="0" applyAlignment="0" applyProtection="0"/>
    <xf numFmtId="0" fontId="41" fillId="58" borderId="56" applyNumberFormat="0" applyAlignment="0" applyProtection="0"/>
    <xf numFmtId="10" fontId="2" fillId="37" borderId="123" applyNumberFormat="0" applyBorder="0" applyAlignment="0" applyProtection="0"/>
    <xf numFmtId="0" fontId="34" fillId="56" borderId="125" applyNumberFormat="0" applyAlignment="0" applyProtection="0"/>
    <xf numFmtId="0" fontId="74" fillId="59" borderId="48" applyNumberFormat="0" applyFont="0" applyAlignment="0" applyProtection="0"/>
    <xf numFmtId="0" fontId="45" fillId="56" borderId="89" applyNumberFormat="0" applyAlignment="0" applyProtection="0"/>
    <xf numFmtId="0" fontId="41" fillId="58" borderId="64" applyNumberFormat="0" applyAlignment="0" applyProtection="0"/>
    <xf numFmtId="0" fontId="63" fillId="62" borderId="56" applyNumberFormat="0" applyAlignment="0" applyProtection="0"/>
    <xf numFmtId="0" fontId="34" fillId="56" borderId="114" applyNumberFormat="0" applyAlignment="0" applyProtection="0"/>
    <xf numFmtId="0" fontId="41" fillId="43" borderId="56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107" applyNumberFormat="0" applyAlignment="0" applyProtection="0"/>
    <xf numFmtId="0" fontId="41" fillId="43" borderId="56" applyNumberFormat="0" applyAlignment="0" applyProtection="0"/>
    <xf numFmtId="0" fontId="41" fillId="58" borderId="47" applyNumberFormat="0" applyAlignment="0" applyProtection="0"/>
    <xf numFmtId="0" fontId="41" fillId="58" borderId="56" applyNumberFormat="0" applyAlignment="0" applyProtection="0"/>
    <xf numFmtId="0" fontId="1" fillId="59" borderId="57" applyNumberFormat="0" applyFont="0" applyAlignment="0" applyProtection="0"/>
    <xf numFmtId="0" fontId="41" fillId="58" borderId="56" applyNumberFormat="0" applyAlignment="0" applyProtection="0"/>
    <xf numFmtId="0" fontId="41" fillId="43" borderId="82" applyNumberFormat="0" applyAlignment="0" applyProtection="0"/>
    <xf numFmtId="0" fontId="41" fillId="43" borderId="75" applyNumberFormat="0" applyAlignment="0" applyProtection="0"/>
    <xf numFmtId="0" fontId="41" fillId="58" borderId="114" applyNumberFormat="0" applyAlignment="0" applyProtection="0"/>
    <xf numFmtId="0" fontId="41" fillId="58" borderId="114" applyNumberFormat="0" applyAlignment="0" applyProtection="0"/>
    <xf numFmtId="0" fontId="41" fillId="58" borderId="93" applyNumberFormat="0" applyAlignment="0" applyProtection="0"/>
    <xf numFmtId="0" fontId="44" fillId="59" borderId="126" applyNumberFormat="0" applyFont="0" applyAlignment="0" applyProtection="0"/>
    <xf numFmtId="0" fontId="41" fillId="43" borderId="51" applyNumberFormat="0" applyAlignment="0" applyProtection="0"/>
    <xf numFmtId="0" fontId="44" fillId="59" borderId="115" applyNumberFormat="0" applyFon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34" fillId="56" borderId="47" applyNumberFormat="0" applyAlignment="0" applyProtection="0"/>
    <xf numFmtId="0" fontId="41" fillId="43" borderId="47" applyNumberFormat="0" applyAlignment="0" applyProtection="0"/>
    <xf numFmtId="0" fontId="44" fillId="59" borderId="48" applyNumberFormat="0" applyFont="0" applyAlignment="0" applyProtection="0"/>
    <xf numFmtId="0" fontId="41" fillId="43" borderId="47" applyNumberFormat="0" applyAlignment="0" applyProtection="0"/>
    <xf numFmtId="0" fontId="74" fillId="59" borderId="115" applyNumberFormat="0" applyFont="0" applyAlignment="0" applyProtection="0"/>
    <xf numFmtId="0" fontId="41" fillId="58" borderId="107" applyNumberFormat="0" applyAlignment="0" applyProtection="0"/>
    <xf numFmtId="0" fontId="41" fillId="43" borderId="47" applyNumberForma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1" fillId="35" borderId="110" applyNumberFormat="0" applyProtection="0">
      <alignment horizontal="left" vertical="center" indent="1"/>
    </xf>
    <xf numFmtId="0" fontId="41" fillId="43" borderId="47" applyNumberFormat="0" applyAlignment="0" applyProtection="0"/>
    <xf numFmtId="0" fontId="41" fillId="43" borderId="82" applyNumberFormat="0" applyAlignment="0" applyProtection="0"/>
    <xf numFmtId="0" fontId="41" fillId="43" borderId="86" applyNumberFormat="0" applyAlignment="0" applyProtection="0"/>
    <xf numFmtId="0" fontId="74" fillId="59" borderId="87" applyNumberFormat="0" applyFont="0" applyAlignment="0" applyProtection="0"/>
    <xf numFmtId="0" fontId="41" fillId="58" borderId="75" applyNumberFormat="0" applyAlignment="0" applyProtection="0"/>
    <xf numFmtId="0" fontId="74" fillId="59" borderId="48" applyNumberFormat="0" applyFon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41" fillId="58" borderId="56" applyNumberFormat="0" applyAlignment="0" applyProtection="0"/>
    <xf numFmtId="0" fontId="63" fillId="62" borderId="47" applyNumberFormat="0" applyAlignment="0" applyProtection="0"/>
    <xf numFmtId="0" fontId="34" fillId="56" borderId="47" applyNumberFormat="0" applyAlignment="0" applyProtection="0"/>
    <xf numFmtId="0" fontId="63" fillId="62" borderId="47" applyNumberForma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41" fillId="43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1" fillId="59" borderId="48" applyNumberFormat="0" applyFont="0" applyAlignment="0" applyProtection="0"/>
    <xf numFmtId="0" fontId="74" fillId="59" borderId="48" applyNumberFormat="0" applyFont="0" applyAlignment="0" applyProtection="0"/>
    <xf numFmtId="0" fontId="20" fillId="0" borderId="111">
      <alignment horizontal="left" vertical="center"/>
    </xf>
    <xf numFmtId="0" fontId="41" fillId="58" borderId="86" applyNumberFormat="0" applyAlignment="0" applyProtection="0"/>
    <xf numFmtId="0" fontId="41" fillId="43" borderId="82" applyNumberFormat="0" applyAlignment="0" applyProtection="0"/>
    <xf numFmtId="0" fontId="20" fillId="0" borderId="90">
      <alignment horizontal="left" vertical="center"/>
    </xf>
    <xf numFmtId="0" fontId="41" fillId="58" borderId="107" applyNumberFormat="0" applyAlignment="0" applyProtection="0"/>
    <xf numFmtId="0" fontId="44" fillId="59" borderId="48" applyNumberFormat="0" applyFont="0" applyAlignment="0" applyProtection="0"/>
    <xf numFmtId="0" fontId="41" fillId="43" borderId="47" applyNumberFormat="0" applyAlignment="0" applyProtection="0"/>
    <xf numFmtId="0" fontId="34" fillId="56" borderId="47" applyNumberFormat="0" applyAlignment="0" applyProtection="0"/>
    <xf numFmtId="0" fontId="41" fillId="58" borderId="68" applyNumberFormat="0" applyAlignment="0" applyProtection="0"/>
    <xf numFmtId="0" fontId="41" fillId="43" borderId="86" applyNumberFormat="0" applyAlignment="0" applyProtection="0"/>
    <xf numFmtId="0" fontId="41" fillId="58" borderId="47" applyNumberFormat="0" applyAlignment="0" applyProtection="0"/>
    <xf numFmtId="0" fontId="47" fillId="0" borderId="127" applyNumberFormat="0" applyFill="0" applyAlignment="0" applyProtection="0"/>
    <xf numFmtId="0" fontId="41" fillId="43" borderId="47" applyNumberFormat="0" applyAlignment="0" applyProtection="0"/>
    <xf numFmtId="0" fontId="1" fillId="59" borderId="48" applyNumberFormat="0" applyFont="0" applyAlignment="0" applyProtection="0"/>
    <xf numFmtId="0" fontId="34" fillId="56" borderId="47" applyNumberFormat="0" applyAlignment="0" applyProtection="0"/>
    <xf numFmtId="0" fontId="41" fillId="58" borderId="125" applyNumberFormat="0" applyAlignment="0" applyProtection="0"/>
    <xf numFmtId="0" fontId="41" fillId="58" borderId="47" applyNumberFormat="0" applyAlignment="0" applyProtection="0"/>
    <xf numFmtId="0" fontId="41" fillId="58" borderId="47" applyNumberFormat="0" applyAlignment="0" applyProtection="0"/>
    <xf numFmtId="0" fontId="41" fillId="43" borderId="47" applyNumberFormat="0" applyAlignment="0" applyProtection="0"/>
    <xf numFmtId="0" fontId="41" fillId="43" borderId="47" applyNumberFormat="0" applyAlignment="0" applyProtection="0"/>
    <xf numFmtId="0" fontId="41" fillId="58" borderId="86" applyNumberFormat="0" applyAlignment="0" applyProtection="0"/>
    <xf numFmtId="0" fontId="41" fillId="58" borderId="82" applyNumberFormat="0" applyAlignment="0" applyProtection="0"/>
    <xf numFmtId="0" fontId="41" fillId="58" borderId="56" applyNumberFormat="0" applyAlignment="0" applyProtection="0"/>
    <xf numFmtId="0" fontId="41" fillId="58" borderId="114" applyNumberFormat="0" applyAlignment="0" applyProtection="0"/>
    <xf numFmtId="0" fontId="41" fillId="43" borderId="118" applyNumberFormat="0" applyAlignment="0" applyProtection="0"/>
    <xf numFmtId="0" fontId="34" fillId="56" borderId="82" applyNumberFormat="0" applyAlignment="0" applyProtection="0"/>
    <xf numFmtId="0" fontId="92" fillId="64" borderId="74" applyBorder="0"/>
    <xf numFmtId="0" fontId="41" fillId="58" borderId="107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1" fillId="0" borderId="0"/>
    <xf numFmtId="0" fontId="41" fillId="43" borderId="51" applyNumberFormat="0" applyAlignment="0" applyProtection="0"/>
    <xf numFmtId="0" fontId="47" fillId="0" borderId="53" applyNumberFormat="0" applyFill="0" applyAlignment="0" applyProtection="0"/>
    <xf numFmtId="0" fontId="1" fillId="35" borderId="54" applyNumberFormat="0" applyProtection="0">
      <alignment horizontal="left" vertical="center" indent="1"/>
    </xf>
    <xf numFmtId="0" fontId="1" fillId="35" borderId="54" applyNumberFormat="0" applyProtection="0">
      <alignment horizontal="left" vertical="center" indent="1"/>
    </xf>
    <xf numFmtId="4" fontId="58" fillId="63" borderId="54" applyNumberFormat="0" applyProtection="0">
      <alignment horizontal="right" vertical="center"/>
    </xf>
    <xf numFmtId="0" fontId="1" fillId="35" borderId="54" applyNumberFormat="0" applyProtection="0">
      <alignment horizontal="left" vertical="center" indent="1"/>
    </xf>
    <xf numFmtId="0" fontId="45" fillId="62" borderId="54" applyNumberFormat="0" applyAlignment="0" applyProtection="0"/>
    <xf numFmtId="0" fontId="74" fillId="59" borderId="52" applyNumberFormat="0" applyFon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60" applyNumberFormat="0" applyAlignment="0" applyProtection="0"/>
    <xf numFmtId="0" fontId="63" fillId="62" borderId="51" applyNumberFormat="0" applyAlignment="0" applyProtection="0"/>
    <xf numFmtId="0" fontId="34" fillId="56" borderId="51" applyNumberFormat="0" applyAlignment="0" applyProtection="0"/>
    <xf numFmtId="0" fontId="63" fillId="62" borderId="51" applyNumberFormat="0" applyAlignment="0" applyProtection="0"/>
    <xf numFmtId="0" fontId="41" fillId="58" borderId="60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43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1" fillId="59" borderId="52" applyNumberFormat="0" applyFont="0" applyAlignment="0" applyProtection="0"/>
    <xf numFmtId="0" fontId="74" fillId="59" borderId="52" applyNumberFormat="0" applyFont="0" applyAlignment="0" applyProtection="0"/>
    <xf numFmtId="0" fontId="45" fillId="56" borderId="54" applyNumberFormat="0" applyAlignment="0" applyProtection="0"/>
    <xf numFmtId="0" fontId="45" fillId="62" borderId="54" applyNumberFormat="0" applyAlignment="0" applyProtection="0"/>
    <xf numFmtId="0" fontId="1" fillId="35" borderId="54" applyNumberFormat="0" applyProtection="0">
      <alignment horizontal="left" vertical="center" indent="1"/>
    </xf>
    <xf numFmtId="4" fontId="58" fillId="63" borderId="54" applyNumberFormat="0" applyProtection="0">
      <alignment horizontal="right" vertical="center"/>
    </xf>
    <xf numFmtId="0" fontId="1" fillId="35" borderId="54" applyNumberFormat="0" applyProtection="0">
      <alignment horizontal="left" vertical="center" indent="1"/>
    </xf>
    <xf numFmtId="0" fontId="1" fillId="35" borderId="54" applyNumberFormat="0" applyProtection="0">
      <alignment horizontal="left" vertical="center" indent="1"/>
    </xf>
    <xf numFmtId="0" fontId="47" fillId="0" borderId="53" applyNumberFormat="0" applyFill="0" applyAlignment="0" applyProtection="0"/>
    <xf numFmtId="0" fontId="63" fillId="62" borderId="125" applyNumberFormat="0" applyAlignment="0" applyProtection="0"/>
    <xf numFmtId="0" fontId="44" fillId="59" borderId="52" applyNumberFormat="0" applyFont="0" applyAlignment="0" applyProtection="0"/>
    <xf numFmtId="0" fontId="41" fillId="43" borderId="51" applyNumberFormat="0" applyAlignment="0" applyProtection="0"/>
    <xf numFmtId="0" fontId="34" fillId="56" borderId="51" applyNumberFormat="0" applyAlignment="0" applyProtection="0"/>
    <xf numFmtId="0" fontId="47" fillId="0" borderId="53" applyNumberFormat="0" applyFill="0" applyAlignment="0" applyProtection="0"/>
    <xf numFmtId="0" fontId="45" fillId="56" borderId="54" applyNumberFormat="0" applyAlignment="0" applyProtection="0"/>
    <xf numFmtId="0" fontId="45" fillId="56" borderId="89" applyNumberFormat="0" applyAlignment="0" applyProtection="0"/>
    <xf numFmtId="0" fontId="41" fillId="58" borderId="51" applyNumberFormat="0" applyAlignment="0" applyProtection="0"/>
    <xf numFmtId="0" fontId="92" fillId="0" borderId="91" applyAlignment="0">
      <alignment horizontal="right"/>
    </xf>
    <xf numFmtId="0" fontId="41" fillId="43" borderId="51" applyNumberFormat="0" applyAlignment="0" applyProtection="0"/>
    <xf numFmtId="0" fontId="45" fillId="56" borderId="54" applyNumberFormat="0" applyAlignment="0" applyProtection="0"/>
    <xf numFmtId="0" fontId="1" fillId="59" borderId="52" applyNumberFormat="0" applyFont="0" applyAlignment="0" applyProtection="0"/>
    <xf numFmtId="0" fontId="34" fillId="56" borderId="51" applyNumberFormat="0" applyAlignment="0" applyProtection="0"/>
    <xf numFmtId="0" fontId="41" fillId="58" borderId="51" applyNumberFormat="0" applyAlignment="0" applyProtection="0"/>
    <xf numFmtId="0" fontId="41" fillId="58" borderId="51" applyNumberFormat="0" applyAlignment="0" applyProtection="0"/>
    <xf numFmtId="0" fontId="41" fillId="43" borderId="51" applyNumberFormat="0" applyAlignment="0" applyProtection="0"/>
    <xf numFmtId="0" fontId="41" fillId="43" borderId="51" applyNumberFormat="0" applyAlignment="0" applyProtection="0"/>
    <xf numFmtId="0" fontId="1" fillId="59" borderId="61" applyNumberFormat="0" applyFont="0" applyAlignment="0" applyProtection="0"/>
    <xf numFmtId="0" fontId="63" fillId="62" borderId="107" applyNumberFormat="0" applyAlignment="0" applyProtection="0"/>
    <xf numFmtId="0" fontId="34" fillId="56" borderId="68" applyNumberFormat="0" applyAlignment="0" applyProtection="0"/>
    <xf numFmtId="0" fontId="74" fillId="59" borderId="61" applyNumberFormat="0" applyFont="0" applyAlignment="0" applyProtection="0"/>
    <xf numFmtId="0" fontId="41" fillId="58" borderId="86" applyNumberFormat="0" applyAlignment="0" applyProtection="0"/>
    <xf numFmtId="0" fontId="1" fillId="59" borderId="69" applyNumberFormat="0" applyFont="0" applyAlignment="0" applyProtection="0"/>
    <xf numFmtId="0" fontId="20" fillId="0" borderId="111">
      <alignment horizontal="left" vertical="center"/>
    </xf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34" fillId="56" borderId="56" applyNumberFormat="0" applyAlignment="0" applyProtection="0"/>
    <xf numFmtId="0" fontId="41" fillId="43" borderId="56" applyNumberFormat="0" applyAlignment="0" applyProtection="0"/>
    <xf numFmtId="0" fontId="44" fillId="59" borderId="57" applyNumberFormat="0" applyFont="0" applyAlignment="0" applyProtection="0"/>
    <xf numFmtId="0" fontId="41" fillId="43" borderId="68" applyNumberFormat="0" applyAlignment="0" applyProtection="0"/>
    <xf numFmtId="0" fontId="41" fillId="43" borderId="56" applyNumberFormat="0" applyAlignment="0" applyProtection="0"/>
    <xf numFmtId="0" fontId="41" fillId="43" borderId="114" applyNumberFormat="0" applyAlignment="0" applyProtection="0"/>
    <xf numFmtId="0" fontId="41" fillId="43" borderId="56" applyNumberFormat="0" applyAlignment="0" applyProtection="0"/>
    <xf numFmtId="0" fontId="41" fillId="43" borderId="56" applyNumberFormat="0" applyAlignment="0" applyProtection="0"/>
    <xf numFmtId="0" fontId="1" fillId="59" borderId="87" applyNumberFormat="0" applyFon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58" borderId="68" applyNumberFormat="0" applyAlignment="0" applyProtection="0"/>
    <xf numFmtId="0" fontId="41" fillId="58" borderId="86" applyNumberFormat="0" applyAlignment="0" applyProtection="0"/>
    <xf numFmtId="0" fontId="74" fillId="59" borderId="57" applyNumberFormat="0" applyFont="0" applyAlignment="0" applyProtection="0"/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74" fillId="59" borderId="65" applyNumberFormat="0" applyFont="0" applyAlignment="0" applyProtection="0"/>
    <xf numFmtId="0" fontId="20" fillId="0" borderId="55">
      <alignment horizontal="left" vertical="center"/>
    </xf>
    <xf numFmtId="0" fontId="63" fillId="62" borderId="56" applyNumberFormat="0" applyAlignment="0" applyProtection="0"/>
    <xf numFmtId="0" fontId="34" fillId="56" borderId="56" applyNumberFormat="0" applyAlignment="0" applyProtection="0"/>
    <xf numFmtId="0" fontId="63" fillId="62" borderId="56" applyNumberFormat="0" applyAlignment="0" applyProtection="0"/>
    <xf numFmtId="0" fontId="20" fillId="0" borderId="55">
      <alignment horizontal="left" vertical="center"/>
    </xf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43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1" fillId="59" borderId="57" applyNumberFormat="0" applyFont="0" applyAlignment="0" applyProtection="0"/>
    <xf numFmtId="0" fontId="74" fillId="59" borderId="57" applyNumberFormat="0" applyFont="0" applyAlignment="0" applyProtection="0"/>
    <xf numFmtId="0" fontId="41" fillId="58" borderId="100" applyNumberFormat="0" applyAlignment="0" applyProtection="0"/>
    <xf numFmtId="0" fontId="41" fillId="43" borderId="93" applyNumberFormat="0" applyAlignment="0" applyProtection="0"/>
    <xf numFmtId="0" fontId="41" fillId="58" borderId="107" applyNumberFormat="0" applyAlignment="0" applyProtection="0"/>
    <xf numFmtId="0" fontId="41" fillId="58" borderId="125" applyNumberFormat="0" applyAlignment="0" applyProtection="0"/>
    <xf numFmtId="0" fontId="44" fillId="59" borderId="57" applyNumberFormat="0" applyFont="0" applyAlignment="0" applyProtection="0"/>
    <xf numFmtId="0" fontId="41" fillId="43" borderId="56" applyNumberFormat="0" applyAlignment="0" applyProtection="0"/>
    <xf numFmtId="0" fontId="34" fillId="56" borderId="56" applyNumberFormat="0" applyAlignment="0" applyProtection="0"/>
    <xf numFmtId="0" fontId="41" fillId="58" borderId="68" applyNumberFormat="0" applyAlignment="0" applyProtection="0"/>
    <xf numFmtId="0" fontId="41" fillId="58" borderId="86" applyNumberFormat="0" applyAlignment="0" applyProtection="0"/>
    <xf numFmtId="0" fontId="41" fillId="58" borderId="56" applyNumberFormat="0" applyAlignment="0" applyProtection="0"/>
    <xf numFmtId="0" fontId="74" fillId="59" borderId="76" applyNumberFormat="0" applyFont="0" applyAlignment="0" applyProtection="0"/>
    <xf numFmtId="0" fontId="41" fillId="43" borderId="56" applyNumberFormat="0" applyAlignment="0" applyProtection="0"/>
    <xf numFmtId="0" fontId="41" fillId="43" borderId="100" applyNumberFormat="0" applyAlignment="0" applyProtection="0"/>
    <xf numFmtId="0" fontId="1" fillId="59" borderId="57" applyNumberFormat="0" applyFont="0" applyAlignment="0" applyProtection="0"/>
    <xf numFmtId="0" fontId="34" fillId="56" borderId="56" applyNumberFormat="0" applyAlignment="0" applyProtection="0"/>
    <xf numFmtId="0" fontId="41" fillId="58" borderId="56" applyNumberFormat="0" applyAlignment="0" applyProtection="0"/>
    <xf numFmtId="0" fontId="41" fillId="58" borderId="56" applyNumberFormat="0" applyAlignment="0" applyProtection="0"/>
    <xf numFmtId="0" fontId="41" fillId="43" borderId="56" applyNumberFormat="0" applyAlignment="0" applyProtection="0"/>
    <xf numFmtId="0" fontId="41" fillId="43" borderId="56" applyNumberFormat="0" applyAlignment="0" applyProtection="0"/>
    <xf numFmtId="0" fontId="45" fillId="62" borderId="78" applyNumberFormat="0" applyAlignment="0" applyProtection="0"/>
    <xf numFmtId="0" fontId="41" fillId="58" borderId="107" applyNumberFormat="0" applyAlignment="0" applyProtection="0"/>
    <xf numFmtId="0" fontId="41" fillId="43" borderId="107" applyNumberFormat="0" applyAlignment="0" applyProtection="0"/>
    <xf numFmtId="0" fontId="41" fillId="58" borderId="68" applyNumberFormat="0" applyAlignment="0" applyProtection="0"/>
    <xf numFmtId="0" fontId="41" fillId="58" borderId="125" applyNumberFormat="0" applyAlignment="0" applyProtection="0"/>
    <xf numFmtId="0" fontId="41" fillId="58" borderId="68" applyNumberFormat="0" applyAlignment="0" applyProtection="0"/>
    <xf numFmtId="0" fontId="34" fillId="56" borderId="86" applyNumberFormat="0" applyAlignment="0" applyProtection="0"/>
    <xf numFmtId="0" fontId="41" fillId="43" borderId="86" applyNumberFormat="0" applyAlignment="0" applyProtection="0"/>
    <xf numFmtId="0" fontId="41" fillId="58" borderId="68" applyNumberFormat="0" applyAlignment="0" applyProtection="0"/>
    <xf numFmtId="0" fontId="1" fillId="35" borderId="78" applyNumberFormat="0" applyProtection="0">
      <alignment horizontal="left" vertical="center" indent="1"/>
    </xf>
    <xf numFmtId="0" fontId="41" fillId="58" borderId="68" applyNumberFormat="0" applyAlignment="0" applyProtection="0"/>
    <xf numFmtId="0" fontId="41" fillId="43" borderId="107" applyNumberFormat="0" applyAlignment="0" applyProtection="0"/>
    <xf numFmtId="0" fontId="41" fillId="43" borderId="68" applyNumberFormat="0" applyAlignment="0" applyProtection="0"/>
    <xf numFmtId="0" fontId="41" fillId="43" borderId="107" applyNumberFormat="0" applyAlignment="0" applyProtection="0"/>
    <xf numFmtId="0" fontId="41" fillId="43" borderId="64" applyNumberFormat="0" applyAlignment="0" applyProtection="0"/>
    <xf numFmtId="0" fontId="41" fillId="43" borderId="82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34" fillId="56" borderId="60" applyNumberFormat="0" applyAlignment="0" applyProtection="0"/>
    <xf numFmtId="0" fontId="41" fillId="43" borderId="60" applyNumberFormat="0" applyAlignment="0" applyProtection="0"/>
    <xf numFmtId="0" fontId="44" fillId="59" borderId="61" applyNumberFormat="0" applyFont="0" applyAlignment="0" applyProtection="0"/>
    <xf numFmtId="0" fontId="44" fillId="59" borderId="87" applyNumberFormat="0" applyFont="0" applyAlignment="0" applyProtection="0"/>
    <xf numFmtId="0" fontId="41" fillId="43" borderId="60" applyNumberFormat="0" applyAlignment="0" applyProtection="0"/>
    <xf numFmtId="0" fontId="41" fillId="43" borderId="60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8" applyNumberFormat="0" applyAlignment="0" applyProtection="0"/>
    <xf numFmtId="0" fontId="41" fillId="43" borderId="60" applyNumberFormat="0" applyAlignment="0" applyProtection="0"/>
    <xf numFmtId="0" fontId="41" fillId="58" borderId="114" applyNumberFormat="0" applyAlignment="0" applyProtection="0"/>
    <xf numFmtId="0" fontId="41" fillId="58" borderId="75" applyNumberFormat="0" applyAlignment="0" applyProtection="0"/>
    <xf numFmtId="0" fontId="1" fillId="59" borderId="76" applyNumberFormat="0" applyFont="0" applyAlignment="0" applyProtection="0"/>
    <xf numFmtId="0" fontId="74" fillId="59" borderId="61" applyNumberFormat="0" applyFon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63" fillId="62" borderId="60" applyNumberFormat="0" applyAlignment="0" applyProtection="0"/>
    <xf numFmtId="0" fontId="34" fillId="56" borderId="60" applyNumberFormat="0" applyAlignment="0" applyProtection="0"/>
    <xf numFmtId="0" fontId="63" fillId="62" borderId="60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41" fillId="43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1" fillId="59" borderId="61" applyNumberFormat="0" applyFont="0" applyAlignment="0" applyProtection="0"/>
    <xf numFmtId="0" fontId="74" fillId="59" borderId="61" applyNumberFormat="0" applyFont="0" applyAlignment="0" applyProtection="0"/>
    <xf numFmtId="0" fontId="41" fillId="58" borderId="75" applyNumberFormat="0" applyAlignment="0" applyProtection="0"/>
    <xf numFmtId="0" fontId="44" fillId="59" borderId="61" applyNumberFormat="0" applyFont="0" applyAlignment="0" applyProtection="0"/>
    <xf numFmtId="0" fontId="41" fillId="43" borderId="60" applyNumberFormat="0" applyAlignment="0" applyProtection="0"/>
    <xf numFmtId="0" fontId="34" fillId="56" borderId="60" applyNumberFormat="0" applyAlignment="0" applyProtection="0"/>
    <xf numFmtId="0" fontId="1" fillId="35" borderId="78" applyNumberFormat="0" applyProtection="0">
      <alignment horizontal="left" vertical="center" indent="1"/>
    </xf>
    <xf numFmtId="0" fontId="92" fillId="0" borderId="84" applyAlignment="0">
      <alignment horizontal="right"/>
    </xf>
    <xf numFmtId="0" fontId="41" fillId="58" borderId="60" applyNumberFormat="0" applyAlignment="0" applyProtection="0"/>
    <xf numFmtId="0" fontId="41" fillId="43" borderId="60" applyNumberFormat="0" applyAlignment="0" applyProtection="0"/>
    <xf numFmtId="0" fontId="41" fillId="43" borderId="82" applyNumberFormat="0" applyAlignment="0" applyProtection="0"/>
    <xf numFmtId="0" fontId="1" fillId="59" borderId="61" applyNumberFormat="0" applyFont="0" applyAlignment="0" applyProtection="0"/>
    <xf numFmtId="0" fontId="34" fillId="56" borderId="60" applyNumberFormat="0" applyAlignment="0" applyProtection="0"/>
    <xf numFmtId="0" fontId="41" fillId="58" borderId="60" applyNumberFormat="0" applyAlignment="0" applyProtection="0"/>
    <xf numFmtId="0" fontId="41" fillId="58" borderId="60" applyNumberFormat="0" applyAlignment="0" applyProtection="0"/>
    <xf numFmtId="0" fontId="41" fillId="43" borderId="60" applyNumberFormat="0" applyAlignment="0" applyProtection="0"/>
    <xf numFmtId="0" fontId="41" fillId="43" borderId="60" applyNumberFormat="0" applyAlignment="0" applyProtection="0"/>
    <xf numFmtId="0" fontId="47" fillId="0" borderId="109" applyNumberFormat="0" applyFill="0" applyAlignment="0" applyProtection="0"/>
    <xf numFmtId="0" fontId="34" fillId="56" borderId="82" applyNumberFormat="0" applyAlignment="0" applyProtection="0"/>
    <xf numFmtId="0" fontId="41" fillId="43" borderId="107" applyNumberFormat="0" applyAlignment="0" applyProtection="0"/>
    <xf numFmtId="0" fontId="41" fillId="43" borderId="75" applyNumberFormat="0" applyAlignment="0" applyProtection="0"/>
    <xf numFmtId="0" fontId="1" fillId="35" borderId="89" applyNumberFormat="0" applyProtection="0">
      <alignment horizontal="left" vertical="center" indent="1"/>
    </xf>
    <xf numFmtId="0" fontId="1" fillId="0" borderId="0"/>
    <xf numFmtId="0" fontId="34" fillId="56" borderId="75" applyNumberFormat="0" applyAlignment="0" applyProtection="0"/>
    <xf numFmtId="0" fontId="41" fillId="58" borderId="107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74" fillId="59" borderId="101" applyNumberFormat="0" applyFont="0" applyAlignment="0" applyProtection="0"/>
    <xf numFmtId="0" fontId="41" fillId="43" borderId="64" applyNumberFormat="0" applyAlignment="0" applyProtection="0"/>
    <xf numFmtId="0" fontId="92" fillId="0" borderId="66" applyAlignment="0">
      <alignment horizontal="right"/>
    </xf>
    <xf numFmtId="0" fontId="41" fillId="58" borderId="107" applyNumberFormat="0" applyAlignment="0" applyProtection="0"/>
    <xf numFmtId="0" fontId="41" fillId="58" borderId="86" applyNumberFormat="0" applyAlignment="0" applyProtection="0"/>
    <xf numFmtId="0" fontId="41" fillId="58" borderId="86" applyNumberFormat="0" applyAlignment="0" applyProtection="0"/>
    <xf numFmtId="0" fontId="74" fillId="59" borderId="65" applyNumberFormat="0" applyFont="0" applyAlignment="0" applyProtection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41" fillId="43" borderId="107" applyNumberFormat="0" applyAlignment="0" applyProtection="0"/>
    <xf numFmtId="0" fontId="41" fillId="43" borderId="75" applyNumberFormat="0" applyAlignment="0" applyProtection="0"/>
    <xf numFmtId="0" fontId="63" fillId="62" borderId="64" applyNumberFormat="0" applyAlignment="0" applyProtection="0"/>
    <xf numFmtId="0" fontId="34" fillId="56" borderId="64" applyNumberFormat="0" applyAlignment="0" applyProtection="0"/>
    <xf numFmtId="0" fontId="63" fillId="62" borderId="64" applyNumberFormat="0" applyAlignment="0" applyProtection="0"/>
    <xf numFmtId="0" fontId="41" fillId="58" borderId="75" applyNumberFormat="0" applyAlignment="0" applyProtection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41" fillId="43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1" fillId="59" borderId="65" applyNumberFormat="0" applyFont="0" applyAlignment="0" applyProtection="0"/>
    <xf numFmtId="0" fontId="74" fillId="59" borderId="65" applyNumberFormat="0" applyFont="0" applyAlignment="0" applyProtection="0"/>
    <xf numFmtId="0" fontId="47" fillId="0" borderId="88" applyNumberFormat="0" applyFill="0" applyAlignment="0" applyProtection="0"/>
    <xf numFmtId="0" fontId="44" fillId="59" borderId="65" applyNumberFormat="0" applyFont="0" applyAlignment="0" applyProtection="0"/>
    <xf numFmtId="0" fontId="41" fillId="43" borderId="64" applyNumberFormat="0" applyAlignment="0" applyProtection="0"/>
    <xf numFmtId="0" fontId="34" fillId="56" borderId="64" applyNumberFormat="0" applyAlignment="0" applyProtection="0"/>
    <xf numFmtId="0" fontId="41" fillId="58" borderId="82" applyNumberFormat="0" applyAlignment="0" applyProtection="0"/>
    <xf numFmtId="0" fontId="41" fillId="58" borderId="107" applyNumberFormat="0" applyAlignment="0" applyProtection="0"/>
    <xf numFmtId="0" fontId="34" fillId="56" borderId="86" applyNumberFormat="0" applyAlignment="0" applyProtection="0"/>
    <xf numFmtId="0" fontId="41" fillId="58" borderId="64" applyNumberFormat="0" applyAlignment="0" applyProtection="0"/>
    <xf numFmtId="0" fontId="1" fillId="0" borderId="0"/>
    <xf numFmtId="0" fontId="41" fillId="43" borderId="64" applyNumberFormat="0" applyAlignment="0" applyProtection="0"/>
    <xf numFmtId="0" fontId="1" fillId="59" borderId="65" applyNumberFormat="0" applyFont="0" applyAlignment="0" applyProtection="0"/>
    <xf numFmtId="0" fontId="34" fillId="56" borderId="64" applyNumberFormat="0" applyAlignment="0" applyProtection="0"/>
    <xf numFmtId="0" fontId="63" fillId="62" borderId="114" applyNumberFormat="0" applyAlignment="0" applyProtection="0"/>
    <xf numFmtId="0" fontId="41" fillId="58" borderId="64" applyNumberFormat="0" applyAlignment="0" applyProtection="0"/>
    <xf numFmtId="0" fontId="41" fillId="58" borderId="64" applyNumberFormat="0" applyAlignment="0" applyProtection="0"/>
    <xf numFmtId="0" fontId="41" fillId="43" borderId="64" applyNumberFormat="0" applyAlignment="0" applyProtection="0"/>
    <xf numFmtId="0" fontId="41" fillId="43" borderId="64" applyNumberFormat="0" applyAlignment="0" applyProtection="0"/>
    <xf numFmtId="0" fontId="1" fillId="0" borderId="0"/>
    <xf numFmtId="0" fontId="41" fillId="58" borderId="86" applyNumberFormat="0" applyAlignment="0" applyProtection="0"/>
    <xf numFmtId="0" fontId="41" fillId="58" borderId="86" applyNumberFormat="0" applyAlignment="0" applyProtection="0"/>
    <xf numFmtId="0" fontId="1" fillId="59" borderId="126" applyNumberFormat="0" applyFont="0" applyAlignment="0" applyProtection="0"/>
    <xf numFmtId="0" fontId="41" fillId="58" borderId="75" applyNumberFormat="0" applyAlignment="0" applyProtection="0"/>
    <xf numFmtId="0" fontId="41" fillId="58" borderId="75" applyNumberFormat="0" applyAlignment="0" applyProtection="0"/>
    <xf numFmtId="0" fontId="41" fillId="43" borderId="75" applyNumberFormat="0" applyAlignment="0" applyProtection="0"/>
    <xf numFmtId="0" fontId="45" fillId="56" borderId="128" applyNumberFormat="0" applyAlignment="0" applyProtection="0"/>
    <xf numFmtId="0" fontId="41" fillId="43" borderId="82" applyNumberFormat="0" applyAlignment="0" applyProtection="0"/>
    <xf numFmtId="0" fontId="1" fillId="35" borderId="89" applyNumberFormat="0" applyProtection="0">
      <alignment horizontal="left" vertical="center" indent="1"/>
    </xf>
    <xf numFmtId="0" fontId="47" fillId="0" borderId="88" applyNumberFormat="0" applyFill="0" applyAlignment="0" applyProtection="0"/>
    <xf numFmtId="0" fontId="47" fillId="0" borderId="95" applyNumberFormat="0" applyFill="0" applyAlignment="0" applyProtection="0"/>
    <xf numFmtId="0" fontId="41" fillId="43" borderId="125" applyNumberFormat="0" applyAlignment="0" applyProtection="0"/>
    <xf numFmtId="0" fontId="41" fillId="43" borderId="100" applyNumberFormat="0" applyAlignment="0" applyProtection="0"/>
    <xf numFmtId="0" fontId="92" fillId="64" borderId="106" applyBorder="0"/>
    <xf numFmtId="0" fontId="92" fillId="64" borderId="92" applyBorder="0"/>
    <xf numFmtId="0" fontId="63" fillId="62" borderId="114" applyNumberFormat="0" applyAlignment="0" applyProtection="0"/>
    <xf numFmtId="0" fontId="44" fillId="59" borderId="119" applyNumberFormat="0" applyFont="0" applyAlignment="0" applyProtection="0"/>
    <xf numFmtId="0" fontId="45" fillId="56" borderId="128" applyNumberFormat="0" applyAlignment="0" applyProtection="0"/>
    <xf numFmtId="0" fontId="41" fillId="58" borderId="114" applyNumberFormat="0" applyAlignment="0" applyProtection="0"/>
    <xf numFmtId="0" fontId="41" fillId="58" borderId="100" applyNumberFormat="0" applyAlignment="0" applyProtection="0"/>
    <xf numFmtId="0" fontId="41" fillId="58" borderId="125" applyNumberFormat="0" applyAlignment="0" applyProtection="0"/>
    <xf numFmtId="0" fontId="34" fillId="56" borderId="114" applyNumberFormat="0" applyAlignment="0" applyProtection="0"/>
    <xf numFmtId="0" fontId="41" fillId="58" borderId="86" applyNumberFormat="0" applyAlignment="0" applyProtection="0"/>
    <xf numFmtId="0" fontId="1" fillId="35" borderId="89" applyNumberFormat="0" applyProtection="0">
      <alignment horizontal="left" vertical="center" indent="1"/>
    </xf>
    <xf numFmtId="0" fontId="41" fillId="58" borderId="125" applyNumberFormat="0" applyAlignment="0" applyProtection="0"/>
    <xf numFmtId="0" fontId="41" fillId="58" borderId="125" applyNumberFormat="0" applyAlignment="0" applyProtection="0"/>
    <xf numFmtId="0" fontId="47" fillId="0" borderId="109" applyNumberFormat="0" applyFill="0" applyAlignment="0" applyProtection="0"/>
    <xf numFmtId="0" fontId="41" fillId="58" borderId="93" applyNumberFormat="0" applyAlignment="0" applyProtection="0"/>
    <xf numFmtId="0" fontId="34" fillId="56" borderId="100" applyNumberFormat="0" applyAlignment="0" applyProtection="0"/>
    <xf numFmtId="0" fontId="47" fillId="0" borderId="70" applyNumberFormat="0" applyFill="0" applyAlignment="0" applyProtection="0"/>
    <xf numFmtId="0" fontId="41" fillId="58" borderId="107" applyNumberFormat="0" applyAlignment="0" applyProtection="0"/>
    <xf numFmtId="0" fontId="41" fillId="58" borderId="125" applyNumberFormat="0" applyAlignment="0" applyProtection="0"/>
    <xf numFmtId="0" fontId="41" fillId="58" borderId="93" applyNumberFormat="0" applyAlignment="0" applyProtection="0"/>
    <xf numFmtId="0" fontId="41" fillId="43" borderId="114" applyNumberFormat="0" applyAlignment="0" applyProtection="0"/>
    <xf numFmtId="0" fontId="41" fillId="58" borderId="114" applyNumberFormat="0" applyAlignment="0" applyProtection="0"/>
    <xf numFmtId="0" fontId="41" fillId="58" borderId="82" applyNumberFormat="0" applyAlignment="0" applyProtection="0"/>
    <xf numFmtId="0" fontId="92" fillId="64" borderId="99" applyBorder="0"/>
    <xf numFmtId="0" fontId="63" fillId="62" borderId="125" applyNumberFormat="0" applyAlignment="0" applyProtection="0"/>
    <xf numFmtId="0" fontId="1" fillId="35" borderId="89" applyNumberFormat="0" applyProtection="0">
      <alignment horizontal="left" vertical="center" indent="1"/>
    </xf>
    <xf numFmtId="0" fontId="41" fillId="58" borderId="114" applyNumberFormat="0" applyAlignment="0" applyProtection="0"/>
    <xf numFmtId="0" fontId="41" fillId="58" borderId="125" applyNumberFormat="0" applyAlignment="0" applyProtection="0"/>
    <xf numFmtId="0" fontId="41" fillId="58" borderId="114" applyNumberFormat="0" applyAlignment="0" applyProtection="0"/>
    <xf numFmtId="0" fontId="34" fillId="56" borderId="114" applyNumberFormat="0" applyAlignment="0" applyProtection="0"/>
    <xf numFmtId="0" fontId="34" fillId="56" borderId="114" applyNumberFormat="0" applyAlignment="0" applyProtection="0"/>
    <xf numFmtId="0" fontId="41" fillId="58" borderId="125" applyNumberFormat="0" applyAlignment="0" applyProtection="0"/>
    <xf numFmtId="0" fontId="41" fillId="43" borderId="114" applyNumberFormat="0" applyAlignment="0" applyProtection="0"/>
    <xf numFmtId="0" fontId="41" fillId="58" borderId="125" applyNumberFormat="0" applyAlignment="0" applyProtection="0"/>
    <xf numFmtId="0" fontId="34" fillId="56" borderId="125" applyNumberFormat="0" applyAlignment="0" applyProtection="0"/>
    <xf numFmtId="0" fontId="1" fillId="0" borderId="0"/>
    <xf numFmtId="0" fontId="41" fillId="43" borderId="118" applyNumberFormat="0" applyAlignment="0" applyProtection="0"/>
    <xf numFmtId="0" fontId="41" fillId="43" borderId="125" applyNumberFormat="0" applyAlignment="0" applyProtection="0"/>
    <xf numFmtId="0" fontId="47" fillId="0" borderId="95" applyNumberFormat="0" applyFill="0" applyAlignment="0" applyProtection="0"/>
    <xf numFmtId="0" fontId="41" fillId="58" borderId="93" applyNumberFormat="0" applyAlignment="0" applyProtection="0"/>
    <xf numFmtId="0" fontId="44" fillId="59" borderId="87" applyNumberFormat="0" applyFont="0" applyAlignment="0" applyProtection="0"/>
    <xf numFmtId="0" fontId="41" fillId="58" borderId="107" applyNumberFormat="0" applyAlignment="0" applyProtection="0"/>
    <xf numFmtId="0" fontId="47" fillId="0" borderId="88" applyNumberFormat="0" applyFill="0" applyAlignment="0" applyProtection="0"/>
    <xf numFmtId="0" fontId="41" fillId="58" borderId="107" applyNumberFormat="0" applyAlignment="0" applyProtection="0"/>
    <xf numFmtId="0" fontId="41" fillId="58" borderId="86" applyNumberFormat="0" applyAlignment="0" applyProtection="0"/>
    <xf numFmtId="0" fontId="1" fillId="35" borderId="89" applyNumberFormat="0" applyProtection="0">
      <alignment horizontal="left" vertical="center" indent="1"/>
    </xf>
    <xf numFmtId="0" fontId="41" fillId="43" borderId="118" applyNumberFormat="0" applyAlignment="0" applyProtection="0"/>
    <xf numFmtId="0" fontId="34" fillId="56" borderId="125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7" fillId="0" borderId="109" applyNumberFormat="0" applyFill="0" applyAlignment="0" applyProtection="0"/>
    <xf numFmtId="0" fontId="41" fillId="43" borderId="125" applyNumberFormat="0" applyAlignment="0" applyProtection="0"/>
    <xf numFmtId="0" fontId="20" fillId="0" borderId="104">
      <alignment horizontal="left" vertical="center"/>
    </xf>
    <xf numFmtId="0" fontId="63" fillId="62" borderId="93" applyNumberFormat="0" applyAlignment="0" applyProtection="0"/>
    <xf numFmtId="0" fontId="34" fillId="56" borderId="93" applyNumberFormat="0" applyAlignment="0" applyProtection="0"/>
    <xf numFmtId="0" fontId="41" fillId="58" borderId="125" applyNumberFormat="0" applyAlignment="0" applyProtection="0"/>
    <xf numFmtId="0" fontId="45" fillId="62" borderId="128" applyNumberFormat="0" applyAlignment="0" applyProtection="0"/>
    <xf numFmtId="0" fontId="92" fillId="64" borderId="124" applyBorder="0"/>
    <xf numFmtId="10" fontId="2" fillId="37" borderId="116" applyNumberFormat="0" applyBorder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43" borderId="107" applyNumberFormat="0" applyAlignment="0" applyProtection="0"/>
    <xf numFmtId="0" fontId="41" fillId="43" borderId="107" applyNumberFormat="0" applyAlignment="0" applyProtection="0"/>
    <xf numFmtId="0" fontId="34" fillId="56" borderId="107" applyNumberFormat="0" applyAlignment="0" applyProtection="0"/>
    <xf numFmtId="0" fontId="41" fillId="43" borderId="107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34" fillId="56" borderId="93" applyNumberFormat="0" applyAlignment="0" applyProtection="0"/>
    <xf numFmtId="0" fontId="41" fillId="43" borderId="93" applyNumberFormat="0" applyAlignment="0" applyProtection="0"/>
    <xf numFmtId="0" fontId="44" fillId="59" borderId="94" applyNumberFormat="0" applyFont="0" applyAlignment="0" applyProtection="0"/>
    <xf numFmtId="0" fontId="45" fillId="56" borderId="96" applyNumberFormat="0" applyAlignment="0" applyProtection="0"/>
    <xf numFmtId="0" fontId="47" fillId="0" borderId="95" applyNumberFormat="0" applyFill="0" applyAlignment="0" applyProtection="0"/>
    <xf numFmtId="0" fontId="41" fillId="43" borderId="93" applyNumberFormat="0" applyAlignment="0" applyProtection="0"/>
    <xf numFmtId="0" fontId="41" fillId="43" borderId="93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7" fillId="0" borderId="95" applyNumberFormat="0" applyFill="0" applyAlignment="0" applyProtection="0"/>
    <xf numFmtId="0" fontId="1" fillId="35" borderId="96" applyNumberFormat="0" applyProtection="0">
      <alignment horizontal="left" vertical="center" indent="1"/>
    </xf>
    <xf numFmtId="0" fontId="1" fillId="35" borderId="96" applyNumberFormat="0" applyProtection="0">
      <alignment horizontal="left" vertical="center" indent="1"/>
    </xf>
    <xf numFmtId="4" fontId="58" fillId="63" borderId="96" applyNumberFormat="0" applyProtection="0">
      <alignment horizontal="right" vertical="center"/>
    </xf>
    <xf numFmtId="0" fontId="1" fillId="35" borderId="96" applyNumberFormat="0" applyProtection="0">
      <alignment horizontal="left" vertical="center" indent="1"/>
    </xf>
    <xf numFmtId="0" fontId="45" fillId="62" borderId="96" applyNumberFormat="0" applyAlignment="0" applyProtection="0"/>
    <xf numFmtId="0" fontId="74" fillId="59" borderId="94" applyNumberFormat="0" applyFon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20" fillId="0" borderId="97">
      <alignment horizontal="left" vertical="center"/>
    </xf>
    <xf numFmtId="0" fontId="63" fillId="62" borderId="93" applyNumberFormat="0" applyAlignment="0" applyProtection="0"/>
    <xf numFmtId="0" fontId="34" fillId="56" borderId="93" applyNumberFormat="0" applyAlignment="0" applyProtection="0"/>
    <xf numFmtId="0" fontId="63" fillId="62" borderId="93" applyNumberFormat="0" applyAlignment="0" applyProtection="0"/>
    <xf numFmtId="0" fontId="20" fillId="0" borderId="97">
      <alignment horizontal="left" vertical="center"/>
    </xf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43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1" fillId="59" borderId="94" applyNumberFormat="0" applyFont="0" applyAlignment="0" applyProtection="0"/>
    <xf numFmtId="0" fontId="74" fillId="59" borderId="94" applyNumberFormat="0" applyFont="0" applyAlignment="0" applyProtection="0"/>
    <xf numFmtId="0" fontId="45" fillId="56" borderId="96" applyNumberFormat="0" applyAlignment="0" applyProtection="0"/>
    <xf numFmtId="0" fontId="45" fillId="62" borderId="96" applyNumberFormat="0" applyAlignment="0" applyProtection="0"/>
    <xf numFmtId="0" fontId="1" fillId="35" borderId="96" applyNumberFormat="0" applyProtection="0">
      <alignment horizontal="left" vertical="center" indent="1"/>
    </xf>
    <xf numFmtId="4" fontId="58" fillId="63" borderId="96" applyNumberFormat="0" applyProtection="0">
      <alignment horizontal="right" vertical="center"/>
    </xf>
    <xf numFmtId="0" fontId="1" fillId="35" borderId="96" applyNumberFormat="0" applyProtection="0">
      <alignment horizontal="left" vertical="center" indent="1"/>
    </xf>
    <xf numFmtId="0" fontId="1" fillId="35" borderId="96" applyNumberFormat="0" applyProtection="0">
      <alignment horizontal="left" vertical="center" indent="1"/>
    </xf>
    <xf numFmtId="0" fontId="47" fillId="0" borderId="95" applyNumberFormat="0" applyFill="0" applyAlignment="0" applyProtection="0"/>
    <xf numFmtId="0" fontId="44" fillId="59" borderId="94" applyNumberFormat="0" applyFont="0" applyAlignment="0" applyProtection="0"/>
    <xf numFmtId="0" fontId="41" fillId="43" borderId="93" applyNumberFormat="0" applyAlignment="0" applyProtection="0"/>
    <xf numFmtId="0" fontId="34" fillId="56" borderId="93" applyNumberFormat="0" applyAlignment="0" applyProtection="0"/>
    <xf numFmtId="0" fontId="47" fillId="0" borderId="95" applyNumberFormat="0" applyFill="0" applyAlignment="0" applyProtection="0"/>
    <xf numFmtId="0" fontId="45" fillId="56" borderId="96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5" fillId="56" borderId="96" applyNumberFormat="0" applyAlignment="0" applyProtection="0"/>
    <xf numFmtId="0" fontId="1" fillId="59" borderId="94" applyNumberFormat="0" applyFont="0" applyAlignment="0" applyProtection="0"/>
    <xf numFmtId="0" fontId="34" fillId="56" borderId="93" applyNumberFormat="0" applyAlignment="0" applyProtection="0"/>
    <xf numFmtId="0" fontId="41" fillId="58" borderId="93" applyNumberFormat="0" applyAlignment="0" applyProtection="0"/>
    <xf numFmtId="0" fontId="41" fillId="58" borderId="93" applyNumberFormat="0" applyAlignment="0" applyProtection="0"/>
    <xf numFmtId="0" fontId="41" fillId="43" borderId="93" applyNumberFormat="0" applyAlignment="0" applyProtection="0"/>
    <xf numFmtId="0" fontId="41" fillId="43" borderId="93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1" fillId="59" borderId="108" applyNumberFormat="0" applyFont="0" applyAlignment="0" applyProtection="0"/>
    <xf numFmtId="0" fontId="74" fillId="59" borderId="108" applyNumberFormat="0" applyFont="0" applyAlignment="0" applyProtection="0"/>
    <xf numFmtId="0" fontId="1" fillId="59" borderId="126" applyNumberFormat="0" applyFont="0" applyAlignment="0" applyProtection="0"/>
    <xf numFmtId="0" fontId="41" fillId="58" borderId="125" applyNumberFormat="0" applyAlignment="0" applyProtection="0"/>
    <xf numFmtId="0" fontId="74" fillId="59" borderId="126" applyNumberFormat="0" applyFon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34" fillId="56" borderId="100" applyNumberFormat="0" applyAlignment="0" applyProtection="0"/>
    <xf numFmtId="0" fontId="41" fillId="43" borderId="100" applyNumberFormat="0" applyAlignment="0" applyProtection="0"/>
    <xf numFmtId="0" fontId="44" fillId="59" borderId="101" applyNumberFormat="0" applyFont="0" applyAlignment="0" applyProtection="0"/>
    <xf numFmtId="0" fontId="45" fillId="56" borderId="103" applyNumberFormat="0" applyAlignment="0" applyProtection="0"/>
    <xf numFmtId="0" fontId="47" fillId="0" borderId="102" applyNumberFormat="0" applyFill="0" applyAlignment="0" applyProtection="0"/>
    <xf numFmtId="0" fontId="41" fillId="43" borderId="100" applyNumberFormat="0" applyAlignment="0" applyProtection="0"/>
    <xf numFmtId="0" fontId="41" fillId="43" borderId="100" applyNumberForma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7" fillId="0" borderId="102" applyNumberFormat="0" applyFill="0" applyAlignment="0" applyProtection="0"/>
    <xf numFmtId="0" fontId="1" fillId="35" borderId="103" applyNumberFormat="0" applyProtection="0">
      <alignment horizontal="left" vertical="center" indent="1"/>
    </xf>
    <xf numFmtId="0" fontId="1" fillId="35" borderId="103" applyNumberFormat="0" applyProtection="0">
      <alignment horizontal="left" vertical="center" indent="1"/>
    </xf>
    <xf numFmtId="4" fontId="58" fillId="63" borderId="103" applyNumberFormat="0" applyProtection="0">
      <alignment horizontal="right" vertical="center"/>
    </xf>
    <xf numFmtId="0" fontId="1" fillId="35" borderId="103" applyNumberFormat="0" applyProtection="0">
      <alignment horizontal="left" vertical="center" indent="1"/>
    </xf>
    <xf numFmtId="0" fontId="45" fillId="62" borderId="103" applyNumberFormat="0" applyAlignment="0" applyProtection="0"/>
    <xf numFmtId="0" fontId="74" fillId="59" borderId="101" applyNumberFormat="0" applyFon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63" fillId="62" borderId="100" applyNumberFormat="0" applyAlignment="0" applyProtection="0"/>
    <xf numFmtId="0" fontId="34" fillId="56" borderId="100" applyNumberFormat="0" applyAlignment="0" applyProtection="0"/>
    <xf numFmtId="0" fontId="63" fillId="62" borderId="100" applyNumberForma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1" fillId="43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1" fillId="59" borderId="101" applyNumberFormat="0" applyFont="0" applyAlignment="0" applyProtection="0"/>
    <xf numFmtId="0" fontId="74" fillId="59" borderId="101" applyNumberFormat="0" applyFont="0" applyAlignment="0" applyProtection="0"/>
    <xf numFmtId="0" fontId="45" fillId="56" borderId="103" applyNumberFormat="0" applyAlignment="0" applyProtection="0"/>
    <xf numFmtId="0" fontId="45" fillId="62" borderId="103" applyNumberFormat="0" applyAlignment="0" applyProtection="0"/>
    <xf numFmtId="0" fontId="1" fillId="35" borderId="103" applyNumberFormat="0" applyProtection="0">
      <alignment horizontal="left" vertical="center" indent="1"/>
    </xf>
    <xf numFmtId="4" fontId="58" fillId="63" borderId="103" applyNumberFormat="0" applyProtection="0">
      <alignment horizontal="right" vertical="center"/>
    </xf>
    <xf numFmtId="0" fontId="1" fillId="35" borderId="103" applyNumberFormat="0" applyProtection="0">
      <alignment horizontal="left" vertical="center" indent="1"/>
    </xf>
    <xf numFmtId="0" fontId="1" fillId="35" borderId="103" applyNumberFormat="0" applyProtection="0">
      <alignment horizontal="left" vertical="center" indent="1"/>
    </xf>
    <xf numFmtId="0" fontId="47" fillId="0" borderId="102" applyNumberFormat="0" applyFill="0" applyAlignment="0" applyProtection="0"/>
    <xf numFmtId="0" fontId="44" fillId="59" borderId="101" applyNumberFormat="0" applyFont="0" applyAlignment="0" applyProtection="0"/>
    <xf numFmtId="0" fontId="41" fillId="43" borderId="100" applyNumberFormat="0" applyAlignment="0" applyProtection="0"/>
    <xf numFmtId="0" fontId="34" fillId="56" borderId="100" applyNumberFormat="0" applyAlignment="0" applyProtection="0"/>
    <xf numFmtId="0" fontId="47" fillId="0" borderId="102" applyNumberFormat="0" applyFill="0" applyAlignment="0" applyProtection="0"/>
    <xf numFmtId="0" fontId="45" fillId="56" borderId="103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5" fillId="56" borderId="103" applyNumberFormat="0" applyAlignment="0" applyProtection="0"/>
    <xf numFmtId="0" fontId="1" fillId="59" borderId="101" applyNumberFormat="0" applyFont="0" applyAlignment="0" applyProtection="0"/>
    <xf numFmtId="0" fontId="34" fillId="56" borderId="100" applyNumberFormat="0" applyAlignment="0" applyProtection="0"/>
    <xf numFmtId="0" fontId="41" fillId="58" borderId="100" applyNumberFormat="0" applyAlignment="0" applyProtection="0"/>
    <xf numFmtId="0" fontId="41" fillId="58" borderId="100" applyNumberFormat="0" applyAlignment="0" applyProtection="0"/>
    <xf numFmtId="0" fontId="41" fillId="43" borderId="100" applyNumberFormat="0" applyAlignment="0" applyProtection="0"/>
    <xf numFmtId="0" fontId="41" fillId="43" borderId="100" applyNumberFormat="0" applyAlignment="0" applyProtection="0"/>
    <xf numFmtId="0" fontId="20" fillId="0" borderId="129">
      <alignment horizontal="left" vertical="center"/>
    </xf>
    <xf numFmtId="0" fontId="41" fillId="58" borderId="125" applyNumberFormat="0" applyAlignment="0" applyProtection="0"/>
    <xf numFmtId="0" fontId="1" fillId="35" borderId="110" applyNumberFormat="0" applyProtection="0">
      <alignment horizontal="left" vertical="center" indent="1"/>
    </xf>
    <xf numFmtId="0" fontId="41" fillId="43" borderId="125" applyNumberFormat="0" applyAlignment="0" applyProtection="0"/>
    <xf numFmtId="0" fontId="41" fillId="58" borderId="114" applyNumberFormat="0" applyAlignment="0" applyProtection="0"/>
    <xf numFmtId="0" fontId="92" fillId="0" borderId="123" applyAlignment="0">
      <alignment horizontal="right"/>
    </xf>
    <xf numFmtId="0" fontId="41" fillId="58" borderId="125" applyNumberFormat="0" applyAlignment="0" applyProtection="0"/>
    <xf numFmtId="0" fontId="41" fillId="43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7" fillId="0" borderId="127" applyNumberFormat="0" applyFill="0" applyAlignment="0" applyProtection="0"/>
    <xf numFmtId="0" fontId="41" fillId="43" borderId="125" applyNumberFormat="0" applyAlignment="0" applyProtection="0"/>
    <xf numFmtId="0" fontId="20" fillId="0" borderId="104">
      <alignment horizontal="left" vertical="center"/>
    </xf>
    <xf numFmtId="0" fontId="20" fillId="0" borderId="104">
      <alignment horizontal="left" vertical="center"/>
    </xf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25" applyNumberFormat="0" applyAlignment="0" applyProtection="0"/>
    <xf numFmtId="10" fontId="2" fillId="37" borderId="123" applyNumberFormat="0" applyBorder="0" applyAlignment="0" applyProtection="0"/>
    <xf numFmtId="0" fontId="41" fillId="43" borderId="118" applyNumberFormat="0" applyAlignment="0" applyProtection="0"/>
    <xf numFmtId="0" fontId="44" fillId="59" borderId="115" applyNumberFormat="0" applyFont="0" applyAlignment="0" applyProtection="0"/>
    <xf numFmtId="0" fontId="41" fillId="58" borderId="125" applyNumberFormat="0" applyAlignment="0" applyProtection="0"/>
    <xf numFmtId="0" fontId="34" fillId="56" borderId="125" applyNumberFormat="0" applyAlignment="0" applyProtection="0"/>
    <xf numFmtId="0" fontId="34" fillId="56" borderId="118" applyNumberFormat="0" applyAlignment="0" applyProtection="0"/>
    <xf numFmtId="0" fontId="41" fillId="58" borderId="125" applyNumberFormat="0" applyAlignment="0" applyProtection="0"/>
    <xf numFmtId="0" fontId="1" fillId="59" borderId="119" applyNumberFormat="0" applyFont="0" applyAlignment="0" applyProtection="0"/>
    <xf numFmtId="0" fontId="74" fillId="59" borderId="119" applyNumberFormat="0" applyFont="0" applyAlignment="0" applyProtection="0"/>
    <xf numFmtId="0" fontId="92" fillId="0" borderId="123" applyAlignment="0">
      <alignment horizontal="right"/>
    </xf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63" fillId="62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7" fillId="0" borderId="120" applyNumberFormat="0" applyFill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7" fillId="0" borderId="120" applyNumberFormat="0" applyFill="0" applyAlignment="0" applyProtection="0"/>
    <xf numFmtId="0" fontId="1" fillId="35" borderId="121" applyNumberFormat="0" applyProtection="0">
      <alignment horizontal="left" vertical="center" indent="1"/>
    </xf>
    <xf numFmtId="0" fontId="1" fillId="35" borderId="121" applyNumberFormat="0" applyProtection="0">
      <alignment horizontal="left" vertical="center" indent="1"/>
    </xf>
    <xf numFmtId="4" fontId="58" fillId="63" borderId="121" applyNumberFormat="0" applyProtection="0">
      <alignment horizontal="right" vertical="center"/>
    </xf>
    <xf numFmtId="0" fontId="1" fillId="35" borderId="121" applyNumberFormat="0" applyProtection="0">
      <alignment horizontal="left" vertical="center" indent="1"/>
    </xf>
    <xf numFmtId="0" fontId="45" fillId="62" borderId="121" applyNumberFormat="0" applyAlignment="0" applyProtection="0"/>
    <xf numFmtId="0" fontId="74" fillId="59" borderId="119" applyNumberFormat="0" applyFon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63" fillId="62" borderId="118" applyNumberFormat="0" applyAlignment="0" applyProtection="0"/>
    <xf numFmtId="0" fontId="34" fillId="56" borderId="118" applyNumberFormat="0" applyAlignment="0" applyProtection="0"/>
    <xf numFmtId="0" fontId="63" fillId="62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1" fillId="43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1" fillId="59" borderId="119" applyNumberFormat="0" applyFont="0" applyAlignment="0" applyProtection="0"/>
    <xf numFmtId="0" fontId="74" fillId="59" borderId="119" applyNumberFormat="0" applyFont="0" applyAlignment="0" applyProtection="0"/>
    <xf numFmtId="0" fontId="45" fillId="56" borderId="121" applyNumberFormat="0" applyAlignment="0" applyProtection="0"/>
    <xf numFmtId="0" fontId="45" fillId="62" borderId="121" applyNumberFormat="0" applyAlignment="0" applyProtection="0"/>
    <xf numFmtId="0" fontId="1" fillId="35" borderId="121" applyNumberFormat="0" applyProtection="0">
      <alignment horizontal="left" vertical="center" indent="1"/>
    </xf>
    <xf numFmtId="4" fontId="58" fillId="63" borderId="121" applyNumberFormat="0" applyProtection="0">
      <alignment horizontal="right" vertical="center"/>
    </xf>
    <xf numFmtId="0" fontId="1" fillId="35" borderId="121" applyNumberFormat="0" applyProtection="0">
      <alignment horizontal="left" vertical="center" indent="1"/>
    </xf>
    <xf numFmtId="0" fontId="1" fillId="35" borderId="121" applyNumberFormat="0" applyProtection="0">
      <alignment horizontal="left" vertical="center" indent="1"/>
    </xf>
    <xf numFmtId="0" fontId="47" fillId="0" borderId="120" applyNumberFormat="0" applyFill="0" applyAlignment="0" applyProtection="0"/>
    <xf numFmtId="0" fontId="44" fillId="59" borderId="119" applyNumberFormat="0" applyFont="0" applyAlignment="0" applyProtection="0"/>
    <xf numFmtId="0" fontId="41" fillId="43" borderId="118" applyNumberFormat="0" applyAlignment="0" applyProtection="0"/>
    <xf numFmtId="0" fontId="34" fillId="56" borderId="118" applyNumberFormat="0" applyAlignment="0" applyProtection="0"/>
    <xf numFmtId="0" fontId="47" fillId="0" borderId="120" applyNumberFormat="0" applyFill="0" applyAlignment="0" applyProtection="0"/>
    <xf numFmtId="0" fontId="45" fillId="56" borderId="121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5" fillId="56" borderId="121" applyNumberFormat="0" applyAlignment="0" applyProtection="0"/>
    <xf numFmtId="0" fontId="1" fillId="59" borderId="119" applyNumberFormat="0" applyFont="0" applyAlignment="0" applyProtection="0"/>
    <xf numFmtId="0" fontId="34" fillId="56" borderId="118" applyNumberFormat="0" applyAlignment="0" applyProtection="0"/>
    <xf numFmtId="0" fontId="41" fillId="58" borderId="118" applyNumberFormat="0" applyAlignment="0" applyProtection="0"/>
    <xf numFmtId="0" fontId="41" fillId="58" borderId="118" applyNumberFormat="0" applyAlignment="0" applyProtection="0"/>
    <xf numFmtId="0" fontId="41" fillId="43" borderId="118" applyNumberFormat="0" applyAlignment="0" applyProtection="0"/>
    <xf numFmtId="0" fontId="41" fillId="43" borderId="118" applyNumberFormat="0" applyAlignment="0" applyProtection="0"/>
    <xf numFmtId="0" fontId="41" fillId="58" borderId="125" applyNumberFormat="0" applyAlignment="0" applyProtection="0"/>
    <xf numFmtId="0" fontId="1" fillId="35" borderId="128" applyNumberFormat="0" applyProtection="0">
      <alignment horizontal="left" vertical="center" indent="1"/>
    </xf>
    <xf numFmtId="0" fontId="20" fillId="0" borderId="122">
      <alignment horizontal="left" vertical="center"/>
    </xf>
    <xf numFmtId="0" fontId="20" fillId="0" borderId="122">
      <alignment horizontal="left" vertical="center"/>
    </xf>
    <xf numFmtId="0" fontId="47" fillId="0" borderId="127" applyNumberFormat="0" applyFill="0" applyAlignment="0" applyProtection="0"/>
    <xf numFmtId="0" fontId="44" fillId="59" borderId="126" applyNumberFormat="0" applyFont="0" applyAlignment="0" applyProtection="0"/>
    <xf numFmtId="0" fontId="41" fillId="43" borderId="125" applyNumberFormat="0" applyAlignment="0" applyProtection="0"/>
    <xf numFmtId="0" fontId="92" fillId="64" borderId="46" applyBorder="0"/>
    <xf numFmtId="0" fontId="41" fillId="58" borderId="135" applyNumberFormat="0" applyAlignment="0" applyProtection="0"/>
    <xf numFmtId="0" fontId="41" fillId="58" borderId="164" applyNumberFormat="0" applyAlignment="0" applyProtection="0"/>
    <xf numFmtId="0" fontId="41" fillId="43" borderId="149" applyNumberFormat="0" applyAlignment="0" applyProtection="0"/>
    <xf numFmtId="0" fontId="41" fillId="58" borderId="153" applyNumberFormat="0" applyAlignment="0" applyProtection="0"/>
    <xf numFmtId="0" fontId="41" fillId="58" borderId="164" applyNumberFormat="0" applyAlignment="0" applyProtection="0"/>
    <xf numFmtId="0" fontId="34" fillId="56" borderId="164" applyNumberFormat="0" applyAlignment="0" applyProtection="0"/>
    <xf numFmtId="0" fontId="34" fillId="56" borderId="153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58" borderId="135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35" applyNumberFormat="0" applyAlignment="0" applyProtection="0"/>
    <xf numFmtId="0" fontId="41" fillId="43" borderId="171" applyNumberFormat="0" applyAlignment="0" applyProtection="0"/>
    <xf numFmtId="0" fontId="44" fillId="59" borderId="136" applyNumberFormat="0" applyFont="0" applyAlignment="0" applyProtection="0"/>
    <xf numFmtId="0" fontId="41" fillId="43" borderId="135" applyNumberFormat="0" applyAlignment="0" applyProtection="0"/>
    <xf numFmtId="0" fontId="92" fillId="0" borderId="162" applyAlignment="0">
      <alignment horizontal="right"/>
    </xf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71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34" fillId="56" borderId="164" applyNumberFormat="0" applyAlignment="0" applyProtection="0"/>
    <xf numFmtId="0" fontId="34" fillId="56" borderId="125" applyNumberFormat="0" applyAlignment="0" applyProtection="0"/>
    <xf numFmtId="0" fontId="74" fillId="59" borderId="158" applyNumberFormat="0" applyFont="0" applyAlignment="0" applyProtection="0"/>
    <xf numFmtId="10" fontId="2" fillId="37" borderId="155" applyNumberFormat="0" applyBorder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4" fillId="59" borderId="165" applyNumberFormat="0" applyFont="0" applyAlignment="0" applyProtection="0"/>
    <xf numFmtId="0" fontId="41" fillId="43" borderId="125" applyNumberFormat="0" applyAlignment="0" applyProtection="0"/>
    <xf numFmtId="0" fontId="44" fillId="59" borderId="158" applyNumberFormat="0" applyFont="0" applyAlignment="0" applyProtection="0"/>
    <xf numFmtId="0" fontId="44" fillId="59" borderId="126" applyNumberFormat="0" applyFont="0" applyAlignment="0" applyProtection="0"/>
    <xf numFmtId="0" fontId="41" fillId="43" borderId="157" applyNumberFormat="0" applyAlignment="0" applyProtection="0"/>
    <xf numFmtId="0" fontId="41" fillId="43" borderId="164" applyNumberFormat="0" applyAlignment="0" applyProtection="0"/>
    <xf numFmtId="0" fontId="1" fillId="59" borderId="172" applyNumberFormat="0" applyFont="0" applyAlignment="0" applyProtection="0"/>
    <xf numFmtId="0" fontId="41" fillId="58" borderId="157" applyNumberFormat="0" applyAlignment="0" applyProtection="0"/>
    <xf numFmtId="0" fontId="1" fillId="35" borderId="160" applyNumberFormat="0" applyProtection="0">
      <alignment horizontal="left" vertical="center" indent="1"/>
    </xf>
    <xf numFmtId="0" fontId="92" fillId="0" borderId="140" applyAlignment="0">
      <alignment horizontal="right"/>
    </xf>
    <xf numFmtId="0" fontId="63" fillId="62" borderId="135" applyNumberFormat="0" applyAlignment="0" applyProtection="0"/>
    <xf numFmtId="0" fontId="41" fillId="43" borderId="171" applyNumberFormat="0" applyAlignment="0" applyProtection="0"/>
    <xf numFmtId="0" fontId="41" fillId="58" borderId="135" applyNumberFormat="0" applyAlignment="0" applyProtection="0"/>
    <xf numFmtId="10" fontId="2" fillId="37" borderId="133" applyNumberFormat="0" applyBorder="0" applyAlignment="0" applyProtection="0"/>
    <xf numFmtId="0" fontId="41" fillId="43" borderId="153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7" fillId="0" borderId="159" applyNumberFormat="0" applyFill="0" applyAlignment="0" applyProtection="0"/>
    <xf numFmtId="0" fontId="41" fillId="58" borderId="157" applyNumberFormat="0" applyAlignment="0" applyProtection="0"/>
    <xf numFmtId="0" fontId="45" fillId="56" borderId="138" applyNumberFormat="0" applyAlignment="0" applyProtection="0"/>
    <xf numFmtId="0" fontId="1" fillId="59" borderId="158" applyNumberFormat="0" applyFon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57" applyNumberFormat="0" applyAlignment="0" applyProtection="0"/>
    <xf numFmtId="0" fontId="92" fillId="0" borderId="155" applyAlignment="0">
      <alignment horizontal="right"/>
    </xf>
    <xf numFmtId="0" fontId="45" fillId="56" borderId="174" applyNumberFormat="0" applyAlignment="0" applyProtection="0"/>
    <xf numFmtId="0" fontId="41" fillId="43" borderId="171" applyNumberFormat="0" applyAlignment="0" applyProtection="0"/>
    <xf numFmtId="0" fontId="41" fillId="58" borderId="157" applyNumberFormat="0" applyAlignment="0" applyProtection="0"/>
    <xf numFmtId="0" fontId="92" fillId="64" borderId="163" applyBorder="0"/>
    <xf numFmtId="4" fontId="58" fillId="63" borderId="160" applyNumberFormat="0" applyProtection="0">
      <alignment horizontal="right" vertical="center"/>
    </xf>
    <xf numFmtId="0" fontId="41" fillId="58" borderId="135" applyNumberFormat="0" applyAlignment="0" applyProtection="0"/>
    <xf numFmtId="0" fontId="45" fillId="56" borderId="145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7" fillId="0" borderId="137" applyNumberFormat="0" applyFill="0" applyAlignment="0" applyProtection="0"/>
    <xf numFmtId="0" fontId="41" fillId="43" borderId="164" applyNumberFormat="0" applyAlignment="0" applyProtection="0"/>
    <xf numFmtId="0" fontId="34" fillId="56" borderId="135" applyNumberFormat="0" applyAlignment="0" applyProtection="0"/>
    <xf numFmtId="0" fontId="74" fillId="59" borderId="165" applyNumberFormat="0" applyFon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92" fillId="0" borderId="151" applyAlignment="0">
      <alignment horizontal="right"/>
    </xf>
    <xf numFmtId="0" fontId="41" fillId="58" borderId="135" applyNumberFormat="0" applyAlignment="0" applyProtection="0"/>
    <xf numFmtId="0" fontId="92" fillId="64" borderId="170" applyBorder="0"/>
    <xf numFmtId="0" fontId="45" fillId="62" borderId="160" applyNumberFormat="0" applyAlignment="0" applyProtection="0"/>
    <xf numFmtId="0" fontId="41" fillId="58" borderId="171" applyNumberFormat="0" applyAlignment="0" applyProtection="0"/>
    <xf numFmtId="0" fontId="41" fillId="43" borderId="157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34" fillId="56" borderId="135" applyNumberFormat="0" applyAlignment="0" applyProtection="0"/>
    <xf numFmtId="0" fontId="41" fillId="58" borderId="135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35" applyNumberFormat="0" applyAlignment="0" applyProtection="0"/>
    <xf numFmtId="0" fontId="41" fillId="58" borderId="142" applyNumberFormat="0" applyAlignment="0" applyProtection="0"/>
    <xf numFmtId="0" fontId="41" fillId="58" borderId="164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43" borderId="171" applyNumberFormat="0" applyAlignment="0" applyProtection="0"/>
    <xf numFmtId="0" fontId="92" fillId="64" borderId="134" applyBorder="0"/>
    <xf numFmtId="4" fontId="58" fillId="63" borderId="160" applyNumberFormat="0" applyProtection="0">
      <alignment horizontal="right" vertical="center"/>
    </xf>
    <xf numFmtId="0" fontId="44" fillId="59" borderId="136" applyNumberFormat="0" applyFont="0" applyAlignment="0" applyProtection="0"/>
    <xf numFmtId="0" fontId="34" fillId="56" borderId="157" applyNumberFormat="0" applyAlignment="0" applyProtection="0"/>
    <xf numFmtId="4" fontId="58" fillId="63" borderId="138" applyNumberFormat="0" applyProtection="0">
      <alignment horizontal="right" vertical="center"/>
    </xf>
    <xf numFmtId="0" fontId="41" fillId="43" borderId="153" applyNumberFormat="0" applyAlignment="0" applyProtection="0"/>
    <xf numFmtId="0" fontId="41" fillId="58" borderId="157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57" applyNumberFormat="0" applyAlignment="0" applyProtection="0"/>
    <xf numFmtId="0" fontId="20" fillId="0" borderId="161">
      <alignment horizontal="left" vertical="center"/>
    </xf>
    <xf numFmtId="0" fontId="41" fillId="58" borderId="157" applyNumberFormat="0" applyAlignment="0" applyProtection="0"/>
    <xf numFmtId="0" fontId="20" fillId="0" borderId="139">
      <alignment horizontal="left" vertical="center"/>
    </xf>
    <xf numFmtId="0" fontId="47" fillId="0" borderId="144" applyNumberFormat="0" applyFill="0" applyAlignment="0" applyProtection="0"/>
    <xf numFmtId="0" fontId="1" fillId="59" borderId="165" applyNumberFormat="0" applyFont="0" applyAlignment="0" applyProtection="0"/>
    <xf numFmtId="0" fontId="41" fillId="43" borderId="142" applyNumberFormat="0" applyAlignment="0" applyProtection="0"/>
    <xf numFmtId="0" fontId="34" fillId="56" borderId="157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5" fillId="62" borderId="138" applyNumberFormat="0" applyAlignment="0" applyProtection="0"/>
    <xf numFmtId="0" fontId="41" fillId="43" borderId="135" applyNumberFormat="0" applyAlignment="0" applyProtection="0"/>
    <xf numFmtId="0" fontId="44" fillId="59" borderId="143" applyNumberFormat="0" applyFont="0" applyAlignment="0" applyProtection="0"/>
    <xf numFmtId="0" fontId="45" fillId="56" borderId="138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34" fillId="56" borderId="149" applyNumberFormat="0" applyAlignment="0" applyProtection="0"/>
    <xf numFmtId="0" fontId="63" fillId="62" borderId="164" applyNumberFormat="0" applyAlignment="0" applyProtection="0"/>
    <xf numFmtId="0" fontId="41" fillId="43" borderId="142" applyNumberFormat="0" applyAlignment="0" applyProtection="0"/>
    <xf numFmtId="0" fontId="47" fillId="0" borderId="137" applyNumberFormat="0" applyFill="0" applyAlignment="0" applyProtection="0"/>
    <xf numFmtId="0" fontId="1" fillId="59" borderId="136" applyNumberFormat="0" applyFon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92" fillId="0" borderId="155" applyAlignment="0">
      <alignment horizontal="right"/>
    </xf>
    <xf numFmtId="0" fontId="92" fillId="0" borderId="133" applyAlignment="0">
      <alignment horizontal="right"/>
    </xf>
    <xf numFmtId="0" fontId="41" fillId="43" borderId="135" applyNumberFormat="0" applyAlignment="0" applyProtection="0"/>
    <xf numFmtId="0" fontId="47" fillId="0" borderId="137" applyNumberFormat="0" applyFill="0" applyAlignment="0" applyProtection="0"/>
    <xf numFmtId="0" fontId="45" fillId="56" borderId="138" applyNumberFormat="0" applyAlignment="0" applyProtection="0"/>
    <xf numFmtId="0" fontId="41" fillId="43" borderId="135" applyNumberFormat="0" applyAlignment="0" applyProtection="0"/>
    <xf numFmtId="0" fontId="34" fillId="56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1" fillId="35" borderId="167" applyNumberFormat="0" applyProtection="0">
      <alignment horizontal="left" vertical="center" indent="1"/>
    </xf>
    <xf numFmtId="0" fontId="92" fillId="0" borderId="133" applyAlignment="0">
      <alignment horizontal="right"/>
    </xf>
    <xf numFmtId="0" fontId="41" fillId="58" borderId="164" applyNumberFormat="0" applyAlignment="0" applyProtection="0"/>
    <xf numFmtId="0" fontId="1" fillId="35" borderId="138" applyNumberFormat="0" applyProtection="0">
      <alignment horizontal="left" vertical="center" indent="1"/>
    </xf>
    <xf numFmtId="0" fontId="45" fillId="62" borderId="138" applyNumberFormat="0" applyAlignment="0" applyProtection="0"/>
    <xf numFmtId="0" fontId="45" fillId="56" borderId="138" applyNumberFormat="0" applyAlignment="0" applyProtection="0"/>
    <xf numFmtId="0" fontId="74" fillId="59" borderId="136" applyNumberFormat="0" applyFont="0" applyAlignment="0" applyProtection="0"/>
    <xf numFmtId="0" fontId="1" fillId="59" borderId="136" applyNumberFormat="0" applyFon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4" fillId="59" borderId="158" applyNumberFormat="0" applyFont="0" applyAlignment="0" applyProtection="0"/>
    <xf numFmtId="0" fontId="92" fillId="0" borderId="133" applyAlignment="0">
      <alignment horizontal="right"/>
    </xf>
    <xf numFmtId="0" fontId="41" fillId="43" borderId="135" applyNumberFormat="0" applyAlignment="0" applyProtection="0"/>
    <xf numFmtId="0" fontId="41" fillId="58" borderId="142" applyNumberFormat="0" applyAlignment="0" applyProtection="0"/>
    <xf numFmtId="0" fontId="41" fillId="58" borderId="135" applyNumberFormat="0" applyAlignment="0" applyProtection="0"/>
    <xf numFmtId="0" fontId="1" fillId="35" borderId="160" applyNumberFormat="0" applyProtection="0">
      <alignment horizontal="left" vertical="center" indent="1"/>
    </xf>
    <xf numFmtId="0" fontId="63" fillId="62" borderId="164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5" fillId="62" borderId="16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92" fillId="0" borderId="147" applyAlignment="0">
      <alignment horizontal="right"/>
    </xf>
    <xf numFmtId="0" fontId="34" fillId="56" borderId="157" applyNumberFormat="0" applyAlignment="0" applyProtection="0"/>
    <xf numFmtId="0" fontId="1" fillId="35" borderId="174" applyNumberFormat="0" applyProtection="0">
      <alignment horizontal="left" vertical="center" indent="1"/>
    </xf>
    <xf numFmtId="0" fontId="44" fillId="59" borderId="158" applyNumberFormat="0" applyFont="0" applyAlignment="0" applyProtection="0"/>
    <xf numFmtId="0" fontId="44" fillId="59" borderId="165" applyNumberFormat="0" applyFont="0" applyAlignment="0" applyProtection="0"/>
    <xf numFmtId="0" fontId="41" fillId="43" borderId="157" applyNumberFormat="0" applyAlignment="0" applyProtection="0"/>
    <xf numFmtId="0" fontId="1" fillId="35" borderId="160" applyNumberFormat="0" applyProtection="0">
      <alignment horizontal="left" vertical="center" indent="1"/>
    </xf>
    <xf numFmtId="0" fontId="45" fillId="56" borderId="167" applyNumberFormat="0" applyAlignment="0" applyProtection="0"/>
    <xf numFmtId="0" fontId="44" fillId="59" borderId="165" applyNumberFormat="0" applyFon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34" fillId="56" borderId="157" applyNumberFormat="0" applyAlignment="0" applyProtection="0"/>
    <xf numFmtId="0" fontId="34" fillId="56" borderId="142" applyNumberFormat="0" applyAlignment="0" applyProtection="0"/>
    <xf numFmtId="0" fontId="41" fillId="58" borderId="164" applyNumberFormat="0" applyAlignment="0" applyProtection="0"/>
    <xf numFmtId="0" fontId="41" fillId="43" borderId="153" applyNumberFormat="0" applyAlignment="0" applyProtection="0"/>
    <xf numFmtId="0" fontId="41" fillId="43" borderId="171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92" fillId="64" borderId="156" applyBorder="0"/>
    <xf numFmtId="0" fontId="44" fillId="59" borderId="165" applyNumberFormat="0" applyFont="0" applyAlignment="0" applyProtection="0"/>
    <xf numFmtId="0" fontId="41" fillId="58" borderId="157" applyNumberFormat="0" applyAlignment="0" applyProtection="0"/>
    <xf numFmtId="0" fontId="41" fillId="43" borderId="142" applyNumberFormat="0" applyAlignment="0" applyProtection="0"/>
    <xf numFmtId="0" fontId="41" fillId="43" borderId="157" applyNumberFormat="0" applyAlignment="0" applyProtection="0"/>
    <xf numFmtId="0" fontId="44" fillId="59" borderId="143" applyNumberFormat="0" applyFon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64" applyNumberFormat="0" applyAlignment="0" applyProtection="0"/>
    <xf numFmtId="0" fontId="41" fillId="58" borderId="142" applyNumberFormat="0" applyAlignment="0" applyProtection="0"/>
    <xf numFmtId="0" fontId="41" fillId="43" borderId="157" applyNumberFormat="0" applyAlignment="0" applyProtection="0"/>
    <xf numFmtId="0" fontId="41" fillId="58" borderId="171" applyNumberFormat="0" applyAlignment="0" applyProtection="0"/>
    <xf numFmtId="0" fontId="41" fillId="43" borderId="157" applyNumberFormat="0" applyAlignment="0" applyProtection="0"/>
    <xf numFmtId="0" fontId="41" fillId="58" borderId="135" applyNumberFormat="0" applyAlignment="0" applyProtection="0"/>
    <xf numFmtId="0" fontId="1" fillId="59" borderId="158" applyNumberFormat="0" applyFont="0" applyAlignment="0" applyProtection="0"/>
    <xf numFmtId="0" fontId="41" fillId="43" borderId="164" applyNumberFormat="0" applyAlignment="0" applyProtection="0"/>
    <xf numFmtId="0" fontId="34" fillId="56" borderId="171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1" fillId="59" borderId="165" applyNumberFormat="0" applyFont="0" applyAlignment="0" applyProtection="0"/>
    <xf numFmtId="0" fontId="74" fillId="59" borderId="143" applyNumberFormat="0" applyFont="0" applyAlignment="0" applyProtection="0"/>
    <xf numFmtId="0" fontId="41" fillId="43" borderId="164" applyNumberFormat="0" applyAlignment="0" applyProtection="0"/>
    <xf numFmtId="0" fontId="34" fillId="56" borderId="157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58" borderId="142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58" borderId="153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5" fillId="56" borderId="138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43" borderId="164" applyNumberFormat="0" applyAlignment="0" applyProtection="0"/>
    <xf numFmtId="0" fontId="41" fillId="43" borderId="157" applyNumberFormat="0" applyAlignment="0" applyProtection="0"/>
    <xf numFmtId="0" fontId="34" fillId="56" borderId="157" applyNumberFormat="0" applyAlignment="0" applyProtection="0"/>
    <xf numFmtId="0" fontId="44" fillId="59" borderId="172" applyNumberFormat="0" applyFont="0" applyAlignment="0" applyProtection="0"/>
    <xf numFmtId="0" fontId="41" fillId="43" borderId="171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10" fontId="2" fillId="37" borderId="162" applyNumberFormat="0" applyBorder="0" applyAlignment="0" applyProtection="0"/>
    <xf numFmtId="0" fontId="41" fillId="58" borderId="164" applyNumberFormat="0" applyAlignment="0" applyProtection="0"/>
    <xf numFmtId="0" fontId="63" fillId="62" borderId="157" applyNumberFormat="0" applyAlignment="0" applyProtection="0"/>
    <xf numFmtId="0" fontId="74" fillId="59" borderId="172" applyNumberFormat="0" applyFont="0" applyAlignment="0" applyProtection="0"/>
    <xf numFmtId="0" fontId="92" fillId="64" borderId="134" applyBorder="0"/>
    <xf numFmtId="0" fontId="41" fillId="43" borderId="164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57" applyNumberFormat="0" applyAlignment="0" applyProtection="0"/>
    <xf numFmtId="0" fontId="92" fillId="0" borderId="133" applyAlignment="0">
      <alignment horizontal="right"/>
    </xf>
    <xf numFmtId="0" fontId="44" fillId="59" borderId="136" applyNumberFormat="0" applyFon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57" applyNumberFormat="0" applyAlignment="0" applyProtection="0"/>
    <xf numFmtId="0" fontId="45" fillId="62" borderId="167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4" fillId="59" borderId="143" applyNumberFormat="0" applyFont="0" applyAlignment="0" applyProtection="0"/>
    <xf numFmtId="0" fontId="41" fillId="43" borderId="153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74" fillId="59" borderId="158" applyNumberFormat="0" applyFont="0" applyAlignment="0" applyProtection="0"/>
    <xf numFmtId="0" fontId="92" fillId="0" borderId="155" applyAlignment="0">
      <alignment horizontal="right"/>
    </xf>
    <xf numFmtId="0" fontId="34" fillId="56" borderId="157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92" fillId="64" borderId="163" applyBorder="0"/>
    <xf numFmtId="0" fontId="41" fillId="58" borderId="157" applyNumberFormat="0" applyAlignment="0" applyProtection="0"/>
    <xf numFmtId="0" fontId="20" fillId="0" borderId="161">
      <alignment horizontal="left" vertical="center"/>
    </xf>
    <xf numFmtId="0" fontId="41" fillId="58" borderId="171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1" fillId="59" borderId="165" applyNumberFormat="0" applyFont="0" applyAlignment="0" applyProtection="0"/>
    <xf numFmtId="0" fontId="34" fillId="56" borderId="164" applyNumberFormat="0" applyAlignment="0" applyProtection="0"/>
    <xf numFmtId="0" fontId="41" fillId="58" borderId="157" applyNumberFormat="0" applyAlignment="0" applyProtection="0"/>
    <xf numFmtId="0" fontId="63" fillId="62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5" fillId="56" borderId="160" applyNumberFormat="0" applyAlignment="0" applyProtection="0"/>
    <xf numFmtId="0" fontId="41" fillId="58" borderId="157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43" borderId="157" applyNumberFormat="0" applyAlignment="0" applyProtection="0"/>
    <xf numFmtId="0" fontId="92" fillId="0" borderId="162" applyAlignment="0">
      <alignment horizontal="right"/>
    </xf>
    <xf numFmtId="0" fontId="1" fillId="59" borderId="158" applyNumberFormat="0" applyFont="0" applyAlignment="0" applyProtection="0"/>
    <xf numFmtId="0" fontId="41" fillId="58" borderId="164" applyNumberFormat="0" applyAlignment="0" applyProtection="0"/>
    <xf numFmtId="0" fontId="41" fillId="58" borderId="153" applyNumberFormat="0" applyAlignment="0" applyProtection="0"/>
    <xf numFmtId="4" fontId="58" fillId="63" borderId="174" applyNumberFormat="0" applyProtection="0">
      <alignment horizontal="right" vertical="center"/>
    </xf>
    <xf numFmtId="0" fontId="45" fillId="62" borderId="167" applyNumberFormat="0" applyAlignment="0" applyProtection="0"/>
    <xf numFmtId="0" fontId="41" fillId="58" borderId="157" applyNumberFormat="0" applyAlignment="0" applyProtection="0"/>
    <xf numFmtId="10" fontId="2" fillId="37" borderId="151" applyNumberFormat="0" applyBorder="0" applyAlignment="0" applyProtection="0"/>
    <xf numFmtId="0" fontId="41" fillId="43" borderId="164" applyNumberFormat="0" applyAlignment="0" applyProtection="0"/>
    <xf numFmtId="0" fontId="74" fillId="59" borderId="158" applyNumberFormat="0" applyFont="0" applyAlignment="0" applyProtection="0"/>
    <xf numFmtId="0" fontId="41" fillId="43" borderId="171" applyNumberFormat="0" applyAlignment="0" applyProtection="0"/>
    <xf numFmtId="4" fontId="58" fillId="63" borderId="167" applyNumberFormat="0" applyProtection="0">
      <alignment horizontal="right" vertical="center"/>
    </xf>
    <xf numFmtId="0" fontId="45" fillId="56" borderId="160" applyNumberFormat="0" applyAlignment="0" applyProtection="0"/>
    <xf numFmtId="0" fontId="41" fillId="58" borderId="153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92" fillId="0" borderId="162" applyAlignment="0">
      <alignment horizontal="right"/>
    </xf>
    <xf numFmtId="0" fontId="41" fillId="58" borderId="164" applyNumberFormat="0" applyAlignment="0" applyProtection="0"/>
    <xf numFmtId="0" fontId="47" fillId="0" borderId="144" applyNumberFormat="0" applyFill="0" applyAlignment="0" applyProtection="0"/>
    <xf numFmtId="0" fontId="41" fillId="43" borderId="142" applyNumberFormat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57" applyNumberFormat="0" applyAlignment="0" applyProtection="0"/>
    <xf numFmtId="0" fontId="41" fillId="58" borderId="171" applyNumberFormat="0" applyAlignment="0" applyProtection="0"/>
    <xf numFmtId="0" fontId="1" fillId="35" borderId="167" applyNumberFormat="0" applyProtection="0">
      <alignment horizontal="left" vertical="center" indent="1"/>
    </xf>
    <xf numFmtId="0" fontId="45" fillId="56" borderId="167" applyNumberFormat="0" applyAlignment="0" applyProtection="0"/>
    <xf numFmtId="0" fontId="41" fillId="58" borderId="157" applyNumberFormat="0" applyAlignment="0" applyProtection="0"/>
    <xf numFmtId="0" fontId="34" fillId="56" borderId="153" applyNumberFormat="0" applyAlignment="0" applyProtection="0"/>
    <xf numFmtId="0" fontId="47" fillId="0" borderId="166" applyNumberFormat="0" applyFill="0" applyAlignment="0" applyProtection="0"/>
    <xf numFmtId="0" fontId="34" fillId="56" borderId="135" applyNumberFormat="0" applyAlignment="0" applyProtection="0"/>
    <xf numFmtId="0" fontId="41" fillId="43" borderId="153" applyNumberFormat="0" applyAlignment="0" applyProtection="0"/>
    <xf numFmtId="0" fontId="45" fillId="62" borderId="160" applyNumberFormat="0" applyAlignment="0" applyProtection="0"/>
    <xf numFmtId="0" fontId="92" fillId="64" borderId="134" applyBorder="0"/>
    <xf numFmtId="0" fontId="41" fillId="58" borderId="164" applyNumberFormat="0" applyAlignment="0" applyProtection="0"/>
    <xf numFmtId="10" fontId="2" fillId="37" borderId="162" applyNumberFormat="0" applyBorder="0" applyAlignment="0" applyProtection="0"/>
    <xf numFmtId="0" fontId="41" fillId="58" borderId="157" applyNumberFormat="0" applyAlignment="0" applyProtection="0"/>
    <xf numFmtId="0" fontId="41" fillId="43" borderId="153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1" fillId="59" borderId="165" applyNumberFormat="0" applyFont="0" applyAlignment="0" applyProtection="0"/>
    <xf numFmtId="0" fontId="47" fillId="0" borderId="173" applyNumberFormat="0" applyFill="0" applyAlignment="0" applyProtection="0"/>
    <xf numFmtId="0" fontId="41" fillId="43" borderId="157" applyNumberFormat="0" applyAlignment="0" applyProtection="0"/>
    <xf numFmtId="0" fontId="47" fillId="0" borderId="137" applyNumberFormat="0" applyFill="0" applyAlignment="0" applyProtection="0"/>
    <xf numFmtId="0" fontId="1" fillId="59" borderId="158" applyNumberFormat="0" applyFont="0" applyAlignment="0" applyProtection="0"/>
    <xf numFmtId="0" fontId="74" fillId="59" borderId="158" applyNumberFormat="0" applyFont="0" applyAlignment="0" applyProtection="0"/>
    <xf numFmtId="0" fontId="41" fillId="43" borderId="157" applyNumberFormat="0" applyAlignment="0" applyProtection="0"/>
    <xf numFmtId="0" fontId="41" fillId="43" borderId="153" applyNumberFormat="0" applyAlignment="0" applyProtection="0"/>
    <xf numFmtId="0" fontId="41" fillId="58" borderId="164" applyNumberFormat="0" applyAlignment="0" applyProtection="0"/>
    <xf numFmtId="0" fontId="44" fillId="59" borderId="154" applyNumberFormat="0" applyFont="0" applyAlignment="0" applyProtection="0"/>
    <xf numFmtId="0" fontId="45" fillId="56" borderId="160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10" fontId="2" fillId="37" borderId="147" applyNumberFormat="0" applyBorder="0" applyAlignment="0" applyProtection="0"/>
    <xf numFmtId="0" fontId="41" fillId="58" borderId="164" applyNumberFormat="0" applyAlignment="0" applyProtection="0"/>
    <xf numFmtId="0" fontId="74" fillId="59" borderId="165" applyNumberFormat="0" applyFont="0" applyAlignment="0" applyProtection="0"/>
    <xf numFmtId="0" fontId="74" fillId="59" borderId="136" applyNumberFormat="0" applyFont="0" applyAlignment="0" applyProtection="0"/>
    <xf numFmtId="0" fontId="1" fillId="59" borderId="136" applyNumberFormat="0" applyFon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41" fillId="58" borderId="153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10" fontId="2" fillId="37" borderId="133" applyNumberFormat="0" applyBorder="0" applyAlignment="0" applyProtection="0"/>
    <xf numFmtId="0" fontId="34" fillId="56" borderId="153" applyNumberFormat="0" applyAlignment="0" applyProtection="0"/>
    <xf numFmtId="0" fontId="1" fillId="59" borderId="158" applyNumberFormat="0" applyFont="0" applyAlignment="0" applyProtection="0"/>
    <xf numFmtId="0" fontId="1" fillId="35" borderId="160" applyNumberFormat="0" applyProtection="0">
      <alignment horizontal="left" vertical="center" indent="1"/>
    </xf>
    <xf numFmtId="0" fontId="44" fillId="59" borderId="158" applyNumberFormat="0" applyFont="0" applyAlignment="0" applyProtection="0"/>
    <xf numFmtId="0" fontId="34" fillId="56" borderId="157" applyNumberForma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4" fontId="58" fillId="63" borderId="160" applyNumberFormat="0" applyProtection="0">
      <alignment horizontal="right" vertical="center"/>
    </xf>
    <xf numFmtId="0" fontId="41" fillId="43" borderId="164" applyNumberFormat="0" applyAlignment="0" applyProtection="0"/>
    <xf numFmtId="0" fontId="41" fillId="58" borderId="157" applyNumberFormat="0" applyAlignment="0" applyProtection="0"/>
    <xf numFmtId="0" fontId="74" fillId="59" borderId="158" applyNumberFormat="0" applyFont="0" applyAlignment="0" applyProtection="0"/>
    <xf numFmtId="0" fontId="41" fillId="43" borderId="164" applyNumberFormat="0" applyAlignment="0" applyProtection="0"/>
    <xf numFmtId="0" fontId="20" fillId="0" borderId="161">
      <alignment horizontal="left" vertical="center"/>
    </xf>
    <xf numFmtId="0" fontId="41" fillId="58" borderId="157" applyNumberFormat="0" applyAlignment="0" applyProtection="0"/>
    <xf numFmtId="4" fontId="58" fillId="63" borderId="167" applyNumberFormat="0" applyProtection="0">
      <alignment horizontal="right" vertical="center"/>
    </xf>
    <xf numFmtId="0" fontId="41" fillId="43" borderId="164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63" fillId="62" borderId="135" applyNumberFormat="0" applyAlignment="0" applyProtection="0"/>
    <xf numFmtId="0" fontId="34" fillId="56" borderId="135" applyNumberFormat="0" applyAlignment="0" applyProtection="0"/>
    <xf numFmtId="0" fontId="47" fillId="0" borderId="137" applyNumberFormat="0" applyFill="0" applyAlignment="0" applyProtection="0"/>
    <xf numFmtId="0" fontId="34" fillId="56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74" fillId="59" borderId="165" applyNumberFormat="0" applyFont="0" applyAlignment="0" applyProtection="0"/>
    <xf numFmtId="0" fontId="1" fillId="35" borderId="160" applyNumberFormat="0" applyProtection="0">
      <alignment horizontal="left" vertical="center" indent="1"/>
    </xf>
    <xf numFmtId="0" fontId="41" fillId="58" borderId="157" applyNumberFormat="0" applyAlignment="0" applyProtection="0"/>
    <xf numFmtId="0" fontId="41" fillId="43" borderId="164" applyNumberFormat="0" applyAlignment="0" applyProtection="0"/>
    <xf numFmtId="0" fontId="47" fillId="0" borderId="159" applyNumberFormat="0" applyFill="0" applyAlignment="0" applyProtection="0"/>
    <xf numFmtId="0" fontId="41" fillId="58" borderId="157" applyNumberFormat="0" applyAlignment="0" applyProtection="0"/>
    <xf numFmtId="0" fontId="20" fillId="0" borderId="168">
      <alignment horizontal="left" vertical="center"/>
    </xf>
    <xf numFmtId="0" fontId="74" fillId="59" borderId="136" applyNumberFormat="0" applyFont="0" applyAlignment="0" applyProtection="0"/>
    <xf numFmtId="0" fontId="1" fillId="59" borderId="136" applyNumberFormat="0" applyFon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63" fillId="62" borderId="164" applyNumberFormat="0" applyAlignment="0" applyProtection="0"/>
    <xf numFmtId="0" fontId="41" fillId="58" borderId="164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58" borderId="157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43" borderId="157" applyNumberFormat="0" applyAlignment="0" applyProtection="0"/>
    <xf numFmtId="0" fontId="41" fillId="43" borderId="171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10" fontId="2" fillId="37" borderId="133" applyNumberFormat="0" applyBorder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63" fillId="62" borderId="164" applyNumberFormat="0" applyAlignment="0" applyProtection="0"/>
    <xf numFmtId="0" fontId="74" fillId="59" borderId="143" applyNumberFormat="0" applyFont="0" applyAlignment="0" applyProtection="0"/>
    <xf numFmtId="0" fontId="1" fillId="59" borderId="143" applyNumberFormat="0" applyFont="0" applyAlignment="0" applyProtection="0"/>
    <xf numFmtId="0" fontId="1" fillId="35" borderId="174" applyNumberFormat="0" applyProtection="0">
      <alignment horizontal="left" vertical="center" indent="1"/>
    </xf>
    <xf numFmtId="10" fontId="2" fillId="37" borderId="162" applyNumberFormat="0" applyBorder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4" fillId="59" borderId="165" applyNumberFormat="0" applyFont="0" applyAlignment="0" applyProtection="0"/>
    <xf numFmtId="0" fontId="41" fillId="58" borderId="164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20" fillId="0" borderId="175">
      <alignment horizontal="left" vertical="center"/>
    </xf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10" fontId="2" fillId="37" borderId="140" applyNumberFormat="0" applyBorder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63" fillId="62" borderId="135" applyNumberFormat="0" applyAlignment="0" applyProtection="0"/>
    <xf numFmtId="0" fontId="34" fillId="56" borderId="135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34" fillId="56" borderId="171" applyNumberFormat="0" applyAlignment="0" applyProtection="0"/>
    <xf numFmtId="0" fontId="47" fillId="0" borderId="173" applyNumberFormat="0" applyFill="0" applyAlignment="0" applyProtection="0"/>
    <xf numFmtId="0" fontId="1" fillId="59" borderId="165" applyNumberFormat="0" applyFont="0" applyAlignment="0" applyProtection="0"/>
    <xf numFmtId="0" fontId="63" fillId="62" borderId="164" applyNumberFormat="0" applyAlignment="0" applyProtection="0"/>
    <xf numFmtId="0" fontId="63" fillId="62" borderId="142" applyNumberFormat="0" applyAlignment="0" applyProtection="0"/>
    <xf numFmtId="0" fontId="34" fillId="56" borderId="142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34" fillId="56" borderId="149" applyNumberFormat="0" applyAlignment="0" applyProtection="0"/>
    <xf numFmtId="0" fontId="63" fillId="62" borderId="164" applyNumberFormat="0" applyAlignment="0" applyProtection="0"/>
    <xf numFmtId="0" fontId="47" fillId="0" borderId="166" applyNumberFormat="0" applyFill="0" applyAlignment="0" applyProtection="0"/>
    <xf numFmtId="0" fontId="1" fillId="35" borderId="174" applyNumberFormat="0" applyProtection="0">
      <alignment horizontal="left" vertical="center" indent="1"/>
    </xf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43" borderId="171" applyNumberFormat="0" applyAlignment="0" applyProtection="0"/>
    <xf numFmtId="0" fontId="47" fillId="0" borderId="166" applyNumberFormat="0" applyFill="0" applyAlignment="0" applyProtection="0"/>
    <xf numFmtId="0" fontId="1" fillId="59" borderId="165" applyNumberFormat="0" applyFont="0" applyAlignment="0" applyProtection="0"/>
    <xf numFmtId="0" fontId="74" fillId="59" borderId="165" applyNumberFormat="0" applyFont="0" applyAlignment="0" applyProtection="0"/>
    <xf numFmtId="0" fontId="41" fillId="43" borderId="171" applyNumberFormat="0" applyAlignment="0" applyProtection="0"/>
    <xf numFmtId="0" fontId="34" fillId="56" borderId="157" applyNumberFormat="0" applyAlignment="0" applyProtection="0"/>
    <xf numFmtId="0" fontId="63" fillId="62" borderId="157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92" fillId="64" borderId="163" applyBorder="0"/>
    <xf numFmtId="0" fontId="41" fillId="58" borderId="171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10" fontId="2" fillId="37" borderId="155" applyNumberFormat="0" applyBorder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71" applyNumberFormat="0" applyAlignment="0" applyProtection="0"/>
    <xf numFmtId="0" fontId="45" fillId="56" borderId="174" applyNumberFormat="0" applyAlignment="0" applyProtection="0"/>
    <xf numFmtId="0" fontId="41" fillId="58" borderId="171" applyNumberFormat="0" applyAlignment="0" applyProtection="0"/>
    <xf numFmtId="0" fontId="47" fillId="0" borderId="173" applyNumberFormat="0" applyFill="0" applyAlignment="0" applyProtection="0"/>
    <xf numFmtId="0" fontId="1" fillId="59" borderId="158" applyNumberFormat="0" applyFont="0" applyAlignment="0" applyProtection="0"/>
    <xf numFmtId="0" fontId="74" fillId="59" borderId="158" applyNumberFormat="0" applyFont="0" applyAlignment="0" applyProtection="0"/>
    <xf numFmtId="0" fontId="41" fillId="43" borderId="164" applyNumberFormat="0" applyAlignment="0" applyProtection="0"/>
    <xf numFmtId="0" fontId="41" fillId="58" borderId="171" applyNumberFormat="0" applyAlignment="0" applyProtection="0"/>
    <xf numFmtId="0" fontId="41" fillId="43" borderId="164" applyNumberFormat="0" applyAlignment="0" applyProtection="0"/>
    <xf numFmtId="0" fontId="45" fillId="56" borderId="167" applyNumberFormat="0" applyAlignment="0" applyProtection="0"/>
    <xf numFmtId="0" fontId="47" fillId="0" borderId="166" applyNumberFormat="0" applyFill="0" applyAlignment="0" applyProtection="0"/>
    <xf numFmtId="0" fontId="34" fillId="56" borderId="157" applyNumberFormat="0" applyAlignment="0" applyProtection="0"/>
    <xf numFmtId="0" fontId="63" fillId="62" borderId="157" applyNumberFormat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71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10" fontId="2" fillId="37" borderId="155" applyNumberFormat="0" applyBorder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71" applyNumberFormat="0" applyAlignment="0" applyProtection="0"/>
    <xf numFmtId="0" fontId="41" fillId="43" borderId="164" applyNumberFormat="0" applyAlignment="0" applyProtection="0"/>
    <xf numFmtId="0" fontId="34" fillId="56" borderId="171" applyNumberFormat="0" applyAlignment="0" applyProtection="0"/>
    <xf numFmtId="0" fontId="34" fillId="56" borderId="125" applyNumberFormat="0" applyAlignment="0" applyProtection="0"/>
    <xf numFmtId="0" fontId="63" fillId="62" borderId="125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71" applyNumberFormat="0" applyAlignment="0" applyProtection="0"/>
    <xf numFmtId="0" fontId="1" fillId="59" borderId="165" applyNumberFormat="0" applyFont="0" applyAlignment="0" applyProtection="0"/>
    <xf numFmtId="0" fontId="41" fillId="43" borderId="164" applyNumberFormat="0" applyAlignment="0" applyProtection="0"/>
    <xf numFmtId="0" fontId="45" fillId="56" borderId="167" applyNumberFormat="0" applyAlignment="0" applyProtection="0"/>
    <xf numFmtId="0" fontId="44" fillId="59" borderId="165" applyNumberFormat="0" applyFont="0" applyAlignment="0" applyProtection="0"/>
    <xf numFmtId="0" fontId="47" fillId="0" borderId="159" applyNumberFormat="0" applyFill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5" fillId="62" borderId="174" applyNumberFormat="0" applyAlignment="0" applyProtection="0"/>
    <xf numFmtId="0" fontId="92" fillId="64" borderId="156" applyBorder="0"/>
    <xf numFmtId="0" fontId="45" fillId="56" borderId="167" applyNumberFormat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1" fillId="59" borderId="165" applyNumberFormat="0" applyFont="0" applyAlignment="0" applyProtection="0"/>
    <xf numFmtId="0" fontId="41" fillId="58" borderId="157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58" borderId="164" applyNumberFormat="0" applyAlignment="0" applyProtection="0"/>
    <xf numFmtId="0" fontId="63" fillId="62" borderId="153" applyNumberFormat="0" applyAlignment="0" applyProtection="0"/>
    <xf numFmtId="0" fontId="47" fillId="0" borderId="173" applyNumberFormat="0" applyFill="0" applyAlignment="0" applyProtection="0"/>
    <xf numFmtId="0" fontId="92" fillId="0" borderId="162" applyAlignment="0">
      <alignment horizontal="right"/>
    </xf>
    <xf numFmtId="0" fontId="92" fillId="64" borderId="156" applyBorder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58" borderId="164" applyNumberFormat="0" applyAlignment="0" applyProtection="0"/>
    <xf numFmtId="0" fontId="1" fillId="59" borderId="154" applyNumberFormat="0" applyFon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1" fillId="59" borderId="126" applyNumberFormat="0" applyFont="0" applyAlignment="0" applyProtection="0"/>
    <xf numFmtId="0" fontId="74" fillId="59" borderId="126" applyNumberFormat="0" applyFont="0" applyAlignment="0" applyProtection="0"/>
    <xf numFmtId="0" fontId="41" fillId="58" borderId="171" applyNumberFormat="0" applyAlignment="0" applyProtection="0"/>
    <xf numFmtId="0" fontId="41" fillId="58" borderId="157" applyNumberFormat="0" applyAlignment="0" applyProtection="0"/>
    <xf numFmtId="0" fontId="45" fillId="62" borderId="160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1" fillId="43" borderId="164" applyNumberFormat="0" applyAlignment="0" applyProtection="0"/>
    <xf numFmtId="0" fontId="92" fillId="64" borderId="152" applyBorder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43" borderId="164" applyNumberFormat="0" applyAlignment="0" applyProtection="0"/>
    <xf numFmtId="0" fontId="44" fillId="59" borderId="158" applyNumberFormat="0" applyFont="0" applyAlignment="0" applyProtection="0"/>
    <xf numFmtId="0" fontId="41" fillId="58" borderId="157" applyNumberFormat="0" applyAlignment="0" applyProtection="0"/>
    <xf numFmtId="0" fontId="45" fillId="56" borderId="167" applyNumberFormat="0" applyAlignment="0" applyProtection="0"/>
    <xf numFmtId="0" fontId="41" fillId="58" borderId="164" applyNumberFormat="0" applyAlignment="0" applyProtection="0"/>
    <xf numFmtId="0" fontId="44" fillId="59" borderId="158" applyNumberFormat="0" applyFon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92" fillId="64" borderId="170" applyBorder="0"/>
    <xf numFmtId="0" fontId="41" fillId="43" borderId="164" applyNumberFormat="0" applyAlignment="0" applyProtection="0"/>
    <xf numFmtId="0" fontId="63" fillId="62" borderId="157" applyNumberForma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44" fillId="59" borderId="172" applyNumberFormat="0" applyFont="0" applyAlignment="0" applyProtection="0"/>
    <xf numFmtId="0" fontId="41" fillId="43" borderId="171" applyNumberFormat="0" applyAlignment="0" applyProtection="0"/>
    <xf numFmtId="0" fontId="41" fillId="58" borderId="164" applyNumberFormat="0" applyAlignment="0" applyProtection="0"/>
    <xf numFmtId="0" fontId="34" fillId="56" borderId="157" applyNumberFormat="0" applyAlignment="0" applyProtection="0"/>
    <xf numFmtId="0" fontId="41" fillId="58" borderId="164" applyNumberFormat="0" applyAlignment="0" applyProtection="0"/>
    <xf numFmtId="0" fontId="47" fillId="0" borderId="159" applyNumberFormat="0" applyFill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64" applyNumberFormat="0" applyAlignment="0" applyProtection="0"/>
    <xf numFmtId="0" fontId="34" fillId="56" borderId="164" applyNumberFormat="0" applyAlignment="0" applyProtection="0"/>
    <xf numFmtId="0" fontId="41" fillId="43" borderId="153" applyNumberFormat="0" applyAlignment="0" applyProtection="0"/>
    <xf numFmtId="0" fontId="41" fillId="43" borderId="153" applyNumberFormat="0" applyAlignment="0" applyProtection="0"/>
    <xf numFmtId="0" fontId="34" fillId="56" borderId="164" applyNumberFormat="0" applyAlignment="0" applyProtection="0"/>
    <xf numFmtId="0" fontId="41" fillId="43" borderId="171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34" fillId="56" borderId="164" applyNumberForma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92" fillId="64" borderId="134" applyBorder="0"/>
    <xf numFmtId="0" fontId="34" fillId="56" borderId="142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49" applyNumberFormat="0" applyAlignment="0" applyProtection="0"/>
    <xf numFmtId="0" fontId="47" fillId="0" borderId="159" applyNumberFormat="0" applyFill="0" applyAlignment="0" applyProtection="0"/>
    <xf numFmtId="4" fontId="58" fillId="63" borderId="167" applyNumberFormat="0" applyProtection="0">
      <alignment horizontal="right" vertical="center"/>
    </xf>
    <xf numFmtId="0" fontId="41" fillId="43" borderId="171" applyNumberFormat="0" applyAlignment="0" applyProtection="0"/>
    <xf numFmtId="0" fontId="41" fillId="58" borderId="157" applyNumberFormat="0" applyAlignment="0" applyProtection="0"/>
    <xf numFmtId="0" fontId="44" fillId="59" borderId="158" applyNumberFormat="0" applyFon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43" borderId="171" applyNumberFormat="0" applyAlignment="0" applyProtection="0"/>
    <xf numFmtId="0" fontId="41" fillId="58" borderId="157" applyNumberFormat="0" applyAlignment="0" applyProtection="0"/>
    <xf numFmtId="0" fontId="63" fillId="62" borderId="164" applyNumberFormat="0" applyAlignment="0" applyProtection="0"/>
    <xf numFmtId="0" fontId="41" fillId="43" borderId="171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58" borderId="142" applyNumberFormat="0" applyAlignment="0" applyProtection="0"/>
    <xf numFmtId="0" fontId="34" fillId="56" borderId="135" applyNumberFormat="0" applyAlignment="0" applyProtection="0"/>
    <xf numFmtId="0" fontId="20" fillId="0" borderId="175">
      <alignment horizontal="left" vertical="center"/>
    </xf>
    <xf numFmtId="0" fontId="41" fillId="58" borderId="164" applyNumberFormat="0" applyAlignment="0" applyProtection="0"/>
    <xf numFmtId="0" fontId="41" fillId="58" borderId="164" applyNumberFormat="0" applyAlignment="0" applyProtection="0"/>
    <xf numFmtId="4" fontId="58" fillId="63" borderId="160" applyNumberFormat="0" applyProtection="0">
      <alignment horizontal="right" vertical="center"/>
    </xf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43" borderId="171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43" borderId="142" applyNumberFormat="0" applyAlignment="0" applyProtection="0"/>
    <xf numFmtId="0" fontId="47" fillId="0" borderId="159" applyNumberFormat="0" applyFill="0" applyAlignment="0" applyProtection="0"/>
    <xf numFmtId="0" fontId="45" fillId="56" borderId="160" applyNumberFormat="0" applyAlignment="0" applyProtection="0"/>
    <xf numFmtId="0" fontId="44" fillId="59" borderId="165" applyNumberFormat="0" applyFont="0" applyAlignment="0" applyProtection="0"/>
    <xf numFmtId="0" fontId="92" fillId="64" borderId="148" applyBorder="0"/>
    <xf numFmtId="0" fontId="63" fillId="62" borderId="157" applyNumberFormat="0" applyAlignment="0" applyProtection="0"/>
    <xf numFmtId="0" fontId="41" fillId="43" borderId="157" applyNumberFormat="0" applyAlignment="0" applyProtection="0"/>
    <xf numFmtId="0" fontId="47" fillId="0" borderId="159" applyNumberFormat="0" applyFill="0" applyAlignment="0" applyProtection="0"/>
    <xf numFmtId="0" fontId="41" fillId="43" borderId="157" applyNumberFormat="0" applyAlignment="0" applyProtection="0"/>
    <xf numFmtId="0" fontId="34" fillId="56" borderId="164" applyNumberFormat="0" applyAlignment="0" applyProtection="0"/>
    <xf numFmtId="0" fontId="34" fillId="56" borderId="135" applyNumberFormat="0" applyAlignment="0" applyProtection="0"/>
    <xf numFmtId="0" fontId="74" fillId="59" borderId="165" applyNumberFormat="0" applyFon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74" fillId="59" borderId="158" applyNumberFormat="0" applyFon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57" applyNumberFormat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1" fillId="59" borderId="165" applyNumberFormat="0" applyFon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5" fillId="56" borderId="160" applyNumberFormat="0" applyAlignment="0" applyProtection="0"/>
    <xf numFmtId="0" fontId="41" fillId="58" borderId="164" applyNumberFormat="0" applyAlignment="0" applyProtection="0"/>
    <xf numFmtId="4" fontId="58" fillId="63" borderId="174" applyNumberFormat="0" applyProtection="0">
      <alignment horizontal="right" vertical="center"/>
    </xf>
    <xf numFmtId="0" fontId="34" fillId="56" borderId="164" applyNumberFormat="0" applyAlignment="0" applyProtection="0"/>
    <xf numFmtId="0" fontId="41" fillId="43" borderId="171" applyNumberFormat="0" applyAlignment="0" applyProtection="0"/>
    <xf numFmtId="0" fontId="45" fillId="56" borderId="174" applyNumberFormat="0" applyAlignment="0" applyProtection="0"/>
    <xf numFmtId="0" fontId="1" fillId="35" borderId="174" applyNumberFormat="0" applyProtection="0">
      <alignment horizontal="left" vertical="center" indent="1"/>
    </xf>
    <xf numFmtId="0" fontId="41" fillId="58" borderId="142" applyNumberFormat="0" applyAlignment="0" applyProtection="0"/>
    <xf numFmtId="0" fontId="41" fillId="58" borderId="164" applyNumberFormat="0" applyAlignment="0" applyProtection="0"/>
    <xf numFmtId="0" fontId="45" fillId="56" borderId="160" applyNumberFormat="0" applyAlignment="0" applyProtection="0"/>
    <xf numFmtId="0" fontId="1" fillId="35" borderId="138" applyNumberFormat="0" applyProtection="0">
      <alignment horizontal="left" vertical="center" indent="1"/>
    </xf>
    <xf numFmtId="0" fontId="41" fillId="43" borderId="171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4" fillId="59" borderId="136" applyNumberFormat="0" applyFont="0" applyAlignment="0" applyProtection="0"/>
    <xf numFmtId="0" fontId="44" fillId="59" borderId="150" applyNumberFormat="0" applyFont="0" applyAlignment="0" applyProtection="0"/>
    <xf numFmtId="0" fontId="92" fillId="0" borderId="133" applyAlignment="0">
      <alignment horizontal="right"/>
    </xf>
    <xf numFmtId="0" fontId="41" fillId="58" borderId="157" applyNumberFormat="0" applyAlignment="0" applyProtection="0"/>
    <xf numFmtId="0" fontId="34" fillId="56" borderId="164" applyNumberFormat="0" applyAlignment="0" applyProtection="0"/>
    <xf numFmtId="0" fontId="41" fillId="43" borderId="142" applyNumberFormat="0" applyAlignment="0" applyProtection="0"/>
    <xf numFmtId="0" fontId="41" fillId="43" borderId="135" applyNumberFormat="0" applyAlignment="0" applyProtection="0"/>
    <xf numFmtId="0" fontId="1" fillId="35" borderId="138" applyNumberFormat="0" applyProtection="0">
      <alignment horizontal="left" vertical="center" indent="1"/>
    </xf>
    <xf numFmtId="0" fontId="41" fillId="58" borderId="135" applyNumberFormat="0" applyAlignment="0" applyProtection="0"/>
    <xf numFmtId="0" fontId="41" fillId="58" borderId="135" applyNumberFormat="0" applyAlignment="0" applyProtection="0"/>
    <xf numFmtId="0" fontId="1" fillId="35" borderId="138" applyNumberFormat="0" applyProtection="0">
      <alignment horizontal="left" vertical="center" indent="1"/>
    </xf>
    <xf numFmtId="0" fontId="41" fillId="58" borderId="171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74" fillId="59" borderId="136" applyNumberFormat="0" applyFont="0" applyAlignment="0" applyProtection="0"/>
    <xf numFmtId="0" fontId="41" fillId="43" borderId="157" applyNumberFormat="0" applyAlignment="0" applyProtection="0"/>
    <xf numFmtId="0" fontId="41" fillId="58" borderId="135" applyNumberFormat="0" applyAlignment="0" applyProtection="0"/>
    <xf numFmtId="0" fontId="41" fillId="43" borderId="164" applyNumberFormat="0" applyAlignment="0" applyProtection="0"/>
    <xf numFmtId="0" fontId="41" fillId="43" borderId="135" applyNumberFormat="0" applyAlignment="0" applyProtection="0"/>
    <xf numFmtId="0" fontId="41" fillId="43" borderId="164" applyNumberFormat="0" applyAlignment="0" applyProtection="0"/>
    <xf numFmtId="0" fontId="41" fillId="58" borderId="135" applyNumberFormat="0" applyAlignment="0" applyProtection="0"/>
    <xf numFmtId="0" fontId="44" fillId="59" borderId="154" applyNumberFormat="0" applyFont="0" applyAlignment="0" applyProtection="0"/>
    <xf numFmtId="0" fontId="63" fillId="62" borderId="135" applyNumberFormat="0" applyAlignment="0" applyProtection="0"/>
    <xf numFmtId="0" fontId="41" fillId="58" borderId="164" applyNumberFormat="0" applyAlignment="0" applyProtection="0"/>
    <xf numFmtId="0" fontId="74" fillId="59" borderId="165" applyNumberFormat="0" applyFon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64" applyNumberFormat="0" applyAlignment="0" applyProtection="0"/>
    <xf numFmtId="0" fontId="20" fillId="0" borderId="139">
      <alignment horizontal="left" vertical="center"/>
    </xf>
    <xf numFmtId="0" fontId="63" fillId="62" borderId="157" applyNumberFormat="0" applyAlignment="0" applyProtection="0"/>
    <xf numFmtId="0" fontId="41" fillId="58" borderId="135" applyNumberFormat="0" applyAlignment="0" applyProtection="0"/>
    <xf numFmtId="0" fontId="47" fillId="0" borderId="137" applyNumberFormat="0" applyFill="0" applyAlignment="0" applyProtection="0"/>
    <xf numFmtId="0" fontId="41" fillId="43" borderId="135" applyNumberFormat="0" applyAlignment="0" applyProtection="0"/>
    <xf numFmtId="0" fontId="41" fillId="43" borderId="142" applyNumberFormat="0" applyAlignment="0" applyProtection="0"/>
    <xf numFmtId="0" fontId="20" fillId="0" borderId="161">
      <alignment horizontal="left" vertical="center"/>
    </xf>
    <xf numFmtId="0" fontId="41" fillId="58" borderId="164" applyNumberFormat="0" applyAlignment="0" applyProtection="0"/>
    <xf numFmtId="0" fontId="41" fillId="43" borderId="135" applyNumberFormat="0" applyAlignment="0" applyProtection="0"/>
    <xf numFmtId="0" fontId="34" fillId="56" borderId="135" applyNumberFormat="0" applyAlignment="0" applyProtection="0"/>
    <xf numFmtId="0" fontId="41" fillId="43" borderId="135" applyNumberFormat="0" applyAlignment="0" applyProtection="0"/>
    <xf numFmtId="0" fontId="1" fillId="35" borderId="138" applyNumberFormat="0" applyProtection="0">
      <alignment horizontal="left" vertical="center" indent="1"/>
    </xf>
    <xf numFmtId="0" fontId="41" fillId="43" borderId="135" applyNumberFormat="0" applyAlignment="0" applyProtection="0"/>
    <xf numFmtId="10" fontId="2" fillId="37" borderId="162" applyNumberFormat="0" applyBorder="0" applyAlignment="0" applyProtection="0"/>
    <xf numFmtId="0" fontId="47" fillId="0" borderId="144" applyNumberFormat="0" applyFill="0" applyAlignment="0" applyProtection="0"/>
    <xf numFmtId="0" fontId="41" fillId="58" borderId="157" applyNumberFormat="0" applyAlignment="0" applyProtection="0"/>
    <xf numFmtId="4" fontId="58" fillId="63" borderId="138" applyNumberFormat="0" applyProtection="0">
      <alignment horizontal="right" vertical="center"/>
    </xf>
    <xf numFmtId="0" fontId="41" fillId="58" borderId="135" applyNumberFormat="0" applyAlignment="0" applyProtection="0"/>
    <xf numFmtId="0" fontId="47" fillId="0" borderId="166" applyNumberFormat="0" applyFill="0" applyAlignment="0" applyProtection="0"/>
    <xf numFmtId="0" fontId="41" fillId="43" borderId="135" applyNumberFormat="0" applyAlignment="0" applyProtection="0"/>
    <xf numFmtId="0" fontId="41" fillId="43" borderId="142" applyNumberFormat="0" applyAlignment="0" applyProtection="0"/>
    <xf numFmtId="0" fontId="41" fillId="58" borderId="135" applyNumberFormat="0" applyAlignment="0" applyProtection="0"/>
    <xf numFmtId="0" fontId="41" fillId="43" borderId="164" applyNumberFormat="0" applyAlignment="0" applyProtection="0"/>
    <xf numFmtId="0" fontId="34" fillId="56" borderId="157" applyNumberFormat="0" applyAlignment="0" applyProtection="0"/>
    <xf numFmtId="0" fontId="47" fillId="0" borderId="159" applyNumberFormat="0" applyFill="0" applyAlignment="0" applyProtection="0"/>
    <xf numFmtId="0" fontId="63" fillId="62" borderId="157" applyNumberFormat="0" applyAlignment="0" applyProtection="0"/>
    <xf numFmtId="0" fontId="41" fillId="43" borderId="153" applyNumberFormat="0" applyAlignment="0" applyProtection="0"/>
    <xf numFmtId="0" fontId="44" fillId="59" borderId="158" applyNumberFormat="0" applyFont="0" applyAlignment="0" applyProtection="0"/>
    <xf numFmtId="0" fontId="41" fillId="58" borderId="135" applyNumberFormat="0" applyAlignment="0" applyProtection="0"/>
    <xf numFmtId="0" fontId="47" fillId="0" borderId="137" applyNumberFormat="0" applyFill="0" applyAlignment="0" applyProtection="0"/>
    <xf numFmtId="0" fontId="34" fillId="56" borderId="135" applyNumberFormat="0" applyAlignment="0" applyProtection="0"/>
    <xf numFmtId="0" fontId="41" fillId="43" borderId="135" applyNumberFormat="0" applyAlignment="0" applyProtection="0"/>
    <xf numFmtId="10" fontId="2" fillId="37" borderId="162" applyNumberFormat="0" applyBorder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47" fillId="0" borderId="137" applyNumberFormat="0" applyFill="0" applyAlignment="0" applyProtection="0"/>
    <xf numFmtId="0" fontId="41" fillId="58" borderId="153" applyNumberFormat="0" applyAlignment="0" applyProtection="0"/>
    <xf numFmtId="0" fontId="41" fillId="43" borderId="164" applyNumberFormat="0" applyAlignment="0" applyProtection="0"/>
    <xf numFmtId="0" fontId="41" fillId="43" borderId="135" applyNumberFormat="0" applyAlignment="0" applyProtection="0"/>
    <xf numFmtId="0" fontId="41" fillId="43" borderId="157" applyNumberFormat="0" applyAlignment="0" applyProtection="0"/>
    <xf numFmtId="0" fontId="41" fillId="58" borderId="142" applyNumberFormat="0" applyAlignment="0" applyProtection="0"/>
    <xf numFmtId="0" fontId="44" fillId="59" borderId="136" applyNumberFormat="0" applyFont="0" applyAlignment="0" applyProtection="0"/>
    <xf numFmtId="0" fontId="63" fillId="62" borderId="149" applyNumberFormat="0" applyAlignment="0" applyProtection="0"/>
    <xf numFmtId="0" fontId="74" fillId="59" borderId="165" applyNumberFormat="0" applyFont="0" applyAlignment="0" applyProtection="0"/>
    <xf numFmtId="0" fontId="41" fillId="58" borderId="171" applyNumberFormat="0" applyAlignment="0" applyProtection="0"/>
    <xf numFmtId="0" fontId="41" fillId="43" borderId="153" applyNumberFormat="0" applyAlignment="0" applyProtection="0"/>
    <xf numFmtId="0" fontId="20" fillId="0" borderId="146">
      <alignment horizontal="left" vertical="center"/>
    </xf>
    <xf numFmtId="0" fontId="41" fillId="58" borderId="142" applyNumberFormat="0" applyAlignment="0" applyProtection="0"/>
    <xf numFmtId="0" fontId="41" fillId="58" borderId="142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58" borderId="164" applyNumberFormat="0" applyAlignment="0" applyProtection="0"/>
    <xf numFmtId="0" fontId="41" fillId="58" borderId="164" applyNumberFormat="0" applyAlignment="0" applyProtection="0"/>
    <xf numFmtId="0" fontId="47" fillId="0" borderId="137" applyNumberFormat="0" applyFill="0" applyAlignment="0" applyProtection="0"/>
    <xf numFmtId="0" fontId="1" fillId="35" borderId="167" applyNumberFormat="0" applyProtection="0">
      <alignment horizontal="left" vertical="center" indent="1"/>
    </xf>
    <xf numFmtId="0" fontId="41" fillId="58" borderId="135" applyNumberFormat="0" applyAlignment="0" applyProtection="0"/>
    <xf numFmtId="0" fontId="41" fillId="58" borderId="135" applyNumberFormat="0" applyAlignment="0" applyProtection="0"/>
    <xf numFmtId="0" fontId="1" fillId="35" borderId="138" applyNumberFormat="0" applyProtection="0">
      <alignment horizontal="left" vertical="center" indent="1"/>
    </xf>
    <xf numFmtId="0" fontId="63" fillId="62" borderId="157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34" fillId="56" borderId="125" applyNumberFormat="0" applyAlignment="0" applyProtection="0"/>
    <xf numFmtId="0" fontId="41" fillId="43" borderId="125" applyNumberFormat="0" applyAlignment="0" applyProtection="0"/>
    <xf numFmtId="0" fontId="44" fillId="59" borderId="126" applyNumberFormat="0" applyFont="0" applyAlignment="0" applyProtection="0"/>
    <xf numFmtId="0" fontId="45" fillId="56" borderId="160" applyNumberFormat="0" applyAlignment="0" applyProtection="0"/>
    <xf numFmtId="0" fontId="41" fillId="43" borderId="157" applyNumberFormat="0" applyAlignment="0" applyProtection="0"/>
    <xf numFmtId="0" fontId="41" fillId="43" borderId="125" applyNumberFormat="0" applyAlignment="0" applyProtection="0"/>
    <xf numFmtId="0" fontId="41" fillId="43" borderId="157" applyNumberFormat="0" applyAlignment="0" applyProtection="0"/>
    <xf numFmtId="0" fontId="41" fillId="43" borderId="135" applyNumberFormat="0" applyAlignment="0" applyProtection="0"/>
    <xf numFmtId="10" fontId="2" fillId="37" borderId="133" applyNumberFormat="0" applyBorder="0" applyAlignment="0" applyProtection="0"/>
    <xf numFmtId="0" fontId="41" fillId="43" borderId="125" applyNumberFormat="0" applyAlignment="0" applyProtection="0"/>
    <xf numFmtId="0" fontId="41" fillId="43" borderId="125" applyNumberFormat="0" applyAlignment="0" applyProtection="0"/>
    <xf numFmtId="0" fontId="41" fillId="58" borderId="13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35" applyNumberFormat="0" applyAlignment="0" applyProtection="0"/>
    <xf numFmtId="0" fontId="41" fillId="43" borderId="157" applyNumberFormat="0" applyAlignment="0" applyProtection="0"/>
    <xf numFmtId="0" fontId="41" fillId="43" borderId="125" applyNumberFormat="0" applyAlignment="0" applyProtection="0"/>
    <xf numFmtId="10" fontId="2" fillId="37" borderId="162" applyNumberFormat="0" applyBorder="0" applyAlignment="0" applyProtection="0"/>
    <xf numFmtId="0" fontId="74" fillId="59" borderId="158" applyNumberFormat="0" applyFont="0" applyAlignment="0" applyProtection="0"/>
    <xf numFmtId="0" fontId="74" fillId="59" borderId="126" applyNumberFormat="0" applyFon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63" fillId="62" borderId="125" applyNumberFormat="0" applyAlignment="0" applyProtection="0"/>
    <xf numFmtId="0" fontId="34" fillId="56" borderId="125" applyNumberFormat="0" applyAlignment="0" applyProtection="0"/>
    <xf numFmtId="0" fontId="63" fillId="62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43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1" fillId="59" borderId="126" applyNumberFormat="0" applyFont="0" applyAlignment="0" applyProtection="0"/>
    <xf numFmtId="0" fontId="74" fillId="59" borderId="126" applyNumberFormat="0" applyFont="0" applyAlignment="0" applyProtection="0"/>
    <xf numFmtId="0" fontId="1" fillId="59" borderId="158" applyNumberFormat="0" applyFont="0" applyAlignment="0" applyProtection="0"/>
    <xf numFmtId="0" fontId="41" fillId="43" borderId="164" applyNumberFormat="0" applyAlignment="0" applyProtection="0"/>
    <xf numFmtId="0" fontId="41" fillId="58" borderId="135" applyNumberFormat="0" applyAlignment="0" applyProtection="0"/>
    <xf numFmtId="0" fontId="44" fillId="59" borderId="126" applyNumberFormat="0" applyFont="0" applyAlignment="0" applyProtection="0"/>
    <xf numFmtId="0" fontId="41" fillId="43" borderId="125" applyNumberFormat="0" applyAlignment="0" applyProtection="0"/>
    <xf numFmtId="0" fontId="34" fillId="56" borderId="125" applyNumberFormat="0" applyAlignment="0" applyProtection="0"/>
    <xf numFmtId="0" fontId="41" fillId="58" borderId="171" applyNumberFormat="0" applyAlignment="0" applyProtection="0"/>
    <xf numFmtId="0" fontId="41" fillId="58" borderId="157" applyNumberFormat="0" applyAlignment="0" applyProtection="0"/>
    <xf numFmtId="0" fontId="41" fillId="43" borderId="135" applyNumberFormat="0" applyAlignment="0" applyProtection="0"/>
    <xf numFmtId="0" fontId="41" fillId="58" borderId="125" applyNumberFormat="0" applyAlignment="0" applyProtection="0"/>
    <xf numFmtId="0" fontId="41" fillId="58" borderId="135" applyNumberFormat="0" applyAlignment="0" applyProtection="0"/>
    <xf numFmtId="0" fontId="41" fillId="43" borderId="125" applyNumberFormat="0" applyAlignment="0" applyProtection="0"/>
    <xf numFmtId="0" fontId="1" fillId="59" borderId="126" applyNumberFormat="0" applyFont="0" applyAlignment="0" applyProtection="0"/>
    <xf numFmtId="0" fontId="34" fillId="56" borderId="125" applyNumberFormat="0" applyAlignment="0" applyProtection="0"/>
    <xf numFmtId="0" fontId="41" fillId="58" borderId="125" applyNumberFormat="0" applyAlignment="0" applyProtection="0"/>
    <xf numFmtId="0" fontId="41" fillId="58" borderId="125" applyNumberFormat="0" applyAlignment="0" applyProtection="0"/>
    <xf numFmtId="0" fontId="41" fillId="43" borderId="125" applyNumberFormat="0" applyAlignment="0" applyProtection="0"/>
    <xf numFmtId="0" fontId="41" fillId="43" borderId="12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57" applyNumberFormat="0" applyAlignment="0" applyProtection="0"/>
    <xf numFmtId="0" fontId="41" fillId="58" borderId="135" applyNumberFormat="0" applyAlignment="0" applyProtection="0"/>
    <xf numFmtId="0" fontId="41" fillId="58" borderId="157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0" fontId="92" fillId="64" borderId="134" applyBorder="0"/>
    <xf numFmtId="0" fontId="41" fillId="43" borderId="135" applyNumberFormat="0" applyAlignment="0" applyProtection="0"/>
    <xf numFmtId="0" fontId="47" fillId="0" borderId="137" applyNumberFormat="0" applyFill="0" applyAlignment="0" applyProtection="0"/>
    <xf numFmtId="0" fontId="1" fillId="35" borderId="138" applyNumberFormat="0" applyProtection="0">
      <alignment horizontal="left" vertical="center" indent="1"/>
    </xf>
    <xf numFmtId="0" fontId="1" fillId="35" borderId="138" applyNumberFormat="0" applyProtection="0">
      <alignment horizontal="left" vertical="center" indent="1"/>
    </xf>
    <xf numFmtId="4" fontId="58" fillId="63" borderId="138" applyNumberFormat="0" applyProtection="0">
      <alignment horizontal="right" vertical="center"/>
    </xf>
    <xf numFmtId="0" fontId="1" fillId="35" borderId="138" applyNumberFormat="0" applyProtection="0">
      <alignment horizontal="left" vertical="center" indent="1"/>
    </xf>
    <xf numFmtId="0" fontId="45" fillId="62" borderId="138" applyNumberFormat="0" applyAlignment="0" applyProtection="0"/>
    <xf numFmtId="0" fontId="74" fillId="59" borderId="136" applyNumberFormat="0" applyFon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10" fontId="2" fillId="37" borderId="133" applyNumberFormat="0" applyBorder="0" applyAlignment="0" applyProtection="0"/>
    <xf numFmtId="0" fontId="20" fillId="0" borderId="139">
      <alignment horizontal="left" vertical="center"/>
    </xf>
    <xf numFmtId="0" fontId="63" fillId="62" borderId="135" applyNumberFormat="0" applyAlignment="0" applyProtection="0"/>
    <xf numFmtId="0" fontId="34" fillId="56" borderId="135" applyNumberFormat="0" applyAlignment="0" applyProtection="0"/>
    <xf numFmtId="0" fontId="63" fillId="62" borderId="135" applyNumberFormat="0" applyAlignment="0" applyProtection="0"/>
    <xf numFmtId="0" fontId="20" fillId="0" borderId="139">
      <alignment horizontal="left" vertical="center"/>
    </xf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1" fillId="59" borderId="136" applyNumberFormat="0" applyFont="0" applyAlignment="0" applyProtection="0"/>
    <xf numFmtId="0" fontId="74" fillId="59" borderId="136" applyNumberFormat="0" applyFont="0" applyAlignment="0" applyProtection="0"/>
    <xf numFmtId="0" fontId="45" fillId="56" borderId="138" applyNumberFormat="0" applyAlignment="0" applyProtection="0"/>
    <xf numFmtId="0" fontId="45" fillId="62" borderId="138" applyNumberFormat="0" applyAlignment="0" applyProtection="0"/>
    <xf numFmtId="0" fontId="1" fillId="35" borderId="138" applyNumberFormat="0" applyProtection="0">
      <alignment horizontal="left" vertical="center" indent="1"/>
    </xf>
    <xf numFmtId="4" fontId="58" fillId="63" borderId="138" applyNumberFormat="0" applyProtection="0">
      <alignment horizontal="right" vertical="center"/>
    </xf>
    <xf numFmtId="0" fontId="1" fillId="35" borderId="138" applyNumberFormat="0" applyProtection="0">
      <alignment horizontal="left" vertical="center" indent="1"/>
    </xf>
    <xf numFmtId="0" fontId="1" fillId="35" borderId="138" applyNumberFormat="0" applyProtection="0">
      <alignment horizontal="left" vertical="center" indent="1"/>
    </xf>
    <xf numFmtId="0" fontId="47" fillId="0" borderId="137" applyNumberFormat="0" applyFill="0" applyAlignment="0" applyProtection="0"/>
    <xf numFmtId="0" fontId="44" fillId="59" borderId="136" applyNumberFormat="0" applyFont="0" applyAlignment="0" applyProtection="0"/>
    <xf numFmtId="0" fontId="41" fillId="43" borderId="135" applyNumberFormat="0" applyAlignment="0" applyProtection="0"/>
    <xf numFmtId="0" fontId="34" fillId="56" borderId="135" applyNumberFormat="0" applyAlignment="0" applyProtection="0"/>
    <xf numFmtId="0" fontId="47" fillId="0" borderId="137" applyNumberFormat="0" applyFill="0" applyAlignment="0" applyProtection="0"/>
    <xf numFmtId="0" fontId="45" fillId="56" borderId="138" applyNumberFormat="0" applyAlignment="0" applyProtection="0"/>
    <xf numFmtId="0" fontId="41" fillId="43" borderId="157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5" fillId="56" borderId="138" applyNumberFormat="0" applyAlignment="0" applyProtection="0"/>
    <xf numFmtId="0" fontId="1" fillId="59" borderId="136" applyNumberFormat="0" applyFont="0" applyAlignment="0" applyProtection="0"/>
    <xf numFmtId="0" fontId="34" fillId="56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34" fillId="56" borderId="142" applyNumberFormat="0" applyAlignment="0" applyProtection="0"/>
    <xf numFmtId="0" fontId="41" fillId="43" borderId="135" applyNumberFormat="0" applyAlignment="0" applyProtection="0"/>
    <xf numFmtId="0" fontId="41" fillId="58" borderId="153" applyNumberFormat="0" applyAlignment="0" applyProtection="0"/>
    <xf numFmtId="0" fontId="45" fillId="62" borderId="167" applyNumberFormat="0" applyAlignment="0" applyProtection="0"/>
    <xf numFmtId="0" fontId="44" fillId="59" borderId="136" applyNumberFormat="0" applyFont="0" applyAlignment="0" applyProtection="0"/>
    <xf numFmtId="0" fontId="92" fillId="64" borderId="141" applyBorder="0"/>
    <xf numFmtId="0" fontId="41" fillId="58" borderId="164" applyNumberFormat="0" applyAlignment="0" applyProtection="0"/>
    <xf numFmtId="0" fontId="47" fillId="0" borderId="159" applyNumberFormat="0" applyFill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1" fillId="58" borderId="157" applyNumberFormat="0" applyAlignment="0" applyProtection="0"/>
    <xf numFmtId="0" fontId="1" fillId="59" borderId="136" applyNumberFormat="0" applyFont="0" applyAlignment="0" applyProtection="0"/>
    <xf numFmtId="0" fontId="63" fillId="62" borderId="135" applyNumberFormat="0" applyAlignment="0" applyProtection="0"/>
    <xf numFmtId="0" fontId="41" fillId="43" borderId="164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58" borderId="164" applyNumberFormat="0" applyAlignment="0" applyProtection="0"/>
    <xf numFmtId="0" fontId="41" fillId="58" borderId="135" applyNumberFormat="0" applyAlignment="0" applyProtection="0"/>
    <xf numFmtId="0" fontId="41" fillId="58" borderId="157" applyNumberFormat="0" applyAlignment="0" applyProtection="0"/>
    <xf numFmtId="0" fontId="34" fillId="56" borderId="142" applyNumberFormat="0" applyAlignment="0" applyProtection="0"/>
    <xf numFmtId="0" fontId="41" fillId="43" borderId="135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42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34" fillId="56" borderId="157" applyNumberFormat="0" applyAlignment="0" applyProtection="0"/>
    <xf numFmtId="0" fontId="41" fillId="43" borderId="164" applyNumberFormat="0" applyAlignment="0" applyProtection="0"/>
    <xf numFmtId="0" fontId="44" fillId="59" borderId="158" applyNumberFormat="0" applyFont="0" applyAlignment="0" applyProtection="0"/>
    <xf numFmtId="0" fontId="41" fillId="43" borderId="153" applyNumberFormat="0" applyAlignment="0" applyProtection="0"/>
    <xf numFmtId="0" fontId="41" fillId="43" borderId="153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0" fontId="92" fillId="0" borderId="169" applyAlignment="0">
      <alignment horizontal="right"/>
    </xf>
    <xf numFmtId="0" fontId="74" fillId="59" borderId="172" applyNumberFormat="0" applyFon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63" fillId="62" borderId="171" applyNumberFormat="0" applyAlignment="0" applyProtection="0"/>
    <xf numFmtId="4" fontId="58" fillId="63" borderId="167" applyNumberFormat="0" applyProtection="0">
      <alignment horizontal="right" vertical="center"/>
    </xf>
    <xf numFmtId="0" fontId="41" fillId="58" borderId="157" applyNumberFormat="0" applyAlignment="0" applyProtection="0"/>
    <xf numFmtId="0" fontId="41" fillId="43" borderId="164" applyNumberFormat="0" applyAlignment="0" applyProtection="0"/>
    <xf numFmtId="0" fontId="34" fillId="56" borderId="171" applyNumberFormat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34" fillId="56" borderId="135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1" fillId="35" borderId="174" applyNumberFormat="0" applyProtection="0">
      <alignment horizontal="left" vertical="center" indent="1"/>
    </xf>
    <xf numFmtId="0" fontId="47" fillId="0" borderId="173" applyNumberFormat="0" applyFill="0" applyAlignment="0" applyProtection="0"/>
    <xf numFmtId="0" fontId="41" fillId="58" borderId="157" applyNumberFormat="0" applyAlignment="0" applyProtection="0"/>
    <xf numFmtId="0" fontId="45" fillId="56" borderId="160" applyNumberFormat="0" applyAlignment="0" applyProtection="0"/>
    <xf numFmtId="10" fontId="2" fillId="37" borderId="155" applyNumberFormat="0" applyBorder="0" applyAlignment="0" applyProtection="0"/>
    <xf numFmtId="0" fontId="34" fillId="56" borderId="164" applyNumberForma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7" fillId="0" borderId="159" applyNumberFormat="0" applyFill="0" applyAlignment="0" applyProtection="0"/>
    <xf numFmtId="0" fontId="47" fillId="0" borderId="159" applyNumberFormat="0" applyFill="0" applyAlignment="0" applyProtection="0"/>
    <xf numFmtId="0" fontId="41" fillId="58" borderId="135" applyNumberFormat="0" applyAlignment="0" applyProtection="0"/>
    <xf numFmtId="0" fontId="41" fillId="58" borderId="157" applyNumberFormat="0" applyAlignment="0" applyProtection="0"/>
    <xf numFmtId="0" fontId="41" fillId="58" borderId="142" applyNumberFormat="0" applyAlignment="0" applyProtection="0"/>
    <xf numFmtId="10" fontId="2" fillId="37" borderId="169" applyNumberFormat="0" applyBorder="0" applyAlignment="0" applyProtection="0"/>
    <xf numFmtId="0" fontId="34" fillId="56" borderId="171" applyNumberFormat="0" applyAlignment="0" applyProtection="0"/>
    <xf numFmtId="0" fontId="74" fillId="59" borderId="136" applyNumberFormat="0" applyFont="0" applyAlignment="0" applyProtection="0"/>
    <xf numFmtId="0" fontId="45" fillId="56" borderId="167" applyNumberFormat="0" applyAlignment="0" applyProtection="0"/>
    <xf numFmtId="0" fontId="41" fillId="58" borderId="153" applyNumberFormat="0" applyAlignment="0" applyProtection="0"/>
    <xf numFmtId="0" fontId="63" fillId="62" borderId="142" applyNumberFormat="0" applyAlignment="0" applyProtection="0"/>
    <xf numFmtId="0" fontId="34" fillId="56" borderId="164" applyNumberFormat="0" applyAlignment="0" applyProtection="0"/>
    <xf numFmtId="0" fontId="41" fillId="43" borderId="142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64" applyNumberFormat="0" applyAlignment="0" applyProtection="0"/>
    <xf numFmtId="0" fontId="41" fillId="43" borderId="142" applyNumberFormat="0" applyAlignment="0" applyProtection="0"/>
    <xf numFmtId="0" fontId="41" fillId="58" borderId="135" applyNumberFormat="0" applyAlignment="0" applyProtection="0"/>
    <xf numFmtId="0" fontId="41" fillId="58" borderId="142" applyNumberFormat="0" applyAlignment="0" applyProtection="0"/>
    <xf numFmtId="0" fontId="1" fillId="59" borderId="143" applyNumberFormat="0" applyFont="0" applyAlignment="0" applyProtection="0"/>
    <xf numFmtId="0" fontId="41" fillId="58" borderId="142" applyNumberFormat="0" applyAlignment="0" applyProtection="0"/>
    <xf numFmtId="0" fontId="41" fillId="43" borderId="157" applyNumberFormat="0" applyAlignment="0" applyProtection="0"/>
    <xf numFmtId="0" fontId="41" fillId="43" borderId="157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4" fillId="59" borderId="172" applyNumberFormat="0" applyFont="0" applyAlignment="0" applyProtection="0"/>
    <xf numFmtId="0" fontId="41" fillId="43" borderId="142" applyNumberFormat="0" applyAlignment="0" applyProtection="0"/>
    <xf numFmtId="0" fontId="44" fillId="59" borderId="165" applyNumberFormat="0" applyFon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34" fillId="56" borderId="135" applyNumberFormat="0" applyAlignment="0" applyProtection="0"/>
    <xf numFmtId="0" fontId="41" fillId="43" borderId="135" applyNumberFormat="0" applyAlignment="0" applyProtection="0"/>
    <xf numFmtId="0" fontId="44" fillId="59" borderId="136" applyNumberFormat="0" applyFont="0" applyAlignment="0" applyProtection="0"/>
    <xf numFmtId="0" fontId="41" fillId="43" borderId="135" applyNumberFormat="0" applyAlignment="0" applyProtection="0"/>
    <xf numFmtId="0" fontId="74" fillId="59" borderId="165" applyNumberFormat="0" applyFont="0" applyAlignment="0" applyProtection="0"/>
    <xf numFmtId="0" fontId="41" fillId="58" borderId="164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43" borderId="135" applyNumberFormat="0" applyAlignment="0" applyProtection="0"/>
    <xf numFmtId="0" fontId="41" fillId="43" borderId="157" applyNumberFormat="0" applyAlignment="0" applyProtection="0"/>
    <xf numFmtId="0" fontId="41" fillId="43" borderId="164" applyNumberFormat="0" applyAlignment="0" applyProtection="0"/>
    <xf numFmtId="0" fontId="74" fillId="59" borderId="165" applyNumberFormat="0" applyFont="0" applyAlignment="0" applyProtection="0"/>
    <xf numFmtId="0" fontId="41" fillId="58" borderId="157" applyNumberFormat="0" applyAlignment="0" applyProtection="0"/>
    <xf numFmtId="0" fontId="74" fillId="59" borderId="136" applyNumberFormat="0" applyFon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42" applyNumberFormat="0" applyAlignment="0" applyProtection="0"/>
    <xf numFmtId="0" fontId="63" fillId="62" borderId="135" applyNumberFormat="0" applyAlignment="0" applyProtection="0"/>
    <xf numFmtId="0" fontId="34" fillId="56" borderId="135" applyNumberFormat="0" applyAlignment="0" applyProtection="0"/>
    <xf numFmtId="0" fontId="63" fillId="62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1" fillId="59" borderId="136" applyNumberFormat="0" applyFont="0" applyAlignment="0" applyProtection="0"/>
    <xf numFmtId="0" fontId="74" fillId="59" borderId="136" applyNumberFormat="0" applyFont="0" applyAlignment="0" applyProtection="0"/>
    <xf numFmtId="0" fontId="20" fillId="0" borderId="168">
      <alignment horizontal="left" vertical="center"/>
    </xf>
    <xf numFmtId="0" fontId="41" fillId="58" borderId="164" applyNumberFormat="0" applyAlignment="0" applyProtection="0"/>
    <xf numFmtId="0" fontId="41" fillId="43" borderId="157" applyNumberFormat="0" applyAlignment="0" applyProtection="0"/>
    <xf numFmtId="0" fontId="20" fillId="0" borderId="168">
      <alignment horizontal="left" vertical="center"/>
    </xf>
    <xf numFmtId="0" fontId="41" fillId="58" borderId="164" applyNumberFormat="0" applyAlignment="0" applyProtection="0"/>
    <xf numFmtId="0" fontId="44" fillId="59" borderId="136" applyNumberFormat="0" applyFont="0" applyAlignment="0" applyProtection="0"/>
    <xf numFmtId="0" fontId="41" fillId="43" borderId="135" applyNumberFormat="0" applyAlignment="0" applyProtection="0"/>
    <xf numFmtId="0" fontId="34" fillId="56" borderId="135" applyNumberFormat="0" applyAlignment="0" applyProtection="0"/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58" borderId="135" applyNumberFormat="0" applyAlignment="0" applyProtection="0"/>
    <xf numFmtId="0" fontId="47" fillId="0" borderId="173" applyNumberFormat="0" applyFill="0" applyAlignment="0" applyProtection="0"/>
    <xf numFmtId="0" fontId="41" fillId="43" borderId="135" applyNumberFormat="0" applyAlignment="0" applyProtection="0"/>
    <xf numFmtId="0" fontId="1" fillId="59" borderId="136" applyNumberFormat="0" applyFont="0" applyAlignment="0" applyProtection="0"/>
    <xf numFmtId="0" fontId="34" fillId="56" borderId="135" applyNumberFormat="0" applyAlignment="0" applyProtection="0"/>
    <xf numFmtId="0" fontId="41" fillId="58" borderId="171" applyNumberFormat="0" applyAlignment="0" applyProtection="0"/>
    <xf numFmtId="0" fontId="41" fillId="58" borderId="135" applyNumberFormat="0" applyAlignment="0" applyProtection="0"/>
    <xf numFmtId="0" fontId="41" fillId="58" borderId="135" applyNumberFormat="0" applyAlignment="0" applyProtection="0"/>
    <xf numFmtId="0" fontId="41" fillId="43" borderId="135" applyNumberFormat="0" applyAlignment="0" applyProtection="0"/>
    <xf numFmtId="0" fontId="41" fillId="43" borderId="135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41" fillId="58" borderId="142" applyNumberFormat="0" applyAlignment="0" applyProtection="0"/>
    <xf numFmtId="0" fontId="41" fillId="58" borderId="164" applyNumberFormat="0" applyAlignment="0" applyProtection="0"/>
    <xf numFmtId="0" fontId="41" fillId="43" borderId="171" applyNumberFormat="0" applyAlignment="0" applyProtection="0"/>
    <xf numFmtId="0" fontId="34" fillId="56" borderId="157" applyNumberFormat="0" applyAlignment="0" applyProtection="0"/>
    <xf numFmtId="0" fontId="92" fillId="64" borderId="156" applyBorder="0"/>
    <xf numFmtId="0" fontId="41" fillId="58" borderId="164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7" fillId="0" borderId="144" applyNumberFormat="0" applyFill="0" applyAlignment="0" applyProtection="0"/>
    <xf numFmtId="0" fontId="1" fillId="35" borderId="145" applyNumberFormat="0" applyProtection="0">
      <alignment horizontal="left" vertical="center" indent="1"/>
    </xf>
    <xf numFmtId="0" fontId="1" fillId="35" borderId="145" applyNumberFormat="0" applyProtection="0">
      <alignment horizontal="left" vertical="center" indent="1"/>
    </xf>
    <xf numFmtId="4" fontId="58" fillId="63" borderId="145" applyNumberFormat="0" applyProtection="0">
      <alignment horizontal="right" vertical="center"/>
    </xf>
    <xf numFmtId="0" fontId="1" fillId="35" borderId="145" applyNumberFormat="0" applyProtection="0">
      <alignment horizontal="left" vertical="center" indent="1"/>
    </xf>
    <xf numFmtId="0" fontId="45" fillId="62" borderId="145" applyNumberFormat="0" applyAlignment="0" applyProtection="0"/>
    <xf numFmtId="0" fontId="74" fillId="59" borderId="143" applyNumberFormat="0" applyFon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9" applyNumberFormat="0" applyAlignment="0" applyProtection="0"/>
    <xf numFmtId="0" fontId="63" fillId="62" borderId="142" applyNumberFormat="0" applyAlignment="0" applyProtection="0"/>
    <xf numFmtId="0" fontId="34" fillId="56" borderId="142" applyNumberFormat="0" applyAlignment="0" applyProtection="0"/>
    <xf numFmtId="0" fontId="63" fillId="62" borderId="142" applyNumberFormat="0" applyAlignment="0" applyProtection="0"/>
    <xf numFmtId="0" fontId="41" fillId="58" borderId="149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1" fillId="59" borderId="143" applyNumberFormat="0" applyFont="0" applyAlignment="0" applyProtection="0"/>
    <xf numFmtId="0" fontId="74" fillId="59" borderId="143" applyNumberFormat="0" applyFont="0" applyAlignment="0" applyProtection="0"/>
    <xf numFmtId="0" fontId="45" fillId="56" borderId="145" applyNumberFormat="0" applyAlignment="0" applyProtection="0"/>
    <xf numFmtId="0" fontId="45" fillId="62" borderId="145" applyNumberFormat="0" applyAlignment="0" applyProtection="0"/>
    <xf numFmtId="0" fontId="1" fillId="35" borderId="145" applyNumberFormat="0" applyProtection="0">
      <alignment horizontal="left" vertical="center" indent="1"/>
    </xf>
    <xf numFmtId="4" fontId="58" fillId="63" borderId="145" applyNumberFormat="0" applyProtection="0">
      <alignment horizontal="right" vertical="center"/>
    </xf>
    <xf numFmtId="0" fontId="1" fillId="35" borderId="145" applyNumberFormat="0" applyProtection="0">
      <alignment horizontal="left" vertical="center" indent="1"/>
    </xf>
    <xf numFmtId="0" fontId="1" fillId="35" borderId="145" applyNumberFormat="0" applyProtection="0">
      <alignment horizontal="left" vertical="center" indent="1"/>
    </xf>
    <xf numFmtId="0" fontId="47" fillId="0" borderId="144" applyNumberFormat="0" applyFill="0" applyAlignment="0" applyProtection="0"/>
    <xf numFmtId="0" fontId="63" fillId="62" borderId="171" applyNumberFormat="0" applyAlignment="0" applyProtection="0"/>
    <xf numFmtId="0" fontId="44" fillId="59" borderId="143" applyNumberFormat="0" applyFont="0" applyAlignment="0" applyProtection="0"/>
    <xf numFmtId="0" fontId="41" fillId="43" borderId="142" applyNumberFormat="0" applyAlignment="0" applyProtection="0"/>
    <xf numFmtId="0" fontId="34" fillId="56" borderId="142" applyNumberFormat="0" applyAlignment="0" applyProtection="0"/>
    <xf numFmtId="0" fontId="47" fillId="0" borderId="144" applyNumberFormat="0" applyFill="0" applyAlignment="0" applyProtection="0"/>
    <xf numFmtId="0" fontId="45" fillId="56" borderId="145" applyNumberFormat="0" applyAlignment="0" applyProtection="0"/>
    <xf numFmtId="0" fontId="45" fillId="56" borderId="167" applyNumberFormat="0" applyAlignment="0" applyProtection="0"/>
    <xf numFmtId="0" fontId="41" fillId="58" borderId="142" applyNumberFormat="0" applyAlignment="0" applyProtection="0"/>
    <xf numFmtId="0" fontId="92" fillId="0" borderId="162" applyAlignment="0">
      <alignment horizontal="right"/>
    </xf>
    <xf numFmtId="0" fontId="41" fillId="43" borderId="142" applyNumberFormat="0" applyAlignment="0" applyProtection="0"/>
    <xf numFmtId="0" fontId="45" fillId="56" borderId="145" applyNumberFormat="0" applyAlignment="0" applyProtection="0"/>
    <xf numFmtId="0" fontId="1" fillId="59" borderId="143" applyNumberFormat="0" applyFont="0" applyAlignment="0" applyProtection="0"/>
    <xf numFmtId="0" fontId="34" fillId="56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43" borderId="142" applyNumberFormat="0" applyAlignment="0" applyProtection="0"/>
    <xf numFmtId="0" fontId="1" fillId="59" borderId="150" applyNumberFormat="0" applyFont="0" applyAlignment="0" applyProtection="0"/>
    <xf numFmtId="0" fontId="63" fillId="62" borderId="164" applyNumberFormat="0" applyAlignment="0" applyProtection="0"/>
    <xf numFmtId="0" fontId="34" fillId="56" borderId="157" applyNumberFormat="0" applyAlignment="0" applyProtection="0"/>
    <xf numFmtId="0" fontId="74" fillId="59" borderId="150" applyNumberFormat="0" applyFont="0" applyAlignment="0" applyProtection="0"/>
    <xf numFmtId="0" fontId="41" fillId="58" borderId="164" applyNumberFormat="0" applyAlignment="0" applyProtection="0"/>
    <xf numFmtId="0" fontId="1" fillId="59" borderId="158" applyNumberFormat="0" applyFont="0" applyAlignment="0" applyProtection="0"/>
    <xf numFmtId="0" fontId="20" fillId="0" borderId="168">
      <alignment horizontal="left" vertical="center"/>
    </xf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34" fillId="56" borderId="142" applyNumberFormat="0" applyAlignment="0" applyProtection="0"/>
    <xf numFmtId="0" fontId="41" fillId="43" borderId="142" applyNumberFormat="0" applyAlignment="0" applyProtection="0"/>
    <xf numFmtId="0" fontId="44" fillId="59" borderId="143" applyNumberFormat="0" applyFont="0" applyAlignment="0" applyProtection="0"/>
    <xf numFmtId="0" fontId="41" fillId="43" borderId="157" applyNumberFormat="0" applyAlignment="0" applyProtection="0"/>
    <xf numFmtId="0" fontId="41" fillId="43" borderId="142" applyNumberFormat="0" applyAlignment="0" applyProtection="0"/>
    <xf numFmtId="0" fontId="41" fillId="43" borderId="164" applyNumberFormat="0" applyAlignment="0" applyProtection="0"/>
    <xf numFmtId="0" fontId="41" fillId="43" borderId="142" applyNumberFormat="0" applyAlignment="0" applyProtection="0"/>
    <xf numFmtId="0" fontId="41" fillId="43" borderId="142" applyNumberFormat="0" applyAlignment="0" applyProtection="0"/>
    <xf numFmtId="0" fontId="1" fillId="59" borderId="165" applyNumberFormat="0" applyFon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74" fillId="59" borderId="143" applyNumberFormat="0" applyFon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74" fillId="59" borderId="154" applyNumberFormat="0" applyFont="0" applyAlignment="0" applyProtection="0"/>
    <xf numFmtId="0" fontId="20" fillId="0" borderId="146">
      <alignment horizontal="left" vertical="center"/>
    </xf>
    <xf numFmtId="0" fontId="63" fillId="62" borderId="142" applyNumberFormat="0" applyAlignment="0" applyProtection="0"/>
    <xf numFmtId="0" fontId="34" fillId="56" borderId="142" applyNumberFormat="0" applyAlignment="0" applyProtection="0"/>
    <xf numFmtId="0" fontId="63" fillId="62" borderId="142" applyNumberFormat="0" applyAlignment="0" applyProtection="0"/>
    <xf numFmtId="0" fontId="20" fillId="0" borderId="146">
      <alignment horizontal="left" vertical="center"/>
    </xf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43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1" fillId="59" borderId="143" applyNumberFormat="0" applyFont="0" applyAlignment="0" applyProtection="0"/>
    <xf numFmtId="0" fontId="74" fillId="59" borderId="143" applyNumberFormat="0" applyFon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44" fillId="59" borderId="143" applyNumberFormat="0" applyFont="0" applyAlignment="0" applyProtection="0"/>
    <xf numFmtId="0" fontId="41" fillId="43" borderId="142" applyNumberFormat="0" applyAlignment="0" applyProtection="0"/>
    <xf numFmtId="0" fontId="34" fillId="56" borderId="142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41" fillId="58" borderId="142" applyNumberFormat="0" applyAlignment="0" applyProtection="0"/>
    <xf numFmtId="0" fontId="74" fillId="59" borderId="158" applyNumberFormat="0" applyFont="0" applyAlignment="0" applyProtection="0"/>
    <xf numFmtId="0" fontId="41" fillId="43" borderId="142" applyNumberFormat="0" applyAlignment="0" applyProtection="0"/>
    <xf numFmtId="0" fontId="41" fillId="43" borderId="164" applyNumberFormat="0" applyAlignment="0" applyProtection="0"/>
    <xf numFmtId="0" fontId="1" fillId="59" borderId="143" applyNumberFormat="0" applyFont="0" applyAlignment="0" applyProtection="0"/>
    <xf numFmtId="0" fontId="34" fillId="56" borderId="142" applyNumberFormat="0" applyAlignment="0" applyProtection="0"/>
    <xf numFmtId="0" fontId="41" fillId="58" borderId="142" applyNumberFormat="0" applyAlignment="0" applyProtection="0"/>
    <xf numFmtId="0" fontId="41" fillId="58" borderId="142" applyNumberFormat="0" applyAlignment="0" applyProtection="0"/>
    <xf numFmtId="0" fontId="41" fillId="43" borderId="142" applyNumberFormat="0" applyAlignment="0" applyProtection="0"/>
    <xf numFmtId="0" fontId="41" fillId="43" borderId="142" applyNumberFormat="0" applyAlignment="0" applyProtection="0"/>
    <xf numFmtId="0" fontId="45" fillId="62" borderId="160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41" fillId="58" borderId="171" applyNumberFormat="0" applyAlignment="0" applyProtection="0"/>
    <xf numFmtId="0" fontId="41" fillId="58" borderId="157" applyNumberFormat="0" applyAlignment="0" applyProtection="0"/>
    <xf numFmtId="0" fontId="34" fillId="56" borderId="164" applyNumberFormat="0" applyAlignment="0" applyProtection="0"/>
    <xf numFmtId="0" fontId="41" fillId="43" borderId="164" applyNumberFormat="0" applyAlignment="0" applyProtection="0"/>
    <xf numFmtId="0" fontId="41" fillId="58" borderId="157" applyNumberFormat="0" applyAlignment="0" applyProtection="0"/>
    <xf numFmtId="0" fontId="1" fillId="35" borderId="160" applyNumberFormat="0" applyProtection="0">
      <alignment horizontal="left" vertical="center" indent="1"/>
    </xf>
    <xf numFmtId="0" fontId="41" fillId="58" borderId="157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41" fillId="43" borderId="164" applyNumberFormat="0" applyAlignment="0" applyProtection="0"/>
    <xf numFmtId="0" fontId="41" fillId="43" borderId="153" applyNumberFormat="0" applyAlignment="0" applyProtection="0"/>
    <xf numFmtId="0" fontId="41" fillId="43" borderId="157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34" fillId="56" borderId="149" applyNumberFormat="0" applyAlignment="0" applyProtection="0"/>
    <xf numFmtId="0" fontId="41" fillId="43" borderId="149" applyNumberFormat="0" applyAlignment="0" applyProtection="0"/>
    <xf numFmtId="0" fontId="44" fillId="59" borderId="150" applyNumberFormat="0" applyFont="0" applyAlignment="0" applyProtection="0"/>
    <xf numFmtId="0" fontId="44" fillId="59" borderId="165" applyNumberFormat="0" applyFont="0" applyAlignment="0" applyProtection="0"/>
    <xf numFmtId="0" fontId="41" fillId="43" borderId="149" applyNumberFormat="0" applyAlignment="0" applyProtection="0"/>
    <xf numFmtId="0" fontId="41" fillId="43" borderId="149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57" applyNumberFormat="0" applyAlignment="0" applyProtection="0"/>
    <xf numFmtId="0" fontId="41" fillId="43" borderId="149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1" fillId="59" borderId="158" applyNumberFormat="0" applyFont="0" applyAlignment="0" applyProtection="0"/>
    <xf numFmtId="0" fontId="74" fillId="59" borderId="150" applyNumberFormat="0" applyFon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63" fillId="62" borderId="149" applyNumberFormat="0" applyAlignment="0" applyProtection="0"/>
    <xf numFmtId="0" fontId="34" fillId="56" borderId="149" applyNumberFormat="0" applyAlignment="0" applyProtection="0"/>
    <xf numFmtId="0" fontId="63" fillId="62" borderId="149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41" fillId="43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1" fillId="59" borderId="150" applyNumberFormat="0" applyFont="0" applyAlignment="0" applyProtection="0"/>
    <xf numFmtId="0" fontId="74" fillId="59" borderId="150" applyNumberFormat="0" applyFont="0" applyAlignment="0" applyProtection="0"/>
    <xf numFmtId="0" fontId="41" fillId="58" borderId="157" applyNumberFormat="0" applyAlignment="0" applyProtection="0"/>
    <xf numFmtId="0" fontId="44" fillId="59" borderId="150" applyNumberFormat="0" applyFont="0" applyAlignment="0" applyProtection="0"/>
    <xf numFmtId="0" fontId="41" fillId="43" borderId="149" applyNumberFormat="0" applyAlignment="0" applyProtection="0"/>
    <xf numFmtId="0" fontId="34" fillId="56" borderId="149" applyNumberFormat="0" applyAlignment="0" applyProtection="0"/>
    <xf numFmtId="0" fontId="1" fillId="35" borderId="160" applyNumberFormat="0" applyProtection="0">
      <alignment horizontal="left" vertical="center" indent="1"/>
    </xf>
    <xf numFmtId="0" fontId="92" fillId="0" borderId="162" applyAlignment="0">
      <alignment horizontal="right"/>
    </xf>
    <xf numFmtId="0" fontId="41" fillId="58" borderId="149" applyNumberFormat="0" applyAlignment="0" applyProtection="0"/>
    <xf numFmtId="0" fontId="41" fillId="43" borderId="149" applyNumberFormat="0" applyAlignment="0" applyProtection="0"/>
    <xf numFmtId="0" fontId="41" fillId="43" borderId="157" applyNumberFormat="0" applyAlignment="0" applyProtection="0"/>
    <xf numFmtId="0" fontId="1" fillId="59" borderId="150" applyNumberFormat="0" applyFont="0" applyAlignment="0" applyProtection="0"/>
    <xf numFmtId="0" fontId="34" fillId="56" borderId="149" applyNumberFormat="0" applyAlignment="0" applyProtection="0"/>
    <xf numFmtId="0" fontId="41" fillId="58" borderId="149" applyNumberFormat="0" applyAlignment="0" applyProtection="0"/>
    <xf numFmtId="0" fontId="41" fillId="58" borderId="149" applyNumberFormat="0" applyAlignment="0" applyProtection="0"/>
    <xf numFmtId="0" fontId="41" fillId="43" borderId="149" applyNumberFormat="0" applyAlignment="0" applyProtection="0"/>
    <xf numFmtId="0" fontId="41" fillId="43" borderId="149" applyNumberFormat="0" applyAlignment="0" applyProtection="0"/>
    <xf numFmtId="0" fontId="47" fillId="0" borderId="166" applyNumberFormat="0" applyFill="0" applyAlignment="0" applyProtection="0"/>
    <xf numFmtId="0" fontId="34" fillId="56" borderId="157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1" fillId="35" borderId="167" applyNumberFormat="0" applyProtection="0">
      <alignment horizontal="left" vertical="center" indent="1"/>
    </xf>
    <xf numFmtId="0" fontId="34" fillId="56" borderId="157" applyNumberFormat="0" applyAlignment="0" applyProtection="0"/>
    <xf numFmtId="0" fontId="41" fillId="58" borderId="164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74" fillId="59" borderId="165" applyNumberFormat="0" applyFont="0" applyAlignment="0" applyProtection="0"/>
    <xf numFmtId="0" fontId="41" fillId="43" borderId="153" applyNumberFormat="0" applyAlignment="0" applyProtection="0"/>
    <xf numFmtId="0" fontId="92" fillId="0" borderId="155" applyAlignment="0">
      <alignment horizontal="right"/>
    </xf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74" fillId="59" borderId="154" applyNumberFormat="0" applyFont="0" applyAlignment="0" applyProtection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41" fillId="43" borderId="164" applyNumberFormat="0" applyAlignment="0" applyProtection="0"/>
    <xf numFmtId="0" fontId="41" fillId="43" borderId="157" applyNumberFormat="0" applyAlignment="0" applyProtection="0"/>
    <xf numFmtId="0" fontId="63" fillId="62" borderId="153" applyNumberFormat="0" applyAlignment="0" applyProtection="0"/>
    <xf numFmtId="0" fontId="34" fillId="56" borderId="153" applyNumberFormat="0" applyAlignment="0" applyProtection="0"/>
    <xf numFmtId="0" fontId="63" fillId="62" borderId="153" applyNumberFormat="0" applyAlignment="0" applyProtection="0"/>
    <xf numFmtId="0" fontId="41" fillId="58" borderId="157" applyNumberFormat="0" applyAlignment="0" applyProtection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41" fillId="43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1" fillId="59" borderId="154" applyNumberFormat="0" applyFont="0" applyAlignment="0" applyProtection="0"/>
    <xf numFmtId="0" fontId="74" fillId="59" borderId="154" applyNumberFormat="0" applyFont="0" applyAlignment="0" applyProtection="0"/>
    <xf numFmtId="0" fontId="47" fillId="0" borderId="166" applyNumberFormat="0" applyFill="0" applyAlignment="0" applyProtection="0"/>
    <xf numFmtId="0" fontId="44" fillId="59" borderId="154" applyNumberFormat="0" applyFont="0" applyAlignment="0" applyProtection="0"/>
    <xf numFmtId="0" fontId="41" fillId="43" borderId="153" applyNumberFormat="0" applyAlignment="0" applyProtection="0"/>
    <xf numFmtId="0" fontId="34" fillId="56" borderId="153" applyNumberFormat="0" applyAlignment="0" applyProtection="0"/>
    <xf numFmtId="0" fontId="41" fillId="58" borderId="157" applyNumberFormat="0" applyAlignment="0" applyProtection="0"/>
    <xf numFmtId="0" fontId="41" fillId="58" borderId="164" applyNumberFormat="0" applyAlignment="0" applyProtection="0"/>
    <xf numFmtId="0" fontId="34" fillId="56" borderId="164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1" fillId="59" borderId="154" applyNumberFormat="0" applyFont="0" applyAlignment="0" applyProtection="0"/>
    <xf numFmtId="0" fontId="34" fillId="56" borderId="153" applyNumberFormat="0" applyAlignment="0" applyProtection="0"/>
    <xf numFmtId="0" fontId="63" fillId="62" borderId="164" applyNumberFormat="0" applyAlignment="0" applyProtection="0"/>
    <xf numFmtId="0" fontId="41" fillId="58" borderId="153" applyNumberFormat="0" applyAlignment="0" applyProtection="0"/>
    <xf numFmtId="0" fontId="41" fillId="58" borderId="153" applyNumberFormat="0" applyAlignment="0" applyProtection="0"/>
    <xf numFmtId="0" fontId="41" fillId="43" borderId="153" applyNumberFormat="0" applyAlignment="0" applyProtection="0"/>
    <xf numFmtId="0" fontId="41" fillId="43" borderId="153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1" fillId="59" borderId="172" applyNumberFormat="0" applyFont="0" applyAlignment="0" applyProtection="0"/>
    <xf numFmtId="0" fontId="41" fillId="58" borderId="157" applyNumberFormat="0" applyAlignment="0" applyProtection="0"/>
    <xf numFmtId="0" fontId="41" fillId="58" borderId="157" applyNumberFormat="0" applyAlignment="0" applyProtection="0"/>
    <xf numFmtId="0" fontId="41" fillId="43" borderId="157" applyNumberFormat="0" applyAlignment="0" applyProtection="0"/>
    <xf numFmtId="0" fontId="45" fillId="56" borderId="174" applyNumberFormat="0" applyAlignment="0" applyProtection="0"/>
    <xf numFmtId="0" fontId="41" fillId="43" borderId="157" applyNumberFormat="0" applyAlignment="0" applyProtection="0"/>
    <xf numFmtId="0" fontId="1" fillId="35" borderId="167" applyNumberFormat="0" applyProtection="0">
      <alignment horizontal="left" vertical="center" indent="1"/>
    </xf>
    <xf numFmtId="0" fontId="47" fillId="0" borderId="166" applyNumberFormat="0" applyFill="0" applyAlignment="0" applyProtection="0"/>
    <xf numFmtId="0" fontId="47" fillId="0" borderId="166" applyNumberFormat="0" applyFill="0" applyAlignment="0" applyProtection="0"/>
    <xf numFmtId="0" fontId="41" fillId="43" borderId="171" applyNumberFormat="0" applyAlignment="0" applyProtection="0"/>
    <xf numFmtId="0" fontId="41" fillId="43" borderId="164" applyNumberFormat="0" applyAlignment="0" applyProtection="0"/>
    <xf numFmtId="0" fontId="92" fillId="64" borderId="163" applyBorder="0"/>
    <xf numFmtId="0" fontId="92" fillId="64" borderId="163" applyBorder="0"/>
    <xf numFmtId="0" fontId="63" fillId="62" borderId="164" applyNumberFormat="0" applyAlignment="0" applyProtection="0"/>
    <xf numFmtId="0" fontId="44" fillId="59" borderId="172" applyNumberFormat="0" applyFont="0" applyAlignment="0" applyProtection="0"/>
    <xf numFmtId="0" fontId="45" fillId="56" borderId="17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58" borderId="171" applyNumberFormat="0" applyAlignment="0" applyProtection="0"/>
    <xf numFmtId="0" fontId="41" fillId="58" borderId="171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0" fontId="34" fillId="56" borderId="164" applyNumberFormat="0" applyAlignment="0" applyProtection="0"/>
    <xf numFmtId="0" fontId="47" fillId="0" borderId="159" applyNumberFormat="0" applyFill="0" applyAlignment="0" applyProtection="0"/>
    <xf numFmtId="0" fontId="41" fillId="58" borderId="164" applyNumberFormat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57" applyNumberFormat="0" applyAlignment="0" applyProtection="0"/>
    <xf numFmtId="0" fontId="92" fillId="64" borderId="163" applyBorder="0"/>
    <xf numFmtId="0" fontId="63" fillId="62" borderId="171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58" borderId="164" applyNumberFormat="0" applyAlignment="0" applyProtection="0"/>
    <xf numFmtId="0" fontId="41" fillId="58" borderId="171" applyNumberFormat="0" applyAlignment="0" applyProtection="0"/>
    <xf numFmtId="0" fontId="41" fillId="58" borderId="164" applyNumberFormat="0" applyAlignment="0" applyProtection="0"/>
    <xf numFmtId="0" fontId="34" fillId="56" borderId="164" applyNumberFormat="0" applyAlignment="0" applyProtection="0"/>
    <xf numFmtId="0" fontId="34" fillId="56" borderId="164" applyNumberFormat="0" applyAlignment="0" applyProtection="0"/>
    <xf numFmtId="0" fontId="41" fillId="58" borderId="171" applyNumberFormat="0" applyAlignment="0" applyProtection="0"/>
    <xf numFmtId="0" fontId="41" fillId="43" borderId="164" applyNumberFormat="0" applyAlignment="0" applyProtection="0"/>
    <xf numFmtId="0" fontId="41" fillId="58" borderId="171" applyNumberFormat="0" applyAlignment="0" applyProtection="0"/>
    <xf numFmtId="0" fontId="34" fillId="56" borderId="171" applyNumberFormat="0" applyAlignment="0" applyProtection="0"/>
    <xf numFmtId="0" fontId="41" fillId="43" borderId="171" applyNumberFormat="0" applyAlignment="0" applyProtection="0"/>
    <xf numFmtId="0" fontId="41" fillId="43" borderId="171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0" fontId="44" fillId="59" borderId="165" applyNumberFormat="0" applyFont="0" applyAlignment="0" applyProtection="0"/>
    <xf numFmtId="0" fontId="41" fillId="58" borderId="164" applyNumberFormat="0" applyAlignment="0" applyProtection="0"/>
    <xf numFmtId="0" fontId="47" fillId="0" borderId="166" applyNumberFormat="0" applyFill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43" borderId="171" applyNumberFormat="0" applyAlignment="0" applyProtection="0"/>
    <xf numFmtId="0" fontId="34" fillId="56" borderId="171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7" fillId="0" borderId="166" applyNumberFormat="0" applyFill="0" applyAlignment="0" applyProtection="0"/>
    <xf numFmtId="0" fontId="41" fillId="43" borderId="171" applyNumberFormat="0" applyAlignment="0" applyProtection="0"/>
    <xf numFmtId="0" fontId="20" fillId="0" borderId="168">
      <alignment horizontal="left" vertical="center"/>
    </xf>
    <xf numFmtId="0" fontId="63" fillId="62" borderId="164" applyNumberFormat="0" applyAlignment="0" applyProtection="0"/>
    <xf numFmtId="0" fontId="34" fillId="56" borderId="164" applyNumberFormat="0" applyAlignment="0" applyProtection="0"/>
    <xf numFmtId="0" fontId="41" fillId="58" borderId="171" applyNumberFormat="0" applyAlignment="0" applyProtection="0"/>
    <xf numFmtId="0" fontId="45" fillId="62" borderId="174" applyNumberFormat="0" applyAlignment="0" applyProtection="0"/>
    <xf numFmtId="0" fontId="92" fillId="64" borderId="170" applyBorder="0"/>
    <xf numFmtId="10" fontId="2" fillId="37" borderId="169" applyNumberFormat="0" applyBorder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34" fillId="56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34" fillId="56" borderId="164" applyNumberFormat="0" applyAlignment="0" applyProtection="0"/>
    <xf numFmtId="0" fontId="41" fillId="43" borderId="164" applyNumberFormat="0" applyAlignment="0" applyProtection="0"/>
    <xf numFmtId="0" fontId="44" fillId="59" borderId="165" applyNumberFormat="0" applyFont="0" applyAlignment="0" applyProtection="0"/>
    <xf numFmtId="0" fontId="45" fillId="56" borderId="167" applyNumberFormat="0" applyAlignment="0" applyProtection="0"/>
    <xf numFmtId="0" fontId="47" fillId="0" borderId="166" applyNumberFormat="0" applyFill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7" fillId="0" borderId="166" applyNumberFormat="0" applyFill="0" applyAlignment="0" applyProtection="0"/>
    <xf numFmtId="0" fontId="1" fillId="35" borderId="167" applyNumberFormat="0" applyProtection="0">
      <alignment horizontal="left" vertical="center" indent="1"/>
    </xf>
    <xf numFmtId="0" fontId="1" fillId="35" borderId="167" applyNumberFormat="0" applyProtection="0">
      <alignment horizontal="left" vertical="center" indent="1"/>
    </xf>
    <xf numFmtId="4" fontId="58" fillId="63" borderId="167" applyNumberFormat="0" applyProtection="0">
      <alignment horizontal="right" vertical="center"/>
    </xf>
    <xf numFmtId="0" fontId="1" fillId="35" borderId="167" applyNumberFormat="0" applyProtection="0">
      <alignment horizontal="left" vertical="center" indent="1"/>
    </xf>
    <xf numFmtId="0" fontId="45" fillId="62" borderId="167" applyNumberFormat="0" applyAlignment="0" applyProtection="0"/>
    <xf numFmtId="0" fontId="74" fillId="59" borderId="165" applyNumberFormat="0" applyFon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20" fillId="0" borderId="168">
      <alignment horizontal="left" vertical="center"/>
    </xf>
    <xf numFmtId="0" fontId="63" fillId="62" borderId="164" applyNumberFormat="0" applyAlignment="0" applyProtection="0"/>
    <xf numFmtId="0" fontId="34" fillId="56" borderId="164" applyNumberFormat="0" applyAlignment="0" applyProtection="0"/>
    <xf numFmtId="0" fontId="63" fillId="62" borderId="164" applyNumberFormat="0" applyAlignment="0" applyProtection="0"/>
    <xf numFmtId="0" fontId="20" fillId="0" borderId="168">
      <alignment horizontal="left" vertical="center"/>
    </xf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1" fillId="59" borderId="165" applyNumberFormat="0" applyFont="0" applyAlignment="0" applyProtection="0"/>
    <xf numFmtId="0" fontId="74" fillId="59" borderId="165" applyNumberFormat="0" applyFont="0" applyAlignment="0" applyProtection="0"/>
    <xf numFmtId="0" fontId="45" fillId="56" borderId="167" applyNumberFormat="0" applyAlignment="0" applyProtection="0"/>
    <xf numFmtId="0" fontId="45" fillId="62" borderId="167" applyNumberFormat="0" applyAlignment="0" applyProtection="0"/>
    <xf numFmtId="0" fontId="1" fillId="35" borderId="167" applyNumberFormat="0" applyProtection="0">
      <alignment horizontal="left" vertical="center" indent="1"/>
    </xf>
    <xf numFmtId="4" fontId="58" fillId="63" borderId="167" applyNumberFormat="0" applyProtection="0">
      <alignment horizontal="right" vertical="center"/>
    </xf>
    <xf numFmtId="0" fontId="1" fillId="35" borderId="167" applyNumberFormat="0" applyProtection="0">
      <alignment horizontal="left" vertical="center" indent="1"/>
    </xf>
    <xf numFmtId="0" fontId="1" fillId="35" borderId="167" applyNumberFormat="0" applyProtection="0">
      <alignment horizontal="left" vertical="center" indent="1"/>
    </xf>
    <xf numFmtId="0" fontId="47" fillId="0" borderId="166" applyNumberFormat="0" applyFill="0" applyAlignment="0" applyProtection="0"/>
    <xf numFmtId="0" fontId="44" fillId="59" borderId="165" applyNumberFormat="0" applyFont="0" applyAlignment="0" applyProtection="0"/>
    <xf numFmtId="0" fontId="41" fillId="43" borderId="164" applyNumberFormat="0" applyAlignment="0" applyProtection="0"/>
    <xf numFmtId="0" fontId="34" fillId="56" borderId="164" applyNumberFormat="0" applyAlignment="0" applyProtection="0"/>
    <xf numFmtId="0" fontId="47" fillId="0" borderId="166" applyNumberFormat="0" applyFill="0" applyAlignment="0" applyProtection="0"/>
    <xf numFmtId="0" fontId="45" fillId="56" borderId="16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5" fillId="56" borderId="167" applyNumberFormat="0" applyAlignment="0" applyProtection="0"/>
    <xf numFmtId="0" fontId="1" fillId="59" borderId="165" applyNumberFormat="0" applyFont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1" fillId="59" borderId="165" applyNumberFormat="0" applyFont="0" applyAlignment="0" applyProtection="0"/>
    <xf numFmtId="0" fontId="74" fillId="59" borderId="165" applyNumberFormat="0" applyFont="0" applyAlignment="0" applyProtection="0"/>
    <xf numFmtId="0" fontId="1" fillId="59" borderId="172" applyNumberFormat="0" applyFont="0" applyAlignment="0" applyProtection="0"/>
    <xf numFmtId="0" fontId="41" fillId="58" borderId="171" applyNumberFormat="0" applyAlignment="0" applyProtection="0"/>
    <xf numFmtId="0" fontId="74" fillId="59" borderId="172" applyNumberFormat="0" applyFon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34" fillId="56" borderId="164" applyNumberFormat="0" applyAlignment="0" applyProtection="0"/>
    <xf numFmtId="0" fontId="41" fillId="43" borderId="164" applyNumberFormat="0" applyAlignment="0" applyProtection="0"/>
    <xf numFmtId="0" fontId="44" fillId="59" borderId="165" applyNumberFormat="0" applyFont="0" applyAlignment="0" applyProtection="0"/>
    <xf numFmtId="0" fontId="45" fillId="56" borderId="167" applyNumberFormat="0" applyAlignment="0" applyProtection="0"/>
    <xf numFmtId="0" fontId="47" fillId="0" borderId="166" applyNumberFormat="0" applyFill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7" fillId="0" borderId="166" applyNumberFormat="0" applyFill="0" applyAlignment="0" applyProtection="0"/>
    <xf numFmtId="0" fontId="1" fillId="35" borderId="167" applyNumberFormat="0" applyProtection="0">
      <alignment horizontal="left" vertical="center" indent="1"/>
    </xf>
    <xf numFmtId="0" fontId="1" fillId="35" borderId="167" applyNumberFormat="0" applyProtection="0">
      <alignment horizontal="left" vertical="center" indent="1"/>
    </xf>
    <xf numFmtId="4" fontId="58" fillId="63" borderId="167" applyNumberFormat="0" applyProtection="0">
      <alignment horizontal="right" vertical="center"/>
    </xf>
    <xf numFmtId="0" fontId="1" fillId="35" borderId="167" applyNumberFormat="0" applyProtection="0">
      <alignment horizontal="left" vertical="center" indent="1"/>
    </xf>
    <xf numFmtId="0" fontId="45" fillId="62" borderId="167" applyNumberFormat="0" applyAlignment="0" applyProtection="0"/>
    <xf numFmtId="0" fontId="74" fillId="59" borderId="165" applyNumberFormat="0" applyFon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63" fillId="62" borderId="164" applyNumberFormat="0" applyAlignment="0" applyProtection="0"/>
    <xf numFmtId="0" fontId="34" fillId="56" borderId="164" applyNumberFormat="0" applyAlignment="0" applyProtection="0"/>
    <xf numFmtId="0" fontId="63" fillId="62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1" fillId="59" borderId="165" applyNumberFormat="0" applyFont="0" applyAlignment="0" applyProtection="0"/>
    <xf numFmtId="0" fontId="74" fillId="59" borderId="165" applyNumberFormat="0" applyFont="0" applyAlignment="0" applyProtection="0"/>
    <xf numFmtId="0" fontId="45" fillId="56" borderId="167" applyNumberFormat="0" applyAlignment="0" applyProtection="0"/>
    <xf numFmtId="0" fontId="45" fillId="62" borderId="167" applyNumberFormat="0" applyAlignment="0" applyProtection="0"/>
    <xf numFmtId="0" fontId="1" fillId="35" borderId="167" applyNumberFormat="0" applyProtection="0">
      <alignment horizontal="left" vertical="center" indent="1"/>
    </xf>
    <xf numFmtId="4" fontId="58" fillId="63" borderId="167" applyNumberFormat="0" applyProtection="0">
      <alignment horizontal="right" vertical="center"/>
    </xf>
    <xf numFmtId="0" fontId="1" fillId="35" borderId="167" applyNumberFormat="0" applyProtection="0">
      <alignment horizontal="left" vertical="center" indent="1"/>
    </xf>
    <xf numFmtId="0" fontId="1" fillId="35" borderId="167" applyNumberFormat="0" applyProtection="0">
      <alignment horizontal="left" vertical="center" indent="1"/>
    </xf>
    <xf numFmtId="0" fontId="47" fillId="0" borderId="166" applyNumberFormat="0" applyFill="0" applyAlignment="0" applyProtection="0"/>
    <xf numFmtId="0" fontId="44" fillId="59" borderId="165" applyNumberFormat="0" applyFont="0" applyAlignment="0" applyProtection="0"/>
    <xf numFmtId="0" fontId="41" fillId="43" borderId="164" applyNumberFormat="0" applyAlignment="0" applyProtection="0"/>
    <xf numFmtId="0" fontId="34" fillId="56" borderId="164" applyNumberFormat="0" applyAlignment="0" applyProtection="0"/>
    <xf numFmtId="0" fontId="47" fillId="0" borderId="166" applyNumberFormat="0" applyFill="0" applyAlignment="0" applyProtection="0"/>
    <xf numFmtId="0" fontId="45" fillId="56" borderId="167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5" fillId="56" borderId="167" applyNumberFormat="0" applyAlignment="0" applyProtection="0"/>
    <xf numFmtId="0" fontId="1" fillId="59" borderId="165" applyNumberFormat="0" applyFont="0" applyAlignment="0" applyProtection="0"/>
    <xf numFmtId="0" fontId="34" fillId="56" borderId="164" applyNumberFormat="0" applyAlignment="0" applyProtection="0"/>
    <xf numFmtId="0" fontId="41" fillId="58" borderId="164" applyNumberFormat="0" applyAlignment="0" applyProtection="0"/>
    <xf numFmtId="0" fontId="41" fillId="58" borderId="164" applyNumberFormat="0" applyAlignment="0" applyProtection="0"/>
    <xf numFmtId="0" fontId="41" fillId="43" borderId="164" applyNumberFormat="0" applyAlignment="0" applyProtection="0"/>
    <xf numFmtId="0" fontId="41" fillId="43" borderId="164" applyNumberFormat="0" applyAlignment="0" applyProtection="0"/>
    <xf numFmtId="0" fontId="20" fillId="0" borderId="175">
      <alignment horizontal="left" vertical="center"/>
    </xf>
    <xf numFmtId="0" fontId="41" fillId="58" borderId="171" applyNumberFormat="0" applyAlignment="0" applyProtection="0"/>
    <xf numFmtId="0" fontId="1" fillId="35" borderId="167" applyNumberFormat="0" applyProtection="0">
      <alignment horizontal="left" vertical="center" indent="1"/>
    </xf>
    <xf numFmtId="0" fontId="41" fillId="43" borderId="171" applyNumberFormat="0" applyAlignment="0" applyProtection="0"/>
    <xf numFmtId="0" fontId="41" fillId="58" borderId="164" applyNumberFormat="0" applyAlignment="0" applyProtection="0"/>
    <xf numFmtId="0" fontId="92" fillId="0" borderId="169" applyAlignment="0">
      <alignment horizontal="right"/>
    </xf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7" fillId="0" borderId="173" applyNumberFormat="0" applyFill="0" applyAlignment="0" applyProtection="0"/>
    <xf numFmtId="0" fontId="41" fillId="43" borderId="171" applyNumberFormat="0" applyAlignment="0" applyProtection="0"/>
    <xf numFmtId="0" fontId="20" fillId="0" borderId="168">
      <alignment horizontal="left" vertical="center"/>
    </xf>
    <xf numFmtId="0" fontId="20" fillId="0" borderId="168">
      <alignment horizontal="left" vertical="center"/>
    </xf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10" fontId="2" fillId="37" borderId="169" applyNumberFormat="0" applyBorder="0" applyAlignment="0" applyProtection="0"/>
    <xf numFmtId="0" fontId="41" fillId="43" borderId="171" applyNumberFormat="0" applyAlignment="0" applyProtection="0"/>
    <xf numFmtId="0" fontId="44" fillId="59" borderId="165" applyNumberFormat="0" applyFont="0" applyAlignment="0" applyProtection="0"/>
    <xf numFmtId="0" fontId="41" fillId="58" borderId="171" applyNumberFormat="0" applyAlignment="0" applyProtection="0"/>
    <xf numFmtId="0" fontId="34" fillId="56" borderId="171" applyNumberFormat="0" applyAlignment="0" applyProtection="0"/>
    <xf numFmtId="0" fontId="34" fillId="56" borderId="171" applyNumberFormat="0" applyAlignment="0" applyProtection="0"/>
    <xf numFmtId="0" fontId="41" fillId="58" borderId="171" applyNumberFormat="0" applyAlignment="0" applyProtection="0"/>
    <xf numFmtId="0" fontId="1" fillId="59" borderId="172" applyNumberFormat="0" applyFont="0" applyAlignment="0" applyProtection="0"/>
    <xf numFmtId="0" fontId="74" fillId="59" borderId="172" applyNumberFormat="0" applyFont="0" applyAlignment="0" applyProtection="0"/>
    <xf numFmtId="0" fontId="92" fillId="0" borderId="169" applyAlignment="0">
      <alignment horizontal="right"/>
    </xf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63" fillId="62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7" fillId="0" borderId="173" applyNumberFormat="0" applyFill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7" fillId="0" borderId="173" applyNumberFormat="0" applyFill="0" applyAlignment="0" applyProtection="0"/>
    <xf numFmtId="0" fontId="1" fillId="35" borderId="174" applyNumberFormat="0" applyProtection="0">
      <alignment horizontal="left" vertical="center" indent="1"/>
    </xf>
    <xf numFmtId="0" fontId="1" fillId="35" borderId="174" applyNumberFormat="0" applyProtection="0">
      <alignment horizontal="left" vertical="center" indent="1"/>
    </xf>
    <xf numFmtId="4" fontId="58" fillId="63" borderId="174" applyNumberFormat="0" applyProtection="0">
      <alignment horizontal="right" vertical="center"/>
    </xf>
    <xf numFmtId="0" fontId="1" fillId="35" borderId="174" applyNumberFormat="0" applyProtection="0">
      <alignment horizontal="left" vertical="center" indent="1"/>
    </xf>
    <xf numFmtId="0" fontId="45" fillId="62" borderId="174" applyNumberFormat="0" applyAlignment="0" applyProtection="0"/>
    <xf numFmtId="0" fontId="74" fillId="59" borderId="172" applyNumberFormat="0" applyFon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63" fillId="62" borderId="171" applyNumberFormat="0" applyAlignment="0" applyProtection="0"/>
    <xf numFmtId="0" fontId="34" fillId="56" borderId="171" applyNumberFormat="0" applyAlignment="0" applyProtection="0"/>
    <xf numFmtId="0" fontId="63" fillId="62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1" fillId="59" borderId="172" applyNumberFormat="0" applyFont="0" applyAlignment="0" applyProtection="0"/>
    <xf numFmtId="0" fontId="74" fillId="59" borderId="172" applyNumberFormat="0" applyFont="0" applyAlignment="0" applyProtection="0"/>
    <xf numFmtId="0" fontId="45" fillId="56" borderId="174" applyNumberFormat="0" applyAlignment="0" applyProtection="0"/>
    <xf numFmtId="0" fontId="45" fillId="62" borderId="174" applyNumberFormat="0" applyAlignment="0" applyProtection="0"/>
    <xf numFmtId="0" fontId="1" fillId="35" borderId="174" applyNumberFormat="0" applyProtection="0">
      <alignment horizontal="left" vertical="center" indent="1"/>
    </xf>
    <xf numFmtId="4" fontId="58" fillId="63" borderId="174" applyNumberFormat="0" applyProtection="0">
      <alignment horizontal="right" vertical="center"/>
    </xf>
    <xf numFmtId="0" fontId="1" fillId="35" borderId="174" applyNumberFormat="0" applyProtection="0">
      <alignment horizontal="left" vertical="center" indent="1"/>
    </xf>
    <xf numFmtId="0" fontId="1" fillId="35" borderId="174" applyNumberFormat="0" applyProtection="0">
      <alignment horizontal="left" vertical="center" indent="1"/>
    </xf>
    <xf numFmtId="0" fontId="47" fillId="0" borderId="173" applyNumberFormat="0" applyFill="0" applyAlignment="0" applyProtection="0"/>
    <xf numFmtId="0" fontId="44" fillId="59" borderId="172" applyNumberFormat="0" applyFont="0" applyAlignment="0" applyProtection="0"/>
    <xf numFmtId="0" fontId="41" fillId="43" borderId="171" applyNumberFormat="0" applyAlignment="0" applyProtection="0"/>
    <xf numFmtId="0" fontId="34" fillId="56" borderId="171" applyNumberFormat="0" applyAlignment="0" applyProtection="0"/>
    <xf numFmtId="0" fontId="47" fillId="0" borderId="173" applyNumberFormat="0" applyFill="0" applyAlignment="0" applyProtection="0"/>
    <xf numFmtId="0" fontId="45" fillId="56" borderId="174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5" fillId="56" borderId="174" applyNumberFormat="0" applyAlignment="0" applyProtection="0"/>
    <xf numFmtId="0" fontId="1" fillId="59" borderId="172" applyNumberFormat="0" applyFont="0" applyAlignment="0" applyProtection="0"/>
    <xf numFmtId="0" fontId="34" fillId="56" borderId="171" applyNumberFormat="0" applyAlignment="0" applyProtection="0"/>
    <xf numFmtId="0" fontId="41" fillId="58" borderId="171" applyNumberFormat="0" applyAlignment="0" applyProtection="0"/>
    <xf numFmtId="0" fontId="41" fillId="58" borderId="171" applyNumberFormat="0" applyAlignment="0" applyProtection="0"/>
    <xf numFmtId="0" fontId="41" fillId="43" borderId="171" applyNumberFormat="0" applyAlignment="0" applyProtection="0"/>
    <xf numFmtId="0" fontId="41" fillId="43" borderId="171" applyNumberFormat="0" applyAlignment="0" applyProtection="0"/>
    <xf numFmtId="0" fontId="41" fillId="58" borderId="171" applyNumberFormat="0" applyAlignment="0" applyProtection="0"/>
    <xf numFmtId="0" fontId="1" fillId="35" borderId="174" applyNumberFormat="0" applyProtection="0">
      <alignment horizontal="left" vertical="center" indent="1"/>
    </xf>
    <xf numFmtId="0" fontId="20" fillId="0" borderId="175">
      <alignment horizontal="left" vertical="center"/>
    </xf>
    <xf numFmtId="0" fontId="20" fillId="0" borderId="175">
      <alignment horizontal="left" vertical="center"/>
    </xf>
    <xf numFmtId="0" fontId="47" fillId="0" borderId="173" applyNumberFormat="0" applyFill="0" applyAlignment="0" applyProtection="0"/>
    <xf numFmtId="0" fontId="44" fillId="59" borderId="172" applyNumberFormat="0" applyFont="0" applyAlignment="0" applyProtection="0"/>
  </cellStyleXfs>
  <cellXfs count="2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67" borderId="131" xfId="0" applyFont="1" applyFill="1" applyBorder="1" applyAlignment="1">
      <alignment horizontal="center"/>
    </xf>
    <xf numFmtId="0" fontId="0" fillId="67" borderId="131" xfId="0" applyFill="1" applyBorder="1" applyAlignment="1">
      <alignment horizontal="center"/>
    </xf>
    <xf numFmtId="0" fontId="3" fillId="68" borderId="131" xfId="0" applyFont="1" applyFill="1" applyBorder="1" applyAlignment="1">
      <alignment horizontal="center"/>
    </xf>
    <xf numFmtId="0" fontId="0" fillId="68" borderId="131" xfId="0" applyFill="1" applyBorder="1" applyAlignment="1">
      <alignment horizontal="center"/>
    </xf>
    <xf numFmtId="0" fontId="3" fillId="2" borderId="131" xfId="0" applyFont="1" applyFill="1" applyBorder="1" applyAlignment="1">
      <alignment horizontal="center"/>
    </xf>
    <xf numFmtId="0" fontId="0" fillId="2" borderId="131" xfId="0" applyFill="1" applyBorder="1" applyAlignment="1">
      <alignment horizontal="center"/>
    </xf>
    <xf numFmtId="0" fontId="111" fillId="65" borderId="0" xfId="0" applyFont="1" applyFill="1"/>
    <xf numFmtId="0" fontId="0" fillId="0" borderId="0" xfId="0" applyAlignment="1">
      <alignment horizontal="left"/>
    </xf>
    <xf numFmtId="0" fontId="110" fillId="0" borderId="0" xfId="0" applyFont="1"/>
    <xf numFmtId="0" fontId="112" fillId="0" borderId="0" xfId="0" applyFont="1"/>
    <xf numFmtId="0" fontId="108" fillId="0" borderId="0" xfId="0" applyFont="1" applyAlignment="1">
      <alignment horizontal="center"/>
    </xf>
    <xf numFmtId="0" fontId="109" fillId="0" borderId="0" xfId="0" applyFont="1"/>
    <xf numFmtId="0" fontId="110" fillId="66" borderId="132" xfId="0" applyFont="1" applyFill="1" applyBorder="1" applyAlignment="1">
      <alignment horizontal="center"/>
    </xf>
    <xf numFmtId="0" fontId="110" fillId="66" borderId="131" xfId="0" applyFont="1" applyFill="1" applyBorder="1" applyAlignment="1">
      <alignment horizontal="center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5" fillId="69" borderId="0" xfId="0" applyFont="1" applyFill="1" applyAlignment="1">
      <alignment horizontal="center"/>
    </xf>
    <xf numFmtId="0" fontId="107" fillId="0" borderId="130" xfId="0" applyFont="1" applyBorder="1" applyAlignment="1">
      <alignment horizontal="center"/>
    </xf>
    <xf numFmtId="0" fontId="107" fillId="0" borderId="0" xfId="0" applyFont="1" applyAlignment="1">
      <alignment horizontal="center"/>
    </xf>
    <xf numFmtId="0" fontId="1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8" fillId="0" borderId="0" xfId="0" applyFont="1" applyAlignment="1">
      <alignment horizontal="center"/>
    </xf>
    <xf numFmtId="0" fontId="113" fillId="66" borderId="130" xfId="0" applyFont="1" applyFill="1" applyBorder="1" applyAlignment="1" applyProtection="1">
      <alignment horizontal="center"/>
      <protection locked="0"/>
    </xf>
    <xf numFmtId="0" fontId="113" fillId="66" borderId="0" xfId="0" applyFont="1" applyFill="1" applyAlignment="1" applyProtection="1">
      <alignment horizontal="center"/>
      <protection locked="0"/>
    </xf>
  </cellXfs>
  <cellStyles count="5360">
    <cellStyle name="_ET_STYLE_NoName_00_" xfId="1518" xr:uid="{8E1E4E70-702C-4FF5-B4C3-5CC22BD239E6}"/>
    <cellStyle name="_ET_STYLE_NoName_00__Book1" xfId="1519" xr:uid="{B539CAF7-306C-4604-92F5-33074C016134}"/>
    <cellStyle name="20% - Accent1" xfId="26" xr:uid="{62ADB676-5C65-4224-80B9-D295AB9E425D}"/>
    <cellStyle name="20% - Accent1 2" xfId="199" xr:uid="{1FBC01DC-84C4-4FCB-9076-0329AC6FF453}"/>
    <cellStyle name="20% - Accent1 2 2" xfId="200" xr:uid="{9CDB1CA4-AB8F-443D-9EE1-058926C0EC45}"/>
    <cellStyle name="20% - Accent1 3" xfId="201" xr:uid="{6221E8DF-A321-47F0-B12D-57AE5D5BE393}"/>
    <cellStyle name="20% - Accent1 4" xfId="202" xr:uid="{377B6CEA-38EE-4E2E-B6C0-CD00F0D56B33}"/>
    <cellStyle name="20% - Accent2" xfId="27" xr:uid="{1505FFC3-5D28-4D0B-B733-9BB45ADBFDBB}"/>
    <cellStyle name="20% - Accent2 2" xfId="203" xr:uid="{387287A7-FC59-4E6C-9D26-AE1EF4D795D8}"/>
    <cellStyle name="20% - Accent2 2 2" xfId="204" xr:uid="{500A1C42-3BB8-49A3-A5D9-732E1227D286}"/>
    <cellStyle name="20% - Accent2 3" xfId="205" xr:uid="{3553761F-007D-4060-B56F-5777FB9AA71A}"/>
    <cellStyle name="20% - Accent2 4" xfId="206" xr:uid="{FD77BAEE-BCB6-43C4-BB4D-AF259B1B7DF5}"/>
    <cellStyle name="20% - Accent3" xfId="28" xr:uid="{53945534-6DF1-4D92-82B8-B5A9EC7C8E28}"/>
    <cellStyle name="20% - Accent3 2" xfId="207" xr:uid="{5A6EF2AE-426F-4A1E-BC8E-B79BCF37D5AB}"/>
    <cellStyle name="20% - Accent3 2 2" xfId="208" xr:uid="{0365DB44-8A42-4CB7-894B-7FEF31CC203D}"/>
    <cellStyle name="20% - Accent3 3" xfId="209" xr:uid="{C7934D5E-AA92-408F-8410-324BB5C667D7}"/>
    <cellStyle name="20% - Accent3 4" xfId="210" xr:uid="{BE08B015-58A6-4E3B-8197-1CD8C91D1325}"/>
    <cellStyle name="20% - Accent4" xfId="29" xr:uid="{3DAA92FF-367B-4592-B34A-7B5B94E4FF8E}"/>
    <cellStyle name="20% - Accent4 2" xfId="211" xr:uid="{A252FD37-FA2A-4FEB-8FB5-3969567FBC81}"/>
    <cellStyle name="20% - Accent4 2 2" xfId="212" xr:uid="{06B8F3D8-AC87-4F7A-83DA-C9C2B0DC034E}"/>
    <cellStyle name="20% - Accent4 3" xfId="213" xr:uid="{110C119B-98E3-41A8-9972-E006B6D49323}"/>
    <cellStyle name="20% - Accent4 4" xfId="214" xr:uid="{B16A1B1F-45C9-456C-8ECA-D3880E57C805}"/>
    <cellStyle name="20% - Accent5" xfId="30" xr:uid="{8B996832-B2EC-4BA1-BF0F-706ED0F737D2}"/>
    <cellStyle name="20% - Accent5 2" xfId="215" xr:uid="{45914183-FE34-42E4-AF5B-79D2F80BE29A}"/>
    <cellStyle name="20% - Accent5 2 2" xfId="216" xr:uid="{218EEFAB-581E-43A3-BA6C-0AA19D0FC4B7}"/>
    <cellStyle name="20% - Accent6" xfId="31" xr:uid="{8524A37C-3282-434E-96A4-3963D02EE145}"/>
    <cellStyle name="20% - Accent6 2" xfId="217" xr:uid="{AA5D1369-B88C-473B-B589-3B45BBCF80AC}"/>
    <cellStyle name="20% - Accent6 2 2" xfId="218" xr:uid="{F918280E-4BD1-4384-B85B-A1222EC5C08E}"/>
    <cellStyle name="20% - Accent6 3" xfId="219" xr:uid="{806C3E76-C5D4-456F-A4A5-E7204FD36FA4}"/>
    <cellStyle name="20% - Accent6 4" xfId="220" xr:uid="{A84CF457-0071-4896-B167-7B75309D33FD}"/>
    <cellStyle name="20% - アクセント 1 10" xfId="221" xr:uid="{65B4EE7F-4507-49B3-8113-60E3DA52FC03}"/>
    <cellStyle name="20% - アクセント 1 2" xfId="222" xr:uid="{1F671B37-AF6D-4FB5-949C-DDEE6187FF6B}"/>
    <cellStyle name="20% - アクセント 1 2 2" xfId="223" xr:uid="{C65B0890-CD03-4126-BCB1-FEB549F68FEE}"/>
    <cellStyle name="20% - アクセント 1 2 2 2" xfId="224" xr:uid="{77984FF2-2B01-41C1-81CF-BDC37040ACB9}"/>
    <cellStyle name="20% - アクセント 1 2 2 2 2" xfId="225" xr:uid="{C98A4F47-590C-410B-80F8-7603721BEED0}"/>
    <cellStyle name="20% - アクセント 1 2 2 3" xfId="226" xr:uid="{138F134F-42BF-469A-9899-4DB8BBBF1E58}"/>
    <cellStyle name="20% - アクセント 1 2 2 3 2" xfId="227" xr:uid="{AFE1D260-88D5-45F6-85EB-76E502971AC7}"/>
    <cellStyle name="20% - アクセント 1 2 2 4" xfId="228" xr:uid="{6DC81CCC-440D-4995-B252-586E1C04DBF6}"/>
    <cellStyle name="20% - アクセント 1 2 2 5" xfId="229" xr:uid="{7D6BB952-3197-459D-A894-9E95D0DDEFDC}"/>
    <cellStyle name="20% - アクセント 1 3" xfId="230" xr:uid="{3E18250C-7E7F-4E56-BC5B-C0EB2FBECF46}"/>
    <cellStyle name="20% - アクセント 1 3 2" xfId="231" xr:uid="{3B03ED7F-DA10-42B7-9DAE-B499D6595B97}"/>
    <cellStyle name="20% - アクセント 1 3 2 2" xfId="232" xr:uid="{D343A970-DC5D-4DC6-AF48-7DBB5E6D636B}"/>
    <cellStyle name="20% - アクセント 1 3 2 2 2" xfId="233" xr:uid="{0212FCDC-E6DA-4D1C-9313-A0DC96E15684}"/>
    <cellStyle name="20% - アクセント 1 3 2 3" xfId="234" xr:uid="{166B79BC-930A-4B33-8465-4FC7384E1E7A}"/>
    <cellStyle name="20% - アクセント 1 3 2 3 2" xfId="235" xr:uid="{BA551AC1-19A4-44FA-86A2-73CA30BACE30}"/>
    <cellStyle name="20% - アクセント 1 3 2 4" xfId="236" xr:uid="{F060E3BF-2299-4A50-A85E-083232594794}"/>
    <cellStyle name="20% - アクセント 1 3 2 5" xfId="237" xr:uid="{CE54E819-023F-4446-8528-6F6636D5BED6}"/>
    <cellStyle name="20% - アクセント 1 3 3" xfId="238" xr:uid="{6052B65C-4962-44B0-973D-52221760D2C4}"/>
    <cellStyle name="20% - アクセント 1 3 3 2" xfId="239" xr:uid="{1F8A05D8-7D4D-47FF-84BB-7842982E1818}"/>
    <cellStyle name="20% - アクセント 1 3 3 2 2" xfId="240" xr:uid="{8D525FC6-3566-4B3F-9FD5-F70E93CBBCA1}"/>
    <cellStyle name="20% - アクセント 1 3 3 3" xfId="241" xr:uid="{4E78451B-7C5E-4EC8-99A5-2AD125789976}"/>
    <cellStyle name="20% - アクセント 1 3 3 4" xfId="242" xr:uid="{29DC98FA-CB48-4923-ACF2-53EF53D707F2}"/>
    <cellStyle name="20% - アクセント 1 3 4" xfId="243" xr:uid="{554A2DAF-119A-44EC-996B-97EE7ECA7B7B}"/>
    <cellStyle name="20% - アクセント 1 3 4 2" xfId="244" xr:uid="{24259D00-33BA-4BB8-BAD0-410A867713AA}"/>
    <cellStyle name="20% - アクセント 1 3 5" xfId="245" xr:uid="{50D28207-4B99-42FE-8BBD-6F10EB70DC74}"/>
    <cellStyle name="20% - アクセント 1 3 5 2" xfId="246" xr:uid="{DE55EDC6-B6F7-4605-B2CF-904299CB6196}"/>
    <cellStyle name="20% - アクセント 1 3 6" xfId="247" xr:uid="{C90A4863-DF5D-48ED-973A-37074880E666}"/>
    <cellStyle name="20% - アクセント 1 3 7" xfId="248" xr:uid="{51052F50-5353-4395-B639-E0A09FB40426}"/>
    <cellStyle name="20% - アクセント 1 4" xfId="249" xr:uid="{5851261F-FB68-4CA0-BE57-4D2FDCCAA9FF}"/>
    <cellStyle name="20% - アクセント 1 4 2" xfId="250" xr:uid="{0B67C012-40E0-40A7-8CC8-9E8A2EA66E7D}"/>
    <cellStyle name="20% - アクセント 1 4 2 2" xfId="251" xr:uid="{A4E2AD2F-A0E7-4C3C-B17C-58F1AD961388}"/>
    <cellStyle name="20% - アクセント 1 4 2 2 2" xfId="252" xr:uid="{072FB8B3-2041-40A8-BD03-D30923FA005E}"/>
    <cellStyle name="20% - アクセント 1 4 2 3" xfId="253" xr:uid="{CA159E29-6A25-4778-B1D3-E4607479A110}"/>
    <cellStyle name="20% - アクセント 1 4 2 3 2" xfId="254" xr:uid="{A3E12060-C6F2-498F-86FC-DE9B9EA2421A}"/>
    <cellStyle name="20% - アクセント 1 4 2 4" xfId="255" xr:uid="{1D262C8F-BA83-406F-A40C-75F1F53C5B1E}"/>
    <cellStyle name="20% - アクセント 1 4 2 5" xfId="256" xr:uid="{1435B589-970E-49F9-B9D0-D0E44C1BEB51}"/>
    <cellStyle name="20% - アクセント 1 4 3" xfId="257" xr:uid="{097A61D0-D456-4474-8A8D-66415C28AB37}"/>
    <cellStyle name="20% - アクセント 1 4 3 2" xfId="258" xr:uid="{D1DF1F0E-EC94-45F9-8F87-030C562A474E}"/>
    <cellStyle name="20% - アクセント 1 4 4" xfId="259" xr:uid="{C1065D19-02A1-4998-9746-CCD62D0122B0}"/>
    <cellStyle name="20% - アクセント 1 4 4 2" xfId="260" xr:uid="{7344A064-D9AE-49B9-A8CC-7792FC8046CA}"/>
    <cellStyle name="20% - アクセント 1 4 5" xfId="261" xr:uid="{FEE63EDE-41E0-4F13-8176-BB641A71CEC9}"/>
    <cellStyle name="20% - アクセント 1 4 6" xfId="262" xr:uid="{74FE0375-DA2F-4433-A7C6-D40122AA03F9}"/>
    <cellStyle name="20% - アクセント 1 5" xfId="263" xr:uid="{41EDD090-3E89-4A72-B241-EE510B908F1F}"/>
    <cellStyle name="20% - アクセント 1 5 2" xfId="264" xr:uid="{3EFF50FC-E96B-4558-AD69-3E01FDD99DCC}"/>
    <cellStyle name="20% - アクセント 1 5 2 2" xfId="265" xr:uid="{4FB3D3E7-758F-4C51-B631-969413E9B503}"/>
    <cellStyle name="20% - アクセント 1 5 3" xfId="266" xr:uid="{B537D6B4-B7CD-4EA4-8099-6A37851815AA}"/>
    <cellStyle name="20% - アクセント 1 5 3 2" xfId="267" xr:uid="{1FE1E610-E463-48F0-B21D-4BCEB9E638E6}"/>
    <cellStyle name="20% - アクセント 1 5 4" xfId="268" xr:uid="{5ECC5828-70E8-4B8E-95F1-306BE52B7998}"/>
    <cellStyle name="20% - アクセント 1 5 5" xfId="269" xr:uid="{9339C2E0-5FBD-4F4F-A45F-4D33C1FD3226}"/>
    <cellStyle name="20% - アクセント 1 6" xfId="270" xr:uid="{EDE74447-4171-488A-ABFE-2044C29C14A5}"/>
    <cellStyle name="20% - アクセント 1 6 2" xfId="271" xr:uid="{C5511163-4B51-4B8F-B1DD-6CF13EE31E6D}"/>
    <cellStyle name="20% - アクセント 1 6 2 2" xfId="272" xr:uid="{7EE98028-9981-4052-B9A4-43D037520BDD}"/>
    <cellStyle name="20% - アクセント 1 6 3" xfId="273" xr:uid="{A76177F3-286B-4167-839D-8FFE5341E1B6}"/>
    <cellStyle name="20% - アクセント 1 6 4" xfId="274" xr:uid="{126E9600-3D1A-499D-A46B-28DA39EF25B7}"/>
    <cellStyle name="20% - アクセント 1 7" xfId="275" xr:uid="{4A4335A9-BC90-4AE0-BEE6-117C0480CFBF}"/>
    <cellStyle name="20% - アクセント 1 7 2" xfId="276" xr:uid="{9AA696C4-DAAC-4758-AFA3-26EF1EE9B8CD}"/>
    <cellStyle name="20% - アクセント 1 7 2 2" xfId="277" xr:uid="{648B4D55-4BA4-417C-B649-D7AEF43196D4}"/>
    <cellStyle name="20% - アクセント 1 7 3" xfId="278" xr:uid="{84EAE234-58A3-409B-B84E-51D64200FCDE}"/>
    <cellStyle name="20% - アクセント 1 7 4" xfId="279" xr:uid="{B39A142D-E59B-466E-B9EE-7AE41122409C}"/>
    <cellStyle name="20% - アクセント 1 8" xfId="280" xr:uid="{40EE10CC-9B45-40F5-B887-5BEF4EE0270A}"/>
    <cellStyle name="20% - アクセント 1 8 2" xfId="281" xr:uid="{A308E2EF-015A-4B25-91BB-15FD18BB932C}"/>
    <cellStyle name="20% - アクセント 1 9" xfId="282" xr:uid="{FA2F5686-B5AF-4BCC-BE62-E86BD7EA27CF}"/>
    <cellStyle name="20% - アクセント 1 9 2" xfId="283" xr:uid="{F7D375CA-353C-4732-83D2-540FE2348777}"/>
    <cellStyle name="20% - アクセント 2 10" xfId="284" xr:uid="{7E681A38-F70C-45EF-B0A1-EFDA4C2BA880}"/>
    <cellStyle name="20% - アクセント 2 2" xfId="285" xr:uid="{44ADB424-1F97-40BD-9FF1-CA3F8E6295E5}"/>
    <cellStyle name="20% - アクセント 2 2 2" xfId="286" xr:uid="{A27A2CAB-C779-4879-835D-0C8434642E6F}"/>
    <cellStyle name="20% - アクセント 2 2 2 2" xfId="287" xr:uid="{89723A8C-75E4-40FD-9B00-470BDAFB7A27}"/>
    <cellStyle name="20% - アクセント 2 2 2 2 2" xfId="288" xr:uid="{1FEBA4A2-B511-4029-ABE1-CEA22E2B74E4}"/>
    <cellStyle name="20% - アクセント 2 2 2 3" xfId="289" xr:uid="{B2167D4F-CE53-4158-A498-6F411AA9B4DD}"/>
    <cellStyle name="20% - アクセント 2 2 2 3 2" xfId="290" xr:uid="{F9258C8E-6849-4902-B6E2-EF6402A82A70}"/>
    <cellStyle name="20% - アクセント 2 2 2 4" xfId="291" xr:uid="{EA8685B4-9D48-4622-9262-839145CD4755}"/>
    <cellStyle name="20% - アクセント 2 2 2 5" xfId="292" xr:uid="{C156F9D7-F375-47CC-BE23-0CFCF04933EC}"/>
    <cellStyle name="20% - アクセント 2 3" xfId="293" xr:uid="{9BBC6CDD-B45C-4C47-8ECD-91E491FF4654}"/>
    <cellStyle name="20% - アクセント 2 3 2" xfId="294" xr:uid="{4D733578-F351-4E5E-BBA4-DB69B285CB32}"/>
    <cellStyle name="20% - アクセント 2 3 2 2" xfId="295" xr:uid="{4C294646-9791-44FA-9B78-DA62FEB88460}"/>
    <cellStyle name="20% - アクセント 2 3 2 2 2" xfId="296" xr:uid="{D97E2CE5-FCB7-4AF3-A47E-59E7F89A483B}"/>
    <cellStyle name="20% - アクセント 2 3 2 3" xfId="297" xr:uid="{9649A6D5-2E99-441E-A262-CCC6031CDD8A}"/>
    <cellStyle name="20% - アクセント 2 3 2 3 2" xfId="298" xr:uid="{09A71B65-5522-45A5-AA88-9F7ADD5A05A9}"/>
    <cellStyle name="20% - アクセント 2 3 2 4" xfId="299" xr:uid="{B25AF180-76B0-404F-8DD8-9652E96E9292}"/>
    <cellStyle name="20% - アクセント 2 3 2 5" xfId="300" xr:uid="{6B9B9D43-D68E-4841-BF5C-5976C2B5EBAD}"/>
    <cellStyle name="20% - アクセント 2 3 3" xfId="301" xr:uid="{CD7A3750-28DA-43AB-BDA5-58D0EC00474E}"/>
    <cellStyle name="20% - アクセント 2 3 3 2" xfId="302" xr:uid="{5204B85F-3147-4586-B18C-AB63FAE4F5C8}"/>
    <cellStyle name="20% - アクセント 2 3 3 2 2" xfId="303" xr:uid="{AEE04114-CFEE-448C-B5BE-68D1F448B3F7}"/>
    <cellStyle name="20% - アクセント 2 3 3 3" xfId="304" xr:uid="{BEB017FC-7BAF-4100-9960-A547FA53B9C2}"/>
    <cellStyle name="20% - アクセント 2 3 3 4" xfId="305" xr:uid="{3D14325F-A4B0-478B-8BDE-5CB2A7D34C3B}"/>
    <cellStyle name="20% - アクセント 2 3 4" xfId="306" xr:uid="{17283E5C-FA0C-4121-A2A2-6D61CD93A2B1}"/>
    <cellStyle name="20% - アクセント 2 3 4 2" xfId="307" xr:uid="{DBC8A329-85AC-4BCF-9F7F-477BF9868589}"/>
    <cellStyle name="20% - アクセント 2 3 5" xfId="308" xr:uid="{049EB35F-ECA3-4CC7-8B33-96EFED7B491D}"/>
    <cellStyle name="20% - アクセント 2 3 5 2" xfId="309" xr:uid="{17E31E68-381A-4876-B4A5-95AED3C685E9}"/>
    <cellStyle name="20% - アクセント 2 3 6" xfId="310" xr:uid="{8121FE15-7C0C-4CC0-8079-E9B253F0EEC6}"/>
    <cellStyle name="20% - アクセント 2 3 7" xfId="311" xr:uid="{89F0E5DF-9165-4461-B28A-533EC765BA59}"/>
    <cellStyle name="20% - アクセント 2 4" xfId="312" xr:uid="{3281F2E8-4579-4E78-963E-DA4335F7F8AB}"/>
    <cellStyle name="20% - アクセント 2 4 2" xfId="313" xr:uid="{8DD5DC0F-BD56-40E5-A70D-EE9CAC01DB9C}"/>
    <cellStyle name="20% - アクセント 2 4 2 2" xfId="314" xr:uid="{6305E155-C35F-4D38-A936-C5BCFA061245}"/>
    <cellStyle name="20% - アクセント 2 4 2 2 2" xfId="315" xr:uid="{67DED5F2-A698-4A47-A7C1-DD038668F7A0}"/>
    <cellStyle name="20% - アクセント 2 4 2 3" xfId="316" xr:uid="{108F7362-DC44-46BD-9FF9-F910BFD41952}"/>
    <cellStyle name="20% - アクセント 2 4 2 3 2" xfId="317" xr:uid="{A81F11AE-5C34-4799-83C9-60FE505EB60D}"/>
    <cellStyle name="20% - アクセント 2 4 2 4" xfId="318" xr:uid="{373F61FF-DCEA-4975-89B5-CF7865D343C9}"/>
    <cellStyle name="20% - アクセント 2 4 2 5" xfId="319" xr:uid="{79245009-60E1-43C7-82E0-02AAB55E4B65}"/>
    <cellStyle name="20% - アクセント 2 4 3" xfId="320" xr:uid="{3A9E8219-DBD2-46CE-B4F4-886E67F25176}"/>
    <cellStyle name="20% - アクセント 2 4 3 2" xfId="321" xr:uid="{79323B3F-E270-4507-84D2-86B47A4A82DA}"/>
    <cellStyle name="20% - アクセント 2 4 4" xfId="322" xr:uid="{23679F18-C276-4C87-95B7-1B49602934F3}"/>
    <cellStyle name="20% - アクセント 2 4 4 2" xfId="323" xr:uid="{064D074C-92E5-40FA-8739-EE9D5718B0FF}"/>
    <cellStyle name="20% - アクセント 2 4 5" xfId="324" xr:uid="{793C3D88-7BE6-4478-A30D-9C6A85021F64}"/>
    <cellStyle name="20% - アクセント 2 4 6" xfId="325" xr:uid="{78D66F52-2102-4E84-B16A-228D144ED914}"/>
    <cellStyle name="20% - アクセント 2 5" xfId="326" xr:uid="{D0DE0E69-21A7-4908-BA0D-1AAE70037B23}"/>
    <cellStyle name="20% - アクセント 2 5 2" xfId="327" xr:uid="{A10564C6-13DA-48FF-A039-A0ADE9093D97}"/>
    <cellStyle name="20% - アクセント 2 5 2 2" xfId="328" xr:uid="{C580E11D-F5C8-4B20-858A-624A0FFB06B3}"/>
    <cellStyle name="20% - アクセント 2 5 3" xfId="329" xr:uid="{EAE369DA-B5C9-4C83-8086-2A259AFBC7E0}"/>
    <cellStyle name="20% - アクセント 2 5 3 2" xfId="330" xr:uid="{583E8F4C-3A49-4E59-AF39-B6FAC3015B19}"/>
    <cellStyle name="20% - アクセント 2 5 4" xfId="331" xr:uid="{5637FBA2-E8AC-4AED-92AC-F20752595476}"/>
    <cellStyle name="20% - アクセント 2 5 5" xfId="332" xr:uid="{9B5A1AAA-996F-4A78-82C6-91B57D1BA6A4}"/>
    <cellStyle name="20% - アクセント 2 6" xfId="333" xr:uid="{A77D9827-61F4-4EF8-9010-E8E2BED74C9E}"/>
    <cellStyle name="20% - アクセント 2 6 2" xfId="334" xr:uid="{0EBC5BCE-49E0-404F-8755-82136CE44763}"/>
    <cellStyle name="20% - アクセント 2 6 2 2" xfId="335" xr:uid="{47535D67-EA3A-473A-A9E7-177209921CD2}"/>
    <cellStyle name="20% - アクセント 2 6 3" xfId="336" xr:uid="{0AFCCAEC-B3A7-450B-8448-2283BCBCB848}"/>
    <cellStyle name="20% - アクセント 2 6 4" xfId="337" xr:uid="{BCCDB412-7DEB-4119-A462-1F0736388203}"/>
    <cellStyle name="20% - アクセント 2 7" xfId="338" xr:uid="{0733B2E5-794E-4011-ADD3-34CA7E64361B}"/>
    <cellStyle name="20% - アクセント 2 7 2" xfId="339" xr:uid="{96CE6337-0CEE-48AE-AF8C-CD38FC3B6D3A}"/>
    <cellStyle name="20% - アクセント 2 7 2 2" xfId="340" xr:uid="{B1956A7C-BEF5-44E0-9CA5-C54FF18B8ACB}"/>
    <cellStyle name="20% - アクセント 2 7 3" xfId="341" xr:uid="{753E4D51-B1CF-47BC-8173-AC0CACA767B8}"/>
    <cellStyle name="20% - アクセント 2 7 4" xfId="342" xr:uid="{8E540600-2E08-4444-BFE7-A9447C8BFF47}"/>
    <cellStyle name="20% - アクセント 2 8" xfId="343" xr:uid="{5180FF65-B93A-4484-9451-C1FDFDD9E966}"/>
    <cellStyle name="20% - アクセント 2 8 2" xfId="344" xr:uid="{5ADF673A-9536-4628-ACBD-D1D485F3DF1B}"/>
    <cellStyle name="20% - アクセント 2 9" xfId="345" xr:uid="{CA2005B7-09D5-42AF-85BB-C9DABD920E52}"/>
    <cellStyle name="20% - アクセント 2 9 2" xfId="346" xr:uid="{ABE0421C-2E34-481E-9191-7B8AC1CF7913}"/>
    <cellStyle name="20% - アクセント 3 10" xfId="347" xr:uid="{89FF216A-4BC9-4DA7-84BB-1DCB1FD5ECAB}"/>
    <cellStyle name="20% - アクセント 3 2" xfId="348" xr:uid="{6E2F68BA-610F-41C9-BC97-FB95CA3B15B3}"/>
    <cellStyle name="20% - アクセント 3 2 2" xfId="349" xr:uid="{6B2A583C-6036-4CEA-B8A8-F15705DCD255}"/>
    <cellStyle name="20% - アクセント 3 2 2 2" xfId="350" xr:uid="{4163D5BD-7611-4213-BAD4-BC65379CC1B2}"/>
    <cellStyle name="20% - アクセント 3 2 2 2 2" xfId="351" xr:uid="{045D7600-6C41-4B84-8D48-29AEF8C54320}"/>
    <cellStyle name="20% - アクセント 3 2 2 3" xfId="352" xr:uid="{56A33C45-567C-4D5C-8912-08D2DBB1F316}"/>
    <cellStyle name="20% - アクセント 3 2 2 3 2" xfId="353" xr:uid="{87C0A9D0-9914-45B6-9A8D-9A8143C82890}"/>
    <cellStyle name="20% - アクセント 3 2 2 4" xfId="354" xr:uid="{E049F75B-E2E2-47F3-A4E4-F7DD2D609427}"/>
    <cellStyle name="20% - アクセント 3 2 2 5" xfId="355" xr:uid="{FA4F3B3C-AEBD-4AE1-806A-C9F7F74E5904}"/>
    <cellStyle name="20% - アクセント 3 3" xfId="356" xr:uid="{453F1564-3F9F-4D5B-9AAB-B0038C9370B2}"/>
    <cellStyle name="20% - アクセント 3 3 2" xfId="357" xr:uid="{7A7DE2D4-B05B-4C5B-8286-60ED3D972AF2}"/>
    <cellStyle name="20% - アクセント 3 3 2 2" xfId="358" xr:uid="{9673E1C7-E119-41CE-BE4F-9BC4E6AAB5B5}"/>
    <cellStyle name="20% - アクセント 3 3 2 2 2" xfId="359" xr:uid="{2E8DDDFE-801D-48EE-B9B2-E97142015C7F}"/>
    <cellStyle name="20% - アクセント 3 3 2 3" xfId="360" xr:uid="{731BE9EC-3256-46EC-BAB0-4E438AD0588E}"/>
    <cellStyle name="20% - アクセント 3 3 2 3 2" xfId="361" xr:uid="{953B7C15-DEDB-4463-AAA3-D603FC79CD10}"/>
    <cellStyle name="20% - アクセント 3 3 2 4" xfId="362" xr:uid="{197E6226-1884-4EE1-861D-6D00FBB6CEC8}"/>
    <cellStyle name="20% - アクセント 3 3 2 5" xfId="363" xr:uid="{4FBA8BE2-A9CF-4436-A6FC-51D634483378}"/>
    <cellStyle name="20% - アクセント 3 3 3" xfId="364" xr:uid="{E83A8CE2-E98F-4A77-89F1-3CAC62C9F146}"/>
    <cellStyle name="20% - アクセント 3 3 3 2" xfId="365" xr:uid="{05B527FE-5A3E-45FF-9C2F-9A7147A794D9}"/>
    <cellStyle name="20% - アクセント 3 3 3 2 2" xfId="366" xr:uid="{30A5DD8D-4BB3-4558-ACB3-085A81CD695D}"/>
    <cellStyle name="20% - アクセント 3 3 3 3" xfId="367" xr:uid="{AC8C3B59-8C4F-4364-BD5D-616D53FE4AB8}"/>
    <cellStyle name="20% - アクセント 3 3 3 4" xfId="368" xr:uid="{82D36270-0F71-46F7-8BDC-EE3074530C58}"/>
    <cellStyle name="20% - アクセント 3 3 4" xfId="369" xr:uid="{73E5AA06-474F-4B36-A59A-66BF49507F14}"/>
    <cellStyle name="20% - アクセント 3 3 4 2" xfId="370" xr:uid="{F27D3244-4D87-4AEE-AA46-40991C53ECD3}"/>
    <cellStyle name="20% - アクセント 3 3 5" xfId="371" xr:uid="{0CEF7BD4-1126-40F9-979D-3F87B59C68EF}"/>
    <cellStyle name="20% - アクセント 3 3 5 2" xfId="372" xr:uid="{6DE639E8-1BA3-4624-8FE0-537E6CE2E3D2}"/>
    <cellStyle name="20% - アクセント 3 3 6" xfId="373" xr:uid="{DC8635AB-ED3F-49A5-BD74-6D447BBE7BEE}"/>
    <cellStyle name="20% - アクセント 3 3 7" xfId="374" xr:uid="{6EC77C97-A4B4-4035-97F0-C914E77F5AF7}"/>
    <cellStyle name="20% - アクセント 3 4" xfId="375" xr:uid="{97F357E0-80CA-43A0-B0A9-608DF70AC379}"/>
    <cellStyle name="20% - アクセント 3 4 2" xfId="376" xr:uid="{F4054525-CCB4-44A3-A180-89B02260D2A7}"/>
    <cellStyle name="20% - アクセント 3 4 2 2" xfId="377" xr:uid="{CD6714D9-79F2-478D-ACD8-B7095D91CC52}"/>
    <cellStyle name="20% - アクセント 3 4 2 2 2" xfId="378" xr:uid="{ECA54414-6474-4EC0-AD60-00168B702F9D}"/>
    <cellStyle name="20% - アクセント 3 4 2 3" xfId="379" xr:uid="{F0E3E5F6-8F11-452D-81F8-9558938D65D9}"/>
    <cellStyle name="20% - アクセント 3 4 2 3 2" xfId="380" xr:uid="{0C64855E-101F-4BB3-9853-A118D64194E8}"/>
    <cellStyle name="20% - アクセント 3 4 2 4" xfId="381" xr:uid="{7A477937-C41B-43BC-A85C-582063BF84D9}"/>
    <cellStyle name="20% - アクセント 3 4 2 5" xfId="382" xr:uid="{DF9C6936-88AF-4F95-95D0-C65164A72199}"/>
    <cellStyle name="20% - アクセント 3 4 3" xfId="383" xr:uid="{C1280DA5-82FA-4E81-9A09-CB4F706B8B75}"/>
    <cellStyle name="20% - アクセント 3 4 3 2" xfId="384" xr:uid="{2ED0C38D-7373-4CE7-A31F-32102F4AEDB9}"/>
    <cellStyle name="20% - アクセント 3 4 4" xfId="385" xr:uid="{36690FA3-1951-4DD6-9432-6446C0E3CEE7}"/>
    <cellStyle name="20% - アクセント 3 4 4 2" xfId="386" xr:uid="{23E3A703-673B-424A-9C0D-C34BB269710D}"/>
    <cellStyle name="20% - アクセント 3 4 5" xfId="387" xr:uid="{466F1AD9-4226-4555-8AA4-2B111B01DEBF}"/>
    <cellStyle name="20% - アクセント 3 4 6" xfId="388" xr:uid="{E1E2AE78-128C-4522-8C63-3B5B46485169}"/>
    <cellStyle name="20% - アクセント 3 5" xfId="389" xr:uid="{3FFA2B94-B052-47AC-A978-F6F0CFF1F59F}"/>
    <cellStyle name="20% - アクセント 3 5 2" xfId="390" xr:uid="{6D5C35B1-589F-4D7B-B6E5-2F75646A21E2}"/>
    <cellStyle name="20% - アクセント 3 5 2 2" xfId="391" xr:uid="{45D3A063-A719-4B57-B8BA-3BA3DC15BB89}"/>
    <cellStyle name="20% - アクセント 3 5 3" xfId="392" xr:uid="{033C2D58-7859-4CD8-9E25-ECC915A671E1}"/>
    <cellStyle name="20% - アクセント 3 5 3 2" xfId="393" xr:uid="{39487C42-6557-49CB-9938-D11C5D4F3EF7}"/>
    <cellStyle name="20% - アクセント 3 5 4" xfId="394" xr:uid="{E225511E-9631-4BCE-AA54-3D5D3D4CD28C}"/>
    <cellStyle name="20% - アクセント 3 5 5" xfId="395" xr:uid="{83C13965-A439-429A-AF71-ECDB041E5816}"/>
    <cellStyle name="20% - アクセント 3 6" xfId="396" xr:uid="{A0FD77D3-778C-4ED0-BD80-5D118770A72F}"/>
    <cellStyle name="20% - アクセント 3 6 2" xfId="397" xr:uid="{12E7FF27-590E-4BD7-970B-09DBA913BEAC}"/>
    <cellStyle name="20% - アクセント 3 6 2 2" xfId="398" xr:uid="{AF308993-7C97-4A96-8D4A-4A3FFB10AD01}"/>
    <cellStyle name="20% - アクセント 3 6 3" xfId="399" xr:uid="{02E68AD3-03D6-4FB5-8D1A-BBE706522F07}"/>
    <cellStyle name="20% - アクセント 3 6 4" xfId="400" xr:uid="{57A201C0-B124-4E86-9A0D-4627C802D9C8}"/>
    <cellStyle name="20% - アクセント 3 7" xfId="401" xr:uid="{89AF7E80-10ED-4C65-8605-AE5AEA0F8820}"/>
    <cellStyle name="20% - アクセント 3 7 2" xfId="402" xr:uid="{CEBB5A76-64B9-44A9-8809-2BA1CA361BF0}"/>
    <cellStyle name="20% - アクセント 3 7 2 2" xfId="403" xr:uid="{2D087B04-A909-433B-B0A6-4DF9D39F38DE}"/>
    <cellStyle name="20% - アクセント 3 7 3" xfId="404" xr:uid="{EC97FB91-DC48-417D-9B72-31C70BC62DC4}"/>
    <cellStyle name="20% - アクセント 3 7 4" xfId="405" xr:uid="{61A066B1-68CB-4F13-95C8-35D0FCA13818}"/>
    <cellStyle name="20% - アクセント 3 8" xfId="406" xr:uid="{493BB2FE-B160-4E5E-BDC6-081476FA9DCD}"/>
    <cellStyle name="20% - アクセント 3 8 2" xfId="407" xr:uid="{9299A645-E6ED-4AA9-B981-EB7CBE1F8465}"/>
    <cellStyle name="20% - アクセント 3 9" xfId="408" xr:uid="{9135B898-C368-4D46-97F2-D23E7D5B4144}"/>
    <cellStyle name="20% - アクセント 3 9 2" xfId="409" xr:uid="{E9D5D14E-37A7-435C-B8B5-18E822D13FAE}"/>
    <cellStyle name="20% - アクセント 4 10" xfId="410" xr:uid="{B079AD53-839B-4729-93FF-9DA89858EA64}"/>
    <cellStyle name="20% - アクセント 4 2" xfId="411" xr:uid="{7147FAA9-DE46-4375-B9C3-B37FF078B608}"/>
    <cellStyle name="20% - アクセント 4 2 2" xfId="412" xr:uid="{F3BA3742-E425-48C5-A415-FF65353AE2E0}"/>
    <cellStyle name="20% - アクセント 4 2 2 2" xfId="413" xr:uid="{ED3522A5-E169-4E6C-AE22-DAFCEF9696D6}"/>
    <cellStyle name="20% - アクセント 4 2 2 2 2" xfId="414" xr:uid="{D3A94D3A-5F8F-4821-9980-2708A7259154}"/>
    <cellStyle name="20% - アクセント 4 2 2 3" xfId="415" xr:uid="{67D7860A-58E4-4254-AAF7-7E4877E90C8D}"/>
    <cellStyle name="20% - アクセント 4 2 2 3 2" xfId="416" xr:uid="{78828392-D209-4F62-8F12-51CD9951982F}"/>
    <cellStyle name="20% - アクセント 4 2 2 4" xfId="417" xr:uid="{BE911B82-5E76-4277-AE03-9DED43C3FA38}"/>
    <cellStyle name="20% - アクセント 4 2 2 5" xfId="418" xr:uid="{C13DB7FD-4C5A-4952-AB93-E42E6D77767E}"/>
    <cellStyle name="20% - アクセント 4 3" xfId="419" xr:uid="{403C6958-D789-4F0D-84FF-EF1F3CEDCC3F}"/>
    <cellStyle name="20% - アクセント 4 3 2" xfId="420" xr:uid="{2ECA3AD0-4BE6-4293-9BE5-869A7CC6C12E}"/>
    <cellStyle name="20% - アクセント 4 3 2 2" xfId="421" xr:uid="{B0E80649-FF2C-47B9-A54F-0F67CE0FE9DB}"/>
    <cellStyle name="20% - アクセント 4 3 2 2 2" xfId="422" xr:uid="{2709C82D-D191-47F1-A1BB-84E2F09CCC21}"/>
    <cellStyle name="20% - アクセント 4 3 2 3" xfId="423" xr:uid="{19C19ACD-9645-41BD-91F8-499F012710F2}"/>
    <cellStyle name="20% - アクセント 4 3 2 3 2" xfId="424" xr:uid="{1AE1E174-BD5F-4723-A45E-0224FD58FCF1}"/>
    <cellStyle name="20% - アクセント 4 3 2 4" xfId="425" xr:uid="{F3F18A93-A8E9-456F-BF92-876737A52DEE}"/>
    <cellStyle name="20% - アクセント 4 3 2 5" xfId="426" xr:uid="{00658C61-899A-4702-A0F5-73624434DFE7}"/>
    <cellStyle name="20% - アクセント 4 3 3" xfId="427" xr:uid="{070033DB-0E8E-4340-97D5-8268C243EA86}"/>
    <cellStyle name="20% - アクセント 4 3 3 2" xfId="428" xr:uid="{6D916F01-C412-434F-97EE-75531ACFECAD}"/>
    <cellStyle name="20% - アクセント 4 3 3 2 2" xfId="429" xr:uid="{F5946ED3-9C55-4FC1-B2E1-01C9CD7833F6}"/>
    <cellStyle name="20% - アクセント 4 3 3 3" xfId="430" xr:uid="{2B655BDB-CDD6-4BC2-A1E2-6D72BE8AFD26}"/>
    <cellStyle name="20% - アクセント 4 3 3 4" xfId="431" xr:uid="{0ED412E8-3471-4DF4-8657-4A48EE616095}"/>
    <cellStyle name="20% - アクセント 4 3 4" xfId="432" xr:uid="{263D8F43-52EA-4D42-A9A0-42B3D92EC57B}"/>
    <cellStyle name="20% - アクセント 4 3 4 2" xfId="433" xr:uid="{EB22798B-8E39-44B9-8E1B-1C8D41DD4AB6}"/>
    <cellStyle name="20% - アクセント 4 3 5" xfId="434" xr:uid="{A9B467AD-CABF-4A34-8233-72333F59499B}"/>
    <cellStyle name="20% - アクセント 4 3 5 2" xfId="435" xr:uid="{950D5FEA-82CA-4B22-A7FF-2C3663721D65}"/>
    <cellStyle name="20% - アクセント 4 3 6" xfId="436" xr:uid="{42EE76EA-953A-4DE2-88BB-AF6C4950BC1F}"/>
    <cellStyle name="20% - アクセント 4 3 7" xfId="437" xr:uid="{7C75CC51-2B3D-4AE7-A6C4-15CD80BC268E}"/>
    <cellStyle name="20% - アクセント 4 4" xfId="438" xr:uid="{75948EDD-B1B8-43C0-86CA-44EB548BEADF}"/>
    <cellStyle name="20% - アクセント 4 4 2" xfId="439" xr:uid="{517573F4-4300-48F0-B3C4-F46EB2AD7A04}"/>
    <cellStyle name="20% - アクセント 4 4 2 2" xfId="440" xr:uid="{1276FE8E-1607-49BF-A036-60C807B67D56}"/>
    <cellStyle name="20% - アクセント 4 4 2 2 2" xfId="441" xr:uid="{79D7CBE5-854A-41B8-83D6-DCEEB3F63DEB}"/>
    <cellStyle name="20% - アクセント 4 4 2 3" xfId="442" xr:uid="{6F8CF446-1523-4611-B3BE-6D5F1CC9E65B}"/>
    <cellStyle name="20% - アクセント 4 4 2 3 2" xfId="443" xr:uid="{93C73506-321D-4134-80AB-53E9D3F70759}"/>
    <cellStyle name="20% - アクセント 4 4 2 4" xfId="444" xr:uid="{B7F291CA-4E4D-40DE-840B-E58EE5D6E4BA}"/>
    <cellStyle name="20% - アクセント 4 4 2 5" xfId="445" xr:uid="{7D6441EA-99E3-4405-9E3C-21953660CAA2}"/>
    <cellStyle name="20% - アクセント 4 4 3" xfId="446" xr:uid="{A441D314-3739-4AA9-AEFD-6B61F6BC87A0}"/>
    <cellStyle name="20% - アクセント 4 4 3 2" xfId="447" xr:uid="{9F0CE703-A6FF-4289-8C19-92E70765784B}"/>
    <cellStyle name="20% - アクセント 4 4 4" xfId="448" xr:uid="{79EA541C-F9E5-46D8-86B0-351F4E4722E2}"/>
    <cellStyle name="20% - アクセント 4 4 4 2" xfId="449" xr:uid="{2A1CA075-3C78-4711-8E98-9955290B4626}"/>
    <cellStyle name="20% - アクセント 4 4 5" xfId="450" xr:uid="{98F8F538-19D3-4401-9768-893E9BA8E0EC}"/>
    <cellStyle name="20% - アクセント 4 4 6" xfId="451" xr:uid="{9E58F8A4-8855-42CE-BB16-6ED6C2A51B7A}"/>
    <cellStyle name="20% - アクセント 4 5" xfId="452" xr:uid="{5D5C2A73-E599-4DAF-BE0D-E73A19FEAA3C}"/>
    <cellStyle name="20% - アクセント 4 5 2" xfId="453" xr:uid="{F5348FAF-5C7D-41DB-8254-B8C13A381C39}"/>
    <cellStyle name="20% - アクセント 4 5 2 2" xfId="454" xr:uid="{256AAB62-F67D-4F89-B881-0E9103A9D222}"/>
    <cellStyle name="20% - アクセント 4 5 3" xfId="455" xr:uid="{20D26007-0B37-4D13-A249-142EBA67A61A}"/>
    <cellStyle name="20% - アクセント 4 5 3 2" xfId="456" xr:uid="{DACA07A9-7A26-46C1-939A-879390F341D5}"/>
    <cellStyle name="20% - アクセント 4 5 4" xfId="457" xr:uid="{44466E46-BC57-484B-9813-634A74F5A7B5}"/>
    <cellStyle name="20% - アクセント 4 5 5" xfId="458" xr:uid="{5E60EBCE-4B06-47F9-945C-29529731C5CA}"/>
    <cellStyle name="20% - アクセント 4 6" xfId="459" xr:uid="{016D048C-EBEF-464B-B076-FBC70CB828E2}"/>
    <cellStyle name="20% - アクセント 4 6 2" xfId="460" xr:uid="{92C7A8EC-4161-4D5C-A14E-E69E872A1FFC}"/>
    <cellStyle name="20% - アクセント 4 6 2 2" xfId="461" xr:uid="{8B87CCC0-3A26-4012-80C1-3B32B15930A3}"/>
    <cellStyle name="20% - アクセント 4 6 3" xfId="462" xr:uid="{D086145D-B913-48F3-A68D-848858364E6C}"/>
    <cellStyle name="20% - アクセント 4 6 4" xfId="463" xr:uid="{BDF2B457-36AD-4045-B6CB-6B85554EC8F7}"/>
    <cellStyle name="20% - アクセント 4 7" xfId="464" xr:uid="{681730B0-D6F6-43DC-BDC2-AE353D9C0CA8}"/>
    <cellStyle name="20% - アクセント 4 7 2" xfId="465" xr:uid="{FDFB5106-1451-4D08-9980-EA0B026F428E}"/>
    <cellStyle name="20% - アクセント 4 7 2 2" xfId="466" xr:uid="{1D7CA745-056C-4B0D-9FBF-38647503D155}"/>
    <cellStyle name="20% - アクセント 4 7 3" xfId="467" xr:uid="{39C01A0D-BA14-4A11-BB83-051D880832CA}"/>
    <cellStyle name="20% - アクセント 4 7 4" xfId="468" xr:uid="{D91DC257-9CE8-47C1-BB89-AC82CF9E62B2}"/>
    <cellStyle name="20% - アクセント 4 8" xfId="469" xr:uid="{2E40CF85-2687-4387-AF69-E730163AF8E4}"/>
    <cellStyle name="20% - アクセント 4 8 2" xfId="470" xr:uid="{867CE16F-0A4F-4242-ACEF-1596E1CDE5C5}"/>
    <cellStyle name="20% - アクセント 4 9" xfId="471" xr:uid="{D78D994F-8C72-4981-AD3E-250E68FE4BC7}"/>
    <cellStyle name="20% - アクセント 4 9 2" xfId="472" xr:uid="{BE26F074-4C82-41DC-A92A-38AC6C201FEE}"/>
    <cellStyle name="20% - アクセント 5 10" xfId="473" xr:uid="{C01E3E7C-90EF-4F3C-A8F6-13C381AE1B85}"/>
    <cellStyle name="20% - アクセント 5 2" xfId="474" xr:uid="{0A2A0AD0-CE7C-4C17-8891-2F885B87B418}"/>
    <cellStyle name="20% - アクセント 5 2 2" xfId="475" xr:uid="{9D532377-000D-403F-B4DD-4EAC28BA0B65}"/>
    <cellStyle name="20% - アクセント 5 2 2 2" xfId="476" xr:uid="{ABA7A60D-5DB1-4874-AD39-FBFCD491B478}"/>
    <cellStyle name="20% - アクセント 5 2 2 2 2" xfId="477" xr:uid="{1D6AF594-85C6-4013-8B1F-62B4CE8F16E1}"/>
    <cellStyle name="20% - アクセント 5 2 2 3" xfId="478" xr:uid="{2CECEB57-36B3-45B6-A9FE-2E7CA46F1A45}"/>
    <cellStyle name="20% - アクセント 5 2 2 3 2" xfId="479" xr:uid="{5879142E-9504-4472-AFDD-4890D72129FC}"/>
    <cellStyle name="20% - アクセント 5 2 2 4" xfId="480" xr:uid="{12BC7F8C-DCA7-4DFF-A0DD-1CEDBC0111AF}"/>
    <cellStyle name="20% - アクセント 5 2 2 5" xfId="481" xr:uid="{79B757C4-1803-4033-AA50-3AC73DBA8D26}"/>
    <cellStyle name="20% - アクセント 5 3" xfId="482" xr:uid="{CCB6DA09-1029-4C17-ACC2-F9B8574F5C3A}"/>
    <cellStyle name="20% - アクセント 5 3 2" xfId="483" xr:uid="{2130CC98-EA7C-4468-A246-28038922BC26}"/>
    <cellStyle name="20% - アクセント 5 3 2 2" xfId="484" xr:uid="{34338989-D4D5-4F69-9785-206A45246640}"/>
    <cellStyle name="20% - アクセント 5 3 2 2 2" xfId="485" xr:uid="{109B2F43-0335-4FE3-951B-0ED759F0DEF2}"/>
    <cellStyle name="20% - アクセント 5 3 2 3" xfId="486" xr:uid="{5D35EE35-73F0-44CD-AFCA-B106DA938F3A}"/>
    <cellStyle name="20% - アクセント 5 3 2 3 2" xfId="487" xr:uid="{EED16360-FC4F-40A2-A79C-89DDF73F2349}"/>
    <cellStyle name="20% - アクセント 5 3 2 4" xfId="488" xr:uid="{284A18AA-D77E-4469-8286-A1706FC1BFF4}"/>
    <cellStyle name="20% - アクセント 5 3 2 5" xfId="489" xr:uid="{7AD68371-7C9E-45BE-8E5F-4640EC5D4E60}"/>
    <cellStyle name="20% - アクセント 5 3 3" xfId="490" xr:uid="{8509D03F-DBB9-4F7B-9A5F-89E268868953}"/>
    <cellStyle name="20% - アクセント 5 3 3 2" xfId="491" xr:uid="{ED8A7E15-1F49-49C7-A67D-2E0BE96F4109}"/>
    <cellStyle name="20% - アクセント 5 3 3 2 2" xfId="492" xr:uid="{AD6E84A8-4998-471C-90E7-DCDF65DDC512}"/>
    <cellStyle name="20% - アクセント 5 3 3 3" xfId="493" xr:uid="{809CBCA4-7792-4C1A-A02E-5F5C31815270}"/>
    <cellStyle name="20% - アクセント 5 3 3 4" xfId="494" xr:uid="{D6DE6AA4-CFF0-4656-8C49-6B5606452B2B}"/>
    <cellStyle name="20% - アクセント 5 3 4" xfId="495" xr:uid="{92A36C40-2D10-42B5-A8FE-8579202B5D8F}"/>
    <cellStyle name="20% - アクセント 5 3 4 2" xfId="496" xr:uid="{5F3A6B0D-3401-454C-BE24-37898A6827D9}"/>
    <cellStyle name="20% - アクセント 5 3 5" xfId="497" xr:uid="{5A08F961-33E4-40A2-A65D-76BB8B0CD660}"/>
    <cellStyle name="20% - アクセント 5 3 5 2" xfId="498" xr:uid="{BA51BF4C-3260-412D-8849-FD7926EDB16D}"/>
    <cellStyle name="20% - アクセント 5 3 6" xfId="499" xr:uid="{63B9E858-3432-474A-BF2D-60232137A0A8}"/>
    <cellStyle name="20% - アクセント 5 3 7" xfId="500" xr:uid="{A79D51D7-A176-4A48-B229-3B4E3F452F6D}"/>
    <cellStyle name="20% - アクセント 5 4" xfId="501" xr:uid="{7E15CBAF-0A5A-4DD0-B8D9-E9F699CA2C5A}"/>
    <cellStyle name="20% - アクセント 5 4 2" xfId="502" xr:uid="{D304106B-CA15-417B-B831-E4FC55F20010}"/>
    <cellStyle name="20% - アクセント 5 4 2 2" xfId="503" xr:uid="{9F2B3519-6691-4F2D-AD07-34DF9A527F15}"/>
    <cellStyle name="20% - アクセント 5 4 2 2 2" xfId="504" xr:uid="{50115190-3CBE-4CB7-B35B-0DA7FCF313A3}"/>
    <cellStyle name="20% - アクセント 5 4 2 3" xfId="505" xr:uid="{D40328DA-FBCD-4CD9-9362-BE24E307F5AC}"/>
    <cellStyle name="20% - アクセント 5 4 2 3 2" xfId="506" xr:uid="{7B367AA6-6DC6-47C8-8881-E8E8DD25F541}"/>
    <cellStyle name="20% - アクセント 5 4 2 4" xfId="507" xr:uid="{DC03C798-1D82-410A-9D81-B5D514884592}"/>
    <cellStyle name="20% - アクセント 5 4 2 5" xfId="508" xr:uid="{0C794A61-8193-4EBC-B1D6-BF738A0A3871}"/>
    <cellStyle name="20% - アクセント 5 4 3" xfId="509" xr:uid="{BA001E69-6037-4124-83BB-19C3AD9269B8}"/>
    <cellStyle name="20% - アクセント 5 4 3 2" xfId="510" xr:uid="{51BC4600-E89D-479C-A80A-D073516549B5}"/>
    <cellStyle name="20% - アクセント 5 4 4" xfId="511" xr:uid="{A6B63361-6C00-4630-8E95-E28BE18562E4}"/>
    <cellStyle name="20% - アクセント 5 4 4 2" xfId="512" xr:uid="{60DBEB4E-A52C-408D-9B66-CCB466EC235F}"/>
    <cellStyle name="20% - アクセント 5 4 5" xfId="513" xr:uid="{B3593F9A-B815-4CB7-BA15-C9702CA567FE}"/>
    <cellStyle name="20% - アクセント 5 4 6" xfId="514" xr:uid="{2C5E236B-EE21-404B-9ECB-98E0B9E3D208}"/>
    <cellStyle name="20% - アクセント 5 5" xfId="515" xr:uid="{D638A3E1-0397-4F38-9B8A-4B01B87B2764}"/>
    <cellStyle name="20% - アクセント 5 5 2" xfId="516" xr:uid="{0771D29D-FF34-4CD5-AB8E-0ABE85D99934}"/>
    <cellStyle name="20% - アクセント 5 5 2 2" xfId="517" xr:uid="{7B23C3DF-7B80-4541-85D2-867BEEF9420B}"/>
    <cellStyle name="20% - アクセント 5 5 3" xfId="518" xr:uid="{30AC7F1F-90B2-4302-8833-733BD7A2DAB5}"/>
    <cellStyle name="20% - アクセント 5 5 3 2" xfId="519" xr:uid="{E7EF03F7-63FA-4E94-A129-449C5BFC8F3F}"/>
    <cellStyle name="20% - アクセント 5 5 4" xfId="520" xr:uid="{C2AA2D86-A1AC-42F5-A8DE-D658E886ECE1}"/>
    <cellStyle name="20% - アクセント 5 5 5" xfId="521" xr:uid="{218A1284-726B-416C-918A-9DC60BAA59EB}"/>
    <cellStyle name="20% - アクセント 5 6" xfId="522" xr:uid="{0CB9DB9C-95C6-4CDF-B467-CA8F1A55184F}"/>
    <cellStyle name="20% - アクセント 5 6 2" xfId="523" xr:uid="{B435FED2-9DEB-4D31-BB23-5315871A66E7}"/>
    <cellStyle name="20% - アクセント 5 6 2 2" xfId="524" xr:uid="{E83801AB-F513-4083-B86C-0FDEC8340403}"/>
    <cellStyle name="20% - アクセント 5 6 3" xfId="525" xr:uid="{526B1581-5627-4658-86F6-EED6E75266F6}"/>
    <cellStyle name="20% - アクセント 5 6 4" xfId="526" xr:uid="{D6A19710-8F11-4EDE-A9A4-A9C34ADED105}"/>
    <cellStyle name="20% - アクセント 5 7" xfId="527" xr:uid="{90AA2748-58B0-4B49-AB54-B7822508035F}"/>
    <cellStyle name="20% - アクセント 5 7 2" xfId="528" xr:uid="{160BB86B-244F-49C4-827D-48C813F1847F}"/>
    <cellStyle name="20% - アクセント 5 7 2 2" xfId="529" xr:uid="{C4C95B99-B168-4622-9750-F71FD9635E4B}"/>
    <cellStyle name="20% - アクセント 5 7 3" xfId="530" xr:uid="{11522A4C-6BAC-4637-8328-64E529F5B681}"/>
    <cellStyle name="20% - アクセント 5 7 4" xfId="531" xr:uid="{F3E62FDE-5B34-4B17-B820-01D480294883}"/>
    <cellStyle name="20% - アクセント 5 8" xfId="532" xr:uid="{C1F119F4-253B-4199-89FB-E6E15A1F973C}"/>
    <cellStyle name="20% - アクセント 5 8 2" xfId="533" xr:uid="{B3D61067-82E6-46A9-BBF8-E3598DA03763}"/>
    <cellStyle name="20% - アクセント 5 9" xfId="534" xr:uid="{EBE8F19D-5B8B-4727-A4BD-CF5E2029DD6E}"/>
    <cellStyle name="20% - アクセント 5 9 2" xfId="535" xr:uid="{832F8959-A58F-4237-9E68-1FA7DAB749C9}"/>
    <cellStyle name="20% - アクセント 6 10" xfId="536" xr:uid="{30F554F9-5008-49BD-8414-637F7A33D070}"/>
    <cellStyle name="20% - アクセント 6 2" xfId="537" xr:uid="{7E993257-1BA4-4B0A-B438-2E7095686FF4}"/>
    <cellStyle name="20% - アクセント 6 2 2" xfId="538" xr:uid="{A21940D0-C73D-42EF-9B79-453CA6C5A102}"/>
    <cellStyle name="20% - アクセント 6 2 2 2" xfId="539" xr:uid="{766F7720-2B09-43D8-8769-169CDBF5F9FA}"/>
    <cellStyle name="20% - アクセント 6 2 2 2 2" xfId="540" xr:uid="{23F351E8-E5BD-4E09-86C4-8473430C85BC}"/>
    <cellStyle name="20% - アクセント 6 2 2 3" xfId="541" xr:uid="{0E4F90A3-E77D-4BD3-BC3B-27A01E1AC452}"/>
    <cellStyle name="20% - アクセント 6 2 2 3 2" xfId="542" xr:uid="{BFD99564-5979-415F-86B5-AE28B67181DC}"/>
    <cellStyle name="20% - アクセント 6 2 2 4" xfId="543" xr:uid="{D585B0A7-4C8F-47F0-969C-1E2B55E46F13}"/>
    <cellStyle name="20% - アクセント 6 2 2 5" xfId="544" xr:uid="{FB8CD2FA-6290-4C99-8269-22C9C921198A}"/>
    <cellStyle name="20% - アクセント 6 3" xfId="545" xr:uid="{A06C1704-72D7-4411-9245-A4EE634B8421}"/>
    <cellStyle name="20% - アクセント 6 3 2" xfId="546" xr:uid="{302E8A36-B0A2-42DE-B9D9-ED590E6F718B}"/>
    <cellStyle name="20% - アクセント 6 3 2 2" xfId="547" xr:uid="{5CE8ACA7-C2E5-4FA6-9433-B2184BA99F1D}"/>
    <cellStyle name="20% - アクセント 6 3 2 2 2" xfId="548" xr:uid="{6CB49BDB-7A91-45FD-8137-714F45DF723D}"/>
    <cellStyle name="20% - アクセント 6 3 2 3" xfId="549" xr:uid="{5AA1FC9A-C9C8-4411-B3C5-9D6D0FB88897}"/>
    <cellStyle name="20% - アクセント 6 3 2 3 2" xfId="550" xr:uid="{155F5EDE-6FD2-4994-A5CD-01999FFE2ED8}"/>
    <cellStyle name="20% - アクセント 6 3 2 4" xfId="551" xr:uid="{D4816824-6B7F-40BE-8F18-DE6DAE6FB78F}"/>
    <cellStyle name="20% - アクセント 6 3 2 5" xfId="552" xr:uid="{9F5F1659-E8B1-4325-A0ED-951E0EF59841}"/>
    <cellStyle name="20% - アクセント 6 3 3" xfId="553" xr:uid="{316435BA-15BC-412E-8FAF-151B9B9A2E3C}"/>
    <cellStyle name="20% - アクセント 6 3 3 2" xfId="554" xr:uid="{22E99029-9FEB-47D9-AD9B-604780D4240D}"/>
    <cellStyle name="20% - アクセント 6 3 3 2 2" xfId="555" xr:uid="{BC924A83-48EB-4F43-A395-D0E089FF0668}"/>
    <cellStyle name="20% - アクセント 6 3 3 3" xfId="556" xr:uid="{255CBF26-488D-41E6-B68A-3CC1FA172834}"/>
    <cellStyle name="20% - アクセント 6 3 3 4" xfId="557" xr:uid="{F7D64219-41CB-4B40-AE20-CF22D7F0BCB0}"/>
    <cellStyle name="20% - アクセント 6 3 4" xfId="558" xr:uid="{0C1E53A0-FA6E-4E97-93EB-6427B26A1FAF}"/>
    <cellStyle name="20% - アクセント 6 3 4 2" xfId="559" xr:uid="{D2825B46-6954-41FC-A4CD-189BD2CAF86A}"/>
    <cellStyle name="20% - アクセント 6 3 5" xfId="560" xr:uid="{1F33B669-8115-4CFE-B499-D856A60DBDB3}"/>
    <cellStyle name="20% - アクセント 6 3 5 2" xfId="561" xr:uid="{62D42E85-1ECF-4F05-8B30-9EFED6B61E45}"/>
    <cellStyle name="20% - アクセント 6 3 6" xfId="562" xr:uid="{97731B35-7AA2-4E02-A081-EC5A2FDAD608}"/>
    <cellStyle name="20% - アクセント 6 3 7" xfId="563" xr:uid="{502A53FA-5DF4-4BF0-8CCA-FDD9A99EEEF9}"/>
    <cellStyle name="20% - アクセント 6 4" xfId="564" xr:uid="{54964432-4876-4534-89C7-7BA9E8C582B2}"/>
    <cellStyle name="20% - アクセント 6 4 2" xfId="565" xr:uid="{FCA9B880-6CE0-4FF5-A2B1-223E53ECEA00}"/>
    <cellStyle name="20% - アクセント 6 4 2 2" xfId="566" xr:uid="{901B0BC0-D142-4BA3-92DE-9080BB7C0664}"/>
    <cellStyle name="20% - アクセント 6 4 2 2 2" xfId="567" xr:uid="{EAD3EC8D-72CD-4142-94E3-6BF6AD71A583}"/>
    <cellStyle name="20% - アクセント 6 4 2 3" xfId="568" xr:uid="{FAA6394D-A869-4168-81AC-D2BA091D84E1}"/>
    <cellStyle name="20% - アクセント 6 4 2 3 2" xfId="569" xr:uid="{2D53B676-1A5A-40AF-99C1-EF6D2CB23DAC}"/>
    <cellStyle name="20% - アクセント 6 4 2 4" xfId="570" xr:uid="{25A46C58-E277-4F44-846A-0C2BB2B6FAF8}"/>
    <cellStyle name="20% - アクセント 6 4 2 5" xfId="571" xr:uid="{1CE4F416-0788-49CD-AB2F-85E033D0EAB9}"/>
    <cellStyle name="20% - アクセント 6 4 3" xfId="572" xr:uid="{8DFACEA3-0012-4E16-8EE1-B57D039EA5E1}"/>
    <cellStyle name="20% - アクセント 6 4 3 2" xfId="573" xr:uid="{423A7473-46BE-4F24-945A-9DBE3E1B7460}"/>
    <cellStyle name="20% - アクセント 6 4 4" xfId="574" xr:uid="{3FA6EE3C-611A-45E6-91A2-CAB6FB26FB9E}"/>
    <cellStyle name="20% - アクセント 6 4 4 2" xfId="575" xr:uid="{59449BD7-F171-49B7-ACC2-C3954E0D37D9}"/>
    <cellStyle name="20% - アクセント 6 4 5" xfId="576" xr:uid="{E94B7CA4-BD5B-4D2C-A041-55E44E102305}"/>
    <cellStyle name="20% - アクセント 6 4 6" xfId="577" xr:uid="{AF279F45-D359-457C-B609-A1358B96872F}"/>
    <cellStyle name="20% - アクセント 6 5" xfId="578" xr:uid="{D3063EDA-6BC9-4505-91E5-8A74277F2F1B}"/>
    <cellStyle name="20% - アクセント 6 5 2" xfId="579" xr:uid="{B9C3F2FD-DCD9-46F6-9482-416F55F59A31}"/>
    <cellStyle name="20% - アクセント 6 5 2 2" xfId="580" xr:uid="{9C4B7CC9-A898-4BF3-A8D6-9EF9A6E7AFA2}"/>
    <cellStyle name="20% - アクセント 6 5 3" xfId="581" xr:uid="{EE474791-8A10-4C43-9591-FBA97D1A1117}"/>
    <cellStyle name="20% - アクセント 6 5 3 2" xfId="582" xr:uid="{D2E10CC1-51A2-4C3F-ACFD-E44D3607A9B6}"/>
    <cellStyle name="20% - アクセント 6 5 4" xfId="583" xr:uid="{C720419A-B553-429E-87B0-6BAE569F3EB1}"/>
    <cellStyle name="20% - アクセント 6 5 5" xfId="584" xr:uid="{627B1512-1D9C-4BD4-B01B-452F2C28B74D}"/>
    <cellStyle name="20% - アクセント 6 6" xfId="585" xr:uid="{0909502A-58AF-49EC-97D3-4D5A3BD740CC}"/>
    <cellStyle name="20% - アクセント 6 6 2" xfId="586" xr:uid="{3C838F0D-F017-4B15-B854-25EDF193C28A}"/>
    <cellStyle name="20% - アクセント 6 6 2 2" xfId="587" xr:uid="{475BDD7A-7EE8-4039-87B1-6D8E2F79C667}"/>
    <cellStyle name="20% - アクセント 6 6 3" xfId="588" xr:uid="{CFA1E05B-3577-4DBD-B3A9-F3BF50F9148D}"/>
    <cellStyle name="20% - アクセント 6 6 4" xfId="589" xr:uid="{F9D58F52-5D3E-48B3-A233-31B31F1C90C8}"/>
    <cellStyle name="20% - アクセント 6 7" xfId="590" xr:uid="{15FF8124-55E4-4848-B5F8-19BF14381F8F}"/>
    <cellStyle name="20% - アクセント 6 7 2" xfId="591" xr:uid="{28AE27C0-713C-4820-941C-A518DD283B20}"/>
    <cellStyle name="20% - アクセント 6 7 2 2" xfId="592" xr:uid="{E14A7BB8-6A34-4EF4-BF9E-685EFF452982}"/>
    <cellStyle name="20% - アクセント 6 7 3" xfId="593" xr:uid="{6592E7B9-86C5-494E-8DD0-85478F8CE7B0}"/>
    <cellStyle name="20% - アクセント 6 7 4" xfId="594" xr:uid="{8641633E-3245-4585-A817-D480444E35DC}"/>
    <cellStyle name="20% - アクセント 6 8" xfId="595" xr:uid="{4D21FF1A-F299-4DE0-B121-4CC987F3D162}"/>
    <cellStyle name="20% - アクセント 6 8 2" xfId="596" xr:uid="{3DF1F108-035A-470A-BDA9-C10DACD417F7}"/>
    <cellStyle name="20% - アクセント 6 9" xfId="597" xr:uid="{1EB2351B-9524-481E-AEBF-C6CCD6F64685}"/>
    <cellStyle name="20% - アクセント 6 9 2" xfId="598" xr:uid="{FCBF0F18-F447-42B9-9589-D1605025F8F5}"/>
    <cellStyle name="40% - Accent1" xfId="32" xr:uid="{AFE996FE-E9BD-40A6-AA7A-E3CB521F7552}"/>
    <cellStyle name="40% - Accent1 2" xfId="599" xr:uid="{ACE3F5D8-0F47-4E2D-94A6-88C5F5CBA604}"/>
    <cellStyle name="40% - Accent1 2 2" xfId="600" xr:uid="{C6313851-80E7-4A54-9086-FA02EF26F89A}"/>
    <cellStyle name="40% - Accent1 3" xfId="601" xr:uid="{780FC1C5-6267-4A68-BC84-38A2784B220E}"/>
    <cellStyle name="40% - Accent1 4" xfId="602" xr:uid="{F14762C3-0F1A-4D27-B8F1-25D2D2587A22}"/>
    <cellStyle name="40% - Accent2" xfId="33" xr:uid="{94E16D06-5A6C-46C8-9FF2-C56B3F4FAC53}"/>
    <cellStyle name="40% - Accent2 2" xfId="603" xr:uid="{B30E29F5-7ECE-4864-B278-AC70F1A2448B}"/>
    <cellStyle name="40% - Accent2 2 2" xfId="604" xr:uid="{382FDB42-8984-417A-BB65-ED5E450CEFC7}"/>
    <cellStyle name="40% - Accent3" xfId="34" xr:uid="{9497D7F6-1A45-4029-9D4D-6DCFE542A105}"/>
    <cellStyle name="40% - Accent3 2" xfId="605" xr:uid="{BF8E529D-36E5-43B4-B494-3214EDE540A4}"/>
    <cellStyle name="40% - Accent3 2 2" xfId="606" xr:uid="{C1944957-DAFB-41DE-B0B5-280AB1B8F681}"/>
    <cellStyle name="40% - Accent3 3" xfId="607" xr:uid="{36C5CA57-4DA7-41DA-ABC9-14D64DF90369}"/>
    <cellStyle name="40% - Accent3 4" xfId="608" xr:uid="{C9DB9AE4-9B7C-4AF2-B7F3-02171E6EF47C}"/>
    <cellStyle name="40% - Accent4" xfId="35" xr:uid="{BD21E468-D9B6-40E7-BCD4-DCD8F544E0DE}"/>
    <cellStyle name="40% - Accent4 2" xfId="609" xr:uid="{12F2FA31-163F-48E0-817B-B445FB41F5BF}"/>
    <cellStyle name="40% - Accent4 2 2" xfId="610" xr:uid="{BDA97962-7B6F-4F52-9A44-C06AEA4FA9E7}"/>
    <cellStyle name="40% - Accent4 3" xfId="611" xr:uid="{31F1B6B8-1792-4C84-B069-B632D6D09CA7}"/>
    <cellStyle name="40% - Accent4 4" xfId="612" xr:uid="{4AB1E153-59B1-4C07-859A-E60E61B20F6D}"/>
    <cellStyle name="40% - Accent5" xfId="36" xr:uid="{F6605EDF-69FE-4CF2-BC25-E9B9F6794A21}"/>
    <cellStyle name="40% - Accent5 2" xfId="613" xr:uid="{34599BE6-57E4-47DB-AE94-278006F3F889}"/>
    <cellStyle name="40% - Accent5 2 2" xfId="614" xr:uid="{83457A8F-85A2-456D-BABD-BF1DF97F931C}"/>
    <cellStyle name="40% - Accent5 3" xfId="615" xr:uid="{B80A5D73-49BC-4EDD-A783-61DA72CC74DE}"/>
    <cellStyle name="40% - Accent5 4" xfId="616" xr:uid="{29214BEE-F6C7-414E-9E22-6249555DB1CF}"/>
    <cellStyle name="40% - Accent6" xfId="37" xr:uid="{7B90E223-C4D9-4814-B0A0-E10F638700C4}"/>
    <cellStyle name="40% - Accent6 2" xfId="617" xr:uid="{96DC0811-A981-42B1-A950-4BB0D8FC033A}"/>
    <cellStyle name="40% - Accent6 2 2" xfId="618" xr:uid="{782E95DA-8AB9-4F36-83B7-FF3E4310F26C}"/>
    <cellStyle name="40% - Accent6 3" xfId="619" xr:uid="{BF56BDAB-A4AE-4C50-B93B-641477C8C013}"/>
    <cellStyle name="40% - Accent6 4" xfId="620" xr:uid="{B645C770-2DA6-4EBD-BD51-AF2015D7E092}"/>
    <cellStyle name="40% - アクセント 1 10" xfId="621" xr:uid="{A0932619-1E1C-4AA5-B3C3-2866DB60883F}"/>
    <cellStyle name="40% - アクセント 1 2" xfId="622" xr:uid="{1476FC27-89F1-4664-A355-E452551647C8}"/>
    <cellStyle name="40% - アクセント 1 2 2" xfId="623" xr:uid="{45C3B7D3-51C9-4652-A1CC-E52B526136BC}"/>
    <cellStyle name="40% - アクセント 1 2 2 2" xfId="624" xr:uid="{4FD2126B-9E48-4548-92DF-61117C6A0B1B}"/>
    <cellStyle name="40% - アクセント 1 2 2 2 2" xfId="625" xr:uid="{20852C67-7A22-4B1D-A51C-CF6219424BBD}"/>
    <cellStyle name="40% - アクセント 1 2 2 3" xfId="626" xr:uid="{2F76DAFF-FD97-49FD-9CE9-182A114DFD50}"/>
    <cellStyle name="40% - アクセント 1 2 2 3 2" xfId="627" xr:uid="{608D62AE-23A5-46A0-B601-C200138A2C99}"/>
    <cellStyle name="40% - アクセント 1 2 2 4" xfId="628" xr:uid="{EA546205-BF57-47B9-8805-2AABC2A01117}"/>
    <cellStyle name="40% - アクセント 1 2 2 5" xfId="629" xr:uid="{F512FC9D-695C-4E74-869C-601AFA70648E}"/>
    <cellStyle name="40% - アクセント 1 3" xfId="630" xr:uid="{2DBAD6D8-BD6C-4925-BADF-6955F9DEF0DB}"/>
    <cellStyle name="40% - アクセント 1 3 2" xfId="631" xr:uid="{DD022F97-1404-4C7A-9E68-4E5901805E42}"/>
    <cellStyle name="40% - アクセント 1 3 2 2" xfId="632" xr:uid="{F01EDA0C-5D52-4814-912C-AFE2FD8380CD}"/>
    <cellStyle name="40% - アクセント 1 3 2 2 2" xfId="633" xr:uid="{3A58401F-12D7-4F74-8B04-BB7C03116FFC}"/>
    <cellStyle name="40% - アクセント 1 3 2 3" xfId="634" xr:uid="{3CB9D5D2-5C41-4DAA-8ADA-CDB85153F383}"/>
    <cellStyle name="40% - アクセント 1 3 2 3 2" xfId="635" xr:uid="{079DC5AA-7B1E-471E-BA12-3E5BB2902D86}"/>
    <cellStyle name="40% - アクセント 1 3 2 4" xfId="636" xr:uid="{CF92C1DA-45F8-4347-B19E-CEDA7407F2F1}"/>
    <cellStyle name="40% - アクセント 1 3 2 5" xfId="637" xr:uid="{D80F0A5B-CDD7-43F2-9CCB-BEEFD5E89A8C}"/>
    <cellStyle name="40% - アクセント 1 3 3" xfId="638" xr:uid="{69325DE4-10B9-465A-BA08-C15714DB942E}"/>
    <cellStyle name="40% - アクセント 1 3 3 2" xfId="639" xr:uid="{F9C693BF-6AA1-4F8A-B6F9-8D5BC9ABF04E}"/>
    <cellStyle name="40% - アクセント 1 3 3 2 2" xfId="640" xr:uid="{989825E5-57EE-4545-9DA4-0FE873ED5A90}"/>
    <cellStyle name="40% - アクセント 1 3 3 3" xfId="641" xr:uid="{C8F1351D-E6C9-4A3A-80EC-2DB0154AF0C2}"/>
    <cellStyle name="40% - アクセント 1 3 3 4" xfId="642" xr:uid="{99A00B34-B27B-4F6F-AE7B-650C494F7C62}"/>
    <cellStyle name="40% - アクセント 1 3 4" xfId="643" xr:uid="{E1C17818-F998-4C62-827C-A32D47652F4F}"/>
    <cellStyle name="40% - アクセント 1 3 4 2" xfId="644" xr:uid="{FD899B9E-8E3B-4852-A26D-8FE3D41E8362}"/>
    <cellStyle name="40% - アクセント 1 3 5" xfId="645" xr:uid="{886B285A-1726-4B82-87E4-5375E1694B48}"/>
    <cellStyle name="40% - アクセント 1 3 5 2" xfId="646" xr:uid="{73ED50D8-3EB0-41D9-B4E7-ECA2FF359046}"/>
    <cellStyle name="40% - アクセント 1 3 6" xfId="647" xr:uid="{3C38E8D3-EC3A-47D7-9C96-AFD52DEAB69A}"/>
    <cellStyle name="40% - アクセント 1 3 7" xfId="648" xr:uid="{CC496E56-902A-458D-9F83-0011A6F75ECC}"/>
    <cellStyle name="40% - アクセント 1 4" xfId="649" xr:uid="{5FD45B94-3394-49ED-8508-2E408DEB31CA}"/>
    <cellStyle name="40% - アクセント 1 4 2" xfId="650" xr:uid="{C9346318-80C4-4966-B2D6-AFEA0486F947}"/>
    <cellStyle name="40% - アクセント 1 4 2 2" xfId="651" xr:uid="{D7ABD7E8-836F-4003-9D63-29A30237E216}"/>
    <cellStyle name="40% - アクセント 1 4 2 2 2" xfId="652" xr:uid="{FAD3F7AE-38E3-4710-B09D-9E918DB08E74}"/>
    <cellStyle name="40% - アクセント 1 4 2 3" xfId="653" xr:uid="{060981CA-491D-42E5-92B6-E5FE12657AC6}"/>
    <cellStyle name="40% - アクセント 1 4 2 3 2" xfId="654" xr:uid="{520080F9-8A49-4AF8-9409-ACE2A5A37E46}"/>
    <cellStyle name="40% - アクセント 1 4 2 4" xfId="655" xr:uid="{22367DE9-EE05-4A2A-8260-34E266A82A2F}"/>
    <cellStyle name="40% - アクセント 1 4 2 5" xfId="656" xr:uid="{CC21EE82-0E3B-44ED-B958-A89AE8D2F0ED}"/>
    <cellStyle name="40% - アクセント 1 4 3" xfId="657" xr:uid="{501F89D4-DB28-4768-9B40-38CDCDC3D8BC}"/>
    <cellStyle name="40% - アクセント 1 4 3 2" xfId="658" xr:uid="{C5797997-4E69-4AE7-804E-DDCC1F4D55C5}"/>
    <cellStyle name="40% - アクセント 1 4 4" xfId="659" xr:uid="{CE2EB266-FB2E-4674-B637-63E07B61EBE2}"/>
    <cellStyle name="40% - アクセント 1 4 4 2" xfId="660" xr:uid="{08FCF4D5-2D00-4794-A903-41F1D98754F9}"/>
    <cellStyle name="40% - アクセント 1 4 5" xfId="661" xr:uid="{A822FD40-5D3E-4238-9899-0A634C5DD27C}"/>
    <cellStyle name="40% - アクセント 1 4 6" xfId="662" xr:uid="{81B3D38F-CDB4-4480-A34F-7E0B08D86E90}"/>
    <cellStyle name="40% - アクセント 1 5" xfId="663" xr:uid="{258CA677-82CB-47A7-A37D-F55AE9F2B0EC}"/>
    <cellStyle name="40% - アクセント 1 5 2" xfId="664" xr:uid="{50035D02-D856-4041-BD1C-9057DD3FB3AE}"/>
    <cellStyle name="40% - アクセント 1 5 2 2" xfId="665" xr:uid="{286B7460-7428-42B0-B0EC-E2D02B1E47C1}"/>
    <cellStyle name="40% - アクセント 1 5 3" xfId="666" xr:uid="{54332362-5F88-4685-98CF-C32154D99D97}"/>
    <cellStyle name="40% - アクセント 1 5 3 2" xfId="667" xr:uid="{0ABD2E59-2765-496F-A27E-EB7883F4298D}"/>
    <cellStyle name="40% - アクセント 1 5 4" xfId="668" xr:uid="{2BEF1D23-97CA-4E7F-A54A-B576A098A089}"/>
    <cellStyle name="40% - アクセント 1 5 5" xfId="669" xr:uid="{68666C44-980F-4B41-8922-28920E94B712}"/>
    <cellStyle name="40% - アクセント 1 6" xfId="670" xr:uid="{BD0669F9-AB14-4C66-B3E2-EB9AF544A2DB}"/>
    <cellStyle name="40% - アクセント 1 6 2" xfId="671" xr:uid="{15062F2C-F2AC-4934-934B-A388CEACEA6D}"/>
    <cellStyle name="40% - アクセント 1 6 2 2" xfId="672" xr:uid="{8504AD3E-1CA4-4EE1-82B9-BAB1AD8D751E}"/>
    <cellStyle name="40% - アクセント 1 6 3" xfId="673" xr:uid="{C0BCF2EA-B3CA-4D4B-BFB3-EF8A48E611FF}"/>
    <cellStyle name="40% - アクセント 1 6 4" xfId="674" xr:uid="{2A532B53-8050-4E38-A0FE-5DDBC4A230E9}"/>
    <cellStyle name="40% - アクセント 1 7" xfId="675" xr:uid="{9FB3F798-83FC-4BCC-A838-A4EEAC5E1DCC}"/>
    <cellStyle name="40% - アクセント 1 7 2" xfId="676" xr:uid="{9CCF41D2-5E12-4604-8CB3-6DF2F3DD51E5}"/>
    <cellStyle name="40% - アクセント 1 7 2 2" xfId="677" xr:uid="{B69DA70C-234A-4B78-B8EF-EFFC48C63BB3}"/>
    <cellStyle name="40% - アクセント 1 7 3" xfId="678" xr:uid="{E87A87B4-266F-4ED0-AAC6-AA360F9D77C4}"/>
    <cellStyle name="40% - アクセント 1 7 4" xfId="679" xr:uid="{F600CFC7-F3DB-44C8-B478-152D1F5814E8}"/>
    <cellStyle name="40% - アクセント 1 8" xfId="680" xr:uid="{D79BC93F-4515-47C1-B4E9-521C320AAF97}"/>
    <cellStyle name="40% - アクセント 1 8 2" xfId="681" xr:uid="{CA9490AA-19AB-47E5-8247-90D6F69AAF89}"/>
    <cellStyle name="40% - アクセント 1 9" xfId="682" xr:uid="{3A021BA5-EE09-449D-97A1-AB6B072B7368}"/>
    <cellStyle name="40% - アクセント 1 9 2" xfId="683" xr:uid="{C72FAE40-B0E6-4BF9-87C0-09272EAC32F8}"/>
    <cellStyle name="40% - アクセント 2 10" xfId="684" xr:uid="{ED4AE882-EA5F-4D91-A612-D8D952E675EC}"/>
    <cellStyle name="40% - アクセント 2 2" xfId="685" xr:uid="{DC7FB931-C60C-4C67-8F27-D74B3A547872}"/>
    <cellStyle name="40% - アクセント 2 2 2" xfId="686" xr:uid="{6338045A-C384-4BA3-9C78-D13D41686C6E}"/>
    <cellStyle name="40% - アクセント 2 2 2 2" xfId="687" xr:uid="{5705F7EC-434A-4A56-B6F9-310ACD4CF014}"/>
    <cellStyle name="40% - アクセント 2 2 2 2 2" xfId="688" xr:uid="{8F097D74-6098-498C-819B-09CDD440F993}"/>
    <cellStyle name="40% - アクセント 2 2 2 3" xfId="689" xr:uid="{C81336F0-AF50-466F-B00F-7401E57859CA}"/>
    <cellStyle name="40% - アクセント 2 2 2 3 2" xfId="690" xr:uid="{A1176113-1EAC-4B6A-AE49-A022DDAC7EC9}"/>
    <cellStyle name="40% - アクセント 2 2 2 4" xfId="691" xr:uid="{AEC04948-3933-44B3-913A-E73EE85518B4}"/>
    <cellStyle name="40% - アクセント 2 2 2 5" xfId="692" xr:uid="{F774CF7B-0919-469B-9351-2FAD2854B969}"/>
    <cellStyle name="40% - アクセント 2 3" xfId="693" xr:uid="{9C4993F2-73D6-4458-81F2-AFB127A626C1}"/>
    <cellStyle name="40% - アクセント 2 3 2" xfId="694" xr:uid="{C79EF2F6-2F1E-4BA0-B569-951ED6362DCB}"/>
    <cellStyle name="40% - アクセント 2 3 2 2" xfId="695" xr:uid="{D52A33B5-E75C-474E-9BEC-C4FA96FF9F6B}"/>
    <cellStyle name="40% - アクセント 2 3 2 2 2" xfId="696" xr:uid="{A658C92E-6C80-429C-B763-3A25761B4EDF}"/>
    <cellStyle name="40% - アクセント 2 3 2 3" xfId="697" xr:uid="{61398512-C1BB-4C47-8831-75A0D7F9CA01}"/>
    <cellStyle name="40% - アクセント 2 3 2 3 2" xfId="698" xr:uid="{B21C4AF7-067D-4437-9A52-16F748916B06}"/>
    <cellStyle name="40% - アクセント 2 3 2 4" xfId="699" xr:uid="{857CDDD6-E259-42E6-9435-052D8B80ACA2}"/>
    <cellStyle name="40% - アクセント 2 3 2 5" xfId="700" xr:uid="{20046E2B-8DC7-4141-96EF-F6E197ABB913}"/>
    <cellStyle name="40% - アクセント 2 3 3" xfId="701" xr:uid="{BF69A7D1-6055-44F5-B0A8-953F859CFC49}"/>
    <cellStyle name="40% - アクセント 2 3 3 2" xfId="702" xr:uid="{B178E92A-F19F-4393-83A9-C916517AF7E4}"/>
    <cellStyle name="40% - アクセント 2 3 3 2 2" xfId="703" xr:uid="{0DD66989-0465-48AB-8CD0-B74E70F61490}"/>
    <cellStyle name="40% - アクセント 2 3 3 3" xfId="704" xr:uid="{45DD7E3D-2E3E-4DA8-B5F8-DC3145365F08}"/>
    <cellStyle name="40% - アクセント 2 3 3 4" xfId="705" xr:uid="{2C62E880-D94E-4FE9-BF81-D38F1B64DCC6}"/>
    <cellStyle name="40% - アクセント 2 3 4" xfId="706" xr:uid="{C7D293EC-841D-4ADF-BDD8-60D30A0BB854}"/>
    <cellStyle name="40% - アクセント 2 3 4 2" xfId="707" xr:uid="{72DF407A-AA87-4C5C-863E-3FB614E37838}"/>
    <cellStyle name="40% - アクセント 2 3 5" xfId="708" xr:uid="{9AAA1E9D-F44A-4267-A392-0CA9A487AD9F}"/>
    <cellStyle name="40% - アクセント 2 3 5 2" xfId="709" xr:uid="{87A495A9-B7C7-4F4F-A5A1-C1F7CEFE51B2}"/>
    <cellStyle name="40% - アクセント 2 3 6" xfId="710" xr:uid="{AF216F5A-467A-4FF3-B0FE-F0E29335FB86}"/>
    <cellStyle name="40% - アクセント 2 3 7" xfId="711" xr:uid="{A891D12F-E632-4BA7-BEAA-A422F8356C92}"/>
    <cellStyle name="40% - アクセント 2 4" xfId="712" xr:uid="{7A3D00C0-48F1-41D9-A0C4-873AD48FD64D}"/>
    <cellStyle name="40% - アクセント 2 4 2" xfId="713" xr:uid="{2D22B56B-198B-4356-853F-F084A058F8C0}"/>
    <cellStyle name="40% - アクセント 2 4 2 2" xfId="714" xr:uid="{C5FDB5BA-3748-4351-BCE3-5D201045BB35}"/>
    <cellStyle name="40% - アクセント 2 4 2 2 2" xfId="715" xr:uid="{3D293174-F7F4-4D52-8749-078A51E96FC3}"/>
    <cellStyle name="40% - アクセント 2 4 2 3" xfId="716" xr:uid="{BA5D71D9-C6FC-47C5-AE30-481561382FE7}"/>
    <cellStyle name="40% - アクセント 2 4 2 3 2" xfId="717" xr:uid="{F9FE4941-1E7D-4A6D-A304-B34AF7A80F8E}"/>
    <cellStyle name="40% - アクセント 2 4 2 4" xfId="718" xr:uid="{E361745F-7653-4180-9264-F141AE23668D}"/>
    <cellStyle name="40% - アクセント 2 4 2 5" xfId="719" xr:uid="{2A75B946-BBA5-4055-B913-21383DE433BD}"/>
    <cellStyle name="40% - アクセント 2 4 3" xfId="720" xr:uid="{0D50E898-EDB5-4622-982E-38B521BE8067}"/>
    <cellStyle name="40% - アクセント 2 4 3 2" xfId="721" xr:uid="{57C10426-AF9E-44A7-BFC1-FE1227163B89}"/>
    <cellStyle name="40% - アクセント 2 4 4" xfId="722" xr:uid="{34B816A2-4614-4098-9831-140379D14CFD}"/>
    <cellStyle name="40% - アクセント 2 4 4 2" xfId="723" xr:uid="{FD9579B7-4CFD-4813-8834-BFE03025D49E}"/>
    <cellStyle name="40% - アクセント 2 4 5" xfId="724" xr:uid="{7F4A4D4F-961C-4BA7-BF04-31AD762DC1DB}"/>
    <cellStyle name="40% - アクセント 2 4 6" xfId="725" xr:uid="{62FCC465-0D47-44DD-8496-3AC06244D95C}"/>
    <cellStyle name="40% - アクセント 2 5" xfId="726" xr:uid="{06532045-7F7E-4395-9857-99922CB2D08C}"/>
    <cellStyle name="40% - アクセント 2 5 2" xfId="727" xr:uid="{BBE39061-750B-466B-BF29-9489E814D3AA}"/>
    <cellStyle name="40% - アクセント 2 5 2 2" xfId="728" xr:uid="{2751C27E-BA39-4FA1-9A5D-D77ADE5BBBB0}"/>
    <cellStyle name="40% - アクセント 2 5 3" xfId="729" xr:uid="{CE27CE38-D1EF-47A5-A787-1E17E4CBD844}"/>
    <cellStyle name="40% - アクセント 2 5 3 2" xfId="730" xr:uid="{54FE09F3-082D-4B29-8EBF-BBE684F25FEC}"/>
    <cellStyle name="40% - アクセント 2 5 4" xfId="731" xr:uid="{A6AE554D-D72B-4F49-898E-822B2E2FF385}"/>
    <cellStyle name="40% - アクセント 2 5 5" xfId="732" xr:uid="{6DC54EC2-D735-47EF-8A8C-2EAFF79F7D60}"/>
    <cellStyle name="40% - アクセント 2 6" xfId="733" xr:uid="{D11CE76D-8270-412D-8D1E-13AE0F13F450}"/>
    <cellStyle name="40% - アクセント 2 6 2" xfId="734" xr:uid="{6371592C-F513-499C-AA3C-DB12F3E5A6D3}"/>
    <cellStyle name="40% - アクセント 2 6 2 2" xfId="735" xr:uid="{C059AB92-5663-492D-8152-2B5964582CA7}"/>
    <cellStyle name="40% - アクセント 2 6 3" xfId="736" xr:uid="{3E84AB32-8473-4B30-B2B2-B0053041567F}"/>
    <cellStyle name="40% - アクセント 2 6 4" xfId="737" xr:uid="{2E659DBA-0E2C-4DA5-815C-DFB04ADF81ED}"/>
    <cellStyle name="40% - アクセント 2 7" xfId="738" xr:uid="{F7F64059-D1BE-48DC-A03C-545549C9AF7F}"/>
    <cellStyle name="40% - アクセント 2 7 2" xfId="739" xr:uid="{A0F9F9AA-391E-4B28-878C-ACFF31EF35BA}"/>
    <cellStyle name="40% - アクセント 2 7 2 2" xfId="740" xr:uid="{E8F74CE0-3A85-4831-A91A-C3D4D8E8F747}"/>
    <cellStyle name="40% - アクセント 2 7 3" xfId="741" xr:uid="{5C8B4D3F-7A64-4321-9E11-3257E90FC4EE}"/>
    <cellStyle name="40% - アクセント 2 7 4" xfId="742" xr:uid="{D8210E31-C4F9-4BF3-B058-D9D0C798B9CF}"/>
    <cellStyle name="40% - アクセント 2 8" xfId="743" xr:uid="{238A42A0-801E-45BA-A39A-5066E1E9C6C1}"/>
    <cellStyle name="40% - アクセント 2 8 2" xfId="744" xr:uid="{103E00F5-6263-463A-8563-8276459052F4}"/>
    <cellStyle name="40% - アクセント 2 9" xfId="745" xr:uid="{53D7D874-D324-4009-9B2B-560555D8F9F6}"/>
    <cellStyle name="40% - アクセント 2 9 2" xfId="746" xr:uid="{68F5230D-AB24-4E81-87E9-0746244856E4}"/>
    <cellStyle name="40% - アクセント 3 10" xfId="747" xr:uid="{E9EFA024-DEA9-491D-AECB-BCC625933F47}"/>
    <cellStyle name="40% - アクセント 3 2" xfId="748" xr:uid="{99226895-5168-4EB4-B96E-38A310BAF8DB}"/>
    <cellStyle name="40% - アクセント 3 2 2" xfId="749" xr:uid="{006547F3-3305-41F1-B789-6FBC3CC00783}"/>
    <cellStyle name="40% - アクセント 3 2 2 2" xfId="750" xr:uid="{215DF020-2CD4-4615-803E-5B0C0AF5C1EF}"/>
    <cellStyle name="40% - アクセント 3 2 2 2 2" xfId="751" xr:uid="{23FE0C42-3C30-4A07-A44B-5D1128EF1720}"/>
    <cellStyle name="40% - アクセント 3 2 2 3" xfId="752" xr:uid="{99F23F39-1B87-46D3-AD41-2F3201D0B6F5}"/>
    <cellStyle name="40% - アクセント 3 2 2 3 2" xfId="753" xr:uid="{2AA449BB-AD86-4C1C-8DFE-CF6A960B6323}"/>
    <cellStyle name="40% - アクセント 3 2 2 4" xfId="754" xr:uid="{B05F0C4F-0631-479F-AB8F-1604387CB3B7}"/>
    <cellStyle name="40% - アクセント 3 2 2 5" xfId="755" xr:uid="{ECA6AC5B-869A-4434-9459-B9387297F8FC}"/>
    <cellStyle name="40% - アクセント 3 3" xfId="756" xr:uid="{504519FC-F756-4278-BD4F-BFB7039D7488}"/>
    <cellStyle name="40% - アクセント 3 3 2" xfId="757" xr:uid="{E134F503-161A-4C3A-9FE4-964A4FD78D5B}"/>
    <cellStyle name="40% - アクセント 3 3 2 2" xfId="758" xr:uid="{A95A7FA6-8C9C-47D0-8BCD-E76CB17D8015}"/>
    <cellStyle name="40% - アクセント 3 3 2 2 2" xfId="759" xr:uid="{5246DA26-D728-4EA4-904F-B17F5E1514CB}"/>
    <cellStyle name="40% - アクセント 3 3 2 3" xfId="760" xr:uid="{DFB27DB9-A7D9-48B1-BB51-10EDDCBFEE8A}"/>
    <cellStyle name="40% - アクセント 3 3 2 3 2" xfId="761" xr:uid="{E323C646-DEC4-4283-81FD-478F830D8284}"/>
    <cellStyle name="40% - アクセント 3 3 2 4" xfId="762" xr:uid="{634BFA43-3837-44B9-9D59-FFE58D164025}"/>
    <cellStyle name="40% - アクセント 3 3 2 5" xfId="763" xr:uid="{E4734806-9CF4-4C6D-9547-E968F45A1BDF}"/>
    <cellStyle name="40% - アクセント 3 3 3" xfId="764" xr:uid="{502FB273-6C97-42E5-9CAC-A43A92CF1E7D}"/>
    <cellStyle name="40% - アクセント 3 3 3 2" xfId="765" xr:uid="{1A3E264C-50A5-4BBA-8083-D1E60C93E6F5}"/>
    <cellStyle name="40% - アクセント 3 3 3 2 2" xfId="766" xr:uid="{D11EB157-F236-4319-A1F6-2E992E75D6FE}"/>
    <cellStyle name="40% - アクセント 3 3 3 3" xfId="767" xr:uid="{563616D9-BFEE-4AF3-B57D-56BE0E94671F}"/>
    <cellStyle name="40% - アクセント 3 3 3 4" xfId="768" xr:uid="{E4043085-AED8-421C-ACBE-BA19C4A836DD}"/>
    <cellStyle name="40% - アクセント 3 3 4" xfId="769" xr:uid="{3327E3B7-8C3D-466C-994F-16DEFE7651E0}"/>
    <cellStyle name="40% - アクセント 3 3 4 2" xfId="770" xr:uid="{AD6E7594-6916-424A-A059-CBC25B80DB84}"/>
    <cellStyle name="40% - アクセント 3 3 5" xfId="771" xr:uid="{81B2976C-424F-41D3-B639-2120E1D72DB3}"/>
    <cellStyle name="40% - アクセント 3 3 5 2" xfId="772" xr:uid="{AD1C0551-62B3-4886-A262-3F2D3590061F}"/>
    <cellStyle name="40% - アクセント 3 3 6" xfId="773" xr:uid="{DE775B30-6799-4B9C-A727-072D956D065C}"/>
    <cellStyle name="40% - アクセント 3 3 7" xfId="774" xr:uid="{C3E01F67-FA48-485C-B146-E196E84562E2}"/>
    <cellStyle name="40% - アクセント 3 4" xfId="775" xr:uid="{95E8CB25-28D0-4050-8D00-23B22BE44E9C}"/>
    <cellStyle name="40% - アクセント 3 4 2" xfId="776" xr:uid="{E381C360-E30F-44D7-A68E-31B4A3DE2929}"/>
    <cellStyle name="40% - アクセント 3 4 2 2" xfId="777" xr:uid="{6E4F9F7C-9FE7-490B-BB9F-ADCEFB673088}"/>
    <cellStyle name="40% - アクセント 3 4 2 2 2" xfId="778" xr:uid="{3331F348-490D-4BEE-BA8B-C22D897DBAF0}"/>
    <cellStyle name="40% - アクセント 3 4 2 3" xfId="779" xr:uid="{243C59DA-BF17-4226-8044-22F114C2876A}"/>
    <cellStyle name="40% - アクセント 3 4 2 3 2" xfId="780" xr:uid="{5D895AC7-9A3C-41CF-AA4C-67CC819C0A66}"/>
    <cellStyle name="40% - アクセント 3 4 2 4" xfId="781" xr:uid="{4462AB9C-7190-40AE-8B83-FF4A6CA3AF78}"/>
    <cellStyle name="40% - アクセント 3 4 2 5" xfId="782" xr:uid="{141DDD31-8258-4193-B991-B9FA34FAC8A4}"/>
    <cellStyle name="40% - アクセント 3 4 3" xfId="783" xr:uid="{9A5DE98C-888F-4263-8790-3AF8B57465DA}"/>
    <cellStyle name="40% - アクセント 3 4 3 2" xfId="784" xr:uid="{A8978362-562B-439D-9C95-83A059943D9D}"/>
    <cellStyle name="40% - アクセント 3 4 4" xfId="785" xr:uid="{2728B22C-C9F8-4425-B948-E57166D45278}"/>
    <cellStyle name="40% - アクセント 3 4 4 2" xfId="786" xr:uid="{5F1B0929-7B85-4D50-9FCE-DBBDAE280BB8}"/>
    <cellStyle name="40% - アクセント 3 4 5" xfId="787" xr:uid="{B4150C03-EB5D-4518-91A3-1090D952B435}"/>
    <cellStyle name="40% - アクセント 3 4 6" xfId="788" xr:uid="{579176BA-1599-40C8-8E65-DD50CD7CA030}"/>
    <cellStyle name="40% - アクセント 3 5" xfId="789" xr:uid="{6EEE0067-97D1-4B43-942E-5F2985583C57}"/>
    <cellStyle name="40% - アクセント 3 5 2" xfId="790" xr:uid="{F514F71F-4359-4B1D-AC2A-4CA6F387DD45}"/>
    <cellStyle name="40% - アクセント 3 5 2 2" xfId="791" xr:uid="{846CE256-B6FC-4C55-A6F8-9178FA4FDD6A}"/>
    <cellStyle name="40% - アクセント 3 5 3" xfId="792" xr:uid="{07F6CC58-840C-4B2F-ACA0-37A332FA1E7C}"/>
    <cellStyle name="40% - アクセント 3 5 3 2" xfId="793" xr:uid="{98C383F2-C6B8-4B2F-94EB-59F0C97D8DC5}"/>
    <cellStyle name="40% - アクセント 3 5 4" xfId="794" xr:uid="{109B46D2-CDDB-467E-8F12-1E5775BF9527}"/>
    <cellStyle name="40% - アクセント 3 5 5" xfId="795" xr:uid="{960EB1DA-B130-4600-9ACD-199D1EE2C68A}"/>
    <cellStyle name="40% - アクセント 3 6" xfId="796" xr:uid="{5FDAE194-8207-42D7-854B-3BAFB041A7C5}"/>
    <cellStyle name="40% - アクセント 3 6 2" xfId="797" xr:uid="{E3D7DBAE-C188-4323-9314-A7DA5915627F}"/>
    <cellStyle name="40% - アクセント 3 6 2 2" xfId="798" xr:uid="{52B155DE-7C34-476E-A21A-8AFFF5E9A66D}"/>
    <cellStyle name="40% - アクセント 3 6 3" xfId="799" xr:uid="{7D7DCBA5-DC45-49C7-9030-FF63AB40C043}"/>
    <cellStyle name="40% - アクセント 3 6 4" xfId="800" xr:uid="{4E6ABC6E-B43F-4358-8923-C0B0F52E09A7}"/>
    <cellStyle name="40% - アクセント 3 7" xfId="801" xr:uid="{94102A93-0CC6-4D0F-9CEF-D58A7E48A2C7}"/>
    <cellStyle name="40% - アクセント 3 7 2" xfId="802" xr:uid="{0B78F31B-4349-4063-B962-2A3DB2C84965}"/>
    <cellStyle name="40% - アクセント 3 7 2 2" xfId="803" xr:uid="{C942D0AF-5F57-4000-9FC7-DF04A8A5DE5D}"/>
    <cellStyle name="40% - アクセント 3 7 3" xfId="804" xr:uid="{7B4B1E27-3320-495F-A938-81552553DCFE}"/>
    <cellStyle name="40% - アクセント 3 7 4" xfId="805" xr:uid="{5A56C04E-454D-4BF9-B1A8-EB992ECCA2CC}"/>
    <cellStyle name="40% - アクセント 3 8" xfId="806" xr:uid="{19E4460B-A6D3-40E6-93BE-B7B2830AAFFC}"/>
    <cellStyle name="40% - アクセント 3 8 2" xfId="807" xr:uid="{1C57B517-A111-4AF7-AC66-EDDEBBD899AE}"/>
    <cellStyle name="40% - アクセント 3 9" xfId="808" xr:uid="{CEE45099-8E72-48C6-9AAE-BDF3F8D354ED}"/>
    <cellStyle name="40% - アクセント 3 9 2" xfId="809" xr:uid="{14334FCC-7DD3-44BD-9976-D18AF5E7D80A}"/>
    <cellStyle name="40% - アクセント 4 10" xfId="810" xr:uid="{9ED6470D-4DE1-4BDC-B462-DB396D8E26CF}"/>
    <cellStyle name="40% - アクセント 4 2" xfId="811" xr:uid="{7DCECD30-E900-4022-AE6A-DCEB261FA73B}"/>
    <cellStyle name="40% - アクセント 4 2 2" xfId="812" xr:uid="{53298E14-111C-4836-9EC4-244D3CA698BB}"/>
    <cellStyle name="40% - アクセント 4 2 2 2" xfId="813" xr:uid="{00939FE9-8FDD-4445-A0BB-9E2274204DC3}"/>
    <cellStyle name="40% - アクセント 4 2 2 2 2" xfId="814" xr:uid="{36CB2621-2CDF-4BE2-91C5-17BBCD005461}"/>
    <cellStyle name="40% - アクセント 4 2 2 3" xfId="815" xr:uid="{69FC28F0-C563-4482-A3FE-CF95927F460E}"/>
    <cellStyle name="40% - アクセント 4 2 2 3 2" xfId="816" xr:uid="{460D14FD-ACBE-4A63-9E40-3830DAA41F22}"/>
    <cellStyle name="40% - アクセント 4 2 2 4" xfId="817" xr:uid="{B73C9020-B8A8-44CA-982B-533128A99EA3}"/>
    <cellStyle name="40% - アクセント 4 2 2 5" xfId="818" xr:uid="{EBF5C4EC-CACD-479D-92D1-5CC85505D229}"/>
    <cellStyle name="40% - アクセント 4 3" xfId="819" xr:uid="{51A6D2C2-AC0D-4CD0-9031-2B5B49165603}"/>
    <cellStyle name="40% - アクセント 4 3 2" xfId="820" xr:uid="{93D3D7C7-F77C-4ABF-9A74-AE9310EACE61}"/>
    <cellStyle name="40% - アクセント 4 3 2 2" xfId="821" xr:uid="{5000E7BF-2871-4125-AAB5-AC4B188D08D7}"/>
    <cellStyle name="40% - アクセント 4 3 2 2 2" xfId="822" xr:uid="{DA7FFDF0-6BCD-4BF5-8044-6C1C24832512}"/>
    <cellStyle name="40% - アクセント 4 3 2 3" xfId="823" xr:uid="{1359303B-FA55-433C-94C5-5FB9E1F06BDC}"/>
    <cellStyle name="40% - アクセント 4 3 2 3 2" xfId="824" xr:uid="{3C161FB1-6B15-431A-B8B2-2FC9BA1AF7F5}"/>
    <cellStyle name="40% - アクセント 4 3 2 4" xfId="825" xr:uid="{5E271921-EE85-4A08-BAF0-9AD7BE3C0695}"/>
    <cellStyle name="40% - アクセント 4 3 2 5" xfId="826" xr:uid="{59ADF98A-90D9-4838-913B-2EA77776D8F4}"/>
    <cellStyle name="40% - アクセント 4 3 3" xfId="827" xr:uid="{A9009050-5FE8-4C47-9458-7C1F9A4C4CE3}"/>
    <cellStyle name="40% - アクセント 4 3 3 2" xfId="828" xr:uid="{FBB91645-8621-403B-A0BD-7DD2BD0E729D}"/>
    <cellStyle name="40% - アクセント 4 3 3 2 2" xfId="829" xr:uid="{340EBEAD-F780-48A5-8272-0A6D0574D2F1}"/>
    <cellStyle name="40% - アクセント 4 3 3 3" xfId="830" xr:uid="{9DCADDCC-67D6-4E7B-B98D-8FB80ED6AD11}"/>
    <cellStyle name="40% - アクセント 4 3 3 4" xfId="831" xr:uid="{56C4C837-2493-4EA0-95CB-4BBB4955AE0F}"/>
    <cellStyle name="40% - アクセント 4 3 4" xfId="832" xr:uid="{AE492C37-B3AF-4C1B-90E3-B4120536FDB2}"/>
    <cellStyle name="40% - アクセント 4 3 4 2" xfId="833" xr:uid="{A1F25795-1493-4B4A-971B-9693C93F423A}"/>
    <cellStyle name="40% - アクセント 4 3 5" xfId="834" xr:uid="{2459867A-292E-403E-9D47-EA4CD46D26E6}"/>
    <cellStyle name="40% - アクセント 4 3 5 2" xfId="835" xr:uid="{92FBCB72-A62D-4A86-B9CB-221D1200F026}"/>
    <cellStyle name="40% - アクセント 4 3 6" xfId="836" xr:uid="{ADC7BF1E-5FFC-439E-92C2-1CDC9A8F4B15}"/>
    <cellStyle name="40% - アクセント 4 3 7" xfId="837" xr:uid="{DA60D731-20A0-4C11-A85D-A756E93F2D30}"/>
    <cellStyle name="40% - アクセント 4 4" xfId="838" xr:uid="{AC688C53-F36C-4D0B-A371-ED4FCAF0B133}"/>
    <cellStyle name="40% - アクセント 4 4 2" xfId="839" xr:uid="{8C0F164D-4351-4CAC-8864-9AF6B43FBADD}"/>
    <cellStyle name="40% - アクセント 4 4 2 2" xfId="840" xr:uid="{1F436F26-DF21-421D-8C23-BE1E645C6685}"/>
    <cellStyle name="40% - アクセント 4 4 2 2 2" xfId="841" xr:uid="{47FAF84D-A002-4114-91D7-9FB3DD9CC691}"/>
    <cellStyle name="40% - アクセント 4 4 2 3" xfId="842" xr:uid="{E59DB4AC-0996-4DFE-9E3B-8E95F1962397}"/>
    <cellStyle name="40% - アクセント 4 4 2 3 2" xfId="843" xr:uid="{986C17CB-4149-4214-A9E3-92F850BFC81D}"/>
    <cellStyle name="40% - アクセント 4 4 2 4" xfId="844" xr:uid="{DD74FD1B-401C-44B2-86D1-36DBF25FF4DF}"/>
    <cellStyle name="40% - アクセント 4 4 2 5" xfId="845" xr:uid="{9DE7CB75-2228-4095-934E-57E06D451CF8}"/>
    <cellStyle name="40% - アクセント 4 4 3" xfId="846" xr:uid="{E11C9BF9-8667-4F7A-8CF4-34D5DA244661}"/>
    <cellStyle name="40% - アクセント 4 4 3 2" xfId="847" xr:uid="{7C95F1BF-0CA5-47ED-9F87-7C15D766D2AA}"/>
    <cellStyle name="40% - アクセント 4 4 4" xfId="848" xr:uid="{5F43F994-1369-49F9-82D0-83396C3FC952}"/>
    <cellStyle name="40% - アクセント 4 4 4 2" xfId="849" xr:uid="{6176F8F3-48A5-44AA-BA1B-AFF158D1BFB3}"/>
    <cellStyle name="40% - アクセント 4 4 5" xfId="850" xr:uid="{B11B676D-C5D3-411F-8FCB-915EF4F35EEE}"/>
    <cellStyle name="40% - アクセント 4 4 6" xfId="851" xr:uid="{84DD69C1-A1E9-460B-A154-6273F40AF786}"/>
    <cellStyle name="40% - アクセント 4 5" xfId="852" xr:uid="{1AE1E9C7-53C3-4C84-80E9-7720AB886DE4}"/>
    <cellStyle name="40% - アクセント 4 5 2" xfId="853" xr:uid="{B6A803B5-1903-4075-8D72-E924806F43AF}"/>
    <cellStyle name="40% - アクセント 4 5 2 2" xfId="854" xr:uid="{CC4AEEE7-DF86-4523-8627-3F6A13C2D0AE}"/>
    <cellStyle name="40% - アクセント 4 5 3" xfId="855" xr:uid="{ED64F483-F1FF-4905-B4B2-2333E051744F}"/>
    <cellStyle name="40% - アクセント 4 5 3 2" xfId="856" xr:uid="{26E62952-0D8E-4060-882B-E1D94937B8D2}"/>
    <cellStyle name="40% - アクセント 4 5 4" xfId="857" xr:uid="{A9EA54C0-C56E-4461-BD6D-2C93996F0BB9}"/>
    <cellStyle name="40% - アクセント 4 5 5" xfId="858" xr:uid="{2C69E302-7EAE-4544-9D74-4240B953E157}"/>
    <cellStyle name="40% - アクセント 4 6" xfId="859" xr:uid="{9B577C8A-04D0-4042-BE7E-E4333E8D668B}"/>
    <cellStyle name="40% - アクセント 4 6 2" xfId="860" xr:uid="{FBF5205C-105A-4A3D-A6C8-3918F68102D4}"/>
    <cellStyle name="40% - アクセント 4 6 2 2" xfId="861" xr:uid="{32ECB93C-DBDD-4B86-9B35-11E750C5A34E}"/>
    <cellStyle name="40% - アクセント 4 6 3" xfId="862" xr:uid="{02A198F7-70F6-4AF9-8F8F-3E771DE4CEDC}"/>
    <cellStyle name="40% - アクセント 4 6 4" xfId="863" xr:uid="{7DE1CD67-A8C4-4557-B3B4-B3634EA71121}"/>
    <cellStyle name="40% - アクセント 4 7" xfId="864" xr:uid="{4CCF6195-273A-422D-ABD6-BD752119CA45}"/>
    <cellStyle name="40% - アクセント 4 7 2" xfId="865" xr:uid="{E450C320-0911-4CAE-A945-7F1CF62F1699}"/>
    <cellStyle name="40% - アクセント 4 7 2 2" xfId="866" xr:uid="{AA9BBC74-C432-4522-9D7A-4B278F668D20}"/>
    <cellStyle name="40% - アクセント 4 7 3" xfId="867" xr:uid="{0ADBB7F4-277C-493B-811E-42B20943010A}"/>
    <cellStyle name="40% - アクセント 4 7 4" xfId="868" xr:uid="{4DE8F1FB-7326-4AC8-93BC-A9392E678887}"/>
    <cellStyle name="40% - アクセント 4 8" xfId="869" xr:uid="{790BE5FB-FC3C-4765-8638-6A9B45B26076}"/>
    <cellStyle name="40% - アクセント 4 8 2" xfId="870" xr:uid="{AF634E0E-C2FD-4AFB-85FE-AAD20C02D296}"/>
    <cellStyle name="40% - アクセント 4 9" xfId="871" xr:uid="{13E451BC-1749-4BC4-A624-29EB319642C1}"/>
    <cellStyle name="40% - アクセント 4 9 2" xfId="872" xr:uid="{93D8B745-748D-4FBE-9A91-5FDEB9E2223F}"/>
    <cellStyle name="40% - アクセント 5 10" xfId="873" xr:uid="{9D139280-BE12-4885-AE9F-3CACE10D7658}"/>
    <cellStyle name="40% - アクセント 5 2" xfId="874" xr:uid="{94C9CFAB-27D0-49CF-BC06-59E857359D33}"/>
    <cellStyle name="40% - アクセント 5 2 2" xfId="875" xr:uid="{87D9EBED-2B74-42FE-BBE3-1DC078E46C0B}"/>
    <cellStyle name="40% - アクセント 5 2 2 2" xfId="876" xr:uid="{81F4BCD1-DAC9-447A-B384-1B343F452470}"/>
    <cellStyle name="40% - アクセント 5 2 2 2 2" xfId="877" xr:uid="{ADBFEE83-C17E-47C2-9F4B-5B2694BA3B68}"/>
    <cellStyle name="40% - アクセント 5 2 2 3" xfId="878" xr:uid="{C3610BFD-E82B-47A4-97A9-2F25496ED71A}"/>
    <cellStyle name="40% - アクセント 5 2 2 3 2" xfId="879" xr:uid="{E62907E5-1149-4B3A-A3C4-E1B9C87DF79B}"/>
    <cellStyle name="40% - アクセント 5 2 2 4" xfId="880" xr:uid="{884F8479-C248-45E5-B9BD-672E7E2D21BA}"/>
    <cellStyle name="40% - アクセント 5 2 2 5" xfId="881" xr:uid="{F7553150-4CCD-45B5-9C78-7CCD4B10E719}"/>
    <cellStyle name="40% - アクセント 5 3" xfId="882" xr:uid="{D86FE7D3-9C57-496D-8CBF-6FE1C7C49C5A}"/>
    <cellStyle name="40% - アクセント 5 3 2" xfId="883" xr:uid="{100B7A71-C7F8-4DBE-AC67-A69F01B65F2C}"/>
    <cellStyle name="40% - アクセント 5 3 2 2" xfId="884" xr:uid="{DCC43628-A6C6-4457-B702-4DDC45A95540}"/>
    <cellStyle name="40% - アクセント 5 3 2 2 2" xfId="885" xr:uid="{2B2F2F78-2E0D-4B82-9BD9-873F85766C82}"/>
    <cellStyle name="40% - アクセント 5 3 2 3" xfId="886" xr:uid="{B1108E09-9FB3-4367-BD5E-70CB970E36A5}"/>
    <cellStyle name="40% - アクセント 5 3 2 3 2" xfId="887" xr:uid="{04C2C0EC-A932-42B6-A1E8-05450E113CC7}"/>
    <cellStyle name="40% - アクセント 5 3 2 4" xfId="888" xr:uid="{F256EBAA-6899-41EC-95BD-936A6BCFB6D0}"/>
    <cellStyle name="40% - アクセント 5 3 2 5" xfId="889" xr:uid="{2D3C735F-3AFB-4C93-B69A-7430C4072344}"/>
    <cellStyle name="40% - アクセント 5 3 3" xfId="890" xr:uid="{2371F523-F3A6-430C-9641-CB97566BA99D}"/>
    <cellStyle name="40% - アクセント 5 3 3 2" xfId="891" xr:uid="{8423F8C7-3C47-419A-B692-2E37D4509B27}"/>
    <cellStyle name="40% - アクセント 5 3 3 2 2" xfId="892" xr:uid="{92C1B5A6-7D0C-47F9-920F-78F71DAF36FB}"/>
    <cellStyle name="40% - アクセント 5 3 3 3" xfId="893" xr:uid="{762F6602-FB64-4B9F-A261-34C66B5811D2}"/>
    <cellStyle name="40% - アクセント 5 3 3 4" xfId="894" xr:uid="{FA6B2D44-C8D2-40C1-B2BA-F082ED6AA81B}"/>
    <cellStyle name="40% - アクセント 5 3 4" xfId="895" xr:uid="{7526EF00-C9F2-495B-9C05-5087FBD6A97E}"/>
    <cellStyle name="40% - アクセント 5 3 4 2" xfId="896" xr:uid="{69C50EFD-7E1F-48FE-8C58-096A81724EA5}"/>
    <cellStyle name="40% - アクセント 5 3 5" xfId="897" xr:uid="{8BEFD91A-69D2-4697-825C-6317AC957D8E}"/>
    <cellStyle name="40% - アクセント 5 3 5 2" xfId="898" xr:uid="{DE111CAB-A8B9-4AAF-9D4B-694955D68B0E}"/>
    <cellStyle name="40% - アクセント 5 3 6" xfId="899" xr:uid="{2178ADF0-ABFD-4082-B3FD-097EAB0713BB}"/>
    <cellStyle name="40% - アクセント 5 3 7" xfId="900" xr:uid="{B03D2827-C590-4349-A99A-C5C15A15EDA0}"/>
    <cellStyle name="40% - アクセント 5 4" xfId="901" xr:uid="{A3C4B7A0-2D15-4B81-A5A8-9C639E4BCB23}"/>
    <cellStyle name="40% - アクセント 5 4 2" xfId="902" xr:uid="{EED9DD56-1B46-49A8-9114-763F51EE06F6}"/>
    <cellStyle name="40% - アクセント 5 4 2 2" xfId="903" xr:uid="{61966EC1-DD3A-4FF2-9C7B-AEB1A72DA248}"/>
    <cellStyle name="40% - アクセント 5 4 2 2 2" xfId="904" xr:uid="{BBD1AA97-8688-4557-B40F-3EC247611D6B}"/>
    <cellStyle name="40% - アクセント 5 4 2 3" xfId="905" xr:uid="{D2A67D00-E10A-4A2B-B231-1AE178D56DF9}"/>
    <cellStyle name="40% - アクセント 5 4 2 3 2" xfId="906" xr:uid="{8EBAF79C-7680-4147-B58A-CBFF1CF8632F}"/>
    <cellStyle name="40% - アクセント 5 4 2 4" xfId="907" xr:uid="{C24688CA-ABC8-48F4-A541-15F83F498F17}"/>
    <cellStyle name="40% - アクセント 5 4 2 5" xfId="908" xr:uid="{A63CDB6B-61F0-42D6-BE0A-C95E3E366197}"/>
    <cellStyle name="40% - アクセント 5 4 3" xfId="909" xr:uid="{B638975F-2B35-4918-BFCC-9841D63B27C6}"/>
    <cellStyle name="40% - アクセント 5 4 3 2" xfId="910" xr:uid="{3C522971-0F68-4C7E-88C3-9847C3E8BF12}"/>
    <cellStyle name="40% - アクセント 5 4 4" xfId="911" xr:uid="{B9751D7F-D6FB-406F-A417-8BD3D19309E1}"/>
    <cellStyle name="40% - アクセント 5 4 4 2" xfId="912" xr:uid="{07F5AA0D-B7B8-444A-A245-7BBA47E21CCD}"/>
    <cellStyle name="40% - アクセント 5 4 5" xfId="913" xr:uid="{0C14D14C-39D6-4E8F-BE2F-0E0A7327C382}"/>
    <cellStyle name="40% - アクセント 5 4 6" xfId="914" xr:uid="{913B53C7-2357-4528-A196-87A0DE76A04D}"/>
    <cellStyle name="40% - アクセント 5 5" xfId="915" xr:uid="{5B7DF400-64DE-497E-8499-A8962F60667C}"/>
    <cellStyle name="40% - アクセント 5 5 2" xfId="916" xr:uid="{50B84F40-E8BF-4409-9C0F-EB20BAEDE6AE}"/>
    <cellStyle name="40% - アクセント 5 5 2 2" xfId="917" xr:uid="{3A370D92-BA49-449F-B119-DAF3AEE17914}"/>
    <cellStyle name="40% - アクセント 5 5 3" xfId="918" xr:uid="{2905E206-618A-4DDC-B20A-7D939DAFE6D6}"/>
    <cellStyle name="40% - アクセント 5 5 3 2" xfId="919" xr:uid="{D8AD9AAC-213E-433F-B64B-DBB028AF587D}"/>
    <cellStyle name="40% - アクセント 5 5 4" xfId="920" xr:uid="{D1E61B7C-9B2A-469C-A766-06683E3C563A}"/>
    <cellStyle name="40% - アクセント 5 5 5" xfId="921" xr:uid="{557D318E-3D7A-4B8A-9AAD-10D20C772455}"/>
    <cellStyle name="40% - アクセント 5 6" xfId="922" xr:uid="{DA1E086D-87CE-429E-9D83-6F74A3283028}"/>
    <cellStyle name="40% - アクセント 5 6 2" xfId="923" xr:uid="{1F658356-9232-4CB6-91D4-D76F08353478}"/>
    <cellStyle name="40% - アクセント 5 6 2 2" xfId="924" xr:uid="{25BC05CA-6CD5-4B50-90A1-CF9870EA18A7}"/>
    <cellStyle name="40% - アクセント 5 6 3" xfId="925" xr:uid="{99FD9EB8-678B-4669-A5FE-BA1AEFF3101C}"/>
    <cellStyle name="40% - アクセント 5 6 4" xfId="926" xr:uid="{C7F14D3A-84FB-4056-A946-B8CA9EDB43B6}"/>
    <cellStyle name="40% - アクセント 5 7" xfId="927" xr:uid="{28F375EB-7E43-49B2-8961-E04E35D631B4}"/>
    <cellStyle name="40% - アクセント 5 7 2" xfId="928" xr:uid="{4C43847C-13BE-42AD-B1CE-6523A1EB14B6}"/>
    <cellStyle name="40% - アクセント 5 7 2 2" xfId="929" xr:uid="{82CCE904-0241-4189-AC49-B93F56A6B0FB}"/>
    <cellStyle name="40% - アクセント 5 7 3" xfId="930" xr:uid="{5FD8E088-B6B5-42C4-903D-9556B28173E4}"/>
    <cellStyle name="40% - アクセント 5 7 4" xfId="931" xr:uid="{79A97212-7E8C-46C1-BD15-5F2C1007D917}"/>
    <cellStyle name="40% - アクセント 5 8" xfId="932" xr:uid="{77530D80-5FB4-40FE-9F09-B758BB0923FD}"/>
    <cellStyle name="40% - アクセント 5 8 2" xfId="933" xr:uid="{AC1AAE74-0163-4D19-B210-9990A98C3B86}"/>
    <cellStyle name="40% - アクセント 5 9" xfId="934" xr:uid="{BA4ABED7-75AE-4FF4-9219-848D3F848ACC}"/>
    <cellStyle name="40% - アクセント 5 9 2" xfId="935" xr:uid="{A2BACC20-A68B-419B-8D5A-B8E5864B5107}"/>
    <cellStyle name="40% - アクセント 6 10" xfId="936" xr:uid="{FC1CAA42-CC06-4662-B33E-33CC2886DC92}"/>
    <cellStyle name="40% - アクセント 6 2" xfId="937" xr:uid="{3535F7D6-91DA-4EF0-9E76-5B44E8F58A8F}"/>
    <cellStyle name="40% - アクセント 6 2 2" xfId="938" xr:uid="{8EB76BF6-52A4-46C8-87F2-828717D6A300}"/>
    <cellStyle name="40% - アクセント 6 2 2 2" xfId="939" xr:uid="{D60C2A05-AF43-4A0B-807B-BB2C1258584D}"/>
    <cellStyle name="40% - アクセント 6 2 2 2 2" xfId="940" xr:uid="{3770FB07-0B6F-4A87-9245-D6EAAF171F47}"/>
    <cellStyle name="40% - アクセント 6 2 2 3" xfId="941" xr:uid="{2ADC98DC-4D35-46B6-A4D2-9657C9284DCC}"/>
    <cellStyle name="40% - アクセント 6 2 2 3 2" xfId="942" xr:uid="{CC244230-DFBF-4F70-81D7-3C2FD6D233AD}"/>
    <cellStyle name="40% - アクセント 6 2 2 4" xfId="943" xr:uid="{9F651572-9A47-4D5E-AF4B-04C5E05009EA}"/>
    <cellStyle name="40% - アクセント 6 2 2 5" xfId="944" xr:uid="{5C77AFB0-1A19-47FD-8B58-024201DD70D6}"/>
    <cellStyle name="40% - アクセント 6 3" xfId="945" xr:uid="{4963D4B8-E27B-42C7-8DF9-B8B187F90B13}"/>
    <cellStyle name="40% - アクセント 6 3 2" xfId="946" xr:uid="{3459B0F3-AE6A-4606-9F4C-6EE78C33CE7E}"/>
    <cellStyle name="40% - アクセント 6 3 2 2" xfId="947" xr:uid="{B50EBC28-DFD7-40B6-95B3-C6E52B7414F3}"/>
    <cellStyle name="40% - アクセント 6 3 2 2 2" xfId="948" xr:uid="{A4C9652B-FAFD-412A-AF9C-D070FF2E3C10}"/>
    <cellStyle name="40% - アクセント 6 3 2 3" xfId="949" xr:uid="{68EBE584-06E6-44D2-8887-DFB72093BA70}"/>
    <cellStyle name="40% - アクセント 6 3 2 3 2" xfId="950" xr:uid="{DDB762AB-5A4C-40F4-8D64-077E07662099}"/>
    <cellStyle name="40% - アクセント 6 3 2 4" xfId="951" xr:uid="{2577F0F8-E87E-4F7C-AEBD-33F375B416C3}"/>
    <cellStyle name="40% - アクセント 6 3 2 5" xfId="952" xr:uid="{874DAFB6-CBE8-4A8F-9366-17C78AE02B68}"/>
    <cellStyle name="40% - アクセント 6 3 3" xfId="953" xr:uid="{724C3807-8851-40CA-94DF-FE482CEF7C4C}"/>
    <cellStyle name="40% - アクセント 6 3 3 2" xfId="954" xr:uid="{3E94C752-BC3B-4F00-9E21-0118B7255432}"/>
    <cellStyle name="40% - アクセント 6 3 3 2 2" xfId="955" xr:uid="{07B97DF0-A08F-4AE5-9988-2CA9F9B2BC32}"/>
    <cellStyle name="40% - アクセント 6 3 3 3" xfId="956" xr:uid="{B868F82B-ABED-4ACB-A0A7-81477A1C8432}"/>
    <cellStyle name="40% - アクセント 6 3 3 4" xfId="957" xr:uid="{AE84F98E-2C61-4BC4-910D-DEA2836B7DF3}"/>
    <cellStyle name="40% - アクセント 6 3 4" xfId="958" xr:uid="{EF46F62F-C67F-4CFA-A976-83F0C8A3BFB3}"/>
    <cellStyle name="40% - アクセント 6 3 4 2" xfId="959" xr:uid="{DE45611B-0C6D-4A9D-B644-A7B5494BE91A}"/>
    <cellStyle name="40% - アクセント 6 3 5" xfId="960" xr:uid="{35D897B4-788A-408C-973D-C7E86DBFF50E}"/>
    <cellStyle name="40% - アクセント 6 3 5 2" xfId="961" xr:uid="{7F36D748-C574-4842-8A51-41DCC7BDEFF3}"/>
    <cellStyle name="40% - アクセント 6 3 6" xfId="962" xr:uid="{2FED968C-FFCD-4034-AE10-1CE5A43A2DEA}"/>
    <cellStyle name="40% - アクセント 6 3 7" xfId="963" xr:uid="{AB7D609D-7A3E-442B-8D60-50A2B1342BC9}"/>
    <cellStyle name="40% - アクセント 6 4" xfId="964" xr:uid="{7BCF1FC4-D802-40FC-9EED-06C41CB8F7F4}"/>
    <cellStyle name="40% - アクセント 6 4 2" xfId="965" xr:uid="{15B443C8-CAC1-4877-B811-F4FA6B88BB30}"/>
    <cellStyle name="40% - アクセント 6 4 2 2" xfId="966" xr:uid="{63B8767B-F4CD-4DE6-A3EA-0F2FA4319150}"/>
    <cellStyle name="40% - アクセント 6 4 2 2 2" xfId="967" xr:uid="{2B4A46BC-986A-4382-9C24-C0E7452A28A2}"/>
    <cellStyle name="40% - アクセント 6 4 2 3" xfId="968" xr:uid="{0F0E4492-1151-4789-8AF2-FA8EEBD2B666}"/>
    <cellStyle name="40% - アクセント 6 4 2 3 2" xfId="969" xr:uid="{5AB3A7F1-D17E-4959-9312-696C73170C5C}"/>
    <cellStyle name="40% - アクセント 6 4 2 4" xfId="970" xr:uid="{DB37A205-FF8D-4790-B6E4-D9C627936B8F}"/>
    <cellStyle name="40% - アクセント 6 4 2 5" xfId="971" xr:uid="{E44EEEDF-9C1D-47AF-89A2-E550A0551DE8}"/>
    <cellStyle name="40% - アクセント 6 4 3" xfId="972" xr:uid="{646918DB-0D26-49F9-880C-8E873B952D04}"/>
    <cellStyle name="40% - アクセント 6 4 3 2" xfId="973" xr:uid="{B795BD6C-0903-436A-9EC8-37EC942EDF89}"/>
    <cellStyle name="40% - アクセント 6 4 4" xfId="974" xr:uid="{1A7D1773-738B-4CCA-906C-2D1C9C217E6A}"/>
    <cellStyle name="40% - アクセント 6 4 4 2" xfId="975" xr:uid="{9D1A86C9-E160-4832-8B97-59D030DFAC91}"/>
    <cellStyle name="40% - アクセント 6 4 5" xfId="976" xr:uid="{54265778-1DF0-4590-BEC7-AF01973E1B20}"/>
    <cellStyle name="40% - アクセント 6 4 6" xfId="977" xr:uid="{E71DFB18-F696-42FA-AD1B-EBDBB9DA51B7}"/>
    <cellStyle name="40% - アクセント 6 5" xfId="978" xr:uid="{8C1FD326-9CAD-47B7-A6EB-17C921FFECC2}"/>
    <cellStyle name="40% - アクセント 6 5 2" xfId="979" xr:uid="{1FFE14AE-714D-4A5F-B86B-E0C5AD59B01D}"/>
    <cellStyle name="40% - アクセント 6 5 2 2" xfId="980" xr:uid="{F11A3E35-F174-477C-97A6-D8A4FC0CB802}"/>
    <cellStyle name="40% - アクセント 6 5 3" xfId="981" xr:uid="{62DD450A-B227-4BA8-AB24-89DF20B8D208}"/>
    <cellStyle name="40% - アクセント 6 5 3 2" xfId="982" xr:uid="{494DE884-2D13-478D-B843-22113F1C05CB}"/>
    <cellStyle name="40% - アクセント 6 5 4" xfId="983" xr:uid="{4A055761-E611-408B-830A-7572DE35E586}"/>
    <cellStyle name="40% - アクセント 6 5 5" xfId="984" xr:uid="{2927214D-D0B8-405A-BA1B-C7F7438A59A4}"/>
    <cellStyle name="40% - アクセント 6 6" xfId="985" xr:uid="{A6E4CE4F-AE3C-4CF5-ABED-1EF8EABCEB5A}"/>
    <cellStyle name="40% - アクセント 6 6 2" xfId="986" xr:uid="{2D39E4AF-90D2-45CF-BA18-2141346F644E}"/>
    <cellStyle name="40% - アクセント 6 6 2 2" xfId="987" xr:uid="{57370487-698E-4BC7-A70F-4DB0C8DD8BF8}"/>
    <cellStyle name="40% - アクセント 6 6 3" xfId="988" xr:uid="{9518314B-AE18-449B-9EBF-D7E6DF547E61}"/>
    <cellStyle name="40% - アクセント 6 6 4" xfId="989" xr:uid="{15C8026D-0994-4F0C-81CF-89159B0E48E0}"/>
    <cellStyle name="40% - アクセント 6 7" xfId="990" xr:uid="{3BC4E02B-98C2-446E-868B-0F17D42B016F}"/>
    <cellStyle name="40% - アクセント 6 7 2" xfId="991" xr:uid="{C2D6CFCB-716E-4343-8885-F0EF970E5EF5}"/>
    <cellStyle name="40% - アクセント 6 7 2 2" xfId="992" xr:uid="{75C4CDEA-DA69-48DA-9107-CC0188CB3FE5}"/>
    <cellStyle name="40% - アクセント 6 7 3" xfId="993" xr:uid="{51CE348B-548B-4B70-B79C-FDB36C6C9B3D}"/>
    <cellStyle name="40% - アクセント 6 7 4" xfId="994" xr:uid="{F2F53424-A7C8-44C2-81A8-68F2EC3FDE18}"/>
    <cellStyle name="40% - アクセント 6 8" xfId="995" xr:uid="{2A8E58D7-E944-46C4-908B-4848D0C34E9D}"/>
    <cellStyle name="40% - アクセント 6 8 2" xfId="996" xr:uid="{9766C594-2ECE-433F-9874-78CC15D0FFC6}"/>
    <cellStyle name="40% - アクセント 6 9" xfId="997" xr:uid="{9402553A-2E34-4C4D-8784-0760AE2E56B6}"/>
    <cellStyle name="40% - アクセント 6 9 2" xfId="998" xr:uid="{004FB13B-9840-4708-A633-1EEF2306F8EE}"/>
    <cellStyle name="60% - Accent1" xfId="38" xr:uid="{9E8A69B2-20A6-4501-B1A8-BFA0AA3D382B}"/>
    <cellStyle name="60% - Accent1 2" xfId="999" xr:uid="{A9026243-364C-4BAC-851A-0A3EC7F80BED}"/>
    <cellStyle name="60% - Accent1 3" xfId="1000" xr:uid="{C811046F-8E88-4C47-9BA9-7D38DB6DB480}"/>
    <cellStyle name="60% - Accent1 4" xfId="1001" xr:uid="{CDFBDD81-FE19-4CD0-AD4C-3A08FD88B467}"/>
    <cellStyle name="60% - Accent2" xfId="39" xr:uid="{62521876-C7AF-49CF-B2A1-2BAE516CF2D1}"/>
    <cellStyle name="60% - Accent2 2" xfId="1002" xr:uid="{8A6ABE5A-81D8-4198-9EE7-2E6A8C58B296}"/>
    <cellStyle name="60% - Accent2 3" xfId="1003" xr:uid="{2C7C6CDD-8E24-475A-B630-6D6A5FFB0479}"/>
    <cellStyle name="60% - Accent2 4" xfId="1004" xr:uid="{15AC70E5-3462-4334-8275-0A31F13352AA}"/>
    <cellStyle name="60% - Accent3" xfId="40" xr:uid="{51C49D9D-07BF-484D-B42C-E98829B65EA3}"/>
    <cellStyle name="60% - Accent3 2" xfId="1005" xr:uid="{3BDBD05F-4C6C-45E0-81B0-E10B4F7D1936}"/>
    <cellStyle name="60% - Accent3 3" xfId="1006" xr:uid="{C509E48F-AE8D-498F-BCE9-391D8A2DC9E3}"/>
    <cellStyle name="60% - Accent3 4" xfId="1007" xr:uid="{0292A205-C798-47F1-B6D8-C046911648C3}"/>
    <cellStyle name="60% - Accent4" xfId="41" xr:uid="{F691B1A6-EA82-408D-9F58-8409705DAB01}"/>
    <cellStyle name="60% - Accent4 2" xfId="1008" xr:uid="{C0243CA0-DAD7-4576-BFFC-123EE8AD7101}"/>
    <cellStyle name="60% - Accent4 3" xfId="1009" xr:uid="{7D435B28-D79F-4E97-A963-F15B731EF729}"/>
    <cellStyle name="60% - Accent4 4" xfId="1010" xr:uid="{565926D5-4B00-460F-B400-C63E8121AEFD}"/>
    <cellStyle name="60% - Accent5" xfId="42" xr:uid="{F88F2ADA-6390-469C-ADB7-C40D064AA54C}"/>
    <cellStyle name="60% - Accent5 2" xfId="1011" xr:uid="{E318AAD7-0594-41EB-A78A-FC55A1EA1CE0}"/>
    <cellStyle name="60% - Accent5 3" xfId="1012" xr:uid="{7A7F2294-6287-45EE-9D58-3D654A5BE8CF}"/>
    <cellStyle name="60% - Accent5 4" xfId="1013" xr:uid="{9B7EC339-E4CE-45A6-A3BF-D9800700A92E}"/>
    <cellStyle name="60% - Accent6" xfId="43" xr:uid="{BE94C85A-8630-4820-92CF-4846F1B56A28}"/>
    <cellStyle name="60% - Accent6 2" xfId="1014" xr:uid="{FE0088E6-4045-4599-893C-42291A6D080C}"/>
    <cellStyle name="60% - Accent6 3" xfId="1015" xr:uid="{1F3B135D-B37A-4D7B-93FC-EF700676A9FB}"/>
    <cellStyle name="60% - Accent6 4" xfId="1016" xr:uid="{21B6DBB3-2AAC-4D9B-B849-DF5C17B6CD31}"/>
    <cellStyle name="60% - アクセント 1 2" xfId="1017" xr:uid="{6C9AC942-A1D4-4C64-AE2C-9EBD1E165CEF}"/>
    <cellStyle name="60% - アクセント 2 2" xfId="1018" xr:uid="{A11CF91E-C4D5-4772-8941-61E02A9413C5}"/>
    <cellStyle name="60% - アクセント 3 2" xfId="1019" xr:uid="{60F6E153-6DCB-4913-BF2A-9B972945581B}"/>
    <cellStyle name="60% - アクセント 4 2" xfId="1020" xr:uid="{F4C60D92-9C2E-4B98-8A5C-C6F2E40A1FB7}"/>
    <cellStyle name="60% - アクセント 5 2" xfId="1021" xr:uid="{7B575FC4-A647-4426-A87F-0222D18C6DF7}"/>
    <cellStyle name="60% - アクセント 6 2" xfId="1022" xr:uid="{EA66A630-158A-43CC-ACAF-536BEA77D022}"/>
    <cellStyle name="Accent1 2" xfId="1023" xr:uid="{5B6121E6-337B-46AD-94E2-F5346824367B}"/>
    <cellStyle name="Accent1 3" xfId="1024" xr:uid="{22C4C63D-2B72-4FC7-A5B7-6217E891889C}"/>
    <cellStyle name="Accent1 4" xfId="1025" xr:uid="{AEE9F2AF-B449-462B-9C04-9966DD865F2D}"/>
    <cellStyle name="Accent1 5" xfId="44" xr:uid="{F6C315B8-A6BB-4DCF-B3B7-24F6A97864C5}"/>
    <cellStyle name="Accent2 2" xfId="1026" xr:uid="{39484E84-1489-41B7-A7CD-6CEDE9C3F96E}"/>
    <cellStyle name="Accent2 3" xfId="1027" xr:uid="{8592A534-9791-47EB-BAFE-215075F4E5A8}"/>
    <cellStyle name="Accent2 4" xfId="1028" xr:uid="{827B341F-50B4-4015-835F-C90F6ACA0FA0}"/>
    <cellStyle name="Accent2 5" xfId="45" xr:uid="{5B7C2729-3E8A-496D-A0FB-8FFF6DCD6DF2}"/>
    <cellStyle name="Accent3 2" xfId="1029" xr:uid="{A9F88660-6A5B-4B62-8E20-FD35ED896B83}"/>
    <cellStyle name="Accent3 3" xfId="1030" xr:uid="{6286695B-8979-4E87-BAC8-DBACFD8765C1}"/>
    <cellStyle name="Accent3 4" xfId="1031" xr:uid="{3495814F-5653-4044-B299-B34379634FED}"/>
    <cellStyle name="Accent3 5" xfId="46" xr:uid="{CB98BFD2-01F1-478F-946C-C671113C43E4}"/>
    <cellStyle name="Accent4 2" xfId="1032" xr:uid="{3DE780A8-F202-423C-B30B-339C50F5C9B4}"/>
    <cellStyle name="Accent4 3" xfId="1033" xr:uid="{5C9E72DA-A53E-44AF-8F9B-1011AFB49D7B}"/>
    <cellStyle name="Accent4 4" xfId="1034" xr:uid="{30C62374-9929-4E08-B5F1-859AE80AA07D}"/>
    <cellStyle name="Accent4 5" xfId="47" xr:uid="{795A3D4D-C477-40CF-80C7-6C4EE7CA9458}"/>
    <cellStyle name="Accent5 2" xfId="1035" xr:uid="{2DDE323E-E90C-4A4A-A85D-3934A3D2176C}"/>
    <cellStyle name="Accent5 3" xfId="48" xr:uid="{F0038098-EE35-4EE5-9484-D31DC61F2EC0}"/>
    <cellStyle name="Accent6 2" xfId="1036" xr:uid="{0FCB2D2F-EF87-4475-A3BC-1273A9B5E947}"/>
    <cellStyle name="Accent6 3" xfId="1037" xr:uid="{27AFAB33-E600-495F-B8F8-809928F879A9}"/>
    <cellStyle name="Accent6 4" xfId="1038" xr:uid="{B5EC9D05-5D47-4035-9C8E-5936EF539043}"/>
    <cellStyle name="Accent6 5" xfId="49" xr:uid="{946363D8-5BAA-420F-A7BA-69E152B75FCE}"/>
    <cellStyle name="Bad" xfId="50" xr:uid="{53B5EB2E-2ABC-45B1-B78D-BEAACCEA56D3}"/>
    <cellStyle name="Bad 2" xfId="1039" xr:uid="{009EF084-49A0-47A0-BEA0-AF4228D613CD}"/>
    <cellStyle name="Bad 3" xfId="1040" xr:uid="{6A24E0FB-4597-4590-9374-AAC84FA91B3F}"/>
    <cellStyle name="Bad 4" xfId="1041" xr:uid="{F7ABC6C4-546D-467B-A110-412E59142D2E}"/>
    <cellStyle name="Calc Currency (0)" xfId="1042" xr:uid="{9F7504AA-AC1B-4505-887F-8EC803D00CA4}"/>
    <cellStyle name="Calc Currency (2)" xfId="1043" xr:uid="{0E0DC217-9516-4D83-9BD3-4D46863545E5}"/>
    <cellStyle name="Calc Percent (0)" xfId="1044" xr:uid="{F27F4BFF-F87C-469A-B5E2-6FBBE644C3D5}"/>
    <cellStyle name="Calc Percent (1)" xfId="1045" xr:uid="{C455DA33-B815-4C8E-9281-438BC82395DE}"/>
    <cellStyle name="Calc Percent (2)" xfId="1046" xr:uid="{1353C8FD-5418-4DF4-A7D2-BFF86C961D37}"/>
    <cellStyle name="Calc Units (0)" xfId="1047" xr:uid="{C2122D9B-3A49-43F3-8512-633BA4869156}"/>
    <cellStyle name="Calc Units (1)" xfId="1048" xr:uid="{32AEB067-EFBD-4FD6-B2E0-5B4C83FA5088}"/>
    <cellStyle name="Calc Units (2)" xfId="1049" xr:uid="{8DADDC3C-E262-4ED1-99B0-E6A4290807EC}"/>
    <cellStyle name="Calculation" xfId="51" xr:uid="{889C6FFA-B30D-4972-A1EB-E4D3CB66C728}"/>
    <cellStyle name="Calculation 10" xfId="1947" xr:uid="{66EE4C33-C447-4063-9C42-BD769C347A38}"/>
    <cellStyle name="Calculation 10 2" xfId="3821" xr:uid="{1B3D9EA6-3007-433A-843D-C11C231AB245}"/>
    <cellStyle name="Calculation 11" xfId="2338" xr:uid="{B5CBBA69-36D5-4B77-B238-C6C484A541DC}"/>
    <cellStyle name="Calculation 11 2" xfId="4204" xr:uid="{AACE28F0-AF32-429B-8DBD-875CF5D0CD22}"/>
    <cellStyle name="Calculation 12" xfId="2653" xr:uid="{3BE2DE77-010D-4BF3-9E4F-F865D79C270E}"/>
    <cellStyle name="Calculation 12 2" xfId="4512" xr:uid="{043CA226-0322-40D8-8863-01DA205AAE8F}"/>
    <cellStyle name="Calculation 13" xfId="1751" xr:uid="{C2801D9A-CA3A-4648-BA37-B0E7538E2605}"/>
    <cellStyle name="Calculation 13 2" xfId="3630" xr:uid="{68EA6C47-A2B9-4E3C-A5F7-ADAB94653CB4}"/>
    <cellStyle name="Calculation 14" xfId="2003" xr:uid="{FDD1AB52-7045-4987-9D76-B9EAE70AAB8A}"/>
    <cellStyle name="Calculation 14 2" xfId="3875" xr:uid="{395911B3-BB41-4E0F-BE70-4D6F0FD5941D}"/>
    <cellStyle name="Calculation 15" xfId="2904" xr:uid="{5EA45137-1642-43C3-A627-9647382BA978}"/>
    <cellStyle name="Calculation 15 2" xfId="4760" xr:uid="{467BA4AD-D4B3-42ED-BC11-ED17A883D537}"/>
    <cellStyle name="Calculation 16" xfId="3074" xr:uid="{033B1C15-3915-4CAC-B6A4-B96F0274503E}"/>
    <cellStyle name="Calculation 16 2" xfId="4929" xr:uid="{8033223E-ADAA-4221-BD2C-4882E01E8619}"/>
    <cellStyle name="Calculation 17" xfId="3069" xr:uid="{9AB0450E-1374-4003-88F9-882DE54561F6}"/>
    <cellStyle name="Calculation 17 2" xfId="4925" xr:uid="{20BFAD77-42E8-47EC-A52D-47D35F3DF9EC}"/>
    <cellStyle name="Calculation 18" xfId="2328" xr:uid="{CF727613-6566-45A6-A45C-2370187329B0}"/>
    <cellStyle name="Calculation 18 2" xfId="4195" xr:uid="{09B3C708-5C78-4C59-A192-060489211F04}"/>
    <cellStyle name="Calculation 19" xfId="2474" xr:uid="{5F11C7C0-F536-47B2-8355-DC7AB735F7CB}"/>
    <cellStyle name="Calculation 19 2" xfId="4335" xr:uid="{D29AA372-261A-449B-B77C-A18A0BC97DDC}"/>
    <cellStyle name="Calculation 2" xfId="1050" xr:uid="{3E2780D3-FBC5-4FC1-A4FB-BF950E57F6F5}"/>
    <cellStyle name="Calculation 20" xfId="3169" xr:uid="{D0988699-ECB3-44B0-810A-025496CA99A2}"/>
    <cellStyle name="Calculation 20 2" xfId="5022" xr:uid="{42AB8CD3-A72D-45F1-AB43-11896EE30124}"/>
    <cellStyle name="Calculation 21" xfId="1904" xr:uid="{A4237F53-24C7-4BA2-B21F-1D438FDB6E46}"/>
    <cellStyle name="Calculation 21 2" xfId="3779" xr:uid="{A0971684-E05A-4682-B055-FAAFCCDDEEF2}"/>
    <cellStyle name="Calculation 22" xfId="3184" xr:uid="{8D3DD871-3055-42AA-AAC0-C6D68BC274FE}"/>
    <cellStyle name="Calculation 22 2" xfId="5037" xr:uid="{B63CE3F0-996F-45DC-B971-153CFDB49006}"/>
    <cellStyle name="Calculation 23" xfId="1839" xr:uid="{FC935DC3-0985-4222-B7A1-98080FD0917D}"/>
    <cellStyle name="Calculation 23 2" xfId="3717" xr:uid="{1031D628-0FDC-43E4-BEF7-9A5ED90A4CF8}"/>
    <cellStyle name="Calculation 24" xfId="3188" xr:uid="{4D088F07-78A3-4964-9E41-8FF78C09C418}"/>
    <cellStyle name="Calculation 24 2" xfId="5041" xr:uid="{5A05D636-4E94-476E-9912-9C717FC6F2CF}"/>
    <cellStyle name="Calculation 3" xfId="1051" xr:uid="{1651674A-2DBA-449B-9B60-00DA3588F7C5}"/>
    <cellStyle name="Calculation 3 10" xfId="2134" xr:uid="{D421215F-D87C-4810-BC05-FDDA9163E3B9}"/>
    <cellStyle name="Calculation 3 10 2" xfId="4003" xr:uid="{A7892B0C-FA2D-4750-9DD5-52FE191B8425}"/>
    <cellStyle name="Calculation 3 11" xfId="1945" xr:uid="{2AE250F2-15A8-4B28-8FF4-05C38E1BCAF3}"/>
    <cellStyle name="Calculation 3 11 2" xfId="3819" xr:uid="{878667DE-7245-4980-AF9C-07B9CAAAF79B}"/>
    <cellStyle name="Calculation 3 12" xfId="2036" xr:uid="{A0B4307B-E003-4905-B4DE-3C8B30CC0A25}"/>
    <cellStyle name="Calculation 3 12 2" xfId="3906" xr:uid="{7DC54215-134F-4242-A596-1B1A20279479}"/>
    <cellStyle name="Calculation 3 13" xfId="2196" xr:uid="{A33E9058-7B41-4D4A-86C2-C2C4E3D30468}"/>
    <cellStyle name="Calculation 3 13 2" xfId="4064" xr:uid="{FCE54A18-3C03-4A88-892A-6BFC178E1E7A}"/>
    <cellStyle name="Calculation 3 14" xfId="2155" xr:uid="{2D906596-5BB9-453F-B4D7-E8B17C173D2C}"/>
    <cellStyle name="Calculation 3 14 2" xfId="4024" xr:uid="{76EC17E0-3781-4632-8475-135EAF9CBAAF}"/>
    <cellStyle name="Calculation 3 15" xfId="2321" xr:uid="{9ABFF81A-37D8-47F3-BA29-B4AD6ABDF49A}"/>
    <cellStyle name="Calculation 3 15 2" xfId="4188" xr:uid="{526FFA15-86FA-495A-815E-2D49D526D619}"/>
    <cellStyle name="Calculation 3 16" xfId="3210" xr:uid="{96D2717F-EBBA-4C4D-8DF7-9B768BB6ED5A}"/>
    <cellStyle name="Calculation 3 16 2" xfId="5062" xr:uid="{1084A2E7-118E-4C21-81CE-CEFFCD1A78D7}"/>
    <cellStyle name="Calculation 3 17" xfId="2416" xr:uid="{E663F84B-C98E-4DE6-BF3A-FC0C08C904C4}"/>
    <cellStyle name="Calculation 3 17 2" xfId="4278" xr:uid="{2B631672-610A-4F4B-A19C-5DE7DA65C7CE}"/>
    <cellStyle name="Calculation 3 18" xfId="2379" xr:uid="{77C74DB8-A307-4500-AAED-FB78186B4C80}"/>
    <cellStyle name="Calculation 3 18 2" xfId="4242" xr:uid="{D363CB3E-84DD-494D-885E-E535F03AF36A}"/>
    <cellStyle name="Calculation 3 19" xfId="3183" xr:uid="{7347C27B-DF09-465A-A0CC-9689D2C4EFF6}"/>
    <cellStyle name="Calculation 3 19 2" xfId="5036" xr:uid="{385EDEDA-6057-40D7-B3FC-D95A1CF8356F}"/>
    <cellStyle name="Calculation 3 2" xfId="1564" xr:uid="{8AFE40DA-50F9-4B4D-9477-0BC037E6AA3F}"/>
    <cellStyle name="Calculation 3 2 10" xfId="2309" xr:uid="{6B6A13DD-A48E-4ED3-ABF0-C24887CDC10E}"/>
    <cellStyle name="Calculation 3 2 10 2" xfId="4176" xr:uid="{78E0C2DC-85F0-456B-A24C-185D6508A04F}"/>
    <cellStyle name="Calculation 3 2 11" xfId="2684" xr:uid="{AF06C19C-9235-4782-A7C0-BA118D691391}"/>
    <cellStyle name="Calculation 3 2 11 2" xfId="4541" xr:uid="{C06F3088-AE19-40FA-B58B-4F829CEF0B67}"/>
    <cellStyle name="Calculation 3 2 12" xfId="2827" xr:uid="{32AE34D6-7127-490E-85E5-CC257C36F706}"/>
    <cellStyle name="Calculation 3 2 12 2" xfId="4684" xr:uid="{FC8EFF8A-C94E-4544-B2B2-68BD83CDB469}"/>
    <cellStyle name="Calculation 3 2 13" xfId="2399" xr:uid="{D60689EB-E256-4E27-BD47-85D26619860D}"/>
    <cellStyle name="Calculation 3 2 13 2" xfId="4261" xr:uid="{BAA89180-7A07-47FD-99B1-A9393D7691AD}"/>
    <cellStyle name="Calculation 3 2 14" xfId="3257" xr:uid="{8C8A7CED-9DD1-42B3-AC2D-1225F4F2C38D}"/>
    <cellStyle name="Calculation 3 2 14 2" xfId="5109" xr:uid="{6D05997E-4115-4D6B-B2C6-0546F86558D8}"/>
    <cellStyle name="Calculation 3 2 15" xfId="3343" xr:uid="{B8FEB603-ECC9-4D63-907D-AF41B4590CFC}"/>
    <cellStyle name="Calculation 3 2 15 2" xfId="5195" xr:uid="{C1844957-FFE2-4278-B151-0C57C85250E9}"/>
    <cellStyle name="Calculation 3 2 16" xfId="1935" xr:uid="{434EE4AD-7DD8-4ABE-BEA5-9A444073342F}"/>
    <cellStyle name="Calculation 3 2 16 2" xfId="3809" xr:uid="{E7E18E2F-8C02-4490-8EA6-450402FBBE32}"/>
    <cellStyle name="Calculation 3 2 17" xfId="3162" xr:uid="{DCF1B58B-8B10-4566-83A7-3995875C3734}"/>
    <cellStyle name="Calculation 3 2 17 2" xfId="5015" xr:uid="{C304B3F2-2115-44C9-B7DD-0F10FF4C5444}"/>
    <cellStyle name="Calculation 3 2 18" xfId="3458" xr:uid="{0DE63FBA-A8E7-43DA-83E6-5F3FD576833D}"/>
    <cellStyle name="Calculation 3 2 18 2" xfId="5310" xr:uid="{F4854042-CD74-4414-B9E4-C447D3A833F9}"/>
    <cellStyle name="Calculation 3 2 19" xfId="2699" xr:uid="{518FE27C-CF6F-4FB5-8988-43406028154F}"/>
    <cellStyle name="Calculation 3 2 19 2" xfId="4556" xr:uid="{CDA971BF-3C70-4D90-BBD2-8E2F56D2B684}"/>
    <cellStyle name="Calculation 3 2 2" xfId="2535" xr:uid="{B29CB62B-B022-4DAF-BC45-78D1E28B76A0}"/>
    <cellStyle name="Calculation 3 2 2 2" xfId="4395" xr:uid="{FCA31DBF-9ADE-4710-9716-24B36D88DD13}"/>
    <cellStyle name="Calculation 3 2 3" xfId="2607" xr:uid="{A74930B9-EDD9-427B-BD73-09D4519F9BFE}"/>
    <cellStyle name="Calculation 3 2 3 2" xfId="4466" xr:uid="{A048EFD4-ACCC-4A47-8D1C-DA34AC34676A}"/>
    <cellStyle name="Calculation 3 2 4" xfId="1700" xr:uid="{233C824B-2CCD-4A8C-B4DA-F352DAA027E7}"/>
    <cellStyle name="Calculation 3 2 4 2" xfId="3579" xr:uid="{C743D07B-F7EF-47F9-9DE1-D3BF617B060C}"/>
    <cellStyle name="Calculation 3 2 5" xfId="2779" xr:uid="{F754CD85-7B9B-4D83-A8CA-4C932CF35F42}"/>
    <cellStyle name="Calculation 3 2 5 2" xfId="4636" xr:uid="{45E9839D-C28E-495A-A936-9B2CA7055927}"/>
    <cellStyle name="Calculation 3 2 6" xfId="2854" xr:uid="{F39CB134-36DB-450A-9919-CE94BBF46AC4}"/>
    <cellStyle name="Calculation 3 2 6 2" xfId="4710" xr:uid="{1A6C21E0-C20A-40AD-B2F0-F3BE6D2EBFD8}"/>
    <cellStyle name="Calculation 3 2 7" xfId="2941" xr:uid="{D4C7409D-04A6-4622-8988-6BEE3C1B1319}"/>
    <cellStyle name="Calculation 3 2 7 2" xfId="4797" xr:uid="{25447A76-353D-4652-B3EE-A37730922FE9}"/>
    <cellStyle name="Calculation 3 2 8" xfId="3030" xr:uid="{13CA891E-AB55-4E8A-A77B-601CC584130F}"/>
    <cellStyle name="Calculation 3 2 8 2" xfId="4886" xr:uid="{332097E5-16C9-4385-AAF3-FF8A271D296F}"/>
    <cellStyle name="Calculation 3 2 9" xfId="3099" xr:uid="{DC08E585-21EC-47A0-AE90-C4160840C659}"/>
    <cellStyle name="Calculation 3 2 9 2" xfId="4954" xr:uid="{B657DE5E-3414-48BF-8EF2-BA2F12E5F3EE}"/>
    <cellStyle name="Calculation 3 20" xfId="3414" xr:uid="{88DECFA0-F4F9-438B-86DB-0BA6B3CA5E03}"/>
    <cellStyle name="Calculation 3 20 2" xfId="5266" xr:uid="{521758F1-835F-4BCD-B622-F958CD7FD88C}"/>
    <cellStyle name="Calculation 3 21" xfId="2123" xr:uid="{72AEF19D-6E6B-48C0-B909-618E70911A42}"/>
    <cellStyle name="Calculation 3 21 2" xfId="3992" xr:uid="{6F04CEAF-2942-4193-A2B0-440D905FA5C5}"/>
    <cellStyle name="Calculation 3 3" xfId="1607" xr:uid="{500A6E02-1922-408C-A8EA-98FEA99BF62E}"/>
    <cellStyle name="Calculation 3 3 10" xfId="1809" xr:uid="{2FC2EA3F-03AE-4582-B896-1E821C1DFAE9}"/>
    <cellStyle name="Calculation 3 3 10 2" xfId="3688" xr:uid="{5E1BBBC1-F0FF-4A15-92C5-188CC4D79D2A}"/>
    <cellStyle name="Calculation 3 3 11" xfId="1891" xr:uid="{C7D3DAC9-8CB0-4745-ADCE-2B6380D93CE2}"/>
    <cellStyle name="Calculation 3 3 11 2" xfId="3767" xr:uid="{A2E59693-4B65-4437-93AB-4A693524CA3A}"/>
    <cellStyle name="Calculation 3 3 12" xfId="1845" xr:uid="{AB8DE9EE-CEAE-47C3-B859-6242288A7073}"/>
    <cellStyle name="Calculation 3 3 12 2" xfId="3723" xr:uid="{2DC46A89-B077-455C-9AFB-F2EF2BAAA25A}"/>
    <cellStyle name="Calculation 3 3 13" xfId="3129" xr:uid="{DD66D9C2-4259-4A51-A444-EED1162F58B2}"/>
    <cellStyle name="Calculation 3 3 13 2" xfId="4984" xr:uid="{0DE19768-9378-4C6A-90F1-BA803BD560FB}"/>
    <cellStyle name="Calculation 3 3 14" xfId="3297" xr:uid="{E906E6A2-F784-4DB7-9758-EE34F20C5A42}"/>
    <cellStyle name="Calculation 3 3 14 2" xfId="5149" xr:uid="{B23092C4-C325-4F16-91C4-6D5DAEC70505}"/>
    <cellStyle name="Calculation 3 3 15" xfId="3382" xr:uid="{B0BE3B93-D5FA-4CB4-AC2C-F70833B72833}"/>
    <cellStyle name="Calculation 3 3 15 2" xfId="5234" xr:uid="{7A6EC4B9-D85F-4E4A-BEB3-0D47219B2CF0}"/>
    <cellStyle name="Calculation 3 3 16" xfId="3221" xr:uid="{DEF69E64-23F3-4076-9E17-98B02A2BF156}"/>
    <cellStyle name="Calculation 3 3 16 2" xfId="5073" xr:uid="{1CDDB47C-4829-4AFB-9290-23B2DA9F31B0}"/>
    <cellStyle name="Calculation 3 3 17" xfId="1658" xr:uid="{493CA8D3-E5B6-4B34-8946-ED9CEE0ED5F8}"/>
    <cellStyle name="Calculation 3 3 17 2" xfId="3537" xr:uid="{8DF93FEF-FE4F-4A9C-9359-83B5BF3D82FA}"/>
    <cellStyle name="Calculation 3 3 18" xfId="3497" xr:uid="{F8B138BF-80C6-46B1-9964-048741907933}"/>
    <cellStyle name="Calculation 3 3 18 2" xfId="5349" xr:uid="{24842169-67D4-4A99-A4C3-70BD6FBDD0F6}"/>
    <cellStyle name="Calculation 3 3 19" xfId="3201" xr:uid="{1D9A20DA-6173-4F95-B5EB-5A8A55C97599}"/>
    <cellStyle name="Calculation 3 3 19 2" xfId="5053" xr:uid="{6728B090-19F4-4A8E-ADBC-87E42028FC8A}"/>
    <cellStyle name="Calculation 3 3 2" xfId="2572" xr:uid="{8505CF85-9C0E-40D9-9BC8-88F4132A6B72}"/>
    <cellStyle name="Calculation 3 3 2 2" xfId="4431" xr:uid="{AF59F287-19DD-453B-88B3-79DC129C84FE}"/>
    <cellStyle name="Calculation 3 3 3" xfId="2648" xr:uid="{620F6F2C-9CDB-4346-A978-AD0DD8D4FE52}"/>
    <cellStyle name="Calculation 3 3 3 2" xfId="4507" xr:uid="{19585A30-664C-4B73-B45C-081154E4DF3D}"/>
    <cellStyle name="Calculation 3 3 4" xfId="1715" xr:uid="{38DC08F1-5641-4AC2-BDB1-1E6276AAE096}"/>
    <cellStyle name="Calculation 3 3 4 2" xfId="3594" xr:uid="{1FDC254E-1EAD-4E44-A59F-04EF2BEF1417}"/>
    <cellStyle name="Calculation 3 3 5" xfId="2816" xr:uid="{D55B4582-D151-42C0-A92E-1FAC65CEBCD6}"/>
    <cellStyle name="Calculation 3 3 5 2" xfId="4673" xr:uid="{D7B22700-21F2-4788-AFBC-EC1565D22B21}"/>
    <cellStyle name="Calculation 3 3 6" xfId="2897" xr:uid="{FFC8DA32-83AC-42C6-A90B-F22F79CF1740}"/>
    <cellStyle name="Calculation 3 3 6 2" xfId="4753" xr:uid="{79862036-4A7C-4FBF-920E-5CEE224C2317}"/>
    <cellStyle name="Calculation 3 3 7" xfId="2979" xr:uid="{CF7FB173-C430-4777-BA2C-6AEEEB972E7A}"/>
    <cellStyle name="Calculation 3 3 7 2" xfId="4835" xr:uid="{A5345179-7A9D-4595-A677-D96B7ED74599}"/>
    <cellStyle name="Calculation 3 3 8" xfId="3063" xr:uid="{30281D2F-7E8D-4BCA-B89C-1208D37F69F6}"/>
    <cellStyle name="Calculation 3 3 8 2" xfId="4919" xr:uid="{1E6A8BEF-9B76-401E-B1F1-ED484BCC198F}"/>
    <cellStyle name="Calculation 3 3 9" xfId="3134" xr:uid="{B224378C-FF3D-40C2-A218-60CBEF89169E}"/>
    <cellStyle name="Calculation 3 3 9 2" xfId="4988" xr:uid="{830B98ED-4F39-4B20-BB22-1FC77889F208}"/>
    <cellStyle name="Calculation 3 4" xfId="2217" xr:uid="{3E3B64C8-591F-463C-863C-A0408FE3A63C}"/>
    <cellStyle name="Calculation 3 4 2" xfId="4085" xr:uid="{6238CE5E-FDC5-4C2F-A2A1-38BE57820D5C}"/>
    <cellStyle name="Calculation 3 5" xfId="2034" xr:uid="{F66D4464-9A26-4937-8965-3B08DF48B8CE}"/>
    <cellStyle name="Calculation 3 5 2" xfId="3904" xr:uid="{D57A26EC-3166-4FCE-9325-FAB686FB2CE5}"/>
    <cellStyle name="Calculation 3 6" xfId="2116" xr:uid="{7C62FEA4-1ECB-42AF-B404-39B5F5C71675}"/>
    <cellStyle name="Calculation 3 6 2" xfId="3985" xr:uid="{24936F66-A601-46A2-984B-4BE03F5B101E}"/>
    <cellStyle name="Calculation 3 7" xfId="2703" xr:uid="{1DB9999A-E697-43E1-A077-7AB0D59AE480}"/>
    <cellStyle name="Calculation 3 7 2" xfId="4560" xr:uid="{AB84D936-47E2-4F35-9C0F-7FB766D4314C}"/>
    <cellStyle name="Calculation 3 8" xfId="2128" xr:uid="{E3B179C4-E25F-4FBD-8798-4FB98C81F608}"/>
    <cellStyle name="Calculation 3 8 2" xfId="3997" xr:uid="{1A5AFF01-2DB8-4B83-92A0-D4CA779F431D}"/>
    <cellStyle name="Calculation 3 9" xfId="2673" xr:uid="{B6B0312F-F08A-4FE6-A91F-CA1999CE447D}"/>
    <cellStyle name="Calculation 3 9 2" xfId="4530" xr:uid="{FC4BBDAB-34E7-466A-AEF6-99198CAF2722}"/>
    <cellStyle name="Calculation 4" xfId="1052" xr:uid="{9CB61873-500F-46AC-AD33-57CEC626C4BF}"/>
    <cellStyle name="Calculation 4 10" xfId="2483" xr:uid="{A349245D-0219-4052-8F99-9408CD42FC2A}"/>
    <cellStyle name="Calculation 4 10 2" xfId="4344" xr:uid="{22F88DAB-2683-4CFC-BFF4-0678CD4498A6}"/>
    <cellStyle name="Calculation 4 11" xfId="2267" xr:uid="{F7AA77B1-E863-4559-B0DB-E8E0F003A4B0}"/>
    <cellStyle name="Calculation 4 11 2" xfId="4135" xr:uid="{FA6F4E3E-7CB9-44FC-9D19-A5B3A6BE426E}"/>
    <cellStyle name="Calculation 4 12" xfId="1865" xr:uid="{CCAA3626-3277-4EE5-82E3-0A20C10B9DCF}"/>
    <cellStyle name="Calculation 4 12 2" xfId="3743" xr:uid="{D2322CE3-4A2E-4748-840D-D2961C789630}"/>
    <cellStyle name="Calculation 4 13" xfId="2197" xr:uid="{C5093FFD-B54F-4020-A0AA-270682066148}"/>
    <cellStyle name="Calculation 4 13 2" xfId="4065" xr:uid="{406149A0-67DC-486A-886B-9982B6D85362}"/>
    <cellStyle name="Calculation 4 14" xfId="2156" xr:uid="{0CE583EF-916E-4288-9614-D74FF468F2CC}"/>
    <cellStyle name="Calculation 4 14 2" xfId="4025" xr:uid="{1D3DAD93-6246-4EF3-8B13-A8E3BFFD5153}"/>
    <cellStyle name="Calculation 4 15" xfId="2352" xr:uid="{081CD7C8-C3C3-4F56-9B76-DF1616B507D6}"/>
    <cellStyle name="Calculation 4 15 2" xfId="4217" xr:uid="{4BF3B4EC-4CE7-4EF1-96BE-CA86F465443C}"/>
    <cellStyle name="Calculation 4 16" xfId="3209" xr:uid="{F66D5D1F-E12B-45AB-903E-EE492EACF0D9}"/>
    <cellStyle name="Calculation 4 16 2" xfId="5061" xr:uid="{F695C563-B601-48B1-A5CC-978C605BD82A}"/>
    <cellStyle name="Calculation 4 17" xfId="2135" xr:uid="{057C5AD2-3450-4365-AB4A-F71BDB798A36}"/>
    <cellStyle name="Calculation 4 17 2" xfId="4004" xr:uid="{3656D72F-F3D2-4943-97A3-AF279B0399FE}"/>
    <cellStyle name="Calculation 4 18" xfId="2126" xr:uid="{BB971E62-006D-4DF2-934E-8754D8B0628A}"/>
    <cellStyle name="Calculation 4 18 2" xfId="3995" xr:uid="{40DEDD09-7C8B-43AD-8A10-4DBCD7EA13DF}"/>
    <cellStyle name="Calculation 4 19" xfId="3156" xr:uid="{5FBFA1E0-5ECE-4E83-AD60-874C88707E10}"/>
    <cellStyle name="Calculation 4 19 2" xfId="5009" xr:uid="{8D7332A2-BEEE-432C-AB06-AC2AF0E011B6}"/>
    <cellStyle name="Calculation 4 2" xfId="1565" xr:uid="{BA556F55-1991-4227-8F74-A050CBE935D3}"/>
    <cellStyle name="Calculation 4 2 10" xfId="2466" xr:uid="{FA19E0B3-0967-4FA0-9DEB-6D22623180E5}"/>
    <cellStyle name="Calculation 4 2 10 2" xfId="4327" xr:uid="{822DF155-C4E9-4D59-B9EC-EC7DD3E285BD}"/>
    <cellStyle name="Calculation 4 2 11" xfId="1906" xr:uid="{F11A0E2F-05B5-4D0B-B67D-8F8D7F78434A}"/>
    <cellStyle name="Calculation 4 2 11 2" xfId="3781" xr:uid="{17ACBDA3-1D91-4CEF-9A29-E5615538A5C9}"/>
    <cellStyle name="Calculation 4 2 12" xfId="2303" xr:uid="{19DE2001-CB87-44A0-AE0D-F229ED19FB64}"/>
    <cellStyle name="Calculation 4 2 12 2" xfId="4170" xr:uid="{3EBB6122-67A8-41A9-A574-D610118EB3A7}"/>
    <cellStyle name="Calculation 4 2 13" xfId="1787" xr:uid="{AA7A32E3-64A8-4A7D-A54F-14FBC8AB35EB}"/>
    <cellStyle name="Calculation 4 2 13 2" xfId="3666" xr:uid="{6D6204EE-D8EB-4A37-91D1-092AA5E1F0C6}"/>
    <cellStyle name="Calculation 4 2 14" xfId="3258" xr:uid="{053EFCA1-464B-4D1F-A052-41D1406DBEF4}"/>
    <cellStyle name="Calculation 4 2 14 2" xfId="5110" xr:uid="{BB143867-50C0-40A5-98B0-8FEAF70B498A}"/>
    <cellStyle name="Calculation 4 2 15" xfId="3344" xr:uid="{8940B99B-2E49-4503-ACBD-0D42F11B3727}"/>
    <cellStyle name="Calculation 4 2 15 2" xfId="5196" xr:uid="{B51A9BC1-9CB0-451F-9C1D-C2D53FA138B4}"/>
    <cellStyle name="Calculation 4 2 16" xfId="2083" xr:uid="{99ADC8F8-4B37-4244-B85C-ED7CDCBB560F}"/>
    <cellStyle name="Calculation 4 2 16 2" xfId="3952" xr:uid="{64461840-7299-4DEB-80A2-27B3896EBF2F}"/>
    <cellStyle name="Calculation 4 2 17" xfId="3135" xr:uid="{0588D060-3E6E-4424-A03F-890309643A0A}"/>
    <cellStyle name="Calculation 4 2 17 2" xfId="4989" xr:uid="{7C1FA61F-6FD1-4EF3-AA81-0BE1B92A4D9E}"/>
    <cellStyle name="Calculation 4 2 18" xfId="3459" xr:uid="{92A64A64-01E6-4572-B745-81968A2B3451}"/>
    <cellStyle name="Calculation 4 2 18 2" xfId="5311" xr:uid="{1A9206CC-D5FF-4E40-91F9-5771091AA5B0}"/>
    <cellStyle name="Calculation 4 2 19" xfId="2885" xr:uid="{099CF740-34D2-4813-B663-EBBAC75BD4FD}"/>
    <cellStyle name="Calculation 4 2 19 2" xfId="4741" xr:uid="{1F124476-AF5B-495F-AA06-CE426160D452}"/>
    <cellStyle name="Calculation 4 2 2" xfId="2536" xr:uid="{E2E936B3-3EA5-4B80-B68A-378ED9C5025A}"/>
    <cellStyle name="Calculation 4 2 2 2" xfId="4396" xr:uid="{0B1BCA11-BD74-489B-9530-A5A8C87FE2EC}"/>
    <cellStyle name="Calculation 4 2 3" xfId="2608" xr:uid="{44931C4D-35D2-4E60-A249-F2FC679995DA}"/>
    <cellStyle name="Calculation 4 2 3 2" xfId="4467" xr:uid="{500BBCBE-A7A0-475B-B13E-E935C9FA6BDF}"/>
    <cellStyle name="Calculation 4 2 4" xfId="1674" xr:uid="{AD1059E9-9567-4B2D-8824-3AE3E33E803B}"/>
    <cellStyle name="Calculation 4 2 4 2" xfId="3553" xr:uid="{E13FB61F-A9C2-4201-BCA9-F49E73F97665}"/>
    <cellStyle name="Calculation 4 2 5" xfId="2780" xr:uid="{F7969E62-BE2B-4573-84A0-C8C06E7A671D}"/>
    <cellStyle name="Calculation 4 2 5 2" xfId="4637" xr:uid="{82366194-B2E7-4642-ADEE-DB36D7ACF092}"/>
    <cellStyle name="Calculation 4 2 6" xfId="2855" xr:uid="{B3E3E2A2-2A48-4318-B44D-DCD0890906FB}"/>
    <cellStyle name="Calculation 4 2 6 2" xfId="4711" xr:uid="{2A7E9672-146F-44DB-9E90-1A906D4A76CC}"/>
    <cellStyle name="Calculation 4 2 7" xfId="2942" xr:uid="{574096EB-DC83-481E-96EA-3E2F7E6FFB39}"/>
    <cellStyle name="Calculation 4 2 7 2" xfId="4798" xr:uid="{3D5B373C-29E7-422E-A805-81CB8A3AF3B9}"/>
    <cellStyle name="Calculation 4 2 8" xfId="3031" xr:uid="{797897B8-EB33-4008-9539-A27E7B21AACD}"/>
    <cellStyle name="Calculation 4 2 8 2" xfId="4887" xr:uid="{3AF1E9B2-0576-4A4A-9909-5B05167400A0}"/>
    <cellStyle name="Calculation 4 2 9" xfId="3100" xr:uid="{E4508D58-BB6A-4C9E-A84E-0851246FC5A0}"/>
    <cellStyle name="Calculation 4 2 9 2" xfId="4955" xr:uid="{2A69E895-5BBA-4034-ADCE-C6CCDCFB92E9}"/>
    <cellStyle name="Calculation 4 20" xfId="3425" xr:uid="{AE97549D-30B4-4F7B-8FB3-E195E7A8B7E2}"/>
    <cellStyle name="Calculation 4 20 2" xfId="5277" xr:uid="{2BFE21E8-252C-4014-B229-0F1DCECED1EE}"/>
    <cellStyle name="Calculation 4 21" xfId="3178" xr:uid="{927BE155-B59B-42F8-9B2D-73C2E60002C3}"/>
    <cellStyle name="Calculation 4 21 2" xfId="5031" xr:uid="{2D1AF7FF-E4F4-4AAD-B464-CDBB4AA6D49D}"/>
    <cellStyle name="Calculation 4 3" xfId="1563" xr:uid="{5525DE8F-B850-4F5F-A699-FEAC231BDF3F}"/>
    <cellStyle name="Calculation 4 3 10" xfId="2374" xr:uid="{FE04A24A-3083-4F4A-8F93-7D06C2ED1D4B}"/>
    <cellStyle name="Calculation 4 3 10 2" xfId="4238" xr:uid="{0CD311F5-2A4B-49B0-93B4-1619D8CA8825}"/>
    <cellStyle name="Calculation 4 3 11" xfId="2442" xr:uid="{D4CF51AA-AF0F-476F-8624-60F180F7D15A}"/>
    <cellStyle name="Calculation 4 3 11 2" xfId="4303" xr:uid="{296C7793-2E8F-4273-991C-964D591AC64F}"/>
    <cellStyle name="Calculation 4 3 12" xfId="2498" xr:uid="{95033D26-088B-4D55-A135-F2EE728FAA5E}"/>
    <cellStyle name="Calculation 4 3 12 2" xfId="4359" xr:uid="{24C46F30-5C41-44FA-9B02-AE92A8D0864B}"/>
    <cellStyle name="Calculation 4 3 13" xfId="2056" xr:uid="{D4449462-9E9D-44E0-843A-9569E6F53627}"/>
    <cellStyle name="Calculation 4 3 13 2" xfId="3925" xr:uid="{1F4FE294-8345-4B67-AC54-008DE5CD9028}"/>
    <cellStyle name="Calculation 4 3 14" xfId="3256" xr:uid="{0B09279D-4081-4147-82FF-CD8A345A68DA}"/>
    <cellStyle name="Calculation 4 3 14 2" xfId="5108" xr:uid="{275DEAA7-3649-4B33-837F-5B3C1C94B31E}"/>
    <cellStyle name="Calculation 4 3 15" xfId="3342" xr:uid="{6DAFA49A-8F46-49AF-9354-055B53D8EBA6}"/>
    <cellStyle name="Calculation 4 3 15 2" xfId="5194" xr:uid="{806A0D52-D4C9-422A-9EFA-E1CC374E586F}"/>
    <cellStyle name="Calculation 4 3 16" xfId="2903" xr:uid="{05D7E03E-B423-49B6-949B-3B86E31FE116}"/>
    <cellStyle name="Calculation 4 3 16 2" xfId="4759" xr:uid="{8876495B-5FD4-4C38-B184-E70D4747E0FF}"/>
    <cellStyle name="Calculation 4 3 17" xfId="1752" xr:uid="{07FCFE55-4F1D-4459-8354-AE6E4AD6595A}"/>
    <cellStyle name="Calculation 4 3 17 2" xfId="3631" xr:uid="{B524D60D-1611-415E-9013-C3AFA680B97A}"/>
    <cellStyle name="Calculation 4 3 18" xfId="3457" xr:uid="{14E66BCD-AB27-4B1C-B5A8-50FDFA4C47CB}"/>
    <cellStyle name="Calculation 4 3 18 2" xfId="5309" xr:uid="{F47DFE26-3282-4DD0-A015-465A97CB48DB}"/>
    <cellStyle name="Calculation 4 3 19" xfId="2695" xr:uid="{E3E361EF-A058-4785-B097-5FD233043BB3}"/>
    <cellStyle name="Calculation 4 3 19 2" xfId="4552" xr:uid="{E609CC5D-DF4F-4680-88E2-E12EE069970D}"/>
    <cellStyle name="Calculation 4 3 2" xfId="2534" xr:uid="{8583AF70-3756-44CF-ADD2-306EB3458470}"/>
    <cellStyle name="Calculation 4 3 2 2" xfId="4394" xr:uid="{B52476EA-16AD-4003-9D27-E5AF47CF7E21}"/>
    <cellStyle name="Calculation 4 3 3" xfId="2606" xr:uid="{DB795BC2-6F16-44FD-9917-FA4E7CFD9BB7}"/>
    <cellStyle name="Calculation 4 3 3 2" xfId="4465" xr:uid="{E98B8F30-9808-45FA-8F53-977200051969}"/>
    <cellStyle name="Calculation 4 3 4" xfId="2435" xr:uid="{02AFF947-E92B-495C-8956-38EBEB2D8022}"/>
    <cellStyle name="Calculation 4 3 4 2" xfId="4296" xr:uid="{264F6A30-CBA0-48F2-A991-691A695CFD0B}"/>
    <cellStyle name="Calculation 4 3 5" xfId="2778" xr:uid="{45B0ACB4-D514-4F4C-8645-12A57CF6EC20}"/>
    <cellStyle name="Calculation 4 3 5 2" xfId="4635" xr:uid="{6BA402B1-2D88-455C-A5B9-6B5FA809E66D}"/>
    <cellStyle name="Calculation 4 3 6" xfId="2853" xr:uid="{664FE95C-9B59-4B64-848F-161D6A6EB1E2}"/>
    <cellStyle name="Calculation 4 3 6 2" xfId="4709" xr:uid="{284DF1C5-F3DE-4300-99BA-C55377C64E9A}"/>
    <cellStyle name="Calculation 4 3 7" xfId="2940" xr:uid="{05EB4A5C-54F0-4210-9923-D64C395B6A63}"/>
    <cellStyle name="Calculation 4 3 7 2" xfId="4796" xr:uid="{4BD59FE6-F92B-4365-84F6-6EB7B93D6DAF}"/>
    <cellStyle name="Calculation 4 3 8" xfId="3029" xr:uid="{79A3AA09-57EC-4965-8FDC-C49B6D0BB224}"/>
    <cellStyle name="Calculation 4 3 8 2" xfId="4885" xr:uid="{B063F9C4-10CA-4B33-95D0-38D8117EA356}"/>
    <cellStyle name="Calculation 4 3 9" xfId="3098" xr:uid="{FBAB19F4-2788-4FDB-BA7C-7C39AEB86F2F}"/>
    <cellStyle name="Calculation 4 3 9 2" xfId="4953" xr:uid="{3CF32BFC-9FC8-460D-B6D3-0F77C5C5C2F6}"/>
    <cellStyle name="Calculation 4 4" xfId="2218" xr:uid="{C7E1A544-3885-4721-857E-9F58917F5EE9}"/>
    <cellStyle name="Calculation 4 4 2" xfId="4086" xr:uid="{92A2AA08-6275-4BEE-A512-4D64F3C5FC13}"/>
    <cellStyle name="Calculation 4 5" xfId="2033" xr:uid="{6394A167-60D7-4B5C-A2DF-BD5D20B002DD}"/>
    <cellStyle name="Calculation 4 5 2" xfId="3903" xr:uid="{3F1D3EAF-C655-4694-9A0A-D51FCA3EA83A}"/>
    <cellStyle name="Calculation 4 6" xfId="2115" xr:uid="{406E220C-7F91-4DFD-BD88-DF5E2CD17E2E}"/>
    <cellStyle name="Calculation 4 6 2" xfId="3984" xr:uid="{EB8FB7F7-9F1B-41FC-B142-A8394E11AC29}"/>
    <cellStyle name="Calculation 4 7" xfId="2667" xr:uid="{90E6BCAB-791A-4E5E-A328-05773017B23A}"/>
    <cellStyle name="Calculation 4 7 2" xfId="4524" xr:uid="{8807CB2D-FFB1-4C67-BEB1-BFFE1C59B38C}"/>
    <cellStyle name="Calculation 4 8" xfId="2127" xr:uid="{042A5D87-EA1E-44BF-96A2-53796AB53F2E}"/>
    <cellStyle name="Calculation 4 8 2" xfId="3996" xr:uid="{B65A7005-5397-4E57-BA09-EA0642FAE2CD}"/>
    <cellStyle name="Calculation 4 9" xfId="2727" xr:uid="{7D344615-3E92-4E04-B8E0-C32BF260CE6D}"/>
    <cellStyle name="Calculation 4 9 2" xfId="4584" xr:uid="{F3F4B034-0216-4F1B-84CF-B05A4C83B540}"/>
    <cellStyle name="Calculation 5" xfId="1526" xr:uid="{52FAF44F-67A7-4269-85B1-B2B5632288FA}"/>
    <cellStyle name="Calculation 5 10" xfId="2009" xr:uid="{E025BF3F-F1E0-4A9F-85DC-C29BC11ACBEC}"/>
    <cellStyle name="Calculation 5 10 2" xfId="3879" xr:uid="{B6634CB8-464D-4C4C-902F-FE81521EE7F0}"/>
    <cellStyle name="Calculation 5 11" xfId="1742" xr:uid="{7593EE0F-1802-4C73-A82A-E0BF504C861A}"/>
    <cellStyle name="Calculation 5 11 2" xfId="3621" xr:uid="{84DD6E85-AB8B-4CFA-872A-9CCBBF1F81D5}"/>
    <cellStyle name="Calculation 5 12" xfId="1858" xr:uid="{BC8A08D4-9FBD-48F6-B9D1-0D550A4EABAA}"/>
    <cellStyle name="Calculation 5 12 2" xfId="3736" xr:uid="{F6DFD4FE-5A2B-4D34-8326-5C828A5A8348}"/>
    <cellStyle name="Calculation 5 13" xfId="2990" xr:uid="{C3C62ED0-B2E4-4BD6-A31D-8A6C7499E3DE}"/>
    <cellStyle name="Calculation 5 13 2" xfId="4846" xr:uid="{319B6FA0-5839-47E9-BA2C-B73FB4AE2C86}"/>
    <cellStyle name="Calculation 5 14" xfId="3226" xr:uid="{F9E8411C-9499-4475-AD82-FBC26DBBDEDE}"/>
    <cellStyle name="Calculation 5 14 2" xfId="5078" xr:uid="{72FD1F1C-6322-4BED-8FFB-6FDDD7664BF6}"/>
    <cellStyle name="Calculation 5 15" xfId="3313" xr:uid="{ED226B5A-A16E-40B6-8DFC-9C4DDBABD053}"/>
    <cellStyle name="Calculation 5 15 2" xfId="5165" xr:uid="{090E8559-8B35-4120-BB27-3C6BADB4105F}"/>
    <cellStyle name="Calculation 5 16" xfId="2324" xr:uid="{86471610-4772-404B-B1AA-4C1D96CC0617}"/>
    <cellStyle name="Calculation 5 16 2" xfId="4191" xr:uid="{31FC8E72-7A01-4B7D-88C0-0B8865E4E5E8}"/>
    <cellStyle name="Calculation 5 17" xfId="2227" xr:uid="{85971A5A-2540-4D18-AEA1-FF184441E134}"/>
    <cellStyle name="Calculation 5 17 2" xfId="4095" xr:uid="{40E9E6F0-9514-4806-8465-6EBBDB10F7AD}"/>
    <cellStyle name="Calculation 5 18" xfId="2216" xr:uid="{7FE852F6-1540-443E-B774-3BD1D18CD6F2}"/>
    <cellStyle name="Calculation 5 18 2" xfId="4084" xr:uid="{3D5F3C5A-A89B-4B1D-A230-2F03B48A1EE4}"/>
    <cellStyle name="Calculation 5 19" xfId="3413" xr:uid="{3806982B-B677-4056-A357-021FC0B7A62F}"/>
    <cellStyle name="Calculation 5 19 2" xfId="5265" xr:uid="{C9A67885-8083-455D-8C64-927D6248BEFB}"/>
    <cellStyle name="Calculation 5 2" xfId="2502" xr:uid="{DAEEB02D-5767-4FBB-A098-D9B7600FC6BD}"/>
    <cellStyle name="Calculation 5 2 2" xfId="4363" xr:uid="{8B6B3C59-A67C-407A-8DC2-CA0066D82D9B}"/>
    <cellStyle name="Calculation 5 3" xfId="1764" xr:uid="{BF8BC239-7CDD-4FE0-8C14-64506B16A39F}"/>
    <cellStyle name="Calculation 5 3 2" xfId="3643" xr:uid="{10EF97D4-3EE0-47CC-AD77-DEABE30BD431}"/>
    <cellStyle name="Calculation 5 4" xfId="2471" xr:uid="{F1D06BDF-BE9D-4E24-9D3C-69D080FB401A}"/>
    <cellStyle name="Calculation 5 4 2" xfId="4332" xr:uid="{7F51D180-2492-4168-88B4-5E661830FE14}"/>
    <cellStyle name="Calculation 5 5" xfId="2749" xr:uid="{65B1935A-855B-4C41-905E-65C09EAEC265}"/>
    <cellStyle name="Calculation 5 5 2" xfId="4606" xr:uid="{D2FBE0D5-CF57-48B1-BF51-F07B6F25F0E8}"/>
    <cellStyle name="Calculation 5 6" xfId="1810" xr:uid="{FDF4DC22-E97C-4193-846A-310632BED52D}"/>
    <cellStyle name="Calculation 5 6 2" xfId="3689" xr:uid="{22B0BFEC-801E-4FC9-99EE-3401B4A64D52}"/>
    <cellStyle name="Calculation 5 7" xfId="2912" xr:uid="{57BA3B4F-1010-41C2-8D9B-191E03963167}"/>
    <cellStyle name="Calculation 5 7 2" xfId="4768" xr:uid="{C8C02835-9FB8-484D-A822-FD1A11458B46}"/>
    <cellStyle name="Calculation 5 8" xfId="3003" xr:uid="{991E52E4-B818-4C7D-88D4-3371ADB9DA87}"/>
    <cellStyle name="Calculation 5 8 2" xfId="4859" xr:uid="{E653AF10-3BF6-4EA5-AC06-3F4A90C00447}"/>
    <cellStyle name="Calculation 5 9" xfId="1635" xr:uid="{D10FD389-291C-45D9-B596-B75B2CC09F1C}"/>
    <cellStyle name="Calculation 5 9 2" xfId="3516" xr:uid="{CD3387E6-11E6-4448-ABCB-3B1FC2A5F45A}"/>
    <cellStyle name="Calculation 6" xfId="1598" xr:uid="{641B9FD4-9901-4024-B556-43714DB49552}"/>
    <cellStyle name="Calculation 6 10" xfId="1796" xr:uid="{66BA550B-75F9-4B82-9942-A97201A140CF}"/>
    <cellStyle name="Calculation 6 10 2" xfId="3675" xr:uid="{3CA75885-8F55-447E-9664-51712CDF8142}"/>
    <cellStyle name="Calculation 6 11" xfId="1729" xr:uid="{CFA03B67-EB10-437D-BDEE-C4F1E902217E}"/>
    <cellStyle name="Calculation 6 11 2" xfId="3608" xr:uid="{A5828807-8FA8-48C5-96CA-B596728EE00C}"/>
    <cellStyle name="Calculation 6 12" xfId="2464" xr:uid="{1E6EB47A-7332-4FB2-A197-55DC7CCD3B3D}"/>
    <cellStyle name="Calculation 6 12 2" xfId="4325" xr:uid="{A297797C-9C17-4CE7-A481-5015FADB53AE}"/>
    <cellStyle name="Calculation 6 13" xfId="2714" xr:uid="{C263B786-7672-497C-B06B-B8CC79DDF064}"/>
    <cellStyle name="Calculation 6 13 2" xfId="4571" xr:uid="{A708A628-386D-4F9C-AB33-3F06CEB84348}"/>
    <cellStyle name="Calculation 6 14" xfId="3290" xr:uid="{8E30D5D7-0914-4446-A280-F7354F639D67}"/>
    <cellStyle name="Calculation 6 14 2" xfId="5142" xr:uid="{3C23FDB3-4E7C-484E-81F5-AE9FA190E81C}"/>
    <cellStyle name="Calculation 6 15" xfId="3375" xr:uid="{CF0DF27F-1ECD-4677-BE1B-9343D0050479}"/>
    <cellStyle name="Calculation 6 15 2" xfId="5227" xr:uid="{CBDE59AD-4193-41F5-A10D-7CE1B2F69ED5}"/>
    <cellStyle name="Calculation 6 16" xfId="1634" xr:uid="{0C5F307A-2793-4AF8-9349-03A039C8F91B}"/>
    <cellStyle name="Calculation 6 16 2" xfId="3515" xr:uid="{CFA41E07-CF12-4E5B-A5CA-1F12F4827D7B}"/>
    <cellStyle name="Calculation 6 17" xfId="2728" xr:uid="{53E766E2-C0D2-4F7C-9067-3FFD04E28F55}"/>
    <cellStyle name="Calculation 6 17 2" xfId="4585" xr:uid="{A8D19A92-6F53-4DFB-9750-9E5B7DCCAE0E}"/>
    <cellStyle name="Calculation 6 18" xfId="3490" xr:uid="{E0DE1299-1444-4B6A-91F6-722AFE9896A1}"/>
    <cellStyle name="Calculation 6 18 2" xfId="5342" xr:uid="{AD339710-A039-4EBD-83E1-ED8102F379AE}"/>
    <cellStyle name="Calculation 6 19" xfId="2723" xr:uid="{EBAF59D1-4ACD-4305-844A-CAE3CB630162}"/>
    <cellStyle name="Calculation 6 19 2" xfId="4580" xr:uid="{8A86EA00-4CCE-4B09-B05D-0B8EDA7011E9}"/>
    <cellStyle name="Calculation 6 2" xfId="2564" xr:uid="{9DF5D78E-E3D1-4F0E-A3CC-F37CA9A22114}"/>
    <cellStyle name="Calculation 6 2 2" xfId="4423" xr:uid="{13F2FB43-ED9B-4E4B-A087-13D883E26A8B}"/>
    <cellStyle name="Calculation 6 3" xfId="2640" xr:uid="{6CD87A54-FC24-416B-AE35-978BF7193B8A}"/>
    <cellStyle name="Calculation 6 3 2" xfId="4499" xr:uid="{20333A21-F40E-4388-A3E3-ADD1C4248743}"/>
    <cellStyle name="Calculation 6 4" xfId="2450" xr:uid="{09B1E6B2-71F6-4947-A4E5-A97F9E60AB1B}"/>
    <cellStyle name="Calculation 6 4 2" xfId="4311" xr:uid="{622329C1-5F93-490D-90AC-3B394FB69E86}"/>
    <cellStyle name="Calculation 6 5" xfId="2809" xr:uid="{F675A71A-8E19-457A-B116-AE47EF55638D}"/>
    <cellStyle name="Calculation 6 5 2" xfId="4666" xr:uid="{3F7F3A7C-15B3-4C91-B71B-7231C5B21261}"/>
    <cellStyle name="Calculation 6 6" xfId="2888" xr:uid="{514F2D4B-31B6-4202-94BC-9B2936EB7B7D}"/>
    <cellStyle name="Calculation 6 6 2" xfId="4744" xr:uid="{0F08BD55-F31C-44CE-B1F1-8DB7405C55E0}"/>
    <cellStyle name="Calculation 6 7" xfId="2971" xr:uid="{9BD12446-1091-4AE5-8894-E9D189BFFC58}"/>
    <cellStyle name="Calculation 6 7 2" xfId="4827" xr:uid="{4230DAF8-D337-4CBB-A8D1-1C758951ABD7}"/>
    <cellStyle name="Calculation 6 8" xfId="3056" xr:uid="{55944E00-90F7-46E3-B390-8EDABAC50647}"/>
    <cellStyle name="Calculation 6 8 2" xfId="4912" xr:uid="{F9D27617-40DD-49AF-AAB8-0A33C0CEA631}"/>
    <cellStyle name="Calculation 6 9" xfId="3126" xr:uid="{6AE2E9BF-9BA9-4E35-94E5-511E3474CA58}"/>
    <cellStyle name="Calculation 6 9 2" xfId="4981" xr:uid="{AC7C6402-99FC-41CD-906F-536487BF45F1}"/>
    <cellStyle name="Calculation 7" xfId="1659" xr:uid="{A2EC7376-1FDB-420E-A136-7B31F98404BF}"/>
    <cellStyle name="Calculation 7 2" xfId="3538" xr:uid="{78E9D2AF-FBB3-4D47-B215-443BBE0FC282}"/>
    <cellStyle name="Calculation 8" xfId="2380" xr:uid="{80516F58-A271-485C-8E90-1B2221DCDCF7}"/>
    <cellStyle name="Calculation 8 2" xfId="4243" xr:uid="{A5BA25ED-8F61-4DF6-A9CA-29B879FC3DC6}"/>
    <cellStyle name="Calculation 9" xfId="2358" xr:uid="{D4BEF1CF-E982-4B06-83AA-8DDF6B0D490A}"/>
    <cellStyle name="Calculation 9 2" xfId="4222" xr:uid="{929771EB-2AAA-4334-8908-89044D455FD8}"/>
    <cellStyle name="Check Cell" xfId="52" xr:uid="{D0732200-F1D9-436F-AB8C-7CC3B4C52F37}"/>
    <cellStyle name="Check Cell 2" xfId="1053" xr:uid="{310D038F-9FE3-45C9-BA1D-36CB6D9A0286}"/>
    <cellStyle name="Comma [00]" xfId="1054" xr:uid="{8AF73A72-9FA3-4B53-AED0-10E97D517D31}"/>
    <cellStyle name="Comma 2" xfId="1055" xr:uid="{B620BA9E-D413-49D1-83BF-689A4B8112EB}"/>
    <cellStyle name="Comma 3" xfId="1056" xr:uid="{A58F7B22-C7E3-4EAE-93B9-E72C5FEFB5DB}"/>
    <cellStyle name="comma zerodec" xfId="1057" xr:uid="{67069EA9-43E6-4FCF-B6D0-9835C60D959D}"/>
    <cellStyle name="Comma0" xfId="1058" xr:uid="{5DC52940-3713-4123-BE83-B1012D3D8FF2}"/>
    <cellStyle name="Currency [00]" xfId="1059" xr:uid="{7EE580F2-5817-4661-88A0-1791972A2F17}"/>
    <cellStyle name="Currency 2" xfId="1060" xr:uid="{7FE1349A-B01F-4C91-9660-29A00BE39634}"/>
    <cellStyle name="Currency 4" xfId="1061" xr:uid="{014928DA-A9F3-418A-A604-F72A7921DE1D}"/>
    <cellStyle name="Currency0" xfId="1062" xr:uid="{CE2E9E4F-196B-4DBC-8051-E6E14CF11209}"/>
    <cellStyle name="Currency1" xfId="1063" xr:uid="{5CEC6C02-A7B7-4417-89D8-9ED5875137DE}"/>
    <cellStyle name="Date" xfId="1064" xr:uid="{0F933584-02F2-449E-A549-30AF2613F67D}"/>
    <cellStyle name="Date 2" xfId="1065" xr:uid="{A139D87C-1B5C-4B5B-971A-A11F9A8EAB6B}"/>
    <cellStyle name="Date 3" xfId="1066" xr:uid="{C162CA76-4F91-4104-A7A9-041271A492E7}"/>
    <cellStyle name="Date Short" xfId="1067" xr:uid="{57E28B52-67C6-4867-94EF-91EA5F0AE8CB}"/>
    <cellStyle name="Date_USW" xfId="1068" xr:uid="{238DD6FF-A336-4D32-B926-15BDA53ABB23}"/>
    <cellStyle name="Dollar (zero dec)" xfId="1069" xr:uid="{EA0C8426-75E1-4CCE-AE2D-F87BC4AB6E69}"/>
    <cellStyle name="Enter Currency (0)" xfId="1070" xr:uid="{ABF23693-540F-4916-AEE9-FF7A3B62A726}"/>
    <cellStyle name="Enter Currency (2)" xfId="1071" xr:uid="{4AE8E260-09BC-4A3E-987F-2507B4B5CF1A}"/>
    <cellStyle name="Enter Units (0)" xfId="1072" xr:uid="{00662401-EE98-4838-9F19-0EA26C9F2C63}"/>
    <cellStyle name="Enter Units (1)" xfId="1073" xr:uid="{0F50838E-7B7C-40FF-82C2-5E9B0D7F4C32}"/>
    <cellStyle name="Enter Units (2)" xfId="1074" xr:uid="{87066883-DBD9-4936-833E-B55ED7193571}"/>
    <cellStyle name="Euro" xfId="4" xr:uid="{8CDA168A-0E82-4FFA-B3C1-77CB6D8EEA80}"/>
    <cellStyle name="Euro 2" xfId="1075" xr:uid="{62C303DB-7165-426E-B7E4-0E292A1410B6}"/>
    <cellStyle name="Excel Built-in Normal" xfId="15" xr:uid="{FE1096E0-63E4-4619-81D9-1726920BD509}"/>
    <cellStyle name="Explanatory Text" xfId="53" xr:uid="{3D92B556-4743-4162-82F5-AD2C5B48A6A0}"/>
    <cellStyle name="Explanatory Text 2" xfId="1076" xr:uid="{E85ECCF9-C52D-4BE7-9E69-647260CBDDC3}"/>
    <cellStyle name="Fixed" xfId="1077" xr:uid="{7AE1E014-AD6E-47F3-B5E9-A8328B6D6E67}"/>
    <cellStyle name="Fixed 2" xfId="1078" xr:uid="{083CD173-0E1A-4694-B97F-FE6DEB62CC67}"/>
    <cellStyle name="Fixed 3" xfId="1079" xr:uid="{6C9DFCC0-F014-4542-8F7A-DDF2924781B3}"/>
    <cellStyle name="Good" xfId="54" xr:uid="{EE00443A-896B-4638-9C27-66569974BE86}"/>
    <cellStyle name="Good 2" xfId="1080" xr:uid="{46661DF0-27AD-4D6F-B3DB-F42FBDEF0DBF}"/>
    <cellStyle name="Good 3" xfId="1081" xr:uid="{B2513A76-5B8B-41A6-ABB2-BCF1158D26F8}"/>
    <cellStyle name="Good 4" xfId="1082" xr:uid="{AC5351E0-3EAC-46EE-922A-0BF65B383B3A}"/>
    <cellStyle name="Grey" xfId="1083" xr:uid="{C16333D8-E908-40C0-984A-C0F54ABBA9D8}"/>
    <cellStyle name="Header1" xfId="1084" xr:uid="{EB100FAA-CD71-4D81-AE0F-874BA4F7DD1E}"/>
    <cellStyle name="Header2" xfId="1085" xr:uid="{966CA40A-4340-4933-8AFD-D261DAF4E7AE}"/>
    <cellStyle name="Header2 2" xfId="1566" xr:uid="{A1ABEF0A-B018-4AF1-8D6D-82FFBD720E54}"/>
    <cellStyle name="Header2 2 10" xfId="2908" xr:uid="{1AE67269-FBB6-482F-A23E-FB29E7FBEA16}"/>
    <cellStyle name="Header2 2 10 2" xfId="4764" xr:uid="{6876FF0F-86B0-4A47-A906-35127CE5ED6E}"/>
    <cellStyle name="Header2 2 11" xfId="3505" xr:uid="{0A8E363B-FC28-46D1-9E2B-330B2D14164D}"/>
    <cellStyle name="Header2 2 11 2" xfId="5357" xr:uid="{97780126-E348-48D6-A7B1-27EF685378BE}"/>
    <cellStyle name="Header2 2 12" xfId="3387" xr:uid="{B3501216-ABA2-4F43-9128-9CA9908C33D8}"/>
    <cellStyle name="Header2 2 12 2" xfId="5239" xr:uid="{A1A2491C-8CD3-4F69-8E9A-11BDD4F9CD4A}"/>
    <cellStyle name="Header2 2 2" xfId="2609" xr:uid="{096C0AE5-140E-424A-9255-7F358374CEF2}"/>
    <cellStyle name="Header2 2 2 2" xfId="4468" xr:uid="{F687D5F8-53BA-4970-95B1-49F5D1BD873F}"/>
    <cellStyle name="Header2 2 3" xfId="1738" xr:uid="{1E163CFA-C773-4E86-9B56-CAA4B812C38C}"/>
    <cellStyle name="Header2 2 3 2" xfId="3617" xr:uid="{BA7F5F54-0154-4D9F-85CD-6FADC9563CCB}"/>
    <cellStyle name="Header2 2 4" xfId="2943" xr:uid="{49AE5E7C-B40F-45A1-B23E-6B2C85455853}"/>
    <cellStyle name="Header2 2 4 2" xfId="4799" xr:uid="{A8146A92-B23F-406A-AB05-02D0CB68D2B8}"/>
    <cellStyle name="Header2 2 5" xfId="2447" xr:uid="{BD9D4AD1-3E36-43AB-AB8E-2F9B68A56FD1}"/>
    <cellStyle name="Header2 2 5 2" xfId="4308" xr:uid="{539105EB-AE5F-446C-9284-8DC85C56CD2A}"/>
    <cellStyle name="Header2 2 6" xfId="2019" xr:uid="{CD6EF247-3039-49EE-B966-BA5663737E4B}"/>
    <cellStyle name="Header2 2 6 2" xfId="3889" xr:uid="{1590EFA9-B08A-41E6-949F-B693ACDA045A}"/>
    <cellStyle name="Header2 2 7" xfId="2805" xr:uid="{0A57D223-AB29-48A7-B7B3-6E33FCEC2358}"/>
    <cellStyle name="Header2 2 7 2" xfId="4662" xr:uid="{0EF1560D-28EE-448B-BF6E-14F4AFA36EB5}"/>
    <cellStyle name="Header2 2 8" xfId="3259" xr:uid="{F64789AC-0FC3-4D2F-8D92-90F00C5B1AB2}"/>
    <cellStyle name="Header2 2 8 2" xfId="5111" xr:uid="{051DCD7E-8748-40A7-AF38-A46DF377E67D}"/>
    <cellStyle name="Header2 2 9" xfId="3401" xr:uid="{367F1600-99E0-43AE-9F03-3A35470B4698}"/>
    <cellStyle name="Header2 2 9 2" xfId="5253" xr:uid="{B3B18583-F1AF-48D4-A459-2260B48453C5}"/>
    <cellStyle name="Header2 3" xfId="1562" xr:uid="{B78E1E36-B1AB-4595-AB09-D0BAC6FFAD04}"/>
    <cellStyle name="Header2 3 10" xfId="2802" xr:uid="{7AFDDA12-1D78-432D-B02E-A24C5F7A604B}"/>
    <cellStyle name="Header2 3 10 2" xfId="4659" xr:uid="{C5545CA8-71E0-45F7-9ABE-3874DC1B8961}"/>
    <cellStyle name="Header2 3 11" xfId="3504" xr:uid="{1ECDD077-74BC-4913-BF95-31DAEBD66CB5}"/>
    <cellStyle name="Header2 3 11 2" xfId="5356" xr:uid="{FA95C67C-FEE5-4D1B-8198-D07AC82274BA}"/>
    <cellStyle name="Header2 3 12" xfId="2096" xr:uid="{9C355117-77B0-455B-8C3A-A29EF29AC73A}"/>
    <cellStyle name="Header2 3 12 2" xfId="3965" xr:uid="{3A748AB9-03EC-415C-BBC2-A1E3C07F1A1C}"/>
    <cellStyle name="Header2 3 2" xfId="2605" xr:uid="{06698BB7-3B5D-4168-ACA6-2D4658EC7770}"/>
    <cellStyle name="Header2 3 2 2" xfId="4464" xr:uid="{9A9C97A7-C5E0-4C49-A671-078755956ABA}"/>
    <cellStyle name="Header2 3 3" xfId="2441" xr:uid="{C2369FE4-3ABB-4F6A-AD56-B95CFF771AD3}"/>
    <cellStyle name="Header2 3 3 2" xfId="4302" xr:uid="{20572F26-0EBC-42D5-8C43-A564A9E6253A}"/>
    <cellStyle name="Header2 3 4" xfId="2939" xr:uid="{BCE0841F-5699-44DC-9EC5-0194DE1D60FA}"/>
    <cellStyle name="Header2 3 4 2" xfId="4795" xr:uid="{0793FC90-36A6-4229-84AF-24A6F7A6964C}"/>
    <cellStyle name="Header2 3 5" xfId="1899" xr:uid="{10A8B399-4440-4C5C-A9BB-B2D222E5263B}"/>
    <cellStyle name="Header2 3 5 2" xfId="3774" xr:uid="{F4BB7695-5D68-4758-86DB-73A19DD1A16F}"/>
    <cellStyle name="Header2 3 6" xfId="1736" xr:uid="{7D46B76C-8AA9-49E1-B8F0-3703F4FE79A5}"/>
    <cellStyle name="Header2 3 6 2" xfId="3615" xr:uid="{83A5F857-6A9F-432A-8064-E23B289F4657}"/>
    <cellStyle name="Header2 3 7" xfId="2046" xr:uid="{6BBD5D35-E23E-4CD0-B4E9-F5BB309103CE}"/>
    <cellStyle name="Header2 3 7 2" xfId="3915" xr:uid="{7E6229DC-0878-43F0-952A-3CB3D2E2107C}"/>
    <cellStyle name="Header2 3 8" xfId="3255" xr:uid="{770D4EC0-217A-4512-9760-F754EA53DB80}"/>
    <cellStyle name="Header2 3 8 2" xfId="5107" xr:uid="{05818753-4C67-4689-AF6D-04DCA8402B03}"/>
    <cellStyle name="Header2 3 9" xfId="3400" xr:uid="{603EE110-2074-4520-8D47-5653E838C0A8}"/>
    <cellStyle name="Header2 3 9 2" xfId="5252" xr:uid="{9647CDD7-BAF4-4BA1-8756-3F83CF46437F}"/>
    <cellStyle name="Header2 4" xfId="2487" xr:uid="{073778D5-03C3-4AE5-B455-04CDFACF520F}"/>
    <cellStyle name="Header2 4 2" xfId="4348" xr:uid="{EF230F33-E45D-4CEE-9234-B9AD7D2CF86E}"/>
    <cellStyle name="Header2 5" xfId="3208" xr:uid="{C0B17722-1C88-437B-B9AB-8180E9CBBE38}"/>
    <cellStyle name="Header2 5 2" xfId="5060" xr:uid="{B3974533-4D86-48BC-83EA-3F8AFDB176CB}"/>
    <cellStyle name="Header2 6" xfId="2359" xr:uid="{4FC430AD-B5D8-4463-BFA5-C3524FD42B09}"/>
    <cellStyle name="Header2 6 2" xfId="4223" xr:uid="{966FDD69-BD38-4E49-B3FC-63A4A6785FED}"/>
    <cellStyle name="Heading 1" xfId="55" xr:uid="{37FE6348-0AE5-46FE-9083-F2C3DB2D6572}"/>
    <cellStyle name="Heading 1 2" xfId="1086" xr:uid="{133FBEBD-8080-42CF-BE78-C3B1C55C1C85}"/>
    <cellStyle name="Heading 1 3" xfId="1087" xr:uid="{6B43336B-9E08-4DB4-85F6-AE5D3F44306A}"/>
    <cellStyle name="Heading 1 4" xfId="1088" xr:uid="{E149D7DF-4F3C-46A9-A549-3F739725D00C}"/>
    <cellStyle name="Heading 2" xfId="56" xr:uid="{EA4BDF09-E168-4054-9E4B-0F85DA006272}"/>
    <cellStyle name="Heading 2 2" xfId="1089" xr:uid="{21FE75D5-CCB4-4BE9-83B3-97D2237B9AFE}"/>
    <cellStyle name="Heading 2 3" xfId="1090" xr:uid="{541C9D31-B9C4-49DC-A4EF-4539A83A2983}"/>
    <cellStyle name="Heading 2 4" xfId="1091" xr:uid="{C5642C9F-2788-4B1B-B22D-3AA6C9A30896}"/>
    <cellStyle name="Heading 3" xfId="57" xr:uid="{8F08C3B1-5A3B-4FEB-8046-87AF3D90E380}"/>
    <cellStyle name="Heading 3 2" xfId="1092" xr:uid="{59C53874-5AA4-4BCB-86E8-5AE3E53F8B38}"/>
    <cellStyle name="Heading 3 3" xfId="1093" xr:uid="{CE0B654B-9B07-4F25-BD73-614F39B05889}"/>
    <cellStyle name="Heading 3 4" xfId="1094" xr:uid="{662E553D-97AE-4E9C-BEA3-756DF3F29C57}"/>
    <cellStyle name="Heading 4" xfId="58" xr:uid="{C650284D-0A9F-4AD2-ACB6-226227792A8A}"/>
    <cellStyle name="Heading 4 2" xfId="1095" xr:uid="{AEB68D32-50E9-4471-8CBD-1B24C492DA2F}"/>
    <cellStyle name="Heading 4 3" xfId="1096" xr:uid="{2069B2A1-9A6C-4071-9585-A7644D398240}"/>
    <cellStyle name="Heading 4 4" xfId="1097" xr:uid="{7E0D3BD5-1B6E-4B5C-B6CC-D57D07365CAD}"/>
    <cellStyle name="HEADING1" xfId="1098" xr:uid="{0CC0EB96-D62F-4FFC-8E84-4CDBAB8D7480}"/>
    <cellStyle name="HEADING2" xfId="1099" xr:uid="{0AB2313C-6237-4412-8E90-6D14F0DDE044}"/>
    <cellStyle name="Input" xfId="59" xr:uid="{07801FF9-BA87-42E7-85FC-5F8152A7D800}"/>
    <cellStyle name="Input [yellow]" xfId="1100" xr:uid="{85321EBD-071D-46B4-AF67-7D8DDF42FB67}"/>
    <cellStyle name="Input [yellow] 10" xfId="2205" xr:uid="{D0AF3692-6876-4E55-BDB6-6A21D4433524}"/>
    <cellStyle name="Input [yellow] 10 2" xfId="4073" xr:uid="{EEF44A40-F88F-4CBB-88F0-6C4843E8B919}"/>
    <cellStyle name="Input [yellow] 11" xfId="2167" xr:uid="{3A67AC3B-AA95-4D76-AA6F-75189AF6AA82}"/>
    <cellStyle name="Input [yellow] 11 2" xfId="4035" xr:uid="{699B037D-563C-4185-90EC-E17FCD48649D}"/>
    <cellStyle name="Input [yellow] 12" xfId="2519" xr:uid="{1168A4B4-5139-4105-A6F5-47A60AC2F6E6}"/>
    <cellStyle name="Input [yellow] 12 2" xfId="4380" xr:uid="{17937AB1-21A4-4820-B009-755949483D31}"/>
    <cellStyle name="Input [yellow] 13" xfId="1953" xr:uid="{2515F05E-9D52-49D4-9683-09CC70FB2149}"/>
    <cellStyle name="Input [yellow] 13 2" xfId="3826" xr:uid="{DB984A04-9774-466C-B28E-137C95B2DCE1}"/>
    <cellStyle name="Input [yellow] 14" xfId="2454" xr:uid="{D766AFF0-F114-4124-9DE8-5D269A72601C}"/>
    <cellStyle name="Input [yellow] 14 2" xfId="4315" xr:uid="{7603F77F-9E40-4BD0-986D-86E4EF0EFB1E}"/>
    <cellStyle name="Input [yellow] 15" xfId="2473" xr:uid="{68AB782B-1287-4755-9FF1-EF71B6290E4C}"/>
    <cellStyle name="Input [yellow] 15 2" xfId="4334" xr:uid="{A51F92D4-DF17-44DA-8C24-2EB23B7AB980}"/>
    <cellStyle name="Input [yellow] 16" xfId="2087" xr:uid="{E4C9E5FE-D624-4830-9380-DA08D2F1517C}"/>
    <cellStyle name="Input [yellow] 16 2" xfId="3956" xr:uid="{7EA0C3E4-4413-47E8-8854-9B2FC9521076}"/>
    <cellStyle name="Input [yellow] 17" xfId="3214" xr:uid="{F2DD033E-34F2-403C-89B5-54125658420D}"/>
    <cellStyle name="Input [yellow] 17 2" xfId="5066" xr:uid="{B65A0BD4-7776-4DAC-86DD-C28C8700DB28}"/>
    <cellStyle name="Input [yellow] 18" xfId="3409" xr:uid="{F06C3597-C6BB-4DD3-9EA3-06EB90306FA9}"/>
    <cellStyle name="Input [yellow] 18 2" xfId="5261" xr:uid="{6B0370A9-E1AA-4E5A-9129-18325444AF02}"/>
    <cellStyle name="Input [yellow] 2" xfId="1561" xr:uid="{290FA676-83AF-48D8-B439-052888E5CE1B}"/>
    <cellStyle name="Input [yellow] 2 2" xfId="2604" xr:uid="{D25E1248-7981-4567-95D8-DB8DB3D8B205}"/>
    <cellStyle name="Input [yellow] 2 2 2" xfId="4463" xr:uid="{A1CF2D0E-34B7-416B-8AF0-82609C1DAD82}"/>
    <cellStyle name="Input [yellow] 2 3" xfId="1677" xr:uid="{251260F8-27D3-4D9C-873B-7084F3E14FA1}"/>
    <cellStyle name="Input [yellow] 2 3 2" xfId="3556" xr:uid="{3F09CC0A-56B3-416D-96D7-A4C41289A17F}"/>
    <cellStyle name="Input [yellow] 2 4" xfId="2713" xr:uid="{09747F9B-785B-4DE5-9C51-8D84509BAEE4}"/>
    <cellStyle name="Input [yellow] 2 4 2" xfId="4570" xr:uid="{C4F97CE9-DC1B-47C5-BBEC-0D9D81F2ABDC}"/>
    <cellStyle name="Input [yellow] 2 5" xfId="1863" xr:uid="{5DA30F7F-F4E3-4FF6-8DB3-3A8F180A42AB}"/>
    <cellStyle name="Input [yellow] 2 5 2" xfId="3741" xr:uid="{CAB297CA-0418-4E68-A636-F989F7A1DAB4}"/>
    <cellStyle name="Input [yellow] 2 6" xfId="2722" xr:uid="{16A510C4-559F-4A94-98AE-44BE560496D8}"/>
    <cellStyle name="Input [yellow] 2 6 2" xfId="4579" xr:uid="{0C892C61-FF23-4192-8DA3-FFDA82C05339}"/>
    <cellStyle name="Input [yellow] 3" xfId="2002" xr:uid="{199946E0-2406-4D8B-855B-8838639B5E1B}"/>
    <cellStyle name="Input [yellow] 3 2" xfId="3874" xr:uid="{8B099F78-F9C8-4F23-BF27-D651BCABF5C3}"/>
    <cellStyle name="Input [yellow] 4" xfId="2080" xr:uid="{DFD4E3B5-2FC4-4A5C-AB39-61B3CCA419D3}"/>
    <cellStyle name="Input [yellow] 4 2" xfId="3949" xr:uid="{AB67C669-54DB-4B7B-81D4-B37AF7E528CB}"/>
    <cellStyle name="Input [yellow] 5" xfId="2510" xr:uid="{97B544C1-BD5A-4888-BD6A-85F3FFFC47AD}"/>
    <cellStyle name="Input [yellow] 5 2" xfId="4371" xr:uid="{C6B1F005-66FF-4ADB-87D9-72D4B8A0B1BF}"/>
    <cellStyle name="Input [yellow] 6" xfId="2106" xr:uid="{E1CC8E77-9311-4BF3-8551-26BA089E5086}"/>
    <cellStyle name="Input [yellow] 6 2" xfId="3975" xr:uid="{6747EED3-4B09-4B41-B39A-9FA38857FA05}"/>
    <cellStyle name="Input [yellow] 7" xfId="1973" xr:uid="{28CF6842-ABC9-4BF0-9A9D-88151FB580A4}"/>
    <cellStyle name="Input [yellow] 7 2" xfId="3845" xr:uid="{C6819EF9-A837-43F8-B061-67CC4AF565EA}"/>
    <cellStyle name="Input [yellow] 8" xfId="1921" xr:uid="{294B9C28-F995-4AF0-A8F2-D313662759CF}"/>
    <cellStyle name="Input [yellow] 8 2" xfId="3796" xr:uid="{981755CF-D8E5-42B2-9901-D28C0D83DCBD}"/>
    <cellStyle name="Input [yellow] 9" xfId="1661" xr:uid="{8BEB7477-FE6F-477C-A924-3D62B22C5777}"/>
    <cellStyle name="Input [yellow] 9 2" xfId="3540" xr:uid="{82A88AD0-FF88-4CF9-8F66-101F4D8AA291}"/>
    <cellStyle name="Input 10" xfId="1101" xr:uid="{2C86B4D2-B492-4F31-BB25-7DED28B17338}"/>
    <cellStyle name="Input 10 10" xfId="2122" xr:uid="{AE8E07DA-722C-4276-9FC1-CBC21D4667B6}"/>
    <cellStyle name="Input 10 10 2" xfId="3991" xr:uid="{CEAEDFDD-B104-44EC-97BC-940322F93492}"/>
    <cellStyle name="Input 10 11" xfId="2271" xr:uid="{00979CD8-AC71-4501-81E8-CB49AE1FEF0A}"/>
    <cellStyle name="Input 10 11 2" xfId="4139" xr:uid="{909BD88C-69B0-4151-91A1-E56DBEC87C6A}"/>
    <cellStyle name="Input 10 12" xfId="2236" xr:uid="{468D35F2-B051-43DD-A7D1-A4E4CC99EEA6}"/>
    <cellStyle name="Input 10 12 2" xfId="4104" xr:uid="{D8BE8B38-7068-458C-98E2-17F288DB0CDE}"/>
    <cellStyle name="Input 10 13" xfId="1861" xr:uid="{C7DD600C-CBA6-4263-A00D-341356995CF2}"/>
    <cellStyle name="Input 10 13 2" xfId="3739" xr:uid="{66B5787E-BAEB-492C-8EBC-10D435614C62}"/>
    <cellStyle name="Input 10 14" xfId="2168" xr:uid="{F13C43EE-4D3A-4958-853C-FC888AF0BCDD}"/>
    <cellStyle name="Input 10 14 2" xfId="4036" xr:uid="{AD46A09F-CCE0-4985-BA1B-419A8133B314}"/>
    <cellStyle name="Input 10 15" xfId="2144" xr:uid="{DC1D8178-29A2-43EC-9B65-018DCE9ADA68}"/>
    <cellStyle name="Input 10 15 2" xfId="4013" xr:uid="{20D1FDD2-D36A-4686-B9DB-A113707E8969}"/>
    <cellStyle name="Input 10 16" xfId="2966" xr:uid="{26662DBD-45A1-451A-B051-8408741E4609}"/>
    <cellStyle name="Input 10 16 2" xfId="4822" xr:uid="{632AF0F5-E67E-4BFF-A25F-796F4B4C7EDB}"/>
    <cellStyle name="Input 10 17" xfId="1929" xr:uid="{81559C59-CDF6-45A2-B614-B0B18B33E987}"/>
    <cellStyle name="Input 10 17 2" xfId="3803" xr:uid="{E709B43A-789B-4CCF-8807-5864D652A15D}"/>
    <cellStyle name="Input 10 18" xfId="3096" xr:uid="{1531BF4A-5287-4B0C-A7BB-EBB2C0D55837}"/>
    <cellStyle name="Input 10 18 2" xfId="4951" xr:uid="{BF212CD4-BBE2-4156-89DA-56D0CC92C520}"/>
    <cellStyle name="Input 10 19" xfId="2698" xr:uid="{DFAC5041-9E9C-4CAC-B6E9-54D3F926CE25}"/>
    <cellStyle name="Input 10 19 2" xfId="4555" xr:uid="{62A17CA8-D07A-4D5D-BAA9-51CF8D64DBF2}"/>
    <cellStyle name="Input 10 2" xfId="1567" xr:uid="{02D20225-401E-4FDB-9476-C82E4B5D7484}"/>
    <cellStyle name="Input 10 2 10" xfId="2364" xr:uid="{690505E2-9883-47B5-BB7C-2556258598AB}"/>
    <cellStyle name="Input 10 2 10 2" xfId="4228" xr:uid="{3E2869E2-FF70-495F-82BA-9AEF5EA6A46F}"/>
    <cellStyle name="Input 10 2 11" xfId="1744" xr:uid="{5095FE1C-FF94-4454-9F4B-B5DFB033CEDC}"/>
    <cellStyle name="Input 10 2 11 2" xfId="3623" xr:uid="{F3162F3E-27FB-42FC-A1E8-8A639DFD6D0F}"/>
    <cellStyle name="Input 10 2 12" xfId="2761" xr:uid="{B0717A88-A969-4C3A-B9FD-5503589412F5}"/>
    <cellStyle name="Input 10 2 12 2" xfId="4618" xr:uid="{75751DA6-8B6B-4C6A-AB64-C301C63AFAA5}"/>
    <cellStyle name="Input 10 2 13" xfId="1923" xr:uid="{33352B20-6B41-477C-87CB-DA2A4BF66303}"/>
    <cellStyle name="Input 10 2 13 2" xfId="3797" xr:uid="{1507B669-F489-4957-A825-F5A5EFEA7888}"/>
    <cellStyle name="Input 10 2 14" xfId="3260" xr:uid="{D8B8D40A-244D-4C76-A7A9-B7C5F247D51F}"/>
    <cellStyle name="Input 10 2 14 2" xfId="5112" xr:uid="{F3BD3FA1-17A0-457E-A7B7-9143358A2756}"/>
    <cellStyle name="Input 10 2 15" xfId="3345" xr:uid="{0753BAF4-C334-4C62-A11D-7B553C1A4364}"/>
    <cellStyle name="Input 10 2 15 2" xfId="5197" xr:uid="{6293EC0F-6AD2-4DB2-9499-79EA90977F8F}"/>
    <cellStyle name="Input 10 2 16" xfId="2223" xr:uid="{B493F7DF-0499-4BEB-A459-3D5699C380CC}"/>
    <cellStyle name="Input 10 2 16 2" xfId="4091" xr:uid="{E2C18350-654B-45B8-A870-CBA6CCB27076}"/>
    <cellStyle name="Input 10 2 17" xfId="2031" xr:uid="{9767EF86-106A-4B9A-B784-4B83C8A2B6EB}"/>
    <cellStyle name="Input 10 2 17 2" xfId="3901" xr:uid="{9A1C223F-792D-4BE2-AE5C-5A9850FAA365}"/>
    <cellStyle name="Input 10 2 18" xfId="3460" xr:uid="{7331559C-3392-4E31-A1A1-43CE9FEADC7F}"/>
    <cellStyle name="Input 10 2 18 2" xfId="5312" xr:uid="{FA28C96B-0F42-4D7C-9BC1-F33A1EB0FC1E}"/>
    <cellStyle name="Input 10 2 19" xfId="2407" xr:uid="{41E7CA8C-5191-49AB-97CD-3B1BD5FA3315}"/>
    <cellStyle name="Input 10 2 19 2" xfId="4269" xr:uid="{68EF1F3C-64F4-4B3E-B31B-FFFAFB225D75}"/>
    <cellStyle name="Input 10 2 2" xfId="2537" xr:uid="{19167CE8-C914-42AF-A595-F8E401D8299E}"/>
    <cellStyle name="Input 10 2 2 2" xfId="4397" xr:uid="{0A7FAADB-91D5-4739-9B9C-EA5B9D432490}"/>
    <cellStyle name="Input 10 2 3" xfId="2610" xr:uid="{AFF4FC1A-D4AD-4B60-8A61-44E89876A061}"/>
    <cellStyle name="Input 10 2 3 2" xfId="4469" xr:uid="{97A45BA2-D07A-4453-A64B-96B528DCA2FE}"/>
    <cellStyle name="Input 10 2 4" xfId="2425" xr:uid="{72EE7C07-0B84-470C-8061-6B25269A1DB8}"/>
    <cellStyle name="Input 10 2 4 2" xfId="4287" xr:uid="{35D750C8-42BE-47A6-92BC-0714CCC1DE1B}"/>
    <cellStyle name="Input 10 2 5" xfId="2781" xr:uid="{C9E00935-F8C2-4305-A7CD-A66056945D4F}"/>
    <cellStyle name="Input 10 2 5 2" xfId="4638" xr:uid="{09D3F83C-DB0C-4420-AAFA-F38C554DC7ED}"/>
    <cellStyle name="Input 10 2 6" xfId="2857" xr:uid="{842B3B90-4FBB-4E22-A178-6B6A42616DB8}"/>
    <cellStyle name="Input 10 2 6 2" xfId="4713" xr:uid="{0B4579E8-7316-45D7-BEC1-47B47A96E8F1}"/>
    <cellStyle name="Input 10 2 7" xfId="2944" xr:uid="{E42A1D08-D170-41A0-8620-3687571330E9}"/>
    <cellStyle name="Input 10 2 7 2" xfId="4800" xr:uid="{073E9148-C4AE-4D0E-B908-8B617340D00F}"/>
    <cellStyle name="Input 10 2 8" xfId="3032" xr:uid="{4BF7892A-0243-4AE6-9A7C-88EFD8C88C15}"/>
    <cellStyle name="Input 10 2 8 2" xfId="4888" xr:uid="{9A745E6D-6020-452D-994B-B6BE5F901620}"/>
    <cellStyle name="Input 10 2 9" xfId="3102" xr:uid="{575A5DB9-461E-4360-9080-B1906CF54AEF}"/>
    <cellStyle name="Input 10 2 9 2" xfId="4957" xr:uid="{3DDF23D1-92DD-4592-9794-BF296D5BE688}"/>
    <cellStyle name="Input 10 20" xfId="3426" xr:uid="{7BA55087-445D-4E0D-B602-560F09BAC24B}"/>
    <cellStyle name="Input 10 20 2" xfId="5278" xr:uid="{2756B779-B4F1-409E-B279-27D28DECE2F7}"/>
    <cellStyle name="Input 10 21" xfId="2202" xr:uid="{C54B17A9-A7F9-49AF-AAE2-2B36496ED066}"/>
    <cellStyle name="Input 10 21 2" xfId="4070" xr:uid="{CB8CE209-6A1B-40CF-9C38-9DDC87BBAAE8}"/>
    <cellStyle name="Input 10 3" xfId="1560" xr:uid="{D61C2593-FFA4-4C8B-A1A8-A368A7F4665D}"/>
    <cellStyle name="Input 10 3 10" xfId="1907" xr:uid="{093A7D15-015E-45C9-8ED5-3F64C7E4C900}"/>
    <cellStyle name="Input 10 3 10 2" xfId="3782" xr:uid="{D5DCA68D-A44C-479A-96F4-AD21C73706AF}"/>
    <cellStyle name="Input 10 3 11" xfId="2517" xr:uid="{EC42E52B-9675-43D7-A044-88BFAC47D0CB}"/>
    <cellStyle name="Input 10 3 11 2" xfId="4378" xr:uid="{9380F88A-4CB2-42AB-BBD6-F057639D1783}"/>
    <cellStyle name="Input 10 3 12" xfId="1835" xr:uid="{AB9C03BA-4063-42EF-BB25-53DEDFF9532E}"/>
    <cellStyle name="Input 10 3 12 2" xfId="3713" xr:uid="{A1F1E3DB-F1A0-4A3A-9476-232F172CDB89}"/>
    <cellStyle name="Input 10 3 13" xfId="2668" xr:uid="{7FBD99AE-1B2F-4D89-AC92-F8E37AA36B09}"/>
    <cellStyle name="Input 10 3 13 2" xfId="4525" xr:uid="{D76197EF-7380-4BD2-9162-13A18CE289A5}"/>
    <cellStyle name="Input 10 3 14" xfId="3254" xr:uid="{E4F85B6F-9F34-4E40-B29F-DD801280455C}"/>
    <cellStyle name="Input 10 3 14 2" xfId="5106" xr:uid="{FB2BE303-A32D-4792-B516-855952CE7F96}"/>
    <cellStyle name="Input 10 3 15" xfId="3341" xr:uid="{8BA34314-169C-4D3B-ADEC-AD297C00FEE0}"/>
    <cellStyle name="Input 10 3 15 2" xfId="5193" xr:uid="{CD76D504-EDA9-411D-92BF-7D34C0309CEF}"/>
    <cellStyle name="Input 10 3 16" xfId="1808" xr:uid="{1DAB8836-1FC1-4628-92C4-3F8748395864}"/>
    <cellStyle name="Input 10 3 16 2" xfId="3687" xr:uid="{FFACF2D4-AB12-4F84-8A3D-8284E59B19D3}"/>
    <cellStyle name="Input 10 3 17" xfId="1881" xr:uid="{DB69A25B-A356-46F4-97C5-991E5CD1FB4C}"/>
    <cellStyle name="Input 10 3 17 2" xfId="3758" xr:uid="{38749E97-0A1D-4B88-9EEA-7AE80A82E641}"/>
    <cellStyle name="Input 10 3 18" xfId="3456" xr:uid="{E564D62C-A513-4A83-937C-D3E26ADED9DB}"/>
    <cellStyle name="Input 10 3 18 2" xfId="5308" xr:uid="{3A478E30-F506-4CED-9423-9A8AAA91D197}"/>
    <cellStyle name="Input 10 3 19" xfId="2235" xr:uid="{ECB34F67-46C9-4E17-9355-E2E1AA011BFF}"/>
    <cellStyle name="Input 10 3 19 2" xfId="4103" xr:uid="{CDE02F04-9F23-4F63-ACDC-A8A1345111BF}"/>
    <cellStyle name="Input 10 3 2" xfId="2533" xr:uid="{F9CFE881-C904-4F49-98B1-69F531C488F6}"/>
    <cellStyle name="Input 10 3 2 2" xfId="4393" xr:uid="{36999735-C5AE-4674-A3FE-7AA4DDB03345}"/>
    <cellStyle name="Input 10 3 3" xfId="2603" xr:uid="{E5C06C4A-195D-4E93-9CF9-691F4F77C1C6}"/>
    <cellStyle name="Input 10 3 3 2" xfId="4462" xr:uid="{F06785AC-D0C7-496F-97B8-236562B39161}"/>
    <cellStyle name="Input 10 3 4" xfId="1734" xr:uid="{3E137090-9634-493B-B99A-01E7EF94CAF4}"/>
    <cellStyle name="Input 10 3 4 2" xfId="3613" xr:uid="{A81CD36C-CCFA-432D-A4B4-6B9BC75E468C}"/>
    <cellStyle name="Input 10 3 5" xfId="2776" xr:uid="{27D9D6F4-2D54-4E89-9B6E-CFE0AD0EDB19}"/>
    <cellStyle name="Input 10 3 5 2" xfId="4633" xr:uid="{52635853-AB15-48D2-AB10-7E39F3F31654}"/>
    <cellStyle name="Input 10 3 6" xfId="2851" xr:uid="{8E4348D9-CB33-46BC-9863-2A24133BD3E6}"/>
    <cellStyle name="Input 10 3 6 2" xfId="4707" xr:uid="{8C211B52-FB30-4703-A805-AFAFF54D510E}"/>
    <cellStyle name="Input 10 3 7" xfId="2937" xr:uid="{17209FE5-EE7F-454D-A239-B47F32001E0D}"/>
    <cellStyle name="Input 10 3 7 2" xfId="4793" xr:uid="{C5A6DBCD-2BFD-48AC-AC25-32E26AE7E126}"/>
    <cellStyle name="Input 10 3 8" xfId="3028" xr:uid="{0613DBFA-8E8F-4B9E-94A4-93D56F64E485}"/>
    <cellStyle name="Input 10 3 8 2" xfId="4884" xr:uid="{514B5E97-82CC-440C-8E94-67A164A22A11}"/>
    <cellStyle name="Input 10 3 9" xfId="3095" xr:uid="{67D16FCC-EE06-47AD-98BF-37AB8974A30D}"/>
    <cellStyle name="Input 10 3 9 2" xfId="4950" xr:uid="{C2695CE9-1348-4194-98A7-8AD04F6C9796}"/>
    <cellStyle name="Input 10 4" xfId="2247" xr:uid="{FB0802E6-967A-4BAF-A029-0C5F32EDC952}"/>
    <cellStyle name="Input 10 4 2" xfId="4115" xr:uid="{87241909-C99D-4636-9122-145B2D390EFC}"/>
    <cellStyle name="Input 10 5" xfId="2001" xr:uid="{E13CD42F-0745-4624-8A15-93F39E5CC08A}"/>
    <cellStyle name="Input 10 5 2" xfId="3873" xr:uid="{CC1D1434-C2B6-4B00-A7B2-FB95F92FC434}"/>
    <cellStyle name="Input 10 6" xfId="2079" xr:uid="{FAD2ECDE-0086-4959-A2E3-23F32015DDD9}"/>
    <cellStyle name="Input 10 6 2" xfId="3948" xr:uid="{69AC6285-A48B-40F9-B8A3-B99A66E98C61}"/>
    <cellStyle name="Input 10 7" xfId="2567" xr:uid="{1FF9E0C1-B350-4FF5-83DC-AADD665D0B0C}"/>
    <cellStyle name="Input 10 7 2" xfId="4426" xr:uid="{AFAE1785-7E13-4D32-8CC2-92F3A66ACD06}"/>
    <cellStyle name="Input 10 8" xfId="2105" xr:uid="{87F9843B-821D-45FA-81F6-2810A188B676}"/>
    <cellStyle name="Input 10 8 2" xfId="3974" xr:uid="{67B31B54-BBD3-45E9-9355-A725277D9FDD}"/>
    <cellStyle name="Input 10 9" xfId="1741" xr:uid="{804C250E-86D4-463B-972F-80C076DF3CCB}"/>
    <cellStyle name="Input 10 9 2" xfId="3620" xr:uid="{9DC59171-A5DE-4338-9072-14DD5538AE45}"/>
    <cellStyle name="Input 11" xfId="1102" xr:uid="{66CE9E41-8BD0-4ACA-AC8D-F0E394577B67}"/>
    <cellStyle name="Input 11 10" xfId="2488" xr:uid="{5425B065-DF0C-4E47-9070-5797933517E8}"/>
    <cellStyle name="Input 11 10 2" xfId="4349" xr:uid="{75742F0E-06C0-477A-BFF3-979309EDBD90}"/>
    <cellStyle name="Input 11 11" xfId="2121" xr:uid="{C1F7C404-813A-4AA7-8A45-0A26B2965370}"/>
    <cellStyle name="Input 11 11 2" xfId="3990" xr:uid="{ADA6F307-4F51-4438-8823-962053B4C1D0}"/>
    <cellStyle name="Input 11 12" xfId="1928" xr:uid="{F1EA78DC-EFF5-40B6-B1D2-107622EBF0F1}"/>
    <cellStyle name="Input 11 12 2" xfId="3802" xr:uid="{1FD4790B-C780-4148-87BC-CCCB8067D605}"/>
    <cellStyle name="Input 11 13" xfId="2237" xr:uid="{93BF7973-2449-42BF-8A34-E157DD36AF46}"/>
    <cellStyle name="Input 11 13 2" xfId="4105" xr:uid="{B7913066-7A72-48A8-8703-D618F9D2E07A}"/>
    <cellStyle name="Input 11 14" xfId="2206" xr:uid="{5E390554-4FD0-44C7-8457-AD07CBDCE7DD}"/>
    <cellStyle name="Input 11 14 2" xfId="4074" xr:uid="{EE963DBA-0B45-4946-A86B-5CD59C70BF21}"/>
    <cellStyle name="Input 11 15" xfId="2169" xr:uid="{D965F9FC-4E49-4937-8DD0-6D743B68464E}"/>
    <cellStyle name="Input 11 15 2" xfId="4037" xr:uid="{8C14D25E-05E5-4209-9D54-1F5F6E5DD4E6}"/>
    <cellStyle name="Input 11 16" xfId="2145" xr:uid="{72FFE5F9-261B-4A11-9D9D-756F7F8ADF6F}"/>
    <cellStyle name="Input 11 16 2" xfId="4014" xr:uid="{2586694D-68F3-4683-9C99-98821C6B364C}"/>
    <cellStyle name="Input 11 17" xfId="2109" xr:uid="{C5C87558-A6C4-40C0-A10D-9728983732F5}"/>
    <cellStyle name="Input 11 17 2" xfId="3978" xr:uid="{E3812A32-6A47-4D15-B993-19009079B483}"/>
    <cellStyle name="Input 11 18" xfId="2203" xr:uid="{6881F933-0C2F-43FF-9B6D-0899E5339F76}"/>
    <cellStyle name="Input 11 18 2" xfId="4071" xr:uid="{FC2749EA-0270-401C-8015-9FC5B61DC3BD}"/>
    <cellStyle name="Input 11 19" xfId="2129" xr:uid="{4753DBFF-6B93-4ABE-B048-4704C4F3223C}"/>
    <cellStyle name="Input 11 19 2" xfId="3998" xr:uid="{6A9430CE-F4A3-4A12-BF55-19DB5D359D1A}"/>
    <cellStyle name="Input 11 2" xfId="1103" xr:uid="{84A12C5D-3FBE-4717-99D0-E27C4FF62007}"/>
    <cellStyle name="Input 11 2 10" xfId="1972" xr:uid="{02DE74BF-4153-4FA7-8EA8-F6B727DBD791}"/>
    <cellStyle name="Input 11 2 10 2" xfId="3844" xr:uid="{97EFB30C-FA87-4E94-8746-EACCDF5C12A0}"/>
    <cellStyle name="Input 11 2 11" xfId="1948" xr:uid="{3DEB135A-A687-452F-AAF8-2E582B1F7517}"/>
    <cellStyle name="Input 11 2 11 2" xfId="3822" xr:uid="{B371AD85-0F2F-4DC7-B7E5-FDDC217DC011}"/>
    <cellStyle name="Input 11 2 12" xfId="2238" xr:uid="{26972167-7892-4E75-9603-4EA9683C1EC5}"/>
    <cellStyle name="Input 11 2 12 2" xfId="4106" xr:uid="{A5FE05B5-DF3B-4572-922A-AFC6935AE3BC}"/>
    <cellStyle name="Input 11 2 13" xfId="1655" xr:uid="{502BB1F4-817A-493C-8551-D595EC5D9A77}"/>
    <cellStyle name="Input 11 2 13 2" xfId="3534" xr:uid="{7AD1614D-3E46-41E6-8EC6-0234F0407DD8}"/>
    <cellStyle name="Input 11 2 14" xfId="2170" xr:uid="{9A4C9156-FA1D-4D35-9299-5616FE2B7956}"/>
    <cellStyle name="Input 11 2 14 2" xfId="4038" xr:uid="{B8635E6F-118E-49BC-BB74-D29AF765F50E}"/>
    <cellStyle name="Input 11 2 15" xfId="2285" xr:uid="{FFA967F0-D575-47A6-A4E2-DEE169BF26D3}"/>
    <cellStyle name="Input 11 2 15 2" xfId="4153" xr:uid="{74ACD890-7AB8-452D-9B8C-09BBB7ED724A}"/>
    <cellStyle name="Input 11 2 16" xfId="1850" xr:uid="{07C94AA3-2E01-4D74-ACAF-E0FBB0098DE4}"/>
    <cellStyle name="Input 11 2 16 2" xfId="3728" xr:uid="{9D2E11A3-67D3-4B01-98DC-247E947817C1}"/>
    <cellStyle name="Input 11 2 17" xfId="2138" xr:uid="{72FD5941-1B36-4E3F-BA2B-FBB3FE187588}"/>
    <cellStyle name="Input 11 2 17 2" xfId="4007" xr:uid="{90FC2B01-58F6-4DAE-A012-19F468E39D7A}"/>
    <cellStyle name="Input 11 2 18" xfId="2130" xr:uid="{2A7E9A8B-F76F-487A-AE94-188D35B685E8}"/>
    <cellStyle name="Input 11 2 18 2" xfId="3999" xr:uid="{701BB9C9-471B-4A96-A4EE-5FA090EADB0D}"/>
    <cellStyle name="Input 11 2 19" xfId="2287" xr:uid="{0C813A23-1659-48BF-B67F-668D08D08E77}"/>
    <cellStyle name="Input 11 2 19 2" xfId="4155" xr:uid="{F43E1EC5-F1FE-4094-83D6-9BFC0FD394E9}"/>
    <cellStyle name="Input 11 2 2" xfId="1569" xr:uid="{C9DBC86C-38DF-4192-92BD-4577C29A322C}"/>
    <cellStyle name="Input 11 2 2 10" xfId="1821" xr:uid="{28EB8A9F-ABAB-4A31-AA3B-5719A0A4B83F}"/>
    <cellStyle name="Input 11 2 2 10 2" xfId="3700" xr:uid="{C4848CAF-4B5B-423E-9841-D05E22D2E9FD}"/>
    <cellStyle name="Input 11 2 2 11" xfId="2348" xr:uid="{55ADE72A-3F81-49E7-A4AE-F392C95D6281}"/>
    <cellStyle name="Input 11 2 2 11 2" xfId="4213" xr:uid="{076D81AF-749D-4FA5-922D-03F4C3FDF3D9}"/>
    <cellStyle name="Input 11 2 2 12" xfId="1873" xr:uid="{F7FAF5F1-29DF-4561-A690-B5F277140284}"/>
    <cellStyle name="Input 11 2 2 12 2" xfId="3750" xr:uid="{8CF96B03-D790-40AB-B9FB-00D3ED09C9B3}"/>
    <cellStyle name="Input 11 2 2 13" xfId="2762" xr:uid="{5B6F5BAD-B440-4B58-9D4F-FA28639A5654}"/>
    <cellStyle name="Input 11 2 2 13 2" xfId="4619" xr:uid="{C0D675E0-C565-492D-BCCC-6F5DE12FCA45}"/>
    <cellStyle name="Input 11 2 2 14" xfId="3262" xr:uid="{2E52B60F-FD52-42EE-9526-30F60BF536C6}"/>
    <cellStyle name="Input 11 2 2 14 2" xfId="5114" xr:uid="{5AB31274-1C14-4B4C-AC75-F94A83C91D95}"/>
    <cellStyle name="Input 11 2 2 15" xfId="3347" xr:uid="{EFF78C4F-C01F-4D84-BC15-179232E9760E}"/>
    <cellStyle name="Input 11 2 2 15 2" xfId="5199" xr:uid="{01EDF201-AA47-4A27-B21B-3C7C6162992F}"/>
    <cellStyle name="Input 11 2 2 16" xfId="2025" xr:uid="{B8E94CC0-B33C-4F82-B190-81D3D9A03CB5}"/>
    <cellStyle name="Input 11 2 2 16 2" xfId="3895" xr:uid="{A4F3DC07-04C4-4AEB-983A-76F3852D2A5D}"/>
    <cellStyle name="Input 11 2 2 17" xfId="2043" xr:uid="{30AC2866-A5C7-4557-940B-FD3349E64C90}"/>
    <cellStyle name="Input 11 2 2 17 2" xfId="3912" xr:uid="{2F26A7F3-5B93-4B89-95B4-6B70B66CCC6B}"/>
    <cellStyle name="Input 11 2 2 18" xfId="3462" xr:uid="{4DCD992E-C82B-4BA7-A748-34D79DB5F32E}"/>
    <cellStyle name="Input 11 2 2 18 2" xfId="5314" xr:uid="{B5BAF511-DBDE-4219-BC16-86C691E16FFD}"/>
    <cellStyle name="Input 11 2 2 19" xfId="3152" xr:uid="{B8385A2D-01E0-4307-A349-03C0930D7494}"/>
    <cellStyle name="Input 11 2 2 19 2" xfId="5005" xr:uid="{AB949E4D-E932-4BFF-8A20-39E5CCF5700F}"/>
    <cellStyle name="Input 11 2 2 2" xfId="2539" xr:uid="{2933DF88-87F0-4D52-A146-9ADF1FA3F265}"/>
    <cellStyle name="Input 11 2 2 2 2" xfId="4399" xr:uid="{ED4C5364-AE75-4C1C-8851-9344D46515DB}"/>
    <cellStyle name="Input 11 2 2 3" xfId="2612" xr:uid="{4317805A-58A5-49A0-8AEC-F6ED2210B110}"/>
    <cellStyle name="Input 11 2 2 3 2" xfId="4471" xr:uid="{BEADE121-F3A3-4784-B116-3E7D46C094DC}"/>
    <cellStyle name="Input 11 2 2 4" xfId="1746" xr:uid="{9A240FE0-B561-40F8-9A4E-7E20CF711808}"/>
    <cellStyle name="Input 11 2 2 4 2" xfId="3625" xr:uid="{42B06AFF-A24A-4719-872B-A2EE3DEE66AF}"/>
    <cellStyle name="Input 11 2 2 5" xfId="2783" xr:uid="{C20A6137-3293-4567-B2AD-1DE567E77603}"/>
    <cellStyle name="Input 11 2 2 5 2" xfId="4640" xr:uid="{A08C6541-C1AF-40BC-B2A2-775C5DF6FF86}"/>
    <cellStyle name="Input 11 2 2 6" xfId="2859" xr:uid="{607CFD28-E00A-4384-8AAA-8B640C672684}"/>
    <cellStyle name="Input 11 2 2 6 2" xfId="4715" xr:uid="{661C3F05-6F05-4162-91B2-EB6472823C65}"/>
    <cellStyle name="Input 11 2 2 7" xfId="2946" xr:uid="{574190C5-B0FB-44B3-9ECB-5593D2C478E0}"/>
    <cellStyle name="Input 11 2 2 7 2" xfId="4802" xr:uid="{A6B456A1-4C93-4032-AD00-2E4A9EED1283}"/>
    <cellStyle name="Input 11 2 2 8" xfId="3034" xr:uid="{257AE0C7-22D0-4DB1-A680-14CB4DEC9A97}"/>
    <cellStyle name="Input 11 2 2 8 2" xfId="4890" xr:uid="{22D8E68C-60BC-4B93-8A45-61592ED935EC}"/>
    <cellStyle name="Input 11 2 2 9" xfId="3104" xr:uid="{0C56C5A7-88D6-4CA3-9BE8-E254D42D3964}"/>
    <cellStyle name="Input 11 2 2 9 2" xfId="4959" xr:uid="{1CAC7AEB-429D-4247-8B60-5BE45CF1AB80}"/>
    <cellStyle name="Input 11 2 20" xfId="3395" xr:uid="{9803C50E-FFFC-4E75-9527-3EB107CF6AB5}"/>
    <cellStyle name="Input 11 2 20 2" xfId="5247" xr:uid="{16149A2A-6AC0-4BF2-A0A4-2B5DA6AE35FE}"/>
    <cellStyle name="Input 11 2 21" xfId="3399" xr:uid="{915A370C-339D-4443-8668-4870D80D33E6}"/>
    <cellStyle name="Input 11 2 21 2" xfId="5251" xr:uid="{B75C67C3-05AE-4696-B5D2-1F72F5E05614}"/>
    <cellStyle name="Input 11 2 3" xfId="1525" xr:uid="{B845EBED-B9C9-40CE-ABD1-8ABB095AD084}"/>
    <cellStyle name="Input 11 2 3 10" xfId="2996" xr:uid="{3F210B09-E12E-4570-A97D-3865BEA7C9FC}"/>
    <cellStyle name="Input 11 2 3 10 2" xfId="4852" xr:uid="{8EB43BD7-550D-4F95-92BE-1400CFC86AA6}"/>
    <cellStyle name="Input 11 2 3 11" xfId="2643" xr:uid="{C4BDF517-65CB-4341-BB24-56DEFA451116}"/>
    <cellStyle name="Input 11 2 3 11 2" xfId="4502" xr:uid="{BAC8A267-7D6F-4A60-8FE3-6F403C9DF7B8}"/>
    <cellStyle name="Input 11 2 3 12" xfId="1833" xr:uid="{7D2C6A09-A535-4F82-A95F-A96354D8DFAE}"/>
    <cellStyle name="Input 11 2 3 12 2" xfId="3711" xr:uid="{29217E0D-EEFD-47A3-83B8-B5D01C3A1E75}"/>
    <cellStyle name="Input 11 2 3 13" xfId="2229" xr:uid="{5F42D126-1801-479F-B9CC-B7BBDBF9E0A7}"/>
    <cellStyle name="Input 11 2 3 13 2" xfId="4097" xr:uid="{DF8009E6-5F0C-449A-9894-ADA00A8CAB68}"/>
    <cellStyle name="Input 11 2 3 14" xfId="3225" xr:uid="{53310517-80F9-46A3-B21A-7815B695CE2D}"/>
    <cellStyle name="Input 11 2 3 14 2" xfId="5077" xr:uid="{BB1E821B-ADB9-4F76-8513-3C4527F98223}"/>
    <cellStyle name="Input 11 2 3 15" xfId="3312" xr:uid="{0259C7CF-C0EC-41A9-955A-216B593BD04D}"/>
    <cellStyle name="Input 11 2 3 15 2" xfId="5164" xr:uid="{DB7BFC89-68A5-43EC-8372-C2A6D4EEDC6A}"/>
    <cellStyle name="Input 11 2 3 16" xfId="2193" xr:uid="{F8FED134-60B6-4CA8-8C27-19637CEF4FA3}"/>
    <cellStyle name="Input 11 2 3 16 2" xfId="4061" xr:uid="{53547CF6-0785-4DD4-9457-E32FE44C7F3F}"/>
    <cellStyle name="Input 11 2 3 17" xfId="2157" xr:uid="{4B5199C8-6ABE-4EBE-AE9D-9D1D7D72A7D0}"/>
    <cellStyle name="Input 11 2 3 17 2" xfId="4026" xr:uid="{B368BF75-EB03-4ADB-B81E-D817B815E55D}"/>
    <cellStyle name="Input 11 2 3 18" xfId="1651" xr:uid="{F646D72C-0EFD-46A0-89DF-89D1B36FB4B7}"/>
    <cellStyle name="Input 11 2 3 18 2" xfId="3531" xr:uid="{D1178A93-C734-46BD-ABA9-086490B05EAC}"/>
    <cellStyle name="Input 11 2 3 19" xfId="3408" xr:uid="{79444E76-F145-4F0A-8B8B-26FD0994DD24}"/>
    <cellStyle name="Input 11 2 3 19 2" xfId="5260" xr:uid="{B7A9CC2B-7254-4918-9067-6975BF380DC2}"/>
    <cellStyle name="Input 11 2 3 2" xfId="2501" xr:uid="{A8C85A4C-C7D2-488B-982F-BA2A2B4241E8}"/>
    <cellStyle name="Input 11 2 3 2 2" xfId="4362" xr:uid="{B9606185-732E-4EC5-947B-08DF4C50E5BA}"/>
    <cellStyle name="Input 11 2 3 3" xfId="1765" xr:uid="{9A3E975A-1E9A-47B5-9D4A-3761877612EB}"/>
    <cellStyle name="Input 11 2 3 3 2" xfId="3644" xr:uid="{76E7CABB-3B83-4DE1-9144-595E783AD2FC}"/>
    <cellStyle name="Input 11 2 3 4" xfId="1877" xr:uid="{16B3C1E2-1A77-45A2-8484-08B351B52BA9}"/>
    <cellStyle name="Input 11 2 3 4 2" xfId="3754" xr:uid="{D8136F5A-F6E6-41EC-BA93-C8F01FD1F0A2}"/>
    <cellStyle name="Input 11 2 3 5" xfId="2748" xr:uid="{D9CE52A6-F995-44D2-A3DA-1EB9C7423EA7}"/>
    <cellStyle name="Input 11 2 3 5 2" xfId="4605" xr:uid="{08EF8EE5-E291-41A3-A710-0FCFBD8AFDAC}"/>
    <cellStyle name="Input 11 2 3 6" xfId="1934" xr:uid="{26F1037E-584A-4231-BC13-001AA7E73AA8}"/>
    <cellStyle name="Input 11 2 3 6 2" xfId="3808" xr:uid="{486A18E8-2642-4773-800A-F1D324B0C227}"/>
    <cellStyle name="Input 11 2 3 7" xfId="2911" xr:uid="{1BBE77D6-BBA0-4973-B369-FB0B4E4438B8}"/>
    <cellStyle name="Input 11 2 3 7 2" xfId="4767" xr:uid="{3BE7FE98-00C4-46AF-9C6B-DDDB627599D8}"/>
    <cellStyle name="Input 11 2 3 8" xfId="3002" xr:uid="{1A05041B-6855-480F-8B96-126D2E2A9132}"/>
    <cellStyle name="Input 11 2 3 8 2" xfId="4858" xr:uid="{9A21C6F1-3864-4173-AF5D-F1C08C9A90A0}"/>
    <cellStyle name="Input 11 2 3 9" xfId="2322" xr:uid="{0A0916A9-DF82-4844-8AAD-CD1E7D77E274}"/>
    <cellStyle name="Input 11 2 3 9 2" xfId="4189" xr:uid="{8D77ECCA-7AE0-4AA6-A2B0-15CB57473409}"/>
    <cellStyle name="Input 11 2 4" xfId="2249" xr:uid="{E360D46A-F2A8-4BA1-9833-256825332DAF}"/>
    <cellStyle name="Input 11 2 4 2" xfId="4117" xr:uid="{F53BB468-806E-4B70-9C5C-0A98787DB1D9}"/>
    <cellStyle name="Input 11 2 5" xfId="1999" xr:uid="{1EED3344-74A0-40EB-BFB3-1FF2BDE642BD}"/>
    <cellStyle name="Input 11 2 5 2" xfId="3871" xr:uid="{8702AE9E-264E-499C-8623-92E2A96F97CC}"/>
    <cellStyle name="Input 11 2 6" xfId="2077" xr:uid="{0E1AF504-74CD-41A6-80F1-19AB0E3A2F8F}"/>
    <cellStyle name="Input 11 2 6 2" xfId="3946" xr:uid="{C8BE5251-C6EE-40E4-82F8-190568ED3A6A}"/>
    <cellStyle name="Input 11 2 7" xfId="2509" xr:uid="{45963811-940C-447A-A438-50F4E6693A22}"/>
    <cellStyle name="Input 11 2 7 2" xfId="4370" xr:uid="{6C1E396B-EF87-42CC-9E7C-6BDA775EA111}"/>
    <cellStyle name="Input 11 2 8" xfId="2103" xr:uid="{6D774C0F-67D3-4775-BA57-13921DC5890B}"/>
    <cellStyle name="Input 11 2 8 2" xfId="3972" xr:uid="{CF4C4485-B0AF-4014-A126-74D7C2590964}"/>
    <cellStyle name="Input 11 2 9" xfId="2275" xr:uid="{2783C12F-F49A-4C3F-872E-8816F332CF61}"/>
    <cellStyle name="Input 11 2 9 2" xfId="4143" xr:uid="{DCD1FC39-15E1-4222-B7BE-476E454197E9}"/>
    <cellStyle name="Input 11 20" xfId="2320" xr:uid="{B79B4446-72C4-4F9F-AFC9-075DC6F4819D}"/>
    <cellStyle name="Input 11 20 2" xfId="4187" xr:uid="{D8CAFA84-D961-4BD5-8ABB-AD0A378CF693}"/>
    <cellStyle name="Input 11 21" xfId="3434" xr:uid="{14CF73F2-2A0B-43F8-987C-E7CD3E7871C4}"/>
    <cellStyle name="Input 11 21 2" xfId="5286" xr:uid="{C95ABCCA-F3CF-4FC2-9248-F90F55AF63F1}"/>
    <cellStyle name="Input 11 22" xfId="3402" xr:uid="{B562AEC3-1818-496F-8138-25C4D96F8C91}"/>
    <cellStyle name="Input 11 22 2" xfId="5254" xr:uid="{AC14A954-117F-4C15-84BF-479E8E1DDD71}"/>
    <cellStyle name="Input 11 3" xfId="1568" xr:uid="{70A62BA0-D7F2-4E15-8318-D737F8C7F9EF}"/>
    <cellStyle name="Input 11 3 10" xfId="1735" xr:uid="{74720CAB-C38D-40A6-8338-00BE7D354BC5}"/>
    <cellStyle name="Input 11 3 10 2" xfId="3614" xr:uid="{D9F19D99-C427-478C-B4C1-84927A3A0F47}"/>
    <cellStyle name="Input 11 3 11" xfId="1807" xr:uid="{CDF58618-2935-4FF4-A59F-B7F7DC59591A}"/>
    <cellStyle name="Input 11 3 11 2" xfId="3686" xr:uid="{6C53688A-BFEF-4940-B5D3-703900968069}"/>
    <cellStyle name="Input 11 3 12" xfId="2682" xr:uid="{355B6FC3-DDA0-49D4-B42E-A54E30F5FF79}"/>
    <cellStyle name="Input 11 3 12 2" xfId="4539" xr:uid="{2AE8B585-598F-4B30-A7AC-B760ED642F39}"/>
    <cellStyle name="Input 11 3 13" xfId="2973" xr:uid="{A6913B43-93A8-475B-8DE9-F57BD617CC45}"/>
    <cellStyle name="Input 11 3 13 2" xfId="4829" xr:uid="{8C770E36-6563-4D38-ABA7-FD832DDBD7B8}"/>
    <cellStyle name="Input 11 3 14" xfId="3261" xr:uid="{4A9B183E-8389-4D3C-8DC1-BC245AC324FB}"/>
    <cellStyle name="Input 11 3 14 2" xfId="5113" xr:uid="{9B9A89ED-13E8-488F-BE47-76B3B9E94F99}"/>
    <cellStyle name="Input 11 3 15" xfId="3346" xr:uid="{0F7360A9-7B5E-4AB4-BB96-44D9478A101C}"/>
    <cellStyle name="Input 11 3 15 2" xfId="5198" xr:uid="{C9317B30-BBF8-4046-958C-DF7E7ECE3E7B}"/>
    <cellStyle name="Input 11 3 16" xfId="2219" xr:uid="{2F8AF857-50B9-47B1-A1E0-56EB53E27BF6}"/>
    <cellStyle name="Input 11 3 16 2" xfId="4087" xr:uid="{C62B4ABB-95E9-40DB-AD8E-7334735D3B7D}"/>
    <cellStyle name="Input 11 3 17" xfId="1804" xr:uid="{C7CF986A-7673-4632-B294-B35E42E5805C}"/>
    <cellStyle name="Input 11 3 17 2" xfId="3683" xr:uid="{356A2753-9F0F-4A3B-9B78-F14B05020CC1}"/>
    <cellStyle name="Input 11 3 18" xfId="3461" xr:uid="{368451AB-DD4E-4FC5-B017-D07C3FD38A57}"/>
    <cellStyle name="Input 11 3 18 2" xfId="5313" xr:uid="{04ACFF37-750E-47D4-AA44-D154AB9D9329}"/>
    <cellStyle name="Input 11 3 19" xfId="3308" xr:uid="{7115694E-A1AE-497A-AC0F-BF04C92C9433}"/>
    <cellStyle name="Input 11 3 19 2" xfId="5160" xr:uid="{38FD8A7C-2B0C-433F-89FF-97E7575AC796}"/>
    <cellStyle name="Input 11 3 2" xfId="2538" xr:uid="{B12FE148-4A37-423C-9D9F-E2730E85BBC2}"/>
    <cellStyle name="Input 11 3 2 2" xfId="4398" xr:uid="{5DB7A5F5-C204-44F9-A209-E70A06101C1F}"/>
    <cellStyle name="Input 11 3 3" xfId="2611" xr:uid="{A03DF6CE-FC92-4B26-9C28-613156991527}"/>
    <cellStyle name="Input 11 3 3 2" xfId="4470" xr:uid="{657CFAFA-F012-4B8B-B4DD-3D285296F69D}"/>
    <cellStyle name="Input 11 3 4" xfId="1680" xr:uid="{5098DAEC-80EC-4BC3-BF15-0DA895DDAD86}"/>
    <cellStyle name="Input 11 3 4 2" xfId="3559" xr:uid="{894D9749-7A6A-4A57-94CC-27021FF7D118}"/>
    <cellStyle name="Input 11 3 5" xfId="2782" xr:uid="{10C81388-9E79-49B3-9878-5C6A871138DF}"/>
    <cellStyle name="Input 11 3 5 2" xfId="4639" xr:uid="{DEECCF77-DF16-46EF-B993-1450B10063A7}"/>
    <cellStyle name="Input 11 3 6" xfId="2858" xr:uid="{EF2CB30B-E947-4D6D-8D81-B86D822A3B76}"/>
    <cellStyle name="Input 11 3 6 2" xfId="4714" xr:uid="{1B4B601C-1CFF-4AA0-90B6-EE260C4D5D64}"/>
    <cellStyle name="Input 11 3 7" xfId="2945" xr:uid="{5FF3D7AF-3E0D-45DA-BD1A-94E840104364}"/>
    <cellStyle name="Input 11 3 7 2" xfId="4801" xr:uid="{5C7CD3DD-57CD-4956-9366-A000D480B7AF}"/>
    <cellStyle name="Input 11 3 8" xfId="3033" xr:uid="{5A34BBDA-B76F-4903-9754-E62BC58C3118}"/>
    <cellStyle name="Input 11 3 8 2" xfId="4889" xr:uid="{A8F80B01-0028-459E-8C26-AAA2D2FBBCEA}"/>
    <cellStyle name="Input 11 3 9" xfId="3103" xr:uid="{25F35E9C-2E4A-4395-B2CB-6A20667160D8}"/>
    <cellStyle name="Input 11 3 9 2" xfId="4958" xr:uid="{1F1C017D-BEB3-4542-9F9F-FF04C9136594}"/>
    <cellStyle name="Input 11 4" xfId="1602" xr:uid="{5707BCF3-8547-4916-B48A-09ADA6C4C674}"/>
    <cellStyle name="Input 11 4 10" xfId="2330" xr:uid="{856764B2-025B-4EA2-BA2A-94FE5FB21B93}"/>
    <cellStyle name="Input 11 4 10 2" xfId="4197" xr:uid="{EE6DFDDD-6564-4BC9-BDB0-7806756FD775}"/>
    <cellStyle name="Input 11 4 11" xfId="2283" xr:uid="{D9A2FBA7-7AD9-4F55-8842-A139437E88D8}"/>
    <cellStyle name="Input 11 4 11 2" xfId="4151" xr:uid="{CF5A09D9-4528-4D47-B846-E446062AF245}"/>
    <cellStyle name="Input 11 4 12" xfId="3127" xr:uid="{023C0C75-8363-41FC-AD79-FF604BC10A80}"/>
    <cellStyle name="Input 11 4 12 2" xfId="4982" xr:uid="{09EE6217-C77A-4B7E-8514-D67C863CA633}"/>
    <cellStyle name="Input 11 4 13" xfId="2690" xr:uid="{6F6BD34B-0F73-48D5-AB5C-586A1F181F5E}"/>
    <cellStyle name="Input 11 4 13 2" xfId="4547" xr:uid="{C5FD4C59-E922-420F-93CE-49FAC5B30745}"/>
    <cellStyle name="Input 11 4 14" xfId="3293" xr:uid="{474FFDF0-92DE-4494-91EC-193C570E8D56}"/>
    <cellStyle name="Input 11 4 14 2" xfId="5145" xr:uid="{65D65959-D388-44EF-8AB9-00457DAE63AA}"/>
    <cellStyle name="Input 11 4 15" xfId="3378" xr:uid="{BBE22ECB-DFE7-49CA-805A-C613D4F4AAD0}"/>
    <cellStyle name="Input 11 4 15 2" xfId="5230" xr:uid="{3A67C73D-535C-4F79-8FE6-936E01E2D168}"/>
    <cellStyle name="Input 11 4 16" xfId="2411" xr:uid="{1E4590AA-0A8F-40DB-B5F6-B1BBC92BE763}"/>
    <cellStyle name="Input 11 4 16 2" xfId="4273" xr:uid="{293904A0-F44A-4942-A0F4-95D16A79E669}"/>
    <cellStyle name="Input 11 4 17" xfId="2392" xr:uid="{DC4D2F22-CC89-4DC5-B8DD-B0FE0628E5C2}"/>
    <cellStyle name="Input 11 4 17 2" xfId="4254" xr:uid="{875D1FC5-37BE-40C5-B0D1-86811F9E54BD}"/>
    <cellStyle name="Input 11 4 18" xfId="3493" xr:uid="{EF80EB15-5965-48CB-8B30-FAAA620428C3}"/>
    <cellStyle name="Input 11 4 18 2" xfId="5345" xr:uid="{7B96A0EC-EA52-4E3E-8800-545B3D1959B0}"/>
    <cellStyle name="Input 11 4 19" xfId="2282" xr:uid="{129F9CA9-2754-4CB6-B4C0-2DD0B816F889}"/>
    <cellStyle name="Input 11 4 19 2" xfId="4150" xr:uid="{98C9F640-1F89-474E-BC7A-036D27A16CFC}"/>
    <cellStyle name="Input 11 4 2" xfId="2568" xr:uid="{585B8DA3-159B-41AB-BC72-C5CB3267A043}"/>
    <cellStyle name="Input 11 4 2 2" xfId="4427" xr:uid="{798B600F-0D89-470B-B9D6-5D72A8AA93E7}"/>
    <cellStyle name="Input 11 4 3" xfId="2644" xr:uid="{B5C39FAB-1FE7-455B-9316-B240B5F64997}"/>
    <cellStyle name="Input 11 4 3 2" xfId="4503" xr:uid="{70E6C14A-6739-44B8-AAE0-67A300EA89F3}"/>
    <cellStyle name="Input 11 4 4" xfId="1706" xr:uid="{BAEFFEF6-7F81-4CE9-88BA-C00A559A4C51}"/>
    <cellStyle name="Input 11 4 4 2" xfId="3585" xr:uid="{67051E96-CD33-4E72-94E8-0D02CC8B7C68}"/>
    <cellStyle name="Input 11 4 5" xfId="2812" xr:uid="{A2026C28-19DE-42D6-829A-0453179A936C}"/>
    <cellStyle name="Input 11 4 5 2" xfId="4669" xr:uid="{9ADD24D9-4CFA-426C-AA53-380C98208914}"/>
    <cellStyle name="Input 11 4 6" xfId="2892" xr:uid="{0A029520-07DB-4967-A75E-83C017BAF6C3}"/>
    <cellStyle name="Input 11 4 6 2" xfId="4748" xr:uid="{0D534E68-C884-4242-BED9-F88491D086E5}"/>
    <cellStyle name="Input 11 4 7" xfId="2974" xr:uid="{D557AAA5-D32E-43C2-A8E7-9E166FB0CF5E}"/>
    <cellStyle name="Input 11 4 7 2" xfId="4830" xr:uid="{6EE85356-B010-4719-A3ED-C14DE1AC137E}"/>
    <cellStyle name="Input 11 4 8" xfId="3059" xr:uid="{906C0C0E-6265-432B-B4EF-6FB3069032A4}"/>
    <cellStyle name="Input 11 4 8 2" xfId="4915" xr:uid="{D55EFAC9-5D99-439B-9C13-84ED6978C72E}"/>
    <cellStyle name="Input 11 4 9" xfId="3130" xr:uid="{F7B372CF-6B18-4E08-BC1D-F7E4687D01EC}"/>
    <cellStyle name="Input 11 4 9 2" xfId="4985" xr:uid="{C8370513-DA35-4118-8A4D-538BAEC69F23}"/>
    <cellStyle name="Input 11 5" xfId="2248" xr:uid="{FCC34A05-E4F3-4E33-B7A7-A8A94085DE2C}"/>
    <cellStyle name="Input 11 5 2" xfId="4116" xr:uid="{E1C52381-F525-4115-813A-3CAA7D5388CA}"/>
    <cellStyle name="Input 11 6" xfId="2000" xr:uid="{E8F05E01-475B-42BC-A0D3-E2AC69ED67E2}"/>
    <cellStyle name="Input 11 6 2" xfId="3872" xr:uid="{536EC819-3996-44D8-A323-6C5B8C7C0444}"/>
    <cellStyle name="Input 11 7" xfId="2078" xr:uid="{A566A3C9-9CEC-49FE-A812-378D1077D39B}"/>
    <cellStyle name="Input 11 7 2" xfId="3947" xr:uid="{F9DE04A6-5261-4EB8-B644-F01C37E447C8}"/>
    <cellStyle name="Input 11 8" xfId="2513" xr:uid="{2947CD60-2976-4B8F-886F-5BBCFD4B0D2B}"/>
    <cellStyle name="Input 11 8 2" xfId="4374" xr:uid="{5E78DD0E-C06B-430F-93A4-49881E9051E6}"/>
    <cellStyle name="Input 11 9" xfId="2104" xr:uid="{C7AD50E5-52ED-401F-A518-BDAF001FBEB2}"/>
    <cellStyle name="Input 11 9 2" xfId="3973" xr:uid="{7D8EB270-DFB6-4D46-B0FE-434D66CD938B}"/>
    <cellStyle name="Input 12" xfId="1104" xr:uid="{64E6D9FA-71B6-49D6-902F-1E08DCFE7F51}"/>
    <cellStyle name="Input 12 10" xfId="2120" xr:uid="{986159D0-1772-4C74-A338-84EBC4C31441}"/>
    <cellStyle name="Input 12 10 2" xfId="3989" xr:uid="{E6453DE4-84E0-4743-9978-9B59553BD0BA}"/>
    <cellStyle name="Input 12 11" xfId="2704" xr:uid="{B075CEAA-B8CD-49AE-98DF-9232EE906AB7}"/>
    <cellStyle name="Input 12 11 2" xfId="4561" xr:uid="{B897604D-3575-431C-8382-37D176447DF5}"/>
    <cellStyle name="Input 12 12" xfId="2045" xr:uid="{3FC527AC-F0D5-456C-B0E6-4202B0954512}"/>
    <cellStyle name="Input 12 12 2" xfId="3914" xr:uid="{C7ADE5E0-6750-477F-8C39-9C315B82C9DB}"/>
    <cellStyle name="Input 12 13" xfId="2207" xr:uid="{1CCC7815-93B5-4438-A5EF-E179EC8F72D2}"/>
    <cellStyle name="Input 12 13 2" xfId="4075" xr:uid="{7D96BFDE-975B-46C9-A088-F38480AE4958}"/>
    <cellStyle name="Input 12 14" xfId="2171" xr:uid="{CDC049BD-8EEC-43C2-A1E1-B73EC5F76603}"/>
    <cellStyle name="Input 12 14 2" xfId="4039" xr:uid="{65CC7FC5-CAC4-4692-947F-0C22E881B278}"/>
    <cellStyle name="Input 12 15" xfId="2409" xr:uid="{02D92F5F-3DF6-406D-BCE1-28C675D3FB93}"/>
    <cellStyle name="Input 12 15 2" xfId="4271" xr:uid="{21875E08-9780-483C-B579-32DD057413ED}"/>
    <cellStyle name="Input 12 16" xfId="2742" xr:uid="{11D6891E-DFFB-4000-BE29-18D7BCD7FF23}"/>
    <cellStyle name="Input 12 16 2" xfId="4599" xr:uid="{B414DC48-0D10-4F1D-8147-56F2C04BD0EA}"/>
    <cellStyle name="Input 12 17" xfId="2339" xr:uid="{236F6EB7-2664-43BB-B65B-5DEBFE8E5A8F}"/>
    <cellStyle name="Input 12 17 2" xfId="4205" xr:uid="{D7AAE0FF-3C22-4822-9E8A-D424838AC136}"/>
    <cellStyle name="Input 12 18" xfId="3197" xr:uid="{6472CCD6-7572-484E-B129-0EF5B9931D3A}"/>
    <cellStyle name="Input 12 18 2" xfId="5049" xr:uid="{B118ADBA-490F-4C48-893D-CA3D05888DA1}"/>
    <cellStyle name="Input 12 19" xfId="2670" xr:uid="{21A72DE2-82BF-490B-A6C9-A1519573733B}"/>
    <cellStyle name="Input 12 19 2" xfId="4527" xr:uid="{640B1C82-2FDC-4F0D-BC00-5342C2B813CD}"/>
    <cellStyle name="Input 12 2" xfId="1570" xr:uid="{4EE67A21-16C5-45B2-8415-95E9BFEB4C18}"/>
    <cellStyle name="Input 12 2 10" xfId="1911" xr:uid="{627A9A26-B6FF-4B5C-84F9-4046F6D65D46}"/>
    <cellStyle name="Input 12 2 10 2" xfId="3786" xr:uid="{4EBBD48C-2F30-48F4-B4D8-5158444C9713}"/>
    <cellStyle name="Input 12 2 11" xfId="1777" xr:uid="{FA111989-B962-4A83-A6B1-4602DB3272A4}"/>
    <cellStyle name="Input 12 2 11 2" xfId="3656" xr:uid="{9435DDF6-6CB1-4895-853C-DCC36A9734F7}"/>
    <cellStyle name="Input 12 2 12" xfId="1849" xr:uid="{1E3585FE-9CDF-43D7-995B-4F42F7CD18F8}"/>
    <cellStyle name="Input 12 2 12 2" xfId="3727" xr:uid="{515A7B37-B739-49B1-9B64-B34900952711}"/>
    <cellStyle name="Input 12 2 13" xfId="2906" xr:uid="{29513AFD-9630-47DC-8DAB-B40DB59A624F}"/>
    <cellStyle name="Input 12 2 13 2" xfId="4762" xr:uid="{80DA9453-416A-4BAF-A9D0-F5004E5936F0}"/>
    <cellStyle name="Input 12 2 14" xfId="3263" xr:uid="{22700683-0D61-46E8-AB0E-54B8D85C75B0}"/>
    <cellStyle name="Input 12 2 14 2" xfId="5115" xr:uid="{467DF586-5B3E-4EA4-A8BD-39285FBA01BB}"/>
    <cellStyle name="Input 12 2 15" xfId="3348" xr:uid="{F4879578-33C1-420F-B5BE-C8BF5F95EFF0}"/>
    <cellStyle name="Input 12 2 15 2" xfId="5200" xr:uid="{8C544620-9CCD-4E33-BE61-959A0942B568}"/>
    <cellStyle name="Input 12 2 16" xfId="2492" xr:uid="{5E1F4A20-B9BD-4D28-8E78-60F6CE0CEDAF}"/>
    <cellStyle name="Input 12 2 16 2" xfId="4353" xr:uid="{E281D3A0-2ECD-4E3D-8754-BDE14AB24BD4}"/>
    <cellStyle name="Input 12 2 17" xfId="1640" xr:uid="{E931A462-4134-4FD1-9A61-169AA1EB2CDA}"/>
    <cellStyle name="Input 12 2 17 2" xfId="3521" xr:uid="{F380BCC0-6064-4A98-9989-D33A0B1C9466}"/>
    <cellStyle name="Input 12 2 18" xfId="3463" xr:uid="{CB7983B2-DAA4-4D73-BCAB-0CACEC58DD9A}"/>
    <cellStyle name="Input 12 2 18 2" xfId="5315" xr:uid="{86FEC01A-1992-4C8B-96F2-8036C09DCA26}"/>
    <cellStyle name="Input 12 2 19" xfId="2968" xr:uid="{DC3CF4C7-9DFD-44B2-BDEC-9BD49E9EDF52}"/>
    <cellStyle name="Input 12 2 19 2" xfId="4824" xr:uid="{71A50A84-D15F-4D63-9315-A4A6EB06D7FE}"/>
    <cellStyle name="Input 12 2 2" xfId="2540" xr:uid="{B50FC59E-2CE6-4FD0-B82A-223CF408DCAD}"/>
    <cellStyle name="Input 12 2 2 2" xfId="4400" xr:uid="{9552834F-4048-4A59-A4F9-4F0A58FDC97C}"/>
    <cellStyle name="Input 12 2 3" xfId="2613" xr:uid="{F3009F26-CEBF-45F7-9DFD-8DA685AFB69F}"/>
    <cellStyle name="Input 12 2 3 2" xfId="4472" xr:uid="{57E5DB5F-B5D2-437C-A5C1-5DCCA0360D7F}"/>
    <cellStyle name="Input 12 2 4" xfId="1676" xr:uid="{930ABC9C-60FC-469A-B2BE-91FC45E72D82}"/>
    <cellStyle name="Input 12 2 4 2" xfId="3555" xr:uid="{479FADE4-F35E-4D23-9D66-19F7243614C6}"/>
    <cellStyle name="Input 12 2 5" xfId="2784" xr:uid="{46270C22-08F4-4273-8C50-4A8D6D30A886}"/>
    <cellStyle name="Input 12 2 5 2" xfId="4641" xr:uid="{EDC3DC4E-C01A-4CE3-BCCC-7A0FAB9B5D79}"/>
    <cellStyle name="Input 12 2 6" xfId="2860" xr:uid="{680706F4-4387-4ECF-A909-426A4F543B03}"/>
    <cellStyle name="Input 12 2 6 2" xfId="4716" xr:uid="{ECE194C1-DC5E-4A42-A5F7-CF594602557C}"/>
    <cellStyle name="Input 12 2 7" xfId="2947" xr:uid="{F74B8F0B-0A75-48BE-9D7E-4B7719310649}"/>
    <cellStyle name="Input 12 2 7 2" xfId="4803" xr:uid="{8AEC527A-51C5-4B5F-94B3-A62E1FA1C8E1}"/>
    <cellStyle name="Input 12 2 8" xfId="3035" xr:uid="{DF3BE3EC-383B-4656-8DDF-2EA4999564ED}"/>
    <cellStyle name="Input 12 2 8 2" xfId="4891" xr:uid="{83915D94-1487-43AD-8B3F-7B30EE643239}"/>
    <cellStyle name="Input 12 2 9" xfId="3105" xr:uid="{E95079A0-CDC1-4E0F-87A0-DF11CDECAD06}"/>
    <cellStyle name="Input 12 2 9 2" xfId="4960" xr:uid="{3057092D-9B3F-40EF-9C62-2B015E1A2D36}"/>
    <cellStyle name="Input 12 20" xfId="3427" xr:uid="{C9E1BBF9-071C-4CFE-982A-16AC326E0FE9}"/>
    <cellStyle name="Input 12 20 2" xfId="5279" xr:uid="{F72CBAA1-6B50-4511-961A-3FDF65457CE6}"/>
    <cellStyle name="Input 12 21" xfId="3412" xr:uid="{F099758E-0B58-48D7-B675-130AD5BA4A2A}"/>
    <cellStyle name="Input 12 21 2" xfId="5264" xr:uid="{3E7B1EEA-EA19-431E-9D03-203B0B5ABBB9}"/>
    <cellStyle name="Input 12 3" xfId="1539" xr:uid="{1F341989-2474-4D85-9F8F-C17CFB6D1530}"/>
    <cellStyle name="Input 12 3 10" xfId="2011" xr:uid="{B8CAFDCB-541E-410E-94A6-27255929116E}"/>
    <cellStyle name="Input 12 3 10 2" xfId="3881" xr:uid="{A9FDE116-A140-4FFF-822B-4BA61592E476}"/>
    <cellStyle name="Input 12 3 11" xfId="2456" xr:uid="{B57BFB35-EF03-44D4-BC48-6CE9F7CFA63E}"/>
    <cellStyle name="Input 12 3 11 2" xfId="4317" xr:uid="{E8D18683-BCFD-45A7-A660-A4A6D00D8002}"/>
    <cellStyle name="Input 12 3 12" xfId="1691" xr:uid="{CA8C89BF-8DE9-46D8-BEF6-AB7745F9648A}"/>
    <cellStyle name="Input 12 3 12 2" xfId="3570" xr:uid="{4418C1B4-E106-4161-9118-2CB57C25ED22}"/>
    <cellStyle name="Input 12 3 13" xfId="2278" xr:uid="{06DFDD27-EDB7-4433-A3A8-3519977E1D16}"/>
    <cellStyle name="Input 12 3 13 2" xfId="4146" xr:uid="{D1176C2A-3615-4EEC-9F5A-5C7478845F1B}"/>
    <cellStyle name="Input 12 3 14" xfId="3235" xr:uid="{D1D7BF96-580D-4EBB-A9A9-EE227EDC7A45}"/>
    <cellStyle name="Input 12 3 14 2" xfId="5087" xr:uid="{8EF53DEF-E789-403A-B038-ABFC6B8827CA}"/>
    <cellStyle name="Input 12 3 15" xfId="3322" xr:uid="{FCAECB52-34F2-40B4-A240-77DF497F87E9}"/>
    <cellStyle name="Input 12 3 15 2" xfId="5174" xr:uid="{25336B2C-80A4-424F-BD49-948B89C56538}"/>
    <cellStyle name="Input 12 3 16" xfId="2091" xr:uid="{207001E0-86BE-4937-A609-FCD10F6F14C5}"/>
    <cellStyle name="Input 12 3 16 2" xfId="3960" xr:uid="{0939BCCC-2510-4D7E-929B-63F3EC541C62}"/>
    <cellStyle name="Input 12 3 17" xfId="3175" xr:uid="{AD8A63E3-DD94-443B-962C-EA301012D54C}"/>
    <cellStyle name="Input 12 3 17 2" xfId="5028" xr:uid="{92E08B57-664C-43CA-939E-7EB54164A82F}"/>
    <cellStyle name="Input 12 3 18" xfId="3437" xr:uid="{AFE48AFA-273C-4BF1-A91C-2C872CBB4490}"/>
    <cellStyle name="Input 12 3 18 2" xfId="5289" xr:uid="{C6CB7E3A-114B-45A5-B46D-4F34EFF19509}"/>
    <cellStyle name="Input 12 3 19" xfId="3172" xr:uid="{4DD75FDB-52A7-49E9-A220-C15C64A32040}"/>
    <cellStyle name="Input 12 3 19 2" xfId="5025" xr:uid="{70FB4BF0-ADD5-4BE7-8DB9-78A4305A1BAA}"/>
    <cellStyle name="Input 12 3 2" xfId="2515" xr:uid="{FEE3EA46-9696-478C-955E-F4A36F48431B}"/>
    <cellStyle name="Input 12 3 2 2" xfId="4376" xr:uid="{FD5F5618-AEA9-4EBA-9874-BB05E526D81E}"/>
    <cellStyle name="Input 12 3 3" xfId="2495" xr:uid="{23D3BAA8-B59B-42C0-8CC9-D3A64241EC9A}"/>
    <cellStyle name="Input 12 3 3 2" xfId="4356" xr:uid="{F9308DEE-9990-40A2-99FA-E1F3DD728993}"/>
    <cellStyle name="Input 12 3 4" xfId="2438" xr:uid="{1EFE3CD9-9B86-4E50-B986-0E3CB617AAB4}"/>
    <cellStyle name="Input 12 3 4 2" xfId="4299" xr:uid="{B1E82004-D13A-46CC-AE24-A55670D8F58C}"/>
    <cellStyle name="Input 12 3 5" xfId="2758" xr:uid="{A8B133B4-B931-4F10-A4C2-4191D9000F64}"/>
    <cellStyle name="Input 12 3 5 2" xfId="4615" xr:uid="{141C5C9E-E0A5-4E28-986C-CE231BAE662B}"/>
    <cellStyle name="Input 12 3 6" xfId="2831" xr:uid="{4C432FBE-C416-4F6C-8F88-817E7714A602}"/>
    <cellStyle name="Input 12 3 6 2" xfId="4688" xr:uid="{2648295B-87DC-467C-AF86-391C5D9126BF}"/>
    <cellStyle name="Input 12 3 7" xfId="2922" xr:uid="{5F11652F-D5BE-4C46-9200-9168ED662AD0}"/>
    <cellStyle name="Input 12 3 7 2" xfId="4778" xr:uid="{0681C470-85F4-46DE-B5FE-59A41B2BB356}"/>
    <cellStyle name="Input 12 3 8" xfId="3011" xr:uid="{C8A8014D-67E4-4B6B-89EA-56F19F2D8320}"/>
    <cellStyle name="Input 12 3 8 2" xfId="4867" xr:uid="{798D81B1-ADB5-41F7-94EE-C095B7DED254}"/>
    <cellStyle name="Input 12 3 9" xfId="3077" xr:uid="{7589FD70-DCA1-4D41-B60F-4068134DF622}"/>
    <cellStyle name="Input 12 3 9 2" xfId="4932" xr:uid="{B403F612-D82C-476C-AD43-9EDCCA0D9DEB}"/>
    <cellStyle name="Input 12 4" xfId="2250" xr:uid="{508C3604-CF5F-4767-BDD7-D6DFE1316BDB}"/>
    <cellStyle name="Input 12 4 2" xfId="4118" xr:uid="{DA345BD0-5E2B-4403-9453-946294BA3F7B}"/>
    <cellStyle name="Input 12 5" xfId="1998" xr:uid="{3E0AE643-24B2-4716-8ABC-6D542F20D277}"/>
    <cellStyle name="Input 12 5 2" xfId="3870" xr:uid="{8E3BAD7D-2BD6-4783-9231-912213B2A728}"/>
    <cellStyle name="Input 12 6" xfId="2076" xr:uid="{2DBF0C49-5B5A-48F8-BCE1-7C8741E9B752}"/>
    <cellStyle name="Input 12 6 2" xfId="3945" xr:uid="{5808C2CA-B537-49C4-A21A-CF3235177F75}"/>
    <cellStyle name="Input 12 7" xfId="1639" xr:uid="{1FC28EB1-0713-4589-BF91-1D836DAEAAF6}"/>
    <cellStyle name="Input 12 7 2" xfId="3520" xr:uid="{A0B9AAB4-E27F-42D5-BF9C-2A2792A58F03}"/>
    <cellStyle name="Input 12 8" xfId="2102" xr:uid="{FBF2314E-7D04-428D-BB41-9743E7BE800E}"/>
    <cellStyle name="Input 12 8 2" xfId="3971" xr:uid="{9F98FEE4-92D9-412C-9B37-D5B16F36A355}"/>
    <cellStyle name="Input 12 9" xfId="1721" xr:uid="{87ADC98B-B018-4002-B6DF-0BCB8AF866AC}"/>
    <cellStyle name="Input 12 9 2" xfId="3600" xr:uid="{0A7987C7-05A8-450E-B083-51400C8794DF}"/>
    <cellStyle name="Input 13" xfId="1105" xr:uid="{12D9F49C-D8F8-429E-8741-82264F2A52EE}"/>
    <cellStyle name="Input 13 10" xfId="2119" xr:uid="{513A832E-AA99-4FC1-ABFE-691F3FD0EBD7}"/>
    <cellStyle name="Input 13 10 2" xfId="3988" xr:uid="{3E5A2A9B-EF31-4379-B4F5-F280A54A61C5}"/>
    <cellStyle name="Input 13 11" xfId="2726" xr:uid="{5C7C4364-FF43-47DD-92A5-0EF904D86CF0}"/>
    <cellStyle name="Input 13 11 2" xfId="4583" xr:uid="{E955E10D-616B-4F8D-B3B6-FEC1231B9603}"/>
    <cellStyle name="Input 13 12" xfId="1886" xr:uid="{005BEFEE-398C-452F-8F24-29DC527B2F99}"/>
    <cellStyle name="Input 13 12 2" xfId="3762" xr:uid="{DC82BBBC-94CA-4361-A508-1D91B5DFF300}"/>
    <cellStyle name="Input 13 13" xfId="1862" xr:uid="{3D58E214-D90E-44B5-9CB5-FB0FD7752102}"/>
    <cellStyle name="Input 13 13 2" xfId="3740" xr:uid="{278C488E-55FF-4C3A-A7EA-3F5057B7C40A}"/>
    <cellStyle name="Input 13 14" xfId="2172" xr:uid="{40529D6A-BBAB-42F1-BF92-3DB3CA6C2CBF}"/>
    <cellStyle name="Input 13 14 2" xfId="4040" xr:uid="{6E1C145E-FC11-4933-967A-BA041031ED69}"/>
    <cellStyle name="Input 13 15" xfId="2290" xr:uid="{0F38B8F4-524F-4A25-B7CC-FE8540362959}"/>
    <cellStyle name="Input 13 15 2" xfId="4158" xr:uid="{E4BA08AE-95F5-47A7-BA24-E4F8D74CDB6F}"/>
    <cellStyle name="Input 13 16" xfId="1952" xr:uid="{233775A9-F1EA-404E-82D0-C2103330A641}"/>
    <cellStyle name="Input 13 16 2" xfId="3825" xr:uid="{BF1E920C-05C7-4195-8455-2ACF7ACCC398}"/>
    <cellStyle name="Input 13 17" xfId="2139" xr:uid="{E047E603-861A-4CC9-9F40-14804B4F7FBF}"/>
    <cellStyle name="Input 13 17 2" xfId="4008" xr:uid="{443042C1-B7B9-4D4A-8087-EC98500CFF4F}"/>
    <cellStyle name="Input 13 18" xfId="3081" xr:uid="{33F45A9B-54E1-4428-AA36-25E4E694A1E8}"/>
    <cellStyle name="Input 13 18 2" xfId="4936" xr:uid="{17D144A0-13B8-4C22-9FFE-E548C1CECDAD}"/>
    <cellStyle name="Input 13 19" xfId="1985" xr:uid="{1D7B40B7-8651-4317-A613-BA81C14AF8A6}"/>
    <cellStyle name="Input 13 19 2" xfId="3857" xr:uid="{9AE38DD4-B3DD-4936-B3AF-47FD7EC987D5}"/>
    <cellStyle name="Input 13 2" xfId="1571" xr:uid="{FA0FACF9-378D-4073-9E3F-56237A94212A}"/>
    <cellStyle name="Input 13 2 10" xfId="2314" xr:uid="{07482873-0B90-4EA5-B0D4-9D7DE0D39B18}"/>
    <cellStyle name="Input 13 2 10 2" xfId="4181" xr:uid="{BCA6E859-C152-446E-B77A-B8E0CB2E3259}"/>
    <cellStyle name="Input 13 2 11" xfId="1637" xr:uid="{794288D9-789D-4146-AA06-1F5495DC7F95}"/>
    <cellStyle name="Input 13 2 11 2" xfId="3518" xr:uid="{97030726-1B6B-487B-BB22-571B9304BF3D}"/>
    <cellStyle name="Input 13 2 12" xfId="2581" xr:uid="{2D7439CC-E939-45A9-846A-FF936E1B41D2}"/>
    <cellStyle name="Input 13 2 12 2" xfId="4440" xr:uid="{3031D74D-D9DE-4AA0-8302-A58DC3BC6AEB}"/>
    <cellStyle name="Input 13 2 13" xfId="2675" xr:uid="{56D7674A-BED0-4A92-96DD-D8590B45564D}"/>
    <cellStyle name="Input 13 2 13 2" xfId="4532" xr:uid="{7F0435E7-49A8-4BB0-AF80-DB5F8E9C1ADD}"/>
    <cellStyle name="Input 13 2 14" xfId="3264" xr:uid="{7E8A5CA8-0B64-4466-9529-E04AADE9C5AA}"/>
    <cellStyle name="Input 13 2 14 2" xfId="5116" xr:uid="{324D7601-7D17-45F8-8426-8BFE9757F2C7}"/>
    <cellStyle name="Input 13 2 15" xfId="3349" xr:uid="{CBB4B40F-9A51-4476-BD43-61121D899E6A}"/>
    <cellStyle name="Input 13 2 15 2" xfId="5201" xr:uid="{AD90017A-C78E-4312-A4D7-12B5B6D75ADC}"/>
    <cellStyle name="Input 13 2 16" xfId="3075" xr:uid="{A48CAD4B-B31A-44DA-9DD5-26BF84C31858}"/>
    <cellStyle name="Input 13 2 16 2" xfId="4930" xr:uid="{DE9859BA-BE6C-4736-B8FD-6B901C1DFA62}"/>
    <cellStyle name="Input 13 2 17" xfId="3014" xr:uid="{711175EF-D25B-4C55-8E21-2AEBCF2C35F5}"/>
    <cellStyle name="Input 13 2 17 2" xfId="4870" xr:uid="{4C6CD2D8-A0F2-4A80-9364-D55BFAFE9158}"/>
    <cellStyle name="Input 13 2 18" xfId="3464" xr:uid="{0B6A4AC0-B2F4-4058-A1CB-BE78E414F572}"/>
    <cellStyle name="Input 13 2 18 2" xfId="5316" xr:uid="{A686A000-720A-4792-9283-D9F5E492D7F3}"/>
    <cellStyle name="Input 13 2 19" xfId="2391" xr:uid="{E6FE0A60-D5D3-4D37-9EA2-D886423074B5}"/>
    <cellStyle name="Input 13 2 19 2" xfId="4253" xr:uid="{C03EA05D-101D-4997-BF30-D1ECC7BEFB5E}"/>
    <cellStyle name="Input 13 2 2" xfId="2541" xr:uid="{32D5D91C-6973-4A90-AB03-82D1C1C807F3}"/>
    <cellStyle name="Input 13 2 2 2" xfId="4401" xr:uid="{C2F91707-693A-4E93-A46C-4BB88B0DE087}"/>
    <cellStyle name="Input 13 2 3" xfId="2614" xr:uid="{0E026A3B-6B48-4442-9BFE-02D159903681}"/>
    <cellStyle name="Input 13 2 3 2" xfId="4473" xr:uid="{50A13FAA-CAE7-4334-A6E6-12641B47E4A7}"/>
    <cellStyle name="Input 13 2 4" xfId="1694" xr:uid="{CAF020D9-8941-4F82-8AD9-2A33860B1166}"/>
    <cellStyle name="Input 13 2 4 2" xfId="3573" xr:uid="{738322DF-4615-4A04-841D-1C741A8B4A82}"/>
    <cellStyle name="Input 13 2 5" xfId="2785" xr:uid="{349F24ED-8CA9-47FA-84B2-37594A6266E6}"/>
    <cellStyle name="Input 13 2 5 2" xfId="4642" xr:uid="{5980F7D2-8929-474C-A226-2F5824D393B8}"/>
    <cellStyle name="Input 13 2 6" xfId="2861" xr:uid="{B1DE685D-D7BA-4FA2-8124-BB62A6587A7F}"/>
    <cellStyle name="Input 13 2 6 2" xfId="4717" xr:uid="{FD1F2664-8DBB-4169-9A52-672CCA348240}"/>
    <cellStyle name="Input 13 2 7" xfId="2948" xr:uid="{03C77C28-D544-43B8-895E-81E18AE08EBD}"/>
    <cellStyle name="Input 13 2 7 2" xfId="4804" xr:uid="{DFB8E219-C259-4DC4-BC43-013EE8669E29}"/>
    <cellStyle name="Input 13 2 8" xfId="3036" xr:uid="{36F9A211-3232-4A56-AAEA-9AE8EE0BBC33}"/>
    <cellStyle name="Input 13 2 8 2" xfId="4892" xr:uid="{417E55D2-22D9-46E7-B12A-34EDE2373FCF}"/>
    <cellStyle name="Input 13 2 9" xfId="3106" xr:uid="{B6F60FC6-4967-4381-B994-D9858A4BDDB2}"/>
    <cellStyle name="Input 13 2 9 2" xfId="4961" xr:uid="{4103C5D6-BB9D-4996-8855-11A579E241E8}"/>
    <cellStyle name="Input 13 20" xfId="3421" xr:uid="{15E02CD1-6EA7-4A76-B5C7-DBFA9D4481E5}"/>
    <cellStyle name="Input 13 20 2" xfId="5273" xr:uid="{81D6E3A1-4561-442D-BBE3-9369A759C6CE}"/>
    <cellStyle name="Input 13 21" xfId="2164" xr:uid="{59D0DEB6-58A9-4C8E-8515-80A9C63494AD}"/>
    <cellStyle name="Input 13 21 2" xfId="4032" xr:uid="{3C7ED48E-07F1-4815-BCBF-117CA4D7B2FF}"/>
    <cellStyle name="Input 13 3" xfId="1559" xr:uid="{DBDE210F-3D22-40BD-80A3-544F65A00D06}"/>
    <cellStyle name="Input 13 3 10" xfId="2408" xr:uid="{A5C9E498-99C2-4473-908F-4EF84607BEC1}"/>
    <cellStyle name="Input 13 3 10 2" xfId="4270" xr:uid="{D1B6F05F-710C-4A8C-92F4-65836545036C}"/>
    <cellStyle name="Input 13 3 11" xfId="2386" xr:uid="{C082616F-6E4F-4E59-AA69-0803E0DA5298}"/>
    <cellStyle name="Input 13 3 11 2" xfId="4248" xr:uid="{3C4081BC-01AA-49C8-9294-07D235579275}"/>
    <cellStyle name="Input 13 3 12" xfId="1682" xr:uid="{E791AF9A-90A7-4509-BF21-6ADFBF5288E8}"/>
    <cellStyle name="Input 13 3 12 2" xfId="3561" xr:uid="{76A2E400-25C8-4EA0-A39C-0E8584564B22}"/>
    <cellStyle name="Input 13 3 13" xfId="3163" xr:uid="{82097CA4-5CE3-4E5A-943F-1789DC5CFF84}"/>
    <cellStyle name="Input 13 3 13 2" xfId="5016" xr:uid="{1E283C9F-EFC8-4AA8-B6EC-383A3EC94081}"/>
    <cellStyle name="Input 13 3 14" xfId="3253" xr:uid="{28608FE4-2FC7-4239-AFF9-9707A482EED5}"/>
    <cellStyle name="Input 13 3 14 2" xfId="5105" xr:uid="{E21E8543-5AF9-4DD2-AA73-4ED81BA14023}"/>
    <cellStyle name="Input 13 3 15" xfId="3340" xr:uid="{759D0ED3-058C-4A7D-825E-EB1A8D9896A7}"/>
    <cellStyle name="Input 13 3 15 2" xfId="5192" xr:uid="{5C4003E0-874E-4CC9-9802-555CE684B3A0}"/>
    <cellStyle name="Input 13 3 16" xfId="2985" xr:uid="{AF768E1D-D1A0-4F50-9036-48BA0F3673C4}"/>
    <cellStyle name="Input 13 3 16 2" xfId="4841" xr:uid="{252D3CC2-0F3A-4FE2-AAC2-B9E2AF5957ED}"/>
    <cellStyle name="Input 13 3 17" xfId="2024" xr:uid="{29B4E214-6132-4107-8A95-53C61AA10F7F}"/>
    <cellStyle name="Input 13 3 17 2" xfId="3894" xr:uid="{2D8DD55B-9C02-4DB5-875C-FC0EBF4763E7}"/>
    <cellStyle name="Input 13 3 18" xfId="3455" xr:uid="{1D6EAC0E-E39F-47F9-9651-3E6A2DC164BC}"/>
    <cellStyle name="Input 13 3 18 2" xfId="5307" xr:uid="{0644D3E6-F2DA-48D8-9FB1-ED451C17B988}"/>
    <cellStyle name="Input 13 3 19" xfId="2485" xr:uid="{C33658D4-52FD-42EF-9E5B-336CB1757337}"/>
    <cellStyle name="Input 13 3 19 2" xfId="4346" xr:uid="{601AE286-EE03-400F-90E1-0ACBF8F25686}"/>
    <cellStyle name="Input 13 3 2" xfId="2532" xr:uid="{A8ADAFFC-67A2-4362-B14E-4836CAB02439}"/>
    <cellStyle name="Input 13 3 2 2" xfId="4392" xr:uid="{3ECA4319-D8ED-4B37-B994-B3AB9C7C24E2}"/>
    <cellStyle name="Input 13 3 3" xfId="2602" xr:uid="{44CC64C2-6523-4F43-B7D1-1C03BA39EF43}"/>
    <cellStyle name="Input 13 3 3 2" xfId="4461" xr:uid="{0DCC3465-EFB2-4411-A851-7DF9D91A176D}"/>
    <cellStyle name="Input 13 3 4" xfId="2420" xr:uid="{C94D6198-E967-4D8F-85EE-7A0A90BBF88F}"/>
    <cellStyle name="Input 13 3 4 2" xfId="4282" xr:uid="{408EF411-C01A-4492-A3DE-561B88B786A1}"/>
    <cellStyle name="Input 13 3 5" xfId="2775" xr:uid="{74D25B40-62BD-4B87-B028-B18C77046769}"/>
    <cellStyle name="Input 13 3 5 2" xfId="4632" xr:uid="{0218E55E-2304-4C19-817C-D510F763D0AF}"/>
    <cellStyle name="Input 13 3 6" xfId="2850" xr:uid="{6941C9DA-2E60-47BD-8510-54CB84204BB0}"/>
    <cellStyle name="Input 13 3 6 2" xfId="4706" xr:uid="{BE5B64E5-FDC0-4507-8DA5-DBB67F948E65}"/>
    <cellStyle name="Input 13 3 7" xfId="2936" xr:uid="{6CCAC692-63A1-48AE-9661-EB23D252A0B1}"/>
    <cellStyle name="Input 13 3 7 2" xfId="4792" xr:uid="{0E534C46-AB77-4C06-8CEA-B8C8D705D4D4}"/>
    <cellStyle name="Input 13 3 8" xfId="3027" xr:uid="{B17CEC0D-49F3-4CBE-81F6-F136404EA4E2}"/>
    <cellStyle name="Input 13 3 8 2" xfId="4883" xr:uid="{AFFF70DE-4690-4A70-B9A7-5D2098441450}"/>
    <cellStyle name="Input 13 3 9" xfId="3094" xr:uid="{D7BD3267-BDF6-467E-953E-F666876CD523}"/>
    <cellStyle name="Input 13 3 9 2" xfId="4949" xr:uid="{A05B931C-31A7-401D-BADD-EDD1B3D513E2}"/>
    <cellStyle name="Input 13 4" xfId="2251" xr:uid="{BF10659B-A292-49DA-B42C-D668B9FF94B5}"/>
    <cellStyle name="Input 13 4 2" xfId="4119" xr:uid="{F2F5A287-6563-4E5A-9E05-D4169DEF883A}"/>
    <cellStyle name="Input 13 5" xfId="1997" xr:uid="{20BE66C8-383F-48E5-AE3E-3ADE92942907}"/>
    <cellStyle name="Input 13 5 2" xfId="3869" xr:uid="{B074859D-FEC5-4FAD-90C8-9EE5B5FDD656}"/>
    <cellStyle name="Input 13 6" xfId="2075" xr:uid="{01E55905-C061-4B52-926C-72EB972BA61E}"/>
    <cellStyle name="Input 13 6 2" xfId="3944" xr:uid="{F238C7D4-E752-4A67-AAB2-D15685DAA4BD}"/>
    <cellStyle name="Input 13 7" xfId="2516" xr:uid="{1B2D0AE0-0719-4AA3-9E85-CAC85636584B}"/>
    <cellStyle name="Input 13 7 2" xfId="4377" xr:uid="{7B1A5566-BCFB-4B34-85E3-93BC8AAFB7FA}"/>
    <cellStyle name="Input 13 8" xfId="2101" xr:uid="{47145081-BE45-4333-A83C-5C791B5F4F08}"/>
    <cellStyle name="Input 13 8 2" xfId="3970" xr:uid="{C5461162-EB81-4DC6-8148-F07014EF110F}"/>
    <cellStyle name="Input 13 9" xfId="1784" xr:uid="{9777DF90-2817-4032-A6E0-3C1004D783EB}"/>
    <cellStyle name="Input 13 9 2" xfId="3663" xr:uid="{6EEF0BC5-6956-4D40-B4BC-68C9969766F5}"/>
    <cellStyle name="Input 14" xfId="1106" xr:uid="{4A2A0BC7-ADEE-41A9-B502-998069B20A6B}"/>
    <cellStyle name="Input 14 10" xfId="2856" xr:uid="{DA61927B-CBFA-490C-9E6B-F642FC860DBB}"/>
    <cellStyle name="Input 14 10 2" xfId="4712" xr:uid="{395A0F9E-7EE5-4351-8C68-C56A0C5AF0E2}"/>
    <cellStyle name="Input 14 11" xfId="2317" xr:uid="{C0A3B5B0-EC22-4DCD-9A76-60E0F4CD36D7}"/>
    <cellStyle name="Input 14 11 2" xfId="4184" xr:uid="{BC4A1E6A-9652-4F8D-A5E5-AD1E3AB98348}"/>
    <cellStyle name="Input 14 12" xfId="1662" xr:uid="{F8AE935C-BD9E-487C-A5AE-519915470B1C}"/>
    <cellStyle name="Input 14 12 2" xfId="3541" xr:uid="{6D1C6FF4-4DA0-4D56-A3D6-B24E1F28D293}"/>
    <cellStyle name="Input 14 13" xfId="2208" xr:uid="{F56C4F2E-0D41-42EE-8B8C-419087A84A40}"/>
    <cellStyle name="Input 14 13 2" xfId="4076" xr:uid="{233F85D1-D393-4AF4-A777-BD16B9D97AF3}"/>
    <cellStyle name="Input 14 14" xfId="2173" xr:uid="{A46ADC7B-C4EB-4612-9337-95AD29466639}"/>
    <cellStyle name="Input 14 14 2" xfId="4041" xr:uid="{0311C418-E994-441A-B566-32D170100164}"/>
    <cellStyle name="Input 14 15" xfId="2146" xr:uid="{44BF8146-C422-4AF7-8CFB-792FA917692B}"/>
    <cellStyle name="Input 14 15 2" xfId="4015" xr:uid="{600B9737-63CE-400E-BB06-0E2F139D63D1}"/>
    <cellStyle name="Input 14 16" xfId="3168" xr:uid="{C4611A9E-4319-467D-9DC5-9CA77FA1C6B2}"/>
    <cellStyle name="Input 14 16 2" xfId="5021" xr:uid="{F11587C5-D0CA-460E-A56F-4B84BA820405}"/>
    <cellStyle name="Input 14 17" xfId="2965" xr:uid="{A0A5E2E9-E08F-4DAF-BACC-AF4FA895DA8D}"/>
    <cellStyle name="Input 14 17 2" xfId="4821" xr:uid="{9BBE132E-52C0-4AA4-A5DB-44E8F93959C9}"/>
    <cellStyle name="Input 14 18" xfId="2361" xr:uid="{11D8695D-4135-459B-A2C9-0D8B94615142}"/>
    <cellStyle name="Input 14 18 2" xfId="4225" xr:uid="{07D744F8-3275-4291-A481-3AE6E0D13861}"/>
    <cellStyle name="Input 14 19" xfId="2313" xr:uid="{C24D6B69-51CD-44B3-8093-E0769417BA51}"/>
    <cellStyle name="Input 14 19 2" xfId="4180" xr:uid="{1EE58F50-7126-4811-BC6A-A104066DE38D}"/>
    <cellStyle name="Input 14 2" xfId="1572" xr:uid="{E207BAEA-7C1B-4145-9151-E7EE6F17CD82}"/>
    <cellStyle name="Input 14 2 10" xfId="2016" xr:uid="{4F6CF857-F613-4568-895E-6C327C591E5E}"/>
    <cellStyle name="Input 14 2 10 2" xfId="3886" xr:uid="{EBC3D8DB-813C-4949-AB38-0F99F70A88E7}"/>
    <cellStyle name="Input 14 2 11" xfId="2367" xr:uid="{589E6756-CFDD-49D9-8204-7D3C1B4646CC}"/>
    <cellStyle name="Input 14 2 11 2" xfId="4231" xr:uid="{767514F9-9E80-4C4A-96B3-08657B1F8864}"/>
    <cellStyle name="Input 14 2 12" xfId="1636" xr:uid="{9FE0C796-9581-42BE-A238-091CB2C1F2E0}"/>
    <cellStyle name="Input 14 2 12 2" xfId="3517" xr:uid="{70C1B2AD-C495-4D33-BD35-336A5173C85B}"/>
    <cellStyle name="Input 14 2 13" xfId="2273" xr:uid="{2FBD81A1-9961-4410-8C2E-A34CAB294987}"/>
    <cellStyle name="Input 14 2 13 2" xfId="4141" xr:uid="{309AF068-9A69-4AC7-8CCA-842B84FE20AC}"/>
    <cellStyle name="Input 14 2 14" xfId="3265" xr:uid="{A47C0DC2-CBA6-44CF-A756-7075D27DB685}"/>
    <cellStyle name="Input 14 2 14 2" xfId="5117" xr:uid="{48CFFEAC-B77B-42CC-A5A2-B191F6CD68FB}"/>
    <cellStyle name="Input 14 2 15" xfId="3350" xr:uid="{D13F6841-0472-4076-BC62-DC7B24BDDB45}"/>
    <cellStyle name="Input 14 2 15 2" xfId="5202" xr:uid="{C97AC474-D72D-4033-BD56-12BE3B191A5D}"/>
    <cellStyle name="Input 14 2 16" xfId="1888" xr:uid="{675613ED-095C-4F2A-9FE0-D879BCCB1EEF}"/>
    <cellStyle name="Input 14 2 16 2" xfId="3764" xr:uid="{940AD5E1-1D00-4B33-8DA0-8FE25C9DF875}"/>
    <cellStyle name="Input 14 2 17" xfId="2057" xr:uid="{BB345704-743C-4433-B3B0-A09D2E2E5384}"/>
    <cellStyle name="Input 14 2 17 2" xfId="3926" xr:uid="{588944DA-C777-464D-89E1-FC75BCFE6649}"/>
    <cellStyle name="Input 14 2 18" xfId="3465" xr:uid="{C595B089-0408-41C5-962D-5E83B025ACD9}"/>
    <cellStyle name="Input 14 2 18 2" xfId="5317" xr:uid="{7FF3742B-E446-4536-A1EF-1A62EFACC543}"/>
    <cellStyle name="Input 14 2 19" xfId="2214" xr:uid="{021938E8-E8F2-4816-BEB9-0107FD75AB41}"/>
    <cellStyle name="Input 14 2 19 2" xfId="4082" xr:uid="{4925DDB9-4AAA-45DB-BDB8-0BFF1BE17BF1}"/>
    <cellStyle name="Input 14 2 2" xfId="2542" xr:uid="{081751C0-FDC0-4189-BE1D-B96F34E37CE8}"/>
    <cellStyle name="Input 14 2 2 2" xfId="4402" xr:uid="{57D5134B-C711-4C38-A119-40C19612E885}"/>
    <cellStyle name="Input 14 2 3" xfId="2615" xr:uid="{F23F7EE9-4EF4-409E-B42E-1476E1F98396}"/>
    <cellStyle name="Input 14 2 3 2" xfId="4474" xr:uid="{BB37728F-F918-4A77-83E4-6B5CFFA339D6}"/>
    <cellStyle name="Input 14 2 4" xfId="2428" xr:uid="{67475522-1E72-47FC-A182-0D67798AACFE}"/>
    <cellStyle name="Input 14 2 4 2" xfId="4290" xr:uid="{EC039C0F-756C-4AE6-9FA5-7F2E492C7F50}"/>
    <cellStyle name="Input 14 2 5" xfId="2786" xr:uid="{4759BE8B-7867-4F19-8540-13C2BF45FFBC}"/>
    <cellStyle name="Input 14 2 5 2" xfId="4643" xr:uid="{ED5F2AE9-BD0A-4B75-B979-D2FA4AEFD27D}"/>
    <cellStyle name="Input 14 2 6" xfId="2862" xr:uid="{D951C479-F156-4EB1-B412-72D211C6CDFF}"/>
    <cellStyle name="Input 14 2 6 2" xfId="4718" xr:uid="{A06CCF57-5877-4E84-83E2-DEE1E14626C4}"/>
    <cellStyle name="Input 14 2 7" xfId="2949" xr:uid="{3B3B5249-3DC2-4D21-8C8A-012BE417D6CD}"/>
    <cellStyle name="Input 14 2 7 2" xfId="4805" xr:uid="{5917C13A-4543-4A8F-9F82-DF21B17B0C55}"/>
    <cellStyle name="Input 14 2 8" xfId="3037" xr:uid="{DF2955D2-720B-4E20-966A-467C2A5F095C}"/>
    <cellStyle name="Input 14 2 8 2" xfId="4893" xr:uid="{AE677616-0F4F-4CF4-98BD-A1506CEB2631}"/>
    <cellStyle name="Input 14 2 9" xfId="3107" xr:uid="{5C704919-82D3-4DDE-9EDA-A0601A02886A}"/>
    <cellStyle name="Input 14 2 9 2" xfId="4962" xr:uid="{ABC7ABB4-15D7-45A7-9404-D159F6945472}"/>
    <cellStyle name="Input 14 20" xfId="1941" xr:uid="{A44CB5B2-E0AC-4685-8EBD-DC022D22AC5B}"/>
    <cellStyle name="Input 14 20 2" xfId="3815" xr:uid="{C68EB7B9-3893-412A-8BF9-F4347E7E13C1}"/>
    <cellStyle name="Input 14 21" xfId="3211" xr:uid="{54C59E8E-22AC-4259-A698-7FFA42A63D77}"/>
    <cellStyle name="Input 14 21 2" xfId="5063" xr:uid="{3C246DE3-C689-4EFF-AEF5-DABB984FF7E5}"/>
    <cellStyle name="Input 14 3" xfId="1558" xr:uid="{2E0D8B10-EB8E-4D55-840F-866FE51C758E}"/>
    <cellStyle name="Input 14 3 10" xfId="2989" xr:uid="{C3A33C66-8CA1-4D3A-B43A-0B7E9D23C4CE}"/>
    <cellStyle name="Input 14 3 10 2" xfId="4845" xr:uid="{10A052B5-2285-4D6C-9A21-B31573A1D023}"/>
    <cellStyle name="Input 14 3 11" xfId="2579" xr:uid="{F89030FB-8E93-4BAD-B78E-CF382C594B36}"/>
    <cellStyle name="Input 14 3 11 2" xfId="4438" xr:uid="{E4B22A94-919D-4E4C-B661-1D0A6B2C82E5}"/>
    <cellStyle name="Input 14 3 12" xfId="1671" xr:uid="{551B54B2-3801-4BE0-800C-AF1407CD3045}"/>
    <cellStyle name="Input 14 3 12 2" xfId="3550" xr:uid="{6C9F6F99-019D-407C-A32F-72D342A5D794}"/>
    <cellStyle name="Input 14 3 13" xfId="2676" xr:uid="{BDADDB45-DFD2-47A5-93AE-4D6BBC148691}"/>
    <cellStyle name="Input 14 3 13 2" xfId="4533" xr:uid="{CD56FC5A-333D-4080-81E8-756F5311F192}"/>
    <cellStyle name="Input 14 3 14" xfId="3252" xr:uid="{7BC89939-4649-4F6C-9DB9-687E9D01F503}"/>
    <cellStyle name="Input 14 3 14 2" xfId="5104" xr:uid="{B746100F-EDD2-4491-894B-8E8F088DB388}"/>
    <cellStyle name="Input 14 3 15" xfId="3339" xr:uid="{44CE21AD-0788-4F57-9DC5-727D275D6231}"/>
    <cellStyle name="Input 14 3 15 2" xfId="5191" xr:uid="{F019FD4E-67A3-45EF-9953-170B3F4AD439}"/>
    <cellStyle name="Input 14 3 16" xfId="2032" xr:uid="{3906303E-29C2-48AE-8BC4-9E95C8238608}"/>
    <cellStyle name="Input 14 3 16 2" xfId="3902" xr:uid="{3E0A466A-017C-4C27-BE40-05A6890786C4}"/>
    <cellStyle name="Input 14 3 17" xfId="1840" xr:uid="{5B6B28EA-FF40-4354-9DE5-CC717283687C}"/>
    <cellStyle name="Input 14 3 17 2" xfId="3718" xr:uid="{57F3E871-A02C-42D9-8669-04E0A46840D6}"/>
    <cellStyle name="Input 14 3 18" xfId="3454" xr:uid="{A9D37EDA-18BE-4EDE-B2CB-85C61963FDF6}"/>
    <cellStyle name="Input 14 3 18 2" xfId="5306" xr:uid="{EAD0EC42-A6BE-4BBE-825D-12E3F5AA6597}"/>
    <cellStyle name="Input 14 3 19" xfId="2817" xr:uid="{85FE0BA8-9762-4734-BF55-F15A4A4DE10C}"/>
    <cellStyle name="Input 14 3 19 2" xfId="4674" xr:uid="{D43A4517-6B28-43ED-9036-E97F8A1FBDDB}"/>
    <cellStyle name="Input 14 3 2" xfId="2531" xr:uid="{87CB9EB0-6980-4A39-AD1A-F7D1EB0D2604}"/>
    <cellStyle name="Input 14 3 2 2" xfId="4391" xr:uid="{8B099545-AC8F-41DC-A6D6-2E68A36B579D}"/>
    <cellStyle name="Input 14 3 3" xfId="2601" xr:uid="{6618AFFF-FB9A-4455-B38E-B707643F8D1F}"/>
    <cellStyle name="Input 14 3 3 2" xfId="4460" xr:uid="{D4B80323-AC52-40BA-B9B1-6C72D03D379F}"/>
    <cellStyle name="Input 14 3 4" xfId="1720" xr:uid="{B3483C52-23CB-4C4F-B6B2-CF5579BFD654}"/>
    <cellStyle name="Input 14 3 4 2" xfId="3599" xr:uid="{FCDBC650-6894-4F5D-8B7C-BEB508235FBA}"/>
    <cellStyle name="Input 14 3 5" xfId="2774" xr:uid="{691E210B-9E35-429D-945D-58991C5A94C3}"/>
    <cellStyle name="Input 14 3 5 2" xfId="4631" xr:uid="{D8256F5A-653B-40BA-BD5A-9235F9767B4C}"/>
    <cellStyle name="Input 14 3 6" xfId="2849" xr:uid="{5F38C198-A3AC-4D76-B2F3-7AF386416DD6}"/>
    <cellStyle name="Input 14 3 6 2" xfId="4705" xr:uid="{D232BC08-680C-475F-B888-B03DBD5674AA}"/>
    <cellStyle name="Input 14 3 7" xfId="2935" xr:uid="{B6E3A88C-54E8-473F-92B7-84C176ACF513}"/>
    <cellStyle name="Input 14 3 7 2" xfId="4791" xr:uid="{38914EC2-E11E-485F-ACD0-8697E94EED44}"/>
    <cellStyle name="Input 14 3 8" xfId="3026" xr:uid="{A2A32FAC-A3F6-46B3-B78A-AF9D47E9F6F1}"/>
    <cellStyle name="Input 14 3 8 2" xfId="4882" xr:uid="{E943C1DA-44B9-44C7-BC5F-0626B0D55BC4}"/>
    <cellStyle name="Input 14 3 9" xfId="3093" xr:uid="{07B485F1-F7E8-48BB-A149-A860A3231B7C}"/>
    <cellStyle name="Input 14 3 9 2" xfId="4948" xr:uid="{8452BDB8-5594-4984-8D4C-891771AD2238}"/>
    <cellStyle name="Input 14 4" xfId="2252" xr:uid="{AE358E6D-688A-4F97-8616-7CFBE5A655C3}"/>
    <cellStyle name="Input 14 4 2" xfId="4120" xr:uid="{4A3AAC4A-62C9-4EB0-81DF-77FC9B671285}"/>
    <cellStyle name="Input 14 5" xfId="1996" xr:uid="{602B64B6-9C4C-405D-A586-4CEAD1B9AE87}"/>
    <cellStyle name="Input 14 5 2" xfId="3868" xr:uid="{1F696D86-514B-4CAE-9716-8B97C6631D56}"/>
    <cellStyle name="Input 14 6" xfId="2074" xr:uid="{FB9D6F24-24D4-47F6-9028-E917631FC613}"/>
    <cellStyle name="Input 14 6 2" xfId="3943" xr:uid="{196C9A19-BA88-46F0-9CEE-D3B66CEB9E3A}"/>
    <cellStyle name="Input 14 7" xfId="2730" xr:uid="{F12B0ED2-F44D-474C-9A51-B7E08AF9F5F6}"/>
    <cellStyle name="Input 14 7 2" xfId="4587" xr:uid="{3E288469-9CA4-4351-9FB0-331719D0523F}"/>
    <cellStyle name="Input 14 8" xfId="1939" xr:uid="{37AD2B2A-48EB-4815-AF97-B5669CAE8A4B}"/>
    <cellStyle name="Input 14 8 2" xfId="3813" xr:uid="{FB321C0C-5AA7-4834-ADC4-DF7D30A0F183}"/>
    <cellStyle name="Input 14 9" xfId="2489" xr:uid="{FE111167-D652-411D-8112-0282AF9F82DA}"/>
    <cellStyle name="Input 14 9 2" xfId="4350" xr:uid="{48AC5E1F-F122-4561-8A27-3C0736AF247D}"/>
    <cellStyle name="Input 15" xfId="1107" xr:uid="{34823077-A22A-4280-8C64-68CCF21223DD}"/>
    <cellStyle name="Input 15 10" xfId="2852" xr:uid="{829C1037-3003-41BE-9CB6-C76E4D6334B8}"/>
    <cellStyle name="Input 15 10 2" xfId="4708" xr:uid="{A1378FEE-CDE6-471D-8981-0DF1E25965C6}"/>
    <cellStyle name="Input 15 11" xfId="2272" xr:uid="{769B8870-3C4C-4CCF-8987-F5E9705743B1}"/>
    <cellStyle name="Input 15 11 2" xfId="4140" xr:uid="{3821C00A-A86C-4798-8083-D358E361FD3F}"/>
    <cellStyle name="Input 15 12" xfId="2390" xr:uid="{127E2D17-A20A-4AAF-80FF-B7EE34460074}"/>
    <cellStyle name="Input 15 12 2" xfId="4252" xr:uid="{B924659C-5410-47D1-9F09-ECF1214F0303}"/>
    <cellStyle name="Input 15 13" xfId="2209" xr:uid="{88FB0A27-684A-4C0C-A6C7-3C3A8DB45633}"/>
    <cellStyle name="Input 15 13 2" xfId="4077" xr:uid="{C3B71B4F-6EE1-4C94-8A2B-5BB7625736F3}"/>
    <cellStyle name="Input 15 14" xfId="2174" xr:uid="{D536A183-E1F0-4DB7-BD8A-BAD1912EBFE8}"/>
    <cellStyle name="Input 15 14 2" xfId="4042" xr:uid="{F15C54EE-DD93-4B98-BC5D-E489453D3E6C}"/>
    <cellStyle name="Input 15 15" xfId="2397" xr:uid="{7901AAB6-B030-4914-9442-C4AAAD0598D0}"/>
    <cellStyle name="Input 15 15 2" xfId="4259" xr:uid="{3C20BB74-7C25-4E12-BBA0-E1405B7FAC12}"/>
    <cellStyle name="Input 15 16" xfId="2108" xr:uid="{2C37ADDC-5226-488A-9652-A2ADFE1D6854}"/>
    <cellStyle name="Input 15 16 2" xfId="3977" xr:uid="{F09553A4-CAF0-46C3-A9D2-B6761ECBAFEF}"/>
    <cellStyle name="Input 15 17" xfId="2204" xr:uid="{4F21A8DF-CDEE-4461-935D-0F2494EC4131}"/>
    <cellStyle name="Input 15 17 2" xfId="4072" xr:uid="{272F36B2-8B8A-436A-907E-0019A9C24C14}"/>
    <cellStyle name="Input 15 18" xfId="1887" xr:uid="{7DABBD28-59C2-4619-AB4C-DCBDAB1B9D9A}"/>
    <cellStyle name="Input 15 18 2" xfId="3763" xr:uid="{49DBEC17-D1D6-4C1E-A741-1E8F0118C42A}"/>
    <cellStyle name="Input 15 19" xfId="2661" xr:uid="{E510A665-DDE2-4FD1-B048-8AB2B32CF53B}"/>
    <cellStyle name="Input 15 19 2" xfId="4518" xr:uid="{DEA9C217-3743-4B85-986B-4AF39E66195E}"/>
    <cellStyle name="Input 15 2" xfId="1573" xr:uid="{1995FDA2-1DCB-428C-9ADC-6F6E91C78E58}"/>
    <cellStyle name="Input 15 2 10" xfId="2987" xr:uid="{DEA4A4DF-6891-45CE-B000-62054F45831A}"/>
    <cellStyle name="Input 15 2 10 2" xfId="4843" xr:uid="{D21EB702-4C47-42BD-B72C-30029A94963E}"/>
    <cellStyle name="Input 15 2 11" xfId="2716" xr:uid="{C1453D7C-47BB-4C78-ACED-9D5F373C0E80}"/>
    <cellStyle name="Input 15 2 11 2" xfId="4573" xr:uid="{F1FD85EB-B6E9-43C4-9463-41812E173FA0}"/>
    <cellStyle name="Input 15 2 12" xfId="2351" xr:uid="{7E3B2E9E-83D5-4FC2-9236-881140ABA7AC}"/>
    <cellStyle name="Input 15 2 12 2" xfId="4216" xr:uid="{5379BFB6-1CE4-4800-AF14-5B732CF1AD8D}"/>
    <cellStyle name="Input 15 2 13" xfId="1712" xr:uid="{ED3AEFFA-992D-448D-A778-14CEA283BAF7}"/>
    <cellStyle name="Input 15 2 13 2" xfId="3591" xr:uid="{C6299220-3B29-4DC6-9BB4-3C412E461A33}"/>
    <cellStyle name="Input 15 2 14" xfId="3266" xr:uid="{3C224F36-FB5F-46DF-B2EB-AD6347839CE0}"/>
    <cellStyle name="Input 15 2 14 2" xfId="5118" xr:uid="{5E4E144E-56A9-43FB-A03A-0952F31CF249}"/>
    <cellStyle name="Input 15 2 15" xfId="3351" xr:uid="{1469B757-7811-45D5-BA0C-C764A9421EA5}"/>
    <cellStyle name="Input 15 2 15 2" xfId="5203" xr:uid="{C670CA23-27FA-4D3B-A4A3-6101BAEA9CEF}"/>
    <cellStyle name="Input 15 2 16" xfId="1652" xr:uid="{515FA32F-21E0-4FE5-B4CA-B339FB9873FD}"/>
    <cellStyle name="Input 15 2 16 2" xfId="3532" xr:uid="{BED4D3A0-91DB-4841-B14D-A36EFE563EBF}"/>
    <cellStyle name="Input 15 2 17" xfId="2160" xr:uid="{D3E1C2D7-D050-4640-A6A8-83B72E85B191}"/>
    <cellStyle name="Input 15 2 17 2" xfId="4029" xr:uid="{D951A7F8-37A4-43CC-9C42-CB3A3687E79E}"/>
    <cellStyle name="Input 15 2 18" xfId="3466" xr:uid="{73AB0D69-A2B4-4828-ADEA-49E827C62903}"/>
    <cellStyle name="Input 15 2 18 2" xfId="5318" xr:uid="{FC06E67F-A7CA-44E4-ADF0-FA568E0EF777}"/>
    <cellStyle name="Input 15 2 19" xfId="3302" xr:uid="{8C42AFAC-B0D6-4503-8583-BB5D99DA77E2}"/>
    <cellStyle name="Input 15 2 19 2" xfId="5154" xr:uid="{6E2BC6C5-1245-45E2-B316-726F20F97CDF}"/>
    <cellStyle name="Input 15 2 2" xfId="2543" xr:uid="{93837025-858E-414C-A01D-28129ADA3F07}"/>
    <cellStyle name="Input 15 2 2 2" xfId="4403" xr:uid="{AB6AB9BB-DC76-493E-813D-70CA40DDE52F}"/>
    <cellStyle name="Input 15 2 3" xfId="2616" xr:uid="{8B468299-3C70-44D6-B969-F15722A019E6}"/>
    <cellStyle name="Input 15 2 3 2" xfId="4475" xr:uid="{18A61E75-6A16-44C3-9966-B887A1DBA302}"/>
    <cellStyle name="Input 15 2 4" xfId="1871" xr:uid="{EB9C86B7-1EC8-4B7A-A7A6-3BEC9FEEAB7C}"/>
    <cellStyle name="Input 15 2 4 2" xfId="3748" xr:uid="{F20484CB-8E01-41BD-9996-DF0C05E27EC5}"/>
    <cellStyle name="Input 15 2 5" xfId="2787" xr:uid="{F352EC31-7274-4B36-ACFE-F1970B2B9093}"/>
    <cellStyle name="Input 15 2 5 2" xfId="4644" xr:uid="{F44EF7C4-DB2A-4542-A46D-DAFFAF35FC80}"/>
    <cellStyle name="Input 15 2 6" xfId="2863" xr:uid="{03581870-EE12-42CA-8B98-AB85A460339C}"/>
    <cellStyle name="Input 15 2 6 2" xfId="4719" xr:uid="{576324CD-DD01-400E-BE1D-B3C4E523572D}"/>
    <cellStyle name="Input 15 2 7" xfId="2950" xr:uid="{776B9E10-057C-4600-BAF1-59B1D03CD1F2}"/>
    <cellStyle name="Input 15 2 7 2" xfId="4806" xr:uid="{04BD01A0-9944-47A8-B65D-40595B477167}"/>
    <cellStyle name="Input 15 2 8" xfId="3038" xr:uid="{2539B5E2-BC2D-4D92-BDF4-B73BDC7E303A}"/>
    <cellStyle name="Input 15 2 8 2" xfId="4894" xr:uid="{55CDB2D5-CFA1-4700-9A27-AE9A6202FE6F}"/>
    <cellStyle name="Input 15 2 9" xfId="3108" xr:uid="{356D26ED-2837-4A8E-9DCA-EAB806E30290}"/>
    <cellStyle name="Input 15 2 9 2" xfId="4963" xr:uid="{8AA3847A-8EA8-47B3-A903-8C67B2974780}"/>
    <cellStyle name="Input 15 20" xfId="3406" xr:uid="{936B70B1-472C-4993-8479-6D6B3AF0539A}"/>
    <cellStyle name="Input 15 20 2" xfId="5258" xr:uid="{C812CA51-19A7-4BF7-8711-2FD9A14435E8}"/>
    <cellStyle name="Input 15 21" xfId="3403" xr:uid="{FE17119E-47ED-46EB-B792-BA2EF7002472}"/>
    <cellStyle name="Input 15 21 2" xfId="5255" xr:uid="{75DBB487-65EA-49C6-B7D1-438EABA12720}"/>
    <cellStyle name="Input 15 3" xfId="1538" xr:uid="{91894B74-E4DA-4459-BB6A-0E0C05D96726}"/>
    <cellStyle name="Input 15 3 10" xfId="1909" xr:uid="{88C36D5A-22EE-4896-AFC4-AC33DA49B62E}"/>
    <cellStyle name="Input 15 3 10 2" xfId="3784" xr:uid="{87E1A0E3-4D21-4E07-8D46-37459F1C15DD}"/>
    <cellStyle name="Input 15 3 11" xfId="2326" xr:uid="{CF494C32-9B41-4F70-9D84-3654ACABD61E}"/>
    <cellStyle name="Input 15 3 11 2" xfId="4193" xr:uid="{A57F7BA1-5E76-417B-A0ED-7B6A180B3A4D}"/>
    <cellStyle name="Input 15 3 12" xfId="2663" xr:uid="{BD25173E-8408-4DE9-9FCF-E5D4778F04E4}"/>
    <cellStyle name="Input 15 3 12 2" xfId="4520" xr:uid="{C129D2CE-02DC-40DB-B00A-87B5F3C30F08}"/>
    <cellStyle name="Input 15 3 13" xfId="1852" xr:uid="{A9DEF001-6EDC-4F23-B18B-62EF9705F242}"/>
    <cellStyle name="Input 15 3 13 2" xfId="3730" xr:uid="{D2288F0C-A1CD-4B6C-A1AE-9C933BD8856C}"/>
    <cellStyle name="Input 15 3 14" xfId="3234" xr:uid="{1238886E-8872-4AC0-9F62-4ABBD8127D1F}"/>
    <cellStyle name="Input 15 3 14 2" xfId="5086" xr:uid="{8EE7E877-3662-41A2-ABE7-A1C5D190AEAF}"/>
    <cellStyle name="Input 15 3 15" xfId="3321" xr:uid="{E547698E-EEA8-4980-B7C2-2036CC1DBB99}"/>
    <cellStyle name="Input 15 3 15 2" xfId="5173" xr:uid="{2C92D709-DFEB-4069-B287-681A3CE437E9}"/>
    <cellStyle name="Input 15 3 16" xfId="3128" xr:uid="{EAD8377B-E351-46DC-B9C2-5F0042668263}"/>
    <cellStyle name="Input 15 3 16 2" xfId="4983" xr:uid="{4A99A573-B270-4F76-B953-AB9CECEBB12E}"/>
    <cellStyle name="Input 15 3 17" xfId="2030" xr:uid="{83C14E1A-F383-4D25-BB1D-28F11A23857B}"/>
    <cellStyle name="Input 15 3 17 2" xfId="3900" xr:uid="{DF8BFB59-65E8-48CE-BFF4-E2E90FCD6800}"/>
    <cellStyle name="Input 15 3 18" xfId="3436" xr:uid="{E7CCF576-003F-4F55-912B-26FB1E1650B5}"/>
    <cellStyle name="Input 15 3 18 2" xfId="5288" xr:uid="{85B5F6E3-A48D-4C20-9C23-2C307154456B}"/>
    <cellStyle name="Input 15 3 19" xfId="3181" xr:uid="{E0EC3544-FB82-4DCC-8B59-A48D2615C618}"/>
    <cellStyle name="Input 15 3 19 2" xfId="5034" xr:uid="{F3EF5736-FF75-4481-9BE4-973B01F5E0C1}"/>
    <cellStyle name="Input 15 3 2" xfId="2514" xr:uid="{F363DF71-C450-41CF-8C1D-F26C749EEFC7}"/>
    <cellStyle name="Input 15 3 2 2" xfId="4375" xr:uid="{6CC21190-5D21-4531-9FDB-C6DB47249404}"/>
    <cellStyle name="Input 15 3 3" xfId="1642" xr:uid="{14F89154-5919-4FA7-9F19-28DA60886AE2}"/>
    <cellStyle name="Input 15 3 3 2" xfId="3523" xr:uid="{68151B5E-0502-4089-9E27-16974E3C65C8}"/>
    <cellStyle name="Input 15 3 4" xfId="2443" xr:uid="{041BCA9D-E570-4601-80B2-756C4760FF7E}"/>
    <cellStyle name="Input 15 3 4 2" xfId="4304" xr:uid="{D65C3CD3-71A7-46F3-9430-4004BA94E81A}"/>
    <cellStyle name="Input 15 3 5" xfId="2757" xr:uid="{FE05D8D8-4810-42EA-A038-1021476D055F}"/>
    <cellStyle name="Input 15 3 5 2" xfId="4614" xr:uid="{53F2216C-CF78-4AA7-937B-DC3D6D13BAAB}"/>
    <cellStyle name="Input 15 3 6" xfId="2830" xr:uid="{BB62C4CC-1A47-443D-B2DF-21259D1AA13D}"/>
    <cellStyle name="Input 15 3 6 2" xfId="4687" xr:uid="{C22B7426-6FD2-43E2-AE98-F756998B7B2A}"/>
    <cellStyle name="Input 15 3 7" xfId="2921" xr:uid="{A8B2BD09-6B8D-4014-887F-7BBB5CD75AB9}"/>
    <cellStyle name="Input 15 3 7 2" xfId="4777" xr:uid="{B9004415-000A-403C-AD9B-28A7651BE8DA}"/>
    <cellStyle name="Input 15 3 8" xfId="3010" xr:uid="{4BAC5E1B-BAE5-4E93-B682-B1C99726693B}"/>
    <cellStyle name="Input 15 3 8 2" xfId="4866" xr:uid="{46262600-2FA0-4DBB-BE68-497E14A10102}"/>
    <cellStyle name="Input 15 3 9" xfId="3076" xr:uid="{DC9E1501-B888-4428-BA86-94569A4187EB}"/>
    <cellStyle name="Input 15 3 9 2" xfId="4931" xr:uid="{5FA1BD02-DF8E-49C5-81C8-8EBCCD1CEAB3}"/>
    <cellStyle name="Input 15 4" xfId="2253" xr:uid="{AD45F83F-7BAA-4348-AC62-9A92191C24D5}"/>
    <cellStyle name="Input 15 4 2" xfId="4121" xr:uid="{16991D18-2BFC-41EE-92F6-DE83BAD5AD3A}"/>
    <cellStyle name="Input 15 5" xfId="1995" xr:uid="{E728DEEA-CEDC-4E6D-85A2-7DC8A27AADD7}"/>
    <cellStyle name="Input 15 5 2" xfId="3867" xr:uid="{A62295E5-D107-4356-9941-7E7A3FAC6CCD}"/>
    <cellStyle name="Input 15 6" xfId="2073" xr:uid="{E63E9633-6FC5-4A5C-A486-166CB2572D06}"/>
    <cellStyle name="Input 15 6 2" xfId="3942" xr:uid="{D431FD92-871D-42AE-B66F-43DECD42E7A5}"/>
    <cellStyle name="Input 15 7" xfId="2734" xr:uid="{163E02EA-FF3A-4926-B4F9-857010D130A2}"/>
    <cellStyle name="Input 15 7 2" xfId="4591" xr:uid="{B33EF63B-226B-463C-AC3D-3DA17F85B529}"/>
    <cellStyle name="Input 15 8" xfId="2100" xr:uid="{C2432095-BFB7-4FA5-B948-19C71A8412BB}"/>
    <cellStyle name="Input 15 8 2" xfId="3969" xr:uid="{04BD7489-370D-4DE6-B035-9AE02F9067A4}"/>
    <cellStyle name="Input 15 9" xfId="2777" xr:uid="{9DDB959C-464E-486B-88C8-EA191CC21746}"/>
    <cellStyle name="Input 15 9 2" xfId="4634" xr:uid="{4C110A7F-2E00-428C-BC2E-DAB35D84C5E5}"/>
    <cellStyle name="Input 16" xfId="1108" xr:uid="{C2A7DD73-A71A-49FB-BB9F-D16DFB3866EF}"/>
    <cellStyle name="Input 16 10" xfId="1971" xr:uid="{E8AEE4D0-3ADB-4C41-A2BE-04AF0DD89B30}"/>
    <cellStyle name="Input 16 10 2" xfId="3843" xr:uid="{21333A37-5FA4-4F21-A445-F575A502682C}"/>
    <cellStyle name="Input 16 11" xfId="2705" xr:uid="{33FA8D20-904A-4709-91FA-AEF398D941E4}"/>
    <cellStyle name="Input 16 11 2" xfId="4562" xr:uid="{79FCE079-D1A6-41C9-A081-C57287AD5876}"/>
    <cellStyle name="Input 16 12" xfId="2239" xr:uid="{F6AB1C6D-995E-4F63-9405-581DD63B4919}"/>
    <cellStyle name="Input 16 12 2" xfId="4107" xr:uid="{7692DE4B-B434-4181-8A61-C19D1844507B}"/>
    <cellStyle name="Input 16 13" xfId="1656" xr:uid="{CD558113-DDDC-48CB-A746-951D0631979A}"/>
    <cellStyle name="Input 16 13 2" xfId="3535" xr:uid="{F19B9BCE-EF7E-4BB8-B8F2-546C33BCBF32}"/>
    <cellStyle name="Input 16 14" xfId="2175" xr:uid="{B87208BB-7FE9-431E-9346-6C9788A937C2}"/>
    <cellStyle name="Input 16 14 2" xfId="4043" xr:uid="{76498C77-8953-4268-8015-AEA2BFDAB472}"/>
    <cellStyle name="Input 16 15" xfId="2583" xr:uid="{D7534F09-707E-47A5-A0C2-1BD7E34AF06B}"/>
    <cellStyle name="Input 16 15 2" xfId="4442" xr:uid="{073AA969-7608-4CC4-BD47-8B6795A3117A}"/>
    <cellStyle name="Input 16 16" xfId="3202" xr:uid="{D736BEAA-D790-49FE-BC6E-71FA1F5CE326}"/>
    <cellStyle name="Input 16 16 2" xfId="5054" xr:uid="{CBFE31A7-0127-40CA-B406-90368A2AE04E}"/>
    <cellStyle name="Input 16 17" xfId="3160" xr:uid="{20A4404E-31AC-493A-94DA-CE768B678E08}"/>
    <cellStyle name="Input 16 17 2" xfId="5013" xr:uid="{7C40A6EB-E0B7-4081-A284-61339255AE41}"/>
    <cellStyle name="Input 16 18" xfId="3195" xr:uid="{596BD306-E32D-4C50-821A-80AFB79B1468}"/>
    <cellStyle name="Input 16 18 2" xfId="5047" xr:uid="{18EDB21F-2A89-4DD6-837C-D32F3FC25E85}"/>
    <cellStyle name="Input 16 19" xfId="2436" xr:uid="{215F7CE9-47C4-462D-BA6A-3EA38564317B}"/>
    <cellStyle name="Input 16 19 2" xfId="4297" xr:uid="{82B18783-FB4D-4A62-ACBC-59CF970A7E06}"/>
    <cellStyle name="Input 16 2" xfId="1574" xr:uid="{504D493A-E421-49E6-938E-B24BB3F7F3C8}"/>
    <cellStyle name="Input 16 2 10" xfId="2992" xr:uid="{2D4209FD-5AFD-43DD-BAA0-749ACC0E04EB}"/>
    <cellStyle name="Input 16 2 10 2" xfId="4848" xr:uid="{653A1F2F-5668-475B-BEF4-795547015135}"/>
    <cellStyle name="Input 16 2 11" xfId="2672" xr:uid="{E4DAAA5C-EF91-475C-9F0D-68071A60455B}"/>
    <cellStyle name="Input 16 2 11 2" xfId="4529" xr:uid="{E0ED209F-1DED-4B7F-9130-19FC7A408AD5}"/>
    <cellStyle name="Input 16 2 12" xfId="2823" xr:uid="{CEA1C3D3-D7BC-4FAB-A20B-A1E50DD3E32C}"/>
    <cellStyle name="Input 16 2 12 2" xfId="4680" xr:uid="{FE3242EE-F2F4-4EFF-AE9D-9F39A7A9F020}"/>
    <cellStyle name="Input 16 2 13" xfId="1641" xr:uid="{76111752-1487-4214-984A-428FDAB55772}"/>
    <cellStyle name="Input 16 2 13 2" xfId="3522" xr:uid="{9F87B35A-BE64-461B-9EEA-238B34A31E2F}"/>
    <cellStyle name="Input 16 2 14" xfId="3267" xr:uid="{5BA98D34-81A6-4E06-B706-6C96D8571AFE}"/>
    <cellStyle name="Input 16 2 14 2" xfId="5119" xr:uid="{966DA393-8F9F-46ED-897F-E874F298BB48}"/>
    <cellStyle name="Input 16 2 15" xfId="3352" xr:uid="{6CFB0F0A-8469-4AD4-9FD1-447AA49BDF16}"/>
    <cellStyle name="Input 16 2 15 2" xfId="5204" xr:uid="{2921F175-3D79-439E-BC3D-443E8C3A1D1D}"/>
    <cellStyle name="Input 16 2 16" xfId="2199" xr:uid="{B35367FD-B799-4176-B760-00F1398D28DE}"/>
    <cellStyle name="Input 16 2 16 2" xfId="4067" xr:uid="{AD352831-83E4-4A37-A974-05CD535F80E2}"/>
    <cellStyle name="Input 16 2 17" xfId="2161" xr:uid="{8EF32A7B-2912-42A4-8A87-A60F786FFC3B}"/>
    <cellStyle name="Input 16 2 17 2" xfId="4030" xr:uid="{2B871E82-C288-496F-A281-348EFB062196}"/>
    <cellStyle name="Input 16 2 18" xfId="3467" xr:uid="{2BECD500-7EE7-4511-8DB4-9641828BA26C}"/>
    <cellStyle name="Input 16 2 18 2" xfId="5319" xr:uid="{419EFEB7-F971-4053-9A8D-5E6A3CA888AF}"/>
    <cellStyle name="Input 16 2 19" xfId="3404" xr:uid="{75C2F631-6904-45DB-8221-3E1771845632}"/>
    <cellStyle name="Input 16 2 19 2" xfId="5256" xr:uid="{F438F213-0A2B-412F-9830-93DFCBD2AC96}"/>
    <cellStyle name="Input 16 2 2" xfId="2544" xr:uid="{DB0B2058-2ED8-4848-98F5-DFF6C7798CE3}"/>
    <cellStyle name="Input 16 2 2 2" xfId="4404" xr:uid="{709F6F17-2540-42FF-B745-C826F14F63D8}"/>
    <cellStyle name="Input 16 2 3" xfId="2617" xr:uid="{B511DE2F-37A7-49B3-BE7C-0A372BC01984}"/>
    <cellStyle name="Input 16 2 3 2" xfId="4476" xr:uid="{EDB496CD-A402-42B1-AFDC-C9DFBD0BC5E5}"/>
    <cellStyle name="Input 16 2 4" xfId="1870" xr:uid="{9DDAC622-F2D8-48BD-A9EB-751D7C9CEF20}"/>
    <cellStyle name="Input 16 2 4 2" xfId="3747" xr:uid="{13091CDA-0BBB-4B94-AE65-FCC29486870E}"/>
    <cellStyle name="Input 16 2 5" xfId="2788" xr:uid="{D8C40621-A1DD-4E06-B225-500FA250C671}"/>
    <cellStyle name="Input 16 2 5 2" xfId="4645" xr:uid="{58B4E7BD-3854-4F17-A515-97033AC59C20}"/>
    <cellStyle name="Input 16 2 6" xfId="2864" xr:uid="{68C67CAC-257B-4821-A291-A0E4C35CC51C}"/>
    <cellStyle name="Input 16 2 6 2" xfId="4720" xr:uid="{1F4EFB63-51E5-4F97-8760-2AB991C21FFB}"/>
    <cellStyle name="Input 16 2 7" xfId="2951" xr:uid="{215A57B7-8436-43AE-9989-5FC87BE2702D}"/>
    <cellStyle name="Input 16 2 7 2" xfId="4807" xr:uid="{950A8212-ECC9-4420-AA2F-76CD2575CC1A}"/>
    <cellStyle name="Input 16 2 8" xfId="3039" xr:uid="{732F7745-A74F-476D-A2B1-A22776E422A8}"/>
    <cellStyle name="Input 16 2 8 2" xfId="4895" xr:uid="{174CBE46-044C-49B5-AA57-08ED394184CE}"/>
    <cellStyle name="Input 16 2 9" xfId="3109" xr:uid="{FEEF13F6-0213-4D0A-BDF5-90D350F3C31B}"/>
    <cellStyle name="Input 16 2 9 2" xfId="4964" xr:uid="{2C27D92A-792C-4877-950E-9FF2E21F3186}"/>
    <cellStyle name="Input 16 20" xfId="3428" xr:uid="{0283FC68-E639-4960-A034-91DE7C7862C6}"/>
    <cellStyle name="Input 16 20 2" xfId="5280" xr:uid="{67037127-E406-4D22-A63D-F8A07D77F944}"/>
    <cellStyle name="Input 16 21" xfId="3423" xr:uid="{74C42195-3446-469D-98ED-FCF3CB395171}"/>
    <cellStyle name="Input 16 21 2" xfId="5275" xr:uid="{4E887EDB-B2DF-465A-A78E-7813199F1A45}"/>
    <cellStyle name="Input 16 3" xfId="1557" xr:uid="{8AFE351C-AAF6-4DFA-82B1-2D3AB7C186D0}"/>
    <cellStyle name="Input 16 3 10" xfId="1979" xr:uid="{3B0C6E52-E985-443C-A3C5-7E01F20AE269}"/>
    <cellStyle name="Input 16 3 10 2" xfId="3851" xr:uid="{30DE8D1C-84DC-41E2-AC0E-CC060355BEB8}"/>
    <cellStyle name="Input 16 3 11" xfId="1905" xr:uid="{9BC6CB6C-1EFB-40AA-8C79-209536C5E5FD}"/>
    <cellStyle name="Input 16 3 11 2" xfId="3780" xr:uid="{E2AA277B-86DA-447A-85B9-4C2D59338DE5}"/>
    <cellStyle name="Input 16 3 12" xfId="1847" xr:uid="{92CA5268-FB9F-44F1-9574-724DA71C8376}"/>
    <cellStyle name="Input 16 3 12 2" xfId="3725" xr:uid="{BBB6A794-C16D-48F6-B8E0-64B27FDB7A58}"/>
    <cellStyle name="Input 16 3 13" xfId="2354" xr:uid="{E3D90578-98E7-4F6A-9F0E-8B1143C2322D}"/>
    <cellStyle name="Input 16 3 13 2" xfId="4219" xr:uid="{493CD357-1FC4-4CC1-BC07-1D60CEC663D0}"/>
    <cellStyle name="Input 16 3 14" xfId="3251" xr:uid="{35F1190A-CA22-483F-B436-0E6556C474C7}"/>
    <cellStyle name="Input 16 3 14 2" xfId="5103" xr:uid="{434BA96A-31A4-4649-B4DD-AB8C82B2C83B}"/>
    <cellStyle name="Input 16 3 15" xfId="3338" xr:uid="{EC3812EB-FE3B-4D61-9F2A-F5ED0742FA99}"/>
    <cellStyle name="Input 16 3 15 2" xfId="5190" xr:uid="{EF550E4F-F722-4599-B08D-13DB4D11CDA2}"/>
    <cellStyle name="Input 16 3 16" xfId="2448" xr:uid="{745361AC-36D3-48F7-97F1-503D298FE814}"/>
    <cellStyle name="Input 16 3 16 2" xfId="4309" xr:uid="{71FA1FB1-64BE-4C0E-B17A-3892087FA810}"/>
    <cellStyle name="Input 16 3 17" xfId="2741" xr:uid="{0B2C96A1-D1AC-496E-A707-854597EF3690}"/>
    <cellStyle name="Input 16 3 17 2" xfId="4598" xr:uid="{9C364683-3BD6-42DC-8339-BA84D191E17A}"/>
    <cellStyle name="Input 16 3 18" xfId="3453" xr:uid="{7DA98C68-D7AF-4C41-83C6-080A4BBBD584}"/>
    <cellStyle name="Input 16 3 18 2" xfId="5305" xr:uid="{2FCBD096-E002-4B97-8434-5211E7B493B9}"/>
    <cellStyle name="Input 16 3 19" xfId="2702" xr:uid="{69C0E85F-F682-46E1-B747-D397EBBB5879}"/>
    <cellStyle name="Input 16 3 19 2" xfId="4559" xr:uid="{6FAC2405-5D7F-418B-90F8-A2A61EF8E645}"/>
    <cellStyle name="Input 16 3 2" xfId="2530" xr:uid="{FAF78E4E-2673-47C0-A4D1-D92B345BA875}"/>
    <cellStyle name="Input 16 3 2 2" xfId="4390" xr:uid="{352E0A09-78D0-46FD-8F20-EDD6F1774DB1}"/>
    <cellStyle name="Input 16 3 3" xfId="2600" xr:uid="{8F65B274-6545-4BA2-B655-B9000557EB82}"/>
    <cellStyle name="Input 16 3 3 2" xfId="4459" xr:uid="{DE7DC188-7DD1-4A14-BF28-4527DF60F796}"/>
    <cellStyle name="Input 16 3 4" xfId="1679" xr:uid="{F13D4406-0705-4347-B640-BE147B05352B}"/>
    <cellStyle name="Input 16 3 4 2" xfId="3558" xr:uid="{7C803B72-3071-4665-B73E-46620055AE5C}"/>
    <cellStyle name="Input 16 3 5" xfId="2773" xr:uid="{A266E03C-D8E4-4028-A4AB-272D26AD476D}"/>
    <cellStyle name="Input 16 3 5 2" xfId="4630" xr:uid="{F597C422-4A5A-470A-BC3D-1155DEC2ABC6}"/>
    <cellStyle name="Input 16 3 6" xfId="2848" xr:uid="{C86B3949-099D-4FF8-900A-996A6AF440DD}"/>
    <cellStyle name="Input 16 3 6 2" xfId="4704" xr:uid="{A9E8601E-7B3B-49EB-AFF1-C1ED6A709453}"/>
    <cellStyle name="Input 16 3 7" xfId="2934" xr:uid="{9F320C5B-E30D-4E7C-A9CA-AFE7144687CD}"/>
    <cellStyle name="Input 16 3 7 2" xfId="4790" xr:uid="{9B519DC1-6EA9-4631-8EA0-AEFCEE918E61}"/>
    <cellStyle name="Input 16 3 8" xfId="3025" xr:uid="{2D38C6EB-F601-4B36-AE75-06587701383C}"/>
    <cellStyle name="Input 16 3 8 2" xfId="4881" xr:uid="{6DF3659E-32A9-4759-BFF3-AFAB033DCBFA}"/>
    <cellStyle name="Input 16 3 9" xfId="3092" xr:uid="{4BD526CC-ECC5-4064-B9DA-17A08E3D85E3}"/>
    <cellStyle name="Input 16 3 9 2" xfId="4947" xr:uid="{6C24A6ED-3ADF-4AE4-80EC-FD08FB074569}"/>
    <cellStyle name="Input 16 4" xfId="2254" xr:uid="{9D680120-F3C5-4B43-950E-E510CA796C78}"/>
    <cellStyle name="Input 16 4 2" xfId="4122" xr:uid="{21C25D83-18A0-47DD-96A5-6CD8C726EF3E}"/>
    <cellStyle name="Input 16 5" xfId="1994" xr:uid="{AEDDFC6F-5195-479E-84F0-EE85B57C7E9E}"/>
    <cellStyle name="Input 16 5 2" xfId="3866" xr:uid="{4F9C64A3-BCB7-4796-827E-6126F05CBB6E}"/>
    <cellStyle name="Input 16 6" xfId="2072" xr:uid="{F2490A21-6A00-4374-A642-57D4BB76AB43}"/>
    <cellStyle name="Input 16 6 2" xfId="3941" xr:uid="{0EC9A871-9247-4B0C-91DF-EEF3823665D0}"/>
    <cellStyle name="Input 16 7" xfId="2561" xr:uid="{AC8F26FF-2ED3-4FF9-BC83-27CE909F47A5}"/>
    <cellStyle name="Input 16 7 2" xfId="4420" xr:uid="{E148EEDA-E9C1-4A60-8F40-146BDFBD53DD}"/>
    <cellStyle name="Input 16 8" xfId="2099" xr:uid="{BF68CA52-9EC8-44EA-8638-658746BEEC8B}"/>
    <cellStyle name="Input 16 8 2" xfId="3968" xr:uid="{096D6E4D-AB22-482E-A8AE-354AC165C671}"/>
    <cellStyle name="Input 16 9" xfId="2735" xr:uid="{05E7E2E9-19F4-4CCE-BF0C-ACCE065C4671}"/>
    <cellStyle name="Input 16 9 2" xfId="4592" xr:uid="{46977F07-1FAB-4E33-9D53-22A39B77B067}"/>
    <cellStyle name="Input 17" xfId="1109" xr:uid="{9397B86A-5ECC-413F-97FA-03BCA53A1E49}"/>
    <cellStyle name="Input 17 10" xfId="2335" xr:uid="{EBFC42AD-BD7D-480F-BF15-4DA3B8EE1537}"/>
    <cellStyle name="Input 17 10 2" xfId="4202" xr:uid="{C7DB583C-A013-4FF0-BFFC-CFD8C727E845}"/>
    <cellStyle name="Input 17 11" xfId="1851" xr:uid="{2E1ED8C4-2CDD-428E-9F5D-DEB9A41790D7}"/>
    <cellStyle name="Input 17 11 2" xfId="3729" xr:uid="{EE8613FA-980D-41F5-B0A9-1063E11FA598}"/>
    <cellStyle name="Input 17 12" xfId="2240" xr:uid="{F0F90014-5C04-4E6E-8ECF-194484E660BF}"/>
    <cellStyle name="Input 17 12 2" xfId="4108" xr:uid="{D5059496-4E2A-4CDC-972A-C8B629656DE8}"/>
    <cellStyle name="Input 17 13" xfId="2088" xr:uid="{7C1AAD28-BF48-4E9D-91E9-C9CB1A76479E}"/>
    <cellStyle name="Input 17 13 2" xfId="3957" xr:uid="{A438797F-C704-470A-B9AF-67295FA2FFC0}"/>
    <cellStyle name="Input 17 14" xfId="2176" xr:uid="{EC71B366-9FC3-4AB6-9D44-8B3C4BE3811A}"/>
    <cellStyle name="Input 17 14 2" xfId="4044" xr:uid="{2AA686CC-BB2E-4017-91D8-8AF18164EAB0}"/>
    <cellStyle name="Input 17 15" xfId="1718" xr:uid="{5956B553-13B7-4770-84CA-1BFA8A52C52D}"/>
    <cellStyle name="Input 17 15 2" xfId="3597" xr:uid="{14D2038D-5982-4A04-BDF8-DA1C508A6BF9}"/>
    <cellStyle name="Input 17 16" xfId="3215" xr:uid="{95189DB9-5548-4977-B368-D900685C1D5F}"/>
    <cellStyle name="Input 17 16 2" xfId="5067" xr:uid="{15192FAA-AB1F-494A-BFBF-057782AB5EFD}"/>
    <cellStyle name="Input 17 17" xfId="2140" xr:uid="{A5106E0A-D245-4524-89BA-CB74F5B17144}"/>
    <cellStyle name="Input 17 17 2" xfId="4009" xr:uid="{EE4F4221-5493-4A29-8ED6-FD8C0B174F5B}"/>
    <cellStyle name="Input 17 18" xfId="2829" xr:uid="{44258F2F-CA24-475C-8ECF-EBF75EE41E5B}"/>
    <cellStyle name="Input 17 18 2" xfId="4686" xr:uid="{587C8F30-F2E4-49F3-BE9C-89E5A1CB43FE}"/>
    <cellStyle name="Input 17 19" xfId="2404" xr:uid="{74941628-0CB5-4619-9F37-3C63688D611A}"/>
    <cellStyle name="Input 17 19 2" xfId="4266" xr:uid="{4DAA5F57-3D39-4003-8AE9-5C7F1B8658C8}"/>
    <cellStyle name="Input 17 2" xfId="1575" xr:uid="{2439A302-9714-42BF-9527-4DD70557A76B}"/>
    <cellStyle name="Input 17 2 10" xfId="1794" xr:uid="{8978738E-7EB8-4493-98A4-57137BBE4F4A}"/>
    <cellStyle name="Input 17 2 10 2" xfId="3673" xr:uid="{C6F69F1E-2E87-4C8A-AC4B-CF979FBE5726}"/>
    <cellStyle name="Input 17 2 11" xfId="2327" xr:uid="{570057D5-4040-4CA9-86C6-2348360E47CF}"/>
    <cellStyle name="Input 17 2 11 2" xfId="4194" xr:uid="{70BA0CEA-B56D-4A7A-A7AA-9135AC67A9B9}"/>
    <cellStyle name="Input 17 2 12" xfId="2566" xr:uid="{B44C38E3-8605-4EE8-93E4-299A56B78506}"/>
    <cellStyle name="Input 17 2 12 2" xfId="4425" xr:uid="{D662BA67-4679-4181-9B97-337062BDB39C}"/>
    <cellStyle name="Input 17 2 13" xfId="3082" xr:uid="{38E6DF8F-6DBE-49B1-849F-7DB47317E487}"/>
    <cellStyle name="Input 17 2 13 2" xfId="4937" xr:uid="{0C242475-1E44-4BB5-AB64-8E3EB933208F}"/>
    <cellStyle name="Input 17 2 14" xfId="3268" xr:uid="{8AAE8D85-61D2-4D69-B07F-D469D425043C}"/>
    <cellStyle name="Input 17 2 14 2" xfId="5120" xr:uid="{8D6E6F30-C93C-4A92-8EDE-93AA3CFD5EE4}"/>
    <cellStyle name="Input 17 2 15" xfId="3353" xr:uid="{AD386C33-A319-48DB-8024-96B023C97ACB}"/>
    <cellStyle name="Input 17 2 15 2" xfId="5205" xr:uid="{A9F778BA-1196-4D52-8671-DB3144787657}"/>
    <cellStyle name="Input 17 2 16" xfId="2967" xr:uid="{ED0BC7B3-12EE-46F4-8411-E87581E630D6}"/>
    <cellStyle name="Input 17 2 16 2" xfId="4823" xr:uid="{238A8CCE-B10A-4D42-A989-C4BCA1954C7D}"/>
    <cellStyle name="Input 17 2 17" xfId="1864" xr:uid="{44C677A5-7009-4A1D-9480-E2E45065EDAB}"/>
    <cellStyle name="Input 17 2 17 2" xfId="3742" xr:uid="{7DB1B67B-7D85-4BEA-86FB-020563D4F3BD}"/>
    <cellStyle name="Input 17 2 18" xfId="3468" xr:uid="{C530A09A-C84D-430E-B335-B7C68794C177}"/>
    <cellStyle name="Input 17 2 18 2" xfId="5320" xr:uid="{C4743403-48F2-4D15-990E-6498681EE338}"/>
    <cellStyle name="Input 17 2 19" xfId="3185" xr:uid="{CB0105A1-16B3-433B-B937-154E4E6EC09C}"/>
    <cellStyle name="Input 17 2 19 2" xfId="5038" xr:uid="{13DA95FF-8AFA-474F-B586-2BEE2934D4B4}"/>
    <cellStyle name="Input 17 2 2" xfId="2545" xr:uid="{1D8159B4-2542-412B-A136-1759C63B37CB}"/>
    <cellStyle name="Input 17 2 2 2" xfId="4405" xr:uid="{3DA13D4C-E4A6-4936-949D-CDD6D134249D}"/>
    <cellStyle name="Input 17 2 3" xfId="2618" xr:uid="{448E814A-F197-46A2-8BD0-154585369061}"/>
    <cellStyle name="Input 17 2 3 2" xfId="4477" xr:uid="{B6BA4260-2166-486B-A283-B904F9223567}"/>
    <cellStyle name="Input 17 2 4" xfId="2469" xr:uid="{6DB52F8A-D785-4D14-9ABC-6ED1A2018D9B}"/>
    <cellStyle name="Input 17 2 4 2" xfId="4330" xr:uid="{14D365E9-BA7C-4954-85C6-45AA35ECC838}"/>
    <cellStyle name="Input 17 2 5" xfId="2789" xr:uid="{4B4E1DBF-6C71-4CDF-A3BA-CEBD163A8202}"/>
    <cellStyle name="Input 17 2 5 2" xfId="4646" xr:uid="{B3D34641-70D9-49F8-8275-B840EAFD5D50}"/>
    <cellStyle name="Input 17 2 6" xfId="2865" xr:uid="{38E0E5EF-3BA9-4275-BD83-73324E83B790}"/>
    <cellStyle name="Input 17 2 6 2" xfId="4721" xr:uid="{5F35FC9F-0D21-4696-8BA6-66DF9D73B4FC}"/>
    <cellStyle name="Input 17 2 7" xfId="2952" xr:uid="{F01406DB-485B-465E-912A-EA8CD9A8681D}"/>
    <cellStyle name="Input 17 2 7 2" xfId="4808" xr:uid="{C2AFC478-4A22-44F2-B0F3-F4D0452FE425}"/>
    <cellStyle name="Input 17 2 8" xfId="3040" xr:uid="{FABBBD31-CFEB-43AA-9316-EBC9B01F9907}"/>
    <cellStyle name="Input 17 2 8 2" xfId="4896" xr:uid="{B6A9EEB7-B2D9-45F3-8199-11B2DB7EDEFF}"/>
    <cellStyle name="Input 17 2 9" xfId="3110" xr:uid="{0066F4D2-12D7-49DA-823A-B638487E2D65}"/>
    <cellStyle name="Input 17 2 9 2" xfId="4965" xr:uid="{BD5ABE88-5973-4BDC-9327-1AC716E85043}"/>
    <cellStyle name="Input 17 20" xfId="3420" xr:uid="{C78DA15B-8792-413C-8CCB-10F125DAC348}"/>
    <cellStyle name="Input 17 20 2" xfId="5272" xr:uid="{B5E84870-6980-4C7B-BF90-9B6E5ABE0242}"/>
    <cellStyle name="Input 17 21" xfId="3433" xr:uid="{0CC89F5B-BFF3-4CF9-B0D9-66521D37E06D}"/>
    <cellStyle name="Input 17 21 2" xfId="5285" xr:uid="{472B08BD-8C08-4FDF-8AD4-27059A97DF44}"/>
    <cellStyle name="Input 17 3" xfId="1609" xr:uid="{E4D7C612-8844-4095-8B84-7C20A8615E71}"/>
    <cellStyle name="Input 17 3 10" xfId="1841" xr:uid="{13726CFA-3EC1-4EF7-898B-0310EF953EBF}"/>
    <cellStyle name="Input 17 3 10 2" xfId="3719" xr:uid="{570B584E-C245-4EFB-A2F3-7274CE7B3C3F}"/>
    <cellStyle name="Input 17 3 11" xfId="2059" xr:uid="{CAD073EE-4852-4D33-91E7-DE13413EAF1B}"/>
    <cellStyle name="Input 17 3 11 2" xfId="3928" xr:uid="{06F2ACBE-7EA8-47B6-B18B-7B77D2454B03}"/>
    <cellStyle name="Input 17 3 12" xfId="2711" xr:uid="{A1C10585-8D36-4908-8707-BBED9A9473F0}"/>
    <cellStyle name="Input 17 3 12 2" xfId="4568" xr:uid="{EAB08132-7E5E-48B9-A841-C57D26FC3A88}"/>
    <cellStyle name="Input 17 3 13" xfId="1982" xr:uid="{0ACFA281-012B-44E6-A678-E851A024F825}"/>
    <cellStyle name="Input 17 3 13 2" xfId="3854" xr:uid="{8D1AFDB3-FD1A-4E21-B9D3-B2C3C40B748D}"/>
    <cellStyle name="Input 17 3 14" xfId="3298" xr:uid="{EDBEF8D4-B14B-4AC0-AD9D-A320D7F13772}"/>
    <cellStyle name="Input 17 3 14 2" xfId="5150" xr:uid="{6C4456C7-1D11-4CAE-9384-3EA7776A0F2D}"/>
    <cellStyle name="Input 17 3 15" xfId="3383" xr:uid="{6683660A-3C00-4DB2-8844-4F7158DC34CA}"/>
    <cellStyle name="Input 17 3 15 2" xfId="5235" xr:uid="{FFF08321-28EF-4819-AA36-A9671E538F08}"/>
    <cellStyle name="Input 17 3 16" xfId="1722" xr:uid="{DEF4851E-99D8-4553-A6BD-843A725192BB}"/>
    <cellStyle name="Input 17 3 16 2" xfId="3601" xr:uid="{03E5CB9E-2AF7-442A-812B-F65F58F91C28}"/>
    <cellStyle name="Input 17 3 17" xfId="2475" xr:uid="{2B26C59C-B986-43CD-9115-6A79BD58C973}"/>
    <cellStyle name="Input 17 3 17 2" xfId="4336" xr:uid="{8AF6F739-A1F4-4C37-BAD1-C53DFF671939}"/>
    <cellStyle name="Input 17 3 18" xfId="3498" xr:uid="{9B07D1FC-B9EA-4664-9BF7-BD133525B97F}"/>
    <cellStyle name="Input 17 3 18 2" xfId="5350" xr:uid="{A3FA610D-545B-46E5-94F1-FE87F921171F}"/>
    <cellStyle name="Input 17 3 19" xfId="1709" xr:uid="{BEC5E465-A494-4220-A36C-3F2D86D1D6D4}"/>
    <cellStyle name="Input 17 3 19 2" xfId="3588" xr:uid="{62B99746-DCD1-4EB1-AA57-E4EE7891ABC9}"/>
    <cellStyle name="Input 17 3 2" xfId="2573" xr:uid="{69C9B20B-344A-4B17-B1B3-198B13D01C85}"/>
    <cellStyle name="Input 17 3 2 2" xfId="4432" xr:uid="{7381DC2E-AB4B-4B80-A415-60AB72A14E11}"/>
    <cellStyle name="Input 17 3 3" xfId="2649" xr:uid="{92E848EB-B596-47E7-8CD8-0C7BEA6ABFFC}"/>
    <cellStyle name="Input 17 3 3 2" xfId="4508" xr:uid="{D9782E5A-40FB-4A2A-A78B-26D7B3A23E6C}"/>
    <cellStyle name="Input 17 3 4" xfId="2421" xr:uid="{778A341A-E7E4-40A7-97BD-BD9CE9B5DCB7}"/>
    <cellStyle name="Input 17 3 4 2" xfId="4283" xr:uid="{1BEB08D3-EDD7-4041-9DE1-A036D85F1BBB}"/>
    <cellStyle name="Input 17 3 5" xfId="2818" xr:uid="{8D1F009D-2C5F-4DC5-A931-611938B2E76C}"/>
    <cellStyle name="Input 17 3 5 2" xfId="4675" xr:uid="{F0258306-FDDF-460F-A7B3-9FA297D3CDDC}"/>
    <cellStyle name="Input 17 3 6" xfId="2898" xr:uid="{D8A72FEF-9550-4F99-ABF5-6C45770AED37}"/>
    <cellStyle name="Input 17 3 6 2" xfId="4754" xr:uid="{61F0F73B-7D93-421C-A488-CFD740C97002}"/>
    <cellStyle name="Input 17 3 7" xfId="2980" xr:uid="{E4F169E5-105F-4C48-97BC-48D04E85AE6F}"/>
    <cellStyle name="Input 17 3 7 2" xfId="4836" xr:uid="{BB9225A9-4865-4EA6-9CB6-6222748E6ACA}"/>
    <cellStyle name="Input 17 3 8" xfId="3064" xr:uid="{11EEE50F-F12F-4544-A10F-BFB434BD42BA}"/>
    <cellStyle name="Input 17 3 8 2" xfId="4920" xr:uid="{9E3061E3-DFBB-41E1-8165-23E69E4FA6B2}"/>
    <cellStyle name="Input 17 3 9" xfId="3136" xr:uid="{81B17125-7AD7-4BA8-B658-F7A7F4BF2EAC}"/>
    <cellStyle name="Input 17 3 9 2" xfId="4990" xr:uid="{CA1EDB97-3288-4ACE-93C0-A33CFB0265E0}"/>
    <cellStyle name="Input 17 4" xfId="2255" xr:uid="{19B5760A-8881-4EF8-BA35-1399FA046EC9}"/>
    <cellStyle name="Input 17 4 2" xfId="4123" xr:uid="{764B4FF9-D723-4069-8CC1-11164E756427}"/>
    <cellStyle name="Input 17 5" xfId="1650" xr:uid="{C6825522-6C3B-46E7-8AC1-248999381C2F}"/>
    <cellStyle name="Input 17 5 2" xfId="3530" xr:uid="{7739A00A-56E7-42DA-ADDD-90EF622EF25E}"/>
    <cellStyle name="Input 17 6" xfId="2071" xr:uid="{FDB297E1-7039-4043-B9EB-E936AC386962}"/>
    <cellStyle name="Input 17 6 2" xfId="3940" xr:uid="{7AA83F5F-D563-4D8B-9E4A-DDBD25EFEFE1}"/>
    <cellStyle name="Input 17 7" xfId="2569" xr:uid="{0E850553-18C2-4748-A28B-87330697D31A}"/>
    <cellStyle name="Input 17 7 2" xfId="4428" xr:uid="{55FDA195-249E-439A-95A8-055BC29C457B}"/>
    <cellStyle name="Input 17 8" xfId="2098" xr:uid="{557FC41F-8CC1-43CA-B347-D48F26D5CFE5}"/>
    <cellStyle name="Input 17 8 2" xfId="3967" xr:uid="{AD03958B-ECC6-4D01-B008-BE9922EF624E}"/>
    <cellStyle name="Input 17 9" xfId="1848" xr:uid="{5BEF6211-5658-4A97-8E84-27AC5FF48807}"/>
    <cellStyle name="Input 17 9 2" xfId="3726" xr:uid="{E438DED4-5498-497C-96A5-F92CF4E3091A}"/>
    <cellStyle name="Input 18" xfId="1110" xr:uid="{0AAE36BA-C9D0-4F04-B2F7-B807BAA3E0F0}"/>
    <cellStyle name="Input 18 10" xfId="2118" xr:uid="{A79BD544-3327-4DDC-8E1C-22A0AE09ECA2}"/>
    <cellStyle name="Input 18 10 2" xfId="3987" xr:uid="{C01C9F72-9EFE-4637-B245-79EBA0A61AA6}"/>
    <cellStyle name="Input 18 11" xfId="2477" xr:uid="{7C1C2B75-536A-40F4-93BC-FF9B02606E45}"/>
    <cellStyle name="Input 18 11 2" xfId="4338" xr:uid="{2FC9BD0D-A961-4492-98C9-94A2EC38B1FC}"/>
    <cellStyle name="Input 18 12" xfId="2241" xr:uid="{FAD9C1B8-34EC-49CE-8E03-DBDB1B87260F}"/>
    <cellStyle name="Input 18 12 2" xfId="4109" xr:uid="{9F6AF3FF-A31D-437C-ABC6-F0C481D10DC1}"/>
    <cellStyle name="Input 18 13" xfId="2028" xr:uid="{3C02723F-5A6B-4B5C-8521-68BEDC6B834C}"/>
    <cellStyle name="Input 18 13 2" xfId="3898" xr:uid="{75D72DEF-709D-4B38-BA2B-C0CBDCDA65BF}"/>
    <cellStyle name="Input 18 14" xfId="2177" xr:uid="{F7B5066F-4731-4B6F-A4F3-C77A6F682F2D}"/>
    <cellStyle name="Input 18 14 2" xfId="4045" xr:uid="{4F3C1D63-F15A-40AD-8BBA-FCE3B4147791}"/>
    <cellStyle name="Input 18 15" xfId="2147" xr:uid="{0DCD3A8A-F6E9-4EE3-A2CC-3DCBE264537C}"/>
    <cellStyle name="Input 18 15 2" xfId="4016" xr:uid="{5409A919-C76E-49E7-A6D4-65F5C52F10DB}"/>
    <cellStyle name="Input 18 16" xfId="3217" xr:uid="{A7A9596D-A09B-4DF3-B71D-A785A748ADCF}"/>
    <cellStyle name="Input 18 16 2" xfId="5069" xr:uid="{B2D21AD1-DD4C-4D56-A61F-C76B5F1C8267}"/>
    <cellStyle name="Input 18 17" xfId="1697" xr:uid="{D86E5F54-77C6-4551-946A-B4307C2B69CA}"/>
    <cellStyle name="Input 18 17 2" xfId="3576" xr:uid="{123FEE50-2D51-4E2A-9E7B-858A4422E0BB}"/>
    <cellStyle name="Input 18 18" xfId="2754" xr:uid="{DFF6F3CD-2A05-4901-AAD6-62C712861556}"/>
    <cellStyle name="Input 18 18 2" xfId="4611" xr:uid="{0CCC0573-6064-4EC2-8FFD-7CE088C432B9}"/>
    <cellStyle name="Input 18 19" xfId="1893" xr:uid="{DBAB039A-988D-4679-8E23-385B23808CF1}"/>
    <cellStyle name="Input 18 19 2" xfId="3769" xr:uid="{562FCE62-FB66-44A8-8909-5493F3AF4D2F}"/>
    <cellStyle name="Input 18 2" xfId="1576" xr:uid="{A01A06CF-A299-410F-8C79-0325990C06E4}"/>
    <cellStyle name="Input 18 2 10" xfId="2924" xr:uid="{282B5386-ECDF-4618-8A06-E4BD8F747491}"/>
    <cellStyle name="Input 18 2 10 2" xfId="4780" xr:uid="{5A7A177E-3C96-4F74-A2A3-2945D5DA4447}"/>
    <cellStyle name="Input 18 2 11" xfId="3145" xr:uid="{101816DF-D5D3-4E61-8793-0A8B082C5913}"/>
    <cellStyle name="Input 18 2 11 2" xfId="4998" xr:uid="{01AB61E1-A8EB-47CB-A14B-B9880DBDC5B5}"/>
    <cellStyle name="Input 18 2 12" xfId="1944" xr:uid="{0A7D30E9-DC81-475B-8021-41547CE1D38C}"/>
    <cellStyle name="Input 18 2 12 2" xfId="3818" xr:uid="{A91330E1-E4CD-4A73-ACA6-D3CF681A38F5}"/>
    <cellStyle name="Input 18 2 13" xfId="1811" xr:uid="{A3D0E684-B9B5-4F3F-BC3F-052BEEF3B358}"/>
    <cellStyle name="Input 18 2 13 2" xfId="3690" xr:uid="{6BCA5545-8B5E-435C-877A-130F13720FC2}"/>
    <cellStyle name="Input 18 2 14" xfId="3269" xr:uid="{6CCD6DC5-A6B2-4CD4-81DA-706CC6AA0188}"/>
    <cellStyle name="Input 18 2 14 2" xfId="5121" xr:uid="{1EC01564-856D-472A-947E-C949EB98EAB0}"/>
    <cellStyle name="Input 18 2 15" xfId="3354" xr:uid="{1291425F-8A0A-48B0-B734-E769EEDF732B}"/>
    <cellStyle name="Input 18 2 15 2" xfId="5206" xr:uid="{C3906210-BDCC-47E7-8727-BE18BE0AF533}"/>
    <cellStyle name="Input 18 2 16" xfId="2200" xr:uid="{F2DE7343-5253-4D51-9BC2-3353C90CD42B}"/>
    <cellStyle name="Input 18 2 16 2" xfId="4068" xr:uid="{CCB99C94-2C00-4D55-B439-D0DFCE980493}"/>
    <cellStyle name="Input 18 2 17" xfId="2166" xr:uid="{276348F1-7F95-420A-AC14-7B129E63C725}"/>
    <cellStyle name="Input 18 2 17 2" xfId="4034" xr:uid="{25DE856D-8B5D-45DF-92DD-96C547822362}"/>
    <cellStyle name="Input 18 2 18" xfId="3469" xr:uid="{CCD8FD90-49DA-41B0-BB87-DAB5075BBB5A}"/>
    <cellStyle name="Input 18 2 18 2" xfId="5321" xr:uid="{DEA3620D-9B35-420B-B1AE-DF8E00451307}"/>
    <cellStyle name="Input 18 2 19" xfId="2198" xr:uid="{E66B10AC-356B-4EFB-953F-C4878F0B614C}"/>
    <cellStyle name="Input 18 2 19 2" xfId="4066" xr:uid="{A1B6A2B4-423B-454B-A8E7-39394BAD2955}"/>
    <cellStyle name="Input 18 2 2" xfId="2546" xr:uid="{67D052FF-DEC8-42DE-B1E8-BFC7DB47D5C2}"/>
    <cellStyle name="Input 18 2 2 2" xfId="4406" xr:uid="{3D3D3FF9-7A96-4391-986B-33FD91D39111}"/>
    <cellStyle name="Input 18 2 3" xfId="2619" xr:uid="{4E623D1A-3997-42CF-A154-2B04116B5E9E}"/>
    <cellStyle name="Input 18 2 3 2" xfId="4478" xr:uid="{ABA2934B-69BD-4D2C-8C19-A058F1463286}"/>
    <cellStyle name="Input 18 2 4" xfId="1830" xr:uid="{BBC8D156-50F6-425E-9017-291871687BAC}"/>
    <cellStyle name="Input 18 2 4 2" xfId="3708" xr:uid="{C0BDE08F-A531-4714-A205-A37D3FAE4F0A}"/>
    <cellStyle name="Input 18 2 5" xfId="2790" xr:uid="{800CB20D-9440-45D2-B3EA-97F3D24A98FE}"/>
    <cellStyle name="Input 18 2 5 2" xfId="4647" xr:uid="{C5BF8A14-3F0A-4AE0-9139-DAD77BFF78FE}"/>
    <cellStyle name="Input 18 2 6" xfId="2866" xr:uid="{89C341D5-7DB5-4D14-99FC-892D8DF859CD}"/>
    <cellStyle name="Input 18 2 6 2" xfId="4722" xr:uid="{CDFBDD8B-A760-4B00-B2B0-FC09BE357652}"/>
    <cellStyle name="Input 18 2 7" xfId="2953" xr:uid="{037CF8B9-DDE4-49BF-9825-579962CFA76F}"/>
    <cellStyle name="Input 18 2 7 2" xfId="4809" xr:uid="{651D57E8-01DC-4A43-89A9-89DA2647C0BE}"/>
    <cellStyle name="Input 18 2 8" xfId="3041" xr:uid="{2C5959D8-1E1C-4FDA-A194-C11CC44F16E0}"/>
    <cellStyle name="Input 18 2 8 2" xfId="4897" xr:uid="{E0551E1D-87AE-4CDA-8C92-37FBAACB6540}"/>
    <cellStyle name="Input 18 2 9" xfId="3111" xr:uid="{688B5BC1-D8B2-45B7-9B73-86FE040906C4}"/>
    <cellStyle name="Input 18 2 9 2" xfId="4966" xr:uid="{A8288CED-490A-4B7A-B84B-9680697229AB}"/>
    <cellStyle name="Input 18 20" xfId="3396" xr:uid="{E0D5DB3D-47E7-4BFF-9A32-003146B5C22F}"/>
    <cellStyle name="Input 18 20 2" xfId="5248" xr:uid="{58731419-C26F-48EE-B8F7-69E87B6B3470}"/>
    <cellStyle name="Input 18 21" xfId="3393" xr:uid="{BF2C7756-A177-4E05-9633-7B0FC5F3FB57}"/>
    <cellStyle name="Input 18 21 2" xfId="5245" xr:uid="{D44BDDA9-96B0-46A5-9DAF-ED7315D5557C}"/>
    <cellStyle name="Input 18 3" xfId="1556" xr:uid="{8D47C702-11A2-4F3B-85A0-ED7AC52B2667}"/>
    <cellStyle name="Input 18 3 10" xfId="2020" xr:uid="{42E909E0-A573-4D1F-B19A-00DFF30CEA44}"/>
    <cellStyle name="Input 18 3 10 2" xfId="3890" xr:uid="{BE5AF255-F913-4C57-BA19-295E88F15126}"/>
    <cellStyle name="Input 18 3 11" xfId="2346" xr:uid="{A948E54D-A959-4158-88CD-425C9BB26218}"/>
    <cellStyle name="Input 18 3 11 2" xfId="4211" xr:uid="{17F03ACD-4505-4DBE-9E99-F7FC674755DB}"/>
    <cellStyle name="Input 18 3 12" xfId="1776" xr:uid="{6183D11B-F8F4-4C1D-A0CF-DF748E6C9FD4}"/>
    <cellStyle name="Input 18 3 12 2" xfId="3655" xr:uid="{AC21952A-D634-4B05-BBF4-77F1503DA915}"/>
    <cellStyle name="Input 18 3 13" xfId="3083" xr:uid="{37E5B6AF-471E-43C6-8BAA-8B28F84861E9}"/>
    <cellStyle name="Input 18 3 13 2" xfId="4938" xr:uid="{CD5B79CE-E711-4F36-93C9-B4588BD4A2CE}"/>
    <cellStyle name="Input 18 3 14" xfId="3250" xr:uid="{D5D66A6F-A777-428E-9301-5F39C9715E8E}"/>
    <cellStyle name="Input 18 3 14 2" xfId="5102" xr:uid="{EB5020E0-4B3A-4B38-9404-007673BAA341}"/>
    <cellStyle name="Input 18 3 15" xfId="3337" xr:uid="{ED5C1090-879E-4BAA-A5BC-C16D5AB19692}"/>
    <cellStyle name="Input 18 3 15 2" xfId="5189" xr:uid="{E59D2280-A8BF-4308-8956-0B1AA64983F8}"/>
    <cellStyle name="Input 18 3 16" xfId="2340" xr:uid="{51CAE0BC-46D0-43B0-B8F4-A7BA5579420C}"/>
    <cellStyle name="Input 18 3 16 2" xfId="4206" xr:uid="{92D7C1F3-93CB-4BD0-B006-B62161EA52DF}"/>
    <cellStyle name="Input 18 3 17" xfId="2296" xr:uid="{BCD81353-A448-464D-81F3-D53D8112E7B0}"/>
    <cellStyle name="Input 18 3 17 2" xfId="4164" xr:uid="{4286084A-E680-40FE-9AE6-80E34A3AB767}"/>
    <cellStyle name="Input 18 3 18" xfId="3452" xr:uid="{1955D5AF-02E3-48B5-A1DD-6E781124C35D}"/>
    <cellStyle name="Input 18 3 18 2" xfId="5304" xr:uid="{4CC2EC18-EE68-4942-AACB-CF4C5CADB1B3}"/>
    <cellStyle name="Input 18 3 19" xfId="1900" xr:uid="{105162C6-9AF8-4405-AC95-D42DA34C5517}"/>
    <cellStyle name="Input 18 3 19 2" xfId="3775" xr:uid="{0F1E39D7-9F9D-409D-8983-F0157129FFB6}"/>
    <cellStyle name="Input 18 3 2" xfId="2529" xr:uid="{D24143D6-073E-4458-B135-886F944C92C3}"/>
    <cellStyle name="Input 18 3 2 2" xfId="4389" xr:uid="{42B74693-51FA-42E5-AE3E-CC9DF267BB84}"/>
    <cellStyle name="Input 18 3 3" xfId="2599" xr:uid="{D88A8AC3-554C-453C-846B-521E34221497}"/>
    <cellStyle name="Input 18 3 3 2" xfId="4458" xr:uid="{6889C9DB-1841-4350-AA73-3A3A13B00DD9}"/>
    <cellStyle name="Input 18 3 4" xfId="2424" xr:uid="{333B816A-F181-4731-8B8B-87FB5EF4C81D}"/>
    <cellStyle name="Input 18 3 4 2" xfId="4286" xr:uid="{E759DE3D-95E5-414F-A5B2-5F3AF8C72BAD}"/>
    <cellStyle name="Input 18 3 5" xfId="2772" xr:uid="{671E3BC1-E184-4FF7-BF26-18AE2A252627}"/>
    <cellStyle name="Input 18 3 5 2" xfId="4629" xr:uid="{28A0ECEE-E2AE-41DB-A2F8-19C5A2708635}"/>
    <cellStyle name="Input 18 3 6" xfId="2847" xr:uid="{0D57176C-15CC-4AD3-A9A4-2BF4E9A86E95}"/>
    <cellStyle name="Input 18 3 6 2" xfId="4703" xr:uid="{B231386D-6352-48C7-8F16-010EAAD596E3}"/>
    <cellStyle name="Input 18 3 7" xfId="2933" xr:uid="{90432A13-F71E-475D-BEC7-73390D6D2421}"/>
    <cellStyle name="Input 18 3 7 2" xfId="4789" xr:uid="{2F73F084-7C63-4FC9-93A5-547A5266891A}"/>
    <cellStyle name="Input 18 3 8" xfId="3024" xr:uid="{1B70CA6E-BD09-42E1-A1E2-B402C2A62726}"/>
    <cellStyle name="Input 18 3 8 2" xfId="4880" xr:uid="{59AF08E7-CD50-4685-91B5-4CBD797FF1BB}"/>
    <cellStyle name="Input 18 3 9" xfId="3091" xr:uid="{93CC1A47-F5BC-4F3B-A5E5-3C4201A25880}"/>
    <cellStyle name="Input 18 3 9 2" xfId="4946" xr:uid="{ECE42E77-8F30-49BF-8E2A-DF3C11A1DE0F}"/>
    <cellStyle name="Input 18 4" xfId="2256" xr:uid="{B2FBF7C7-91CB-494A-97C6-204050C15D6D}"/>
    <cellStyle name="Input 18 4 2" xfId="4124" xr:uid="{4D3979A0-BA99-4368-B1AB-1E0EE55524D6}"/>
    <cellStyle name="Input 18 5" xfId="1993" xr:uid="{BDF88504-0608-4A3D-B56D-D7ECD535509E}"/>
    <cellStyle name="Input 18 5 2" xfId="3865" xr:uid="{E9D09FBC-56E5-40AF-87F9-B5EF240D4E00}"/>
    <cellStyle name="Input 18 6" xfId="2070" xr:uid="{6A3DC592-EA44-419C-809C-B58FA229366C}"/>
    <cellStyle name="Input 18 6 2" xfId="3939" xr:uid="{56029DAE-0A21-419C-A575-E9207ADD0578}"/>
    <cellStyle name="Input 18 7" xfId="1836" xr:uid="{14D725F6-3131-42B1-A9A5-219B410126D7}"/>
    <cellStyle name="Input 18 7 2" xfId="3714" xr:uid="{B2A6B200-4693-40B6-AB6D-7B83F10BA630}"/>
    <cellStyle name="Input 18 8" xfId="2097" xr:uid="{95CC58F6-41B9-4313-A307-4375E507EC45}"/>
    <cellStyle name="Input 18 8 2" xfId="3966" xr:uid="{6CED0F31-D218-4D70-AA8F-5B3BC46CA3D1}"/>
    <cellStyle name="Input 18 9" xfId="2824" xr:uid="{9BB7C3A8-4E77-4F0F-8831-E4D62C37F106}"/>
    <cellStyle name="Input 18 9 2" xfId="4681" xr:uid="{32A35A0B-B825-4C82-8C7C-35103E411E6D}"/>
    <cellStyle name="Input 19" xfId="1111" xr:uid="{145F3A37-CFFF-493D-9935-C83840110244}"/>
    <cellStyle name="Input 19 10" xfId="2117" xr:uid="{0A92968F-86D8-4B9D-BF11-108183DF6259}"/>
    <cellStyle name="Input 19 10 2" xfId="3986" xr:uid="{4B7D06BC-65A9-4038-ADA0-823CCFF9077A}"/>
    <cellStyle name="Input 19 11" xfId="2318" xr:uid="{E297FAF5-52C5-4E3C-A5C5-25C97C65E89D}"/>
    <cellStyle name="Input 19 11 2" xfId="4185" xr:uid="{B283559C-EB8A-433C-BE01-F5318D23857C}"/>
    <cellStyle name="Input 19 12" xfId="1687" xr:uid="{0B8DCFFF-9F81-49C2-987D-BEA3A0099F3B}"/>
    <cellStyle name="Input 19 12 2" xfId="3566" xr:uid="{CD766B22-5ECD-40B4-8281-98BA28902C4D}"/>
    <cellStyle name="Input 19 13" xfId="2210" xr:uid="{B22EC042-356D-4207-8555-8C9B2C8E5133}"/>
    <cellStyle name="Input 19 13 2" xfId="4078" xr:uid="{16D526D6-4F9B-4627-981B-608E3CE59D63}"/>
    <cellStyle name="Input 19 14" xfId="2178" xr:uid="{0226957F-9F84-4FFE-BA7D-F36549859AAC}"/>
    <cellStyle name="Input 19 14 2" xfId="4046" xr:uid="{D3F4CD25-13BF-4026-AFAF-F82BF58CF83E}"/>
    <cellStyle name="Input 19 15" xfId="1788" xr:uid="{016284CE-E76B-426B-89AD-E7CE9187384D}"/>
    <cellStyle name="Input 19 15 2" xfId="3667" xr:uid="{D883C750-08EB-42E4-961B-16D8816A1B6A}"/>
    <cellStyle name="Input 19 16" xfId="3204" xr:uid="{0B451CCE-79A6-4672-948B-30F761E2A94D}"/>
    <cellStyle name="Input 19 16 2" xfId="5056" xr:uid="{F807B223-AED5-4280-A016-795671399DE0}"/>
    <cellStyle name="Input 19 17" xfId="2141" xr:uid="{B976A660-01A1-42C0-BBB6-1282D39B69D4}"/>
    <cellStyle name="Input 19 17 2" xfId="4010" xr:uid="{BB65BA8E-64B5-40F9-847E-42C9948B581C}"/>
    <cellStyle name="Input 19 18" xfId="2131" xr:uid="{E10F55C6-017E-4AED-B0E7-4E7A5D5A6B57}"/>
    <cellStyle name="Input 19 18 2" xfId="4000" xr:uid="{81F6FFC9-81FB-4E39-8D96-086E08EC138E}"/>
    <cellStyle name="Input 19 19" xfId="2360" xr:uid="{5DD2B63C-3A07-4659-B499-874AC34C405D}"/>
    <cellStyle name="Input 19 19 2" xfId="4224" xr:uid="{5B3650F7-432A-4266-8120-B8F9A5F752A9}"/>
    <cellStyle name="Input 19 2" xfId="1577" xr:uid="{43A72A07-6354-4C34-B2B4-921515FD1003}"/>
    <cellStyle name="Input 19 2 10" xfId="2810" xr:uid="{FD9EF00C-473A-41DB-A494-F01708BB236F}"/>
    <cellStyle name="Input 19 2 10 2" xfId="4667" xr:uid="{323EF182-C328-40B9-B7EE-C6D35B483BA7}"/>
    <cellStyle name="Input 19 2 11" xfId="3144" xr:uid="{DC8AEE9B-913A-4359-BF50-6399B52B2D15}"/>
    <cellStyle name="Input 19 2 11 2" xfId="4997" xr:uid="{8328F3AB-0CC6-46CF-ADB5-BA1BD73E2BC9}"/>
    <cellStyle name="Input 19 2 12" xfId="2720" xr:uid="{1315F693-FB76-4999-B29B-641C146DC0CE}"/>
    <cellStyle name="Input 19 2 12 2" xfId="4577" xr:uid="{F9C629F3-EDED-47DB-9F8C-A7FE383768C4}"/>
    <cellStyle name="Input 19 2 13" xfId="2243" xr:uid="{89048136-63A4-4E77-BFEA-A46641264F10}"/>
    <cellStyle name="Input 19 2 13 2" xfId="4111" xr:uid="{C486841F-EF20-4CB8-A5C4-2F7B30BA0A8E}"/>
    <cellStyle name="Input 19 2 14" xfId="3270" xr:uid="{EBE97AF8-2B0D-4179-AFEC-49A7A7287ED6}"/>
    <cellStyle name="Input 19 2 14 2" xfId="5122" xr:uid="{8AE4D047-3016-435C-B4D7-E3D5BE6D0924}"/>
    <cellStyle name="Input 19 2 15" xfId="3355" xr:uid="{E7B746F9-B872-4CC4-ADA4-1DAF7BFFACCB}"/>
    <cellStyle name="Input 19 2 15 2" xfId="5207" xr:uid="{6C729539-41F0-40D8-B378-F32AE7F017BF}"/>
    <cellStyle name="Input 19 2 16" xfId="2201" xr:uid="{FD171093-F6DF-431F-9976-12EAD3F401B9}"/>
    <cellStyle name="Input 19 2 16 2" xfId="4069" xr:uid="{49B7E18E-5E71-4F99-9AA8-C608DCB496A8}"/>
    <cellStyle name="Input 19 2 17" xfId="2681" xr:uid="{F2545CE0-2AB1-4345-B250-4BD3B26EA494}"/>
    <cellStyle name="Input 19 2 17 2" xfId="4538" xr:uid="{D8CBFEEB-BE1E-4C06-A7F5-354CCF0D90D7}"/>
    <cellStyle name="Input 19 2 18" xfId="3470" xr:uid="{34699D94-C1AE-431C-AF6C-1450B4A0E562}"/>
    <cellStyle name="Input 19 2 18 2" xfId="5322" xr:uid="{F747A410-0C32-482A-A1D7-FC1073DA636E}"/>
    <cellStyle name="Input 19 2 19" xfId="3161" xr:uid="{053CACD3-1F74-411A-BC7A-0CB4BB97432E}"/>
    <cellStyle name="Input 19 2 19 2" xfId="5014" xr:uid="{63A1374C-75EB-441E-8458-859CE4E5FA2B}"/>
    <cellStyle name="Input 19 2 2" xfId="2547" xr:uid="{A2C51DD7-3044-438A-91F0-8EFAA7FE72A6}"/>
    <cellStyle name="Input 19 2 2 2" xfId="4407" xr:uid="{0CAB2323-D208-44A8-AC75-B0AA82D497DC}"/>
    <cellStyle name="Input 19 2 3" xfId="2620" xr:uid="{78222ACA-C0E3-4D28-BD6E-488AF7CF2FB6}"/>
    <cellStyle name="Input 19 2 3 2" xfId="4479" xr:uid="{381A942D-748E-4C8A-B91E-5C95D1AF4305}"/>
    <cellStyle name="Input 19 2 4" xfId="1829" xr:uid="{FC3A56C5-ACF3-4E99-BDF2-0C927E268CF9}"/>
    <cellStyle name="Input 19 2 4 2" xfId="3707" xr:uid="{95A3F249-C02B-4130-A588-A2559BB5ED41}"/>
    <cellStyle name="Input 19 2 5" xfId="2791" xr:uid="{2C856198-E4A1-45D3-8FFF-234D6550FDF9}"/>
    <cellStyle name="Input 19 2 5 2" xfId="4648" xr:uid="{043369D3-0F4A-4A24-8CEE-6880745E9404}"/>
    <cellStyle name="Input 19 2 6" xfId="2867" xr:uid="{2C5F7C44-2A76-4A07-982F-D1104517EC04}"/>
    <cellStyle name="Input 19 2 6 2" xfId="4723" xr:uid="{FE38F30F-90E3-4A1E-A25D-F3FED3139333}"/>
    <cellStyle name="Input 19 2 7" xfId="2954" xr:uid="{960100BD-78AA-4A89-A103-7189F413EB60}"/>
    <cellStyle name="Input 19 2 7 2" xfId="4810" xr:uid="{D8E5A3A8-F655-461A-81D4-3C400AC8339D}"/>
    <cellStyle name="Input 19 2 8" xfId="3042" xr:uid="{88A7CFD5-530A-4423-9E7E-5FC08DF92FD0}"/>
    <cellStyle name="Input 19 2 8 2" xfId="4898" xr:uid="{49A85335-205D-422E-AE17-85111D80FF3F}"/>
    <cellStyle name="Input 19 2 9" xfId="3112" xr:uid="{0B047D3C-9962-416F-91F6-61BE385C6842}"/>
    <cellStyle name="Input 19 2 9 2" xfId="4967" xr:uid="{897FD6C9-A6E0-4689-875E-1730E94A5770}"/>
    <cellStyle name="Input 19 20" xfId="2701" xr:uid="{87FC1C27-6D62-44A6-81CD-1E5E9535D606}"/>
    <cellStyle name="Input 19 20 2" xfId="4558" xr:uid="{42243D9A-424D-4974-84B0-1198E093B1F8}"/>
    <cellStyle name="Input 19 21" xfId="2187" xr:uid="{647188FA-BCE9-4FC2-95FD-BF680F6B32E6}"/>
    <cellStyle name="Input 19 21 2" xfId="4055" xr:uid="{249F22C3-0493-4CD9-8730-C0180B67CF1D}"/>
    <cellStyle name="Input 19 3" xfId="1524" xr:uid="{A9D8C8E9-ED10-4009-9A45-D7585A607A14}"/>
    <cellStyle name="Input 19 3 10" xfId="2994" xr:uid="{7C74591F-14E6-4048-B6BB-ED01EFA15D88}"/>
    <cellStyle name="Input 19 3 10 2" xfId="4850" xr:uid="{23086A17-C590-431A-BAD0-7BC05D17402B}"/>
    <cellStyle name="Input 19 3 11" xfId="3101" xr:uid="{BA412CB2-4EFA-464B-B38A-2BEFC3F05985}"/>
    <cellStyle name="Input 19 3 11 2" xfId="4956" xr:uid="{8B1CF363-2E55-4669-BF7F-2BAD4A5529EE}"/>
    <cellStyle name="Input 19 3 12" xfId="2246" xr:uid="{45D91F3D-C92B-4172-930D-AECCFFD4BDC7}"/>
    <cellStyle name="Input 19 3 12 2" xfId="4114" xr:uid="{B6D4330A-60DA-4AC4-BC54-47D9BF42C4C9}"/>
    <cellStyle name="Input 19 3 13" xfId="2228" xr:uid="{24B986A2-3211-46DF-88BC-89BF156F776A}"/>
    <cellStyle name="Input 19 3 13 2" xfId="4096" xr:uid="{EF7F1C96-5B8A-42FE-A3D5-C266D39D281D}"/>
    <cellStyle name="Input 19 3 14" xfId="3224" xr:uid="{836125D2-5DBA-41B8-8131-B06A2012EF39}"/>
    <cellStyle name="Input 19 3 14 2" xfId="5076" xr:uid="{4585FDE2-8FFB-478C-BFD5-C55536281712}"/>
    <cellStyle name="Input 19 3 15" xfId="3311" xr:uid="{A338F6FD-209B-40E5-8B6F-2C6C3EEB45E8}"/>
    <cellStyle name="Input 19 3 15 2" xfId="5163" xr:uid="{0E85B3EE-BDC3-431D-AA90-74AB3DE9C5ED}"/>
    <cellStyle name="Input 19 3 16" xfId="1630" xr:uid="{03EC6CC1-6D7E-4984-8F72-AD269E5C068D}"/>
    <cellStyle name="Input 19 3 16 2" xfId="3511" xr:uid="{9B19E39A-EA75-47E0-B6E0-1BCEBC012E5C}"/>
    <cellStyle name="Input 19 3 17" xfId="2300" xr:uid="{EB8A109B-830D-467C-A9F8-F3D98FDFD0D7}"/>
    <cellStyle name="Input 19 3 17 2" xfId="4167" xr:uid="{071F98E0-3E09-475A-91BF-70B3CF8F34EC}"/>
    <cellStyle name="Input 19 3 18" xfId="2185" xr:uid="{945104F6-ADD7-4BBC-9F7B-D7601E379652}"/>
    <cellStyle name="Input 19 3 18 2" xfId="4053" xr:uid="{09018D5A-4692-486B-A9BC-E26067B8B59C}"/>
    <cellStyle name="Input 19 3 19" xfId="2192" xr:uid="{BEBFA2C5-A4C4-420D-BCAE-3F8995144182}"/>
    <cellStyle name="Input 19 3 19 2" xfId="4060" xr:uid="{54060E86-0153-4853-997D-69EC367B00D9}"/>
    <cellStyle name="Input 19 3 2" xfId="2500" xr:uid="{000D350C-EA3B-4FF1-89A6-7040F2223337}"/>
    <cellStyle name="Input 19 3 2 2" xfId="4361" xr:uid="{FE0614D5-1071-4E22-A39D-30570DCBB7AF}"/>
    <cellStyle name="Input 19 3 3" xfId="1766" xr:uid="{FCD21D26-D2BA-4F9F-9E44-1DC5C3FAE4F2}"/>
    <cellStyle name="Input 19 3 3 2" xfId="3645" xr:uid="{4391DE16-1E62-4C05-AF6D-6FA090F5FF87}"/>
    <cellStyle name="Input 19 3 4" xfId="1878" xr:uid="{52FADDF1-3681-4713-A629-200114CD8636}"/>
    <cellStyle name="Input 19 3 4 2" xfId="3755" xr:uid="{CA5B7ADF-0E7C-4018-A677-AED874D5486F}"/>
    <cellStyle name="Input 19 3 5" xfId="2747" xr:uid="{82FB7108-06EE-4881-A310-11C00037907E}"/>
    <cellStyle name="Input 19 3 5 2" xfId="4604" xr:uid="{EAB9C853-4C9D-44B2-ACE2-F6480A3CFAE3}"/>
    <cellStyle name="Input 19 3 6" xfId="1685" xr:uid="{8F4CCF63-1515-45F7-83DD-977BB6839650}"/>
    <cellStyle name="Input 19 3 6 2" xfId="3564" xr:uid="{A68D9777-774A-4D7A-B821-227A462D1B64}"/>
    <cellStyle name="Input 19 3 7" xfId="2910" xr:uid="{2F4B4C93-0747-4C04-90C7-79FE88141293}"/>
    <cellStyle name="Input 19 3 7 2" xfId="4766" xr:uid="{7C69F964-DCB2-4B00-B5E1-085E8A06A60F}"/>
    <cellStyle name="Input 19 3 8" xfId="3001" xr:uid="{80684B8F-EC33-4E4C-AC4B-E8611497FCDC}"/>
    <cellStyle name="Input 19 3 8 2" xfId="4857" xr:uid="{D79A8401-633F-4EBA-BA5E-3C857062B38A}"/>
    <cellStyle name="Input 19 3 9" xfId="1917" xr:uid="{F91CE400-BAB7-4579-8193-B35D7CAB0FC1}"/>
    <cellStyle name="Input 19 3 9 2" xfId="3792" xr:uid="{4D803104-7065-425B-A7A5-92BE179D4444}"/>
    <cellStyle name="Input 19 4" xfId="2257" xr:uid="{20D6B20C-A769-4809-98DF-8DDB00E3860B}"/>
    <cellStyle name="Input 19 4 2" xfId="4125" xr:uid="{30801A87-BAD6-4DC5-A075-3C54016BD315}"/>
    <cellStyle name="Input 19 5" xfId="1992" xr:uid="{A292844C-1208-4169-8652-127581904F5F}"/>
    <cellStyle name="Input 19 5 2" xfId="3864" xr:uid="{62D4FAF1-BCA3-4525-9D2B-B3D5808D756D}"/>
    <cellStyle name="Input 19 6" xfId="2069" xr:uid="{0C6D1131-9F08-4A3B-B88C-6E57D86044BC}"/>
    <cellStyle name="Input 19 6 2" xfId="3938" xr:uid="{67A23C95-F32A-4EFB-BFD5-4DCC7863122A}"/>
    <cellStyle name="Input 19 7" xfId="2731" xr:uid="{B5F67501-DAB8-4D17-BA17-B0C2C523BAF8}"/>
    <cellStyle name="Input 19 7 2" xfId="4588" xr:uid="{95C13861-DB19-480F-9568-789F17079ED9}"/>
    <cellStyle name="Input 19 8" xfId="1938" xr:uid="{2BED654B-AC83-4182-B8DF-1EED8F07B2E1}"/>
    <cellStyle name="Input 19 8 2" xfId="3812" xr:uid="{90E22802-4943-4360-B995-C3DB6AEE06FA}"/>
    <cellStyle name="Input 19 9" xfId="2677" xr:uid="{28C4DF20-94EE-46EC-972A-8B14FAB42613}"/>
    <cellStyle name="Input 19 9 2" xfId="4534" xr:uid="{9C478BC2-C520-4581-8762-6D03C34CBBE2}"/>
    <cellStyle name="Input 2" xfId="1112" xr:uid="{ABD7CEA9-BE43-4739-8CE6-A2871E0F04FE}"/>
    <cellStyle name="Input 20" xfId="1113" xr:uid="{4B63AE3A-79F1-47DE-B3AD-FA6B3A506D3A}"/>
    <cellStyle name="Input 20 10" xfId="2334" xr:uid="{F6416F07-F827-4B6A-88EC-CBF381C568D6}"/>
    <cellStyle name="Input 20 10 2" xfId="4201" xr:uid="{75E07CE9-4E23-40CA-90F8-1CDD401EA4A0}"/>
    <cellStyle name="Input 20 11" xfId="1980" xr:uid="{8DF3CE71-C899-42D7-BD64-A6438698A21B}"/>
    <cellStyle name="Input 20 11 2" xfId="3852" xr:uid="{0A43F823-3BC4-400B-8C67-FB996BF4A767}"/>
    <cellStyle name="Input 20 12" xfId="2038" xr:uid="{8D7D550A-C310-4BF6-8DEC-D4661AC781D5}"/>
    <cellStyle name="Input 20 12 2" xfId="3907" xr:uid="{FEF8B9BA-82D0-4910-829D-36FF8D396874}"/>
    <cellStyle name="Input 20 13" xfId="3015" xr:uid="{0B90B052-6E2F-48B1-AF7E-6EF322EF1FE0}"/>
    <cellStyle name="Input 20 13 2" xfId="4871" xr:uid="{B7D4AA75-E745-4E68-B09E-485BCB4F50F4}"/>
    <cellStyle name="Input 20 14" xfId="2179" xr:uid="{C6977970-27FE-4D65-94C3-45B584223C64}"/>
    <cellStyle name="Input 20 14 2" xfId="4047" xr:uid="{7D4EAF77-04DF-4456-B30F-82352F641346}"/>
    <cellStyle name="Input 20 15" xfId="1769" xr:uid="{4DA57334-5375-4BAA-9FFD-BAA3F02045A6}"/>
    <cellStyle name="Input 20 15 2" xfId="3648" xr:uid="{3D23890D-1360-47F9-9FB1-D7B1111D52C2}"/>
    <cellStyle name="Input 20 16" xfId="2242" xr:uid="{8EB62C6A-17C5-4265-A23F-C643A01F7545}"/>
    <cellStyle name="Input 20 16 2" xfId="4110" xr:uid="{8D2A1FCD-66C0-4C1D-A804-D4379A0924FE}"/>
    <cellStyle name="Input 20 17" xfId="2395" xr:uid="{B7222D4B-DAA3-4354-80A8-9BE230D923D1}"/>
    <cellStyle name="Input 20 17 2" xfId="4257" xr:uid="{16A00162-82AB-4BC9-8D80-1B23D1A4B73B}"/>
    <cellStyle name="Input 20 18" xfId="2132" xr:uid="{1AB23545-A7ED-4E50-B98F-B417211C094B}"/>
    <cellStyle name="Input 20 18 2" xfId="4001" xr:uid="{A1DAAC10-1925-4DD1-B522-EA6E2B5FC5D9}"/>
    <cellStyle name="Input 20 19" xfId="2308" xr:uid="{39017538-7EB8-4066-AFB3-B2B6BC6C5B1A}"/>
    <cellStyle name="Input 20 19 2" xfId="4175" xr:uid="{DBE10ADF-B45E-4EC5-9684-45E701E7CCCB}"/>
    <cellStyle name="Input 20 2" xfId="1578" xr:uid="{94DABCAE-878F-4210-B263-81B3F6BCB10D}"/>
    <cellStyle name="Input 20 2 10" xfId="1920" xr:uid="{6E8C29DC-975E-4E97-AA3A-CF1A24DA4962}"/>
    <cellStyle name="Input 20 2 10 2" xfId="3795" xr:uid="{7BE08714-BEAF-4469-86FD-69AC702910EB}"/>
    <cellStyle name="Input 20 2 11" xfId="1898" xr:uid="{29F63167-B1E2-4EBF-BDE9-BE68CCADF56E}"/>
    <cellStyle name="Input 20 2 11 2" xfId="3773" xr:uid="{D912CEBE-F1BC-4EA0-8C6D-5D8477FA673E}"/>
    <cellStyle name="Input 20 2 12" xfId="2023" xr:uid="{5CE1B0FE-DC09-46CB-9A16-30733BC94212}"/>
    <cellStyle name="Input 20 2 12 2" xfId="3893" xr:uid="{CEC4E360-FED2-4AB1-AAF5-CC4ED4680548}"/>
    <cellStyle name="Input 20 2 13" xfId="2082" xr:uid="{98DB5104-FCB9-4627-AB70-5B38075B9BB9}"/>
    <cellStyle name="Input 20 2 13 2" xfId="3951" xr:uid="{9E7FACAB-079A-44FE-A980-6E2D42ECFDEA}"/>
    <cellStyle name="Input 20 2 14" xfId="3271" xr:uid="{224417F8-B610-4D72-B33C-0DD6D07467ED}"/>
    <cellStyle name="Input 20 2 14 2" xfId="5123" xr:uid="{FE7A36DA-FD55-489A-8A9A-24E91B52CF6E}"/>
    <cellStyle name="Input 20 2 15" xfId="3356" xr:uid="{5193961F-C589-4886-96FB-F89DC2BB25FD}"/>
    <cellStyle name="Input 20 2 15 2" xfId="5208" xr:uid="{D1CC9D27-1494-4B38-AA7F-3C49214429FA}"/>
    <cellStyle name="Input 20 2 16" xfId="2491" xr:uid="{3BADE8C6-403F-46D6-B806-37DC88749EE3}"/>
    <cellStyle name="Input 20 2 16 2" xfId="4352" xr:uid="{92857AD1-9F06-4B56-9840-7DA678AFC120}"/>
    <cellStyle name="Input 20 2 17" xfId="2740" xr:uid="{B8ECF5AF-5880-4987-9FD5-6F48DB22A04A}"/>
    <cellStyle name="Input 20 2 17 2" xfId="4597" xr:uid="{E196B53E-C00A-4B3E-82F0-CB735F9E9FDE}"/>
    <cellStyle name="Input 20 2 18" xfId="3471" xr:uid="{8772FFBC-CBA2-4D7B-A2F8-F2FDA9B76B91}"/>
    <cellStyle name="Input 20 2 18 2" xfId="5323" xr:uid="{43F11492-EF8C-4B1D-A446-27251F4454C2}"/>
    <cellStyle name="Input 20 2 19" xfId="2234" xr:uid="{2AEADCEF-5D72-4A92-A1CC-3BEFCD8476C2}"/>
    <cellStyle name="Input 20 2 19 2" xfId="4102" xr:uid="{E038113C-51F4-4B52-8DE5-001B3D680C0B}"/>
    <cellStyle name="Input 20 2 2" xfId="2548" xr:uid="{5758F5B6-CA8C-42EB-B7F9-C27D4C2F250C}"/>
    <cellStyle name="Input 20 2 2 2" xfId="4408" xr:uid="{358E6C35-EF97-4567-BB94-C6B477111602}"/>
    <cellStyle name="Input 20 2 3" xfId="2621" xr:uid="{D1219735-25DA-428E-9CE4-B0AB17250B27}"/>
    <cellStyle name="Input 20 2 3 2" xfId="4480" xr:uid="{5E4C7405-90B9-4A53-8DF5-074D0B4C05FA}"/>
    <cellStyle name="Input 20 2 4" xfId="1828" xr:uid="{BFCC912F-388C-415A-AEBD-915B65FBC739}"/>
    <cellStyle name="Input 20 2 4 2" xfId="3706" xr:uid="{B494A78D-8898-4876-8523-B0970D25F7AE}"/>
    <cellStyle name="Input 20 2 5" xfId="2792" xr:uid="{C1910650-785A-4A8D-89B4-F900E3EEAACC}"/>
    <cellStyle name="Input 20 2 5 2" xfId="4649" xr:uid="{FA564310-857B-4FB3-A491-D5C9C422040D}"/>
    <cellStyle name="Input 20 2 6" xfId="2868" xr:uid="{35059FFA-D299-4C89-9E72-AB183AB900F2}"/>
    <cellStyle name="Input 20 2 6 2" xfId="4724" xr:uid="{15AEE2CA-0FB4-47C9-BDED-FA3189BCA322}"/>
    <cellStyle name="Input 20 2 7" xfId="2955" xr:uid="{25C173E6-B2C8-4A0A-B6CF-04BAB3436852}"/>
    <cellStyle name="Input 20 2 7 2" xfId="4811" xr:uid="{1A05A67A-4F2E-4369-8A19-B9892E0DFBC4}"/>
    <cellStyle name="Input 20 2 8" xfId="3043" xr:uid="{B559454E-D01A-4567-82C6-F61CA629D0E5}"/>
    <cellStyle name="Input 20 2 8 2" xfId="4899" xr:uid="{FF5DAE3A-1A5E-4121-AE4C-5396279FE097}"/>
    <cellStyle name="Input 20 2 9" xfId="3113" xr:uid="{F7DD71D8-B138-41A6-8194-243B34C0EDCD}"/>
    <cellStyle name="Input 20 2 9 2" xfId="4968" xr:uid="{E30F00F2-E5E6-4916-915B-1647E441346B}"/>
    <cellStyle name="Input 20 20" xfId="3419" xr:uid="{8E83FDFB-2B33-4610-BB49-6450E82FBC06}"/>
    <cellStyle name="Input 20 20 2" xfId="5271" xr:uid="{10DED8B4-4F9C-47A1-A4C8-119D3430B5BB}"/>
    <cellStyle name="Input 20 21" xfId="1834" xr:uid="{388EEE83-A38A-4D1B-BE6A-8CCBD1294A71}"/>
    <cellStyle name="Input 20 21 2" xfId="3712" xr:uid="{B58D8166-FC64-443C-A5F1-2BC80B088B68}"/>
    <cellStyle name="Input 20 3" xfId="1555" xr:uid="{6E05CDCF-0EC8-4D43-AA71-F5EF889990DF}"/>
    <cellStyle name="Input 20 3 10" xfId="1793" xr:uid="{D4B66198-0B6E-4165-A1AC-8284E190DE28}"/>
    <cellStyle name="Input 20 3 10 2" xfId="3672" xr:uid="{4B1F069D-89B3-4FA4-92DC-E6CE28870EF5}"/>
    <cellStyle name="Input 20 3 11" xfId="2012" xr:uid="{E8AC50A2-6113-4213-825E-F937E5D2174A}"/>
    <cellStyle name="Input 20 3 11 2" xfId="3882" xr:uid="{DFD3033A-7E57-4CF0-8B1D-8535D5A3CF7E}"/>
    <cellStyle name="Input 20 3 12" xfId="2054" xr:uid="{1F6BD041-D097-479F-B0F3-CA4E19C6E72E}"/>
    <cellStyle name="Input 20 3 12 2" xfId="3923" xr:uid="{EEE4E498-5347-4F11-9209-809D804119CC}"/>
    <cellStyle name="Input 20 3 13" xfId="2803" xr:uid="{8C174AA8-8652-4A04-9227-AA7B9864BA10}"/>
    <cellStyle name="Input 20 3 13 2" xfId="4660" xr:uid="{DF81B653-F10A-4B41-9DB7-753ACE2819CC}"/>
    <cellStyle name="Input 20 3 14" xfId="3249" xr:uid="{86BA2874-50AC-46FB-BA27-D7B8C2881A8D}"/>
    <cellStyle name="Input 20 3 14 2" xfId="5101" xr:uid="{99DD31E0-22D6-445C-B14C-4A1E4D916136}"/>
    <cellStyle name="Input 20 3 15" xfId="3336" xr:uid="{0645CB78-C2FB-4B90-88E1-FD9743AFB24D}"/>
    <cellStyle name="Input 20 3 15 2" xfId="5188" xr:uid="{8CA045EF-0A37-43C3-A73A-A81B6F356DD5}"/>
    <cellStyle name="Input 20 3 16" xfId="1638" xr:uid="{7838BC83-4468-4711-8AB3-FAB1BE83B5AB}"/>
    <cellStyle name="Input 20 3 16 2" xfId="3519" xr:uid="{F196AAC3-E77E-4E76-94A7-3BD2F3478D36}"/>
    <cellStyle name="Input 20 3 17" xfId="1932" xr:uid="{1B0277C1-CE47-4FDA-981F-2468F3DD6ED4}"/>
    <cellStyle name="Input 20 3 17 2" xfId="3806" xr:uid="{B3611191-BC60-43BC-A801-1595C761EA21}"/>
    <cellStyle name="Input 20 3 18" xfId="3451" xr:uid="{DA51147A-4A93-4778-8FDB-8CEF1F71DA45}"/>
    <cellStyle name="Input 20 3 18 2" xfId="5303" xr:uid="{A0C277D7-36E3-4633-A792-99BF92276CE6}"/>
    <cellStyle name="Input 20 3 19" xfId="2988" xr:uid="{DAECC77F-D013-47B4-B5B0-ACEF0EA1151F}"/>
    <cellStyle name="Input 20 3 19 2" xfId="4844" xr:uid="{EC179332-4637-48D7-9771-8A175D70F101}"/>
    <cellStyle name="Input 20 3 2" xfId="2528" xr:uid="{2EFDA793-B7C9-4517-9FFA-6EDBBFF944D5}"/>
    <cellStyle name="Input 20 3 2 2" xfId="4388" xr:uid="{A060919D-C2AD-4577-B82F-99E0770BA9B0}"/>
    <cellStyle name="Input 20 3 3" xfId="2598" xr:uid="{D97D0471-DACF-4F9A-8A43-A0DEAC8BA59B}"/>
    <cellStyle name="Input 20 3 3 2" xfId="4457" xr:uid="{E228FB3E-7048-4446-8DC4-DA71032168AB}"/>
    <cellStyle name="Input 20 3 4" xfId="1749" xr:uid="{1F2B05AD-4A3B-4853-B2F6-ACE5FF15E54E}"/>
    <cellStyle name="Input 20 3 4 2" xfId="3628" xr:uid="{5ACED8D6-6D89-4DA7-941C-57E6312E9BF2}"/>
    <cellStyle name="Input 20 3 5" xfId="2771" xr:uid="{EAA4D170-FC23-4558-836F-5CCAB26EDCEB}"/>
    <cellStyle name="Input 20 3 5 2" xfId="4628" xr:uid="{0F8B4801-C89D-455E-AF5D-CD2FD4A9BDE6}"/>
    <cellStyle name="Input 20 3 6" xfId="2846" xr:uid="{6B02B0B1-A110-4BBB-85D7-3BE41843A34C}"/>
    <cellStyle name="Input 20 3 6 2" xfId="4702" xr:uid="{77451B4D-50A1-4455-939D-2F14EE17345D}"/>
    <cellStyle name="Input 20 3 7" xfId="2932" xr:uid="{D5858AE6-58EA-4B1A-B68C-9070B2B0DB5B}"/>
    <cellStyle name="Input 20 3 7 2" xfId="4788" xr:uid="{9ABF1CBF-F8DC-4A1F-8716-54F6C5C61DF7}"/>
    <cellStyle name="Input 20 3 8" xfId="3023" xr:uid="{DAFA915C-D30A-47C6-A8A0-CF6D718DFE09}"/>
    <cellStyle name="Input 20 3 8 2" xfId="4879" xr:uid="{B39F6971-05E6-4804-BFF1-ED1AC8D7C772}"/>
    <cellStyle name="Input 20 3 9" xfId="3090" xr:uid="{014C476A-291A-4702-99CE-144DACBC1FA2}"/>
    <cellStyle name="Input 20 3 9 2" xfId="4945" xr:uid="{381B2F8B-72FB-463A-8D82-D4D90D86541D}"/>
    <cellStyle name="Input 20 4" xfId="2258" xr:uid="{56E035E1-389A-4B1C-BA86-6A236798EDD8}"/>
    <cellStyle name="Input 20 4 2" xfId="4126" xr:uid="{4A49D12C-0576-42E2-8BD4-D562E151719A}"/>
    <cellStyle name="Input 20 5" xfId="1991" xr:uid="{66C2F1CA-4347-4FCF-B731-1978E0EB5A6E}"/>
    <cellStyle name="Input 20 5 2" xfId="3863" xr:uid="{24897BC6-C283-4AA7-9C28-F94AE09982E2}"/>
    <cellStyle name="Input 20 6" xfId="2068" xr:uid="{C0AF7C6C-D52F-4115-AEDB-9F7EB5746F36}"/>
    <cellStyle name="Input 20 6 2" xfId="3937" xr:uid="{ACF39900-163F-4E1C-B13B-AB850E9BFD19}"/>
    <cellStyle name="Input 20 7" xfId="1785" xr:uid="{FF081D81-0AF5-4C96-90DF-AD41415623EC}"/>
    <cellStyle name="Input 20 7 2" xfId="3664" xr:uid="{EAC9429C-C5AB-4563-9538-23482E956F9B}"/>
    <cellStyle name="Input 20 8" xfId="2095" xr:uid="{666F7F78-FBA6-4E54-A33D-8EAE805FF37E}"/>
    <cellStyle name="Input 20 8 2" xfId="3964" xr:uid="{CD878111-88E4-4C41-A78B-91929F616195}"/>
    <cellStyle name="Input 20 9" xfId="2721" xr:uid="{6633B2F1-9EBB-4C52-B9E7-A3836EFAD4C8}"/>
    <cellStyle name="Input 20 9 2" xfId="4578" xr:uid="{2CE08248-1DA5-47E8-88C9-6F8F61CCC5C8}"/>
    <cellStyle name="Input 21" xfId="1527" xr:uid="{400911C6-4CBA-4992-9F7B-D251FB293A65}"/>
    <cellStyle name="Input 21 10" xfId="1965" xr:uid="{06A4240E-A538-4407-9AF2-C852E86C02FC}"/>
    <cellStyle name="Input 21 10 2" xfId="3838" xr:uid="{3AAD7E3E-8541-4762-9B68-E759A09CEA0A}"/>
    <cellStyle name="Input 21 11" xfId="3097" xr:uid="{859570E8-CCE7-4BA2-B3A6-D30E7ADA0955}"/>
    <cellStyle name="Input 21 11 2" xfId="4952" xr:uid="{7AA558F2-65B3-4943-A2BF-F2FE7A0C3A05}"/>
    <cellStyle name="Input 21 12" xfId="2999" xr:uid="{D74041D4-C5E3-4B56-9C08-A263F09570B9}"/>
    <cellStyle name="Input 21 12 2" xfId="4855" xr:uid="{96400430-3569-4D30-B1D9-672B51A37EB9}"/>
    <cellStyle name="Input 21 13" xfId="1699" xr:uid="{C4F0AD65-8BB4-4256-99BB-0DA656259E8F}"/>
    <cellStyle name="Input 21 13 2" xfId="3578" xr:uid="{20B2D65F-8F92-4A24-946A-3A1431F047AE}"/>
    <cellStyle name="Input 21 14" xfId="3227" xr:uid="{52BAB1C9-5FA4-400D-A874-06EE03304980}"/>
    <cellStyle name="Input 21 14 2" xfId="5079" xr:uid="{8C358330-B441-4A2E-B971-6551BC80698C}"/>
    <cellStyle name="Input 21 15" xfId="3314" xr:uid="{FF6008F6-A9E0-4529-956D-5C99824C2DA6}"/>
    <cellStyle name="Input 21 15 2" xfId="5166" xr:uid="{42B48A99-C361-44AA-99E4-8B04C2C4AF9E}"/>
    <cellStyle name="Input 21 16" xfId="2678" xr:uid="{2E4E723A-DCF9-44D3-A957-317EE68748D4}"/>
    <cellStyle name="Input 21 16 2" xfId="4535" xr:uid="{395E847A-E0EF-4FDF-9D96-817F124C80C3}"/>
    <cellStyle name="Input 21 17" xfId="2158" xr:uid="{E5471238-4F91-48F9-9B12-9D51FD06B620}"/>
    <cellStyle name="Input 21 17 2" xfId="4027" xr:uid="{92E005C3-F9AC-42C9-9BAF-22EEF330652D}"/>
    <cellStyle name="Input 21 18" xfId="1813" xr:uid="{D9CA309B-CC12-4796-8CC0-52B6D795FDAF}"/>
    <cellStyle name="Input 21 18 2" xfId="3692" xr:uid="{A96F624D-F771-476F-84D4-7B159963DC94}"/>
    <cellStyle name="Input 21 19" xfId="3430" xr:uid="{BA567BD9-14DD-4F6B-B493-2BAF0CAF961B}"/>
    <cellStyle name="Input 21 19 2" xfId="5282" xr:uid="{4C53879E-EBD4-4B0A-83C8-A0B85D2E4D81}"/>
    <cellStyle name="Input 21 2" xfId="2503" xr:uid="{8DF74D6F-2ABF-412A-9DE0-0B1804E2E98B}"/>
    <cellStyle name="Input 21 2 2" xfId="4364" xr:uid="{C1463B34-0F1C-4099-81D8-66E651CCF7B4}"/>
    <cellStyle name="Input 21 3" xfId="1763" xr:uid="{3EF0A8B0-9FF4-4348-83E7-FCDD15C24290}"/>
    <cellStyle name="Input 21 3 2" xfId="3642" xr:uid="{F05FE327-DE97-4038-9CA5-6C39C3684003}"/>
    <cellStyle name="Input 21 4" xfId="1876" xr:uid="{A8135185-30B2-406E-BB0D-95EFC31CC405}"/>
    <cellStyle name="Input 21 4 2" xfId="3753" xr:uid="{174B080D-48BA-4EC9-84D9-0BF69F898A5C}"/>
    <cellStyle name="Input 21 5" xfId="2750" xr:uid="{7E8EC110-04A4-4B60-867E-79F427487BCD}"/>
    <cellStyle name="Input 21 5 2" xfId="4607" xr:uid="{E2E10C3E-4461-4195-AA42-D02BA982D712}"/>
    <cellStyle name="Input 21 6" xfId="1753" xr:uid="{E57B54E9-D460-4D6D-9E9E-8663C843C519}"/>
    <cellStyle name="Input 21 6 2" xfId="3632" xr:uid="{C6136B81-F80E-4E45-A581-F97446C04A89}"/>
    <cellStyle name="Input 21 7" xfId="2913" xr:uid="{3A284B44-20BD-47DA-AD9F-627DC83542AE}"/>
    <cellStyle name="Input 21 7 2" xfId="4769" xr:uid="{23D4C235-DB21-4B2E-BA2C-F3967D6CD147}"/>
    <cellStyle name="Input 21 8" xfId="3004" xr:uid="{52130861-EF35-477A-BACB-DB64880A2D4B}"/>
    <cellStyle name="Input 21 8 2" xfId="4860" xr:uid="{0020EBB2-FDC1-421B-A4C5-58687A4E5311}"/>
    <cellStyle name="Input 21 9" xfId="1678" xr:uid="{F716A35B-E3E1-47B0-92E6-DDEA92AF3993}"/>
    <cellStyle name="Input 21 9 2" xfId="3557" xr:uid="{B3960721-4537-4479-B775-4ABD328615DD}"/>
    <cellStyle name="Input 22" xfId="1604" xr:uid="{1C2DE19B-8765-4DAC-B559-1098AC91CEDE}"/>
    <cellStyle name="Input 22 10" xfId="2349" xr:uid="{1C81916B-8004-4F99-8A50-22EB45152350}"/>
    <cellStyle name="Input 22 10 2" xfId="4214" xr:uid="{2EB74C5E-42E5-47B1-B6B4-D96B4A4070C7}"/>
    <cellStyle name="Input 22 11" xfId="1710" xr:uid="{125F4067-402E-4B9E-BB66-27A78D9C0F97}"/>
    <cellStyle name="Input 22 11 2" xfId="3589" xr:uid="{8962F03F-2C38-4A41-9F48-46D6D782E54F}"/>
    <cellStyle name="Input 22 12" xfId="2286" xr:uid="{33198B8C-8680-4955-BC28-95C90471216D}"/>
    <cellStyle name="Input 22 12 2" xfId="4154" xr:uid="{80446F4C-8E3B-499F-AFC5-79DBD0BF1279}"/>
    <cellStyle name="Input 22 13" xfId="1895" xr:uid="{0FC01869-0B4E-4F56-B659-BA8CFD01FDCC}"/>
    <cellStyle name="Input 22 13 2" xfId="3771" xr:uid="{EE8B587A-B135-4543-B86F-CE3DC23052BF}"/>
    <cellStyle name="Input 22 14" xfId="3294" xr:uid="{BDD81853-CCB4-4C1F-A8A6-691A7F0686C4}"/>
    <cellStyle name="Input 22 14 2" xfId="5146" xr:uid="{DD0D5052-4D39-40CE-AF33-4DD0F751E996}"/>
    <cellStyle name="Input 22 15" xfId="3379" xr:uid="{0884A8E8-0437-4C07-8038-D9E198FAC597}"/>
    <cellStyle name="Input 22 15 2" xfId="5231" xr:uid="{4609D03F-2ADE-4BB0-9D0B-5B915447DA46}"/>
    <cellStyle name="Input 22 16" xfId="1869" xr:uid="{07806ABF-85BE-4F2B-B52A-810DE61DC3CB}"/>
    <cellStyle name="Input 22 16 2" xfId="3746" xr:uid="{661B1122-03FA-4F94-A54A-C0C5C4A6D9C7}"/>
    <cellStyle name="Input 22 17" xfId="1844" xr:uid="{BF019634-F7D8-4750-9119-4C84A406775D}"/>
    <cellStyle name="Input 22 17 2" xfId="3722" xr:uid="{B33C54D3-9506-4929-9A66-AEB57109B063}"/>
    <cellStyle name="Input 22 18" xfId="3494" xr:uid="{6E17A65C-EBDB-4B55-B0A7-77F56F84ADAE}"/>
    <cellStyle name="Input 22 18 2" xfId="5346" xr:uid="{6778C7DF-0448-4326-9447-5CAC20CB05EB}"/>
    <cellStyle name="Input 22 19" xfId="2062" xr:uid="{F5D4E565-37CC-4F8A-88F4-03E90C69486B}"/>
    <cellStyle name="Input 22 19 2" xfId="3931" xr:uid="{C501AD11-8954-4246-8AEF-88024DF870B6}"/>
    <cellStyle name="Input 22 2" xfId="2570" xr:uid="{C0337814-E787-41D2-9B9D-4123DA13B092}"/>
    <cellStyle name="Input 22 2 2" xfId="4429" xr:uid="{6DDACF04-5EF8-4DA0-AC47-53272C0EFF1F}"/>
    <cellStyle name="Input 22 3" xfId="2645" xr:uid="{2AA63A78-6302-43D8-B7C0-5EBCECC5FD47}"/>
    <cellStyle name="Input 22 3 2" xfId="4504" xr:uid="{C81DB1D0-BCCB-4C3F-A4E2-351DDE034154}"/>
    <cellStyle name="Input 22 4" xfId="2430" xr:uid="{91A73EBF-E066-4E6B-B2B5-6B627D36F6E3}"/>
    <cellStyle name="Input 22 4 2" xfId="4292" xr:uid="{C5D3909D-149C-4E91-AD1E-3BF851E4AAB9}"/>
    <cellStyle name="Input 22 5" xfId="2814" xr:uid="{0E353FB6-E76F-4955-9CE5-D6D1B800AB00}"/>
    <cellStyle name="Input 22 5 2" xfId="4671" xr:uid="{4CAAB4FB-E927-4279-9FF9-7DDDC86815F7}"/>
    <cellStyle name="Input 22 6" xfId="2894" xr:uid="{6FA99DED-25A7-4F40-ADE4-369080AF9311}"/>
    <cellStyle name="Input 22 6 2" xfId="4750" xr:uid="{43592F3E-5A39-4FA1-8A4B-7A59E4415F68}"/>
    <cellStyle name="Input 22 7" xfId="2976" xr:uid="{2278E819-FF47-4BCF-AE1A-2151563BE947}"/>
    <cellStyle name="Input 22 7 2" xfId="4832" xr:uid="{2664A1C4-2294-46CC-A93D-1361BDD25A05}"/>
    <cellStyle name="Input 22 8" xfId="3060" xr:uid="{B295F87F-20B4-477B-83D3-3DEF301357C4}"/>
    <cellStyle name="Input 22 8 2" xfId="4916" xr:uid="{C6AEFAC5-185A-40E0-8966-976C539F682B}"/>
    <cellStyle name="Input 22 9" xfId="3132" xr:uid="{720CF6F8-71F2-4C37-9C02-A440D5DA76B1}"/>
    <cellStyle name="Input 22 9 2" xfId="4986" xr:uid="{2AF05389-CAD6-4304-AA91-50D17722BED2}"/>
    <cellStyle name="Input 23" xfId="1536" xr:uid="{B1AB3DEB-DE85-435C-84B4-69609D730A84}"/>
    <cellStyle name="Input 23 10" xfId="2410" xr:uid="{83C3A1F2-702E-4998-B816-70BDE9AF0CDF}"/>
    <cellStyle name="Input 23 10 2" xfId="4272" xr:uid="{B6470403-0FE1-4794-9F17-97DA58CAA11B}"/>
    <cellStyle name="Input 23 11" xfId="2664" xr:uid="{508DF010-47E2-49F3-8629-F39DD19E90FB}"/>
    <cellStyle name="Input 23 11 2" xfId="4521" xr:uid="{14D6E968-5D0C-4994-B166-3708B24E245A}"/>
    <cellStyle name="Input 23 12" xfId="1791" xr:uid="{67569F86-344E-4B22-A485-21CDEED9583E}"/>
    <cellStyle name="Input 23 12 2" xfId="3670" xr:uid="{A8DC8560-EF08-4DA2-A505-1C5DFAB89E70}"/>
    <cellStyle name="Input 23 13" xfId="2051" xr:uid="{DABDFF72-2250-4689-A772-4FDDA9786CB5}"/>
    <cellStyle name="Input 23 13 2" xfId="3920" xr:uid="{65B35779-9AC0-44F3-850F-0EBDA8797638}"/>
    <cellStyle name="Input 23 14" xfId="3233" xr:uid="{67202627-72C2-4181-92E8-7D469EF15C23}"/>
    <cellStyle name="Input 23 14 2" xfId="5085" xr:uid="{E89C1F73-095F-4F55-8F1C-EB1D73AB1B7C}"/>
    <cellStyle name="Input 23 15" xfId="3320" xr:uid="{49712BB4-612C-4494-834F-A1FC521B9A26}"/>
    <cellStyle name="Input 23 15 2" xfId="5172" xr:uid="{7BC90189-1B23-452F-9988-45FE2233F334}"/>
    <cellStyle name="Input 23 16" xfId="2368" xr:uid="{86ECCD75-AC92-4438-A500-F1605E58FF73}"/>
    <cellStyle name="Input 23 16 2" xfId="4232" xr:uid="{C4D7A51F-3A23-4004-B981-7AE6D030D711}"/>
    <cellStyle name="Input 23 17" xfId="2013" xr:uid="{D05BF607-EE63-4B16-BD92-A683E4DEE45A}"/>
    <cellStyle name="Input 23 17 2" xfId="3883" xr:uid="{D9E44133-32B7-434C-A908-75288B90A765}"/>
    <cellStyle name="Input 23 18" xfId="2154" xr:uid="{299686C8-D008-41A2-9B39-E238DD13AAF2}"/>
    <cellStyle name="Input 23 18 2" xfId="4023" xr:uid="{DB24415B-46CA-42BC-8D86-6C04B9DCF515}"/>
    <cellStyle name="Input 23 19" xfId="1725" xr:uid="{B851EDD1-DB9A-4CD0-AE88-1132FDF95779}"/>
    <cellStyle name="Input 23 19 2" xfId="3604" xr:uid="{E83BC250-15BA-4EA3-984E-76080019C2FD}"/>
    <cellStyle name="Input 23 2" xfId="2512" xr:uid="{522C49C9-C751-4C31-A95C-C0AAE6809A9D}"/>
    <cellStyle name="Input 23 2 2" xfId="4373" xr:uid="{0D221E5E-E652-45EA-A3B4-1F9289F566D0}"/>
    <cellStyle name="Input 23 3" xfId="1756" xr:uid="{FA81CD0F-594C-436F-85BF-C57CF08542D4}"/>
    <cellStyle name="Input 23 3 2" xfId="3635" xr:uid="{28B1B1C9-1C2C-4388-90DE-A287B6B524FB}"/>
    <cellStyle name="Input 23 4" xfId="2449" xr:uid="{E3F0E9AE-0C45-4926-8330-B2B072CC213A}"/>
    <cellStyle name="Input 23 4 2" xfId="4310" xr:uid="{386BC47F-016D-4CD0-B2A5-204327C8D7E1}"/>
    <cellStyle name="Input 23 5" xfId="2756" xr:uid="{29381D32-C2E9-44C1-847C-C46A4A5A3CD0}"/>
    <cellStyle name="Input 23 5 2" xfId="4613" xr:uid="{BEFB4F6B-4F03-48BF-9594-06B6B82234AD}"/>
    <cellStyle name="Input 23 6" xfId="2744" xr:uid="{403E6082-98A9-4B61-B626-F45DBCBCFA30}"/>
    <cellStyle name="Input 23 6 2" xfId="4601" xr:uid="{EE92005C-E5EB-4D01-99D3-8E73AE7AF66C}"/>
    <cellStyle name="Input 23 7" xfId="2919" xr:uid="{3FC8FB65-5B31-4903-9F03-3E90761D1717}"/>
    <cellStyle name="Input 23 7 2" xfId="4775" xr:uid="{289E5EB3-ED6B-4367-972E-2439025BFD3D}"/>
    <cellStyle name="Input 23 8" xfId="3009" xr:uid="{A2112F9E-2E9E-4E00-9457-4CA587156826}"/>
    <cellStyle name="Input 23 8 2" xfId="4865" xr:uid="{76BD08D5-E03F-49FC-AACD-EB85099DB68B}"/>
    <cellStyle name="Input 23 9" xfId="2998" xr:uid="{62D508C0-93F1-48CC-818A-A007016BCE97}"/>
    <cellStyle name="Input 23 9 2" xfId="4854" xr:uid="{C7B1F1D2-3F0F-4AFA-A2B0-F1E68DB72072}"/>
    <cellStyle name="Input 24" xfId="1611" xr:uid="{E9F762C7-C377-40F0-A237-1B00FDA95D0B}"/>
    <cellStyle name="Input 24 10" xfId="2427" xr:uid="{ED62C531-1316-476E-8A99-615DB96CF869}"/>
    <cellStyle name="Input 24 10 2" xfId="4289" xr:uid="{F83A11C2-F7AF-49B2-B92C-2DACE0C5742E}"/>
    <cellStyle name="Input 24 11" xfId="1961" xr:uid="{5092D69A-E9A3-4F8E-A365-BA506F94B3DA}"/>
    <cellStyle name="Input 24 11 2" xfId="3834" xr:uid="{FE8F25D8-AFAB-4DE2-9E64-CE1D251C0A96}"/>
    <cellStyle name="Input 24 12" xfId="2052" xr:uid="{6931428D-A1A9-4CD9-9C01-31F294FC6337}"/>
    <cellStyle name="Input 24 12 2" xfId="3921" xr:uid="{CD26929E-2A94-4049-9754-C3C0D79F549E}"/>
    <cellStyle name="Input 24 13" xfId="2010" xr:uid="{1FAF695F-1855-4720-A22C-A6039F5438E6}"/>
    <cellStyle name="Input 24 13 2" xfId="3880" xr:uid="{CEF3720C-694C-4424-9078-713815A18958}"/>
    <cellStyle name="Input 24 14" xfId="3300" xr:uid="{BADBA504-1A03-4726-9DE7-53D05869ADB7}"/>
    <cellStyle name="Input 24 14 2" xfId="5152" xr:uid="{86CABE2E-BA73-4825-B40A-47DAAE91059B}"/>
    <cellStyle name="Input 24 15" xfId="3385" xr:uid="{842A6C2B-AF49-49A7-B935-B5C60542B2DB}"/>
    <cellStyle name="Input 24 15 2" xfId="5237" xr:uid="{AED391F4-7304-4854-928C-77840B20EAF9}"/>
    <cellStyle name="Input 24 16" xfId="2431" xr:uid="{90A5E688-D0B7-4A4B-833A-E143B5921267}"/>
    <cellStyle name="Input 24 16 2" xfId="4293" xr:uid="{0A9A34AF-BB04-4072-A625-3A1B5864990B}"/>
    <cellStyle name="Input 24 17" xfId="2559" xr:uid="{1FE78A2E-0FB5-4A7A-8810-6C5173649CBB}"/>
    <cellStyle name="Input 24 17 2" xfId="4419" xr:uid="{541A2401-6ECA-45EA-A159-05AF8A1E3ED2}"/>
    <cellStyle name="Input 24 18" xfId="3500" xr:uid="{EF734730-F845-478A-815D-B7A262788044}"/>
    <cellStyle name="Input 24 18 2" xfId="5352" xr:uid="{F41DDCCF-39C2-491B-8C3F-36D0970B1313}"/>
    <cellStyle name="Input 24 19" xfId="2221" xr:uid="{A4579B6A-9395-4B1B-8B90-6C7AC91E46F0}"/>
    <cellStyle name="Input 24 19 2" xfId="4089" xr:uid="{8141B81C-D969-4F0B-B23F-203650D9F93C}"/>
    <cellStyle name="Input 24 2" xfId="2575" xr:uid="{96504CB9-B4C1-4609-B9DD-D51E73184733}"/>
    <cellStyle name="Input 24 2 2" xfId="4434" xr:uid="{E08A4812-CFDA-44E5-B6D8-3E6EAC8E2B94}"/>
    <cellStyle name="Input 24 3" xfId="2651" xr:uid="{3F73D423-079B-451E-BC09-45FCA88F9938}"/>
    <cellStyle name="Input 24 3 2" xfId="4510" xr:uid="{DBF2FD32-6369-448B-96FB-575A5B0C982D}"/>
    <cellStyle name="Input 24 4" xfId="1750" xr:uid="{7D7327CE-0B42-41EA-99FC-D71DE8ED139C}"/>
    <cellStyle name="Input 24 4 2" xfId="3629" xr:uid="{CCE78E66-90DD-4EB9-B232-BC2A497B6441}"/>
    <cellStyle name="Input 24 5" xfId="2820" xr:uid="{53347D58-503F-4AFC-BD22-E0BA4BFA05E6}"/>
    <cellStyle name="Input 24 5 2" xfId="4677" xr:uid="{1DA0EDF5-04B0-4ECB-8074-B1D34758D387}"/>
    <cellStyle name="Input 24 6" xfId="2900" xr:uid="{0B5C2C50-DE3E-4872-A910-4308EA0295FE}"/>
    <cellStyle name="Input 24 6 2" xfId="4756" xr:uid="{CE9782B5-9BFC-44E8-98C2-CB6BBC3E9169}"/>
    <cellStyle name="Input 24 7" xfId="2982" xr:uid="{F6B74915-EC42-4C8C-AEA0-1A64D23CAC48}"/>
    <cellStyle name="Input 24 7 2" xfId="4838" xr:uid="{DD50F8F8-08B0-4AC1-96AA-2EF9603EAF9D}"/>
    <cellStyle name="Input 24 8" xfId="3066" xr:uid="{946384F2-5837-439E-8679-8D37FA323505}"/>
    <cellStyle name="Input 24 8 2" xfId="4922" xr:uid="{5DA1A177-0568-44C4-9F8F-AD2386A5CAFD}"/>
    <cellStyle name="Input 24 9" xfId="3138" xr:uid="{23CF084A-0854-4C2F-9350-405AEBA300B3}"/>
    <cellStyle name="Input 24 9 2" xfId="4992" xr:uid="{FF194B9A-5C25-4352-863E-25A3EBBDE719}"/>
    <cellStyle name="Input 25" xfId="1612" xr:uid="{D300AC42-1392-490C-A2B2-1589361397B7}"/>
    <cellStyle name="Input 25 10" xfId="3012" xr:uid="{ECE887A8-21D2-4D6F-BB77-596086DD23D0}"/>
    <cellStyle name="Input 25 10 2" xfId="4868" xr:uid="{B88A25F7-260A-4C1F-B187-F7E79BB6C6CC}"/>
    <cellStyle name="Input 25 11" xfId="2394" xr:uid="{EB023A56-62F8-46A6-90CA-8A23F8D2088C}"/>
    <cellStyle name="Input 25 11 2" xfId="4256" xr:uid="{C9DA4B9E-B5A4-4CBE-8F5F-78D9CB5D7894}"/>
    <cellStyle name="Input 25 12" xfId="3061" xr:uid="{E261A3CA-02BD-4EB4-955C-780CFCB06AAD}"/>
    <cellStyle name="Input 25 12 2" xfId="4917" xr:uid="{CC10FB6F-5AD8-4D08-B1D5-E5D58DF2DF67}"/>
    <cellStyle name="Input 25 13" xfId="2811" xr:uid="{953054C3-466D-4EC3-8EC6-86B24374A919}"/>
    <cellStyle name="Input 25 13 2" xfId="4668" xr:uid="{AD62A821-B341-47E6-9472-67E1C1F7FE6D}"/>
    <cellStyle name="Input 25 14" xfId="3301" xr:uid="{EEFC47D0-1A6D-4A4F-A05E-0A8FD7112109}"/>
    <cellStyle name="Input 25 14 2" xfId="5153" xr:uid="{6CD094C6-EFDE-481C-B04D-2E5C3883E329}"/>
    <cellStyle name="Input 25 15" xfId="3386" xr:uid="{11833FB6-42F3-45FE-A807-73B4AF409F88}"/>
    <cellStyle name="Input 25 15 2" xfId="5238" xr:uid="{38173F7D-67E6-4A99-8F0E-0D73EDC3BB99}"/>
    <cellStyle name="Input 25 16" xfId="2995" xr:uid="{0C84E5E6-E5A0-455E-8950-9AF19E5A5AA5}"/>
    <cellStyle name="Input 25 16 2" xfId="4851" xr:uid="{8D089F7A-A95E-4FF7-9EEE-9837768360FA}"/>
    <cellStyle name="Input 25 17" xfId="1719" xr:uid="{A8A0C67E-76B1-4209-8AA8-2C08CF6E9BDF}"/>
    <cellStyle name="Input 25 17 2" xfId="3598" xr:uid="{4403F40E-790D-416A-A188-B22A128A52E2}"/>
    <cellStyle name="Input 25 18" xfId="3501" xr:uid="{1DA13F90-E1D6-48BF-8FE5-F9A0A2D09151}"/>
    <cellStyle name="Input 25 18 2" xfId="5353" xr:uid="{39D4C661-A752-4C38-ACFA-9190B98AEAC8}"/>
    <cellStyle name="Input 25 19" xfId="2325" xr:uid="{C594A766-2769-4738-8EEE-927E3A968AA6}"/>
    <cellStyle name="Input 25 19 2" xfId="4192" xr:uid="{FDCB36C4-3510-42CE-B203-C7CA24DE6329}"/>
    <cellStyle name="Input 25 2" xfId="2576" xr:uid="{E4778965-0F57-4851-8A3D-B60E6BE01C6A}"/>
    <cellStyle name="Input 25 2 2" xfId="4435" xr:uid="{0BDFAFC2-0819-468D-8A8A-303AB7A01169}"/>
    <cellStyle name="Input 25 3" xfId="2652" xr:uid="{4DCF95F6-9832-4010-8FCC-D0C986403DFD}"/>
    <cellStyle name="Input 25 3 2" xfId="4511" xr:uid="{D055E8BA-A2DC-473A-BA3A-9F6FD147AE8A}"/>
    <cellStyle name="Input 25 4" xfId="2418" xr:uid="{7D6A15AA-3A93-428C-A12D-2E2C478E9366}"/>
    <cellStyle name="Input 25 4 2" xfId="4280" xr:uid="{22AC9335-4CC6-47DB-990F-E75B77BA26A6}"/>
    <cellStyle name="Input 25 5" xfId="2821" xr:uid="{4CFFC5E7-5958-4462-99B4-028F057608DB}"/>
    <cellStyle name="Input 25 5 2" xfId="4678" xr:uid="{3C6D36E2-B007-4B79-8133-8C12B99D152F}"/>
    <cellStyle name="Input 25 6" xfId="2901" xr:uid="{062BA2F9-E804-417A-8068-45AD7FF83F8B}"/>
    <cellStyle name="Input 25 6 2" xfId="4757" xr:uid="{5B2031E2-5669-4210-AE38-4A32BF14AD77}"/>
    <cellStyle name="Input 25 7" xfId="2983" xr:uid="{76882DE5-B506-4BD8-AAD3-6888C0F7540B}"/>
    <cellStyle name="Input 25 7 2" xfId="4839" xr:uid="{742D72F2-2F20-4B01-9000-E6412395A130}"/>
    <cellStyle name="Input 25 8" xfId="3067" xr:uid="{96FB57C3-3700-4F47-83D7-2FDE8919ADD3}"/>
    <cellStyle name="Input 25 8 2" xfId="4923" xr:uid="{20A790FA-B2A3-4F3D-95CE-B1A927213593}"/>
    <cellStyle name="Input 25 9" xfId="3139" xr:uid="{8779725F-834C-4A72-B140-6C6AE8CB7CAC}"/>
    <cellStyle name="Input 25 9 2" xfId="4993" xr:uid="{885017B4-2A74-4436-A131-9B4118EE05A8}"/>
    <cellStyle name="Input 26" xfId="1597" xr:uid="{67BBD537-87F9-4BE0-9307-19B57CE19281}"/>
    <cellStyle name="Input 26 10" xfId="1892" xr:uid="{A6039F00-2D51-4980-BFF5-A76E812D70D7}"/>
    <cellStyle name="Input 26 10 2" xfId="3768" xr:uid="{56624AA9-296C-43BF-9EBF-AA453BF7FA61}"/>
    <cellStyle name="Input 26 11" xfId="2739" xr:uid="{F538840B-894E-4196-AA80-2D662386357F}"/>
    <cellStyle name="Input 26 11 2" xfId="4596" xr:uid="{A43EEAE6-8FE7-4B7E-88F7-50EC1145C33D}"/>
    <cellStyle name="Input 26 12" xfId="1956" xr:uid="{E2B02E1E-1EF5-420D-965E-4DB136D976E4}"/>
    <cellStyle name="Input 26 12 2" xfId="3829" xr:uid="{C1BFDF28-6649-4878-965A-F14AA8A2276D}"/>
    <cellStyle name="Input 26 13" xfId="2302" xr:uid="{BA2D6989-F988-4C63-A428-E1671CA0DBC0}"/>
    <cellStyle name="Input 26 13 2" xfId="4169" xr:uid="{090710A7-78FE-42CD-8BBD-4566581909B5}"/>
    <cellStyle name="Input 26 14" xfId="3289" xr:uid="{AD5B2147-615F-4CD0-93C4-24ED56CCE0E0}"/>
    <cellStyle name="Input 26 14 2" xfId="5141" xr:uid="{D8753633-297A-42D4-990C-DF071A4F2B3E}"/>
    <cellStyle name="Input 26 15" xfId="3374" xr:uid="{F0230565-85BB-41BA-B1A2-0F292FB957EB}"/>
    <cellStyle name="Input 26 15 2" xfId="5226" xr:uid="{C017F52A-2EF0-4875-A1E8-710AD5D574DE}"/>
    <cellStyle name="Input 26 16" xfId="2997" xr:uid="{20BF82A3-BA5E-4004-B029-C1A88163F810}"/>
    <cellStyle name="Input 26 16 2" xfId="4853" xr:uid="{23375636-AC0B-4D73-936F-496C0E4F05CB}"/>
    <cellStyle name="Input 26 17" xfId="3174" xr:uid="{22FCFC5E-AD8A-4DD8-BBE3-DBFD504B2604}"/>
    <cellStyle name="Input 26 17 2" xfId="5027" xr:uid="{E248C033-3C4D-4C9B-B577-92D492D55979}"/>
    <cellStyle name="Input 26 18" xfId="3489" xr:uid="{B80509B0-0632-4BC6-9DDA-F6E23A98E1B2}"/>
    <cellStyle name="Input 26 18 2" xfId="5341" xr:uid="{4B697741-02FD-4F88-9646-73004ED67AB5}"/>
    <cellStyle name="Input 26 19" xfId="2365" xr:uid="{455D1865-1128-43D1-A934-47DE8119E492}"/>
    <cellStyle name="Input 26 19 2" xfId="4229" xr:uid="{2ED183F4-094C-4DD2-8BCE-3C5D7A46DE26}"/>
    <cellStyle name="Input 26 2" xfId="2563" xr:uid="{40A5ECD7-A4C2-4D71-9AA2-EC7E658E82EC}"/>
    <cellStyle name="Input 26 2 2" xfId="4422" xr:uid="{04B739F2-9A92-4888-835F-07E8CBE5E82C}"/>
    <cellStyle name="Input 26 3" xfId="2639" xr:uid="{88DB4640-5BB2-4253-9EA0-8B10DB10A3CE}"/>
    <cellStyle name="Input 26 3 2" xfId="4498" xr:uid="{C039012C-6D76-4500-8401-4E7EB9466B6C}"/>
    <cellStyle name="Input 26 4" xfId="2451" xr:uid="{AD46E65F-9263-4694-AEF6-0667DF19E019}"/>
    <cellStyle name="Input 26 4 2" xfId="4312" xr:uid="{08EE700C-8F6E-4CBB-9DA5-60C9684D33A0}"/>
    <cellStyle name="Input 26 5" xfId="2808" xr:uid="{87C93EAA-891E-4897-B62D-15052558F7AC}"/>
    <cellStyle name="Input 26 5 2" xfId="4665" xr:uid="{CEAEF1FE-177C-484E-A0F8-4BAF76DDC0EA}"/>
    <cellStyle name="Input 26 6" xfId="2887" xr:uid="{11FA8219-F0F5-407B-94F6-1DC124AE6449}"/>
    <cellStyle name="Input 26 6 2" xfId="4743" xr:uid="{92E9C90A-31F5-4BC3-836A-27039C319289}"/>
    <cellStyle name="Input 26 7" xfId="2970" xr:uid="{C9A66F1E-1CE6-4FCA-9A96-63B7CF2CD230}"/>
    <cellStyle name="Input 26 7 2" xfId="4826" xr:uid="{33234AD8-7B6C-4AAD-9DA4-CEDDAF59CA16}"/>
    <cellStyle name="Input 26 8" xfId="3055" xr:uid="{C02295D5-B835-4492-B38D-43793FEDB942}"/>
    <cellStyle name="Input 26 8 2" xfId="4911" xr:uid="{8C3DDF2F-596C-49E0-8D82-90B94CBA5242}"/>
    <cellStyle name="Input 26 9" xfId="3125" xr:uid="{CAADE4F8-0943-4016-9FE5-A51E1D5A7589}"/>
    <cellStyle name="Input 26 9 2" xfId="4980" xr:uid="{42BD97A7-6EBF-4FAF-A6A9-86ECD5AE6382}"/>
    <cellStyle name="Input 27" xfId="1535" xr:uid="{BA9AA18E-49ED-4548-991C-BE8B5354FACE}"/>
    <cellStyle name="Input 27 10" xfId="1815" xr:uid="{545682EA-31DE-4635-A51A-6D6AB5E02727}"/>
    <cellStyle name="Input 27 10 2" xfId="3694" xr:uid="{4FC84FB2-56AD-4FA4-9959-E8B878B4CE71}"/>
    <cellStyle name="Input 27 11" xfId="2291" xr:uid="{F6E300E8-76A7-4AFE-94DE-2B6B2FC969BA}"/>
    <cellStyle name="Input 27 11 2" xfId="4159" xr:uid="{31A40A32-08E3-4623-87D1-26941BF0D1BF}"/>
    <cellStyle name="Input 27 12" xfId="1668" xr:uid="{94DA0927-81FE-4F48-BC2A-C26FB43802B2}"/>
    <cellStyle name="Input 27 12 2" xfId="3547" xr:uid="{9D33822D-A76A-4ED3-A182-183CBB2EDFC5}"/>
    <cellStyle name="Input 27 13" xfId="2332" xr:uid="{B83DA0EF-1B5C-4311-A978-F7D45ADC41AB}"/>
    <cellStyle name="Input 27 13 2" xfId="4199" xr:uid="{EF9CEBEC-C37B-48C7-968D-891AF1720856}"/>
    <cellStyle name="Input 27 14" xfId="3232" xr:uid="{4849227F-47C3-4DCA-B5CE-4F5EA2D91EFA}"/>
    <cellStyle name="Input 27 14 2" xfId="5084" xr:uid="{A0D0E7FD-2F9C-4AF8-BE86-FCE73CFD70A8}"/>
    <cellStyle name="Input 27 15" xfId="3319" xr:uid="{27D87254-A0C7-474D-9385-934CA61DE4A3}"/>
    <cellStyle name="Input 27 15 2" xfId="5171" xr:uid="{979FB25D-0644-4681-B9F3-5B8225C37088}"/>
    <cellStyle name="Input 27 16" xfId="2986" xr:uid="{48779535-D1A7-4179-A66F-740D0104FCE8}"/>
    <cellStyle name="Input 27 16 2" xfId="4842" xr:uid="{44D86CEA-31DD-481C-AC0E-56BD9090350A}"/>
    <cellStyle name="Input 27 17" xfId="2159" xr:uid="{52FD9E6A-C08D-4505-8F86-2753D4342038}"/>
    <cellStyle name="Input 27 17 2" xfId="4028" xr:uid="{B041BC7F-D9D7-4148-B0C9-CF9442851CCB}"/>
    <cellStyle name="Input 27 18" xfId="2826" xr:uid="{3FC42A07-A38C-499C-8933-A21D5866C057}"/>
    <cellStyle name="Input 27 18 2" xfId="4683" xr:uid="{4979E6B4-6951-492E-A9BD-FCF77704DE27}"/>
    <cellStyle name="Input 27 19" xfId="3432" xr:uid="{6E5FA7E8-0E57-413B-9ABB-6F90FE431228}"/>
    <cellStyle name="Input 27 19 2" xfId="5284" xr:uid="{14A7371C-0AA0-4C44-B6E4-CEB635100013}"/>
    <cellStyle name="Input 27 2" xfId="2511" xr:uid="{B67204B8-5DE6-4BC9-BB2C-D7CC7995542A}"/>
    <cellStyle name="Input 27 2 2" xfId="4372" xr:uid="{57A27D04-A101-45B5-ACEC-A5AE56693D3B}"/>
    <cellStyle name="Input 27 3" xfId="1757" xr:uid="{7551F4F8-E430-4E59-B5A1-A0AEE7DB5CBC}"/>
    <cellStyle name="Input 27 3 2" xfId="3636" xr:uid="{6E65893E-4BAC-4B02-8C3C-3553854E3F05}"/>
    <cellStyle name="Input 27 4" xfId="1872" xr:uid="{3FC4A767-E7DB-4421-A9B4-87FDB0645AF7}"/>
    <cellStyle name="Input 27 4 2" xfId="3749" xr:uid="{B3B97813-2F68-401F-B120-A973D5473F5D}"/>
    <cellStyle name="Input 27 5" xfId="2755" xr:uid="{ED084EEB-9DEE-4618-8663-CF6DB71429F0}"/>
    <cellStyle name="Input 27 5 2" xfId="4612" xr:uid="{09ED90C2-79A5-4B33-B367-4DA8F6214187}"/>
    <cellStyle name="Input 27 6" xfId="2461" xr:uid="{10FACFFF-F3F3-4EFE-AF53-0270982B36B2}"/>
    <cellStyle name="Input 27 6 2" xfId="4322" xr:uid="{0F3C936D-1BDA-45D8-A448-8D6F3E1DF2DD}"/>
    <cellStyle name="Input 27 7" xfId="2918" xr:uid="{A65DB104-9139-4E2F-8F51-406425D5B355}"/>
    <cellStyle name="Input 27 7 2" xfId="4774" xr:uid="{01BF3E0F-C8B0-4838-A5D7-5A275B90A520}"/>
    <cellStyle name="Input 27 8" xfId="3008" xr:uid="{1B6A84E3-E2A7-41F4-B214-449EFF119EEC}"/>
    <cellStyle name="Input 27 8 2" xfId="4864" xr:uid="{6A16D18A-33F4-4854-AD5D-8B882F3CAC8E}"/>
    <cellStyle name="Input 27 9" xfId="2323" xr:uid="{EC15CA5D-0720-4450-BDD7-476170F96476}"/>
    <cellStyle name="Input 27 9 2" xfId="4190" xr:uid="{488EC48D-4E5B-4DF1-B213-50268C5F6A7B}"/>
    <cellStyle name="Input 28" xfId="1531" xr:uid="{929FA242-0D06-4241-B686-8AD7B2393546}"/>
    <cellStyle name="Input 28 10" xfId="1800" xr:uid="{5218D9E6-354D-4D6B-80C2-7EEF3EF7D0B3}"/>
    <cellStyle name="Input 28 10 2" xfId="3679" xr:uid="{7641BEAE-DF38-4168-B39C-C74053BCDB5F}"/>
    <cellStyle name="Input 28 11" xfId="2363" xr:uid="{3886040D-7387-48E2-AB4C-F61E6783CA33}"/>
    <cellStyle name="Input 28 11 2" xfId="4227" xr:uid="{405F3404-C366-46B5-8F78-DE58A5EF14A6}"/>
    <cellStyle name="Input 28 12" xfId="2061" xr:uid="{FF5A4DCA-2CA6-4982-AC42-DDAD615A8218}"/>
    <cellStyle name="Input 28 12 2" xfId="3930" xr:uid="{4DF78E91-6F66-41D0-AE7D-98BBFCA11FD5}"/>
    <cellStyle name="Input 28 13" xfId="2991" xr:uid="{366B61DF-0252-49D7-8E46-12BA62DD8A20}"/>
    <cellStyle name="Input 28 13 2" xfId="4847" xr:uid="{95C7284D-4040-48CD-A328-13CB628D7445}"/>
    <cellStyle name="Input 28 14" xfId="3231" xr:uid="{57E964CE-24B7-48FF-89B4-E000AE94EC9E}"/>
    <cellStyle name="Input 28 14 2" xfId="5083" xr:uid="{2A63C64D-FBE8-4487-BF7D-7DDC43E32D74}"/>
    <cellStyle name="Input 28 15" xfId="3318" xr:uid="{F73CD4C6-B8FC-475E-8ACB-006270CB5500}"/>
    <cellStyle name="Input 28 15 2" xfId="5170" xr:uid="{5EFCD9AF-90A3-4619-87B1-1AFB7F50949D}"/>
    <cellStyle name="Input 28 16" xfId="2081" xr:uid="{097832ED-01FC-44FB-ABC7-DD4A289774CE}"/>
    <cellStyle name="Input 28 16 2" xfId="3950" xr:uid="{40E566D5-3299-45C7-A613-2D8B98F00050}"/>
    <cellStyle name="Input 28 17" xfId="2329" xr:uid="{58E854BB-FEDD-4460-A464-24C023E8573F}"/>
    <cellStyle name="Input 28 17 2" xfId="4196" xr:uid="{104B7FA7-9512-46EA-8E0D-F25810F5406B}"/>
    <cellStyle name="Input 28 18" xfId="3200" xr:uid="{4722BC1E-4EB2-43DE-A057-85D7A0F7BF43}"/>
    <cellStyle name="Input 28 18 2" xfId="5052" xr:uid="{1C1FF62E-6470-4900-951E-5683189F1EEC}"/>
    <cellStyle name="Input 28 19" xfId="1643" xr:uid="{F306BE04-19F3-4631-9F25-D803767D4C92}"/>
    <cellStyle name="Input 28 19 2" xfId="3524" xr:uid="{56E56B7E-51FB-43F4-A939-8CC7C0E01256}"/>
    <cellStyle name="Input 28 2" xfId="2507" xr:uid="{1C8125A0-2042-4509-86A6-BFAC5CB3446D}"/>
    <cellStyle name="Input 28 2 2" xfId="4368" xr:uid="{3DA045A1-6FA0-4888-BF10-603DF78B4D76}"/>
    <cellStyle name="Input 28 3" xfId="1760" xr:uid="{CB3C4FEE-C35C-4340-B158-2B6A75E0040D}"/>
    <cellStyle name="Input 28 3 2" xfId="3639" xr:uid="{E7EE9EC3-DD94-4FE6-9D2A-299898F9B985}"/>
    <cellStyle name="Input 28 4" xfId="2460" xr:uid="{B907D6E8-4210-46C2-AC25-E15C552D2499}"/>
    <cellStyle name="Input 28 4 2" xfId="4321" xr:uid="{D5D77F67-CFAB-4719-8C0C-11EDAB45D175}"/>
    <cellStyle name="Input 28 5" xfId="2752" xr:uid="{671F2661-1E52-4164-BE02-F8942EB01ED2}"/>
    <cellStyle name="Input 28 5 2" xfId="4609" xr:uid="{41F00DEC-992D-44B1-AA2F-3B002F0F84F0}"/>
    <cellStyle name="Input 28 6" xfId="1686" xr:uid="{9F60B9A8-D135-40F5-9652-2F269DC71B1A}"/>
    <cellStyle name="Input 28 6 2" xfId="3565" xr:uid="{A31A154B-DC6C-4744-A6DE-4ABE07B32292}"/>
    <cellStyle name="Input 28 7" xfId="2916" xr:uid="{AD1F1CF1-2214-4444-BA1C-EDAA1C93FE11}"/>
    <cellStyle name="Input 28 7 2" xfId="4772" xr:uid="{EB61CB63-87A0-49FE-A363-B0F92A6BC7C8}"/>
    <cellStyle name="Input 28 8" xfId="3007" xr:uid="{3E41B793-A09C-4B81-AA44-629E598AE110}"/>
    <cellStyle name="Input 28 8 2" xfId="4863" xr:uid="{11483615-8834-4F45-B178-151B0DFF61D7}"/>
    <cellStyle name="Input 28 9" xfId="1966" xr:uid="{E8AA76F0-E3AC-4221-B59F-425A80548CFD}"/>
    <cellStyle name="Input 28 9 2" xfId="3839" xr:uid="{F0E15644-3C40-40A3-A387-AF1179C28BA0}"/>
    <cellStyle name="Input 29" xfId="1542" xr:uid="{49FE33C3-6C50-46A0-B413-6E2C9984B364}"/>
    <cellStyle name="Input 29 10" xfId="1902" xr:uid="{F3B92DE9-600F-4A0D-A95E-25521B085630}"/>
    <cellStyle name="Input 29 10 2" xfId="3777" xr:uid="{99461C74-E721-4D28-AF90-6718D940B4DB}"/>
    <cellStyle name="Input 29 11" xfId="2375" xr:uid="{610F44E6-EECD-48F3-8CE0-1D9BCF06579B}"/>
    <cellStyle name="Input 29 11 2" xfId="4239" xr:uid="{4D9D995A-516B-4F41-9B0B-0CC7CAEC732E}"/>
    <cellStyle name="Input 29 12" xfId="1743" xr:uid="{8ABA8B56-D36E-4F81-AFFD-8C43168A687A}"/>
    <cellStyle name="Input 29 12 2" xfId="3622" xr:uid="{3D6B305B-6B7A-4567-9347-1BA1DFAD319F}"/>
    <cellStyle name="Input 29 13" xfId="2685" xr:uid="{C509D8ED-8F2F-4048-8DFA-CF287C6565AC}"/>
    <cellStyle name="Input 29 13 2" xfId="4542" xr:uid="{FC69537C-2C36-4C87-A8CF-F9D72D3C382D}"/>
    <cellStyle name="Input 29 14" xfId="3236" xr:uid="{9654DBA6-A7BC-4276-BF7B-7056DAB6241D}"/>
    <cellStyle name="Input 29 14 2" xfId="5088" xr:uid="{10574983-297D-4818-9E44-577696FFE378}"/>
    <cellStyle name="Input 29 15" xfId="3323" xr:uid="{1C746A9F-9C11-40A6-B10B-662D062593B2}"/>
    <cellStyle name="Input 29 15 2" xfId="5175" xr:uid="{0E157C49-5C9F-4509-8592-D9A429E46235}"/>
    <cellStyle name="Input 29 16" xfId="3222" xr:uid="{F52AC0CB-3794-4ED1-90BA-8F1ACE3BBA30}"/>
    <cellStyle name="Input 29 16 2" xfId="5074" xr:uid="{E2D9AA23-7BCF-4A0F-B7A1-3E340EC5984C}"/>
    <cellStyle name="Input 29 17" xfId="2478" xr:uid="{A0FEEC6A-FE68-44BB-A509-1AD11F5D27A7}"/>
    <cellStyle name="Input 29 17 2" xfId="4339" xr:uid="{DC0099F7-6CCC-431F-9E57-9E9E8018E62C}"/>
    <cellStyle name="Input 29 18" xfId="3438" xr:uid="{70F2CE0E-019A-4DD1-ADE2-FA4D526D11EA}"/>
    <cellStyle name="Input 29 18 2" xfId="5290" xr:uid="{FA405675-1295-452F-9E0D-514B81515862}"/>
    <cellStyle name="Input 29 19" xfId="3390" xr:uid="{D9808A29-E850-4B04-9CF3-D648755697D8}"/>
    <cellStyle name="Input 29 19 2" xfId="5242" xr:uid="{DE6C6316-269D-4E91-AAE7-675EE4BA5897}"/>
    <cellStyle name="Input 29 2" xfId="2518" xr:uid="{D3392532-5170-4E6A-B022-C1A9EE5DD940}"/>
    <cellStyle name="Input 29 2 2" xfId="4379" xr:uid="{2CD99AA7-5CCC-41F0-93A6-1FB46B2DD503}"/>
    <cellStyle name="Input 29 3" xfId="2585" xr:uid="{19C0E809-AA07-4E41-8FFB-202F4AE5276E}"/>
    <cellStyle name="Input 29 3 2" xfId="4444" xr:uid="{AAEEDCB7-6774-47DE-A4DE-80D408DF378C}"/>
    <cellStyle name="Input 29 4" xfId="1733" xr:uid="{B36745CD-6CBE-410D-B365-C6C6EC684DF2}"/>
    <cellStyle name="Input 29 4 2" xfId="3612" xr:uid="{68A2CF5C-95CB-402D-B852-69E6FC9D2E17}"/>
    <cellStyle name="Input 29 5" xfId="2760" xr:uid="{8197D6FB-7E34-43B0-A952-A30C0758A38B}"/>
    <cellStyle name="Input 29 5 2" xfId="4617" xr:uid="{4DA4A49E-5744-442F-843B-4C040678D2CD}"/>
    <cellStyle name="Input 29 6" xfId="2833" xr:uid="{DB82C331-DD8C-4313-AC8E-7726AC6B5C3B}"/>
    <cellStyle name="Input 29 6 2" xfId="4689" xr:uid="{A8428352-D59A-4015-970B-F5014BF35D58}"/>
    <cellStyle name="Input 29 7" xfId="2923" xr:uid="{5F43AC12-72D8-45C3-8FFE-3B03F1A84CFC}"/>
    <cellStyle name="Input 29 7 2" xfId="4779" xr:uid="{33987119-FE4E-4B80-BF1A-F26351FED856}"/>
    <cellStyle name="Input 29 8" xfId="3013" xr:uid="{EC00B654-20E7-402D-9862-A9B3F4F4E5E3}"/>
    <cellStyle name="Input 29 8 2" xfId="4869" xr:uid="{0C91438D-A286-4CD6-A100-FFAD35022017}"/>
    <cellStyle name="Input 29 9" xfId="3079" xr:uid="{14ECAD67-5F7A-4F19-A824-C3411D3E73B4}"/>
    <cellStyle name="Input 29 9 2" xfId="4934" xr:uid="{1D3B624F-DB28-4854-9924-AE4D2177B6AE}"/>
    <cellStyle name="Input 3" xfId="1114" xr:uid="{FD05FD06-25C6-45CB-A5CC-8A09C7BA6ED3}"/>
    <cellStyle name="Input 3 10" xfId="2342" xr:uid="{C3B5DFBB-E795-4BCF-872A-BBFE2AAFEDE4}"/>
    <cellStyle name="Input 3 10 2" xfId="4207" xr:uid="{F03289AE-835A-463E-82E5-691380F573CF}"/>
    <cellStyle name="Input 3 11" xfId="2688" xr:uid="{F5DF14FB-675B-4E13-9195-F8D2B8901FBB}"/>
    <cellStyle name="Input 3 11 2" xfId="4545" xr:uid="{F689F820-47D9-4094-8126-F962AF83763D}"/>
    <cellStyle name="Input 3 12" xfId="1663" xr:uid="{BE48A040-44CF-4A84-B8CD-327F2674D5A5}"/>
    <cellStyle name="Input 3 12 2" xfId="3542" xr:uid="{83B570A1-2ECE-42D7-B962-E6DC756D8E44}"/>
    <cellStyle name="Input 3 13" xfId="2211" xr:uid="{310DEFE7-B9A8-4410-9519-73CF1185C635}"/>
    <cellStyle name="Input 3 13 2" xfId="4079" xr:uid="{DA05884B-8226-44D6-81B0-9FF92EB96157}"/>
    <cellStyle name="Input 3 14" xfId="2180" xr:uid="{BBE18CE4-E6E8-4E24-A054-88D3D7EC29C1}"/>
    <cellStyle name="Input 3 14 2" xfId="4048" xr:uid="{1E0A7AA9-54C4-4E9C-9358-96942E02D4BA}"/>
    <cellStyle name="Input 3 15" xfId="2148" xr:uid="{59A1409B-E089-43B7-A224-56A226AC57D6}"/>
    <cellStyle name="Input 3 15 2" xfId="4017" xr:uid="{91D07493-5ADB-43E7-A3BC-C9D4288C785D}"/>
    <cellStyle name="Input 3 16" xfId="3216" xr:uid="{CE17D63E-FFF6-4089-8E90-9BBD437ECB83}"/>
    <cellStyle name="Input 3 16 2" xfId="5068" xr:uid="{63055901-06E1-42F0-B9E5-CC5E17FFD0B9}"/>
    <cellStyle name="Input 3 17" xfId="2977" xr:uid="{6E3B3A17-2815-43E6-888B-1DFC90416541}"/>
    <cellStyle name="Input 3 17 2" xfId="4833" xr:uid="{6AAFFF8D-CE9D-4329-A978-D31373B0C5C0}"/>
    <cellStyle name="Input 3 18" xfId="2292" xr:uid="{D6F839E4-8DD4-43A7-A976-3EEDDFCA7443}"/>
    <cellStyle name="Input 3 18 2" xfId="4160" xr:uid="{FD9A4373-E968-41BF-B368-D6FFE86D261C}"/>
    <cellStyle name="Input 3 19" xfId="2693" xr:uid="{76A0431F-5989-4041-B1B5-EB2EF1A3D2AF}"/>
    <cellStyle name="Input 3 19 2" xfId="4550" xr:uid="{4665A3DF-AC8B-4CBE-8193-1A5D955BDEE4}"/>
    <cellStyle name="Input 3 2" xfId="1579" xr:uid="{26062E15-B1D5-4C43-A39E-07B6E7215E73}"/>
    <cellStyle name="Input 3 2 10" xfId="2915" xr:uid="{AF040574-2ACA-469E-B589-C26F633FE5FD}"/>
    <cellStyle name="Input 3 2 10 2" xfId="4771" xr:uid="{C84E221A-104B-4438-A728-7F5CEC8CF3BB}"/>
    <cellStyle name="Input 3 2 11" xfId="1814" xr:uid="{44FEC50A-05CC-445B-8A00-BDB1FE56CD92}"/>
    <cellStyle name="Input 3 2 11 2" xfId="3693" xr:uid="{2244BC4E-6DC0-4997-93D1-7F89E457CB3A}"/>
    <cellStyle name="Input 3 2 12" xfId="2026" xr:uid="{055ED19E-0E5E-43FA-8422-D4ED058A7695}"/>
    <cellStyle name="Input 3 2 12 2" xfId="3896" xr:uid="{C9AC5223-D99A-4A59-8FAE-5F236718D84F}"/>
    <cellStyle name="Input 3 2 13" xfId="2018" xr:uid="{65B922E7-8B10-498F-9439-E339CF1951E9}"/>
    <cellStyle name="Input 3 2 13 2" xfId="3888" xr:uid="{AC555272-CD3B-45E2-B210-4F9FDADB978F}"/>
    <cellStyle name="Input 3 2 14" xfId="3272" xr:uid="{22ABB0D5-7390-4799-A97D-BDEC9707D8DA}"/>
    <cellStyle name="Input 3 2 14 2" xfId="5124" xr:uid="{86842379-E8BA-4DF3-A1C3-A4137EF98208}"/>
    <cellStyle name="Input 3 2 15" xfId="3357" xr:uid="{BE8023B8-44FE-49A5-A07E-77639AE07D9C}"/>
    <cellStyle name="Input 3 2 15 2" xfId="5209" xr:uid="{81ED5D73-A500-407D-B4B6-4ED3BE465B35}"/>
    <cellStyle name="Input 3 2 16" xfId="1653" xr:uid="{1E6B2720-5683-45D2-9EE9-42BF0C0D3FF1}"/>
    <cellStyle name="Input 3 2 16 2" xfId="3533" xr:uid="{1D235F47-8C34-4611-8A40-A059C7BFEFDF}"/>
    <cellStyle name="Input 3 2 17" xfId="2917" xr:uid="{D1A3B112-5091-4F25-8D63-4CDCCF337C39}"/>
    <cellStyle name="Input 3 2 17 2" xfId="4773" xr:uid="{0F64BFD7-7B5A-42DE-B060-4C90530100E3}"/>
    <cellStyle name="Input 3 2 18" xfId="3472" xr:uid="{69292791-214E-4D71-B92D-34B97A8D4B78}"/>
    <cellStyle name="Input 3 2 18 2" xfId="5324" xr:uid="{5866A989-71C3-4386-A6D9-0D9C28B25CA3}"/>
    <cellStyle name="Input 3 2 19" xfId="2307" xr:uid="{6C14509B-EEA6-4574-90F0-61D5744DC3A9}"/>
    <cellStyle name="Input 3 2 19 2" xfId="4174" xr:uid="{31FEE091-2C49-4DCA-A3EE-467ED0F27E5A}"/>
    <cellStyle name="Input 3 2 2" xfId="2549" xr:uid="{E4722704-59D2-41EE-AC05-AC522105BF8B}"/>
    <cellStyle name="Input 3 2 2 2" xfId="4409" xr:uid="{B61C802A-81D6-484C-BCA9-A4A565F66648}"/>
    <cellStyle name="Input 3 2 3" xfId="2622" xr:uid="{E78A935E-FFB6-4F0D-B38A-7550A1AE594C}"/>
    <cellStyle name="Input 3 2 3 2" xfId="4481" xr:uid="{A757D9AE-D76C-4409-AEDB-D1AB636A17CC}"/>
    <cellStyle name="Input 3 2 4" xfId="1827" xr:uid="{0F655872-5795-482E-9C3A-D9C1E73A08F4}"/>
    <cellStyle name="Input 3 2 4 2" xfId="3705" xr:uid="{9AE40DBD-2916-4A78-9D0D-59484420F466}"/>
    <cellStyle name="Input 3 2 5" xfId="2793" xr:uid="{0F9624D4-C074-4F73-93B5-27BA721E390B}"/>
    <cellStyle name="Input 3 2 5 2" xfId="4650" xr:uid="{F435F914-7E92-4484-87CF-061B277CDEAC}"/>
    <cellStyle name="Input 3 2 6" xfId="2869" xr:uid="{274DD6DD-DE79-4944-B6BD-38ED0446550E}"/>
    <cellStyle name="Input 3 2 6 2" xfId="4725" xr:uid="{DA9018DB-9D22-4E10-A4B9-396374DE7FF3}"/>
    <cellStyle name="Input 3 2 7" xfId="2956" xr:uid="{C81AD367-D383-4021-BBB1-44EB98EF1210}"/>
    <cellStyle name="Input 3 2 7 2" xfId="4812" xr:uid="{235FC73A-B24A-481A-B9C9-949D76563A8C}"/>
    <cellStyle name="Input 3 2 8" xfId="3044" xr:uid="{9B83C087-DA93-4C6F-B536-284DC4D49C6C}"/>
    <cellStyle name="Input 3 2 8 2" xfId="4900" xr:uid="{5004775D-998B-483F-9EC8-78AC41C74DA1}"/>
    <cellStyle name="Input 3 2 9" xfId="3114" xr:uid="{35490C60-E0D2-455C-9FBC-63FC8ECF176C}"/>
    <cellStyle name="Input 3 2 9 2" xfId="4969" xr:uid="{CE8AF52E-A2D6-4FBD-86F4-740A6FD57ACE}"/>
    <cellStyle name="Input 3 20" xfId="3394" xr:uid="{B3608346-5915-46F8-9C79-1164BB39BBC8}"/>
    <cellStyle name="Input 3 20 2" xfId="5246" xr:uid="{AC957F4D-F073-4A15-A053-61A6CC0AC3F7}"/>
    <cellStyle name="Input 3 21" xfId="3424" xr:uid="{9C5CC97B-D9F5-42F8-A21B-52F4C44376B3}"/>
    <cellStyle name="Input 3 21 2" xfId="5276" xr:uid="{0838A1D7-5E4C-4ED7-B43E-64B4F1B50DCA}"/>
    <cellStyle name="Input 3 3" xfId="1554" xr:uid="{32C4245C-3954-4272-86DF-58F33BF30FE6}"/>
    <cellStyle name="Input 3 3 10" xfId="1780" xr:uid="{E2239EFE-A9EB-4F80-9739-51BC6FBD5BE7}"/>
    <cellStyle name="Input 3 3 10 2" xfId="3659" xr:uid="{A7FB4E1D-B389-4F11-B691-C551D8CBAC46}"/>
    <cellStyle name="Input 3 3 11" xfId="1882" xr:uid="{032101E1-C5F9-4327-BCD2-3822697DF2AC}"/>
    <cellStyle name="Input 3 3 11 2" xfId="3759" xr:uid="{A05B44DF-7158-4F79-96A8-6593AD6BF76A}"/>
    <cellStyle name="Input 3 3 12" xfId="2738" xr:uid="{9940BAAA-FC50-4711-95E6-2F99BB9126C7}"/>
    <cellStyle name="Input 3 3 12 2" xfId="4595" xr:uid="{B344331A-578B-45D9-B019-B250FA217537}"/>
    <cellStyle name="Input 3 3 13" xfId="1831" xr:uid="{5594BA0A-2680-4A14-A79D-53BBF3192CE5}"/>
    <cellStyle name="Input 3 3 13 2" xfId="3709" xr:uid="{23D08273-22EC-49EB-A25E-231FC27C6241}"/>
    <cellStyle name="Input 3 3 14" xfId="3248" xr:uid="{F6274A2E-A842-4CEC-9728-33A89AE2AC3C}"/>
    <cellStyle name="Input 3 3 14 2" xfId="5100" xr:uid="{AB614BC1-EF4E-4E34-A319-C8A48BAA00BA}"/>
    <cellStyle name="Input 3 3 15" xfId="3335" xr:uid="{57D6B213-959C-4DC0-BD97-E6AC17BE9FF6}"/>
    <cellStyle name="Input 3 3 15 2" xfId="5187" xr:uid="{6340B01E-2C74-4967-BB03-FF19703572BA}"/>
    <cellStyle name="Input 3 3 16" xfId="2015" xr:uid="{2C88F0BA-A4E9-4560-8F9C-E0C7EAFE7551}"/>
    <cellStyle name="Input 3 3 16 2" xfId="3885" xr:uid="{8449C5F7-587D-4069-9DC6-D189FA63FE42}"/>
    <cellStyle name="Input 3 3 17" xfId="2440" xr:uid="{EE632F7E-63B6-480B-8F6F-1A6AFDAB887D}"/>
    <cellStyle name="Input 3 3 17 2" xfId="4301" xr:uid="{98ACF51E-9655-4784-828E-D6F2ED6F47BE}"/>
    <cellStyle name="Input 3 3 18" xfId="3450" xr:uid="{E4C8AF8A-810A-405C-A1C7-12535A3A57F2}"/>
    <cellStyle name="Input 3 3 18 2" xfId="5302" xr:uid="{12557C2D-0AB8-4A55-B8A2-F2173155511B}"/>
    <cellStyle name="Input 3 3 19" xfId="2150" xr:uid="{DFA046C7-95AC-452C-BCF7-FB3697489D50}"/>
    <cellStyle name="Input 3 3 19 2" xfId="4019" xr:uid="{94A5E70D-8985-4855-883B-848834C44C53}"/>
    <cellStyle name="Input 3 3 2" xfId="2527" xr:uid="{635785C4-0EC8-4208-9D8D-0DECDD3EAE8B}"/>
    <cellStyle name="Input 3 3 2 2" xfId="4387" xr:uid="{848151B4-BF5D-47B4-9487-FAC1AF17E349}"/>
    <cellStyle name="Input 3 3 3" xfId="2597" xr:uid="{E18BDC17-774A-445D-9672-FBDC4DCEB33C}"/>
    <cellStyle name="Input 3 3 3 2" xfId="4456" xr:uid="{817DDD2F-1B12-4BAA-AC35-EB1528EF85C5}"/>
    <cellStyle name="Input 3 3 4" xfId="1724" xr:uid="{EEE8ED37-C0B5-4423-8E21-FB5EED4C8EB8}"/>
    <cellStyle name="Input 3 3 4 2" xfId="3603" xr:uid="{1D5F1F94-14A1-48A8-BA1F-2B0D9FB265DF}"/>
    <cellStyle name="Input 3 3 5" xfId="2770" xr:uid="{DCE99B55-B49A-4DAB-A49A-15FC8ECBB0CF}"/>
    <cellStyle name="Input 3 3 5 2" xfId="4627" xr:uid="{02F3A644-2838-4B93-B4A9-72BA2E272540}"/>
    <cellStyle name="Input 3 3 6" xfId="2845" xr:uid="{D687A5E6-5387-4E48-93EC-BA668A4DB0C3}"/>
    <cellStyle name="Input 3 3 6 2" xfId="4701" xr:uid="{4AAAD1F1-163B-498D-9E98-949D25DAC35D}"/>
    <cellStyle name="Input 3 3 7" xfId="2931" xr:uid="{22111B00-CB41-4EDB-9E2F-41D594D65625}"/>
    <cellStyle name="Input 3 3 7 2" xfId="4787" xr:uid="{E2991C27-B1A0-4033-B410-A5BD336973B4}"/>
    <cellStyle name="Input 3 3 8" xfId="3022" xr:uid="{207E11A2-1D17-43BC-8706-4A239B51E673}"/>
    <cellStyle name="Input 3 3 8 2" xfId="4878" xr:uid="{8ED4EB10-CBE1-413F-89E8-9C60B3C5765E}"/>
    <cellStyle name="Input 3 3 9" xfId="3089" xr:uid="{F189D074-510D-4D35-9560-5C9E4BC94302}"/>
    <cellStyle name="Input 3 3 9 2" xfId="4944" xr:uid="{C846031E-99FB-446D-A435-2C181C49849F}"/>
    <cellStyle name="Input 3 4" xfId="2259" xr:uid="{0EC13A2B-F7E0-4FBD-80E0-178BB85AA18E}"/>
    <cellStyle name="Input 3 4 2" xfId="4127" xr:uid="{43D5B540-D88A-478D-B8AE-B224EA8B5DC0}"/>
    <cellStyle name="Input 3 5" xfId="1649" xr:uid="{AE6E1ED7-8471-4CB3-A7A1-79BA287EEC3B}"/>
    <cellStyle name="Input 3 5 2" xfId="3529" xr:uid="{01BC59DE-20D1-4951-A0B4-29A1439CAE08}"/>
    <cellStyle name="Input 3 6" xfId="2067" xr:uid="{C0DB8283-7869-4B58-9342-5A2C6BA3FB1C}"/>
    <cellStyle name="Input 3 6 2" xfId="3936" xr:uid="{3F22005C-C92D-41AD-8253-6B72B2798D78}"/>
    <cellStyle name="Input 3 7" xfId="2577" xr:uid="{4C0D85DB-970F-4281-A1FB-B853D0239225}"/>
    <cellStyle name="Input 3 7 2" xfId="4436" xr:uid="{264152FD-2B6C-4740-BA8B-E343418B6ABB}"/>
    <cellStyle name="Input 3 8" xfId="2369" xr:uid="{DAAAE401-BF17-40C6-8605-863593A76BFC}"/>
    <cellStyle name="Input 3 8 2" xfId="4233" xr:uid="{866D404B-8DD9-4A4F-8DFA-3455F41D09EB}"/>
    <cellStyle name="Input 3 9" xfId="2729" xr:uid="{E1C4D4D9-DF11-4CDF-80C8-7FC2DAE090CA}"/>
    <cellStyle name="Input 3 9 2" xfId="4586" xr:uid="{FE355D84-7140-4027-BB30-AEF697C286CC}"/>
    <cellStyle name="Input 30" xfId="1665" xr:uid="{83869BE2-55E3-4D26-AE8D-341C59ADCEE2}"/>
    <cellStyle name="Input 30 2" xfId="3544" xr:uid="{224FE246-40A9-4B46-8E0F-599877572B38}"/>
    <cellStyle name="Input 31" xfId="2479" xr:uid="{DE411A4F-B211-4C72-B368-C4BBCA1E2A27}"/>
    <cellStyle name="Input 31 2" xfId="4340" xr:uid="{498EAF4E-88AA-471D-83D3-52C4CAB31D37}"/>
    <cellStyle name="Input 32" xfId="1783" xr:uid="{50FBC077-465B-4868-A2D5-68D7E56A5AA5}"/>
    <cellStyle name="Input 32 2" xfId="3662" xr:uid="{26BE3176-20E4-4C4E-8C3A-ED4A88D7A66D}"/>
    <cellStyle name="Input 33" xfId="1723" xr:uid="{EAFC2E09-D9FA-4DC4-9E9B-C48CD3B373F7}"/>
    <cellStyle name="Input 33 2" xfId="3602" xr:uid="{24678F0E-10DD-4965-A7DE-D2F20337D5EE}"/>
    <cellStyle name="Input 34" xfId="2655" xr:uid="{AC67CDDB-7924-4579-BDEB-A6223C455E37}"/>
    <cellStyle name="Input 34 2" xfId="4513" xr:uid="{CB8572B0-70A9-46F9-8E19-9141ACCB80F4}"/>
    <cellStyle name="Input 35" xfId="1820" xr:uid="{E9E3458A-C5EF-47B0-932C-0DB73DEFC7CE}"/>
    <cellStyle name="Input 35 2" xfId="3699" xr:uid="{0B65C8F6-A18F-475C-9B42-109429CD5AE8}"/>
    <cellStyle name="Input 36" xfId="2417" xr:uid="{09BB7FE1-B216-4CAF-9355-5998DD37C7E0}"/>
    <cellStyle name="Input 36 2" xfId="4279" xr:uid="{D55E3F71-BE4C-4F15-B3FE-218B255E64BD}"/>
    <cellStyle name="Input 37" xfId="1631" xr:uid="{97A5BA9E-7A37-4816-A551-1B77ED4D86A7}"/>
    <cellStyle name="Input 37 2" xfId="3512" xr:uid="{CE756292-ACD2-4540-AB88-DACBFB2D8EE0}"/>
    <cellStyle name="Input 38" xfId="2467" xr:uid="{D3CEBA2A-416B-45D0-ACED-1A33F479423A}"/>
    <cellStyle name="Input 38 2" xfId="4328" xr:uid="{95EC0C18-EA73-43F7-B020-9D5CEF2566C1}"/>
    <cellStyle name="Input 39" xfId="1955" xr:uid="{4D96A9D3-A09B-4756-9F51-6B7F474CD6D1}"/>
    <cellStyle name="Input 39 2" xfId="3828" xr:uid="{7226DB58-AD28-48CF-B9B0-051AFD3F3475}"/>
    <cellStyle name="Input 4" xfId="1115" xr:uid="{498C1935-6A4C-4088-B8EE-8121C63A8932}"/>
    <cellStyle name="Input 4 10" xfId="2114" xr:uid="{E50B22CA-3B28-45F0-944D-364A4D584185}"/>
    <cellStyle name="Input 4 10 2" xfId="3983" xr:uid="{A65587A9-EFD5-48BE-93C3-56D136FA6565}"/>
    <cellStyle name="Input 4 11" xfId="2486" xr:uid="{7C95655E-6B7F-47E4-B327-C2694235D528}"/>
    <cellStyle name="Input 4 11 2" xfId="4347" xr:uid="{194CD855-27FD-45B5-AC38-AFDDE55891BB}"/>
    <cellStyle name="Input 4 12" xfId="1983" xr:uid="{177730C3-F5AA-4F7F-90A7-72065A7EC9BC}"/>
    <cellStyle name="Input 4 12 2" xfId="3855" xr:uid="{8576680B-1DDE-4E1C-8F4C-A5B9F4289C08}"/>
    <cellStyle name="Input 4 13" xfId="1805" xr:uid="{7A10AC0D-4D1B-4156-ABBF-C9DD0823861A}"/>
    <cellStyle name="Input 4 13 2" xfId="3684" xr:uid="{38B9E2D0-FB3A-403F-9160-2E8BDB7C782B}"/>
    <cellStyle name="Input 4 14" xfId="2181" xr:uid="{B0EEF95C-27D5-4061-8E78-FE968BBD8135}"/>
    <cellStyle name="Input 4 14 2" xfId="4049" xr:uid="{4E71BD4C-19A0-40CB-91BE-EC926FBE6F6C}"/>
    <cellStyle name="Input 4 15" xfId="2149" xr:uid="{47677630-402E-46E9-A27F-371DE1C8CA52}"/>
    <cellStyle name="Input 4 15 2" xfId="4018" xr:uid="{19648952-EE80-48E5-8764-C5AF0C69F56E}"/>
    <cellStyle name="Input 4 16" xfId="3218" xr:uid="{96B26420-4EFA-40E7-81E3-042FD0017DF3}"/>
    <cellStyle name="Input 4 16 2" xfId="5070" xr:uid="{8F8CD32D-D34A-4AED-91E9-2C591EDCF625}"/>
    <cellStyle name="Input 4 17" xfId="1669" xr:uid="{7C671381-70A6-4FFB-8825-32D3023CF4FA}"/>
    <cellStyle name="Input 4 17 2" xfId="3548" xr:uid="{FBAEF5FD-497A-44D3-A8CF-3001D3D14D8E}"/>
    <cellStyle name="Input 4 18" xfId="3070" xr:uid="{098ABB36-EDD6-4D35-B3AD-4F1AA2F7CF3B}"/>
    <cellStyle name="Input 4 18 2" xfId="4926" xr:uid="{7FA00E22-CDDC-4B9B-956C-690DE3316798}"/>
    <cellStyle name="Input 4 19" xfId="2315" xr:uid="{F81452C2-EDA7-481F-893D-08B97E7005DF}"/>
    <cellStyle name="Input 4 19 2" xfId="4182" xr:uid="{9CBA3465-F99D-4A7F-80C7-56E33C531556}"/>
    <cellStyle name="Input 4 2" xfId="1580" xr:uid="{A8EBA3CE-A793-48D3-BE91-739B9C548C65}"/>
    <cellStyle name="Input 4 2 10" xfId="2508" xr:uid="{461EE8EB-92E9-431F-9B34-10742D2155C2}"/>
    <cellStyle name="Input 4 2 10 2" xfId="4369" xr:uid="{BA076BE3-D761-4C11-BF3C-7B04970AD182}"/>
    <cellStyle name="Input 4 2 11" xfId="3146" xr:uid="{EA379C95-A311-4971-B7DC-0258EB20782B}"/>
    <cellStyle name="Input 4 2 11 2" xfId="4999" xr:uid="{B7AA8491-4276-47CE-8FBA-C3F1A8DBC572}"/>
    <cellStyle name="Input 4 2 12" xfId="2480" xr:uid="{BB584B6A-E728-48EA-9CAB-F08CA831699D}"/>
    <cellStyle name="Input 4 2 12 2" xfId="4341" xr:uid="{3ADF6FFB-D6A4-4FD7-AEE1-DC45F3FF327C}"/>
    <cellStyle name="Input 4 2 13" xfId="2304" xr:uid="{F475F934-86BE-4FE1-A35A-664D73F295D8}"/>
    <cellStyle name="Input 4 2 13 2" xfId="4171" xr:uid="{D88BB4D0-5AB9-4CC0-8A6D-D3E57B2F8C33}"/>
    <cellStyle name="Input 4 2 14" xfId="3273" xr:uid="{4DE954D5-D587-4413-BBB6-B43E6E20D083}"/>
    <cellStyle name="Input 4 2 14 2" xfId="5125" xr:uid="{624BB443-371E-42B5-91DB-2B0179779756}"/>
    <cellStyle name="Input 4 2 15" xfId="3358" xr:uid="{434D8CD8-5B3E-4DE9-8F6F-3365FB6DA123}"/>
    <cellStyle name="Input 4 2 15 2" xfId="5210" xr:uid="{9D5B27E0-01C2-48B8-A221-3F1D5A49F29F}"/>
    <cellStyle name="Input 4 2 16" xfId="2732" xr:uid="{A6DC4FBD-13A3-4792-B1AD-435969EF6AF0}"/>
    <cellStyle name="Input 4 2 16 2" xfId="4589" xr:uid="{60205EB7-71E4-4FA3-B3A6-AD10DA83F240}"/>
    <cellStyle name="Input 4 2 17" xfId="2429" xr:uid="{15721EFF-B161-4089-A77A-E7D853EF4DAA}"/>
    <cellStyle name="Input 4 2 17 2" xfId="4291" xr:uid="{84D7062E-A7FA-433E-A9DB-B84D23C5A08D}"/>
    <cellStyle name="Input 4 2 18" xfId="3473" xr:uid="{3E47C36B-E689-4AC8-9A4B-63149CF6ADEB}"/>
    <cellStyle name="Input 4 2 18 2" xfId="5325" xr:uid="{B33E3D47-32B0-431A-BD25-D42C1934EF75}"/>
    <cellStyle name="Input 4 2 19" xfId="2400" xr:uid="{F7AE5A9E-434B-4B69-895C-6BC79027AC75}"/>
    <cellStyle name="Input 4 2 19 2" xfId="4262" xr:uid="{8BC71754-F8B3-43D7-BD21-6B67B6E397E6}"/>
    <cellStyle name="Input 4 2 2" xfId="2550" xr:uid="{6DC7F79B-BC72-4A9A-A4C9-7C2B979C0EDD}"/>
    <cellStyle name="Input 4 2 2 2" xfId="4410" xr:uid="{3E938152-7574-4DB3-81B4-E18A049EC980}"/>
    <cellStyle name="Input 4 2 3" xfId="2623" xr:uid="{9F02FAB3-A2B5-4385-BB9F-C56F7B04C426}"/>
    <cellStyle name="Input 4 2 3 2" xfId="4482" xr:uid="{26297A28-9DAD-430B-94D1-47F5CBC6AEFC}"/>
    <cellStyle name="Input 4 2 4" xfId="1826" xr:uid="{4024F658-489B-4503-8A93-2AEC004D7C6F}"/>
    <cellStyle name="Input 4 2 4 2" xfId="3704" xr:uid="{E41BF82F-22B2-4ECA-8A76-D2E307595D6D}"/>
    <cellStyle name="Input 4 2 5" xfId="2794" xr:uid="{16FF7E6F-8460-42BE-930D-B592D56639E4}"/>
    <cellStyle name="Input 4 2 5 2" xfId="4651" xr:uid="{24503222-4EE7-4C03-9130-07823FBD55A7}"/>
    <cellStyle name="Input 4 2 6" xfId="2870" xr:uid="{F71656A0-B69B-4890-8618-A3AE902B91F5}"/>
    <cellStyle name="Input 4 2 6 2" xfId="4726" xr:uid="{6735A356-946D-4504-9DCB-8241F0F9CFAC}"/>
    <cellStyle name="Input 4 2 7" xfId="2957" xr:uid="{F6AB9C58-6548-4DF3-802D-8A11A905ED12}"/>
    <cellStyle name="Input 4 2 7 2" xfId="4813" xr:uid="{0A3551AB-29E9-407D-AC96-AB6BBC79047F}"/>
    <cellStyle name="Input 4 2 8" xfId="3045" xr:uid="{3637205A-EE72-4E5D-A954-84998B3A6AAE}"/>
    <cellStyle name="Input 4 2 8 2" xfId="4901" xr:uid="{C4A829AD-09E4-4C32-8AF2-0B3543BD5943}"/>
    <cellStyle name="Input 4 2 9" xfId="3115" xr:uid="{5400ED43-FCE0-4BF0-AC77-E8A39B77C627}"/>
    <cellStyle name="Input 4 2 9 2" xfId="4970" xr:uid="{167E978D-1086-4E7D-9C06-94382BF7F8D3}"/>
    <cellStyle name="Input 4 20" xfId="3435" xr:uid="{EEEEE239-3DC3-46FC-918B-3D48B750EB3C}"/>
    <cellStyle name="Input 4 20 2" xfId="5287" xr:uid="{F94A541E-6374-46E4-9A5C-E60CFA54EDC4}"/>
    <cellStyle name="Input 4 21" xfId="3422" xr:uid="{A88A1292-C16E-43A8-9D52-0D26834AB4EC}"/>
    <cellStyle name="Input 4 21 2" xfId="5274" xr:uid="{2B33A84B-B8C4-4E1F-9833-B64ACA349D80}"/>
    <cellStyle name="Input 4 3" xfId="1523" xr:uid="{C38FE95F-A98E-435F-9BA2-243F14782FAC}"/>
    <cellStyle name="Input 4 3 10" xfId="1779" xr:uid="{DCA77D7D-E27A-4B0B-9FC3-4A113143C8AB}"/>
    <cellStyle name="Input 4 3 10 2" xfId="3658" xr:uid="{8F7A8D52-8147-4412-BC1D-8948B91BEB0B}"/>
    <cellStyle name="Input 4 3 11" xfId="3071" xr:uid="{D71CCF3D-BDD2-43E2-A2A4-74A8093C5A1D}"/>
    <cellStyle name="Input 4 3 11 2" xfId="4927" xr:uid="{383504FB-D88E-46E2-BCF2-1EBDE79A1310}"/>
    <cellStyle name="Input 4 3 12" xfId="1775" xr:uid="{7A5F5459-84A0-44F9-838D-91A337822C46}"/>
    <cellStyle name="Input 4 3 12 2" xfId="3654" xr:uid="{A93F246B-9310-4D78-BDAB-92C2A8E11C35}"/>
    <cellStyle name="Input 4 3 13" xfId="2384" xr:uid="{A8FBE7D9-8C71-43D7-B72E-B36E1A7832EB}"/>
    <cellStyle name="Input 4 3 13 2" xfId="4246" xr:uid="{659176B8-8FBD-483B-A2C7-7A12E29D5FBF}"/>
    <cellStyle name="Input 4 3 14" xfId="3223" xr:uid="{CF0D716F-E015-41F0-B39B-EB93F4D96890}"/>
    <cellStyle name="Input 4 3 14 2" xfId="5075" xr:uid="{DF780F6A-1ABF-4581-9DFA-C6FE22FBA9DE}"/>
    <cellStyle name="Input 4 3 15" xfId="3310" xr:uid="{585102FD-12BF-4621-9EAF-343A39A29C85}"/>
    <cellStyle name="Input 4 3 15 2" xfId="5162" xr:uid="{08404092-3FBF-4DBD-89B2-35F23D070AB7}"/>
    <cellStyle name="Input 4 3 16" xfId="3219" xr:uid="{810037D1-14AB-4549-AEBF-905405D6E787}"/>
    <cellStyle name="Input 4 3 16 2" xfId="5071" xr:uid="{B228C5C2-A0EA-433F-B789-5FD49E78556F}"/>
    <cellStyle name="Input 4 3 17" xfId="2220" xr:uid="{A31F6FC6-F8D1-4AFA-8DC1-57AB0CB06943}"/>
    <cellStyle name="Input 4 3 17 2" xfId="4088" xr:uid="{52FD9E81-3703-445B-AA4C-99110148D751}"/>
    <cellStyle name="Input 4 3 18" xfId="1690" xr:uid="{F3EA3667-470D-4852-B449-2592998CA165}"/>
    <cellStyle name="Input 4 3 18 2" xfId="3569" xr:uid="{995F3CDD-5349-4B08-B5A1-A09D7692BF0F}"/>
    <cellStyle name="Input 4 3 19" xfId="1675" xr:uid="{E5D55EA1-B66D-4731-9E55-C6CE8AE1AF5A}"/>
    <cellStyle name="Input 4 3 19 2" xfId="3554" xr:uid="{6B1320DD-84BE-4FB9-91A2-F5250CF9630D}"/>
    <cellStyle name="Input 4 3 2" xfId="2499" xr:uid="{9CD4FF53-DF24-4EDE-BF3C-1212D5FDB77F}"/>
    <cellStyle name="Input 4 3 2 2" xfId="4360" xr:uid="{3F3A685F-9250-4745-8C4B-003F8F84E27A}"/>
    <cellStyle name="Input 4 3 3" xfId="1645" xr:uid="{FE4D1090-BEF7-402D-87D3-B94E85B98901}"/>
    <cellStyle name="Input 4 3 3 2" xfId="3526" xr:uid="{327A36C3-716C-4028-9685-02FABFD1F38E}"/>
    <cellStyle name="Input 4 3 4" xfId="2472" xr:uid="{0D696160-6B52-4C0B-A1D7-932C319A5F77}"/>
    <cellStyle name="Input 4 3 4 2" xfId="4333" xr:uid="{AD5A8D54-FB6B-4B03-A977-F6EB1354CA23}"/>
    <cellStyle name="Input 4 3 5" xfId="2746" xr:uid="{CB70CBB1-2668-454E-867F-9F54D251245D}"/>
    <cellStyle name="Input 4 3 5 2" xfId="4603" xr:uid="{3198237E-A4D9-483A-A392-F72C28E9D78D}"/>
    <cellStyle name="Input 4 3 6" xfId="2446" xr:uid="{135CBDA8-8B9E-479D-BABF-5BDF3ACBDFA4}"/>
    <cellStyle name="Input 4 3 6 2" xfId="4307" xr:uid="{B14B2B9E-782E-4782-9D7D-63F47FC4E6E7}"/>
    <cellStyle name="Input 4 3 7" xfId="2909" xr:uid="{3AD72D40-9A67-4E5D-A41D-72B9E7324FA1}"/>
    <cellStyle name="Input 4 3 7 2" xfId="4765" xr:uid="{39E0DAD2-94CF-4E7B-88D7-CCED1D9C3E41}"/>
    <cellStyle name="Input 4 3 8" xfId="3000" xr:uid="{6A5B72E2-9F56-494B-BB74-2DD3D5451074}"/>
    <cellStyle name="Input 4 3 8 2" xfId="4856" xr:uid="{7C445929-DA5D-44B4-ADEA-F0782809FFC2}"/>
    <cellStyle name="Input 4 3 9" xfId="1731" xr:uid="{E82C7909-3D6D-4BC3-ACAE-298B272F12EF}"/>
    <cellStyle name="Input 4 3 9 2" xfId="3610" xr:uid="{8836C6EE-2CF6-4F1A-9C15-170E1EBB0450}"/>
    <cellStyle name="Input 4 4" xfId="2260" xr:uid="{B1751B00-57A1-4808-816D-239D11355889}"/>
    <cellStyle name="Input 4 4 2" xfId="4128" xr:uid="{4F46ED73-418E-48B4-931E-894EFB4D44DE}"/>
    <cellStyle name="Input 4 5" xfId="1990" xr:uid="{EA8F7D8F-732F-445A-990F-7B6DF0B89FE8}"/>
    <cellStyle name="Input 4 5 2" xfId="3862" xr:uid="{111F034D-8793-4F9D-BB37-649837D36CEF}"/>
    <cellStyle name="Input 4 6" xfId="2066" xr:uid="{AA81E31A-3460-40D9-9040-6E57C2986533}"/>
    <cellStyle name="Input 4 6 2" xfId="3935" xr:uid="{BDB80E36-8D3B-48F8-B716-12C45C94C8CF}"/>
    <cellStyle name="Input 4 7" xfId="2578" xr:uid="{D81F66CD-A898-4D62-9A23-9DFB0D0BF43C}"/>
    <cellStyle name="Input 4 7 2" xfId="4437" xr:uid="{A35E3955-0750-4A8E-9A87-1645BA92F704}"/>
    <cellStyle name="Input 4 8" xfId="2094" xr:uid="{F74361A9-34F4-478B-99A9-80D1DA037694}"/>
    <cellStyle name="Input 4 8 2" xfId="3963" xr:uid="{81E0A0DF-B87C-40CC-997E-72AFA47D6F9A}"/>
    <cellStyle name="Input 4 9" xfId="2733" xr:uid="{E822CCF1-AE58-435C-9B48-6BE166BE7C3D}"/>
    <cellStyle name="Input 4 9 2" xfId="4590" xr:uid="{ADF79CEF-551A-4998-9FAA-16BFA7BFB78D}"/>
    <cellStyle name="Input 40" xfId="1812" xr:uid="{6BE0CE57-9352-48E7-85E9-B51A47880CC0}"/>
    <cellStyle name="Input 40 2" xfId="3691" xr:uid="{8F47882E-057C-408B-8E6F-F6D6C526EA68}"/>
    <cellStyle name="Input 41" xfId="1885" xr:uid="{D362B80B-E125-4558-94B6-89277742F18E}"/>
    <cellStyle name="Input 41 2" xfId="3761" xr:uid="{24A3237C-8B04-47AF-820C-0F311EFDA55D}"/>
    <cellStyle name="Input 42" xfId="2506" xr:uid="{9D0120B3-AB48-4F05-B817-3B49FE72C9F1}"/>
    <cellStyle name="Input 42 2" xfId="4367" xr:uid="{C4D653A8-6454-48A3-9EC3-627847B79EEA}"/>
    <cellStyle name="Input 43" xfId="1857" xr:uid="{FD93DE25-883D-46E1-9BF5-6271EF34C66E}"/>
    <cellStyle name="Input 43 2" xfId="3735" xr:uid="{B0BB939D-F5A6-4B21-81BB-1FF6011B42D9}"/>
    <cellStyle name="Input 44" xfId="1714" xr:uid="{D7A1F727-8D7B-482D-B0F0-6FBCA9AFF20D}"/>
    <cellStyle name="Input 44 2" xfId="3593" xr:uid="{BFBDCF3B-F299-4FDB-86B0-6C1AD432736E}"/>
    <cellStyle name="Input 45" xfId="2356" xr:uid="{CC1F1120-4212-44FB-AE77-A0597FED14EA}"/>
    <cellStyle name="Input 45 2" xfId="4220" xr:uid="{A8B50ED2-E567-4C22-821C-A8387A3B7D15}"/>
    <cellStyle name="Input 46" xfId="2366" xr:uid="{75B65422-833A-4B93-BBED-9651908C38D9}"/>
    <cellStyle name="Input 46 2" xfId="4230" xr:uid="{DECDC88D-99B2-41BA-AC81-03420B32359F}"/>
    <cellStyle name="Input 47" xfId="2707" xr:uid="{E115B47D-2C0B-46C9-9ED5-3B3B0311F59B}"/>
    <cellStyle name="Input 47 2" xfId="4564" xr:uid="{A1A5BC64-E947-4850-8E30-8D3DCC281420}"/>
    <cellStyle name="Input 48" xfId="1978" xr:uid="{9A13CC90-456C-49BC-B594-BB4635A92B14}"/>
    <cellStyle name="Input 48 2" xfId="3850" xr:uid="{8392B09A-DBBC-48FB-BB8C-5E9690604005}"/>
    <cellStyle name="Input 49" xfId="1703" xr:uid="{49C644AF-BDE1-4C60-8692-7DB92C7BE4D7}"/>
    <cellStyle name="Input 49 2" xfId="3582" xr:uid="{E7CC7A84-EE14-4EA5-8DCA-D258735340A6}"/>
    <cellStyle name="Input 5" xfId="1116" xr:uid="{3975CBBE-6A0B-4563-812E-A4F57C87BCA3}"/>
    <cellStyle name="Input 5 10" xfId="2113" xr:uid="{71441A5B-6E30-4704-BCBA-49D2BE2FD07F}"/>
    <cellStyle name="Input 5 10 2" xfId="3982" xr:uid="{B727F56C-A930-480D-A06B-3324D5C542E2}"/>
    <cellStyle name="Input 5 11" xfId="2319" xr:uid="{23C973B0-8590-481C-94EC-FEC63FF491F0}"/>
    <cellStyle name="Input 5 11 2" xfId="4186" xr:uid="{E586A8FF-263C-41DF-9A30-4C24603F88D3}"/>
    <cellStyle name="Input 5 12" xfId="2697" xr:uid="{9322F995-49ED-4CBB-ACBA-BD2A8D5CBC93}"/>
    <cellStyle name="Input 5 12 2" xfId="4554" xr:uid="{A81A576D-28B2-4F80-B7F9-5B0EBC412814}"/>
    <cellStyle name="Input 5 13" xfId="2212" xr:uid="{D0A0172D-AD5E-4F18-B91A-59700D048B10}"/>
    <cellStyle name="Input 5 13 2" xfId="4080" xr:uid="{AB9D7457-9082-4A22-AEEC-7D46A67FFBB2}"/>
    <cellStyle name="Input 5 14" xfId="2294" xr:uid="{6F24AF77-42A0-4EC4-8205-63D99E9EC3E2}"/>
    <cellStyle name="Input 5 14 2" xfId="4162" xr:uid="{DE9EE490-988F-4EE9-A39C-46F395E13878}"/>
    <cellStyle name="Input 5 15" xfId="2925" xr:uid="{12377357-F787-4486-9061-6B9A0A46529D}"/>
    <cellStyle name="Input 5 15 2" xfId="4781" xr:uid="{6277B9F3-F565-441B-A427-93E51E8678FD}"/>
    <cellStyle name="Input 5 16" xfId="1778" xr:uid="{3CF4B28B-04F3-4CE7-9CF2-B550E32934E2}"/>
    <cellStyle name="Input 5 16 2" xfId="3657" xr:uid="{47876669-DF73-46E7-A6D4-2A0943EA5E73}"/>
    <cellStyle name="Input 5 17" xfId="1974" xr:uid="{2EB8A681-C3B3-42D8-A413-74023CB21202}"/>
    <cellStyle name="Input 5 17 2" xfId="3846" xr:uid="{DDA2CE5F-2D68-462D-989F-48476E8C074D}"/>
    <cellStyle name="Input 5 18" xfId="2312" xr:uid="{972EE0A9-F48B-4E7F-90EC-A48C6D8CC1FC}"/>
    <cellStyle name="Input 5 18 2" xfId="4179" xr:uid="{ACDF7B2D-83B1-4F27-AF06-EBC3D211F858}"/>
    <cellStyle name="Input 5 19" xfId="3180" xr:uid="{D60E5D16-D2DF-45B2-B930-CFC852FDAC54}"/>
    <cellStyle name="Input 5 19 2" xfId="5033" xr:uid="{FE234BA6-A2BA-4E7A-91AF-E171996970C0}"/>
    <cellStyle name="Input 5 2" xfId="1581" xr:uid="{8BA078E4-B02E-4B85-B10B-36AA8640FAD2}"/>
    <cellStyle name="Input 5 2 10" xfId="1819" xr:uid="{20E9E7E9-E065-482D-8A8D-7FBB41F06639}"/>
    <cellStyle name="Input 5 2 10 2" xfId="3698" xr:uid="{0EF5C7BB-4871-400C-AE4C-BA6C587BB892}"/>
    <cellStyle name="Input 5 2 11" xfId="1713" xr:uid="{E01A0C45-70FA-4DC7-88D2-E3CFBD255A2D}"/>
    <cellStyle name="Input 5 2 11 2" xfId="3592" xr:uid="{37667F93-1C36-4913-A40E-B58284928EAD}"/>
    <cellStyle name="Input 5 2 12" xfId="2050" xr:uid="{541038E4-DC43-4CC0-AE59-E1D2B4FDCB79}"/>
    <cellStyle name="Input 5 2 12 2" xfId="3919" xr:uid="{C0954286-312C-42AF-840C-F0B56C706DBB}"/>
    <cellStyle name="Input 5 2 13" xfId="2298" xr:uid="{E60388A9-0AE8-4498-8E57-345EC704F639}"/>
    <cellStyle name="Input 5 2 13 2" xfId="4166" xr:uid="{CA326784-FEE6-48CC-A3D1-3DAA5493C33F}"/>
    <cellStyle name="Input 5 2 14" xfId="3274" xr:uid="{AF85D164-5ECC-4301-9DFB-B57DF96C688C}"/>
    <cellStyle name="Input 5 2 14 2" xfId="5126" xr:uid="{D31993CD-A70A-4665-BB74-3AE5D5A7CDE4}"/>
    <cellStyle name="Input 5 2 15" xfId="3359" xr:uid="{6950CF03-C8D3-43F9-9D49-A054DEA3C5A6}"/>
    <cellStyle name="Input 5 2 15 2" xfId="5211" xr:uid="{BABCC551-6893-4458-905A-9606F95A4626}"/>
    <cellStyle name="Input 5 2 16" xfId="2806" xr:uid="{74F0335E-7AB7-4EA1-9461-AA94D440E587}"/>
    <cellStyle name="Input 5 2 16 2" xfId="4663" xr:uid="{5F46C17E-82DF-4122-868E-5A005AFBE7E2}"/>
    <cellStyle name="Input 5 2 17" xfId="2233" xr:uid="{6023D4CB-70DC-4EB2-9472-A39338DCECF1}"/>
    <cellStyle name="Input 5 2 17 2" xfId="4101" xr:uid="{99994DF2-5131-4173-BDDA-715A4FB8423F}"/>
    <cellStyle name="Input 5 2 18" xfId="3474" xr:uid="{433C1070-20F1-46A6-85A1-CB915E907701}"/>
    <cellStyle name="Input 5 2 18 2" xfId="5326" xr:uid="{7E05787E-4F90-4FED-AA26-303AF9141DE3}"/>
    <cellStyle name="Input 5 2 19" xfId="3304" xr:uid="{7550AD0D-EA70-41EE-AF02-8AB151273B89}"/>
    <cellStyle name="Input 5 2 19 2" xfId="5156" xr:uid="{5CE1E8A6-1346-48F7-A506-413A4DE261F3}"/>
    <cellStyle name="Input 5 2 2" xfId="2551" xr:uid="{175553FB-D4F4-4942-B228-F459EE0E116A}"/>
    <cellStyle name="Input 5 2 2 2" xfId="4411" xr:uid="{B421FBD1-5FDE-4CC9-A42C-5598C0A54AD6}"/>
    <cellStyle name="Input 5 2 3" xfId="2624" xr:uid="{0638851E-159D-4972-9708-519B66B2B19F}"/>
    <cellStyle name="Input 5 2 3 2" xfId="4483" xr:uid="{3563AAB9-D394-4E14-BFC5-3D4471170593}"/>
    <cellStyle name="Input 5 2 4" xfId="1825" xr:uid="{5926B03E-F37D-44DF-AF51-2A67FFA8B734}"/>
    <cellStyle name="Input 5 2 4 2" xfId="3703" xr:uid="{70835F71-6E28-4EE8-81D5-3189C5E6296B}"/>
    <cellStyle name="Input 5 2 5" xfId="2795" xr:uid="{ADBCF9EA-04BF-43DA-B1AF-497161A0AF72}"/>
    <cellStyle name="Input 5 2 5 2" xfId="4652" xr:uid="{521BA0DC-DE49-47C7-9FA4-59B8A5D9FA09}"/>
    <cellStyle name="Input 5 2 6" xfId="2871" xr:uid="{CA4E8318-E708-4D48-81CA-BE1B1F362850}"/>
    <cellStyle name="Input 5 2 6 2" xfId="4727" xr:uid="{16773DAE-CA48-4C37-B534-F864A9E5D082}"/>
    <cellStyle name="Input 5 2 7" xfId="2958" xr:uid="{B30584C4-943E-4E2B-A606-DC346535FDA6}"/>
    <cellStyle name="Input 5 2 7 2" xfId="4814" xr:uid="{0A90C68C-4DEC-449D-8CB9-91D1CA2F8277}"/>
    <cellStyle name="Input 5 2 8" xfId="3046" xr:uid="{12D4C00C-B8D7-4A70-82CF-21B93ECEB4D4}"/>
    <cellStyle name="Input 5 2 8 2" xfId="4902" xr:uid="{92ED653D-8DDD-4B96-9F9F-65401EDF421E}"/>
    <cellStyle name="Input 5 2 9" xfId="3116" xr:uid="{8F92C72D-224E-4B00-B529-3250650ED488}"/>
    <cellStyle name="Input 5 2 9 2" xfId="4971" xr:uid="{D6117F6B-2DEB-43CD-9EE0-4BE60319DE9E}"/>
    <cellStyle name="Input 5 20" xfId="2423" xr:uid="{BB88155A-D3AE-44F9-92F8-2A3264DE22FA}"/>
    <cellStyle name="Input 5 20 2" xfId="4285" xr:uid="{D42BC9FD-3468-48E6-8F98-2FC0A8B5F875}"/>
    <cellStyle name="Input 5 21" xfId="3415" xr:uid="{D9A34D9C-E64E-45E5-8758-A972AADA5D20}"/>
    <cellStyle name="Input 5 21 2" xfId="5267" xr:uid="{89561DC8-BC2A-4972-9539-2AE7522E2312}"/>
    <cellStyle name="Input 5 3" xfId="1553" xr:uid="{326CACD4-E97F-451D-9FAC-8143633C12F1}"/>
    <cellStyle name="Input 5 3 10" xfId="2305" xr:uid="{4A56EDFB-8A17-4718-B35E-917428854001}"/>
    <cellStyle name="Input 5 3 10 2" xfId="4172" xr:uid="{BCB1EFC2-5899-4580-A16F-E5E85140E907}"/>
    <cellStyle name="Input 5 3 11" xfId="2764" xr:uid="{79529C3E-DCFA-4875-BB5E-94134C52A6C9}"/>
    <cellStyle name="Input 5 3 11 2" xfId="4621" xr:uid="{363FF3ED-AA12-4C0D-8C92-27B25BDABA11}"/>
    <cellStyle name="Input 5 3 12" xfId="1954" xr:uid="{EFB6B3FB-A369-4B56-8D2B-6891B79EA916}"/>
    <cellStyle name="Input 5 3 12 2" xfId="3827" xr:uid="{F8F2EB87-6EED-46EC-86DE-8AB4AFAB7FFD}"/>
    <cellStyle name="Input 5 3 13" xfId="3142" xr:uid="{C4CD6CA7-FF5E-4E38-8B43-E6EC8A68E927}"/>
    <cellStyle name="Input 5 3 13 2" xfId="4995" xr:uid="{6EE7949C-83BD-4D68-BE72-1FB0643B365C}"/>
    <cellStyle name="Input 5 3 14" xfId="3247" xr:uid="{570F4010-C07D-409F-9184-475AB2D12587}"/>
    <cellStyle name="Input 5 3 14 2" xfId="5099" xr:uid="{40430D3F-133D-4E18-8593-72B4AA2F86F3}"/>
    <cellStyle name="Input 5 3 15" xfId="3334" xr:uid="{DFBDCD8D-B2E2-48F1-B76C-A99F572C8969}"/>
    <cellStyle name="Input 5 3 15 2" xfId="5186" xr:uid="{8C91D1BD-E8D9-4BBD-A66D-4ADE12FF636B}"/>
    <cellStyle name="Input 5 3 16" xfId="2244" xr:uid="{C0C2AF6B-D7DD-436A-802D-752A862A5AC1}"/>
    <cellStyle name="Input 5 3 16 2" xfId="4112" xr:uid="{5227ADA4-8A1C-40ED-99B0-64E55573C76F}"/>
    <cellStyle name="Input 5 3 17" xfId="2316" xr:uid="{181973AC-DF82-41B9-A7C3-7887359F285B}"/>
    <cellStyle name="Input 5 3 17 2" xfId="4183" xr:uid="{E53D2A12-E508-4563-9861-EE5327DD2CAA}"/>
    <cellStyle name="Input 5 3 18" xfId="3449" xr:uid="{C38A3BF4-6FF2-45C6-974F-5535AD9D254E}"/>
    <cellStyle name="Input 5 3 18 2" xfId="5301" xr:uid="{03563A96-EDA2-4847-B82A-D173842C8690}"/>
    <cellStyle name="Input 5 3 19" xfId="3187" xr:uid="{EC3D8607-031F-4F7D-A354-E0522CE2E369}"/>
    <cellStyle name="Input 5 3 19 2" xfId="5040" xr:uid="{A2F48DD6-F431-4236-8F96-24F85D21BC1D}"/>
    <cellStyle name="Input 5 3 2" xfId="2526" xr:uid="{8C75E94F-078A-4FD5-BD83-BF0A75ED6B9E}"/>
    <cellStyle name="Input 5 3 2 2" xfId="4386" xr:uid="{ED23A1A3-4063-41D4-8570-B36CAF3EC20E}"/>
    <cellStyle name="Input 5 3 3" xfId="2596" xr:uid="{67D49859-88C2-4FAB-A269-0DC3B5072CB8}"/>
    <cellStyle name="Input 5 3 3 2" xfId="4455" xr:uid="{EED27805-31CE-411E-9C22-A50723102D42}"/>
    <cellStyle name="Input 5 3 4" xfId="1716" xr:uid="{646D7900-A242-47D3-9959-11AF8FCF0561}"/>
    <cellStyle name="Input 5 3 4 2" xfId="3595" xr:uid="{95F9255E-7D41-406F-84AD-0DB05142F80B}"/>
    <cellStyle name="Input 5 3 5" xfId="2769" xr:uid="{C23E0480-A0C6-4FF2-8ADF-891EB922A4D9}"/>
    <cellStyle name="Input 5 3 5 2" xfId="4626" xr:uid="{35D66C07-FD7F-4537-978E-6ACB2BB3C523}"/>
    <cellStyle name="Input 5 3 6" xfId="2844" xr:uid="{6CD57529-D204-413C-B46F-AE65AD10DD7D}"/>
    <cellStyle name="Input 5 3 6 2" xfId="4700" xr:uid="{C4F14071-A05E-4BA4-A964-CA9208C3DD06}"/>
    <cellStyle name="Input 5 3 7" xfId="2930" xr:uid="{C4B32088-9557-4007-B2F4-B82008450D9C}"/>
    <cellStyle name="Input 5 3 7 2" xfId="4786" xr:uid="{6C30D82D-40B5-4A30-8E71-C88BBDDB7A90}"/>
    <cellStyle name="Input 5 3 8" xfId="3021" xr:uid="{5022687E-0707-4A3C-88B2-E5B6CBC8647C}"/>
    <cellStyle name="Input 5 3 8 2" xfId="4877" xr:uid="{129545F2-4235-42E0-95EC-EE8AF157EC11}"/>
    <cellStyle name="Input 5 3 9" xfId="3088" xr:uid="{96C4F338-E1F6-4118-ABD6-EE2152B64916}"/>
    <cellStyle name="Input 5 3 9 2" xfId="4943" xr:uid="{AA05AFCA-8C25-416B-AAD5-0272D891FCEF}"/>
    <cellStyle name="Input 5 4" xfId="2261" xr:uid="{EA733BBE-EC98-4E3C-AE6B-C494A8C246D9}"/>
    <cellStyle name="Input 5 4 2" xfId="4129" xr:uid="{7C598BFC-9FC8-44D5-A2BF-7ABB3DC83B02}"/>
    <cellStyle name="Input 5 5" xfId="1989" xr:uid="{A84D53D2-9622-48AD-9B94-AA280EE50E37}"/>
    <cellStyle name="Input 5 5 2" xfId="3861" xr:uid="{DBF6F4AB-3C02-4906-AB9C-282B12E3F2CE}"/>
    <cellStyle name="Input 5 6" xfId="2389" xr:uid="{52B04DE8-25B2-4065-958E-8FB9973B3C67}"/>
    <cellStyle name="Input 5 6 2" xfId="4251" xr:uid="{58543090-D08F-43B4-9978-46A5F4FD3BBC}"/>
    <cellStyle name="Input 5 7" xfId="2580" xr:uid="{0744BFFB-31B1-45E0-B190-A5121AE5CCDA}"/>
    <cellStyle name="Input 5 7 2" xfId="4439" xr:uid="{4144007B-340C-44C7-BC03-334571BD318E}"/>
    <cellStyle name="Input 5 8" xfId="1937" xr:uid="{3B31BB9A-CDE9-4C95-84CF-998783C0FE91}"/>
    <cellStyle name="Input 5 8 2" xfId="3811" xr:uid="{C3CB207A-AE37-4028-9DFD-72C4ABC47022}"/>
    <cellStyle name="Input 5 9" xfId="2403" xr:uid="{819C0231-B192-4DB2-9C5C-A42CC2CE0B1A}"/>
    <cellStyle name="Input 5 9 2" xfId="4265" xr:uid="{C6D1D192-8A0A-4299-BA2F-1C5EFE12EEA4}"/>
    <cellStyle name="Input 50" xfId="2383" xr:uid="{AF0E9625-48C5-4898-87C7-307EBE652D15}"/>
    <cellStyle name="Input 50 2" xfId="4245" xr:uid="{C99DC674-F106-4832-B248-9DB27BC2837E}"/>
    <cellStyle name="Input 51" xfId="1981" xr:uid="{9654C632-B6D0-4908-A005-403C257EABC4}"/>
    <cellStyle name="Input 51 2" xfId="3853" xr:uid="{CEA3D659-C5C0-4841-A704-2467D64EEE6A}"/>
    <cellStyle name="Input 52" xfId="2215" xr:uid="{27A5EDDE-57BB-461D-A06D-D642C4837A16}"/>
    <cellStyle name="Input 52 2" xfId="4083" xr:uid="{524266EB-CB41-4670-A348-CBA94C1FF084}"/>
    <cellStyle name="Input 53" xfId="2191" xr:uid="{FC2F1354-1F01-4427-AF08-940CC241F212}"/>
    <cellStyle name="Input 53 2" xfId="4059" xr:uid="{B5A78F90-DC91-4A21-8931-5B6E8E7EC9B5}"/>
    <cellStyle name="Input 54" xfId="2022" xr:uid="{A25C631D-D43B-49F7-B5F4-92C53F73E1A8}"/>
    <cellStyle name="Input 54 2" xfId="3892" xr:uid="{77FCE57B-18B1-4B2E-8F03-C4AB112DCBFE}"/>
    <cellStyle name="Input 55" xfId="1925" xr:uid="{5CDDE88C-F0D7-4715-9AF7-6711BE43CF43}"/>
    <cellStyle name="Input 55 2" xfId="3799" xr:uid="{551E40EF-9E73-4836-9107-A6C603CF7B43}"/>
    <cellStyle name="Input 56" xfId="2353" xr:uid="{C94DE1DD-CDB3-4782-84E4-7CB2B4B0517A}"/>
    <cellStyle name="Input 56 2" xfId="4218" xr:uid="{05DCC208-84FE-4C10-886B-5EA9159832D7}"/>
    <cellStyle name="Input 57" xfId="2350" xr:uid="{302B5343-79A0-4C15-AE4E-CE455C40CC1D}"/>
    <cellStyle name="Input 57 2" xfId="4215" xr:uid="{72F814AA-1BFA-4135-BA98-DFF8B5423544}"/>
    <cellStyle name="Input 58" xfId="3190" xr:uid="{7F4AF017-4CAC-459B-87AA-F2CE5274814C}"/>
    <cellStyle name="Input 58 2" xfId="5042" xr:uid="{517E8761-ACD2-446C-8502-69A154397ECE}"/>
    <cellStyle name="Input 59" xfId="1860" xr:uid="{9D9A459C-D76B-4957-9F9C-A369AB55BEFC}"/>
    <cellStyle name="Input 59 2" xfId="3738" xr:uid="{3EC175F2-5233-4A31-B057-81380577E40C}"/>
    <cellStyle name="Input 6" xfId="1117" xr:uid="{70213332-CEEE-447D-BFFB-1C17659E0904}"/>
    <cellStyle name="Input 6 10" xfId="2333" xr:uid="{8059E74F-3C43-47AA-BA84-80B52B3E3244}"/>
    <cellStyle name="Input 6 10 2" xfId="4200" xr:uid="{29D4570A-68D5-42CB-8DF1-9D5EC698CE90}"/>
    <cellStyle name="Input 6 11" xfId="1632" xr:uid="{82D2C270-4730-479F-9366-9F8BF25D8DA9}"/>
    <cellStyle name="Input 6 11 2" xfId="3513" xr:uid="{20740B25-508B-4F13-9591-63C8E86CEA21}"/>
    <cellStyle name="Input 6 12" xfId="2039" xr:uid="{3715E0B3-CCCD-485B-BB36-D089AA019C24}"/>
    <cellStyle name="Input 6 12 2" xfId="3908" xr:uid="{F5EBD6BE-EF78-4D83-98B0-E1874CC4531F}"/>
    <cellStyle name="Input 6 13" xfId="3053" xr:uid="{D7465A12-2A46-4D38-BDBA-41A6425BED43}"/>
    <cellStyle name="Input 6 13 2" xfId="4909" xr:uid="{6AD9DD64-A56D-488B-B745-5ECA476D7588}"/>
    <cellStyle name="Input 6 14" xfId="2182" xr:uid="{0F373F75-1A13-4917-B455-1E6D7CD91F42}"/>
    <cellStyle name="Input 6 14 2" xfId="4050" xr:uid="{748B68F4-9E91-479F-9F98-6A0D5A153663}"/>
    <cellStyle name="Input 6 15" xfId="1633" xr:uid="{A78158C4-AF74-4EBE-9141-E3B82207A9BC}"/>
    <cellStyle name="Input 6 15 2" xfId="3514" xr:uid="{D58DD3D0-5DBA-49E7-A40A-289794E9D77A}"/>
    <cellStyle name="Input 6 16" xfId="3193" xr:uid="{B7BA52CB-B004-476C-992E-DE7AD4FE7B92}"/>
    <cellStyle name="Input 6 16 2" xfId="5045" xr:uid="{B8E63847-0DA0-42EB-BBA6-6D8118B5EA87}"/>
    <cellStyle name="Input 6 17" xfId="1901" xr:uid="{5E7CB370-7A36-457F-8E4E-47492A04F63B}"/>
    <cellStyle name="Input 6 17 2" xfId="3776" xr:uid="{D056584B-D02D-46CE-A5F1-159820E2464C}"/>
    <cellStyle name="Input 6 18" xfId="2133" xr:uid="{230B1897-17E8-4204-BA69-1D6DC92B62EF}"/>
    <cellStyle name="Input 6 18 2" xfId="4002" xr:uid="{AC5079EE-719C-4EEE-8C88-3DD5B949A5AF}"/>
    <cellStyle name="Input 6 19" xfId="2679" xr:uid="{2D9F2B51-A0E2-4ADD-B98C-A8688660C84C}"/>
    <cellStyle name="Input 6 19 2" xfId="4536" xr:uid="{1079F91A-123D-4CA2-BAB8-0312688289F3}"/>
    <cellStyle name="Input 6 2" xfId="1582" xr:uid="{E5AF9E33-7F92-4C8D-8653-39D9C6193A05}"/>
    <cellStyle name="Input 6 2 10" xfId="2972" xr:uid="{D80FA2A1-744F-4659-9A76-21EBBE38ADB3}"/>
    <cellStyle name="Input 6 2 10 2" xfId="4828" xr:uid="{2534AD9B-0753-4CFC-8AB2-4D5DA5C43CA4}"/>
    <cellStyle name="Input 6 2 11" xfId="1732" xr:uid="{EA089BC2-8CDB-4463-9054-C44C33123A6D}"/>
    <cellStyle name="Input 6 2 11 2" xfId="3611" xr:uid="{9D800DBC-A657-439C-B94F-9B858F1AE109}"/>
    <cellStyle name="Input 6 2 12" xfId="2027" xr:uid="{B4EC645F-DCD6-4D86-B27B-CF6A01B10B91}"/>
    <cellStyle name="Input 6 2 12 2" xfId="3897" xr:uid="{F141AFC9-C53E-48C4-A09B-18ADE6B84C28}"/>
    <cellStyle name="Input 6 2 13" xfId="2387" xr:uid="{E69EFDF2-9B47-4801-BB15-E4E619D5E027}"/>
    <cellStyle name="Input 6 2 13 2" xfId="4249" xr:uid="{43269112-2922-4F1C-857F-ED47E6331D55}"/>
    <cellStyle name="Input 6 2 14" xfId="3275" xr:uid="{B0F3BFA6-9D38-4EEF-97BD-0CAF1C3AB735}"/>
    <cellStyle name="Input 6 2 14 2" xfId="5127" xr:uid="{8589484F-85D0-4158-87D9-982A3077D91E}"/>
    <cellStyle name="Input 6 2 15" xfId="3360" xr:uid="{E21B62FD-B547-4B7A-AB58-4110F234FF1D}"/>
    <cellStyle name="Input 6 2 15 2" xfId="5212" xr:uid="{38FCE538-FB85-44F0-8333-056A00E46E96}"/>
    <cellStyle name="Input 6 2 16" xfId="1916" xr:uid="{40098991-BBFC-4A19-BE8E-64B9B3374B2E}"/>
    <cellStyle name="Input 6 2 16 2" xfId="3791" xr:uid="{3563A8FE-0441-45A5-80E4-A1F4F92FA726}"/>
    <cellStyle name="Input 6 2 17" xfId="2708" xr:uid="{D70B5DEB-D7D7-44B5-BD74-6703AD04ADBD}"/>
    <cellStyle name="Input 6 2 17 2" xfId="4565" xr:uid="{3CE25FBD-3BB0-44AB-8370-1F2C30272EDF}"/>
    <cellStyle name="Input 6 2 18" xfId="3475" xr:uid="{6E0F0D03-4374-4BF2-95B3-F8BEF25565B4}"/>
    <cellStyle name="Input 6 2 18 2" xfId="5327" xr:uid="{D622A3F8-799D-4FCB-8287-788D3144FF6F}"/>
    <cellStyle name="Input 6 2 19" xfId="3303" xr:uid="{9EBA1C25-983D-4799-BCB9-D7B9DD2F8571}"/>
    <cellStyle name="Input 6 2 19 2" xfId="5155" xr:uid="{059A865D-CA73-4A4B-9774-940E0940C835}"/>
    <cellStyle name="Input 6 2 2" xfId="2552" xr:uid="{BC21B748-40C6-487E-8472-D14FEA71C598}"/>
    <cellStyle name="Input 6 2 2 2" xfId="4412" xr:uid="{45875C6B-5FA7-4F83-98DD-36C6527A0061}"/>
    <cellStyle name="Input 6 2 3" xfId="2625" xr:uid="{497AB53C-59F7-4A87-B78B-51A4E520345C}"/>
    <cellStyle name="Input 6 2 3 2" xfId="4484" xr:uid="{0E39E980-08E4-45FB-8C5D-D7D7C4E629FE}"/>
    <cellStyle name="Input 6 2 4" xfId="1824" xr:uid="{B2D9EB0D-EC15-4EB1-BE18-2EECB789D4A6}"/>
    <cellStyle name="Input 6 2 4 2" xfId="3702" xr:uid="{69777874-44CD-4BDC-9B6A-ECBD47916C69}"/>
    <cellStyle name="Input 6 2 5" xfId="2796" xr:uid="{DD79347C-6360-4302-BC78-62E455083FB8}"/>
    <cellStyle name="Input 6 2 5 2" xfId="4653" xr:uid="{1B91B78D-BD21-4502-9435-6C2BA72889EE}"/>
    <cellStyle name="Input 6 2 6" xfId="2872" xr:uid="{E6DA8D93-4391-4782-A197-2A8457BDCE19}"/>
    <cellStyle name="Input 6 2 6 2" xfId="4728" xr:uid="{6BD1E5E9-052A-41CC-98DE-1C2F63259A35}"/>
    <cellStyle name="Input 6 2 7" xfId="2959" xr:uid="{35A730AA-A43C-4609-A94A-76E1FED12619}"/>
    <cellStyle name="Input 6 2 7 2" xfId="4815" xr:uid="{66AA6E89-B130-4951-9FD8-1D344EE5E385}"/>
    <cellStyle name="Input 6 2 8" xfId="3047" xr:uid="{8F692B04-09E3-4BDD-A816-81DAC853C3D4}"/>
    <cellStyle name="Input 6 2 8 2" xfId="4903" xr:uid="{EDA9526D-7937-4464-8A44-32A66FDFA86B}"/>
    <cellStyle name="Input 6 2 9" xfId="3117" xr:uid="{4BAB3C29-5C60-4554-B2CB-35678DFFE80B}"/>
    <cellStyle name="Input 6 2 9 2" xfId="4972" xr:uid="{E47BA6A8-30A1-4D15-8B69-1C5FC6D34263}"/>
    <cellStyle name="Input 6 20" xfId="3397" xr:uid="{A2794AD8-7A16-4B29-AC38-C95BFD4019F5}"/>
    <cellStyle name="Input 6 20 2" xfId="5249" xr:uid="{A523EBC8-0771-4F1A-843B-BB8A975B9EBE}"/>
    <cellStyle name="Input 6 21" xfId="3166" xr:uid="{4FA6071F-222F-4867-AF8F-8112FEE727A8}"/>
    <cellStyle name="Input 6 21 2" xfId="5019" xr:uid="{2FCECF96-81BC-4731-814C-A2F00AFD9F18}"/>
    <cellStyle name="Input 6 3" xfId="1610" xr:uid="{8644CB88-A267-42F2-8C78-16707BF3DC59}"/>
    <cellStyle name="Input 6 3 10" xfId="2415" xr:uid="{F9AB2E9D-0EFA-4326-8AA9-F7868350A474}"/>
    <cellStyle name="Input 6 3 10 2" xfId="4277" xr:uid="{08F138EE-3173-4B56-81DC-1D04F0E7197C}"/>
    <cellStyle name="Input 6 3 11" xfId="2042" xr:uid="{EE248714-CC8A-48FA-ABC1-98908A2BBCAE}"/>
    <cellStyle name="Input 6 3 11 2" xfId="3911" xr:uid="{1C116E53-7841-4692-8249-FD64E955E0B0}"/>
    <cellStyle name="Input 6 3 12" xfId="3176" xr:uid="{E4317462-43F9-4F85-BE60-69E10C827BBF}"/>
    <cellStyle name="Input 6 3 12 2" xfId="5029" xr:uid="{E88F748A-7EF4-4805-B6A4-E575852D2865}"/>
    <cellStyle name="Input 6 3 13" xfId="3198" xr:uid="{DE984700-D57C-4D45-BD75-21D59ACD1A86}"/>
    <cellStyle name="Input 6 3 13 2" xfId="5050" xr:uid="{8BBE4341-EA29-4A8B-8DBB-4D002C7D3064}"/>
    <cellStyle name="Input 6 3 14" xfId="3299" xr:uid="{1EB012F3-1894-4C88-9FEF-67C7EC22D421}"/>
    <cellStyle name="Input 6 3 14 2" xfId="5151" xr:uid="{6DE12709-EC89-43A3-9827-83A6ED0F1624}"/>
    <cellStyle name="Input 6 3 15" xfId="3384" xr:uid="{DA35E200-A2B3-42F1-A2E9-10B44A52A0E3}"/>
    <cellStyle name="Input 6 3 15 2" xfId="5236" xr:uid="{4C8BA451-80C3-4778-8FD3-92892D5BB74B}"/>
    <cellStyle name="Input 6 3 16" xfId="2089" xr:uid="{9C671B7D-26D0-4C39-AC66-33D71E089735}"/>
    <cellStyle name="Input 6 3 16 2" xfId="3958" xr:uid="{3857B1FF-624F-40BB-8B46-985E4B852F2D}"/>
    <cellStyle name="Input 6 3 17" xfId="3391" xr:uid="{A21BB54C-B039-4B8B-B104-46E743228DEF}"/>
    <cellStyle name="Input 6 3 17 2" xfId="5243" xr:uid="{3CC60929-206D-4E97-AEEE-537BE1745207}"/>
    <cellStyle name="Input 6 3 18" xfId="3499" xr:uid="{04BC90B1-0CAA-462D-8B1D-BD49B249767E}"/>
    <cellStyle name="Input 6 3 18 2" xfId="5351" xr:uid="{EE23845C-19BA-4A8B-9A76-FC0314371955}"/>
    <cellStyle name="Input 6 3 19" xfId="3502" xr:uid="{31C1F725-D3DA-4AD5-BF7C-37E0CE426352}"/>
    <cellStyle name="Input 6 3 19 2" xfId="5354" xr:uid="{DED796B0-E27A-4C0F-B65C-31981EA41629}"/>
    <cellStyle name="Input 6 3 2" xfId="2574" xr:uid="{78B188D4-256D-4E01-A873-E8B7C7EAB160}"/>
    <cellStyle name="Input 6 3 2 2" xfId="4433" xr:uid="{B73FA6C3-97C1-4543-9ACA-86DA4DFE56D0}"/>
    <cellStyle name="Input 6 3 3" xfId="2650" xr:uid="{DEAD3E5F-BE61-4EFC-87DD-24AA73E34C88}"/>
    <cellStyle name="Input 6 3 3 2" xfId="4509" xr:uid="{A61ECA4D-A57E-4B54-8EFF-C2F7B84631D8}"/>
    <cellStyle name="Input 6 3 4" xfId="2496" xr:uid="{384B9C29-D7F7-4F4B-B711-5B3FCED478AD}"/>
    <cellStyle name="Input 6 3 4 2" xfId="4357" xr:uid="{F79F6E91-F24C-41CF-AE82-963FB86ED574}"/>
    <cellStyle name="Input 6 3 5" xfId="2819" xr:uid="{32E32E2D-F8E6-4DD7-9FE3-28D3E2E61FA9}"/>
    <cellStyle name="Input 6 3 5 2" xfId="4676" xr:uid="{D96DA279-3535-437C-ADC6-80020B030BAB}"/>
    <cellStyle name="Input 6 3 6" xfId="2899" xr:uid="{609BF978-AD3D-4289-949C-A03CDADDB984}"/>
    <cellStyle name="Input 6 3 6 2" xfId="4755" xr:uid="{E968EDE0-7462-4061-9DE1-6F6E76091AE8}"/>
    <cellStyle name="Input 6 3 7" xfId="2981" xr:uid="{9C6DE84B-A673-4BC0-9164-46960E43431E}"/>
    <cellStyle name="Input 6 3 7 2" xfId="4837" xr:uid="{D0C0F9AE-7D30-4E77-8731-217122501CDA}"/>
    <cellStyle name="Input 6 3 8" xfId="3065" xr:uid="{806354FD-675F-401B-9E34-75BDC0E79FF8}"/>
    <cellStyle name="Input 6 3 8 2" xfId="4921" xr:uid="{F5F55BE7-7666-4202-B212-5C653C34E190}"/>
    <cellStyle name="Input 6 3 9" xfId="3137" xr:uid="{F6FA12F8-0135-46AA-9939-3008FE5B113F}"/>
    <cellStyle name="Input 6 3 9 2" xfId="4991" xr:uid="{A2CB9E12-F75D-4ABA-B219-42FF95C5B249}"/>
    <cellStyle name="Input 6 4" xfId="2262" xr:uid="{17777C8F-31D2-4980-83C1-C818EA1AA5F5}"/>
    <cellStyle name="Input 6 4 2" xfId="4130" xr:uid="{A21D582A-3BB7-41D1-9174-0567E35EE01B}"/>
    <cellStyle name="Input 6 5" xfId="1988" xr:uid="{93D1A2F1-B15B-4B90-B384-D1EF096A38D9}"/>
    <cellStyle name="Input 6 5 2" xfId="3860" xr:uid="{C96D32B3-5FD0-47FB-8150-F59902741C86}"/>
    <cellStyle name="Input 6 6" xfId="2065" xr:uid="{3F7A2145-DC02-456C-B136-E0DA3DFDCF82}"/>
    <cellStyle name="Input 6 6 2" xfId="3934" xr:uid="{A286198C-C232-4CF0-B160-C5CD15864A09}"/>
    <cellStyle name="Input 6 7" xfId="1629" xr:uid="{CA2BAD88-7D1A-42B5-A6D6-8C72F4C596CF}"/>
    <cellStyle name="Input 6 7 2" xfId="3510" xr:uid="{572F6A77-FEEB-4708-AB0D-9815B6A229A3}"/>
    <cellStyle name="Input 6 8" xfId="2481" xr:uid="{C49BDB5C-4A64-4613-A18A-5F296D1114DD}"/>
    <cellStyle name="Input 6 8 2" xfId="4342" xr:uid="{A1826D55-2BB9-4DE4-8FAF-A934ABDE6505}"/>
    <cellStyle name="Input 6 9" xfId="2737" xr:uid="{74133C0A-C51F-4E44-83E7-3D5B186D6D6F}"/>
    <cellStyle name="Input 6 9 2" xfId="4594" xr:uid="{B9908FFC-4909-4279-81D0-A22BDCB69E9D}"/>
    <cellStyle name="Input 60" xfId="3508" xr:uid="{444F5A93-7901-439C-9924-237ED369B3FC}"/>
    <cellStyle name="Input 7" xfId="1118" xr:uid="{B6CE8614-EAE4-4AA8-B64E-0BFDCE28ADC8}"/>
    <cellStyle name="Input 7 10" xfId="2112" xr:uid="{8BB6B796-B5A6-433B-8C9C-78D177433DD6}"/>
    <cellStyle name="Input 7 10 2" xfId="3981" xr:uid="{8DB79CC6-529C-418A-9D45-CE52087271B2}"/>
    <cellStyle name="Input 7 11" xfId="2706" xr:uid="{94F366E0-FB88-4B7F-96EC-7C51311F9CA6}"/>
    <cellStyle name="Input 7 11 2" xfId="4563" xr:uid="{25C4AB4C-821B-4F4D-8B78-E45E40FDC1BD}"/>
    <cellStyle name="Input 7 12" xfId="1940" xr:uid="{0F3887BC-BA8F-4A77-BF03-70912E2A6BD8}"/>
    <cellStyle name="Input 7 12 2" xfId="3814" xr:uid="{EECA3378-198F-4BA4-AFB6-9C01166C0CE5}"/>
    <cellStyle name="Input 7 13" xfId="2213" xr:uid="{5484C4FA-2F39-4A51-829E-C2B311F568F1}"/>
    <cellStyle name="Input 7 13 2" xfId="4081" xr:uid="{0C5EDD41-01A7-43F3-BBB8-808551AA4376}"/>
    <cellStyle name="Input 7 14" xfId="2183" xr:uid="{14CE3210-1CD8-49ED-9083-E1F1B1CCD982}"/>
    <cellStyle name="Input 7 14 2" xfId="4051" xr:uid="{556AB317-4946-443F-A79A-CC0BC828BDA4}"/>
    <cellStyle name="Input 7 15" xfId="1702" xr:uid="{1CD4B3BC-EE72-423C-88E1-AF3833C92B96}"/>
    <cellStyle name="Input 7 15 2" xfId="3581" xr:uid="{CD589BFC-3A7F-4020-9681-D5AEDF9D8D83}"/>
    <cellStyle name="Input 7 16" xfId="3173" xr:uid="{47B08922-954A-43A0-BE75-4F8B8BF580C5}"/>
    <cellStyle name="Input 7 16 2" xfId="5026" xr:uid="{E16A77C7-54C4-4B06-9ECA-1E4DFAC7AB4F}"/>
    <cellStyle name="Input 7 17" xfId="2142" xr:uid="{C54D964F-4C59-4EDD-A694-666B8650622C}"/>
    <cellStyle name="Input 7 17 2" xfId="4011" xr:uid="{E312AEE7-14F0-4258-8238-D1460A317E5A}"/>
    <cellStyle name="Input 7 18" xfId="1967" xr:uid="{E26D0196-AA7D-4145-90B9-A9A43F4F463E}"/>
    <cellStyle name="Input 7 18 2" xfId="3840" xr:uid="{E9EEFE7E-7126-4D9B-BB7C-558D8FD4242C}"/>
    <cellStyle name="Input 7 19" xfId="3182" xr:uid="{203E6545-0BC9-4A6D-B821-9652C5F8D66D}"/>
    <cellStyle name="Input 7 19 2" xfId="5035" xr:uid="{1DAA948B-50E7-4709-BB4C-1157F700C886}"/>
    <cellStyle name="Input 7 2" xfId="1583" xr:uid="{34CA71AE-E6F3-47A7-8CBD-BE2CDA9936C7}"/>
    <cellStyle name="Input 7 2 10" xfId="1957" xr:uid="{D9BEBF7F-63A1-48A6-9165-D962B2522A7C}"/>
    <cellStyle name="Input 7 2 10 2" xfId="3830" xr:uid="{EB1ADFFB-63A3-4596-B185-C68D02705065}"/>
    <cellStyle name="Input 7 2 11" xfId="1879" xr:uid="{AE6FC9D6-09C2-447D-BF97-2C826C6E3FE2}"/>
    <cellStyle name="Input 7 2 11 2" xfId="3756" xr:uid="{5908314A-C21F-43C0-8F1C-07E906F97724}"/>
    <cellStyle name="Input 7 2 12" xfId="2683" xr:uid="{4C85F2A5-35F9-4CF5-8E26-6D36EFC102D8}"/>
    <cellStyle name="Input 7 2 12 2" xfId="4540" xr:uid="{D178F3F2-D49C-4197-A54B-0FE3F4F9DEFE}"/>
    <cellStyle name="Input 7 2 13" xfId="1704" xr:uid="{F7260C83-8811-4541-BE4A-CBF956754AD5}"/>
    <cellStyle name="Input 7 2 13 2" xfId="3583" xr:uid="{7F826C39-6AC9-4775-9CA3-E14007F382EA}"/>
    <cellStyle name="Input 7 2 14" xfId="3276" xr:uid="{4F890026-5780-41B6-912B-3573FF84558C}"/>
    <cellStyle name="Input 7 2 14 2" xfId="5128" xr:uid="{EF600A7D-D526-4EA1-A428-BDC7FBFC69AA}"/>
    <cellStyle name="Input 7 2 15" xfId="3361" xr:uid="{F17B55EF-138A-4370-842B-6FBC272BD1E4}"/>
    <cellStyle name="Input 7 2 15 2" xfId="5213" xr:uid="{E865BF3F-26CB-4D59-8D4B-A1172975BD3F}"/>
    <cellStyle name="Input 7 2 16" xfId="2266" xr:uid="{E020E5BB-1B6A-4B7E-8FED-B0A9F3DC5397}"/>
    <cellStyle name="Input 7 2 16 2" xfId="4134" xr:uid="{89C02C9B-1428-4A1A-ADDE-F5419E3F292F}"/>
    <cellStyle name="Input 7 2 17" xfId="2825" xr:uid="{E3E06446-ED5D-42C9-B99B-203845460504}"/>
    <cellStyle name="Input 7 2 17 2" xfId="4682" xr:uid="{9ED6891C-309E-41F3-9266-3ABCBFC88A47}"/>
    <cellStyle name="Input 7 2 18" xfId="3476" xr:uid="{FEE2FDFD-2ECD-4A52-87AC-7F19AF060887}"/>
    <cellStyle name="Input 7 2 18 2" xfId="5328" xr:uid="{0CB6BC7C-5A44-47CC-9881-BDB91C318746}"/>
    <cellStyle name="Input 7 2 19" xfId="3165" xr:uid="{4EE88ECA-8C6C-41B6-B4F5-AC53AD14BCC3}"/>
    <cellStyle name="Input 7 2 19 2" xfId="5018" xr:uid="{0066FF2B-CA2B-4327-AE02-1C9ACF86109A}"/>
    <cellStyle name="Input 7 2 2" xfId="2553" xr:uid="{9B7F9FF5-EE08-4E85-824F-2CF82091982D}"/>
    <cellStyle name="Input 7 2 2 2" xfId="4413" xr:uid="{60687BE6-27E6-4485-B6C5-B0F0C3F4E103}"/>
    <cellStyle name="Input 7 2 3" xfId="2626" xr:uid="{B52526C2-4B10-433F-A4A8-BA0B08BB507C}"/>
    <cellStyle name="Input 7 2 3 2" xfId="4485" xr:uid="{82C5A735-12E9-401C-B542-CA7222A521FE}"/>
    <cellStyle name="Input 7 2 4" xfId="2462" xr:uid="{3A517EDE-8AF1-4AF1-9A73-9B491BAA5C5B}"/>
    <cellStyle name="Input 7 2 4 2" xfId="4323" xr:uid="{5098584D-EFFB-4106-ADF0-4E05DF6A07E4}"/>
    <cellStyle name="Input 7 2 5" xfId="2797" xr:uid="{E66CA629-E737-4856-BD76-65B0820AF98C}"/>
    <cellStyle name="Input 7 2 5 2" xfId="4654" xr:uid="{D5250676-57D0-4D54-8078-C9C385DD1011}"/>
    <cellStyle name="Input 7 2 6" xfId="2873" xr:uid="{1B2CB2FD-9772-4942-94E3-FC8A507B02D3}"/>
    <cellStyle name="Input 7 2 6 2" xfId="4729" xr:uid="{E07F4C1E-48C1-45BD-841D-91A82255C133}"/>
    <cellStyle name="Input 7 2 7" xfId="2960" xr:uid="{1871C878-8FA8-41FF-99F3-3B58A764C3FD}"/>
    <cellStyle name="Input 7 2 7 2" xfId="4816" xr:uid="{3F54172B-5C1F-4657-9CA4-3EA7CB00C950}"/>
    <cellStyle name="Input 7 2 8" xfId="3048" xr:uid="{F730039E-F668-412C-A54E-CE7C9A005FCE}"/>
    <cellStyle name="Input 7 2 8 2" xfId="4904" xr:uid="{F9ADDB48-DD67-42B5-B2D7-16888EE22536}"/>
    <cellStyle name="Input 7 2 9" xfId="3118" xr:uid="{3CC43B95-DCD8-43D1-A651-B9818E9A053D}"/>
    <cellStyle name="Input 7 2 9 2" xfId="4973" xr:uid="{6306BABA-DC1A-4130-8C7A-338CABBEFFAE}"/>
    <cellStyle name="Input 7 20" xfId="3405" xr:uid="{8B47EE33-D480-44CB-9F30-49E3F4B89A83}"/>
    <cellStyle name="Input 7 20 2" xfId="5257" xr:uid="{A1B50296-3923-4010-87F4-790F9D03CEA9}"/>
    <cellStyle name="Input 7 21" xfId="3431" xr:uid="{FCA936C1-FA7F-4093-9EDB-22B4A50E61FC}"/>
    <cellStyle name="Input 7 21 2" xfId="5283" xr:uid="{85AC63AE-5630-40B6-B787-765CF07B0D28}"/>
    <cellStyle name="Input 7 3" xfId="1552" xr:uid="{5C737CCF-A75D-4D97-8EC1-15BDC878E264}"/>
    <cellStyle name="Input 7 3 10" xfId="1789" xr:uid="{BF1FAC26-D30D-4E03-97B6-93D11C9CA170}"/>
    <cellStyle name="Input 7 3 10 2" xfId="3668" xr:uid="{CA2E15AB-0FC1-41AE-BBC7-01BCDDCC0777}"/>
    <cellStyle name="Input 7 3 11" xfId="2055" xr:uid="{45DAB853-A6AC-4C81-8A4B-EFF14065B0C3}"/>
    <cellStyle name="Input 7 3 11 2" xfId="3924" xr:uid="{EEB2333B-ABE7-4232-9EE6-4E300C6841F8}"/>
    <cellStyle name="Input 7 3 12" xfId="1737" xr:uid="{B88B2003-FA48-4AC3-8B49-38035CA9BF41}"/>
    <cellStyle name="Input 7 3 12 2" xfId="3616" xr:uid="{E9F3E3E1-BEA1-4447-BB38-DC032F61B56B}"/>
    <cellStyle name="Input 7 3 13" xfId="2822" xr:uid="{9D8CFB7D-F93E-4D59-BB83-8F5A6B48585D}"/>
    <cellStyle name="Input 7 3 13 2" xfId="4679" xr:uid="{33960EEC-8D5D-4AE3-9B9B-4E64A343F757}"/>
    <cellStyle name="Input 7 3 14" xfId="3246" xr:uid="{313DD817-D2E1-41B9-9A77-35147FFD5D9A}"/>
    <cellStyle name="Input 7 3 14 2" xfId="5098" xr:uid="{FB66AE49-3367-4C92-9A5A-FBEDF28E0B18}"/>
    <cellStyle name="Input 7 3 15" xfId="3333" xr:uid="{BDDB7DA9-0941-4635-B430-965B1D120FCE}"/>
    <cellStyle name="Input 7 3 15 2" xfId="5185" xr:uid="{F36DC6F4-C57A-4956-8522-187BF995175F}"/>
    <cellStyle name="Input 7 3 16" xfId="3171" xr:uid="{1D39BE6B-DAA2-44B9-85F5-9E1756F53078}"/>
    <cellStyle name="Input 7 3 16 2" xfId="5024" xr:uid="{77318407-7888-4FD7-AD6C-7E6691DABE65}"/>
    <cellStyle name="Input 7 3 17" xfId="1790" xr:uid="{A9264B86-22F8-45DA-A1FE-56F7DAD46F05}"/>
    <cellStyle name="Input 7 3 17 2" xfId="3669" xr:uid="{CE5FC620-E2CD-42B0-8632-D6BE6971F61D}"/>
    <cellStyle name="Input 7 3 18" xfId="3448" xr:uid="{4CC5C298-FED7-4C8B-B253-F2216E98D586}"/>
    <cellStyle name="Input 7 3 18 2" xfId="5300" xr:uid="{762E9FF8-9983-49B6-A223-58A70062CD8D}"/>
    <cellStyle name="Input 7 3 19" xfId="2680" xr:uid="{29DC90D2-2272-4EDC-AC64-EFDE349912BB}"/>
    <cellStyle name="Input 7 3 19 2" xfId="4537" xr:uid="{AA9EEEFB-52F7-4846-A63A-581EFD76216D}"/>
    <cellStyle name="Input 7 3 2" xfId="2525" xr:uid="{B05A09A6-6981-4B69-9B1F-3093A49BA82F}"/>
    <cellStyle name="Input 7 3 2 2" xfId="4385" xr:uid="{842D2A03-9C97-4F0E-BB3F-16714BFF8D68}"/>
    <cellStyle name="Input 7 3 3" xfId="2595" xr:uid="{D97E0002-4AB8-48C3-8121-BD0CA8BEA204}"/>
    <cellStyle name="Input 7 3 3 2" xfId="4454" xr:uid="{98DEB7E8-AF37-4AE8-BE14-B013E230ECAF}"/>
    <cellStyle name="Input 7 3 4" xfId="2433" xr:uid="{7D57A8A8-24FC-47CC-9DE7-EFE4BC220984}"/>
    <cellStyle name="Input 7 3 4 2" xfId="4294" xr:uid="{FFBED46A-8921-4A99-981C-9FDFD6E1A53F}"/>
    <cellStyle name="Input 7 3 5" xfId="2768" xr:uid="{DA4381A3-543B-4810-9D58-8312B3EDDAC5}"/>
    <cellStyle name="Input 7 3 5 2" xfId="4625" xr:uid="{A6860D1B-1AC7-4623-80E6-93463669BA33}"/>
    <cellStyle name="Input 7 3 6" xfId="2843" xr:uid="{8AF647E2-E3DE-4213-AAD1-69DE406A1F97}"/>
    <cellStyle name="Input 7 3 6 2" xfId="4699" xr:uid="{14D1C794-48F0-4438-AC6D-DBDE0D959DA9}"/>
    <cellStyle name="Input 7 3 7" xfId="2929" xr:uid="{E1B2B4DB-EB3F-4548-BB1C-11CCFE313587}"/>
    <cellStyle name="Input 7 3 7 2" xfId="4785" xr:uid="{7408ABC4-F6E9-471B-9674-A059E54679A3}"/>
    <cellStyle name="Input 7 3 8" xfId="3020" xr:uid="{F3407592-B631-4EDE-A5B0-9EB8DAA9E140}"/>
    <cellStyle name="Input 7 3 8 2" xfId="4876" xr:uid="{C06BA062-03CF-4F4D-B8BF-8F1E3BEF9643}"/>
    <cellStyle name="Input 7 3 9" xfId="3087" xr:uid="{236883AA-2E3E-4805-A84A-D3DC8CEB5C8E}"/>
    <cellStyle name="Input 7 3 9 2" xfId="4942" xr:uid="{F736858F-DAFE-4C94-84B6-C4E33298302E}"/>
    <cellStyle name="Input 7 4" xfId="2263" xr:uid="{5D52B896-BF1D-4BFB-865B-6E4D87E30CAE}"/>
    <cellStyle name="Input 7 4 2" xfId="4131" xr:uid="{DC5737ED-209E-4850-A19D-7599B1D814F1}"/>
    <cellStyle name="Input 7 5" xfId="1987" xr:uid="{D5963B10-974F-4D4C-8831-254B731368C5}"/>
    <cellStyle name="Input 7 5 2" xfId="3859" xr:uid="{9118F735-DAB0-49C0-924D-8A6553E97120}"/>
    <cellStyle name="Input 7 6" xfId="2064" xr:uid="{378AB0E4-5223-402C-8A59-17E4C6D50FDB}"/>
    <cellStyle name="Input 7 6 2" xfId="3933" xr:uid="{F58F8622-ECA8-4BA9-ACF2-5C63D2D1D90A}"/>
    <cellStyle name="Input 7 7" xfId="2671" xr:uid="{7C435A8B-EE31-4328-BE35-6DC684420B18}"/>
    <cellStyle name="Input 7 7 2" xfId="4528" xr:uid="{1F1B143C-B172-48ED-86E4-DC6FB58872B1}"/>
    <cellStyle name="Input 7 8" xfId="2357" xr:uid="{25C3D8E2-0EFE-466F-842A-DDF49AD07156}"/>
    <cellStyle name="Input 7 8 2" xfId="4221" xr:uid="{A2C3C6B0-5E36-4E17-BF26-085C7A1FF87A}"/>
    <cellStyle name="Input 7 9" xfId="1832" xr:uid="{8BD9348D-97A1-4AB0-A9D2-450244347B0A}"/>
    <cellStyle name="Input 7 9 2" xfId="3710" xr:uid="{94D9116D-F7DF-4EDA-9700-6AED2FAB0447}"/>
    <cellStyle name="Input 8" xfId="1119" xr:uid="{548DA87D-506A-4816-A980-566262D7EEDC}"/>
    <cellStyle name="Input 8 10" xfId="2111" xr:uid="{3C5669B0-43FC-4413-9B06-CD0A1824E05C}"/>
    <cellStyle name="Input 8 10 2" xfId="3980" xr:uid="{97409F26-13B7-4E0E-9044-46154C437231}"/>
    <cellStyle name="Input 8 11" xfId="2656" xr:uid="{4E664734-9A03-4B04-97A0-996D394A66DE}"/>
    <cellStyle name="Input 8 11 2" xfId="4514" xr:uid="{047C483E-29A7-4268-A220-A899B48333F4}"/>
    <cellStyle name="Input 8 12" xfId="2694" xr:uid="{56559EB1-D094-414D-B3A1-0694290A6201}"/>
    <cellStyle name="Input 8 12 2" xfId="4551" xr:uid="{3BDB21DE-E22B-4C62-AA3B-B713F74A6E46}"/>
    <cellStyle name="Input 8 13" xfId="1657" xr:uid="{FA259160-95E9-4F2D-850A-B3CBE9211BCB}"/>
    <cellStyle name="Input 8 13 2" xfId="3536" xr:uid="{0927D4EA-107D-476C-BB76-E06E6AE300FC}"/>
    <cellStyle name="Input 8 14" xfId="2184" xr:uid="{E8115470-357F-49E0-9E88-90BAB74BBEA0}"/>
    <cellStyle name="Input 8 14 2" xfId="4052" xr:uid="{C3379862-4130-4418-882C-FC05F65DAFA4}"/>
    <cellStyle name="Input 8 15" xfId="1846" xr:uid="{359E439F-EB16-4E2F-986C-06D86FB0D487}"/>
    <cellStyle name="Input 8 15 2" xfId="3724" xr:uid="{E8941956-F979-4122-B420-E6CFF07F1542}"/>
    <cellStyle name="Input 8 16" xfId="3203" xr:uid="{EC2D428E-FC6F-4977-A886-B050FB86A522}"/>
    <cellStyle name="Input 8 16 2" xfId="5055" xr:uid="{E1A14487-2BFB-4C8C-9EB8-37EE82281560}"/>
    <cellStyle name="Input 8 17" xfId="2143" xr:uid="{58495168-57CE-4CE4-BDC7-AE38A3DD3488}"/>
    <cellStyle name="Input 8 17 2" xfId="4012" xr:uid="{50B39463-02A0-450A-ADFF-72629678A9A3}"/>
    <cellStyle name="Input 8 18" xfId="2310" xr:uid="{52F58523-E2CC-4C1F-BC41-CBE95D53CFB7}"/>
    <cellStyle name="Input 8 18 2" xfId="4177" xr:uid="{C320C8A9-5FBA-4587-A2D3-8D9BCD9E8554}"/>
    <cellStyle name="Input 8 19" xfId="1930" xr:uid="{7A34C1F3-47FA-4CD6-889E-4801501782E1}"/>
    <cellStyle name="Input 8 19 2" xfId="3804" xr:uid="{CE7FA7FA-F473-4711-B4B5-2DB1763AEB77}"/>
    <cellStyle name="Input 8 2" xfId="1584" xr:uid="{CFFB2D9A-4EB0-4A78-AA8E-017814A5EE93}"/>
    <cellStyle name="Input 8 2 10" xfId="1806" xr:uid="{4F617511-9BF4-4A90-B405-22CF5C6833E0}"/>
    <cellStyle name="Input 8 2 10 2" xfId="3685" xr:uid="{7CEAA185-112C-4E0C-AE4B-DAC3DE8B64F2}"/>
    <cellStyle name="Input 8 2 11" xfId="2049" xr:uid="{2282993B-616B-4E68-B15C-D2A3DFA8FD9D}"/>
    <cellStyle name="Input 8 2 11 2" xfId="3918" xr:uid="{14D3E932-293C-4543-A959-8926EE65372F}"/>
    <cellStyle name="Input 8 2 12" xfId="2665" xr:uid="{5923729A-EB27-4EE1-8E4F-1B02339CA1FE}"/>
    <cellStyle name="Input 8 2 12 2" xfId="4522" xr:uid="{990C75F0-1C2E-4212-861F-B2CECCC27DF7}"/>
    <cellStyle name="Input 8 2 13" xfId="1958" xr:uid="{D9D9A2F4-0C4E-4AF0-A1CB-FFE4A71E89DB}"/>
    <cellStyle name="Input 8 2 13 2" xfId="3831" xr:uid="{C3AA0BC2-A4ED-4277-A2DC-5A59802D8D35}"/>
    <cellStyle name="Input 8 2 14" xfId="3277" xr:uid="{B3E6FCD5-8EEC-435B-B09D-2BA65DF54BA2}"/>
    <cellStyle name="Input 8 2 14 2" xfId="5129" xr:uid="{EC1F303C-B5FD-44AD-97AB-3465746A05F3}"/>
    <cellStyle name="Input 8 2 15" xfId="3362" xr:uid="{D0019556-76F2-49D0-A047-D5F6531E161A}"/>
    <cellStyle name="Input 8 2 15 2" xfId="5214" xr:uid="{6E601FE1-0505-4BFE-8A6E-4DA3B3184880}"/>
    <cellStyle name="Input 8 2 16" xfId="1936" xr:uid="{84DCD5BF-2633-4C76-BEA6-352F938120E6}"/>
    <cellStyle name="Input 8 2 16 2" xfId="3810" xr:uid="{51130F2E-AE30-465F-A150-7EF72D8E54E1}"/>
    <cellStyle name="Input 8 2 17" xfId="3159" xr:uid="{CC6E6A20-A975-4BF0-A8D5-ABC07F97A566}"/>
    <cellStyle name="Input 8 2 17 2" xfId="5012" xr:uid="{EEB8D20C-1A3A-4E67-80C1-D09EE440CEE0}"/>
    <cellStyle name="Input 8 2 18" xfId="3477" xr:uid="{7FE68F0D-57FC-417C-9B2A-E96CC3D69FFC}"/>
    <cellStyle name="Input 8 2 18 2" xfId="5329" xr:uid="{457E9267-AC76-4B18-85E2-6CD07E2F73D2}"/>
    <cellStyle name="Input 8 2 19" xfId="3388" xr:uid="{9258C177-666D-4E63-98AE-93ED90A166DF}"/>
    <cellStyle name="Input 8 2 19 2" xfId="5240" xr:uid="{F4E7A174-8425-4664-A564-7B4AB6F0F85D}"/>
    <cellStyle name="Input 8 2 2" xfId="2554" xr:uid="{0FAF5EC0-2745-4C42-8744-80A49DAA4D35}"/>
    <cellStyle name="Input 8 2 2 2" xfId="4414" xr:uid="{44D23875-ADD4-4DF7-AD87-083DCBCCD027}"/>
    <cellStyle name="Input 8 2 3" xfId="2627" xr:uid="{6DFEF6D6-3FE9-4C82-80F7-94AF840C492C}"/>
    <cellStyle name="Input 8 2 3 2" xfId="4486" xr:uid="{F4D73552-DA70-41A6-9FA3-709D0D86DC81}"/>
    <cellStyle name="Input 8 2 4" xfId="2458" xr:uid="{AB529EFB-31D0-40E4-BA31-CE7072DE8119}"/>
    <cellStyle name="Input 8 2 4 2" xfId="4319" xr:uid="{7D8E9A85-AD78-4B4E-AC67-858A34AD429A}"/>
    <cellStyle name="Input 8 2 5" xfId="2798" xr:uid="{3978BFD2-6505-4FC4-9BE9-F7AF743B5B8B}"/>
    <cellStyle name="Input 8 2 5 2" xfId="4655" xr:uid="{F6A2CEF2-E623-416E-B713-FD130BF83D3E}"/>
    <cellStyle name="Input 8 2 6" xfId="2874" xr:uid="{34236996-DA9B-4A57-A72C-AE8B1EBF8F66}"/>
    <cellStyle name="Input 8 2 6 2" xfId="4730" xr:uid="{90A9B612-239E-49C0-8C91-C5AF4F878D13}"/>
    <cellStyle name="Input 8 2 7" xfId="2961" xr:uid="{391EBA59-99EB-480C-B495-529168AAE81A}"/>
    <cellStyle name="Input 8 2 7 2" xfId="4817" xr:uid="{A77E71A0-B7FE-4273-B235-26DBA8AB5FA4}"/>
    <cellStyle name="Input 8 2 8" xfId="3049" xr:uid="{1DE5A3F5-119C-4FBE-A3A4-BB92F5BEA6D4}"/>
    <cellStyle name="Input 8 2 8 2" xfId="4905" xr:uid="{4CB29FED-4D4F-4AED-AECE-7DE99B414644}"/>
    <cellStyle name="Input 8 2 9" xfId="3119" xr:uid="{95E461B7-8DBC-482A-873E-D140D409554B}"/>
    <cellStyle name="Input 8 2 9 2" xfId="4974" xr:uid="{7D2F06F9-B582-464C-8810-05A22C77355B}"/>
    <cellStyle name="Input 8 20" xfId="3407" xr:uid="{33DFF420-64A6-43FB-B056-1327F9C9509D}"/>
    <cellStyle name="Input 8 20 2" xfId="5259" xr:uid="{EA39C3D2-41A9-4045-9C52-A738B24B2AB4}"/>
    <cellStyle name="Input 8 21" xfId="2107" xr:uid="{233017BB-FB47-409E-9122-532FE14D4547}"/>
    <cellStyle name="Input 8 21 2" xfId="3976" xr:uid="{91F45E81-ECE6-4EA8-8D4A-5C3D232FA385}"/>
    <cellStyle name="Input 8 3" xfId="1551" xr:uid="{6EF38B2C-25EE-454A-803A-18417ACA422B}"/>
    <cellStyle name="Input 8 3 10" xfId="1908" xr:uid="{84A48169-CAA5-469D-812B-01235EC51B09}"/>
    <cellStyle name="Input 8 3 10 2" xfId="3783" xr:uid="{89DB49D0-C5AA-4007-BBC8-78327D25075C}"/>
    <cellStyle name="Input 8 3 11" xfId="1853" xr:uid="{09F5D763-23EA-46CA-8EC8-33A3EB8564ED}"/>
    <cellStyle name="Input 8 3 11 2" xfId="3731" xr:uid="{EB69F1C5-72F3-4868-AEBF-A4988D74C335}"/>
    <cellStyle name="Input 8 3 12" xfId="2715" xr:uid="{0240A5A4-29C6-4749-8168-652666567FCC}"/>
    <cellStyle name="Input 8 3 12 2" xfId="4572" xr:uid="{8415CD49-4C67-4A02-BD41-CAE98464E512}"/>
    <cellStyle name="Input 8 3 13" xfId="3141" xr:uid="{6559F9F0-7B46-4F3A-B2F8-C01F4317227B}"/>
    <cellStyle name="Input 8 3 13 2" xfId="4994" xr:uid="{0937967E-B600-427A-8A60-0BE93C1A9CD7}"/>
    <cellStyle name="Input 8 3 14" xfId="3245" xr:uid="{7A9DC76B-F139-4A23-BA8C-AF8DCF0D30A9}"/>
    <cellStyle name="Input 8 3 14 2" xfId="5097" xr:uid="{03C0AC0C-E87D-4002-9370-738181814CBC}"/>
    <cellStyle name="Input 8 3 15" xfId="3332" xr:uid="{51AD0938-964C-4EDC-A35D-6D876C6BFB65}"/>
    <cellStyle name="Input 8 3 15 2" xfId="5184" xr:uid="{C23F9FF7-4424-44F4-BACA-18A1F803F71D}"/>
    <cellStyle name="Input 8 3 16" xfId="2700" xr:uid="{B5BDCCDE-4856-4FF7-9665-DDC753E0C9E3}"/>
    <cellStyle name="Input 8 3 16 2" xfId="4557" xr:uid="{93E03D5C-0F6E-44D0-8485-1527754EFD85}"/>
    <cellStyle name="Input 8 3 17" xfId="1816" xr:uid="{2B974012-C21F-4C9C-B87D-54C40942CBC0}"/>
    <cellStyle name="Input 8 3 17 2" xfId="3695" xr:uid="{282434B0-8C17-463D-93E3-CF64EBFF04C4}"/>
    <cellStyle name="Input 8 3 18" xfId="3447" xr:uid="{FA1DAB18-A901-4F37-9A1E-AF0E7DC0FEB3}"/>
    <cellStyle name="Input 8 3 18 2" xfId="5299" xr:uid="{2F888C82-376B-4A32-B7A7-C506FE68EBE5}"/>
    <cellStyle name="Input 8 3 19" xfId="2565" xr:uid="{72385146-33CE-4E24-8641-14110058A004}"/>
    <cellStyle name="Input 8 3 19 2" xfId="4424" xr:uid="{3883B0A2-41AC-4C00-A75C-A9104B165149}"/>
    <cellStyle name="Input 8 3 2" xfId="2524" xr:uid="{0329A36A-260D-44C4-BA08-E572A061126A}"/>
    <cellStyle name="Input 8 3 2 2" xfId="4384" xr:uid="{27A1A662-6097-46D7-B7DD-14CC2FCFE2E0}"/>
    <cellStyle name="Input 8 3 3" xfId="2594" xr:uid="{F00FA04A-1816-434E-A7DE-D6E5A12A4EDD}"/>
    <cellStyle name="Input 8 3 3 2" xfId="4453" xr:uid="{A14D1678-5F29-46AC-989D-17515754CA8C}"/>
    <cellStyle name="Input 8 3 4" xfId="2439" xr:uid="{B18D4021-3A09-42D7-8AB2-EC576CC5BA2D}"/>
    <cellStyle name="Input 8 3 4 2" xfId="4300" xr:uid="{2B5D6D1F-B4AC-4543-933A-4C1C795580C7}"/>
    <cellStyle name="Input 8 3 5" xfId="2767" xr:uid="{73636A65-940B-40E5-8419-24BAED39D242}"/>
    <cellStyle name="Input 8 3 5 2" xfId="4624" xr:uid="{0FFD033B-8D65-4114-A43C-94BF479C7446}"/>
    <cellStyle name="Input 8 3 6" xfId="2842" xr:uid="{1AA71E31-F4DD-42B2-9D55-3A3F86F5C971}"/>
    <cellStyle name="Input 8 3 6 2" xfId="4698" xr:uid="{E5E8245B-6943-4DFF-8AE9-DF7B1345D9D5}"/>
    <cellStyle name="Input 8 3 7" xfId="2928" xr:uid="{2CF20C34-2522-4829-A89B-1A65011FA32B}"/>
    <cellStyle name="Input 8 3 7 2" xfId="4784" xr:uid="{23C4DCFB-1CCC-4FC4-8EAE-A178D43A211B}"/>
    <cellStyle name="Input 8 3 8" xfId="3019" xr:uid="{D5CB0F7A-EAC8-497E-A67C-CF1AB96D137F}"/>
    <cellStyle name="Input 8 3 8 2" xfId="4875" xr:uid="{0617DDB1-9FBB-43FA-A5FB-0F37DA09C06F}"/>
    <cellStyle name="Input 8 3 9" xfId="3086" xr:uid="{B687BA3F-B5AB-4327-8058-F7C198559DBA}"/>
    <cellStyle name="Input 8 3 9 2" xfId="4941" xr:uid="{D9D3580B-F9FA-4CE2-83FB-8CC1C3804140}"/>
    <cellStyle name="Input 8 4" xfId="2264" xr:uid="{9A4D30B5-E8EF-4CA6-999B-52A3531F27E0}"/>
    <cellStyle name="Input 8 4 2" xfId="4132" xr:uid="{818491CD-E5DA-4DE9-8D26-4DC695B0E223}"/>
    <cellStyle name="Input 8 5" xfId="1648" xr:uid="{C3CBF975-2B7F-4553-AC66-615DD6CEA2BF}"/>
    <cellStyle name="Input 8 5 2" xfId="3528" xr:uid="{E0DEF753-81C8-4E8E-8AE1-68BA22E8C28D}"/>
    <cellStyle name="Input 8 6" xfId="2063" xr:uid="{A724F4F9-4AC2-415C-9F59-0598003A6139}"/>
    <cellStyle name="Input 8 6 2" xfId="3932" xr:uid="{09AF9B29-B8C2-45D7-9328-7A877BB6F454}"/>
    <cellStyle name="Input 8 7" xfId="2719" xr:uid="{1E1E2656-B361-4736-9180-BF229367E95A}"/>
    <cellStyle name="Input 8 7 2" xfId="4576" xr:uid="{49CF31A5-7D2C-4175-926D-7CCE1DD4AC05}"/>
    <cellStyle name="Input 8 8" xfId="2093" xr:uid="{B0E8233C-96BA-4091-9C4D-CAD0BAD81AEC}"/>
    <cellStyle name="Input 8 8 2" xfId="3962" xr:uid="{4CBC57F3-839D-4544-8116-A54813CFFD4F}"/>
    <cellStyle name="Input 8 9" xfId="2276" xr:uid="{7A0F3AC6-4967-43DF-ABBB-35C2CBF9D213}"/>
    <cellStyle name="Input 8 9 2" xfId="4144" xr:uid="{0548BA47-707A-4257-9279-35C9B3515D83}"/>
    <cellStyle name="Input 9" xfId="1120" xr:uid="{7378EF28-C5C1-4B6E-BA59-1C32DD7319CE}"/>
    <cellStyle name="Input 9 10" xfId="2110" xr:uid="{E4974EC4-6683-4AB3-B078-AAE062D5FCA7}"/>
    <cellStyle name="Input 9 10 2" xfId="3979" xr:uid="{A1E6DFE8-2900-49B2-A333-A10E97E97FA8}"/>
    <cellStyle name="Input 9 11" xfId="2687" xr:uid="{7A99545C-AFE6-4C4A-B720-28FDAC34D142}"/>
    <cellStyle name="Input 9 11 2" xfId="4544" xr:uid="{92D08B0F-80C9-4BF8-8F3E-0211B09F9E70}"/>
    <cellStyle name="Input 9 12" xfId="1984" xr:uid="{257AA854-E19B-4D1A-8C21-ECDACA7211BF}"/>
    <cellStyle name="Input 9 12 2" xfId="3856" xr:uid="{F0923BF1-F299-43E7-AD12-0533E431DE21}"/>
    <cellStyle name="Input 9 13" xfId="2029" xr:uid="{8F1F772F-01AA-4AEE-A49D-8445BDE90C95}"/>
    <cellStyle name="Input 9 13 2" xfId="3899" xr:uid="{A197656B-CE35-40AE-9712-046C256E4714}"/>
    <cellStyle name="Input 9 14" xfId="3148" xr:uid="{20E68CEC-D57F-4EF6-A30E-394B38F6284F}"/>
    <cellStyle name="Input 9 14 2" xfId="5001" xr:uid="{A24E1615-C088-4B98-BCA1-D9D1ED9825B2}"/>
    <cellStyle name="Input 9 15" xfId="1894" xr:uid="{3216B7A8-5DC4-4BF6-A071-1A4D8F607421}"/>
    <cellStyle name="Input 9 15 2" xfId="3770" xr:uid="{DCA0D73B-CB10-43BB-BE39-4881FD1A9838}"/>
    <cellStyle name="Input 9 16" xfId="3205" xr:uid="{6EECF25B-8B85-4FB8-A2A3-103A97E0793A}"/>
    <cellStyle name="Input 9 16 2" xfId="5057" xr:uid="{B51E4485-46D7-40F7-AE1C-03A5A81AE3F3}"/>
    <cellStyle name="Input 9 17" xfId="3153" xr:uid="{A26EFCA8-C9BE-4D3A-A7F0-8D475DBC9EA8}"/>
    <cellStyle name="Input 9 17 2" xfId="5006" xr:uid="{7E09B801-4B96-4787-AE66-FC6CB88B0F41}"/>
    <cellStyle name="Input 9 18" xfId="1696" xr:uid="{0CB5BDE6-13BE-4E05-8892-FF3A199E6C52}"/>
    <cellStyle name="Input 9 18 2" xfId="3575" xr:uid="{71F60A8F-D3ED-49E9-804A-9AACFDC12CA7}"/>
    <cellStyle name="Input 9 19" xfId="3186" xr:uid="{873B514A-9B55-4D13-9929-4D0322435CA6}"/>
    <cellStyle name="Input 9 19 2" xfId="5039" xr:uid="{834E86F7-D348-4902-AD2B-A7040CFC69D9}"/>
    <cellStyle name="Input 9 2" xfId="1585" xr:uid="{E710C0E6-AA37-4EBF-BCFB-DE9F44968847}"/>
    <cellStyle name="Input 9 2 10" xfId="1913" xr:uid="{86C43C06-8C9A-42CC-B0D2-21D8CCD06436}"/>
    <cellStyle name="Input 9 2 10 2" xfId="3788" xr:uid="{644D151A-00C2-4264-8DB0-BF06CFD5572C}"/>
    <cellStyle name="Input 9 2 11" xfId="2378" xr:uid="{5FFB4377-96C1-4E44-AF25-53B51DE44FA8}"/>
    <cellStyle name="Input 9 2 11 2" xfId="4241" xr:uid="{45D9F3CA-E928-4082-A822-6F154F3AF04C}"/>
    <cellStyle name="Input 9 2 12" xfId="2279" xr:uid="{7039B170-AAED-4C9F-8A55-1EE9A3198B9F}"/>
    <cellStyle name="Input 9 2 12 2" xfId="4147" xr:uid="{E82F9E32-3A77-4664-9B2C-22D57CD13EE0}"/>
    <cellStyle name="Input 9 2 13" xfId="2289" xr:uid="{59454E41-DEA1-4A31-AA5A-4508C5B30459}"/>
    <cellStyle name="Input 9 2 13 2" xfId="4157" xr:uid="{504EE5CC-4D3B-449C-B629-7F4968942C94}"/>
    <cellStyle name="Input 9 2 14" xfId="3278" xr:uid="{4D57A2CF-67EC-4DA3-BB3B-A2408A0E3BA6}"/>
    <cellStyle name="Input 9 2 14 2" xfId="5130" xr:uid="{1F8508DE-396E-4447-98E2-4D38EEFC94F9}"/>
    <cellStyle name="Input 9 2 15" xfId="3363" xr:uid="{B5F2EF34-2F63-40C7-B6CC-30E0208F07A1}"/>
    <cellStyle name="Input 9 2 15 2" xfId="5215" xr:uid="{243EF246-B8EF-4D6E-B75D-ADE7867F8FD4}"/>
    <cellStyle name="Input 9 2 16" xfId="3220" xr:uid="{AE20AB01-9BB9-4C24-9D4C-BBBCC90A54C6}"/>
    <cellStyle name="Input 9 2 16 2" xfId="5072" xr:uid="{65056991-DAE1-4A56-B8ED-32DBF4686CD3}"/>
    <cellStyle name="Input 9 2 17" xfId="2331" xr:uid="{1875DD58-4C64-412B-B624-BD4FB39BD7CD}"/>
    <cellStyle name="Input 9 2 17 2" xfId="4198" xr:uid="{0ACA9956-9D47-41C8-AFC9-FD65351AA3B2}"/>
    <cellStyle name="Input 9 2 18" xfId="3478" xr:uid="{EDDB8A3A-F415-4E51-BA84-19DB97A49C2B}"/>
    <cellStyle name="Input 9 2 18 2" xfId="5330" xr:uid="{2DA86A1A-559E-4F70-BE73-A7E548EDB867}"/>
    <cellStyle name="Input 9 2 19" xfId="2345" xr:uid="{2FDBE0B4-63F2-468F-A0F1-A38ABECBC1A2}"/>
    <cellStyle name="Input 9 2 19 2" xfId="4210" xr:uid="{7612F3E3-4DE4-4708-B0FA-06219CA53E19}"/>
    <cellStyle name="Input 9 2 2" xfId="2555" xr:uid="{8C74E5AA-3EB3-4B80-AA7D-1030FDE53F6E}"/>
    <cellStyle name="Input 9 2 2 2" xfId="4415" xr:uid="{5C635628-05D7-4220-A456-FB979C5374D0}"/>
    <cellStyle name="Input 9 2 3" xfId="2628" xr:uid="{AAC1600D-A086-4BE1-84E7-E4CE8016B96F}"/>
    <cellStyle name="Input 9 2 3 2" xfId="4487" xr:uid="{CBD23536-1969-473A-B86F-6DD9827F8078}"/>
    <cellStyle name="Input 9 2 4" xfId="2453" xr:uid="{D2B091A3-D1D1-4FD2-91F7-EA169877539B}"/>
    <cellStyle name="Input 9 2 4 2" xfId="4314" xr:uid="{994E830F-32B4-4B79-B709-57AD3C5356ED}"/>
    <cellStyle name="Input 9 2 5" xfId="2799" xr:uid="{5853728C-4131-40E3-826B-B30E2347D939}"/>
    <cellStyle name="Input 9 2 5 2" xfId="4656" xr:uid="{F13A0C86-CA9C-4302-A8FB-24CCBD403DE6}"/>
    <cellStyle name="Input 9 2 6" xfId="2875" xr:uid="{1F9B9CE0-77F8-450F-815C-929566897BBC}"/>
    <cellStyle name="Input 9 2 6 2" xfId="4731" xr:uid="{91558A25-8132-4ADD-9953-075E995D368B}"/>
    <cellStyle name="Input 9 2 7" xfId="2962" xr:uid="{3E5D26B6-F2A7-44C1-976F-EFAD13737A12}"/>
    <cellStyle name="Input 9 2 7 2" xfId="4818" xr:uid="{EDCF7601-5002-49E5-8BF8-D7E1ED7A34B4}"/>
    <cellStyle name="Input 9 2 8" xfId="3050" xr:uid="{7BDDC66A-64EE-40E8-BBCD-091F4F43BA00}"/>
    <cellStyle name="Input 9 2 8 2" xfId="4906" xr:uid="{44E64DC8-950A-409D-8887-111728961B9D}"/>
    <cellStyle name="Input 9 2 9" xfId="3120" xr:uid="{A2C838E0-454E-4E6D-BCD8-0D4AA6C318D1}"/>
    <cellStyle name="Input 9 2 9 2" xfId="4975" xr:uid="{91F765CA-A6D9-49D0-BF29-EF40DEDA2B6C}"/>
    <cellStyle name="Input 9 20" xfId="3410" xr:uid="{1E0EFB63-4ED6-4F51-9623-01364623A2F9}"/>
    <cellStyle name="Input 9 20 2" xfId="5262" xr:uid="{ED13D768-1D0A-4222-8CDC-8F1B52497FB5}"/>
    <cellStyle name="Input 9 21" xfId="3207" xr:uid="{9C116448-6203-424A-B830-541DD936319C}"/>
    <cellStyle name="Input 9 21 2" xfId="5059" xr:uid="{BB26ED62-12EE-4535-957E-26B802D91F54}"/>
    <cellStyle name="Input 9 3" xfId="1550" xr:uid="{8AB2981E-E8CA-4983-8FFB-72EA4CEE715F}"/>
    <cellStyle name="Input 9 3 10" xfId="1717" xr:uid="{3ACDFE96-D0D6-47DE-BD42-2A936D277042}"/>
    <cellStyle name="Input 9 3 10 2" xfId="3596" xr:uid="{25169AA1-52DF-4CB7-9EF3-142A5B3FA582}"/>
    <cellStyle name="Input 9 3 11" xfId="2053" xr:uid="{4EA87CAE-41BD-4FBE-BF7E-A1EA6BE8C425}"/>
    <cellStyle name="Input 9 3 11 2" xfId="3922" xr:uid="{8A9CA272-3196-4DE3-A4F0-7D3EA2970951}"/>
    <cellStyle name="Input 9 3 12" xfId="2804" xr:uid="{6B9A54C7-50B5-4687-97EA-4EB9797A9402}"/>
    <cellStyle name="Input 9 3 12 2" xfId="4661" xr:uid="{FE41F9B5-05B5-42F5-BCDB-D866CE647A0A}"/>
    <cellStyle name="Input 9 3 13" xfId="2463" xr:uid="{BE545F41-8C98-465B-8902-AA9F64A047C6}"/>
    <cellStyle name="Input 9 3 13 2" xfId="4324" xr:uid="{C9D7D056-0A66-45FA-8DAE-EC86C264D71C}"/>
    <cellStyle name="Input 9 3 14" xfId="3244" xr:uid="{6BCD61E2-536F-4A1E-8F3C-FB7C64E9B839}"/>
    <cellStyle name="Input 9 3 14 2" xfId="5096" xr:uid="{DEEB65C6-2076-48F2-BC26-286B8753E6B2}"/>
    <cellStyle name="Input 9 3 15" xfId="3331" xr:uid="{E11ED312-AEE1-41BD-9F69-E9338D0BFA77}"/>
    <cellStyle name="Input 9 3 15 2" xfId="5183" xr:uid="{B5DAC3B0-0DC1-4A2F-B711-DC904F460EC6}"/>
    <cellStyle name="Input 9 3 16" xfId="1856" xr:uid="{4222DE94-08D2-4662-9E59-F96559AB8371}"/>
    <cellStyle name="Input 9 3 16 2" xfId="3734" xr:uid="{00CEDF55-D3E0-4718-AED3-F65BEA2A028F}"/>
    <cellStyle name="Input 9 3 17" xfId="1838" xr:uid="{049EE40F-6B0D-42B7-8BF1-89E6ACB5DA2F}"/>
    <cellStyle name="Input 9 3 17 2" xfId="3716" xr:uid="{BA0B875A-67F6-41CC-9D69-F39DD8D53C88}"/>
    <cellStyle name="Input 9 3 18" xfId="3446" xr:uid="{A0CA46FB-4616-4456-BDE4-6DA4AF912383}"/>
    <cellStyle name="Input 9 3 18 2" xfId="5298" xr:uid="{0DF2BCFE-E422-4A44-B503-AFA10394D759}"/>
    <cellStyle name="Input 9 3 19" xfId="3191" xr:uid="{FCA74716-345A-4186-B764-5E756F83DF49}"/>
    <cellStyle name="Input 9 3 19 2" xfId="5043" xr:uid="{A1707BA3-2E14-41AF-8839-DE80BE02B675}"/>
    <cellStyle name="Input 9 3 2" xfId="2523" xr:uid="{EA2BAD8D-27A8-4CAB-833E-98B66ACCE977}"/>
    <cellStyle name="Input 9 3 2 2" xfId="4383" xr:uid="{060FDFC3-F4EE-4745-A97B-07375B41BFA1}"/>
    <cellStyle name="Input 9 3 3" xfId="2593" xr:uid="{A214D8AF-4380-4921-839B-2B6BF5FFC613}"/>
    <cellStyle name="Input 9 3 3 2" xfId="4452" xr:uid="{89EB2A25-5FC7-40B1-ABD6-2D65F7739C80}"/>
    <cellStyle name="Input 9 3 4" xfId="2445" xr:uid="{5A83C711-24C8-4208-A449-7DC95FA4C59D}"/>
    <cellStyle name="Input 9 3 4 2" xfId="4306" xr:uid="{B6DA2C2F-09D0-457F-AC63-70F0DB4CE149}"/>
    <cellStyle name="Input 9 3 5" xfId="2766" xr:uid="{68A284EF-6453-4DCD-97CA-5ADBD459AF71}"/>
    <cellStyle name="Input 9 3 5 2" xfId="4623" xr:uid="{B8CF507E-B6B4-42F0-908E-916A5BD7920E}"/>
    <cellStyle name="Input 9 3 6" xfId="2841" xr:uid="{D85F2FF1-6E51-412F-82A0-3F38CD63E429}"/>
    <cellStyle name="Input 9 3 6 2" xfId="4697" xr:uid="{3A6F63D9-70B0-494D-AFE4-6F95AD91BAAA}"/>
    <cellStyle name="Input 9 3 7" xfId="2927" xr:uid="{BDF4E8A9-CB3E-49B3-B03F-A8012578307A}"/>
    <cellStyle name="Input 9 3 7 2" xfId="4783" xr:uid="{2A9F72C5-ECAE-4308-B42B-2AB150748351}"/>
    <cellStyle name="Input 9 3 8" xfId="3018" xr:uid="{0D34DBED-6EBD-4489-9881-439A2274448E}"/>
    <cellStyle name="Input 9 3 8 2" xfId="4874" xr:uid="{1962291A-DF68-4233-9E0D-69A0F6C15159}"/>
    <cellStyle name="Input 9 3 9" xfId="3085" xr:uid="{278528BF-A90B-4B11-81CD-1061538F9B11}"/>
    <cellStyle name="Input 9 3 9 2" xfId="4940" xr:uid="{3517BB1A-57F6-44CF-B4ED-EEDBED187A0D}"/>
    <cellStyle name="Input 9 4" xfId="2265" xr:uid="{B023BCD7-74FA-4557-ADBD-6DF66C556C5D}"/>
    <cellStyle name="Input 9 4 2" xfId="4133" xr:uid="{54865C72-0B22-4A52-9160-37E1598BC570}"/>
    <cellStyle name="Input 9 5" xfId="1986" xr:uid="{491592CD-F219-429A-A1F5-73DE2EB4382C}"/>
    <cellStyle name="Input 9 5 2" xfId="3858" xr:uid="{C95EA64C-7382-4B9A-85D9-9EC5DB336249}"/>
    <cellStyle name="Input 9 6" xfId="2388" xr:uid="{FAA0C5B7-F498-478E-B13F-9C6D3A5752D7}"/>
    <cellStyle name="Input 9 6 2" xfId="4250" xr:uid="{9ADEC004-79F4-48BF-BB32-922D3677CF8D}"/>
    <cellStyle name="Input 9 7" xfId="2674" xr:uid="{994F6C00-693A-461E-949B-3CAEC2D7482D}"/>
    <cellStyle name="Input 9 7 2" xfId="4531" xr:uid="{3FBF300A-4543-4D18-8150-78F0E1014A95}"/>
    <cellStyle name="Input 9 8" xfId="2092" xr:uid="{D4EAAC73-8265-4878-BA64-9A740B537C8E}"/>
    <cellStyle name="Input 9 8 2" xfId="3961" xr:uid="{A9A76657-60F5-420B-B736-24286271CE9B}"/>
    <cellStyle name="Input 9 9" xfId="2277" xr:uid="{916AE193-CCA4-4A06-B677-E041FEE28C9E}"/>
    <cellStyle name="Input 9 9 2" xfId="4145" xr:uid="{1C7197D1-3477-4048-ADAD-30ED8137685F}"/>
    <cellStyle name="Input_121xx-00-CPwh for 11speed" xfId="1121" xr:uid="{7E7FACA8-CFAE-452E-8C28-26620B962125}"/>
    <cellStyle name="Lien hypertexte 2" xfId="1617" xr:uid="{6DCEE7C6-2764-42F7-939B-6540FEFDBC8B}"/>
    <cellStyle name="Link Currency (0)" xfId="1122" xr:uid="{6D62C32B-FC3B-492F-9174-06EDCB050EDC}"/>
    <cellStyle name="Link Currency (2)" xfId="1123" xr:uid="{53BB6AD2-BA66-4B8C-8911-2B7AB006DC20}"/>
    <cellStyle name="Link Units (0)" xfId="1124" xr:uid="{BFB0FB0C-1351-4C6B-9D10-12BADCC81D41}"/>
    <cellStyle name="Link Units (1)" xfId="1125" xr:uid="{6264DF29-F155-44C4-8C6F-FAB9248D66D0}"/>
    <cellStyle name="Link Units (2)" xfId="1126" xr:uid="{E46666EF-DB6F-42C1-A29A-FA0A3527BA30}"/>
    <cellStyle name="Linked Cell" xfId="60" xr:uid="{426EB73F-E0A2-4798-B183-9847913DDA57}"/>
    <cellStyle name="Linked Cell 2" xfId="1127" xr:uid="{3C0BA47B-DB3F-4196-BA51-EF0B3A278D60}"/>
    <cellStyle name="Linked Cell 3" xfId="1128" xr:uid="{96F31D6A-88B2-4CDE-9341-447525076ECE}"/>
    <cellStyle name="Linked Cell 4" xfId="1129" xr:uid="{281B8385-23E3-4C5C-8A6E-0C047974F169}"/>
    <cellStyle name="Millares [0]_pldt" xfId="1130" xr:uid="{03D06674-4509-4366-A3F0-856BFC84D2DD}"/>
    <cellStyle name="Millares_pldt" xfId="1131" xr:uid="{602FE90A-6C32-4D1B-AC92-F6DFE0036E08}"/>
    <cellStyle name="Milliers 2" xfId="1614" xr:uid="{F038C9A0-2607-49ED-9DCD-FD69388A9114}"/>
    <cellStyle name="Milliers 2 2" xfId="1620" xr:uid="{2803E07F-EE84-4C08-A76C-E070DC0F13A4}"/>
    <cellStyle name="Moneda [0]_pldt" xfId="1132" xr:uid="{C88156F6-8FD6-4343-BC60-5AE56C7BE3FF}"/>
    <cellStyle name="Moneda_pldt" xfId="1133" xr:uid="{B538199B-BCD6-49FA-B114-674A958BF88F}"/>
    <cellStyle name="Monétaire 2" xfId="8" xr:uid="{2FEB261A-A6D6-4A49-AE8D-01E230ABCD17}"/>
    <cellStyle name="Monétaire 2 2" xfId="1615" xr:uid="{48DDCD0C-043B-46FA-878D-ABB33C490656}"/>
    <cellStyle name="Monétaire 2 3" xfId="1621" xr:uid="{57AB4A3D-25E8-444E-9847-178466730A3E}"/>
    <cellStyle name="Neutral 2" xfId="1134" xr:uid="{7C4DC99D-343C-4F00-B814-3B70B87DD63A}"/>
    <cellStyle name="Neutral 3" xfId="1135" xr:uid="{CA1D5159-F5CC-4006-9B8B-19EB7E513401}"/>
    <cellStyle name="Neutral 4" xfId="1136" xr:uid="{860C139B-B090-4DF6-A60F-9164D9222F0D}"/>
    <cellStyle name="Neutral 5" xfId="61" xr:uid="{5726EA67-1681-4506-A5E9-B9F4F273B581}"/>
    <cellStyle name="Normal" xfId="0" builtinId="0"/>
    <cellStyle name="Normal - Style1" xfId="1137" xr:uid="{BC77D932-A17D-41C0-A0AF-5AE013C258B5}"/>
    <cellStyle name="Normal 10" xfId="1534" xr:uid="{F90E3BAD-24CC-44CC-A44E-447DAFB0EA1F}"/>
    <cellStyle name="Normal 11" xfId="1601" xr:uid="{DA7D4834-C6C1-4D10-9E5B-CD16BFD74426}"/>
    <cellStyle name="Normal 12" xfId="1537" xr:uid="{8ED82DB6-1881-47C8-AA65-850F3E4CECDC}"/>
    <cellStyle name="Normal 13" xfId="1533" xr:uid="{0CD514F2-B064-4D66-876B-C349F0B865CB}"/>
    <cellStyle name="Normal 14" xfId="1540" xr:uid="{265B082D-7FE4-432C-BA75-8E05D3A99EF6}"/>
    <cellStyle name="Normal 15" xfId="1595" xr:uid="{C37946B6-EA12-4A59-B003-9522BD409519}"/>
    <cellStyle name="Normal 16" xfId="1603" xr:uid="{3DE40B4A-4D01-4C00-BC5F-BFBD281C3236}"/>
    <cellStyle name="Normal 17" xfId="1613" xr:uid="{80200D4B-F4CB-4026-ADC5-7877419DB947}"/>
    <cellStyle name="Normal 18" xfId="1619" xr:uid="{CD5A8BC7-7C84-4548-A8FC-95CA5E37DFD1}"/>
    <cellStyle name="Normal 19" xfId="1624" xr:uid="{CC124123-F55E-4481-85F4-AA12D8FF31C9}"/>
    <cellStyle name="Normal 2" xfId="3" xr:uid="{471DDCEA-ABC4-4283-BAB6-3B113A4A33B8}"/>
    <cellStyle name="Normal 2 2" xfId="1138" xr:uid="{AAF89D22-34C1-4A47-8B4A-D41C8CE71DE3}"/>
    <cellStyle name="Normal 2 3" xfId="1139" xr:uid="{1303726D-A2DE-4CDB-A681-1509D3952B35}"/>
    <cellStyle name="Normal 2 3 2" xfId="1140" xr:uid="{83836BB1-1BF2-4A86-A5AA-E8DC7BBC1D1D}"/>
    <cellStyle name="Normal 20" xfId="1626" xr:uid="{12C55B0C-98A9-40FB-87F3-C57C50E2F949}"/>
    <cellStyle name="Normal 21" xfId="1625" xr:uid="{A058262B-BF86-41BD-B2B6-AF786ECA008B}"/>
    <cellStyle name="Normal 22" xfId="1627" xr:uid="{C33A5F2B-2919-445B-ADAF-534ABF540FC5}"/>
    <cellStyle name="Normal 23" xfId="2" xr:uid="{A1842995-33A9-473C-BBC6-077359FF2572}"/>
    <cellStyle name="Normal 24" xfId="1628" xr:uid="{3A278E72-7931-4E4A-B806-3E33E509B6BD}"/>
    <cellStyle name="Normal 25" xfId="2377" xr:uid="{A617154D-1CD6-431D-B60C-6613C906595B}"/>
    <cellStyle name="Normal 26" xfId="1867" xr:uid="{62A9007A-E120-4D47-9FF0-1968C7124649}"/>
    <cellStyle name="Normal 27" xfId="2355" xr:uid="{E8907FF5-0023-4A39-873F-07C878077755}"/>
    <cellStyle name="Normal 28" xfId="1950" xr:uid="{E3263BB8-8537-4C67-B8B7-668F45EF4A78}"/>
    <cellStyle name="Normal 29" xfId="2337" xr:uid="{57F9698F-B036-4002-A4DA-85CE7E32A86E}"/>
    <cellStyle name="Normal 3" xfId="1" xr:uid="{11F40D54-5A3A-4935-BEFF-88DE4FEE239E}"/>
    <cellStyle name="Normal 3 2" xfId="1142" xr:uid="{1CEAD9DA-0DC3-4397-ACB1-1D6805A143FF}"/>
    <cellStyle name="Normal 3 3" xfId="1141" xr:uid="{08C687D0-C157-46AA-A0E9-3C998F97B89B}"/>
    <cellStyle name="Normal 3 4" xfId="1616" xr:uid="{61821720-BDC6-4C77-B6D3-4E377C5C79BB}"/>
    <cellStyle name="Normal 3 5" xfId="1622" xr:uid="{AEEA2773-B9A5-4103-90C7-89A5B643A958}"/>
    <cellStyle name="Normal 3 6" xfId="17" xr:uid="{27FA66A9-651A-450E-8CD4-0A3AEF635717}"/>
    <cellStyle name="Normal 30" xfId="2660" xr:uid="{BB57CDCA-29C2-4699-88A0-90B91A252E32}"/>
    <cellStyle name="Normal 31" xfId="1922" xr:uid="{7638B02F-F109-40E1-BE70-DC14E811C5DF}"/>
    <cellStyle name="Normal 32" xfId="2006" xr:uid="{0777A2C6-3514-4A70-B222-1ACE49829A67}"/>
    <cellStyle name="Normal 33" xfId="2520" xr:uid="{A17B8AD6-A890-4AD9-B8B8-69BA5384483B}"/>
    <cellStyle name="Normal 34" xfId="2037" xr:uid="{48234F19-22E8-4EE0-8B95-DE140CBE4C21}"/>
    <cellStyle name="Normal 35" xfId="1968" xr:uid="{5572DA3E-B8CB-4811-88E8-528C1D1BB855}"/>
    <cellStyle name="Normal 36" xfId="2832" xr:uid="{9CD7DFFF-255E-468C-99B6-E421E697F994}"/>
    <cellStyle name="Normal 37" xfId="2008" xr:uid="{4BBE6030-257A-4361-8884-E756EB81649D}"/>
    <cellStyle name="Normal 38" xfId="2299" xr:uid="{162CA539-B6F4-4352-B009-A091F69C5352}"/>
    <cellStyle name="Normal 39" xfId="1897" xr:uid="{F6FB00F3-1FC8-4B98-BA73-86BC55E0AA21}"/>
    <cellStyle name="Normal 4" xfId="16" xr:uid="{CD0D3DBB-A250-4B77-8FAF-BA15B7B4A16A}"/>
    <cellStyle name="Normal 4 2" xfId="1144" xr:uid="{43602800-9B52-4A1F-931C-569993176ACC}"/>
    <cellStyle name="Normal 4 3" xfId="1143" xr:uid="{66E87560-E661-40F1-AB06-02938EE58CF5}"/>
    <cellStyle name="Normal 40" xfId="2341" xr:uid="{0862D4AB-4BD3-4A6C-AA50-C2942AD3CC38}"/>
    <cellStyle name="Normal 41" xfId="2432" xr:uid="{87D5B231-AB52-4217-BAC7-115054FEB028}"/>
    <cellStyle name="Normal 42" xfId="1883" xr:uid="{FD479E8F-E68B-4FD5-B808-B51ACCDEED24}"/>
    <cellStyle name="Normal 43" xfId="1654" xr:uid="{7BCC42DF-67E5-4365-8898-ED00E2616F2B}"/>
    <cellStyle name="Normal 44" xfId="1822" xr:uid="{D674DF63-5EBD-40FE-B2EA-DCB76E856876}"/>
    <cellStyle name="Normal 45" xfId="3073" xr:uid="{8FE85A41-BBE2-4208-84EE-C230CF9D1B3A}"/>
    <cellStyle name="Normal 46" xfId="3131" xr:uid="{BACE11EE-5CFC-45AA-B64E-A9A601412664}"/>
    <cellStyle name="Normal 47" xfId="2163" xr:uid="{A81CCAE3-E664-4913-A3EA-B9994024854D}"/>
    <cellStyle name="Normal 48" xfId="3189" xr:uid="{CA38E525-9D4B-4224-A42D-8BE34DD3CC16}"/>
    <cellStyle name="Normal 49" xfId="2560" xr:uid="{124772D8-5B85-418E-ADE1-4FDA287F1398}"/>
    <cellStyle name="Normal 5" xfId="21" xr:uid="{7063502D-F50E-4123-B92F-E464A6315804}"/>
    <cellStyle name="Normal 50" xfId="3140" xr:uid="{B7B54920-12B7-44FC-A87F-63ABE0BCC82F}"/>
    <cellStyle name="Normal 51" xfId="1646" xr:uid="{87B1EACE-0D34-4C35-85B0-70E29DD6D3B4}"/>
    <cellStyle name="Normal 52" xfId="2654" xr:uid="{2C661B66-F8AB-4688-B8D7-14B3D971B79B}"/>
    <cellStyle name="Normal 53" xfId="2381" xr:uid="{09D823AA-68DC-414F-A415-F9494FBD2F4F}"/>
    <cellStyle name="Normal 6" xfId="24" xr:uid="{2181E3A9-22CC-4C9E-8630-8B7468421C1D}"/>
    <cellStyle name="Normal 7" xfId="25" xr:uid="{9AC33BDA-3CE2-466F-BADF-DF0DAEB99E8E}"/>
    <cellStyle name="Normal 8" xfId="1522" xr:uid="{790B8820-9415-43D0-8B2B-C76ADFE930D7}"/>
    <cellStyle name="Normal 9" xfId="1608" xr:uid="{DDB201D3-1136-473E-9FA0-9AC31C3D3837}"/>
    <cellStyle name="Note 2" xfId="1145" xr:uid="{FEC7C08B-0F21-460B-B7C4-4948EC782793}"/>
    <cellStyle name="Note 3" xfId="1146" xr:uid="{47314140-21C8-47BA-BE57-E5F8548797F0}"/>
    <cellStyle name="Note 3 10" xfId="2902" xr:uid="{B06C9D5A-67CA-41C4-8054-4FAA491FFC16}"/>
    <cellStyle name="Note 3 10 2" xfId="4758" xr:uid="{C9F0E4E6-F6C4-49D7-AAED-631EEE0C818D}"/>
    <cellStyle name="Note 3 11" xfId="2274" xr:uid="{58809785-9715-40B3-A6DC-914C9A10BF08}"/>
    <cellStyle name="Note 3 11 2" xfId="4142" xr:uid="{B3864A62-4D7C-4BC4-961A-35EB9F43712F}"/>
    <cellStyle name="Note 3 12" xfId="2907" xr:uid="{DB8C5F8C-E3AB-4970-918A-ECEC77B3C60A}"/>
    <cellStyle name="Note 3 12 2" xfId="4763" xr:uid="{90E5CD79-F930-40B4-A55B-94B88EACBBAF}"/>
    <cellStyle name="Note 3 13" xfId="3016" xr:uid="{A467F18B-7D5C-40DF-AE6F-C6BAEF32ED07}"/>
    <cellStyle name="Note 3 13 2" xfId="4872" xr:uid="{253C268B-78EC-44F8-9A3E-76209822C40F}"/>
    <cellStyle name="Note 3 14" xfId="2189" xr:uid="{2FCC1AD3-D571-4E24-A2FE-4D1A1BED2404}"/>
    <cellStyle name="Note 3 14 2" xfId="4057" xr:uid="{49A16579-3448-4D8F-B15D-58E8828F6D4C}"/>
    <cellStyle name="Note 3 15" xfId="2152" xr:uid="{9E6526FD-470D-4122-BF5F-9165B7DF71A3}"/>
    <cellStyle name="Note 3 15 2" xfId="4021" xr:uid="{E36C5CE1-9C46-40E4-AE70-F1D04E851849}"/>
    <cellStyle name="Note 3 16" xfId="1842" xr:uid="{E0855736-6CCC-49D3-B54B-E94D65B8B00A}"/>
    <cellStyle name="Note 3 16 2" xfId="3720" xr:uid="{49329B86-8AA1-496F-B016-17ABDC9A2C66}"/>
    <cellStyle name="Note 3 17" xfId="1903" xr:uid="{9A0CDFA1-FD5C-4AFE-921F-B27154E8F6D0}"/>
    <cellStyle name="Note 3 17 2" xfId="3778" xr:uid="{49C9F3BE-49E0-407E-8851-5A20A78F59BE}"/>
    <cellStyle name="Note 3 18" xfId="2393" xr:uid="{A287F4E1-9F5C-42D8-B686-A436283FCF11}"/>
    <cellStyle name="Note 3 18 2" xfId="4255" xr:uid="{AB1AA7B6-EE23-4114-A3A5-FD501F716249}"/>
    <cellStyle name="Note 3 19" xfId="2125" xr:uid="{09E57CED-2103-402E-AA89-F8464D3D0AAB}"/>
    <cellStyle name="Note 3 19 2" xfId="3994" xr:uid="{0C853512-974E-49D2-B238-60BB038DF828}"/>
    <cellStyle name="Note 3 2" xfId="1586" xr:uid="{F01328C8-EE6E-4C4C-94BF-90DCB702D7D6}"/>
    <cellStyle name="Note 3 2 10" xfId="1837" xr:uid="{139BD406-336D-48D5-BB88-93ED847B0229}"/>
    <cellStyle name="Note 3 2 10 2" xfId="3715" xr:uid="{6AF8E1F6-7DED-428B-A708-5BE04418D16C}"/>
    <cellStyle name="Note 3 2 11" xfId="1684" xr:uid="{82D76C61-7B6D-4165-B2DB-AF3722C30762}"/>
    <cellStyle name="Note 3 2 11 2" xfId="3563" xr:uid="{9BFACA26-236F-41ED-9880-0E62BF75C15D}"/>
    <cellStyle name="Note 3 2 12" xfId="2004" xr:uid="{FECC456E-1887-4971-A30E-B0D36E84BFCD}"/>
    <cellStyle name="Note 3 2 12 2" xfId="3876" xr:uid="{484F8C90-784D-4E13-9C86-C8311019B395}"/>
    <cellStyle name="Note 3 2 13" xfId="1740" xr:uid="{7F809EBC-A74E-462E-88C2-B06BF1AC84F1}"/>
    <cellStyle name="Note 3 2 13 2" xfId="3619" xr:uid="{51488EF1-6812-42ED-B370-9C145B738ABC}"/>
    <cellStyle name="Note 3 2 14" xfId="3279" xr:uid="{8F02932D-221C-4AFA-9271-897EFFAF57E0}"/>
    <cellStyle name="Note 3 2 14 2" xfId="5131" xr:uid="{8BE65368-14BB-4EC5-8FCE-F62A64CBDA16}"/>
    <cellStyle name="Note 3 2 15" xfId="3364" xr:uid="{DAD6C5B3-3CC6-4FD8-9732-3A7B039E3A6C}"/>
    <cellStyle name="Note 3 2 15 2" xfId="5216" xr:uid="{45B4A796-A41F-41FC-AE95-90202E3358DD}"/>
    <cellStyle name="Note 3 2 16" xfId="3305" xr:uid="{DF09004C-42A8-4F78-BB57-A81D1CC516B2}"/>
    <cellStyle name="Note 3 2 16 2" xfId="5157" xr:uid="{30C0B76D-5B48-4FEF-A91F-FEAC61DD4539}"/>
    <cellStyle name="Note 3 2 17" xfId="1959" xr:uid="{3A6B17F9-FD8F-4738-897B-B6E32A122E36}"/>
    <cellStyle name="Note 3 2 17 2" xfId="3832" xr:uid="{7B68846D-2154-49F1-BD99-58773EA7FEEE}"/>
    <cellStyle name="Note 3 2 18" xfId="3479" xr:uid="{9F29139A-D68F-40AA-888E-372E68B1AD57}"/>
    <cellStyle name="Note 3 2 18 2" xfId="5331" xr:uid="{63C239F6-E0E2-462B-8401-35BB58064B2C}"/>
    <cellStyle name="Note 3 2 19" xfId="3143" xr:uid="{8933B443-F25E-4C3B-9BE2-6D8F7191E6FF}"/>
    <cellStyle name="Note 3 2 19 2" xfId="4996" xr:uid="{1DAE81EB-E352-4CFB-8237-403020FC756D}"/>
    <cellStyle name="Note 3 2 2" xfId="2556" xr:uid="{19265DA8-8006-4B48-841A-E92CC159FF1F}"/>
    <cellStyle name="Note 3 2 2 2" xfId="4416" xr:uid="{220D5F8B-F870-46CB-9CBC-11A824339F62}"/>
    <cellStyle name="Note 3 2 3" xfId="2629" xr:uid="{512999E2-AB05-42B0-84A9-49DE5016D5EB}"/>
    <cellStyle name="Note 3 2 3 2" xfId="4488" xr:uid="{D59D7C2D-2B7F-422A-93ED-17295B90F558}"/>
    <cellStyle name="Note 3 2 4" xfId="1774" xr:uid="{BCCC1321-AA81-41AF-B381-C274811A61A9}"/>
    <cellStyle name="Note 3 2 4 2" xfId="3653" xr:uid="{0C724631-4B60-427C-A3B7-A932BDE80501}"/>
    <cellStyle name="Note 3 2 5" xfId="2800" xr:uid="{FF198B76-59D5-4C32-961C-2698417265A0}"/>
    <cellStyle name="Note 3 2 5 2" xfId="4657" xr:uid="{F9EFB42E-BEEF-481C-86A1-C4C03D14CCE6}"/>
    <cellStyle name="Note 3 2 6" xfId="2876" xr:uid="{F7FADA75-4E71-4A8B-AA1B-5DF40ADAFAE1}"/>
    <cellStyle name="Note 3 2 6 2" xfId="4732" xr:uid="{74D685BB-312B-4DBA-9FE0-09923EE6680A}"/>
    <cellStyle name="Note 3 2 7" xfId="2963" xr:uid="{0779F2BD-B7C3-4A69-B38D-A5A31104F469}"/>
    <cellStyle name="Note 3 2 7 2" xfId="4819" xr:uid="{FE04DF8C-276D-46E4-A88C-D5C399DFEABC}"/>
    <cellStyle name="Note 3 2 8" xfId="3051" xr:uid="{F955B2D6-321A-4DB6-8404-E691C27A553F}"/>
    <cellStyle name="Note 3 2 8 2" xfId="4907" xr:uid="{9FB94521-8018-4024-B6D9-C309C1DB82AF}"/>
    <cellStyle name="Note 3 2 9" xfId="3121" xr:uid="{C56D9CB4-5FDE-4BB3-AD4C-363B2BF14973}"/>
    <cellStyle name="Note 3 2 9 2" xfId="4976" xr:uid="{8837D644-9BFD-474A-9EF7-2EB8C640CA5E}"/>
    <cellStyle name="Note 3 20" xfId="3416" xr:uid="{082D6E0B-4169-476D-A4D6-8087105BD825}"/>
    <cellStyle name="Note 3 20 2" xfId="5268" xr:uid="{4AB6A93B-199D-41CC-A11F-824DF963F67D}"/>
    <cellStyle name="Note 3 21" xfId="1670" xr:uid="{BAEC263A-0E10-45A1-90A7-34FE97080DA4}"/>
    <cellStyle name="Note 3 21 2" xfId="3549" xr:uid="{9E84826B-36A9-43BB-A77A-6FCB463B0682}"/>
    <cellStyle name="Note 3 3" xfId="1606" xr:uid="{3A919DEC-C0D9-4E87-90EA-1292874D49F4}"/>
    <cellStyle name="Note 3 3 10" xfId="1915" xr:uid="{78E21AC2-5A70-4928-B8A2-17B366983E28}"/>
    <cellStyle name="Note 3 3 10 2" xfId="3790" xr:uid="{55738137-9126-4FA7-8128-B6C3015EBDE8}"/>
    <cellStyle name="Note 3 3 11" xfId="1963" xr:uid="{A1429BB1-F28D-4058-9CD9-92517E950E75}"/>
    <cellStyle name="Note 3 3 11 2" xfId="3836" xr:uid="{832865B7-2737-476A-A703-F47B51A7302C}"/>
    <cellStyle name="Note 3 3 12" xfId="2558" xr:uid="{47F5A7D8-3F17-4AEB-9A6B-D79838CB238C}"/>
    <cellStyle name="Note 3 3 12 2" xfId="4418" xr:uid="{4A1D4E32-C8B5-48FB-9C8B-16AB25F02F99}"/>
    <cellStyle name="Note 3 3 13" xfId="2920" xr:uid="{DD243F39-ED13-4F84-BCD6-4E7DBF2D12E1}"/>
    <cellStyle name="Note 3 3 13 2" xfId="4776" xr:uid="{AFB68D88-8E66-4CD8-A5D2-DC8343FE7B5F}"/>
    <cellStyle name="Note 3 3 14" xfId="3296" xr:uid="{E448ABC9-C184-4F27-A720-3E3C15EE13BA}"/>
    <cellStyle name="Note 3 3 14 2" xfId="5148" xr:uid="{A7FF442F-BF80-4D44-8ADE-8A05E9AFB342}"/>
    <cellStyle name="Note 3 3 15" xfId="3381" xr:uid="{BFBED08C-584C-4124-96D8-9CAEA6492A8D}"/>
    <cellStyle name="Note 3 3 15 2" xfId="5233" xr:uid="{CA95FB39-4D35-4ABA-9F5F-C87F77180D62}"/>
    <cellStyle name="Note 3 3 16" xfId="2245" xr:uid="{40D8E44D-CBE1-43EC-A5CE-C145371369E7}"/>
    <cellStyle name="Note 3 3 16 2" xfId="4113" xr:uid="{9029ECA0-5839-40D5-98EB-D205F3E929F0}"/>
    <cellStyle name="Note 3 3 17" xfId="2222" xr:uid="{C1782C44-B81D-4F8D-967D-74EAB810CA65}"/>
    <cellStyle name="Note 3 3 17 2" xfId="4090" xr:uid="{5862FB02-4C5B-4EFF-A378-B3F0D742AC57}"/>
    <cellStyle name="Note 3 3 18" xfId="3496" xr:uid="{C8E1B680-C13A-468C-A9D7-89C4A1ADFDDF}"/>
    <cellStyle name="Note 3 3 18 2" xfId="5348" xr:uid="{63FD70B2-401B-49BA-A2B3-30559792C35B}"/>
    <cellStyle name="Note 3 3 19" xfId="3307" xr:uid="{D3DCDB95-E0E9-4D5B-A7FA-EFC2E2E3F210}"/>
    <cellStyle name="Note 3 3 19 2" xfId="5159" xr:uid="{45F25257-CEA4-4865-A116-5A4D86EE3643}"/>
    <cellStyle name="Note 3 3 2" xfId="2571" xr:uid="{8AF7099E-2A1F-4732-8D2C-772A2567E1BC}"/>
    <cellStyle name="Note 3 3 2 2" xfId="4430" xr:uid="{2A854995-785E-4D0E-8304-A36D46CB9DEA}"/>
    <cellStyle name="Note 3 3 3" xfId="2647" xr:uid="{4DC55453-3780-4C72-A06D-8C0849920E88}"/>
    <cellStyle name="Note 3 3 3 2" xfId="4506" xr:uid="{165A8D38-FB3D-41C7-B213-7B40A286C687}"/>
    <cellStyle name="Note 3 3 4" xfId="1755" xr:uid="{4F42E838-8E57-484B-8D22-1E7A18F25364}"/>
    <cellStyle name="Note 3 3 4 2" xfId="3634" xr:uid="{1F2FCAFC-66FE-44DA-8D24-1D39060784DD}"/>
    <cellStyle name="Note 3 3 5" xfId="2815" xr:uid="{DBE135BE-8B16-42C3-8097-871B5786F8AF}"/>
    <cellStyle name="Note 3 3 5 2" xfId="4672" xr:uid="{346317C4-C0C3-45BD-8384-98F18ED7CFE5}"/>
    <cellStyle name="Note 3 3 6" xfId="2896" xr:uid="{D1A1066D-31DF-4B9A-B8DD-0E56DF78AA24}"/>
    <cellStyle name="Note 3 3 6 2" xfId="4752" xr:uid="{F220C32E-F5CE-43C2-B099-9200E6E91212}"/>
    <cellStyle name="Note 3 3 7" xfId="2978" xr:uid="{9C6253ED-8AF4-4F22-A12B-A06CFECD7C2F}"/>
    <cellStyle name="Note 3 3 7 2" xfId="4834" xr:uid="{D474B75F-1ADD-4E97-8EA4-7C4201E8E13A}"/>
    <cellStyle name="Note 3 3 8" xfId="3062" xr:uid="{65D9000A-4592-4D2A-999B-4001514D5868}"/>
    <cellStyle name="Note 3 3 8 2" xfId="4918" xr:uid="{221F4C29-F86A-414B-88F7-E3354F7F5788}"/>
    <cellStyle name="Note 3 3 9" xfId="3133" xr:uid="{458602D8-72F9-4388-94DE-56FEFC832740}"/>
    <cellStyle name="Note 3 3 9 2" xfId="4987" xr:uid="{3417F54E-98B4-42AF-AE05-FB1FF7DB7992}"/>
    <cellStyle name="Note 3 4" xfId="2280" xr:uid="{C1920CE5-B11A-4956-9C05-88EFDEB33D35}"/>
    <cellStyle name="Note 3 4 2" xfId="4148" xr:uid="{D257670F-1330-4240-B470-3571066C03E0}"/>
    <cellStyle name="Note 3 5" xfId="1977" xr:uid="{0E1D8880-B30A-461C-8364-E37F1D5CA1E5}"/>
    <cellStyle name="Note 3 5 2" xfId="3849" xr:uid="{1DCFF82E-EF85-43FA-B7F7-8A64D0A7021C}"/>
    <cellStyle name="Note 3 6" xfId="2048" xr:uid="{4D4F380A-65DF-4520-86BE-07E610BA329A}"/>
    <cellStyle name="Note 3 6 2" xfId="3917" xr:uid="{140BDF88-9B29-4E5D-90B7-8C65DE8261A4}"/>
    <cellStyle name="Note 3 7" xfId="2666" xr:uid="{D0E9ABC4-51EF-4D65-BA52-463E65BA187A}"/>
    <cellStyle name="Note 3 7 2" xfId="4523" xr:uid="{59AD100D-571D-45EC-9C10-707AB18EA533}"/>
    <cellStyle name="Note 3 8" xfId="2085" xr:uid="{3B076AAD-04BD-4FBB-938F-309755F40CA2}"/>
    <cellStyle name="Note 3 8 2" xfId="3954" xr:uid="{9FC7C689-302A-4DA6-8EBC-3CFE510CAB1B}"/>
    <cellStyle name="Note 3 9" xfId="2736" xr:uid="{05875620-87A4-4D7D-9576-82ED847D8140}"/>
    <cellStyle name="Note 3 9 2" xfId="4593" xr:uid="{C8AE8175-27F2-4062-96A6-99AF1024A74C}"/>
    <cellStyle name="Note 4" xfId="1147" xr:uid="{EA89F2CC-9BAF-4625-854A-BD8727C5F443}"/>
    <cellStyle name="Note 4 10" xfId="2905" xr:uid="{AD4D07FF-0ADF-4CE0-8747-CBA8198FF0F4}"/>
    <cellStyle name="Note 4 10 2" xfId="4761" xr:uid="{A5CA8CC0-D5B2-4F2E-A905-8008BEDF1F85}"/>
    <cellStyle name="Note 4 11" xfId="2938" xr:uid="{224EE104-7AD9-47FA-AE81-AF3C110A1852}"/>
    <cellStyle name="Note 4 11 2" xfId="4794" xr:uid="{8EFC9B00-35C9-4948-B997-AC95F719B7A3}"/>
    <cellStyle name="Note 4 12" xfId="1889" xr:uid="{55A9847C-E78E-4ED2-BE5E-CE1A13FC2191}"/>
    <cellStyle name="Note 4 12 2" xfId="3765" xr:uid="{A32D28F6-4B70-4386-A641-9F7EC1C9F9C5}"/>
    <cellStyle name="Note 4 13" xfId="1660" xr:uid="{BCEA1E95-4908-455C-A9C6-3C6EAA430E5E}"/>
    <cellStyle name="Note 4 13 2" xfId="3539" xr:uid="{5F239E95-940D-431B-AFD5-BAFF90FB78E7}"/>
    <cellStyle name="Note 4 14" xfId="2190" xr:uid="{A84E84CA-B4CD-42C0-ADCB-067B70B33665}"/>
    <cellStyle name="Note 4 14 2" xfId="4058" xr:uid="{B72F2EF8-DC79-4359-9BD8-A6EB835987E0}"/>
    <cellStyle name="Note 4 15" xfId="2153" xr:uid="{CCDAE58F-B9C7-4BA2-B9F3-55F68E2C40D3}"/>
    <cellStyle name="Note 4 15 2" xfId="4022" xr:uid="{AA44F889-DA00-416D-81F7-6E91868ADDBD}"/>
    <cellStyle name="Note 4 16" xfId="2040" xr:uid="{C072EF2E-C244-4EFF-A095-09DA7B1D9454}"/>
    <cellStyle name="Note 4 16 2" xfId="3909" xr:uid="{4B858E9D-4238-4DA6-A0CA-F3F49C1FE356}"/>
    <cellStyle name="Note 4 17" xfId="3078" xr:uid="{970829B0-DA07-4EC1-BF63-D09B8BB029EB}"/>
    <cellStyle name="Note 4 17 2" xfId="4933" xr:uid="{6CD05157-96EB-49CF-8908-71B3BED6722F}"/>
    <cellStyle name="Note 4 18" xfId="2484" xr:uid="{E57F102D-FE31-4C75-A21D-B1D17FEBECF8}"/>
    <cellStyle name="Note 4 18 2" xfId="4345" xr:uid="{5BE158FC-72A1-49A8-827C-865F51086583}"/>
    <cellStyle name="Note 4 19" xfId="2437" xr:uid="{C669FD2E-A72B-4F54-A432-F8FB1130C935}"/>
    <cellStyle name="Note 4 19 2" xfId="4298" xr:uid="{E83EB63D-7CA2-4B67-9199-ED3E6FE07368}"/>
    <cellStyle name="Note 4 2" xfId="1587" xr:uid="{70C475D4-3472-4DAC-8576-E00E372AFBFC}"/>
    <cellStyle name="Note 4 2 10" xfId="2521" xr:uid="{86182BAE-1A8F-4929-BECC-77B0C23CA9C2}"/>
    <cellStyle name="Note 4 2 10 2" xfId="4381" xr:uid="{B2A113AF-7FF9-42E3-9866-A092B76DFE65}"/>
    <cellStyle name="Note 4 2 11" xfId="2975" xr:uid="{8E7CED0B-F278-4763-BA21-0E4555F6538D}"/>
    <cellStyle name="Note 4 2 11 2" xfId="4831" xr:uid="{CD85DFCD-E9A1-41E6-AC03-9B0363B300A0}"/>
    <cellStyle name="Note 4 2 12" xfId="1964" xr:uid="{7E6375C8-70A8-4D78-AC16-2E491CDB68D5}"/>
    <cellStyle name="Note 4 2 12 2" xfId="3837" xr:uid="{067F1AF8-9C78-4029-9C04-C2D86913CD3E}"/>
    <cellStyle name="Note 4 2 13" xfId="1975" xr:uid="{45181A7D-A8D3-4307-BDF7-F8EEDFEEA4AD}"/>
    <cellStyle name="Note 4 2 13 2" xfId="3847" xr:uid="{66F39603-89CF-424E-84CB-FFE121DA4CE7}"/>
    <cellStyle name="Note 4 2 14" xfId="3280" xr:uid="{6702A971-054D-456D-9FB4-3E7F4684FADF}"/>
    <cellStyle name="Note 4 2 14 2" xfId="5132" xr:uid="{95C18699-45E0-41FD-A835-C6361850F5C8}"/>
    <cellStyle name="Note 4 2 15" xfId="3365" xr:uid="{C5CA79A3-5535-43EB-B7F2-76151F00474D}"/>
    <cellStyle name="Note 4 2 15 2" xfId="5217" xr:uid="{99D83C44-A591-4051-BD2C-3C923AE4F7B9}"/>
    <cellStyle name="Note 4 2 16" xfId="3306" xr:uid="{FD0D49A2-33F2-4EA1-A0B2-F6ED5FB4A6AD}"/>
    <cellStyle name="Note 4 2 16 2" xfId="5158" xr:uid="{5AEBBD6F-34AD-4F6C-B1F0-76D3DF6D3BB4}"/>
    <cellStyle name="Note 4 2 17" xfId="1701" xr:uid="{778835DB-D7EA-45B6-93D0-EBC2E18FA504}"/>
    <cellStyle name="Note 4 2 17 2" xfId="3580" xr:uid="{371BDFD9-BD3D-49DE-B530-5C84D6407C0E}"/>
    <cellStyle name="Note 4 2 18" xfId="3480" xr:uid="{4324B997-1BA7-4BA1-A3EB-5C7F3FAE31BB}"/>
    <cellStyle name="Note 4 2 18 2" xfId="5332" xr:uid="{4C06CBBD-CBD6-49E5-980F-1ED31538993D}"/>
    <cellStyle name="Note 4 2 19" xfId="1866" xr:uid="{AC54448C-B7D0-467B-95FD-8647B3B737F1}"/>
    <cellStyle name="Note 4 2 19 2" xfId="3744" xr:uid="{F6F02C6B-8F7E-446C-8871-1A1DB60BB185}"/>
    <cellStyle name="Note 4 2 2" xfId="2557" xr:uid="{61A11DE1-BCC1-4645-854C-61D2491FE410}"/>
    <cellStyle name="Note 4 2 2 2" xfId="4417" xr:uid="{59E1DAE6-9855-4F14-994A-450C523F5E33}"/>
    <cellStyle name="Note 4 2 3" xfId="2630" xr:uid="{4B4A84FF-77EE-425C-81B5-6CA20CA6C211}"/>
    <cellStyle name="Note 4 2 3 2" xfId="4489" xr:uid="{6F4AEE9D-1163-4A68-BEB5-A6990662F36E}"/>
    <cellStyle name="Note 4 2 4" xfId="1773" xr:uid="{4DC6FCB3-6539-4176-863F-E93C0481A7A1}"/>
    <cellStyle name="Note 4 2 4 2" xfId="3652" xr:uid="{7EF097FC-4B89-4907-A490-4AD6A7FF7B71}"/>
    <cellStyle name="Note 4 2 5" xfId="2801" xr:uid="{3D26A585-9808-4F94-A948-046F7C4CDA87}"/>
    <cellStyle name="Note 4 2 5 2" xfId="4658" xr:uid="{A83116C6-2326-48FB-919D-1F10A129B5E4}"/>
    <cellStyle name="Note 4 2 6" xfId="2877" xr:uid="{953E5A3F-EB2E-419D-9221-66D89B828691}"/>
    <cellStyle name="Note 4 2 6 2" xfId="4733" xr:uid="{54249766-AFE0-4F80-AA47-AF68EE02CCDB}"/>
    <cellStyle name="Note 4 2 7" xfId="2964" xr:uid="{C9E6CEC3-1A61-4DBA-B5FC-7E8499DD2DC3}"/>
    <cellStyle name="Note 4 2 7 2" xfId="4820" xr:uid="{0A08839A-E3D1-4110-9A80-F2CBDF915D41}"/>
    <cellStyle name="Note 4 2 8" xfId="3052" xr:uid="{DEB44693-6172-4876-AE50-CF43F4F038F9}"/>
    <cellStyle name="Note 4 2 8 2" xfId="4908" xr:uid="{17E657B0-FB78-4211-8806-81AA004D3B55}"/>
    <cellStyle name="Note 4 2 9" xfId="3122" xr:uid="{8B3EE2EA-1089-40F4-8728-2F595CAD56EA}"/>
    <cellStyle name="Note 4 2 9 2" xfId="4977" xr:uid="{55DEF58D-7CEE-48FA-BB42-BD5FF7B8F69C}"/>
    <cellStyle name="Note 4 20" xfId="3417" xr:uid="{64345849-A7EB-483E-AA89-EE944359744B}"/>
    <cellStyle name="Note 4 20 2" xfId="5269" xr:uid="{F4318973-D086-47C4-BF5E-D4BC6CF5984E}"/>
    <cellStyle name="Note 4 21" xfId="3309" xr:uid="{1EA26B4D-932B-4F1F-B32F-0F2751FEA3B9}"/>
    <cellStyle name="Note 4 21 2" xfId="5161" xr:uid="{9BB470C1-1FD5-4645-AFCD-C1E9356D284E}"/>
    <cellStyle name="Note 4 3" xfId="1549" xr:uid="{5B5FD0CD-C72D-4024-A855-040AF2174FF1}"/>
    <cellStyle name="Note 4 3 10" xfId="2017" xr:uid="{DC43DD2C-4E7E-4EF9-A514-59CFF990FDDF}"/>
    <cellStyle name="Note 4 3 10 2" xfId="3887" xr:uid="{99501B42-AAF6-48E7-9C1F-5F7CDC0A2CA0}"/>
    <cellStyle name="Note 4 3 11" xfId="2385" xr:uid="{4D7AF94A-B465-42D0-8B1B-F117EBF41210}"/>
    <cellStyle name="Note 4 3 11 2" xfId="4247" xr:uid="{03E290FA-8EE8-4DB2-AB07-513809EDA549}"/>
    <cellStyle name="Note 4 3 12" xfId="1924" xr:uid="{E0B2DCAC-BDF0-4A7C-AB6D-3B3BF9002271}"/>
    <cellStyle name="Note 4 3 12 2" xfId="3798" xr:uid="{D179EBFF-E410-4C1F-9FB0-92251C4868C3}"/>
    <cellStyle name="Note 4 3 13" xfId="2763" xr:uid="{C3E1B48F-3152-47CA-B2CD-CB4A0B46DA0B}"/>
    <cellStyle name="Note 4 3 13 2" xfId="4620" xr:uid="{719F9910-BFB6-47C8-918A-C96F74907921}"/>
    <cellStyle name="Note 4 3 14" xfId="3243" xr:uid="{10BE7A0D-CE37-4037-89F5-F357318C9197}"/>
    <cellStyle name="Note 4 3 14 2" xfId="5095" xr:uid="{CB2F3EC2-3E71-4C21-9597-BC0BEA73B61E}"/>
    <cellStyle name="Note 4 3 15" xfId="3330" xr:uid="{36D4478A-A538-4128-958E-3DD5CC1AA188}"/>
    <cellStyle name="Note 4 3 15 2" xfId="5182" xr:uid="{F4437219-AAE2-4572-B0DB-4B8145A8743F}"/>
    <cellStyle name="Note 4 3 16" xfId="2382" xr:uid="{6F433210-CEED-4CB3-8BB1-258442849684}"/>
    <cellStyle name="Note 4 3 16 2" xfId="4244" xr:uid="{1E29A045-9D25-4E6E-9F39-8B2C2C4B2AA0}"/>
    <cellStyle name="Note 4 3 17" xfId="2753" xr:uid="{EDF95ABD-26A2-4ACD-B657-98C005A13D23}"/>
    <cellStyle name="Note 4 3 17 2" xfId="4610" xr:uid="{FB3CE49A-D315-4043-ACC4-67DA4C5B1FC7}"/>
    <cellStyle name="Note 4 3 18" xfId="3445" xr:uid="{BF769072-49B3-4E16-9A2A-788305A9EE47}"/>
    <cellStyle name="Note 4 3 18 2" xfId="5297" xr:uid="{90462CF9-9512-4E0A-8C30-9E024FFD02DA}"/>
    <cellStyle name="Note 4 3 19" xfId="2692" xr:uid="{B25EDE46-72ED-470E-ACD3-08DD889B7947}"/>
    <cellStyle name="Note 4 3 19 2" xfId="4549" xr:uid="{27A9C469-181A-46E6-90CD-2A31BB942D98}"/>
    <cellStyle name="Note 4 3 2" xfId="2522" xr:uid="{0A0C36FB-E2CC-45C7-B315-2FF936988ABC}"/>
    <cellStyle name="Note 4 3 2 2" xfId="4382" xr:uid="{CE65CA90-E1D1-481D-ADCE-FC14A6E676FB}"/>
    <cellStyle name="Note 4 3 3" xfId="2592" xr:uid="{CF495133-8C26-4AD0-B1E5-F73684358F3D}"/>
    <cellStyle name="Note 4 3 3 2" xfId="4451" xr:uid="{2464184C-312D-4A36-8DDB-3A3704C7BE7C}"/>
    <cellStyle name="Note 4 3 4" xfId="2426" xr:uid="{1333646E-E495-4F8B-B23B-3B40FBB131EF}"/>
    <cellStyle name="Note 4 3 4 2" xfId="4288" xr:uid="{3F21B898-A46C-4620-9CCD-6D0C8F8C9B38}"/>
    <cellStyle name="Note 4 3 5" xfId="2765" xr:uid="{8D6EA931-0BF4-4C17-AB6A-0E988FF8A047}"/>
    <cellStyle name="Note 4 3 5 2" xfId="4622" xr:uid="{634CD891-9104-49E2-ADBF-FD8133251739}"/>
    <cellStyle name="Note 4 3 6" xfId="2840" xr:uid="{C636B32D-1AC1-4D32-8DC0-07D0598518FB}"/>
    <cellStyle name="Note 4 3 6 2" xfId="4696" xr:uid="{BDCDBB39-DAED-4D0E-B8BF-D6EE7E6B7F94}"/>
    <cellStyle name="Note 4 3 7" xfId="2926" xr:uid="{8C740CAF-84E0-4DCA-B05C-A6AC5DC24B38}"/>
    <cellStyle name="Note 4 3 7 2" xfId="4782" xr:uid="{E175AC63-1E12-4DEB-9156-2426693F9BD2}"/>
    <cellStyle name="Note 4 3 8" xfId="3017" xr:uid="{F25522A1-6C58-4CDD-808A-D80864F3F03D}"/>
    <cellStyle name="Note 4 3 8 2" xfId="4873" xr:uid="{C2A9B7C6-4054-479F-ADC8-3F8C5C2C26D2}"/>
    <cellStyle name="Note 4 3 9" xfId="3084" xr:uid="{63EFDB7F-2E43-458E-A20E-906A22FCE28A}"/>
    <cellStyle name="Note 4 3 9 2" xfId="4939" xr:uid="{F3D9C751-9E1B-4138-8FFB-4E261A78E98A}"/>
    <cellStyle name="Note 4 4" xfId="2281" xr:uid="{A0CB6606-67EB-4174-8D7C-BF0FF23D03A2}"/>
    <cellStyle name="Note 4 4 2" xfId="4149" xr:uid="{D178918F-B184-40E0-BB18-6E8358437CA4}"/>
    <cellStyle name="Note 4 5" xfId="1976" xr:uid="{96AB8CF9-00CB-4E2F-9239-E7A8E81C69B3}"/>
    <cellStyle name="Note 4 5 2" xfId="3848" xr:uid="{564529F3-47E6-496C-B736-537E2F93D183}"/>
    <cellStyle name="Note 4 6" xfId="2047" xr:uid="{D49245A4-210F-4FD4-84F0-BAF21806E425}"/>
    <cellStyle name="Note 4 6 2" xfId="3916" xr:uid="{75CDE074-5414-4D7A-A5CC-CCC64AF5BEF1}"/>
    <cellStyle name="Note 4 7" xfId="2724" xr:uid="{4FB61511-93DC-471E-BD15-A61CFC162BA7}"/>
    <cellStyle name="Note 4 7 2" xfId="4581" xr:uid="{E2927D95-C307-4453-B23B-66AEA5BCDF98}"/>
    <cellStyle name="Note 4 8" xfId="2084" xr:uid="{935B4A19-4607-4F6F-80AA-D1264ECA1DCA}"/>
    <cellStyle name="Note 4 8 2" xfId="3953" xr:uid="{6070D8BB-30A7-41B6-AB30-E07809F15D15}"/>
    <cellStyle name="Note 4 9" xfId="1843" xr:uid="{F081A10D-1D38-4616-ABE1-8E33F975D32C}"/>
    <cellStyle name="Note 4 9 2" xfId="3721" xr:uid="{972C76FB-CDA3-4F98-A672-9C3725FAE59E}"/>
    <cellStyle name="Note 5" xfId="62" xr:uid="{B68A63DD-03A0-454C-8BD7-25DA435351AB}"/>
    <cellStyle name="Note 5 10" xfId="1798" xr:uid="{DC232C9E-F382-4712-8272-33C18BE3186A}"/>
    <cellStyle name="Note 5 10 2" xfId="3677" xr:uid="{C33601CB-A41A-4D5A-AD46-191774C5B710}"/>
    <cellStyle name="Note 5 11" xfId="1781" xr:uid="{C25AB351-FDA6-463D-8686-220A86F7860B}"/>
    <cellStyle name="Note 5 11 2" xfId="3660" xr:uid="{ED5F1528-F2BE-4B6B-A078-B3C03B36CC3E}"/>
    <cellStyle name="Note 5 12" xfId="1666" xr:uid="{76B22B78-A82D-42E5-9C9E-CFE9795DDB09}"/>
    <cellStyle name="Note 5 12 2" xfId="3545" xr:uid="{15C4A4AE-7670-450D-962C-8D9C5BF8835E}"/>
    <cellStyle name="Note 5 13" xfId="3194" xr:uid="{5DC42752-2A25-443E-AED5-B574DDACAB9E}"/>
    <cellStyle name="Note 5 13 2" xfId="5046" xr:uid="{E297C924-E33A-4AB4-BFCF-19A184D585D3}"/>
    <cellStyle name="Note 5 14" xfId="2225" xr:uid="{BCF2896A-4DD6-4D93-A732-4586E43C67A2}"/>
    <cellStyle name="Note 5 14 2" xfId="4093" xr:uid="{376D3EB0-9ADA-4B50-B350-99750BC7C6AB}"/>
    <cellStyle name="Note 5 15" xfId="1664" xr:uid="{6F20A8BA-8535-47E1-8F84-ADF9E086C769}"/>
    <cellStyle name="Note 5 15 2" xfId="3543" xr:uid="{569E45B9-C9C9-48B1-8AFD-C49D4A3F652C}"/>
    <cellStyle name="Note 5 16" xfId="2090" xr:uid="{17AE00D5-ED0F-42D0-A509-F59CCD79DC01}"/>
    <cellStyle name="Note 5 16 2" xfId="3959" xr:uid="{39AE23CF-231E-4B7F-8082-086662020C2B}"/>
    <cellStyle name="Note 5 17" xfId="1799" xr:uid="{FFEF6A1C-A33E-4DED-8C5A-B24994C50405}"/>
    <cellStyle name="Note 5 17 2" xfId="3678" xr:uid="{15572E47-97DD-44C0-9741-DAA0854FA224}"/>
    <cellStyle name="Note 5 18" xfId="3157" xr:uid="{49482BF5-0EB9-48D6-BA29-61E65F1582FF}"/>
    <cellStyle name="Note 5 18 2" xfId="5010" xr:uid="{3B95A5C2-9CD8-4C23-9899-35CFFE2C373F}"/>
    <cellStyle name="Note 5 19" xfId="2743" xr:uid="{D7C7EA4E-F3E8-42A1-B772-F508FDBD0EF8}"/>
    <cellStyle name="Note 5 19 2" xfId="4600" xr:uid="{BC93BEAD-0DB5-440F-BE69-515D8E093580}"/>
    <cellStyle name="Note 5 2" xfId="1667" xr:uid="{F701D678-83A8-486B-901F-4CCC0F9285A7}"/>
    <cellStyle name="Note 5 2 2" xfId="3546" xr:uid="{8322A62E-4C46-4ACA-96D6-B0F98A059E12}"/>
    <cellStyle name="Note 5 3" xfId="2482" xr:uid="{DB58FD1A-CE2E-4DF2-B4BD-18A55A6073DC}"/>
    <cellStyle name="Note 5 3 2" xfId="4343" xr:uid="{8937A158-1310-4BAE-9150-7438DCF04688}"/>
    <cellStyle name="Note 5 4" xfId="1728" xr:uid="{820445B4-CFB2-46E0-84A6-145FA3301705}"/>
    <cellStyle name="Note 5 4 2" xfId="3607" xr:uid="{32757C3E-2454-464E-A457-6D4FAC1BEAB6}"/>
    <cellStyle name="Note 5 5" xfId="2412" xr:uid="{A7B0CB46-1149-43E6-8413-5F7D32287DA2}"/>
    <cellStyle name="Note 5 5 2" xfId="4274" xr:uid="{C059A5C5-FE1A-48E7-B29D-161F790FE21B}"/>
    <cellStyle name="Note 5 6" xfId="1823" xr:uid="{E4AE8E5F-7D99-4414-A1CE-60A1C1872185}"/>
    <cellStyle name="Note 5 6 2" xfId="3701" xr:uid="{9510298B-C5D9-497A-B771-75F02EC99C37}"/>
    <cellStyle name="Note 5 7" xfId="1884" xr:uid="{4CD585D5-585D-4E76-AD21-31E4AF964993}"/>
    <cellStyle name="Note 5 7 2" xfId="3760" xr:uid="{E5EC80B5-E468-4F60-A5D6-09DA058BDB77}"/>
    <cellStyle name="Note 5 8" xfId="2413" xr:uid="{57E54F9D-6674-45B3-8289-205A72AEFC64}"/>
    <cellStyle name="Note 5 8 2" xfId="4275" xr:uid="{2EF5E6E8-2AC7-4B33-8853-3DAB331AAD1D}"/>
    <cellStyle name="Note 5 9" xfId="1969" xr:uid="{C8A8A996-8D83-4AE9-95DE-91FADA0FFFD9}"/>
    <cellStyle name="Note 5 9 2" xfId="3841" xr:uid="{6C43E720-C9BC-4EF6-80C1-491C3321D149}"/>
    <cellStyle name="Note 6" xfId="1528" xr:uid="{9DCB5FE0-8C30-47EC-9D03-EF09D9968658}"/>
    <cellStyle name="Note 6 10" xfId="2468" xr:uid="{709654F6-5281-4C75-81FF-8DCDEAACB593}"/>
    <cellStyle name="Note 6 10 2" xfId="4329" xr:uid="{EB28B30B-4731-4DFE-ABBA-1321722E3AEC}"/>
    <cellStyle name="Note 6 11" xfId="2007" xr:uid="{08BFDF1B-65CC-40E0-86A7-6511B6055146}"/>
    <cellStyle name="Note 6 11 2" xfId="3878" xr:uid="{CC318798-897A-402B-B472-1507982EF060}"/>
    <cellStyle name="Note 6 12" xfId="2297" xr:uid="{3B503F9A-F9B7-4519-9256-B5D67E28A594}"/>
    <cellStyle name="Note 6 12 2" xfId="4165" xr:uid="{47C9B220-AC39-4313-9859-EA5A29FDE757}"/>
    <cellStyle name="Note 6 13" xfId="1803" xr:uid="{84BB61AD-F542-49F5-9C69-2C0F23C0CBB4}"/>
    <cellStyle name="Note 6 13 2" xfId="3682" xr:uid="{05FB63E8-11C2-4D11-950C-84B0113033BB}"/>
    <cellStyle name="Note 6 14" xfId="3228" xr:uid="{4AA6ADC0-DA98-44BB-AE15-515CC113D45B}"/>
    <cellStyle name="Note 6 14 2" xfId="5080" xr:uid="{801B6544-D93B-40DF-A991-ED642E0F5E72}"/>
    <cellStyle name="Note 6 15" xfId="3315" xr:uid="{AE8C6699-CAEC-4F80-A086-7C4C04D77B6B}"/>
    <cellStyle name="Note 6 15 2" xfId="5167" xr:uid="{BFE0AD34-00AA-4EF2-9121-1D65E98BC570}"/>
    <cellStyle name="Note 6 16" xfId="1818" xr:uid="{FA646154-E12F-4BD3-8E7F-99AEB1B6A10C}"/>
    <cellStyle name="Note 6 16 2" xfId="3697" xr:uid="{8AF6B5F8-A39C-4C15-A74B-420CD394F2F3}"/>
    <cellStyle name="Note 6 17" xfId="2745" xr:uid="{84815B55-B5C9-4EF4-ADEE-CA503A1FA722}"/>
    <cellStyle name="Note 6 17 2" xfId="4602" xr:uid="{FAAD63A4-E996-4928-8540-7C57D8C5649C}"/>
    <cellStyle name="Note 6 18" xfId="2306" xr:uid="{BAB4CF96-058F-4607-A6AE-5786F8205260}"/>
    <cellStyle name="Note 6 18 2" xfId="4173" xr:uid="{33674146-5161-4715-9581-334FC51305BB}"/>
    <cellStyle name="Note 6 19" xfId="1859" xr:uid="{AB8B4A73-82B4-4A04-BBB2-D776D8FDC29B}"/>
    <cellStyle name="Note 6 19 2" xfId="3737" xr:uid="{02520EAE-5724-4636-BEC1-393CBA155BE8}"/>
    <cellStyle name="Note 6 2" xfId="2504" xr:uid="{858FAA67-640D-45A3-92F3-2EEC6A431DBF}"/>
    <cellStyle name="Note 6 2 2" xfId="4365" xr:uid="{42900BD7-9A87-4621-A36A-A22932CF1CFB}"/>
    <cellStyle name="Note 6 3" xfId="1644" xr:uid="{4DBFE1C4-7A34-4AF4-9F17-24ADB90121C4}"/>
    <cellStyle name="Note 6 3 2" xfId="3525" xr:uid="{7917EC45-B9CB-4F86-B7BE-FC369501E646}"/>
    <cellStyle name="Note 6 4" xfId="1875" xr:uid="{2C65424A-39D2-4DF6-800A-1F00F385B824}"/>
    <cellStyle name="Note 6 4 2" xfId="3752" xr:uid="{2407D480-57A5-4E9C-AFDF-C2D6C76BCA22}"/>
    <cellStyle name="Note 6 5" xfId="2751" xr:uid="{4745DA05-095B-4BEE-BD2F-1E4DA51CDEE2}"/>
    <cellStyle name="Note 6 5 2" xfId="4608" xr:uid="{39E30F1D-1722-46E1-B5F5-384A88FA034A}"/>
    <cellStyle name="Note 6 6" xfId="1747" xr:uid="{7B652D80-E57A-464D-9C81-5E80FD4F5DCC}"/>
    <cellStyle name="Note 6 6 2" xfId="3626" xr:uid="{4DAA0188-1148-498E-93DC-19ED5E10F4B2}"/>
    <cellStyle name="Note 6 7" xfId="2914" xr:uid="{EBA0A2E9-9D45-4ACE-B18E-073E231F311E}"/>
    <cellStyle name="Note 6 7 2" xfId="4770" xr:uid="{A67FEDE1-1642-4F1E-8702-7BFA6CA86B5D}"/>
    <cellStyle name="Note 6 8" xfId="3005" xr:uid="{262EE9F8-5136-48B3-B79D-F12E4678B8EE}"/>
    <cellStyle name="Note 6 8 2" xfId="4861" xr:uid="{5E821911-0887-4077-AA2A-B59038E78A70}"/>
    <cellStyle name="Note 6 9" xfId="2434" xr:uid="{7CBC2A77-BCD9-41A1-80DA-BF495F49F3E3}"/>
    <cellStyle name="Note 6 9 2" xfId="4295" xr:uid="{B8A620C2-CB75-4C97-B833-7252788E00C4}"/>
    <cellStyle name="Note 7" xfId="1596" xr:uid="{0FDFB558-6603-4C9D-9ABD-1A5977A4EC2B}"/>
    <cellStyle name="Note 7 10" xfId="2293" xr:uid="{D2546D2B-7F44-4CC3-8995-CB4E4115D7CE}"/>
    <cellStyle name="Note 7 10 2" xfId="4161" xr:uid="{76E097A2-D685-4157-9905-64B9D234165F}"/>
    <cellStyle name="Note 7 11" xfId="2347" xr:uid="{AD127BD5-BFA5-48DC-9E88-84B0977BE7A9}"/>
    <cellStyle name="Note 7 11 2" xfId="4212" xr:uid="{D05CC536-BA64-4626-B194-5EA37005B326}"/>
    <cellStyle name="Note 7 12" xfId="2686" xr:uid="{ED8184C2-6620-4887-B7B9-0D313D76719E}"/>
    <cellStyle name="Note 7 12 2" xfId="4543" xr:uid="{E4587BE1-3933-49F9-9BB7-AA8BCE368DC3}"/>
    <cellStyle name="Note 7 13" xfId="3006" xr:uid="{3FD1F115-AB88-4711-862C-1F1AE13BDC7B}"/>
    <cellStyle name="Note 7 13 2" xfId="4862" xr:uid="{28EF3A17-8D4B-4D5D-95EB-679D9FEF4F7F}"/>
    <cellStyle name="Note 7 14" xfId="3288" xr:uid="{D8C8CD8B-BF65-4E00-8131-81E33C0CE3B2}"/>
    <cellStyle name="Note 7 14 2" xfId="5140" xr:uid="{6E4C26C2-45FC-4974-BCF8-A0B61F450279}"/>
    <cellStyle name="Note 7 15" xfId="3373" xr:uid="{3590B109-EED7-4EBA-8053-047321044086}"/>
    <cellStyle name="Note 7 15 2" xfId="5225" xr:uid="{7B0FD9A5-8E4B-4872-83D0-C93928443088}"/>
    <cellStyle name="Note 7 16" xfId="2372" xr:uid="{6569646A-5DF9-4421-92F0-613D2142CBDE}"/>
    <cellStyle name="Note 7 16 2" xfId="4236" xr:uid="{568E8226-7B18-4B51-AD78-FD64850553D1}"/>
    <cellStyle name="Note 7 17" xfId="3411" xr:uid="{1388DEE9-9F0E-4CEA-A84A-810386786A92}"/>
    <cellStyle name="Note 7 17 2" xfId="5263" xr:uid="{B39CCEE4-3D69-474F-888B-21D0DFC8536B}"/>
    <cellStyle name="Note 7 18" xfId="3488" xr:uid="{38C85E7A-8132-4CD4-848D-0E8A82F74045}"/>
    <cellStyle name="Note 7 18 2" xfId="5340" xr:uid="{20AD01E1-713F-43CD-99DF-F88744A81092}"/>
    <cellStyle name="Note 7 19" xfId="3507" xr:uid="{DFF550C8-E2B4-4FAE-AE00-21AAA74E572E}"/>
    <cellStyle name="Note 7 19 2" xfId="5359" xr:uid="{6943374F-F2C4-4587-AA74-1144DFA602C0}"/>
    <cellStyle name="Note 7 2" xfId="2562" xr:uid="{25FE6983-09E2-4BD7-82A3-3785A9420CA9}"/>
    <cellStyle name="Note 7 2 2" xfId="4421" xr:uid="{B003E6AA-8B61-4438-ACD0-2FEEF7BB53E2}"/>
    <cellStyle name="Note 7 3" xfId="2638" xr:uid="{AE0BE799-27CC-47F3-8BED-CB2D3DB149CA}"/>
    <cellStyle name="Note 7 3 2" xfId="4497" xr:uid="{6E391ABB-B710-4FD8-80D4-BFE8AE466D2C}"/>
    <cellStyle name="Note 7 4" xfId="2658" xr:uid="{9430825A-CE4B-4FF3-B0A7-51BD4160C5C6}"/>
    <cellStyle name="Note 7 4 2" xfId="4516" xr:uid="{0D02F12F-9D2C-4422-8FC3-2DC6B3252614}"/>
    <cellStyle name="Note 7 5" xfId="2807" xr:uid="{6445B63E-9A28-4037-A791-9A7EA4FC7489}"/>
    <cellStyle name="Note 7 5 2" xfId="4664" xr:uid="{A62DD73D-A76A-4E46-9CFC-69CCF7E22628}"/>
    <cellStyle name="Note 7 6" xfId="2886" xr:uid="{94E5296B-19D1-477E-B828-9241AD2A9129}"/>
    <cellStyle name="Note 7 6 2" xfId="4742" xr:uid="{6E82D0C3-839C-4349-AEA5-9607D08EFF21}"/>
    <cellStyle name="Note 7 7" xfId="2969" xr:uid="{ABB934AE-8DB2-4582-A320-A6E969612A36}"/>
    <cellStyle name="Note 7 7 2" xfId="4825" xr:uid="{7126B3CB-66FF-4D98-9CB4-7F6A3AF94D84}"/>
    <cellStyle name="Note 7 8" xfId="3054" xr:uid="{832C6B2B-DC2D-4219-BC2A-0BF91CC02032}"/>
    <cellStyle name="Note 7 8 2" xfId="4910" xr:uid="{EE0879AD-1970-4AF9-8372-C47A1CEB8F74}"/>
    <cellStyle name="Note 7 9" xfId="3124" xr:uid="{0C5E7F52-BD69-4E69-8870-EFFF9B47D75E}"/>
    <cellStyle name="Note 7 9 2" xfId="4979" xr:uid="{A2E85D05-8983-488E-AEAB-4A8D630191F6}"/>
    <cellStyle name="Œ…‹æØ‚è [0.00]_ƒ}ƒXƒ^i“¾ˆÓæj" xfId="1148" xr:uid="{6317BB1A-45F8-44D5-A9DB-1765951B2CB9}"/>
    <cellStyle name="Œ…‹æØ‚è_ƒ}ƒXƒ^i“¾ˆÓæj" xfId="1149" xr:uid="{77974E97-A633-4AFC-90D0-61D5E9D55975}"/>
    <cellStyle name="Output" xfId="63" xr:uid="{C3317AD9-3662-4D25-8A53-011DF9122F55}"/>
    <cellStyle name="Output 2" xfId="1150" xr:uid="{695EACA5-A269-47EF-94D8-5BD4B84B0CA4}"/>
    <cellStyle name="Output 3" xfId="1151" xr:uid="{4D8377F5-EBB9-482C-8EF4-4CDFD777E6B9}"/>
    <cellStyle name="Output 3 2" xfId="1588" xr:uid="{AD5C0EA4-4B82-4436-B8A9-60B86C647EF1}"/>
    <cellStyle name="Output 3 2 10" xfId="1943" xr:uid="{135A561C-2F26-4882-B809-F8757C0918D0}"/>
    <cellStyle name="Output 3 2 10 2" xfId="3817" xr:uid="{8E3007E3-D27A-4F36-A0C6-138C371521FA}"/>
    <cellStyle name="Output 3 2 11" xfId="3481" xr:uid="{15B114DA-748B-4297-B0F4-80ACC6A914AD}"/>
    <cellStyle name="Output 3 2 11 2" xfId="5333" xr:uid="{7FE06775-D662-4063-A43A-E39A3787B018}"/>
    <cellStyle name="Output 3 2 12" xfId="3147" xr:uid="{C73F786B-EDCA-4966-B483-8FBE413FD6FA}"/>
    <cellStyle name="Output 3 2 12 2" xfId="5000" xr:uid="{D8106F2E-89A0-450F-8780-416951964372}"/>
    <cellStyle name="Output 3 2 2" xfId="2631" xr:uid="{DEB7B7C1-311A-40F6-AFBD-D83F6C292CC3}"/>
    <cellStyle name="Output 3 2 2 2" xfId="4490" xr:uid="{EC2830E3-E45B-47AC-8AA4-0DC0D77D1734}"/>
    <cellStyle name="Output 3 2 3" xfId="1772" xr:uid="{958CAD2D-8077-44C9-A902-D3B1EB77F4DB}"/>
    <cellStyle name="Output 3 2 3 2" xfId="3651" xr:uid="{C33F1339-7B96-4192-98FB-CC64A2F0044F}"/>
    <cellStyle name="Output 3 2 4" xfId="2878" xr:uid="{7A91FA1B-439B-4B19-BF23-FF4A2CFBA2C9}"/>
    <cellStyle name="Output 3 2 4 2" xfId="4734" xr:uid="{C8344F50-1FED-4C16-80E0-B317A6B59171}"/>
    <cellStyle name="Output 3 2 5" xfId="2505" xr:uid="{664D76A7-B281-4A67-A2B5-3E96BCD97713}"/>
    <cellStyle name="Output 3 2 5 2" xfId="4366" xr:uid="{CC6BCF1E-D884-4F20-BD0F-FA81316AB113}"/>
    <cellStyle name="Output 3 2 6" xfId="1970" xr:uid="{46FB59B8-163D-427A-9583-E259417EB8D6}"/>
    <cellStyle name="Output 3 2 6 2" xfId="3842" xr:uid="{2EA7962A-F4F4-4F2E-B8F5-6762BB35CD00}"/>
    <cellStyle name="Output 3 2 7" xfId="2295" xr:uid="{23F4FA1A-68E1-40F9-8AB2-8B9CE10D4A05}"/>
    <cellStyle name="Output 3 2 7 2" xfId="4163" xr:uid="{7384B55F-8797-437B-A437-37CCD383D4B7}"/>
    <cellStyle name="Output 3 2 8" xfId="3281" xr:uid="{D84ADC3D-E02D-49CD-A8DE-38DBA3136DB2}"/>
    <cellStyle name="Output 3 2 8 2" xfId="5133" xr:uid="{8A07D7E2-E398-46B1-A9A8-3C6C0177B85D}"/>
    <cellStyle name="Output 3 2 9" xfId="3366" xr:uid="{84BF847F-B391-4C83-A7CB-9EEEBB449529}"/>
    <cellStyle name="Output 3 2 9 2" xfId="5218" xr:uid="{5CA2BC25-29F7-46CD-82E8-2B4B8FA76C22}"/>
    <cellStyle name="Output 3 3" xfId="1605" xr:uid="{5FACBBB0-697C-46B7-9A58-1E2FC6A6B0FF}"/>
    <cellStyle name="Output 3 3 10" xfId="2224" xr:uid="{7FB6C8C8-EAC8-44F1-B669-09F2E23D09C1}"/>
    <cellStyle name="Output 3 3 10 2" xfId="4092" xr:uid="{80D7BCFE-BDBF-4094-8E72-2505913C9C5A}"/>
    <cellStyle name="Output 3 3 11" xfId="3495" xr:uid="{07D7B763-6FCF-46C6-BE6F-82D46EC3514B}"/>
    <cellStyle name="Output 3 3 11 2" xfId="5347" xr:uid="{44AE57EA-9675-4429-9459-1744E82203AC}"/>
    <cellStyle name="Output 3 3 12" xfId="1689" xr:uid="{4B6B9952-FD0D-430E-94BA-4D0A0CA04DEE}"/>
    <cellStyle name="Output 3 3 12 2" xfId="3568" xr:uid="{B79C868B-003C-4AB6-AAD6-FF0F0C8C1D03}"/>
    <cellStyle name="Output 3 3 2" xfId="2646" xr:uid="{30AC4EE4-4CFA-4546-9252-2EBDF2658029}"/>
    <cellStyle name="Output 3 3 2 2" xfId="4505" xr:uid="{72D9E4F5-F840-42A8-AB8D-0D402074BF2C}"/>
    <cellStyle name="Output 3 3 3" xfId="1748" xr:uid="{81D4079F-BCF3-4AEE-9285-AFB72FD6FC70}"/>
    <cellStyle name="Output 3 3 3 2" xfId="3627" xr:uid="{C5BF10E3-223E-4549-A87B-9C5B9EB99E61}"/>
    <cellStyle name="Output 3 3 4" xfId="2895" xr:uid="{0B6D7FC4-7784-4744-A3B8-CDD177A30402}"/>
    <cellStyle name="Output 3 3 4 2" xfId="4751" xr:uid="{BC8162DC-96DE-4B38-868A-62F70D8781C5}"/>
    <cellStyle name="Output 3 3 5" xfId="1927" xr:uid="{91C6198A-475D-415E-88B5-38EBFFC93C13}"/>
    <cellStyle name="Output 3 3 5 2" xfId="3801" xr:uid="{3964F35F-5DC9-4C06-A857-E4E373D2BBDC}"/>
    <cellStyle name="Output 3 3 6" xfId="2371" xr:uid="{3339FCFC-9FD8-4FE2-B748-2B6035567548}"/>
    <cellStyle name="Output 3 3 6 2" xfId="4235" xr:uid="{31222A55-C515-4CE0-B4E2-7D57A4A25DA2}"/>
    <cellStyle name="Output 3 3 7" xfId="1802" xr:uid="{A0992D0F-E8E8-4A24-801D-D965401F5D75}"/>
    <cellStyle name="Output 3 3 7 2" xfId="3681" xr:uid="{06DE59BA-912B-4AD1-9FC0-147616DC2168}"/>
    <cellStyle name="Output 3 3 8" xfId="3295" xr:uid="{58B405BC-7038-4871-9051-85C099A3CB4E}"/>
    <cellStyle name="Output 3 3 8 2" xfId="5147" xr:uid="{D3790AF0-8359-4880-9532-794A30675801}"/>
    <cellStyle name="Output 3 3 9" xfId="3380" xr:uid="{73D6A5F2-96CA-4F8E-B967-CF6205F9AAFD}"/>
    <cellStyle name="Output 3 3 9 2" xfId="5232" xr:uid="{7BEDBC71-81ED-4D24-A36E-4482FFB768E5}"/>
    <cellStyle name="Output 4" xfId="1152" xr:uid="{1423BA30-5703-4059-B485-4195974615D2}"/>
    <cellStyle name="Output 4 2" xfId="1589" xr:uid="{D05F8866-7F87-413A-8A61-A1E4DBEAD225}"/>
    <cellStyle name="Output 4 2 10" xfId="1792" xr:uid="{E04019B7-E9D7-4E45-8028-3E5EDF4D143E}"/>
    <cellStyle name="Output 4 2 10 2" xfId="3671" xr:uid="{B0C855F4-A34E-4796-BF1A-D35572AB7890}"/>
    <cellStyle name="Output 4 2 11" xfId="3482" xr:uid="{3107B1B9-299A-4862-A920-8E959D4A87DB}"/>
    <cellStyle name="Output 4 2 11 2" xfId="5334" xr:uid="{08694B69-DA64-4141-803A-843B9EB8FDF3}"/>
    <cellStyle name="Output 4 2 12" xfId="3212" xr:uid="{E5F37EAE-3E84-4AD1-A5F7-23B115D99422}"/>
    <cellStyle name="Output 4 2 12 2" xfId="5064" xr:uid="{2D4837FA-29ED-4A88-9C33-7F4B60653BEA}"/>
    <cellStyle name="Output 4 2 2" xfId="2632" xr:uid="{CD49C2E1-56CF-4147-9F18-4AEAA6F6B807}"/>
    <cellStyle name="Output 4 2 2 2" xfId="4491" xr:uid="{0BA575F5-8166-4806-AC66-DBA0A0A58739}"/>
    <cellStyle name="Output 4 2 3" xfId="1771" xr:uid="{DB24AB7C-08C5-48B1-A351-CE2C907A1A9E}"/>
    <cellStyle name="Output 4 2 3 2" xfId="3650" xr:uid="{597440C1-B1A2-4ACE-B360-640E7AC3BB00}"/>
    <cellStyle name="Output 4 2 4" xfId="2879" xr:uid="{DB460A89-20C4-44E6-9D41-7C74500066DB}"/>
    <cellStyle name="Output 4 2 4 2" xfId="4735" xr:uid="{DFE6863F-1D42-44EF-8F87-99F289C5E6E8}"/>
    <cellStyle name="Output 4 2 5" xfId="2284" xr:uid="{B604C71B-E1B8-4CAA-BFBC-8375784080E1}"/>
    <cellStyle name="Output 4 2 5 2" xfId="4152" xr:uid="{B1A004C6-FDCF-48E5-9139-3CD3661B8DAE}"/>
    <cellStyle name="Output 4 2 6" xfId="2984" xr:uid="{E085A7B1-63A2-405D-81AB-E0330803F5F0}"/>
    <cellStyle name="Output 4 2 6 2" xfId="4840" xr:uid="{E609C353-57F1-4F85-984D-5BC19F8B5BE4}"/>
    <cellStyle name="Output 4 2 7" xfId="1880" xr:uid="{B4FEF465-EA3B-4E55-946A-0782E5B14FAB}"/>
    <cellStyle name="Output 4 2 7 2" xfId="3757" xr:uid="{F10DEEE6-23CE-40D2-A1B8-AA70CA58BBD0}"/>
    <cellStyle name="Output 4 2 8" xfId="3282" xr:uid="{8C3E0019-9254-4AAC-AA5A-82BB37E66E76}"/>
    <cellStyle name="Output 4 2 8 2" xfId="5134" xr:uid="{0E937295-B58C-4E83-BC86-D450F8F4F353}"/>
    <cellStyle name="Output 4 2 9" xfId="3367" xr:uid="{A5B1FCFC-90E4-4043-9501-A9DFDC8B7395}"/>
    <cellStyle name="Output 4 2 9 2" xfId="5219" xr:uid="{A1466D98-6144-45E2-8B68-25886E1AC398}"/>
    <cellStyle name="Output 4 3" xfId="1548" xr:uid="{8E74584D-1A46-4B00-8ABE-8CF3F52A729C}"/>
    <cellStyle name="Output 4 3 10" xfId="1919" xr:uid="{3910EEDD-BDB2-4E09-AA42-D8D547439915}"/>
    <cellStyle name="Output 4 3 10 2" xfId="3794" xr:uid="{36BA88F9-8701-442E-912A-BBB3ED50F5C2}"/>
    <cellStyle name="Output 4 3 11" xfId="3444" xr:uid="{4DADACE4-8C7C-438B-B482-731E85D4DB7C}"/>
    <cellStyle name="Output 4 3 11 2" xfId="5296" xr:uid="{0AEA3F6F-E4E1-47FE-9F6A-EA23BB6BA4CB}"/>
    <cellStyle name="Output 4 3 12" xfId="2230" xr:uid="{3FB38222-593D-4D6B-9DD0-987DB86C4961}"/>
    <cellStyle name="Output 4 3 12 2" xfId="4098" xr:uid="{369C844D-FCE2-4DB8-99AB-53EB4B80E7F5}"/>
    <cellStyle name="Output 4 3 2" xfId="2591" xr:uid="{1ABAF564-6EA5-402A-B1C3-2835DF68035C}"/>
    <cellStyle name="Output 4 3 2 2" xfId="4450" xr:uid="{E6482C98-2FDE-4B6F-AF06-39AC956262AE}"/>
    <cellStyle name="Output 4 3 3" xfId="1745" xr:uid="{DE61E8E7-8D21-4690-ADE2-D59AA37BAF28}"/>
    <cellStyle name="Output 4 3 3 2" xfId="3624" xr:uid="{33E013C1-F4F4-485A-8B5B-5DF9CBF0F13D}"/>
    <cellStyle name="Output 4 3 4" xfId="2839" xr:uid="{7C21E9B7-58E0-48D3-8359-4209D883F330}"/>
    <cellStyle name="Output 4 3 4 2" xfId="4695" xr:uid="{0559F65B-E31A-46BA-817F-5017547BAA3B}"/>
    <cellStyle name="Output 4 3 5" xfId="1708" xr:uid="{314101CF-EEC3-4C90-9C87-563570D2FAC2}"/>
    <cellStyle name="Output 4 3 5 2" xfId="3587" xr:uid="{656E9AD4-DF20-4ECB-9209-83BD6BBA7BE0}"/>
    <cellStyle name="Output 4 3 6" xfId="1949" xr:uid="{4F19D8F9-E1E1-4043-932A-BA5F0D8EC050}"/>
    <cellStyle name="Output 4 3 6 2" xfId="3823" xr:uid="{7533B6FB-017D-406F-B1B0-E6EF73E489C1}"/>
    <cellStyle name="Output 4 3 7" xfId="2657" xr:uid="{6CDD30AC-4C79-44C4-900F-C8275D2B93C9}"/>
    <cellStyle name="Output 4 3 7 2" xfId="4515" xr:uid="{43A9099C-296E-43A3-8E72-2495CA542FFF}"/>
    <cellStyle name="Output 4 3 8" xfId="3242" xr:uid="{8E75ABD9-C232-4DB6-8A1B-4EE369AD8EEC}"/>
    <cellStyle name="Output 4 3 8 2" xfId="5094" xr:uid="{4246F521-691A-474C-9D1A-BE4F47374A4B}"/>
    <cellStyle name="Output 4 3 9" xfId="3329" xr:uid="{874CF7A6-CB41-41B9-9D62-78B25AF46868}"/>
    <cellStyle name="Output 4 3 9 2" xfId="5181" xr:uid="{ED11595C-47B7-4B1B-A38B-329B7F959A0A}"/>
    <cellStyle name="Output 5" xfId="1529" xr:uid="{E7E30037-7F2C-46F3-8185-E58DEABE3C25}"/>
    <cellStyle name="Output 5 10" xfId="2194" xr:uid="{82976A3D-58CF-489B-BA52-CBC92C700441}"/>
    <cellStyle name="Output 5 10 2" xfId="4062" xr:uid="{EA5AAE3D-BD19-4D8C-8219-CCAA5EF3DC64}"/>
    <cellStyle name="Output 5 11" xfId="2401" xr:uid="{B688E01B-175B-4263-8085-4E226A09A640}"/>
    <cellStyle name="Output 5 11 2" xfId="4263" xr:uid="{22446CDC-5CF1-4F14-A797-7680EC2EBF8C}"/>
    <cellStyle name="Output 5 12" xfId="2186" xr:uid="{F4197E89-4376-4E82-A95A-99E9DAE8C73B}"/>
    <cellStyle name="Output 5 12 2" xfId="4054" xr:uid="{8FA27573-31F8-49D4-9D07-F77D3588104F}"/>
    <cellStyle name="Output 5 2" xfId="1762" xr:uid="{2856BA76-D32E-4AD9-BF51-C96B41A9DE2B}"/>
    <cellStyle name="Output 5 2 2" xfId="3641" xr:uid="{00E88C6A-E9F8-41C0-BC22-EB64DAA1B7CE}"/>
    <cellStyle name="Output 5 3" xfId="1683" xr:uid="{BEDA93C2-A39F-4911-9F55-E9C553190B8C}"/>
    <cellStyle name="Output 5 3 2" xfId="3562" xr:uid="{F423F8A5-417F-4834-9E25-D66BF6123BA2}"/>
    <cellStyle name="Output 5 4" xfId="1695" xr:uid="{E659207E-C781-442B-975A-AE784575BB69}"/>
    <cellStyle name="Output 5 4 2" xfId="3574" xr:uid="{21B2C4FD-8850-4379-B6FD-6C889DA70F69}"/>
    <cellStyle name="Output 5 5" xfId="1910" xr:uid="{BB6D80FA-010F-4AE7-B3C5-ADB009ADE4C7}"/>
    <cellStyle name="Output 5 5 2" xfId="3785" xr:uid="{D492983E-5037-4E82-93BD-B56533F3928D}"/>
    <cellStyle name="Output 5 6" xfId="2712" xr:uid="{C68D02C3-E02E-48D2-ABD9-CEF0209528CE}"/>
    <cellStyle name="Output 5 6 2" xfId="4569" xr:uid="{9B6546E5-6DE3-4659-BBCA-2B643D24D4CD}"/>
    <cellStyle name="Output 5 7" xfId="2725" xr:uid="{F41F88F6-743E-4BCD-BF60-7448066F6B6D}"/>
    <cellStyle name="Output 5 7 2" xfId="4582" xr:uid="{A032BD90-EF55-4526-9E7E-843C1DD58D2C}"/>
    <cellStyle name="Output 5 8" xfId="3229" xr:uid="{909DB057-425E-4477-A689-B563775EF01C}"/>
    <cellStyle name="Output 5 8 2" xfId="5081" xr:uid="{C1DAA577-963B-41D4-973E-A6C998FDEA83}"/>
    <cellStyle name="Output 5 9" xfId="3316" xr:uid="{2B8ADBAA-32B6-4C7D-8733-4664D28A8D21}"/>
    <cellStyle name="Output 5 9 2" xfId="5168" xr:uid="{792F5064-8771-4DE4-B007-B8928AB693B5}"/>
    <cellStyle name="Output 6" xfId="1600" xr:uid="{D8EAF5DB-4B57-4EF4-B95A-F2ECD2CC5EA5}"/>
    <cellStyle name="Output 6 10" xfId="2232" xr:uid="{42F6C98D-9CF3-481F-9259-488D7FE84C95}"/>
    <cellStyle name="Output 6 10 2" xfId="4100" xr:uid="{33E9F7D0-99C5-449D-9B3B-4C84DE26195F}"/>
    <cellStyle name="Output 6 11" xfId="3492" xr:uid="{9B79B795-40DF-463D-AB46-3FB6B2C18018}"/>
    <cellStyle name="Output 6 11 2" xfId="5344" xr:uid="{768231EA-9CFC-4277-826F-C668A991596F}"/>
    <cellStyle name="Output 6 12" xfId="3158" xr:uid="{5E70498E-11B0-4E27-B5D9-0D5C8D9322F1}"/>
    <cellStyle name="Output 6 12 2" xfId="5011" xr:uid="{4AFBA5B9-820D-49E7-B801-2F1DA7E1382A}"/>
    <cellStyle name="Output 6 2" xfId="2642" xr:uid="{2A72DC30-13F5-4F3B-B487-D9BB14EDED92}"/>
    <cellStyle name="Output 6 2 2" xfId="4501" xr:uid="{65FC4A65-A98C-4744-8E51-AA19B032B7C2}"/>
    <cellStyle name="Output 6 3" xfId="1854" xr:uid="{F85FA6A5-CD45-41B4-8685-4A5DAA068136}"/>
    <cellStyle name="Output 6 3 2" xfId="3732" xr:uid="{9EC0F6C3-9B33-4643-8722-23777EBD0E5E}"/>
    <cellStyle name="Output 6 4" xfId="2890" xr:uid="{04729090-6194-4CE9-AB91-363987A38A9B}"/>
    <cellStyle name="Output 6 4 2" xfId="4746" xr:uid="{6EA01C27-29E9-48A8-8145-824254D15E06}"/>
    <cellStyle name="Output 6 5" xfId="2405" xr:uid="{938EE201-F34B-47B9-BDBF-701CE2F974D3}"/>
    <cellStyle name="Output 6 5 2" xfId="4267" xr:uid="{540B7F7F-BE61-41C5-A7C2-9710B021B68B}"/>
    <cellStyle name="Output 6 6" xfId="2396" xr:uid="{244AB64A-1489-49FF-8BEA-838A9E23F18F}"/>
    <cellStyle name="Output 6 6 2" xfId="4258" xr:uid="{09CECA11-812D-4FBE-AD8A-1AEE9C63AFCA}"/>
    <cellStyle name="Output 6 7" xfId="2891" xr:uid="{1CC09A3E-18BE-476A-A484-487DAE964A29}"/>
    <cellStyle name="Output 6 7 2" xfId="4747" xr:uid="{0C3541A5-5CC2-4E68-86C6-77D9C76CB8CA}"/>
    <cellStyle name="Output 6 8" xfId="3292" xr:uid="{AB032724-9A7D-4BE2-AEEB-E8DB2F61D616}"/>
    <cellStyle name="Output 6 8 2" xfId="5144" xr:uid="{D5B0FBCF-8344-4A8A-9396-94193DFEDFE0}"/>
    <cellStyle name="Output 6 9" xfId="3377" xr:uid="{AF05F29C-2FD1-4AF4-B0AE-30545ED5EBF9}"/>
    <cellStyle name="Output 6 9 2" xfId="5229" xr:uid="{4DA1B37A-A2C8-4AFA-B8AA-53F0D0BD9DC1}"/>
    <cellStyle name="Percent [0]" xfId="1153" xr:uid="{DA601B6E-D32D-4F1A-9F92-84AB005757B6}"/>
    <cellStyle name="Percent [00]" xfId="1154" xr:uid="{D79CB419-440C-4458-B91E-125D7D471264}"/>
    <cellStyle name="Percent [2]" xfId="1155" xr:uid="{30B34226-2746-41A5-80BE-B1B0C92E4C37}"/>
    <cellStyle name="Percent 2" xfId="1156" xr:uid="{20FD6B7B-4D0B-488D-A921-CE5534A2A132}"/>
    <cellStyle name="PrePop Currency (0)" xfId="1157" xr:uid="{62B237F8-F36E-47BA-AC86-74E5A4BD8A26}"/>
    <cellStyle name="PrePop Currency (2)" xfId="1158" xr:uid="{56584E26-B58E-415F-ABE2-AEC96F3AB911}"/>
    <cellStyle name="PrePop Units (0)" xfId="1159" xr:uid="{B44CBEC9-61F1-46DD-AF4F-68C65E23C423}"/>
    <cellStyle name="PrePop Units (1)" xfId="1160" xr:uid="{64BD5EEA-B6F4-4902-9523-D56B3E8EEC13}"/>
    <cellStyle name="PrePop Units (2)" xfId="1161" xr:uid="{D6947426-7A8A-48DA-AFD7-3EBF9E11B002}"/>
    <cellStyle name="SAPBEXchaText" xfId="1162" xr:uid="{ABDB23F0-E945-45CB-8B32-985ED49F3946}"/>
    <cellStyle name="SAPBEXchaText 2" xfId="1590" xr:uid="{3ADD85FC-0253-4942-91A6-AE66C434072F}"/>
    <cellStyle name="SAPBEXchaText 2 10" xfId="2669" xr:uid="{B2829F7E-8554-4A95-BA00-3FC267B96526}"/>
    <cellStyle name="SAPBEXchaText 2 10 2" xfId="4526" xr:uid="{43770191-8478-421B-878D-FD7EE1BAE777}"/>
    <cellStyle name="SAPBEXchaText 2 11" xfId="3483" xr:uid="{F839DB9C-CCD9-4B22-9642-F1F5C41ABFE2}"/>
    <cellStyle name="SAPBEXchaText 2 11 2" xfId="5335" xr:uid="{133F88A3-18C3-4D4B-8084-97FDA78372FF}"/>
    <cellStyle name="SAPBEXchaText 2 12" xfId="2402" xr:uid="{3ADA48C6-6B77-4B6F-B7C9-AA751DC5D92C}"/>
    <cellStyle name="SAPBEXchaText 2 12 2" xfId="4264" xr:uid="{6B473EE2-01F1-4271-833F-14A2EE2752C4}"/>
    <cellStyle name="SAPBEXchaText 2 2" xfId="2633" xr:uid="{EB46B057-347A-43D4-9094-6617010F500C}"/>
    <cellStyle name="SAPBEXchaText 2 2 2" xfId="4492" xr:uid="{75193522-FF54-4BE6-B345-4F6C9FAE1A5F}"/>
    <cellStyle name="SAPBEXchaText 2 3" xfId="1770" xr:uid="{A0F58DDD-26DE-437C-A00A-B40AB24BB5AF}"/>
    <cellStyle name="SAPBEXchaText 2 3 2" xfId="3649" xr:uid="{3EC7CE3C-CC51-4DBF-B1CE-C03BDF74C380}"/>
    <cellStyle name="SAPBEXchaText 2 4" xfId="2880" xr:uid="{9C0C4AA3-E13D-43A3-88E3-74DC5DD2191F}"/>
    <cellStyle name="SAPBEXchaText 2 4 2" xfId="4736" xr:uid="{FE1F990D-E160-43F9-B17E-8F6C5295F155}"/>
    <cellStyle name="SAPBEXchaText 2 5" xfId="1786" xr:uid="{1B5735E7-25E6-4CAA-9664-40B12DAB9BFA}"/>
    <cellStyle name="SAPBEXchaText 2 5 2" xfId="3665" xr:uid="{F7F15C0A-3E2A-4DD7-9B93-329F7AE03554}"/>
    <cellStyle name="SAPBEXchaText 2 6" xfId="2993" xr:uid="{3B2373C7-F9A0-44FD-A722-5DFCFC211774}"/>
    <cellStyle name="SAPBEXchaText 2 6 2" xfId="4849" xr:uid="{D6198FE9-AA23-4D7A-B415-2206BF4137EF}"/>
    <cellStyle name="SAPBEXchaText 2 7" xfId="1942" xr:uid="{E21FCBC8-FB76-44A2-A60E-6FC7095CC5C4}"/>
    <cellStyle name="SAPBEXchaText 2 7 2" xfId="3816" xr:uid="{3B885323-37F9-479F-B3C1-329B5BD56812}"/>
    <cellStyle name="SAPBEXchaText 2 8" xfId="3283" xr:uid="{ECDADCF8-86B5-4DDE-996F-F20B47F427D2}"/>
    <cellStyle name="SAPBEXchaText 2 8 2" xfId="5135" xr:uid="{1D253022-2602-468D-BDDC-9B91D5DA18C4}"/>
    <cellStyle name="SAPBEXchaText 2 9" xfId="3368" xr:uid="{F40C05DE-3819-4CE2-818A-3421E2D2EA50}"/>
    <cellStyle name="SAPBEXchaText 2 9 2" xfId="5220" xr:uid="{5A1C4F30-0ABF-4485-8998-89C76E016BBE}"/>
    <cellStyle name="SAPBEXchaText 3" xfId="1547" xr:uid="{D8A05FD4-F6C4-45B4-BE20-4CB9133D0898}"/>
    <cellStyle name="SAPBEXchaText 3 10" xfId="1711" xr:uid="{BEE55276-7763-42E5-A458-949C6A7501F2}"/>
    <cellStyle name="SAPBEXchaText 3 10 2" xfId="3590" xr:uid="{1DB4E07B-D087-412A-8B25-2459DCF22245}"/>
    <cellStyle name="SAPBEXchaText 3 11" xfId="3443" xr:uid="{0B24364C-82C6-483E-BF00-D19CC1997CDE}"/>
    <cellStyle name="SAPBEXchaText 3 11 2" xfId="5295" xr:uid="{053CFEEF-1790-4D5F-AB52-C2B986F2A4DC}"/>
    <cellStyle name="SAPBEXchaText 3 12" xfId="2137" xr:uid="{FDB3B8AF-B146-40D5-90B5-CCB9152D4EDC}"/>
    <cellStyle name="SAPBEXchaText 3 12 2" xfId="4006" xr:uid="{598C4678-5D5B-43EE-B435-0C21DB8F66E7}"/>
    <cellStyle name="SAPBEXchaText 3 2" xfId="2590" xr:uid="{8BDB6165-C0DD-41B3-B9A5-D337EB4F525C}"/>
    <cellStyle name="SAPBEXchaText 3 2 2" xfId="4449" xr:uid="{CC13C9CD-23AC-4772-BB18-1363FBC469C1}"/>
    <cellStyle name="SAPBEXchaText 3 3" xfId="2419" xr:uid="{BB1C9FA9-13C6-4504-B789-59B72D5D4F79}"/>
    <cellStyle name="SAPBEXchaText 3 3 2" xfId="4281" xr:uid="{FE8E4E1C-55CF-4ED9-9E88-48DB9D2C2E43}"/>
    <cellStyle name="SAPBEXchaText 3 4" xfId="2838" xr:uid="{D0874786-6384-4A59-86B0-FC933132C33D}"/>
    <cellStyle name="SAPBEXchaText 3 4 2" xfId="4694" xr:uid="{3D5ED38C-BE90-472E-9CB5-D194CCAB891C}"/>
    <cellStyle name="SAPBEXchaText 3 5" xfId="2005" xr:uid="{6AC0301E-F378-4554-BE44-5B29F1996E14}"/>
    <cellStyle name="SAPBEXchaText 3 5 2" xfId="3877" xr:uid="{9E6DA94F-E124-49C0-83BA-7BA264FCF359}"/>
    <cellStyle name="SAPBEXchaText 3 6" xfId="2060" xr:uid="{ED0CF781-9AA1-4741-92CF-B71A5776E5E4}"/>
    <cellStyle name="SAPBEXchaText 3 6 2" xfId="3929" xr:uid="{1A540051-E88E-41C1-BA92-D442207041FD}"/>
    <cellStyle name="SAPBEXchaText 3 7" xfId="3072" xr:uid="{308D1EB3-367E-4E9F-83E1-3831A4B000AE}"/>
    <cellStyle name="SAPBEXchaText 3 7 2" xfId="4928" xr:uid="{70C74EC7-8543-4976-8C1F-75690D0CA473}"/>
    <cellStyle name="SAPBEXchaText 3 8" xfId="3241" xr:uid="{499850A1-C5F2-425E-9385-426A53171DEA}"/>
    <cellStyle name="SAPBEXchaText 3 8 2" xfId="5093" xr:uid="{FED529AD-BD8D-406D-AE06-017D9FC949EA}"/>
    <cellStyle name="SAPBEXchaText 3 9" xfId="3328" xr:uid="{A11250BA-ECE1-4D72-9FE3-5BB35E4BFCD9}"/>
    <cellStyle name="SAPBEXchaText 3 9 2" xfId="5180" xr:uid="{F7107A2C-9ADF-4B69-9138-55F23965AAE9}"/>
    <cellStyle name="SAPBEXstdData" xfId="1163" xr:uid="{35D68BE5-0021-459C-A5A0-9805D6CDA50F}"/>
    <cellStyle name="SAPBEXstdData 2" xfId="1591" xr:uid="{AF11173F-8B25-45DD-98AD-6AA9401F119A}"/>
    <cellStyle name="SAPBEXstdData 2 10" xfId="2696" xr:uid="{7031CE85-1C75-4524-8515-B00C3A7ED84B}"/>
    <cellStyle name="SAPBEXstdData 2 10 2" xfId="4553" xr:uid="{86D664F1-3EC5-497D-8483-8E14577E6EB8}"/>
    <cellStyle name="SAPBEXstdData 2 11" xfId="3484" xr:uid="{E80D4457-7EDB-4764-855A-D101D15999AC}"/>
    <cellStyle name="SAPBEXstdData 2 11 2" xfId="5336" xr:uid="{5E3722E3-3F0A-4278-94F5-2F3B7F923A03}"/>
    <cellStyle name="SAPBEXstdData 2 12" xfId="1918" xr:uid="{A1D77091-58E7-4071-8249-9B3FB64BFD2C}"/>
    <cellStyle name="SAPBEXstdData 2 12 2" xfId="3793" xr:uid="{C6BF47FF-8D63-4FC3-8BB2-2DF11FBD77D7}"/>
    <cellStyle name="SAPBEXstdData 2 2" xfId="2634" xr:uid="{CB8CD18A-1BBC-47E4-88A0-A40888D1C0DE}"/>
    <cellStyle name="SAPBEXstdData 2 2 2" xfId="4493" xr:uid="{E658AB39-BAE3-4871-8F16-9095F0444A36}"/>
    <cellStyle name="SAPBEXstdData 2 3" xfId="2457" xr:uid="{989DE534-E99C-460D-80B6-C4B43DDB1717}"/>
    <cellStyle name="SAPBEXstdData 2 3 2" xfId="4318" xr:uid="{A3F3B258-9B4A-4B39-B18C-EC89D4547F6A}"/>
    <cellStyle name="SAPBEXstdData 2 4" xfId="2881" xr:uid="{B110CB5A-AF37-47CA-83DE-7005631B0667}"/>
    <cellStyle name="SAPBEXstdData 2 4 2" xfId="4737" xr:uid="{079B4381-1952-48FE-BCD5-539BD33CBDFD}"/>
    <cellStyle name="SAPBEXstdData 2 5" xfId="1693" xr:uid="{BC289F92-770F-44CA-840D-79885998CDA0}"/>
    <cellStyle name="SAPBEXstdData 2 5 2" xfId="3572" xr:uid="{6D564DD0-CAD5-4783-AE4E-EF248E00DB46}"/>
    <cellStyle name="SAPBEXstdData 2 6" xfId="2362" xr:uid="{BBEE1F87-8F04-4717-88AD-F57764CD289E}"/>
    <cellStyle name="SAPBEXstdData 2 6 2" xfId="4226" xr:uid="{A77DE439-EB3F-4975-BDB2-64F52FB93316}"/>
    <cellStyle name="SAPBEXstdData 2 7" xfId="1926" xr:uid="{672ADC91-D528-4319-9830-7E90E306944C}"/>
    <cellStyle name="SAPBEXstdData 2 7 2" xfId="3800" xr:uid="{2D35E41D-4097-441A-9A2B-D339406A7FCD}"/>
    <cellStyle name="SAPBEXstdData 2 8" xfId="3284" xr:uid="{FE7F8957-00CC-4693-B7D7-3AA7BACB2795}"/>
    <cellStyle name="SAPBEXstdData 2 8 2" xfId="5136" xr:uid="{7184BAE5-7299-4913-B77B-3F58A091202B}"/>
    <cellStyle name="SAPBEXstdData 2 9" xfId="3369" xr:uid="{F4A005FF-CE0C-4645-9B98-7056B5309877}"/>
    <cellStyle name="SAPBEXstdData 2 9 2" xfId="5221" xr:uid="{4CF9C7C2-FF56-4430-92AC-4239DD4E235D}"/>
    <cellStyle name="SAPBEXstdData 3" xfId="1546" xr:uid="{964112BE-9007-4FD2-9273-4571F2119CCC}"/>
    <cellStyle name="SAPBEXstdData 3 10" xfId="2021" xr:uid="{1465EA4F-5FD6-499E-9730-8276A462CDC8}"/>
    <cellStyle name="SAPBEXstdData 3 10 2" xfId="3891" xr:uid="{CC65ECE3-3264-4F1C-91B5-0DA836B7BEAE}"/>
    <cellStyle name="SAPBEXstdData 3 11" xfId="3442" xr:uid="{032EB605-94DF-4FB4-9DD9-F6CCFBD9545C}"/>
    <cellStyle name="SAPBEXstdData 3 11 2" xfId="5294" xr:uid="{A7C6310B-CF10-495A-9FAA-687C79FD6D8F}"/>
    <cellStyle name="SAPBEXstdData 3 12" xfId="2398" xr:uid="{09A8F049-F55F-4144-BEFA-B99D0D21E362}"/>
    <cellStyle name="SAPBEXstdData 3 12 2" xfId="4260" xr:uid="{E8738145-703F-4DAA-9B34-51A3A32A79CF}"/>
    <cellStyle name="SAPBEXstdData 3 2" xfId="2589" xr:uid="{E2FD3828-53E9-4022-82BF-4C6666EBA4EE}"/>
    <cellStyle name="SAPBEXstdData 3 2 2" xfId="4448" xr:uid="{FD998F40-DC6C-40B1-B802-B07040DD02F7}"/>
    <cellStyle name="SAPBEXstdData 3 3" xfId="1730" xr:uid="{5D89B43A-1692-489C-8B47-A65D6EACC970}"/>
    <cellStyle name="SAPBEXstdData 3 3 2" xfId="3609" xr:uid="{098825E4-985D-4E8E-86E9-781316E26F45}"/>
    <cellStyle name="SAPBEXstdData 3 4" xfId="2837" xr:uid="{AF216ADA-8C5C-4A28-9B4D-A673E4D267CB}"/>
    <cellStyle name="SAPBEXstdData 3 4 2" xfId="4693" xr:uid="{3FD40E8B-DA02-429D-98AC-F17E7432A904}"/>
    <cellStyle name="SAPBEXstdData 3 5" xfId="1727" xr:uid="{91B83B59-A156-4258-8CD6-11F5A5392594}"/>
    <cellStyle name="SAPBEXstdData 3 5 2" xfId="3606" xr:uid="{6F18BD88-0132-46E9-B5BF-EA388AED4B4F}"/>
    <cellStyle name="SAPBEXstdData 3 6" xfId="2014" xr:uid="{AAAA92BD-48BA-4A7E-8E00-817DA2908CAE}"/>
    <cellStyle name="SAPBEXstdData 3 6 2" xfId="3884" xr:uid="{C206439F-BFE3-4AF4-9CC2-7CD4E94CA28A}"/>
    <cellStyle name="SAPBEXstdData 3 7" xfId="2344" xr:uid="{FD01CF50-C906-4583-9869-3B79592116B6}"/>
    <cellStyle name="SAPBEXstdData 3 7 2" xfId="4209" xr:uid="{1424931E-02DD-46EA-B6DD-35540A98E34E}"/>
    <cellStyle name="SAPBEXstdData 3 8" xfId="3240" xr:uid="{42457F21-F295-4470-916A-76659BE7D7C2}"/>
    <cellStyle name="SAPBEXstdData 3 8 2" xfId="5092" xr:uid="{1BE607F9-BFF5-43C6-9F79-8C96D1B714AC}"/>
    <cellStyle name="SAPBEXstdData 3 9" xfId="3327" xr:uid="{0558E699-6496-4964-8E9B-788046F34310}"/>
    <cellStyle name="SAPBEXstdData 3 9 2" xfId="5179" xr:uid="{5D569D50-5591-490B-90DF-C7BEE91B66A6}"/>
    <cellStyle name="SAPBEXstdItem" xfId="6" xr:uid="{4D2E5270-A8B0-48C2-972E-C9E48FADE785}"/>
    <cellStyle name="SAPBEXstdItem 2" xfId="1592" xr:uid="{B4D8B7E4-FD9C-4939-99BE-D00349F0C34D}"/>
    <cellStyle name="SAPBEXstdItem 2 10" xfId="1767" xr:uid="{A9DEB476-466C-45D9-8FF4-C2854CD0D7ED}"/>
    <cellStyle name="SAPBEXstdItem 2 10 2" xfId="3646" xr:uid="{984D9AA2-5808-4EC1-8828-F5BC586A9097}"/>
    <cellStyle name="SAPBEXstdItem 2 11" xfId="3485" xr:uid="{5BE804D0-D21B-41A1-87D0-BF5F527A296B}"/>
    <cellStyle name="SAPBEXstdItem 2 11 2" xfId="5337" xr:uid="{71905E4F-00C1-4E1A-948E-D0A85366AE89}"/>
    <cellStyle name="SAPBEXstdItem 2 12" xfId="1797" xr:uid="{515F9888-F833-4DB0-AC96-989CE2D95A68}"/>
    <cellStyle name="SAPBEXstdItem 2 12 2" xfId="3676" xr:uid="{E36FA358-694B-4AC0-84BE-A70AA6951003}"/>
    <cellStyle name="SAPBEXstdItem 2 2" xfId="2635" xr:uid="{137AEF75-20DB-485A-9E33-8F3F90127216}"/>
    <cellStyle name="SAPBEXstdItem 2 2 2" xfId="4494" xr:uid="{6C31E15A-7AC4-4693-BFFA-C43F9C3DB042}"/>
    <cellStyle name="SAPBEXstdItem 2 3" xfId="2452" xr:uid="{FA54E61E-1105-47C8-B5DE-8959115D06C9}"/>
    <cellStyle name="SAPBEXstdItem 2 3 2" xfId="4313" xr:uid="{B7D63C6B-9CB0-4D08-B7ED-F7F205E5632C}"/>
    <cellStyle name="SAPBEXstdItem 2 4" xfId="2882" xr:uid="{CC820B95-9079-451D-8683-F92236FB89D0}"/>
    <cellStyle name="SAPBEXstdItem 2 4 2" xfId="4738" xr:uid="{51822C46-565E-43C2-B0F0-90CADD71580E}"/>
    <cellStyle name="SAPBEXstdItem 2 5" xfId="1912" xr:uid="{124FDD63-DFDF-419A-AF05-FCB89425954A}"/>
    <cellStyle name="SAPBEXstdItem 2 5 2" xfId="3787" xr:uid="{A7F351C6-4031-4445-BCB1-09BF5DD4CC65}"/>
    <cellStyle name="SAPBEXstdItem 2 6" xfId="2490" xr:uid="{D516E2F8-3589-4D89-8A0C-5FD30DB79535}"/>
    <cellStyle name="SAPBEXstdItem 2 6 2" xfId="4351" xr:uid="{6754D6C2-D657-407D-A72B-5D44B6FD82BC}"/>
    <cellStyle name="SAPBEXstdItem 2 7" xfId="3164" xr:uid="{6ADB98ED-E163-4622-A144-6CFAE4E6F3C0}"/>
    <cellStyle name="SAPBEXstdItem 2 7 2" xfId="5017" xr:uid="{5A55B543-3175-4868-89E9-B17A36B6753F}"/>
    <cellStyle name="SAPBEXstdItem 2 8" xfId="3285" xr:uid="{AAE88255-FBF9-4549-9FF7-4F9BD4B60C64}"/>
    <cellStyle name="SAPBEXstdItem 2 8 2" xfId="5137" xr:uid="{8DD2260F-E246-4408-BF67-1F3E9FDE5B21}"/>
    <cellStyle name="SAPBEXstdItem 2 9" xfId="3370" xr:uid="{5DE483CC-9C7F-4FA1-A872-5F3C9ED1F18F}"/>
    <cellStyle name="SAPBEXstdItem 2 9 2" xfId="5222" xr:uid="{A9067FE3-86DE-453C-A474-7C16CD244B9F}"/>
    <cellStyle name="SAPBEXstdItem 3" xfId="1545" xr:uid="{0F616D65-595D-47FD-B7A0-FADBF2F65C77}"/>
    <cellStyle name="SAPBEXstdItem 3 10" xfId="2494" xr:uid="{C5DA98D8-86BD-4169-B0EA-2CF1323C4C96}"/>
    <cellStyle name="SAPBEXstdItem 3 10 2" xfId="4355" xr:uid="{0B99744D-DF24-4CA9-8DFD-E03AC2ED4701}"/>
    <cellStyle name="SAPBEXstdItem 3 11" xfId="3441" xr:uid="{AF9196B5-9D95-47DD-AE6C-1248ABF9D4B4}"/>
    <cellStyle name="SAPBEXstdItem 3 11 2" xfId="5293" xr:uid="{0986069D-9584-442D-85FC-E5F26F0563D3}"/>
    <cellStyle name="SAPBEXstdItem 3 12" xfId="3503" xr:uid="{AA625A84-5760-4E50-80F1-FC9FD14279F9}"/>
    <cellStyle name="SAPBEXstdItem 3 12 2" xfId="5355" xr:uid="{3DBF8A98-86A8-44F8-93C7-236AB8F60A43}"/>
    <cellStyle name="SAPBEXstdItem 3 2" xfId="2588" xr:uid="{9673E0BB-6229-4398-A713-FCA44A813F41}"/>
    <cellStyle name="SAPBEXstdItem 3 2 2" xfId="4447" xr:uid="{D55F83EE-50C7-4CE4-B484-025924F7D595}"/>
    <cellStyle name="SAPBEXstdItem 3 3" xfId="2497" xr:uid="{2988A40F-3795-495A-9656-299A87C18C8A}"/>
    <cellStyle name="SAPBEXstdItem 3 3 2" xfId="4358" xr:uid="{F3F45757-B7D7-4BE2-BBC9-3B3FE1A93D7C}"/>
    <cellStyle name="SAPBEXstdItem 3 4" xfId="2836" xr:uid="{04190A36-A48C-4F21-A824-50C513F73E05}"/>
    <cellStyle name="SAPBEXstdItem 3 4 2" xfId="4692" xr:uid="{8B4AB6B5-D08A-4867-85EA-0132752589E2}"/>
    <cellStyle name="SAPBEXstdItem 3 5" xfId="1672" xr:uid="{AB529192-1E41-4633-8BA1-0FF8BC5604C2}"/>
    <cellStyle name="SAPBEXstdItem 3 5 2" xfId="3551" xr:uid="{C6D1E7D0-486B-4158-9E8E-762D4C16762E}"/>
    <cellStyle name="SAPBEXstdItem 3 6" xfId="2041" xr:uid="{2D32FD87-6A86-48F7-9550-27AF3A6CAAAD}"/>
    <cellStyle name="SAPBEXstdItem 3 6 2" xfId="3910" xr:uid="{2C935F98-AB72-4A12-A4D3-035DD95897B5}"/>
    <cellStyle name="SAPBEXstdItem 3 7" xfId="3199" xr:uid="{FA9F9598-1B83-409B-BF10-915E40095007}"/>
    <cellStyle name="SAPBEXstdItem 3 7 2" xfId="5051" xr:uid="{6105AC62-BA94-4246-AEB6-DFA9A7330382}"/>
    <cellStyle name="SAPBEXstdItem 3 8" xfId="3239" xr:uid="{F62B5D99-2073-4DCF-9D29-670F806693D7}"/>
    <cellStyle name="SAPBEXstdItem 3 8 2" xfId="5091" xr:uid="{C8D78314-4383-4777-B2D6-04BDF1053F35}"/>
    <cellStyle name="SAPBEXstdItem 3 9" xfId="3326" xr:uid="{53EC8991-934E-472D-99A2-ADC5C65CBB98}"/>
    <cellStyle name="SAPBEXstdItem 3 9 2" xfId="5178" xr:uid="{8300A30A-6413-43CC-BA59-301920CE0119}"/>
    <cellStyle name="SAPBEXstdItemX" xfId="1164" xr:uid="{70C037D9-0553-47E2-AC1A-38CA3403F08F}"/>
    <cellStyle name="SAPBEXstdItemX 2" xfId="1593" xr:uid="{32A3D08E-1DD6-4CAD-BC86-63FB96F798B5}"/>
    <cellStyle name="SAPBEXstdItemX 2 10" xfId="3389" xr:uid="{8E2D4A28-3401-4B04-9684-B1BA53BE167E}"/>
    <cellStyle name="SAPBEXstdItemX 2 10 2" xfId="5241" xr:uid="{BDD70B22-5E06-49E4-97EB-33D0A815C8AC}"/>
    <cellStyle name="SAPBEXstdItemX 2 11" xfId="3486" xr:uid="{8EECD789-CDA5-427C-B39E-B80564FAC708}"/>
    <cellStyle name="SAPBEXstdItemX 2 11 2" xfId="5338" xr:uid="{16D901F4-AB1E-423B-9FCC-274FF1411B72}"/>
    <cellStyle name="SAPBEXstdItemX 2 12" xfId="2086" xr:uid="{1E411E76-3221-4533-BE5A-CBCEF0AECAB9}"/>
    <cellStyle name="SAPBEXstdItemX 2 12 2" xfId="3955" xr:uid="{3467D251-86BC-47A5-87B5-C1A5BBD45119}"/>
    <cellStyle name="SAPBEXstdItemX 2 2" xfId="2636" xr:uid="{8FC1E372-9637-4DD6-912E-5F27D64A2576}"/>
    <cellStyle name="SAPBEXstdItemX 2 2 2" xfId="4495" xr:uid="{5187FF40-9D88-403A-B0A0-98D1DA003395}"/>
    <cellStyle name="SAPBEXstdItemX 2 3" xfId="2406" xr:uid="{5AA5A843-8950-4C14-AFDB-47F7E552A271}"/>
    <cellStyle name="SAPBEXstdItemX 2 3 2" xfId="4268" xr:uid="{4C103774-1252-48B4-A658-6E216266BA97}"/>
    <cellStyle name="SAPBEXstdItemX 2 4" xfId="2883" xr:uid="{3DE0B876-710A-4163-A1B9-D0DD0548242F}"/>
    <cellStyle name="SAPBEXstdItemX 2 4 2" xfId="4739" xr:uid="{18B9B89D-FAF2-48BE-919E-3230702A0322}"/>
    <cellStyle name="SAPBEXstdItemX 2 5" xfId="1801" xr:uid="{801F9038-8780-493E-84CC-636C7E8D8B50}"/>
    <cellStyle name="SAPBEXstdItemX 2 5 2" xfId="3680" xr:uid="{E87A10B1-D9CA-4005-A2D6-1E0C968D0486}"/>
    <cellStyle name="SAPBEXstdItemX 2 6" xfId="3057" xr:uid="{E9774D62-03EF-411A-A9CB-FC8EEA4C5E85}"/>
    <cellStyle name="SAPBEXstdItemX 2 6 2" xfId="4913" xr:uid="{2FE59967-9C33-4277-9770-A53C681629D4}"/>
    <cellStyle name="SAPBEXstdItemX 2 7" xfId="3179" xr:uid="{E28CBA69-BEF4-4D5B-8F5F-AD759753EC73}"/>
    <cellStyle name="SAPBEXstdItemX 2 7 2" xfId="5032" xr:uid="{2C4FD2C6-C459-4E85-BFC5-B0FC6774458E}"/>
    <cellStyle name="SAPBEXstdItemX 2 8" xfId="3286" xr:uid="{67C634EE-E634-44B0-8AF3-0880658A1B66}"/>
    <cellStyle name="SAPBEXstdItemX 2 8 2" xfId="5138" xr:uid="{92B72AD5-6145-4A36-9379-67FE499133C2}"/>
    <cellStyle name="SAPBEXstdItemX 2 9" xfId="3371" xr:uid="{0707E011-11C4-4480-835D-210E4A1FD13A}"/>
    <cellStyle name="SAPBEXstdItemX 2 9 2" xfId="5223" xr:uid="{6AFCEAB8-81BE-4677-82EF-433398EBD3DE}"/>
    <cellStyle name="SAPBEXstdItemX 3" xfId="1544" xr:uid="{7ED783C5-1575-45FE-BBFA-0C204A621F7A}"/>
    <cellStyle name="SAPBEXstdItemX 3 10" xfId="2759" xr:uid="{D22C8AC9-DAE5-4706-854A-D74BF2D0CB97}"/>
    <cellStyle name="SAPBEXstdItemX 3 10 2" xfId="4616" xr:uid="{85BDE4C5-93B4-4D07-9073-733C1668B073}"/>
    <cellStyle name="SAPBEXstdItemX 3 11" xfId="3440" xr:uid="{185B0A8F-DB99-4EAC-957C-1E709F64AAB0}"/>
    <cellStyle name="SAPBEXstdItemX 3 11 2" xfId="5292" xr:uid="{5059AEFF-9274-4F11-9A5C-0D8B8B03332A}"/>
    <cellStyle name="SAPBEXstdItemX 3 12" xfId="2709" xr:uid="{CDBDC41D-AE79-4BB2-B4FF-538C1E90E71A}"/>
    <cellStyle name="SAPBEXstdItemX 3 12 2" xfId="4566" xr:uid="{4FCF1C26-8993-4F7C-BDA3-0482E555E209}"/>
    <cellStyle name="SAPBEXstdItemX 3 2" xfId="2587" xr:uid="{65C00EF4-86F2-4234-87D7-F6E6FA338824}"/>
    <cellStyle name="SAPBEXstdItemX 3 2 2" xfId="4446" xr:uid="{E28045A0-97F1-4232-A1DC-7D363BE2284E}"/>
    <cellStyle name="SAPBEXstdItemX 3 3" xfId="2422" xr:uid="{9A560954-E29A-42CB-B352-3E4E9B7C6248}"/>
    <cellStyle name="SAPBEXstdItemX 3 3 2" xfId="4284" xr:uid="{7D2EED42-3745-48D3-850F-D75E7E4DAA7D}"/>
    <cellStyle name="SAPBEXstdItemX 3 4" xfId="2835" xr:uid="{E5EF483D-0FCC-4314-96B3-DEDF6750F09C}"/>
    <cellStyle name="SAPBEXstdItemX 3 4 2" xfId="4691" xr:uid="{471C09EC-86E0-4D19-A4AB-1217282F0472}"/>
    <cellStyle name="SAPBEXstdItemX 3 5" xfId="1855" xr:uid="{3F6AAA76-0A93-4BA8-9C2C-EA4C462CD6AA}"/>
    <cellStyle name="SAPBEXstdItemX 3 5 2" xfId="3733" xr:uid="{7A224782-60CC-41C1-8A8C-4DDAD866F058}"/>
    <cellStyle name="SAPBEXstdItemX 3 6" xfId="2058" xr:uid="{558063CF-502D-40D4-9DE5-A2ADF106600F}"/>
    <cellStyle name="SAPBEXstdItemX 3 6 2" xfId="3927" xr:uid="{E4EBF006-C9EC-42EB-9882-45A160FCFA7C}"/>
    <cellStyle name="SAPBEXstdItemX 3 7" xfId="3149" xr:uid="{7673AA26-6B33-429B-AFF1-C895131302B5}"/>
    <cellStyle name="SAPBEXstdItemX 3 7 2" xfId="5002" xr:uid="{9546C395-4C58-43AB-86B0-DBF7FFACD455}"/>
    <cellStyle name="SAPBEXstdItemX 3 8" xfId="3238" xr:uid="{0073A1C1-BB93-45A7-949A-0C90A2383C38}"/>
    <cellStyle name="SAPBEXstdItemX 3 8 2" xfId="5090" xr:uid="{253068BC-6CF3-46BC-BE10-36DEE4369175}"/>
    <cellStyle name="SAPBEXstdItemX 3 9" xfId="3325" xr:uid="{43C5D80B-E667-4660-9463-1C6F187FEB99}"/>
    <cellStyle name="SAPBEXstdItemX 3 9 2" xfId="5177" xr:uid="{509236F4-F0E7-44C2-BCEB-2279BAF0DD0E}"/>
    <cellStyle name="SAPBEXtitle" xfId="1165" xr:uid="{196BB9DD-5ED9-4821-8A7D-475650B65924}"/>
    <cellStyle name="SAPDataCell" xfId="10" xr:uid="{FC007485-6DEE-4C22-870E-D0D81AFF448A}"/>
    <cellStyle name="SAPMemberCell" xfId="9" xr:uid="{A525B07C-3D34-43F6-809A-DFABA79FB630}"/>
    <cellStyle name="SHEET2" xfId="1166" xr:uid="{CAFDB0F7-7430-46D1-ADEE-1878B8C35848}"/>
    <cellStyle name="Standaard_Collectie 2006 partsspecs" xfId="1167" xr:uid="{69582C66-9EFE-4B38-AA46-4C5CB658C71C}"/>
    <cellStyle name="Standard_D7xx_profit_060120" xfId="1168" xr:uid="{B08B2E42-CA36-4300-B945-D3C0C92AA6E4}"/>
    <cellStyle name="Text Indent A" xfId="1169" xr:uid="{60F6D69E-C8F1-422D-AF34-B6FDD47F2A34}"/>
    <cellStyle name="Text Indent B" xfId="1170" xr:uid="{88B62749-9881-4EDE-8334-A3DCC812543E}"/>
    <cellStyle name="Text Indent C" xfId="1171" xr:uid="{071DB6AF-4F93-4B22-8B84-7B423327224C}"/>
    <cellStyle name="Title" xfId="64" xr:uid="{0B12F2F9-56A4-403A-9B0F-C013E5B11FD2}"/>
    <cellStyle name="Title 2" xfId="1172" xr:uid="{0C69EAC2-B0C8-4175-91F5-77AF9D653919}"/>
    <cellStyle name="Title 3" xfId="1173" xr:uid="{D8FDDFD8-6ABC-4A35-933D-E9797334A270}"/>
    <cellStyle name="Title 4" xfId="1174" xr:uid="{65094079-49C2-4FF0-8EBA-BC6251E32226}"/>
    <cellStyle name="Total 2" xfId="1175" xr:uid="{0B0ED4EA-814F-4FBE-AE45-4AE09BCE4184}"/>
    <cellStyle name="Total 3" xfId="1176" xr:uid="{E7362A6A-95C7-405F-9376-3D27FA7C1DF1}"/>
    <cellStyle name="Total 3 10" xfId="3192" xr:uid="{649CA1C3-7DED-4521-8DC4-DAA4BE148FA4}"/>
    <cellStyle name="Total 3 10 2" xfId="5044" xr:uid="{2EB58ACE-960E-4E7E-B8D2-2725AF1DB14C}"/>
    <cellStyle name="Total 3 11" xfId="2151" xr:uid="{83785CBB-B00C-4E44-9A8F-2165AA4D92DD}"/>
    <cellStyle name="Total 3 11 2" xfId="4020" xr:uid="{C46D01E4-4B5B-42BB-BB51-EECECE32EC44}"/>
    <cellStyle name="Total 3 12" xfId="2136" xr:uid="{EDBC1B0C-0C61-451D-A9CC-E90EE85BD399}"/>
    <cellStyle name="Total 3 12 2" xfId="4005" xr:uid="{0A97C942-FD83-4272-B6DA-3D30519B6516}"/>
    <cellStyle name="Total 3 13" xfId="3429" xr:uid="{908017F7-544A-4E03-AF2D-D18449D98BFF}"/>
    <cellStyle name="Total 3 13 2" xfId="5281" xr:uid="{E25B526A-DB19-4F13-93FC-CFB1FBA67AE8}"/>
    <cellStyle name="Total 3 14" xfId="1960" xr:uid="{3C73F662-11E6-480E-A19C-3A7C98728C74}"/>
    <cellStyle name="Total 3 14 2" xfId="3833" xr:uid="{50732789-2124-45DA-954B-F738202EB8A9}"/>
    <cellStyle name="Total 3 2" xfId="1594" xr:uid="{0C595E65-B9E3-4F05-BA1D-28BACC6385D9}"/>
    <cellStyle name="Total 3 2 10" xfId="2582" xr:uid="{FF0CD4CA-2902-4ED1-A7EC-D645860181B4}"/>
    <cellStyle name="Total 3 2 10 2" xfId="4441" xr:uid="{FCC28B24-EA70-48E8-BD2D-EA1E68602616}"/>
    <cellStyle name="Total 3 2 11" xfId="3487" xr:uid="{07AFF9D3-1B78-4793-973E-B314F580FFF4}"/>
    <cellStyle name="Total 3 2 11 2" xfId="5339" xr:uid="{DF0E3C53-8059-4A6B-9017-048F2BCAF263}"/>
    <cellStyle name="Total 3 2 12" xfId="2124" xr:uid="{577FAA94-0681-40CD-8F87-03C4CC07A724}"/>
    <cellStyle name="Total 3 2 12 2" xfId="3993" xr:uid="{25039290-0B6F-4C05-8F98-7076B8CAF124}"/>
    <cellStyle name="Total 3 2 2" xfId="2637" xr:uid="{CAEB89E7-EF09-4B5B-A604-68D80D3A1023}"/>
    <cellStyle name="Total 3 2 2 2" xfId="4496" xr:uid="{E5E27347-81F6-413D-B702-4432DDD9F89B}"/>
    <cellStyle name="Total 3 2 3" xfId="2493" xr:uid="{E5292334-5AFC-4640-B0C3-619CFB194AE1}"/>
    <cellStyle name="Total 3 2 3 2" xfId="4354" xr:uid="{740F7503-71A8-4E5E-BAA5-D6ADBC9514F7}"/>
    <cellStyle name="Total 3 2 4" xfId="2884" xr:uid="{0A106D1E-101A-4B9E-94AF-CB2C6B2B1C50}"/>
    <cellStyle name="Total 3 2 4 2" xfId="4740" xr:uid="{0EC191E0-9BEB-48E0-B3C3-A40F80F8942E}"/>
    <cellStyle name="Total 3 2 5" xfId="2662" xr:uid="{0B0B143C-E2D4-4D3E-A976-44CB2476549E}"/>
    <cellStyle name="Total 3 2 5 2" xfId="4519" xr:uid="{E9C3B438-3283-4E6B-9B04-8E5736F4ECC3}"/>
    <cellStyle name="Total 3 2 6" xfId="2044" xr:uid="{CB618AF3-1424-48D7-B8E5-666450783EAB}"/>
    <cellStyle name="Total 3 2 6 2" xfId="3913" xr:uid="{5C98F90C-26DE-41F6-94CE-BF25A6020323}"/>
    <cellStyle name="Total 3 2 7" xfId="3196" xr:uid="{C003F315-A095-45EB-9AB6-3D4A87996A44}"/>
    <cellStyle name="Total 3 2 7 2" xfId="5048" xr:uid="{2CB31A17-798D-4828-BF20-7A9A3B6F71D8}"/>
    <cellStyle name="Total 3 2 8" xfId="3287" xr:uid="{1665BDC0-BBA2-445A-9E4C-66D7C0E9C1CF}"/>
    <cellStyle name="Total 3 2 8 2" xfId="5139" xr:uid="{EA69CF9F-1AB5-4A58-9B22-3213BA50950D}"/>
    <cellStyle name="Total 3 2 9" xfId="3372" xr:uid="{4D2E7556-0E87-4B3E-805A-09E3E719AC6C}"/>
    <cellStyle name="Total 3 2 9 2" xfId="5224" xr:uid="{31CD74DD-38ED-4E55-9376-D6E9EC734C67}"/>
    <cellStyle name="Total 3 3" xfId="1543" xr:uid="{DE9EE62D-AFFB-4726-8708-37A7F96403D9}"/>
    <cellStyle name="Total 3 3 10" xfId="3068" xr:uid="{51894556-F252-4961-AA1C-033469EA5A7B}"/>
    <cellStyle name="Total 3 3 10 2" xfId="4924" xr:uid="{ECFBF5F3-690D-4770-BA81-5B9090600486}"/>
    <cellStyle name="Total 3 3 11" xfId="3439" xr:uid="{DFE0F800-9B84-4BE0-9426-F2098AA8C77D}"/>
    <cellStyle name="Total 3 3 11 2" xfId="5291" xr:uid="{A514B8A8-EE4D-48AC-B4BE-B439954E9A52}"/>
    <cellStyle name="Total 3 3 12" xfId="2188" xr:uid="{331CF271-F9AE-4264-8FAC-FE801ED9B189}"/>
    <cellStyle name="Total 3 3 12 2" xfId="4056" xr:uid="{16F3AD9A-FE8E-49D6-8834-A470D33945E8}"/>
    <cellStyle name="Total 3 3 2" xfId="2586" xr:uid="{7A6A1303-399D-4510-A7A3-2C2FE8FFE8B3}"/>
    <cellStyle name="Total 3 3 2 2" xfId="4445" xr:uid="{B5490ECE-2FD6-4DD5-BC39-1609665F7F7B}"/>
    <cellStyle name="Total 3 3 3" xfId="1698" xr:uid="{0404754E-8974-46DE-8BF3-A0CB0522CB4F}"/>
    <cellStyle name="Total 3 3 3 2" xfId="3577" xr:uid="{570D34DC-D26A-472F-979B-810787CD5CAA}"/>
    <cellStyle name="Total 3 3 4" xfId="2834" xr:uid="{487BAA45-F9B4-4D49-84E8-A9012678C15C}"/>
    <cellStyle name="Total 3 3 4 2" xfId="4690" xr:uid="{3E8FA2B3-D338-4FF0-AE58-F90C97E1E9F2}"/>
    <cellStyle name="Total 3 3 5" xfId="2311" xr:uid="{45A929CD-1356-4AA6-BE55-869FDFE7D67E}"/>
    <cellStyle name="Total 3 3 5 2" xfId="4178" xr:uid="{6C1446C6-C4BE-4DC4-8A9A-DA8897A40BCF}"/>
    <cellStyle name="Total 3 3 6" xfId="2718" xr:uid="{B78FA208-E911-4337-AB8E-1C9011684B71}"/>
    <cellStyle name="Total 3 3 6 2" xfId="4575" xr:uid="{54A5894E-67AF-4A83-B48F-FC09ADEBABAE}"/>
    <cellStyle name="Total 3 3 7" xfId="1946" xr:uid="{3C2E0BEE-454A-4249-8526-0FA957D78F21}"/>
    <cellStyle name="Total 3 3 7 2" xfId="3820" xr:uid="{4A404AA0-ABC6-4084-89AB-6B877DA44305}"/>
    <cellStyle name="Total 3 3 8" xfId="3237" xr:uid="{FB2D30AA-6C23-4D6F-90DE-740EA69682D6}"/>
    <cellStyle name="Total 3 3 8 2" xfId="5089" xr:uid="{B996A3DD-3404-4AE6-828C-DB580FEEC423}"/>
    <cellStyle name="Total 3 3 9" xfId="3324" xr:uid="{20B3FA83-4687-4FCB-BC54-F9B1EC3996D6}"/>
    <cellStyle name="Total 3 3 9 2" xfId="5176" xr:uid="{A8AA5EE9-F4BC-44CD-830F-724DC73B50FC}"/>
    <cellStyle name="Total 3 4" xfId="1962" xr:uid="{C938E760-089B-4355-9558-BFA03F6D61AB}"/>
    <cellStyle name="Total 3 4 2" xfId="3835" xr:uid="{15573093-9078-432A-B132-A976462DF56D}"/>
    <cellStyle name="Total 3 5" xfId="2035" xr:uid="{89179F31-956F-49FD-AFEE-352DE1604C3B}"/>
    <cellStyle name="Total 3 5 2" xfId="3905" xr:uid="{08F0D111-50C2-4713-8773-D955E45A8E31}"/>
    <cellStyle name="Total 3 6" xfId="2455" xr:uid="{441D0198-98CB-486E-AC10-787BA8325833}"/>
    <cellStyle name="Total 3 6 2" xfId="4316" xr:uid="{463AC4C8-8F99-4F68-9C53-E0A23876BBFF}"/>
    <cellStyle name="Total 3 7" xfId="2717" xr:uid="{93D5A278-9020-42B2-938D-FEA073342EBA}"/>
    <cellStyle name="Total 3 7 2" xfId="4574" xr:uid="{44D3FB65-30FC-4128-9985-AA3D4A39ED27}"/>
    <cellStyle name="Total 3 8" xfId="2226" xr:uid="{0A193EEF-9DBF-4AB0-9912-DC2243E20B4C}"/>
    <cellStyle name="Total 3 8 2" xfId="4094" xr:uid="{41FCD78F-2F64-4DA8-A258-4D0E2BD2BE89}"/>
    <cellStyle name="Total 3 9" xfId="2165" xr:uid="{578AE8D2-3453-4CB2-A81C-20FC834363BE}"/>
    <cellStyle name="Total 3 9 2" xfId="4033" xr:uid="{5A93CE84-B813-4FC5-90EC-4DA98BB8B051}"/>
    <cellStyle name="Total 4" xfId="1177" xr:uid="{7CCA7792-D799-4DD8-9C3B-842B43137A38}"/>
    <cellStyle name="Total 5" xfId="65" xr:uid="{77EDE748-E338-4B06-BB40-2B5412878B3A}"/>
    <cellStyle name="Total 5 10" xfId="3206" xr:uid="{55FC34B2-1175-4691-84FC-843239959565}"/>
    <cellStyle name="Total 5 10 2" xfId="5058" xr:uid="{B1AD3813-84AB-4B17-B613-39F5CEF79475}"/>
    <cellStyle name="Total 5 11" xfId="2268" xr:uid="{8EDEF79C-E00C-4384-ABB6-DDFE7F3DCDEB}"/>
    <cellStyle name="Total 5 11 2" xfId="4136" xr:uid="{16D3ADD6-2CB5-48BB-9FE4-3043E2DD0FFD}"/>
    <cellStyle name="Total 5 12" xfId="3506" xr:uid="{38B255B5-8FCA-4EAF-B6DC-F4AAB46A4AB4}"/>
    <cellStyle name="Total 5 12 2" xfId="5358" xr:uid="{42D12056-7458-4C5A-9EDC-D10E958BEDE9}"/>
    <cellStyle name="Total 5 2" xfId="2476" xr:uid="{4FCB9ED1-D6D5-44EB-9D73-42E9BAB87795}"/>
    <cellStyle name="Total 5 2 2" xfId="4337" xr:uid="{25BC9470-ACD0-4531-A53C-F9EDBE70792D}"/>
    <cellStyle name="Total 5 3" xfId="1754" xr:uid="{779B370E-B883-4EA3-B765-BBF34074E2C8}"/>
    <cellStyle name="Total 5 3 2" xfId="3633" xr:uid="{18373344-5115-4A43-8CED-C6CEF450CC8C}"/>
    <cellStyle name="Total 5 4" xfId="1739" xr:uid="{0BE517B3-B485-4B14-A341-1069A25319ED}"/>
    <cellStyle name="Total 5 4 2" xfId="3618" xr:uid="{BD43AB3C-8730-4F8F-87A0-49BF8C0A9DAD}"/>
    <cellStyle name="Total 5 5" xfId="3170" xr:uid="{661A286B-7117-41DA-963B-99406F23C2EC}"/>
    <cellStyle name="Total 5 5 2" xfId="5023" xr:uid="{8A8615FA-017C-42F8-B39D-6CB8E14A6135}"/>
    <cellStyle name="Total 5 6" xfId="2465" xr:uid="{D52D7A62-A7D4-4DBE-87F1-78B60F04F527}"/>
    <cellStyle name="Total 5 6 2" xfId="4326" xr:uid="{98B78B7E-D41E-4701-B9E8-9E62F01197E7}"/>
    <cellStyle name="Total 5 7" xfId="3150" xr:uid="{582FF0C4-0B0B-42AF-9BD0-77999F53DE9C}"/>
    <cellStyle name="Total 5 7 2" xfId="5003" xr:uid="{9B9B7D11-270C-43FC-A8E1-B3E63220D408}"/>
    <cellStyle name="Total 5 8" xfId="3151" xr:uid="{4107BA66-1DF1-4094-A91B-CEA39A9B8F91}"/>
    <cellStyle name="Total 5 8 2" xfId="5004" xr:uid="{7E9DB096-BC9F-4878-B3F5-B710CD90C8B8}"/>
    <cellStyle name="Total 5 9" xfId="2689" xr:uid="{6C3FA931-BEA2-4551-B3F1-35AB75CDA0DB}"/>
    <cellStyle name="Total 5 9 2" xfId="4546" xr:uid="{C70DE933-0E5B-4739-8A89-E30DAB2DB0C9}"/>
    <cellStyle name="Total 6" xfId="1530" xr:uid="{6D9D6FA7-4043-4C0E-BB60-6B9A2D166082}"/>
    <cellStyle name="Total 6 10" xfId="2195" xr:uid="{3E88B4BD-8136-4B60-B65A-FB7A056AA162}"/>
    <cellStyle name="Total 6 10 2" xfId="4063" xr:uid="{E21A43BE-D74D-493D-ABBA-925B2948C079}"/>
    <cellStyle name="Total 6 11" xfId="2710" xr:uid="{1175872A-D083-4263-AEF5-DF9D26794760}"/>
    <cellStyle name="Total 6 11 2" xfId="4567" xr:uid="{9D5138FD-B2BC-4C20-8C96-E4DA068F7A84}"/>
    <cellStyle name="Total 6 12" xfId="3398" xr:uid="{CAAF0669-3D23-40EB-97A7-8E13BA73C16E}"/>
    <cellStyle name="Total 6 12 2" xfId="5250" xr:uid="{A1C41EB3-7C90-4C4F-8035-E39327F49E01}"/>
    <cellStyle name="Total 6 2" xfId="1761" xr:uid="{929C4077-AA8D-4AA8-8679-90F4A7030EE5}"/>
    <cellStyle name="Total 6 2 2" xfId="3640" xr:uid="{A5EF652B-A9DB-41ED-BEB4-249DA23C7CD1}"/>
    <cellStyle name="Total 6 3" xfId="2470" xr:uid="{D48E991B-6685-4B3D-B9AA-151FEF01AFCC}"/>
    <cellStyle name="Total 6 3 2" xfId="4331" xr:uid="{7D5AF1A2-A17E-40C2-92EB-E00492BF37F5}"/>
    <cellStyle name="Total 6 4" xfId="1933" xr:uid="{8AD08F6E-8946-43E7-A46F-C0D14EAF541D}"/>
    <cellStyle name="Total 6 4 2" xfId="3807" xr:uid="{B8A67B25-12CA-44DC-919E-DBF8E74C8D5C}"/>
    <cellStyle name="Total 6 5" xfId="2376" xr:uid="{63DE2735-5138-4FFD-AF2A-7C90D9738CD8}"/>
    <cellStyle name="Total 6 5 2" xfId="4240" xr:uid="{B3C40DB8-DF6F-4C10-8355-F729B3072D9F}"/>
    <cellStyle name="Total 6 6" xfId="2343" xr:uid="{46ADD776-CA19-42EB-9333-CBF36B7FBFF7}"/>
    <cellStyle name="Total 6 6 2" xfId="4208" xr:uid="{96BD671B-CAAD-4C1D-A182-9E0B92F0F918}"/>
    <cellStyle name="Total 6 7" xfId="3123" xr:uid="{DE4CFBA1-8841-4CCC-A03A-FD3430EEF5FD}"/>
    <cellStyle name="Total 6 7 2" xfId="4978" xr:uid="{F3A7CD33-95CB-4B48-92FE-E4AC151D2138}"/>
    <cellStyle name="Total 6 8" xfId="3230" xr:uid="{73D1B3CF-E242-4C09-A7F4-7A7E74A8818C}"/>
    <cellStyle name="Total 6 8 2" xfId="5082" xr:uid="{F9744DA2-0E6D-470F-98EE-C0AF744631C7}"/>
    <cellStyle name="Total 6 9" xfId="3317" xr:uid="{4E60BCCC-01FA-41FB-AECC-7A45E1AA6741}"/>
    <cellStyle name="Total 6 9 2" xfId="5169" xr:uid="{FC2423CF-ADC5-4ACF-AD52-E233C4FDE930}"/>
    <cellStyle name="Total 7" xfId="1599" xr:uid="{C0879434-29C5-491C-AF83-2850F5252D59}"/>
    <cellStyle name="Total 7 10" xfId="3167" xr:uid="{F0859711-7933-42DF-A29A-CBFACC95CA54}"/>
    <cellStyle name="Total 7 10 2" xfId="5020" xr:uid="{E42B7225-AD8F-4F16-B8F8-0991C6F7104F}"/>
    <cellStyle name="Total 7 11" xfId="3491" xr:uid="{0BB2C7F4-8342-4978-908F-64B99231652B}"/>
    <cellStyle name="Total 7 11 2" xfId="5343" xr:uid="{DB9D3ED0-421F-4008-A8B1-7A30308965F2}"/>
    <cellStyle name="Total 7 12" xfId="2813" xr:uid="{8A352566-8D53-41DC-9436-816F95CA923F}"/>
    <cellStyle name="Total 7 12 2" xfId="4670" xr:uid="{52EA334E-47DD-4AC3-BA1D-2E7F87895F17}"/>
    <cellStyle name="Total 7 2" xfId="2641" xr:uid="{7D74F1B8-41BC-427A-8EAA-9B88DDCEE8A8}"/>
    <cellStyle name="Total 7 2 2" xfId="4500" xr:uid="{4058B2F4-E8F6-4FD7-B595-1F7B336E8C24}"/>
    <cellStyle name="Total 7 3" xfId="2444" xr:uid="{F4DAC567-2B3B-4B51-9E9A-1C356B0153D5}"/>
    <cellStyle name="Total 7 3 2" xfId="4305" xr:uid="{ADEAAE24-C92A-43A5-A152-E45FDDD646D4}"/>
    <cellStyle name="Total 7 4" xfId="2889" xr:uid="{3505A309-34C9-4F84-AF73-2FDE2E758EC2}"/>
    <cellStyle name="Total 7 4 2" xfId="4745" xr:uid="{391F6DD5-4710-4268-8A7E-05BF3211A27B}"/>
    <cellStyle name="Total 7 5" xfId="1681" xr:uid="{B30B8EC7-07DB-47F3-9D5F-33F5DDFFF9C2}"/>
    <cellStyle name="Total 7 5 2" xfId="3560" xr:uid="{A3F8A8DF-6D5D-47F3-B19F-549C7221F444}"/>
    <cellStyle name="Total 7 6" xfId="2370" xr:uid="{8065562A-B714-43AE-ACA2-93277961B4B9}"/>
    <cellStyle name="Total 7 6 2" xfId="4234" xr:uid="{C31EE7C4-BA49-464D-B203-BAB4FE092FE4}"/>
    <cellStyle name="Total 7 7" xfId="2459" xr:uid="{E046CCF8-19F2-4B80-930F-2F36078C0728}"/>
    <cellStyle name="Total 7 7 2" xfId="4320" xr:uid="{3DEE419C-35C9-4DB3-8B80-4EA3F72294ED}"/>
    <cellStyle name="Total 7 8" xfId="3291" xr:uid="{08C6B3F8-9ACB-4093-8549-2C9782F08832}"/>
    <cellStyle name="Total 7 8 2" xfId="5143" xr:uid="{921DBC10-7607-45DC-971F-6C6A59BAE57A}"/>
    <cellStyle name="Total 7 9" xfId="3376" xr:uid="{8929F77C-6101-4987-9A49-497C1B7FE18F}"/>
    <cellStyle name="Total 7 9 2" xfId="5228" xr:uid="{B583B3A1-9053-4F03-A8C2-90784584385A}"/>
    <cellStyle name="Tusental (0)_pldt" xfId="1178" xr:uid="{2DEE8048-B9AA-42BF-97C0-6A24353411E1}"/>
    <cellStyle name="Valuta (0)_pldt" xfId="1179" xr:uid="{417D6843-A6C2-48E4-9526-0A5F9A343EB9}"/>
    <cellStyle name="Warning Text" xfId="66" xr:uid="{9DA1A667-FE79-4BC4-BB58-5D3E0C15D7AD}"/>
    <cellStyle name="Warning Text 2" xfId="1181" xr:uid="{2054038F-1D8C-4009-AE84-36E76B47A917}"/>
    <cellStyle name="Währung_Tabelle1" xfId="1180" xr:uid="{0467C161-12C2-473B-9DF4-6D9AC44FCB9E}"/>
    <cellStyle name="アクセント 1 2" xfId="1182" xr:uid="{66560044-2A6A-40F6-8402-52A42D1FA9A7}"/>
    <cellStyle name="アクセント 2 2" xfId="1183" xr:uid="{75140496-74E3-4289-BC5B-BA015575908C}"/>
    <cellStyle name="アクセント 3 2" xfId="1184" xr:uid="{D717E42A-E959-44AB-BAE6-1429855AB469}"/>
    <cellStyle name="アクセント 4 2" xfId="1185" xr:uid="{EA0DD732-A393-4B39-81F1-0C6331B0EFBA}"/>
    <cellStyle name="アクセント 5 2" xfId="1186" xr:uid="{5A05CD61-3D61-428D-8A17-106637F1D35F}"/>
    <cellStyle name="アクセント 6 2" xfId="1187" xr:uid="{8D89AA3F-F242-42A2-A33D-76390D48730A}"/>
    <cellStyle name="スタイル 1" xfId="1188" xr:uid="{DDDBEDFC-4A1B-4376-882C-F00FDABB9134}"/>
    <cellStyle name="チェック セル 2" xfId="1189" xr:uid="{D88DE3CB-A3F2-4BDA-AB91-153F171486AF}"/>
    <cellStyle name="どちらでもない 2" xfId="1190" xr:uid="{43650265-C69D-4970-8EFB-686C98D949D0}"/>
    <cellStyle name="パーセント 2" xfId="67" xr:uid="{C3B7CD97-9F89-4CD0-BE99-49D6D11B73A6}"/>
    <cellStyle name="パーセント 2 2" xfId="1191" xr:uid="{C89F7B10-3AD9-4D8D-9E5D-9E423CCE1181}"/>
    <cellStyle name="パーセント 2 3" xfId="1192" xr:uid="{38FFD98E-3247-4B54-A634-2D547B9EA2B9}"/>
    <cellStyle name="パーセント 3" xfId="68" xr:uid="{CA9F616A-D948-4331-BDE5-364D2212F3E5}"/>
    <cellStyle name="パーセント 3 2" xfId="1193" xr:uid="{CC9EBED5-BA88-4F47-A7CF-C922036B6655}"/>
    <cellStyle name="パーセント 3 3" xfId="1194" xr:uid="{071E5D8D-E166-4D71-8B84-5A7632AA16BE}"/>
    <cellStyle name="パーセント 3 3 2" xfId="1195" xr:uid="{2A0F6311-0296-4760-8D49-458425427096}"/>
    <cellStyle name="パーセント 3 3 2 2" xfId="1196" xr:uid="{11DCA6EF-418B-4D6B-8503-137A28C754E6}"/>
    <cellStyle name="パーセント 3 3 2 2 2" xfId="1197" xr:uid="{55BE5933-F42B-4357-A7E1-A18B70B1EC9C}"/>
    <cellStyle name="パーセント 3 3 2 3" xfId="1198" xr:uid="{4C344CEA-7402-4403-97C0-23B74B3A3A33}"/>
    <cellStyle name="パーセント 3 3 2 3 2" xfId="1199" xr:uid="{7D8E1DAB-05C8-45A6-AB27-17F37978814C}"/>
    <cellStyle name="パーセント 3 3 2 4" xfId="1200" xr:uid="{A004C442-FE89-443C-9068-38E83B5AC90C}"/>
    <cellStyle name="パーセント 3 3 2 5" xfId="1201" xr:uid="{53D9831D-3DAC-46FC-99EA-06C8B44124FE}"/>
    <cellStyle name="パーセント 3 3 3" xfId="1202" xr:uid="{5BD34623-E4AD-4B6B-B812-92C9E3B61A66}"/>
    <cellStyle name="パーセント 3 3 3 2" xfId="1203" xr:uid="{DF759CE4-1804-47F4-999F-549C5A4E5B99}"/>
    <cellStyle name="パーセント 3 3 4" xfId="1204" xr:uid="{0C35F58D-6323-4684-B5F9-22B856F8039D}"/>
    <cellStyle name="パーセント 3 3 4 2" xfId="1205" xr:uid="{ACE8E6C0-7C22-4248-B55D-2CEA3CEE84E9}"/>
    <cellStyle name="パーセント 3 3 5" xfId="1206" xr:uid="{CA01643A-EB10-4D15-8224-87A5AA2DF83D}"/>
    <cellStyle name="パーセント 3 3 6" xfId="1207" xr:uid="{C8A5840E-07D5-4234-B644-A39DDA54D9F6}"/>
    <cellStyle name="パーセント 3 4" xfId="1208" xr:uid="{5D6360FB-0DEE-447B-87D5-66AB23938D55}"/>
    <cellStyle name="パーセント 3 4 2" xfId="1209" xr:uid="{EB48F5A1-1599-4577-8315-05AFF20B2646}"/>
    <cellStyle name="パーセント 3 4 2 2" xfId="1210" xr:uid="{7C94861D-CA0C-4ECA-AF15-79764B5A89FE}"/>
    <cellStyle name="パーセント 3 4 2 2 2" xfId="1211" xr:uid="{1E15CB77-7402-435B-9B51-031C348ACD5F}"/>
    <cellStyle name="パーセント 3 4 2 3" xfId="1212" xr:uid="{518A37DF-DF30-412C-A6AF-E88311C512D3}"/>
    <cellStyle name="パーセント 3 4 2 3 2" xfId="1213" xr:uid="{880F21FF-C094-43C7-A74D-7F5FEA8C8EEC}"/>
    <cellStyle name="パーセント 3 4 2 4" xfId="1214" xr:uid="{0B714E86-F2A2-4B6E-8DA0-9E566CB21FB9}"/>
    <cellStyle name="パーセント 3 4 2 5" xfId="1215" xr:uid="{DA98C713-AEAD-40BA-8BF7-A8C7F09AE55D}"/>
    <cellStyle name="パーセント 3 4 3" xfId="1216" xr:uid="{5832CE7A-6F1C-4FB1-8EB6-FBAF01AE9A67}"/>
    <cellStyle name="パーセント 3 4 3 2" xfId="1217" xr:uid="{CE30AA0D-1724-44D2-8AA5-EED1B102EB5C}"/>
    <cellStyle name="パーセント 3 4 4" xfId="1218" xr:uid="{D185C260-0A65-4017-9A70-E3FB2FE5EBDF}"/>
    <cellStyle name="パーセント 3 4 4 2" xfId="1219" xr:uid="{66A1952B-114A-445C-89F7-A9F8F293E8A1}"/>
    <cellStyle name="パーセント 3 4 5" xfId="1220" xr:uid="{001CC748-7385-47D8-B8DC-A73DDA44B6F2}"/>
    <cellStyle name="パーセント 3 4 6" xfId="1221" xr:uid="{86AE9ABC-20B1-4DFD-9F60-82177A2D6836}"/>
    <cellStyle name="パーセント 3 5" xfId="1222" xr:uid="{9A83E629-0122-4C67-A4C5-70C36E7C1C16}"/>
    <cellStyle name="パーセント 3 5 2" xfId="1223" xr:uid="{A6DE0424-D341-47A4-83E1-E565AB5965AA}"/>
    <cellStyle name="パーセント 3 6" xfId="1224" xr:uid="{52D84A96-56A5-42AA-944C-A5C75481FB8E}"/>
    <cellStyle name="パーセント 3 6 2" xfId="1225" xr:uid="{F08DEDEA-F43D-4038-B49D-7441E171678D}"/>
    <cellStyle name="パーセント 3 7" xfId="1226" xr:uid="{A4C39CCA-8371-4EFE-8021-112C18C6BFBC}"/>
    <cellStyle name="パーセント 4" xfId="90" xr:uid="{58AF995F-5FC3-4C0D-B0A0-11D9D1A9150D}"/>
    <cellStyle name="パーセント 4 2" xfId="1227" xr:uid="{C70BE3E6-D756-4AEA-B77B-96C81AFF8A1A}"/>
    <cellStyle name="パーセント 5" xfId="19" xr:uid="{53330EAE-E289-4151-9ADB-21191283DEAE}"/>
    <cellStyle name="パーセント 5 2" xfId="1228" xr:uid="{1194E71F-4C0B-4EA1-9AF2-B0A8A81A50BC}"/>
    <cellStyle name="パーセント 5 2 2" xfId="1229" xr:uid="{E988DF08-2C16-41BF-939E-F8F8B6B0120C}"/>
    <cellStyle name="パーセント 5 2 2 2" xfId="1230" xr:uid="{3347C39F-13C0-4525-81ED-F456C4DE9DF5}"/>
    <cellStyle name="パーセント 5 2 3" xfId="1231" xr:uid="{F931D333-EFB3-45FD-A622-D1AA01E04903}"/>
    <cellStyle name="パーセント 5 2 3 2" xfId="1232" xr:uid="{50B91ABC-943D-4120-8BA0-4AE501A74F4F}"/>
    <cellStyle name="パーセント 5 2 4" xfId="1233" xr:uid="{13260DF8-1EA4-4154-A590-11E9EABC7B31}"/>
    <cellStyle name="パーセント 5 2 5" xfId="1234" xr:uid="{9AEEB560-903E-42DF-A6E1-41D3A34FC2DF}"/>
    <cellStyle name="パーセント 5 3" xfId="98" xr:uid="{A5FA4B46-47A3-4094-A88A-A5C272E31D9E}"/>
    <cellStyle name="パーセント 6" xfId="1235" xr:uid="{CCAAE50F-823E-461A-BA56-EAD18FF3D52D}"/>
    <cellStyle name="パーセント 6 2" xfId="1236" xr:uid="{C8D026EB-BD94-436D-A89C-9431FB269D30}"/>
    <cellStyle name="パーセント 6 2 2" xfId="1237" xr:uid="{78BCF83C-9C45-4C82-8476-54DACF22C00A}"/>
    <cellStyle name="パーセント 6 2 2 2" xfId="1238" xr:uid="{C843F4C6-2E02-47BB-8495-0DB7B7C8A385}"/>
    <cellStyle name="パーセント 6 2 3" xfId="1239" xr:uid="{41AF6F73-1EA6-4D05-A40D-4AF6FFD572A9}"/>
    <cellStyle name="パーセント 6 2 3 2" xfId="1240" xr:uid="{EDA71635-B414-4F02-8985-9B4737281E96}"/>
    <cellStyle name="パーセント 6 2 4" xfId="1241" xr:uid="{798AB083-15DB-4501-A010-194F27D61BB3}"/>
    <cellStyle name="パーセント 6 2 5" xfId="1242" xr:uid="{86F499D9-C7B0-4779-B5FA-3BAC92524511}"/>
    <cellStyle name="パーセント 7" xfId="1243" xr:uid="{D1B56331-F869-4794-9C21-27A6087E1BBE}"/>
    <cellStyle name="パーセント 7 2" xfId="1244" xr:uid="{CC20F3B4-A079-4381-A042-FD17B66439E9}"/>
    <cellStyle name="パーセント 7 2 2" xfId="1245" xr:uid="{677EB8B8-89C2-490C-B86B-ED274FA4C041}"/>
    <cellStyle name="パーセント 7 3" xfId="1246" xr:uid="{09971A36-B8E3-48A5-9759-64D13D37A413}"/>
    <cellStyle name="パーセント 7 3 2" xfId="1247" xr:uid="{95B1D081-76AD-49E6-A742-6747CD0DB84F}"/>
    <cellStyle name="パーセント 7 4" xfId="1248" xr:uid="{FF3DDF82-62C5-4D98-93DF-0BBCE5EBF293}"/>
    <cellStyle name="パーセント 7 5" xfId="1249" xr:uid="{707114F6-4323-4A67-9090-3CEC6B9BC008}"/>
    <cellStyle name="パーセント 8" xfId="1250" xr:uid="{7B351C1A-4541-47E4-AD82-9BA8037C32A9}"/>
    <cellStyle name="ハイパーリンク 2" xfId="69" xr:uid="{43EAC8D6-B659-4977-98DC-90BD42C7AC7D}"/>
    <cellStyle name="ハイパーリンク 2 2" xfId="1251" xr:uid="{88424B46-E0C9-4716-BBE5-C77B1CF2F1F6}"/>
    <cellStyle name="ハイパーリンク 2 3" xfId="1252" xr:uid="{3956DCB7-D4B4-4488-904A-8002C75E9524}"/>
    <cellStyle name="ハイパーリンク 3" xfId="1253" xr:uid="{648E1DF7-DF15-4B22-BD30-F84B69B01054}"/>
    <cellStyle name="ハイパーリンク 4" xfId="1254" xr:uid="{E3D4785A-7CFC-41D4-9B8E-F388514F3BA3}"/>
    <cellStyle name="ハイパーリンク 4 2" xfId="1255" xr:uid="{3021B322-81F3-4C87-87DE-07328BAB72DF}"/>
    <cellStyle name="ハイパーリンク 4 3" xfId="1256" xr:uid="{3576DB81-CD6B-411B-80E8-6C76485A262B}"/>
    <cellStyle name="ハイパーリンク 5" xfId="1257" xr:uid="{9A96217A-D4B0-408F-9684-5E7EC4977803}"/>
    <cellStyle name="メモ 2" xfId="92" xr:uid="{950ECA25-C903-4045-8441-6BD916813794}"/>
    <cellStyle name="メモ 2 2" xfId="99" xr:uid="{97DBCC19-8C07-4E12-89EC-C91771BC6294}"/>
    <cellStyle name="メモ 2 2 2" xfId="1258" xr:uid="{4744EFA4-68CB-4567-A168-B283A5250C2E}"/>
    <cellStyle name="メモ 2 2 2 2" xfId="1259" xr:uid="{56817766-4767-43AB-B152-988DE38D4EEB}"/>
    <cellStyle name="メモ 2 2 2 2 2" xfId="1260" xr:uid="{E3AED777-D27C-43D3-AE7F-B538B733D7C9}"/>
    <cellStyle name="メモ 2 2 2 3" xfId="1261" xr:uid="{BDB11BFC-7F41-452C-8410-25E60CAA1518}"/>
    <cellStyle name="メモ 2 2 2 3 2" xfId="1262" xr:uid="{4643AA2E-247E-4EEE-8173-29A12BF82F28}"/>
    <cellStyle name="メモ 2 2 2 4" xfId="1263" xr:uid="{1CFAAA75-8D0E-4F0A-935F-AEDA72D70A95}"/>
    <cellStyle name="メモ 2 2 2 5" xfId="1264" xr:uid="{32C4BC6A-A61C-4BA8-B460-89D231DE0C2B}"/>
    <cellStyle name="メモ 2 2 3" xfId="1265" xr:uid="{0260AEB2-C4F2-42B4-B6C5-0320A5BDEB62}"/>
    <cellStyle name="メモ 2 2 3 2" xfId="1266" xr:uid="{1257D331-F45A-4505-8B47-19061C7E6671}"/>
    <cellStyle name="メモ 2 2 4" xfId="1267" xr:uid="{A1696AA9-84CF-4258-AC53-DAE98FCBE148}"/>
    <cellStyle name="メモ 2 2 4 2" xfId="1268" xr:uid="{8CAF5AF8-9BBD-485D-8506-DA652E2383FA}"/>
    <cellStyle name="メモ 2 2 5" xfId="1269" xr:uid="{1F0ACF37-A888-4657-B058-CFB41A350DA5}"/>
    <cellStyle name="メモ 2 2 6" xfId="1270" xr:uid="{2AA9CA86-70F8-464E-9A68-A1A94E5F0906}"/>
    <cellStyle name="メモ 2 3" xfId="1271" xr:uid="{91B283E8-6F42-4660-84AE-156E2E5E1B45}"/>
    <cellStyle name="メモ 2 3 2" xfId="1272" xr:uid="{6E842B55-E4A5-48D4-A1B3-53A771016A72}"/>
    <cellStyle name="メモ 2 3 2 2" xfId="1273" xr:uid="{C4F5B05D-A812-4790-9210-5CC6755D164F}"/>
    <cellStyle name="メモ 2 3 3" xfId="1274" xr:uid="{4705E397-761A-4EBB-992C-AB48DF489333}"/>
    <cellStyle name="メモ 2 3 3 2" xfId="1275" xr:uid="{6E02179C-EA05-497C-A7F2-E7BB296A7821}"/>
    <cellStyle name="メモ 2 3 4" xfId="1276" xr:uid="{C7EC0311-2534-49DF-8AEF-5A4CE2250A09}"/>
    <cellStyle name="メモ 2 3 5" xfId="1277" xr:uid="{2228E4C1-15A1-4760-A87F-442925CFDDB4}"/>
    <cellStyle name="メモ 2 4" xfId="1278" xr:uid="{E3F704C7-09D0-43E0-99B0-6506CCDA07AF}"/>
    <cellStyle name="メモ 2 4 2" xfId="1279" xr:uid="{C1A0DE30-AF6F-4795-9587-B8AC37938FA3}"/>
    <cellStyle name="メモ 2 4 2 2" xfId="1280" xr:uid="{08D349CC-DAF7-41A6-9F18-3A7DC435A889}"/>
    <cellStyle name="メモ 2 4 3" xfId="1281" xr:uid="{E433F28A-ED59-4D10-99ED-8A53DEF47143}"/>
    <cellStyle name="メモ 2 4 4" xfId="1282" xr:uid="{2C96F80C-5E74-44B0-9944-36792546E976}"/>
    <cellStyle name="メモ 2 5" xfId="1283" xr:uid="{0ECE7134-C788-46DD-8432-2D945AC1892C}"/>
    <cellStyle name="メモ 2 5 2" xfId="1284" xr:uid="{0EC08042-1469-4E55-8BF2-5994A836B424}"/>
    <cellStyle name="メモ 2 6" xfId="1285" xr:uid="{07BF9F8E-0C20-4EE7-9715-CBFE427F772F}"/>
    <cellStyle name="メモ 2 6 2" xfId="1286" xr:uid="{AC62F568-FD8A-4F72-B316-1C9A9B52F9DF}"/>
    <cellStyle name="メモ 2 7" xfId="1287" xr:uid="{B84C5553-20F3-407B-AD13-A7113974AAC7}"/>
    <cellStyle name="メモ 2 8" xfId="1288" xr:uid="{C91AFBDD-3B40-44B8-BA03-BBAA4E087149}"/>
    <cellStyle name="メモ 3" xfId="1289" xr:uid="{F25E9EF6-73A8-40FA-942D-4AE6051EA10D}"/>
    <cellStyle name="メモ 3 2" xfId="1290" xr:uid="{97930C93-DFB3-486B-8791-82DB62C3519B}"/>
    <cellStyle name="メモ 3 2 2" xfId="1291" xr:uid="{E83B20A7-787D-4545-8414-992FBBD8B041}"/>
    <cellStyle name="メモ 3 2 2 2" xfId="1292" xr:uid="{86805B9B-7847-49EA-9F9A-F2F73885D49A}"/>
    <cellStyle name="メモ 3 2 3" xfId="1293" xr:uid="{A15D6771-8AF4-401E-8B63-B0A70C5CA8C3}"/>
    <cellStyle name="メモ 3 2 3 2" xfId="1294" xr:uid="{344734E0-0887-4B81-B27A-9234128FC49F}"/>
    <cellStyle name="メモ 3 2 4" xfId="1295" xr:uid="{88CE970A-C68C-47AA-A67D-00483E530956}"/>
    <cellStyle name="メモ 3 2 5" xfId="1296" xr:uid="{C943A0B4-F0C9-499F-8D2F-2B83735BA2D7}"/>
    <cellStyle name="メモ 4" xfId="1297" xr:uid="{59446C08-1830-4A3F-B1F9-6BC3BD765986}"/>
    <cellStyle name="メモ 4 2" xfId="1298" xr:uid="{0419BB33-2BD7-4859-8140-AEB55B7AEE75}"/>
    <cellStyle name="メモ 4 2 2" xfId="1299" xr:uid="{16E5A54B-5683-4FF4-93F1-21F0CC9DA0E7}"/>
    <cellStyle name="メモ 4 2 2 2" xfId="1300" xr:uid="{EC901DC1-BB04-4EA2-9382-29A616042053}"/>
    <cellStyle name="メモ 4 2 3" xfId="1301" xr:uid="{0B9BC04F-9E81-499A-B963-0F9A7A5F2378}"/>
    <cellStyle name="メモ 4 2 3 2" xfId="1302" xr:uid="{A7D1F494-DC8A-44E6-ADBF-80D8B14A4E12}"/>
    <cellStyle name="メモ 4 2 4" xfId="1303" xr:uid="{817C814A-5993-48FF-92A6-0B0AF3DF0D6C}"/>
    <cellStyle name="メモ 4 2 5" xfId="1304" xr:uid="{8EC0C7AF-2C78-4671-AFDD-581C7AC6EE6F}"/>
    <cellStyle name="メモ 4 3" xfId="1305" xr:uid="{5AF6EFC5-791D-4CBC-9FAF-D26C3901CA94}"/>
    <cellStyle name="メモ 4 3 2" xfId="1306" xr:uid="{673784BB-30BF-4FB9-9BA6-19DD087D2B57}"/>
    <cellStyle name="メモ 4 3 2 2" xfId="1307" xr:uid="{AA2C7D5F-045E-44F8-AD33-1409B6163065}"/>
    <cellStyle name="メモ 4 3 3" xfId="1308" xr:uid="{65D2B55D-E4AF-44D3-8A97-E7C8717316C3}"/>
    <cellStyle name="メモ 4 3 4" xfId="1309" xr:uid="{286C3E15-BE6C-4326-ACB8-9C52F1D1D761}"/>
    <cellStyle name="メモ 4 4" xfId="1310" xr:uid="{F96A9A03-C4E1-4B0F-B014-4188ADFCF9DC}"/>
    <cellStyle name="メモ 4 4 2" xfId="1311" xr:uid="{2037503A-972F-45CA-B387-7B7CB7DE7337}"/>
    <cellStyle name="メモ 4 5" xfId="1312" xr:uid="{59766191-6BAB-4F7A-8709-DA29E3444685}"/>
    <cellStyle name="メモ 4 5 2" xfId="1313" xr:uid="{E659E104-A6CC-473C-ABA4-C7769EF8019A}"/>
    <cellStyle name="メモ 4 6" xfId="1314" xr:uid="{41DD7C58-AAD8-4264-BDCE-16B0254953E4}"/>
    <cellStyle name="メモ 4 7" xfId="1315" xr:uid="{7F08A64A-3793-4C6C-8499-A52DD9AA31BD}"/>
    <cellStyle name="メモ 5" xfId="1316" xr:uid="{8E2CB058-69EE-4A83-B3C4-A1C2509D3BE5}"/>
    <cellStyle name="メモ 5 2" xfId="1317" xr:uid="{DA5EF1C9-D2D5-42C3-880F-3B84919D3987}"/>
    <cellStyle name="メモ 5 2 2" xfId="1318" xr:uid="{1D409243-F2CE-4993-B3CE-59619AFA14B7}"/>
    <cellStyle name="メモ 5 3" xfId="1319" xr:uid="{4F868B3E-371F-4A14-99B1-7E87250D41C4}"/>
    <cellStyle name="メモ 5 4" xfId="1320" xr:uid="{2D8E0C26-49C1-4BD7-9436-370F636F4B48}"/>
    <cellStyle name="リンク セル 2" xfId="1321" xr:uid="{C3514CAE-CB6E-4C36-972A-164D83389E51}"/>
    <cellStyle name="백분율_95" xfId="1500" xr:uid="{E7B5B4D0-0C7B-4E81-A78D-24599398A753}"/>
    <cellStyle name="콤마 [0]_95" xfId="1501" xr:uid="{8075366B-DB9B-4BC5-B72F-5F413EFFE44B}"/>
    <cellStyle name="콤마_95" xfId="1502" xr:uid="{DDD071E3-BF69-44FE-8E8D-778BA4790417}"/>
    <cellStyle name="통화 [0]_95" xfId="1503" xr:uid="{F0994790-96C8-4CD2-92AF-627027CB418F}"/>
    <cellStyle name="통화_95" xfId="1504" xr:uid="{F940608A-E64E-43F7-A380-5423BBCE3DAF}"/>
    <cellStyle name="표준 10" xfId="1505" xr:uid="{CC73AB0B-F246-4A8F-9D76-06BC8CD9B2CC}"/>
    <cellStyle name="표준 11" xfId="1506" xr:uid="{8952688F-9379-4014-9393-C3AA065787AF}"/>
    <cellStyle name="표준 2" xfId="1507" xr:uid="{1E1A5C21-3361-4BA9-BD12-5F75C2B5E9FE}"/>
    <cellStyle name="표준 4" xfId="1508" xr:uid="{5865F627-E8F2-4145-8E24-C0D701F9303F}"/>
    <cellStyle name="표준_4월실적" xfId="1509" xr:uid="{D6223263-F236-408E-A8AF-A73301B7395B}"/>
    <cellStyle name="一般 19" xfId="23" xr:uid="{78FBD590-4EC2-468D-9AFD-BF405BDE50E6}"/>
    <cellStyle name="一般 2" xfId="12" xr:uid="{826DE9F6-F757-4621-8F8A-38A12EEB4A32}"/>
    <cellStyle name="一般 2 2" xfId="20" xr:uid="{DAAB88C2-8EF8-46D3-8787-1C6143FE3EF6}"/>
    <cellStyle name="一般 2 3" xfId="1618" xr:uid="{D2455375-3631-420D-A876-5C2C650DC981}"/>
    <cellStyle name="一般 3" xfId="5" xr:uid="{ED10C0E7-4604-44E4-A15C-28225C53CA07}"/>
    <cellStyle name="一般 3 2" xfId="11" xr:uid="{9E426390-73B3-4320-BA0F-31D1B058CE2E}"/>
    <cellStyle name="一般 4" xfId="7" xr:uid="{DBEE140D-27BA-4059-A5C0-DB913220E404}"/>
    <cellStyle name="一般 5" xfId="22" xr:uid="{667CF52B-2374-45CE-B79E-67EBBEE0314C}"/>
    <cellStyle name="一般_01 -2006 FSA-RPM OEM Price List with Cost info Dec 5 05-updata(Doug&amp;TH)" xfId="1323" xr:uid="{918B991F-7E98-43DD-AE92-1677207C6672}"/>
    <cellStyle name="予定" xfId="1497" xr:uid="{8B74B3FD-4265-4DB2-A1EE-E34D9167538B}"/>
    <cellStyle name="予定 10" xfId="1890" xr:uid="{C04F6970-7636-41DE-A1C6-7C6FA2A7A1A0}"/>
    <cellStyle name="予定 10 2" xfId="3766" xr:uid="{DC34807E-AB19-45F4-B030-4D978D98C741}"/>
    <cellStyle name="予定 11" xfId="1688" xr:uid="{2B516F5C-BFBB-4A49-9818-9FE48C09A0FB}"/>
    <cellStyle name="予定 11 2" xfId="3567" xr:uid="{F683BD0F-F4A1-4081-920E-D3FB1FC941A1}"/>
    <cellStyle name="予定 12" xfId="3058" xr:uid="{A3013407-5092-4DBE-800D-94F734B41A0E}"/>
    <cellStyle name="予定 12 2" xfId="4914" xr:uid="{BE228332-E3A6-404E-AC07-6D1322687C46}"/>
    <cellStyle name="予定 13" xfId="2893" xr:uid="{F0822518-EAD8-48D2-A6DA-1EC6AE41C711}"/>
    <cellStyle name="予定 13 2" xfId="4749" xr:uid="{4992FC13-BF60-4264-B234-498F4DFE0C12}"/>
    <cellStyle name="予定 14" xfId="1931" xr:uid="{A10B5EE5-64C3-499C-9D22-F81A85F164A6}"/>
    <cellStyle name="予定 14 2" xfId="3805" xr:uid="{5580E6E6-C3FF-4952-90F3-7B4936FD6CE9}"/>
    <cellStyle name="予定 15" xfId="1647" xr:uid="{2DAB2B93-E6A1-40F6-86B7-664C28504138}"/>
    <cellStyle name="予定 15 2" xfId="3527" xr:uid="{DBE2936C-C46E-4CDC-AA24-1D813150669E}"/>
    <cellStyle name="予定 16" xfId="1914" xr:uid="{82745C9F-E7B2-4C25-8A2A-D70FF8FD61B4}"/>
    <cellStyle name="予定 16 2" xfId="3789" xr:uid="{A530CE21-B1D5-4643-9B5D-8A52B7CCE72F}"/>
    <cellStyle name="予定 17" xfId="2691" xr:uid="{57B3858C-D64B-4ED0-A9B0-73F9DE6D9879}"/>
    <cellStyle name="予定 17 2" xfId="4548" xr:uid="{12B9D6EC-AD7E-4743-9ADF-DF558B1611A6}"/>
    <cellStyle name="予定 18" xfId="3392" xr:uid="{D6E41BEA-232E-4049-9DA4-EAF3F67D9999}"/>
    <cellStyle name="予定 18 2" xfId="5244" xr:uid="{F1E67A37-69AD-458F-9425-202A1F5A0FC6}"/>
    <cellStyle name="予定 2" xfId="1532" xr:uid="{F6A24F84-13D9-4B25-BE66-3990DC35C8D8}"/>
    <cellStyle name="予定 2 2" xfId="1759" xr:uid="{9E7218DD-67A8-4B94-9651-189D66ED738F}"/>
    <cellStyle name="予定 2 2 2" xfId="3638" xr:uid="{A0C0AC15-78D1-4EBE-91FD-204868532F59}"/>
    <cellStyle name="予定 2 3" xfId="1874" xr:uid="{898C108C-1462-4B14-BEF4-E9E21AAF9F72}"/>
    <cellStyle name="予定 2 3 2" xfId="3751" xr:uid="{59AB17A9-D8CD-4EFA-B27A-DFEAB73BBA90}"/>
    <cellStyle name="予定 2 4" xfId="1758" xr:uid="{4C2FEE0B-7F15-49CA-B492-F8C314388FBA}"/>
    <cellStyle name="予定 2 4 2" xfId="3637" xr:uid="{F533CA90-1B86-4A40-AC47-4CC95293939E}"/>
    <cellStyle name="予定 2 5" xfId="2269" xr:uid="{00C0843A-5E43-4761-8AD4-626AF33D17F0}"/>
    <cellStyle name="予定 2 5 2" xfId="4137" xr:uid="{93AD3122-8929-463A-A52A-85A3A2D570F2}"/>
    <cellStyle name="予定 2 6" xfId="3418" xr:uid="{AE302263-249D-4B6A-942E-4B7B18FA50E7}"/>
    <cellStyle name="予定 2 6 2" xfId="5270" xr:uid="{CFA9289B-5CA1-424B-91B8-82ED1F4933AC}"/>
    <cellStyle name="予定 3" xfId="1782" xr:uid="{BDB16754-59EE-41F4-BE7C-F9593643A1B5}"/>
    <cellStyle name="予定 3 2" xfId="3661" xr:uid="{9BB03909-D62E-4D26-99E2-9C5C79C4FEBE}"/>
    <cellStyle name="予定 4" xfId="2414" xr:uid="{CF2E7983-A298-42C3-AE35-F02C4B8335DE}"/>
    <cellStyle name="予定 4 2" xfId="4276" xr:uid="{1FA2F38B-3C0F-4B76-92AB-542ECAFB5035}"/>
    <cellStyle name="予定 5" xfId="1768" xr:uid="{CC7E9A38-D0D4-40F4-914E-A9E40DDC13CC}"/>
    <cellStyle name="予定 5 2" xfId="3647" xr:uid="{8A93AEC7-8901-43F6-8DC5-47A437734D6D}"/>
    <cellStyle name="予定 6" xfId="1673" xr:uid="{36D7FF7C-2267-42DE-9949-42DAA6F4CBC6}"/>
    <cellStyle name="予定 6 2" xfId="3552" xr:uid="{8DFE4843-6748-4A7A-B3F0-E12FD5C48C2B}"/>
    <cellStyle name="予定 7" xfId="1795" xr:uid="{2242A14E-2E54-4309-8B8F-A970E5FB422D}"/>
    <cellStyle name="予定 7 2" xfId="3674" xr:uid="{5789B87B-EE8B-4CF8-BD49-41B523AAE21F}"/>
    <cellStyle name="予定 8" xfId="1705" xr:uid="{4BD19581-D1C8-400E-81A8-CDE4B66FB503}"/>
    <cellStyle name="予定 8 2" xfId="3584" xr:uid="{36C164FC-E3D1-481F-83B3-791CFC8372C9}"/>
    <cellStyle name="予定 9" xfId="3080" xr:uid="{38F11C34-DFF7-4902-A2EB-F3BAB3376D43}"/>
    <cellStyle name="予定 9 2" xfId="4935" xr:uid="{4EC43E95-F8B5-4688-850F-FBDA68352C28}"/>
    <cellStyle name="入力 2" xfId="1410" xr:uid="{4C0AE474-6E2E-4113-B952-64FC4ECB9EEB}"/>
    <cellStyle name="出力 2" xfId="1354" xr:uid="{571637AD-F9BC-4AF5-A5FA-652ECD04BD92}"/>
    <cellStyle name="実績" xfId="1352" xr:uid="{14C46B92-164A-4795-A3A3-11704B324E8B}"/>
    <cellStyle name="実績 10" xfId="2828" xr:uid="{D99A10A2-5404-4E1C-9265-B13387EE75FC}"/>
    <cellStyle name="実績 10 2" xfId="4685" xr:uid="{02D40834-7925-44BB-98C0-FDA697BC5BFF}"/>
    <cellStyle name="実績 11" xfId="2231" xr:uid="{E388ACC8-1A7F-4E7E-8746-CC6155BF3C6F}"/>
    <cellStyle name="実績 11 2" xfId="4099" xr:uid="{468A65A3-2B69-453C-907F-BEF91CFE07D4}"/>
    <cellStyle name="実績 12" xfId="1896" xr:uid="{450C7D65-6BB8-46E6-A3C6-9ADF19DB5190}"/>
    <cellStyle name="実績 12 2" xfId="3772" xr:uid="{0EFA313F-9284-4E1E-9246-F452522EE666}"/>
    <cellStyle name="実績 13" xfId="3155" xr:uid="{8016F2CE-5ACD-402A-B2B5-6D8AD0A1D521}"/>
    <cellStyle name="実績 13 2" xfId="5008" xr:uid="{BC320F18-5938-4AE3-973F-5ADA4510F73D}"/>
    <cellStyle name="実績 14" xfId="3177" xr:uid="{C85AD4CA-758E-4B1B-A36B-F200169E4ECF}"/>
    <cellStyle name="実績 14 2" xfId="5030" xr:uid="{50F695C7-9E3B-4F8F-BA9B-4977B417FBF2}"/>
    <cellStyle name="実績 15" xfId="2162" xr:uid="{8A0898F7-552B-478E-B680-1F0D437F6334}"/>
    <cellStyle name="実績 15 2" xfId="4031" xr:uid="{47388AEE-7B37-4724-B97C-E9C1EDD0C9F1}"/>
    <cellStyle name="実績 16" xfId="1692" xr:uid="{D54EAA72-61F0-422F-A4EB-AEAE74E15023}"/>
    <cellStyle name="実績 16 2" xfId="3571" xr:uid="{D9E69E84-A1AB-41CD-AA8F-702A85EC0A70}"/>
    <cellStyle name="実績 17" xfId="2301" xr:uid="{230FFE5B-CD93-4FE3-AB14-33809B460CF1}"/>
    <cellStyle name="実績 17 2" xfId="4168" xr:uid="{B02243B1-C682-47A8-9803-D2015EB64A70}"/>
    <cellStyle name="実績 18" xfId="3213" xr:uid="{C9EECC23-B811-4E86-9FAC-BB683A27BE0B}"/>
    <cellStyle name="実績 18 2" xfId="5065" xr:uid="{2C9EA1BB-8EB6-42C3-8C15-3AEEF94EF0B0}"/>
    <cellStyle name="実績 2" xfId="1541" xr:uid="{156A044E-A8E3-490D-BBE7-CD8F6331CE86}"/>
    <cellStyle name="実績 2 2" xfId="2584" xr:uid="{3449AE78-77F9-4D85-9DB9-7EF2833ABA59}"/>
    <cellStyle name="実績 2 2 2" xfId="4443" xr:uid="{5527125A-A1A9-4945-9C80-ECDCC8756864}"/>
    <cellStyle name="実績 2 3" xfId="1726" xr:uid="{580BD4FF-26C5-4A5B-A076-C384F0701EB4}"/>
    <cellStyle name="実績 2 3 2" xfId="3605" xr:uid="{C140EAFE-4B3C-4759-BFF8-CE7302B9CAF1}"/>
    <cellStyle name="実績 2 4" xfId="1817" xr:uid="{2377436B-4FD7-4B31-B3A8-40BCAC36F763}"/>
    <cellStyle name="実績 2 4 2" xfId="3696" xr:uid="{2E0680A7-DD16-4FE8-8A7B-D455768492DB}"/>
    <cellStyle name="実績 2 5" xfId="3154" xr:uid="{5D2C59B9-5B1E-4D11-9129-D4C5A9177BA2}"/>
    <cellStyle name="実績 2 5 2" xfId="5007" xr:uid="{E9944DE0-B8BA-42B2-9CFE-00854718C463}"/>
    <cellStyle name="実績 2 6" xfId="1707" xr:uid="{9914DD49-621C-405E-B8FC-3572E96928E5}"/>
    <cellStyle name="実績 2 6 2" xfId="3586" xr:uid="{5BA57699-B6E0-4CDE-8959-B0E86A981742}"/>
    <cellStyle name="実績 2 7" xfId="3509" xr:uid="{D59DF4EC-350F-424B-9531-C040C85D120C}"/>
    <cellStyle name="実績 3" xfId="1868" xr:uid="{0C57B581-1B62-4764-9794-7A5340A09DA1}"/>
    <cellStyle name="実績 3 2" xfId="3745" xr:uid="{556DE968-51D0-4863-816F-9D652A59359D}"/>
    <cellStyle name="実績 4" xfId="1951" xr:uid="{91437FBB-B440-44B9-953A-275A4FF409AB}"/>
    <cellStyle name="実績 4 2" xfId="3824" xr:uid="{FB906974-4719-4788-A935-40BF9FE9C096}"/>
    <cellStyle name="実績 5" xfId="2336" xr:uid="{4A11F6C3-23BD-496D-85C5-CE9345BFF40C}"/>
    <cellStyle name="実績 5 2" xfId="4203" xr:uid="{9F52E250-2BEE-420B-883A-3F619865ECFC}"/>
    <cellStyle name="実績 6" xfId="2659" xr:uid="{D25F2DE5-62F4-456D-B0C3-03977AF632FA}"/>
    <cellStyle name="実績 6 2" xfId="4517" xr:uid="{0E93EA6E-BF64-45E8-A831-27BBB8923864}"/>
    <cellStyle name="実績 7" xfId="2373" xr:uid="{4D1D3880-EA78-43E3-866F-423124DCB0A9}"/>
    <cellStyle name="実績 7 2" xfId="4237" xr:uid="{0CF761C9-8D31-4917-9CF3-FEDEDB6394E3}"/>
    <cellStyle name="実績 8" xfId="2288" xr:uid="{BA82A9E5-0A7B-4F28-AC73-0D7866F312F4}"/>
    <cellStyle name="実績 8 2" xfId="4156" xr:uid="{58ABF123-00DE-43AE-B1AB-35BD05C4A451}"/>
    <cellStyle name="実績 9" xfId="2270" xr:uid="{7F758E0A-F347-47C3-8A4C-5C549813F683}"/>
    <cellStyle name="実績 9 2" xfId="4138" xr:uid="{6AB62128-D53B-42F2-B45E-D640DDE8B62B}"/>
    <cellStyle name="常规_PDA图纸控制表" xfId="1355" xr:uid="{89CEF484-CD37-4E56-B51F-FC7DF3DAA7D7}"/>
    <cellStyle name="悪い 2" xfId="1322" xr:uid="{5B27572B-55DF-4942-B99F-2436DF847706}"/>
    <cellStyle name="曜日" xfId="1498" xr:uid="{22A5AEBC-2E15-4C41-8E4F-5B770243ECC3}"/>
    <cellStyle name="桁区切り [0.00] 2" xfId="1326" xr:uid="{20BDBFD4-A24B-41DC-B19D-586D46A3A34E}"/>
    <cellStyle name="桁区切り [0.00] 2 2" xfId="1327" xr:uid="{1AE7972A-5EE6-4FCC-AFC9-A17B2975F755}"/>
    <cellStyle name="桁区切り [0.00] 3" xfId="1328" xr:uid="{D3C41E88-3F8D-4E37-8863-67976E630F9A}"/>
    <cellStyle name="桁区切り 10" xfId="1329" xr:uid="{9E56D22A-01AF-4BD8-894A-19830D14C58E}"/>
    <cellStyle name="桁区切り 11" xfId="1330" xr:uid="{8174502C-D999-48E1-B398-C1CF96820472}"/>
    <cellStyle name="桁区切り 12" xfId="1331" xr:uid="{C6A03759-8CDB-4A65-8063-4A751385A356}"/>
    <cellStyle name="桁区切り 13" xfId="1332" xr:uid="{5E531C95-E51F-4E72-AEF9-7416DFE08186}"/>
    <cellStyle name="桁区切り 14" xfId="1333" xr:uid="{0A96A72E-EBB5-4FCF-B613-FE5471EA9F90}"/>
    <cellStyle name="桁区切り 15" xfId="1334" xr:uid="{0FD52814-DE58-40B7-A3BE-245A4362587F}"/>
    <cellStyle name="桁区切り 16" xfId="1335" xr:uid="{74AED22E-06F9-465A-A32F-AA50D101F745}"/>
    <cellStyle name="桁区切り 17" xfId="1336" xr:uid="{DB68EE7A-13D2-4720-AA63-0687FEF5ACF5}"/>
    <cellStyle name="桁区切り 18" xfId="1337" xr:uid="{811065DD-BD00-4AE4-AAD5-D78FB1457515}"/>
    <cellStyle name="桁区切り 19" xfId="1338" xr:uid="{4E8F86A3-44D0-4B1E-90F5-D62438A3611C}"/>
    <cellStyle name="桁区切り 2" xfId="70" xr:uid="{210B9BCE-B09C-44C9-891D-1F0F83779907}"/>
    <cellStyle name="桁区切り 2 2" xfId="1339" xr:uid="{74881B15-A0F9-43CA-BCB0-2533BAE1D1D5}"/>
    <cellStyle name="桁区切り 2 3" xfId="1340" xr:uid="{8E5AA40E-EED3-4AEA-A2AF-11333961D050}"/>
    <cellStyle name="桁区切り 3" xfId="71" xr:uid="{91C40F84-C877-4BEC-8C8B-26D48E9FD3C7}"/>
    <cellStyle name="桁区切り 3 2" xfId="1341" xr:uid="{4EBE0FFC-5EA7-42BC-BBEE-F0458FF59068}"/>
    <cellStyle name="桁区切り 3 3" xfId="1342" xr:uid="{77BF0D01-A14C-4463-9992-B459A2E923B1}"/>
    <cellStyle name="桁区切り 4" xfId="72" xr:uid="{9525920D-63B2-4F65-B16E-1FC3FD6CB0E7}"/>
    <cellStyle name="桁区切り 4 2" xfId="73" xr:uid="{DB432445-DA98-49C3-A2F9-5D913AAA8388}"/>
    <cellStyle name="桁区切り 5" xfId="91" xr:uid="{04F08F70-361B-44E7-A2BB-EB12D712E09A}"/>
    <cellStyle name="桁区切り 5 2" xfId="1343" xr:uid="{702169A5-F325-4BF5-858A-E9649C8D0FB1}"/>
    <cellStyle name="桁区切り 5 3" xfId="1344" xr:uid="{036B281C-D4D0-4EF9-AE7D-31FC239AF68B}"/>
    <cellStyle name="桁区切り 6" xfId="97" xr:uid="{1C7F476E-B11B-460F-8891-1838DF9306E0}"/>
    <cellStyle name="桁区切り 6 2" xfId="1345" xr:uid="{E55CEA8D-51BC-434D-9796-F5F3AD0DA22F}"/>
    <cellStyle name="桁区切り 7" xfId="104" xr:uid="{C42381BA-CD5F-4ED7-B30C-B6685CF6E8C8}"/>
    <cellStyle name="桁区切り 7 2" xfId="105" xr:uid="{9AA8989D-EEB1-453B-9EB8-6CDE4D04D098}"/>
    <cellStyle name="桁区切り 7 3" xfId="111" xr:uid="{CEE4AD9E-C1D4-47FF-AE82-718D28883EBE}"/>
    <cellStyle name="桁区切り 7 3 2" xfId="118" xr:uid="{68574FEF-447E-4FFE-BC76-2407106C4F87}"/>
    <cellStyle name="桁区切り 7 3 2 2" xfId="135" xr:uid="{6E06DBFA-9196-4196-920B-48B3FA44F8AE}"/>
    <cellStyle name="桁区切り 7 3 2 2 2" xfId="196" xr:uid="{3CF9739C-E017-4E03-926B-39E7A3257360}"/>
    <cellStyle name="桁区切り 7 3 2 2 3" xfId="166" xr:uid="{720E228E-4392-438E-A4A2-941BEAFF041F}"/>
    <cellStyle name="桁区切り 7 3 2 3" xfId="181" xr:uid="{B049D024-CC49-42ED-A2EA-97346867EE74}"/>
    <cellStyle name="桁区切り 7 3 2 4" xfId="151" xr:uid="{6F66F4CC-7962-4A98-81F0-31B77B5681AB}"/>
    <cellStyle name="桁区切り 7 3 3" xfId="128" xr:uid="{895BA372-FD00-4186-9442-BC1530B202C5}"/>
    <cellStyle name="桁区切り 7 3 3 2" xfId="189" xr:uid="{8273C013-8F16-488E-B795-C05E241C156E}"/>
    <cellStyle name="桁区切り 7 3 3 3" xfId="159" xr:uid="{F68F3C5B-3205-4F4A-868A-7243B6306EC0}"/>
    <cellStyle name="桁区切り 7 3 4" xfId="174" xr:uid="{2E90A652-47BC-4A7E-8E2D-B8514A57428A}"/>
    <cellStyle name="桁区切り 7 3 5" xfId="144" xr:uid="{0C414A76-61C9-46DB-B3EC-00AE7AA36BC4}"/>
    <cellStyle name="桁区切り 7 4" xfId="109" xr:uid="{86C0F607-DFC2-41EF-90F9-1F47E71DC2A4}"/>
    <cellStyle name="桁区切り 7 4 2" xfId="116" xr:uid="{54887998-B69A-4D47-A50A-C3BBBAECCCA9}"/>
    <cellStyle name="桁区切り 7 4 2 2" xfId="133" xr:uid="{C2271A86-C457-4516-9B78-CB8D7FCD9D28}"/>
    <cellStyle name="桁区切り 7 4 2 2 2" xfId="194" xr:uid="{5C88EEDA-B1C8-42BE-98D1-6D6B787B80DB}"/>
    <cellStyle name="桁区切り 7 4 2 2 3" xfId="164" xr:uid="{475AE3DD-9C68-4715-A814-BE70CDFABEAF}"/>
    <cellStyle name="桁区切り 7 4 2 3" xfId="179" xr:uid="{7CDE22E4-5B27-4C04-A317-250BD6377C46}"/>
    <cellStyle name="桁区切り 7 4 2 4" xfId="149" xr:uid="{F779EBA7-4C32-4651-A6A0-E841B7C934D9}"/>
    <cellStyle name="桁区切り 7 4 3" xfId="126" xr:uid="{9CEAA777-36D9-49F3-B813-C18A74F5678C}"/>
    <cellStyle name="桁区切り 7 4 3 2" xfId="187" xr:uid="{7BA54FBA-7B11-4DD0-84DE-FBEDA6C8E700}"/>
    <cellStyle name="桁区切り 7 4 3 3" xfId="157" xr:uid="{7FFA1E26-2211-4A0E-AF8B-583660C8391B}"/>
    <cellStyle name="桁区切り 7 4 4" xfId="172" xr:uid="{339B66C8-4B61-498B-B46B-ED9479BA05D5}"/>
    <cellStyle name="桁区切り 7 4 5" xfId="142" xr:uid="{61BF168B-715E-42B3-9898-617B9012D0BA}"/>
    <cellStyle name="桁区切り 7 5" xfId="114" xr:uid="{F837D869-9598-46AE-BCFB-4AD9A2143BF0}"/>
    <cellStyle name="桁区切り 7 5 2" xfId="131" xr:uid="{61DFE7EE-2031-4DDD-97BE-DDBBD72E536E}"/>
    <cellStyle name="桁区切り 7 5 2 2" xfId="192" xr:uid="{E743B376-A053-4B84-9927-BDBD3938FFC0}"/>
    <cellStyle name="桁区切り 7 5 2 3" xfId="162" xr:uid="{53960E26-CC95-48C5-91C8-B71471ACEDDF}"/>
    <cellStyle name="桁区切り 7 5 3" xfId="177" xr:uid="{EB1F8170-986C-40E7-B7F1-4EC190D52DFB}"/>
    <cellStyle name="桁区切り 7 5 4" xfId="147" xr:uid="{391332AE-9B86-49E2-90D1-B50E65207DC5}"/>
    <cellStyle name="桁区切り 7 6" xfId="124" xr:uid="{AA27C0AF-CFC7-4F2F-94A9-F30BAD861F7F}"/>
    <cellStyle name="桁区切り 7 6 2" xfId="185" xr:uid="{D4706FF8-D9FA-41D0-B44E-4E973662F217}"/>
    <cellStyle name="桁区切り 7 6 3" xfId="155" xr:uid="{D7966823-4AD0-419D-B4C3-96BDC7861ED1}"/>
    <cellStyle name="桁区切り 7 7" xfId="170" xr:uid="{9E6451D8-4221-4B97-BD7D-73BD77BA3FE2}"/>
    <cellStyle name="桁区切り 7 8" xfId="140" xr:uid="{04F0C30E-3727-4880-97B9-EBCE237D48DB}"/>
    <cellStyle name="桁区切り 8" xfId="1346" xr:uid="{09BD8CB8-976B-4C24-9941-908FD79550EE}"/>
    <cellStyle name="桁区切り 9" xfId="1347" xr:uid="{72B76234-2B6A-4335-A086-D1B81BCA9685}"/>
    <cellStyle name="標準 10" xfId="74" xr:uid="{8C10B3B8-E2B9-4B7B-83B4-B9A5995C5235}"/>
    <cellStyle name="標準 10 2" xfId="1411" xr:uid="{82C394B2-FB7F-4F64-BDAA-492D6E4B6102}"/>
    <cellStyle name="標準 10 3" xfId="1412" xr:uid="{074BB90C-78E0-4277-B58B-924A39B657BB}"/>
    <cellStyle name="標準 10 3 2" xfId="1413" xr:uid="{AC8AF1C2-D4F0-4298-A40A-8C169270938B}"/>
    <cellStyle name="標準 10 4" xfId="1414" xr:uid="{A53D73B9-E95D-43C6-82F8-AB23BF49D75F}"/>
    <cellStyle name="標準 10 4 2" xfId="1415" xr:uid="{6009AE3D-A9E7-44C1-9374-780036CCED3C}"/>
    <cellStyle name="標準 10 5" xfId="1416" xr:uid="{61A7C5D4-BD65-41E8-BBBF-62CBA006C485}"/>
    <cellStyle name="標準 10 6" xfId="1417" xr:uid="{3E3CC4C8-02BA-48E7-8F96-9CC5B126618B}"/>
    <cellStyle name="標準 11" xfId="89" xr:uid="{A20FD5FD-6864-4513-82E2-B5B4F5743908}"/>
    <cellStyle name="標準 12" xfId="94" xr:uid="{5A86F428-1E1F-4D63-91F1-C92972E1B776}"/>
    <cellStyle name="標準 12 2" xfId="100" xr:uid="{8F258DD3-201D-4171-9B07-C222A61B191C}"/>
    <cellStyle name="標準 12 3" xfId="1510" xr:uid="{BFFFF944-E06C-4038-BF12-3F203B0FEA42}"/>
    <cellStyle name="標準 12 4" xfId="1513" xr:uid="{8A28FDEC-E14B-4234-B844-1541F7C0FC56}"/>
    <cellStyle name="標準 12 5" xfId="1514" xr:uid="{19C973DC-2542-4A98-8293-1914A12D142B}"/>
    <cellStyle name="標準 12 6" xfId="1516" xr:uid="{1F4D9D62-FDBB-4F6C-A470-CCAA7C807318}"/>
    <cellStyle name="標準 12 7" xfId="1517" xr:uid="{AC242BDE-1746-46FD-885D-7FE6DB50E45C}"/>
    <cellStyle name="標準 13" xfId="95" xr:uid="{4CFF999C-B70B-45D3-B0B5-D776D1512DE8}"/>
    <cellStyle name="標準 13 2" xfId="101" xr:uid="{1115C6C5-8872-4A6C-AF67-618A0F7E7467}"/>
    <cellStyle name="標準 14" xfId="18" xr:uid="{DADD54E9-8576-4A2C-BDDC-CE6117CAE4EB}"/>
    <cellStyle name="標準 14 2" xfId="120" xr:uid="{1FE1B0E8-1BA4-4454-9BA0-D7AA5FB5BCA1}"/>
    <cellStyle name="標準 14 3" xfId="96" xr:uid="{0EE55BC9-B2C4-46C9-AABF-2A69E8454A4D}"/>
    <cellStyle name="標準 14 4" xfId="1623" xr:uid="{A3A5787B-8C50-4EBF-BDA9-2AA286E35D16}"/>
    <cellStyle name="標準 15" xfId="102" xr:uid="{64CAEF21-5903-47B6-AEA5-82D5E915C9ED}"/>
    <cellStyle name="標準 16" xfId="103" xr:uid="{4E83278F-99A8-4B28-81C5-5FC3B10DFA29}"/>
    <cellStyle name="標準 16 2" xfId="110" xr:uid="{9401DFEF-C1A6-401A-B7B3-10DB021E1276}"/>
    <cellStyle name="標準 16 2 2" xfId="112" xr:uid="{A8B22EEE-E67B-405F-B0B4-3EDE7DD43BE2}"/>
    <cellStyle name="標準 16 2 2 2" xfId="119" xr:uid="{E0FA3C07-A58C-44E1-8C15-73F60DE6EE93}"/>
    <cellStyle name="標準 16 2 2 2 2" xfId="136" xr:uid="{A9AF14A1-8A96-4A49-B8FB-8DD7A9D29288}"/>
    <cellStyle name="標準 16 2 2 2 2 2" xfId="197" xr:uid="{007AD6F4-5F03-4CB6-BFA1-A8BD015555D4}"/>
    <cellStyle name="標準 16 2 2 2 2 3" xfId="167" xr:uid="{BE9440F9-3BA0-43B3-8CF0-E68AB599265E}"/>
    <cellStyle name="標準 16 2 2 2 3" xfId="182" xr:uid="{B7F3844F-0769-41C2-A4BF-C9B1C04EBD15}"/>
    <cellStyle name="標準 16 2 2 2 4" xfId="152" xr:uid="{2C3B6294-ACF1-4F49-B975-2BF189D27256}"/>
    <cellStyle name="標準 16 2 2 3" xfId="129" xr:uid="{248DF73E-95A5-4953-B2FE-95AB72A0F031}"/>
    <cellStyle name="標準 16 2 2 3 2" xfId="190" xr:uid="{04F333D9-3D7C-46E5-AAB5-C52256F6EFB2}"/>
    <cellStyle name="標準 16 2 2 3 3" xfId="160" xr:uid="{363F0808-B76C-45D2-971B-1206AB577874}"/>
    <cellStyle name="標準 16 2 2 4" xfId="175" xr:uid="{4D6BB957-231E-42A8-BDDD-714DCC37A0A4}"/>
    <cellStyle name="標準 16 2 2 5" xfId="145" xr:uid="{B9444E4C-B3D5-46C9-9864-373B2CC3392D}"/>
    <cellStyle name="標準 16 2 3" xfId="117" xr:uid="{C3267B59-5031-4C99-BE90-B0B71696F01C}"/>
    <cellStyle name="標準 16 2 3 2" xfId="134" xr:uid="{C461514D-3058-4A85-9407-B081E776729F}"/>
    <cellStyle name="標準 16 2 3 2 2" xfId="195" xr:uid="{49D1499B-00DB-4ECD-B1DE-0C81E5B39A1D}"/>
    <cellStyle name="標準 16 2 3 2 3" xfId="165" xr:uid="{325E5AF1-7F26-4F85-99C8-A22D2B183159}"/>
    <cellStyle name="標準 16 2 3 3" xfId="180" xr:uid="{94F394F1-CAEC-4B59-9906-8A7781F53125}"/>
    <cellStyle name="標準 16 2 3 4" xfId="150" xr:uid="{4D130BF5-8EC9-4892-8C3B-D9691C3DDB66}"/>
    <cellStyle name="標準 16 2 4" xfId="127" xr:uid="{FAB204EF-6804-49BE-A5B6-9603BDE112CE}"/>
    <cellStyle name="標準 16 2 4 2" xfId="188" xr:uid="{D6EC0E71-25CF-4F19-9482-37BE2CB9BA33}"/>
    <cellStyle name="標準 16 2 4 3" xfId="158" xr:uid="{4AE6FC12-E0DC-4577-B1C4-D6E6D1965562}"/>
    <cellStyle name="標準 16 2 5" xfId="173" xr:uid="{0DA0AAFC-160D-40F5-9304-E409B83B9F69}"/>
    <cellStyle name="標準 16 2 6" xfId="143" xr:uid="{985D77BA-BF0E-4B8A-A3BD-30C8FB93F0A8}"/>
    <cellStyle name="標準 16 3" xfId="108" xr:uid="{FF78EE02-AA25-4B0D-AB50-A836AD004201}"/>
    <cellStyle name="標準 16 3 2" xfId="115" xr:uid="{0855BCCB-76B8-4DBE-8EA2-04899EE044A7}"/>
    <cellStyle name="標準 16 3 2 2" xfId="132" xr:uid="{2D3D6A88-0DE7-4221-B9B6-594658E4BA53}"/>
    <cellStyle name="標準 16 3 2 2 2" xfId="193" xr:uid="{76154C0A-26EA-41BC-8A4B-5762CFEF9C30}"/>
    <cellStyle name="標準 16 3 2 2 3" xfId="163" xr:uid="{143637E7-100E-4F4B-A02B-257F476E5F70}"/>
    <cellStyle name="標準 16 3 2 3" xfId="178" xr:uid="{00012946-EE83-4576-AC2C-08A308EC80AC}"/>
    <cellStyle name="標準 16 3 2 4" xfId="148" xr:uid="{4B979274-9A67-461E-8096-A40247B25365}"/>
    <cellStyle name="標準 16 3 3" xfId="125" xr:uid="{02E1F818-8E82-4DED-9F99-48409F75CAA0}"/>
    <cellStyle name="標準 16 3 3 2" xfId="186" xr:uid="{6B4121EF-CFAA-480E-9AAC-A4B6037DA704}"/>
    <cellStyle name="標準 16 3 3 3" xfId="156" xr:uid="{AD5C691D-C7DC-45FC-9522-BDD659950E17}"/>
    <cellStyle name="標準 16 3 4" xfId="171" xr:uid="{899CD39E-710D-4D10-968C-78FC9339F531}"/>
    <cellStyle name="標準 16 3 5" xfId="141" xr:uid="{1BD088B6-DDB5-4EE2-B3E5-45473BBF78D2}"/>
    <cellStyle name="標準 16 4" xfId="113" xr:uid="{999058B0-C489-460A-8962-CDDE926EFB2F}"/>
    <cellStyle name="標準 16 4 2" xfId="130" xr:uid="{07352975-CB35-4521-B7AC-1D52E54F1A51}"/>
    <cellStyle name="標準 16 4 2 2" xfId="191" xr:uid="{C19098EA-EDE5-40C9-B133-850926A66416}"/>
    <cellStyle name="標準 16 4 2 3" xfId="161" xr:uid="{CA9F2473-654A-4E6A-8A22-8A6EF9E27DC0}"/>
    <cellStyle name="標準 16 4 3" xfId="176" xr:uid="{D52FE810-F4B5-4E6F-A133-50FBA0602DE5}"/>
    <cellStyle name="標準 16 4 4" xfId="146" xr:uid="{9A2D6B38-B81F-4C06-910C-93EA9A77BEB8}"/>
    <cellStyle name="標準 16 5" xfId="123" xr:uid="{3B9812FA-0FE0-4C79-91E3-7B31DD6E8081}"/>
    <cellStyle name="標準 16 5 2" xfId="184" xr:uid="{AE2EFCDE-8987-4EDB-8B73-5C336FF6AD56}"/>
    <cellStyle name="標準 16 5 3" xfId="154" xr:uid="{C7361696-EFC2-4683-AC3E-AA0226A2999A}"/>
    <cellStyle name="標準 16 6" xfId="169" xr:uid="{E4273887-F440-487D-88E2-AA8AB06DA90B}"/>
    <cellStyle name="標準 16 7" xfId="139" xr:uid="{21719167-10B4-4EEE-B90D-1F0CB19B0B27}"/>
    <cellStyle name="標準 17" xfId="107" xr:uid="{3E98088F-F05B-413A-A6E7-CBDC568FD0C6}"/>
    <cellStyle name="標準 18" xfId="121" xr:uid="{3E534967-FDEF-4DA3-9755-03BD3909D56B}"/>
    <cellStyle name="標準 18 2" xfId="137" xr:uid="{66954A44-E69D-4F57-93A5-E90897223F78}"/>
    <cellStyle name="標準 18 2 2" xfId="198" xr:uid="{16E4783F-F26E-4FC3-8671-A4CA5909C0D1}"/>
    <cellStyle name="標準 18 2 3" xfId="168" xr:uid="{7737EB6D-E502-4F3C-8F3A-448358CCB75E}"/>
    <cellStyle name="標準 18 3" xfId="183" xr:uid="{F7478C41-5B41-406D-B15F-38B256225CE6}"/>
    <cellStyle name="標準 18 4" xfId="153" xr:uid="{75770BDD-CE24-45FF-9AC9-EB81F5C13562}"/>
    <cellStyle name="標準 19" xfId="138" xr:uid="{8223CB50-2851-4BDC-A04B-00063A3DC444}"/>
    <cellStyle name="標準 2" xfId="75" xr:uid="{D4510B76-98E1-40CD-8B96-928DF277687F}"/>
    <cellStyle name="標準 2 2" xfId="76" xr:uid="{57EDFB47-03DC-45FE-8DCC-B037AAEE2E9A}"/>
    <cellStyle name="標準 2 2 2" xfId="1418" xr:uid="{8F1677E6-276A-4444-AEFF-6171C0C32384}"/>
    <cellStyle name="標準 2 2 3" xfId="1419" xr:uid="{0EA3C66A-9F0E-4A06-8D9A-EB062319B1FC}"/>
    <cellStyle name="標準 2 3" xfId="77" xr:uid="{CC8158CE-CEAA-4C9F-88F3-640CF58BAC12}"/>
    <cellStyle name="標準 2 3 2" xfId="1420" xr:uid="{D01FF665-491B-4984-B93B-33635BBC15D4}"/>
    <cellStyle name="標準 2 4" xfId="78" xr:uid="{15378872-6D69-4868-AA10-857D06C790C0}"/>
    <cellStyle name="標準 2 5" xfId="79" xr:uid="{A4748E96-88CF-465D-BF88-C04B6EFFD367}"/>
    <cellStyle name="標準 2 6" xfId="93" xr:uid="{9550F63C-1F8C-49C9-9779-243A7B2A63B0}"/>
    <cellStyle name="標準 2 7" xfId="106" xr:uid="{55371966-FC3A-449B-8C48-7BCAE7965A25}"/>
    <cellStyle name="標準 20" xfId="1421" xr:uid="{E24FA0EB-E973-40C2-A896-31DEDA8E2C41}"/>
    <cellStyle name="標準 21" xfId="1422" xr:uid="{F90C10B3-63B7-4FD9-9411-C168C2CC9FCC}"/>
    <cellStyle name="標準 22" xfId="1423" xr:uid="{A10FB449-B602-434D-8012-D27919D3AF39}"/>
    <cellStyle name="標準 23" xfId="1424" xr:uid="{57FEC1F4-7314-4748-976B-85EB86222CB6}"/>
    <cellStyle name="標準 24" xfId="1425" xr:uid="{16FDB878-8E26-4C9F-8E40-D993E60C5CF5}"/>
    <cellStyle name="標準 25" xfId="1426" xr:uid="{D1095E95-0117-4107-A7FB-70F64E5A7F29}"/>
    <cellStyle name="標準 26" xfId="1427" xr:uid="{498F1A6D-22B7-4DDF-BA37-3FAE89D4D764}"/>
    <cellStyle name="標準 27" xfId="1428" xr:uid="{C34D0109-83D4-4005-A70E-9EF9FFE9680B}"/>
    <cellStyle name="標準 28" xfId="1429" xr:uid="{0628B74D-F96B-44DD-A2BE-B45277202796}"/>
    <cellStyle name="標準 29" xfId="1430" xr:uid="{7C1551E2-9A2E-4C9B-8D43-33B06D1ADCD4}"/>
    <cellStyle name="標準 3" xfId="80" xr:uid="{3D744220-BE6A-45CF-9FAA-5677CD11D60F}"/>
    <cellStyle name="標準 3 2" xfId="81" xr:uid="{B6B9EEC8-6331-4759-B6E9-9FC9BFAFB043}"/>
    <cellStyle name="標準 3 3" xfId="1431" xr:uid="{12377516-92E3-43AD-B795-9A88043961BC}"/>
    <cellStyle name="標準 3 4" xfId="1432" xr:uid="{BDE63456-A180-43CC-B619-16229439EE3D}"/>
    <cellStyle name="標準 30" xfId="1433" xr:uid="{700466D4-DB7D-4181-ACEF-7D514639D466}"/>
    <cellStyle name="標準 31" xfId="1434" xr:uid="{BC8A1D40-C94C-46F9-8549-FCB4480EB844}"/>
    <cellStyle name="標準 32" xfId="1435" xr:uid="{6647A2F6-551F-4E43-83EA-873F1D7E28F3}"/>
    <cellStyle name="標準 33" xfId="1436" xr:uid="{CD718419-C641-4E17-94B7-9621C6DF4511}"/>
    <cellStyle name="標準 34" xfId="1437" xr:uid="{DCD07535-45FB-4F3D-ACCC-FF3D44C22858}"/>
    <cellStyle name="標準 35" xfId="1438" xr:uid="{48D57921-2C44-4C9F-907B-86CDB9E61C84}"/>
    <cellStyle name="標準 36" xfId="1439" xr:uid="{86320909-83A5-4EC9-BB74-DC228A36EF12}"/>
    <cellStyle name="標準 37" xfId="1440" xr:uid="{8B46FD49-88A7-424D-B151-5AFA4199A716}"/>
    <cellStyle name="標準 38" xfId="1441" xr:uid="{C8E9E60E-1AF0-4C67-AFDB-4215163FCFDB}"/>
    <cellStyle name="標準 39" xfId="1520" xr:uid="{B8B9F0D5-18F3-4213-B38C-7A8A40ECD79D}"/>
    <cellStyle name="標準 39 2" xfId="1521" xr:uid="{2CE0C83D-2499-4652-8A44-0BB8A65E15A4}"/>
    <cellStyle name="標準 4" xfId="82" xr:uid="{3AF51A27-BC29-4753-AD9B-9CD18D63E0C9}"/>
    <cellStyle name="標準 4 2" xfId="83" xr:uid="{7D7BC997-89FF-4F69-BC56-427DBA74B11C}"/>
    <cellStyle name="標準 4 3" xfId="1442" xr:uid="{D9F2A0CD-5847-40F7-8E70-9F00A1135C03}"/>
    <cellStyle name="標準 5" xfId="84" xr:uid="{CB1EC60C-AF86-4643-B3A0-0D0D772C9780}"/>
    <cellStyle name="標準 5 10" xfId="1443" xr:uid="{EB9E85F2-24D3-4909-B77E-BB1B147211C2}"/>
    <cellStyle name="標準 5 11" xfId="1511" xr:uid="{CDF1BABE-3390-4129-8589-8604245B52FF}"/>
    <cellStyle name="標準 5 12" xfId="1512" xr:uid="{06113A2B-658F-47A2-B3A0-C07CBE06F0FD}"/>
    <cellStyle name="標準 5 13" xfId="1515" xr:uid="{D0CA3DF7-2F17-401C-A992-94B9AF0AAB34}"/>
    <cellStyle name="標準 5 2" xfId="122" xr:uid="{DBC039DE-45A2-470D-8A8F-1E1EB784276E}"/>
    <cellStyle name="標準 5 2 2" xfId="1444" xr:uid="{AA26D947-E164-4234-A8F5-AA05AE6E99BF}"/>
    <cellStyle name="標準 5 2 2 2" xfId="1445" xr:uid="{DF60F8A2-AABC-41C0-8650-47BCE11E4A1E}"/>
    <cellStyle name="標準 5 2 2 2 2" xfId="1446" xr:uid="{5B37DE47-BCD4-437C-AD20-49F916F8BCE6}"/>
    <cellStyle name="標準 5 2 2 3" xfId="1447" xr:uid="{DB646811-ABE7-4A82-9EE5-9268CC36A0B9}"/>
    <cellStyle name="標準 5 2 2 3 2" xfId="1448" xr:uid="{C941D6C1-4AA7-49E0-939B-06BC90E5C9AD}"/>
    <cellStyle name="標準 5 2 2 4" xfId="1449" xr:uid="{015BB847-60A6-400F-9967-CE513983D9D4}"/>
    <cellStyle name="標準 5 2 2 5" xfId="1450" xr:uid="{69AD76DD-659F-4587-97BE-F59CDA401D98}"/>
    <cellStyle name="標準 5 2 3" xfId="1451" xr:uid="{31E89526-5465-4BA1-87D4-1559C9B54FA6}"/>
    <cellStyle name="標準 5 2 3 2" xfId="1452" xr:uid="{52BE4150-CB9B-4BE5-A051-412BA343D95E}"/>
    <cellStyle name="標準 5 2 4" xfId="1453" xr:uid="{1A760C87-98F6-4594-8D1A-FF0BABB3B2BE}"/>
    <cellStyle name="標準 5 2 4 2" xfId="1454" xr:uid="{4BE6396B-DB52-4D22-9F7C-20C3A1997D0F}"/>
    <cellStyle name="標準 5 2 5" xfId="1455" xr:uid="{D20CCFDC-2154-464F-93BF-5C2DBA1DA7E3}"/>
    <cellStyle name="標準 5 2 6" xfId="1456" xr:uid="{C18E0EFB-56FE-40F3-9AC9-B16DB732CDCA}"/>
    <cellStyle name="標準 5 3" xfId="1457" xr:uid="{D86DA390-9613-4E9C-B880-5DC68D928D4C}"/>
    <cellStyle name="標準 5 3 2" xfId="1458" xr:uid="{17430E78-E7FA-465B-8574-18FB56FDDC18}"/>
    <cellStyle name="標準 5 3 2 2" xfId="1459" xr:uid="{E704B1D0-9F1D-4D67-9465-3C8A7856CC7E}"/>
    <cellStyle name="標準 5 3 3" xfId="1460" xr:uid="{EB4493C3-E80A-45B3-9EBD-8555061A528B}"/>
    <cellStyle name="標準 5 3 3 2" xfId="1461" xr:uid="{41DEEDDF-B22F-48F5-822F-0F5D49272BFD}"/>
    <cellStyle name="標準 5 3 4" xfId="1462" xr:uid="{97AC4559-1C04-4068-81C4-407379E81991}"/>
    <cellStyle name="標準 5 3 5" xfId="1463" xr:uid="{6E94AD65-FBB9-4272-8DE5-DBA3E51FB6B7}"/>
    <cellStyle name="標準 5 4" xfId="1464" xr:uid="{539B0F8C-A599-47E7-A702-B8FA1A677B90}"/>
    <cellStyle name="標準 5 5" xfId="1465" xr:uid="{FD44AF3F-00E1-4639-BB89-6492029BF4BD}"/>
    <cellStyle name="標準 5 6" xfId="1466" xr:uid="{B476BF34-C4B4-4228-A838-EA70734F382E}"/>
    <cellStyle name="標準 5 6 2" xfId="1467" xr:uid="{1725C68C-81AF-4534-AF74-9B40701B5567}"/>
    <cellStyle name="標準 5 6 2 2" xfId="1468" xr:uid="{088706DE-4479-4E95-95F5-2E54900283FF}"/>
    <cellStyle name="標準 5 6 3" xfId="1469" xr:uid="{4D3C55CB-46CE-412E-A101-DB77D4E822D9}"/>
    <cellStyle name="標準 5 6 4" xfId="1470" xr:uid="{9F5A9518-9D7F-4610-B27A-CC6645A2ABD1}"/>
    <cellStyle name="標準 5 7" xfId="1471" xr:uid="{CDFBF217-F37C-4844-9C26-70B138F21FA8}"/>
    <cellStyle name="標準 5 7 2" xfId="1472" xr:uid="{DA1B0DFD-A631-4BA1-BFED-556A9C013DFB}"/>
    <cellStyle name="標準 5 8" xfId="1473" xr:uid="{B1F60BF6-11F6-4435-B602-28895CACB196}"/>
    <cellStyle name="標準 5 8 2" xfId="1474" xr:uid="{AA276063-3321-4BD4-A8D8-E68086C0F0AC}"/>
    <cellStyle name="標準 5 9" xfId="1475" xr:uid="{B7DB7B0A-35C3-4971-A32E-65A971753E2D}"/>
    <cellStyle name="標準 6" xfId="85" xr:uid="{F7E8D690-B658-482B-A0B4-3E86D5359163}"/>
    <cellStyle name="標準 6 2" xfId="1476" xr:uid="{88143C8D-C621-4463-A507-4C2EF41CDDD9}"/>
    <cellStyle name="標準 7" xfId="86" xr:uid="{959DA563-EC1A-4707-8D7C-1C928A8E6B7A}"/>
    <cellStyle name="標準 7 2" xfId="13" xr:uid="{9376B248-1E6D-48E1-9F03-8A4F8A07FB4A}"/>
    <cellStyle name="標準 7 3" xfId="1477" xr:uid="{C8C68AE4-E5C5-4AE4-A923-C3AE7953DA26}"/>
    <cellStyle name="標準 8" xfId="14" xr:uid="{8727A9DC-7ABA-4801-B94C-A2AF30E04EA6}"/>
    <cellStyle name="標準 8 2" xfId="1478" xr:uid="{D40BD5C5-4B78-4C52-A136-390020DDFE67}"/>
    <cellStyle name="標準 8 2 2" xfId="1479" xr:uid="{C90E2927-3835-4AFB-B78C-9C495FB15C31}"/>
    <cellStyle name="標準 8 2 2 2" xfId="1480" xr:uid="{80D2CF41-ADB7-456D-B6D2-40FD76139C43}"/>
    <cellStyle name="標準 8 2 3" xfId="1481" xr:uid="{9D47C48F-B7F4-436C-94A0-6B3D7D3D3A20}"/>
    <cellStyle name="標準 8 2 3 2" xfId="1482" xr:uid="{87D22BF7-ECF0-445F-8CE3-3E71CA4DF93B}"/>
    <cellStyle name="標準 8 2 4" xfId="1483" xr:uid="{5CED7522-AAF9-449D-8EC6-D3A19EA62FF0}"/>
    <cellStyle name="標準 8 2 5" xfId="1484" xr:uid="{68EB7B12-3FC6-443E-8ECA-C892EEFE959F}"/>
    <cellStyle name="標準 8 3" xfId="1485" xr:uid="{18695EC3-B31C-4F02-8141-7ED003CD2D32}"/>
    <cellStyle name="標準 9" xfId="87" xr:uid="{A54659C2-D5EF-49BB-B8DD-332A8B5636B2}"/>
    <cellStyle name="標準 9 2" xfId="1486" xr:uid="{C45FF497-D1B6-4DA3-94F8-BB2E3B7581AA}"/>
    <cellStyle name="標準 9 2 2" xfId="1487" xr:uid="{03C9C4C3-18A7-47ED-AAD9-E157A15B002F}"/>
    <cellStyle name="標準 9 2 2 2" xfId="1488" xr:uid="{25AAF902-607D-42E8-8B5C-305CA7B30F12}"/>
    <cellStyle name="標準 9 2 3" xfId="1489" xr:uid="{9748F67D-66F0-45D2-8045-359259BB6DB8}"/>
    <cellStyle name="標準 9 2 3 2" xfId="1490" xr:uid="{A740F70D-AF15-4284-AFAB-903664E2BD5B}"/>
    <cellStyle name="標準 9 2 4" xfId="1491" xr:uid="{74DED77B-DFCF-4BE3-A884-D5B21B15966F}"/>
    <cellStyle name="標準 9 2 5" xfId="1492" xr:uid="{C320BB7F-8A20-4CF5-88C5-06734F5F490B}"/>
    <cellStyle name="標準 9 3" xfId="1493" xr:uid="{3110EE54-5AA0-4A2D-91C8-432BB8C17021}"/>
    <cellStyle name="標準_Shimano newsletter Sep 24 2010 FOB-S" xfId="88" xr:uid="{562130A9-17BC-4580-85D1-2B1D86651F0A}"/>
    <cellStyle name="良い 2" xfId="1499" xr:uid="{C4777C74-0B1B-4BE8-8A8D-88EAA6F19E62}"/>
    <cellStyle name="表示済みのハイパーリンク 2" xfId="1494" xr:uid="{FE2B6C43-7EB0-4E32-B983-A4D1EF4E0E7B}"/>
    <cellStyle name="表示済みのハイパーリンク 2 2" xfId="1495" xr:uid="{62AAA42A-8796-4EF4-9767-8A2749694B9C}"/>
    <cellStyle name="表示済みのハイパーリンク 3" xfId="1496" xr:uid="{B1FC2186-9E87-403C-AB7D-BC43FF600AE2}"/>
    <cellStyle name="見出し 1 2" xfId="1348" xr:uid="{DCFECBCB-9294-434D-8D99-4E2D0814D5B1}"/>
    <cellStyle name="見出し 2 2" xfId="1349" xr:uid="{3D06AB00-8CDD-457B-A379-257BC928E704}"/>
    <cellStyle name="見出し 3 2" xfId="1350" xr:uid="{10AC12FC-5BA0-40C1-8C3C-1A87460B828E}"/>
    <cellStyle name="見出し 4 2" xfId="1351" xr:uid="{5F0EFD2F-F90E-4ED9-BB7B-45FDDDCA3B1A}"/>
    <cellStyle name="計算 2" xfId="1324" xr:uid="{45CC08A8-C432-471E-A769-2BB03B53B19E}"/>
    <cellStyle name="説明文 2" xfId="1356" xr:uid="{F412DA86-5A7A-485A-9A52-E9BE3667F03E}"/>
    <cellStyle name="警告文 2" xfId="1325" xr:uid="{0F9D77C0-FEA5-4729-A52E-C4C81816687F}"/>
    <cellStyle name="通貨 [0.00] 2" xfId="1357" xr:uid="{77B179CF-B620-4A97-BD50-560AC5C5B8B2}"/>
    <cellStyle name="通貨 10" xfId="1358" xr:uid="{FD7DEE39-A8DF-435D-B7D8-6514428960B0}"/>
    <cellStyle name="通貨 11" xfId="1359" xr:uid="{6A954064-9416-49F7-9F88-9A509EE86E62}"/>
    <cellStyle name="通貨 12" xfId="1360" xr:uid="{032391B9-5976-4EA7-B678-C86F06EAB2D2}"/>
    <cellStyle name="通貨 13" xfId="1361" xr:uid="{75AEE638-CBE3-4F88-848F-783F3B0B2F6E}"/>
    <cellStyle name="通貨 14" xfId="1362" xr:uid="{CB1F925C-A11B-48AE-864D-1416FCBD54B9}"/>
    <cellStyle name="通貨 15" xfId="1363" xr:uid="{BB2A7C80-E758-4690-A367-A0E717763709}"/>
    <cellStyle name="通貨 16" xfId="1364" xr:uid="{3DBC40FB-B042-4889-9E3C-CC12BEDC39C9}"/>
    <cellStyle name="通貨 17" xfId="1365" xr:uid="{538F8EFC-AADE-48DF-B3B5-1FE1EB699697}"/>
    <cellStyle name="通貨 18" xfId="1366" xr:uid="{B6E97553-18A6-4C1C-91AE-9D6449361CCD}"/>
    <cellStyle name="通貨 19" xfId="1367" xr:uid="{E6AC78FE-3567-4B5F-8911-1F7F359DFF5F}"/>
    <cellStyle name="通貨 2" xfId="1368" xr:uid="{1020436F-3859-4001-AD52-11725A448F3F}"/>
    <cellStyle name="通貨 2 2" xfId="1369" xr:uid="{AC7C6203-8532-48A9-A34B-A962CDAEDF24}"/>
    <cellStyle name="通貨 2 2 2" xfId="1370" xr:uid="{C9BD62DD-2FB0-4B52-B2F7-6B05BB30F72C}"/>
    <cellStyle name="通貨 2 3" xfId="1371" xr:uid="{B7402CFE-6E14-42B1-AFF2-D001B92875A8}"/>
    <cellStyle name="通貨 2 4" xfId="1372" xr:uid="{5B1A26F7-00F1-4FE3-8325-B6F5E02E4B3F}"/>
    <cellStyle name="通貨 2 5" xfId="1373" xr:uid="{0D9A2254-4ED8-45AE-8BD7-1B60ED3FC6DB}"/>
    <cellStyle name="通貨 20" xfId="1374" xr:uid="{42EB4E48-4887-4E4F-B739-10DC31EC441E}"/>
    <cellStyle name="通貨 21" xfId="1375" xr:uid="{7EB1D541-D05F-4A9A-9FD0-6FE66D13DA4E}"/>
    <cellStyle name="通貨 22" xfId="1376" xr:uid="{5E38EA25-B6BD-4900-890B-72003196837C}"/>
    <cellStyle name="通貨 23" xfId="1377" xr:uid="{799F5B4A-FA5A-4BA7-BC12-6122B50CD3C5}"/>
    <cellStyle name="通貨 24" xfId="1378" xr:uid="{70770359-1AD2-480B-9DC5-5D203D6480F2}"/>
    <cellStyle name="通貨 25" xfId="1379" xr:uid="{E446C2F8-C3EB-4F59-9664-9ED01C268E4D}"/>
    <cellStyle name="通貨 26" xfId="1380" xr:uid="{B4BC465A-048A-45FF-9A73-96B7D3A96801}"/>
    <cellStyle name="通貨 27" xfId="1381" xr:uid="{337CB447-3F18-408E-9AF8-84CF441AE25F}"/>
    <cellStyle name="通貨 28" xfId="1382" xr:uid="{3E8B8F0B-7AB9-43F3-A04C-25DFEB0EB0AF}"/>
    <cellStyle name="通貨 29" xfId="1383" xr:uid="{5A4AB773-46F4-4DBE-988D-07EAEB7F0F2A}"/>
    <cellStyle name="通貨 3" xfId="1384" xr:uid="{B04800D6-A269-4D88-B04B-88E76AE3F1BF}"/>
    <cellStyle name="通貨 3 2" xfId="1385" xr:uid="{8D7119CA-8F84-4265-A945-8C4BFB9FCC32}"/>
    <cellStyle name="通貨 3 3" xfId="1386" xr:uid="{A5175D69-97AB-42C9-9896-84212A35EAE9}"/>
    <cellStyle name="通貨 3 4" xfId="1387" xr:uid="{2749A1AF-7343-4596-B204-E531B1348ECA}"/>
    <cellStyle name="通貨 3 5" xfId="1388" xr:uid="{8FD3EB00-0D12-42BA-8ABC-721B8B2CE966}"/>
    <cellStyle name="通貨 30" xfId="1389" xr:uid="{8084DE72-70A0-45F6-8C63-A30324C13727}"/>
    <cellStyle name="通貨 31" xfId="1390" xr:uid="{FADC039B-5E60-4243-9B4A-55354318630E}"/>
    <cellStyle name="通貨 32" xfId="1391" xr:uid="{BE3E74FC-4B86-4D24-98C2-D927C53C43D6}"/>
    <cellStyle name="通貨 33" xfId="1392" xr:uid="{FF7E54E9-A748-433C-BFD5-1FE1A7AACFE4}"/>
    <cellStyle name="通貨 34" xfId="1393" xr:uid="{329A9738-1393-4C80-B00D-82B96FD913AF}"/>
    <cellStyle name="通貨 35" xfId="1394" xr:uid="{94F8CB66-84B3-4342-95F0-0BF21E9F15E2}"/>
    <cellStyle name="通貨 36" xfId="1395" xr:uid="{9A457479-BF0D-42F1-A331-7DA5BF8AC6FE}"/>
    <cellStyle name="通貨 37" xfId="1396" xr:uid="{3181C529-4FFB-46CA-A429-BDB3D9216844}"/>
    <cellStyle name="通貨 38" xfId="1397" xr:uid="{31287421-65A9-4189-AB85-B77894DAA02F}"/>
    <cellStyle name="通貨 39" xfId="1398" xr:uid="{C45A5825-324E-4168-A2B1-00F32109DEAE}"/>
    <cellStyle name="通貨 4" xfId="1399" xr:uid="{F045F095-C636-4BAB-B241-5494CEB6D864}"/>
    <cellStyle name="通貨 4 2" xfId="1400" xr:uid="{5816023C-7C95-44DE-8BA0-465823E10D50}"/>
    <cellStyle name="通貨 4 3" xfId="1401" xr:uid="{CB90ABDC-A154-4246-8CD3-B28E88348266}"/>
    <cellStyle name="通貨 4 4" xfId="1402" xr:uid="{8328EF17-7A92-413E-AD31-5BB26780A89A}"/>
    <cellStyle name="通貨 40" xfId="1403" xr:uid="{908600DD-1C64-42AF-B6EA-7B12F472F668}"/>
    <cellStyle name="通貨 41" xfId="1404" xr:uid="{9A4EF100-ED89-43BC-A00E-E94168494990}"/>
    <cellStyle name="通貨 5" xfId="1405" xr:uid="{75A9E2C2-FDBC-476F-8E5F-6F8318A5555F}"/>
    <cellStyle name="通貨 6" xfId="1406" xr:uid="{6C7A2EBF-3B32-4BC2-AB39-A3CAA61D1BE3}"/>
    <cellStyle name="通貨 7" xfId="1407" xr:uid="{198DB29E-0C25-43D3-9116-80731A606CC3}"/>
    <cellStyle name="通貨 8" xfId="1408" xr:uid="{DBF6A004-7F25-432D-8A72-41BA9F84DDD2}"/>
    <cellStyle name="通貨 9" xfId="1409" xr:uid="{B36D3011-97B7-48D8-AD52-1FACE86C5E84}"/>
    <cellStyle name="集計 2" xfId="1353" xr:uid="{9DD33D98-3C9A-409B-8802-81403C0E8F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ycleurope.sharepoint.com/sites/SE-Sparepartslist/Shared%20Documents/General/CESE%20material/SPL%20ELCYKEL%202016-2022%20VerD.xlsm" TargetMode="External"/><Relationship Id="rId1" Type="http://schemas.openxmlformats.org/officeDocument/2006/relationships/externalLinkPath" Target="https://cycleurope.sharepoint.com/sites/SE-Sparepartslist/Shared%20Documents/General/CESE%20material/SPL%20ELCYKEL%202016-2022%20Ver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"/>
      <sheetName val="SPL E-bikes 2016-2022"/>
      <sheetName val="Databas"/>
      <sheetName val="Benämning"/>
      <sheetName val="Ulrik lista 2022"/>
      <sheetName val="Bild"/>
    </sheetNames>
    <sheetDataSet>
      <sheetData sheetId="0"/>
      <sheetData sheetId="1">
        <row r="1">
          <cell r="B1" t="str">
            <v>Söknamn</v>
          </cell>
          <cell r="C1" t="str">
            <v>Artikel nummer</v>
          </cell>
          <cell r="D1" t="str">
            <v>Range</v>
          </cell>
          <cell r="E1" t="str">
            <v>SPL nummer</v>
          </cell>
          <cell r="F1" t="str">
            <v>SEQ NR</v>
          </cell>
          <cell r="G1" t="str">
            <v>SPL kod</v>
          </cell>
          <cell r="H1" t="str">
            <v>Artikel original</v>
          </cell>
          <cell r="I1" t="str">
            <v>Artikel SE</v>
          </cell>
          <cell r="J1" t="str">
            <v>Specs text</v>
          </cell>
          <cell r="K1" t="str">
            <v>OEM nummer</v>
          </cell>
          <cell r="L1" t="str">
            <v>AM nummer</v>
          </cell>
        </row>
        <row r="2">
          <cell r="B2" t="str">
            <v>YEC0094601RAM</v>
          </cell>
          <cell r="C2" t="str">
            <v>YEC0094601</v>
          </cell>
          <cell r="D2">
            <v>2016</v>
          </cell>
          <cell r="E2">
            <v>1</v>
          </cell>
          <cell r="F2" t="str">
            <v>0010</v>
          </cell>
          <cell r="G2" t="str">
            <v>A001</v>
          </cell>
          <cell r="H2" t="str">
            <v>PAINTED FRAME</v>
          </cell>
          <cell r="I2" t="str">
            <v>RAM</v>
          </cell>
          <cell r="J2" t="str">
            <v xml:space="preserve">P1160-0 KINESIS 26" 6061 MTB </v>
          </cell>
          <cell r="K2" t="str">
            <v>P1160-0</v>
          </cell>
          <cell r="L2" t="e">
            <v>#N/A</v>
          </cell>
        </row>
        <row r="3">
          <cell r="B3" t="str">
            <v>YEC0094601Framgaffel</v>
          </cell>
          <cell r="C3" t="str">
            <v>YEC0094601</v>
          </cell>
          <cell r="D3">
            <v>2016</v>
          </cell>
          <cell r="E3">
            <v>2</v>
          </cell>
          <cell r="F3" t="str">
            <v>0020</v>
          </cell>
          <cell r="G3" t="str">
            <v>A002</v>
          </cell>
          <cell r="H3" t="str">
            <v>PAINTED FORK</v>
          </cell>
          <cell r="I3" t="str">
            <v>Framgaffel</v>
          </cell>
          <cell r="J3" t="str">
            <v>KJ9030-3B KAI CHENG FORK KJ9030-3B 26" 28.6X260LX150W ; Φ15MM W/O AXLE ; ; W/ POST DISC MOUNT, RAW</v>
          </cell>
          <cell r="K3" t="str">
            <v>KJ9030-3B</v>
          </cell>
          <cell r="L3" t="e">
            <v>#N/A</v>
          </cell>
        </row>
        <row r="4">
          <cell r="B4" t="str">
            <v>YEC0094601Styrlager</v>
          </cell>
          <cell r="C4" t="str">
            <v>YEC0094601</v>
          </cell>
          <cell r="D4">
            <v>2016</v>
          </cell>
          <cell r="E4">
            <v>3</v>
          </cell>
          <cell r="F4" t="str">
            <v>0030</v>
          </cell>
          <cell r="G4" t="str">
            <v>B001</v>
          </cell>
          <cell r="H4" t="str">
            <v>Head Set</v>
          </cell>
          <cell r="I4" t="str">
            <v>Styrlager</v>
          </cell>
          <cell r="J4" t="str">
            <v>NO.57B FSA H/SET Steel cups, Retainer bearings  Standard 16.2mm Top Cover (H2079B)</v>
          </cell>
          <cell r="K4" t="str">
            <v>C2100146</v>
          </cell>
          <cell r="L4" t="str">
            <v>C2100146</v>
          </cell>
        </row>
        <row r="5">
          <cell r="B5" t="str">
            <v xml:space="preserve">YEC0094601Styrstam </v>
          </cell>
          <cell r="C5" t="str">
            <v>YEC0094601</v>
          </cell>
          <cell r="D5">
            <v>2016</v>
          </cell>
          <cell r="E5">
            <v>4</v>
          </cell>
          <cell r="F5" t="str">
            <v>0040</v>
          </cell>
          <cell r="G5" t="str">
            <v>B002</v>
          </cell>
          <cell r="H5" t="str">
            <v>Handlebar Stem</v>
          </cell>
          <cell r="I5" t="str">
            <v xml:space="preserve">Styrstam </v>
          </cell>
          <cell r="J5" t="str">
            <v>AS-007N KALLOY TEC AL6061-T6 3D forged, faceplate alloy, S.B BLACK Stainless bolts, w/ TEC OBVIUS graphics YS-9009 silver , 31,8, 7'  C2205342-XXX</v>
          </cell>
          <cell r="K5" t="str">
            <v>C2200152-070</v>
          </cell>
          <cell r="L5" t="str">
            <v>C2200152-070</v>
          </cell>
        </row>
        <row r="6">
          <cell r="B6" t="str">
            <v>YEC0094601Styre</v>
          </cell>
          <cell r="C6" t="str">
            <v>YEC0094601</v>
          </cell>
          <cell r="D6">
            <v>2016</v>
          </cell>
          <cell r="E6">
            <v>5</v>
          </cell>
          <cell r="F6" t="str">
            <v>0050</v>
          </cell>
          <cell r="G6" t="str">
            <v>B003</v>
          </cell>
          <cell r="H6" t="str">
            <v>Handelbar</v>
          </cell>
          <cell r="I6" t="str">
            <v>Styre</v>
          </cell>
          <cell r="J6" t="str">
            <v xml:space="preserve">HB-FB12 KALLOY HB-FB12 TEC Alloy 6061 DB S.B BLACK w/TEC graphics  YS-9009 silver, 31,8, 8',    C2305870                                                                                               </v>
          </cell>
          <cell r="K6" t="str">
            <v>C2300459</v>
          </cell>
          <cell r="L6" t="str">
            <v>C2300459</v>
          </cell>
        </row>
        <row r="7">
          <cell r="B7" t="str">
            <v>YEC0094601Bromsgrepp H</v>
          </cell>
          <cell r="C7" t="str">
            <v>YEC0094601</v>
          </cell>
          <cell r="D7">
            <v>2016</v>
          </cell>
          <cell r="E7">
            <v>6</v>
          </cell>
          <cell r="F7" t="str">
            <v>0060</v>
          </cell>
          <cell r="G7" t="str">
            <v>C002</v>
          </cell>
          <cell r="H7" t="str">
            <v>Brake Lever R</v>
          </cell>
          <cell r="I7" t="str">
            <v>Bromsgrepp H</v>
          </cell>
          <cell r="K7" t="str">
            <v>Shimano</v>
          </cell>
          <cell r="L7" t="str">
            <v>Kontakta SHIMANO</v>
          </cell>
        </row>
        <row r="8">
          <cell r="B8" t="str">
            <v>YEC0094601Bromsgrepp V</v>
          </cell>
          <cell r="C8" t="str">
            <v>YEC0094601</v>
          </cell>
          <cell r="D8">
            <v>2016</v>
          </cell>
          <cell r="E8">
            <v>7</v>
          </cell>
          <cell r="F8" t="str">
            <v>0070</v>
          </cell>
          <cell r="G8" t="str">
            <v>C001</v>
          </cell>
          <cell r="H8" t="str">
            <v>Brake Lever L</v>
          </cell>
          <cell r="I8" t="str">
            <v>Bromsgrepp V</v>
          </cell>
          <cell r="K8" t="str">
            <v>Shimano</v>
          </cell>
          <cell r="L8" t="str">
            <v>Kontakta SHIMANO</v>
          </cell>
        </row>
        <row r="9">
          <cell r="B9" t="str">
            <v>YEC0094601Växelreglage H</v>
          </cell>
          <cell r="C9" t="str">
            <v>YEC0094601</v>
          </cell>
          <cell r="D9">
            <v>2016</v>
          </cell>
          <cell r="E9">
            <v>8</v>
          </cell>
          <cell r="F9" t="str">
            <v>0080</v>
          </cell>
          <cell r="G9" t="str">
            <v>D002</v>
          </cell>
          <cell r="H9" t="str">
            <v>Shift Lever R</v>
          </cell>
          <cell r="I9" t="str">
            <v>Växelreglage H</v>
          </cell>
          <cell r="L9" t="e">
            <v>#N/A</v>
          </cell>
        </row>
        <row r="10">
          <cell r="B10" t="str">
            <v>YEC0094601Växelreglage V</v>
          </cell>
          <cell r="C10" t="str">
            <v>YEC0094601</v>
          </cell>
          <cell r="D10">
            <v>2016</v>
          </cell>
          <cell r="E10">
            <v>9</v>
          </cell>
          <cell r="F10" t="str">
            <v>0090</v>
          </cell>
          <cell r="G10" t="str">
            <v>D001</v>
          </cell>
          <cell r="H10" t="str">
            <v>Shift Lever L</v>
          </cell>
          <cell r="I10" t="str">
            <v>Växelreglage V</v>
          </cell>
          <cell r="L10" t="e">
            <v>#N/A</v>
          </cell>
        </row>
        <row r="11">
          <cell r="B11" t="str">
            <v>YEC0094601Handtag par</v>
          </cell>
          <cell r="C11" t="str">
            <v>YEC0094601</v>
          </cell>
          <cell r="D11">
            <v>2016</v>
          </cell>
          <cell r="E11">
            <v>10</v>
          </cell>
          <cell r="F11" t="str">
            <v>0100</v>
          </cell>
          <cell r="G11" t="str">
            <v>B004</v>
          </cell>
          <cell r="H11" t="str">
            <v>Grip R</v>
          </cell>
          <cell r="I11" t="str">
            <v>Handtag par</v>
          </cell>
          <cell r="K11" t="str">
            <v>C2500212</v>
          </cell>
          <cell r="L11" t="str">
            <v>C2500212</v>
          </cell>
        </row>
        <row r="12">
          <cell r="B12" t="str">
            <v>YEC0094601Frambroms</v>
          </cell>
          <cell r="C12" t="str">
            <v>YEC0094601</v>
          </cell>
          <cell r="D12">
            <v>2016</v>
          </cell>
          <cell r="E12">
            <v>11</v>
          </cell>
          <cell r="F12" t="str">
            <v>0110</v>
          </cell>
          <cell r="G12" t="str">
            <v>C003</v>
          </cell>
          <cell r="H12" t="str">
            <v xml:space="preserve">Brake front </v>
          </cell>
          <cell r="I12" t="str">
            <v>Frambroms</v>
          </cell>
          <cell r="J12" t="str">
            <v>BRM396KIT SHIMANO DISC-BRAKE ASSEMBLED SET, BL-M396L(L),  BR-M395L(F) W/O ADAPTER, FOR POST MOUNT FORK, RESIN PAD, W/O ROTOR, HOSE(SM-BH59 BLACK), BLACK, BULK</v>
          </cell>
          <cell r="K12" t="str">
            <v>BRM396KIT</v>
          </cell>
          <cell r="L12" t="str">
            <v>Kontakta SHIMANO</v>
          </cell>
        </row>
        <row r="13">
          <cell r="B13" t="str">
            <v>YEC0094601Bakbroms</v>
          </cell>
          <cell r="C13" t="str">
            <v>YEC0094601</v>
          </cell>
          <cell r="D13">
            <v>2016</v>
          </cell>
          <cell r="E13">
            <v>12</v>
          </cell>
          <cell r="F13" t="str">
            <v>0120</v>
          </cell>
          <cell r="G13" t="str">
            <v>C004</v>
          </cell>
          <cell r="H13" t="str">
            <v>Brake rear</v>
          </cell>
          <cell r="I13" t="str">
            <v>Bakbroms</v>
          </cell>
          <cell r="J13" t="str">
            <v>BRM396KIT SHIMANO DISC-BRAKE ASSEMBLED SET, BL-M396L(L),  BR-M395L(F) W/O ADAPTER, FOR POST MOUNT FORK, RESIN PAD, W/O ROTOR, HOSE(SM-BH59 BLACK), BLACK, BULK</v>
          </cell>
          <cell r="K13" t="str">
            <v>Shimano</v>
          </cell>
          <cell r="L13" t="str">
            <v>Kontakta SHIMANO</v>
          </cell>
        </row>
        <row r="14">
          <cell r="B14" t="str">
            <v>YEC0094601Vevlager</v>
          </cell>
          <cell r="C14" t="str">
            <v>YEC0094601</v>
          </cell>
          <cell r="D14">
            <v>2016</v>
          </cell>
          <cell r="E14">
            <v>13</v>
          </cell>
          <cell r="F14" t="str">
            <v>0130</v>
          </cell>
          <cell r="G14" t="str">
            <v>E001</v>
          </cell>
          <cell r="H14" t="str">
            <v xml:space="preserve">BB-set </v>
          </cell>
          <cell r="I14" t="str">
            <v>Vevlager</v>
          </cell>
          <cell r="K14" t="str">
            <v>INGÅR I MOTORN</v>
          </cell>
          <cell r="L14" t="str">
            <v>Ingår i motorn</v>
          </cell>
        </row>
        <row r="15">
          <cell r="B15" t="str">
            <v>YEC0094601Vevparti</v>
          </cell>
          <cell r="C15" t="str">
            <v>YEC0094601</v>
          </cell>
          <cell r="D15">
            <v>2016</v>
          </cell>
          <cell r="E15">
            <v>14</v>
          </cell>
          <cell r="F15" t="str">
            <v>0140</v>
          </cell>
          <cell r="G15" t="str">
            <v>E002</v>
          </cell>
          <cell r="H15" t="str">
            <v>Front Chainwheel</v>
          </cell>
          <cell r="I15" t="str">
            <v>Vevparti</v>
          </cell>
          <cell r="J15" t="str">
            <v>00.6118.191.028 SRAM FC X5 FAT4 24MM 10S  175 BTBLK 3622</v>
          </cell>
          <cell r="K15" t="str">
            <v>00.6118.191.028</v>
          </cell>
          <cell r="L15" t="e">
            <v>#N/A</v>
          </cell>
        </row>
        <row r="16">
          <cell r="B16" t="str">
            <v>YEC0094601Kedjeskydd</v>
          </cell>
          <cell r="C16" t="str">
            <v>YEC0094601</v>
          </cell>
          <cell r="D16">
            <v>2016</v>
          </cell>
          <cell r="E16">
            <v>15</v>
          </cell>
          <cell r="F16" t="str">
            <v>0150</v>
          </cell>
          <cell r="G16" t="str">
            <v>H001</v>
          </cell>
          <cell r="H16" t="str">
            <v>Chain guard</v>
          </cell>
          <cell r="I16" t="str">
            <v>Kedjeskydd</v>
          </cell>
          <cell r="K16" t="str">
            <v>EMPTY</v>
          </cell>
          <cell r="L16" t="e">
            <v>#N/A</v>
          </cell>
        </row>
        <row r="17">
          <cell r="B17" t="str">
            <v>YEC0094601Kedjeskyddsfäste</v>
          </cell>
          <cell r="C17" t="str">
            <v>YEC0094601</v>
          </cell>
          <cell r="D17">
            <v>2016</v>
          </cell>
          <cell r="E17">
            <v>16</v>
          </cell>
          <cell r="F17" t="str">
            <v>0160</v>
          </cell>
          <cell r="G17" t="str">
            <v>H002</v>
          </cell>
          <cell r="H17" t="str">
            <v>Chain guard bracket</v>
          </cell>
          <cell r="I17" t="str">
            <v>Kedjeskyddsfäste</v>
          </cell>
          <cell r="K17" t="str">
            <v>EMPTY</v>
          </cell>
          <cell r="L17" t="e">
            <v>#N/A</v>
          </cell>
        </row>
        <row r="18">
          <cell r="B18" t="str">
            <v>YEC0094601Framväxel</v>
          </cell>
          <cell r="C18" t="str">
            <v>YEC0094601</v>
          </cell>
          <cell r="D18">
            <v>2016</v>
          </cell>
          <cell r="E18">
            <v>17</v>
          </cell>
          <cell r="F18" t="str">
            <v>0170</v>
          </cell>
          <cell r="G18" t="str">
            <v>D003</v>
          </cell>
          <cell r="H18" t="str">
            <v>Front Derailleur</v>
          </cell>
          <cell r="I18" t="str">
            <v>Framväxel</v>
          </cell>
          <cell r="J18" t="str">
            <v>00.7615.171.000 SRAM FD X7 HIGH DIRECT MOUNT 2X10 36/22T STRG DUAL PULL</v>
          </cell>
          <cell r="K18" t="str">
            <v>00.7615.171.000</v>
          </cell>
          <cell r="L18" t="e">
            <v>#N/A</v>
          </cell>
        </row>
        <row r="19">
          <cell r="B19" t="str">
            <v>YEC0094601Bakväxel</v>
          </cell>
          <cell r="C19" t="str">
            <v>YEC0094601</v>
          </cell>
          <cell r="D19">
            <v>2016</v>
          </cell>
          <cell r="E19">
            <v>18</v>
          </cell>
          <cell r="F19" t="str">
            <v>0180</v>
          </cell>
          <cell r="G19" t="str">
            <v>D004</v>
          </cell>
          <cell r="H19" t="str">
            <v>Rear Derailleur</v>
          </cell>
          <cell r="I19" t="str">
            <v>Bakväxel</v>
          </cell>
          <cell r="J19" t="str">
            <v>00.7515.054.100 SRAM RD X9 MEDIUM CAGE ALUMINUM 10SPD RED</v>
          </cell>
          <cell r="K19" t="str">
            <v>00.7515.054.100</v>
          </cell>
          <cell r="L19" t="e">
            <v>#N/A</v>
          </cell>
        </row>
        <row r="20">
          <cell r="B20" t="str">
            <v>YEC0094601Kedja</v>
          </cell>
          <cell r="C20" t="str">
            <v>YEC0094601</v>
          </cell>
          <cell r="D20">
            <v>2016</v>
          </cell>
          <cell r="E20">
            <v>19</v>
          </cell>
          <cell r="F20" t="str">
            <v>0190</v>
          </cell>
          <cell r="G20" t="str">
            <v>E003</v>
          </cell>
          <cell r="H20" t="str">
            <v xml:space="preserve">Chain </v>
          </cell>
          <cell r="I20" t="str">
            <v>Kedja</v>
          </cell>
          <cell r="J20" t="str">
            <v>X10 KMC KMC  10S  NP/GY</v>
          </cell>
          <cell r="K20" t="str">
            <v>XXX</v>
          </cell>
          <cell r="L20" t="e">
            <v>#N/A</v>
          </cell>
        </row>
        <row r="21">
          <cell r="B21" t="str">
            <v>YEC0094601Kassett</v>
          </cell>
          <cell r="C21" t="str">
            <v>YEC0094601</v>
          </cell>
          <cell r="D21">
            <v>2016</v>
          </cell>
          <cell r="E21">
            <v>20</v>
          </cell>
          <cell r="F21" t="str">
            <v>0200</v>
          </cell>
          <cell r="G21" t="str">
            <v>E004</v>
          </cell>
          <cell r="H21" t="str">
            <v>Cassette Sprocket</v>
          </cell>
          <cell r="I21" t="str">
            <v>Kassett</v>
          </cell>
          <cell r="K21" t="str">
            <v>EMPTY</v>
          </cell>
          <cell r="L21" t="e">
            <v>#N/A</v>
          </cell>
        </row>
        <row r="22">
          <cell r="B22" t="str">
            <v>YEC0094601Framhjul</v>
          </cell>
          <cell r="C22" t="str">
            <v>YEC0094601</v>
          </cell>
          <cell r="D22">
            <v>2016</v>
          </cell>
          <cell r="E22">
            <v>21</v>
          </cell>
          <cell r="F22" t="str">
            <v>0210</v>
          </cell>
          <cell r="G22" t="str">
            <v>F001</v>
          </cell>
          <cell r="H22" t="str">
            <v>Front hub</v>
          </cell>
          <cell r="I22" t="str">
            <v>Framhjul</v>
          </cell>
          <cell r="J22" t="str">
            <v>KT-M9CF KT F/HUB 36X150MM, Ø15MM BLACK</v>
          </cell>
          <cell r="K22" t="str">
            <v>KT-M9CF</v>
          </cell>
          <cell r="L22" t="e">
            <v>#N/A</v>
          </cell>
        </row>
        <row r="23">
          <cell r="B23" t="str">
            <v>YEC0094601Bakhjul</v>
          </cell>
          <cell r="C23" t="str">
            <v>YEC0094601</v>
          </cell>
          <cell r="D23">
            <v>2016</v>
          </cell>
          <cell r="E23">
            <v>22</v>
          </cell>
          <cell r="F23" t="str">
            <v>0220</v>
          </cell>
          <cell r="G23" t="str">
            <v>F002</v>
          </cell>
          <cell r="H23" t="str">
            <v>Rear hub</v>
          </cell>
          <cell r="I23" t="str">
            <v>Bakhjul</v>
          </cell>
          <cell r="K23" t="str">
            <v>EMPTY</v>
          </cell>
          <cell r="L23" t="e">
            <v>#N/A</v>
          </cell>
        </row>
        <row r="24">
          <cell r="B24" t="str">
            <v>YEC0094601Däck</v>
          </cell>
          <cell r="C24" t="str">
            <v>YEC0094601</v>
          </cell>
          <cell r="D24">
            <v>2016</v>
          </cell>
          <cell r="E24">
            <v>23</v>
          </cell>
          <cell r="F24" t="str">
            <v>0230</v>
          </cell>
          <cell r="G24" t="str">
            <v>F003</v>
          </cell>
          <cell r="H24" t="str">
            <v>Tire</v>
          </cell>
          <cell r="I24" t="str">
            <v>Däck</v>
          </cell>
          <cell r="J24" t="str">
            <v>K-1151 KENDA TIRE   K-1151  26"X4.0" (559-60) BK/BSK/BKS ; 60TPI  WIRE ; W/INNER TUBE：26"X4.0 ; AV</v>
          </cell>
          <cell r="K24" t="str">
            <v>K-1151</v>
          </cell>
          <cell r="L24" t="e">
            <v>#N/A</v>
          </cell>
        </row>
        <row r="25">
          <cell r="B25" t="str">
            <v>YEC0094601Skärmar set</v>
          </cell>
          <cell r="C25" t="str">
            <v>YEC0094601</v>
          </cell>
          <cell r="D25">
            <v>2016</v>
          </cell>
          <cell r="E25">
            <v>24</v>
          </cell>
          <cell r="F25" t="str">
            <v>0240</v>
          </cell>
          <cell r="G25" t="str">
            <v>H003</v>
          </cell>
          <cell r="H25" t="str">
            <v xml:space="preserve">Mudguard front   </v>
          </cell>
          <cell r="I25" t="str">
            <v>Skärmar set</v>
          </cell>
          <cell r="K25" t="str">
            <v>EMPTY</v>
          </cell>
          <cell r="L25" t="e">
            <v>#N/A</v>
          </cell>
        </row>
        <row r="26">
          <cell r="B26" t="str">
            <v>YEC0094601Pakethållare</v>
          </cell>
          <cell r="C26" t="str">
            <v>YEC0094601</v>
          </cell>
          <cell r="D26">
            <v>2016</v>
          </cell>
          <cell r="E26">
            <v>25</v>
          </cell>
          <cell r="F26" t="str">
            <v>0250</v>
          </cell>
          <cell r="G26" t="str">
            <v>H004</v>
          </cell>
          <cell r="H26" t="str">
            <v>Carrier</v>
          </cell>
          <cell r="I26" t="str">
            <v>Pakethållare</v>
          </cell>
          <cell r="K26" t="str">
            <v>EMPTY</v>
          </cell>
          <cell r="L26" t="e">
            <v>#N/A</v>
          </cell>
        </row>
        <row r="27">
          <cell r="B27" t="str">
            <v>YEC0094601Sadel</v>
          </cell>
          <cell r="C27" t="str">
            <v>YEC0094601</v>
          </cell>
          <cell r="D27">
            <v>2016</v>
          </cell>
          <cell r="E27">
            <v>26</v>
          </cell>
          <cell r="F27" t="str">
            <v>0260</v>
          </cell>
          <cell r="G27" t="str">
            <v>G001</v>
          </cell>
          <cell r="H27" t="str">
            <v>Saddle</v>
          </cell>
          <cell r="I27" t="str">
            <v>Sadel</v>
          </cell>
          <cell r="J27" t="str">
            <v>VL 1353  VELO VL 1353  sylver steel rail  w/definitive cover with green color</v>
          </cell>
          <cell r="K27" t="str">
            <v>C7100689</v>
          </cell>
          <cell r="L27" t="str">
            <v>C7100689</v>
          </cell>
        </row>
        <row r="28">
          <cell r="B28" t="str">
            <v>YEC0094601Sadelstolpe</v>
          </cell>
          <cell r="C28" t="str">
            <v>YEC0094601</v>
          </cell>
          <cell r="D28">
            <v>2016</v>
          </cell>
          <cell r="E28">
            <v>27</v>
          </cell>
          <cell r="F28" t="str">
            <v>0270</v>
          </cell>
          <cell r="G28" t="str">
            <v>G002</v>
          </cell>
          <cell r="H28" t="str">
            <v>Seatpost</v>
          </cell>
          <cell r="I28" t="str">
            <v>Sadelstolpe</v>
          </cell>
          <cell r="K28" t="str">
            <v>EMPTY</v>
          </cell>
          <cell r="L28" t="e">
            <v>#N/A</v>
          </cell>
        </row>
        <row r="29">
          <cell r="B29" t="str">
            <v>YEC0094601Sadelrörsklämma</v>
          </cell>
          <cell r="C29" t="str">
            <v>YEC0094601</v>
          </cell>
          <cell r="D29">
            <v>2016</v>
          </cell>
          <cell r="E29">
            <v>28</v>
          </cell>
          <cell r="F29" t="str">
            <v>0280</v>
          </cell>
          <cell r="G29" t="str">
            <v>G003</v>
          </cell>
          <cell r="H29" t="str">
            <v>Seat Clamp</v>
          </cell>
          <cell r="I29" t="str">
            <v>Sadelrörsklämma</v>
          </cell>
          <cell r="J29" t="str">
            <v>CL-H2C PRIME AERO ALLOY 34.9MM S.B BLACK W/STAINLESS BOLT W/O LOGO</v>
          </cell>
          <cell r="K29" t="str">
            <v>CL-H2C</v>
          </cell>
          <cell r="L29" t="str">
            <v>C7300027-350</v>
          </cell>
        </row>
        <row r="30">
          <cell r="B30" t="str">
            <v>YEC0094601Framlampa</v>
          </cell>
          <cell r="C30" t="str">
            <v>YEC0094601</v>
          </cell>
          <cell r="D30">
            <v>2016</v>
          </cell>
          <cell r="E30">
            <v>29</v>
          </cell>
          <cell r="F30" t="str">
            <v>0290</v>
          </cell>
          <cell r="G30" t="str">
            <v>H005</v>
          </cell>
          <cell r="H30" t="str">
            <v>Front light</v>
          </cell>
          <cell r="I30" t="str">
            <v>Framlampa</v>
          </cell>
          <cell r="J30" t="str">
            <v>60IL01-1924 SPANNINGA FRONT LIGHT   SPANNINGA  ILLICO  FIXED ON H/BAR ,Φ31.8MM, W/BATTERIES</v>
          </cell>
          <cell r="K30" t="str">
            <v>C8015168</v>
          </cell>
          <cell r="L30" t="str">
            <v>C8010021</v>
          </cell>
        </row>
        <row r="31">
          <cell r="B31" t="str">
            <v>YEC0094601Baklampa</v>
          </cell>
          <cell r="C31" t="str">
            <v>YEC0094601</v>
          </cell>
          <cell r="D31">
            <v>2016</v>
          </cell>
          <cell r="E31">
            <v>30</v>
          </cell>
          <cell r="F31" t="str">
            <v>0300</v>
          </cell>
          <cell r="G31" t="str">
            <v>H006</v>
          </cell>
          <cell r="H31" t="str">
            <v>Light, Rear</v>
          </cell>
          <cell r="I31" t="str">
            <v>Baklampa</v>
          </cell>
          <cell r="K31" t="str">
            <v>EMPTY</v>
          </cell>
          <cell r="L31" t="e">
            <v>#N/A</v>
          </cell>
        </row>
        <row r="32">
          <cell r="B32" t="str">
            <v>YEC0094601Låssats</v>
          </cell>
          <cell r="C32" t="str">
            <v>YEC0094601</v>
          </cell>
          <cell r="D32">
            <v>2016</v>
          </cell>
          <cell r="E32">
            <v>31</v>
          </cell>
          <cell r="F32" t="str">
            <v>0310</v>
          </cell>
          <cell r="G32" t="str">
            <v>H007</v>
          </cell>
          <cell r="H32" t="str">
            <v>Lock</v>
          </cell>
          <cell r="I32" t="str">
            <v>Låssats</v>
          </cell>
          <cell r="K32" t="str">
            <v>EMPTY</v>
          </cell>
          <cell r="L32" t="e">
            <v>#N/A</v>
          </cell>
        </row>
        <row r="33">
          <cell r="B33" t="str">
            <v>YEC0094601Stöd</v>
          </cell>
          <cell r="C33" t="str">
            <v>YEC0094601</v>
          </cell>
          <cell r="D33">
            <v>2016</v>
          </cell>
          <cell r="E33">
            <v>32</v>
          </cell>
          <cell r="F33" t="str">
            <v>0320</v>
          </cell>
          <cell r="G33" t="str">
            <v>H008</v>
          </cell>
          <cell r="H33" t="str">
            <v>Kick stand</v>
          </cell>
          <cell r="I33" t="str">
            <v>Stöd</v>
          </cell>
          <cell r="K33" t="str">
            <v>EMPTY</v>
          </cell>
          <cell r="L33" t="e">
            <v>#N/A</v>
          </cell>
        </row>
        <row r="34">
          <cell r="B34" t="str">
            <v>YEC0094601Korg</v>
          </cell>
          <cell r="C34" t="str">
            <v>YEC0094601</v>
          </cell>
          <cell r="D34">
            <v>2016</v>
          </cell>
          <cell r="E34">
            <v>33</v>
          </cell>
          <cell r="F34" t="str">
            <v>0330</v>
          </cell>
          <cell r="G34" t="str">
            <v>H009</v>
          </cell>
          <cell r="H34" t="str">
            <v>Basket / Fr carrier</v>
          </cell>
          <cell r="I34" t="str">
            <v>Korg</v>
          </cell>
          <cell r="K34" t="str">
            <v>EMPTY</v>
          </cell>
          <cell r="L34" t="e">
            <v>#N/A</v>
          </cell>
        </row>
        <row r="35">
          <cell r="B35" t="str">
            <v>YEC0094601Pedaler</v>
          </cell>
          <cell r="C35" t="str">
            <v>YEC0094601</v>
          </cell>
          <cell r="D35">
            <v>2016</v>
          </cell>
          <cell r="E35">
            <v>34</v>
          </cell>
          <cell r="F35" t="str">
            <v>0340</v>
          </cell>
          <cell r="G35" t="str">
            <v>E005</v>
          </cell>
          <cell r="H35" t="str">
            <v xml:space="preserve">Pedal </v>
          </cell>
          <cell r="I35" t="str">
            <v>Pedaler</v>
          </cell>
          <cell r="K35" t="str">
            <v>C3505032</v>
          </cell>
          <cell r="L35" t="str">
            <v>C3500020</v>
          </cell>
        </row>
        <row r="36">
          <cell r="B36" t="str">
            <v>YEC0094601Motor</v>
          </cell>
          <cell r="C36" t="str">
            <v>YEC0094601</v>
          </cell>
          <cell r="D36">
            <v>2016</v>
          </cell>
          <cell r="E36">
            <v>35</v>
          </cell>
          <cell r="F36" t="str">
            <v>0350</v>
          </cell>
          <cell r="G36" t="str">
            <v>J001</v>
          </cell>
          <cell r="H36" t="str">
            <v>DRIVE UNIT:</v>
          </cell>
          <cell r="I36" t="str">
            <v>Motor</v>
          </cell>
          <cell r="K36" t="str">
            <v>BOSCH</v>
          </cell>
          <cell r="L36" t="str">
            <v>Kontakta BOSCH</v>
          </cell>
        </row>
        <row r="37">
          <cell r="B37" t="str">
            <v>YEC0094601Display</v>
          </cell>
          <cell r="C37" t="str">
            <v>YEC0094601</v>
          </cell>
          <cell r="D37">
            <v>2016</v>
          </cell>
          <cell r="E37">
            <v>36</v>
          </cell>
          <cell r="F37" t="str">
            <v>0360</v>
          </cell>
          <cell r="G37" t="str">
            <v>J004</v>
          </cell>
          <cell r="H37" t="str">
            <v>DISPLAY:</v>
          </cell>
          <cell r="I37" t="str">
            <v>Display</v>
          </cell>
          <cell r="K37" t="str">
            <v>BOSCH</v>
          </cell>
          <cell r="L37" t="str">
            <v>Kontakta BOSCH</v>
          </cell>
        </row>
        <row r="38">
          <cell r="B38" t="str">
            <v>YEC0094601EB-Bus kabel</v>
          </cell>
          <cell r="C38" t="str">
            <v>YEC0094601</v>
          </cell>
          <cell r="D38">
            <v>2016</v>
          </cell>
          <cell r="E38">
            <v>37</v>
          </cell>
          <cell r="F38" t="str">
            <v>0370</v>
          </cell>
          <cell r="G38" t="str">
            <v>J005</v>
          </cell>
          <cell r="H38" t="str">
            <v>EB-BUS CABLE:</v>
          </cell>
          <cell r="I38" t="str">
            <v>EB-Bus kabel</v>
          </cell>
          <cell r="K38" t="str">
            <v>BOSCH</v>
          </cell>
          <cell r="L38" t="str">
            <v>Kontakta BOSCH</v>
          </cell>
        </row>
        <row r="39">
          <cell r="B39" t="str">
            <v>YEC0094601Motorkabel</v>
          </cell>
          <cell r="C39" t="str">
            <v>YEC0094601</v>
          </cell>
          <cell r="D39">
            <v>2016</v>
          </cell>
          <cell r="E39">
            <v>38</v>
          </cell>
          <cell r="F39" t="str">
            <v>0380</v>
          </cell>
          <cell r="G39" t="str">
            <v>J006</v>
          </cell>
          <cell r="H39" t="str">
            <v>POWER CABLE:</v>
          </cell>
          <cell r="I39" t="str">
            <v>Motorkabel</v>
          </cell>
          <cell r="K39" t="str">
            <v>BOSCH</v>
          </cell>
          <cell r="L39" t="str">
            <v>Kontakta BOSCH</v>
          </cell>
        </row>
        <row r="40">
          <cell r="B40" t="str">
            <v>YEC0094601Kabel framlampa</v>
          </cell>
          <cell r="C40" t="str">
            <v>YEC0094601</v>
          </cell>
          <cell r="D40">
            <v>2016</v>
          </cell>
          <cell r="E40">
            <v>39</v>
          </cell>
          <cell r="F40" t="str">
            <v>0390</v>
          </cell>
          <cell r="G40" t="str">
            <v>J007</v>
          </cell>
          <cell r="H40" t="str">
            <v>F. LIGHT CABLE:</v>
          </cell>
          <cell r="I40" t="str">
            <v>Kabel framlampa</v>
          </cell>
          <cell r="K40" t="str">
            <v>EMPTY</v>
          </cell>
          <cell r="L40" t="e">
            <v>#N/A</v>
          </cell>
        </row>
        <row r="41">
          <cell r="B41" t="str">
            <v>YEC0094601Kabel baklampa</v>
          </cell>
          <cell r="C41" t="str">
            <v>YEC0094601</v>
          </cell>
          <cell r="D41">
            <v>2016</v>
          </cell>
          <cell r="E41">
            <v>40</v>
          </cell>
          <cell r="F41" t="str">
            <v>0400</v>
          </cell>
          <cell r="G41" t="str">
            <v>J008</v>
          </cell>
          <cell r="H41" t="str">
            <v>R. LIGHT CABLE:</v>
          </cell>
          <cell r="I41" t="str">
            <v>Kabel baklampa</v>
          </cell>
          <cell r="K41" t="str">
            <v>EMPTY</v>
          </cell>
          <cell r="L41" t="e">
            <v>#N/A</v>
          </cell>
        </row>
        <row r="42">
          <cell r="B42" t="str">
            <v>YEC0094601Hastighetssensor</v>
          </cell>
          <cell r="C42" t="str">
            <v>YEC0094601</v>
          </cell>
          <cell r="D42">
            <v>2016</v>
          </cell>
          <cell r="E42">
            <v>41</v>
          </cell>
          <cell r="F42" t="str">
            <v>0410</v>
          </cell>
          <cell r="G42" t="str">
            <v>J009</v>
          </cell>
          <cell r="H42" t="str">
            <v>SPEED SENSOR:</v>
          </cell>
          <cell r="I42" t="str">
            <v>Hastighetssensor</v>
          </cell>
          <cell r="K42" t="str">
            <v>BOSCH</v>
          </cell>
          <cell r="L42" t="str">
            <v>Kontakta BOSCH</v>
          </cell>
        </row>
        <row r="43">
          <cell r="B43" t="str">
            <v>YEC0094601Batteri</v>
          </cell>
          <cell r="C43" t="str">
            <v>YEC0094601</v>
          </cell>
          <cell r="D43">
            <v>2016</v>
          </cell>
          <cell r="E43">
            <v>42</v>
          </cell>
          <cell r="F43" t="str">
            <v>0420</v>
          </cell>
          <cell r="G43" t="str">
            <v>J002</v>
          </cell>
          <cell r="H43" t="str">
            <v>BATTERY:</v>
          </cell>
          <cell r="I43" t="str">
            <v>Batteri</v>
          </cell>
          <cell r="K43" t="str">
            <v>BOSCH</v>
          </cell>
          <cell r="L43" t="str">
            <v>Kontakta BOSCH</v>
          </cell>
        </row>
        <row r="44">
          <cell r="B44" t="str">
            <v>YEC0094601Batterihållare</v>
          </cell>
          <cell r="C44" t="str">
            <v>YEC0094601</v>
          </cell>
          <cell r="D44">
            <v>2016</v>
          </cell>
          <cell r="E44">
            <v>43</v>
          </cell>
          <cell r="F44" t="str">
            <v>0430</v>
          </cell>
          <cell r="G44" t="str">
            <v>J003</v>
          </cell>
          <cell r="H44" t="str">
            <v>BATTERY HOLDER/Slider</v>
          </cell>
          <cell r="I44" t="str">
            <v>Batterihållare</v>
          </cell>
          <cell r="K44" t="str">
            <v>BOSCH</v>
          </cell>
          <cell r="L44" t="str">
            <v>Kontakta BOSCH</v>
          </cell>
        </row>
        <row r="45">
          <cell r="B45" t="str">
            <v>YEC0094601Batteriladdare</v>
          </cell>
          <cell r="C45" t="str">
            <v>YEC0094601</v>
          </cell>
          <cell r="D45">
            <v>2016</v>
          </cell>
          <cell r="E45">
            <v>44</v>
          </cell>
          <cell r="F45" t="str">
            <v>0440</v>
          </cell>
          <cell r="G45" t="str">
            <v>J010</v>
          </cell>
          <cell r="H45" t="str">
            <v>CHARGER:</v>
          </cell>
          <cell r="I45" t="str">
            <v>Batteriladdare</v>
          </cell>
          <cell r="K45" t="str">
            <v>BOSCH</v>
          </cell>
          <cell r="L45" t="str">
            <v>Kontakta BOSCH</v>
          </cell>
        </row>
        <row r="46">
          <cell r="B46" t="str">
            <v>YEC0094601Kontrollbox</v>
          </cell>
          <cell r="C46" t="str">
            <v>YEC0094601</v>
          </cell>
          <cell r="D46">
            <v>2016</v>
          </cell>
          <cell r="E46">
            <v>45</v>
          </cell>
          <cell r="F46" t="str">
            <v>0450</v>
          </cell>
          <cell r="G46" t="str">
            <v>J011</v>
          </cell>
          <cell r="H46" t="str">
            <v>Controller</v>
          </cell>
          <cell r="I46" t="str">
            <v>Kontrollbox</v>
          </cell>
          <cell r="K46" t="str">
            <v>BOSCH</v>
          </cell>
          <cell r="L46" t="str">
            <v>Kontakta BOSCH</v>
          </cell>
        </row>
        <row r="47">
          <cell r="B47" t="str">
            <v>YEC0094601Växelöra</v>
          </cell>
          <cell r="C47" t="str">
            <v>YEC0094601</v>
          </cell>
          <cell r="D47">
            <v>2016</v>
          </cell>
          <cell r="E47">
            <v>46</v>
          </cell>
          <cell r="F47" t="str">
            <v>0460</v>
          </cell>
          <cell r="G47" t="str">
            <v>D005</v>
          </cell>
          <cell r="H47" t="str">
            <v>Gear hanger</v>
          </cell>
          <cell r="I47" t="str">
            <v>Växelöra</v>
          </cell>
          <cell r="L47" t="e">
            <v>#N/A</v>
          </cell>
        </row>
        <row r="48">
          <cell r="B48" t="str">
            <v>YEC1404131RAM</v>
          </cell>
          <cell r="C48" t="str">
            <v>YEC1404131</v>
          </cell>
          <cell r="D48">
            <v>2016</v>
          </cell>
          <cell r="E48">
            <v>1</v>
          </cell>
          <cell r="F48" t="str">
            <v>0010</v>
          </cell>
          <cell r="G48" t="str">
            <v>A001</v>
          </cell>
          <cell r="H48" t="str">
            <v>PAINTED FRAME</v>
          </cell>
          <cell r="I48" t="str">
            <v>RAM</v>
          </cell>
          <cell r="J48" t="str">
            <v xml:space="preserve"> alu 27.5"</v>
          </cell>
          <cell r="K48" t="str">
            <v>FRAME</v>
          </cell>
          <cell r="L48" t="e">
            <v>#N/A</v>
          </cell>
        </row>
        <row r="49">
          <cell r="B49" t="str">
            <v>YEC1404131Framgaffel</v>
          </cell>
          <cell r="C49" t="str">
            <v>YEC1404131</v>
          </cell>
          <cell r="D49">
            <v>2016</v>
          </cell>
          <cell r="E49">
            <v>2</v>
          </cell>
          <cell r="F49" t="str">
            <v>0020</v>
          </cell>
          <cell r="G49" t="str">
            <v>A002</v>
          </cell>
          <cell r="H49" t="str">
            <v>PAINTED FORK</v>
          </cell>
          <cell r="I49" t="str">
            <v>Framgaffel</v>
          </cell>
          <cell r="J49" t="str">
            <v>C1625217-265-BK SF29 AL1"5 9mm XC30 TK29 CRN 100mm</v>
          </cell>
          <cell r="K49" t="str">
            <v>C1625217-265-BK</v>
          </cell>
          <cell r="L49" t="e">
            <v>#N/A</v>
          </cell>
        </row>
        <row r="50">
          <cell r="B50" t="str">
            <v>YEC1404131Styrlager</v>
          </cell>
          <cell r="C50" t="str">
            <v>YEC1404131</v>
          </cell>
          <cell r="D50">
            <v>2016</v>
          </cell>
          <cell r="E50">
            <v>3</v>
          </cell>
          <cell r="F50" t="str">
            <v>0030</v>
          </cell>
          <cell r="G50" t="str">
            <v>B001</v>
          </cell>
          <cell r="H50" t="str">
            <v>Head Set</v>
          </cell>
          <cell r="I50" t="str">
            <v>Styrlager</v>
          </cell>
          <cell r="J50" t="str">
            <v>C2105158 HST AL 118-1,5 ORBIT NO.42/ACB</v>
          </cell>
          <cell r="K50" t="str">
            <v>C2105158</v>
          </cell>
          <cell r="L50" t="str">
            <v>C2100141</v>
          </cell>
        </row>
        <row r="51">
          <cell r="B51" t="str">
            <v xml:space="preserve">YEC1404131Styrstam </v>
          </cell>
          <cell r="C51" t="str">
            <v>YEC1404131</v>
          </cell>
          <cell r="D51">
            <v>2016</v>
          </cell>
          <cell r="E51">
            <v>4</v>
          </cell>
          <cell r="F51" t="str">
            <v>0040</v>
          </cell>
          <cell r="G51" t="str">
            <v>B002</v>
          </cell>
          <cell r="H51" t="str">
            <v>Handlebar Stem</v>
          </cell>
          <cell r="I51" t="str">
            <v xml:space="preserve">Styrstam </v>
          </cell>
          <cell r="J51" t="str">
            <v>C2205503-070 TEC AL6061-T6 3D FORGED, FACEPLATE ALLOY, STAINLESS BOLTS, NEGATIVE 7*32MM, W/MY16 TEC OBVIUS GRAPHICS</v>
          </cell>
          <cell r="K51" t="str">
            <v>C2205503-070</v>
          </cell>
          <cell r="L51" t="str">
            <v>C2200152-070</v>
          </cell>
        </row>
        <row r="52">
          <cell r="B52" t="str">
            <v>YEC1404131Styre</v>
          </cell>
          <cell r="C52" t="str">
            <v>YEC1404131</v>
          </cell>
          <cell r="D52">
            <v>2016</v>
          </cell>
          <cell r="E52">
            <v>5</v>
          </cell>
          <cell r="F52" t="str">
            <v>0050</v>
          </cell>
          <cell r="G52" t="str">
            <v>B003</v>
          </cell>
          <cell r="H52" t="str">
            <v>Handelbar</v>
          </cell>
          <cell r="I52" t="str">
            <v>Styre</v>
          </cell>
          <cell r="J52" t="str">
            <v>C2305873 TEC AL6061 DB, W: 700MM, : 31,8MM  BLACK, HB-RB12</v>
          </cell>
          <cell r="K52" t="str">
            <v>C2305873</v>
          </cell>
          <cell r="L52" t="str">
            <v>C2300459</v>
          </cell>
        </row>
        <row r="53">
          <cell r="B53" t="str">
            <v>YEC1404131Bromsgrepp H</v>
          </cell>
          <cell r="C53" t="str">
            <v>YEC1404131</v>
          </cell>
          <cell r="D53">
            <v>2016</v>
          </cell>
          <cell r="E53">
            <v>6</v>
          </cell>
          <cell r="F53" t="str">
            <v>0060</v>
          </cell>
          <cell r="G53" t="str">
            <v>C002</v>
          </cell>
          <cell r="H53" t="str">
            <v>Brake Lever R</v>
          </cell>
          <cell r="I53" t="str">
            <v>Bromsgrepp H</v>
          </cell>
          <cell r="J53" t="str">
            <v>- w/brakes</v>
          </cell>
          <cell r="K53" t="str">
            <v>Shimano</v>
          </cell>
          <cell r="L53" t="str">
            <v>Kontakta SHIMANO</v>
          </cell>
        </row>
        <row r="54">
          <cell r="B54" t="str">
            <v>YEC1404131Bromsgrepp V</v>
          </cell>
          <cell r="C54" t="str">
            <v>YEC1404131</v>
          </cell>
          <cell r="D54">
            <v>2016</v>
          </cell>
          <cell r="E54">
            <v>7</v>
          </cell>
          <cell r="F54" t="str">
            <v>0070</v>
          </cell>
          <cell r="G54" t="str">
            <v>C001</v>
          </cell>
          <cell r="H54" t="str">
            <v>Brake Lever L</v>
          </cell>
          <cell r="I54" t="str">
            <v>Bromsgrepp V</v>
          </cell>
          <cell r="K54" t="str">
            <v>Shimano</v>
          </cell>
          <cell r="L54" t="str">
            <v>Kontakta SHIMANO</v>
          </cell>
        </row>
        <row r="55">
          <cell r="B55" t="str">
            <v>YEC1404131Växelreglage H</v>
          </cell>
          <cell r="C55" t="str">
            <v>YEC1404131</v>
          </cell>
          <cell r="D55">
            <v>2016</v>
          </cell>
          <cell r="E55">
            <v>8</v>
          </cell>
          <cell r="F55" t="str">
            <v>0080</v>
          </cell>
          <cell r="G55" t="str">
            <v>D002</v>
          </cell>
          <cell r="H55" t="str">
            <v>Shift Lever R</v>
          </cell>
          <cell r="I55" t="str">
            <v>Växelreglage H</v>
          </cell>
          <cell r="J55" t="str">
            <v>KSLM610RA Shimano Deore                                                                                                                                                                                            10 speeds black</v>
          </cell>
          <cell r="K55" t="str">
            <v>KSLM610RA</v>
          </cell>
          <cell r="L55" t="str">
            <v>Kontakta SHIMANO</v>
          </cell>
        </row>
        <row r="56">
          <cell r="B56" t="str">
            <v>YEC1404131Växelreglage V</v>
          </cell>
          <cell r="C56" t="str">
            <v>YEC1404131</v>
          </cell>
          <cell r="D56">
            <v>2016</v>
          </cell>
          <cell r="E56">
            <v>9</v>
          </cell>
          <cell r="F56" t="str">
            <v>0090</v>
          </cell>
          <cell r="G56" t="str">
            <v>D001</v>
          </cell>
          <cell r="H56" t="str">
            <v>Shift Lever L</v>
          </cell>
          <cell r="I56" t="str">
            <v>Växelreglage V</v>
          </cell>
          <cell r="L56" t="e">
            <v>#N/A</v>
          </cell>
        </row>
        <row r="57">
          <cell r="B57" t="str">
            <v>YEC1404131Handtag par</v>
          </cell>
          <cell r="C57" t="str">
            <v>YEC1404131</v>
          </cell>
          <cell r="D57">
            <v>2016</v>
          </cell>
          <cell r="E57">
            <v>10</v>
          </cell>
          <cell r="F57" t="str">
            <v>0100</v>
          </cell>
          <cell r="G57" t="str">
            <v>B004</v>
          </cell>
          <cell r="H57" t="str">
            <v>Grip R</v>
          </cell>
          <cell r="I57" t="str">
            <v>Handtag par</v>
          </cell>
          <cell r="J57" t="str">
            <v>C2505271 x2 Velo VLG539-AD2 130 Black</v>
          </cell>
          <cell r="K57" t="str">
            <v>C2505271</v>
          </cell>
          <cell r="L57" t="str">
            <v>C2500212</v>
          </cell>
        </row>
        <row r="58">
          <cell r="B58" t="str">
            <v>YEC1404131Frambroms</v>
          </cell>
          <cell r="C58" t="str">
            <v>YEC1404131</v>
          </cell>
          <cell r="D58">
            <v>2016</v>
          </cell>
          <cell r="E58">
            <v>11</v>
          </cell>
          <cell r="F58" t="str">
            <v>0110</v>
          </cell>
          <cell r="G58" t="str">
            <v>C003</v>
          </cell>
          <cell r="H58" t="str">
            <v xml:space="preserve">Brake front </v>
          </cell>
          <cell r="I58" t="str">
            <v>Frambroms</v>
          </cell>
          <cell r="J58" t="str">
            <v>AM355LFURX075
AM355RRURX150
ASMMAF180PP2
   KSMMAR180PSA
ASMRT56M (x2) Shimano M355 Hydro disc
Shimano rotor 180mm, 6 bolts</v>
          </cell>
          <cell r="K58" t="str">
            <v>AM355LFURX075</v>
          </cell>
          <cell r="L58" t="str">
            <v>Kontakta SHIMANO</v>
          </cell>
        </row>
        <row r="59">
          <cell r="B59" t="str">
            <v>YEC1404131Bakbroms</v>
          </cell>
          <cell r="C59" t="str">
            <v>YEC1404131</v>
          </cell>
          <cell r="D59">
            <v>2016</v>
          </cell>
          <cell r="E59">
            <v>12</v>
          </cell>
          <cell r="F59" t="str">
            <v>0120</v>
          </cell>
          <cell r="G59" t="str">
            <v>C004</v>
          </cell>
          <cell r="H59" t="str">
            <v>Brake rear</v>
          </cell>
          <cell r="I59" t="str">
            <v>Bakbroms</v>
          </cell>
          <cell r="K59" t="str">
            <v>Shimano</v>
          </cell>
          <cell r="L59" t="str">
            <v>Kontakta SHIMANO</v>
          </cell>
        </row>
        <row r="60">
          <cell r="B60" t="str">
            <v>YEC1404131Vevlager</v>
          </cell>
          <cell r="C60" t="str">
            <v>YEC1404131</v>
          </cell>
          <cell r="D60">
            <v>2016</v>
          </cell>
          <cell r="E60">
            <v>13</v>
          </cell>
          <cell r="F60" t="str">
            <v>0130</v>
          </cell>
          <cell r="G60" t="str">
            <v>E001</v>
          </cell>
          <cell r="H60" t="str">
            <v xml:space="preserve">BB-set </v>
          </cell>
          <cell r="I60" t="str">
            <v>Vevlager</v>
          </cell>
          <cell r="K60" t="str">
            <v>INGÅR I MOTORN</v>
          </cell>
          <cell r="L60" t="str">
            <v>Ingår i motorn</v>
          </cell>
        </row>
        <row r="61">
          <cell r="B61" t="str">
            <v>YEC1404131Vevparti</v>
          </cell>
          <cell r="C61" t="str">
            <v>YEC1404131</v>
          </cell>
          <cell r="D61">
            <v>2016</v>
          </cell>
          <cell r="E61">
            <v>14</v>
          </cell>
          <cell r="F61" t="str">
            <v>0140</v>
          </cell>
          <cell r="G61" t="str">
            <v>E002</v>
          </cell>
          <cell r="H61" t="str">
            <v>Front Chainwheel</v>
          </cell>
          <cell r="I61" t="str">
            <v>Vevparti</v>
          </cell>
          <cell r="J61" t="str">
            <v>C3305688-170-BK
+ C8655469 FSA A-Drive  Bosch gen 2, black 
+ crankset screw x2</v>
          </cell>
          <cell r="K61" t="str">
            <v>C3305688-170-BK</v>
          </cell>
          <cell r="L61" t="e">
            <v>#N/A</v>
          </cell>
        </row>
        <row r="62">
          <cell r="B62" t="str">
            <v>YEC1404131Kedjeskydd</v>
          </cell>
          <cell r="C62" t="str">
            <v>YEC1404131</v>
          </cell>
          <cell r="D62">
            <v>2016</v>
          </cell>
          <cell r="E62">
            <v>15</v>
          </cell>
          <cell r="F62" t="str">
            <v>0150</v>
          </cell>
          <cell r="G62" t="str">
            <v>H001</v>
          </cell>
          <cell r="H62" t="str">
            <v>Chain guard</v>
          </cell>
          <cell r="I62" t="str">
            <v>Kedjeskydd</v>
          </cell>
          <cell r="K62" t="str">
            <v>EMPTY</v>
          </cell>
          <cell r="L62" t="e">
            <v>#N/A</v>
          </cell>
        </row>
        <row r="63">
          <cell r="B63" t="str">
            <v>YEC1404131Kedjeskyddsfäste</v>
          </cell>
          <cell r="C63" t="str">
            <v>YEC1404131</v>
          </cell>
          <cell r="D63">
            <v>2016</v>
          </cell>
          <cell r="E63">
            <v>16</v>
          </cell>
          <cell r="F63" t="str">
            <v>0160</v>
          </cell>
          <cell r="G63" t="str">
            <v>H002</v>
          </cell>
          <cell r="H63" t="str">
            <v>Chain guard bracket</v>
          </cell>
          <cell r="I63" t="str">
            <v>Kedjeskyddsfäste</v>
          </cell>
          <cell r="K63" t="str">
            <v>EMPTY</v>
          </cell>
          <cell r="L63" t="e">
            <v>#N/A</v>
          </cell>
        </row>
        <row r="64">
          <cell r="B64" t="str">
            <v>YEC1404131Framväxel</v>
          </cell>
          <cell r="C64" t="str">
            <v>YEC1404131</v>
          </cell>
          <cell r="D64">
            <v>2016</v>
          </cell>
          <cell r="E64">
            <v>17</v>
          </cell>
          <cell r="F64" t="str">
            <v>0170</v>
          </cell>
          <cell r="G64" t="str">
            <v>D003</v>
          </cell>
          <cell r="H64" t="str">
            <v>Front Derailleur</v>
          </cell>
          <cell r="I64" t="str">
            <v>Framväxel</v>
          </cell>
          <cell r="K64" t="str">
            <v>EMPTY</v>
          </cell>
          <cell r="L64" t="e">
            <v>#N/A</v>
          </cell>
        </row>
        <row r="65">
          <cell r="B65" t="str">
            <v>YEC1404131Bakväxel</v>
          </cell>
          <cell r="C65" t="str">
            <v>YEC1404131</v>
          </cell>
          <cell r="D65">
            <v>2016</v>
          </cell>
          <cell r="E65">
            <v>18</v>
          </cell>
          <cell r="F65" t="str">
            <v>0180</v>
          </cell>
          <cell r="G65" t="str">
            <v>D004</v>
          </cell>
          <cell r="H65" t="str">
            <v>Rear Derailleur</v>
          </cell>
          <cell r="I65" t="str">
            <v>Bakväxel</v>
          </cell>
          <cell r="J65" t="str">
            <v>KRDM610SGSL Shimano Deore 10 S</v>
          </cell>
          <cell r="K65" t="str">
            <v>KRDM610SGSL</v>
          </cell>
          <cell r="L65" t="str">
            <v>Kontakta SHIMANO</v>
          </cell>
        </row>
        <row r="66">
          <cell r="B66" t="str">
            <v>YEC1404131Kedja</v>
          </cell>
          <cell r="C66" t="str">
            <v>YEC1404131</v>
          </cell>
          <cell r="D66">
            <v>2016</v>
          </cell>
          <cell r="E66">
            <v>19</v>
          </cell>
          <cell r="F66" t="str">
            <v>0190</v>
          </cell>
          <cell r="G66" t="str">
            <v>E003</v>
          </cell>
          <cell r="H66" t="str">
            <v xml:space="preserve">Chain </v>
          </cell>
          <cell r="I66" t="str">
            <v>Kedja</v>
          </cell>
          <cell r="J66" t="str">
            <v>C3405049-XXX KMC DX-10SC-XXX</v>
          </cell>
          <cell r="K66" t="str">
            <v>C3405049</v>
          </cell>
          <cell r="L66" t="e">
            <v>#N/A</v>
          </cell>
        </row>
        <row r="67">
          <cell r="B67" t="str">
            <v>YEC1404131Kassett</v>
          </cell>
          <cell r="C67" t="str">
            <v>YEC1404131</v>
          </cell>
          <cell r="D67">
            <v>2016</v>
          </cell>
          <cell r="E67">
            <v>20</v>
          </cell>
          <cell r="F67" t="str">
            <v>0200</v>
          </cell>
          <cell r="G67" t="str">
            <v>E004</v>
          </cell>
          <cell r="H67" t="str">
            <v>Cassette Sprocket</v>
          </cell>
          <cell r="I67" t="str">
            <v>Kassett</v>
          </cell>
          <cell r="J67" t="str">
            <v>KCSHG8110134 Shimano CS-HG81-10
11 x 34</v>
          </cell>
          <cell r="K67" t="str">
            <v>KCSHG8110134</v>
          </cell>
          <cell r="L67" t="str">
            <v>Kontakta SHIMANO</v>
          </cell>
        </row>
        <row r="68">
          <cell r="B68" t="str">
            <v>YEC1404131Framhjul</v>
          </cell>
          <cell r="C68" t="str">
            <v>YEC1404131</v>
          </cell>
          <cell r="D68">
            <v>2016</v>
          </cell>
          <cell r="E68">
            <v>21</v>
          </cell>
          <cell r="F68" t="str">
            <v>0210</v>
          </cell>
          <cell r="G68" t="str">
            <v>F001</v>
          </cell>
          <cell r="H68" t="str">
            <v>Front hub</v>
          </cell>
          <cell r="I68" t="str">
            <v>Framhjul</v>
          </cell>
          <cell r="J68" t="str">
            <v>C4305117 Joytech D041DSE</v>
          </cell>
          <cell r="K68" t="str">
            <v>C4305117</v>
          </cell>
          <cell r="L68" t="e">
            <v>#N/A</v>
          </cell>
        </row>
        <row r="69">
          <cell r="B69" t="str">
            <v>YEC1404131Bakhjul</v>
          </cell>
          <cell r="C69" t="str">
            <v>YEC1404131</v>
          </cell>
          <cell r="D69">
            <v>2016</v>
          </cell>
          <cell r="E69">
            <v>22</v>
          </cell>
          <cell r="F69" t="str">
            <v>0220</v>
          </cell>
          <cell r="G69" t="str">
            <v>F002</v>
          </cell>
          <cell r="H69" t="str">
            <v>Rear hub</v>
          </cell>
          <cell r="I69" t="str">
            <v>Bakhjul</v>
          </cell>
          <cell r="J69" t="str">
            <v>C4405081 Joytech D142DSE</v>
          </cell>
          <cell r="K69" t="str">
            <v>C4405081</v>
          </cell>
          <cell r="L69" t="e">
            <v>#N/A</v>
          </cell>
        </row>
        <row r="70">
          <cell r="B70" t="str">
            <v>YEC1404131Däck</v>
          </cell>
          <cell r="C70" t="str">
            <v>YEC1404131</v>
          </cell>
          <cell r="D70">
            <v>2016</v>
          </cell>
          <cell r="E70">
            <v>23</v>
          </cell>
          <cell r="F70" t="str">
            <v>0230</v>
          </cell>
          <cell r="G70" t="str">
            <v>F003</v>
          </cell>
          <cell r="H70" t="str">
            <v>Tire</v>
          </cell>
          <cell r="I70" t="str">
            <v>Däck</v>
          </cell>
          <cell r="J70" t="str">
            <v>C4906038 PYTHON NG 29x2.10 TS</v>
          </cell>
          <cell r="K70" t="str">
            <v>C4906038</v>
          </cell>
          <cell r="L70" t="str">
            <v>C4901436</v>
          </cell>
        </row>
        <row r="71">
          <cell r="B71" t="str">
            <v>YEC1404131Skärmar set</v>
          </cell>
          <cell r="C71" t="str">
            <v>YEC1404131</v>
          </cell>
          <cell r="D71">
            <v>2016</v>
          </cell>
          <cell r="E71">
            <v>24</v>
          </cell>
          <cell r="F71" t="str">
            <v>0240</v>
          </cell>
          <cell r="G71" t="str">
            <v>H003</v>
          </cell>
          <cell r="H71" t="str">
            <v xml:space="preserve">Mudguard front   </v>
          </cell>
          <cell r="I71" t="str">
            <v>Skärmar set</v>
          </cell>
          <cell r="K71" t="str">
            <v>EMPTY</v>
          </cell>
          <cell r="L71" t="e">
            <v>#N/A</v>
          </cell>
        </row>
        <row r="72">
          <cell r="B72" t="str">
            <v>YEC1404131Pakethållare</v>
          </cell>
          <cell r="C72" t="str">
            <v>YEC1404131</v>
          </cell>
          <cell r="D72">
            <v>2016</v>
          </cell>
          <cell r="E72">
            <v>25</v>
          </cell>
          <cell r="F72" t="str">
            <v>0250</v>
          </cell>
          <cell r="G72" t="str">
            <v>H004</v>
          </cell>
          <cell r="H72" t="str">
            <v>Carrier</v>
          </cell>
          <cell r="I72" t="str">
            <v>Pakethållare</v>
          </cell>
          <cell r="K72" t="str">
            <v>EMPTY</v>
          </cell>
          <cell r="L72" t="e">
            <v>#N/A</v>
          </cell>
        </row>
        <row r="73">
          <cell r="B73" t="str">
            <v>YEC1404131Sadel</v>
          </cell>
          <cell r="C73" t="str">
            <v>YEC1404131</v>
          </cell>
          <cell r="D73">
            <v>2016</v>
          </cell>
          <cell r="E73">
            <v>26</v>
          </cell>
          <cell r="F73" t="str">
            <v>0260</v>
          </cell>
          <cell r="G73" t="str">
            <v>G001</v>
          </cell>
          <cell r="H73" t="str">
            <v>Saddle</v>
          </cell>
          <cell r="I73" t="str">
            <v>Sadel</v>
          </cell>
          <cell r="J73" t="str">
            <v>C7106042 DURUS NP1-01 BLK, 1-01, BLK BUMPER, BLK STEEL RAIL, GLOSSY SECTION+WHITE TEC DURUS</v>
          </cell>
          <cell r="K73" t="str">
            <v>C7106042</v>
          </cell>
          <cell r="L73" t="str">
            <v>C7100689</v>
          </cell>
        </row>
        <row r="74">
          <cell r="B74" t="str">
            <v>YEC1404131Sadelstolpe</v>
          </cell>
          <cell r="C74" t="str">
            <v>YEC1404131</v>
          </cell>
          <cell r="D74">
            <v>2016</v>
          </cell>
          <cell r="E74">
            <v>27</v>
          </cell>
          <cell r="F74" t="str">
            <v>0270</v>
          </cell>
          <cell r="G74" t="str">
            <v>G002</v>
          </cell>
          <cell r="H74" t="str">
            <v>Seatpost</v>
          </cell>
          <cell r="I74" t="str">
            <v>Sadelstolpe</v>
          </cell>
          <cell r="J74" t="str">
            <v>C7205461 Kalloy SP-612N Black 30.9mm 350mm</v>
          </cell>
          <cell r="K74" t="str">
            <v>C7205461</v>
          </cell>
          <cell r="L74" t="e">
            <v>#N/A</v>
          </cell>
        </row>
        <row r="75">
          <cell r="B75" t="str">
            <v>YEC1404131Sadelrörsklämma</v>
          </cell>
          <cell r="C75" t="str">
            <v>YEC1404131</v>
          </cell>
          <cell r="D75">
            <v>2016</v>
          </cell>
          <cell r="E75">
            <v>28</v>
          </cell>
          <cell r="F75" t="str">
            <v>0280</v>
          </cell>
          <cell r="G75" t="str">
            <v>G003</v>
          </cell>
          <cell r="H75" t="str">
            <v>Seat Clamp</v>
          </cell>
          <cell r="I75" t="str">
            <v>Sadelrörsklämma</v>
          </cell>
          <cell r="J75" t="str">
            <v>C7305061 AT115 35mm black</v>
          </cell>
          <cell r="K75" t="str">
            <v>C7305061</v>
          </cell>
          <cell r="L75" t="str">
            <v>C7300027-350</v>
          </cell>
        </row>
        <row r="76">
          <cell r="B76" t="str">
            <v>YEC1404131Framlampa</v>
          </cell>
          <cell r="C76" t="str">
            <v>YEC1404131</v>
          </cell>
          <cell r="D76">
            <v>2016</v>
          </cell>
          <cell r="E76">
            <v>29</v>
          </cell>
          <cell r="F76" t="str">
            <v>0290</v>
          </cell>
          <cell r="G76" t="str">
            <v>H005</v>
          </cell>
          <cell r="H76" t="str">
            <v>Front light</v>
          </cell>
          <cell r="I76" t="str">
            <v>Framlampa</v>
          </cell>
          <cell r="J76" t="str">
            <v>C8025136 + C8025136-CL 31,8
running change
C80250?? Jos Illico + CL 31,8
running change 
Buchel France One</v>
          </cell>
          <cell r="K76" t="str">
            <v>EMPTY</v>
          </cell>
          <cell r="L76" t="e">
            <v>#N/A</v>
          </cell>
        </row>
        <row r="77">
          <cell r="B77" t="str">
            <v>YEC1404131Baklampa</v>
          </cell>
          <cell r="C77" t="str">
            <v>YEC1404131</v>
          </cell>
          <cell r="D77">
            <v>2016</v>
          </cell>
          <cell r="E77">
            <v>30</v>
          </cell>
          <cell r="F77" t="str">
            <v>0300</v>
          </cell>
          <cell r="G77" t="str">
            <v>H006</v>
          </cell>
          <cell r="H77" t="str">
            <v>Light, Rear</v>
          </cell>
          <cell r="I77" t="str">
            <v>Baklampa</v>
          </cell>
          <cell r="J77" t="str">
            <v>C8025138
running change 
Buchel C8025170 Jos Presto
running change 
Buchel Lucoflex 51125636</v>
          </cell>
          <cell r="K77" t="str">
            <v>C8025138</v>
          </cell>
          <cell r="L77" t="e">
            <v>#N/A</v>
          </cell>
        </row>
        <row r="78">
          <cell r="B78" t="str">
            <v>YEC1404131Låssats</v>
          </cell>
          <cell r="C78" t="str">
            <v>YEC1404131</v>
          </cell>
          <cell r="D78">
            <v>2016</v>
          </cell>
          <cell r="E78">
            <v>31</v>
          </cell>
          <cell r="F78" t="str">
            <v>0310</v>
          </cell>
          <cell r="G78" t="str">
            <v>H007</v>
          </cell>
          <cell r="H78" t="str">
            <v>Lock</v>
          </cell>
          <cell r="I78" t="str">
            <v>Låssats</v>
          </cell>
          <cell r="K78" t="str">
            <v>EMPTY</v>
          </cell>
          <cell r="L78" t="e">
            <v>#N/A</v>
          </cell>
        </row>
        <row r="79">
          <cell r="B79" t="str">
            <v>YEC1404131Stöd</v>
          </cell>
          <cell r="C79" t="str">
            <v>YEC1404131</v>
          </cell>
          <cell r="D79">
            <v>2016</v>
          </cell>
          <cell r="E79">
            <v>32</v>
          </cell>
          <cell r="F79" t="str">
            <v>0320</v>
          </cell>
          <cell r="G79" t="str">
            <v>H008</v>
          </cell>
          <cell r="H79" t="str">
            <v>Kick stand</v>
          </cell>
          <cell r="I79" t="str">
            <v>Stöd</v>
          </cell>
          <cell r="K79" t="str">
            <v>EMPTY</v>
          </cell>
          <cell r="L79" t="e">
            <v>#N/A</v>
          </cell>
        </row>
        <row r="80">
          <cell r="B80" t="str">
            <v>YEC1404131Korg</v>
          </cell>
          <cell r="C80" t="str">
            <v>YEC1404131</v>
          </cell>
          <cell r="D80">
            <v>2016</v>
          </cell>
          <cell r="E80">
            <v>33</v>
          </cell>
          <cell r="F80" t="str">
            <v>0330</v>
          </cell>
          <cell r="G80" t="str">
            <v>H009</v>
          </cell>
          <cell r="H80" t="str">
            <v>Basket / Fr carrier</v>
          </cell>
          <cell r="I80" t="str">
            <v>Korg</v>
          </cell>
          <cell r="K80" t="str">
            <v>EMPTY</v>
          </cell>
          <cell r="L80" t="e">
            <v>#N/A</v>
          </cell>
        </row>
        <row r="81">
          <cell r="B81" t="str">
            <v>YEC1404131Pedaler</v>
          </cell>
          <cell r="C81" t="str">
            <v>YEC1404131</v>
          </cell>
          <cell r="D81">
            <v>2016</v>
          </cell>
          <cell r="E81">
            <v>34</v>
          </cell>
          <cell r="F81" t="str">
            <v>0340</v>
          </cell>
          <cell r="G81" t="str">
            <v>E005</v>
          </cell>
          <cell r="H81" t="str">
            <v xml:space="preserve">Pedal </v>
          </cell>
          <cell r="I81" t="str">
            <v>Pedaler</v>
          </cell>
          <cell r="J81" t="str">
            <v>C3505032 Feimin FP-906 resin/steel cage</v>
          </cell>
          <cell r="K81" t="str">
            <v>C3505032</v>
          </cell>
          <cell r="L81" t="str">
            <v>C3500020</v>
          </cell>
        </row>
        <row r="82">
          <cell r="B82" t="str">
            <v>YEC1404131Motor</v>
          </cell>
          <cell r="C82" t="str">
            <v>YEC1404131</v>
          </cell>
          <cell r="D82">
            <v>2016</v>
          </cell>
          <cell r="E82">
            <v>35</v>
          </cell>
          <cell r="F82" t="str">
            <v>0350</v>
          </cell>
          <cell r="G82" t="str">
            <v>J001</v>
          </cell>
          <cell r="H82" t="str">
            <v>DRIVE UNIT:</v>
          </cell>
          <cell r="I82" t="str">
            <v>Motor</v>
          </cell>
          <cell r="J82" t="str">
            <v xml:space="preserve"> Bosch driving unit Gen 2, Performance Cruise</v>
          </cell>
          <cell r="K82" t="str">
            <v>BOSCH</v>
          </cell>
          <cell r="L82" t="str">
            <v>Kontakta BOSCH</v>
          </cell>
        </row>
        <row r="83">
          <cell r="B83" t="str">
            <v>YEC1404131Display</v>
          </cell>
          <cell r="C83" t="str">
            <v>YEC1404131</v>
          </cell>
          <cell r="D83">
            <v>2016</v>
          </cell>
          <cell r="E83">
            <v>36</v>
          </cell>
          <cell r="F83" t="str">
            <v>0360</v>
          </cell>
          <cell r="G83" t="str">
            <v>J004</v>
          </cell>
          <cell r="H83" t="str">
            <v>DISPLAY:</v>
          </cell>
          <cell r="I83" t="str">
            <v>Display</v>
          </cell>
          <cell r="K83" t="str">
            <v>BOSCH</v>
          </cell>
          <cell r="L83" t="str">
            <v>Kontakta BOSCH</v>
          </cell>
        </row>
        <row r="84">
          <cell r="B84" t="str">
            <v>YEC1404131EB-Bus kabel</v>
          </cell>
          <cell r="C84" t="str">
            <v>YEC1404131</v>
          </cell>
          <cell r="D84">
            <v>2016</v>
          </cell>
          <cell r="E84">
            <v>37</v>
          </cell>
          <cell r="F84" t="str">
            <v>0370</v>
          </cell>
          <cell r="G84" t="str">
            <v>J005</v>
          </cell>
          <cell r="H84" t="str">
            <v>EB-BUS CABLE:</v>
          </cell>
          <cell r="I84" t="str">
            <v>EB-Bus kabel</v>
          </cell>
          <cell r="K84" t="str">
            <v>BOSCH</v>
          </cell>
          <cell r="L84" t="str">
            <v>Kontakta BOSCH</v>
          </cell>
        </row>
        <row r="85">
          <cell r="B85" t="str">
            <v>YEC1404131Motorkabel</v>
          </cell>
          <cell r="C85" t="str">
            <v>YEC1404131</v>
          </cell>
          <cell r="D85">
            <v>2016</v>
          </cell>
          <cell r="E85">
            <v>38</v>
          </cell>
          <cell r="F85" t="str">
            <v>0380</v>
          </cell>
          <cell r="G85" t="str">
            <v>J006</v>
          </cell>
          <cell r="H85" t="str">
            <v>POWER CABLE:</v>
          </cell>
          <cell r="I85" t="str">
            <v>Motorkabel</v>
          </cell>
          <cell r="K85" t="str">
            <v>BOSCH</v>
          </cell>
          <cell r="L85" t="str">
            <v>Kontakta BOSCH</v>
          </cell>
        </row>
        <row r="86">
          <cell r="B86" t="str">
            <v>YEC1404131Kabel framlampa</v>
          </cell>
          <cell r="C86" t="str">
            <v>YEC1404131</v>
          </cell>
          <cell r="D86">
            <v>2016</v>
          </cell>
          <cell r="E86">
            <v>39</v>
          </cell>
          <cell r="F86" t="str">
            <v>0390</v>
          </cell>
          <cell r="G86" t="str">
            <v>J007</v>
          </cell>
          <cell r="H86" t="str">
            <v>F. LIGHT CABLE:</v>
          </cell>
          <cell r="I86" t="str">
            <v>Kabel framlampa</v>
          </cell>
          <cell r="K86" t="str">
            <v>EMPTY</v>
          </cell>
          <cell r="L86" t="e">
            <v>#N/A</v>
          </cell>
        </row>
        <row r="87">
          <cell r="B87" t="str">
            <v>YEC1404131Kabel baklampa</v>
          </cell>
          <cell r="C87" t="str">
            <v>YEC1404131</v>
          </cell>
          <cell r="D87">
            <v>2016</v>
          </cell>
          <cell r="E87">
            <v>40</v>
          </cell>
          <cell r="F87" t="str">
            <v>0400</v>
          </cell>
          <cell r="G87" t="str">
            <v>J008</v>
          </cell>
          <cell r="H87" t="str">
            <v>R. LIGHT CABLE:</v>
          </cell>
          <cell r="I87" t="str">
            <v>Kabel baklampa</v>
          </cell>
          <cell r="K87" t="str">
            <v>EMPTY</v>
          </cell>
          <cell r="L87" t="e">
            <v>#N/A</v>
          </cell>
        </row>
        <row r="88">
          <cell r="B88" t="str">
            <v>YEC1404131Hastighetssensor</v>
          </cell>
          <cell r="C88" t="str">
            <v>YEC1404131</v>
          </cell>
          <cell r="D88">
            <v>2016</v>
          </cell>
          <cell r="E88">
            <v>41</v>
          </cell>
          <cell r="F88" t="str">
            <v>0410</v>
          </cell>
          <cell r="G88" t="str">
            <v>J009</v>
          </cell>
          <cell r="H88" t="str">
            <v>SPEED SENSOR:</v>
          </cell>
          <cell r="I88" t="str">
            <v>Hastighetssensor</v>
          </cell>
          <cell r="K88" t="str">
            <v>BOSCH</v>
          </cell>
          <cell r="L88" t="str">
            <v>Kontakta BOSCH</v>
          </cell>
        </row>
        <row r="89">
          <cell r="B89" t="str">
            <v>YEC1404131Batteri</v>
          </cell>
          <cell r="C89" t="str">
            <v>YEC1404131</v>
          </cell>
          <cell r="D89">
            <v>2016</v>
          </cell>
          <cell r="E89">
            <v>42</v>
          </cell>
          <cell r="F89" t="str">
            <v>0420</v>
          </cell>
          <cell r="G89" t="str">
            <v>J002</v>
          </cell>
          <cell r="H89" t="str">
            <v>BATTERY:</v>
          </cell>
          <cell r="I89" t="str">
            <v>Batteri</v>
          </cell>
          <cell r="J89" t="str">
            <v xml:space="preserve"> Bosch Li-ion Power-Pack, D/T type 400Wh</v>
          </cell>
          <cell r="K89" t="str">
            <v>BOSCH</v>
          </cell>
          <cell r="L89" t="str">
            <v>Kontakta BOSCH</v>
          </cell>
        </row>
        <row r="90">
          <cell r="B90" t="str">
            <v>YEC1404131Batterihållare</v>
          </cell>
          <cell r="C90" t="str">
            <v>YEC1404131</v>
          </cell>
          <cell r="D90">
            <v>2016</v>
          </cell>
          <cell r="E90">
            <v>43</v>
          </cell>
          <cell r="F90" t="str">
            <v>0430</v>
          </cell>
          <cell r="G90" t="str">
            <v>J003</v>
          </cell>
          <cell r="H90" t="str">
            <v>BATTERY HOLDER/Slider</v>
          </cell>
          <cell r="I90" t="str">
            <v>Batterihållare</v>
          </cell>
          <cell r="K90" t="str">
            <v>BOSCH</v>
          </cell>
          <cell r="L90" t="str">
            <v>Kontakta BOSCH</v>
          </cell>
        </row>
        <row r="91">
          <cell r="B91" t="str">
            <v>YEC1404131Batteriladdare</v>
          </cell>
          <cell r="C91" t="str">
            <v>YEC1404131</v>
          </cell>
          <cell r="D91">
            <v>2016</v>
          </cell>
          <cell r="E91">
            <v>44</v>
          </cell>
          <cell r="F91" t="str">
            <v>0440</v>
          </cell>
          <cell r="G91" t="str">
            <v>J010</v>
          </cell>
          <cell r="H91" t="str">
            <v>CHARGER:</v>
          </cell>
          <cell r="I91" t="str">
            <v>Batteriladdare</v>
          </cell>
          <cell r="J91" t="str">
            <v xml:space="preserve"> Bosch Rapid charger, AC 100-230 V</v>
          </cell>
          <cell r="K91" t="str">
            <v>BOSCH</v>
          </cell>
          <cell r="L91" t="str">
            <v>Kontakta BOSCH</v>
          </cell>
        </row>
        <row r="92">
          <cell r="B92" t="str">
            <v>YEC1404131Kontrollbox</v>
          </cell>
          <cell r="C92" t="str">
            <v>YEC1404131</v>
          </cell>
          <cell r="D92">
            <v>2016</v>
          </cell>
          <cell r="E92">
            <v>45</v>
          </cell>
          <cell r="F92" t="str">
            <v>0450</v>
          </cell>
          <cell r="G92" t="str">
            <v>J011</v>
          </cell>
          <cell r="H92" t="str">
            <v>Controller</v>
          </cell>
          <cell r="I92" t="str">
            <v>Kontrollbox</v>
          </cell>
          <cell r="J92" t="str">
            <v xml:space="preserve"> W/Motor</v>
          </cell>
          <cell r="K92" t="str">
            <v>BOSCH</v>
          </cell>
          <cell r="L92" t="str">
            <v>Kontakta BOSCH</v>
          </cell>
        </row>
        <row r="93">
          <cell r="B93" t="str">
            <v>YEC1404131Växelöra</v>
          </cell>
          <cell r="C93" t="str">
            <v>YEC1404131</v>
          </cell>
          <cell r="D93">
            <v>2016</v>
          </cell>
          <cell r="E93">
            <v>46</v>
          </cell>
          <cell r="F93" t="str">
            <v>0460</v>
          </cell>
          <cell r="G93" t="str">
            <v>D005</v>
          </cell>
          <cell r="H93" t="str">
            <v>Gear hanger</v>
          </cell>
          <cell r="I93" t="str">
            <v>Växelöra</v>
          </cell>
          <cell r="L93" t="e">
            <v>#N/A</v>
          </cell>
        </row>
        <row r="94">
          <cell r="B94" t="str">
            <v>YEC1404731RAM</v>
          </cell>
          <cell r="C94" t="str">
            <v>YEC1404731</v>
          </cell>
          <cell r="D94">
            <v>2016</v>
          </cell>
          <cell r="E94">
            <v>1</v>
          </cell>
          <cell r="F94" t="str">
            <v>0010</v>
          </cell>
          <cell r="G94" t="str">
            <v>A001</v>
          </cell>
          <cell r="H94" t="str">
            <v>PAINTED FRAME</v>
          </cell>
          <cell r="I94" t="str">
            <v>RAM</v>
          </cell>
          <cell r="J94" t="str">
            <v xml:space="preserve"> alu 27.5"</v>
          </cell>
          <cell r="K94" t="str">
            <v>FRAME</v>
          </cell>
          <cell r="L94" t="e">
            <v>#N/A</v>
          </cell>
        </row>
        <row r="95">
          <cell r="B95" t="str">
            <v>YEC1404731Framgaffel</v>
          </cell>
          <cell r="C95" t="str">
            <v>YEC1404731</v>
          </cell>
          <cell r="D95">
            <v>2016</v>
          </cell>
          <cell r="E95">
            <v>2</v>
          </cell>
          <cell r="F95" t="str">
            <v>0020</v>
          </cell>
          <cell r="G95" t="str">
            <v>A002</v>
          </cell>
          <cell r="H95" t="str">
            <v>PAINTED FORK</v>
          </cell>
          <cell r="I95" t="str">
            <v>Framgaffel</v>
          </cell>
          <cell r="J95" t="str">
            <v>C1625217-265-BK SF29 AL1"5 9mm XC30 TK29 CRN 100mm</v>
          </cell>
          <cell r="K95" t="str">
            <v>C1625217-265-BK</v>
          </cell>
          <cell r="L95" t="e">
            <v>#N/A</v>
          </cell>
        </row>
        <row r="96">
          <cell r="B96" t="str">
            <v>YEC1404731Styrlager</v>
          </cell>
          <cell r="C96" t="str">
            <v>YEC1404731</v>
          </cell>
          <cell r="D96">
            <v>2016</v>
          </cell>
          <cell r="E96">
            <v>3</v>
          </cell>
          <cell r="F96" t="str">
            <v>0030</v>
          </cell>
          <cell r="G96" t="str">
            <v>B001</v>
          </cell>
          <cell r="H96" t="str">
            <v>Head Set</v>
          </cell>
          <cell r="I96" t="str">
            <v>Styrlager</v>
          </cell>
          <cell r="J96" t="str">
            <v>C2105158 HST AL 118-1,5 ORBIT NO.42/ACB</v>
          </cell>
          <cell r="K96" t="str">
            <v>C2105158</v>
          </cell>
          <cell r="L96" t="str">
            <v>C2100141</v>
          </cell>
        </row>
        <row r="97">
          <cell r="B97" t="str">
            <v xml:space="preserve">YEC1404731Styrstam </v>
          </cell>
          <cell r="C97" t="str">
            <v>YEC1404731</v>
          </cell>
          <cell r="D97">
            <v>2016</v>
          </cell>
          <cell r="E97">
            <v>4</v>
          </cell>
          <cell r="F97" t="str">
            <v>0040</v>
          </cell>
          <cell r="G97" t="str">
            <v>B002</v>
          </cell>
          <cell r="H97" t="str">
            <v>Handlebar Stem</v>
          </cell>
          <cell r="I97" t="str">
            <v xml:space="preserve">Styrstam </v>
          </cell>
          <cell r="J97" t="str">
            <v>C2205503-070 TEC AL6061-T6 3D FORGED, FACEPLATE ALLOY, STAINLESS BOLTS, NEGATIVE 7*32MM, W/MY16 TEC OBVIUS GRAPHICS</v>
          </cell>
          <cell r="K97" t="str">
            <v>C2205503-070</v>
          </cell>
          <cell r="L97" t="str">
            <v>C2200152-070</v>
          </cell>
        </row>
        <row r="98">
          <cell r="B98" t="str">
            <v>YEC1404731Styre</v>
          </cell>
          <cell r="C98" t="str">
            <v>YEC1404731</v>
          </cell>
          <cell r="D98">
            <v>2016</v>
          </cell>
          <cell r="E98">
            <v>5</v>
          </cell>
          <cell r="F98" t="str">
            <v>0050</v>
          </cell>
          <cell r="G98" t="str">
            <v>B003</v>
          </cell>
          <cell r="H98" t="str">
            <v>Handelbar</v>
          </cell>
          <cell r="I98" t="str">
            <v>Styre</v>
          </cell>
          <cell r="J98" t="str">
            <v>C2305873 TEC AL6061 DB, W: 700MM, : 31,8MM  BLACK, HB-RB12</v>
          </cell>
          <cell r="K98" t="str">
            <v>C2305873</v>
          </cell>
          <cell r="L98" t="str">
            <v>C2300459</v>
          </cell>
        </row>
        <row r="99">
          <cell r="B99" t="str">
            <v>YEC1404731Bromsgrepp H</v>
          </cell>
          <cell r="C99" t="str">
            <v>YEC1404731</v>
          </cell>
          <cell r="D99">
            <v>2016</v>
          </cell>
          <cell r="E99">
            <v>6</v>
          </cell>
          <cell r="F99" t="str">
            <v>0060</v>
          </cell>
          <cell r="G99" t="str">
            <v>C002</v>
          </cell>
          <cell r="H99" t="str">
            <v>Brake Lever R</v>
          </cell>
          <cell r="I99" t="str">
            <v>Bromsgrepp H</v>
          </cell>
          <cell r="J99" t="str">
            <v>- w/brakes</v>
          </cell>
          <cell r="K99" t="str">
            <v>Shimano</v>
          </cell>
          <cell r="L99" t="str">
            <v>Kontakta SHIMANO</v>
          </cell>
        </row>
        <row r="100">
          <cell r="B100" t="str">
            <v>YEC1404731Bromsgrepp V</v>
          </cell>
          <cell r="C100" t="str">
            <v>YEC1404731</v>
          </cell>
          <cell r="D100">
            <v>2016</v>
          </cell>
          <cell r="E100">
            <v>7</v>
          </cell>
          <cell r="F100" t="str">
            <v>0070</v>
          </cell>
          <cell r="G100" t="str">
            <v>C001</v>
          </cell>
          <cell r="H100" t="str">
            <v>Brake Lever L</v>
          </cell>
          <cell r="I100" t="str">
            <v>Bromsgrepp V</v>
          </cell>
          <cell r="K100" t="str">
            <v>Shimano</v>
          </cell>
          <cell r="L100" t="str">
            <v>Kontakta SHIMANO</v>
          </cell>
        </row>
        <row r="101">
          <cell r="B101" t="str">
            <v>YEC1404731Växelreglage H</v>
          </cell>
          <cell r="C101" t="str">
            <v>YEC1404731</v>
          </cell>
          <cell r="D101">
            <v>2016</v>
          </cell>
          <cell r="E101">
            <v>8</v>
          </cell>
          <cell r="F101" t="str">
            <v>0080</v>
          </cell>
          <cell r="G101" t="str">
            <v>D002</v>
          </cell>
          <cell r="H101" t="str">
            <v>Shift Lever R</v>
          </cell>
          <cell r="I101" t="str">
            <v>Växelreglage H</v>
          </cell>
          <cell r="J101" t="str">
            <v>KSLM610RA Shimano Deore                                                                                                                                                                                            10 speeds black</v>
          </cell>
          <cell r="K101" t="str">
            <v>KSLM610RA</v>
          </cell>
          <cell r="L101" t="str">
            <v>Kontakta SHIMANO</v>
          </cell>
        </row>
        <row r="102">
          <cell r="B102" t="str">
            <v>YEC1404731Växelreglage V</v>
          </cell>
          <cell r="C102" t="str">
            <v>YEC1404731</v>
          </cell>
          <cell r="D102">
            <v>2016</v>
          </cell>
          <cell r="E102">
            <v>9</v>
          </cell>
          <cell r="F102" t="str">
            <v>0090</v>
          </cell>
          <cell r="G102" t="str">
            <v>D001</v>
          </cell>
          <cell r="H102" t="str">
            <v>Shift Lever L</v>
          </cell>
          <cell r="I102" t="str">
            <v>Växelreglage V</v>
          </cell>
          <cell r="L102" t="e">
            <v>#N/A</v>
          </cell>
        </row>
        <row r="103">
          <cell r="B103" t="str">
            <v>YEC1404731Handtag par</v>
          </cell>
          <cell r="C103" t="str">
            <v>YEC1404731</v>
          </cell>
          <cell r="D103">
            <v>2016</v>
          </cell>
          <cell r="E103">
            <v>10</v>
          </cell>
          <cell r="F103" t="str">
            <v>0100</v>
          </cell>
          <cell r="G103" t="str">
            <v>B004</v>
          </cell>
          <cell r="H103" t="str">
            <v>Grip R</v>
          </cell>
          <cell r="I103" t="str">
            <v>Handtag par</v>
          </cell>
          <cell r="J103" t="str">
            <v>C2505271 x2 Velo VLG539-AD2 130 Black</v>
          </cell>
          <cell r="K103" t="str">
            <v>C2505271</v>
          </cell>
          <cell r="L103" t="str">
            <v>C2500212</v>
          </cell>
        </row>
        <row r="104">
          <cell r="B104" t="str">
            <v>YEC1404731Frambroms</v>
          </cell>
          <cell r="C104" t="str">
            <v>YEC1404731</v>
          </cell>
          <cell r="D104">
            <v>2016</v>
          </cell>
          <cell r="E104">
            <v>11</v>
          </cell>
          <cell r="F104" t="str">
            <v>0110</v>
          </cell>
          <cell r="G104" t="str">
            <v>C003</v>
          </cell>
          <cell r="H104" t="str">
            <v xml:space="preserve">Brake front </v>
          </cell>
          <cell r="I104" t="str">
            <v>Frambroms</v>
          </cell>
          <cell r="J104" t="str">
            <v>AM355LFURX075
AM355RRURX150
ASMMAF180PP2
   KSMMAR180PSA
ASMRT56M (x2) Shimano M355 Hydro disc
Shimano rotor 180mm, 6 bolts</v>
          </cell>
          <cell r="K104" t="str">
            <v>AM355LFURX075</v>
          </cell>
          <cell r="L104" t="str">
            <v>Kontakta SHIMANO</v>
          </cell>
        </row>
        <row r="105">
          <cell r="B105" t="str">
            <v>YEC1404731Bakbroms</v>
          </cell>
          <cell r="C105" t="str">
            <v>YEC1404731</v>
          </cell>
          <cell r="D105">
            <v>2016</v>
          </cell>
          <cell r="E105">
            <v>12</v>
          </cell>
          <cell r="F105" t="str">
            <v>0120</v>
          </cell>
          <cell r="G105" t="str">
            <v>C004</v>
          </cell>
          <cell r="H105" t="str">
            <v>Brake rear</v>
          </cell>
          <cell r="I105" t="str">
            <v>Bakbroms</v>
          </cell>
          <cell r="K105" t="str">
            <v>Shimano</v>
          </cell>
          <cell r="L105" t="str">
            <v>Kontakta SHIMANO</v>
          </cell>
        </row>
        <row r="106">
          <cell r="B106" t="str">
            <v>YEC1404731Vevlager</v>
          </cell>
          <cell r="C106" t="str">
            <v>YEC1404731</v>
          </cell>
          <cell r="D106">
            <v>2016</v>
          </cell>
          <cell r="E106">
            <v>13</v>
          </cell>
          <cell r="F106" t="str">
            <v>0130</v>
          </cell>
          <cell r="G106" t="str">
            <v>E001</v>
          </cell>
          <cell r="H106" t="str">
            <v xml:space="preserve">BB-set </v>
          </cell>
          <cell r="I106" t="str">
            <v>Vevlager</v>
          </cell>
          <cell r="K106" t="str">
            <v>INGÅR I MOTORN</v>
          </cell>
          <cell r="L106" t="str">
            <v>Ingår i motorn</v>
          </cell>
        </row>
        <row r="107">
          <cell r="B107" t="str">
            <v>YEC1404731Vevparti</v>
          </cell>
          <cell r="C107" t="str">
            <v>YEC1404731</v>
          </cell>
          <cell r="D107">
            <v>2016</v>
          </cell>
          <cell r="E107">
            <v>14</v>
          </cell>
          <cell r="F107" t="str">
            <v>0140</v>
          </cell>
          <cell r="G107" t="str">
            <v>E002</v>
          </cell>
          <cell r="H107" t="str">
            <v>Front Chainwheel</v>
          </cell>
          <cell r="I107" t="str">
            <v>Vevparti</v>
          </cell>
          <cell r="J107" t="str">
            <v>C3305688-170-BK
+ C8655469 FSA A-Drive  Bosch gen 2, black 
+ crankset screw x2</v>
          </cell>
          <cell r="K107" t="str">
            <v>C3305688-170-BK</v>
          </cell>
          <cell r="L107" t="e">
            <v>#N/A</v>
          </cell>
        </row>
        <row r="108">
          <cell r="B108" t="str">
            <v>YEC1404731Kedjeskydd</v>
          </cell>
          <cell r="C108" t="str">
            <v>YEC1404731</v>
          </cell>
          <cell r="D108">
            <v>2016</v>
          </cell>
          <cell r="E108">
            <v>15</v>
          </cell>
          <cell r="F108" t="str">
            <v>0150</v>
          </cell>
          <cell r="G108" t="str">
            <v>H001</v>
          </cell>
          <cell r="H108" t="str">
            <v>Chain guard</v>
          </cell>
          <cell r="I108" t="str">
            <v>Kedjeskydd</v>
          </cell>
          <cell r="K108" t="str">
            <v>EMPTY</v>
          </cell>
          <cell r="L108" t="e">
            <v>#N/A</v>
          </cell>
        </row>
        <row r="109">
          <cell r="B109" t="str">
            <v>YEC1404731Kedjeskyddsfäste</v>
          </cell>
          <cell r="C109" t="str">
            <v>YEC1404731</v>
          </cell>
          <cell r="D109">
            <v>2016</v>
          </cell>
          <cell r="E109">
            <v>16</v>
          </cell>
          <cell r="F109" t="str">
            <v>0160</v>
          </cell>
          <cell r="G109" t="str">
            <v>H002</v>
          </cell>
          <cell r="H109" t="str">
            <v>Chain guard bracket</v>
          </cell>
          <cell r="I109" t="str">
            <v>Kedjeskyddsfäste</v>
          </cell>
          <cell r="K109" t="str">
            <v>EMPTY</v>
          </cell>
          <cell r="L109" t="e">
            <v>#N/A</v>
          </cell>
        </row>
        <row r="110">
          <cell r="B110" t="str">
            <v>YEC1404731Framväxel</v>
          </cell>
          <cell r="C110" t="str">
            <v>YEC1404731</v>
          </cell>
          <cell r="D110">
            <v>2016</v>
          </cell>
          <cell r="E110">
            <v>17</v>
          </cell>
          <cell r="F110" t="str">
            <v>0170</v>
          </cell>
          <cell r="G110" t="str">
            <v>D003</v>
          </cell>
          <cell r="H110" t="str">
            <v>Front Derailleur</v>
          </cell>
          <cell r="I110" t="str">
            <v>Framväxel</v>
          </cell>
          <cell r="K110" t="str">
            <v>EMPTY</v>
          </cell>
          <cell r="L110" t="e">
            <v>#N/A</v>
          </cell>
        </row>
        <row r="111">
          <cell r="B111" t="str">
            <v>YEC1404731Bakväxel</v>
          </cell>
          <cell r="C111" t="str">
            <v>YEC1404731</v>
          </cell>
          <cell r="D111">
            <v>2016</v>
          </cell>
          <cell r="E111">
            <v>18</v>
          </cell>
          <cell r="F111" t="str">
            <v>0180</v>
          </cell>
          <cell r="G111" t="str">
            <v>D004</v>
          </cell>
          <cell r="H111" t="str">
            <v>Rear Derailleur</v>
          </cell>
          <cell r="I111" t="str">
            <v>Bakväxel</v>
          </cell>
          <cell r="J111" t="str">
            <v>KRDM610SGSL Shimano Deore 10 S</v>
          </cell>
          <cell r="K111" t="str">
            <v>KRDM610SGSL</v>
          </cell>
          <cell r="L111" t="str">
            <v>Kontakta SHIMANO</v>
          </cell>
        </row>
        <row r="112">
          <cell r="B112" t="str">
            <v>YEC1404731Kedja</v>
          </cell>
          <cell r="C112" t="str">
            <v>YEC1404731</v>
          </cell>
          <cell r="D112">
            <v>2016</v>
          </cell>
          <cell r="E112">
            <v>19</v>
          </cell>
          <cell r="F112" t="str">
            <v>0190</v>
          </cell>
          <cell r="G112" t="str">
            <v>E003</v>
          </cell>
          <cell r="H112" t="str">
            <v xml:space="preserve">Chain </v>
          </cell>
          <cell r="I112" t="str">
            <v>Kedja</v>
          </cell>
          <cell r="J112" t="str">
            <v>C3405049-XXX KMC DX-10SC-XXX</v>
          </cell>
          <cell r="K112" t="str">
            <v>C3405049</v>
          </cell>
          <cell r="L112" t="e">
            <v>#N/A</v>
          </cell>
        </row>
        <row r="113">
          <cell r="B113" t="str">
            <v>YEC1404731Kassett</v>
          </cell>
          <cell r="C113" t="str">
            <v>YEC1404731</v>
          </cell>
          <cell r="D113">
            <v>2016</v>
          </cell>
          <cell r="E113">
            <v>20</v>
          </cell>
          <cell r="F113" t="str">
            <v>0200</v>
          </cell>
          <cell r="G113" t="str">
            <v>E004</v>
          </cell>
          <cell r="H113" t="str">
            <v>Cassette Sprocket</v>
          </cell>
          <cell r="I113" t="str">
            <v>Kassett</v>
          </cell>
          <cell r="J113" t="str">
            <v>KCSHG8110134 Shimano CS-HG81-10
11 x 34</v>
          </cell>
          <cell r="K113" t="str">
            <v>KCSHG8110134</v>
          </cell>
          <cell r="L113" t="str">
            <v>Kontakta SHIMANO</v>
          </cell>
        </row>
        <row r="114">
          <cell r="B114" t="str">
            <v>YEC1404731Framhjul</v>
          </cell>
          <cell r="C114" t="str">
            <v>YEC1404731</v>
          </cell>
          <cell r="D114">
            <v>2016</v>
          </cell>
          <cell r="E114">
            <v>21</v>
          </cell>
          <cell r="F114" t="str">
            <v>0210</v>
          </cell>
          <cell r="G114" t="str">
            <v>F001</v>
          </cell>
          <cell r="H114" t="str">
            <v>Front hub</v>
          </cell>
          <cell r="I114" t="str">
            <v>Framhjul</v>
          </cell>
          <cell r="J114" t="str">
            <v>C4305117 Joytech D041DSE</v>
          </cell>
          <cell r="K114" t="str">
            <v>C4305117</v>
          </cell>
          <cell r="L114" t="e">
            <v>#N/A</v>
          </cell>
        </row>
        <row r="115">
          <cell r="B115" t="str">
            <v>YEC1404731Bakhjul</v>
          </cell>
          <cell r="C115" t="str">
            <v>YEC1404731</v>
          </cell>
          <cell r="D115">
            <v>2016</v>
          </cell>
          <cell r="E115">
            <v>22</v>
          </cell>
          <cell r="F115" t="str">
            <v>0220</v>
          </cell>
          <cell r="G115" t="str">
            <v>F002</v>
          </cell>
          <cell r="H115" t="str">
            <v>Rear hub</v>
          </cell>
          <cell r="I115" t="str">
            <v>Bakhjul</v>
          </cell>
          <cell r="J115" t="str">
            <v>C4405081 Joytech D142DSE</v>
          </cell>
          <cell r="K115" t="str">
            <v>C4405081</v>
          </cell>
          <cell r="L115" t="e">
            <v>#N/A</v>
          </cell>
        </row>
        <row r="116">
          <cell r="B116" t="str">
            <v>YEC1404731Däck</v>
          </cell>
          <cell r="C116" t="str">
            <v>YEC1404731</v>
          </cell>
          <cell r="D116">
            <v>2016</v>
          </cell>
          <cell r="E116">
            <v>23</v>
          </cell>
          <cell r="F116" t="str">
            <v>0230</v>
          </cell>
          <cell r="G116" t="str">
            <v>F003</v>
          </cell>
          <cell r="H116" t="str">
            <v>Tire</v>
          </cell>
          <cell r="I116" t="str">
            <v>Däck</v>
          </cell>
          <cell r="J116" t="str">
            <v>C4906038 PYTHON NG 29x2.10 TS</v>
          </cell>
          <cell r="K116" t="str">
            <v>C4906038</v>
          </cell>
          <cell r="L116" t="str">
            <v>C4901436</v>
          </cell>
        </row>
        <row r="117">
          <cell r="B117" t="str">
            <v>YEC1404731Skärmar set</v>
          </cell>
          <cell r="C117" t="str">
            <v>YEC1404731</v>
          </cell>
          <cell r="D117">
            <v>2016</v>
          </cell>
          <cell r="E117">
            <v>24</v>
          </cell>
          <cell r="F117" t="str">
            <v>0240</v>
          </cell>
          <cell r="G117" t="str">
            <v>H003</v>
          </cell>
          <cell r="H117" t="str">
            <v xml:space="preserve">Mudguard front   </v>
          </cell>
          <cell r="I117" t="str">
            <v>Skärmar set</v>
          </cell>
          <cell r="K117" t="str">
            <v>EMPTY</v>
          </cell>
          <cell r="L117" t="e">
            <v>#N/A</v>
          </cell>
        </row>
        <row r="118">
          <cell r="B118" t="str">
            <v>YEC1404731Pakethållare</v>
          </cell>
          <cell r="C118" t="str">
            <v>YEC1404731</v>
          </cell>
          <cell r="D118">
            <v>2016</v>
          </cell>
          <cell r="E118">
            <v>25</v>
          </cell>
          <cell r="F118" t="str">
            <v>0250</v>
          </cell>
          <cell r="G118" t="str">
            <v>H004</v>
          </cell>
          <cell r="H118" t="str">
            <v>Carrier</v>
          </cell>
          <cell r="I118" t="str">
            <v>Pakethållare</v>
          </cell>
          <cell r="K118" t="str">
            <v>EMPTY</v>
          </cell>
          <cell r="L118" t="e">
            <v>#N/A</v>
          </cell>
        </row>
        <row r="119">
          <cell r="B119" t="str">
            <v>YEC1404731Sadel</v>
          </cell>
          <cell r="C119" t="str">
            <v>YEC1404731</v>
          </cell>
          <cell r="D119">
            <v>2016</v>
          </cell>
          <cell r="E119">
            <v>26</v>
          </cell>
          <cell r="F119" t="str">
            <v>0260</v>
          </cell>
          <cell r="G119" t="str">
            <v>G001</v>
          </cell>
          <cell r="H119" t="str">
            <v>Saddle</v>
          </cell>
          <cell r="I119" t="str">
            <v>Sadel</v>
          </cell>
          <cell r="J119" t="str">
            <v>C7106042 DURUS NP1-01 BLK, 1-01, BLK BUMPER, BLK STEEL RAIL, GLOSSY SECTION+WHITE TEC DURUS</v>
          </cell>
          <cell r="K119" t="str">
            <v>C7106042</v>
          </cell>
          <cell r="L119" t="str">
            <v>C7100689</v>
          </cell>
        </row>
        <row r="120">
          <cell r="B120" t="str">
            <v>YEC1404731Sadelstolpe</v>
          </cell>
          <cell r="C120" t="str">
            <v>YEC1404731</v>
          </cell>
          <cell r="D120">
            <v>2016</v>
          </cell>
          <cell r="E120">
            <v>27</v>
          </cell>
          <cell r="F120" t="str">
            <v>0270</v>
          </cell>
          <cell r="G120" t="str">
            <v>G002</v>
          </cell>
          <cell r="H120" t="str">
            <v>Seatpost</v>
          </cell>
          <cell r="I120" t="str">
            <v>Sadelstolpe</v>
          </cell>
          <cell r="J120" t="str">
            <v>C7205461 Kalloy SP-612N Black 30.9mm 350mm</v>
          </cell>
          <cell r="K120" t="str">
            <v>C7205461</v>
          </cell>
          <cell r="L120" t="e">
            <v>#N/A</v>
          </cell>
        </row>
        <row r="121">
          <cell r="B121" t="str">
            <v>YEC1404731Sadelrörsklämma</v>
          </cell>
          <cell r="C121" t="str">
            <v>YEC1404731</v>
          </cell>
          <cell r="D121">
            <v>2016</v>
          </cell>
          <cell r="E121">
            <v>28</v>
          </cell>
          <cell r="F121" t="str">
            <v>0280</v>
          </cell>
          <cell r="G121" t="str">
            <v>G003</v>
          </cell>
          <cell r="H121" t="str">
            <v>Seat Clamp</v>
          </cell>
          <cell r="I121" t="str">
            <v>Sadelrörsklämma</v>
          </cell>
          <cell r="J121" t="str">
            <v>C7305061 AT115 35mm black</v>
          </cell>
          <cell r="K121" t="str">
            <v>C7305061</v>
          </cell>
          <cell r="L121" t="str">
            <v>C7300027-350</v>
          </cell>
        </row>
        <row r="122">
          <cell r="B122" t="str">
            <v>YEC1404731Framlampa</v>
          </cell>
          <cell r="C122" t="str">
            <v>YEC1404731</v>
          </cell>
          <cell r="D122">
            <v>2016</v>
          </cell>
          <cell r="E122">
            <v>29</v>
          </cell>
          <cell r="F122" t="str">
            <v>0290</v>
          </cell>
          <cell r="G122" t="str">
            <v>H005</v>
          </cell>
          <cell r="H122" t="str">
            <v>Front light</v>
          </cell>
          <cell r="I122" t="str">
            <v>Framlampa</v>
          </cell>
          <cell r="J122" t="str">
            <v>C8025136 + C8025136-CL 31,8
running change
C80250?? Jos Illico + CL 31,8
running change 
Buchel France One</v>
          </cell>
          <cell r="K122" t="str">
            <v>EMPTY</v>
          </cell>
          <cell r="L122" t="e">
            <v>#N/A</v>
          </cell>
        </row>
        <row r="123">
          <cell r="B123" t="str">
            <v>YEC1404731Baklampa</v>
          </cell>
          <cell r="C123" t="str">
            <v>YEC1404731</v>
          </cell>
          <cell r="D123">
            <v>2016</v>
          </cell>
          <cell r="E123">
            <v>30</v>
          </cell>
          <cell r="F123" t="str">
            <v>0300</v>
          </cell>
          <cell r="G123" t="str">
            <v>H006</v>
          </cell>
          <cell r="H123" t="str">
            <v>Light, Rear</v>
          </cell>
          <cell r="I123" t="str">
            <v>Baklampa</v>
          </cell>
          <cell r="J123" t="str">
            <v>C8025138
running change 
Buchel C8025170 Jos Presto
running change 
Buchel Lucoflex 51125636</v>
          </cell>
          <cell r="K123" t="str">
            <v>C8025138</v>
          </cell>
          <cell r="L123" t="e">
            <v>#N/A</v>
          </cell>
        </row>
        <row r="124">
          <cell r="B124" t="str">
            <v>YEC1404731Låssats</v>
          </cell>
          <cell r="C124" t="str">
            <v>YEC1404731</v>
          </cell>
          <cell r="D124">
            <v>2016</v>
          </cell>
          <cell r="E124">
            <v>31</v>
          </cell>
          <cell r="F124" t="str">
            <v>0310</v>
          </cell>
          <cell r="G124" t="str">
            <v>H007</v>
          </cell>
          <cell r="H124" t="str">
            <v>Lock</v>
          </cell>
          <cell r="I124" t="str">
            <v>Låssats</v>
          </cell>
          <cell r="K124" t="str">
            <v>EMPTY</v>
          </cell>
          <cell r="L124" t="e">
            <v>#N/A</v>
          </cell>
        </row>
        <row r="125">
          <cell r="B125" t="str">
            <v>YEC1404731Stöd</v>
          </cell>
          <cell r="C125" t="str">
            <v>YEC1404731</v>
          </cell>
          <cell r="D125">
            <v>2016</v>
          </cell>
          <cell r="E125">
            <v>32</v>
          </cell>
          <cell r="F125" t="str">
            <v>0320</v>
          </cell>
          <cell r="G125" t="str">
            <v>H008</v>
          </cell>
          <cell r="H125" t="str">
            <v>Kick stand</v>
          </cell>
          <cell r="I125" t="str">
            <v>Stöd</v>
          </cell>
          <cell r="K125" t="str">
            <v>EMPTY</v>
          </cell>
          <cell r="L125" t="e">
            <v>#N/A</v>
          </cell>
        </row>
        <row r="126">
          <cell r="B126" t="str">
            <v>YEC1404731Korg</v>
          </cell>
          <cell r="C126" t="str">
            <v>YEC1404731</v>
          </cell>
          <cell r="D126">
            <v>2016</v>
          </cell>
          <cell r="E126">
            <v>33</v>
          </cell>
          <cell r="F126" t="str">
            <v>0330</v>
          </cell>
          <cell r="G126" t="str">
            <v>H009</v>
          </cell>
          <cell r="H126" t="str">
            <v>Basket / Fr carrier</v>
          </cell>
          <cell r="I126" t="str">
            <v>Korg</v>
          </cell>
          <cell r="K126" t="str">
            <v>EMPTY</v>
          </cell>
          <cell r="L126" t="e">
            <v>#N/A</v>
          </cell>
        </row>
        <row r="127">
          <cell r="B127" t="str">
            <v>YEC1404731Pedaler</v>
          </cell>
          <cell r="C127" t="str">
            <v>YEC1404731</v>
          </cell>
          <cell r="D127">
            <v>2016</v>
          </cell>
          <cell r="E127">
            <v>34</v>
          </cell>
          <cell r="F127" t="str">
            <v>0340</v>
          </cell>
          <cell r="G127" t="str">
            <v>E005</v>
          </cell>
          <cell r="H127" t="str">
            <v xml:space="preserve">Pedal </v>
          </cell>
          <cell r="I127" t="str">
            <v>Pedaler</v>
          </cell>
          <cell r="J127" t="str">
            <v>C3505032 Feimin FP-906 resin/steel cage</v>
          </cell>
          <cell r="K127" t="str">
            <v>C3505032</v>
          </cell>
          <cell r="L127" t="str">
            <v>C3500020</v>
          </cell>
        </row>
        <row r="128">
          <cell r="B128" t="str">
            <v>YEC1404731Motor</v>
          </cell>
          <cell r="C128" t="str">
            <v>YEC1404731</v>
          </cell>
          <cell r="D128">
            <v>2016</v>
          </cell>
          <cell r="E128">
            <v>35</v>
          </cell>
          <cell r="F128" t="str">
            <v>0350</v>
          </cell>
          <cell r="G128" t="str">
            <v>J001</v>
          </cell>
          <cell r="H128" t="str">
            <v>DRIVE UNIT:</v>
          </cell>
          <cell r="I128" t="str">
            <v>Motor</v>
          </cell>
          <cell r="J128" t="str">
            <v xml:space="preserve"> Bosch driving unit Gen 2, Performance Cruise</v>
          </cell>
          <cell r="K128" t="str">
            <v>BOSCH</v>
          </cell>
          <cell r="L128" t="str">
            <v>Kontakta BOSCH</v>
          </cell>
        </row>
        <row r="129">
          <cell r="B129" t="str">
            <v>YEC1404731Display</v>
          </cell>
          <cell r="C129" t="str">
            <v>YEC1404731</v>
          </cell>
          <cell r="D129">
            <v>2016</v>
          </cell>
          <cell r="E129">
            <v>36</v>
          </cell>
          <cell r="F129" t="str">
            <v>0360</v>
          </cell>
          <cell r="G129" t="str">
            <v>J004</v>
          </cell>
          <cell r="H129" t="str">
            <v>DISPLAY:</v>
          </cell>
          <cell r="I129" t="str">
            <v>Display</v>
          </cell>
          <cell r="K129" t="str">
            <v>BOSCH</v>
          </cell>
          <cell r="L129" t="str">
            <v>Kontakta BOSCH</v>
          </cell>
        </row>
        <row r="130">
          <cell r="B130" t="str">
            <v>YEC1404731EB-Bus kabel</v>
          </cell>
          <cell r="C130" t="str">
            <v>YEC1404731</v>
          </cell>
          <cell r="D130">
            <v>2016</v>
          </cell>
          <cell r="E130">
            <v>37</v>
          </cell>
          <cell r="F130" t="str">
            <v>0370</v>
          </cell>
          <cell r="G130" t="str">
            <v>J005</v>
          </cell>
          <cell r="H130" t="str">
            <v>EB-BUS CABLE:</v>
          </cell>
          <cell r="I130" t="str">
            <v>EB-Bus kabel</v>
          </cell>
          <cell r="K130" t="str">
            <v>BOSCH</v>
          </cell>
          <cell r="L130" t="str">
            <v>Kontakta BOSCH</v>
          </cell>
        </row>
        <row r="131">
          <cell r="B131" t="str">
            <v>YEC1404731Motorkabel</v>
          </cell>
          <cell r="C131" t="str">
            <v>YEC1404731</v>
          </cell>
          <cell r="D131">
            <v>2016</v>
          </cell>
          <cell r="E131">
            <v>38</v>
          </cell>
          <cell r="F131" t="str">
            <v>0380</v>
          </cell>
          <cell r="G131" t="str">
            <v>J006</v>
          </cell>
          <cell r="H131" t="str">
            <v>POWER CABLE:</v>
          </cell>
          <cell r="I131" t="str">
            <v>Motorkabel</v>
          </cell>
          <cell r="K131" t="str">
            <v>BOSCH</v>
          </cell>
          <cell r="L131" t="str">
            <v>Kontakta BOSCH</v>
          </cell>
        </row>
        <row r="132">
          <cell r="B132" t="str">
            <v>YEC1404731Kabel framlampa</v>
          </cell>
          <cell r="C132" t="str">
            <v>YEC1404731</v>
          </cell>
          <cell r="D132">
            <v>2016</v>
          </cell>
          <cell r="E132">
            <v>39</v>
          </cell>
          <cell r="F132" t="str">
            <v>0390</v>
          </cell>
          <cell r="G132" t="str">
            <v>J007</v>
          </cell>
          <cell r="H132" t="str">
            <v>F. LIGHT CABLE:</v>
          </cell>
          <cell r="I132" t="str">
            <v>Kabel framlampa</v>
          </cell>
          <cell r="K132" t="str">
            <v>EMPTY</v>
          </cell>
          <cell r="L132" t="e">
            <v>#N/A</v>
          </cell>
        </row>
        <row r="133">
          <cell r="B133" t="str">
            <v>YEC1404731Kabel baklampa</v>
          </cell>
          <cell r="C133" t="str">
            <v>YEC1404731</v>
          </cell>
          <cell r="D133">
            <v>2016</v>
          </cell>
          <cell r="E133">
            <v>40</v>
          </cell>
          <cell r="F133" t="str">
            <v>0400</v>
          </cell>
          <cell r="G133" t="str">
            <v>J008</v>
          </cell>
          <cell r="H133" t="str">
            <v>R. LIGHT CABLE:</v>
          </cell>
          <cell r="I133" t="str">
            <v>Kabel baklampa</v>
          </cell>
          <cell r="K133" t="str">
            <v>EMPTY</v>
          </cell>
          <cell r="L133" t="e">
            <v>#N/A</v>
          </cell>
        </row>
        <row r="134">
          <cell r="B134" t="str">
            <v>YEC1404731Hastighetssensor</v>
          </cell>
          <cell r="C134" t="str">
            <v>YEC1404731</v>
          </cell>
          <cell r="D134">
            <v>2016</v>
          </cell>
          <cell r="E134">
            <v>41</v>
          </cell>
          <cell r="F134" t="str">
            <v>0410</v>
          </cell>
          <cell r="G134" t="str">
            <v>J009</v>
          </cell>
          <cell r="H134" t="str">
            <v>SPEED SENSOR:</v>
          </cell>
          <cell r="I134" t="str">
            <v>Hastighetssensor</v>
          </cell>
          <cell r="K134" t="str">
            <v>BOSCH</v>
          </cell>
          <cell r="L134" t="str">
            <v>Kontakta BOSCH</v>
          </cell>
        </row>
        <row r="135">
          <cell r="B135" t="str">
            <v>YEC1404731Batteri</v>
          </cell>
          <cell r="C135" t="str">
            <v>YEC1404731</v>
          </cell>
          <cell r="D135">
            <v>2016</v>
          </cell>
          <cell r="E135">
            <v>42</v>
          </cell>
          <cell r="F135" t="str">
            <v>0420</v>
          </cell>
          <cell r="G135" t="str">
            <v>J002</v>
          </cell>
          <cell r="H135" t="str">
            <v>BATTERY:</v>
          </cell>
          <cell r="I135" t="str">
            <v>Batteri</v>
          </cell>
          <cell r="J135" t="str">
            <v xml:space="preserve"> Bosch Li-ion Power-Pack, D/T type 400Wh</v>
          </cell>
          <cell r="K135" t="str">
            <v>BOSCH</v>
          </cell>
          <cell r="L135" t="str">
            <v>Kontakta BOSCH</v>
          </cell>
        </row>
        <row r="136">
          <cell r="B136" t="str">
            <v>YEC1404731Batterihållare</v>
          </cell>
          <cell r="C136" t="str">
            <v>YEC1404731</v>
          </cell>
          <cell r="D136">
            <v>2016</v>
          </cell>
          <cell r="E136">
            <v>43</v>
          </cell>
          <cell r="F136" t="str">
            <v>0430</v>
          </cell>
          <cell r="G136" t="str">
            <v>J003</v>
          </cell>
          <cell r="H136" t="str">
            <v>BATTERY HOLDER/Slider</v>
          </cell>
          <cell r="I136" t="str">
            <v>Batterihållare</v>
          </cell>
          <cell r="K136" t="str">
            <v>BOSCH</v>
          </cell>
          <cell r="L136" t="str">
            <v>Kontakta BOSCH</v>
          </cell>
        </row>
        <row r="137">
          <cell r="B137" t="str">
            <v>YEC1404731Batteriladdare</v>
          </cell>
          <cell r="C137" t="str">
            <v>YEC1404731</v>
          </cell>
          <cell r="D137">
            <v>2016</v>
          </cell>
          <cell r="E137">
            <v>44</v>
          </cell>
          <cell r="F137" t="str">
            <v>0440</v>
          </cell>
          <cell r="G137" t="str">
            <v>J010</v>
          </cell>
          <cell r="H137" t="str">
            <v>CHARGER:</v>
          </cell>
          <cell r="I137" t="str">
            <v>Batteriladdare</v>
          </cell>
          <cell r="J137" t="str">
            <v xml:space="preserve"> Bosch Rapid charger, AC 100-230 V</v>
          </cell>
          <cell r="K137" t="str">
            <v>BOSCH</v>
          </cell>
          <cell r="L137" t="str">
            <v>Kontakta BOSCH</v>
          </cell>
        </row>
        <row r="138">
          <cell r="B138" t="str">
            <v>YEC1404731Kontrollbox</v>
          </cell>
          <cell r="C138" t="str">
            <v>YEC1404731</v>
          </cell>
          <cell r="D138">
            <v>2016</v>
          </cell>
          <cell r="E138">
            <v>45</v>
          </cell>
          <cell r="F138" t="str">
            <v>0450</v>
          </cell>
          <cell r="G138" t="str">
            <v>J011</v>
          </cell>
          <cell r="H138" t="str">
            <v>Controller</v>
          </cell>
          <cell r="I138" t="str">
            <v>Kontrollbox</v>
          </cell>
          <cell r="J138" t="str">
            <v xml:space="preserve"> W/Motor</v>
          </cell>
          <cell r="K138" t="str">
            <v>BOSCH</v>
          </cell>
          <cell r="L138" t="str">
            <v>Kontakta BOSCH</v>
          </cell>
        </row>
        <row r="139">
          <cell r="B139" t="str">
            <v>YEC1404731Växelöra</v>
          </cell>
          <cell r="C139" t="str">
            <v>YEC1404731</v>
          </cell>
          <cell r="D139">
            <v>2016</v>
          </cell>
          <cell r="E139">
            <v>46</v>
          </cell>
          <cell r="F139" t="str">
            <v>0460</v>
          </cell>
          <cell r="G139" t="str">
            <v>D005</v>
          </cell>
          <cell r="H139" t="str">
            <v>Gear hanger</v>
          </cell>
          <cell r="I139" t="str">
            <v>Växelöra</v>
          </cell>
          <cell r="L139" t="e">
            <v>#N/A</v>
          </cell>
        </row>
        <row r="140">
          <cell r="B140" t="str">
            <v>YEC1405331RAM</v>
          </cell>
          <cell r="C140" t="str">
            <v>YEC1405331</v>
          </cell>
          <cell r="D140">
            <v>2016</v>
          </cell>
          <cell r="E140">
            <v>1</v>
          </cell>
          <cell r="F140" t="str">
            <v>0010</v>
          </cell>
          <cell r="G140" t="str">
            <v>A001</v>
          </cell>
          <cell r="H140" t="str">
            <v>PAINTED FRAME</v>
          </cell>
          <cell r="I140" t="str">
            <v>RAM</v>
          </cell>
          <cell r="J140" t="str">
            <v xml:space="preserve"> alu 27.5"</v>
          </cell>
          <cell r="K140" t="str">
            <v>FRAME</v>
          </cell>
          <cell r="L140" t="e">
            <v>#N/A</v>
          </cell>
        </row>
        <row r="141">
          <cell r="B141" t="str">
            <v>YEC1405331Framgaffel</v>
          </cell>
          <cell r="C141" t="str">
            <v>YEC1405331</v>
          </cell>
          <cell r="D141">
            <v>2016</v>
          </cell>
          <cell r="E141">
            <v>2</v>
          </cell>
          <cell r="F141" t="str">
            <v>0020</v>
          </cell>
          <cell r="G141" t="str">
            <v>A002</v>
          </cell>
          <cell r="H141" t="str">
            <v>PAINTED FORK</v>
          </cell>
          <cell r="I141" t="str">
            <v>Framgaffel</v>
          </cell>
          <cell r="J141" t="str">
            <v>C1625217-265-BK SF29 AL1"5 9mm XC30 TK29 CRN 100mm</v>
          </cell>
          <cell r="K141" t="str">
            <v>C1625217-265-BK</v>
          </cell>
          <cell r="L141" t="e">
            <v>#N/A</v>
          </cell>
        </row>
        <row r="142">
          <cell r="B142" t="str">
            <v>YEC1405331Styrlager</v>
          </cell>
          <cell r="C142" t="str">
            <v>YEC1405331</v>
          </cell>
          <cell r="D142">
            <v>2016</v>
          </cell>
          <cell r="E142">
            <v>3</v>
          </cell>
          <cell r="F142" t="str">
            <v>0030</v>
          </cell>
          <cell r="G142" t="str">
            <v>B001</v>
          </cell>
          <cell r="H142" t="str">
            <v>Head Set</v>
          </cell>
          <cell r="I142" t="str">
            <v>Styrlager</v>
          </cell>
          <cell r="J142" t="str">
            <v>C2105158 HST AL 118-1,5 ORBIT NO.42/ACB</v>
          </cell>
          <cell r="K142" t="str">
            <v>C2105158</v>
          </cell>
          <cell r="L142" t="str">
            <v>C2100141</v>
          </cell>
        </row>
        <row r="143">
          <cell r="B143" t="str">
            <v xml:space="preserve">YEC1405331Styrstam </v>
          </cell>
          <cell r="C143" t="str">
            <v>YEC1405331</v>
          </cell>
          <cell r="D143">
            <v>2016</v>
          </cell>
          <cell r="E143">
            <v>4</v>
          </cell>
          <cell r="F143" t="str">
            <v>0040</v>
          </cell>
          <cell r="G143" t="str">
            <v>B002</v>
          </cell>
          <cell r="H143" t="str">
            <v>Handlebar Stem</v>
          </cell>
          <cell r="I143" t="str">
            <v xml:space="preserve">Styrstam </v>
          </cell>
          <cell r="J143" t="str">
            <v>C2205503-070 TEC AL6061-T6 3D FORGED, FACEPLATE ALLOY, STAINLESS BOLTS, NEGATIVE 7*32MM, W/MY16 TEC OBVIUS GRAPHICS</v>
          </cell>
          <cell r="K143" t="str">
            <v>C2205503-070</v>
          </cell>
          <cell r="L143" t="str">
            <v>C2200152-070</v>
          </cell>
        </row>
        <row r="144">
          <cell r="B144" t="str">
            <v>YEC1405331Styre</v>
          </cell>
          <cell r="C144" t="str">
            <v>YEC1405331</v>
          </cell>
          <cell r="D144">
            <v>2016</v>
          </cell>
          <cell r="E144">
            <v>5</v>
          </cell>
          <cell r="F144" t="str">
            <v>0050</v>
          </cell>
          <cell r="G144" t="str">
            <v>B003</v>
          </cell>
          <cell r="H144" t="str">
            <v>Handelbar</v>
          </cell>
          <cell r="I144" t="str">
            <v>Styre</v>
          </cell>
          <cell r="J144" t="str">
            <v>C2305873 TEC AL6061 DB, W: 700MM, : 31,8MM  BLACK, HB-RB12</v>
          </cell>
          <cell r="K144" t="str">
            <v>C2305873</v>
          </cell>
          <cell r="L144" t="str">
            <v>C2300459</v>
          </cell>
        </row>
        <row r="145">
          <cell r="B145" t="str">
            <v>YEC1405331Bromsgrepp H</v>
          </cell>
          <cell r="C145" t="str">
            <v>YEC1405331</v>
          </cell>
          <cell r="D145">
            <v>2016</v>
          </cell>
          <cell r="E145">
            <v>6</v>
          </cell>
          <cell r="F145" t="str">
            <v>0060</v>
          </cell>
          <cell r="G145" t="str">
            <v>C002</v>
          </cell>
          <cell r="H145" t="str">
            <v>Brake Lever R</v>
          </cell>
          <cell r="I145" t="str">
            <v>Bromsgrepp H</v>
          </cell>
          <cell r="J145" t="str">
            <v>- w/brakes</v>
          </cell>
          <cell r="K145" t="str">
            <v>Shimano</v>
          </cell>
          <cell r="L145" t="str">
            <v>Kontakta SHIMANO</v>
          </cell>
        </row>
        <row r="146">
          <cell r="B146" t="str">
            <v>YEC1405331Bromsgrepp V</v>
          </cell>
          <cell r="C146" t="str">
            <v>YEC1405331</v>
          </cell>
          <cell r="D146">
            <v>2016</v>
          </cell>
          <cell r="E146">
            <v>7</v>
          </cell>
          <cell r="F146" t="str">
            <v>0070</v>
          </cell>
          <cell r="G146" t="str">
            <v>C001</v>
          </cell>
          <cell r="H146" t="str">
            <v>Brake Lever L</v>
          </cell>
          <cell r="I146" t="str">
            <v>Bromsgrepp V</v>
          </cell>
          <cell r="K146" t="str">
            <v>Shimano</v>
          </cell>
          <cell r="L146" t="str">
            <v>Kontakta SHIMANO</v>
          </cell>
        </row>
        <row r="147">
          <cell r="B147" t="str">
            <v>YEC1405331Växelreglage H</v>
          </cell>
          <cell r="C147" t="str">
            <v>YEC1405331</v>
          </cell>
          <cell r="D147">
            <v>2016</v>
          </cell>
          <cell r="E147">
            <v>8</v>
          </cell>
          <cell r="F147" t="str">
            <v>0080</v>
          </cell>
          <cell r="G147" t="str">
            <v>D002</v>
          </cell>
          <cell r="H147" t="str">
            <v>Shift Lever R</v>
          </cell>
          <cell r="I147" t="str">
            <v>Växelreglage H</v>
          </cell>
          <cell r="J147" t="str">
            <v>KSLM610RA Shimano Deore                                                                                                                                                                                            10 speeds black</v>
          </cell>
          <cell r="K147" t="str">
            <v>KSLM610RA</v>
          </cell>
          <cell r="L147" t="str">
            <v>Kontakta SHIMANO</v>
          </cell>
        </row>
        <row r="148">
          <cell r="B148" t="str">
            <v>YEC1405331Växelreglage V</v>
          </cell>
          <cell r="C148" t="str">
            <v>YEC1405331</v>
          </cell>
          <cell r="D148">
            <v>2016</v>
          </cell>
          <cell r="E148">
            <v>9</v>
          </cell>
          <cell r="F148" t="str">
            <v>0090</v>
          </cell>
          <cell r="G148" t="str">
            <v>D001</v>
          </cell>
          <cell r="H148" t="str">
            <v>Shift Lever L</v>
          </cell>
          <cell r="I148" t="str">
            <v>Växelreglage V</v>
          </cell>
          <cell r="L148" t="e">
            <v>#N/A</v>
          </cell>
        </row>
        <row r="149">
          <cell r="B149" t="str">
            <v>YEC1405331Handtag par</v>
          </cell>
          <cell r="C149" t="str">
            <v>YEC1405331</v>
          </cell>
          <cell r="D149">
            <v>2016</v>
          </cell>
          <cell r="E149">
            <v>10</v>
          </cell>
          <cell r="F149" t="str">
            <v>0100</v>
          </cell>
          <cell r="G149" t="str">
            <v>B004</v>
          </cell>
          <cell r="H149" t="str">
            <v>Grip R</v>
          </cell>
          <cell r="I149" t="str">
            <v>Handtag par</v>
          </cell>
          <cell r="J149" t="str">
            <v>C2505271 x2 Velo VLG539-AD2 130 Black</v>
          </cell>
          <cell r="K149" t="str">
            <v>C2505271</v>
          </cell>
          <cell r="L149" t="str">
            <v>C2500212</v>
          </cell>
        </row>
        <row r="150">
          <cell r="B150" t="str">
            <v>YEC1405331Frambroms</v>
          </cell>
          <cell r="C150" t="str">
            <v>YEC1405331</v>
          </cell>
          <cell r="D150">
            <v>2016</v>
          </cell>
          <cell r="E150">
            <v>11</v>
          </cell>
          <cell r="F150" t="str">
            <v>0110</v>
          </cell>
          <cell r="G150" t="str">
            <v>C003</v>
          </cell>
          <cell r="H150" t="str">
            <v xml:space="preserve">Brake front </v>
          </cell>
          <cell r="I150" t="str">
            <v>Frambroms</v>
          </cell>
          <cell r="J150" t="str">
            <v>AM355LFURX075
AM355RRURX150
ASMMAF180PP2
   KSMMAR180PSA
ASMRT56M (x2) Shimano M355 Hydro disc
Shimano rotor 180mm, 6 bolts</v>
          </cell>
          <cell r="K150" t="str">
            <v>AM355LFURX075</v>
          </cell>
          <cell r="L150" t="str">
            <v>Kontakta SHIMANO</v>
          </cell>
        </row>
        <row r="151">
          <cell r="B151" t="str">
            <v>YEC1405331Bakbroms</v>
          </cell>
          <cell r="C151" t="str">
            <v>YEC1405331</v>
          </cell>
          <cell r="D151">
            <v>2016</v>
          </cell>
          <cell r="E151">
            <v>12</v>
          </cell>
          <cell r="F151" t="str">
            <v>0120</v>
          </cell>
          <cell r="G151" t="str">
            <v>C004</v>
          </cell>
          <cell r="H151" t="str">
            <v>Brake rear</v>
          </cell>
          <cell r="I151" t="str">
            <v>Bakbroms</v>
          </cell>
          <cell r="K151" t="str">
            <v>Shimano</v>
          </cell>
          <cell r="L151" t="str">
            <v>Kontakta SHIMANO</v>
          </cell>
        </row>
        <row r="152">
          <cell r="B152" t="str">
            <v>YEC1405331Vevlager</v>
          </cell>
          <cell r="C152" t="str">
            <v>YEC1405331</v>
          </cell>
          <cell r="D152">
            <v>2016</v>
          </cell>
          <cell r="E152">
            <v>13</v>
          </cell>
          <cell r="F152" t="str">
            <v>0130</v>
          </cell>
          <cell r="G152" t="str">
            <v>E001</v>
          </cell>
          <cell r="H152" t="str">
            <v xml:space="preserve">BB-set </v>
          </cell>
          <cell r="I152" t="str">
            <v>Vevlager</v>
          </cell>
          <cell r="K152" t="str">
            <v>INGÅR I MOTORN</v>
          </cell>
          <cell r="L152" t="str">
            <v>Ingår i motorn</v>
          </cell>
        </row>
        <row r="153">
          <cell r="B153" t="str">
            <v>YEC1405331Vevparti</v>
          </cell>
          <cell r="C153" t="str">
            <v>YEC1405331</v>
          </cell>
          <cell r="D153">
            <v>2016</v>
          </cell>
          <cell r="E153">
            <v>14</v>
          </cell>
          <cell r="F153" t="str">
            <v>0140</v>
          </cell>
          <cell r="G153" t="str">
            <v>E002</v>
          </cell>
          <cell r="H153" t="str">
            <v>Front Chainwheel</v>
          </cell>
          <cell r="I153" t="str">
            <v>Vevparti</v>
          </cell>
          <cell r="J153" t="str">
            <v>C3305688-170-BK
+ C8655469 FSA A-Drive  Bosch gen 2, black 
+ crankset screw x2</v>
          </cell>
          <cell r="K153" t="str">
            <v>C3305688-170-BK</v>
          </cell>
          <cell r="L153" t="e">
            <v>#N/A</v>
          </cell>
        </row>
        <row r="154">
          <cell r="B154" t="str">
            <v>YEC1405331Kedjeskydd</v>
          </cell>
          <cell r="C154" t="str">
            <v>YEC1405331</v>
          </cell>
          <cell r="D154">
            <v>2016</v>
          </cell>
          <cell r="E154">
            <v>15</v>
          </cell>
          <cell r="F154" t="str">
            <v>0150</v>
          </cell>
          <cell r="G154" t="str">
            <v>H001</v>
          </cell>
          <cell r="H154" t="str">
            <v>Chain guard</v>
          </cell>
          <cell r="I154" t="str">
            <v>Kedjeskydd</v>
          </cell>
          <cell r="K154" t="str">
            <v>EMPTY</v>
          </cell>
          <cell r="L154" t="e">
            <v>#N/A</v>
          </cell>
        </row>
        <row r="155">
          <cell r="B155" t="str">
            <v>YEC1405331Kedjeskyddsfäste</v>
          </cell>
          <cell r="C155" t="str">
            <v>YEC1405331</v>
          </cell>
          <cell r="D155">
            <v>2016</v>
          </cell>
          <cell r="E155">
            <v>16</v>
          </cell>
          <cell r="F155" t="str">
            <v>0160</v>
          </cell>
          <cell r="G155" t="str">
            <v>H002</v>
          </cell>
          <cell r="H155" t="str">
            <v>Chain guard bracket</v>
          </cell>
          <cell r="I155" t="str">
            <v>Kedjeskyddsfäste</v>
          </cell>
          <cell r="K155" t="str">
            <v>EMPTY</v>
          </cell>
          <cell r="L155" t="e">
            <v>#N/A</v>
          </cell>
        </row>
        <row r="156">
          <cell r="B156" t="str">
            <v>YEC1405331Framväxel</v>
          </cell>
          <cell r="C156" t="str">
            <v>YEC1405331</v>
          </cell>
          <cell r="D156">
            <v>2016</v>
          </cell>
          <cell r="E156">
            <v>17</v>
          </cell>
          <cell r="F156" t="str">
            <v>0170</v>
          </cell>
          <cell r="G156" t="str">
            <v>D003</v>
          </cell>
          <cell r="H156" t="str">
            <v>Front Derailleur</v>
          </cell>
          <cell r="I156" t="str">
            <v>Framväxel</v>
          </cell>
          <cell r="K156" t="str">
            <v>EMPTY</v>
          </cell>
          <cell r="L156" t="e">
            <v>#N/A</v>
          </cell>
        </row>
        <row r="157">
          <cell r="B157" t="str">
            <v>YEC1405331Bakväxel</v>
          </cell>
          <cell r="C157" t="str">
            <v>YEC1405331</v>
          </cell>
          <cell r="D157">
            <v>2016</v>
          </cell>
          <cell r="E157">
            <v>18</v>
          </cell>
          <cell r="F157" t="str">
            <v>0180</v>
          </cell>
          <cell r="G157" t="str">
            <v>D004</v>
          </cell>
          <cell r="H157" t="str">
            <v>Rear Derailleur</v>
          </cell>
          <cell r="I157" t="str">
            <v>Bakväxel</v>
          </cell>
          <cell r="J157" t="str">
            <v>KRDM610SGSL Shimano Deore 10 S</v>
          </cell>
          <cell r="K157" t="str">
            <v>KRDM610SGSL</v>
          </cell>
          <cell r="L157" t="str">
            <v>Kontakta SHIMANO</v>
          </cell>
        </row>
        <row r="158">
          <cell r="B158" t="str">
            <v>YEC1405331Kedja</v>
          </cell>
          <cell r="C158" t="str">
            <v>YEC1405331</v>
          </cell>
          <cell r="D158">
            <v>2016</v>
          </cell>
          <cell r="E158">
            <v>19</v>
          </cell>
          <cell r="F158" t="str">
            <v>0190</v>
          </cell>
          <cell r="G158" t="str">
            <v>E003</v>
          </cell>
          <cell r="H158" t="str">
            <v xml:space="preserve">Chain </v>
          </cell>
          <cell r="I158" t="str">
            <v>Kedja</v>
          </cell>
          <cell r="J158" t="str">
            <v>C3405049-XXX KMC DX-10SC-XXX</v>
          </cell>
          <cell r="K158" t="str">
            <v>C3405049</v>
          </cell>
          <cell r="L158" t="e">
            <v>#N/A</v>
          </cell>
        </row>
        <row r="159">
          <cell r="B159" t="str">
            <v>YEC1405331Kassett</v>
          </cell>
          <cell r="C159" t="str">
            <v>YEC1405331</v>
          </cell>
          <cell r="D159">
            <v>2016</v>
          </cell>
          <cell r="E159">
            <v>20</v>
          </cell>
          <cell r="F159" t="str">
            <v>0200</v>
          </cell>
          <cell r="G159" t="str">
            <v>E004</v>
          </cell>
          <cell r="H159" t="str">
            <v>Cassette Sprocket</v>
          </cell>
          <cell r="I159" t="str">
            <v>Kassett</v>
          </cell>
          <cell r="J159" t="str">
            <v>KCSHG8110134 Shimano CS-HG81-10
11 x 34</v>
          </cell>
          <cell r="K159" t="str">
            <v>KCSHG8110134</v>
          </cell>
          <cell r="L159" t="str">
            <v>Kontakta SHIMANO</v>
          </cell>
        </row>
        <row r="160">
          <cell r="B160" t="str">
            <v>YEC1405331Framhjul</v>
          </cell>
          <cell r="C160" t="str">
            <v>YEC1405331</v>
          </cell>
          <cell r="D160">
            <v>2016</v>
          </cell>
          <cell r="E160">
            <v>21</v>
          </cell>
          <cell r="F160" t="str">
            <v>0210</v>
          </cell>
          <cell r="G160" t="str">
            <v>F001</v>
          </cell>
          <cell r="H160" t="str">
            <v>Front hub</v>
          </cell>
          <cell r="I160" t="str">
            <v>Framhjul</v>
          </cell>
          <cell r="J160" t="str">
            <v>C4305117 Joytech D041DSE</v>
          </cell>
          <cell r="K160" t="str">
            <v>C4305117</v>
          </cell>
          <cell r="L160" t="e">
            <v>#N/A</v>
          </cell>
        </row>
        <row r="161">
          <cell r="B161" t="str">
            <v>YEC1405331Bakhjul</v>
          </cell>
          <cell r="C161" t="str">
            <v>YEC1405331</v>
          </cell>
          <cell r="D161">
            <v>2016</v>
          </cell>
          <cell r="E161">
            <v>22</v>
          </cell>
          <cell r="F161" t="str">
            <v>0220</v>
          </cell>
          <cell r="G161" t="str">
            <v>F002</v>
          </cell>
          <cell r="H161" t="str">
            <v>Rear hub</v>
          </cell>
          <cell r="I161" t="str">
            <v>Bakhjul</v>
          </cell>
          <cell r="J161" t="str">
            <v>C4405081 Joytech D142DSE</v>
          </cell>
          <cell r="K161" t="str">
            <v>C4405081</v>
          </cell>
          <cell r="L161" t="e">
            <v>#N/A</v>
          </cell>
        </row>
        <row r="162">
          <cell r="B162" t="str">
            <v>YEC1405331Däck</v>
          </cell>
          <cell r="C162" t="str">
            <v>YEC1405331</v>
          </cell>
          <cell r="D162">
            <v>2016</v>
          </cell>
          <cell r="E162">
            <v>23</v>
          </cell>
          <cell r="F162" t="str">
            <v>0230</v>
          </cell>
          <cell r="G162" t="str">
            <v>F003</v>
          </cell>
          <cell r="H162" t="str">
            <v>Tire</v>
          </cell>
          <cell r="I162" t="str">
            <v>Däck</v>
          </cell>
          <cell r="J162" t="str">
            <v>C4906038 PYTHON NG 29x2.10 TS</v>
          </cell>
          <cell r="K162" t="str">
            <v>C4906038</v>
          </cell>
          <cell r="L162" t="str">
            <v>C4901436</v>
          </cell>
        </row>
        <row r="163">
          <cell r="B163" t="str">
            <v>YEC1405331Skärmar set</v>
          </cell>
          <cell r="C163" t="str">
            <v>YEC1405331</v>
          </cell>
          <cell r="D163">
            <v>2016</v>
          </cell>
          <cell r="E163">
            <v>24</v>
          </cell>
          <cell r="F163" t="str">
            <v>0240</v>
          </cell>
          <cell r="G163" t="str">
            <v>H003</v>
          </cell>
          <cell r="H163" t="str">
            <v xml:space="preserve">Mudguard front   </v>
          </cell>
          <cell r="I163" t="str">
            <v>Skärmar set</v>
          </cell>
          <cell r="K163" t="str">
            <v>EMPTY</v>
          </cell>
          <cell r="L163" t="e">
            <v>#N/A</v>
          </cell>
        </row>
        <row r="164">
          <cell r="B164" t="str">
            <v>YEC1405331Pakethållare</v>
          </cell>
          <cell r="C164" t="str">
            <v>YEC1405331</v>
          </cell>
          <cell r="D164">
            <v>2016</v>
          </cell>
          <cell r="E164">
            <v>25</v>
          </cell>
          <cell r="F164" t="str">
            <v>0250</v>
          </cell>
          <cell r="G164" t="str">
            <v>H004</v>
          </cell>
          <cell r="H164" t="str">
            <v>Carrier</v>
          </cell>
          <cell r="I164" t="str">
            <v>Pakethållare</v>
          </cell>
          <cell r="K164" t="str">
            <v>EMPTY</v>
          </cell>
          <cell r="L164" t="e">
            <v>#N/A</v>
          </cell>
        </row>
        <row r="165">
          <cell r="B165" t="str">
            <v>YEC1405331Sadel</v>
          </cell>
          <cell r="C165" t="str">
            <v>YEC1405331</v>
          </cell>
          <cell r="D165">
            <v>2016</v>
          </cell>
          <cell r="E165">
            <v>26</v>
          </cell>
          <cell r="F165" t="str">
            <v>0260</v>
          </cell>
          <cell r="G165" t="str">
            <v>G001</v>
          </cell>
          <cell r="H165" t="str">
            <v>Saddle</v>
          </cell>
          <cell r="I165" t="str">
            <v>Sadel</v>
          </cell>
          <cell r="J165" t="str">
            <v>C7106042 DURUS NP1-01 BLK, 1-01, BLK BUMPER, BLK STEEL RAIL, GLOSSY SECTION+WHITE TEC DURUS</v>
          </cell>
          <cell r="K165" t="str">
            <v>C7106042</v>
          </cell>
          <cell r="L165" t="str">
            <v>C7100689</v>
          </cell>
        </row>
        <row r="166">
          <cell r="B166" t="str">
            <v>YEC1405331Sadelstolpe</v>
          </cell>
          <cell r="C166" t="str">
            <v>YEC1405331</v>
          </cell>
          <cell r="D166">
            <v>2016</v>
          </cell>
          <cell r="E166">
            <v>27</v>
          </cell>
          <cell r="F166" t="str">
            <v>0270</v>
          </cell>
          <cell r="G166" t="str">
            <v>G002</v>
          </cell>
          <cell r="H166" t="str">
            <v>Seatpost</v>
          </cell>
          <cell r="I166" t="str">
            <v>Sadelstolpe</v>
          </cell>
          <cell r="J166" t="str">
            <v>C7205461 Kalloy SP-612N Black 30.9mm 350mm</v>
          </cell>
          <cell r="K166" t="str">
            <v>C7205461</v>
          </cell>
          <cell r="L166" t="e">
            <v>#N/A</v>
          </cell>
        </row>
        <row r="167">
          <cell r="B167" t="str">
            <v>YEC1405331Sadelrörsklämma</v>
          </cell>
          <cell r="C167" t="str">
            <v>YEC1405331</v>
          </cell>
          <cell r="D167">
            <v>2016</v>
          </cell>
          <cell r="E167">
            <v>28</v>
          </cell>
          <cell r="F167" t="str">
            <v>0280</v>
          </cell>
          <cell r="G167" t="str">
            <v>G003</v>
          </cell>
          <cell r="H167" t="str">
            <v>Seat Clamp</v>
          </cell>
          <cell r="I167" t="str">
            <v>Sadelrörsklämma</v>
          </cell>
          <cell r="J167" t="str">
            <v>C7305061 AT115 35mm black</v>
          </cell>
          <cell r="K167" t="str">
            <v>C7305061</v>
          </cell>
          <cell r="L167" t="str">
            <v>C7300027-350</v>
          </cell>
        </row>
        <row r="168">
          <cell r="B168" t="str">
            <v>YEC1405331Framlampa</v>
          </cell>
          <cell r="C168" t="str">
            <v>YEC1405331</v>
          </cell>
          <cell r="D168">
            <v>2016</v>
          </cell>
          <cell r="E168">
            <v>29</v>
          </cell>
          <cell r="F168" t="str">
            <v>0290</v>
          </cell>
          <cell r="G168" t="str">
            <v>H005</v>
          </cell>
          <cell r="H168" t="str">
            <v>Front light</v>
          </cell>
          <cell r="I168" t="str">
            <v>Framlampa</v>
          </cell>
          <cell r="J168" t="str">
            <v>C8025136 + C8025136-CL 31,8
running change
C80250?? Jos Illico + CL 31,8
running change 
Buchel France One</v>
          </cell>
          <cell r="K168" t="str">
            <v>EMPTY</v>
          </cell>
          <cell r="L168" t="e">
            <v>#N/A</v>
          </cell>
        </row>
        <row r="169">
          <cell r="B169" t="str">
            <v>YEC1405331Baklampa</v>
          </cell>
          <cell r="C169" t="str">
            <v>YEC1405331</v>
          </cell>
          <cell r="D169">
            <v>2016</v>
          </cell>
          <cell r="E169">
            <v>30</v>
          </cell>
          <cell r="F169" t="str">
            <v>0300</v>
          </cell>
          <cell r="G169" t="str">
            <v>H006</v>
          </cell>
          <cell r="H169" t="str">
            <v>Light, Rear</v>
          </cell>
          <cell r="I169" t="str">
            <v>Baklampa</v>
          </cell>
          <cell r="J169" t="str">
            <v>C8025138
running change 
Buchel C8025170 Jos Presto
running change 
Buchel Lucoflex 51125636</v>
          </cell>
          <cell r="K169" t="str">
            <v>C8025138</v>
          </cell>
          <cell r="L169" t="e">
            <v>#N/A</v>
          </cell>
        </row>
        <row r="170">
          <cell r="B170" t="str">
            <v>YEC1405331Låssats</v>
          </cell>
          <cell r="C170" t="str">
            <v>YEC1405331</v>
          </cell>
          <cell r="D170">
            <v>2016</v>
          </cell>
          <cell r="E170">
            <v>31</v>
          </cell>
          <cell r="F170" t="str">
            <v>0310</v>
          </cell>
          <cell r="G170" t="str">
            <v>H007</v>
          </cell>
          <cell r="H170" t="str">
            <v>Lock</v>
          </cell>
          <cell r="I170" t="str">
            <v>Låssats</v>
          </cell>
          <cell r="K170" t="str">
            <v>EMPTY</v>
          </cell>
          <cell r="L170" t="e">
            <v>#N/A</v>
          </cell>
        </row>
        <row r="171">
          <cell r="B171" t="str">
            <v>YEC1405331Stöd</v>
          </cell>
          <cell r="C171" t="str">
            <v>YEC1405331</v>
          </cell>
          <cell r="D171">
            <v>2016</v>
          </cell>
          <cell r="E171">
            <v>32</v>
          </cell>
          <cell r="F171" t="str">
            <v>0320</v>
          </cell>
          <cell r="G171" t="str">
            <v>H008</v>
          </cell>
          <cell r="H171" t="str">
            <v>Kick stand</v>
          </cell>
          <cell r="I171" t="str">
            <v>Stöd</v>
          </cell>
          <cell r="K171" t="str">
            <v>EMPTY</v>
          </cell>
          <cell r="L171" t="e">
            <v>#N/A</v>
          </cell>
        </row>
        <row r="172">
          <cell r="B172" t="str">
            <v>YEC1405331Korg</v>
          </cell>
          <cell r="C172" t="str">
            <v>YEC1405331</v>
          </cell>
          <cell r="D172">
            <v>2016</v>
          </cell>
          <cell r="E172">
            <v>33</v>
          </cell>
          <cell r="F172" t="str">
            <v>0330</v>
          </cell>
          <cell r="G172" t="str">
            <v>H009</v>
          </cell>
          <cell r="H172" t="str">
            <v>Basket / Fr carrier</v>
          </cell>
          <cell r="I172" t="str">
            <v>Korg</v>
          </cell>
          <cell r="K172" t="str">
            <v>EMPTY</v>
          </cell>
          <cell r="L172" t="e">
            <v>#N/A</v>
          </cell>
        </row>
        <row r="173">
          <cell r="B173" t="str">
            <v>YEC1405331Pedaler</v>
          </cell>
          <cell r="C173" t="str">
            <v>YEC1405331</v>
          </cell>
          <cell r="D173">
            <v>2016</v>
          </cell>
          <cell r="E173">
            <v>34</v>
          </cell>
          <cell r="F173" t="str">
            <v>0340</v>
          </cell>
          <cell r="G173" t="str">
            <v>E005</v>
          </cell>
          <cell r="H173" t="str">
            <v xml:space="preserve">Pedal </v>
          </cell>
          <cell r="I173" t="str">
            <v>Pedaler</v>
          </cell>
          <cell r="J173" t="str">
            <v>C3505032 Feimin FP-906 resin/steel cage</v>
          </cell>
          <cell r="K173" t="str">
            <v>C3505032</v>
          </cell>
          <cell r="L173" t="str">
            <v>C3500020</v>
          </cell>
        </row>
        <row r="174">
          <cell r="B174" t="str">
            <v>YEC1405331Motor</v>
          </cell>
          <cell r="C174" t="str">
            <v>YEC1405331</v>
          </cell>
          <cell r="D174">
            <v>2016</v>
          </cell>
          <cell r="E174">
            <v>35</v>
          </cell>
          <cell r="F174" t="str">
            <v>0350</v>
          </cell>
          <cell r="G174" t="str">
            <v>J001</v>
          </cell>
          <cell r="H174" t="str">
            <v>DRIVE UNIT:</v>
          </cell>
          <cell r="I174" t="str">
            <v>Motor</v>
          </cell>
          <cell r="J174" t="str">
            <v xml:space="preserve"> Bosch driving unit Gen 2, Performance Cruise</v>
          </cell>
          <cell r="K174" t="str">
            <v>BOSCH</v>
          </cell>
          <cell r="L174" t="str">
            <v>Kontakta BOSCH</v>
          </cell>
        </row>
        <row r="175">
          <cell r="B175" t="str">
            <v>YEC1405331Display</v>
          </cell>
          <cell r="C175" t="str">
            <v>YEC1405331</v>
          </cell>
          <cell r="D175">
            <v>2016</v>
          </cell>
          <cell r="E175">
            <v>36</v>
          </cell>
          <cell r="F175" t="str">
            <v>0360</v>
          </cell>
          <cell r="G175" t="str">
            <v>J004</v>
          </cell>
          <cell r="H175" t="str">
            <v>DISPLAY:</v>
          </cell>
          <cell r="I175" t="str">
            <v>Display</v>
          </cell>
          <cell r="K175" t="str">
            <v>BOSCH</v>
          </cell>
          <cell r="L175" t="str">
            <v>Kontakta BOSCH</v>
          </cell>
        </row>
        <row r="176">
          <cell r="B176" t="str">
            <v>YEC1405331EB-Bus kabel</v>
          </cell>
          <cell r="C176" t="str">
            <v>YEC1405331</v>
          </cell>
          <cell r="D176">
            <v>2016</v>
          </cell>
          <cell r="E176">
            <v>37</v>
          </cell>
          <cell r="F176" t="str">
            <v>0370</v>
          </cell>
          <cell r="G176" t="str">
            <v>J005</v>
          </cell>
          <cell r="H176" t="str">
            <v>EB-BUS CABLE:</v>
          </cell>
          <cell r="I176" t="str">
            <v>EB-Bus kabel</v>
          </cell>
          <cell r="K176" t="str">
            <v>BOSCH</v>
          </cell>
          <cell r="L176" t="str">
            <v>Kontakta BOSCH</v>
          </cell>
        </row>
        <row r="177">
          <cell r="B177" t="str">
            <v>YEC1405331Motorkabel</v>
          </cell>
          <cell r="C177" t="str">
            <v>YEC1405331</v>
          </cell>
          <cell r="D177">
            <v>2016</v>
          </cell>
          <cell r="E177">
            <v>38</v>
          </cell>
          <cell r="F177" t="str">
            <v>0380</v>
          </cell>
          <cell r="G177" t="str">
            <v>J006</v>
          </cell>
          <cell r="H177" t="str">
            <v>POWER CABLE:</v>
          </cell>
          <cell r="I177" t="str">
            <v>Motorkabel</v>
          </cell>
          <cell r="K177" t="str">
            <v>BOSCH</v>
          </cell>
          <cell r="L177" t="str">
            <v>Kontakta BOSCH</v>
          </cell>
        </row>
        <row r="178">
          <cell r="B178" t="str">
            <v>YEC1405331Kabel framlampa</v>
          </cell>
          <cell r="C178" t="str">
            <v>YEC1405331</v>
          </cell>
          <cell r="D178">
            <v>2016</v>
          </cell>
          <cell r="E178">
            <v>39</v>
          </cell>
          <cell r="F178" t="str">
            <v>0390</v>
          </cell>
          <cell r="G178" t="str">
            <v>J007</v>
          </cell>
          <cell r="H178" t="str">
            <v>F. LIGHT CABLE:</v>
          </cell>
          <cell r="I178" t="str">
            <v>Kabel framlampa</v>
          </cell>
          <cell r="K178" t="str">
            <v>EMPTY</v>
          </cell>
          <cell r="L178" t="e">
            <v>#N/A</v>
          </cell>
        </row>
        <row r="179">
          <cell r="B179" t="str">
            <v>YEC1405331Kabel baklampa</v>
          </cell>
          <cell r="C179" t="str">
            <v>YEC1405331</v>
          </cell>
          <cell r="D179">
            <v>2016</v>
          </cell>
          <cell r="E179">
            <v>40</v>
          </cell>
          <cell r="F179" t="str">
            <v>0400</v>
          </cell>
          <cell r="G179" t="str">
            <v>J008</v>
          </cell>
          <cell r="H179" t="str">
            <v>R. LIGHT CABLE:</v>
          </cell>
          <cell r="I179" t="str">
            <v>Kabel baklampa</v>
          </cell>
          <cell r="K179" t="str">
            <v>EMPTY</v>
          </cell>
          <cell r="L179" t="e">
            <v>#N/A</v>
          </cell>
        </row>
        <row r="180">
          <cell r="B180" t="str">
            <v>YEC1405331Hastighetssensor</v>
          </cell>
          <cell r="C180" t="str">
            <v>YEC1405331</v>
          </cell>
          <cell r="D180">
            <v>2016</v>
          </cell>
          <cell r="E180">
            <v>41</v>
          </cell>
          <cell r="F180" t="str">
            <v>0410</v>
          </cell>
          <cell r="G180" t="str">
            <v>J009</v>
          </cell>
          <cell r="H180" t="str">
            <v>SPEED SENSOR:</v>
          </cell>
          <cell r="I180" t="str">
            <v>Hastighetssensor</v>
          </cell>
          <cell r="K180" t="str">
            <v>BOSCH</v>
          </cell>
          <cell r="L180" t="str">
            <v>Kontakta BOSCH</v>
          </cell>
        </row>
        <row r="181">
          <cell r="B181" t="str">
            <v>YEC1405331Batteri</v>
          </cell>
          <cell r="C181" t="str">
            <v>YEC1405331</v>
          </cell>
          <cell r="D181">
            <v>2016</v>
          </cell>
          <cell r="E181">
            <v>42</v>
          </cell>
          <cell r="F181" t="str">
            <v>0420</v>
          </cell>
          <cell r="G181" t="str">
            <v>J002</v>
          </cell>
          <cell r="H181" t="str">
            <v>BATTERY:</v>
          </cell>
          <cell r="I181" t="str">
            <v>Batteri</v>
          </cell>
          <cell r="J181" t="str">
            <v xml:space="preserve"> Bosch Li-ion Power-Pack, D/T type 400Wh</v>
          </cell>
          <cell r="K181" t="str">
            <v>BOSCH</v>
          </cell>
          <cell r="L181" t="str">
            <v>Kontakta BOSCH</v>
          </cell>
        </row>
        <row r="182">
          <cell r="B182" t="str">
            <v>YEC1405331Batterihållare</v>
          </cell>
          <cell r="C182" t="str">
            <v>YEC1405331</v>
          </cell>
          <cell r="D182">
            <v>2016</v>
          </cell>
          <cell r="E182">
            <v>43</v>
          </cell>
          <cell r="F182" t="str">
            <v>0430</v>
          </cell>
          <cell r="G182" t="str">
            <v>J003</v>
          </cell>
          <cell r="H182" t="str">
            <v>BATTERY HOLDER/Slider</v>
          </cell>
          <cell r="I182" t="str">
            <v>Batterihållare</v>
          </cell>
          <cell r="K182" t="str">
            <v>BOSCH</v>
          </cell>
          <cell r="L182" t="str">
            <v>Kontakta BOSCH</v>
          </cell>
        </row>
        <row r="183">
          <cell r="B183" t="str">
            <v>YEC1405331Batteriladdare</v>
          </cell>
          <cell r="C183" t="str">
            <v>YEC1405331</v>
          </cell>
          <cell r="D183">
            <v>2016</v>
          </cell>
          <cell r="E183">
            <v>44</v>
          </cell>
          <cell r="F183" t="str">
            <v>0440</v>
          </cell>
          <cell r="G183" t="str">
            <v>J010</v>
          </cell>
          <cell r="H183" t="str">
            <v>CHARGER:</v>
          </cell>
          <cell r="I183" t="str">
            <v>Batteriladdare</v>
          </cell>
          <cell r="J183" t="str">
            <v xml:space="preserve"> Bosch Rapid charger, AC 100-230 V</v>
          </cell>
          <cell r="K183" t="str">
            <v>BOSCH</v>
          </cell>
          <cell r="L183" t="str">
            <v>Kontakta BOSCH</v>
          </cell>
        </row>
        <row r="184">
          <cell r="B184" t="str">
            <v>YEC1405331Kontrollbox</v>
          </cell>
          <cell r="C184" t="str">
            <v>YEC1405331</v>
          </cell>
          <cell r="D184">
            <v>2016</v>
          </cell>
          <cell r="E184">
            <v>45</v>
          </cell>
          <cell r="F184" t="str">
            <v>0450</v>
          </cell>
          <cell r="G184" t="str">
            <v>J011</v>
          </cell>
          <cell r="H184" t="str">
            <v>Controller</v>
          </cell>
          <cell r="I184" t="str">
            <v>Kontrollbox</v>
          </cell>
          <cell r="J184" t="str">
            <v xml:space="preserve"> W/Motor</v>
          </cell>
          <cell r="K184" t="str">
            <v>BOSCH</v>
          </cell>
          <cell r="L184" t="str">
            <v>Kontakta BOSCH</v>
          </cell>
        </row>
        <row r="185">
          <cell r="B185" t="str">
            <v>YEC1405331Växelöra</v>
          </cell>
          <cell r="C185" t="str">
            <v>YEC1405331</v>
          </cell>
          <cell r="D185">
            <v>2016</v>
          </cell>
          <cell r="E185">
            <v>46</v>
          </cell>
          <cell r="F185" t="str">
            <v>0460</v>
          </cell>
          <cell r="G185" t="str">
            <v>D005</v>
          </cell>
          <cell r="H185" t="str">
            <v>Gear hanger</v>
          </cell>
          <cell r="I185" t="str">
            <v>Växelöra</v>
          </cell>
          <cell r="L185" t="e">
            <v>#N/A</v>
          </cell>
        </row>
        <row r="186">
          <cell r="B186" t="str">
            <v>YEC3605531RAM</v>
          </cell>
          <cell r="C186" t="str">
            <v>YEC3605531</v>
          </cell>
          <cell r="D186">
            <v>2016</v>
          </cell>
          <cell r="E186">
            <v>1</v>
          </cell>
          <cell r="F186" t="str">
            <v>0010</v>
          </cell>
          <cell r="G186" t="str">
            <v>A001</v>
          </cell>
          <cell r="H186" t="str">
            <v>PAINTED FRAME</v>
          </cell>
          <cell r="I186" t="str">
            <v>RAM</v>
          </cell>
          <cell r="J186" t="str">
            <v>Sport Bosch 2 rigid  alu 28"</v>
          </cell>
          <cell r="K186" t="str">
            <v>FRAME</v>
          </cell>
          <cell r="L186" t="e">
            <v>#N/A</v>
          </cell>
        </row>
        <row r="187">
          <cell r="B187" t="str">
            <v>YEC3605531Framgaffel</v>
          </cell>
          <cell r="C187" t="str">
            <v>YEC3605531</v>
          </cell>
          <cell r="D187">
            <v>2016</v>
          </cell>
          <cell r="E187">
            <v>2</v>
          </cell>
          <cell r="F187" t="str">
            <v>0020</v>
          </cell>
          <cell r="G187" t="str">
            <v>A002</v>
          </cell>
          <cell r="H187" t="str">
            <v>PAINTED FORK</v>
          </cell>
          <cell r="I187" t="str">
            <v>Framgaffel</v>
          </cell>
          <cell r="J187" t="str">
            <v xml:space="preserve">C1605264-300 Lung I rigid alloy STD mount </v>
          </cell>
          <cell r="K187" t="str">
            <v>C1605264-300</v>
          </cell>
          <cell r="L187" t="e">
            <v>#N/A</v>
          </cell>
        </row>
        <row r="188">
          <cell r="B188" t="str">
            <v>YEC3605531Styrlager</v>
          </cell>
          <cell r="C188" t="str">
            <v>YEC3605531</v>
          </cell>
          <cell r="D188">
            <v>2016</v>
          </cell>
          <cell r="E188">
            <v>3</v>
          </cell>
          <cell r="F188" t="str">
            <v>0030</v>
          </cell>
          <cell r="G188" t="str">
            <v>B001</v>
          </cell>
          <cell r="H188" t="str">
            <v>Head Set</v>
          </cell>
          <cell r="I188" t="str">
            <v>Styrlager</v>
          </cell>
          <cell r="J188" t="str">
            <v>C2105069 FSA n°10P plastic cone</v>
          </cell>
          <cell r="K188" t="str">
            <v>C2105069</v>
          </cell>
          <cell r="L188" t="str">
            <v>C2100160</v>
          </cell>
        </row>
        <row r="189">
          <cell r="B189" t="str">
            <v xml:space="preserve">YEC3605531Styrstam </v>
          </cell>
          <cell r="C189" t="str">
            <v>YEC3605531</v>
          </cell>
          <cell r="D189">
            <v>2016</v>
          </cell>
          <cell r="E189">
            <v>4</v>
          </cell>
          <cell r="F189" t="str">
            <v>0040</v>
          </cell>
          <cell r="G189" t="str">
            <v>B002</v>
          </cell>
          <cell r="H189" t="str">
            <v>Handlebar Stem</v>
          </cell>
          <cell r="I189" t="str">
            <v xml:space="preserve">Styrstam </v>
          </cell>
          <cell r="J189" t="str">
            <v>C2205398-110-2 Lee Chi MA-47 31,8 Melt forged 4 bolt, 10*,  w/SE logo  + orange stripe</v>
          </cell>
          <cell r="K189" t="str">
            <v>C2205398-110-2</v>
          </cell>
          <cell r="L189" t="str">
            <v>C2200152-110</v>
          </cell>
        </row>
        <row r="190">
          <cell r="B190" t="str">
            <v>YEC3605531Styre</v>
          </cell>
          <cell r="C190" t="str">
            <v>YEC3605531</v>
          </cell>
          <cell r="D190">
            <v>2016</v>
          </cell>
          <cell r="E190">
            <v>5</v>
          </cell>
          <cell r="F190" t="str">
            <v>0050</v>
          </cell>
          <cell r="G190" t="str">
            <v>B003</v>
          </cell>
          <cell r="H190" t="str">
            <v>Handelbar</v>
          </cell>
          <cell r="I190" t="str">
            <v>Styre</v>
          </cell>
          <cell r="J190" t="str">
            <v>C2305744-2 Lee Chi HB-3188 Rise bar Shiny anodized Black 6061 PG, 1 print SE logo white/orange stripe 620mm</v>
          </cell>
          <cell r="K190" t="str">
            <v>C2305744-2</v>
          </cell>
          <cell r="L190" t="str">
            <v>C2300249</v>
          </cell>
        </row>
        <row r="191">
          <cell r="B191" t="str">
            <v>YEC3605531Bromsgrepp H</v>
          </cell>
          <cell r="C191" t="str">
            <v>YEC3605531</v>
          </cell>
          <cell r="D191">
            <v>2016</v>
          </cell>
          <cell r="E191">
            <v>6</v>
          </cell>
          <cell r="F191" t="str">
            <v>0060</v>
          </cell>
          <cell r="G191" t="str">
            <v>C002</v>
          </cell>
          <cell r="H191" t="str">
            <v>Brake Lever R</v>
          </cell>
          <cell r="I191" t="str">
            <v>Bromsgrepp H</v>
          </cell>
          <cell r="J191" t="str">
            <v>- w/brake</v>
          </cell>
          <cell r="K191" t="str">
            <v>NOT AVAILABLE</v>
          </cell>
          <cell r="L191" t="e">
            <v>#N/A</v>
          </cell>
        </row>
        <row r="192">
          <cell r="B192" t="str">
            <v>YEC3605531Bromsgrepp V</v>
          </cell>
          <cell r="C192" t="str">
            <v>YEC3605531</v>
          </cell>
          <cell r="D192">
            <v>2016</v>
          </cell>
          <cell r="E192">
            <v>7</v>
          </cell>
          <cell r="F192" t="str">
            <v>0070</v>
          </cell>
          <cell r="G192" t="str">
            <v>C001</v>
          </cell>
          <cell r="H192" t="str">
            <v>Brake Lever L</v>
          </cell>
          <cell r="I192" t="str">
            <v>Bromsgrepp V</v>
          </cell>
          <cell r="K192" t="str">
            <v>Shimano</v>
          </cell>
          <cell r="L192" t="str">
            <v>Kontakta SHIMANO</v>
          </cell>
        </row>
        <row r="193">
          <cell r="B193" t="str">
            <v>YEC3605531Växelreglage H</v>
          </cell>
          <cell r="C193" t="str">
            <v>YEC3605531</v>
          </cell>
          <cell r="D193">
            <v>2016</v>
          </cell>
          <cell r="E193">
            <v>8</v>
          </cell>
          <cell r="F193" t="str">
            <v>0080</v>
          </cell>
          <cell r="G193" t="str">
            <v>D002</v>
          </cell>
          <cell r="H193" t="str">
            <v>Shift Lever R</v>
          </cell>
          <cell r="I193" t="str">
            <v>Växelreglage H</v>
          </cell>
          <cell r="J193" t="str">
            <v>KSLM610RA Shimano Deore SL rapidfire 2014
30 speeds black</v>
          </cell>
          <cell r="K193" t="str">
            <v>KSLM610RA</v>
          </cell>
          <cell r="L193" t="str">
            <v>Kontakta SHIMANO</v>
          </cell>
        </row>
        <row r="194">
          <cell r="B194" t="str">
            <v>YEC3605531Växelreglage V</v>
          </cell>
          <cell r="C194" t="str">
            <v>YEC3605531</v>
          </cell>
          <cell r="D194">
            <v>2016</v>
          </cell>
          <cell r="E194">
            <v>9</v>
          </cell>
          <cell r="F194" t="str">
            <v>0090</v>
          </cell>
          <cell r="G194" t="str">
            <v>D001</v>
          </cell>
          <cell r="H194" t="str">
            <v>Shift Lever L</v>
          </cell>
          <cell r="I194" t="str">
            <v>Växelreglage V</v>
          </cell>
          <cell r="L194" t="e">
            <v>#N/A</v>
          </cell>
        </row>
        <row r="195">
          <cell r="B195" t="str">
            <v>YEC3605531Handtag par</v>
          </cell>
          <cell r="C195" t="str">
            <v>YEC3605531</v>
          </cell>
          <cell r="D195">
            <v>2016</v>
          </cell>
          <cell r="E195">
            <v>10</v>
          </cell>
          <cell r="F195" t="str">
            <v>0100</v>
          </cell>
          <cell r="G195" t="str">
            <v>B004</v>
          </cell>
          <cell r="H195" t="str">
            <v>Grip R</v>
          </cell>
          <cell r="I195" t="str">
            <v>Handtag par</v>
          </cell>
          <cell r="J195" t="str">
            <v>C2505448 Spectra BIO ergo 130MM BLACK/GREY</v>
          </cell>
          <cell r="K195" t="str">
            <v>C2505448</v>
          </cell>
          <cell r="L195" t="str">
            <v>C2500162</v>
          </cell>
        </row>
        <row r="196">
          <cell r="B196" t="str">
            <v>YEC3605531Frambroms</v>
          </cell>
          <cell r="C196" t="str">
            <v>YEC3605531</v>
          </cell>
          <cell r="D196">
            <v>2016</v>
          </cell>
          <cell r="E196">
            <v>11</v>
          </cell>
          <cell r="F196" t="str">
            <v>0110</v>
          </cell>
          <cell r="G196" t="str">
            <v>C003</v>
          </cell>
          <cell r="H196" t="str">
            <v xml:space="preserve">Brake front </v>
          </cell>
          <cell r="I196" t="str">
            <v>Frambroms</v>
          </cell>
          <cell r="J196" t="str">
            <v>AM445LFURX075/080
AM445RRURX150/160
+ ASMRT53  Shimano M447 hydraulic disc</v>
          </cell>
          <cell r="K196" t="str">
            <v>AM445LFURX075/080</v>
          </cell>
          <cell r="L196" t="str">
            <v>Kontakta SHIMANO</v>
          </cell>
        </row>
        <row r="197">
          <cell r="B197" t="str">
            <v>YEC3605531Bakbroms</v>
          </cell>
          <cell r="C197" t="str">
            <v>YEC3605531</v>
          </cell>
          <cell r="D197">
            <v>2016</v>
          </cell>
          <cell r="E197">
            <v>12</v>
          </cell>
          <cell r="F197" t="str">
            <v>0120</v>
          </cell>
          <cell r="G197" t="str">
            <v>C004</v>
          </cell>
          <cell r="H197" t="str">
            <v>Brake rear</v>
          </cell>
          <cell r="I197" t="str">
            <v>Bakbroms</v>
          </cell>
          <cell r="K197" t="str">
            <v>Fotbroms</v>
          </cell>
          <cell r="L197" t="str">
            <v>Kontakta SHIMANO</v>
          </cell>
        </row>
        <row r="198">
          <cell r="B198" t="str">
            <v>YEC3605531Vevlager</v>
          </cell>
          <cell r="C198" t="str">
            <v>YEC3605531</v>
          </cell>
          <cell r="D198">
            <v>2016</v>
          </cell>
          <cell r="E198">
            <v>13</v>
          </cell>
          <cell r="F198" t="str">
            <v>0130</v>
          </cell>
          <cell r="G198" t="str">
            <v>E001</v>
          </cell>
          <cell r="H198" t="str">
            <v xml:space="preserve">BB-set </v>
          </cell>
          <cell r="I198" t="str">
            <v>Vevlager</v>
          </cell>
          <cell r="K198" t="str">
            <v>INGÅR I MOTORN</v>
          </cell>
          <cell r="L198" t="str">
            <v>Ingår i motorn</v>
          </cell>
        </row>
        <row r="199">
          <cell r="B199" t="str">
            <v>YEC3605531Vevparti</v>
          </cell>
          <cell r="C199" t="str">
            <v>YEC3605531</v>
          </cell>
          <cell r="D199">
            <v>2016</v>
          </cell>
          <cell r="E199">
            <v>14</v>
          </cell>
          <cell r="F199" t="str">
            <v>0140</v>
          </cell>
          <cell r="G199" t="str">
            <v>E002</v>
          </cell>
          <cell r="H199" t="str">
            <v>Front Chainwheel</v>
          </cell>
          <cell r="I199" t="str">
            <v>Vevparti</v>
          </cell>
          <cell r="J199" t="str">
            <v>C3305687-170-BK FSA Black</v>
          </cell>
          <cell r="K199" t="str">
            <v>C3305687-170-BK</v>
          </cell>
          <cell r="L199" t="e">
            <v>#N/A</v>
          </cell>
        </row>
        <row r="200">
          <cell r="B200" t="str">
            <v>YEC3605531Kedjeskydd</v>
          </cell>
          <cell r="C200" t="str">
            <v>YEC3605531</v>
          </cell>
          <cell r="D200">
            <v>2016</v>
          </cell>
          <cell r="E200">
            <v>15</v>
          </cell>
          <cell r="F200" t="str">
            <v>0150</v>
          </cell>
          <cell r="G200" t="str">
            <v>H001</v>
          </cell>
          <cell r="H200" t="str">
            <v>Chain guard</v>
          </cell>
          <cell r="I200" t="str">
            <v>Kedjeskydd</v>
          </cell>
          <cell r="J200" t="str">
            <v>C8305193-BK Chainring FSA black for 18T w/ motor</v>
          </cell>
          <cell r="K200" t="str">
            <v>C8305193-BK</v>
          </cell>
          <cell r="L200" t="e">
            <v>#N/A</v>
          </cell>
        </row>
        <row r="201">
          <cell r="B201" t="str">
            <v>YEC3605531Kedjeskyddsfäste</v>
          </cell>
          <cell r="C201" t="str">
            <v>YEC3605531</v>
          </cell>
          <cell r="D201">
            <v>2016</v>
          </cell>
          <cell r="E201">
            <v>16</v>
          </cell>
          <cell r="F201" t="str">
            <v>0160</v>
          </cell>
          <cell r="G201" t="str">
            <v>H002</v>
          </cell>
          <cell r="H201" t="str">
            <v>Chain guard bracket</v>
          </cell>
          <cell r="I201" t="str">
            <v>Kedjeskyddsfäste</v>
          </cell>
          <cell r="K201" t="str">
            <v>EMPTY</v>
          </cell>
          <cell r="L201" t="e">
            <v>#N/A</v>
          </cell>
        </row>
        <row r="202">
          <cell r="B202" t="str">
            <v>YEC3605531Framväxel</v>
          </cell>
          <cell r="C202" t="str">
            <v>YEC3605531</v>
          </cell>
          <cell r="D202">
            <v>2016</v>
          </cell>
          <cell r="E202">
            <v>17</v>
          </cell>
          <cell r="F202" t="str">
            <v>0170</v>
          </cell>
          <cell r="G202" t="str">
            <v>D003</v>
          </cell>
          <cell r="H202" t="str">
            <v>Front Derailleur</v>
          </cell>
          <cell r="I202" t="str">
            <v>Framväxel</v>
          </cell>
          <cell r="K202" t="str">
            <v>EMPTY</v>
          </cell>
          <cell r="L202" t="e">
            <v>#N/A</v>
          </cell>
        </row>
        <row r="203">
          <cell r="B203" t="str">
            <v>YEC3605531Bakväxel</v>
          </cell>
          <cell r="C203" t="str">
            <v>YEC3605531</v>
          </cell>
          <cell r="D203">
            <v>2016</v>
          </cell>
          <cell r="E203">
            <v>18</v>
          </cell>
          <cell r="F203" t="str">
            <v>0180</v>
          </cell>
          <cell r="G203" t="str">
            <v>D004</v>
          </cell>
          <cell r="H203" t="str">
            <v>Rear Derailleur</v>
          </cell>
          <cell r="I203" t="str">
            <v>Bakväxel</v>
          </cell>
          <cell r="J203" t="str">
            <v>KRDM670SGS Shimano 10 S  SLX</v>
          </cell>
          <cell r="K203" t="str">
            <v>KRDM670SGS</v>
          </cell>
          <cell r="L203" t="str">
            <v>Kontakta SHIMANO</v>
          </cell>
        </row>
        <row r="204">
          <cell r="B204" t="str">
            <v>YEC3605531Kedja</v>
          </cell>
          <cell r="C204" t="str">
            <v>YEC3605531</v>
          </cell>
          <cell r="D204">
            <v>2016</v>
          </cell>
          <cell r="E204">
            <v>19</v>
          </cell>
          <cell r="F204" t="str">
            <v>0190</v>
          </cell>
          <cell r="G204" t="str">
            <v>E003</v>
          </cell>
          <cell r="H204" t="str">
            <v xml:space="preserve">Chain </v>
          </cell>
          <cell r="I204" t="str">
            <v>Kedja</v>
          </cell>
          <cell r="J204" t="str">
            <v>C3405049-114 KMC  X10</v>
          </cell>
          <cell r="K204" t="str">
            <v>C3405049-114</v>
          </cell>
          <cell r="L204" t="str">
            <v>Kontakta SHIMANO</v>
          </cell>
        </row>
        <row r="205">
          <cell r="B205" t="str">
            <v>YEC3605531Kassett</v>
          </cell>
          <cell r="C205" t="str">
            <v>YEC3605531</v>
          </cell>
          <cell r="D205">
            <v>2016</v>
          </cell>
          <cell r="E205">
            <v>20</v>
          </cell>
          <cell r="F205" t="str">
            <v>0200</v>
          </cell>
          <cell r="G205" t="str">
            <v>E004</v>
          </cell>
          <cell r="H205" t="str">
            <v>Cassette Sprocket</v>
          </cell>
          <cell r="I205" t="str">
            <v>Kassett</v>
          </cell>
          <cell r="J205" t="str">
            <v>KCSHG8110134 Shimano HG80 11x34</v>
          </cell>
          <cell r="K205" t="str">
            <v>KCSHG8110134</v>
          </cell>
          <cell r="L205" t="str">
            <v>Kontakta SHIMANO</v>
          </cell>
        </row>
        <row r="206">
          <cell r="B206" t="str">
            <v>YEC3605531Framhjul</v>
          </cell>
          <cell r="C206" t="str">
            <v>YEC3605531</v>
          </cell>
          <cell r="D206">
            <v>2016</v>
          </cell>
          <cell r="E206">
            <v>21</v>
          </cell>
          <cell r="F206" t="str">
            <v>0210</v>
          </cell>
          <cell r="G206" t="str">
            <v>F001</v>
          </cell>
          <cell r="H206" t="str">
            <v>Front hub</v>
          </cell>
          <cell r="I206" t="str">
            <v>Framhjul</v>
          </cell>
          <cell r="J206" t="str">
            <v>AHBRM35AL HB-RM35  36H OLD:100MM AXEL:108MM  QR:133MM, FOR CENTER LOCK DISC BRAKE</v>
          </cell>
          <cell r="K206" t="str">
            <v>AHBRM35AL</v>
          </cell>
          <cell r="L206" t="str">
            <v>C4100337</v>
          </cell>
        </row>
        <row r="207">
          <cell r="B207" t="str">
            <v>YEC3605531Bakhjul</v>
          </cell>
          <cell r="C207" t="str">
            <v>YEC3605531</v>
          </cell>
          <cell r="D207">
            <v>2016</v>
          </cell>
          <cell r="E207">
            <v>22</v>
          </cell>
          <cell r="F207" t="str">
            <v>0220</v>
          </cell>
          <cell r="G207" t="str">
            <v>F002</v>
          </cell>
          <cell r="H207" t="str">
            <v>Rear hub</v>
          </cell>
          <cell r="I207" t="str">
            <v>Bakhjul</v>
          </cell>
          <cell r="J207" t="str">
            <v>AFHRM35AZBL Shimano RM-35 Black 36H w/qr</v>
          </cell>
          <cell r="K207" t="str">
            <v>AFHRM35AZBL</v>
          </cell>
          <cell r="L207" t="str">
            <v>C4200298</v>
          </cell>
        </row>
        <row r="208">
          <cell r="B208" t="str">
            <v>YEC3605531Däck</v>
          </cell>
          <cell r="C208" t="str">
            <v>YEC3605531</v>
          </cell>
          <cell r="D208">
            <v>2016</v>
          </cell>
          <cell r="E208">
            <v>23</v>
          </cell>
          <cell r="F208" t="str">
            <v>0230</v>
          </cell>
          <cell r="G208" t="str">
            <v>F003</v>
          </cell>
          <cell r="H208" t="str">
            <v>Tire</v>
          </cell>
          <cell r="I208" t="str">
            <v>Däck</v>
          </cell>
          <cell r="J208" t="str">
            <v>C4905969 TIR 28x1.60 Bk R MOIREE  VREDESTEIN</v>
          </cell>
          <cell r="K208" t="str">
            <v>C4905969</v>
          </cell>
          <cell r="L208" t="str">
            <v>C4901162</v>
          </cell>
        </row>
        <row r="209">
          <cell r="B209" t="str">
            <v>YEC3605531Skärmar set</v>
          </cell>
          <cell r="C209" t="str">
            <v>YEC3605531</v>
          </cell>
          <cell r="D209">
            <v>2016</v>
          </cell>
          <cell r="E209">
            <v>24</v>
          </cell>
          <cell r="F209" t="str">
            <v>0240</v>
          </cell>
          <cell r="G209" t="str">
            <v>H003</v>
          </cell>
          <cell r="H209" t="str">
            <v xml:space="preserve">Mudguard front   </v>
          </cell>
          <cell r="I209" t="str">
            <v>Skärmar set</v>
          </cell>
          <cell r="J209" t="str">
            <v>C8255808-BK &amp; C8255809-BK 46mm BLACK and 3/4 46mm BLACK plastic SKS</v>
          </cell>
          <cell r="K209" t="str">
            <v>C8255808-BK</v>
          </cell>
          <cell r="L209" t="str">
            <v>C8256125-BK / C8255845-BK</v>
          </cell>
        </row>
        <row r="210">
          <cell r="B210" t="str">
            <v>YEC3605531Pakethållare</v>
          </cell>
          <cell r="C210" t="str">
            <v>YEC3605531</v>
          </cell>
          <cell r="D210">
            <v>2016</v>
          </cell>
          <cell r="E210">
            <v>25</v>
          </cell>
          <cell r="F210" t="str">
            <v>0250</v>
          </cell>
          <cell r="G210" t="str">
            <v>H004</v>
          </cell>
          <cell r="H210" t="str">
            <v>Carrier</v>
          </cell>
          <cell r="I210" t="str">
            <v>Pakethållare</v>
          </cell>
          <cell r="J210" t="str">
            <v>C8205569-BK Sport adj black w bag support</v>
          </cell>
          <cell r="K210" t="str">
            <v>C8205569-BK</v>
          </cell>
          <cell r="L210" t="str">
            <v>C8200052</v>
          </cell>
        </row>
        <row r="211">
          <cell r="B211" t="str">
            <v>YEC3605531Sadel</v>
          </cell>
          <cell r="C211" t="str">
            <v>YEC3605531</v>
          </cell>
          <cell r="D211">
            <v>2016</v>
          </cell>
          <cell r="E211">
            <v>26</v>
          </cell>
          <cell r="F211" t="str">
            <v>0260</v>
          </cell>
          <cell r="G211" t="str">
            <v>G001</v>
          </cell>
          <cell r="H211" t="str">
            <v>Saddle</v>
          </cell>
          <cell r="I211" t="str">
            <v>Sadel</v>
          </cell>
          <cell r="J211" t="str">
            <v>C7105994 Spectra SE ACTIVIUS, GENT 2062 HRM PU MATT,NYLON BASE , BLACK STEEL RAIL W SCALE</v>
          </cell>
          <cell r="K211" t="str">
            <v>C7105994</v>
          </cell>
          <cell r="L211" t="str">
            <v>C7100524</v>
          </cell>
        </row>
        <row r="212">
          <cell r="B212" t="str">
            <v>YEC3605531Sadelstolpe</v>
          </cell>
          <cell r="C212" t="str">
            <v>YEC3605531</v>
          </cell>
          <cell r="D212">
            <v>2016</v>
          </cell>
          <cell r="E212">
            <v>27</v>
          </cell>
          <cell r="F212" t="str">
            <v>0270</v>
          </cell>
          <cell r="G212" t="str">
            <v>G002</v>
          </cell>
          <cell r="H212" t="str">
            <v>Seatpost</v>
          </cell>
          <cell r="I212" t="str">
            <v>Sadelstolpe</v>
          </cell>
          <cell r="J212" t="str">
            <v>C7205394-2 Lee Chi SP-222 27,2x350MM ALLOY ANODIZED BLACK w SE logo + Orange stripe</v>
          </cell>
          <cell r="K212" t="str">
            <v>C7205394-2</v>
          </cell>
          <cell r="L212" t="str">
            <v>C7200053</v>
          </cell>
        </row>
        <row r="213">
          <cell r="B213" t="str">
            <v>YEC3605531Sadelrörsklämma</v>
          </cell>
          <cell r="C213" t="str">
            <v>YEC3605531</v>
          </cell>
          <cell r="D213">
            <v>2016</v>
          </cell>
          <cell r="E213">
            <v>28</v>
          </cell>
          <cell r="F213" t="str">
            <v>0280</v>
          </cell>
          <cell r="G213" t="str">
            <v>G003</v>
          </cell>
          <cell r="H213" t="str">
            <v>Seat Clamp</v>
          </cell>
          <cell r="I213" t="str">
            <v>Sadelrörsklämma</v>
          </cell>
          <cell r="J213" t="str">
            <v>C7305002 Bolt + clamp MX27</v>
          </cell>
          <cell r="K213" t="str">
            <v>C7305002</v>
          </cell>
          <cell r="L213" t="str">
            <v>C7300027-318</v>
          </cell>
        </row>
        <row r="214">
          <cell r="B214" t="str">
            <v>YEC3605531Framlampa</v>
          </cell>
          <cell r="C214" t="str">
            <v>YEC3605531</v>
          </cell>
          <cell r="D214">
            <v>2016</v>
          </cell>
          <cell r="E214">
            <v>29</v>
          </cell>
          <cell r="F214" t="str">
            <v>0290</v>
          </cell>
          <cell r="G214" t="str">
            <v>H005</v>
          </cell>
          <cell r="H214" t="str">
            <v>Front light</v>
          </cell>
          <cell r="I214" t="str">
            <v>Framlampa</v>
          </cell>
          <cell r="J214" t="str">
            <v>C8035030 Front Reflector white FR7 Herrmans</v>
          </cell>
          <cell r="K214" t="str">
            <v>EMPTY</v>
          </cell>
          <cell r="L214" t="e">
            <v>#N/A</v>
          </cell>
        </row>
        <row r="215">
          <cell r="B215" t="str">
            <v>YEC3605531Baklampa</v>
          </cell>
          <cell r="C215" t="str">
            <v>YEC3605531</v>
          </cell>
          <cell r="D215">
            <v>2016</v>
          </cell>
          <cell r="E215">
            <v>30</v>
          </cell>
          <cell r="F215" t="str">
            <v>0300</v>
          </cell>
          <cell r="G215" t="str">
            <v>H006</v>
          </cell>
          <cell r="H215" t="str">
            <v>Light, Rear</v>
          </cell>
          <cell r="I215" t="str">
            <v>Baklampa</v>
          </cell>
          <cell r="J215" t="str">
            <v>C8035014 Rear Reflector red BR5Herrmans</v>
          </cell>
          <cell r="K215" t="str">
            <v>C8035014</v>
          </cell>
          <cell r="L215" t="e">
            <v>#N/A</v>
          </cell>
        </row>
        <row r="216">
          <cell r="B216" t="str">
            <v>YEC3605531Låssats</v>
          </cell>
          <cell r="C216" t="str">
            <v>YEC3605531</v>
          </cell>
          <cell r="D216">
            <v>2016</v>
          </cell>
          <cell r="E216">
            <v>31</v>
          </cell>
          <cell r="F216" t="str">
            <v>0310</v>
          </cell>
          <cell r="G216" t="str">
            <v>H007</v>
          </cell>
          <cell r="H216" t="str">
            <v>Lock</v>
          </cell>
          <cell r="I216" t="str">
            <v>Låssats</v>
          </cell>
          <cell r="J216" t="str">
            <v>C8405055 AXA SOLID+ black</v>
          </cell>
          <cell r="K216" t="str">
            <v>C8405055</v>
          </cell>
          <cell r="L216" t="str">
            <v>C8400053</v>
          </cell>
        </row>
        <row r="217">
          <cell r="B217" t="str">
            <v>YEC3605531Stöd</v>
          </cell>
          <cell r="C217" t="str">
            <v>YEC3605531</v>
          </cell>
          <cell r="D217">
            <v>2016</v>
          </cell>
          <cell r="E217">
            <v>32</v>
          </cell>
          <cell r="F217" t="str">
            <v>0320</v>
          </cell>
          <cell r="G217" t="str">
            <v>H008</v>
          </cell>
          <cell r="H217" t="str">
            <v>Kick stand</v>
          </cell>
          <cell r="I217" t="str">
            <v>Stöd</v>
          </cell>
          <cell r="J217" t="str">
            <v>C8105314 Atran Stylo adjustable all black</v>
          </cell>
          <cell r="K217" t="str">
            <v>C8105170</v>
          </cell>
          <cell r="L217" t="str">
            <v>C8100115</v>
          </cell>
        </row>
        <row r="218">
          <cell r="B218" t="str">
            <v>YEC3605531Korg</v>
          </cell>
          <cell r="C218" t="str">
            <v>YEC3605531</v>
          </cell>
          <cell r="D218">
            <v>2016</v>
          </cell>
          <cell r="E218">
            <v>33</v>
          </cell>
          <cell r="F218" t="str">
            <v>0330</v>
          </cell>
          <cell r="G218" t="str">
            <v>H009</v>
          </cell>
          <cell r="H218" t="str">
            <v>Basket / Fr carrier</v>
          </cell>
          <cell r="I218" t="str">
            <v>Korg</v>
          </cell>
          <cell r="K218" t="str">
            <v>EMPTY</v>
          </cell>
          <cell r="L218" t="e">
            <v>#N/A</v>
          </cell>
        </row>
        <row r="219">
          <cell r="B219" t="str">
            <v>YEC3605531Pedaler</v>
          </cell>
          <cell r="C219" t="str">
            <v>YEC3605531</v>
          </cell>
          <cell r="D219">
            <v>2016</v>
          </cell>
          <cell r="E219">
            <v>34</v>
          </cell>
          <cell r="F219" t="str">
            <v>0340</v>
          </cell>
          <cell r="G219" t="str">
            <v>E005</v>
          </cell>
          <cell r="H219" t="str">
            <v xml:space="preserve">Pedal </v>
          </cell>
          <cell r="I219" t="str">
            <v>Pedaler</v>
          </cell>
          <cell r="J219" t="str">
            <v xml:space="preserve">C3505207 Spectra Alloy Sport </v>
          </cell>
          <cell r="K219" t="str">
            <v>C3505207</v>
          </cell>
          <cell r="L219" t="str">
            <v>C3500033</v>
          </cell>
        </row>
        <row r="220">
          <cell r="B220" t="str">
            <v>YEC3605531Motor</v>
          </cell>
          <cell r="C220" t="str">
            <v>YEC3605531</v>
          </cell>
          <cell r="D220">
            <v>2016</v>
          </cell>
          <cell r="E220">
            <v>35</v>
          </cell>
          <cell r="F220" t="str">
            <v>0350</v>
          </cell>
          <cell r="G220" t="str">
            <v>J001</v>
          </cell>
          <cell r="H220" t="str">
            <v>DRIVE UNIT:</v>
          </cell>
          <cell r="I220" t="str">
            <v>Motor</v>
          </cell>
          <cell r="J220" t="str">
            <v xml:space="preserve"> KIT BOSCH G2 PERFORMANCE</v>
          </cell>
          <cell r="K220" t="str">
            <v>BOSCH</v>
          </cell>
          <cell r="L220" t="str">
            <v>Kontakta BOSCH</v>
          </cell>
        </row>
        <row r="221">
          <cell r="B221" t="str">
            <v>YEC3605531Display</v>
          </cell>
          <cell r="C221" t="str">
            <v>YEC3605531</v>
          </cell>
          <cell r="D221">
            <v>2016</v>
          </cell>
          <cell r="E221">
            <v>36</v>
          </cell>
          <cell r="F221" t="str">
            <v>0360</v>
          </cell>
          <cell r="G221" t="str">
            <v>J004</v>
          </cell>
          <cell r="H221" t="str">
            <v>DISPLAY:</v>
          </cell>
          <cell r="I221" t="str">
            <v>Display</v>
          </cell>
          <cell r="K221" t="str">
            <v>BOSCH</v>
          </cell>
          <cell r="L221" t="str">
            <v>Kontakta BOSCH</v>
          </cell>
        </row>
        <row r="222">
          <cell r="B222" t="str">
            <v>YEC3605531EB-Bus kabel</v>
          </cell>
          <cell r="C222" t="str">
            <v>YEC3605531</v>
          </cell>
          <cell r="D222">
            <v>2016</v>
          </cell>
          <cell r="E222">
            <v>37</v>
          </cell>
          <cell r="F222" t="str">
            <v>0370</v>
          </cell>
          <cell r="G222" t="str">
            <v>J005</v>
          </cell>
          <cell r="H222" t="str">
            <v>EB-BUS CABLE:</v>
          </cell>
          <cell r="I222" t="str">
            <v>EB-Bus kabel</v>
          </cell>
          <cell r="K222" t="str">
            <v>BOSCH</v>
          </cell>
          <cell r="L222" t="str">
            <v>Kontakta BOSCH</v>
          </cell>
        </row>
        <row r="223">
          <cell r="B223" t="str">
            <v>YEC3605531Motorkabel</v>
          </cell>
          <cell r="C223" t="str">
            <v>YEC3605531</v>
          </cell>
          <cell r="D223">
            <v>2016</v>
          </cell>
          <cell r="E223">
            <v>38</v>
          </cell>
          <cell r="F223" t="str">
            <v>0380</v>
          </cell>
          <cell r="G223" t="str">
            <v>J006</v>
          </cell>
          <cell r="H223" t="str">
            <v>POWER CABLE:</v>
          </cell>
          <cell r="I223" t="str">
            <v>Motorkabel</v>
          </cell>
          <cell r="K223" t="str">
            <v>BOSCH</v>
          </cell>
          <cell r="L223" t="str">
            <v>Kontakta BOSCH</v>
          </cell>
        </row>
        <row r="224">
          <cell r="B224" t="str">
            <v>YEC3605531Kabel framlampa</v>
          </cell>
          <cell r="C224" t="str">
            <v>YEC3605531</v>
          </cell>
          <cell r="D224">
            <v>2016</v>
          </cell>
          <cell r="E224">
            <v>39</v>
          </cell>
          <cell r="F224" t="str">
            <v>0390</v>
          </cell>
          <cell r="G224" t="str">
            <v>J007</v>
          </cell>
          <cell r="H224" t="str">
            <v>F. LIGHT CABLE:</v>
          </cell>
          <cell r="I224" t="str">
            <v>Kabel framlampa</v>
          </cell>
          <cell r="K224" t="str">
            <v>EMPTY</v>
          </cell>
          <cell r="L224" t="e">
            <v>#N/A</v>
          </cell>
        </row>
        <row r="225">
          <cell r="B225" t="str">
            <v>YEC3605531Kabel baklampa</v>
          </cell>
          <cell r="C225" t="str">
            <v>YEC3605531</v>
          </cell>
          <cell r="D225">
            <v>2016</v>
          </cell>
          <cell r="E225">
            <v>40</v>
          </cell>
          <cell r="F225" t="str">
            <v>0400</v>
          </cell>
          <cell r="G225" t="str">
            <v>J008</v>
          </cell>
          <cell r="H225" t="str">
            <v>R. LIGHT CABLE:</v>
          </cell>
          <cell r="I225" t="str">
            <v>Kabel baklampa</v>
          </cell>
          <cell r="K225" t="str">
            <v>EMPTY</v>
          </cell>
          <cell r="L225" t="e">
            <v>#N/A</v>
          </cell>
        </row>
        <row r="226">
          <cell r="B226" t="str">
            <v>YEC3605531Hastighetssensor</v>
          </cell>
          <cell r="C226" t="str">
            <v>YEC3605531</v>
          </cell>
          <cell r="D226">
            <v>2016</v>
          </cell>
          <cell r="E226">
            <v>41</v>
          </cell>
          <cell r="F226" t="str">
            <v>0410</v>
          </cell>
          <cell r="G226" t="str">
            <v>J009</v>
          </cell>
          <cell r="H226" t="str">
            <v>SPEED SENSOR:</v>
          </cell>
          <cell r="I226" t="str">
            <v>Hastighetssensor</v>
          </cell>
          <cell r="K226" t="str">
            <v>BOSCH</v>
          </cell>
          <cell r="L226" t="str">
            <v>Kontakta BOSCH</v>
          </cell>
        </row>
        <row r="227">
          <cell r="B227" t="str">
            <v>YEC3605531Batteri</v>
          </cell>
          <cell r="C227" t="str">
            <v>YEC3605531</v>
          </cell>
          <cell r="D227">
            <v>2016</v>
          </cell>
          <cell r="E227">
            <v>42</v>
          </cell>
          <cell r="F227" t="str">
            <v>0420</v>
          </cell>
          <cell r="G227" t="str">
            <v>J002</v>
          </cell>
          <cell r="H227" t="str">
            <v>BATTERY:</v>
          </cell>
          <cell r="I227" t="str">
            <v>Batteri</v>
          </cell>
          <cell r="J227" t="str">
            <v xml:space="preserve"> 400Wh, std battery Performance cruise</v>
          </cell>
          <cell r="K227" t="str">
            <v>BOSCH</v>
          </cell>
          <cell r="L227" t="str">
            <v>Kontakta BOSCH</v>
          </cell>
        </row>
        <row r="228">
          <cell r="B228" t="str">
            <v>YEC3605531Batterihållare</v>
          </cell>
          <cell r="C228" t="str">
            <v>YEC3605531</v>
          </cell>
          <cell r="D228">
            <v>2016</v>
          </cell>
          <cell r="E228">
            <v>43</v>
          </cell>
          <cell r="F228" t="str">
            <v>0430</v>
          </cell>
          <cell r="G228" t="str">
            <v>J003</v>
          </cell>
          <cell r="H228" t="str">
            <v>BATTERY HOLDER/Slider</v>
          </cell>
          <cell r="I228" t="str">
            <v>Batterihållare</v>
          </cell>
          <cell r="K228" t="str">
            <v>BOSCH</v>
          </cell>
          <cell r="L228" t="str">
            <v>Kontakta BOSCH</v>
          </cell>
        </row>
        <row r="229">
          <cell r="B229" t="str">
            <v>YEC3605531Batteriladdare</v>
          </cell>
          <cell r="C229" t="str">
            <v>YEC3605531</v>
          </cell>
          <cell r="D229">
            <v>2016</v>
          </cell>
          <cell r="E229">
            <v>44</v>
          </cell>
          <cell r="F229" t="str">
            <v>0440</v>
          </cell>
          <cell r="G229" t="str">
            <v>J010</v>
          </cell>
          <cell r="H229" t="str">
            <v>CHARGER:</v>
          </cell>
          <cell r="I229" t="str">
            <v>Batteriladdare</v>
          </cell>
          <cell r="J229" t="str">
            <v xml:space="preserve"> Bosch Rapid charger, AC 100-230 V</v>
          </cell>
          <cell r="K229" t="str">
            <v>BOSCH</v>
          </cell>
          <cell r="L229" t="str">
            <v>Kontakta BOSCH</v>
          </cell>
        </row>
        <row r="230">
          <cell r="B230" t="str">
            <v>YEC3605531Kontrollbox</v>
          </cell>
          <cell r="C230" t="str">
            <v>YEC3605531</v>
          </cell>
          <cell r="D230">
            <v>2016</v>
          </cell>
          <cell r="E230">
            <v>45</v>
          </cell>
          <cell r="F230" t="str">
            <v>0450</v>
          </cell>
          <cell r="G230" t="str">
            <v>J011</v>
          </cell>
          <cell r="H230" t="str">
            <v>Controller</v>
          </cell>
          <cell r="I230" t="str">
            <v>Kontrollbox</v>
          </cell>
          <cell r="K230" t="str">
            <v>BOSCH</v>
          </cell>
          <cell r="L230" t="str">
            <v>Kontakta BOSCH</v>
          </cell>
        </row>
        <row r="231">
          <cell r="B231" t="str">
            <v>YEC3605531Växelöra</v>
          </cell>
          <cell r="C231" t="str">
            <v>YEC3605531</v>
          </cell>
          <cell r="D231">
            <v>2016</v>
          </cell>
          <cell r="E231">
            <v>46</v>
          </cell>
          <cell r="F231" t="str">
            <v>0460</v>
          </cell>
          <cell r="G231" t="str">
            <v>D005</v>
          </cell>
          <cell r="H231" t="str">
            <v>Gear hanger</v>
          </cell>
          <cell r="I231" t="str">
            <v>Växelöra</v>
          </cell>
          <cell r="L231" t="e">
            <v>#N/A</v>
          </cell>
        </row>
        <row r="232">
          <cell r="B232" t="str">
            <v>YEC3605931RAM</v>
          </cell>
          <cell r="C232" t="str">
            <v>YEC3605931</v>
          </cell>
          <cell r="D232">
            <v>2016</v>
          </cell>
          <cell r="E232">
            <v>1</v>
          </cell>
          <cell r="F232" t="str">
            <v>0010</v>
          </cell>
          <cell r="G232" t="str">
            <v>A001</v>
          </cell>
          <cell r="H232" t="str">
            <v>PAINTED FRAME</v>
          </cell>
          <cell r="I232" t="str">
            <v>RAM</v>
          </cell>
          <cell r="J232" t="str">
            <v>Sport Bosch 2 rigid  alu 28"</v>
          </cell>
          <cell r="K232" t="str">
            <v>FRAME</v>
          </cell>
          <cell r="L232" t="e">
            <v>#N/A</v>
          </cell>
        </row>
        <row r="233">
          <cell r="B233" t="str">
            <v>YEC3605931Framgaffel</v>
          </cell>
          <cell r="C233" t="str">
            <v>YEC3605931</v>
          </cell>
          <cell r="D233">
            <v>2016</v>
          </cell>
          <cell r="E233">
            <v>2</v>
          </cell>
          <cell r="F233" t="str">
            <v>0020</v>
          </cell>
          <cell r="G233" t="str">
            <v>A002</v>
          </cell>
          <cell r="H233" t="str">
            <v>PAINTED FORK</v>
          </cell>
          <cell r="I233" t="str">
            <v>Framgaffel</v>
          </cell>
          <cell r="J233" t="str">
            <v xml:space="preserve">C1605264-300 Lung I rigid alloy STD mount </v>
          </cell>
          <cell r="K233" t="str">
            <v>C1605264-300</v>
          </cell>
          <cell r="L233" t="e">
            <v>#N/A</v>
          </cell>
        </row>
        <row r="234">
          <cell r="B234" t="str">
            <v>YEC3605931Styrlager</v>
          </cell>
          <cell r="C234" t="str">
            <v>YEC3605931</v>
          </cell>
          <cell r="D234">
            <v>2016</v>
          </cell>
          <cell r="E234">
            <v>3</v>
          </cell>
          <cell r="F234" t="str">
            <v>0030</v>
          </cell>
          <cell r="G234" t="str">
            <v>B001</v>
          </cell>
          <cell r="H234" t="str">
            <v>Head Set</v>
          </cell>
          <cell r="I234" t="str">
            <v>Styrlager</v>
          </cell>
          <cell r="J234" t="str">
            <v>C2105069 FSA n°10P plastic cone</v>
          </cell>
          <cell r="K234" t="str">
            <v>C2105069</v>
          </cell>
          <cell r="L234" t="str">
            <v>C2100160</v>
          </cell>
        </row>
        <row r="235">
          <cell r="B235" t="str">
            <v xml:space="preserve">YEC3605931Styrstam </v>
          </cell>
          <cell r="C235" t="str">
            <v>YEC3605931</v>
          </cell>
          <cell r="D235">
            <v>2016</v>
          </cell>
          <cell r="E235">
            <v>4</v>
          </cell>
          <cell r="F235" t="str">
            <v>0040</v>
          </cell>
          <cell r="G235" t="str">
            <v>B002</v>
          </cell>
          <cell r="H235" t="str">
            <v>Handlebar Stem</v>
          </cell>
          <cell r="I235" t="str">
            <v xml:space="preserve">Styrstam </v>
          </cell>
          <cell r="J235" t="str">
            <v>C2205398-110-2 Lee Chi MA-47 31,8 Melt forged 4 bolt, 10*,  w/SE logo  + orange stripe</v>
          </cell>
          <cell r="K235" t="str">
            <v>C2205398-110-2</v>
          </cell>
          <cell r="L235" t="str">
            <v>C2200152-110</v>
          </cell>
        </row>
        <row r="236">
          <cell r="B236" t="str">
            <v>YEC3605931Styre</v>
          </cell>
          <cell r="C236" t="str">
            <v>YEC3605931</v>
          </cell>
          <cell r="D236">
            <v>2016</v>
          </cell>
          <cell r="E236">
            <v>5</v>
          </cell>
          <cell r="F236" t="str">
            <v>0050</v>
          </cell>
          <cell r="G236" t="str">
            <v>B003</v>
          </cell>
          <cell r="H236" t="str">
            <v>Handelbar</v>
          </cell>
          <cell r="I236" t="str">
            <v>Styre</v>
          </cell>
          <cell r="J236" t="str">
            <v>C2305744-2 Lee Chi HB-3188 Rise bar Shiny anodized Black 6061 PG, 1 print SE logo white/orange stripe 620mm</v>
          </cell>
          <cell r="K236" t="str">
            <v>C2305744-2</v>
          </cell>
          <cell r="L236" t="str">
            <v>C2300249</v>
          </cell>
        </row>
        <row r="237">
          <cell r="B237" t="str">
            <v>YEC3605931Bromsgrepp H</v>
          </cell>
          <cell r="C237" t="str">
            <v>YEC3605931</v>
          </cell>
          <cell r="D237">
            <v>2016</v>
          </cell>
          <cell r="E237">
            <v>6</v>
          </cell>
          <cell r="F237" t="str">
            <v>0060</v>
          </cell>
          <cell r="G237" t="str">
            <v>C002</v>
          </cell>
          <cell r="H237" t="str">
            <v>Brake Lever R</v>
          </cell>
          <cell r="I237" t="str">
            <v>Bromsgrepp H</v>
          </cell>
          <cell r="J237" t="str">
            <v>- w/brake</v>
          </cell>
          <cell r="K237" t="str">
            <v>NOT AVAILABLE</v>
          </cell>
          <cell r="L237" t="e">
            <v>#N/A</v>
          </cell>
        </row>
        <row r="238">
          <cell r="B238" t="str">
            <v>YEC3605931Bromsgrepp V</v>
          </cell>
          <cell r="C238" t="str">
            <v>YEC3605931</v>
          </cell>
          <cell r="D238">
            <v>2016</v>
          </cell>
          <cell r="E238">
            <v>7</v>
          </cell>
          <cell r="F238" t="str">
            <v>0070</v>
          </cell>
          <cell r="G238" t="str">
            <v>C001</v>
          </cell>
          <cell r="H238" t="str">
            <v>Brake Lever L</v>
          </cell>
          <cell r="I238" t="str">
            <v>Bromsgrepp V</v>
          </cell>
          <cell r="K238" t="str">
            <v>Shimano</v>
          </cell>
          <cell r="L238" t="str">
            <v>Kontakta SHIMANO</v>
          </cell>
        </row>
        <row r="239">
          <cell r="B239" t="str">
            <v>YEC3605931Växelreglage H</v>
          </cell>
          <cell r="C239" t="str">
            <v>YEC3605931</v>
          </cell>
          <cell r="D239">
            <v>2016</v>
          </cell>
          <cell r="E239">
            <v>8</v>
          </cell>
          <cell r="F239" t="str">
            <v>0080</v>
          </cell>
          <cell r="G239" t="str">
            <v>D002</v>
          </cell>
          <cell r="H239" t="str">
            <v>Shift Lever R</v>
          </cell>
          <cell r="I239" t="str">
            <v>Växelreglage H</v>
          </cell>
          <cell r="J239" t="str">
            <v>KSLM610RA Shimano Deore SL rapidfire 2014
30 speeds black</v>
          </cell>
          <cell r="K239" t="str">
            <v>KSLM610RA</v>
          </cell>
          <cell r="L239" t="str">
            <v>Kontakta SHIMANO</v>
          </cell>
        </row>
        <row r="240">
          <cell r="B240" t="str">
            <v>YEC3605931Växelreglage V</v>
          </cell>
          <cell r="C240" t="str">
            <v>YEC3605931</v>
          </cell>
          <cell r="D240">
            <v>2016</v>
          </cell>
          <cell r="E240">
            <v>9</v>
          </cell>
          <cell r="F240" t="str">
            <v>0090</v>
          </cell>
          <cell r="G240" t="str">
            <v>D001</v>
          </cell>
          <cell r="H240" t="str">
            <v>Shift Lever L</v>
          </cell>
          <cell r="I240" t="str">
            <v>Växelreglage V</v>
          </cell>
          <cell r="L240" t="e">
            <v>#N/A</v>
          </cell>
        </row>
        <row r="241">
          <cell r="B241" t="str">
            <v>YEC3605931Handtag par</v>
          </cell>
          <cell r="C241" t="str">
            <v>YEC3605931</v>
          </cell>
          <cell r="D241">
            <v>2016</v>
          </cell>
          <cell r="E241">
            <v>10</v>
          </cell>
          <cell r="F241" t="str">
            <v>0100</v>
          </cell>
          <cell r="G241" t="str">
            <v>B004</v>
          </cell>
          <cell r="H241" t="str">
            <v>Grip R</v>
          </cell>
          <cell r="I241" t="str">
            <v>Handtag par</v>
          </cell>
          <cell r="J241" t="str">
            <v>C2505448 Spectra BIO ergo 130MM BLACK/GREY</v>
          </cell>
          <cell r="K241" t="str">
            <v>C2505448</v>
          </cell>
          <cell r="L241" t="str">
            <v>C2500162</v>
          </cell>
        </row>
        <row r="242">
          <cell r="B242" t="str">
            <v>YEC3605931Frambroms</v>
          </cell>
          <cell r="C242" t="str">
            <v>YEC3605931</v>
          </cell>
          <cell r="D242">
            <v>2016</v>
          </cell>
          <cell r="E242">
            <v>11</v>
          </cell>
          <cell r="F242" t="str">
            <v>0110</v>
          </cell>
          <cell r="G242" t="str">
            <v>C003</v>
          </cell>
          <cell r="H242" t="str">
            <v xml:space="preserve">Brake front </v>
          </cell>
          <cell r="I242" t="str">
            <v>Frambroms</v>
          </cell>
          <cell r="J242" t="str">
            <v>AM445LFURX075/080
AM445RRURX150/160
+ ASMRT53  Shimano M447 hydraulic disc</v>
          </cell>
          <cell r="K242" t="str">
            <v>AM445LFURX075/080</v>
          </cell>
          <cell r="L242" t="str">
            <v>Kontakta SHIMANO</v>
          </cell>
        </row>
        <row r="243">
          <cell r="B243" t="str">
            <v>YEC3605931Bakbroms</v>
          </cell>
          <cell r="C243" t="str">
            <v>YEC3605931</v>
          </cell>
          <cell r="D243">
            <v>2016</v>
          </cell>
          <cell r="E243">
            <v>12</v>
          </cell>
          <cell r="F243" t="str">
            <v>0120</v>
          </cell>
          <cell r="G243" t="str">
            <v>C004</v>
          </cell>
          <cell r="H243" t="str">
            <v>Brake rear</v>
          </cell>
          <cell r="I243" t="str">
            <v>Bakbroms</v>
          </cell>
          <cell r="K243" t="str">
            <v>Fotbroms</v>
          </cell>
          <cell r="L243" t="str">
            <v>Kontakta SHIMANO</v>
          </cell>
        </row>
        <row r="244">
          <cell r="B244" t="str">
            <v>YEC3605931Vevlager</v>
          </cell>
          <cell r="C244" t="str">
            <v>YEC3605931</v>
          </cell>
          <cell r="D244">
            <v>2016</v>
          </cell>
          <cell r="E244">
            <v>13</v>
          </cell>
          <cell r="F244" t="str">
            <v>0130</v>
          </cell>
          <cell r="G244" t="str">
            <v>E001</v>
          </cell>
          <cell r="H244" t="str">
            <v xml:space="preserve">BB-set </v>
          </cell>
          <cell r="I244" t="str">
            <v>Vevlager</v>
          </cell>
          <cell r="K244" t="str">
            <v>INGÅR I MOTORN</v>
          </cell>
          <cell r="L244" t="str">
            <v>Ingår i motorn</v>
          </cell>
        </row>
        <row r="245">
          <cell r="B245" t="str">
            <v>YEC3605931Vevparti</v>
          </cell>
          <cell r="C245" t="str">
            <v>YEC3605931</v>
          </cell>
          <cell r="D245">
            <v>2016</v>
          </cell>
          <cell r="E245">
            <v>14</v>
          </cell>
          <cell r="F245" t="str">
            <v>0140</v>
          </cell>
          <cell r="G245" t="str">
            <v>E002</v>
          </cell>
          <cell r="H245" t="str">
            <v>Front Chainwheel</v>
          </cell>
          <cell r="I245" t="str">
            <v>Vevparti</v>
          </cell>
          <cell r="J245" t="str">
            <v>C3305687-170-BK FSA Black</v>
          </cell>
          <cell r="K245" t="str">
            <v>C3305687-170-BK</v>
          </cell>
          <cell r="L245" t="e">
            <v>#N/A</v>
          </cell>
        </row>
        <row r="246">
          <cell r="B246" t="str">
            <v>YEC3605931Kedjeskydd</v>
          </cell>
          <cell r="C246" t="str">
            <v>YEC3605931</v>
          </cell>
          <cell r="D246">
            <v>2016</v>
          </cell>
          <cell r="E246">
            <v>15</v>
          </cell>
          <cell r="F246" t="str">
            <v>0150</v>
          </cell>
          <cell r="G246" t="str">
            <v>H001</v>
          </cell>
          <cell r="H246" t="str">
            <v>Chain guard</v>
          </cell>
          <cell r="I246" t="str">
            <v>Kedjeskydd</v>
          </cell>
          <cell r="J246" t="str">
            <v>C8305193-BK Chainring FSA black for 18T w/ motor</v>
          </cell>
          <cell r="K246" t="str">
            <v>C8305193-BK</v>
          </cell>
          <cell r="L246" t="e">
            <v>#N/A</v>
          </cell>
        </row>
        <row r="247">
          <cell r="B247" t="str">
            <v>YEC3605931Kedjeskyddsfäste</v>
          </cell>
          <cell r="C247" t="str">
            <v>YEC3605931</v>
          </cell>
          <cell r="D247">
            <v>2016</v>
          </cell>
          <cell r="E247">
            <v>16</v>
          </cell>
          <cell r="F247" t="str">
            <v>0160</v>
          </cell>
          <cell r="G247" t="str">
            <v>H002</v>
          </cell>
          <cell r="H247" t="str">
            <v>Chain guard bracket</v>
          </cell>
          <cell r="I247" t="str">
            <v>Kedjeskyddsfäste</v>
          </cell>
          <cell r="K247" t="str">
            <v>EMPTY</v>
          </cell>
          <cell r="L247" t="e">
            <v>#N/A</v>
          </cell>
        </row>
        <row r="248">
          <cell r="B248" t="str">
            <v>YEC3605931Framväxel</v>
          </cell>
          <cell r="C248" t="str">
            <v>YEC3605931</v>
          </cell>
          <cell r="D248">
            <v>2016</v>
          </cell>
          <cell r="E248">
            <v>17</v>
          </cell>
          <cell r="F248" t="str">
            <v>0170</v>
          </cell>
          <cell r="G248" t="str">
            <v>D003</v>
          </cell>
          <cell r="H248" t="str">
            <v>Front Derailleur</v>
          </cell>
          <cell r="I248" t="str">
            <v>Framväxel</v>
          </cell>
          <cell r="K248" t="str">
            <v>EMPTY</v>
          </cell>
          <cell r="L248" t="e">
            <v>#N/A</v>
          </cell>
        </row>
        <row r="249">
          <cell r="B249" t="str">
            <v>YEC3605931Bakväxel</v>
          </cell>
          <cell r="C249" t="str">
            <v>YEC3605931</v>
          </cell>
          <cell r="D249">
            <v>2016</v>
          </cell>
          <cell r="E249">
            <v>18</v>
          </cell>
          <cell r="F249" t="str">
            <v>0180</v>
          </cell>
          <cell r="G249" t="str">
            <v>D004</v>
          </cell>
          <cell r="H249" t="str">
            <v>Rear Derailleur</v>
          </cell>
          <cell r="I249" t="str">
            <v>Bakväxel</v>
          </cell>
          <cell r="J249" t="str">
            <v>KRDM670SGS Shimano 10 S  SLX</v>
          </cell>
          <cell r="K249" t="str">
            <v>KRDM670SGS</v>
          </cell>
          <cell r="L249" t="str">
            <v>Kontakta SHIMANO</v>
          </cell>
        </row>
        <row r="250">
          <cell r="B250" t="str">
            <v>YEC3605931Kedja</v>
          </cell>
          <cell r="C250" t="str">
            <v>YEC3605931</v>
          </cell>
          <cell r="D250">
            <v>2016</v>
          </cell>
          <cell r="E250">
            <v>19</v>
          </cell>
          <cell r="F250" t="str">
            <v>0190</v>
          </cell>
          <cell r="G250" t="str">
            <v>E003</v>
          </cell>
          <cell r="H250" t="str">
            <v xml:space="preserve">Chain </v>
          </cell>
          <cell r="I250" t="str">
            <v>Kedja</v>
          </cell>
          <cell r="J250" t="str">
            <v>C3405049-114 KMC  X10</v>
          </cell>
          <cell r="K250" t="str">
            <v>C3405049-114</v>
          </cell>
          <cell r="L250" t="str">
            <v>Kontakta SHIMANO</v>
          </cell>
        </row>
        <row r="251">
          <cell r="B251" t="str">
            <v>YEC3605931Kassett</v>
          </cell>
          <cell r="C251" t="str">
            <v>YEC3605931</v>
          </cell>
          <cell r="D251">
            <v>2016</v>
          </cell>
          <cell r="E251">
            <v>20</v>
          </cell>
          <cell r="F251" t="str">
            <v>0200</v>
          </cell>
          <cell r="G251" t="str">
            <v>E004</v>
          </cell>
          <cell r="H251" t="str">
            <v>Cassette Sprocket</v>
          </cell>
          <cell r="I251" t="str">
            <v>Kassett</v>
          </cell>
          <cell r="J251" t="str">
            <v>KCSHG8110134 Shimano HG80 11x34</v>
          </cell>
          <cell r="K251" t="str">
            <v>KCSHG8110134</v>
          </cell>
          <cell r="L251" t="str">
            <v>Kontakta SHIMANO</v>
          </cell>
        </row>
        <row r="252">
          <cell r="B252" t="str">
            <v>YEC3605931Framhjul</v>
          </cell>
          <cell r="C252" t="str">
            <v>YEC3605931</v>
          </cell>
          <cell r="D252">
            <v>2016</v>
          </cell>
          <cell r="E252">
            <v>21</v>
          </cell>
          <cell r="F252" t="str">
            <v>0210</v>
          </cell>
          <cell r="G252" t="str">
            <v>F001</v>
          </cell>
          <cell r="H252" t="str">
            <v>Front hub</v>
          </cell>
          <cell r="I252" t="str">
            <v>Framhjul</v>
          </cell>
          <cell r="J252" t="str">
            <v>AHBRM35AL HB-RM35  36H OLD:100MM AXEL:108MM  QR:133MM, FOR CENTER LOCK DISC BRAKE</v>
          </cell>
          <cell r="K252" t="str">
            <v>AHBRM35AL</v>
          </cell>
          <cell r="L252" t="str">
            <v>C4100337</v>
          </cell>
        </row>
        <row r="253">
          <cell r="B253" t="str">
            <v>YEC3605931Bakhjul</v>
          </cell>
          <cell r="C253" t="str">
            <v>YEC3605931</v>
          </cell>
          <cell r="D253">
            <v>2016</v>
          </cell>
          <cell r="E253">
            <v>22</v>
          </cell>
          <cell r="F253" t="str">
            <v>0220</v>
          </cell>
          <cell r="G253" t="str">
            <v>F002</v>
          </cell>
          <cell r="H253" t="str">
            <v>Rear hub</v>
          </cell>
          <cell r="I253" t="str">
            <v>Bakhjul</v>
          </cell>
          <cell r="J253" t="str">
            <v>AFHRM35AZBL Shimano RM-35 Black 36H w/qr</v>
          </cell>
          <cell r="K253" t="str">
            <v>AFHRM35AZBL</v>
          </cell>
          <cell r="L253" t="str">
            <v>C4200298</v>
          </cell>
        </row>
        <row r="254">
          <cell r="B254" t="str">
            <v>YEC3605931Däck</v>
          </cell>
          <cell r="C254" t="str">
            <v>YEC3605931</v>
          </cell>
          <cell r="D254">
            <v>2016</v>
          </cell>
          <cell r="E254">
            <v>23</v>
          </cell>
          <cell r="F254" t="str">
            <v>0230</v>
          </cell>
          <cell r="G254" t="str">
            <v>F003</v>
          </cell>
          <cell r="H254" t="str">
            <v>Tire</v>
          </cell>
          <cell r="I254" t="str">
            <v>Däck</v>
          </cell>
          <cell r="J254" t="str">
            <v>C4905969 TIR 28x1.60 Bk R MOIREE  VREDESTEIN</v>
          </cell>
          <cell r="K254" t="str">
            <v>C4905969</v>
          </cell>
          <cell r="L254" t="str">
            <v>C4901162</v>
          </cell>
        </row>
        <row r="255">
          <cell r="B255" t="str">
            <v>YEC3605931Skärmar set</v>
          </cell>
          <cell r="C255" t="str">
            <v>YEC3605931</v>
          </cell>
          <cell r="D255">
            <v>2016</v>
          </cell>
          <cell r="E255">
            <v>24</v>
          </cell>
          <cell r="F255" t="str">
            <v>0240</v>
          </cell>
          <cell r="G255" t="str">
            <v>H003</v>
          </cell>
          <cell r="H255" t="str">
            <v xml:space="preserve">Mudguard front   </v>
          </cell>
          <cell r="I255" t="str">
            <v>Skärmar set</v>
          </cell>
          <cell r="J255" t="str">
            <v>C8255808-BK &amp; C8255809-BK 46mm BLACK and 3/4 46mm BLACK plastic SKS</v>
          </cell>
          <cell r="K255" t="str">
            <v>C8255808-BK</v>
          </cell>
          <cell r="L255" t="str">
            <v>C8256125-BK / C8255845-BK</v>
          </cell>
        </row>
        <row r="256">
          <cell r="B256" t="str">
            <v>YEC3605931Pakethållare</v>
          </cell>
          <cell r="C256" t="str">
            <v>YEC3605931</v>
          </cell>
          <cell r="D256">
            <v>2016</v>
          </cell>
          <cell r="E256">
            <v>25</v>
          </cell>
          <cell r="F256" t="str">
            <v>0250</v>
          </cell>
          <cell r="G256" t="str">
            <v>H004</v>
          </cell>
          <cell r="H256" t="str">
            <v>Carrier</v>
          </cell>
          <cell r="I256" t="str">
            <v>Pakethållare</v>
          </cell>
          <cell r="J256" t="str">
            <v>C8205569-BK Sport adj black w bag support</v>
          </cell>
          <cell r="K256" t="str">
            <v>C8205569-BK</v>
          </cell>
          <cell r="L256" t="str">
            <v>C8200052</v>
          </cell>
        </row>
        <row r="257">
          <cell r="B257" t="str">
            <v>YEC3605931Sadel</v>
          </cell>
          <cell r="C257" t="str">
            <v>YEC3605931</v>
          </cell>
          <cell r="D257">
            <v>2016</v>
          </cell>
          <cell r="E257">
            <v>26</v>
          </cell>
          <cell r="F257" t="str">
            <v>0260</v>
          </cell>
          <cell r="G257" t="str">
            <v>G001</v>
          </cell>
          <cell r="H257" t="str">
            <v>Saddle</v>
          </cell>
          <cell r="I257" t="str">
            <v>Sadel</v>
          </cell>
          <cell r="J257" t="str">
            <v>C7105994 Spectra SE ACTIVIUS, GENT 2062 HRM PU MATT,NYLON BASE , BLACK STEEL RAIL W SCALE</v>
          </cell>
          <cell r="K257" t="str">
            <v>C7105994</v>
          </cell>
          <cell r="L257" t="str">
            <v>C7100524</v>
          </cell>
        </row>
        <row r="258">
          <cell r="B258" t="str">
            <v>YEC3605931Sadelstolpe</v>
          </cell>
          <cell r="C258" t="str">
            <v>YEC3605931</v>
          </cell>
          <cell r="D258">
            <v>2016</v>
          </cell>
          <cell r="E258">
            <v>27</v>
          </cell>
          <cell r="F258" t="str">
            <v>0270</v>
          </cell>
          <cell r="G258" t="str">
            <v>G002</v>
          </cell>
          <cell r="H258" t="str">
            <v>Seatpost</v>
          </cell>
          <cell r="I258" t="str">
            <v>Sadelstolpe</v>
          </cell>
          <cell r="J258" t="str">
            <v>C7205394-2 Lee Chi SP-222 27,2x350MM ALLOY ANODIZED BLACK w SE logo + Orange stripe</v>
          </cell>
          <cell r="K258" t="str">
            <v>C7205394-2</v>
          </cell>
          <cell r="L258" t="str">
            <v>C7200053</v>
          </cell>
        </row>
        <row r="259">
          <cell r="B259" t="str">
            <v>YEC3605931Sadelrörsklämma</v>
          </cell>
          <cell r="C259" t="str">
            <v>YEC3605931</v>
          </cell>
          <cell r="D259">
            <v>2016</v>
          </cell>
          <cell r="E259">
            <v>28</v>
          </cell>
          <cell r="F259" t="str">
            <v>0280</v>
          </cell>
          <cell r="G259" t="str">
            <v>G003</v>
          </cell>
          <cell r="H259" t="str">
            <v>Seat Clamp</v>
          </cell>
          <cell r="I259" t="str">
            <v>Sadelrörsklämma</v>
          </cell>
          <cell r="J259" t="str">
            <v>C7305002 Bolt + clamp MX27</v>
          </cell>
          <cell r="K259" t="str">
            <v>C7305002</v>
          </cell>
          <cell r="L259" t="str">
            <v>C7300027-318</v>
          </cell>
        </row>
        <row r="260">
          <cell r="B260" t="str">
            <v>YEC3605931Framlampa</v>
          </cell>
          <cell r="C260" t="str">
            <v>YEC3605931</v>
          </cell>
          <cell r="D260">
            <v>2016</v>
          </cell>
          <cell r="E260">
            <v>29</v>
          </cell>
          <cell r="F260" t="str">
            <v>0290</v>
          </cell>
          <cell r="G260" t="str">
            <v>H005</v>
          </cell>
          <cell r="H260" t="str">
            <v>Front light</v>
          </cell>
          <cell r="I260" t="str">
            <v>Framlampa</v>
          </cell>
          <cell r="J260" t="str">
            <v>C8035030 Front Reflector white FR7 Herrmans</v>
          </cell>
          <cell r="K260" t="str">
            <v>EMPTY</v>
          </cell>
          <cell r="L260" t="e">
            <v>#N/A</v>
          </cell>
        </row>
        <row r="261">
          <cell r="B261" t="str">
            <v>YEC3605931Baklampa</v>
          </cell>
          <cell r="C261" t="str">
            <v>YEC3605931</v>
          </cell>
          <cell r="D261">
            <v>2016</v>
          </cell>
          <cell r="E261">
            <v>30</v>
          </cell>
          <cell r="F261" t="str">
            <v>0300</v>
          </cell>
          <cell r="G261" t="str">
            <v>H006</v>
          </cell>
          <cell r="H261" t="str">
            <v>Light, Rear</v>
          </cell>
          <cell r="I261" t="str">
            <v>Baklampa</v>
          </cell>
          <cell r="J261" t="str">
            <v>C8035014 Rear Reflector red BR5Herrmans</v>
          </cell>
          <cell r="K261" t="str">
            <v>C8035014</v>
          </cell>
          <cell r="L261" t="e">
            <v>#N/A</v>
          </cell>
        </row>
        <row r="262">
          <cell r="B262" t="str">
            <v>YEC3605931Låssats</v>
          </cell>
          <cell r="C262" t="str">
            <v>YEC3605931</v>
          </cell>
          <cell r="D262">
            <v>2016</v>
          </cell>
          <cell r="E262">
            <v>31</v>
          </cell>
          <cell r="F262" t="str">
            <v>0310</v>
          </cell>
          <cell r="G262" t="str">
            <v>H007</v>
          </cell>
          <cell r="H262" t="str">
            <v>Lock</v>
          </cell>
          <cell r="I262" t="str">
            <v>Låssats</v>
          </cell>
          <cell r="J262" t="str">
            <v>C8405055 AXA SOLID+ black</v>
          </cell>
          <cell r="K262" t="str">
            <v>C8405055</v>
          </cell>
          <cell r="L262" t="str">
            <v>C8400053</v>
          </cell>
        </row>
        <row r="263">
          <cell r="B263" t="str">
            <v>YEC3605931Stöd</v>
          </cell>
          <cell r="C263" t="str">
            <v>YEC3605931</v>
          </cell>
          <cell r="D263">
            <v>2016</v>
          </cell>
          <cell r="E263">
            <v>32</v>
          </cell>
          <cell r="F263" t="str">
            <v>0320</v>
          </cell>
          <cell r="G263" t="str">
            <v>H008</v>
          </cell>
          <cell r="H263" t="str">
            <v>Kick stand</v>
          </cell>
          <cell r="I263" t="str">
            <v>Stöd</v>
          </cell>
          <cell r="J263" t="str">
            <v>C8105314 Atran Stylo adjustable all black</v>
          </cell>
          <cell r="K263" t="str">
            <v>C8105170</v>
          </cell>
          <cell r="L263" t="str">
            <v>C8100115</v>
          </cell>
        </row>
        <row r="264">
          <cell r="B264" t="str">
            <v>YEC3605931Korg</v>
          </cell>
          <cell r="C264" t="str">
            <v>YEC3605931</v>
          </cell>
          <cell r="D264">
            <v>2016</v>
          </cell>
          <cell r="E264">
            <v>33</v>
          </cell>
          <cell r="F264" t="str">
            <v>0330</v>
          </cell>
          <cell r="G264" t="str">
            <v>H009</v>
          </cell>
          <cell r="H264" t="str">
            <v>Basket / Fr carrier</v>
          </cell>
          <cell r="I264" t="str">
            <v>Korg</v>
          </cell>
          <cell r="K264" t="str">
            <v>EMPTY</v>
          </cell>
          <cell r="L264" t="e">
            <v>#N/A</v>
          </cell>
        </row>
        <row r="265">
          <cell r="B265" t="str">
            <v>YEC3605931Pedaler</v>
          </cell>
          <cell r="C265" t="str">
            <v>YEC3605931</v>
          </cell>
          <cell r="D265">
            <v>2016</v>
          </cell>
          <cell r="E265">
            <v>34</v>
          </cell>
          <cell r="F265" t="str">
            <v>0340</v>
          </cell>
          <cell r="G265" t="str">
            <v>E005</v>
          </cell>
          <cell r="H265" t="str">
            <v xml:space="preserve">Pedal </v>
          </cell>
          <cell r="I265" t="str">
            <v>Pedaler</v>
          </cell>
          <cell r="J265" t="str">
            <v xml:space="preserve">C3505207 Spectra Alloy Sport </v>
          </cell>
          <cell r="K265" t="str">
            <v>C3505207</v>
          </cell>
          <cell r="L265" t="str">
            <v>C3500033</v>
          </cell>
        </row>
        <row r="266">
          <cell r="B266" t="str">
            <v>YEC3605931Motor</v>
          </cell>
          <cell r="C266" t="str">
            <v>YEC3605931</v>
          </cell>
          <cell r="D266">
            <v>2016</v>
          </cell>
          <cell r="E266">
            <v>35</v>
          </cell>
          <cell r="F266" t="str">
            <v>0350</v>
          </cell>
          <cell r="G266" t="str">
            <v>J001</v>
          </cell>
          <cell r="H266" t="str">
            <v>DRIVE UNIT:</v>
          </cell>
          <cell r="I266" t="str">
            <v>Motor</v>
          </cell>
          <cell r="J266" t="str">
            <v xml:space="preserve"> KIT BOSCH G2 PERFORMANCE</v>
          </cell>
          <cell r="K266" t="str">
            <v>BOSCH</v>
          </cell>
          <cell r="L266" t="str">
            <v>Kontakta BOSCH</v>
          </cell>
        </row>
        <row r="267">
          <cell r="B267" t="str">
            <v>YEC3605931Display</v>
          </cell>
          <cell r="C267" t="str">
            <v>YEC3605931</v>
          </cell>
          <cell r="D267">
            <v>2016</v>
          </cell>
          <cell r="E267">
            <v>36</v>
          </cell>
          <cell r="F267" t="str">
            <v>0360</v>
          </cell>
          <cell r="G267" t="str">
            <v>J004</v>
          </cell>
          <cell r="H267" t="str">
            <v>DISPLAY:</v>
          </cell>
          <cell r="I267" t="str">
            <v>Display</v>
          </cell>
          <cell r="K267" t="str">
            <v>BOSCH</v>
          </cell>
          <cell r="L267" t="str">
            <v>Kontakta BOSCH</v>
          </cell>
        </row>
        <row r="268">
          <cell r="B268" t="str">
            <v>YEC3605931EB-Bus kabel</v>
          </cell>
          <cell r="C268" t="str">
            <v>YEC3605931</v>
          </cell>
          <cell r="D268">
            <v>2016</v>
          </cell>
          <cell r="E268">
            <v>37</v>
          </cell>
          <cell r="F268" t="str">
            <v>0370</v>
          </cell>
          <cell r="G268" t="str">
            <v>J005</v>
          </cell>
          <cell r="H268" t="str">
            <v>EB-BUS CABLE:</v>
          </cell>
          <cell r="I268" t="str">
            <v>EB-Bus kabel</v>
          </cell>
          <cell r="K268" t="str">
            <v>BOSCH</v>
          </cell>
          <cell r="L268" t="str">
            <v>Kontakta BOSCH</v>
          </cell>
        </row>
        <row r="269">
          <cell r="B269" t="str">
            <v>YEC3605931Motorkabel</v>
          </cell>
          <cell r="C269" t="str">
            <v>YEC3605931</v>
          </cell>
          <cell r="D269">
            <v>2016</v>
          </cell>
          <cell r="E269">
            <v>38</v>
          </cell>
          <cell r="F269" t="str">
            <v>0380</v>
          </cell>
          <cell r="G269" t="str">
            <v>J006</v>
          </cell>
          <cell r="H269" t="str">
            <v>POWER CABLE:</v>
          </cell>
          <cell r="I269" t="str">
            <v>Motorkabel</v>
          </cell>
          <cell r="K269" t="str">
            <v>BOSCH</v>
          </cell>
          <cell r="L269" t="str">
            <v>Kontakta BOSCH</v>
          </cell>
        </row>
        <row r="270">
          <cell r="B270" t="str">
            <v>YEC3605931Kabel framlampa</v>
          </cell>
          <cell r="C270" t="str">
            <v>YEC3605931</v>
          </cell>
          <cell r="D270">
            <v>2016</v>
          </cell>
          <cell r="E270">
            <v>39</v>
          </cell>
          <cell r="F270" t="str">
            <v>0390</v>
          </cell>
          <cell r="G270" t="str">
            <v>J007</v>
          </cell>
          <cell r="H270" t="str">
            <v>F. LIGHT CABLE:</v>
          </cell>
          <cell r="I270" t="str">
            <v>Kabel framlampa</v>
          </cell>
          <cell r="K270" t="str">
            <v>EMPTY</v>
          </cell>
          <cell r="L270" t="e">
            <v>#N/A</v>
          </cell>
        </row>
        <row r="271">
          <cell r="B271" t="str">
            <v>YEC3605931Kabel baklampa</v>
          </cell>
          <cell r="C271" t="str">
            <v>YEC3605931</v>
          </cell>
          <cell r="D271">
            <v>2016</v>
          </cell>
          <cell r="E271">
            <v>40</v>
          </cell>
          <cell r="F271" t="str">
            <v>0400</v>
          </cell>
          <cell r="G271" t="str">
            <v>J008</v>
          </cell>
          <cell r="H271" t="str">
            <v>R. LIGHT CABLE:</v>
          </cell>
          <cell r="I271" t="str">
            <v>Kabel baklampa</v>
          </cell>
          <cell r="K271" t="str">
            <v>EMPTY</v>
          </cell>
          <cell r="L271" t="e">
            <v>#N/A</v>
          </cell>
        </row>
        <row r="272">
          <cell r="B272" t="str">
            <v>YEC3605931Hastighetssensor</v>
          </cell>
          <cell r="C272" t="str">
            <v>YEC3605931</v>
          </cell>
          <cell r="D272">
            <v>2016</v>
          </cell>
          <cell r="E272">
            <v>41</v>
          </cell>
          <cell r="F272" t="str">
            <v>0410</v>
          </cell>
          <cell r="G272" t="str">
            <v>J009</v>
          </cell>
          <cell r="H272" t="str">
            <v>SPEED SENSOR:</v>
          </cell>
          <cell r="I272" t="str">
            <v>Hastighetssensor</v>
          </cell>
          <cell r="K272" t="str">
            <v>BOSCH</v>
          </cell>
          <cell r="L272" t="str">
            <v>Kontakta BOSCH</v>
          </cell>
        </row>
        <row r="273">
          <cell r="B273" t="str">
            <v>YEC3605931Batteri</v>
          </cell>
          <cell r="C273" t="str">
            <v>YEC3605931</v>
          </cell>
          <cell r="D273">
            <v>2016</v>
          </cell>
          <cell r="E273">
            <v>42</v>
          </cell>
          <cell r="F273" t="str">
            <v>0420</v>
          </cell>
          <cell r="G273" t="str">
            <v>J002</v>
          </cell>
          <cell r="H273" t="str">
            <v>BATTERY:</v>
          </cell>
          <cell r="I273" t="str">
            <v>Batteri</v>
          </cell>
          <cell r="J273" t="str">
            <v xml:space="preserve"> 400Wh, std battery Performance cruise</v>
          </cell>
          <cell r="K273" t="str">
            <v>BOSCH</v>
          </cell>
          <cell r="L273" t="str">
            <v>Kontakta BOSCH</v>
          </cell>
        </row>
        <row r="274">
          <cell r="B274" t="str">
            <v>YEC3605931Batterihållare</v>
          </cell>
          <cell r="C274" t="str">
            <v>YEC3605931</v>
          </cell>
          <cell r="D274">
            <v>2016</v>
          </cell>
          <cell r="E274">
            <v>43</v>
          </cell>
          <cell r="F274" t="str">
            <v>0430</v>
          </cell>
          <cell r="G274" t="str">
            <v>J003</v>
          </cell>
          <cell r="H274" t="str">
            <v>BATTERY HOLDER/Slider</v>
          </cell>
          <cell r="I274" t="str">
            <v>Batterihållare</v>
          </cell>
          <cell r="K274" t="str">
            <v>BOSCH</v>
          </cell>
          <cell r="L274" t="str">
            <v>Kontakta BOSCH</v>
          </cell>
        </row>
        <row r="275">
          <cell r="B275" t="str">
            <v>YEC3605931Batteriladdare</v>
          </cell>
          <cell r="C275" t="str">
            <v>YEC3605931</v>
          </cell>
          <cell r="D275">
            <v>2016</v>
          </cell>
          <cell r="E275">
            <v>44</v>
          </cell>
          <cell r="F275" t="str">
            <v>0440</v>
          </cell>
          <cell r="G275" t="str">
            <v>J010</v>
          </cell>
          <cell r="H275" t="str">
            <v>CHARGER:</v>
          </cell>
          <cell r="I275" t="str">
            <v>Batteriladdare</v>
          </cell>
          <cell r="J275" t="str">
            <v xml:space="preserve"> Bosch Rapid charger, AC 100-230 V</v>
          </cell>
          <cell r="K275" t="str">
            <v>BOSCH</v>
          </cell>
          <cell r="L275" t="str">
            <v>Kontakta BOSCH</v>
          </cell>
        </row>
        <row r="276">
          <cell r="B276" t="str">
            <v>YEC3605931Kontrollbox</v>
          </cell>
          <cell r="C276" t="str">
            <v>YEC3605931</v>
          </cell>
          <cell r="D276">
            <v>2016</v>
          </cell>
          <cell r="E276">
            <v>45</v>
          </cell>
          <cell r="F276" t="str">
            <v>0450</v>
          </cell>
          <cell r="G276" t="str">
            <v>J011</v>
          </cell>
          <cell r="H276" t="str">
            <v>Controller</v>
          </cell>
          <cell r="I276" t="str">
            <v>Kontrollbox</v>
          </cell>
          <cell r="K276" t="str">
            <v>BOSCH</v>
          </cell>
          <cell r="L276" t="str">
            <v>Kontakta BOSCH</v>
          </cell>
        </row>
        <row r="277">
          <cell r="B277" t="str">
            <v>YEC3605931Växelöra</v>
          </cell>
          <cell r="C277" t="str">
            <v>YEC3605931</v>
          </cell>
          <cell r="D277">
            <v>2016</v>
          </cell>
          <cell r="E277">
            <v>46</v>
          </cell>
          <cell r="F277" t="str">
            <v>0460</v>
          </cell>
          <cell r="G277" t="str">
            <v>D005</v>
          </cell>
          <cell r="H277" t="str">
            <v>Gear hanger</v>
          </cell>
          <cell r="I277" t="str">
            <v>Växelöra</v>
          </cell>
          <cell r="L277" t="e">
            <v>#N/A</v>
          </cell>
        </row>
        <row r="278">
          <cell r="B278" t="str">
            <v>YEC3705131RAM</v>
          </cell>
          <cell r="C278" t="str">
            <v>YEC3705131</v>
          </cell>
          <cell r="D278">
            <v>2016</v>
          </cell>
          <cell r="E278">
            <v>1</v>
          </cell>
          <cell r="F278" t="str">
            <v>0010</v>
          </cell>
          <cell r="G278" t="str">
            <v>A001</v>
          </cell>
          <cell r="H278" t="str">
            <v>PAINTED FRAME</v>
          </cell>
          <cell r="I278" t="str">
            <v>RAM</v>
          </cell>
          <cell r="J278" t="str">
            <v>Sport Bosch 2 rigid  alu 28"</v>
          </cell>
          <cell r="K278" t="str">
            <v>FRAME</v>
          </cell>
          <cell r="L278" t="e">
            <v>#N/A</v>
          </cell>
        </row>
        <row r="279">
          <cell r="B279" t="str">
            <v>YEC3705131Framgaffel</v>
          </cell>
          <cell r="C279" t="str">
            <v>YEC3705131</v>
          </cell>
          <cell r="D279">
            <v>2016</v>
          </cell>
          <cell r="E279">
            <v>2</v>
          </cell>
          <cell r="F279" t="str">
            <v>0020</v>
          </cell>
          <cell r="G279" t="str">
            <v>A002</v>
          </cell>
          <cell r="H279" t="str">
            <v>PAINTED FORK</v>
          </cell>
          <cell r="I279" t="str">
            <v>Framgaffel</v>
          </cell>
          <cell r="J279" t="str">
            <v xml:space="preserve">C1605264-300 Lung I rigid alloy STD mount </v>
          </cell>
          <cell r="K279" t="str">
            <v>C1605264-300</v>
          </cell>
          <cell r="L279" t="e">
            <v>#N/A</v>
          </cell>
        </row>
        <row r="280">
          <cell r="B280" t="str">
            <v>YEC3705131Styrlager</v>
          </cell>
          <cell r="C280" t="str">
            <v>YEC3705131</v>
          </cell>
          <cell r="D280">
            <v>2016</v>
          </cell>
          <cell r="E280">
            <v>3</v>
          </cell>
          <cell r="F280" t="str">
            <v>0030</v>
          </cell>
          <cell r="G280" t="str">
            <v>B001</v>
          </cell>
          <cell r="H280" t="str">
            <v>Head Set</v>
          </cell>
          <cell r="I280" t="str">
            <v>Styrlager</v>
          </cell>
          <cell r="J280" t="str">
            <v>C2105069 FSA n°10P plastic cone</v>
          </cell>
          <cell r="K280" t="str">
            <v>C2105069</v>
          </cell>
          <cell r="L280" t="str">
            <v>C2100160</v>
          </cell>
        </row>
        <row r="281">
          <cell r="B281" t="str">
            <v xml:space="preserve">YEC3705131Styrstam </v>
          </cell>
          <cell r="C281" t="str">
            <v>YEC3705131</v>
          </cell>
          <cell r="D281">
            <v>2016</v>
          </cell>
          <cell r="E281">
            <v>4</v>
          </cell>
          <cell r="F281" t="str">
            <v>0040</v>
          </cell>
          <cell r="G281" t="str">
            <v>B002</v>
          </cell>
          <cell r="H281" t="str">
            <v>Handlebar Stem</v>
          </cell>
          <cell r="I281" t="str">
            <v xml:space="preserve">Styrstam </v>
          </cell>
          <cell r="J281" t="str">
            <v>C2205398-090-2                                      Lee Chi MA-47 31,8 Melt forged 4 bolt, 10*,  w/SE logo  + orange stripe</v>
          </cell>
          <cell r="K281" t="str">
            <v>C2205398-090-2</v>
          </cell>
          <cell r="L281" t="str">
            <v>C2200152-090</v>
          </cell>
        </row>
        <row r="282">
          <cell r="B282" t="str">
            <v>YEC3705131Styre</v>
          </cell>
          <cell r="C282" t="str">
            <v>YEC3705131</v>
          </cell>
          <cell r="D282">
            <v>2016</v>
          </cell>
          <cell r="E282">
            <v>5</v>
          </cell>
          <cell r="F282" t="str">
            <v>0050</v>
          </cell>
          <cell r="G282" t="str">
            <v>B003</v>
          </cell>
          <cell r="H282" t="str">
            <v>Handelbar</v>
          </cell>
          <cell r="I282" t="str">
            <v>Styre</v>
          </cell>
          <cell r="J282" t="str">
            <v>C2305744-2 Lee Chi HB-3188 Rise bar Shiny anodized Black 6061 PG, 1 print SE logo white/orange stripe 620mm</v>
          </cell>
          <cell r="K282" t="str">
            <v>C2305744-2</v>
          </cell>
          <cell r="L282" t="str">
            <v>C2300249</v>
          </cell>
        </row>
        <row r="283">
          <cell r="B283" t="str">
            <v>YEC3705131Bromsgrepp H</v>
          </cell>
          <cell r="C283" t="str">
            <v>YEC3705131</v>
          </cell>
          <cell r="D283">
            <v>2016</v>
          </cell>
          <cell r="E283">
            <v>6</v>
          </cell>
          <cell r="F283" t="str">
            <v>0060</v>
          </cell>
          <cell r="G283" t="str">
            <v>C002</v>
          </cell>
          <cell r="H283" t="str">
            <v>Brake Lever R</v>
          </cell>
          <cell r="I283" t="str">
            <v>Bromsgrepp H</v>
          </cell>
          <cell r="J283" t="str">
            <v>- w/brake</v>
          </cell>
          <cell r="K283" t="str">
            <v>NOT AVAILABLE</v>
          </cell>
          <cell r="L283" t="e">
            <v>#N/A</v>
          </cell>
        </row>
        <row r="284">
          <cell r="B284" t="str">
            <v>YEC3705131Bromsgrepp V</v>
          </cell>
          <cell r="C284" t="str">
            <v>YEC3705131</v>
          </cell>
          <cell r="D284">
            <v>2016</v>
          </cell>
          <cell r="E284">
            <v>7</v>
          </cell>
          <cell r="F284" t="str">
            <v>0070</v>
          </cell>
          <cell r="G284" t="str">
            <v>C001</v>
          </cell>
          <cell r="H284" t="str">
            <v>Brake Lever L</v>
          </cell>
          <cell r="I284" t="str">
            <v>Bromsgrepp V</v>
          </cell>
          <cell r="K284" t="str">
            <v>Shimano</v>
          </cell>
          <cell r="L284" t="str">
            <v>Kontakta SHIMANO</v>
          </cell>
        </row>
        <row r="285">
          <cell r="B285" t="str">
            <v>YEC3705131Växelreglage H</v>
          </cell>
          <cell r="C285" t="str">
            <v>YEC3705131</v>
          </cell>
          <cell r="D285">
            <v>2016</v>
          </cell>
          <cell r="E285">
            <v>8</v>
          </cell>
          <cell r="F285" t="str">
            <v>0080</v>
          </cell>
          <cell r="G285" t="str">
            <v>D002</v>
          </cell>
          <cell r="H285" t="str">
            <v>Shift Lever R</v>
          </cell>
          <cell r="I285" t="str">
            <v>Växelreglage H</v>
          </cell>
          <cell r="J285" t="str">
            <v>KSLM610RA Shimano Deore SL rapidfire 2014
30 speeds black</v>
          </cell>
          <cell r="K285" t="str">
            <v>KSLM610RA</v>
          </cell>
          <cell r="L285" t="str">
            <v>Kontakta SHIMANO</v>
          </cell>
        </row>
        <row r="286">
          <cell r="B286" t="str">
            <v>YEC3705131Växelreglage V</v>
          </cell>
          <cell r="C286" t="str">
            <v>YEC3705131</v>
          </cell>
          <cell r="D286">
            <v>2016</v>
          </cell>
          <cell r="E286">
            <v>9</v>
          </cell>
          <cell r="F286" t="str">
            <v>0090</v>
          </cell>
          <cell r="G286" t="str">
            <v>D001</v>
          </cell>
          <cell r="H286" t="str">
            <v>Shift Lever L</v>
          </cell>
          <cell r="I286" t="str">
            <v>Växelreglage V</v>
          </cell>
          <cell r="L286" t="e">
            <v>#N/A</v>
          </cell>
        </row>
        <row r="287">
          <cell r="B287" t="str">
            <v>YEC3705131Handtag par</v>
          </cell>
          <cell r="C287" t="str">
            <v>YEC3705131</v>
          </cell>
          <cell r="D287">
            <v>2016</v>
          </cell>
          <cell r="E287">
            <v>10</v>
          </cell>
          <cell r="F287" t="str">
            <v>0100</v>
          </cell>
          <cell r="G287" t="str">
            <v>B004</v>
          </cell>
          <cell r="H287" t="str">
            <v>Grip R</v>
          </cell>
          <cell r="I287" t="str">
            <v>Handtag par</v>
          </cell>
          <cell r="J287" t="str">
            <v>C2505448 Spectra BIO ergo 130MM BLACK/GREY</v>
          </cell>
          <cell r="K287" t="str">
            <v>C2505448</v>
          </cell>
          <cell r="L287" t="str">
            <v>C2500162</v>
          </cell>
        </row>
        <row r="288">
          <cell r="B288" t="str">
            <v>YEC3705131Frambroms</v>
          </cell>
          <cell r="C288" t="str">
            <v>YEC3705131</v>
          </cell>
          <cell r="D288">
            <v>2016</v>
          </cell>
          <cell r="E288">
            <v>11</v>
          </cell>
          <cell r="F288" t="str">
            <v>0110</v>
          </cell>
          <cell r="G288" t="str">
            <v>C003</v>
          </cell>
          <cell r="H288" t="str">
            <v xml:space="preserve">Brake front </v>
          </cell>
          <cell r="I288" t="str">
            <v>Frambroms</v>
          </cell>
          <cell r="J288" t="str">
            <v>AM445LFURX075/080
AM445RRURX150/160
+ ASMRT53  Shimano M445 hydraulic disc</v>
          </cell>
          <cell r="K288" t="str">
            <v>AM445LFURX075/080</v>
          </cell>
          <cell r="L288" t="str">
            <v>Kontakta SHIMANO</v>
          </cell>
        </row>
        <row r="289">
          <cell r="B289" t="str">
            <v>YEC3705131Bakbroms</v>
          </cell>
          <cell r="C289" t="str">
            <v>YEC3705131</v>
          </cell>
          <cell r="D289">
            <v>2016</v>
          </cell>
          <cell r="E289">
            <v>12</v>
          </cell>
          <cell r="F289" t="str">
            <v>0120</v>
          </cell>
          <cell r="G289" t="str">
            <v>C004</v>
          </cell>
          <cell r="H289" t="str">
            <v>Brake rear</v>
          </cell>
          <cell r="I289" t="str">
            <v>Bakbroms</v>
          </cell>
          <cell r="K289" t="str">
            <v>Fotbroms</v>
          </cell>
          <cell r="L289" t="str">
            <v>Kontakta SHIMANO</v>
          </cell>
        </row>
        <row r="290">
          <cell r="B290" t="str">
            <v>YEC3705131Vevlager</v>
          </cell>
          <cell r="C290" t="str">
            <v>YEC3705131</v>
          </cell>
          <cell r="D290">
            <v>2016</v>
          </cell>
          <cell r="E290">
            <v>13</v>
          </cell>
          <cell r="F290" t="str">
            <v>0130</v>
          </cell>
          <cell r="G290" t="str">
            <v>E001</v>
          </cell>
          <cell r="H290" t="str">
            <v xml:space="preserve">BB-set </v>
          </cell>
          <cell r="I290" t="str">
            <v>Vevlager</v>
          </cell>
          <cell r="K290" t="str">
            <v>INGÅR I MOTORN</v>
          </cell>
          <cell r="L290" t="str">
            <v>Ingår i motorn</v>
          </cell>
        </row>
        <row r="291">
          <cell r="B291" t="str">
            <v>YEC3705131Vevparti</v>
          </cell>
          <cell r="C291" t="str">
            <v>YEC3705131</v>
          </cell>
          <cell r="D291">
            <v>2016</v>
          </cell>
          <cell r="E291">
            <v>14</v>
          </cell>
          <cell r="F291" t="str">
            <v>0140</v>
          </cell>
          <cell r="G291" t="str">
            <v>E002</v>
          </cell>
          <cell r="H291" t="str">
            <v>Front Chainwheel</v>
          </cell>
          <cell r="I291" t="str">
            <v>Vevparti</v>
          </cell>
          <cell r="J291" t="str">
            <v>C3305687-170-BK FSA Black</v>
          </cell>
          <cell r="K291" t="str">
            <v>C3305687-170-BK</v>
          </cell>
          <cell r="L291" t="e">
            <v>#N/A</v>
          </cell>
        </row>
        <row r="292">
          <cell r="B292" t="str">
            <v>YEC3705131Kedjeskydd</v>
          </cell>
          <cell r="C292" t="str">
            <v>YEC3705131</v>
          </cell>
          <cell r="D292">
            <v>2016</v>
          </cell>
          <cell r="E292">
            <v>15</v>
          </cell>
          <cell r="F292" t="str">
            <v>0150</v>
          </cell>
          <cell r="G292" t="str">
            <v>H001</v>
          </cell>
          <cell r="H292" t="str">
            <v>Chain guard</v>
          </cell>
          <cell r="I292" t="str">
            <v>Kedjeskydd</v>
          </cell>
          <cell r="J292" t="str">
            <v>C8305193-BK Chainring FSA black for 18T w/ motor</v>
          </cell>
          <cell r="K292" t="str">
            <v>C8305193-BK</v>
          </cell>
          <cell r="L292" t="e">
            <v>#N/A</v>
          </cell>
        </row>
        <row r="293">
          <cell r="B293" t="str">
            <v>YEC3705131Kedjeskyddsfäste</v>
          </cell>
          <cell r="C293" t="str">
            <v>YEC3705131</v>
          </cell>
          <cell r="D293">
            <v>2016</v>
          </cell>
          <cell r="E293">
            <v>16</v>
          </cell>
          <cell r="F293" t="str">
            <v>0160</v>
          </cell>
          <cell r="G293" t="str">
            <v>H002</v>
          </cell>
          <cell r="H293" t="str">
            <v>Chain guard bracket</v>
          </cell>
          <cell r="I293" t="str">
            <v>Kedjeskyddsfäste</v>
          </cell>
          <cell r="K293" t="str">
            <v>EMPTY</v>
          </cell>
          <cell r="L293" t="e">
            <v>#N/A</v>
          </cell>
        </row>
        <row r="294">
          <cell r="B294" t="str">
            <v>YEC3705131Framväxel</v>
          </cell>
          <cell r="C294" t="str">
            <v>YEC3705131</v>
          </cell>
          <cell r="D294">
            <v>2016</v>
          </cell>
          <cell r="E294">
            <v>17</v>
          </cell>
          <cell r="F294" t="str">
            <v>0170</v>
          </cell>
          <cell r="G294" t="str">
            <v>D003</v>
          </cell>
          <cell r="H294" t="str">
            <v>Front Derailleur</v>
          </cell>
          <cell r="I294" t="str">
            <v>Framväxel</v>
          </cell>
          <cell r="K294" t="str">
            <v>EMPTY</v>
          </cell>
          <cell r="L294" t="e">
            <v>#N/A</v>
          </cell>
        </row>
        <row r="295">
          <cell r="B295" t="str">
            <v>YEC3705131Bakväxel</v>
          </cell>
          <cell r="C295" t="str">
            <v>YEC3705131</v>
          </cell>
          <cell r="D295">
            <v>2016</v>
          </cell>
          <cell r="E295">
            <v>18</v>
          </cell>
          <cell r="F295" t="str">
            <v>0180</v>
          </cell>
          <cell r="G295" t="str">
            <v>D004</v>
          </cell>
          <cell r="H295" t="str">
            <v>Rear Derailleur</v>
          </cell>
          <cell r="I295" t="str">
            <v>Bakväxel</v>
          </cell>
          <cell r="J295" t="str">
            <v>KRDM670SGS Shimano 10 S  SLX</v>
          </cell>
          <cell r="K295" t="str">
            <v>KRDM670SGS</v>
          </cell>
          <cell r="L295" t="str">
            <v>Kontakta SHIMANO</v>
          </cell>
        </row>
        <row r="296">
          <cell r="B296" t="str">
            <v>YEC3705131Kedja</v>
          </cell>
          <cell r="C296" t="str">
            <v>YEC3705131</v>
          </cell>
          <cell r="D296">
            <v>2016</v>
          </cell>
          <cell r="E296">
            <v>19</v>
          </cell>
          <cell r="F296" t="str">
            <v>0190</v>
          </cell>
          <cell r="G296" t="str">
            <v>E003</v>
          </cell>
          <cell r="H296" t="str">
            <v xml:space="preserve">Chain </v>
          </cell>
          <cell r="I296" t="str">
            <v>Kedja</v>
          </cell>
          <cell r="J296" t="str">
            <v>C3405049-114 KMC  X10</v>
          </cell>
          <cell r="K296" t="str">
            <v>C3405049-114</v>
          </cell>
          <cell r="L296" t="str">
            <v>Kontakta SHIMANO</v>
          </cell>
        </row>
        <row r="297">
          <cell r="B297" t="str">
            <v>YEC3705131Kassett</v>
          </cell>
          <cell r="C297" t="str">
            <v>YEC3705131</v>
          </cell>
          <cell r="D297">
            <v>2016</v>
          </cell>
          <cell r="E297">
            <v>20</v>
          </cell>
          <cell r="F297" t="str">
            <v>0200</v>
          </cell>
          <cell r="G297" t="str">
            <v>E004</v>
          </cell>
          <cell r="H297" t="str">
            <v>Cassette Sprocket</v>
          </cell>
          <cell r="I297" t="str">
            <v>Kassett</v>
          </cell>
          <cell r="J297" t="str">
            <v>KCSHG8110134 Shimano HG80 11x34</v>
          </cell>
          <cell r="K297" t="str">
            <v>KCSHG8110134</v>
          </cell>
          <cell r="L297" t="str">
            <v>Kontakta SHIMANO</v>
          </cell>
        </row>
        <row r="298">
          <cell r="B298" t="str">
            <v>YEC3705131Framhjul</v>
          </cell>
          <cell r="C298" t="str">
            <v>YEC3705131</v>
          </cell>
          <cell r="D298">
            <v>2016</v>
          </cell>
          <cell r="E298">
            <v>21</v>
          </cell>
          <cell r="F298" t="str">
            <v>0210</v>
          </cell>
          <cell r="G298" t="str">
            <v>F001</v>
          </cell>
          <cell r="H298" t="str">
            <v>Front hub</v>
          </cell>
          <cell r="I298" t="str">
            <v>Framhjul</v>
          </cell>
          <cell r="J298" t="str">
            <v>AHBRM35AL HB-RM35  36H OLD:100MM AXEL:108MM  QR:133MM, FOR CENTER LOCK DISC BRAKE</v>
          </cell>
          <cell r="K298" t="str">
            <v>AHBRM35AL</v>
          </cell>
          <cell r="L298" t="str">
            <v>C4100337</v>
          </cell>
        </row>
        <row r="299">
          <cell r="B299" t="str">
            <v>YEC3705131Bakhjul</v>
          </cell>
          <cell r="C299" t="str">
            <v>YEC3705131</v>
          </cell>
          <cell r="D299">
            <v>2016</v>
          </cell>
          <cell r="E299">
            <v>22</v>
          </cell>
          <cell r="F299" t="str">
            <v>0220</v>
          </cell>
          <cell r="G299" t="str">
            <v>F002</v>
          </cell>
          <cell r="H299" t="str">
            <v>Rear hub</v>
          </cell>
          <cell r="I299" t="str">
            <v>Bakhjul</v>
          </cell>
          <cell r="J299" t="str">
            <v>AFHRM35AZBL Shimano RM-35 Black 36H w/qr</v>
          </cell>
          <cell r="K299" t="str">
            <v>AFHRM35AZBL</v>
          </cell>
          <cell r="L299" t="str">
            <v>C4200298</v>
          </cell>
        </row>
        <row r="300">
          <cell r="B300" t="str">
            <v>YEC3705131Däck</v>
          </cell>
          <cell r="C300" t="str">
            <v>YEC3705131</v>
          </cell>
          <cell r="D300">
            <v>2016</v>
          </cell>
          <cell r="E300">
            <v>23</v>
          </cell>
          <cell r="F300" t="str">
            <v>0230</v>
          </cell>
          <cell r="G300" t="str">
            <v>F003</v>
          </cell>
          <cell r="H300" t="str">
            <v>Tire</v>
          </cell>
          <cell r="I300" t="str">
            <v>Däck</v>
          </cell>
          <cell r="J300" t="str">
            <v>C4905969 TIR 28x1.60 Bk R MOIREE  VREDESTEIN</v>
          </cell>
          <cell r="K300" t="str">
            <v>C4905969</v>
          </cell>
          <cell r="L300" t="str">
            <v>C4901162</v>
          </cell>
        </row>
        <row r="301">
          <cell r="B301" t="str">
            <v>YEC3705131Skärmar set</v>
          </cell>
          <cell r="C301" t="str">
            <v>YEC3705131</v>
          </cell>
          <cell r="D301">
            <v>2016</v>
          </cell>
          <cell r="E301">
            <v>24</v>
          </cell>
          <cell r="F301" t="str">
            <v>0240</v>
          </cell>
          <cell r="G301" t="str">
            <v>H003</v>
          </cell>
          <cell r="H301" t="str">
            <v xml:space="preserve">Mudguard front   </v>
          </cell>
          <cell r="I301" t="str">
            <v>Skärmar set</v>
          </cell>
          <cell r="J301" t="str">
            <v>C8255808-BK &amp; C8255809-BK 46mm BLACK and 3/4 46mm BLACK plastic SKS</v>
          </cell>
          <cell r="K301" t="str">
            <v>C8255808-BK</v>
          </cell>
          <cell r="L301" t="str">
            <v>C8256125-BK / C8255845-BK</v>
          </cell>
        </row>
        <row r="302">
          <cell r="B302" t="str">
            <v>YEC3705131Pakethållare</v>
          </cell>
          <cell r="C302" t="str">
            <v>YEC3705131</v>
          </cell>
          <cell r="D302">
            <v>2016</v>
          </cell>
          <cell r="E302">
            <v>25</v>
          </cell>
          <cell r="F302" t="str">
            <v>0250</v>
          </cell>
          <cell r="G302" t="str">
            <v>H004</v>
          </cell>
          <cell r="H302" t="str">
            <v>Carrier</v>
          </cell>
          <cell r="I302" t="str">
            <v>Pakethållare</v>
          </cell>
          <cell r="J302" t="str">
            <v>C8205569-BK Sport adj black w bag support</v>
          </cell>
          <cell r="K302" t="str">
            <v>C8205569-BK</v>
          </cell>
          <cell r="L302" t="str">
            <v>C8200052</v>
          </cell>
        </row>
        <row r="303">
          <cell r="B303" t="str">
            <v>YEC3705131Sadel</v>
          </cell>
          <cell r="C303" t="str">
            <v>YEC3705131</v>
          </cell>
          <cell r="D303">
            <v>2016</v>
          </cell>
          <cell r="E303">
            <v>26</v>
          </cell>
          <cell r="F303" t="str">
            <v>0260</v>
          </cell>
          <cell r="G303" t="str">
            <v>G001</v>
          </cell>
          <cell r="H303" t="str">
            <v>Saddle</v>
          </cell>
          <cell r="I303" t="str">
            <v>Sadel</v>
          </cell>
          <cell r="J303" t="str">
            <v>C7105995 Spectra SE ACTIVIUS, LADY 2062 DRM PU MATT,NYLON BASE , BLACK STEEL RAIL W SCALE</v>
          </cell>
          <cell r="K303" t="str">
            <v>C7105995</v>
          </cell>
          <cell r="L303" t="str">
            <v>C7100524</v>
          </cell>
        </row>
        <row r="304">
          <cell r="B304" t="str">
            <v>YEC3705131Sadelstolpe</v>
          </cell>
          <cell r="C304" t="str">
            <v>YEC3705131</v>
          </cell>
          <cell r="D304">
            <v>2016</v>
          </cell>
          <cell r="E304">
            <v>27</v>
          </cell>
          <cell r="F304" t="str">
            <v>0270</v>
          </cell>
          <cell r="G304" t="str">
            <v>G002</v>
          </cell>
          <cell r="H304" t="str">
            <v>Seatpost</v>
          </cell>
          <cell r="I304" t="str">
            <v>Sadelstolpe</v>
          </cell>
          <cell r="J304" t="str">
            <v>C7205394-2 Lee Chi SP-222 27,2x350MM ALLOY ANODIZED BLACK w SE logo + Orange stripe</v>
          </cell>
          <cell r="K304" t="str">
            <v>C7205394-2</v>
          </cell>
          <cell r="L304" t="str">
            <v>C7200053</v>
          </cell>
        </row>
        <row r="305">
          <cell r="B305" t="str">
            <v>YEC3705131Sadelrörsklämma</v>
          </cell>
          <cell r="C305" t="str">
            <v>YEC3705131</v>
          </cell>
          <cell r="D305">
            <v>2016</v>
          </cell>
          <cell r="E305">
            <v>28</v>
          </cell>
          <cell r="F305" t="str">
            <v>0280</v>
          </cell>
          <cell r="G305" t="str">
            <v>G003</v>
          </cell>
          <cell r="H305" t="str">
            <v>Seat Clamp</v>
          </cell>
          <cell r="I305" t="str">
            <v>Sadelrörsklämma</v>
          </cell>
          <cell r="J305" t="str">
            <v>C7305002 Bolt + clamp MX27</v>
          </cell>
          <cell r="K305" t="str">
            <v>C7305002</v>
          </cell>
          <cell r="L305" t="str">
            <v>C7300027-318</v>
          </cell>
        </row>
        <row r="306">
          <cell r="B306" t="str">
            <v>YEC3705131Framlampa</v>
          </cell>
          <cell r="C306" t="str">
            <v>YEC3705131</v>
          </cell>
          <cell r="D306">
            <v>2016</v>
          </cell>
          <cell r="E306">
            <v>29</v>
          </cell>
          <cell r="F306" t="str">
            <v>0290</v>
          </cell>
          <cell r="G306" t="str">
            <v>H005</v>
          </cell>
          <cell r="H306" t="str">
            <v>Front light</v>
          </cell>
          <cell r="I306" t="str">
            <v>Framlampa</v>
          </cell>
          <cell r="J306" t="str">
            <v>C8035030 Front Reflector white FR7 Herrmans</v>
          </cell>
          <cell r="K306" t="str">
            <v>EMPTY</v>
          </cell>
          <cell r="L306" t="e">
            <v>#N/A</v>
          </cell>
        </row>
        <row r="307">
          <cell r="B307" t="str">
            <v>YEC3705131Baklampa</v>
          </cell>
          <cell r="C307" t="str">
            <v>YEC3705131</v>
          </cell>
          <cell r="D307">
            <v>2016</v>
          </cell>
          <cell r="E307">
            <v>30</v>
          </cell>
          <cell r="F307" t="str">
            <v>0300</v>
          </cell>
          <cell r="G307" t="str">
            <v>H006</v>
          </cell>
          <cell r="H307" t="str">
            <v>Light, Rear</v>
          </cell>
          <cell r="I307" t="str">
            <v>Baklampa</v>
          </cell>
          <cell r="J307" t="str">
            <v>C8035014 Rear Reflector red BR5Herrmans</v>
          </cell>
          <cell r="K307" t="str">
            <v>C8035014</v>
          </cell>
          <cell r="L307" t="e">
            <v>#N/A</v>
          </cell>
        </row>
        <row r="308">
          <cell r="B308" t="str">
            <v>YEC3705131Låssats</v>
          </cell>
          <cell r="C308" t="str">
            <v>YEC3705131</v>
          </cell>
          <cell r="D308">
            <v>2016</v>
          </cell>
          <cell r="E308">
            <v>31</v>
          </cell>
          <cell r="F308" t="str">
            <v>0310</v>
          </cell>
          <cell r="G308" t="str">
            <v>H007</v>
          </cell>
          <cell r="H308" t="str">
            <v>Lock</v>
          </cell>
          <cell r="I308" t="str">
            <v>Låssats</v>
          </cell>
          <cell r="J308" t="str">
            <v>C8405055 AXA SOLID+ black</v>
          </cell>
          <cell r="K308" t="str">
            <v>C8405055</v>
          </cell>
          <cell r="L308" t="str">
            <v>C8400053</v>
          </cell>
        </row>
        <row r="309">
          <cell r="B309" t="str">
            <v>YEC3705131Stöd</v>
          </cell>
          <cell r="C309" t="str">
            <v>YEC3705131</v>
          </cell>
          <cell r="D309">
            <v>2016</v>
          </cell>
          <cell r="E309">
            <v>32</v>
          </cell>
          <cell r="F309" t="str">
            <v>0320</v>
          </cell>
          <cell r="G309" t="str">
            <v>H008</v>
          </cell>
          <cell r="H309" t="str">
            <v>Kick stand</v>
          </cell>
          <cell r="I309" t="str">
            <v>Stöd</v>
          </cell>
          <cell r="J309" t="str">
            <v>C8105314 Atran Stylo adjustable all black</v>
          </cell>
          <cell r="K309" t="str">
            <v>C8105170</v>
          </cell>
          <cell r="L309" t="str">
            <v>C8100115</v>
          </cell>
        </row>
        <row r="310">
          <cell r="B310" t="str">
            <v>YEC3705131Korg</v>
          </cell>
          <cell r="C310" t="str">
            <v>YEC3705131</v>
          </cell>
          <cell r="D310">
            <v>2016</v>
          </cell>
          <cell r="E310">
            <v>33</v>
          </cell>
          <cell r="F310" t="str">
            <v>0330</v>
          </cell>
          <cell r="G310" t="str">
            <v>H009</v>
          </cell>
          <cell r="H310" t="str">
            <v>Basket / Fr carrier</v>
          </cell>
          <cell r="I310" t="str">
            <v>Korg</v>
          </cell>
          <cell r="K310" t="str">
            <v>EMPTY</v>
          </cell>
          <cell r="L310" t="e">
            <v>#N/A</v>
          </cell>
        </row>
        <row r="311">
          <cell r="B311" t="str">
            <v>YEC3705131Pedaler</v>
          </cell>
          <cell r="C311" t="str">
            <v>YEC3705131</v>
          </cell>
          <cell r="D311">
            <v>2016</v>
          </cell>
          <cell r="E311">
            <v>34</v>
          </cell>
          <cell r="F311" t="str">
            <v>0340</v>
          </cell>
          <cell r="G311" t="str">
            <v>E005</v>
          </cell>
          <cell r="H311" t="str">
            <v xml:space="preserve">Pedal </v>
          </cell>
          <cell r="I311" t="str">
            <v>Pedaler</v>
          </cell>
          <cell r="J311" t="str">
            <v xml:space="preserve">C3505207 Spectra Alloy Sport </v>
          </cell>
          <cell r="K311" t="str">
            <v>C3505207</v>
          </cell>
          <cell r="L311" t="str">
            <v>C3500033</v>
          </cell>
        </row>
        <row r="312">
          <cell r="B312" t="str">
            <v>YEC3705131Motor</v>
          </cell>
          <cell r="C312" t="str">
            <v>YEC3705131</v>
          </cell>
          <cell r="D312">
            <v>2016</v>
          </cell>
          <cell r="E312">
            <v>35</v>
          </cell>
          <cell r="F312" t="str">
            <v>0350</v>
          </cell>
          <cell r="G312" t="str">
            <v>J001</v>
          </cell>
          <cell r="H312" t="str">
            <v>DRIVE UNIT:</v>
          </cell>
          <cell r="I312" t="str">
            <v>Motor</v>
          </cell>
          <cell r="J312" t="str">
            <v xml:space="preserve"> KIT BOSCH G2 PERFORMANCE</v>
          </cell>
          <cell r="K312" t="str">
            <v>BOSCH</v>
          </cell>
          <cell r="L312" t="str">
            <v>Kontakta BOSCH</v>
          </cell>
        </row>
        <row r="313">
          <cell r="B313" t="str">
            <v>YEC3705131Display</v>
          </cell>
          <cell r="C313" t="str">
            <v>YEC3705131</v>
          </cell>
          <cell r="D313">
            <v>2016</v>
          </cell>
          <cell r="E313">
            <v>36</v>
          </cell>
          <cell r="F313" t="str">
            <v>0360</v>
          </cell>
          <cell r="G313" t="str">
            <v>J004</v>
          </cell>
          <cell r="H313" t="str">
            <v>DISPLAY:</v>
          </cell>
          <cell r="I313" t="str">
            <v>Display</v>
          </cell>
          <cell r="K313" t="str">
            <v>BOSCH</v>
          </cell>
          <cell r="L313" t="str">
            <v>Kontakta BOSCH</v>
          </cell>
        </row>
        <row r="314">
          <cell r="B314" t="str">
            <v>YEC3705131EB-Bus kabel</v>
          </cell>
          <cell r="C314" t="str">
            <v>YEC3705131</v>
          </cell>
          <cell r="D314">
            <v>2016</v>
          </cell>
          <cell r="E314">
            <v>37</v>
          </cell>
          <cell r="F314" t="str">
            <v>0370</v>
          </cell>
          <cell r="G314" t="str">
            <v>J005</v>
          </cell>
          <cell r="H314" t="str">
            <v>EB-BUS CABLE:</v>
          </cell>
          <cell r="I314" t="str">
            <v>EB-Bus kabel</v>
          </cell>
          <cell r="K314" t="str">
            <v>BOSCH</v>
          </cell>
          <cell r="L314" t="str">
            <v>Kontakta BOSCH</v>
          </cell>
        </row>
        <row r="315">
          <cell r="B315" t="str">
            <v>YEC3705131Motorkabel</v>
          </cell>
          <cell r="C315" t="str">
            <v>YEC3705131</v>
          </cell>
          <cell r="D315">
            <v>2016</v>
          </cell>
          <cell r="E315">
            <v>38</v>
          </cell>
          <cell r="F315" t="str">
            <v>0380</v>
          </cell>
          <cell r="G315" t="str">
            <v>J006</v>
          </cell>
          <cell r="H315" t="str">
            <v>POWER CABLE:</v>
          </cell>
          <cell r="I315" t="str">
            <v>Motorkabel</v>
          </cell>
          <cell r="K315" t="str">
            <v>BOSCH</v>
          </cell>
          <cell r="L315" t="str">
            <v>Kontakta BOSCH</v>
          </cell>
        </row>
        <row r="316">
          <cell r="B316" t="str">
            <v>YEC3705131Kabel framlampa</v>
          </cell>
          <cell r="C316" t="str">
            <v>YEC3705131</v>
          </cell>
          <cell r="D316">
            <v>2016</v>
          </cell>
          <cell r="E316">
            <v>39</v>
          </cell>
          <cell r="F316" t="str">
            <v>0390</v>
          </cell>
          <cell r="G316" t="str">
            <v>J007</v>
          </cell>
          <cell r="H316" t="str">
            <v>F. LIGHT CABLE:</v>
          </cell>
          <cell r="I316" t="str">
            <v>Kabel framlampa</v>
          </cell>
          <cell r="K316" t="str">
            <v>EMPTY</v>
          </cell>
          <cell r="L316" t="e">
            <v>#N/A</v>
          </cell>
        </row>
        <row r="317">
          <cell r="B317" t="str">
            <v>YEC3705131Kabel baklampa</v>
          </cell>
          <cell r="C317" t="str">
            <v>YEC3705131</v>
          </cell>
          <cell r="D317">
            <v>2016</v>
          </cell>
          <cell r="E317">
            <v>40</v>
          </cell>
          <cell r="F317" t="str">
            <v>0400</v>
          </cell>
          <cell r="G317" t="str">
            <v>J008</v>
          </cell>
          <cell r="H317" t="str">
            <v>R. LIGHT CABLE:</v>
          </cell>
          <cell r="I317" t="str">
            <v>Kabel baklampa</v>
          </cell>
          <cell r="K317" t="str">
            <v>EMPTY</v>
          </cell>
          <cell r="L317" t="e">
            <v>#N/A</v>
          </cell>
        </row>
        <row r="318">
          <cell r="B318" t="str">
            <v>YEC3705131Hastighetssensor</v>
          </cell>
          <cell r="C318" t="str">
            <v>YEC3705131</v>
          </cell>
          <cell r="D318">
            <v>2016</v>
          </cell>
          <cell r="E318">
            <v>41</v>
          </cell>
          <cell r="F318" t="str">
            <v>0410</v>
          </cell>
          <cell r="G318" t="str">
            <v>J009</v>
          </cell>
          <cell r="H318" t="str">
            <v>SPEED SENSOR:</v>
          </cell>
          <cell r="I318" t="str">
            <v>Hastighetssensor</v>
          </cell>
          <cell r="K318" t="str">
            <v>BOSCH</v>
          </cell>
          <cell r="L318" t="str">
            <v>Kontakta BOSCH</v>
          </cell>
        </row>
        <row r="319">
          <cell r="B319" t="str">
            <v>YEC3705131Batteri</v>
          </cell>
          <cell r="C319" t="str">
            <v>YEC3705131</v>
          </cell>
          <cell r="D319">
            <v>2016</v>
          </cell>
          <cell r="E319">
            <v>42</v>
          </cell>
          <cell r="F319" t="str">
            <v>0420</v>
          </cell>
          <cell r="G319" t="str">
            <v>J002</v>
          </cell>
          <cell r="H319" t="str">
            <v>BATTERY:</v>
          </cell>
          <cell r="I319" t="str">
            <v>Batteri</v>
          </cell>
          <cell r="J319" t="str">
            <v xml:space="preserve"> 400Wh, std battery Performance cruise</v>
          </cell>
          <cell r="K319" t="str">
            <v>BOSCH</v>
          </cell>
          <cell r="L319" t="str">
            <v>Kontakta BOSCH</v>
          </cell>
        </row>
        <row r="320">
          <cell r="B320" t="str">
            <v>YEC3705131Batterihållare</v>
          </cell>
          <cell r="C320" t="str">
            <v>YEC3705131</v>
          </cell>
          <cell r="D320">
            <v>2016</v>
          </cell>
          <cell r="E320">
            <v>43</v>
          </cell>
          <cell r="F320" t="str">
            <v>0430</v>
          </cell>
          <cell r="G320" t="str">
            <v>J003</v>
          </cell>
          <cell r="H320" t="str">
            <v>BATTERY HOLDER/Slider</v>
          </cell>
          <cell r="I320" t="str">
            <v>Batterihållare</v>
          </cell>
          <cell r="K320" t="str">
            <v>BOSCH</v>
          </cell>
          <cell r="L320" t="str">
            <v>Kontakta BOSCH</v>
          </cell>
        </row>
        <row r="321">
          <cell r="B321" t="str">
            <v>YEC3705131Batteriladdare</v>
          </cell>
          <cell r="C321" t="str">
            <v>YEC3705131</v>
          </cell>
          <cell r="D321">
            <v>2016</v>
          </cell>
          <cell r="E321">
            <v>44</v>
          </cell>
          <cell r="F321" t="str">
            <v>0440</v>
          </cell>
          <cell r="G321" t="str">
            <v>J010</v>
          </cell>
          <cell r="H321" t="str">
            <v>CHARGER:</v>
          </cell>
          <cell r="I321" t="str">
            <v>Batteriladdare</v>
          </cell>
          <cell r="J321" t="str">
            <v xml:space="preserve"> Bosch Rapid charger, AC 100-230 V</v>
          </cell>
          <cell r="K321" t="str">
            <v>BOSCH</v>
          </cell>
          <cell r="L321" t="str">
            <v>Kontakta BOSCH</v>
          </cell>
        </row>
        <row r="322">
          <cell r="B322" t="str">
            <v>YEC3705131Kontrollbox</v>
          </cell>
          <cell r="C322" t="str">
            <v>YEC3705131</v>
          </cell>
          <cell r="D322">
            <v>2016</v>
          </cell>
          <cell r="E322">
            <v>45</v>
          </cell>
          <cell r="F322" t="str">
            <v>0450</v>
          </cell>
          <cell r="G322" t="str">
            <v>J011</v>
          </cell>
          <cell r="H322" t="str">
            <v>Controller</v>
          </cell>
          <cell r="I322" t="str">
            <v>Kontrollbox</v>
          </cell>
          <cell r="K322" t="str">
            <v>BOSCH</v>
          </cell>
          <cell r="L322" t="str">
            <v>Kontakta BOSCH</v>
          </cell>
        </row>
        <row r="323">
          <cell r="B323" t="str">
            <v>YEC3705131Växelöra</v>
          </cell>
          <cell r="C323" t="str">
            <v>YEC3705131</v>
          </cell>
          <cell r="D323">
            <v>2016</v>
          </cell>
          <cell r="E323">
            <v>46</v>
          </cell>
          <cell r="F323" t="str">
            <v>0460</v>
          </cell>
          <cell r="G323" t="str">
            <v>D005</v>
          </cell>
          <cell r="H323" t="str">
            <v>Gear hanger</v>
          </cell>
          <cell r="I323" t="str">
            <v>Växelöra</v>
          </cell>
          <cell r="L323" t="e">
            <v>#N/A</v>
          </cell>
        </row>
        <row r="324">
          <cell r="B324" t="str">
            <v>YEC3805132RAM</v>
          </cell>
          <cell r="C324" t="str">
            <v>YEC3805132</v>
          </cell>
          <cell r="D324">
            <v>2017</v>
          </cell>
          <cell r="E324">
            <v>1</v>
          </cell>
          <cell r="F324" t="str">
            <v>0010</v>
          </cell>
          <cell r="G324" t="str">
            <v>A001</v>
          </cell>
          <cell r="H324" t="str">
            <v>PAINTED FRAME</v>
          </cell>
          <cell r="I324" t="str">
            <v>RAM</v>
          </cell>
          <cell r="J324" t="str">
            <v>C7053-510-38032</v>
          </cell>
          <cell r="K324" t="str">
            <v>C7053-510-38032</v>
          </cell>
          <cell r="L324" t="e">
            <v>#N/A</v>
          </cell>
        </row>
        <row r="325">
          <cell r="B325" t="str">
            <v>YEC3805132Framgaffel</v>
          </cell>
          <cell r="C325" t="str">
            <v>YEC3805132</v>
          </cell>
          <cell r="D325">
            <v>2017</v>
          </cell>
          <cell r="E325">
            <v>2</v>
          </cell>
          <cell r="F325" t="str">
            <v>0020</v>
          </cell>
          <cell r="G325" t="str">
            <v>A002</v>
          </cell>
          <cell r="H325" t="str">
            <v>PAINTED FORK</v>
          </cell>
          <cell r="I325" t="str">
            <v>Framgaffel</v>
          </cell>
          <cell r="K325" t="str">
            <v>FORK</v>
          </cell>
          <cell r="L325" t="e">
            <v>#N/A</v>
          </cell>
        </row>
        <row r="326">
          <cell r="B326" t="str">
            <v>YEC3805132Styrlager</v>
          </cell>
          <cell r="C326" t="str">
            <v>YEC3805132</v>
          </cell>
          <cell r="D326">
            <v>2017</v>
          </cell>
          <cell r="E326">
            <v>3</v>
          </cell>
          <cell r="F326" t="str">
            <v>0030</v>
          </cell>
          <cell r="G326" t="str">
            <v>B001</v>
          </cell>
          <cell r="H326" t="str">
            <v>Head Set</v>
          </cell>
          <cell r="I326" t="str">
            <v>Styrlager</v>
          </cell>
          <cell r="J326" t="str">
            <v xml:space="preserve">C2105069 HST STbk 1"18 iA 9 44  TH-N10P w/o cap, + C2105053 Black w/o graphic </v>
          </cell>
          <cell r="K326" t="str">
            <v>C2105069</v>
          </cell>
          <cell r="L326" t="str">
            <v>C2100160</v>
          </cell>
        </row>
        <row r="327">
          <cell r="B327" t="str">
            <v xml:space="preserve">YEC3805132Styrstam </v>
          </cell>
          <cell r="C327" t="str">
            <v>YEC3805132</v>
          </cell>
          <cell r="D327">
            <v>2017</v>
          </cell>
          <cell r="E327">
            <v>4</v>
          </cell>
          <cell r="F327" t="str">
            <v>0040</v>
          </cell>
          <cell r="G327" t="str">
            <v>B002</v>
          </cell>
          <cell r="H327" t="str">
            <v>Handlebar Stem</v>
          </cell>
          <cell r="I327" t="str">
            <v xml:space="preserve">Styrstam </v>
          </cell>
          <cell r="J327" t="str">
            <v>C2205503-090 AS-TEC3  ALLOY BAR BORE:31.8MM ID: 28.6MM, 7DEG, (EN-M), ,STAINLESS BOLT  ED BLACK W/OBVIOUS LOGO EXT: 90MM EN:14766</v>
          </cell>
          <cell r="K327" t="str">
            <v>C2205503-090</v>
          </cell>
          <cell r="L327" t="str">
            <v>C2200152-090</v>
          </cell>
        </row>
        <row r="328">
          <cell r="B328" t="str">
            <v>YEC3805132Styre</v>
          </cell>
          <cell r="C328" t="str">
            <v>YEC3805132</v>
          </cell>
          <cell r="D328">
            <v>2017</v>
          </cell>
          <cell r="E328">
            <v>5</v>
          </cell>
          <cell r="F328" t="str">
            <v>0050</v>
          </cell>
          <cell r="G328" t="str">
            <v>B003</v>
          </cell>
          <cell r="H328" t="str">
            <v>Handelbar</v>
          </cell>
          <cell r="I328" t="str">
            <v>Styre</v>
          </cell>
          <cell r="J328" t="str">
            <v xml:space="preserve">C2305979 HB-FB12  FLAT BAR ALLOY 6061 DB, 31.8MM W:620MM, 5D, ANODIZED GREY W/OBVIOUS LOGO  </v>
          </cell>
          <cell r="K328" t="str">
            <v>C2305979</v>
          </cell>
          <cell r="L328" t="str">
            <v>C2300248</v>
          </cell>
        </row>
        <row r="329">
          <cell r="B329" t="str">
            <v>YEC3805132Bromsgrepp H</v>
          </cell>
          <cell r="C329" t="str">
            <v>YEC3805132</v>
          </cell>
          <cell r="D329">
            <v>2017</v>
          </cell>
          <cell r="E329">
            <v>6</v>
          </cell>
          <cell r="F329" t="str">
            <v>0060</v>
          </cell>
          <cell r="G329" t="str">
            <v>C002</v>
          </cell>
          <cell r="H329" t="str">
            <v>Brake Lever R</v>
          </cell>
          <cell r="I329" t="str">
            <v>Bromsgrepp H</v>
          </cell>
          <cell r="J329" t="str">
            <v>inkl in brake</v>
          </cell>
          <cell r="K329" t="str">
            <v>Shimano</v>
          </cell>
          <cell r="L329" t="str">
            <v>Kontakta SHIMANO</v>
          </cell>
        </row>
        <row r="330">
          <cell r="B330" t="str">
            <v>YEC3805132Bromsgrepp V</v>
          </cell>
          <cell r="C330" t="str">
            <v>YEC3805132</v>
          </cell>
          <cell r="D330">
            <v>2017</v>
          </cell>
          <cell r="E330">
            <v>7</v>
          </cell>
          <cell r="F330" t="str">
            <v>0070</v>
          </cell>
          <cell r="G330" t="str">
            <v>C001</v>
          </cell>
          <cell r="H330" t="str">
            <v>Brake Lever L</v>
          </cell>
          <cell r="I330" t="str">
            <v>Bromsgrepp V</v>
          </cell>
          <cell r="J330" t="str">
            <v>inkl in brake</v>
          </cell>
          <cell r="K330" t="str">
            <v>Shimano</v>
          </cell>
          <cell r="L330" t="str">
            <v>Kontakta SHIMANO</v>
          </cell>
        </row>
        <row r="331">
          <cell r="B331" t="str">
            <v>YEC3805132Växelreglage H</v>
          </cell>
          <cell r="C331" t="str">
            <v>YEC3805132</v>
          </cell>
          <cell r="D331">
            <v>2017</v>
          </cell>
          <cell r="E331">
            <v>8</v>
          </cell>
          <cell r="F331" t="str">
            <v>0080</v>
          </cell>
          <cell r="G331" t="str">
            <v>D002</v>
          </cell>
          <cell r="H331" t="str">
            <v>Shift Lever R</v>
          </cell>
          <cell r="I331" t="str">
            <v>Växelreglage H</v>
          </cell>
          <cell r="J331" t="str">
            <v>KSLM610RA SL 10R STbk TRG 2050 DEORE SHI'2014</v>
          </cell>
          <cell r="K331" t="str">
            <v>KSLM610RA</v>
          </cell>
          <cell r="L331" t="str">
            <v>Kontakta SHIMANO</v>
          </cell>
        </row>
        <row r="332">
          <cell r="B332" t="str">
            <v>YEC3805132Växelreglage V</v>
          </cell>
          <cell r="C332" t="str">
            <v>YEC3805132</v>
          </cell>
          <cell r="D332">
            <v>2017</v>
          </cell>
          <cell r="E332">
            <v>9</v>
          </cell>
          <cell r="F332" t="str">
            <v>0090</v>
          </cell>
          <cell r="G332" t="str">
            <v>D001</v>
          </cell>
          <cell r="H332" t="str">
            <v>Shift Lever L</v>
          </cell>
          <cell r="I332" t="str">
            <v>Växelreglage V</v>
          </cell>
          <cell r="L332" t="e">
            <v>#N/A</v>
          </cell>
        </row>
        <row r="333">
          <cell r="B333" t="str">
            <v>YEC3805132Handtag par</v>
          </cell>
          <cell r="C333" t="str">
            <v>YEC3805132</v>
          </cell>
          <cell r="D333">
            <v>2017</v>
          </cell>
          <cell r="E333">
            <v>10</v>
          </cell>
          <cell r="F333" t="str">
            <v>0100</v>
          </cell>
          <cell r="G333" t="str">
            <v>B004</v>
          </cell>
          <cell r="H333" t="str">
            <v>Grip R</v>
          </cell>
          <cell r="I333" t="str">
            <v>Handtag par</v>
          </cell>
          <cell r="J333" t="str">
            <v>C2505504 TEC VLG-1600D2 130MM BLACK/GREY</v>
          </cell>
          <cell r="K333" t="str">
            <v>C2505504</v>
          </cell>
          <cell r="L333" t="str">
            <v>C2500188</v>
          </cell>
        </row>
        <row r="334">
          <cell r="B334" t="str">
            <v>YEC3805132Frambroms</v>
          </cell>
          <cell r="C334" t="str">
            <v>YEC3805132</v>
          </cell>
          <cell r="D334">
            <v>2017</v>
          </cell>
          <cell r="E334">
            <v>11</v>
          </cell>
          <cell r="F334" t="str">
            <v>0110</v>
          </cell>
          <cell r="G334" t="str">
            <v>C003</v>
          </cell>
          <cell r="H334" t="str">
            <v xml:space="preserve">Brake front </v>
          </cell>
          <cell r="I334" t="str">
            <v>Frambroms</v>
          </cell>
          <cell r="J334" t="str">
            <v>AM365JLFPRX070 DISC BRAKE ASSEMBLED SET/J-Kit,  BL-M365L(L), BR-M365L(F)  W/O ADAPTER, RESIN PAD,  700MM HOSE(SM-BH59 BLACK),   BLACK</v>
          </cell>
          <cell r="K334" t="str">
            <v>AM365JLFPRX070</v>
          </cell>
          <cell r="L334" t="str">
            <v>Kontakta SHIMANO</v>
          </cell>
        </row>
        <row r="335">
          <cell r="B335" t="str">
            <v>YEC3805132Bakbroms</v>
          </cell>
          <cell r="C335" t="str">
            <v>YEC3805132</v>
          </cell>
          <cell r="D335">
            <v>2017</v>
          </cell>
          <cell r="E335">
            <v>12</v>
          </cell>
          <cell r="F335" t="str">
            <v>0120</v>
          </cell>
          <cell r="G335" t="str">
            <v>C004</v>
          </cell>
          <cell r="H335" t="str">
            <v>Brake rear</v>
          </cell>
          <cell r="I335" t="str">
            <v>Bakbroms</v>
          </cell>
          <cell r="J335" t="str">
            <v>AM365JRRXRX145 DISC BRAKE ASSEMBLED SET/J-Kit,  BL-M365L(R), BR-M365L(R)  W/O ADAPTER, RESIN PAD,  1450MM HOSE(SM-BH59 BLACK),  BLACK</v>
          </cell>
          <cell r="K335" t="str">
            <v>AM365JRRXRX145</v>
          </cell>
          <cell r="L335" t="str">
            <v>Kontakta SHIMANO</v>
          </cell>
        </row>
        <row r="336">
          <cell r="B336" t="str">
            <v>YEC3805132Vevlager</v>
          </cell>
          <cell r="C336" t="str">
            <v>YEC3805132</v>
          </cell>
          <cell r="D336">
            <v>2017</v>
          </cell>
          <cell r="E336">
            <v>13</v>
          </cell>
          <cell r="F336" t="str">
            <v>0130</v>
          </cell>
          <cell r="G336" t="str">
            <v>E001</v>
          </cell>
          <cell r="H336" t="str">
            <v xml:space="preserve">BB-set </v>
          </cell>
          <cell r="I336" t="str">
            <v>Vevlager</v>
          </cell>
          <cell r="K336" t="str">
            <v>INGÅR I MOTORN</v>
          </cell>
          <cell r="L336" t="str">
            <v>Ingår i motorn</v>
          </cell>
        </row>
        <row r="337">
          <cell r="B337" t="str">
            <v>YEC3805132Vevparti</v>
          </cell>
          <cell r="C337" t="str">
            <v>YEC3805132</v>
          </cell>
          <cell r="D337">
            <v>2017</v>
          </cell>
          <cell r="E337">
            <v>14</v>
          </cell>
          <cell r="F337" t="str">
            <v>0140</v>
          </cell>
          <cell r="G337" t="str">
            <v>E002</v>
          </cell>
          <cell r="H337" t="str">
            <v>Front Chainwheel</v>
          </cell>
          <cell r="I337" t="str">
            <v>Vevparti</v>
          </cell>
          <cell r="K337" t="str">
            <v>C3305776-EG</v>
          </cell>
          <cell r="L337" t="str">
            <v>C3305776-EG</v>
          </cell>
        </row>
        <row r="338">
          <cell r="B338" t="str">
            <v>YEC3805132Kedjeskydd</v>
          </cell>
          <cell r="C338" t="str">
            <v>YEC3805132</v>
          </cell>
          <cell r="D338">
            <v>2017</v>
          </cell>
          <cell r="E338">
            <v>15</v>
          </cell>
          <cell r="F338" t="str">
            <v>0150</v>
          </cell>
          <cell r="G338" t="str">
            <v>H001</v>
          </cell>
          <cell r="H338" t="str">
            <v>Chain guard</v>
          </cell>
          <cell r="I338" t="str">
            <v>Kedjeskydd</v>
          </cell>
          <cell r="J338" t="str">
            <v>Included in chainwheel</v>
          </cell>
          <cell r="K338" t="str">
            <v>C8305639</v>
          </cell>
          <cell r="L338" t="str">
            <v>C8305639</v>
          </cell>
        </row>
        <row r="339">
          <cell r="B339" t="str">
            <v>YEC3805132Kedjeskyddsfäste</v>
          </cell>
          <cell r="C339" t="str">
            <v>YEC3805132</v>
          </cell>
          <cell r="D339">
            <v>2017</v>
          </cell>
          <cell r="E339">
            <v>16</v>
          </cell>
          <cell r="F339" t="str">
            <v>0160</v>
          </cell>
          <cell r="G339" t="str">
            <v>H002</v>
          </cell>
          <cell r="H339" t="str">
            <v>Chain guard bracket</v>
          </cell>
          <cell r="I339" t="str">
            <v>Kedjeskyddsfäste</v>
          </cell>
          <cell r="K339" t="str">
            <v>Ingår i kedjeskyddet</v>
          </cell>
          <cell r="L339" t="str">
            <v>Ingår i kedjeskyddet</v>
          </cell>
        </row>
        <row r="340">
          <cell r="B340" t="str">
            <v>YEC3805132Framväxel</v>
          </cell>
          <cell r="C340" t="str">
            <v>YEC3805132</v>
          </cell>
          <cell r="D340">
            <v>2017</v>
          </cell>
          <cell r="E340">
            <v>17</v>
          </cell>
          <cell r="F340" t="str">
            <v>0170</v>
          </cell>
          <cell r="G340" t="str">
            <v>D003</v>
          </cell>
          <cell r="H340" t="str">
            <v>Front Derailleur</v>
          </cell>
          <cell r="I340" t="str">
            <v>Framväxel</v>
          </cell>
          <cell r="J340" t="str">
            <v>w/o</v>
          </cell>
          <cell r="K340" t="str">
            <v>EMPTY</v>
          </cell>
          <cell r="L340" t="e">
            <v>#N/A</v>
          </cell>
        </row>
        <row r="341">
          <cell r="B341" t="str">
            <v>YEC3805132Bakväxel</v>
          </cell>
          <cell r="C341" t="str">
            <v>YEC3805132</v>
          </cell>
          <cell r="D341">
            <v>2017</v>
          </cell>
          <cell r="E341">
            <v>18</v>
          </cell>
          <cell r="F341" t="str">
            <v>0180</v>
          </cell>
          <cell r="G341" t="str">
            <v>D004</v>
          </cell>
          <cell r="H341" t="str">
            <v>Rear Derailleur</v>
          </cell>
          <cell r="I341" t="str">
            <v>Bakväxel</v>
          </cell>
          <cell r="J341" t="str">
            <v>KRDM592SGS DEORE RD FOR 9-SPEED,  SHADOW DESIGN DIRECT ATTACHMENT</v>
          </cell>
          <cell r="K341" t="str">
            <v>KRDM592SGS</v>
          </cell>
          <cell r="L341" t="str">
            <v>Kontakta SHIMANO</v>
          </cell>
        </row>
        <row r="342">
          <cell r="B342" t="str">
            <v>YEC3805132Kedja</v>
          </cell>
          <cell r="C342" t="str">
            <v>YEC3805132</v>
          </cell>
          <cell r="D342">
            <v>2017</v>
          </cell>
          <cell r="E342">
            <v>19</v>
          </cell>
          <cell r="F342" t="str">
            <v>0190</v>
          </cell>
          <cell r="G342" t="str">
            <v>E003</v>
          </cell>
          <cell r="H342" t="str">
            <v xml:space="preserve">Chain </v>
          </cell>
          <cell r="I342" t="str">
            <v>Kedja</v>
          </cell>
          <cell r="J342" t="str">
            <v>KCNE609010114, BICYCLE CHAIN FOR E-BIKE, REAR 10 SPD / FRONT SINGLE,              114 LINKS, W/END PIN</v>
          </cell>
          <cell r="K342" t="str">
            <v>KCNE609010114</v>
          </cell>
          <cell r="L342" t="str">
            <v>Kontakta SHIMANO</v>
          </cell>
        </row>
        <row r="343">
          <cell r="B343" t="str">
            <v>YEC3805132Kassett</v>
          </cell>
          <cell r="C343" t="str">
            <v>YEC3805132</v>
          </cell>
          <cell r="D343">
            <v>2017</v>
          </cell>
          <cell r="E343">
            <v>20</v>
          </cell>
          <cell r="F343" t="str">
            <v>0200</v>
          </cell>
          <cell r="G343" t="str">
            <v>E004</v>
          </cell>
          <cell r="H343" t="str">
            <v>Cassette Sprocket</v>
          </cell>
          <cell r="I343" t="str">
            <v>Kassett</v>
          </cell>
          <cell r="J343" t="str">
            <v xml:space="preserve">KCSHG5010136 CS-HG50-10S 11-36T </v>
          </cell>
          <cell r="K343" t="str">
            <v>KCSHG5010136</v>
          </cell>
          <cell r="L343" t="str">
            <v>Kontakta SHIMANO</v>
          </cell>
        </row>
        <row r="344">
          <cell r="B344" t="str">
            <v>YEC3805132Framhjul</v>
          </cell>
          <cell r="C344" t="str">
            <v>YEC3805132</v>
          </cell>
          <cell r="D344">
            <v>2017</v>
          </cell>
          <cell r="E344">
            <v>21</v>
          </cell>
          <cell r="F344" t="str">
            <v>0210</v>
          </cell>
          <cell r="G344" t="str">
            <v>F001</v>
          </cell>
          <cell r="H344" t="str">
            <v>Front hub</v>
          </cell>
          <cell r="I344" t="str">
            <v>Framhjul</v>
          </cell>
          <cell r="J344" t="str">
            <v>C4305164 FRONT HUB TEC, CL-1420  36H OLD:100MM AXEL:108MM  QR:133MM, FOR CENTER LOCK DISC BRAKE,   W/O ROTOR MOUNT COVER, BLACK, BULK</v>
          </cell>
          <cell r="K344" t="str">
            <v>C4305164</v>
          </cell>
          <cell r="L344" t="str">
            <v>C4100337</v>
          </cell>
        </row>
        <row r="345">
          <cell r="B345" t="str">
            <v>YEC3805132Bakhjul</v>
          </cell>
          <cell r="C345" t="str">
            <v>YEC3805132</v>
          </cell>
          <cell r="D345">
            <v>2017</v>
          </cell>
          <cell r="E345">
            <v>22</v>
          </cell>
          <cell r="F345" t="str">
            <v>0220</v>
          </cell>
          <cell r="G345" t="str">
            <v>F002</v>
          </cell>
          <cell r="H345" t="str">
            <v>Rear hub</v>
          </cell>
          <cell r="I345" t="str">
            <v>Bakhjul</v>
          </cell>
          <cell r="J345" t="str">
            <v>C4405314 FREEHUB TEC, CL-1422 36H 8/9/10-SPEED OLD:135MM AXLE:146MM      QR:170MM, FOR CENTER LOCK DISC BRAKE    W/O ROTOR MOUNT COVER, BLACK, BULK</v>
          </cell>
          <cell r="K345" t="str">
            <v>C4405314</v>
          </cell>
          <cell r="L345" t="str">
            <v>C4200298</v>
          </cell>
        </row>
        <row r="346">
          <cell r="B346" t="str">
            <v>YEC3805132Däck</v>
          </cell>
          <cell r="C346" t="str">
            <v>YEC3805132</v>
          </cell>
          <cell r="D346">
            <v>2017</v>
          </cell>
          <cell r="E346">
            <v>23</v>
          </cell>
          <cell r="F346" t="str">
            <v>0230</v>
          </cell>
          <cell r="G346" t="str">
            <v>F003</v>
          </cell>
          <cell r="H346" t="str">
            <v>Tire</v>
          </cell>
          <cell r="I346" t="str">
            <v>Däck</v>
          </cell>
          <cell r="J346" t="str">
            <v>C4906226 TYR 700X37C Duramax Regular UNDA H-481</v>
          </cell>
          <cell r="K346" t="str">
            <v>C4906226</v>
          </cell>
          <cell r="L346" t="str">
            <v>C4901085</v>
          </cell>
        </row>
        <row r="347">
          <cell r="B347" t="str">
            <v>YEC3805132Skärmar set</v>
          </cell>
          <cell r="C347" t="str">
            <v>YEC3805132</v>
          </cell>
          <cell r="D347">
            <v>2017</v>
          </cell>
          <cell r="E347">
            <v>24</v>
          </cell>
          <cell r="F347" t="str">
            <v>0240</v>
          </cell>
          <cell r="G347" t="str">
            <v>H003</v>
          </cell>
          <cell r="H347" t="str">
            <v xml:space="preserve">Mudguard front   </v>
          </cell>
          <cell r="I347" t="str">
            <v>Skärmar set</v>
          </cell>
          <cell r="J347" t="str">
            <v>C8255845-BK FRONT(6648650030-0999)</v>
          </cell>
          <cell r="K347" t="str">
            <v>C8255845-BK</v>
          </cell>
          <cell r="L347" t="str">
            <v>C8256125-BK / C8255845-BK</v>
          </cell>
        </row>
        <row r="348">
          <cell r="B348" t="str">
            <v>YEC3805132Pakethållare</v>
          </cell>
          <cell r="C348" t="str">
            <v>YEC3805132</v>
          </cell>
          <cell r="D348">
            <v>2017</v>
          </cell>
          <cell r="E348">
            <v>25</v>
          </cell>
          <cell r="F348" t="str">
            <v>0250</v>
          </cell>
          <cell r="G348" t="str">
            <v>H004</v>
          </cell>
          <cell r="H348" t="str">
            <v>Carrier</v>
          </cell>
          <cell r="I348" t="str">
            <v>Pakethållare</v>
          </cell>
          <cell r="J348" t="str">
            <v>W/O</v>
          </cell>
          <cell r="K348" t="str">
            <v>C8205747-BK</v>
          </cell>
          <cell r="L348" t="str">
            <v>C8200052</v>
          </cell>
        </row>
        <row r="349">
          <cell r="B349" t="str">
            <v>YEC3805132Sadel</v>
          </cell>
          <cell r="C349" t="str">
            <v>YEC3805132</v>
          </cell>
          <cell r="D349">
            <v>2017</v>
          </cell>
          <cell r="E349">
            <v>26</v>
          </cell>
          <cell r="F349" t="str">
            <v>0260</v>
          </cell>
          <cell r="G349" t="str">
            <v>G001</v>
          </cell>
          <cell r="H349" t="str">
            <v>Saddle</v>
          </cell>
          <cell r="I349" t="str">
            <v>Sadel</v>
          </cell>
          <cell r="J349" t="str">
            <v>C7106125 TEC ACTIVIUS, GENT 2062 HRM PU MATT,NYLON BASE , BLACK STEEL RAIL W SCALE + CHECKERED RUBBER ON RAIL</v>
          </cell>
          <cell r="K349" t="str">
            <v>C7106125</v>
          </cell>
          <cell r="L349" t="str">
            <v>C7100525</v>
          </cell>
        </row>
        <row r="350">
          <cell r="B350" t="str">
            <v>YEC3805132Sadelstolpe</v>
          </cell>
          <cell r="C350" t="str">
            <v>YEC3805132</v>
          </cell>
          <cell r="D350">
            <v>2017</v>
          </cell>
          <cell r="E350">
            <v>27</v>
          </cell>
          <cell r="F350" t="str">
            <v>0270</v>
          </cell>
          <cell r="G350" t="str">
            <v>G002</v>
          </cell>
          <cell r="H350" t="str">
            <v>Seatpost</v>
          </cell>
          <cell r="I350" t="str">
            <v>Sadelstolpe</v>
          </cell>
          <cell r="J350" t="str">
            <v>C7205559 SP-620 27,2x350MM ALLOY ANODIZED BLACK w OBVIOUS LOGO</v>
          </cell>
          <cell r="K350" t="str">
            <v>C7205559</v>
          </cell>
          <cell r="L350" t="str">
            <v>C7200327-272</v>
          </cell>
        </row>
        <row r="351">
          <cell r="B351" t="str">
            <v>YEC3805132Sadelrörsklämma</v>
          </cell>
          <cell r="C351" t="str">
            <v>YEC3805132</v>
          </cell>
          <cell r="D351">
            <v>2017</v>
          </cell>
          <cell r="E351">
            <v>28</v>
          </cell>
          <cell r="F351" t="str">
            <v>0280</v>
          </cell>
          <cell r="G351" t="str">
            <v>G003</v>
          </cell>
          <cell r="H351" t="str">
            <v>Seat Clamp</v>
          </cell>
          <cell r="I351" t="str">
            <v>Sadelrörsklämma</v>
          </cell>
          <cell r="J351" t="str">
            <v>C7305002 L/C 31.8 MX27 shiny black</v>
          </cell>
          <cell r="K351" t="str">
            <v>C7305002</v>
          </cell>
          <cell r="L351" t="str">
            <v>C7300027-318</v>
          </cell>
        </row>
        <row r="352">
          <cell r="B352" t="str">
            <v>YEC3805132Framlampa</v>
          </cell>
          <cell r="C352" t="str">
            <v>YEC3805132</v>
          </cell>
          <cell r="D352">
            <v>2017</v>
          </cell>
          <cell r="E352">
            <v>29</v>
          </cell>
          <cell r="F352" t="str">
            <v>0290</v>
          </cell>
          <cell r="G352" t="str">
            <v>H005</v>
          </cell>
          <cell r="H352" t="str">
            <v>Front light</v>
          </cell>
          <cell r="I352" t="str">
            <v>Framlampa</v>
          </cell>
          <cell r="K352" t="str">
            <v>C8015191</v>
          </cell>
          <cell r="L352" t="str">
            <v>C8015191</v>
          </cell>
        </row>
        <row r="353">
          <cell r="B353" t="str">
            <v>YEC3805132Baklampa</v>
          </cell>
          <cell r="C353" t="str">
            <v>YEC3805132</v>
          </cell>
          <cell r="D353">
            <v>2017</v>
          </cell>
          <cell r="E353">
            <v>30</v>
          </cell>
          <cell r="F353" t="str">
            <v>0300</v>
          </cell>
          <cell r="G353" t="str">
            <v>H006</v>
          </cell>
          <cell r="H353" t="str">
            <v>Light, Rear</v>
          </cell>
          <cell r="I353" t="str">
            <v>Baklampa</v>
          </cell>
          <cell r="K353" t="str">
            <v>EMPTY</v>
          </cell>
          <cell r="L353" t="e">
            <v>#N/A</v>
          </cell>
        </row>
        <row r="354">
          <cell r="B354" t="str">
            <v>YEC3805132Låssats</v>
          </cell>
          <cell r="C354" t="str">
            <v>YEC3805132</v>
          </cell>
          <cell r="D354">
            <v>2017</v>
          </cell>
          <cell r="E354">
            <v>31</v>
          </cell>
          <cell r="F354" t="str">
            <v>0310</v>
          </cell>
          <cell r="G354" t="str">
            <v>H007</v>
          </cell>
          <cell r="H354" t="str">
            <v>Lock</v>
          </cell>
          <cell r="I354" t="str">
            <v>Låssats</v>
          </cell>
          <cell r="J354" t="str">
            <v>C8405055 AXA SOLID PLUS BLACK</v>
          </cell>
          <cell r="K354" t="str">
            <v>C8405055</v>
          </cell>
          <cell r="L354" t="str">
            <v>C8400053</v>
          </cell>
        </row>
        <row r="355">
          <cell r="B355" t="str">
            <v>YEC3805132Stöd</v>
          </cell>
          <cell r="C355" t="str">
            <v>YEC3805132</v>
          </cell>
          <cell r="D355">
            <v>2017</v>
          </cell>
          <cell r="E355">
            <v>32</v>
          </cell>
          <cell r="F355" t="str">
            <v>0320</v>
          </cell>
          <cell r="G355" t="str">
            <v>H008</v>
          </cell>
          <cell r="H355" t="str">
            <v>Kick stand</v>
          </cell>
          <cell r="I355" t="str">
            <v>Stöd</v>
          </cell>
          <cell r="J355" t="str">
            <v xml:space="preserve">C8105214 Atran Stylo adjustable all black </v>
          </cell>
          <cell r="K355" t="str">
            <v>C8105214</v>
          </cell>
          <cell r="L355" t="str">
            <v>C8100036</v>
          </cell>
        </row>
        <row r="356">
          <cell r="B356" t="str">
            <v>YEC3805132Korg</v>
          </cell>
          <cell r="C356" t="str">
            <v>YEC3805132</v>
          </cell>
          <cell r="D356">
            <v>2017</v>
          </cell>
          <cell r="E356">
            <v>33</v>
          </cell>
          <cell r="F356" t="str">
            <v>0330</v>
          </cell>
          <cell r="G356" t="str">
            <v>H009</v>
          </cell>
          <cell r="H356" t="str">
            <v>Basket / Fr carrier</v>
          </cell>
          <cell r="I356" t="str">
            <v>Korg</v>
          </cell>
          <cell r="K356" t="str">
            <v>EMPTY</v>
          </cell>
          <cell r="L356" t="e">
            <v>#N/A</v>
          </cell>
        </row>
        <row r="357">
          <cell r="B357" t="str">
            <v>YEC3805132Pedaler</v>
          </cell>
          <cell r="C357" t="str">
            <v>YEC3805132</v>
          </cell>
          <cell r="D357">
            <v>2017</v>
          </cell>
          <cell r="E357">
            <v>34</v>
          </cell>
          <cell r="F357" t="str">
            <v>0340</v>
          </cell>
          <cell r="G357" t="str">
            <v>E005</v>
          </cell>
          <cell r="H357" t="str">
            <v xml:space="preserve">Pedal </v>
          </cell>
          <cell r="I357" t="str">
            <v>Pedaler</v>
          </cell>
          <cell r="J357" t="str">
            <v>C3505129 NWL-91 BORON AXLE ED BLACK STEEL CAGE</v>
          </cell>
          <cell r="K357" t="str">
            <v>C3505129</v>
          </cell>
          <cell r="L357" t="str">
            <v>C3500033</v>
          </cell>
        </row>
        <row r="358">
          <cell r="B358" t="str">
            <v>YEC3805132Motor</v>
          </cell>
          <cell r="C358" t="str">
            <v>YEC3805132</v>
          </cell>
          <cell r="D358">
            <v>2017</v>
          </cell>
          <cell r="E358">
            <v>35</v>
          </cell>
          <cell r="F358" t="str">
            <v>0350</v>
          </cell>
          <cell r="G358" t="str">
            <v>J001</v>
          </cell>
          <cell r="H358" t="str">
            <v>DRIVE UNIT:</v>
          </cell>
          <cell r="I358" t="str">
            <v>Motor</v>
          </cell>
          <cell r="J358" t="str">
            <v xml:space="preserve">C8705068-1-01, 36V,250W MOTOR, CONTROLLER, PEDAL ( SPEED&amp;TORQUE ) SENSOR INTERGATED. ASSIST SPEED: 25KM/H, 8 PIN FOR EB-BUS, 3 PIN FOR SPEED SENSOR, </v>
          </cell>
          <cell r="K358" t="str">
            <v>C8705068-1-01</v>
          </cell>
          <cell r="L358" t="str">
            <v>C8705068-1-01</v>
          </cell>
        </row>
        <row r="359">
          <cell r="B359" t="str">
            <v>YEC3805132Display</v>
          </cell>
          <cell r="C359" t="str">
            <v>YEC3805132</v>
          </cell>
          <cell r="D359">
            <v>2017</v>
          </cell>
          <cell r="E359">
            <v>36</v>
          </cell>
          <cell r="F359" t="str">
            <v>0360</v>
          </cell>
          <cell r="G359" t="str">
            <v>J004</v>
          </cell>
          <cell r="H359" t="str">
            <v>DISPLAY:</v>
          </cell>
          <cell r="I359" t="str">
            <v>Display</v>
          </cell>
          <cell r="J359" t="str">
            <v>C8705068-1-19, C10 Display, 36V LCD DISPLAY WITH CALBE LENGTH :100mm, THE SWITCH CABLE LENGTH:250mm</v>
          </cell>
          <cell r="K359" t="str">
            <v>C8705065-1-27S</v>
          </cell>
          <cell r="L359" t="str">
            <v>C8705068-1-27S</v>
          </cell>
        </row>
        <row r="360">
          <cell r="B360" t="str">
            <v>YEC3805132EB-Bus kabel</v>
          </cell>
          <cell r="C360" t="str">
            <v>YEC3805132</v>
          </cell>
          <cell r="D360">
            <v>2017</v>
          </cell>
          <cell r="E360">
            <v>37</v>
          </cell>
          <cell r="F360" t="str">
            <v>0370</v>
          </cell>
          <cell r="G360" t="str">
            <v>J005</v>
          </cell>
          <cell r="H360" t="str">
            <v>EB-BUS CABLE:</v>
          </cell>
          <cell r="I360" t="str">
            <v>EB-Bus kabel</v>
          </cell>
          <cell r="J360" t="str">
            <v>C8705068-1-04-01, 5PIN ( 1340mm ) CONNECT TO CONTROLLER, OTHER SIDE TO DISPLAY, LIGHTING SETS</v>
          </cell>
          <cell r="K360" t="str">
            <v>C8705068-1-04-01</v>
          </cell>
          <cell r="L360" t="e">
            <v>#N/A</v>
          </cell>
        </row>
        <row r="361">
          <cell r="B361" t="str">
            <v>YEC3805132Motorkabel</v>
          </cell>
          <cell r="C361" t="str">
            <v>YEC3805132</v>
          </cell>
          <cell r="D361">
            <v>2017</v>
          </cell>
          <cell r="E361">
            <v>38</v>
          </cell>
          <cell r="F361" t="str">
            <v>0380</v>
          </cell>
          <cell r="G361" t="str">
            <v>J006</v>
          </cell>
          <cell r="H361" t="str">
            <v>POWER CABLE:</v>
          </cell>
          <cell r="I361" t="str">
            <v>Motorkabel</v>
          </cell>
          <cell r="K361" t="str">
            <v>C8705068-1-04-2</v>
          </cell>
          <cell r="L361" t="str">
            <v>C8705068-1-04-2</v>
          </cell>
        </row>
        <row r="362">
          <cell r="B362" t="str">
            <v>YEC3805132Kabel framlampa</v>
          </cell>
          <cell r="C362" t="str">
            <v>YEC3805132</v>
          </cell>
          <cell r="D362">
            <v>2017</v>
          </cell>
          <cell r="E362">
            <v>39</v>
          </cell>
          <cell r="F362" t="str">
            <v>0390</v>
          </cell>
          <cell r="G362" t="str">
            <v>J007</v>
          </cell>
          <cell r="H362" t="str">
            <v>F. LIGHT CABLE:</v>
          </cell>
          <cell r="I362" t="str">
            <v>Kabel framlampa</v>
          </cell>
          <cell r="K362" t="str">
            <v>C8705068-1-04-6</v>
          </cell>
          <cell r="L362" t="str">
            <v>C8705068-1-04-6</v>
          </cell>
        </row>
        <row r="363">
          <cell r="B363" t="str">
            <v>YEC3805132Kabel baklampa</v>
          </cell>
          <cell r="C363" t="str">
            <v>YEC3805132</v>
          </cell>
          <cell r="D363">
            <v>2017</v>
          </cell>
          <cell r="E363">
            <v>40</v>
          </cell>
          <cell r="F363" t="str">
            <v>0400</v>
          </cell>
          <cell r="G363" t="str">
            <v>J008</v>
          </cell>
          <cell r="H363" t="str">
            <v>R. LIGHT CABLE:</v>
          </cell>
          <cell r="I363" t="str">
            <v>Kabel baklampa</v>
          </cell>
          <cell r="K363" t="str">
            <v>C8705068-1-04-8</v>
          </cell>
          <cell r="L363" t="str">
            <v>C8705068-1-04-8</v>
          </cell>
        </row>
        <row r="364">
          <cell r="B364" t="str">
            <v>YEC3805132Hastighetssensor</v>
          </cell>
          <cell r="C364" t="str">
            <v>YEC3805132</v>
          </cell>
          <cell r="D364">
            <v>2017</v>
          </cell>
          <cell r="E364">
            <v>41</v>
          </cell>
          <cell r="F364" t="str">
            <v>0410</v>
          </cell>
          <cell r="G364" t="str">
            <v>J009</v>
          </cell>
          <cell r="H364" t="str">
            <v>SPEED SENSOR:</v>
          </cell>
          <cell r="I364" t="str">
            <v>Hastighetssensor</v>
          </cell>
          <cell r="J364" t="str">
            <v>C8705068-1-04-11, DETECTING WHEEL RPM, CABLE LENGTH:70mm, C8705068-1-04-10 Extension cable for speed sensor: 350mm HIGO/KST at motor end</v>
          </cell>
          <cell r="K364" t="str">
            <v>C8705068-1-0411</v>
          </cell>
          <cell r="L364" t="str">
            <v>C8705068-1-0411</v>
          </cell>
        </row>
        <row r="365">
          <cell r="B365" t="str">
            <v>YEC3805132Batteri</v>
          </cell>
          <cell r="C365" t="str">
            <v>YEC3805132</v>
          </cell>
          <cell r="D365">
            <v>2017</v>
          </cell>
          <cell r="E365">
            <v>42</v>
          </cell>
          <cell r="F365" t="str">
            <v>0420</v>
          </cell>
          <cell r="G365" t="str">
            <v>J002</v>
          </cell>
          <cell r="H365" t="str">
            <v>BATTERY:</v>
          </cell>
          <cell r="I365" t="str">
            <v>Batteri</v>
          </cell>
          <cell r="J365" t="str">
            <v>C8705058-3-11BK, SF-06 36V / 11.6Ah w/o logo WITH SMART BMS, Crescent E-GOING GRAPHIC</v>
          </cell>
          <cell r="K365" t="str">
            <v>C8705058-3-11BK</v>
          </cell>
          <cell r="L365" t="str">
            <v>C8705058-3-11EA</v>
          </cell>
        </row>
        <row r="366">
          <cell r="B366" t="str">
            <v>YEC3805132Batterihållare</v>
          </cell>
          <cell r="C366" t="str">
            <v>YEC3805132</v>
          </cell>
          <cell r="D366">
            <v>2017</v>
          </cell>
          <cell r="E366">
            <v>43</v>
          </cell>
          <cell r="F366" t="str">
            <v>0430</v>
          </cell>
          <cell r="G366" t="str">
            <v>J003</v>
          </cell>
          <cell r="H366" t="str">
            <v>BATTERY HOLDER/Slider</v>
          </cell>
          <cell r="I366" t="str">
            <v>Batterihållare</v>
          </cell>
          <cell r="J366" t="str">
            <v>C8705058-5 BATTERY HOLDER WITH 500mm BAFANG CABLE FOR MAX MIDDLE SYSTEM ( D/T TYPE ) WITH KEY CYLINDER FOB: 7USD</v>
          </cell>
          <cell r="K366" t="str">
            <v>C8705058-5</v>
          </cell>
          <cell r="L366" t="str">
            <v>C8705058-5</v>
          </cell>
        </row>
        <row r="367">
          <cell r="B367" t="str">
            <v>YEC3805132Batteriladdare</v>
          </cell>
          <cell r="C367" t="str">
            <v>YEC3805132</v>
          </cell>
          <cell r="D367">
            <v>2017</v>
          </cell>
          <cell r="E367">
            <v>44</v>
          </cell>
          <cell r="F367" t="str">
            <v>0440</v>
          </cell>
          <cell r="G367" t="str">
            <v>J010</v>
          </cell>
          <cell r="H367" t="str">
            <v>CHARGER:</v>
          </cell>
          <cell r="I367" t="str">
            <v>Batteriladdare</v>
          </cell>
          <cell r="J367" t="str">
            <v>C8705058-02, (CHARGER 2A    # NO:CZ2AG2JE7)  CHARGER FOR PHYLION BATTERY</v>
          </cell>
          <cell r="K367" t="str">
            <v>C8705058-02</v>
          </cell>
          <cell r="L367" t="str">
            <v>C8705058-02</v>
          </cell>
        </row>
        <row r="368">
          <cell r="B368" t="str">
            <v>YEC3805132Kontrollbox</v>
          </cell>
          <cell r="C368" t="str">
            <v>YEC3805132</v>
          </cell>
          <cell r="D368">
            <v>2017</v>
          </cell>
          <cell r="E368">
            <v>45</v>
          </cell>
          <cell r="F368" t="str">
            <v>0450</v>
          </cell>
          <cell r="G368" t="str">
            <v>J011</v>
          </cell>
          <cell r="H368" t="str">
            <v>Controller</v>
          </cell>
          <cell r="I368" t="str">
            <v>Kontrollbox</v>
          </cell>
          <cell r="J368" t="str">
            <v>included into the motor</v>
          </cell>
          <cell r="K368" t="str">
            <v>C8705068-1-12</v>
          </cell>
          <cell r="L368" t="str">
            <v>C8705068-1-12</v>
          </cell>
        </row>
        <row r="369">
          <cell r="B369" t="str">
            <v>YEC3805132Växelöra</v>
          </cell>
          <cell r="C369" t="str">
            <v>YEC3805132</v>
          </cell>
          <cell r="D369">
            <v>2017</v>
          </cell>
          <cell r="E369">
            <v>46</v>
          </cell>
          <cell r="F369" t="str">
            <v>0460</v>
          </cell>
          <cell r="G369" t="str">
            <v>D005</v>
          </cell>
          <cell r="H369" t="str">
            <v>Gear hanger</v>
          </cell>
          <cell r="I369" t="str">
            <v>Växelöra</v>
          </cell>
          <cell r="K369" t="str">
            <v>C1350087</v>
          </cell>
          <cell r="L369" t="str">
            <v>C1350087</v>
          </cell>
        </row>
        <row r="370">
          <cell r="B370" t="str">
            <v>YEC3805133RAM</v>
          </cell>
          <cell r="C370" t="str">
            <v>YEC3805133</v>
          </cell>
          <cell r="D370">
            <v>2017</v>
          </cell>
          <cell r="E370">
            <v>1</v>
          </cell>
          <cell r="F370" t="str">
            <v>0010</v>
          </cell>
          <cell r="G370" t="str">
            <v>A001</v>
          </cell>
          <cell r="H370" t="str">
            <v>PAINTED FRAME</v>
          </cell>
          <cell r="I370" t="str">
            <v>RAM</v>
          </cell>
          <cell r="J370" t="str">
            <v>Orange</v>
          </cell>
          <cell r="K370" t="str">
            <v>FRAME</v>
          </cell>
          <cell r="L370" t="e">
            <v>#N/A</v>
          </cell>
        </row>
        <row r="371">
          <cell r="B371" t="str">
            <v>YEC3805133Framgaffel</v>
          </cell>
          <cell r="C371" t="str">
            <v>YEC3805133</v>
          </cell>
          <cell r="D371">
            <v>2017</v>
          </cell>
          <cell r="E371">
            <v>2</v>
          </cell>
          <cell r="F371" t="str">
            <v>0020</v>
          </cell>
          <cell r="G371" t="str">
            <v>A002</v>
          </cell>
          <cell r="H371" t="str">
            <v>PAINTED FORK</v>
          </cell>
          <cell r="I371" t="str">
            <v>Framgaffel</v>
          </cell>
          <cell r="K371" t="str">
            <v>FORK</v>
          </cell>
          <cell r="L371" t="e">
            <v>#N/A</v>
          </cell>
        </row>
        <row r="372">
          <cell r="B372" t="str">
            <v>YEC3805133Styrlager</v>
          </cell>
          <cell r="C372" t="str">
            <v>YEC3805133</v>
          </cell>
          <cell r="D372">
            <v>2017</v>
          </cell>
          <cell r="E372">
            <v>3</v>
          </cell>
          <cell r="F372" t="str">
            <v>0030</v>
          </cell>
          <cell r="G372" t="str">
            <v>B001</v>
          </cell>
          <cell r="H372" t="str">
            <v>Head Set</v>
          </cell>
          <cell r="I372" t="str">
            <v>Styrlager</v>
          </cell>
          <cell r="J372" t="str">
            <v xml:space="preserve">C2105069 HST STbk 1"18 iA 9 44  TH-N10P w/o cap, + C2105053 Black w/o graphic </v>
          </cell>
          <cell r="K372" t="str">
            <v>C2105069</v>
          </cell>
          <cell r="L372" t="str">
            <v>C2100160</v>
          </cell>
        </row>
        <row r="373">
          <cell r="B373" t="str">
            <v xml:space="preserve">YEC3805133Styrstam </v>
          </cell>
          <cell r="C373" t="str">
            <v>YEC3805133</v>
          </cell>
          <cell r="D373">
            <v>2017</v>
          </cell>
          <cell r="E373">
            <v>4</v>
          </cell>
          <cell r="F373" t="str">
            <v>0040</v>
          </cell>
          <cell r="G373" t="str">
            <v>B002</v>
          </cell>
          <cell r="H373" t="str">
            <v>Handlebar Stem</v>
          </cell>
          <cell r="I373" t="str">
            <v xml:space="preserve">Styrstam </v>
          </cell>
          <cell r="J373" t="str">
            <v>C2205503-090 AS-TEC3  ALLOY BAR BORE:31.8MM ID: 28.6MM, 7DEG, (EN-M), ,STAINLESS BOLT  ED BLACK W/OBVIOUS LOGO EXT: 90MM EN:14766</v>
          </cell>
          <cell r="K373" t="str">
            <v>C2205503-090</v>
          </cell>
          <cell r="L373" t="str">
            <v>C2200152-090</v>
          </cell>
        </row>
        <row r="374">
          <cell r="B374" t="str">
            <v>YEC3805133Styre</v>
          </cell>
          <cell r="C374" t="str">
            <v>YEC3805133</v>
          </cell>
          <cell r="D374">
            <v>2017</v>
          </cell>
          <cell r="E374">
            <v>5</v>
          </cell>
          <cell r="F374" t="str">
            <v>0050</v>
          </cell>
          <cell r="G374" t="str">
            <v>B003</v>
          </cell>
          <cell r="H374" t="str">
            <v>Handelbar</v>
          </cell>
          <cell r="I374" t="str">
            <v>Styre</v>
          </cell>
          <cell r="J374" t="str">
            <v xml:space="preserve">C2305979 HB-FB12  FLAT BAR ALLOY 6061 DB, 31.8MM W:620MM, 5D, ANODIZED GREY W/OBVIOUS LOGO  </v>
          </cell>
          <cell r="K374" t="str">
            <v>C2305979</v>
          </cell>
          <cell r="L374" t="str">
            <v>C2300248</v>
          </cell>
        </row>
        <row r="375">
          <cell r="B375" t="str">
            <v>YEC3805133Bromsgrepp H</v>
          </cell>
          <cell r="C375" t="str">
            <v>YEC3805133</v>
          </cell>
          <cell r="D375">
            <v>2017</v>
          </cell>
          <cell r="E375">
            <v>6</v>
          </cell>
          <cell r="F375" t="str">
            <v>0060</v>
          </cell>
          <cell r="G375" t="str">
            <v>C002</v>
          </cell>
          <cell r="H375" t="str">
            <v>Brake Lever R</v>
          </cell>
          <cell r="I375" t="str">
            <v>Bromsgrepp H</v>
          </cell>
          <cell r="J375" t="str">
            <v>inkl in brake</v>
          </cell>
          <cell r="K375" t="str">
            <v>Shimano</v>
          </cell>
          <cell r="L375" t="str">
            <v>Kontakta SHIMANO</v>
          </cell>
        </row>
        <row r="376">
          <cell r="B376" t="str">
            <v>YEC3805133Bromsgrepp V</v>
          </cell>
          <cell r="C376" t="str">
            <v>YEC3805133</v>
          </cell>
          <cell r="D376">
            <v>2017</v>
          </cell>
          <cell r="E376">
            <v>7</v>
          </cell>
          <cell r="F376" t="str">
            <v>0070</v>
          </cell>
          <cell r="G376" t="str">
            <v>C001</v>
          </cell>
          <cell r="H376" t="str">
            <v>Brake Lever L</v>
          </cell>
          <cell r="I376" t="str">
            <v>Bromsgrepp V</v>
          </cell>
          <cell r="J376" t="str">
            <v>inkl in brake</v>
          </cell>
          <cell r="K376" t="str">
            <v>Shimano</v>
          </cell>
          <cell r="L376" t="str">
            <v>Kontakta SHIMANO</v>
          </cell>
        </row>
        <row r="377">
          <cell r="B377" t="str">
            <v>YEC3805133Växelreglage H</v>
          </cell>
          <cell r="C377" t="str">
            <v>YEC3805133</v>
          </cell>
          <cell r="D377">
            <v>2017</v>
          </cell>
          <cell r="E377">
            <v>8</v>
          </cell>
          <cell r="F377" t="str">
            <v>0080</v>
          </cell>
          <cell r="G377" t="str">
            <v>D002</v>
          </cell>
          <cell r="H377" t="str">
            <v>Shift Lever R</v>
          </cell>
          <cell r="I377" t="str">
            <v>Växelreglage H</v>
          </cell>
          <cell r="J377" t="str">
            <v>KSLM610RA SL 10R STbk TRG 2050 DEORE SHI'2014</v>
          </cell>
          <cell r="K377" t="str">
            <v>KSLM610RA</v>
          </cell>
          <cell r="L377" t="str">
            <v>Kontakta SHIMANO</v>
          </cell>
        </row>
        <row r="378">
          <cell r="B378" t="str">
            <v>YEC3805133Växelreglage V</v>
          </cell>
          <cell r="C378" t="str">
            <v>YEC3805133</v>
          </cell>
          <cell r="D378">
            <v>2017</v>
          </cell>
          <cell r="E378">
            <v>9</v>
          </cell>
          <cell r="F378" t="str">
            <v>0090</v>
          </cell>
          <cell r="G378" t="str">
            <v>D001</v>
          </cell>
          <cell r="H378" t="str">
            <v>Shift Lever L</v>
          </cell>
          <cell r="I378" t="str">
            <v>Växelreglage V</v>
          </cell>
          <cell r="L378" t="e">
            <v>#N/A</v>
          </cell>
        </row>
        <row r="379">
          <cell r="B379" t="str">
            <v>YEC3805133Handtag par</v>
          </cell>
          <cell r="C379" t="str">
            <v>YEC3805133</v>
          </cell>
          <cell r="D379">
            <v>2017</v>
          </cell>
          <cell r="E379">
            <v>10</v>
          </cell>
          <cell r="F379" t="str">
            <v>0100</v>
          </cell>
          <cell r="G379" t="str">
            <v>B004</v>
          </cell>
          <cell r="H379" t="str">
            <v>Grip R</v>
          </cell>
          <cell r="I379" t="str">
            <v>Handtag par</v>
          </cell>
          <cell r="J379" t="str">
            <v>C2505504 TEC VLG-1600D2 130MM BLACK/GREY</v>
          </cell>
          <cell r="K379" t="str">
            <v>C2505504</v>
          </cell>
          <cell r="L379" t="str">
            <v>C2500188</v>
          </cell>
        </row>
        <row r="380">
          <cell r="B380" t="str">
            <v>YEC3805133Frambroms</v>
          </cell>
          <cell r="C380" t="str">
            <v>YEC3805133</v>
          </cell>
          <cell r="D380">
            <v>2017</v>
          </cell>
          <cell r="E380">
            <v>11</v>
          </cell>
          <cell r="F380" t="str">
            <v>0110</v>
          </cell>
          <cell r="G380" t="str">
            <v>C003</v>
          </cell>
          <cell r="H380" t="str">
            <v xml:space="preserve">Brake front </v>
          </cell>
          <cell r="I380" t="str">
            <v>Frambroms</v>
          </cell>
          <cell r="J380" t="str">
            <v>AM365JLFPRX070 DISC BRAKE ASSEMBLED SET/J-Kit,  BL-M365L(L), BR-M365L(F)  W/O ADAPTER, RESIN PAD,  700MM HOSE(SM-BH59 BLACK),   BLACK</v>
          </cell>
          <cell r="K380" t="str">
            <v>AM365JLFPRX070</v>
          </cell>
          <cell r="L380" t="str">
            <v>Kontakta SHIMANO</v>
          </cell>
        </row>
        <row r="381">
          <cell r="B381" t="str">
            <v>YEC3805133Bakbroms</v>
          </cell>
          <cell r="C381" t="str">
            <v>YEC3805133</v>
          </cell>
          <cell r="D381">
            <v>2017</v>
          </cell>
          <cell r="E381">
            <v>12</v>
          </cell>
          <cell r="F381" t="str">
            <v>0120</v>
          </cell>
          <cell r="G381" t="str">
            <v>C004</v>
          </cell>
          <cell r="H381" t="str">
            <v>Brake rear</v>
          </cell>
          <cell r="I381" t="str">
            <v>Bakbroms</v>
          </cell>
          <cell r="J381" t="str">
            <v>AM365JRRXRX145 DISC BRAKE ASSEMBLED SET/J-Kit,  BL-M365L(R), BR-M365L(R)  W/O ADAPTER, RESIN PAD,  1450MM HOSE(SM-BH59 BLACK),  BLACK</v>
          </cell>
          <cell r="K381" t="str">
            <v>AM365JRRXRX145</v>
          </cell>
          <cell r="L381" t="str">
            <v>Kontakta SHIMANO</v>
          </cell>
        </row>
        <row r="382">
          <cell r="B382" t="str">
            <v>YEC3805133Vevlager</v>
          </cell>
          <cell r="C382" t="str">
            <v>YEC3805133</v>
          </cell>
          <cell r="D382">
            <v>2017</v>
          </cell>
          <cell r="E382">
            <v>13</v>
          </cell>
          <cell r="F382" t="str">
            <v>0130</v>
          </cell>
          <cell r="G382" t="str">
            <v>E001</v>
          </cell>
          <cell r="H382" t="str">
            <v xml:space="preserve">BB-set </v>
          </cell>
          <cell r="I382" t="str">
            <v>Vevlager</v>
          </cell>
          <cell r="K382" t="str">
            <v>INGÅR I MOTORN</v>
          </cell>
          <cell r="L382" t="str">
            <v>Ingår i motorn</v>
          </cell>
        </row>
        <row r="383">
          <cell r="B383" t="str">
            <v>YEC3805133Vevparti</v>
          </cell>
          <cell r="C383" t="str">
            <v>YEC3805133</v>
          </cell>
          <cell r="D383">
            <v>2017</v>
          </cell>
          <cell r="E383">
            <v>14</v>
          </cell>
          <cell r="F383" t="str">
            <v>0140</v>
          </cell>
          <cell r="G383" t="str">
            <v>E002</v>
          </cell>
          <cell r="H383" t="str">
            <v>Front Chainwheel</v>
          </cell>
          <cell r="I383" t="str">
            <v>Vevparti</v>
          </cell>
          <cell r="K383" t="str">
            <v>C3305776-EG</v>
          </cell>
          <cell r="L383" t="str">
            <v>C3305776-EG</v>
          </cell>
        </row>
        <row r="384">
          <cell r="B384" t="str">
            <v>YEC3805133Kedjeskydd</v>
          </cell>
          <cell r="C384" t="str">
            <v>YEC3805133</v>
          </cell>
          <cell r="D384">
            <v>2017</v>
          </cell>
          <cell r="E384">
            <v>15</v>
          </cell>
          <cell r="F384" t="str">
            <v>0150</v>
          </cell>
          <cell r="G384" t="str">
            <v>H001</v>
          </cell>
          <cell r="H384" t="str">
            <v>Chain guard</v>
          </cell>
          <cell r="I384" t="str">
            <v>Kedjeskydd</v>
          </cell>
          <cell r="J384" t="str">
            <v>Included in chainwheel</v>
          </cell>
          <cell r="K384" t="str">
            <v>C8305639</v>
          </cell>
          <cell r="L384" t="str">
            <v>C8305639</v>
          </cell>
        </row>
        <row r="385">
          <cell r="B385" t="str">
            <v>YEC3805133Kedjeskyddsfäste</v>
          </cell>
          <cell r="C385" t="str">
            <v>YEC3805133</v>
          </cell>
          <cell r="D385">
            <v>2017</v>
          </cell>
          <cell r="E385">
            <v>16</v>
          </cell>
          <cell r="F385" t="str">
            <v>0160</v>
          </cell>
          <cell r="G385" t="str">
            <v>H002</v>
          </cell>
          <cell r="H385" t="str">
            <v>Chain guard bracket</v>
          </cell>
          <cell r="I385" t="str">
            <v>Kedjeskyddsfäste</v>
          </cell>
          <cell r="K385" t="str">
            <v>Ingår i kedjeskyddet</v>
          </cell>
          <cell r="L385" t="str">
            <v>Ingår i kedjeskyddet</v>
          </cell>
        </row>
        <row r="386">
          <cell r="B386" t="str">
            <v>YEC3805133Framväxel</v>
          </cell>
          <cell r="C386" t="str">
            <v>YEC3805133</v>
          </cell>
          <cell r="D386">
            <v>2017</v>
          </cell>
          <cell r="E386">
            <v>17</v>
          </cell>
          <cell r="F386" t="str">
            <v>0170</v>
          </cell>
          <cell r="G386" t="str">
            <v>D003</v>
          </cell>
          <cell r="H386" t="str">
            <v>Front Derailleur</v>
          </cell>
          <cell r="I386" t="str">
            <v>Framväxel</v>
          </cell>
          <cell r="J386" t="str">
            <v>w/o</v>
          </cell>
          <cell r="K386" t="str">
            <v>EMPTY</v>
          </cell>
          <cell r="L386" t="e">
            <v>#N/A</v>
          </cell>
        </row>
        <row r="387">
          <cell r="B387" t="str">
            <v>YEC3805133Bakväxel</v>
          </cell>
          <cell r="C387" t="str">
            <v>YEC3805133</v>
          </cell>
          <cell r="D387">
            <v>2017</v>
          </cell>
          <cell r="E387">
            <v>18</v>
          </cell>
          <cell r="F387" t="str">
            <v>0180</v>
          </cell>
          <cell r="G387" t="str">
            <v>D004</v>
          </cell>
          <cell r="H387" t="str">
            <v>Rear Derailleur</v>
          </cell>
          <cell r="I387" t="str">
            <v>Bakväxel</v>
          </cell>
          <cell r="J387" t="str">
            <v>KRDM592SGS DEORE RD FOR 9-SPEED,  SHADOW DESIGN DIRECT ATTACHMENT</v>
          </cell>
          <cell r="K387" t="str">
            <v>KRDM592SGS</v>
          </cell>
          <cell r="L387" t="str">
            <v>Kontakta SHIMANO</v>
          </cell>
        </row>
        <row r="388">
          <cell r="B388" t="str">
            <v>YEC3805133Kedja</v>
          </cell>
          <cell r="C388" t="str">
            <v>YEC3805133</v>
          </cell>
          <cell r="D388">
            <v>2017</v>
          </cell>
          <cell r="E388">
            <v>19</v>
          </cell>
          <cell r="F388" t="str">
            <v>0190</v>
          </cell>
          <cell r="G388" t="str">
            <v>E003</v>
          </cell>
          <cell r="H388" t="str">
            <v xml:space="preserve">Chain </v>
          </cell>
          <cell r="I388" t="str">
            <v>Kedja</v>
          </cell>
          <cell r="J388" t="str">
            <v>KCNE609010114, BICYCLE CHAIN FOR E-BIKE, REAR 10 SPD / FRONT SINGLE,              114 LINKS, W/END PIN</v>
          </cell>
          <cell r="K388" t="str">
            <v>KCNE609010114</v>
          </cell>
          <cell r="L388" t="str">
            <v>Kontakta SHIMANO</v>
          </cell>
        </row>
        <row r="389">
          <cell r="B389" t="str">
            <v>YEC3805133Kassett</v>
          </cell>
          <cell r="C389" t="str">
            <v>YEC3805133</v>
          </cell>
          <cell r="D389">
            <v>2017</v>
          </cell>
          <cell r="E389">
            <v>20</v>
          </cell>
          <cell r="F389" t="str">
            <v>0200</v>
          </cell>
          <cell r="G389" t="str">
            <v>E004</v>
          </cell>
          <cell r="H389" t="str">
            <v>Cassette Sprocket</v>
          </cell>
          <cell r="I389" t="str">
            <v>Kassett</v>
          </cell>
          <cell r="J389" t="str">
            <v xml:space="preserve">KCSHG5010136 CS-HG50-10S 11-36T </v>
          </cell>
          <cell r="K389" t="str">
            <v>KCSHG5010136</v>
          </cell>
          <cell r="L389" t="str">
            <v>Kontakta SHIMANO</v>
          </cell>
        </row>
        <row r="390">
          <cell r="B390" t="str">
            <v>YEC3805133Framhjul</v>
          </cell>
          <cell r="C390" t="str">
            <v>YEC3805133</v>
          </cell>
          <cell r="D390">
            <v>2017</v>
          </cell>
          <cell r="E390">
            <v>21</v>
          </cell>
          <cell r="F390" t="str">
            <v>0210</v>
          </cell>
          <cell r="G390" t="str">
            <v>F001</v>
          </cell>
          <cell r="H390" t="str">
            <v>Front hub</v>
          </cell>
          <cell r="I390" t="str">
            <v>Framhjul</v>
          </cell>
          <cell r="J390" t="str">
            <v>C4305164 FRONT HUB TEC, CL-1420  36H OLD:100MM AXEL:108MM  QR:133MM, FOR CENTER LOCK DISC BRAKE,   W/O ROTOR MOUNT COVER, BLACK, BULK</v>
          </cell>
          <cell r="K390" t="str">
            <v>C4305164</v>
          </cell>
          <cell r="L390" t="str">
            <v>C4100337</v>
          </cell>
        </row>
        <row r="391">
          <cell r="B391" t="str">
            <v>YEC3805133Bakhjul</v>
          </cell>
          <cell r="C391" t="str">
            <v>YEC3805133</v>
          </cell>
          <cell r="D391">
            <v>2017</v>
          </cell>
          <cell r="E391">
            <v>22</v>
          </cell>
          <cell r="F391" t="str">
            <v>0220</v>
          </cell>
          <cell r="G391" t="str">
            <v>F002</v>
          </cell>
          <cell r="H391" t="str">
            <v>Rear hub</v>
          </cell>
          <cell r="I391" t="str">
            <v>Bakhjul</v>
          </cell>
          <cell r="J391" t="str">
            <v>C4405314 FREEHUB TEC, CL-1422 36H 8/9/10-SPEED OLD:135MM AXLE:146MM      QR:170MM, FOR CENTER LOCK DISC BRAKE    W/O ROTOR MOUNT COVER, BLACK, BULK</v>
          </cell>
          <cell r="K391" t="str">
            <v>C4405314</v>
          </cell>
          <cell r="L391" t="str">
            <v>C4200298</v>
          </cell>
        </row>
        <row r="392">
          <cell r="B392" t="str">
            <v>YEC3805133Däck</v>
          </cell>
          <cell r="C392" t="str">
            <v>YEC3805133</v>
          </cell>
          <cell r="D392">
            <v>2017</v>
          </cell>
          <cell r="E392">
            <v>23</v>
          </cell>
          <cell r="F392" t="str">
            <v>0230</v>
          </cell>
          <cell r="G392" t="str">
            <v>F003</v>
          </cell>
          <cell r="H392" t="str">
            <v>Tire</v>
          </cell>
          <cell r="I392" t="str">
            <v>Däck</v>
          </cell>
          <cell r="J392" t="str">
            <v>C4906226 TYR 700X37C Duramax Regular UNDA H-481</v>
          </cell>
          <cell r="K392" t="str">
            <v>C4906226</v>
          </cell>
          <cell r="L392" t="str">
            <v>C4901085</v>
          </cell>
        </row>
        <row r="393">
          <cell r="B393" t="str">
            <v>YEC3805133Skärmar set</v>
          </cell>
          <cell r="C393" t="str">
            <v>YEC3805133</v>
          </cell>
          <cell r="D393">
            <v>2017</v>
          </cell>
          <cell r="E393">
            <v>24</v>
          </cell>
          <cell r="F393" t="str">
            <v>0240</v>
          </cell>
          <cell r="G393" t="str">
            <v>H003</v>
          </cell>
          <cell r="H393" t="str">
            <v xml:space="preserve">Mudguard front   </v>
          </cell>
          <cell r="I393" t="str">
            <v>Skärmar set</v>
          </cell>
          <cell r="J393" t="str">
            <v>C8255845-BK FRONT(6648650030-0999)</v>
          </cell>
          <cell r="K393" t="str">
            <v>C8255845-BK</v>
          </cell>
          <cell r="L393" t="str">
            <v>C8256125-BK / C8255845-BK</v>
          </cell>
        </row>
        <row r="394">
          <cell r="B394" t="str">
            <v>YEC3805133Pakethållare</v>
          </cell>
          <cell r="C394" t="str">
            <v>YEC3805133</v>
          </cell>
          <cell r="D394">
            <v>2017</v>
          </cell>
          <cell r="E394">
            <v>25</v>
          </cell>
          <cell r="F394" t="str">
            <v>0250</v>
          </cell>
          <cell r="G394" t="str">
            <v>H004</v>
          </cell>
          <cell r="H394" t="str">
            <v>Carrier</v>
          </cell>
          <cell r="I394" t="str">
            <v>Pakethållare</v>
          </cell>
          <cell r="J394" t="str">
            <v>W/O</v>
          </cell>
          <cell r="K394" t="str">
            <v>C8205747-BK</v>
          </cell>
          <cell r="L394" t="str">
            <v>C8200052</v>
          </cell>
        </row>
        <row r="395">
          <cell r="B395" t="str">
            <v>YEC3805133Sadel</v>
          </cell>
          <cell r="C395" t="str">
            <v>YEC3805133</v>
          </cell>
          <cell r="D395">
            <v>2017</v>
          </cell>
          <cell r="E395">
            <v>26</v>
          </cell>
          <cell r="F395" t="str">
            <v>0260</v>
          </cell>
          <cell r="G395" t="str">
            <v>G001</v>
          </cell>
          <cell r="H395" t="str">
            <v>Saddle</v>
          </cell>
          <cell r="I395" t="str">
            <v>Sadel</v>
          </cell>
          <cell r="J395" t="str">
            <v>C7106125 TEC ACTIVIUS, GENT 2062 HRM PU MATT,NYLON BASE , BLACK STEEL RAIL W SCALE + CHECKERED RUBBER ON RAIL</v>
          </cell>
          <cell r="K395" t="str">
            <v>C7106125</v>
          </cell>
          <cell r="L395" t="str">
            <v>C7100525</v>
          </cell>
        </row>
        <row r="396">
          <cell r="B396" t="str">
            <v>YEC3805133Sadelstolpe</v>
          </cell>
          <cell r="C396" t="str">
            <v>YEC3805133</v>
          </cell>
          <cell r="D396">
            <v>2017</v>
          </cell>
          <cell r="E396">
            <v>27</v>
          </cell>
          <cell r="F396" t="str">
            <v>0270</v>
          </cell>
          <cell r="G396" t="str">
            <v>G002</v>
          </cell>
          <cell r="H396" t="str">
            <v>Seatpost</v>
          </cell>
          <cell r="I396" t="str">
            <v>Sadelstolpe</v>
          </cell>
          <cell r="J396" t="str">
            <v>C7205559 SP-620 27,2x350MM ALLOY ANODIZED BLACK w OBVIOUS LOGO</v>
          </cell>
          <cell r="K396" t="str">
            <v>C7205559</v>
          </cell>
          <cell r="L396" t="str">
            <v>C7200327-272</v>
          </cell>
        </row>
        <row r="397">
          <cell r="B397" t="str">
            <v>YEC3805133Sadelrörsklämma</v>
          </cell>
          <cell r="C397" t="str">
            <v>YEC3805133</v>
          </cell>
          <cell r="D397">
            <v>2017</v>
          </cell>
          <cell r="E397">
            <v>28</v>
          </cell>
          <cell r="F397" t="str">
            <v>0280</v>
          </cell>
          <cell r="G397" t="str">
            <v>G003</v>
          </cell>
          <cell r="H397" t="str">
            <v>Seat Clamp</v>
          </cell>
          <cell r="I397" t="str">
            <v>Sadelrörsklämma</v>
          </cell>
          <cell r="J397" t="str">
            <v>C7305002 L/C 31.8 MX27 shiny black</v>
          </cell>
          <cell r="K397" t="str">
            <v>C7305002</v>
          </cell>
          <cell r="L397" t="str">
            <v>C7300027-318</v>
          </cell>
        </row>
        <row r="398">
          <cell r="B398" t="str">
            <v>YEC3805133Framlampa</v>
          </cell>
          <cell r="C398" t="str">
            <v>YEC3805133</v>
          </cell>
          <cell r="D398">
            <v>2017</v>
          </cell>
          <cell r="E398">
            <v>29</v>
          </cell>
          <cell r="F398" t="str">
            <v>0290</v>
          </cell>
          <cell r="G398" t="str">
            <v>H005</v>
          </cell>
          <cell r="H398" t="str">
            <v>Front light</v>
          </cell>
          <cell r="I398" t="str">
            <v>Framlampa</v>
          </cell>
          <cell r="K398" t="str">
            <v>C8015191</v>
          </cell>
          <cell r="L398" t="str">
            <v>C8015191</v>
          </cell>
        </row>
        <row r="399">
          <cell r="B399" t="str">
            <v>YEC3805133Baklampa</v>
          </cell>
          <cell r="C399" t="str">
            <v>YEC3805133</v>
          </cell>
          <cell r="D399">
            <v>2017</v>
          </cell>
          <cell r="E399">
            <v>30</v>
          </cell>
          <cell r="F399" t="str">
            <v>0300</v>
          </cell>
          <cell r="G399" t="str">
            <v>H006</v>
          </cell>
          <cell r="H399" t="str">
            <v>Light, Rear</v>
          </cell>
          <cell r="I399" t="str">
            <v>Baklampa</v>
          </cell>
          <cell r="K399" t="str">
            <v>EMPTY</v>
          </cell>
          <cell r="L399" t="e">
            <v>#N/A</v>
          </cell>
        </row>
        <row r="400">
          <cell r="B400" t="str">
            <v>YEC3805133Låssats</v>
          </cell>
          <cell r="C400" t="str">
            <v>YEC3805133</v>
          </cell>
          <cell r="D400">
            <v>2017</v>
          </cell>
          <cell r="E400">
            <v>31</v>
          </cell>
          <cell r="F400" t="str">
            <v>0310</v>
          </cell>
          <cell r="G400" t="str">
            <v>H007</v>
          </cell>
          <cell r="H400" t="str">
            <v>Lock</v>
          </cell>
          <cell r="I400" t="str">
            <v>Låssats</v>
          </cell>
          <cell r="J400" t="str">
            <v>C8405055 AXA SOLID PLUS BLACK</v>
          </cell>
          <cell r="K400" t="str">
            <v>C8405055</v>
          </cell>
          <cell r="L400" t="str">
            <v>C8400053</v>
          </cell>
        </row>
        <row r="401">
          <cell r="B401" t="str">
            <v>YEC3805133Stöd</v>
          </cell>
          <cell r="C401" t="str">
            <v>YEC3805133</v>
          </cell>
          <cell r="D401">
            <v>2017</v>
          </cell>
          <cell r="E401">
            <v>32</v>
          </cell>
          <cell r="F401" t="str">
            <v>0320</v>
          </cell>
          <cell r="G401" t="str">
            <v>H008</v>
          </cell>
          <cell r="H401" t="str">
            <v>Kick stand</v>
          </cell>
          <cell r="I401" t="str">
            <v>Stöd</v>
          </cell>
          <cell r="J401" t="str">
            <v xml:space="preserve">C8105214 Atran Stylo adjustable all black </v>
          </cell>
          <cell r="K401" t="str">
            <v>C8105214</v>
          </cell>
          <cell r="L401" t="str">
            <v>C8100036</v>
          </cell>
        </row>
        <row r="402">
          <cell r="B402" t="str">
            <v>YEC3805133Korg</v>
          </cell>
          <cell r="C402" t="str">
            <v>YEC3805133</v>
          </cell>
          <cell r="D402">
            <v>2017</v>
          </cell>
          <cell r="E402">
            <v>33</v>
          </cell>
          <cell r="F402" t="str">
            <v>0330</v>
          </cell>
          <cell r="G402" t="str">
            <v>H009</v>
          </cell>
          <cell r="H402" t="str">
            <v>Basket / Fr carrier</v>
          </cell>
          <cell r="I402" t="str">
            <v>Korg</v>
          </cell>
          <cell r="K402" t="str">
            <v>EMPTY</v>
          </cell>
          <cell r="L402" t="e">
            <v>#N/A</v>
          </cell>
        </row>
        <row r="403">
          <cell r="B403" t="str">
            <v>YEC3805133Pedaler</v>
          </cell>
          <cell r="C403" t="str">
            <v>YEC3805133</v>
          </cell>
          <cell r="D403">
            <v>2017</v>
          </cell>
          <cell r="E403">
            <v>34</v>
          </cell>
          <cell r="F403" t="str">
            <v>0340</v>
          </cell>
          <cell r="G403" t="str">
            <v>E005</v>
          </cell>
          <cell r="H403" t="str">
            <v xml:space="preserve">Pedal </v>
          </cell>
          <cell r="I403" t="str">
            <v>Pedaler</v>
          </cell>
          <cell r="J403" t="str">
            <v>C3505129 NWL-91 BORON AXLE ED BLACK STEEL CAGE</v>
          </cell>
          <cell r="K403" t="str">
            <v>C3505129</v>
          </cell>
          <cell r="L403" t="str">
            <v>C3500033</v>
          </cell>
        </row>
        <row r="404">
          <cell r="B404" t="str">
            <v>YEC3805133Motor</v>
          </cell>
          <cell r="C404" t="str">
            <v>YEC3805133</v>
          </cell>
          <cell r="D404">
            <v>2017</v>
          </cell>
          <cell r="E404">
            <v>35</v>
          </cell>
          <cell r="F404" t="str">
            <v>0350</v>
          </cell>
          <cell r="G404" t="str">
            <v>J001</v>
          </cell>
          <cell r="H404" t="str">
            <v>DRIVE UNIT:</v>
          </cell>
          <cell r="I404" t="str">
            <v>Motor</v>
          </cell>
          <cell r="J404" t="str">
            <v xml:space="preserve">C8705068-1-01, 36V,250W MOTOR, CONTROLLER, PEDAL ( SPEED&amp;TORQUE ) SENSOR INTERGATED. ASSIST SPEED: 25KM/H, 8 PIN FOR EB-BUS, 3 PIN FOR SPEED SENSOR, </v>
          </cell>
          <cell r="K404" t="str">
            <v>C8705068-1-01</v>
          </cell>
          <cell r="L404" t="str">
            <v>C8705068-1-01</v>
          </cell>
        </row>
        <row r="405">
          <cell r="B405" t="str">
            <v>YEC3805133Display</v>
          </cell>
          <cell r="C405" t="str">
            <v>YEC3805133</v>
          </cell>
          <cell r="D405">
            <v>2017</v>
          </cell>
          <cell r="E405">
            <v>36</v>
          </cell>
          <cell r="F405" t="str">
            <v>0360</v>
          </cell>
          <cell r="G405" t="str">
            <v>J004</v>
          </cell>
          <cell r="H405" t="str">
            <v>DISPLAY:</v>
          </cell>
          <cell r="I405" t="str">
            <v>Display</v>
          </cell>
          <cell r="J405" t="str">
            <v>C8705068-1-19, C10 Display, 36V LCD DISPLAY WITH CALBE LENGTH :100mm, THE SWITCH CABLE LENGTH:250mm</v>
          </cell>
          <cell r="K405" t="str">
            <v>C8705065-1-27S</v>
          </cell>
          <cell r="L405" t="str">
            <v>C8705068-1-27S</v>
          </cell>
        </row>
        <row r="406">
          <cell r="B406" t="str">
            <v>YEC3805133EB-Bus kabel</v>
          </cell>
          <cell r="C406" t="str">
            <v>YEC3805133</v>
          </cell>
          <cell r="D406">
            <v>2017</v>
          </cell>
          <cell r="E406">
            <v>37</v>
          </cell>
          <cell r="F406" t="str">
            <v>0370</v>
          </cell>
          <cell r="G406" t="str">
            <v>J005</v>
          </cell>
          <cell r="H406" t="str">
            <v>EB-BUS CABLE:</v>
          </cell>
          <cell r="I406" t="str">
            <v>EB-Bus kabel</v>
          </cell>
          <cell r="J406" t="str">
            <v>C8705068-1-04-01, 5PIN ( 1340mm ) CONNECT TO CONTROLLER, OTHER SIDE TO DISPLAY, LIGHTING SETS</v>
          </cell>
          <cell r="K406" t="str">
            <v>C8705068-1-04-01</v>
          </cell>
          <cell r="L406" t="e">
            <v>#N/A</v>
          </cell>
        </row>
        <row r="407">
          <cell r="B407" t="str">
            <v>YEC3805133Motorkabel</v>
          </cell>
          <cell r="C407" t="str">
            <v>YEC3805133</v>
          </cell>
          <cell r="D407">
            <v>2017</v>
          </cell>
          <cell r="E407">
            <v>38</v>
          </cell>
          <cell r="F407" t="str">
            <v>0380</v>
          </cell>
          <cell r="G407" t="str">
            <v>J006</v>
          </cell>
          <cell r="H407" t="str">
            <v>POWER CABLE:</v>
          </cell>
          <cell r="I407" t="str">
            <v>Motorkabel</v>
          </cell>
          <cell r="K407" t="str">
            <v>C8705068-1-04-2</v>
          </cell>
          <cell r="L407" t="str">
            <v>C8705068-1-04-2</v>
          </cell>
        </row>
        <row r="408">
          <cell r="B408" t="str">
            <v>YEC3805133Kabel framlampa</v>
          </cell>
          <cell r="C408" t="str">
            <v>YEC3805133</v>
          </cell>
          <cell r="D408">
            <v>2017</v>
          </cell>
          <cell r="E408">
            <v>39</v>
          </cell>
          <cell r="F408" t="str">
            <v>0390</v>
          </cell>
          <cell r="G408" t="str">
            <v>J007</v>
          </cell>
          <cell r="H408" t="str">
            <v>F. LIGHT CABLE:</v>
          </cell>
          <cell r="I408" t="str">
            <v>Kabel framlampa</v>
          </cell>
          <cell r="K408" t="str">
            <v>C8705068-1-04-6</v>
          </cell>
          <cell r="L408" t="str">
            <v>C8705068-1-04-6</v>
          </cell>
        </row>
        <row r="409">
          <cell r="B409" t="str">
            <v>YEC3805133Kabel baklampa</v>
          </cell>
          <cell r="C409" t="str">
            <v>YEC3805133</v>
          </cell>
          <cell r="D409">
            <v>2017</v>
          </cell>
          <cell r="E409">
            <v>40</v>
          </cell>
          <cell r="F409" t="str">
            <v>0400</v>
          </cell>
          <cell r="G409" t="str">
            <v>J008</v>
          </cell>
          <cell r="H409" t="str">
            <v>R. LIGHT CABLE:</v>
          </cell>
          <cell r="I409" t="str">
            <v>Kabel baklampa</v>
          </cell>
          <cell r="K409" t="str">
            <v>C8705068-1-04-8</v>
          </cell>
          <cell r="L409" t="str">
            <v>C8705068-1-04-8</v>
          </cell>
        </row>
        <row r="410">
          <cell r="B410" t="str">
            <v>YEC3805133Hastighetssensor</v>
          </cell>
          <cell r="C410" t="str">
            <v>YEC3805133</v>
          </cell>
          <cell r="D410">
            <v>2017</v>
          </cell>
          <cell r="E410">
            <v>41</v>
          </cell>
          <cell r="F410" t="str">
            <v>0410</v>
          </cell>
          <cell r="G410" t="str">
            <v>J009</v>
          </cell>
          <cell r="H410" t="str">
            <v>SPEED SENSOR:</v>
          </cell>
          <cell r="I410" t="str">
            <v>Hastighetssensor</v>
          </cell>
          <cell r="J410" t="str">
            <v>C8705068-1-04-11, DETECTING WHEEL RPM, CABLE LENGTH:70mm, C8705068-1-04-10 Extension cable for speed sensor: 350mm HIGO/KST at motor end</v>
          </cell>
          <cell r="K410" t="str">
            <v>C8705068-1-0411</v>
          </cell>
          <cell r="L410" t="str">
            <v>C8705068-1-0411</v>
          </cell>
        </row>
        <row r="411">
          <cell r="B411" t="str">
            <v>YEC3805133Batteri</v>
          </cell>
          <cell r="C411" t="str">
            <v>YEC3805133</v>
          </cell>
          <cell r="D411">
            <v>2017</v>
          </cell>
          <cell r="E411">
            <v>42</v>
          </cell>
          <cell r="F411" t="str">
            <v>0420</v>
          </cell>
          <cell r="G411" t="str">
            <v>J002</v>
          </cell>
          <cell r="H411" t="str">
            <v>BATTERY:</v>
          </cell>
          <cell r="I411" t="str">
            <v>Batteri</v>
          </cell>
          <cell r="J411" t="str">
            <v>C8705058-3-11BK, SF-06 36V / 11.6Ah w/o logo WITH SMART BMS, Crescent E-GOING GRAPHIC</v>
          </cell>
          <cell r="K411" t="str">
            <v>C8705058-3-11BK</v>
          </cell>
          <cell r="L411" t="str">
            <v>C8705058-3-11EA</v>
          </cell>
        </row>
        <row r="412">
          <cell r="B412" t="str">
            <v>YEC3805133Batterihållare</v>
          </cell>
          <cell r="C412" t="str">
            <v>YEC3805133</v>
          </cell>
          <cell r="D412">
            <v>2017</v>
          </cell>
          <cell r="E412">
            <v>43</v>
          </cell>
          <cell r="F412" t="str">
            <v>0430</v>
          </cell>
          <cell r="G412" t="str">
            <v>J003</v>
          </cell>
          <cell r="H412" t="str">
            <v>BATTERY HOLDER/Slider</v>
          </cell>
          <cell r="I412" t="str">
            <v>Batterihållare</v>
          </cell>
          <cell r="J412" t="str">
            <v>C8705058-5 BATTERY HOLDER WITH 500mm BAFANG CABLE FOR MAX MIDDLE SYSTEM ( D/T TYPE ) WITH KEY CYLINDER FOB: 7USD</v>
          </cell>
          <cell r="K412" t="str">
            <v>C8705058-5</v>
          </cell>
          <cell r="L412" t="str">
            <v>C8705058-5</v>
          </cell>
        </row>
        <row r="413">
          <cell r="B413" t="str">
            <v>YEC3805133Batteriladdare</v>
          </cell>
          <cell r="C413" t="str">
            <v>YEC3805133</v>
          </cell>
          <cell r="D413">
            <v>2017</v>
          </cell>
          <cell r="E413">
            <v>44</v>
          </cell>
          <cell r="F413" t="str">
            <v>0440</v>
          </cell>
          <cell r="G413" t="str">
            <v>J010</v>
          </cell>
          <cell r="H413" t="str">
            <v>CHARGER:</v>
          </cell>
          <cell r="I413" t="str">
            <v>Batteriladdare</v>
          </cell>
          <cell r="J413" t="str">
            <v>C8705058-02, (CHARGER 2A    # NO:CZ2AG2JE7)  CHARGER FOR PHYLION BATTERY</v>
          </cell>
          <cell r="K413" t="str">
            <v>C8705058-02</v>
          </cell>
          <cell r="L413" t="str">
            <v>C8705058-02</v>
          </cell>
        </row>
        <row r="414">
          <cell r="B414" t="str">
            <v>YEC3805133Kontrollbox</v>
          </cell>
          <cell r="C414" t="str">
            <v>YEC3805133</v>
          </cell>
          <cell r="D414">
            <v>2017</v>
          </cell>
          <cell r="E414">
            <v>45</v>
          </cell>
          <cell r="F414" t="str">
            <v>0450</v>
          </cell>
          <cell r="G414" t="str">
            <v>J011</v>
          </cell>
          <cell r="H414" t="str">
            <v>Controller</v>
          </cell>
          <cell r="I414" t="str">
            <v>Kontrollbox</v>
          </cell>
          <cell r="J414" t="str">
            <v>included into the motor</v>
          </cell>
          <cell r="K414" t="str">
            <v>C8705068-1-12</v>
          </cell>
          <cell r="L414" t="str">
            <v>C8705068-1-12</v>
          </cell>
        </row>
        <row r="415">
          <cell r="B415" t="str">
            <v>YEC3805133Växelöra</v>
          </cell>
          <cell r="C415" t="str">
            <v>YEC3805133</v>
          </cell>
          <cell r="D415">
            <v>2017</v>
          </cell>
          <cell r="E415">
            <v>46</v>
          </cell>
          <cell r="F415" t="str">
            <v>0460</v>
          </cell>
          <cell r="G415" t="str">
            <v>D005</v>
          </cell>
          <cell r="H415" t="str">
            <v>Gear hanger</v>
          </cell>
          <cell r="I415" t="str">
            <v>Växelöra</v>
          </cell>
          <cell r="K415" t="str">
            <v>C1350087</v>
          </cell>
          <cell r="L415" t="str">
            <v>C1350087</v>
          </cell>
        </row>
        <row r="416">
          <cell r="B416" t="str">
            <v>YEC3805134RAM</v>
          </cell>
          <cell r="C416" t="str">
            <v>YEC3805134</v>
          </cell>
          <cell r="D416">
            <v>2018</v>
          </cell>
          <cell r="E416">
            <v>1</v>
          </cell>
          <cell r="F416" t="str">
            <v>0010</v>
          </cell>
          <cell r="G416" t="str">
            <v>A001</v>
          </cell>
          <cell r="H416" t="str">
            <v>PAINTED FRAME</v>
          </cell>
          <cell r="I416" t="str">
            <v>RAM</v>
          </cell>
          <cell r="J416" t="str">
            <v>C7053-510-38034</v>
          </cell>
          <cell r="K416" t="str">
            <v>C7053-510-38034</v>
          </cell>
          <cell r="L416" t="e">
            <v>#N/A</v>
          </cell>
        </row>
        <row r="417">
          <cell r="B417" t="str">
            <v>YEC3805134Framgaffel</v>
          </cell>
          <cell r="C417" t="str">
            <v>YEC3805134</v>
          </cell>
          <cell r="D417">
            <v>2018</v>
          </cell>
          <cell r="E417">
            <v>2</v>
          </cell>
          <cell r="F417" t="str">
            <v>0020</v>
          </cell>
          <cell r="G417" t="str">
            <v>A002</v>
          </cell>
          <cell r="H417" t="str">
            <v>PAINTED FORK</v>
          </cell>
          <cell r="I417" t="str">
            <v>Framgaffel</v>
          </cell>
          <cell r="K417" t="str">
            <v>FORK</v>
          </cell>
          <cell r="L417" t="e">
            <v>#N/A</v>
          </cell>
        </row>
        <row r="418">
          <cell r="B418" t="str">
            <v>YEC3805134Styrlager</v>
          </cell>
          <cell r="C418" t="str">
            <v>YEC3805134</v>
          </cell>
          <cell r="D418">
            <v>2018</v>
          </cell>
          <cell r="E418">
            <v>3</v>
          </cell>
          <cell r="F418" t="str">
            <v>0030</v>
          </cell>
          <cell r="G418" t="str">
            <v>B001</v>
          </cell>
          <cell r="H418" t="str">
            <v>Head Set</v>
          </cell>
          <cell r="I418" t="str">
            <v>Styrlager</v>
          </cell>
          <cell r="J418" t="str">
            <v xml:space="preserve">C2105069 HST STbk 1"18 iA 9 44  TH-N10P w/o cap, + C2105053 Black w/o graphic </v>
          </cell>
          <cell r="K418" t="str">
            <v>C2105069</v>
          </cell>
          <cell r="L418" t="str">
            <v>C2100160</v>
          </cell>
        </row>
        <row r="419">
          <cell r="B419" t="str">
            <v xml:space="preserve">YEC3805134Styrstam </v>
          </cell>
          <cell r="C419" t="str">
            <v>YEC3805134</v>
          </cell>
          <cell r="D419">
            <v>2018</v>
          </cell>
          <cell r="E419">
            <v>4</v>
          </cell>
          <cell r="F419" t="str">
            <v>0040</v>
          </cell>
          <cell r="G419" t="str">
            <v>B002</v>
          </cell>
          <cell r="H419" t="str">
            <v>Handlebar Stem</v>
          </cell>
          <cell r="I419" t="str">
            <v xml:space="preserve">Styrstam </v>
          </cell>
          <cell r="J419" t="str">
            <v>C2205475-105 AHEAD adjust HL TDS-C268-8 FOV SBED, W/O LOGO</v>
          </cell>
          <cell r="K419" t="str">
            <v>C2205475-105</v>
          </cell>
          <cell r="L419" t="str">
            <v>C2200261-105</v>
          </cell>
        </row>
        <row r="420">
          <cell r="B420" t="str">
            <v>YEC3805134Styre</v>
          </cell>
          <cell r="C420" t="str">
            <v>YEC3805134</v>
          </cell>
          <cell r="D420">
            <v>2018</v>
          </cell>
          <cell r="E420">
            <v>5</v>
          </cell>
          <cell r="F420" t="str">
            <v>0050</v>
          </cell>
          <cell r="G420" t="str">
            <v>B003</v>
          </cell>
          <cell r="H420" t="str">
            <v>Handelbar</v>
          </cell>
          <cell r="I420" t="str">
            <v>Styre</v>
          </cell>
          <cell r="J420" t="str">
            <v xml:space="preserve">C2305979 HB-FB12  FLAT BAR ALLOY 6061 DB, 31.8MM W:620MM, 5D, ANODIZED GREY W/OBVIOUS LOGO  </v>
          </cell>
          <cell r="K420" t="str">
            <v>C2305979</v>
          </cell>
          <cell r="L420" t="str">
            <v>C2300248</v>
          </cell>
        </row>
        <row r="421">
          <cell r="B421" t="str">
            <v>YEC3805134Bromsgrepp H</v>
          </cell>
          <cell r="C421" t="str">
            <v>YEC3805134</v>
          </cell>
          <cell r="D421">
            <v>2018</v>
          </cell>
          <cell r="E421">
            <v>6</v>
          </cell>
          <cell r="F421" t="str">
            <v>0060</v>
          </cell>
          <cell r="G421" t="str">
            <v>C002</v>
          </cell>
          <cell r="H421" t="str">
            <v>Brake Lever R</v>
          </cell>
          <cell r="I421" t="str">
            <v>Bromsgrepp H</v>
          </cell>
          <cell r="J421" t="str">
            <v>inkl in brake</v>
          </cell>
          <cell r="K421" t="str">
            <v>Shimano</v>
          </cell>
          <cell r="L421" t="str">
            <v>Kontakta SHIMANO</v>
          </cell>
        </row>
        <row r="422">
          <cell r="B422" t="str">
            <v>YEC3805134Bromsgrepp V</v>
          </cell>
          <cell r="C422" t="str">
            <v>YEC3805134</v>
          </cell>
          <cell r="D422">
            <v>2018</v>
          </cell>
          <cell r="E422">
            <v>7</v>
          </cell>
          <cell r="F422" t="str">
            <v>0070</v>
          </cell>
          <cell r="G422" t="str">
            <v>C001</v>
          </cell>
          <cell r="H422" t="str">
            <v>Brake Lever L</v>
          </cell>
          <cell r="I422" t="str">
            <v>Bromsgrepp V</v>
          </cell>
          <cell r="J422" t="str">
            <v>inkl in brake</v>
          </cell>
          <cell r="K422" t="str">
            <v>Shimano</v>
          </cell>
          <cell r="L422" t="str">
            <v>Kontakta SHIMANO</v>
          </cell>
        </row>
        <row r="423">
          <cell r="B423" t="str">
            <v>YEC3805134Växelreglage H</v>
          </cell>
          <cell r="C423" t="str">
            <v>YEC3805134</v>
          </cell>
          <cell r="D423">
            <v>2018</v>
          </cell>
          <cell r="E423">
            <v>8</v>
          </cell>
          <cell r="F423" t="str">
            <v>0080</v>
          </cell>
          <cell r="G423" t="str">
            <v>D002</v>
          </cell>
          <cell r="H423" t="str">
            <v>Shift Lever R</v>
          </cell>
          <cell r="I423" t="str">
            <v>Växelreglage H</v>
          </cell>
          <cell r="J423" t="str">
            <v>KSLM610RA SL 10R STbk TRG 2050 DEORE SHI'2014</v>
          </cell>
          <cell r="K423" t="str">
            <v>KSLM610RA</v>
          </cell>
          <cell r="L423" t="str">
            <v>Kontakta SHIMANO</v>
          </cell>
        </row>
        <row r="424">
          <cell r="B424" t="str">
            <v>YEC3805134Växelreglage V</v>
          </cell>
          <cell r="C424" t="str">
            <v>YEC3805134</v>
          </cell>
          <cell r="D424">
            <v>2018</v>
          </cell>
          <cell r="E424">
            <v>9</v>
          </cell>
          <cell r="F424" t="str">
            <v>0090</v>
          </cell>
          <cell r="G424" t="str">
            <v>D001</v>
          </cell>
          <cell r="H424" t="str">
            <v>Shift Lever L</v>
          </cell>
          <cell r="I424" t="str">
            <v>Växelreglage V</v>
          </cell>
          <cell r="L424" t="e">
            <v>#N/A</v>
          </cell>
        </row>
        <row r="425">
          <cell r="B425" t="str">
            <v>YEC3805134Handtag par</v>
          </cell>
          <cell r="C425" t="str">
            <v>YEC3805134</v>
          </cell>
          <cell r="D425">
            <v>2018</v>
          </cell>
          <cell r="E425">
            <v>10</v>
          </cell>
          <cell r="F425" t="str">
            <v>0100</v>
          </cell>
          <cell r="G425" t="str">
            <v>B004</v>
          </cell>
          <cell r="H425" t="str">
            <v>Grip R</v>
          </cell>
          <cell r="I425" t="str">
            <v>Handtag par</v>
          </cell>
          <cell r="J425" t="str">
            <v>C2505504 TEC VLG-1600D2 130MM BLACK/GREY</v>
          </cell>
          <cell r="K425" t="str">
            <v>C2505504</v>
          </cell>
          <cell r="L425" t="str">
            <v>C2500188</v>
          </cell>
        </row>
        <row r="426">
          <cell r="B426" t="str">
            <v>YEC3805134Frambroms</v>
          </cell>
          <cell r="C426" t="str">
            <v>YEC3805134</v>
          </cell>
          <cell r="D426">
            <v>2018</v>
          </cell>
          <cell r="E426">
            <v>11</v>
          </cell>
          <cell r="F426" t="str">
            <v>0110</v>
          </cell>
          <cell r="G426" t="str">
            <v>C003</v>
          </cell>
          <cell r="H426" t="str">
            <v xml:space="preserve">Brake front </v>
          </cell>
          <cell r="I426" t="str">
            <v>Frambroms</v>
          </cell>
          <cell r="J426" t="str">
            <v>AM365JLFPRX070 DISC BRAKE ASSEMBLED SET/J-Kit,  BL-M365L(L), BR-M365L(F)  W/O ADAPTER, RESIN PAD,  700MM HOSE(SM-BH59 BLACK),   BLACK</v>
          </cell>
          <cell r="K426" t="str">
            <v>AM365JLFPRX070</v>
          </cell>
          <cell r="L426" t="str">
            <v>Kontakta SHIMANO</v>
          </cell>
        </row>
        <row r="427">
          <cell r="B427" t="str">
            <v>YEC3805134Bakbroms</v>
          </cell>
          <cell r="C427" t="str">
            <v>YEC3805134</v>
          </cell>
          <cell r="D427">
            <v>2018</v>
          </cell>
          <cell r="E427">
            <v>12</v>
          </cell>
          <cell r="F427" t="str">
            <v>0120</v>
          </cell>
          <cell r="G427" t="str">
            <v>C004</v>
          </cell>
          <cell r="H427" t="str">
            <v>Brake rear</v>
          </cell>
          <cell r="I427" t="str">
            <v>Bakbroms</v>
          </cell>
          <cell r="J427" t="str">
            <v>AM365JRRXRX145 DISC BRAKE ASSEMBLED SET/J-Kit,  BL-M365L(R), BR-M365L(R)  W/O ADAPTER, RESIN PAD,  1450MM HOSE(SM-BH59 BLACK),  BLACK</v>
          </cell>
          <cell r="K427" t="str">
            <v>AM365JRRXRX145</v>
          </cell>
          <cell r="L427" t="str">
            <v>Kontakta SHIMANO</v>
          </cell>
        </row>
        <row r="428">
          <cell r="B428" t="str">
            <v>YEC3805134Vevlager</v>
          </cell>
          <cell r="C428" t="str">
            <v>YEC3805134</v>
          </cell>
          <cell r="D428">
            <v>2018</v>
          </cell>
          <cell r="E428">
            <v>13</v>
          </cell>
          <cell r="F428" t="str">
            <v>0130</v>
          </cell>
          <cell r="G428" t="str">
            <v>E001</v>
          </cell>
          <cell r="H428" t="str">
            <v xml:space="preserve">BB-set </v>
          </cell>
          <cell r="I428" t="str">
            <v>Vevlager</v>
          </cell>
          <cell r="K428" t="str">
            <v>INGÅR I MOTORN</v>
          </cell>
          <cell r="L428" t="str">
            <v>Ingår i motorn</v>
          </cell>
        </row>
        <row r="429">
          <cell r="B429" t="str">
            <v>YEC3805134Vevparti</v>
          </cell>
          <cell r="C429" t="str">
            <v>YEC3805134</v>
          </cell>
          <cell r="D429">
            <v>2018</v>
          </cell>
          <cell r="E429">
            <v>14</v>
          </cell>
          <cell r="F429" t="str">
            <v>0140</v>
          </cell>
          <cell r="G429" t="str">
            <v>E002</v>
          </cell>
          <cell r="H429" t="str">
            <v>Front Chainwheel</v>
          </cell>
          <cell r="I429" t="str">
            <v>Vevparti</v>
          </cell>
          <cell r="K429" t="str">
            <v>C3305776-EG</v>
          </cell>
          <cell r="L429" t="str">
            <v>C3305776-EG</v>
          </cell>
        </row>
        <row r="430">
          <cell r="B430" t="str">
            <v>YEC3805134Kedjeskydd</v>
          </cell>
          <cell r="C430" t="str">
            <v>YEC3805134</v>
          </cell>
          <cell r="D430">
            <v>2018</v>
          </cell>
          <cell r="E430">
            <v>15</v>
          </cell>
          <cell r="F430" t="str">
            <v>0150</v>
          </cell>
          <cell r="G430" t="str">
            <v>H001</v>
          </cell>
          <cell r="H430" t="str">
            <v>Chain guard</v>
          </cell>
          <cell r="I430" t="str">
            <v>Kedjeskydd</v>
          </cell>
          <cell r="J430" t="str">
            <v>Included in chainwheel</v>
          </cell>
          <cell r="K430" t="str">
            <v>C8305639</v>
          </cell>
          <cell r="L430" t="str">
            <v>C8305639</v>
          </cell>
        </row>
        <row r="431">
          <cell r="B431" t="str">
            <v>YEC3805134Kedjeskyddsfäste</v>
          </cell>
          <cell r="C431" t="str">
            <v>YEC3805134</v>
          </cell>
          <cell r="D431">
            <v>2018</v>
          </cell>
          <cell r="E431">
            <v>16</v>
          </cell>
          <cell r="F431" t="str">
            <v>0160</v>
          </cell>
          <cell r="G431" t="str">
            <v>H002</v>
          </cell>
          <cell r="H431" t="str">
            <v>Chain guard bracket</v>
          </cell>
          <cell r="I431" t="str">
            <v>Kedjeskyddsfäste</v>
          </cell>
          <cell r="K431" t="str">
            <v>Ingår i kedjeskyddet</v>
          </cell>
          <cell r="L431" t="str">
            <v>Ingår i kedjeskyddet</v>
          </cell>
        </row>
        <row r="432">
          <cell r="B432" t="str">
            <v>YEC3805134Framväxel</v>
          </cell>
          <cell r="C432" t="str">
            <v>YEC3805134</v>
          </cell>
          <cell r="D432">
            <v>2018</v>
          </cell>
          <cell r="E432">
            <v>17</v>
          </cell>
          <cell r="F432" t="str">
            <v>0170</v>
          </cell>
          <cell r="G432" t="str">
            <v>D003</v>
          </cell>
          <cell r="H432" t="str">
            <v>Front Derailleur</v>
          </cell>
          <cell r="I432" t="str">
            <v>Framväxel</v>
          </cell>
          <cell r="J432" t="str">
            <v>w/o</v>
          </cell>
          <cell r="K432" t="str">
            <v>EMPTY</v>
          </cell>
          <cell r="L432" t="e">
            <v>#N/A</v>
          </cell>
        </row>
        <row r="433">
          <cell r="B433" t="str">
            <v>YEC3805134Bakväxel</v>
          </cell>
          <cell r="C433" t="str">
            <v>YEC3805134</v>
          </cell>
          <cell r="D433">
            <v>2018</v>
          </cell>
          <cell r="E433">
            <v>18</v>
          </cell>
          <cell r="F433" t="str">
            <v>0180</v>
          </cell>
          <cell r="G433" t="str">
            <v>D004</v>
          </cell>
          <cell r="H433" t="str">
            <v>Rear Derailleur</v>
          </cell>
          <cell r="I433" t="str">
            <v>Bakväxel</v>
          </cell>
          <cell r="J433" t="str">
            <v xml:space="preserve">KRDM6000SGS DEORE, 10SPEED, SHADOW PLUS </v>
          </cell>
          <cell r="K433" t="str">
            <v>KRDM6000SGS</v>
          </cell>
          <cell r="L433" t="str">
            <v>Kontakta SHIMANO</v>
          </cell>
        </row>
        <row r="434">
          <cell r="B434" t="str">
            <v>YEC3805134Kedja</v>
          </cell>
          <cell r="C434" t="str">
            <v>YEC3805134</v>
          </cell>
          <cell r="D434">
            <v>2018</v>
          </cell>
          <cell r="E434">
            <v>19</v>
          </cell>
          <cell r="F434" t="str">
            <v>0190</v>
          </cell>
          <cell r="G434" t="str">
            <v>E003</v>
          </cell>
          <cell r="H434" t="str">
            <v xml:space="preserve">Chain </v>
          </cell>
          <cell r="I434" t="str">
            <v>Kedja</v>
          </cell>
          <cell r="J434" t="str">
            <v>KCNE609010114, BICYCLE CHAIN FOR E-BIKE, REAR 10 SPD / FRONT SINGLE,              114 LINKS, W/END PIN</v>
          </cell>
          <cell r="K434" t="str">
            <v>KCNE609010114</v>
          </cell>
          <cell r="L434" t="str">
            <v>Kontakta SHIMANO</v>
          </cell>
        </row>
        <row r="435">
          <cell r="B435" t="str">
            <v>YEC3805134Kassett</v>
          </cell>
          <cell r="C435" t="str">
            <v>YEC3805134</v>
          </cell>
          <cell r="D435">
            <v>2018</v>
          </cell>
          <cell r="E435">
            <v>20</v>
          </cell>
          <cell r="F435" t="str">
            <v>0200</v>
          </cell>
          <cell r="G435" t="str">
            <v>E004</v>
          </cell>
          <cell r="H435" t="str">
            <v>Cassette Sprocket</v>
          </cell>
          <cell r="I435" t="str">
            <v>Kassett</v>
          </cell>
          <cell r="J435" t="str">
            <v xml:space="preserve">KCSHG5010136 CS-HG50-10S 11-36T </v>
          </cell>
          <cell r="K435" t="str">
            <v>KCSHG5010136</v>
          </cell>
          <cell r="L435" t="str">
            <v>Kontakta SHIMANO</v>
          </cell>
        </row>
        <row r="436">
          <cell r="B436" t="str">
            <v>YEC3805134Framhjul</v>
          </cell>
          <cell r="C436" t="str">
            <v>YEC3805134</v>
          </cell>
          <cell r="D436">
            <v>2018</v>
          </cell>
          <cell r="E436">
            <v>21</v>
          </cell>
          <cell r="F436" t="str">
            <v>0210</v>
          </cell>
          <cell r="G436" t="str">
            <v>F001</v>
          </cell>
          <cell r="H436" t="str">
            <v>Front hub</v>
          </cell>
          <cell r="I436" t="str">
            <v>Framhjul</v>
          </cell>
          <cell r="J436" t="str">
            <v>C4305191 FRONT HUB, CL-1420  36H OLD:100MM AXEL:108MM  QR:133MM, FOR CENTER LOCK DISC BRAKE,   W/O ROTOR MOUNT COVER, BLACK, BULK</v>
          </cell>
          <cell r="K436" t="str">
            <v>C4305191</v>
          </cell>
          <cell r="L436" t="str">
            <v>C4100337</v>
          </cell>
        </row>
        <row r="437">
          <cell r="B437" t="str">
            <v>YEC3805134Bakhjul</v>
          </cell>
          <cell r="C437" t="str">
            <v>YEC3805134</v>
          </cell>
          <cell r="D437">
            <v>2018</v>
          </cell>
          <cell r="E437">
            <v>22</v>
          </cell>
          <cell r="F437" t="str">
            <v>0220</v>
          </cell>
          <cell r="G437" t="str">
            <v>F002</v>
          </cell>
          <cell r="H437" t="str">
            <v>Rear hub</v>
          </cell>
          <cell r="I437" t="str">
            <v>Bakhjul</v>
          </cell>
          <cell r="J437" t="str">
            <v>C4405342 FREEHUB, CL-1422 36H 8/9/10-SPEED OLD:135MM AXLE:146MM      QR:170MM, FOR CENTER LOCK DISC BRAKE    W/O ROTOR MOUNT COVER, BLACK, BULK</v>
          </cell>
          <cell r="K437" t="str">
            <v>C4405342</v>
          </cell>
          <cell r="L437" t="str">
            <v>C4200298</v>
          </cell>
        </row>
        <row r="438">
          <cell r="B438" t="str">
            <v>YEC3805134Däck</v>
          </cell>
          <cell r="C438" t="str">
            <v>YEC3805134</v>
          </cell>
          <cell r="D438">
            <v>2018</v>
          </cell>
          <cell r="E438">
            <v>23</v>
          </cell>
          <cell r="F438" t="str">
            <v>0230</v>
          </cell>
          <cell r="G438" t="str">
            <v>F003</v>
          </cell>
          <cell r="H438" t="str">
            <v>Tire</v>
          </cell>
          <cell r="I438" t="str">
            <v>Däck</v>
          </cell>
          <cell r="J438" t="str">
            <v>C4906301 700X37C Duramax X-3 E-bike TYR PERGO E H-480</v>
          </cell>
          <cell r="K438" t="str">
            <v>C4906301</v>
          </cell>
          <cell r="L438" t="str">
            <v>C4900410</v>
          </cell>
        </row>
        <row r="439">
          <cell r="B439" t="str">
            <v>YEC3805134Skärmar set</v>
          </cell>
          <cell r="C439" t="str">
            <v>YEC3805134</v>
          </cell>
          <cell r="D439">
            <v>2018</v>
          </cell>
          <cell r="E439">
            <v>24</v>
          </cell>
          <cell r="F439" t="str">
            <v>0240</v>
          </cell>
          <cell r="G439" t="str">
            <v>H003</v>
          </cell>
          <cell r="H439" t="str">
            <v xml:space="preserve">Mudguard front   </v>
          </cell>
          <cell r="I439" t="str">
            <v>Skärmar set</v>
          </cell>
          <cell r="J439" t="str">
            <v>C8255845-BK FRONT(6648650030-0999)</v>
          </cell>
          <cell r="K439" t="str">
            <v>C8255845-BK</v>
          </cell>
          <cell r="L439" t="str">
            <v>C8256125-BK / C8255845-BK</v>
          </cell>
        </row>
        <row r="440">
          <cell r="B440" t="str">
            <v>YEC3805134Pakethållare</v>
          </cell>
          <cell r="C440" t="str">
            <v>YEC3805134</v>
          </cell>
          <cell r="D440">
            <v>2018</v>
          </cell>
          <cell r="E440">
            <v>25</v>
          </cell>
          <cell r="F440" t="str">
            <v>0250</v>
          </cell>
          <cell r="G440" t="str">
            <v>H004</v>
          </cell>
          <cell r="H440" t="str">
            <v>Carrier</v>
          </cell>
          <cell r="I440" t="str">
            <v>Pakethållare</v>
          </cell>
          <cell r="J440" t="str">
            <v>C8205747-BK Sport adj black w/bag support AVS</v>
          </cell>
          <cell r="K440" t="str">
            <v>C8205747-BK</v>
          </cell>
          <cell r="L440" t="str">
            <v>C8200052</v>
          </cell>
        </row>
        <row r="441">
          <cell r="B441" t="str">
            <v>YEC3805134Sadel</v>
          </cell>
          <cell r="C441" t="str">
            <v>YEC3805134</v>
          </cell>
          <cell r="D441">
            <v>2018</v>
          </cell>
          <cell r="E441">
            <v>26</v>
          </cell>
          <cell r="F441" t="str">
            <v>0260</v>
          </cell>
          <cell r="G441" t="str">
            <v>G001</v>
          </cell>
          <cell r="H441" t="str">
            <v>Saddle</v>
          </cell>
          <cell r="I441" t="str">
            <v>Sadel</v>
          </cell>
          <cell r="J441" t="str">
            <v>C7106125 TEC ACTIVIUS, GENT 2062 HRM PU MATT,NYLON BASE , BLACK STEEL RAIL W SCALE + CHECKERED RUBBER ON RAIL</v>
          </cell>
          <cell r="K441" t="str">
            <v>C7106125</v>
          </cell>
          <cell r="L441" t="str">
            <v>C7100525</v>
          </cell>
        </row>
        <row r="442">
          <cell r="B442" t="str">
            <v>YEC3805134Sadelstolpe</v>
          </cell>
          <cell r="C442" t="str">
            <v>YEC3805134</v>
          </cell>
          <cell r="D442">
            <v>2018</v>
          </cell>
          <cell r="E442">
            <v>27</v>
          </cell>
          <cell r="F442" t="str">
            <v>0270</v>
          </cell>
          <cell r="G442" t="str">
            <v>G002</v>
          </cell>
          <cell r="H442" t="str">
            <v>Seatpost</v>
          </cell>
          <cell r="I442" t="str">
            <v>Sadelstolpe</v>
          </cell>
          <cell r="J442" t="str">
            <v>C7205559 SP-620 27,2x350MM ALLOY ANODIZED BLACK w OBVIOUS LOGO</v>
          </cell>
          <cell r="K442" t="str">
            <v>C7205559</v>
          </cell>
          <cell r="L442" t="str">
            <v>C7200327-272</v>
          </cell>
        </row>
        <row r="443">
          <cell r="B443" t="str">
            <v>YEC3805134Sadelrörsklämma</v>
          </cell>
          <cell r="C443" t="str">
            <v>YEC3805134</v>
          </cell>
          <cell r="D443">
            <v>2018</v>
          </cell>
          <cell r="E443">
            <v>28</v>
          </cell>
          <cell r="F443" t="str">
            <v>0280</v>
          </cell>
          <cell r="G443" t="str">
            <v>G003</v>
          </cell>
          <cell r="H443" t="str">
            <v>Seat Clamp</v>
          </cell>
          <cell r="I443" t="str">
            <v>Sadelrörsklämma</v>
          </cell>
          <cell r="J443" t="str">
            <v>C7305002 L/C 31.8 MX27 shiny black</v>
          </cell>
          <cell r="K443" t="str">
            <v>C7305002</v>
          </cell>
          <cell r="L443" t="str">
            <v>C7300027-318</v>
          </cell>
        </row>
        <row r="444">
          <cell r="B444" t="str">
            <v>YEC3805134Framlampa</v>
          </cell>
          <cell r="C444" t="str">
            <v>YEC3805134</v>
          </cell>
          <cell r="D444">
            <v>2018</v>
          </cell>
          <cell r="E444">
            <v>29</v>
          </cell>
          <cell r="F444" t="str">
            <v>0290</v>
          </cell>
          <cell r="G444" t="str">
            <v>H005</v>
          </cell>
          <cell r="H444" t="str">
            <v>Front light</v>
          </cell>
          <cell r="I444" t="str">
            <v>Framlampa</v>
          </cell>
          <cell r="J444" t="str">
            <v xml:space="preserve">C8015191 JY-7070E 30LUX LED headlamp 6V, w/o bracket, 500mm cable with conector for Bafang , 3mm cable  </v>
          </cell>
          <cell r="K444" t="str">
            <v>C8015191</v>
          </cell>
          <cell r="L444" t="str">
            <v>C8015191</v>
          </cell>
        </row>
        <row r="445">
          <cell r="B445" t="str">
            <v>YEC3805134Baklampa</v>
          </cell>
          <cell r="C445" t="str">
            <v>YEC3805134</v>
          </cell>
          <cell r="D445">
            <v>2018</v>
          </cell>
          <cell r="E445">
            <v>30</v>
          </cell>
          <cell r="F445" t="str">
            <v>0300</v>
          </cell>
          <cell r="G445" t="str">
            <v>H006</v>
          </cell>
          <cell r="H445" t="str">
            <v>Light, Rear</v>
          </cell>
          <cell r="I445" t="str">
            <v>Baklampa</v>
          </cell>
          <cell r="J445" t="str">
            <v>C8015183 Buchel E-Bike 6V cc50 (EVI approved)</v>
          </cell>
          <cell r="K445" t="str">
            <v>C8015183</v>
          </cell>
          <cell r="L445" t="str">
            <v>C8015183</v>
          </cell>
        </row>
        <row r="446">
          <cell r="B446" t="str">
            <v>YEC3805134Låssats</v>
          </cell>
          <cell r="C446" t="str">
            <v>YEC3805134</v>
          </cell>
          <cell r="D446">
            <v>2018</v>
          </cell>
          <cell r="E446">
            <v>31</v>
          </cell>
          <cell r="F446" t="str">
            <v>0310</v>
          </cell>
          <cell r="G446" t="str">
            <v>H007</v>
          </cell>
          <cell r="H446" t="str">
            <v>Lock</v>
          </cell>
          <cell r="I446" t="str">
            <v>Låssats</v>
          </cell>
          <cell r="J446" t="str">
            <v>C8405055 AXA SOLID PLUS BLACK</v>
          </cell>
          <cell r="K446" t="str">
            <v>C8405055</v>
          </cell>
          <cell r="L446" t="str">
            <v>C8400053</v>
          </cell>
        </row>
        <row r="447">
          <cell r="B447" t="str">
            <v>YEC3805134Stöd</v>
          </cell>
          <cell r="C447" t="str">
            <v>YEC3805134</v>
          </cell>
          <cell r="D447">
            <v>2018</v>
          </cell>
          <cell r="E447">
            <v>32</v>
          </cell>
          <cell r="F447" t="str">
            <v>0320</v>
          </cell>
          <cell r="G447" t="str">
            <v>H008</v>
          </cell>
          <cell r="H447" t="str">
            <v>Kick stand</v>
          </cell>
          <cell r="I447" t="str">
            <v>Stöd</v>
          </cell>
          <cell r="J447" t="str">
            <v xml:space="preserve">C8105214 Atran Stylo adjustable all black </v>
          </cell>
          <cell r="K447" t="str">
            <v>C8105214</v>
          </cell>
          <cell r="L447" t="str">
            <v>C8100036</v>
          </cell>
        </row>
        <row r="448">
          <cell r="B448" t="str">
            <v>YEC3805134Korg</v>
          </cell>
          <cell r="C448" t="str">
            <v>YEC3805134</v>
          </cell>
          <cell r="D448">
            <v>2018</v>
          </cell>
          <cell r="E448">
            <v>33</v>
          </cell>
          <cell r="F448" t="str">
            <v>0330</v>
          </cell>
          <cell r="G448" t="str">
            <v>H009</v>
          </cell>
          <cell r="H448" t="str">
            <v>Basket / Fr carrier</v>
          </cell>
          <cell r="I448" t="str">
            <v>Korg</v>
          </cell>
          <cell r="K448" t="str">
            <v>EMPTY</v>
          </cell>
          <cell r="L448" t="e">
            <v>#N/A</v>
          </cell>
        </row>
        <row r="449">
          <cell r="B449" t="str">
            <v>YEC3805134Pedaler</v>
          </cell>
          <cell r="C449" t="str">
            <v>YEC3805134</v>
          </cell>
          <cell r="D449">
            <v>2018</v>
          </cell>
          <cell r="E449">
            <v>34</v>
          </cell>
          <cell r="F449" t="str">
            <v>0340</v>
          </cell>
          <cell r="G449" t="str">
            <v>E005</v>
          </cell>
          <cell r="H449" t="str">
            <v xml:space="preserve">Pedal </v>
          </cell>
          <cell r="I449" t="str">
            <v>Pedaler</v>
          </cell>
          <cell r="J449" t="str">
            <v>C3505222 PDS PLbk SD  916 VP-821</v>
          </cell>
          <cell r="K449" t="str">
            <v>C3505222</v>
          </cell>
          <cell r="L449" t="str">
            <v>C3500059</v>
          </cell>
        </row>
        <row r="450">
          <cell r="B450" t="str">
            <v>YEC3805134Motor</v>
          </cell>
          <cell r="C450" t="str">
            <v>YEC3805134</v>
          </cell>
          <cell r="D450">
            <v>2018</v>
          </cell>
          <cell r="E450">
            <v>35</v>
          </cell>
          <cell r="F450" t="str">
            <v>0350</v>
          </cell>
          <cell r="G450" t="str">
            <v>J001</v>
          </cell>
          <cell r="H450" t="str">
            <v>DRIVE UNIT:</v>
          </cell>
          <cell r="I450" t="str">
            <v>Motor</v>
          </cell>
          <cell r="J45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450" t="str">
            <v>C8705068-1-01A</v>
          </cell>
          <cell r="L450" t="str">
            <v>C8705068-1-01</v>
          </cell>
        </row>
        <row r="451">
          <cell r="B451" t="str">
            <v>YEC3805134Display</v>
          </cell>
          <cell r="C451" t="str">
            <v>YEC3805134</v>
          </cell>
          <cell r="D451">
            <v>2018</v>
          </cell>
          <cell r="E451">
            <v>36</v>
          </cell>
          <cell r="F451" t="str">
            <v>0360</v>
          </cell>
          <cell r="G451" t="str">
            <v>J004</v>
          </cell>
          <cell r="H451" t="str">
            <v>DISPLAY:</v>
          </cell>
          <cell r="I451" t="str">
            <v>Display</v>
          </cell>
          <cell r="J451" t="str">
            <v>C8705065-1-27S LCD C10,Silver Alloy e-going logo.cable length:500mm. cable length for switch:200mm,    Chip for BESST system. New dual pivot bracket with 2 plastic inserts (Ø22,2/25,4).</v>
          </cell>
          <cell r="K451" t="str">
            <v>C8705065-1-27S</v>
          </cell>
          <cell r="L451" t="str">
            <v>C8705068-1-27S</v>
          </cell>
        </row>
        <row r="452">
          <cell r="B452" t="str">
            <v>YEC3805134EB-Bus kabel</v>
          </cell>
          <cell r="C452" t="str">
            <v>YEC3805134</v>
          </cell>
          <cell r="D452">
            <v>2018</v>
          </cell>
          <cell r="E452">
            <v>37</v>
          </cell>
          <cell r="F452" t="str">
            <v>0370</v>
          </cell>
          <cell r="G452" t="str">
            <v>J005</v>
          </cell>
          <cell r="H452" t="str">
            <v>EB-BUS CABLE:</v>
          </cell>
          <cell r="I452" t="str">
            <v>EB-Bus kabel</v>
          </cell>
          <cell r="J452" t="str">
            <v>C8705068-1-04-01, 5PIN ( 1340mm ) CONNECT TO CONTROLLER, OTHER SIDE TO DISPLAY, LIGHTING SETS</v>
          </cell>
          <cell r="K452" t="str">
            <v>C8705068-1-04-01</v>
          </cell>
          <cell r="L452" t="e">
            <v>#N/A</v>
          </cell>
        </row>
        <row r="453">
          <cell r="B453" t="str">
            <v>YEC3805134Motorkabel</v>
          </cell>
          <cell r="C453" t="str">
            <v>YEC3805134</v>
          </cell>
          <cell r="D453">
            <v>2018</v>
          </cell>
          <cell r="E453">
            <v>38</v>
          </cell>
          <cell r="F453" t="str">
            <v>0380</v>
          </cell>
          <cell r="G453" t="str">
            <v>J006</v>
          </cell>
          <cell r="H453" t="str">
            <v>POWER CABLE:</v>
          </cell>
          <cell r="I453" t="str">
            <v>Motorkabel</v>
          </cell>
          <cell r="K453" t="str">
            <v>C8705068-1-04-2</v>
          </cell>
          <cell r="L453" t="str">
            <v>C8705068-1-04-2</v>
          </cell>
        </row>
        <row r="454">
          <cell r="B454" t="str">
            <v>YEC3805134Kabel framlampa</v>
          </cell>
          <cell r="C454" t="str">
            <v>YEC3805134</v>
          </cell>
          <cell r="D454">
            <v>2018</v>
          </cell>
          <cell r="E454">
            <v>39</v>
          </cell>
          <cell r="F454" t="str">
            <v>0390</v>
          </cell>
          <cell r="G454" t="str">
            <v>J007</v>
          </cell>
          <cell r="H454" t="str">
            <v>F. LIGHT CABLE:</v>
          </cell>
          <cell r="I454" t="str">
            <v>Kabel framlampa</v>
          </cell>
          <cell r="J454" t="str">
            <v>C8705068-1-04-06, FOR FRONT LIGHT : 1200mm</v>
          </cell>
          <cell r="K454" t="str">
            <v>C8705068-1-04-6</v>
          </cell>
          <cell r="L454" t="str">
            <v>C8705068-1-04-6</v>
          </cell>
        </row>
        <row r="455">
          <cell r="B455" t="str">
            <v>YEC3805134Kabel baklampa</v>
          </cell>
          <cell r="C455" t="str">
            <v>YEC3805134</v>
          </cell>
          <cell r="D455">
            <v>2018</v>
          </cell>
          <cell r="E455">
            <v>40</v>
          </cell>
          <cell r="F455" t="str">
            <v>0400</v>
          </cell>
          <cell r="G455" t="str">
            <v>J008</v>
          </cell>
          <cell r="H455" t="str">
            <v>R. LIGHT CABLE:</v>
          </cell>
          <cell r="I455" t="str">
            <v>Kabel baklampa</v>
          </cell>
          <cell r="J455" t="str">
            <v xml:space="preserve">C8705068-1-04-8  -&gt; C8705058-1-0415 </v>
          </cell>
          <cell r="K455" t="str">
            <v>C8705068-1-04-8</v>
          </cell>
          <cell r="L455" t="str">
            <v>C8705068-1-04-8</v>
          </cell>
        </row>
        <row r="456">
          <cell r="B456" t="str">
            <v>YEC3805134Hastighetssensor</v>
          </cell>
          <cell r="C456" t="str">
            <v>YEC3805134</v>
          </cell>
          <cell r="D456">
            <v>2018</v>
          </cell>
          <cell r="E456">
            <v>41</v>
          </cell>
          <cell r="F456" t="str">
            <v>0410</v>
          </cell>
          <cell r="G456" t="str">
            <v>J009</v>
          </cell>
          <cell r="H456" t="str">
            <v>SPEED SENSOR:</v>
          </cell>
          <cell r="I456" t="str">
            <v>Hastighetssensor</v>
          </cell>
          <cell r="J456" t="str">
            <v>C8705068-1-0411, DETECTING WHEEL RPM, CABLE LENGTH:70mm, C8705068-1-04-10 Extension cable for speed sensor: 350mm HIGO/KST at motor end</v>
          </cell>
          <cell r="K456" t="str">
            <v>C8705068-1-0411</v>
          </cell>
          <cell r="L456" t="str">
            <v>C8705068-1-0411</v>
          </cell>
        </row>
        <row r="457">
          <cell r="B457" t="str">
            <v>YEC3805134Batteri</v>
          </cell>
          <cell r="C457" t="str">
            <v>YEC3805134</v>
          </cell>
          <cell r="D457">
            <v>2018</v>
          </cell>
          <cell r="E457">
            <v>42</v>
          </cell>
          <cell r="F457" t="str">
            <v>0420</v>
          </cell>
          <cell r="G457" t="str">
            <v>J002</v>
          </cell>
          <cell r="H457" t="str">
            <v>BATTERY:</v>
          </cell>
          <cell r="I457" t="str">
            <v>Batteri</v>
          </cell>
          <cell r="J457" t="str">
            <v>C8705058-3-11EA, SF-06 36V / 11.6Ah w/o logo WITH SMART BMS, Crescent E-GOING GRAPHIC ready for EG Access</v>
          </cell>
          <cell r="K457" t="str">
            <v>C8705058-3-11EA</v>
          </cell>
          <cell r="L457" t="str">
            <v>C8705058-3-11EA</v>
          </cell>
        </row>
        <row r="458">
          <cell r="B458" t="str">
            <v>YEC3805134Batterihållare</v>
          </cell>
          <cell r="C458" t="str">
            <v>YEC3805134</v>
          </cell>
          <cell r="D458">
            <v>2018</v>
          </cell>
          <cell r="E458">
            <v>43</v>
          </cell>
          <cell r="F458" t="str">
            <v>0430</v>
          </cell>
          <cell r="G458" t="str">
            <v>J003</v>
          </cell>
          <cell r="H458" t="str">
            <v>BATTERY HOLDER/Slider</v>
          </cell>
          <cell r="I458" t="str">
            <v>Batterihållare</v>
          </cell>
          <cell r="K458" t="str">
            <v>C8705058-5</v>
          </cell>
          <cell r="L458" t="str">
            <v>C8705058-5</v>
          </cell>
        </row>
        <row r="459">
          <cell r="B459" t="str">
            <v>YEC3805134Batteriladdare</v>
          </cell>
          <cell r="C459" t="str">
            <v>YEC3805134</v>
          </cell>
          <cell r="D459">
            <v>2018</v>
          </cell>
          <cell r="E459">
            <v>44</v>
          </cell>
          <cell r="F459" t="str">
            <v>0440</v>
          </cell>
          <cell r="G459" t="str">
            <v>J010</v>
          </cell>
          <cell r="H459" t="str">
            <v>CHARGER:</v>
          </cell>
          <cell r="I459" t="str">
            <v>Batteriladdare</v>
          </cell>
          <cell r="J459" t="str">
            <v>C8705058-02, (CHARGER 2A    # NO:CZ2AG2JE7)  CHARGER FOR PHYLION BATTERY</v>
          </cell>
          <cell r="K459" t="str">
            <v>C8705058-02</v>
          </cell>
          <cell r="L459" t="str">
            <v>C8705058-02</v>
          </cell>
        </row>
        <row r="460">
          <cell r="B460" t="str">
            <v>YEC3805134Kontrollbox</v>
          </cell>
          <cell r="C460" t="str">
            <v>YEC3805134</v>
          </cell>
          <cell r="D460">
            <v>2018</v>
          </cell>
          <cell r="E460">
            <v>45</v>
          </cell>
          <cell r="F460" t="str">
            <v>0450</v>
          </cell>
          <cell r="G460" t="str">
            <v>J011</v>
          </cell>
          <cell r="H460" t="str">
            <v>Controller</v>
          </cell>
          <cell r="I460" t="str">
            <v>Kontrollbox</v>
          </cell>
          <cell r="J460" t="str">
            <v>included into the motor</v>
          </cell>
          <cell r="K460" t="str">
            <v>C8705068-1-12</v>
          </cell>
          <cell r="L460" t="str">
            <v>C8705068-1-12</v>
          </cell>
        </row>
        <row r="461">
          <cell r="B461" t="str">
            <v>YEC3805134Växelöra</v>
          </cell>
          <cell r="C461" t="str">
            <v>YEC3805134</v>
          </cell>
          <cell r="D461">
            <v>2018</v>
          </cell>
          <cell r="E461">
            <v>46</v>
          </cell>
          <cell r="F461" t="str">
            <v>0460</v>
          </cell>
          <cell r="G461" t="str">
            <v>D005</v>
          </cell>
          <cell r="H461" t="str">
            <v>Gear hanger</v>
          </cell>
          <cell r="I461" t="str">
            <v>Växelöra</v>
          </cell>
          <cell r="K461" t="str">
            <v>C1350087</v>
          </cell>
          <cell r="L461" t="str">
            <v>C1350087</v>
          </cell>
        </row>
        <row r="462">
          <cell r="B462" t="str">
            <v>YEC3805135RAM</v>
          </cell>
          <cell r="C462" t="str">
            <v>YEC3805135</v>
          </cell>
          <cell r="D462">
            <v>2018</v>
          </cell>
          <cell r="E462">
            <v>1</v>
          </cell>
          <cell r="F462" t="str">
            <v>0010</v>
          </cell>
          <cell r="G462" t="str">
            <v>A001</v>
          </cell>
          <cell r="H462" t="str">
            <v>PAINTED FRAME</v>
          </cell>
          <cell r="I462" t="str">
            <v>RAM</v>
          </cell>
          <cell r="J462" t="str">
            <v>C7053-510-38035</v>
          </cell>
          <cell r="K462" t="str">
            <v>C7053-510-38035</v>
          </cell>
          <cell r="L462" t="e">
            <v>#N/A</v>
          </cell>
        </row>
        <row r="463">
          <cell r="B463" t="str">
            <v>YEC3805135Framgaffel</v>
          </cell>
          <cell r="C463" t="str">
            <v>YEC3805135</v>
          </cell>
          <cell r="D463">
            <v>2018</v>
          </cell>
          <cell r="E463">
            <v>2</v>
          </cell>
          <cell r="F463" t="str">
            <v>0020</v>
          </cell>
          <cell r="G463" t="str">
            <v>A002</v>
          </cell>
          <cell r="H463" t="str">
            <v>PAINTED FORK</v>
          </cell>
          <cell r="I463" t="str">
            <v>Framgaffel</v>
          </cell>
          <cell r="K463" t="str">
            <v>FORK</v>
          </cell>
          <cell r="L463" t="e">
            <v>#N/A</v>
          </cell>
        </row>
        <row r="464">
          <cell r="B464" t="str">
            <v>YEC3805135Styrlager</v>
          </cell>
          <cell r="C464" t="str">
            <v>YEC3805135</v>
          </cell>
          <cell r="D464">
            <v>2018</v>
          </cell>
          <cell r="E464">
            <v>3</v>
          </cell>
          <cell r="F464" t="str">
            <v>0030</v>
          </cell>
          <cell r="G464" t="str">
            <v>B001</v>
          </cell>
          <cell r="H464" t="str">
            <v>Head Set</v>
          </cell>
          <cell r="I464" t="str">
            <v>Styrlager</v>
          </cell>
          <cell r="J464" t="str">
            <v xml:space="preserve">C2105069 HST STbk 1"18 iA 9 44  TH-N10P w/o cap, + C2105053 Black w/o graphic </v>
          </cell>
          <cell r="K464" t="str">
            <v>C2105069</v>
          </cell>
          <cell r="L464" t="str">
            <v>C2100160</v>
          </cell>
        </row>
        <row r="465">
          <cell r="B465" t="str">
            <v xml:space="preserve">YEC3805135Styrstam </v>
          </cell>
          <cell r="C465" t="str">
            <v>YEC3805135</v>
          </cell>
          <cell r="D465">
            <v>2018</v>
          </cell>
          <cell r="E465">
            <v>4</v>
          </cell>
          <cell r="F465" t="str">
            <v>0040</v>
          </cell>
          <cell r="G465" t="str">
            <v>B002</v>
          </cell>
          <cell r="H465" t="str">
            <v>Handlebar Stem</v>
          </cell>
          <cell r="I465" t="str">
            <v xml:space="preserve">Styrstam </v>
          </cell>
          <cell r="J465" t="str">
            <v>C2205475-105 AHEAD adjust HL TDS-C268-8 FOV SBED, W/O LOGO</v>
          </cell>
          <cell r="K465" t="str">
            <v>C2205475-105</v>
          </cell>
          <cell r="L465" t="str">
            <v>C2200261-105</v>
          </cell>
        </row>
        <row r="466">
          <cell r="B466" t="str">
            <v>YEC3805135Styre</v>
          </cell>
          <cell r="C466" t="str">
            <v>YEC3805135</v>
          </cell>
          <cell r="D466">
            <v>2018</v>
          </cell>
          <cell r="E466">
            <v>5</v>
          </cell>
          <cell r="F466" t="str">
            <v>0050</v>
          </cell>
          <cell r="G466" t="str">
            <v>B003</v>
          </cell>
          <cell r="H466" t="str">
            <v>Handelbar</v>
          </cell>
          <cell r="I466" t="str">
            <v>Styre</v>
          </cell>
          <cell r="J466" t="str">
            <v xml:space="preserve">C2305979 HB-FB12  FLAT BAR ALLOY 6061 DB, 31.8MM W:620MM, 5D, ANODIZED GREY W/OBVIOUS LOGO  </v>
          </cell>
          <cell r="K466" t="str">
            <v>C2305979</v>
          </cell>
          <cell r="L466" t="str">
            <v>C2300248</v>
          </cell>
        </row>
        <row r="467">
          <cell r="B467" t="str">
            <v>YEC3805135Bromsgrepp H</v>
          </cell>
          <cell r="C467" t="str">
            <v>YEC3805135</v>
          </cell>
          <cell r="D467">
            <v>2018</v>
          </cell>
          <cell r="E467">
            <v>6</v>
          </cell>
          <cell r="F467" t="str">
            <v>0060</v>
          </cell>
          <cell r="G467" t="str">
            <v>C002</v>
          </cell>
          <cell r="H467" t="str">
            <v>Brake Lever R</v>
          </cell>
          <cell r="I467" t="str">
            <v>Bromsgrepp H</v>
          </cell>
          <cell r="J467" t="str">
            <v>inkl in brake</v>
          </cell>
          <cell r="K467" t="str">
            <v>Shimano</v>
          </cell>
          <cell r="L467" t="str">
            <v>Kontakta SHIMANO</v>
          </cell>
        </row>
        <row r="468">
          <cell r="B468" t="str">
            <v>YEC3805135Bromsgrepp V</v>
          </cell>
          <cell r="C468" t="str">
            <v>YEC3805135</v>
          </cell>
          <cell r="D468">
            <v>2018</v>
          </cell>
          <cell r="E468">
            <v>7</v>
          </cell>
          <cell r="F468" t="str">
            <v>0070</v>
          </cell>
          <cell r="G468" t="str">
            <v>C001</v>
          </cell>
          <cell r="H468" t="str">
            <v>Brake Lever L</v>
          </cell>
          <cell r="I468" t="str">
            <v>Bromsgrepp V</v>
          </cell>
          <cell r="J468" t="str">
            <v>inkl in brake</v>
          </cell>
          <cell r="K468" t="str">
            <v>Shimano</v>
          </cell>
          <cell r="L468" t="str">
            <v>Kontakta SHIMANO</v>
          </cell>
        </row>
        <row r="469">
          <cell r="B469" t="str">
            <v>YEC3805135Växelreglage H</v>
          </cell>
          <cell r="C469" t="str">
            <v>YEC3805135</v>
          </cell>
          <cell r="D469">
            <v>2018</v>
          </cell>
          <cell r="E469">
            <v>8</v>
          </cell>
          <cell r="F469" t="str">
            <v>0080</v>
          </cell>
          <cell r="G469" t="str">
            <v>D002</v>
          </cell>
          <cell r="H469" t="str">
            <v>Shift Lever R</v>
          </cell>
          <cell r="I469" t="str">
            <v>Växelreglage H</v>
          </cell>
          <cell r="J469" t="str">
            <v>KSLM610RA SL 10R STbk TRG 2050 DEORE SHI'2014</v>
          </cell>
          <cell r="K469" t="str">
            <v>KSLM610RA</v>
          </cell>
          <cell r="L469" t="str">
            <v>Kontakta SHIMANO</v>
          </cell>
        </row>
        <row r="470">
          <cell r="B470" t="str">
            <v>YEC3805135Växelreglage V</v>
          </cell>
          <cell r="C470" t="str">
            <v>YEC3805135</v>
          </cell>
          <cell r="D470">
            <v>2018</v>
          </cell>
          <cell r="E470">
            <v>9</v>
          </cell>
          <cell r="F470" t="str">
            <v>0090</v>
          </cell>
          <cell r="G470" t="str">
            <v>D001</v>
          </cell>
          <cell r="H470" t="str">
            <v>Shift Lever L</v>
          </cell>
          <cell r="I470" t="str">
            <v>Växelreglage V</v>
          </cell>
          <cell r="L470" t="e">
            <v>#N/A</v>
          </cell>
        </row>
        <row r="471">
          <cell r="B471" t="str">
            <v>YEC3805135Handtag par</v>
          </cell>
          <cell r="C471" t="str">
            <v>YEC3805135</v>
          </cell>
          <cell r="D471">
            <v>2018</v>
          </cell>
          <cell r="E471">
            <v>10</v>
          </cell>
          <cell r="F471" t="str">
            <v>0100</v>
          </cell>
          <cell r="G471" t="str">
            <v>B004</v>
          </cell>
          <cell r="H471" t="str">
            <v>Grip R</v>
          </cell>
          <cell r="I471" t="str">
            <v>Handtag par</v>
          </cell>
          <cell r="J471" t="str">
            <v>C2505504 TEC VLG-1600D2 130MM BLACK/GREY</v>
          </cell>
          <cell r="K471" t="str">
            <v>C2505504</v>
          </cell>
          <cell r="L471" t="str">
            <v>C2500188</v>
          </cell>
        </row>
        <row r="472">
          <cell r="B472" t="str">
            <v>YEC3805135Frambroms</v>
          </cell>
          <cell r="C472" t="str">
            <v>YEC3805135</v>
          </cell>
          <cell r="D472">
            <v>2018</v>
          </cell>
          <cell r="E472">
            <v>11</v>
          </cell>
          <cell r="F472" t="str">
            <v>0110</v>
          </cell>
          <cell r="G472" t="str">
            <v>C003</v>
          </cell>
          <cell r="H472" t="str">
            <v xml:space="preserve">Brake front </v>
          </cell>
          <cell r="I472" t="str">
            <v>Frambroms</v>
          </cell>
          <cell r="J472" t="str">
            <v>AM365JLFPRX070 DISC BRAKE ASSEMBLED SET/J-Kit,  BL-M365L(L), BR-M365L(F)  W/O ADAPTER, RESIN PAD,  700MM HOSE(SM-BH59 BLACK),   BLACK</v>
          </cell>
          <cell r="K472" t="str">
            <v>AM365JLFPRX070</v>
          </cell>
          <cell r="L472" t="str">
            <v>Kontakta SHIMANO</v>
          </cell>
        </row>
        <row r="473">
          <cell r="B473" t="str">
            <v>YEC3805135Bakbroms</v>
          </cell>
          <cell r="C473" t="str">
            <v>YEC3805135</v>
          </cell>
          <cell r="D473">
            <v>2018</v>
          </cell>
          <cell r="E473">
            <v>12</v>
          </cell>
          <cell r="F473" t="str">
            <v>0120</v>
          </cell>
          <cell r="G473" t="str">
            <v>C004</v>
          </cell>
          <cell r="H473" t="str">
            <v>Brake rear</v>
          </cell>
          <cell r="I473" t="str">
            <v>Bakbroms</v>
          </cell>
          <cell r="J473" t="str">
            <v>AM365JRRXRX145 DISC BRAKE ASSEMBLED SET/J-Kit,  BL-M365L(R), BR-M365L(R)  W/O ADAPTER, RESIN PAD,  1450MM HOSE(SM-BH59 BLACK),  BLACK</v>
          </cell>
          <cell r="K473" t="str">
            <v>AM365JRRXRX145</v>
          </cell>
          <cell r="L473" t="str">
            <v>Kontakta SHIMANO</v>
          </cell>
        </row>
        <row r="474">
          <cell r="B474" t="str">
            <v>YEC3805135Vevlager</v>
          </cell>
          <cell r="C474" t="str">
            <v>YEC3805135</v>
          </cell>
          <cell r="D474">
            <v>2018</v>
          </cell>
          <cell r="E474">
            <v>13</v>
          </cell>
          <cell r="F474" t="str">
            <v>0130</v>
          </cell>
          <cell r="G474" t="str">
            <v>E001</v>
          </cell>
          <cell r="H474" t="str">
            <v xml:space="preserve">BB-set </v>
          </cell>
          <cell r="I474" t="str">
            <v>Vevlager</v>
          </cell>
          <cell r="K474" t="str">
            <v>INGÅR I MOTORN</v>
          </cell>
          <cell r="L474" t="str">
            <v>Ingår i motorn</v>
          </cell>
        </row>
        <row r="475">
          <cell r="B475" t="str">
            <v>YEC3805135Vevparti</v>
          </cell>
          <cell r="C475" t="str">
            <v>YEC3805135</v>
          </cell>
          <cell r="D475">
            <v>2018</v>
          </cell>
          <cell r="E475">
            <v>14</v>
          </cell>
          <cell r="F475" t="str">
            <v>0140</v>
          </cell>
          <cell r="G475" t="str">
            <v>E002</v>
          </cell>
          <cell r="H475" t="str">
            <v>Front Chainwheel</v>
          </cell>
          <cell r="I475" t="str">
            <v>Vevparti</v>
          </cell>
          <cell r="K475" t="str">
            <v>C3305776-EG</v>
          </cell>
          <cell r="L475" t="str">
            <v>C3305776-EG</v>
          </cell>
        </row>
        <row r="476">
          <cell r="B476" t="str">
            <v>YEC3805135Kedjeskydd</v>
          </cell>
          <cell r="C476" t="str">
            <v>YEC3805135</v>
          </cell>
          <cell r="D476">
            <v>2018</v>
          </cell>
          <cell r="E476">
            <v>15</v>
          </cell>
          <cell r="F476" t="str">
            <v>0150</v>
          </cell>
          <cell r="G476" t="str">
            <v>H001</v>
          </cell>
          <cell r="H476" t="str">
            <v>Chain guard</v>
          </cell>
          <cell r="I476" t="str">
            <v>Kedjeskydd</v>
          </cell>
          <cell r="J476" t="str">
            <v>Included in chainwheel</v>
          </cell>
          <cell r="K476" t="str">
            <v>C8305639</v>
          </cell>
          <cell r="L476" t="str">
            <v>C8305639</v>
          </cell>
        </row>
        <row r="477">
          <cell r="B477" t="str">
            <v>YEC3805135Kedjeskyddsfäste</v>
          </cell>
          <cell r="C477" t="str">
            <v>YEC3805135</v>
          </cell>
          <cell r="D477">
            <v>2018</v>
          </cell>
          <cell r="E477">
            <v>16</v>
          </cell>
          <cell r="F477" t="str">
            <v>0160</v>
          </cell>
          <cell r="G477" t="str">
            <v>H002</v>
          </cell>
          <cell r="H477" t="str">
            <v>Chain guard bracket</v>
          </cell>
          <cell r="I477" t="str">
            <v>Kedjeskyddsfäste</v>
          </cell>
          <cell r="K477" t="str">
            <v>Ingår i kedjeskyddet</v>
          </cell>
          <cell r="L477" t="str">
            <v>Ingår i kedjeskyddet</v>
          </cell>
        </row>
        <row r="478">
          <cell r="B478" t="str">
            <v>YEC3805135Framväxel</v>
          </cell>
          <cell r="C478" t="str">
            <v>YEC3805135</v>
          </cell>
          <cell r="D478">
            <v>2018</v>
          </cell>
          <cell r="E478">
            <v>17</v>
          </cell>
          <cell r="F478" t="str">
            <v>0170</v>
          </cell>
          <cell r="G478" t="str">
            <v>D003</v>
          </cell>
          <cell r="H478" t="str">
            <v>Front Derailleur</v>
          </cell>
          <cell r="I478" t="str">
            <v>Framväxel</v>
          </cell>
          <cell r="J478" t="str">
            <v>w/o</v>
          </cell>
          <cell r="K478" t="str">
            <v>EMPTY</v>
          </cell>
          <cell r="L478" t="e">
            <v>#N/A</v>
          </cell>
        </row>
        <row r="479">
          <cell r="B479" t="str">
            <v>YEC3805135Bakväxel</v>
          </cell>
          <cell r="C479" t="str">
            <v>YEC3805135</v>
          </cell>
          <cell r="D479">
            <v>2018</v>
          </cell>
          <cell r="E479">
            <v>18</v>
          </cell>
          <cell r="F479" t="str">
            <v>0180</v>
          </cell>
          <cell r="G479" t="str">
            <v>D004</v>
          </cell>
          <cell r="H479" t="str">
            <v>Rear Derailleur</v>
          </cell>
          <cell r="I479" t="str">
            <v>Bakväxel</v>
          </cell>
          <cell r="J479" t="str">
            <v xml:space="preserve">KRDM6000SGS DEORE, 10SPEED, SHADOW PLUS </v>
          </cell>
          <cell r="K479" t="str">
            <v>KRDM6000SGS</v>
          </cell>
          <cell r="L479" t="str">
            <v>Kontakta SHIMANO</v>
          </cell>
        </row>
        <row r="480">
          <cell r="B480" t="str">
            <v>YEC3805135Kedja</v>
          </cell>
          <cell r="C480" t="str">
            <v>YEC3805135</v>
          </cell>
          <cell r="D480">
            <v>2018</v>
          </cell>
          <cell r="E480">
            <v>19</v>
          </cell>
          <cell r="F480" t="str">
            <v>0190</v>
          </cell>
          <cell r="G480" t="str">
            <v>E003</v>
          </cell>
          <cell r="H480" t="str">
            <v xml:space="preserve">Chain </v>
          </cell>
          <cell r="I480" t="str">
            <v>Kedja</v>
          </cell>
          <cell r="J480" t="str">
            <v>KCNE609010114, BICYCLE CHAIN FOR E-BIKE, REAR 10 SPD / FRONT SINGLE,              114 LINKS, W/END PIN</v>
          </cell>
          <cell r="K480" t="str">
            <v>KCNE609010114</v>
          </cell>
          <cell r="L480" t="str">
            <v>Kontakta SHIMANO</v>
          </cell>
        </row>
        <row r="481">
          <cell r="B481" t="str">
            <v>YEC3805135Kassett</v>
          </cell>
          <cell r="C481" t="str">
            <v>YEC3805135</v>
          </cell>
          <cell r="D481">
            <v>2018</v>
          </cell>
          <cell r="E481">
            <v>20</v>
          </cell>
          <cell r="F481" t="str">
            <v>0200</v>
          </cell>
          <cell r="G481" t="str">
            <v>E004</v>
          </cell>
          <cell r="H481" t="str">
            <v>Cassette Sprocket</v>
          </cell>
          <cell r="I481" t="str">
            <v>Kassett</v>
          </cell>
          <cell r="J481" t="str">
            <v xml:space="preserve">KCSHG5010136 CS-HG50-10S 11-36T </v>
          </cell>
          <cell r="K481" t="str">
            <v>KCSHG5010136</v>
          </cell>
          <cell r="L481" t="str">
            <v>Kontakta SHIMANO</v>
          </cell>
        </row>
        <row r="482">
          <cell r="B482" t="str">
            <v>YEC3805135Framhjul</v>
          </cell>
          <cell r="C482" t="str">
            <v>YEC3805135</v>
          </cell>
          <cell r="D482">
            <v>2018</v>
          </cell>
          <cell r="E482">
            <v>21</v>
          </cell>
          <cell r="F482" t="str">
            <v>0210</v>
          </cell>
          <cell r="G482" t="str">
            <v>F001</v>
          </cell>
          <cell r="H482" t="str">
            <v>Front hub</v>
          </cell>
          <cell r="I482" t="str">
            <v>Framhjul</v>
          </cell>
          <cell r="J482" t="str">
            <v>C4305191 FRONT HUB, CL-1420  36H OLD:100MM AXEL:108MM  QR:133MM, FOR CENTER LOCK DISC BRAKE,   W/O ROTOR MOUNT COVER, BLACK, BULK</v>
          </cell>
          <cell r="K482" t="str">
            <v>C4305191</v>
          </cell>
          <cell r="L482" t="str">
            <v>C4100337</v>
          </cell>
        </row>
        <row r="483">
          <cell r="B483" t="str">
            <v>YEC3805135Bakhjul</v>
          </cell>
          <cell r="C483" t="str">
            <v>YEC3805135</v>
          </cell>
          <cell r="D483">
            <v>2018</v>
          </cell>
          <cell r="E483">
            <v>22</v>
          </cell>
          <cell r="F483" t="str">
            <v>0220</v>
          </cell>
          <cell r="G483" t="str">
            <v>F002</v>
          </cell>
          <cell r="H483" t="str">
            <v>Rear hub</v>
          </cell>
          <cell r="I483" t="str">
            <v>Bakhjul</v>
          </cell>
          <cell r="J483" t="str">
            <v>C4405342 FREEHUB, CL-1422 36H 8/9/10-SPEED OLD:135MM AXLE:146MM      QR:170MM, FOR CENTER LOCK DISC BRAKE    W/O ROTOR MOUNT COVER, BLACK, BULK</v>
          </cell>
          <cell r="K483" t="str">
            <v>C4405342</v>
          </cell>
          <cell r="L483" t="str">
            <v>C4200298</v>
          </cell>
        </row>
        <row r="484">
          <cell r="B484" t="str">
            <v>YEC3805135Däck</v>
          </cell>
          <cell r="C484" t="str">
            <v>YEC3805135</v>
          </cell>
          <cell r="D484">
            <v>2018</v>
          </cell>
          <cell r="E484">
            <v>23</v>
          </cell>
          <cell r="F484" t="str">
            <v>0230</v>
          </cell>
          <cell r="G484" t="str">
            <v>F003</v>
          </cell>
          <cell r="H484" t="str">
            <v>Tire</v>
          </cell>
          <cell r="I484" t="str">
            <v>Däck</v>
          </cell>
          <cell r="J484" t="str">
            <v>C4906301 700X37C Duramax X-3 E-bike TYR PERGO E H-480</v>
          </cell>
          <cell r="K484" t="str">
            <v>C4906301</v>
          </cell>
          <cell r="L484" t="str">
            <v>C4900410</v>
          </cell>
        </row>
        <row r="485">
          <cell r="B485" t="str">
            <v>YEC3805135Skärmar set</v>
          </cell>
          <cell r="C485" t="str">
            <v>YEC3805135</v>
          </cell>
          <cell r="D485">
            <v>2018</v>
          </cell>
          <cell r="E485">
            <v>24</v>
          </cell>
          <cell r="F485" t="str">
            <v>0240</v>
          </cell>
          <cell r="G485" t="str">
            <v>H003</v>
          </cell>
          <cell r="H485" t="str">
            <v xml:space="preserve">Mudguard front   </v>
          </cell>
          <cell r="I485" t="str">
            <v>Skärmar set</v>
          </cell>
          <cell r="J485" t="str">
            <v>C8255845-BK FRONT(6648650030-0999)</v>
          </cell>
          <cell r="K485" t="str">
            <v>C8255845-BK</v>
          </cell>
          <cell r="L485" t="str">
            <v>C8256125-BK / C8255845-BK</v>
          </cell>
        </row>
        <row r="486">
          <cell r="B486" t="str">
            <v>YEC3805135Pakethållare</v>
          </cell>
          <cell r="C486" t="str">
            <v>YEC3805135</v>
          </cell>
          <cell r="D486">
            <v>2018</v>
          </cell>
          <cell r="E486">
            <v>25</v>
          </cell>
          <cell r="F486" t="str">
            <v>0250</v>
          </cell>
          <cell r="G486" t="str">
            <v>H004</v>
          </cell>
          <cell r="H486" t="str">
            <v>Carrier</v>
          </cell>
          <cell r="I486" t="str">
            <v>Pakethållare</v>
          </cell>
          <cell r="J486" t="str">
            <v>C8205747-BK Sport adj black w/bag support AVS</v>
          </cell>
          <cell r="K486" t="str">
            <v>C8205747-BK</v>
          </cell>
          <cell r="L486" t="str">
            <v>C8200052</v>
          </cell>
        </row>
        <row r="487">
          <cell r="B487" t="str">
            <v>YEC3805135Sadel</v>
          </cell>
          <cell r="C487" t="str">
            <v>YEC3805135</v>
          </cell>
          <cell r="D487">
            <v>2018</v>
          </cell>
          <cell r="E487">
            <v>26</v>
          </cell>
          <cell r="F487" t="str">
            <v>0260</v>
          </cell>
          <cell r="G487" t="str">
            <v>G001</v>
          </cell>
          <cell r="H487" t="str">
            <v>Saddle</v>
          </cell>
          <cell r="I487" t="str">
            <v>Sadel</v>
          </cell>
          <cell r="J487" t="str">
            <v>C7106125 TEC ACTIVIUS, GENT 2062 HRM PU MATT,NYLON BASE , BLACK STEEL RAIL W SCALE + CHECKERED RUBBER ON RAIL</v>
          </cell>
          <cell r="K487" t="str">
            <v>C7106125</v>
          </cell>
          <cell r="L487" t="str">
            <v>C7100525</v>
          </cell>
        </row>
        <row r="488">
          <cell r="B488" t="str">
            <v>YEC3805135Sadelstolpe</v>
          </cell>
          <cell r="C488" t="str">
            <v>YEC3805135</v>
          </cell>
          <cell r="D488">
            <v>2018</v>
          </cell>
          <cell r="E488">
            <v>27</v>
          </cell>
          <cell r="F488" t="str">
            <v>0270</v>
          </cell>
          <cell r="G488" t="str">
            <v>G002</v>
          </cell>
          <cell r="H488" t="str">
            <v>Seatpost</v>
          </cell>
          <cell r="I488" t="str">
            <v>Sadelstolpe</v>
          </cell>
          <cell r="J488" t="str">
            <v>C7205559 SP-620 27,2x350MM ALLOY ANODIZED BLACK w OBVIOUS LOGO</v>
          </cell>
          <cell r="K488" t="str">
            <v>C7205559</v>
          </cell>
          <cell r="L488" t="str">
            <v>C7200327-272</v>
          </cell>
        </row>
        <row r="489">
          <cell r="B489" t="str">
            <v>YEC3805135Sadelrörsklämma</v>
          </cell>
          <cell r="C489" t="str">
            <v>YEC3805135</v>
          </cell>
          <cell r="D489">
            <v>2018</v>
          </cell>
          <cell r="E489">
            <v>28</v>
          </cell>
          <cell r="F489" t="str">
            <v>0280</v>
          </cell>
          <cell r="G489" t="str">
            <v>G003</v>
          </cell>
          <cell r="H489" t="str">
            <v>Seat Clamp</v>
          </cell>
          <cell r="I489" t="str">
            <v>Sadelrörsklämma</v>
          </cell>
          <cell r="J489" t="str">
            <v>C7305002 L/C 31.8 MX27 shiny black</v>
          </cell>
          <cell r="K489" t="str">
            <v>C7305002</v>
          </cell>
          <cell r="L489" t="str">
            <v>C7300027-318</v>
          </cell>
        </row>
        <row r="490">
          <cell r="B490" t="str">
            <v>YEC3805135Framlampa</v>
          </cell>
          <cell r="C490" t="str">
            <v>YEC3805135</v>
          </cell>
          <cell r="D490">
            <v>2018</v>
          </cell>
          <cell r="E490">
            <v>29</v>
          </cell>
          <cell r="F490" t="str">
            <v>0290</v>
          </cell>
          <cell r="G490" t="str">
            <v>H005</v>
          </cell>
          <cell r="H490" t="str">
            <v>Front light</v>
          </cell>
          <cell r="I490" t="str">
            <v>Framlampa</v>
          </cell>
          <cell r="J490" t="str">
            <v xml:space="preserve">C8015191 JY-7070E 30LUX LED headlamp 6V, w/o bracket, 500mm cable with conector for Bafang , 3mm cable  </v>
          </cell>
          <cell r="K490" t="str">
            <v>C8015191</v>
          </cell>
          <cell r="L490" t="str">
            <v>C8015191</v>
          </cell>
        </row>
        <row r="491">
          <cell r="B491" t="str">
            <v>YEC3805135Baklampa</v>
          </cell>
          <cell r="C491" t="str">
            <v>YEC3805135</v>
          </cell>
          <cell r="D491">
            <v>2018</v>
          </cell>
          <cell r="E491">
            <v>30</v>
          </cell>
          <cell r="F491" t="str">
            <v>0300</v>
          </cell>
          <cell r="G491" t="str">
            <v>H006</v>
          </cell>
          <cell r="H491" t="str">
            <v>Light, Rear</v>
          </cell>
          <cell r="I491" t="str">
            <v>Baklampa</v>
          </cell>
          <cell r="J491" t="str">
            <v>C8015183 Buchel E-Bike 6V cc50 (EVI approved)</v>
          </cell>
          <cell r="K491" t="str">
            <v>C8015183</v>
          </cell>
          <cell r="L491" t="str">
            <v>C8015183</v>
          </cell>
        </row>
        <row r="492">
          <cell r="B492" t="str">
            <v>YEC3805135Låssats</v>
          </cell>
          <cell r="C492" t="str">
            <v>YEC3805135</v>
          </cell>
          <cell r="D492">
            <v>2018</v>
          </cell>
          <cell r="E492">
            <v>31</v>
          </cell>
          <cell r="F492" t="str">
            <v>0310</v>
          </cell>
          <cell r="G492" t="str">
            <v>H007</v>
          </cell>
          <cell r="H492" t="str">
            <v>Lock</v>
          </cell>
          <cell r="I492" t="str">
            <v>Låssats</v>
          </cell>
          <cell r="J492" t="str">
            <v>C8405055 AXA SOLID PLUS BLACK</v>
          </cell>
          <cell r="K492" t="str">
            <v>C8405055</v>
          </cell>
          <cell r="L492" t="str">
            <v>C8400053</v>
          </cell>
        </row>
        <row r="493">
          <cell r="B493" t="str">
            <v>YEC3805135Stöd</v>
          </cell>
          <cell r="C493" t="str">
            <v>YEC3805135</v>
          </cell>
          <cell r="D493">
            <v>2018</v>
          </cell>
          <cell r="E493">
            <v>32</v>
          </cell>
          <cell r="F493" t="str">
            <v>0320</v>
          </cell>
          <cell r="G493" t="str">
            <v>H008</v>
          </cell>
          <cell r="H493" t="str">
            <v>Kick stand</v>
          </cell>
          <cell r="I493" t="str">
            <v>Stöd</v>
          </cell>
          <cell r="J493" t="str">
            <v xml:space="preserve">C8105214 Atran Stylo adjustable all black </v>
          </cell>
          <cell r="K493" t="str">
            <v>C8105214</v>
          </cell>
          <cell r="L493" t="str">
            <v>C8100036</v>
          </cell>
        </row>
        <row r="494">
          <cell r="B494" t="str">
            <v>YEC3805135Korg</v>
          </cell>
          <cell r="C494" t="str">
            <v>YEC3805135</v>
          </cell>
          <cell r="D494">
            <v>2018</v>
          </cell>
          <cell r="E494">
            <v>33</v>
          </cell>
          <cell r="F494" t="str">
            <v>0330</v>
          </cell>
          <cell r="G494" t="str">
            <v>H009</v>
          </cell>
          <cell r="H494" t="str">
            <v>Basket / Fr carrier</v>
          </cell>
          <cell r="I494" t="str">
            <v>Korg</v>
          </cell>
          <cell r="K494" t="str">
            <v>EMPTY</v>
          </cell>
          <cell r="L494" t="e">
            <v>#N/A</v>
          </cell>
        </row>
        <row r="495">
          <cell r="B495" t="str">
            <v>YEC3805135Pedaler</v>
          </cell>
          <cell r="C495" t="str">
            <v>YEC3805135</v>
          </cell>
          <cell r="D495">
            <v>2018</v>
          </cell>
          <cell r="E495">
            <v>34</v>
          </cell>
          <cell r="F495" t="str">
            <v>0340</v>
          </cell>
          <cell r="G495" t="str">
            <v>E005</v>
          </cell>
          <cell r="H495" t="str">
            <v xml:space="preserve">Pedal </v>
          </cell>
          <cell r="I495" t="str">
            <v>Pedaler</v>
          </cell>
          <cell r="J495" t="str">
            <v>C3505222 PDS PLbk SD  916 VP-821</v>
          </cell>
          <cell r="K495" t="str">
            <v>C3505222</v>
          </cell>
          <cell r="L495" t="str">
            <v>C3500059</v>
          </cell>
        </row>
        <row r="496">
          <cell r="B496" t="str">
            <v>YEC3805135Motor</v>
          </cell>
          <cell r="C496" t="str">
            <v>YEC3805135</v>
          </cell>
          <cell r="D496">
            <v>2018</v>
          </cell>
          <cell r="E496">
            <v>35</v>
          </cell>
          <cell r="F496" t="str">
            <v>0350</v>
          </cell>
          <cell r="G496" t="str">
            <v>J001</v>
          </cell>
          <cell r="H496" t="str">
            <v>DRIVE UNIT:</v>
          </cell>
          <cell r="I496" t="str">
            <v>Motor</v>
          </cell>
          <cell r="J496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496" t="str">
            <v>C8705068-1-01A</v>
          </cell>
          <cell r="L496" t="str">
            <v>C8705068-1-01</v>
          </cell>
        </row>
        <row r="497">
          <cell r="B497" t="str">
            <v>YEC3805135Display</v>
          </cell>
          <cell r="C497" t="str">
            <v>YEC3805135</v>
          </cell>
          <cell r="D497">
            <v>2018</v>
          </cell>
          <cell r="E497">
            <v>36</v>
          </cell>
          <cell r="F497" t="str">
            <v>0360</v>
          </cell>
          <cell r="G497" t="str">
            <v>J004</v>
          </cell>
          <cell r="H497" t="str">
            <v>DISPLAY:</v>
          </cell>
          <cell r="I497" t="str">
            <v>Display</v>
          </cell>
          <cell r="J497" t="str">
            <v>C8705065-1-27S LCD C10,Silver Alloy e-going logo.cable length:500mm. cable length for switch:200mm,    Chip for BESST system. New dual pivot bracket with 2 plastic inserts (Ø22,2/25,4).</v>
          </cell>
          <cell r="K497" t="str">
            <v>C8705065-1-27S</v>
          </cell>
          <cell r="L497" t="str">
            <v>C8705068-1-27S</v>
          </cell>
        </row>
        <row r="498">
          <cell r="B498" t="str">
            <v>YEC3805135EB-Bus kabel</v>
          </cell>
          <cell r="C498" t="str">
            <v>YEC3805135</v>
          </cell>
          <cell r="D498">
            <v>2018</v>
          </cell>
          <cell r="E498">
            <v>37</v>
          </cell>
          <cell r="F498" t="str">
            <v>0370</v>
          </cell>
          <cell r="G498" t="str">
            <v>J005</v>
          </cell>
          <cell r="H498" t="str">
            <v>EB-BUS CABLE:</v>
          </cell>
          <cell r="I498" t="str">
            <v>EB-Bus kabel</v>
          </cell>
          <cell r="J498" t="str">
            <v>C8705068-1-04-01, 5PIN ( 1340mm ) CONNECT TO CONTROLLER, OTHER SIDE TO DISPLAY, LIGHTING SETS</v>
          </cell>
          <cell r="K498" t="str">
            <v>C8705068-1-04-01</v>
          </cell>
          <cell r="L498" t="e">
            <v>#N/A</v>
          </cell>
        </row>
        <row r="499">
          <cell r="B499" t="str">
            <v>YEC3805135Motorkabel</v>
          </cell>
          <cell r="C499" t="str">
            <v>YEC3805135</v>
          </cell>
          <cell r="D499">
            <v>2018</v>
          </cell>
          <cell r="E499">
            <v>38</v>
          </cell>
          <cell r="F499" t="str">
            <v>0380</v>
          </cell>
          <cell r="G499" t="str">
            <v>J006</v>
          </cell>
          <cell r="H499" t="str">
            <v>POWER CABLE:</v>
          </cell>
          <cell r="I499" t="str">
            <v>Motorkabel</v>
          </cell>
          <cell r="K499" t="str">
            <v>C8705068-1-04-2</v>
          </cell>
          <cell r="L499" t="str">
            <v>C8705068-1-04-2</v>
          </cell>
        </row>
        <row r="500">
          <cell r="B500" t="str">
            <v>YEC3805135Kabel framlampa</v>
          </cell>
          <cell r="C500" t="str">
            <v>YEC3805135</v>
          </cell>
          <cell r="D500">
            <v>2018</v>
          </cell>
          <cell r="E500">
            <v>39</v>
          </cell>
          <cell r="F500" t="str">
            <v>0390</v>
          </cell>
          <cell r="G500" t="str">
            <v>J007</v>
          </cell>
          <cell r="H500" t="str">
            <v>F. LIGHT CABLE:</v>
          </cell>
          <cell r="I500" t="str">
            <v>Kabel framlampa</v>
          </cell>
          <cell r="J500" t="str">
            <v>C8705068-1-04-06, FOR FRONT LIGHT : 1200mm</v>
          </cell>
          <cell r="K500" t="str">
            <v>C8705068-1-04-6</v>
          </cell>
          <cell r="L500" t="str">
            <v>C8705068-1-04-6</v>
          </cell>
        </row>
        <row r="501">
          <cell r="B501" t="str">
            <v>YEC3805135Kabel baklampa</v>
          </cell>
          <cell r="C501" t="str">
            <v>YEC3805135</v>
          </cell>
          <cell r="D501">
            <v>2018</v>
          </cell>
          <cell r="E501">
            <v>40</v>
          </cell>
          <cell r="F501" t="str">
            <v>0400</v>
          </cell>
          <cell r="G501" t="str">
            <v>J008</v>
          </cell>
          <cell r="H501" t="str">
            <v>R. LIGHT CABLE:</v>
          </cell>
          <cell r="I501" t="str">
            <v>Kabel baklampa</v>
          </cell>
          <cell r="J501" t="str">
            <v xml:space="preserve">C8705068-1-04-8  -&gt; C8705058-1-0415 </v>
          </cell>
          <cell r="K501" t="str">
            <v>C8705068-1-04-8</v>
          </cell>
          <cell r="L501" t="str">
            <v>C8705068-1-04-8</v>
          </cell>
        </row>
        <row r="502">
          <cell r="B502" t="str">
            <v>YEC3805135Hastighetssensor</v>
          </cell>
          <cell r="C502" t="str">
            <v>YEC3805135</v>
          </cell>
          <cell r="D502">
            <v>2018</v>
          </cell>
          <cell r="E502">
            <v>41</v>
          </cell>
          <cell r="F502" t="str">
            <v>0410</v>
          </cell>
          <cell r="G502" t="str">
            <v>J009</v>
          </cell>
          <cell r="H502" t="str">
            <v>SPEED SENSOR:</v>
          </cell>
          <cell r="I502" t="str">
            <v>Hastighetssensor</v>
          </cell>
          <cell r="J502" t="str">
            <v>C8705068-1-0411, DETECTING WHEEL RPM, CABLE LENGTH:70mm, C8705068-1-04-10 Extension cable for speed sensor: 350mm HIGO/KST at motor end</v>
          </cell>
          <cell r="K502" t="str">
            <v>C8705068-1-0411</v>
          </cell>
          <cell r="L502" t="str">
            <v>C8705068-1-0411</v>
          </cell>
        </row>
        <row r="503">
          <cell r="B503" t="str">
            <v>YEC3805135Batteri</v>
          </cell>
          <cell r="C503" t="str">
            <v>YEC3805135</v>
          </cell>
          <cell r="D503">
            <v>2018</v>
          </cell>
          <cell r="E503">
            <v>42</v>
          </cell>
          <cell r="F503" t="str">
            <v>0420</v>
          </cell>
          <cell r="G503" t="str">
            <v>J002</v>
          </cell>
          <cell r="H503" t="str">
            <v>BATTERY:</v>
          </cell>
          <cell r="I503" t="str">
            <v>Batteri</v>
          </cell>
          <cell r="J503" t="str">
            <v>C8705058-3-11EA, SF-06 36V / 11.6Ah w/o logo WITH SMART BMS, Crescent E-GOING GRAPHIC ready for EG Access</v>
          </cell>
          <cell r="K503" t="str">
            <v>C8705058-3-11EA</v>
          </cell>
          <cell r="L503" t="str">
            <v>C8705058-3-11EA</v>
          </cell>
        </row>
        <row r="504">
          <cell r="B504" t="str">
            <v>YEC3805135Batterihållare</v>
          </cell>
          <cell r="C504" t="str">
            <v>YEC3805135</v>
          </cell>
          <cell r="D504">
            <v>2018</v>
          </cell>
          <cell r="E504">
            <v>43</v>
          </cell>
          <cell r="F504" t="str">
            <v>0430</v>
          </cell>
          <cell r="G504" t="str">
            <v>J003</v>
          </cell>
          <cell r="H504" t="str">
            <v>BATTERY HOLDER/Slider</v>
          </cell>
          <cell r="I504" t="str">
            <v>Batterihållare</v>
          </cell>
          <cell r="K504" t="str">
            <v>C8705058-5</v>
          </cell>
          <cell r="L504" t="str">
            <v>C8705058-5</v>
          </cell>
        </row>
        <row r="505">
          <cell r="B505" t="str">
            <v>YEC3805135Batteriladdare</v>
          </cell>
          <cell r="C505" t="str">
            <v>YEC3805135</v>
          </cell>
          <cell r="D505">
            <v>2018</v>
          </cell>
          <cell r="E505">
            <v>44</v>
          </cell>
          <cell r="F505" t="str">
            <v>0440</v>
          </cell>
          <cell r="G505" t="str">
            <v>J010</v>
          </cell>
          <cell r="H505" t="str">
            <v>CHARGER:</v>
          </cell>
          <cell r="I505" t="str">
            <v>Batteriladdare</v>
          </cell>
          <cell r="J505" t="str">
            <v>C8705058-02, (CHARGER 2A    # NO:CZ2AG2JE7)  CHARGER FOR PHYLION BATTERY</v>
          </cell>
          <cell r="K505" t="str">
            <v>C8705058-02</v>
          </cell>
          <cell r="L505" t="str">
            <v>C8705058-02</v>
          </cell>
        </row>
        <row r="506">
          <cell r="B506" t="str">
            <v>YEC3805135Kontrollbox</v>
          </cell>
          <cell r="C506" t="str">
            <v>YEC3805135</v>
          </cell>
          <cell r="D506">
            <v>2018</v>
          </cell>
          <cell r="E506">
            <v>45</v>
          </cell>
          <cell r="F506" t="str">
            <v>0450</v>
          </cell>
          <cell r="G506" t="str">
            <v>J011</v>
          </cell>
          <cell r="H506" t="str">
            <v>Controller</v>
          </cell>
          <cell r="I506" t="str">
            <v>Kontrollbox</v>
          </cell>
          <cell r="J506" t="str">
            <v>included into the motor</v>
          </cell>
          <cell r="K506" t="str">
            <v>C8705068-1-12</v>
          </cell>
          <cell r="L506" t="str">
            <v>C8705068-1-12</v>
          </cell>
        </row>
        <row r="507">
          <cell r="B507" t="str">
            <v>YEC3805135Växelöra</v>
          </cell>
          <cell r="C507" t="str">
            <v>YEC3805135</v>
          </cell>
          <cell r="D507">
            <v>2018</v>
          </cell>
          <cell r="E507">
            <v>46</v>
          </cell>
          <cell r="F507" t="str">
            <v>0460</v>
          </cell>
          <cell r="G507" t="str">
            <v>D005</v>
          </cell>
          <cell r="H507" t="str">
            <v>Gear hanger</v>
          </cell>
          <cell r="I507" t="str">
            <v>Växelöra</v>
          </cell>
          <cell r="K507" t="str">
            <v>C1350087</v>
          </cell>
          <cell r="L507" t="str">
            <v>C1350087</v>
          </cell>
        </row>
        <row r="508">
          <cell r="B508" t="str">
            <v>YEC3805532RAM</v>
          </cell>
          <cell r="C508" t="str">
            <v>YEC3805532</v>
          </cell>
          <cell r="D508">
            <v>2017</v>
          </cell>
          <cell r="E508">
            <v>1</v>
          </cell>
          <cell r="F508" t="str">
            <v>0010</v>
          </cell>
          <cell r="G508" t="str">
            <v>A001</v>
          </cell>
          <cell r="H508" t="str">
            <v>PAINTED FRAME</v>
          </cell>
          <cell r="I508" t="str">
            <v>RAM</v>
          </cell>
          <cell r="J508" t="str">
            <v>C7053-550-38032</v>
          </cell>
          <cell r="K508" t="str">
            <v>C7053-550-38032</v>
          </cell>
          <cell r="L508" t="e">
            <v>#N/A</v>
          </cell>
        </row>
        <row r="509">
          <cell r="B509" t="str">
            <v>YEC3805532Framgaffel</v>
          </cell>
          <cell r="C509" t="str">
            <v>YEC3805532</v>
          </cell>
          <cell r="D509">
            <v>2017</v>
          </cell>
          <cell r="E509">
            <v>2</v>
          </cell>
          <cell r="F509" t="str">
            <v>0020</v>
          </cell>
          <cell r="G509" t="str">
            <v>A002</v>
          </cell>
          <cell r="H509" t="str">
            <v>PAINTED FORK</v>
          </cell>
          <cell r="I509" t="str">
            <v>Framgaffel</v>
          </cell>
          <cell r="K509" t="str">
            <v>FORK</v>
          </cell>
          <cell r="L509" t="e">
            <v>#N/A</v>
          </cell>
        </row>
        <row r="510">
          <cell r="B510" t="str">
            <v>YEC3805532Styrlager</v>
          </cell>
          <cell r="C510" t="str">
            <v>YEC3805532</v>
          </cell>
          <cell r="D510">
            <v>2017</v>
          </cell>
          <cell r="E510">
            <v>3</v>
          </cell>
          <cell r="F510" t="str">
            <v>0030</v>
          </cell>
          <cell r="G510" t="str">
            <v>B001</v>
          </cell>
          <cell r="H510" t="str">
            <v>Head Set</v>
          </cell>
          <cell r="I510" t="str">
            <v>Styrlager</v>
          </cell>
          <cell r="J510" t="str">
            <v xml:space="preserve">C2105069 HST STbk 1"18 iA 9 44  TH-N10P w/o cap, + C2105053 Black w/o graphic </v>
          </cell>
          <cell r="K510" t="str">
            <v>C2105069</v>
          </cell>
          <cell r="L510" t="str">
            <v>C2100160</v>
          </cell>
        </row>
        <row r="511">
          <cell r="B511" t="str">
            <v xml:space="preserve">YEC3805532Styrstam </v>
          </cell>
          <cell r="C511" t="str">
            <v>YEC3805532</v>
          </cell>
          <cell r="D511">
            <v>2017</v>
          </cell>
          <cell r="E511">
            <v>4</v>
          </cell>
          <cell r="F511" t="str">
            <v>0040</v>
          </cell>
          <cell r="G511" t="str">
            <v>B002</v>
          </cell>
          <cell r="H511" t="str">
            <v>Handlebar Stem</v>
          </cell>
          <cell r="I511" t="str">
            <v xml:space="preserve">Styrstam </v>
          </cell>
          <cell r="J511" t="str">
            <v>C2205503-110 AS-TEC3  ALLOY BAR BORE:31.8MM ID: 28.6MM, 7DEG, (EN-M), ,STAINLESS BOLT  ED BLACK W/OBVIOUS LOGO EXT: 110MM EN:14766</v>
          </cell>
          <cell r="K511" t="str">
            <v>C2205503-110</v>
          </cell>
          <cell r="L511" t="str">
            <v>C2200152-110</v>
          </cell>
        </row>
        <row r="512">
          <cell r="B512" t="str">
            <v>YEC3805532Styre</v>
          </cell>
          <cell r="C512" t="str">
            <v>YEC3805532</v>
          </cell>
          <cell r="D512">
            <v>2017</v>
          </cell>
          <cell r="E512">
            <v>5</v>
          </cell>
          <cell r="F512" t="str">
            <v>0050</v>
          </cell>
          <cell r="G512" t="str">
            <v>B003</v>
          </cell>
          <cell r="H512" t="str">
            <v>Handelbar</v>
          </cell>
          <cell r="I512" t="str">
            <v>Styre</v>
          </cell>
          <cell r="J512" t="str">
            <v xml:space="preserve">C2305979 HB-FB12  FLAT BAR ALLOY 6061 DB, 31.8MM W:620MM, 5D, ANODIZED GREY W/OBVIOUS LOGO  </v>
          </cell>
          <cell r="K512" t="str">
            <v>C2305979</v>
          </cell>
          <cell r="L512" t="str">
            <v>C2300248</v>
          </cell>
        </row>
        <row r="513">
          <cell r="B513" t="str">
            <v>YEC3805532Bromsgrepp H</v>
          </cell>
          <cell r="C513" t="str">
            <v>YEC3805532</v>
          </cell>
          <cell r="D513">
            <v>2017</v>
          </cell>
          <cell r="E513">
            <v>6</v>
          </cell>
          <cell r="F513" t="str">
            <v>0060</v>
          </cell>
          <cell r="G513" t="str">
            <v>C002</v>
          </cell>
          <cell r="H513" t="str">
            <v>Brake Lever R</v>
          </cell>
          <cell r="I513" t="str">
            <v>Bromsgrepp H</v>
          </cell>
          <cell r="J513" t="str">
            <v>inkl in brake</v>
          </cell>
          <cell r="K513" t="str">
            <v>Shimano</v>
          </cell>
          <cell r="L513" t="str">
            <v>Kontakta SHIMANO</v>
          </cell>
        </row>
        <row r="514">
          <cell r="B514" t="str">
            <v>YEC3805532Bromsgrepp V</v>
          </cell>
          <cell r="C514" t="str">
            <v>YEC3805532</v>
          </cell>
          <cell r="D514">
            <v>2017</v>
          </cell>
          <cell r="E514">
            <v>7</v>
          </cell>
          <cell r="F514" t="str">
            <v>0070</v>
          </cell>
          <cell r="G514" t="str">
            <v>C001</v>
          </cell>
          <cell r="H514" t="str">
            <v>Brake Lever L</v>
          </cell>
          <cell r="I514" t="str">
            <v>Bromsgrepp V</v>
          </cell>
          <cell r="J514" t="str">
            <v>inkl in brake</v>
          </cell>
          <cell r="K514" t="str">
            <v>Shimano</v>
          </cell>
          <cell r="L514" t="str">
            <v>Kontakta SHIMANO</v>
          </cell>
        </row>
        <row r="515">
          <cell r="B515" t="str">
            <v>YEC3805532Växelreglage H</v>
          </cell>
          <cell r="C515" t="str">
            <v>YEC3805532</v>
          </cell>
          <cell r="D515">
            <v>2017</v>
          </cell>
          <cell r="E515">
            <v>8</v>
          </cell>
          <cell r="F515" t="str">
            <v>0080</v>
          </cell>
          <cell r="G515" t="str">
            <v>D002</v>
          </cell>
          <cell r="H515" t="str">
            <v>Shift Lever R</v>
          </cell>
          <cell r="I515" t="str">
            <v>Växelreglage H</v>
          </cell>
          <cell r="J515" t="str">
            <v>KSLM610RA SL 10R STbk TRG 2050 DEORE SHI'2014</v>
          </cell>
          <cell r="K515" t="str">
            <v>KSLM610RA</v>
          </cell>
          <cell r="L515" t="str">
            <v>Kontakta SHIMANO</v>
          </cell>
        </row>
        <row r="516">
          <cell r="B516" t="str">
            <v>YEC3805532Växelreglage V</v>
          </cell>
          <cell r="C516" t="str">
            <v>YEC3805532</v>
          </cell>
          <cell r="D516">
            <v>2017</v>
          </cell>
          <cell r="E516">
            <v>9</v>
          </cell>
          <cell r="F516" t="str">
            <v>0090</v>
          </cell>
          <cell r="G516" t="str">
            <v>D001</v>
          </cell>
          <cell r="H516" t="str">
            <v>Shift Lever L</v>
          </cell>
          <cell r="I516" t="str">
            <v>Växelreglage V</v>
          </cell>
          <cell r="L516" t="e">
            <v>#N/A</v>
          </cell>
        </row>
        <row r="517">
          <cell r="B517" t="str">
            <v>YEC3805532Handtag par</v>
          </cell>
          <cell r="C517" t="str">
            <v>YEC3805532</v>
          </cell>
          <cell r="D517">
            <v>2017</v>
          </cell>
          <cell r="E517">
            <v>10</v>
          </cell>
          <cell r="F517" t="str">
            <v>0100</v>
          </cell>
          <cell r="G517" t="str">
            <v>B004</v>
          </cell>
          <cell r="H517" t="str">
            <v>Grip R</v>
          </cell>
          <cell r="I517" t="str">
            <v>Handtag par</v>
          </cell>
          <cell r="J517" t="str">
            <v>C2505504 TEC VLG-1600D2 130MM BLACK/GREY</v>
          </cell>
          <cell r="K517" t="str">
            <v>C2505504</v>
          </cell>
          <cell r="L517" t="str">
            <v>C2500188</v>
          </cell>
        </row>
        <row r="518">
          <cell r="B518" t="str">
            <v>YEC3805532Frambroms</v>
          </cell>
          <cell r="C518" t="str">
            <v>YEC3805532</v>
          </cell>
          <cell r="D518">
            <v>2017</v>
          </cell>
          <cell r="E518">
            <v>11</v>
          </cell>
          <cell r="F518" t="str">
            <v>0110</v>
          </cell>
          <cell r="G518" t="str">
            <v>C003</v>
          </cell>
          <cell r="H518" t="str">
            <v xml:space="preserve">Brake front </v>
          </cell>
          <cell r="I518" t="str">
            <v>Frambroms</v>
          </cell>
          <cell r="J518" t="str">
            <v>AM365JLFPRX070 DISC BRAKE ASSEMBLED SET/J-Kit,  BL-M365L(L), BR-M365L(F)  W/O ADAPTER, RESIN PAD,  700MM HOSE(SM-BH59 BLACK),   BLACK</v>
          </cell>
          <cell r="K518" t="str">
            <v>AM365JLFPRX070</v>
          </cell>
          <cell r="L518" t="str">
            <v>Kontakta SHIMANO</v>
          </cell>
        </row>
        <row r="519">
          <cell r="B519" t="str">
            <v>YEC3805532Bakbroms</v>
          </cell>
          <cell r="C519" t="str">
            <v>YEC3805532</v>
          </cell>
          <cell r="D519">
            <v>2017</v>
          </cell>
          <cell r="E519">
            <v>12</v>
          </cell>
          <cell r="F519" t="str">
            <v>0120</v>
          </cell>
          <cell r="G519" t="str">
            <v>C004</v>
          </cell>
          <cell r="H519" t="str">
            <v>Brake rear</v>
          </cell>
          <cell r="I519" t="str">
            <v>Bakbroms</v>
          </cell>
          <cell r="J519" t="str">
            <v>AM365JRRXRX145 DISC BRAKE ASSEMBLED SET/J-Kit,  BL-M365L(R), BR-M365L(R)  W/O ADAPTER, RESIN PAD,  1450MM HOSE(SM-BH59 BLACK),  BLACK</v>
          </cell>
          <cell r="K519" t="str">
            <v>AM365JRRXRX145</v>
          </cell>
          <cell r="L519" t="str">
            <v>Kontakta SHIMANO</v>
          </cell>
        </row>
        <row r="520">
          <cell r="B520" t="str">
            <v>YEC3805532Vevlager</v>
          </cell>
          <cell r="C520" t="str">
            <v>YEC3805532</v>
          </cell>
          <cell r="D520">
            <v>2017</v>
          </cell>
          <cell r="E520">
            <v>13</v>
          </cell>
          <cell r="F520" t="str">
            <v>0130</v>
          </cell>
          <cell r="G520" t="str">
            <v>E001</v>
          </cell>
          <cell r="H520" t="str">
            <v xml:space="preserve">BB-set </v>
          </cell>
          <cell r="I520" t="str">
            <v>Vevlager</v>
          </cell>
          <cell r="K520" t="str">
            <v>INGÅR I MOTORN</v>
          </cell>
          <cell r="L520" t="str">
            <v>Ingår i motorn</v>
          </cell>
        </row>
        <row r="521">
          <cell r="B521" t="str">
            <v>YEC3805532Vevparti</v>
          </cell>
          <cell r="C521" t="str">
            <v>YEC3805532</v>
          </cell>
          <cell r="D521">
            <v>2017</v>
          </cell>
          <cell r="E521">
            <v>14</v>
          </cell>
          <cell r="F521" t="str">
            <v>0140</v>
          </cell>
          <cell r="G521" t="str">
            <v>E002</v>
          </cell>
          <cell r="H521" t="str">
            <v>Front Chainwheel</v>
          </cell>
          <cell r="I521" t="str">
            <v>Vevparti</v>
          </cell>
          <cell r="K521" t="str">
            <v>C3305776-EG</v>
          </cell>
          <cell r="L521" t="str">
            <v>C3305776-EG</v>
          </cell>
        </row>
        <row r="522">
          <cell r="B522" t="str">
            <v>YEC3805532Kedjeskydd</v>
          </cell>
          <cell r="C522" t="str">
            <v>YEC3805532</v>
          </cell>
          <cell r="D522">
            <v>2017</v>
          </cell>
          <cell r="E522">
            <v>15</v>
          </cell>
          <cell r="F522" t="str">
            <v>0150</v>
          </cell>
          <cell r="G522" t="str">
            <v>H001</v>
          </cell>
          <cell r="H522" t="str">
            <v>Chain guard</v>
          </cell>
          <cell r="I522" t="str">
            <v>Kedjeskydd</v>
          </cell>
          <cell r="J522" t="str">
            <v>Included in chainwheel</v>
          </cell>
          <cell r="K522" t="str">
            <v>C8305639</v>
          </cell>
          <cell r="L522" t="str">
            <v>C8305639</v>
          </cell>
        </row>
        <row r="523">
          <cell r="B523" t="str">
            <v>YEC3805532Kedjeskyddsfäste</v>
          </cell>
          <cell r="C523" t="str">
            <v>YEC3805532</v>
          </cell>
          <cell r="D523">
            <v>2017</v>
          </cell>
          <cell r="E523">
            <v>16</v>
          </cell>
          <cell r="F523" t="str">
            <v>0160</v>
          </cell>
          <cell r="G523" t="str">
            <v>H002</v>
          </cell>
          <cell r="H523" t="str">
            <v>Chain guard bracket</v>
          </cell>
          <cell r="I523" t="str">
            <v>Kedjeskyddsfäste</v>
          </cell>
          <cell r="K523" t="str">
            <v>Ingår i kedjeskyddet</v>
          </cell>
          <cell r="L523" t="str">
            <v>Ingår i kedjeskyddet</v>
          </cell>
        </row>
        <row r="524">
          <cell r="B524" t="str">
            <v>YEC3805532Framväxel</v>
          </cell>
          <cell r="C524" t="str">
            <v>YEC3805532</v>
          </cell>
          <cell r="D524">
            <v>2017</v>
          </cell>
          <cell r="E524">
            <v>17</v>
          </cell>
          <cell r="F524" t="str">
            <v>0170</v>
          </cell>
          <cell r="G524" t="str">
            <v>D003</v>
          </cell>
          <cell r="H524" t="str">
            <v>Front Derailleur</v>
          </cell>
          <cell r="I524" t="str">
            <v>Framväxel</v>
          </cell>
          <cell r="J524" t="str">
            <v>w/o</v>
          </cell>
          <cell r="K524" t="str">
            <v>EMPTY</v>
          </cell>
          <cell r="L524" t="e">
            <v>#N/A</v>
          </cell>
        </row>
        <row r="525">
          <cell r="B525" t="str">
            <v>YEC3805532Bakväxel</v>
          </cell>
          <cell r="C525" t="str">
            <v>YEC3805532</v>
          </cell>
          <cell r="D525">
            <v>2017</v>
          </cell>
          <cell r="E525">
            <v>18</v>
          </cell>
          <cell r="F525" t="str">
            <v>0180</v>
          </cell>
          <cell r="G525" t="str">
            <v>D004</v>
          </cell>
          <cell r="H525" t="str">
            <v>Rear Derailleur</v>
          </cell>
          <cell r="I525" t="str">
            <v>Bakväxel</v>
          </cell>
          <cell r="J525" t="str">
            <v>KRDM592SGS DEORE RD FOR 9-SPEED,  SHADOW DESIGN DIRECT ATTACHMENT</v>
          </cell>
          <cell r="K525" t="str">
            <v>KRDM592SGS</v>
          </cell>
          <cell r="L525" t="str">
            <v>Kontakta SHIMANO</v>
          </cell>
        </row>
        <row r="526">
          <cell r="B526" t="str">
            <v>YEC3805532Kedja</v>
          </cell>
          <cell r="C526" t="str">
            <v>YEC3805532</v>
          </cell>
          <cell r="D526">
            <v>2017</v>
          </cell>
          <cell r="E526">
            <v>19</v>
          </cell>
          <cell r="F526" t="str">
            <v>0190</v>
          </cell>
          <cell r="G526" t="str">
            <v>E003</v>
          </cell>
          <cell r="H526" t="str">
            <v xml:space="preserve">Chain </v>
          </cell>
          <cell r="I526" t="str">
            <v>Kedja</v>
          </cell>
          <cell r="J526" t="str">
            <v>KCNE609010114, BICYCLE CHAIN FOR E-BIKE, REAR 10 SPD / FRONT SINGLE,              114 LINKS, W/END PIN</v>
          </cell>
          <cell r="K526" t="str">
            <v>KCNE609010114</v>
          </cell>
          <cell r="L526" t="str">
            <v>Kontakta SHIMANO</v>
          </cell>
        </row>
        <row r="527">
          <cell r="B527" t="str">
            <v>YEC3805532Kassett</v>
          </cell>
          <cell r="C527" t="str">
            <v>YEC3805532</v>
          </cell>
          <cell r="D527">
            <v>2017</v>
          </cell>
          <cell r="E527">
            <v>20</v>
          </cell>
          <cell r="F527" t="str">
            <v>0200</v>
          </cell>
          <cell r="G527" t="str">
            <v>E004</v>
          </cell>
          <cell r="H527" t="str">
            <v>Cassette Sprocket</v>
          </cell>
          <cell r="I527" t="str">
            <v>Kassett</v>
          </cell>
          <cell r="J527" t="str">
            <v xml:space="preserve">KCSHG5010136 CS-HG50-10S 11-36T </v>
          </cell>
          <cell r="K527" t="str">
            <v>KCSHG5010136</v>
          </cell>
          <cell r="L527" t="str">
            <v>Kontakta SHIMANO</v>
          </cell>
        </row>
        <row r="528">
          <cell r="B528" t="str">
            <v>YEC3805532Framhjul</v>
          </cell>
          <cell r="C528" t="str">
            <v>YEC3805532</v>
          </cell>
          <cell r="D528">
            <v>2017</v>
          </cell>
          <cell r="E528">
            <v>21</v>
          </cell>
          <cell r="F528" t="str">
            <v>0210</v>
          </cell>
          <cell r="G528" t="str">
            <v>F001</v>
          </cell>
          <cell r="H528" t="str">
            <v>Front hub</v>
          </cell>
          <cell r="I528" t="str">
            <v>Framhjul</v>
          </cell>
          <cell r="J528" t="str">
            <v>C4305164 FRONT HUB TEC, CL-1420  36H OLD:100MM AXEL:108MM  QR:133MM, FOR CENTER LOCK DISC BRAKE,   W/O ROTOR MOUNT COVER, BLACK, BULK</v>
          </cell>
          <cell r="K528" t="str">
            <v>C4305164</v>
          </cell>
          <cell r="L528" t="str">
            <v>C4100337</v>
          </cell>
        </row>
        <row r="529">
          <cell r="B529" t="str">
            <v>YEC3805532Bakhjul</v>
          </cell>
          <cell r="C529" t="str">
            <v>YEC3805532</v>
          </cell>
          <cell r="D529">
            <v>2017</v>
          </cell>
          <cell r="E529">
            <v>22</v>
          </cell>
          <cell r="F529" t="str">
            <v>0220</v>
          </cell>
          <cell r="G529" t="str">
            <v>F002</v>
          </cell>
          <cell r="H529" t="str">
            <v>Rear hub</v>
          </cell>
          <cell r="I529" t="str">
            <v>Bakhjul</v>
          </cell>
          <cell r="J529" t="str">
            <v>C4405314 FREEHUB TEC, CL-1422 36H 8/9/10-SPEED OLD:135MM AXLE:146MM      QR:170MM, FOR CENTER LOCK DISC BRAKE    W/O ROTOR MOUNT COVER, BLACK, BULK</v>
          </cell>
          <cell r="K529" t="str">
            <v>C4405314</v>
          </cell>
          <cell r="L529" t="str">
            <v>C4200298</v>
          </cell>
        </row>
        <row r="530">
          <cell r="B530" t="str">
            <v>YEC3805532Däck</v>
          </cell>
          <cell r="C530" t="str">
            <v>YEC3805532</v>
          </cell>
          <cell r="D530">
            <v>2017</v>
          </cell>
          <cell r="E530">
            <v>23</v>
          </cell>
          <cell r="F530" t="str">
            <v>0230</v>
          </cell>
          <cell r="G530" t="str">
            <v>F003</v>
          </cell>
          <cell r="H530" t="str">
            <v>Tire</v>
          </cell>
          <cell r="I530" t="str">
            <v>Däck</v>
          </cell>
          <cell r="J530" t="str">
            <v>C4906226 TYR 700X37C Duramax Regular UNDA H-481</v>
          </cell>
          <cell r="K530" t="str">
            <v>C4906226</v>
          </cell>
          <cell r="L530" t="str">
            <v>C4901085</v>
          </cell>
        </row>
        <row r="531">
          <cell r="B531" t="str">
            <v>YEC3805532Skärmar set</v>
          </cell>
          <cell r="C531" t="str">
            <v>YEC3805532</v>
          </cell>
          <cell r="D531">
            <v>2017</v>
          </cell>
          <cell r="E531">
            <v>24</v>
          </cell>
          <cell r="F531" t="str">
            <v>0240</v>
          </cell>
          <cell r="G531" t="str">
            <v>H003</v>
          </cell>
          <cell r="H531" t="str">
            <v xml:space="preserve">Mudguard front   </v>
          </cell>
          <cell r="I531" t="str">
            <v>Skärmar set</v>
          </cell>
          <cell r="J531" t="str">
            <v>C8255845-BK FRONT(6648650030-0999)</v>
          </cell>
          <cell r="K531" t="str">
            <v>C8255845-BK</v>
          </cell>
          <cell r="L531" t="str">
            <v>C8256125-BK / C8255845-BK</v>
          </cell>
        </row>
        <row r="532">
          <cell r="B532" t="str">
            <v>YEC3805532Pakethållare</v>
          </cell>
          <cell r="C532" t="str">
            <v>YEC3805532</v>
          </cell>
          <cell r="D532">
            <v>2017</v>
          </cell>
          <cell r="E532">
            <v>25</v>
          </cell>
          <cell r="F532" t="str">
            <v>0250</v>
          </cell>
          <cell r="G532" t="str">
            <v>H004</v>
          </cell>
          <cell r="H532" t="str">
            <v>Carrier</v>
          </cell>
          <cell r="I532" t="str">
            <v>Pakethållare</v>
          </cell>
          <cell r="J532" t="str">
            <v>W/O</v>
          </cell>
          <cell r="K532" t="str">
            <v>C8205747-BK</v>
          </cell>
          <cell r="L532" t="str">
            <v>C8200052</v>
          </cell>
        </row>
        <row r="533">
          <cell r="B533" t="str">
            <v>YEC3805532Sadel</v>
          </cell>
          <cell r="C533" t="str">
            <v>YEC3805532</v>
          </cell>
          <cell r="D533">
            <v>2017</v>
          </cell>
          <cell r="E533">
            <v>26</v>
          </cell>
          <cell r="F533" t="str">
            <v>0260</v>
          </cell>
          <cell r="G533" t="str">
            <v>G001</v>
          </cell>
          <cell r="H533" t="str">
            <v>Saddle</v>
          </cell>
          <cell r="I533" t="str">
            <v>Sadel</v>
          </cell>
          <cell r="J533" t="str">
            <v>C7106125 TEC ACTIVIUS, GENT 2062 HRM PU MATT,NYLON BASE , BLACK STEEL RAIL W SCALE + CHECKERED RUBBER ON RAIL</v>
          </cell>
          <cell r="K533" t="str">
            <v>C7106125</v>
          </cell>
          <cell r="L533" t="str">
            <v>C7100525</v>
          </cell>
        </row>
        <row r="534">
          <cell r="B534" t="str">
            <v>YEC3805532Sadelstolpe</v>
          </cell>
          <cell r="C534" t="str">
            <v>YEC3805532</v>
          </cell>
          <cell r="D534">
            <v>2017</v>
          </cell>
          <cell r="E534">
            <v>27</v>
          </cell>
          <cell r="F534" t="str">
            <v>0270</v>
          </cell>
          <cell r="G534" t="str">
            <v>G002</v>
          </cell>
          <cell r="H534" t="str">
            <v>Seatpost</v>
          </cell>
          <cell r="I534" t="str">
            <v>Sadelstolpe</v>
          </cell>
          <cell r="J534" t="str">
            <v>C7205559 SP-620 27,2x350MM ALLOY ANODIZED BLACK w OBVIOUS LOGO</v>
          </cell>
          <cell r="K534" t="str">
            <v>C7205559</v>
          </cell>
          <cell r="L534" t="str">
            <v>C7200327-272</v>
          </cell>
        </row>
        <row r="535">
          <cell r="B535" t="str">
            <v>YEC3805532Sadelrörsklämma</v>
          </cell>
          <cell r="C535" t="str">
            <v>YEC3805532</v>
          </cell>
          <cell r="D535">
            <v>2017</v>
          </cell>
          <cell r="E535">
            <v>28</v>
          </cell>
          <cell r="F535" t="str">
            <v>0280</v>
          </cell>
          <cell r="G535" t="str">
            <v>G003</v>
          </cell>
          <cell r="H535" t="str">
            <v>Seat Clamp</v>
          </cell>
          <cell r="I535" t="str">
            <v>Sadelrörsklämma</v>
          </cell>
          <cell r="J535" t="str">
            <v>C7305002 L/C 31.8 MX27 shiny black</v>
          </cell>
          <cell r="K535" t="str">
            <v>C7305002</v>
          </cell>
          <cell r="L535" t="str">
            <v>C7300027-318</v>
          </cell>
        </row>
        <row r="536">
          <cell r="B536" t="str">
            <v>YEC3805532Framlampa</v>
          </cell>
          <cell r="C536" t="str">
            <v>YEC3805532</v>
          </cell>
          <cell r="D536">
            <v>2017</v>
          </cell>
          <cell r="E536">
            <v>29</v>
          </cell>
          <cell r="F536" t="str">
            <v>0290</v>
          </cell>
          <cell r="G536" t="str">
            <v>H005</v>
          </cell>
          <cell r="H536" t="str">
            <v>Front light</v>
          </cell>
          <cell r="I536" t="str">
            <v>Framlampa</v>
          </cell>
          <cell r="K536" t="str">
            <v>C8015191</v>
          </cell>
          <cell r="L536" t="str">
            <v>C8015191</v>
          </cell>
        </row>
        <row r="537">
          <cell r="B537" t="str">
            <v>YEC3805532Baklampa</v>
          </cell>
          <cell r="C537" t="str">
            <v>YEC3805532</v>
          </cell>
          <cell r="D537">
            <v>2017</v>
          </cell>
          <cell r="E537">
            <v>30</v>
          </cell>
          <cell r="F537" t="str">
            <v>0300</v>
          </cell>
          <cell r="G537" t="str">
            <v>H006</v>
          </cell>
          <cell r="H537" t="str">
            <v>Light, Rear</v>
          </cell>
          <cell r="I537" t="str">
            <v>Baklampa</v>
          </cell>
          <cell r="K537" t="str">
            <v>EMPTY</v>
          </cell>
          <cell r="L537" t="e">
            <v>#N/A</v>
          </cell>
        </row>
        <row r="538">
          <cell r="B538" t="str">
            <v>YEC3805532Låssats</v>
          </cell>
          <cell r="C538" t="str">
            <v>YEC3805532</v>
          </cell>
          <cell r="D538">
            <v>2017</v>
          </cell>
          <cell r="E538">
            <v>31</v>
          </cell>
          <cell r="F538" t="str">
            <v>0310</v>
          </cell>
          <cell r="G538" t="str">
            <v>H007</v>
          </cell>
          <cell r="H538" t="str">
            <v>Lock</v>
          </cell>
          <cell r="I538" t="str">
            <v>Låssats</v>
          </cell>
          <cell r="J538" t="str">
            <v>C8405055 AXA SOLID PLUS BLACK</v>
          </cell>
          <cell r="K538" t="str">
            <v>C8405055</v>
          </cell>
          <cell r="L538" t="str">
            <v>C8400053</v>
          </cell>
        </row>
        <row r="539">
          <cell r="B539" t="str">
            <v>YEC3805532Stöd</v>
          </cell>
          <cell r="C539" t="str">
            <v>YEC3805532</v>
          </cell>
          <cell r="D539">
            <v>2017</v>
          </cell>
          <cell r="E539">
            <v>32</v>
          </cell>
          <cell r="F539" t="str">
            <v>0320</v>
          </cell>
          <cell r="G539" t="str">
            <v>H008</v>
          </cell>
          <cell r="H539" t="str">
            <v>Kick stand</v>
          </cell>
          <cell r="I539" t="str">
            <v>Stöd</v>
          </cell>
          <cell r="J539" t="str">
            <v xml:space="preserve">C8105214 Atran Stylo adjustable all black </v>
          </cell>
          <cell r="K539" t="str">
            <v>C8105214</v>
          </cell>
          <cell r="L539" t="str">
            <v>C8100036</v>
          </cell>
        </row>
        <row r="540">
          <cell r="B540" t="str">
            <v>YEC3805532Korg</v>
          </cell>
          <cell r="C540" t="str">
            <v>YEC3805532</v>
          </cell>
          <cell r="D540">
            <v>2017</v>
          </cell>
          <cell r="E540">
            <v>33</v>
          </cell>
          <cell r="F540" t="str">
            <v>0330</v>
          </cell>
          <cell r="G540" t="str">
            <v>H009</v>
          </cell>
          <cell r="H540" t="str">
            <v>Basket / Fr carrier</v>
          </cell>
          <cell r="I540" t="str">
            <v>Korg</v>
          </cell>
          <cell r="K540" t="str">
            <v>EMPTY</v>
          </cell>
          <cell r="L540" t="e">
            <v>#N/A</v>
          </cell>
        </row>
        <row r="541">
          <cell r="B541" t="str">
            <v>YEC3805532Pedaler</v>
          </cell>
          <cell r="C541" t="str">
            <v>YEC3805532</v>
          </cell>
          <cell r="D541">
            <v>2017</v>
          </cell>
          <cell r="E541">
            <v>34</v>
          </cell>
          <cell r="F541" t="str">
            <v>0340</v>
          </cell>
          <cell r="G541" t="str">
            <v>E005</v>
          </cell>
          <cell r="H541" t="str">
            <v xml:space="preserve">Pedal </v>
          </cell>
          <cell r="I541" t="str">
            <v>Pedaler</v>
          </cell>
          <cell r="J541" t="str">
            <v>C3505129 NWL-91 BORON AXLE ED BLACK STEEL CAGE</v>
          </cell>
          <cell r="K541" t="str">
            <v>C3505129</v>
          </cell>
          <cell r="L541" t="str">
            <v>C3500033</v>
          </cell>
        </row>
        <row r="542">
          <cell r="B542" t="str">
            <v>YEC3805532Motor</v>
          </cell>
          <cell r="C542" t="str">
            <v>YEC3805532</v>
          </cell>
          <cell r="D542">
            <v>2017</v>
          </cell>
          <cell r="E542">
            <v>35</v>
          </cell>
          <cell r="F542" t="str">
            <v>0350</v>
          </cell>
          <cell r="G542" t="str">
            <v>J001</v>
          </cell>
          <cell r="H542" t="str">
            <v>DRIVE UNIT:</v>
          </cell>
          <cell r="I542" t="str">
            <v>Motor</v>
          </cell>
          <cell r="J542" t="str">
            <v xml:space="preserve">C8705068-1-01, 36V,250W MOTOR, CONTROLLER, PEDAL ( SPEED&amp;TORQUE ) SENSOR INTERGATED. ASSIST SPEED: 25KM/H, 8 PIN FOR EB-BUS, 3 PIN FOR SPEED SENSOR, </v>
          </cell>
          <cell r="K542" t="str">
            <v>C8705068-1-01</v>
          </cell>
          <cell r="L542" t="str">
            <v>C8705068-1-01</v>
          </cell>
        </row>
        <row r="543">
          <cell r="B543" t="str">
            <v>YEC3805532Display</v>
          </cell>
          <cell r="C543" t="str">
            <v>YEC3805532</v>
          </cell>
          <cell r="D543">
            <v>2017</v>
          </cell>
          <cell r="E543">
            <v>36</v>
          </cell>
          <cell r="F543" t="str">
            <v>0360</v>
          </cell>
          <cell r="G543" t="str">
            <v>J004</v>
          </cell>
          <cell r="H543" t="str">
            <v>DISPLAY:</v>
          </cell>
          <cell r="I543" t="str">
            <v>Display</v>
          </cell>
          <cell r="J543" t="str">
            <v>C8705068-1-19, C10 Display, 36V LCD DISPLAY WITH CALBE LENGTH :100mm, THE SWITCH CABLE LENGTH:250mm</v>
          </cell>
          <cell r="K543" t="str">
            <v>C8705065-1-27S</v>
          </cell>
          <cell r="L543" t="str">
            <v>C8705068-1-27S</v>
          </cell>
        </row>
        <row r="544">
          <cell r="B544" t="str">
            <v>YEC3805532EB-Bus kabel</v>
          </cell>
          <cell r="C544" t="str">
            <v>YEC3805532</v>
          </cell>
          <cell r="D544">
            <v>2017</v>
          </cell>
          <cell r="E544">
            <v>37</v>
          </cell>
          <cell r="F544" t="str">
            <v>0370</v>
          </cell>
          <cell r="G544" t="str">
            <v>J005</v>
          </cell>
          <cell r="H544" t="str">
            <v>EB-BUS CABLE:</v>
          </cell>
          <cell r="I544" t="str">
            <v>EB-Bus kabel</v>
          </cell>
          <cell r="J544" t="str">
            <v>C8705068-1-04-01, 5PIN ( 1340mm ) CONNECT TO CONTROLLER, OTHER SIDE TO DISPLAY, LIGHTING SETS</v>
          </cell>
          <cell r="K544" t="str">
            <v>C8705068-1-04-01</v>
          </cell>
          <cell r="L544" t="e">
            <v>#N/A</v>
          </cell>
        </row>
        <row r="545">
          <cell r="B545" t="str">
            <v>YEC3805532Motorkabel</v>
          </cell>
          <cell r="C545" t="str">
            <v>YEC3805532</v>
          </cell>
          <cell r="D545">
            <v>2017</v>
          </cell>
          <cell r="E545">
            <v>38</v>
          </cell>
          <cell r="F545" t="str">
            <v>0380</v>
          </cell>
          <cell r="G545" t="str">
            <v>J006</v>
          </cell>
          <cell r="H545" t="str">
            <v>POWER CABLE:</v>
          </cell>
          <cell r="I545" t="str">
            <v>Motorkabel</v>
          </cell>
          <cell r="K545" t="str">
            <v>C8705068-1-04-2</v>
          </cell>
          <cell r="L545" t="str">
            <v>C8705068-1-04-2</v>
          </cell>
        </row>
        <row r="546">
          <cell r="B546" t="str">
            <v>YEC3805532Kabel framlampa</v>
          </cell>
          <cell r="C546" t="str">
            <v>YEC3805532</v>
          </cell>
          <cell r="D546">
            <v>2017</v>
          </cell>
          <cell r="E546">
            <v>39</v>
          </cell>
          <cell r="F546" t="str">
            <v>0390</v>
          </cell>
          <cell r="G546" t="str">
            <v>J007</v>
          </cell>
          <cell r="H546" t="str">
            <v>F. LIGHT CABLE:</v>
          </cell>
          <cell r="I546" t="str">
            <v>Kabel framlampa</v>
          </cell>
          <cell r="K546" t="str">
            <v>C8705068-1-04-6</v>
          </cell>
          <cell r="L546" t="str">
            <v>C8705068-1-04-6</v>
          </cell>
        </row>
        <row r="547">
          <cell r="B547" t="str">
            <v>YEC3805532Kabel baklampa</v>
          </cell>
          <cell r="C547" t="str">
            <v>YEC3805532</v>
          </cell>
          <cell r="D547">
            <v>2017</v>
          </cell>
          <cell r="E547">
            <v>40</v>
          </cell>
          <cell r="F547" t="str">
            <v>0400</v>
          </cell>
          <cell r="G547" t="str">
            <v>J008</v>
          </cell>
          <cell r="H547" t="str">
            <v>R. LIGHT CABLE:</v>
          </cell>
          <cell r="I547" t="str">
            <v>Kabel baklampa</v>
          </cell>
          <cell r="K547" t="str">
            <v>C8705068-1-04-8</v>
          </cell>
          <cell r="L547" t="str">
            <v>C8705068-1-04-8</v>
          </cell>
        </row>
        <row r="548">
          <cell r="B548" t="str">
            <v>YEC3805532Hastighetssensor</v>
          </cell>
          <cell r="C548" t="str">
            <v>YEC3805532</v>
          </cell>
          <cell r="D548">
            <v>2017</v>
          </cell>
          <cell r="E548">
            <v>41</v>
          </cell>
          <cell r="F548" t="str">
            <v>0410</v>
          </cell>
          <cell r="G548" t="str">
            <v>J009</v>
          </cell>
          <cell r="H548" t="str">
            <v>SPEED SENSOR:</v>
          </cell>
          <cell r="I548" t="str">
            <v>Hastighetssensor</v>
          </cell>
          <cell r="J548" t="str">
            <v>C8705068-1-04-11, DETECTING WHEEL RPM, CABLE LENGTH:70mm, C8705068-1-04-10 Extension cable for speed sensor: 350mm HIGO/KST at motor end</v>
          </cell>
          <cell r="K548" t="str">
            <v>C8705068-1-0411</v>
          </cell>
          <cell r="L548" t="str">
            <v>C8705068-1-0411</v>
          </cell>
        </row>
        <row r="549">
          <cell r="B549" t="str">
            <v>YEC3805532Batteri</v>
          </cell>
          <cell r="C549" t="str">
            <v>YEC3805532</v>
          </cell>
          <cell r="D549">
            <v>2017</v>
          </cell>
          <cell r="E549">
            <v>42</v>
          </cell>
          <cell r="F549" t="str">
            <v>0420</v>
          </cell>
          <cell r="G549" t="str">
            <v>J002</v>
          </cell>
          <cell r="H549" t="str">
            <v>BATTERY:</v>
          </cell>
          <cell r="I549" t="str">
            <v>Batteri</v>
          </cell>
          <cell r="J549" t="str">
            <v>C8705058-3-11BK, SF-06 36V / 11.6Ah w/o logo WITH SMART BMS, Crescent E-GOING GRAPHIC</v>
          </cell>
          <cell r="K549" t="str">
            <v>C8705058-3-11BK</v>
          </cell>
          <cell r="L549" t="str">
            <v>C8705058-3-11EA</v>
          </cell>
        </row>
        <row r="550">
          <cell r="B550" t="str">
            <v>YEC3805532Batterihållare</v>
          </cell>
          <cell r="C550" t="str">
            <v>YEC3805532</v>
          </cell>
          <cell r="D550">
            <v>2017</v>
          </cell>
          <cell r="E550">
            <v>43</v>
          </cell>
          <cell r="F550" t="str">
            <v>0430</v>
          </cell>
          <cell r="G550" t="str">
            <v>J003</v>
          </cell>
          <cell r="H550" t="str">
            <v>BATTERY HOLDER/Slider</v>
          </cell>
          <cell r="I550" t="str">
            <v>Batterihållare</v>
          </cell>
          <cell r="J550" t="str">
            <v>C8705058-5 BATTERY HOLDER WITH 500mm BAFANG CABLE FOR MAX MIDDLE SYSTEM ( D/T TYPE ) WITH KEY CYLINDER FOB: 7USD</v>
          </cell>
          <cell r="K550" t="str">
            <v>C8705058-5</v>
          </cell>
          <cell r="L550" t="str">
            <v>C8705058-5</v>
          </cell>
        </row>
        <row r="551">
          <cell r="B551" t="str">
            <v>YEC3805532Batteriladdare</v>
          </cell>
          <cell r="C551" t="str">
            <v>YEC3805532</v>
          </cell>
          <cell r="D551">
            <v>2017</v>
          </cell>
          <cell r="E551">
            <v>44</v>
          </cell>
          <cell r="F551" t="str">
            <v>0440</v>
          </cell>
          <cell r="G551" t="str">
            <v>J010</v>
          </cell>
          <cell r="H551" t="str">
            <v>CHARGER:</v>
          </cell>
          <cell r="I551" t="str">
            <v>Batteriladdare</v>
          </cell>
          <cell r="J551" t="str">
            <v>C8705058-02, (CHARGER 2A    # NO:CZ2AG2JE7)  CHARGER FOR PHYLION BATTERY</v>
          </cell>
          <cell r="K551" t="str">
            <v>C8705058-02</v>
          </cell>
          <cell r="L551" t="str">
            <v>C8705058-02</v>
          </cell>
        </row>
        <row r="552">
          <cell r="B552" t="str">
            <v>YEC3805532Kontrollbox</v>
          </cell>
          <cell r="C552" t="str">
            <v>YEC3805532</v>
          </cell>
          <cell r="D552">
            <v>2017</v>
          </cell>
          <cell r="E552">
            <v>45</v>
          </cell>
          <cell r="F552" t="str">
            <v>0450</v>
          </cell>
          <cell r="G552" t="str">
            <v>J011</v>
          </cell>
          <cell r="H552" t="str">
            <v>Controller</v>
          </cell>
          <cell r="I552" t="str">
            <v>Kontrollbox</v>
          </cell>
          <cell r="J552" t="str">
            <v>included into the motor</v>
          </cell>
          <cell r="K552" t="str">
            <v>C8705068-1-12</v>
          </cell>
          <cell r="L552" t="str">
            <v>C8705068-1-12</v>
          </cell>
        </row>
        <row r="553">
          <cell r="B553" t="str">
            <v>YEC3805532Växelöra</v>
          </cell>
          <cell r="C553" t="str">
            <v>YEC3805532</v>
          </cell>
          <cell r="D553">
            <v>2017</v>
          </cell>
          <cell r="E553">
            <v>46</v>
          </cell>
          <cell r="F553" t="str">
            <v>0460</v>
          </cell>
          <cell r="G553" t="str">
            <v>D005</v>
          </cell>
          <cell r="H553" t="str">
            <v>Gear hanger</v>
          </cell>
          <cell r="I553" t="str">
            <v>Växelöra</v>
          </cell>
          <cell r="K553" t="str">
            <v>C1350087</v>
          </cell>
          <cell r="L553" t="str">
            <v>C1350087</v>
          </cell>
        </row>
        <row r="554">
          <cell r="B554" t="str">
            <v>YEC3805533RAM</v>
          </cell>
          <cell r="C554" t="str">
            <v>YEC3805533</v>
          </cell>
          <cell r="D554">
            <v>2017</v>
          </cell>
          <cell r="E554">
            <v>1</v>
          </cell>
          <cell r="F554" t="str">
            <v>0010</v>
          </cell>
          <cell r="G554" t="str">
            <v>A001</v>
          </cell>
          <cell r="H554" t="str">
            <v>PAINTED FRAME</v>
          </cell>
          <cell r="I554" t="str">
            <v>RAM</v>
          </cell>
          <cell r="J554" t="str">
            <v>Orange</v>
          </cell>
          <cell r="K554" t="str">
            <v>FRAME</v>
          </cell>
          <cell r="L554" t="e">
            <v>#N/A</v>
          </cell>
        </row>
        <row r="555">
          <cell r="B555" t="str">
            <v>YEC3805533Framgaffel</v>
          </cell>
          <cell r="C555" t="str">
            <v>YEC3805533</v>
          </cell>
          <cell r="D555">
            <v>2017</v>
          </cell>
          <cell r="E555">
            <v>2</v>
          </cell>
          <cell r="F555" t="str">
            <v>0020</v>
          </cell>
          <cell r="G555" t="str">
            <v>A002</v>
          </cell>
          <cell r="H555" t="str">
            <v>PAINTED FORK</v>
          </cell>
          <cell r="I555" t="str">
            <v>Framgaffel</v>
          </cell>
          <cell r="K555" t="str">
            <v>FORK</v>
          </cell>
          <cell r="L555" t="e">
            <v>#N/A</v>
          </cell>
        </row>
        <row r="556">
          <cell r="B556" t="str">
            <v>YEC3805533Styrlager</v>
          </cell>
          <cell r="C556" t="str">
            <v>YEC3805533</v>
          </cell>
          <cell r="D556">
            <v>2017</v>
          </cell>
          <cell r="E556">
            <v>3</v>
          </cell>
          <cell r="F556" t="str">
            <v>0030</v>
          </cell>
          <cell r="G556" t="str">
            <v>B001</v>
          </cell>
          <cell r="H556" t="str">
            <v>Head Set</v>
          </cell>
          <cell r="I556" t="str">
            <v>Styrlager</v>
          </cell>
          <cell r="J556" t="str">
            <v xml:space="preserve">C2105069 HST STbk 1"18 iA 9 44  TH-N10P w/o cap, + C2105053 Black w/o graphic </v>
          </cell>
          <cell r="K556" t="str">
            <v>C2105069</v>
          </cell>
          <cell r="L556" t="str">
            <v>C2100160</v>
          </cell>
        </row>
        <row r="557">
          <cell r="B557" t="str">
            <v xml:space="preserve">YEC3805533Styrstam </v>
          </cell>
          <cell r="C557" t="str">
            <v>YEC3805533</v>
          </cell>
          <cell r="D557">
            <v>2017</v>
          </cell>
          <cell r="E557">
            <v>4</v>
          </cell>
          <cell r="F557" t="str">
            <v>0040</v>
          </cell>
          <cell r="G557" t="str">
            <v>B002</v>
          </cell>
          <cell r="H557" t="str">
            <v>Handlebar Stem</v>
          </cell>
          <cell r="I557" t="str">
            <v xml:space="preserve">Styrstam </v>
          </cell>
          <cell r="J557" t="str">
            <v>C2205503-110 AS-TEC3  ALLOY BAR BORE:31.8MM ID: 28.6MM, 7DEG, (EN-M), ,STAINLESS BOLT  ED BLACK W/OBVIOUS LOGO EXT: 110MM EN:14766</v>
          </cell>
          <cell r="K557" t="str">
            <v>C2205503-110</v>
          </cell>
          <cell r="L557" t="str">
            <v>C2200152-110</v>
          </cell>
        </row>
        <row r="558">
          <cell r="B558" t="str">
            <v>YEC3805533Styre</v>
          </cell>
          <cell r="C558" t="str">
            <v>YEC3805533</v>
          </cell>
          <cell r="D558">
            <v>2017</v>
          </cell>
          <cell r="E558">
            <v>5</v>
          </cell>
          <cell r="F558" t="str">
            <v>0050</v>
          </cell>
          <cell r="G558" t="str">
            <v>B003</v>
          </cell>
          <cell r="H558" t="str">
            <v>Handelbar</v>
          </cell>
          <cell r="I558" t="str">
            <v>Styre</v>
          </cell>
          <cell r="J558" t="str">
            <v xml:space="preserve">C2305979 HB-FB12  FLAT BAR ALLOY 6061 DB, 31.8MM W:620MM, 5D, ANODIZED GREY W/OBVIOUS LOGO  </v>
          </cell>
          <cell r="K558" t="str">
            <v>C2305979</v>
          </cell>
          <cell r="L558" t="str">
            <v>C2300248</v>
          </cell>
        </row>
        <row r="559">
          <cell r="B559" t="str">
            <v>YEC3805533Bromsgrepp H</v>
          </cell>
          <cell r="C559" t="str">
            <v>YEC3805533</v>
          </cell>
          <cell r="D559">
            <v>2017</v>
          </cell>
          <cell r="E559">
            <v>6</v>
          </cell>
          <cell r="F559" t="str">
            <v>0060</v>
          </cell>
          <cell r="G559" t="str">
            <v>C002</v>
          </cell>
          <cell r="H559" t="str">
            <v>Brake Lever R</v>
          </cell>
          <cell r="I559" t="str">
            <v>Bromsgrepp H</v>
          </cell>
          <cell r="J559" t="str">
            <v>inkl in brake</v>
          </cell>
          <cell r="K559" t="str">
            <v>Shimano</v>
          </cell>
          <cell r="L559" t="str">
            <v>Kontakta SHIMANO</v>
          </cell>
        </row>
        <row r="560">
          <cell r="B560" t="str">
            <v>YEC3805533Bromsgrepp V</v>
          </cell>
          <cell r="C560" t="str">
            <v>YEC3805533</v>
          </cell>
          <cell r="D560">
            <v>2017</v>
          </cell>
          <cell r="E560">
            <v>7</v>
          </cell>
          <cell r="F560" t="str">
            <v>0070</v>
          </cell>
          <cell r="G560" t="str">
            <v>C001</v>
          </cell>
          <cell r="H560" t="str">
            <v>Brake Lever L</v>
          </cell>
          <cell r="I560" t="str">
            <v>Bromsgrepp V</v>
          </cell>
          <cell r="J560" t="str">
            <v>inkl in brake</v>
          </cell>
          <cell r="K560" t="str">
            <v>Shimano</v>
          </cell>
          <cell r="L560" t="str">
            <v>Kontakta SHIMANO</v>
          </cell>
        </row>
        <row r="561">
          <cell r="B561" t="str">
            <v>YEC3805533Växelreglage H</v>
          </cell>
          <cell r="C561" t="str">
            <v>YEC3805533</v>
          </cell>
          <cell r="D561">
            <v>2017</v>
          </cell>
          <cell r="E561">
            <v>8</v>
          </cell>
          <cell r="F561" t="str">
            <v>0080</v>
          </cell>
          <cell r="G561" t="str">
            <v>D002</v>
          </cell>
          <cell r="H561" t="str">
            <v>Shift Lever R</v>
          </cell>
          <cell r="I561" t="str">
            <v>Växelreglage H</v>
          </cell>
          <cell r="J561" t="str">
            <v>KSLM610RA SL 10R STbk TRG 2050 DEORE SHI'2014</v>
          </cell>
          <cell r="K561" t="str">
            <v>KSLM610RA</v>
          </cell>
          <cell r="L561" t="str">
            <v>Kontakta SHIMANO</v>
          </cell>
        </row>
        <row r="562">
          <cell r="B562" t="str">
            <v>YEC3805533Växelreglage V</v>
          </cell>
          <cell r="C562" t="str">
            <v>YEC3805533</v>
          </cell>
          <cell r="D562">
            <v>2017</v>
          </cell>
          <cell r="E562">
            <v>9</v>
          </cell>
          <cell r="F562" t="str">
            <v>0090</v>
          </cell>
          <cell r="G562" t="str">
            <v>D001</v>
          </cell>
          <cell r="H562" t="str">
            <v>Shift Lever L</v>
          </cell>
          <cell r="I562" t="str">
            <v>Växelreglage V</v>
          </cell>
          <cell r="L562" t="e">
            <v>#N/A</v>
          </cell>
        </row>
        <row r="563">
          <cell r="B563" t="str">
            <v>YEC3805533Handtag par</v>
          </cell>
          <cell r="C563" t="str">
            <v>YEC3805533</v>
          </cell>
          <cell r="D563">
            <v>2017</v>
          </cell>
          <cell r="E563">
            <v>10</v>
          </cell>
          <cell r="F563" t="str">
            <v>0100</v>
          </cell>
          <cell r="G563" t="str">
            <v>B004</v>
          </cell>
          <cell r="H563" t="str">
            <v>Grip R</v>
          </cell>
          <cell r="I563" t="str">
            <v>Handtag par</v>
          </cell>
          <cell r="J563" t="str">
            <v>C2505504 TEC VLG-1600D2 130MM BLACK/GREY</v>
          </cell>
          <cell r="K563" t="str">
            <v>C2505504</v>
          </cell>
          <cell r="L563" t="str">
            <v>C2500188</v>
          </cell>
        </row>
        <row r="564">
          <cell r="B564" t="str">
            <v>YEC3805533Frambroms</v>
          </cell>
          <cell r="C564" t="str">
            <v>YEC3805533</v>
          </cell>
          <cell r="D564">
            <v>2017</v>
          </cell>
          <cell r="E564">
            <v>11</v>
          </cell>
          <cell r="F564" t="str">
            <v>0110</v>
          </cell>
          <cell r="G564" t="str">
            <v>C003</v>
          </cell>
          <cell r="H564" t="str">
            <v xml:space="preserve">Brake front </v>
          </cell>
          <cell r="I564" t="str">
            <v>Frambroms</v>
          </cell>
          <cell r="J564" t="str">
            <v>AM365JLFPRX070 DISC BRAKE ASSEMBLED SET/J-Kit,  BL-M365L(L), BR-M365L(F)  W/O ADAPTER, RESIN PAD,  700MM HOSE(SM-BH59 BLACK),   BLACK</v>
          </cell>
          <cell r="K564" t="str">
            <v>AM365JLFPRX070</v>
          </cell>
          <cell r="L564" t="str">
            <v>Kontakta SHIMANO</v>
          </cell>
        </row>
        <row r="565">
          <cell r="B565" t="str">
            <v>YEC3805533Bakbroms</v>
          </cell>
          <cell r="C565" t="str">
            <v>YEC3805533</v>
          </cell>
          <cell r="D565">
            <v>2017</v>
          </cell>
          <cell r="E565">
            <v>12</v>
          </cell>
          <cell r="F565" t="str">
            <v>0120</v>
          </cell>
          <cell r="G565" t="str">
            <v>C004</v>
          </cell>
          <cell r="H565" t="str">
            <v>Brake rear</v>
          </cell>
          <cell r="I565" t="str">
            <v>Bakbroms</v>
          </cell>
          <cell r="J565" t="str">
            <v>AM365JRRXRX145 DISC BRAKE ASSEMBLED SET/J-Kit,  BL-M365L(R), BR-M365L(R)  W/O ADAPTER, RESIN PAD,  1450MM HOSE(SM-BH59 BLACK),  BLACK</v>
          </cell>
          <cell r="K565" t="str">
            <v>AM365JRRXRX145</v>
          </cell>
          <cell r="L565" t="str">
            <v>Kontakta SHIMANO</v>
          </cell>
        </row>
        <row r="566">
          <cell r="B566" t="str">
            <v>YEC3805533Vevlager</v>
          </cell>
          <cell r="C566" t="str">
            <v>YEC3805533</v>
          </cell>
          <cell r="D566">
            <v>2017</v>
          </cell>
          <cell r="E566">
            <v>13</v>
          </cell>
          <cell r="F566" t="str">
            <v>0130</v>
          </cell>
          <cell r="G566" t="str">
            <v>E001</v>
          </cell>
          <cell r="H566" t="str">
            <v xml:space="preserve">BB-set </v>
          </cell>
          <cell r="I566" t="str">
            <v>Vevlager</v>
          </cell>
          <cell r="K566" t="str">
            <v>INGÅR I MOTORN</v>
          </cell>
          <cell r="L566" t="str">
            <v>Ingår i motorn</v>
          </cell>
        </row>
        <row r="567">
          <cell r="B567" t="str">
            <v>YEC3805533Vevparti</v>
          </cell>
          <cell r="C567" t="str">
            <v>YEC3805533</v>
          </cell>
          <cell r="D567">
            <v>2017</v>
          </cell>
          <cell r="E567">
            <v>14</v>
          </cell>
          <cell r="F567" t="str">
            <v>0140</v>
          </cell>
          <cell r="G567" t="str">
            <v>E002</v>
          </cell>
          <cell r="H567" t="str">
            <v>Front Chainwheel</v>
          </cell>
          <cell r="I567" t="str">
            <v>Vevparti</v>
          </cell>
          <cell r="K567" t="str">
            <v>C3305776-EG</v>
          </cell>
          <cell r="L567" t="str">
            <v>C3305776-EG</v>
          </cell>
        </row>
        <row r="568">
          <cell r="B568" t="str">
            <v>YEC3805533Kedjeskydd</v>
          </cell>
          <cell r="C568" t="str">
            <v>YEC3805533</v>
          </cell>
          <cell r="D568">
            <v>2017</v>
          </cell>
          <cell r="E568">
            <v>15</v>
          </cell>
          <cell r="F568" t="str">
            <v>0150</v>
          </cell>
          <cell r="G568" t="str">
            <v>H001</v>
          </cell>
          <cell r="H568" t="str">
            <v>Chain guard</v>
          </cell>
          <cell r="I568" t="str">
            <v>Kedjeskydd</v>
          </cell>
          <cell r="J568" t="str">
            <v>Included in chainwheel</v>
          </cell>
          <cell r="K568" t="str">
            <v>C8305639</v>
          </cell>
          <cell r="L568" t="str">
            <v>C8305639</v>
          </cell>
        </row>
        <row r="569">
          <cell r="B569" t="str">
            <v>YEC3805533Kedjeskyddsfäste</v>
          </cell>
          <cell r="C569" t="str">
            <v>YEC3805533</v>
          </cell>
          <cell r="D569">
            <v>2017</v>
          </cell>
          <cell r="E569">
            <v>16</v>
          </cell>
          <cell r="F569" t="str">
            <v>0160</v>
          </cell>
          <cell r="G569" t="str">
            <v>H002</v>
          </cell>
          <cell r="H569" t="str">
            <v>Chain guard bracket</v>
          </cell>
          <cell r="I569" t="str">
            <v>Kedjeskyddsfäste</v>
          </cell>
          <cell r="K569" t="str">
            <v>Ingår i kedjeskyddet</v>
          </cell>
          <cell r="L569" t="str">
            <v>Ingår i kedjeskyddet</v>
          </cell>
        </row>
        <row r="570">
          <cell r="B570" t="str">
            <v>YEC3805533Framväxel</v>
          </cell>
          <cell r="C570" t="str">
            <v>YEC3805533</v>
          </cell>
          <cell r="D570">
            <v>2017</v>
          </cell>
          <cell r="E570">
            <v>17</v>
          </cell>
          <cell r="F570" t="str">
            <v>0170</v>
          </cell>
          <cell r="G570" t="str">
            <v>D003</v>
          </cell>
          <cell r="H570" t="str">
            <v>Front Derailleur</v>
          </cell>
          <cell r="I570" t="str">
            <v>Framväxel</v>
          </cell>
          <cell r="J570" t="str">
            <v>w/o</v>
          </cell>
          <cell r="K570" t="str">
            <v>EMPTY</v>
          </cell>
          <cell r="L570" t="e">
            <v>#N/A</v>
          </cell>
        </row>
        <row r="571">
          <cell r="B571" t="str">
            <v>YEC3805533Bakväxel</v>
          </cell>
          <cell r="C571" t="str">
            <v>YEC3805533</v>
          </cell>
          <cell r="D571">
            <v>2017</v>
          </cell>
          <cell r="E571">
            <v>18</v>
          </cell>
          <cell r="F571" t="str">
            <v>0180</v>
          </cell>
          <cell r="G571" t="str">
            <v>D004</v>
          </cell>
          <cell r="H571" t="str">
            <v>Rear Derailleur</v>
          </cell>
          <cell r="I571" t="str">
            <v>Bakväxel</v>
          </cell>
          <cell r="J571" t="str">
            <v>KRDM592SGS DEORE RD FOR 9-SPEED,  SHADOW DESIGN DIRECT ATTACHMENT</v>
          </cell>
          <cell r="K571" t="str">
            <v>KRDM592SGS</v>
          </cell>
          <cell r="L571" t="str">
            <v>Kontakta SHIMANO</v>
          </cell>
        </row>
        <row r="572">
          <cell r="B572" t="str">
            <v>YEC3805533Kedja</v>
          </cell>
          <cell r="C572" t="str">
            <v>YEC3805533</v>
          </cell>
          <cell r="D572">
            <v>2017</v>
          </cell>
          <cell r="E572">
            <v>19</v>
          </cell>
          <cell r="F572" t="str">
            <v>0190</v>
          </cell>
          <cell r="G572" t="str">
            <v>E003</v>
          </cell>
          <cell r="H572" t="str">
            <v xml:space="preserve">Chain </v>
          </cell>
          <cell r="I572" t="str">
            <v>Kedja</v>
          </cell>
          <cell r="J572" t="str">
            <v>KCNE609010114, BICYCLE CHAIN FOR E-BIKE, REAR 10 SPD / FRONT SINGLE,              114 LINKS, W/END PIN</v>
          </cell>
          <cell r="K572" t="str">
            <v>KCNE609010114</v>
          </cell>
          <cell r="L572" t="str">
            <v>Kontakta SHIMANO</v>
          </cell>
        </row>
        <row r="573">
          <cell r="B573" t="str">
            <v>YEC3805533Kassett</v>
          </cell>
          <cell r="C573" t="str">
            <v>YEC3805533</v>
          </cell>
          <cell r="D573">
            <v>2017</v>
          </cell>
          <cell r="E573">
            <v>20</v>
          </cell>
          <cell r="F573" t="str">
            <v>0200</v>
          </cell>
          <cell r="G573" t="str">
            <v>E004</v>
          </cell>
          <cell r="H573" t="str">
            <v>Cassette Sprocket</v>
          </cell>
          <cell r="I573" t="str">
            <v>Kassett</v>
          </cell>
          <cell r="J573" t="str">
            <v xml:space="preserve">KCSHG5010136 CS-HG50-10S 11-36T </v>
          </cell>
          <cell r="K573" t="str">
            <v>KCSHG5010136</v>
          </cell>
          <cell r="L573" t="str">
            <v>Kontakta SHIMANO</v>
          </cell>
        </row>
        <row r="574">
          <cell r="B574" t="str">
            <v>YEC3805533Framhjul</v>
          </cell>
          <cell r="C574" t="str">
            <v>YEC3805533</v>
          </cell>
          <cell r="D574">
            <v>2017</v>
          </cell>
          <cell r="E574">
            <v>21</v>
          </cell>
          <cell r="F574" t="str">
            <v>0210</v>
          </cell>
          <cell r="G574" t="str">
            <v>F001</v>
          </cell>
          <cell r="H574" t="str">
            <v>Front hub</v>
          </cell>
          <cell r="I574" t="str">
            <v>Framhjul</v>
          </cell>
          <cell r="J574" t="str">
            <v>C4305164 FRONT HUB TEC, CL-1420  36H OLD:100MM AXEL:108MM  QR:133MM, FOR CENTER LOCK DISC BRAKE,   W/O ROTOR MOUNT COVER, BLACK, BULK</v>
          </cell>
          <cell r="K574" t="str">
            <v>C4305164</v>
          </cell>
          <cell r="L574" t="str">
            <v>C4100337</v>
          </cell>
        </row>
        <row r="575">
          <cell r="B575" t="str">
            <v>YEC3805533Bakhjul</v>
          </cell>
          <cell r="C575" t="str">
            <v>YEC3805533</v>
          </cell>
          <cell r="D575">
            <v>2017</v>
          </cell>
          <cell r="E575">
            <v>22</v>
          </cell>
          <cell r="F575" t="str">
            <v>0220</v>
          </cell>
          <cell r="G575" t="str">
            <v>F002</v>
          </cell>
          <cell r="H575" t="str">
            <v>Rear hub</v>
          </cell>
          <cell r="I575" t="str">
            <v>Bakhjul</v>
          </cell>
          <cell r="J575" t="str">
            <v>C4405314 FREEHUB TEC, CL-1422 36H 8/9/10-SPEED OLD:135MM AXLE:146MM      QR:170MM, FOR CENTER LOCK DISC BRAKE    W/O ROTOR MOUNT COVER, BLACK, BULK</v>
          </cell>
          <cell r="K575" t="str">
            <v>C4405314</v>
          </cell>
          <cell r="L575" t="str">
            <v>C4200298</v>
          </cell>
        </row>
        <row r="576">
          <cell r="B576" t="str">
            <v>YEC3805533Däck</v>
          </cell>
          <cell r="C576" t="str">
            <v>YEC3805533</v>
          </cell>
          <cell r="D576">
            <v>2017</v>
          </cell>
          <cell r="E576">
            <v>23</v>
          </cell>
          <cell r="F576" t="str">
            <v>0230</v>
          </cell>
          <cell r="G576" t="str">
            <v>F003</v>
          </cell>
          <cell r="H576" t="str">
            <v>Tire</v>
          </cell>
          <cell r="I576" t="str">
            <v>Däck</v>
          </cell>
          <cell r="J576" t="str">
            <v>C4906226 TYR 700X37C Duramax Regular UNDA H-481</v>
          </cell>
          <cell r="K576" t="str">
            <v>C4906226</v>
          </cell>
          <cell r="L576" t="str">
            <v>C4901085</v>
          </cell>
        </row>
        <row r="577">
          <cell r="B577" t="str">
            <v>YEC3805533Skärmar set</v>
          </cell>
          <cell r="C577" t="str">
            <v>YEC3805533</v>
          </cell>
          <cell r="D577">
            <v>2017</v>
          </cell>
          <cell r="E577">
            <v>24</v>
          </cell>
          <cell r="F577" t="str">
            <v>0240</v>
          </cell>
          <cell r="G577" t="str">
            <v>H003</v>
          </cell>
          <cell r="H577" t="str">
            <v xml:space="preserve">Mudguard front   </v>
          </cell>
          <cell r="I577" t="str">
            <v>Skärmar set</v>
          </cell>
          <cell r="J577" t="str">
            <v>C8255845-BK FRONT(6648650030-0999)</v>
          </cell>
          <cell r="K577" t="str">
            <v>C8255845-BK</v>
          </cell>
          <cell r="L577" t="str">
            <v>C8256125-BK / C8255845-BK</v>
          </cell>
        </row>
        <row r="578">
          <cell r="B578" t="str">
            <v>YEC3805533Pakethållare</v>
          </cell>
          <cell r="C578" t="str">
            <v>YEC3805533</v>
          </cell>
          <cell r="D578">
            <v>2017</v>
          </cell>
          <cell r="E578">
            <v>25</v>
          </cell>
          <cell r="F578" t="str">
            <v>0250</v>
          </cell>
          <cell r="G578" t="str">
            <v>H004</v>
          </cell>
          <cell r="H578" t="str">
            <v>Carrier</v>
          </cell>
          <cell r="I578" t="str">
            <v>Pakethållare</v>
          </cell>
          <cell r="J578" t="str">
            <v>W/O</v>
          </cell>
          <cell r="K578" t="str">
            <v>C8205747-BK</v>
          </cell>
          <cell r="L578" t="str">
            <v>C8200052</v>
          </cell>
        </row>
        <row r="579">
          <cell r="B579" t="str">
            <v>YEC3805533Sadel</v>
          </cell>
          <cell r="C579" t="str">
            <v>YEC3805533</v>
          </cell>
          <cell r="D579">
            <v>2017</v>
          </cell>
          <cell r="E579">
            <v>26</v>
          </cell>
          <cell r="F579" t="str">
            <v>0260</v>
          </cell>
          <cell r="G579" t="str">
            <v>G001</v>
          </cell>
          <cell r="H579" t="str">
            <v>Saddle</v>
          </cell>
          <cell r="I579" t="str">
            <v>Sadel</v>
          </cell>
          <cell r="J579" t="str">
            <v>C7106125 TEC ACTIVIUS, GENT 2062 HRM PU MATT,NYLON BASE , BLACK STEEL RAIL W SCALE + CHECKERED RUBBER ON RAIL</v>
          </cell>
          <cell r="K579" t="str">
            <v>C7106125</v>
          </cell>
          <cell r="L579" t="str">
            <v>C7100525</v>
          </cell>
        </row>
        <row r="580">
          <cell r="B580" t="str">
            <v>YEC3805533Sadelstolpe</v>
          </cell>
          <cell r="C580" t="str">
            <v>YEC3805533</v>
          </cell>
          <cell r="D580">
            <v>2017</v>
          </cell>
          <cell r="E580">
            <v>27</v>
          </cell>
          <cell r="F580" t="str">
            <v>0270</v>
          </cell>
          <cell r="G580" t="str">
            <v>G002</v>
          </cell>
          <cell r="H580" t="str">
            <v>Seatpost</v>
          </cell>
          <cell r="I580" t="str">
            <v>Sadelstolpe</v>
          </cell>
          <cell r="J580" t="str">
            <v>C7205559 SP-620 27,2x350MM ALLOY ANODIZED BLACK w OBVIOUS LOGO</v>
          </cell>
          <cell r="K580" t="str">
            <v>C7205559</v>
          </cell>
          <cell r="L580" t="str">
            <v>C7200327-272</v>
          </cell>
        </row>
        <row r="581">
          <cell r="B581" t="str">
            <v>YEC3805533Sadelrörsklämma</v>
          </cell>
          <cell r="C581" t="str">
            <v>YEC3805533</v>
          </cell>
          <cell r="D581">
            <v>2017</v>
          </cell>
          <cell r="E581">
            <v>28</v>
          </cell>
          <cell r="F581" t="str">
            <v>0280</v>
          </cell>
          <cell r="G581" t="str">
            <v>G003</v>
          </cell>
          <cell r="H581" t="str">
            <v>Seat Clamp</v>
          </cell>
          <cell r="I581" t="str">
            <v>Sadelrörsklämma</v>
          </cell>
          <cell r="J581" t="str">
            <v>C7305002 L/C 31.8 MX27 shiny black</v>
          </cell>
          <cell r="K581" t="str">
            <v>C7305002</v>
          </cell>
          <cell r="L581" t="str">
            <v>C7300027-318</v>
          </cell>
        </row>
        <row r="582">
          <cell r="B582" t="str">
            <v>YEC3805533Framlampa</v>
          </cell>
          <cell r="C582" t="str">
            <v>YEC3805533</v>
          </cell>
          <cell r="D582">
            <v>2017</v>
          </cell>
          <cell r="E582">
            <v>29</v>
          </cell>
          <cell r="F582" t="str">
            <v>0290</v>
          </cell>
          <cell r="G582" t="str">
            <v>H005</v>
          </cell>
          <cell r="H582" t="str">
            <v>Front light</v>
          </cell>
          <cell r="I582" t="str">
            <v>Framlampa</v>
          </cell>
          <cell r="K582" t="str">
            <v>C8015191</v>
          </cell>
          <cell r="L582" t="str">
            <v>C8015191</v>
          </cell>
        </row>
        <row r="583">
          <cell r="B583" t="str">
            <v>YEC3805533Baklampa</v>
          </cell>
          <cell r="C583" t="str">
            <v>YEC3805533</v>
          </cell>
          <cell r="D583">
            <v>2017</v>
          </cell>
          <cell r="E583">
            <v>30</v>
          </cell>
          <cell r="F583" t="str">
            <v>0300</v>
          </cell>
          <cell r="G583" t="str">
            <v>H006</v>
          </cell>
          <cell r="H583" t="str">
            <v>Light, Rear</v>
          </cell>
          <cell r="I583" t="str">
            <v>Baklampa</v>
          </cell>
          <cell r="K583" t="str">
            <v>EMPTY</v>
          </cell>
          <cell r="L583" t="e">
            <v>#N/A</v>
          </cell>
        </row>
        <row r="584">
          <cell r="B584" t="str">
            <v>YEC3805533Låssats</v>
          </cell>
          <cell r="C584" t="str">
            <v>YEC3805533</v>
          </cell>
          <cell r="D584">
            <v>2017</v>
          </cell>
          <cell r="E584">
            <v>31</v>
          </cell>
          <cell r="F584" t="str">
            <v>0310</v>
          </cell>
          <cell r="G584" t="str">
            <v>H007</v>
          </cell>
          <cell r="H584" t="str">
            <v>Lock</v>
          </cell>
          <cell r="I584" t="str">
            <v>Låssats</v>
          </cell>
          <cell r="J584" t="str">
            <v>C8405055 AXA SOLID PLUS BLACK</v>
          </cell>
          <cell r="K584" t="str">
            <v>C8405055</v>
          </cell>
          <cell r="L584" t="str">
            <v>C8400053</v>
          </cell>
        </row>
        <row r="585">
          <cell r="B585" t="str">
            <v>YEC3805533Stöd</v>
          </cell>
          <cell r="C585" t="str">
            <v>YEC3805533</v>
          </cell>
          <cell r="D585">
            <v>2017</v>
          </cell>
          <cell r="E585">
            <v>32</v>
          </cell>
          <cell r="F585" t="str">
            <v>0320</v>
          </cell>
          <cell r="G585" t="str">
            <v>H008</v>
          </cell>
          <cell r="H585" t="str">
            <v>Kick stand</v>
          </cell>
          <cell r="I585" t="str">
            <v>Stöd</v>
          </cell>
          <cell r="J585" t="str">
            <v xml:space="preserve">C8105214 Atran Stylo adjustable all black </v>
          </cell>
          <cell r="K585" t="str">
            <v>C8105214</v>
          </cell>
          <cell r="L585" t="str">
            <v>C8100036</v>
          </cell>
        </row>
        <row r="586">
          <cell r="B586" t="str">
            <v>YEC3805533Korg</v>
          </cell>
          <cell r="C586" t="str">
            <v>YEC3805533</v>
          </cell>
          <cell r="D586">
            <v>2017</v>
          </cell>
          <cell r="E586">
            <v>33</v>
          </cell>
          <cell r="F586" t="str">
            <v>0330</v>
          </cell>
          <cell r="G586" t="str">
            <v>H009</v>
          </cell>
          <cell r="H586" t="str">
            <v>Basket / Fr carrier</v>
          </cell>
          <cell r="I586" t="str">
            <v>Korg</v>
          </cell>
          <cell r="K586" t="str">
            <v>EMPTY</v>
          </cell>
          <cell r="L586" t="e">
            <v>#N/A</v>
          </cell>
        </row>
        <row r="587">
          <cell r="B587" t="str">
            <v>YEC3805533Pedaler</v>
          </cell>
          <cell r="C587" t="str">
            <v>YEC3805533</v>
          </cell>
          <cell r="D587">
            <v>2017</v>
          </cell>
          <cell r="E587">
            <v>34</v>
          </cell>
          <cell r="F587" t="str">
            <v>0340</v>
          </cell>
          <cell r="G587" t="str">
            <v>E005</v>
          </cell>
          <cell r="H587" t="str">
            <v xml:space="preserve">Pedal </v>
          </cell>
          <cell r="I587" t="str">
            <v>Pedaler</v>
          </cell>
          <cell r="J587" t="str">
            <v>C3505129 NWL-91 BORON AXLE ED BLACK STEEL CAGE</v>
          </cell>
          <cell r="K587" t="str">
            <v>C3505129</v>
          </cell>
          <cell r="L587" t="str">
            <v>C3500033</v>
          </cell>
        </row>
        <row r="588">
          <cell r="B588" t="str">
            <v>YEC3805533Motor</v>
          </cell>
          <cell r="C588" t="str">
            <v>YEC3805533</v>
          </cell>
          <cell r="D588">
            <v>2017</v>
          </cell>
          <cell r="E588">
            <v>35</v>
          </cell>
          <cell r="F588" t="str">
            <v>0350</v>
          </cell>
          <cell r="G588" t="str">
            <v>J001</v>
          </cell>
          <cell r="H588" t="str">
            <v>DRIVE UNIT:</v>
          </cell>
          <cell r="I588" t="str">
            <v>Motor</v>
          </cell>
          <cell r="J588" t="str">
            <v xml:space="preserve">C8705068-1-01, 36V,250W MOTOR, CONTROLLER, PEDAL ( SPEED&amp;TORQUE ) SENSOR INTERGATED. ASSIST SPEED: 25KM/H, 8 PIN FOR EB-BUS, 3 PIN FOR SPEED SENSOR, </v>
          </cell>
          <cell r="K588" t="str">
            <v>C8705068-1-01</v>
          </cell>
          <cell r="L588" t="str">
            <v>C8705068-1-01</v>
          </cell>
        </row>
        <row r="589">
          <cell r="B589" t="str">
            <v>YEC3805533Display</v>
          </cell>
          <cell r="C589" t="str">
            <v>YEC3805533</v>
          </cell>
          <cell r="D589">
            <v>2017</v>
          </cell>
          <cell r="E589">
            <v>36</v>
          </cell>
          <cell r="F589" t="str">
            <v>0360</v>
          </cell>
          <cell r="G589" t="str">
            <v>J004</v>
          </cell>
          <cell r="H589" t="str">
            <v>DISPLAY:</v>
          </cell>
          <cell r="I589" t="str">
            <v>Display</v>
          </cell>
          <cell r="J589" t="str">
            <v>C8705068-1-19, C10 Display, 36V LCD DISPLAY WITH CALBE LENGTH :100mm, THE SWITCH CABLE LENGTH:250mm</v>
          </cell>
          <cell r="K589" t="str">
            <v>C8705065-1-27S</v>
          </cell>
          <cell r="L589" t="str">
            <v>C8705068-1-27S</v>
          </cell>
        </row>
        <row r="590">
          <cell r="B590" t="str">
            <v>YEC3805533EB-Bus kabel</v>
          </cell>
          <cell r="C590" t="str">
            <v>YEC3805533</v>
          </cell>
          <cell r="D590">
            <v>2017</v>
          </cell>
          <cell r="E590">
            <v>37</v>
          </cell>
          <cell r="F590" t="str">
            <v>0370</v>
          </cell>
          <cell r="G590" t="str">
            <v>J005</v>
          </cell>
          <cell r="H590" t="str">
            <v>EB-BUS CABLE:</v>
          </cell>
          <cell r="I590" t="str">
            <v>EB-Bus kabel</v>
          </cell>
          <cell r="J590" t="str">
            <v>C8705068-1-04-01, 5PIN ( 1340mm ) CONNECT TO CONTROLLER, OTHER SIDE TO DISPLAY, LIGHTING SETS</v>
          </cell>
          <cell r="K590" t="str">
            <v>C8705068-1-04-01</v>
          </cell>
          <cell r="L590" t="e">
            <v>#N/A</v>
          </cell>
        </row>
        <row r="591">
          <cell r="B591" t="str">
            <v>YEC3805533Motorkabel</v>
          </cell>
          <cell r="C591" t="str">
            <v>YEC3805533</v>
          </cell>
          <cell r="D591">
            <v>2017</v>
          </cell>
          <cell r="E591">
            <v>38</v>
          </cell>
          <cell r="F591" t="str">
            <v>0380</v>
          </cell>
          <cell r="G591" t="str">
            <v>J006</v>
          </cell>
          <cell r="H591" t="str">
            <v>POWER CABLE:</v>
          </cell>
          <cell r="I591" t="str">
            <v>Motorkabel</v>
          </cell>
          <cell r="K591" t="str">
            <v>C8705068-1-04-2</v>
          </cell>
          <cell r="L591" t="str">
            <v>C8705068-1-04-2</v>
          </cell>
        </row>
        <row r="592">
          <cell r="B592" t="str">
            <v>YEC3805533Kabel framlampa</v>
          </cell>
          <cell r="C592" t="str">
            <v>YEC3805533</v>
          </cell>
          <cell r="D592">
            <v>2017</v>
          </cell>
          <cell r="E592">
            <v>39</v>
          </cell>
          <cell r="F592" t="str">
            <v>0390</v>
          </cell>
          <cell r="G592" t="str">
            <v>J007</v>
          </cell>
          <cell r="H592" t="str">
            <v>F. LIGHT CABLE:</v>
          </cell>
          <cell r="I592" t="str">
            <v>Kabel framlampa</v>
          </cell>
          <cell r="K592" t="str">
            <v>C8705068-1-04-6</v>
          </cell>
          <cell r="L592" t="str">
            <v>C8705068-1-04-6</v>
          </cell>
        </row>
        <row r="593">
          <cell r="B593" t="str">
            <v>YEC3805533Kabel baklampa</v>
          </cell>
          <cell r="C593" t="str">
            <v>YEC3805533</v>
          </cell>
          <cell r="D593">
            <v>2017</v>
          </cell>
          <cell r="E593">
            <v>40</v>
          </cell>
          <cell r="F593" t="str">
            <v>0400</v>
          </cell>
          <cell r="G593" t="str">
            <v>J008</v>
          </cell>
          <cell r="H593" t="str">
            <v>R. LIGHT CABLE:</v>
          </cell>
          <cell r="I593" t="str">
            <v>Kabel baklampa</v>
          </cell>
          <cell r="K593" t="str">
            <v>C8705068-1-04-8</v>
          </cell>
          <cell r="L593" t="str">
            <v>C8705068-1-04-8</v>
          </cell>
        </row>
        <row r="594">
          <cell r="B594" t="str">
            <v>YEC3805533Hastighetssensor</v>
          </cell>
          <cell r="C594" t="str">
            <v>YEC3805533</v>
          </cell>
          <cell r="D594">
            <v>2017</v>
          </cell>
          <cell r="E594">
            <v>41</v>
          </cell>
          <cell r="F594" t="str">
            <v>0410</v>
          </cell>
          <cell r="G594" t="str">
            <v>J009</v>
          </cell>
          <cell r="H594" t="str">
            <v>SPEED SENSOR:</v>
          </cell>
          <cell r="I594" t="str">
            <v>Hastighetssensor</v>
          </cell>
          <cell r="J594" t="str">
            <v>C8705068-1-04-11, DETECTING WHEEL RPM, CABLE LENGTH:70mm, C8705068-1-04-10 Extension cable for speed sensor: 350mm HIGO/KST at motor end</v>
          </cell>
          <cell r="K594" t="str">
            <v>C8705068-1-0411</v>
          </cell>
          <cell r="L594" t="str">
            <v>C8705068-1-0411</v>
          </cell>
        </row>
        <row r="595">
          <cell r="B595" t="str">
            <v>YEC3805533Batteri</v>
          </cell>
          <cell r="C595" t="str">
            <v>YEC3805533</v>
          </cell>
          <cell r="D595">
            <v>2017</v>
          </cell>
          <cell r="E595">
            <v>42</v>
          </cell>
          <cell r="F595" t="str">
            <v>0420</v>
          </cell>
          <cell r="G595" t="str">
            <v>J002</v>
          </cell>
          <cell r="H595" t="str">
            <v>BATTERY:</v>
          </cell>
          <cell r="I595" t="str">
            <v>Batteri</v>
          </cell>
          <cell r="J595" t="str">
            <v>C8705058-3-11BK, SF-06 36V / 11.6Ah w/o logo WITH SMART BMS, Crescent E-GOING GRAPHIC</v>
          </cell>
          <cell r="K595" t="str">
            <v>C8705058-3-11BK</v>
          </cell>
          <cell r="L595" t="str">
            <v>C8705058-3-11EA</v>
          </cell>
        </row>
        <row r="596">
          <cell r="B596" t="str">
            <v>YEC3805533Batterihållare</v>
          </cell>
          <cell r="C596" t="str">
            <v>YEC3805533</v>
          </cell>
          <cell r="D596">
            <v>2017</v>
          </cell>
          <cell r="E596">
            <v>43</v>
          </cell>
          <cell r="F596" t="str">
            <v>0430</v>
          </cell>
          <cell r="G596" t="str">
            <v>J003</v>
          </cell>
          <cell r="H596" t="str">
            <v>BATTERY HOLDER/Slider</v>
          </cell>
          <cell r="I596" t="str">
            <v>Batterihållare</v>
          </cell>
          <cell r="J596" t="str">
            <v>C8705058-5 BATTERY HOLDER WITH 500mm BAFANG CABLE FOR MAX MIDDLE SYSTEM ( D/T TYPE ) WITH KEY CYLINDER FOB: 7USD</v>
          </cell>
          <cell r="K596" t="str">
            <v>C8705058-5</v>
          </cell>
          <cell r="L596" t="str">
            <v>C8705058-5</v>
          </cell>
        </row>
        <row r="597">
          <cell r="B597" t="str">
            <v>YEC3805533Batteriladdare</v>
          </cell>
          <cell r="C597" t="str">
            <v>YEC3805533</v>
          </cell>
          <cell r="D597">
            <v>2017</v>
          </cell>
          <cell r="E597">
            <v>44</v>
          </cell>
          <cell r="F597" t="str">
            <v>0440</v>
          </cell>
          <cell r="G597" t="str">
            <v>J010</v>
          </cell>
          <cell r="H597" t="str">
            <v>CHARGER:</v>
          </cell>
          <cell r="I597" t="str">
            <v>Batteriladdare</v>
          </cell>
          <cell r="J597" t="str">
            <v>C8705058-02, (CHARGER 2A    # NO:CZ2AG2JE7)  CHARGER FOR PHYLION BATTERY</v>
          </cell>
          <cell r="K597" t="str">
            <v>C8705058-02</v>
          </cell>
          <cell r="L597" t="str">
            <v>C8705058-02</v>
          </cell>
        </row>
        <row r="598">
          <cell r="B598" t="str">
            <v>YEC3805533Kontrollbox</v>
          </cell>
          <cell r="C598" t="str">
            <v>YEC3805533</v>
          </cell>
          <cell r="D598">
            <v>2017</v>
          </cell>
          <cell r="E598">
            <v>45</v>
          </cell>
          <cell r="F598" t="str">
            <v>0450</v>
          </cell>
          <cell r="G598" t="str">
            <v>J011</v>
          </cell>
          <cell r="H598" t="str">
            <v>Controller</v>
          </cell>
          <cell r="I598" t="str">
            <v>Kontrollbox</v>
          </cell>
          <cell r="J598" t="str">
            <v>included into the motor</v>
          </cell>
          <cell r="K598" t="str">
            <v>C8705068-1-12</v>
          </cell>
          <cell r="L598" t="str">
            <v>C8705068-1-12</v>
          </cell>
        </row>
        <row r="599">
          <cell r="B599" t="str">
            <v>YEC3805533Växelöra</v>
          </cell>
          <cell r="C599" t="str">
            <v>YEC3805533</v>
          </cell>
          <cell r="D599">
            <v>2017</v>
          </cell>
          <cell r="E599">
            <v>46</v>
          </cell>
          <cell r="F599" t="str">
            <v>0460</v>
          </cell>
          <cell r="G599" t="str">
            <v>D005</v>
          </cell>
          <cell r="H599" t="str">
            <v>Gear hanger</v>
          </cell>
          <cell r="I599" t="str">
            <v>Växelöra</v>
          </cell>
          <cell r="K599" t="str">
            <v>C1350087</v>
          </cell>
          <cell r="L599" t="str">
            <v>C1350087</v>
          </cell>
        </row>
        <row r="600">
          <cell r="B600" t="str">
            <v>YEC3805534RAM</v>
          </cell>
          <cell r="C600" t="str">
            <v>YEC3805534</v>
          </cell>
          <cell r="D600">
            <v>2018</v>
          </cell>
          <cell r="E600">
            <v>1</v>
          </cell>
          <cell r="F600" t="str">
            <v>0010</v>
          </cell>
          <cell r="G600" t="str">
            <v>A001</v>
          </cell>
          <cell r="H600" t="str">
            <v>PAINTED FRAME</v>
          </cell>
          <cell r="I600" t="str">
            <v>RAM</v>
          </cell>
          <cell r="J600" t="str">
            <v>C7053-550-38034</v>
          </cell>
          <cell r="K600" t="str">
            <v>C7053-550-38034</v>
          </cell>
          <cell r="L600" t="e">
            <v>#N/A</v>
          </cell>
        </row>
        <row r="601">
          <cell r="B601" t="str">
            <v>YEC3805534Framgaffel</v>
          </cell>
          <cell r="C601" t="str">
            <v>YEC3805534</v>
          </cell>
          <cell r="D601">
            <v>2018</v>
          </cell>
          <cell r="E601">
            <v>2</v>
          </cell>
          <cell r="F601" t="str">
            <v>0020</v>
          </cell>
          <cell r="G601" t="str">
            <v>A002</v>
          </cell>
          <cell r="H601" t="str">
            <v>PAINTED FORK</v>
          </cell>
          <cell r="I601" t="str">
            <v>Framgaffel</v>
          </cell>
          <cell r="K601" t="str">
            <v>FORK</v>
          </cell>
          <cell r="L601" t="e">
            <v>#N/A</v>
          </cell>
        </row>
        <row r="602">
          <cell r="B602" t="str">
            <v>YEC3805534Styrlager</v>
          </cell>
          <cell r="C602" t="str">
            <v>YEC3805534</v>
          </cell>
          <cell r="D602">
            <v>2018</v>
          </cell>
          <cell r="E602">
            <v>3</v>
          </cell>
          <cell r="F602" t="str">
            <v>0030</v>
          </cell>
          <cell r="G602" t="str">
            <v>B001</v>
          </cell>
          <cell r="H602" t="str">
            <v>Head Set</v>
          </cell>
          <cell r="I602" t="str">
            <v>Styrlager</v>
          </cell>
          <cell r="J602" t="str">
            <v xml:space="preserve">C2105069 HST STbk 1"18 iA 9 44  TH-N10P w/o cap, + C2105053 Black w/o graphic </v>
          </cell>
          <cell r="K602" t="str">
            <v>C2105069</v>
          </cell>
          <cell r="L602" t="str">
            <v>C2100160</v>
          </cell>
        </row>
        <row r="603">
          <cell r="B603" t="str">
            <v xml:space="preserve">YEC3805534Styrstam </v>
          </cell>
          <cell r="C603" t="str">
            <v>YEC3805534</v>
          </cell>
          <cell r="D603">
            <v>2018</v>
          </cell>
          <cell r="E603">
            <v>4</v>
          </cell>
          <cell r="F603" t="str">
            <v>0040</v>
          </cell>
          <cell r="G603" t="str">
            <v>B002</v>
          </cell>
          <cell r="H603" t="str">
            <v>Handlebar Stem</v>
          </cell>
          <cell r="I603" t="str">
            <v xml:space="preserve">Styrstam </v>
          </cell>
          <cell r="J603" t="str">
            <v>C2205475-105 AHEAD adjust HL TDS-C268-8 FOV SBED, W/O LOGO</v>
          </cell>
          <cell r="K603" t="str">
            <v>C2205475-105</v>
          </cell>
          <cell r="L603" t="str">
            <v>C2200261-105</v>
          </cell>
        </row>
        <row r="604">
          <cell r="B604" t="str">
            <v>YEC3805534Styre</v>
          </cell>
          <cell r="C604" t="str">
            <v>YEC3805534</v>
          </cell>
          <cell r="D604">
            <v>2018</v>
          </cell>
          <cell r="E604">
            <v>5</v>
          </cell>
          <cell r="F604" t="str">
            <v>0050</v>
          </cell>
          <cell r="G604" t="str">
            <v>B003</v>
          </cell>
          <cell r="H604" t="str">
            <v>Handelbar</v>
          </cell>
          <cell r="I604" t="str">
            <v>Styre</v>
          </cell>
          <cell r="J604" t="str">
            <v xml:space="preserve">C2305979 HB-FB12  FLAT BAR ALLOY 6061 DB, 31.8MM W:620MM, 5D, ANODIZED GREY W/OBVIOUS LOGO  </v>
          </cell>
          <cell r="K604" t="str">
            <v>C2305979</v>
          </cell>
          <cell r="L604" t="str">
            <v>C2300248</v>
          </cell>
        </row>
        <row r="605">
          <cell r="B605" t="str">
            <v>YEC3805534Bromsgrepp H</v>
          </cell>
          <cell r="C605" t="str">
            <v>YEC3805534</v>
          </cell>
          <cell r="D605">
            <v>2018</v>
          </cell>
          <cell r="E605">
            <v>6</v>
          </cell>
          <cell r="F605" t="str">
            <v>0060</v>
          </cell>
          <cell r="G605" t="str">
            <v>C002</v>
          </cell>
          <cell r="H605" t="str">
            <v>Brake Lever R</v>
          </cell>
          <cell r="I605" t="str">
            <v>Bromsgrepp H</v>
          </cell>
          <cell r="J605" t="str">
            <v>inkl in brake</v>
          </cell>
          <cell r="K605" t="str">
            <v>Shimano</v>
          </cell>
          <cell r="L605" t="str">
            <v>Kontakta SHIMANO</v>
          </cell>
        </row>
        <row r="606">
          <cell r="B606" t="str">
            <v>YEC3805534Bromsgrepp V</v>
          </cell>
          <cell r="C606" t="str">
            <v>YEC3805534</v>
          </cell>
          <cell r="D606">
            <v>2018</v>
          </cell>
          <cell r="E606">
            <v>7</v>
          </cell>
          <cell r="F606" t="str">
            <v>0070</v>
          </cell>
          <cell r="G606" t="str">
            <v>C001</v>
          </cell>
          <cell r="H606" t="str">
            <v>Brake Lever L</v>
          </cell>
          <cell r="I606" t="str">
            <v>Bromsgrepp V</v>
          </cell>
          <cell r="J606" t="str">
            <v>inkl in brake</v>
          </cell>
          <cell r="K606" t="str">
            <v>Shimano</v>
          </cell>
          <cell r="L606" t="str">
            <v>Kontakta SHIMANO</v>
          </cell>
        </row>
        <row r="607">
          <cell r="B607" t="str">
            <v>YEC3805534Växelreglage H</v>
          </cell>
          <cell r="C607" t="str">
            <v>YEC3805534</v>
          </cell>
          <cell r="D607">
            <v>2018</v>
          </cell>
          <cell r="E607">
            <v>8</v>
          </cell>
          <cell r="F607" t="str">
            <v>0080</v>
          </cell>
          <cell r="G607" t="str">
            <v>D002</v>
          </cell>
          <cell r="H607" t="str">
            <v>Shift Lever R</v>
          </cell>
          <cell r="I607" t="str">
            <v>Växelreglage H</v>
          </cell>
          <cell r="J607" t="str">
            <v>KSLM610RA SL 10R STbk TRG 2050 DEORE SHI'2014</v>
          </cell>
          <cell r="K607" t="str">
            <v>KSLM610RA</v>
          </cell>
          <cell r="L607" t="str">
            <v>Kontakta SHIMANO</v>
          </cell>
        </row>
        <row r="608">
          <cell r="B608" t="str">
            <v>YEC3805534Växelreglage V</v>
          </cell>
          <cell r="C608" t="str">
            <v>YEC3805534</v>
          </cell>
          <cell r="D608">
            <v>2018</v>
          </cell>
          <cell r="E608">
            <v>9</v>
          </cell>
          <cell r="F608" t="str">
            <v>0090</v>
          </cell>
          <cell r="G608" t="str">
            <v>D001</v>
          </cell>
          <cell r="H608" t="str">
            <v>Shift Lever L</v>
          </cell>
          <cell r="I608" t="str">
            <v>Växelreglage V</v>
          </cell>
          <cell r="L608" t="e">
            <v>#N/A</v>
          </cell>
        </row>
        <row r="609">
          <cell r="B609" t="str">
            <v>YEC3805534Handtag par</v>
          </cell>
          <cell r="C609" t="str">
            <v>YEC3805534</v>
          </cell>
          <cell r="D609">
            <v>2018</v>
          </cell>
          <cell r="E609">
            <v>10</v>
          </cell>
          <cell r="F609" t="str">
            <v>0100</v>
          </cell>
          <cell r="G609" t="str">
            <v>B004</v>
          </cell>
          <cell r="H609" t="str">
            <v>Grip R</v>
          </cell>
          <cell r="I609" t="str">
            <v>Handtag par</v>
          </cell>
          <cell r="J609" t="str">
            <v>C2505504 TEC VLG-1600D2 130MM BLACK/GREY</v>
          </cell>
          <cell r="K609" t="str">
            <v>C2505504</v>
          </cell>
          <cell r="L609" t="str">
            <v>C2500188</v>
          </cell>
        </row>
        <row r="610">
          <cell r="B610" t="str">
            <v>YEC3805534Frambroms</v>
          </cell>
          <cell r="C610" t="str">
            <v>YEC3805534</v>
          </cell>
          <cell r="D610">
            <v>2018</v>
          </cell>
          <cell r="E610">
            <v>11</v>
          </cell>
          <cell r="F610" t="str">
            <v>0110</v>
          </cell>
          <cell r="G610" t="str">
            <v>C003</v>
          </cell>
          <cell r="H610" t="str">
            <v xml:space="preserve">Brake front </v>
          </cell>
          <cell r="I610" t="str">
            <v>Frambroms</v>
          </cell>
          <cell r="J610" t="str">
            <v>AM365JLFPRX070 DISC BRAKE ASSEMBLED SET/J-Kit,  BL-M365L(L), BR-M365L(F)  W/O ADAPTER, RESIN PAD,  700MM HOSE(SM-BH59 BLACK),   BLACK</v>
          </cell>
          <cell r="K610" t="str">
            <v>AM365JLFPRX070</v>
          </cell>
          <cell r="L610" t="str">
            <v>Kontakta SHIMANO</v>
          </cell>
        </row>
        <row r="611">
          <cell r="B611" t="str">
            <v>YEC3805534Bakbroms</v>
          </cell>
          <cell r="C611" t="str">
            <v>YEC3805534</v>
          </cell>
          <cell r="D611">
            <v>2018</v>
          </cell>
          <cell r="E611">
            <v>12</v>
          </cell>
          <cell r="F611" t="str">
            <v>0120</v>
          </cell>
          <cell r="G611" t="str">
            <v>C004</v>
          </cell>
          <cell r="H611" t="str">
            <v>Brake rear</v>
          </cell>
          <cell r="I611" t="str">
            <v>Bakbroms</v>
          </cell>
          <cell r="J611" t="str">
            <v>AM365JRRXRX145 DISC BRAKE ASSEMBLED SET/J-Kit,  BL-M365L(R), BR-M365L(R)  W/O ADAPTER, RESIN PAD,  1450MM HOSE(SM-BH59 BLACK),  BLACK</v>
          </cell>
          <cell r="K611" t="str">
            <v>AM365JRRXRX145</v>
          </cell>
          <cell r="L611" t="str">
            <v>Kontakta SHIMANO</v>
          </cell>
        </row>
        <row r="612">
          <cell r="B612" t="str">
            <v>YEC3805534Vevlager</v>
          </cell>
          <cell r="C612" t="str">
            <v>YEC3805534</v>
          </cell>
          <cell r="D612">
            <v>2018</v>
          </cell>
          <cell r="E612">
            <v>13</v>
          </cell>
          <cell r="F612" t="str">
            <v>0130</v>
          </cell>
          <cell r="G612" t="str">
            <v>E001</v>
          </cell>
          <cell r="H612" t="str">
            <v xml:space="preserve">BB-set </v>
          </cell>
          <cell r="I612" t="str">
            <v>Vevlager</v>
          </cell>
          <cell r="K612" t="str">
            <v>INGÅR I MOTORN</v>
          </cell>
          <cell r="L612" t="str">
            <v>Ingår i motorn</v>
          </cell>
        </row>
        <row r="613">
          <cell r="B613" t="str">
            <v>YEC3805534Vevparti</v>
          </cell>
          <cell r="C613" t="str">
            <v>YEC3805534</v>
          </cell>
          <cell r="D613">
            <v>2018</v>
          </cell>
          <cell r="E613">
            <v>14</v>
          </cell>
          <cell r="F613" t="str">
            <v>0140</v>
          </cell>
          <cell r="G613" t="str">
            <v>E002</v>
          </cell>
          <cell r="H613" t="str">
            <v>Front Chainwheel</v>
          </cell>
          <cell r="I613" t="str">
            <v>Vevparti</v>
          </cell>
          <cell r="K613" t="str">
            <v>C3305776-EG</v>
          </cell>
          <cell r="L613" t="str">
            <v>C3305776-EG</v>
          </cell>
        </row>
        <row r="614">
          <cell r="B614" t="str">
            <v>YEC3805534Kedjeskydd</v>
          </cell>
          <cell r="C614" t="str">
            <v>YEC3805534</v>
          </cell>
          <cell r="D614">
            <v>2018</v>
          </cell>
          <cell r="E614">
            <v>15</v>
          </cell>
          <cell r="F614" t="str">
            <v>0150</v>
          </cell>
          <cell r="G614" t="str">
            <v>H001</v>
          </cell>
          <cell r="H614" t="str">
            <v>Chain guard</v>
          </cell>
          <cell r="I614" t="str">
            <v>Kedjeskydd</v>
          </cell>
          <cell r="J614" t="str">
            <v>Included in chainwheel</v>
          </cell>
          <cell r="K614" t="str">
            <v>C8305639</v>
          </cell>
          <cell r="L614" t="str">
            <v>C8305639</v>
          </cell>
        </row>
        <row r="615">
          <cell r="B615" t="str">
            <v>YEC3805534Kedjeskyddsfäste</v>
          </cell>
          <cell r="C615" t="str">
            <v>YEC3805534</v>
          </cell>
          <cell r="D615">
            <v>2018</v>
          </cell>
          <cell r="E615">
            <v>16</v>
          </cell>
          <cell r="F615" t="str">
            <v>0160</v>
          </cell>
          <cell r="G615" t="str">
            <v>H002</v>
          </cell>
          <cell r="H615" t="str">
            <v>Chain guard bracket</v>
          </cell>
          <cell r="I615" t="str">
            <v>Kedjeskyddsfäste</v>
          </cell>
          <cell r="K615" t="str">
            <v>Ingår i kedjeskyddet</v>
          </cell>
          <cell r="L615" t="str">
            <v>Ingår i kedjeskyddet</v>
          </cell>
        </row>
        <row r="616">
          <cell r="B616" t="str">
            <v>YEC3805534Framväxel</v>
          </cell>
          <cell r="C616" t="str">
            <v>YEC3805534</v>
          </cell>
          <cell r="D616">
            <v>2018</v>
          </cell>
          <cell r="E616">
            <v>17</v>
          </cell>
          <cell r="F616" t="str">
            <v>0170</v>
          </cell>
          <cell r="G616" t="str">
            <v>D003</v>
          </cell>
          <cell r="H616" t="str">
            <v>Front Derailleur</v>
          </cell>
          <cell r="I616" t="str">
            <v>Framväxel</v>
          </cell>
          <cell r="J616" t="str">
            <v>w/o</v>
          </cell>
          <cell r="K616" t="str">
            <v>EMPTY</v>
          </cell>
          <cell r="L616" t="e">
            <v>#N/A</v>
          </cell>
        </row>
        <row r="617">
          <cell r="B617" t="str">
            <v>YEC3805534Bakväxel</v>
          </cell>
          <cell r="C617" t="str">
            <v>YEC3805534</v>
          </cell>
          <cell r="D617">
            <v>2018</v>
          </cell>
          <cell r="E617">
            <v>18</v>
          </cell>
          <cell r="F617" t="str">
            <v>0180</v>
          </cell>
          <cell r="G617" t="str">
            <v>D004</v>
          </cell>
          <cell r="H617" t="str">
            <v>Rear Derailleur</v>
          </cell>
          <cell r="I617" t="str">
            <v>Bakväxel</v>
          </cell>
          <cell r="J617" t="str">
            <v xml:space="preserve">KRDM6000SGS DEORE, 10SPEED, SHADOW PLUS </v>
          </cell>
          <cell r="K617" t="str">
            <v>KRDM6000SGS</v>
          </cell>
          <cell r="L617" t="str">
            <v>Kontakta SHIMANO</v>
          </cell>
        </row>
        <row r="618">
          <cell r="B618" t="str">
            <v>YEC3805534Kedja</v>
          </cell>
          <cell r="C618" t="str">
            <v>YEC3805534</v>
          </cell>
          <cell r="D618">
            <v>2018</v>
          </cell>
          <cell r="E618">
            <v>19</v>
          </cell>
          <cell r="F618" t="str">
            <v>0190</v>
          </cell>
          <cell r="G618" t="str">
            <v>E003</v>
          </cell>
          <cell r="H618" t="str">
            <v xml:space="preserve">Chain </v>
          </cell>
          <cell r="I618" t="str">
            <v>Kedja</v>
          </cell>
          <cell r="J618" t="str">
            <v>KCNE609010114, BICYCLE CHAIN FOR E-BIKE, REAR 10 SPD / FRONT SINGLE,              114 LINKS, W/END PIN</v>
          </cell>
          <cell r="K618" t="str">
            <v>KCNE609010114</v>
          </cell>
          <cell r="L618" t="str">
            <v>Kontakta SHIMANO</v>
          </cell>
        </row>
        <row r="619">
          <cell r="B619" t="str">
            <v>YEC3805534Kassett</v>
          </cell>
          <cell r="C619" t="str">
            <v>YEC3805534</v>
          </cell>
          <cell r="D619">
            <v>2018</v>
          </cell>
          <cell r="E619">
            <v>20</v>
          </cell>
          <cell r="F619" t="str">
            <v>0200</v>
          </cell>
          <cell r="G619" t="str">
            <v>E004</v>
          </cell>
          <cell r="H619" t="str">
            <v>Cassette Sprocket</v>
          </cell>
          <cell r="I619" t="str">
            <v>Kassett</v>
          </cell>
          <cell r="J619" t="str">
            <v xml:space="preserve">KCSHG5010136 CS-HG50-10S 11-36T </v>
          </cell>
          <cell r="K619" t="str">
            <v>KCSHG5010136</v>
          </cell>
          <cell r="L619" t="str">
            <v>Kontakta SHIMANO</v>
          </cell>
        </row>
        <row r="620">
          <cell r="B620" t="str">
            <v>YEC3805534Framhjul</v>
          </cell>
          <cell r="C620" t="str">
            <v>YEC3805534</v>
          </cell>
          <cell r="D620">
            <v>2018</v>
          </cell>
          <cell r="E620">
            <v>21</v>
          </cell>
          <cell r="F620" t="str">
            <v>0210</v>
          </cell>
          <cell r="G620" t="str">
            <v>F001</v>
          </cell>
          <cell r="H620" t="str">
            <v>Front hub</v>
          </cell>
          <cell r="I620" t="str">
            <v>Framhjul</v>
          </cell>
          <cell r="J620" t="str">
            <v>C4305191 FRONT HUB, CL-1420  36H OLD:100MM AXEL:108MM  QR:133MM, FOR CENTER LOCK DISC BRAKE,   W/O ROTOR MOUNT COVER, BLACK, BULK</v>
          </cell>
          <cell r="K620" t="str">
            <v>C4305191</v>
          </cell>
          <cell r="L620" t="str">
            <v>C4100337</v>
          </cell>
        </row>
        <row r="621">
          <cell r="B621" t="str">
            <v>YEC3805534Bakhjul</v>
          </cell>
          <cell r="C621" t="str">
            <v>YEC3805534</v>
          </cell>
          <cell r="D621">
            <v>2018</v>
          </cell>
          <cell r="E621">
            <v>22</v>
          </cell>
          <cell r="F621" t="str">
            <v>0220</v>
          </cell>
          <cell r="G621" t="str">
            <v>F002</v>
          </cell>
          <cell r="H621" t="str">
            <v>Rear hub</v>
          </cell>
          <cell r="I621" t="str">
            <v>Bakhjul</v>
          </cell>
          <cell r="J621" t="str">
            <v>C4405342 FREEHUB, CL-1422 36H 8/9/10-SPEED OLD:135MM AXLE:146MM      QR:170MM, FOR CENTER LOCK DISC BRAKE    W/O ROTOR MOUNT COVER, BLACK, BULK</v>
          </cell>
          <cell r="K621" t="str">
            <v>C4405342</v>
          </cell>
          <cell r="L621" t="str">
            <v>C4200298</v>
          </cell>
        </row>
        <row r="622">
          <cell r="B622" t="str">
            <v>YEC3805534Däck</v>
          </cell>
          <cell r="C622" t="str">
            <v>YEC3805534</v>
          </cell>
          <cell r="D622">
            <v>2018</v>
          </cell>
          <cell r="E622">
            <v>23</v>
          </cell>
          <cell r="F622" t="str">
            <v>0230</v>
          </cell>
          <cell r="G622" t="str">
            <v>F003</v>
          </cell>
          <cell r="H622" t="str">
            <v>Tire</v>
          </cell>
          <cell r="I622" t="str">
            <v>Däck</v>
          </cell>
          <cell r="J622" t="str">
            <v>C4906301 700X37C Duramax X-3 E-bike TYR PERGO E H-480</v>
          </cell>
          <cell r="K622" t="str">
            <v>C4906301</v>
          </cell>
          <cell r="L622" t="str">
            <v>C4900410</v>
          </cell>
        </row>
        <row r="623">
          <cell r="B623" t="str">
            <v>YEC3805534Skärmar set</v>
          </cell>
          <cell r="C623" t="str">
            <v>YEC3805534</v>
          </cell>
          <cell r="D623">
            <v>2018</v>
          </cell>
          <cell r="E623">
            <v>24</v>
          </cell>
          <cell r="F623" t="str">
            <v>0240</v>
          </cell>
          <cell r="G623" t="str">
            <v>H003</v>
          </cell>
          <cell r="H623" t="str">
            <v xml:space="preserve">Mudguard front   </v>
          </cell>
          <cell r="I623" t="str">
            <v>Skärmar set</v>
          </cell>
          <cell r="J623" t="str">
            <v>C8255845-BK FRONT(6648650030-0999)</v>
          </cell>
          <cell r="K623" t="str">
            <v>C8255845-BK</v>
          </cell>
          <cell r="L623" t="str">
            <v>C8256125-BK / C8255845-BK</v>
          </cell>
        </row>
        <row r="624">
          <cell r="B624" t="str">
            <v>YEC3805534Pakethållare</v>
          </cell>
          <cell r="C624" t="str">
            <v>YEC3805534</v>
          </cell>
          <cell r="D624">
            <v>2018</v>
          </cell>
          <cell r="E624">
            <v>25</v>
          </cell>
          <cell r="F624" t="str">
            <v>0250</v>
          </cell>
          <cell r="G624" t="str">
            <v>H004</v>
          </cell>
          <cell r="H624" t="str">
            <v>Carrier</v>
          </cell>
          <cell r="I624" t="str">
            <v>Pakethållare</v>
          </cell>
          <cell r="J624" t="str">
            <v>C8205747-BK Sport adj black w/bag support AVS</v>
          </cell>
          <cell r="K624" t="str">
            <v>C8205747-BK</v>
          </cell>
          <cell r="L624" t="str">
            <v>C8200052</v>
          </cell>
        </row>
        <row r="625">
          <cell r="B625" t="str">
            <v>YEC3805534Sadel</v>
          </cell>
          <cell r="C625" t="str">
            <v>YEC3805534</v>
          </cell>
          <cell r="D625">
            <v>2018</v>
          </cell>
          <cell r="E625">
            <v>26</v>
          </cell>
          <cell r="F625" t="str">
            <v>0260</v>
          </cell>
          <cell r="G625" t="str">
            <v>G001</v>
          </cell>
          <cell r="H625" t="str">
            <v>Saddle</v>
          </cell>
          <cell r="I625" t="str">
            <v>Sadel</v>
          </cell>
          <cell r="J625" t="str">
            <v>C7106125 TEC ACTIVIUS, GENT 2062 HRM PU MATT,NYLON BASE , BLACK STEEL RAIL W SCALE + CHECKERED RUBBER ON RAIL</v>
          </cell>
          <cell r="K625" t="str">
            <v>C7106125</v>
          </cell>
          <cell r="L625" t="str">
            <v>C7100525</v>
          </cell>
        </row>
        <row r="626">
          <cell r="B626" t="str">
            <v>YEC3805534Sadelstolpe</v>
          </cell>
          <cell r="C626" t="str">
            <v>YEC3805534</v>
          </cell>
          <cell r="D626">
            <v>2018</v>
          </cell>
          <cell r="E626">
            <v>27</v>
          </cell>
          <cell r="F626" t="str">
            <v>0270</v>
          </cell>
          <cell r="G626" t="str">
            <v>G002</v>
          </cell>
          <cell r="H626" t="str">
            <v>Seatpost</v>
          </cell>
          <cell r="I626" t="str">
            <v>Sadelstolpe</v>
          </cell>
          <cell r="J626" t="str">
            <v>C7205559 SP-620 27,2x350MM ALLOY ANODIZED BLACK w OBVIOUS LOGO</v>
          </cell>
          <cell r="K626" t="str">
            <v>C7205559</v>
          </cell>
          <cell r="L626" t="str">
            <v>C7200327-272</v>
          </cell>
        </row>
        <row r="627">
          <cell r="B627" t="str">
            <v>YEC3805534Sadelrörsklämma</v>
          </cell>
          <cell r="C627" t="str">
            <v>YEC3805534</v>
          </cell>
          <cell r="D627">
            <v>2018</v>
          </cell>
          <cell r="E627">
            <v>28</v>
          </cell>
          <cell r="F627" t="str">
            <v>0280</v>
          </cell>
          <cell r="G627" t="str">
            <v>G003</v>
          </cell>
          <cell r="H627" t="str">
            <v>Seat Clamp</v>
          </cell>
          <cell r="I627" t="str">
            <v>Sadelrörsklämma</v>
          </cell>
          <cell r="J627" t="str">
            <v>C7305002 L/C 31.8 MX27 shiny black</v>
          </cell>
          <cell r="K627" t="str">
            <v>C7305002</v>
          </cell>
          <cell r="L627" t="str">
            <v>C7300027-318</v>
          </cell>
        </row>
        <row r="628">
          <cell r="B628" t="str">
            <v>YEC3805534Framlampa</v>
          </cell>
          <cell r="C628" t="str">
            <v>YEC3805534</v>
          </cell>
          <cell r="D628">
            <v>2018</v>
          </cell>
          <cell r="E628">
            <v>29</v>
          </cell>
          <cell r="F628" t="str">
            <v>0290</v>
          </cell>
          <cell r="G628" t="str">
            <v>H005</v>
          </cell>
          <cell r="H628" t="str">
            <v>Front light</v>
          </cell>
          <cell r="I628" t="str">
            <v>Framlampa</v>
          </cell>
          <cell r="J628" t="str">
            <v xml:space="preserve">C8015191 JY-7070E 30LUX LED headlamp 6V, w/o bracket, 500mm cable with conector for Bafang , 3mm cable  </v>
          </cell>
          <cell r="K628" t="str">
            <v>C8015191</v>
          </cell>
          <cell r="L628" t="str">
            <v>C8015191</v>
          </cell>
        </row>
        <row r="629">
          <cell r="B629" t="str">
            <v>YEC3805534Baklampa</v>
          </cell>
          <cell r="C629" t="str">
            <v>YEC3805534</v>
          </cell>
          <cell r="D629">
            <v>2018</v>
          </cell>
          <cell r="E629">
            <v>30</v>
          </cell>
          <cell r="F629" t="str">
            <v>0300</v>
          </cell>
          <cell r="G629" t="str">
            <v>H006</v>
          </cell>
          <cell r="H629" t="str">
            <v>Light, Rear</v>
          </cell>
          <cell r="I629" t="str">
            <v>Baklampa</v>
          </cell>
          <cell r="J629" t="str">
            <v>C8015183 Buchel E-Bike 6V cc50 (EVI approved)</v>
          </cell>
          <cell r="K629" t="str">
            <v>C8015183</v>
          </cell>
          <cell r="L629" t="str">
            <v>C8015183</v>
          </cell>
        </row>
        <row r="630">
          <cell r="B630" t="str">
            <v>YEC3805534Låssats</v>
          </cell>
          <cell r="C630" t="str">
            <v>YEC3805534</v>
          </cell>
          <cell r="D630">
            <v>2018</v>
          </cell>
          <cell r="E630">
            <v>31</v>
          </cell>
          <cell r="F630" t="str">
            <v>0310</v>
          </cell>
          <cell r="G630" t="str">
            <v>H007</v>
          </cell>
          <cell r="H630" t="str">
            <v>Lock</v>
          </cell>
          <cell r="I630" t="str">
            <v>Låssats</v>
          </cell>
          <cell r="J630" t="str">
            <v>C8405055 AXA SOLID PLUS BLACK</v>
          </cell>
          <cell r="K630" t="str">
            <v>C8405055</v>
          </cell>
          <cell r="L630" t="str">
            <v>C8400053</v>
          </cell>
        </row>
        <row r="631">
          <cell r="B631" t="str">
            <v>YEC3805534Stöd</v>
          </cell>
          <cell r="C631" t="str">
            <v>YEC3805534</v>
          </cell>
          <cell r="D631">
            <v>2018</v>
          </cell>
          <cell r="E631">
            <v>32</v>
          </cell>
          <cell r="F631" t="str">
            <v>0320</v>
          </cell>
          <cell r="G631" t="str">
            <v>H008</v>
          </cell>
          <cell r="H631" t="str">
            <v>Kick stand</v>
          </cell>
          <cell r="I631" t="str">
            <v>Stöd</v>
          </cell>
          <cell r="J631" t="str">
            <v xml:space="preserve">C8105214 Atran Stylo adjustable all black </v>
          </cell>
          <cell r="K631" t="str">
            <v>C8105214</v>
          </cell>
          <cell r="L631" t="str">
            <v>C8100036</v>
          </cell>
        </row>
        <row r="632">
          <cell r="B632" t="str">
            <v>YEC3805534Korg</v>
          </cell>
          <cell r="C632" t="str">
            <v>YEC3805534</v>
          </cell>
          <cell r="D632">
            <v>2018</v>
          </cell>
          <cell r="E632">
            <v>33</v>
          </cell>
          <cell r="F632" t="str">
            <v>0330</v>
          </cell>
          <cell r="G632" t="str">
            <v>H009</v>
          </cell>
          <cell r="H632" t="str">
            <v>Basket / Fr carrier</v>
          </cell>
          <cell r="I632" t="str">
            <v>Korg</v>
          </cell>
          <cell r="K632" t="str">
            <v>EMPTY</v>
          </cell>
          <cell r="L632" t="e">
            <v>#N/A</v>
          </cell>
        </row>
        <row r="633">
          <cell r="B633" t="str">
            <v>YEC3805534Pedaler</v>
          </cell>
          <cell r="C633" t="str">
            <v>YEC3805534</v>
          </cell>
          <cell r="D633">
            <v>2018</v>
          </cell>
          <cell r="E633">
            <v>34</v>
          </cell>
          <cell r="F633" t="str">
            <v>0340</v>
          </cell>
          <cell r="G633" t="str">
            <v>E005</v>
          </cell>
          <cell r="H633" t="str">
            <v xml:space="preserve">Pedal </v>
          </cell>
          <cell r="I633" t="str">
            <v>Pedaler</v>
          </cell>
          <cell r="J633" t="str">
            <v>C3505222 PDS PLbk SD  916 VP-821</v>
          </cell>
          <cell r="K633" t="str">
            <v>C3505222</v>
          </cell>
          <cell r="L633" t="str">
            <v>C3500059</v>
          </cell>
        </row>
        <row r="634">
          <cell r="B634" t="str">
            <v>YEC3805534Motor</v>
          </cell>
          <cell r="C634" t="str">
            <v>YEC3805534</v>
          </cell>
          <cell r="D634">
            <v>2018</v>
          </cell>
          <cell r="E634">
            <v>35</v>
          </cell>
          <cell r="F634" t="str">
            <v>0350</v>
          </cell>
          <cell r="G634" t="str">
            <v>J001</v>
          </cell>
          <cell r="H634" t="str">
            <v>DRIVE UNIT:</v>
          </cell>
          <cell r="I634" t="str">
            <v>Motor</v>
          </cell>
          <cell r="J63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634" t="str">
            <v>C8705068-1-01A</v>
          </cell>
          <cell r="L634" t="str">
            <v>C8705068-1-01</v>
          </cell>
        </row>
        <row r="635">
          <cell r="B635" t="str">
            <v>YEC3805534Display</v>
          </cell>
          <cell r="C635" t="str">
            <v>YEC3805534</v>
          </cell>
          <cell r="D635">
            <v>2018</v>
          </cell>
          <cell r="E635">
            <v>36</v>
          </cell>
          <cell r="F635" t="str">
            <v>0360</v>
          </cell>
          <cell r="G635" t="str">
            <v>J004</v>
          </cell>
          <cell r="H635" t="str">
            <v>DISPLAY:</v>
          </cell>
          <cell r="I635" t="str">
            <v>Display</v>
          </cell>
          <cell r="J635" t="str">
            <v>C8705065-1-27S LCD C10,Silver Alloy e-going logo.cable length:500mm. cable length for switch:200mm,    Chip for BESST system. New dual pivot bracket with 2 plastic inserts (Ø22,2/25,4).</v>
          </cell>
          <cell r="K635" t="str">
            <v>C8705065-1-27S</v>
          </cell>
          <cell r="L635" t="str">
            <v>C8705068-1-27S</v>
          </cell>
        </row>
        <row r="636">
          <cell r="B636" t="str">
            <v>YEC3805534EB-Bus kabel</v>
          </cell>
          <cell r="C636" t="str">
            <v>YEC3805534</v>
          </cell>
          <cell r="D636">
            <v>2018</v>
          </cell>
          <cell r="E636">
            <v>37</v>
          </cell>
          <cell r="F636" t="str">
            <v>0370</v>
          </cell>
          <cell r="G636" t="str">
            <v>J005</v>
          </cell>
          <cell r="H636" t="str">
            <v>EB-BUS CABLE:</v>
          </cell>
          <cell r="I636" t="str">
            <v>EB-Bus kabel</v>
          </cell>
          <cell r="J636" t="str">
            <v>C8705068-1-04-01, 5PIN ( 1340mm ) CONNECT TO CONTROLLER, OTHER SIDE TO DISPLAY, LIGHTING SETS</v>
          </cell>
          <cell r="K636" t="str">
            <v>C8705068-1-04-01</v>
          </cell>
          <cell r="L636" t="e">
            <v>#N/A</v>
          </cell>
        </row>
        <row r="637">
          <cell r="B637" t="str">
            <v>YEC3805534Motorkabel</v>
          </cell>
          <cell r="C637" t="str">
            <v>YEC3805534</v>
          </cell>
          <cell r="D637">
            <v>2018</v>
          </cell>
          <cell r="E637">
            <v>38</v>
          </cell>
          <cell r="F637" t="str">
            <v>0380</v>
          </cell>
          <cell r="G637" t="str">
            <v>J006</v>
          </cell>
          <cell r="H637" t="str">
            <v>POWER CABLE:</v>
          </cell>
          <cell r="I637" t="str">
            <v>Motorkabel</v>
          </cell>
          <cell r="K637" t="str">
            <v>C8705068-1-04-2</v>
          </cell>
          <cell r="L637" t="str">
            <v>C8705068-1-04-2</v>
          </cell>
        </row>
        <row r="638">
          <cell r="B638" t="str">
            <v>YEC3805534Kabel framlampa</v>
          </cell>
          <cell r="C638" t="str">
            <v>YEC3805534</v>
          </cell>
          <cell r="D638">
            <v>2018</v>
          </cell>
          <cell r="E638">
            <v>39</v>
          </cell>
          <cell r="F638" t="str">
            <v>0390</v>
          </cell>
          <cell r="G638" t="str">
            <v>J007</v>
          </cell>
          <cell r="H638" t="str">
            <v>F. LIGHT CABLE:</v>
          </cell>
          <cell r="I638" t="str">
            <v>Kabel framlampa</v>
          </cell>
          <cell r="J638" t="str">
            <v>C8705068-1-04-06, FOR FRONT LIGHT : 1200mm</v>
          </cell>
          <cell r="K638" t="str">
            <v>C8705068-1-04-6</v>
          </cell>
          <cell r="L638" t="str">
            <v>C8705068-1-04-6</v>
          </cell>
        </row>
        <row r="639">
          <cell r="B639" t="str">
            <v>YEC3805534Kabel baklampa</v>
          </cell>
          <cell r="C639" t="str">
            <v>YEC3805534</v>
          </cell>
          <cell r="D639">
            <v>2018</v>
          </cell>
          <cell r="E639">
            <v>40</v>
          </cell>
          <cell r="F639" t="str">
            <v>0400</v>
          </cell>
          <cell r="G639" t="str">
            <v>J008</v>
          </cell>
          <cell r="H639" t="str">
            <v>R. LIGHT CABLE:</v>
          </cell>
          <cell r="I639" t="str">
            <v>Kabel baklampa</v>
          </cell>
          <cell r="J639" t="str">
            <v xml:space="preserve">C8705068-1-04-8  -&gt; C8705058-1-0415 </v>
          </cell>
          <cell r="K639" t="str">
            <v>C8705068-1-04-8</v>
          </cell>
          <cell r="L639" t="str">
            <v>C8705068-1-04-8</v>
          </cell>
        </row>
        <row r="640">
          <cell r="B640" t="str">
            <v>YEC3805534Hastighetssensor</v>
          </cell>
          <cell r="C640" t="str">
            <v>YEC3805534</v>
          </cell>
          <cell r="D640">
            <v>2018</v>
          </cell>
          <cell r="E640">
            <v>41</v>
          </cell>
          <cell r="F640" t="str">
            <v>0410</v>
          </cell>
          <cell r="G640" t="str">
            <v>J009</v>
          </cell>
          <cell r="H640" t="str">
            <v>SPEED SENSOR:</v>
          </cell>
          <cell r="I640" t="str">
            <v>Hastighetssensor</v>
          </cell>
          <cell r="J640" t="str">
            <v>C8705068-1-0411, DETECTING WHEEL RPM, CABLE LENGTH:70mm, C8705068-1-04-10 Extension cable for speed sensor: 350mm HIGO/KST at motor end</v>
          </cell>
          <cell r="K640" t="str">
            <v>C8705068-1-0411</v>
          </cell>
          <cell r="L640" t="str">
            <v>C8705068-1-0411</v>
          </cell>
        </row>
        <row r="641">
          <cell r="B641" t="str">
            <v>YEC3805534Batteri</v>
          </cell>
          <cell r="C641" t="str">
            <v>YEC3805534</v>
          </cell>
          <cell r="D641">
            <v>2018</v>
          </cell>
          <cell r="E641">
            <v>42</v>
          </cell>
          <cell r="F641" t="str">
            <v>0420</v>
          </cell>
          <cell r="G641" t="str">
            <v>J002</v>
          </cell>
          <cell r="H641" t="str">
            <v>BATTERY:</v>
          </cell>
          <cell r="I641" t="str">
            <v>Batteri</v>
          </cell>
          <cell r="J641" t="str">
            <v>C8705058-3-11EA, SF-06 36V / 11.6Ah w/o logo WITH SMART BMS, Crescent E-GOING GRAPHIC ready for EG Access</v>
          </cell>
          <cell r="K641" t="str">
            <v>C8705058-3-11EA</v>
          </cell>
          <cell r="L641" t="str">
            <v>C8705058-3-11EA</v>
          </cell>
        </row>
        <row r="642">
          <cell r="B642" t="str">
            <v>YEC3805534Batterihållare</v>
          </cell>
          <cell r="C642" t="str">
            <v>YEC3805534</v>
          </cell>
          <cell r="D642">
            <v>2018</v>
          </cell>
          <cell r="E642">
            <v>43</v>
          </cell>
          <cell r="F642" t="str">
            <v>0430</v>
          </cell>
          <cell r="G642" t="str">
            <v>J003</v>
          </cell>
          <cell r="H642" t="str">
            <v>BATTERY HOLDER/Slider</v>
          </cell>
          <cell r="I642" t="str">
            <v>Batterihållare</v>
          </cell>
          <cell r="K642" t="str">
            <v>C8705058-5</v>
          </cell>
          <cell r="L642" t="str">
            <v>C8705058-5</v>
          </cell>
        </row>
        <row r="643">
          <cell r="B643" t="str">
            <v>YEC3805534Batteriladdare</v>
          </cell>
          <cell r="C643" t="str">
            <v>YEC3805534</v>
          </cell>
          <cell r="D643">
            <v>2018</v>
          </cell>
          <cell r="E643">
            <v>44</v>
          </cell>
          <cell r="F643" t="str">
            <v>0440</v>
          </cell>
          <cell r="G643" t="str">
            <v>J010</v>
          </cell>
          <cell r="H643" t="str">
            <v>CHARGER:</v>
          </cell>
          <cell r="I643" t="str">
            <v>Batteriladdare</v>
          </cell>
          <cell r="J643" t="str">
            <v>C8705058-02, (CHARGER 2A    # NO:CZ2AG2JE7)  CHARGER FOR PHYLION BATTERY</v>
          </cell>
          <cell r="K643" t="str">
            <v>C8705058-02</v>
          </cell>
          <cell r="L643" t="str">
            <v>C8705058-02</v>
          </cell>
        </row>
        <row r="644">
          <cell r="B644" t="str">
            <v>YEC3805534Kontrollbox</v>
          </cell>
          <cell r="C644" t="str">
            <v>YEC3805534</v>
          </cell>
          <cell r="D644">
            <v>2018</v>
          </cell>
          <cell r="E644">
            <v>45</v>
          </cell>
          <cell r="F644" t="str">
            <v>0450</v>
          </cell>
          <cell r="G644" t="str">
            <v>J011</v>
          </cell>
          <cell r="H644" t="str">
            <v>Controller</v>
          </cell>
          <cell r="I644" t="str">
            <v>Kontrollbox</v>
          </cell>
          <cell r="J644" t="str">
            <v>included into the motor</v>
          </cell>
          <cell r="K644" t="str">
            <v>C8705068-1-12</v>
          </cell>
          <cell r="L644" t="str">
            <v>C8705068-1-12</v>
          </cell>
        </row>
        <row r="645">
          <cell r="B645" t="str">
            <v>YEC3805534Växelöra</v>
          </cell>
          <cell r="C645" t="str">
            <v>YEC3805534</v>
          </cell>
          <cell r="D645">
            <v>2018</v>
          </cell>
          <cell r="E645">
            <v>46</v>
          </cell>
          <cell r="F645" t="str">
            <v>0460</v>
          </cell>
          <cell r="G645" t="str">
            <v>D005</v>
          </cell>
          <cell r="H645" t="str">
            <v>Gear hanger</v>
          </cell>
          <cell r="I645" t="str">
            <v>Växelöra</v>
          </cell>
          <cell r="K645" t="str">
            <v>C1350087</v>
          </cell>
          <cell r="L645" t="str">
            <v>C1350087</v>
          </cell>
        </row>
        <row r="646">
          <cell r="B646" t="str">
            <v>YEC3805535RAM</v>
          </cell>
          <cell r="C646" t="str">
            <v>YEC3805535</v>
          </cell>
          <cell r="D646">
            <v>2018</v>
          </cell>
          <cell r="E646">
            <v>1</v>
          </cell>
          <cell r="F646" t="str">
            <v>0010</v>
          </cell>
          <cell r="G646" t="str">
            <v>A001</v>
          </cell>
          <cell r="H646" t="str">
            <v>PAINTED FRAME</v>
          </cell>
          <cell r="I646" t="str">
            <v>RAM</v>
          </cell>
          <cell r="J646" t="str">
            <v>C7053-550-38035</v>
          </cell>
          <cell r="K646" t="str">
            <v>C7053-550-38035</v>
          </cell>
          <cell r="L646" t="e">
            <v>#N/A</v>
          </cell>
        </row>
        <row r="647">
          <cell r="B647" t="str">
            <v>YEC3805535Framgaffel</v>
          </cell>
          <cell r="C647" t="str">
            <v>YEC3805535</v>
          </cell>
          <cell r="D647">
            <v>2018</v>
          </cell>
          <cell r="E647">
            <v>2</v>
          </cell>
          <cell r="F647" t="str">
            <v>0020</v>
          </cell>
          <cell r="G647" t="str">
            <v>A002</v>
          </cell>
          <cell r="H647" t="str">
            <v>PAINTED FORK</v>
          </cell>
          <cell r="I647" t="str">
            <v>Framgaffel</v>
          </cell>
          <cell r="K647" t="str">
            <v>FORK</v>
          </cell>
          <cell r="L647" t="e">
            <v>#N/A</v>
          </cell>
        </row>
        <row r="648">
          <cell r="B648" t="str">
            <v>YEC3805535Styrlager</v>
          </cell>
          <cell r="C648" t="str">
            <v>YEC3805535</v>
          </cell>
          <cell r="D648">
            <v>2018</v>
          </cell>
          <cell r="E648">
            <v>3</v>
          </cell>
          <cell r="F648" t="str">
            <v>0030</v>
          </cell>
          <cell r="G648" t="str">
            <v>B001</v>
          </cell>
          <cell r="H648" t="str">
            <v>Head Set</v>
          </cell>
          <cell r="I648" t="str">
            <v>Styrlager</v>
          </cell>
          <cell r="J648" t="str">
            <v xml:space="preserve">C2105069 HST STbk 1"18 iA 9 44  TH-N10P w/o cap, + C2105053 Black w/o graphic </v>
          </cell>
          <cell r="K648" t="str">
            <v>C2105069</v>
          </cell>
          <cell r="L648" t="str">
            <v>C2100160</v>
          </cell>
        </row>
        <row r="649">
          <cell r="B649" t="str">
            <v xml:space="preserve">YEC3805535Styrstam </v>
          </cell>
          <cell r="C649" t="str">
            <v>YEC3805535</v>
          </cell>
          <cell r="D649">
            <v>2018</v>
          </cell>
          <cell r="E649">
            <v>4</v>
          </cell>
          <cell r="F649" t="str">
            <v>0040</v>
          </cell>
          <cell r="G649" t="str">
            <v>B002</v>
          </cell>
          <cell r="H649" t="str">
            <v>Handlebar Stem</v>
          </cell>
          <cell r="I649" t="str">
            <v xml:space="preserve">Styrstam </v>
          </cell>
          <cell r="J649" t="str">
            <v>C2205475-105 AHEAD adjust HL TDS-C268-8 FOV SBED, W/O LOGO</v>
          </cell>
          <cell r="K649" t="str">
            <v>C2205475-105</v>
          </cell>
          <cell r="L649" t="str">
            <v>C2200261-105</v>
          </cell>
        </row>
        <row r="650">
          <cell r="B650" t="str">
            <v>YEC3805535Styre</v>
          </cell>
          <cell r="C650" t="str">
            <v>YEC3805535</v>
          </cell>
          <cell r="D650">
            <v>2018</v>
          </cell>
          <cell r="E650">
            <v>5</v>
          </cell>
          <cell r="F650" t="str">
            <v>0050</v>
          </cell>
          <cell r="G650" t="str">
            <v>B003</v>
          </cell>
          <cell r="H650" t="str">
            <v>Handelbar</v>
          </cell>
          <cell r="I650" t="str">
            <v>Styre</v>
          </cell>
          <cell r="J650" t="str">
            <v xml:space="preserve">C2305979 HB-FB12  FLAT BAR ALLOY 6061 DB, 31.8MM W:620MM, 5D, ANODIZED GREY W/OBVIOUS LOGO  </v>
          </cell>
          <cell r="K650" t="str">
            <v>C2305979</v>
          </cell>
          <cell r="L650" t="str">
            <v>C2300248</v>
          </cell>
        </row>
        <row r="651">
          <cell r="B651" t="str">
            <v>YEC3805535Bromsgrepp H</v>
          </cell>
          <cell r="C651" t="str">
            <v>YEC3805535</v>
          </cell>
          <cell r="D651">
            <v>2018</v>
          </cell>
          <cell r="E651">
            <v>6</v>
          </cell>
          <cell r="F651" t="str">
            <v>0060</v>
          </cell>
          <cell r="G651" t="str">
            <v>C002</v>
          </cell>
          <cell r="H651" t="str">
            <v>Brake Lever R</v>
          </cell>
          <cell r="I651" t="str">
            <v>Bromsgrepp H</v>
          </cell>
          <cell r="J651" t="str">
            <v>inkl in brake</v>
          </cell>
          <cell r="K651" t="str">
            <v>Shimano</v>
          </cell>
          <cell r="L651" t="str">
            <v>Kontakta SHIMANO</v>
          </cell>
        </row>
        <row r="652">
          <cell r="B652" t="str">
            <v>YEC3805535Bromsgrepp V</v>
          </cell>
          <cell r="C652" t="str">
            <v>YEC3805535</v>
          </cell>
          <cell r="D652">
            <v>2018</v>
          </cell>
          <cell r="E652">
            <v>7</v>
          </cell>
          <cell r="F652" t="str">
            <v>0070</v>
          </cell>
          <cell r="G652" t="str">
            <v>C001</v>
          </cell>
          <cell r="H652" t="str">
            <v>Brake Lever L</v>
          </cell>
          <cell r="I652" t="str">
            <v>Bromsgrepp V</v>
          </cell>
          <cell r="J652" t="str">
            <v>inkl in brake</v>
          </cell>
          <cell r="K652" t="str">
            <v>Shimano</v>
          </cell>
          <cell r="L652" t="str">
            <v>Kontakta SHIMANO</v>
          </cell>
        </row>
        <row r="653">
          <cell r="B653" t="str">
            <v>YEC3805535Växelreglage H</v>
          </cell>
          <cell r="C653" t="str">
            <v>YEC3805535</v>
          </cell>
          <cell r="D653">
            <v>2018</v>
          </cell>
          <cell r="E653">
            <v>8</v>
          </cell>
          <cell r="F653" t="str">
            <v>0080</v>
          </cell>
          <cell r="G653" t="str">
            <v>D002</v>
          </cell>
          <cell r="H653" t="str">
            <v>Shift Lever R</v>
          </cell>
          <cell r="I653" t="str">
            <v>Växelreglage H</v>
          </cell>
          <cell r="J653" t="str">
            <v>KSLM610RA SL 10R STbk TRG 2050 DEORE SHI'2014</v>
          </cell>
          <cell r="K653" t="str">
            <v>KSLM610RA</v>
          </cell>
          <cell r="L653" t="str">
            <v>Kontakta SHIMANO</v>
          </cell>
        </row>
        <row r="654">
          <cell r="B654" t="str">
            <v>YEC3805535Växelreglage V</v>
          </cell>
          <cell r="C654" t="str">
            <v>YEC3805535</v>
          </cell>
          <cell r="D654">
            <v>2018</v>
          </cell>
          <cell r="E654">
            <v>9</v>
          </cell>
          <cell r="F654" t="str">
            <v>0090</v>
          </cell>
          <cell r="G654" t="str">
            <v>D001</v>
          </cell>
          <cell r="H654" t="str">
            <v>Shift Lever L</v>
          </cell>
          <cell r="I654" t="str">
            <v>Växelreglage V</v>
          </cell>
          <cell r="L654" t="e">
            <v>#N/A</v>
          </cell>
        </row>
        <row r="655">
          <cell r="B655" t="str">
            <v>YEC3805535Handtag par</v>
          </cell>
          <cell r="C655" t="str">
            <v>YEC3805535</v>
          </cell>
          <cell r="D655">
            <v>2018</v>
          </cell>
          <cell r="E655">
            <v>10</v>
          </cell>
          <cell r="F655" t="str">
            <v>0100</v>
          </cell>
          <cell r="G655" t="str">
            <v>B004</v>
          </cell>
          <cell r="H655" t="str">
            <v>Grip R</v>
          </cell>
          <cell r="I655" t="str">
            <v>Handtag par</v>
          </cell>
          <cell r="J655" t="str">
            <v>C2505504 TEC VLG-1600D2 130MM BLACK/GREY</v>
          </cell>
          <cell r="K655" t="str">
            <v>C2505504</v>
          </cell>
          <cell r="L655" t="str">
            <v>C2500188</v>
          </cell>
        </row>
        <row r="656">
          <cell r="B656" t="str">
            <v>YEC3805535Frambroms</v>
          </cell>
          <cell r="C656" t="str">
            <v>YEC3805535</v>
          </cell>
          <cell r="D656">
            <v>2018</v>
          </cell>
          <cell r="E656">
            <v>11</v>
          </cell>
          <cell r="F656" t="str">
            <v>0110</v>
          </cell>
          <cell r="G656" t="str">
            <v>C003</v>
          </cell>
          <cell r="H656" t="str">
            <v xml:space="preserve">Brake front </v>
          </cell>
          <cell r="I656" t="str">
            <v>Frambroms</v>
          </cell>
          <cell r="J656" t="str">
            <v>AM365JLFPRX070 DISC BRAKE ASSEMBLED SET/J-Kit,  BL-M365L(L), BR-M365L(F)  W/O ADAPTER, RESIN PAD,  700MM HOSE(SM-BH59 BLACK),   BLACK</v>
          </cell>
          <cell r="K656" t="str">
            <v>AM365JLFPRX070</v>
          </cell>
          <cell r="L656" t="str">
            <v>Kontakta SHIMANO</v>
          </cell>
        </row>
        <row r="657">
          <cell r="B657" t="str">
            <v>YEC3805535Bakbroms</v>
          </cell>
          <cell r="C657" t="str">
            <v>YEC3805535</v>
          </cell>
          <cell r="D657">
            <v>2018</v>
          </cell>
          <cell r="E657">
            <v>12</v>
          </cell>
          <cell r="F657" t="str">
            <v>0120</v>
          </cell>
          <cell r="G657" t="str">
            <v>C004</v>
          </cell>
          <cell r="H657" t="str">
            <v>Brake rear</v>
          </cell>
          <cell r="I657" t="str">
            <v>Bakbroms</v>
          </cell>
          <cell r="J657" t="str">
            <v>AM365JRRXRX145 DISC BRAKE ASSEMBLED SET/J-Kit,  BL-M365L(R), BR-M365L(R)  W/O ADAPTER, RESIN PAD,  1450MM HOSE(SM-BH59 BLACK),  BLACK</v>
          </cell>
          <cell r="K657" t="str">
            <v>AM365JRRXRX145</v>
          </cell>
          <cell r="L657" t="str">
            <v>Kontakta SHIMANO</v>
          </cell>
        </row>
        <row r="658">
          <cell r="B658" t="str">
            <v>YEC3805535Vevlager</v>
          </cell>
          <cell r="C658" t="str">
            <v>YEC3805535</v>
          </cell>
          <cell r="D658">
            <v>2018</v>
          </cell>
          <cell r="E658">
            <v>13</v>
          </cell>
          <cell r="F658" t="str">
            <v>0130</v>
          </cell>
          <cell r="G658" t="str">
            <v>E001</v>
          </cell>
          <cell r="H658" t="str">
            <v xml:space="preserve">BB-set </v>
          </cell>
          <cell r="I658" t="str">
            <v>Vevlager</v>
          </cell>
          <cell r="K658" t="str">
            <v>INGÅR I MOTORN</v>
          </cell>
          <cell r="L658" t="str">
            <v>Ingår i motorn</v>
          </cell>
        </row>
        <row r="659">
          <cell r="B659" t="str">
            <v>YEC3805535Vevparti</v>
          </cell>
          <cell r="C659" t="str">
            <v>YEC3805535</v>
          </cell>
          <cell r="D659">
            <v>2018</v>
          </cell>
          <cell r="E659">
            <v>14</v>
          </cell>
          <cell r="F659" t="str">
            <v>0140</v>
          </cell>
          <cell r="G659" t="str">
            <v>E002</v>
          </cell>
          <cell r="H659" t="str">
            <v>Front Chainwheel</v>
          </cell>
          <cell r="I659" t="str">
            <v>Vevparti</v>
          </cell>
          <cell r="K659" t="str">
            <v>C3305776-EG</v>
          </cell>
          <cell r="L659" t="str">
            <v>C3305776-EG</v>
          </cell>
        </row>
        <row r="660">
          <cell r="B660" t="str">
            <v>YEC3805535Kedjeskydd</v>
          </cell>
          <cell r="C660" t="str">
            <v>YEC3805535</v>
          </cell>
          <cell r="D660">
            <v>2018</v>
          </cell>
          <cell r="E660">
            <v>15</v>
          </cell>
          <cell r="F660" t="str">
            <v>0150</v>
          </cell>
          <cell r="G660" t="str">
            <v>H001</v>
          </cell>
          <cell r="H660" t="str">
            <v>Chain guard</v>
          </cell>
          <cell r="I660" t="str">
            <v>Kedjeskydd</v>
          </cell>
          <cell r="J660" t="str">
            <v>Included in chainwheel</v>
          </cell>
          <cell r="K660" t="str">
            <v>C8305639</v>
          </cell>
          <cell r="L660" t="str">
            <v>C8305639</v>
          </cell>
        </row>
        <row r="661">
          <cell r="B661" t="str">
            <v>YEC3805535Kedjeskyddsfäste</v>
          </cell>
          <cell r="C661" t="str">
            <v>YEC3805535</v>
          </cell>
          <cell r="D661">
            <v>2018</v>
          </cell>
          <cell r="E661">
            <v>16</v>
          </cell>
          <cell r="F661" t="str">
            <v>0160</v>
          </cell>
          <cell r="G661" t="str">
            <v>H002</v>
          </cell>
          <cell r="H661" t="str">
            <v>Chain guard bracket</v>
          </cell>
          <cell r="I661" t="str">
            <v>Kedjeskyddsfäste</v>
          </cell>
          <cell r="K661" t="str">
            <v>Ingår i kedjeskyddet</v>
          </cell>
          <cell r="L661" t="str">
            <v>Ingår i kedjeskyddet</v>
          </cell>
        </row>
        <row r="662">
          <cell r="B662" t="str">
            <v>YEC3805535Framväxel</v>
          </cell>
          <cell r="C662" t="str">
            <v>YEC3805535</v>
          </cell>
          <cell r="D662">
            <v>2018</v>
          </cell>
          <cell r="E662">
            <v>17</v>
          </cell>
          <cell r="F662" t="str">
            <v>0170</v>
          </cell>
          <cell r="G662" t="str">
            <v>D003</v>
          </cell>
          <cell r="H662" t="str">
            <v>Front Derailleur</v>
          </cell>
          <cell r="I662" t="str">
            <v>Framväxel</v>
          </cell>
          <cell r="J662" t="str">
            <v>w/o</v>
          </cell>
          <cell r="K662" t="str">
            <v>EMPTY</v>
          </cell>
          <cell r="L662" t="e">
            <v>#N/A</v>
          </cell>
        </row>
        <row r="663">
          <cell r="B663" t="str">
            <v>YEC3805535Bakväxel</v>
          </cell>
          <cell r="C663" t="str">
            <v>YEC3805535</v>
          </cell>
          <cell r="D663">
            <v>2018</v>
          </cell>
          <cell r="E663">
            <v>18</v>
          </cell>
          <cell r="F663" t="str">
            <v>0180</v>
          </cell>
          <cell r="G663" t="str">
            <v>D004</v>
          </cell>
          <cell r="H663" t="str">
            <v>Rear Derailleur</v>
          </cell>
          <cell r="I663" t="str">
            <v>Bakväxel</v>
          </cell>
          <cell r="J663" t="str">
            <v xml:space="preserve">KRDM6000SGS DEORE, 10SPEED, SHADOW PLUS </v>
          </cell>
          <cell r="K663" t="str">
            <v>KRDM6000SGS</v>
          </cell>
          <cell r="L663" t="str">
            <v>Kontakta SHIMANO</v>
          </cell>
        </row>
        <row r="664">
          <cell r="B664" t="str">
            <v>YEC3805535Kedja</v>
          </cell>
          <cell r="C664" t="str">
            <v>YEC3805535</v>
          </cell>
          <cell r="D664">
            <v>2018</v>
          </cell>
          <cell r="E664">
            <v>19</v>
          </cell>
          <cell r="F664" t="str">
            <v>0190</v>
          </cell>
          <cell r="G664" t="str">
            <v>E003</v>
          </cell>
          <cell r="H664" t="str">
            <v xml:space="preserve">Chain </v>
          </cell>
          <cell r="I664" t="str">
            <v>Kedja</v>
          </cell>
          <cell r="J664" t="str">
            <v>KCNE609010114, BICYCLE CHAIN FOR E-BIKE, REAR 10 SPD / FRONT SINGLE,              114 LINKS, W/END PIN</v>
          </cell>
          <cell r="K664" t="str">
            <v>KCNE609010114</v>
          </cell>
          <cell r="L664" t="str">
            <v>Kontakta SHIMANO</v>
          </cell>
        </row>
        <row r="665">
          <cell r="B665" t="str">
            <v>YEC3805535Kassett</v>
          </cell>
          <cell r="C665" t="str">
            <v>YEC3805535</v>
          </cell>
          <cell r="D665">
            <v>2018</v>
          </cell>
          <cell r="E665">
            <v>20</v>
          </cell>
          <cell r="F665" t="str">
            <v>0200</v>
          </cell>
          <cell r="G665" t="str">
            <v>E004</v>
          </cell>
          <cell r="H665" t="str">
            <v>Cassette Sprocket</v>
          </cell>
          <cell r="I665" t="str">
            <v>Kassett</v>
          </cell>
          <cell r="J665" t="str">
            <v xml:space="preserve">KCSHG5010136 CS-HG50-10S 11-36T </v>
          </cell>
          <cell r="K665" t="str">
            <v>KCSHG5010136</v>
          </cell>
          <cell r="L665" t="str">
            <v>Kontakta SHIMANO</v>
          </cell>
        </row>
        <row r="666">
          <cell r="B666" t="str">
            <v>YEC3805535Framhjul</v>
          </cell>
          <cell r="C666" t="str">
            <v>YEC3805535</v>
          </cell>
          <cell r="D666">
            <v>2018</v>
          </cell>
          <cell r="E666">
            <v>21</v>
          </cell>
          <cell r="F666" t="str">
            <v>0210</v>
          </cell>
          <cell r="G666" t="str">
            <v>F001</v>
          </cell>
          <cell r="H666" t="str">
            <v>Front hub</v>
          </cell>
          <cell r="I666" t="str">
            <v>Framhjul</v>
          </cell>
          <cell r="J666" t="str">
            <v>C4305191 FRONT HUB, CL-1420  36H OLD:100MM AXEL:108MM  QR:133MM, FOR CENTER LOCK DISC BRAKE,   W/O ROTOR MOUNT COVER, BLACK, BULK</v>
          </cell>
          <cell r="K666" t="str">
            <v>C4305191</v>
          </cell>
          <cell r="L666" t="str">
            <v>C4100337</v>
          </cell>
        </row>
        <row r="667">
          <cell r="B667" t="str">
            <v>YEC3805535Bakhjul</v>
          </cell>
          <cell r="C667" t="str">
            <v>YEC3805535</v>
          </cell>
          <cell r="D667">
            <v>2018</v>
          </cell>
          <cell r="E667">
            <v>22</v>
          </cell>
          <cell r="F667" t="str">
            <v>0220</v>
          </cell>
          <cell r="G667" t="str">
            <v>F002</v>
          </cell>
          <cell r="H667" t="str">
            <v>Rear hub</v>
          </cell>
          <cell r="I667" t="str">
            <v>Bakhjul</v>
          </cell>
          <cell r="J667" t="str">
            <v>C4405342 FREEHUB, CL-1422 36H 8/9/10-SPEED OLD:135MM AXLE:146MM      QR:170MM, FOR CENTER LOCK DISC BRAKE    W/O ROTOR MOUNT COVER, BLACK, BULK</v>
          </cell>
          <cell r="K667" t="str">
            <v>C4405342</v>
          </cell>
          <cell r="L667" t="str">
            <v>C4200298</v>
          </cell>
        </row>
        <row r="668">
          <cell r="B668" t="str">
            <v>YEC3805535Däck</v>
          </cell>
          <cell r="C668" t="str">
            <v>YEC3805535</v>
          </cell>
          <cell r="D668">
            <v>2018</v>
          </cell>
          <cell r="E668">
            <v>23</v>
          </cell>
          <cell r="F668" t="str">
            <v>0230</v>
          </cell>
          <cell r="G668" t="str">
            <v>F003</v>
          </cell>
          <cell r="H668" t="str">
            <v>Tire</v>
          </cell>
          <cell r="I668" t="str">
            <v>Däck</v>
          </cell>
          <cell r="J668" t="str">
            <v>C4906301 700X37C Duramax X-3 E-bike TYR PERGO E H-480</v>
          </cell>
          <cell r="K668" t="str">
            <v>C4906301</v>
          </cell>
          <cell r="L668" t="str">
            <v>C4900410</v>
          </cell>
        </row>
        <row r="669">
          <cell r="B669" t="str">
            <v>YEC3805535Skärmar set</v>
          </cell>
          <cell r="C669" t="str">
            <v>YEC3805535</v>
          </cell>
          <cell r="D669">
            <v>2018</v>
          </cell>
          <cell r="E669">
            <v>24</v>
          </cell>
          <cell r="F669" t="str">
            <v>0240</v>
          </cell>
          <cell r="G669" t="str">
            <v>H003</v>
          </cell>
          <cell r="H669" t="str">
            <v xml:space="preserve">Mudguard front   </v>
          </cell>
          <cell r="I669" t="str">
            <v>Skärmar set</v>
          </cell>
          <cell r="J669" t="str">
            <v>C8255845-BK FRONT(6648650030-0999)</v>
          </cell>
          <cell r="K669" t="str">
            <v>C8255845-BK</v>
          </cell>
          <cell r="L669" t="str">
            <v>C8256125-BK / C8255845-BK</v>
          </cell>
        </row>
        <row r="670">
          <cell r="B670" t="str">
            <v>YEC3805535Pakethållare</v>
          </cell>
          <cell r="C670" t="str">
            <v>YEC3805535</v>
          </cell>
          <cell r="D670">
            <v>2018</v>
          </cell>
          <cell r="E670">
            <v>25</v>
          </cell>
          <cell r="F670" t="str">
            <v>0250</v>
          </cell>
          <cell r="G670" t="str">
            <v>H004</v>
          </cell>
          <cell r="H670" t="str">
            <v>Carrier</v>
          </cell>
          <cell r="I670" t="str">
            <v>Pakethållare</v>
          </cell>
          <cell r="J670" t="str">
            <v>C8205747-BK Sport adj black w/bag support AVS</v>
          </cell>
          <cell r="K670" t="str">
            <v>C8205747-BK</v>
          </cell>
          <cell r="L670" t="str">
            <v>C8200052</v>
          </cell>
        </row>
        <row r="671">
          <cell r="B671" t="str">
            <v>YEC3805535Sadel</v>
          </cell>
          <cell r="C671" t="str">
            <v>YEC3805535</v>
          </cell>
          <cell r="D671">
            <v>2018</v>
          </cell>
          <cell r="E671">
            <v>26</v>
          </cell>
          <cell r="F671" t="str">
            <v>0260</v>
          </cell>
          <cell r="G671" t="str">
            <v>G001</v>
          </cell>
          <cell r="H671" t="str">
            <v>Saddle</v>
          </cell>
          <cell r="I671" t="str">
            <v>Sadel</v>
          </cell>
          <cell r="J671" t="str">
            <v>C7106125 TEC ACTIVIUS, GENT 2062 HRM PU MATT,NYLON BASE , BLACK STEEL RAIL W SCALE + CHECKERED RUBBER ON RAIL</v>
          </cell>
          <cell r="K671" t="str">
            <v>C7106125</v>
          </cell>
          <cell r="L671" t="str">
            <v>C7100525</v>
          </cell>
        </row>
        <row r="672">
          <cell r="B672" t="str">
            <v>YEC3805535Sadelstolpe</v>
          </cell>
          <cell r="C672" t="str">
            <v>YEC3805535</v>
          </cell>
          <cell r="D672">
            <v>2018</v>
          </cell>
          <cell r="E672">
            <v>27</v>
          </cell>
          <cell r="F672" t="str">
            <v>0270</v>
          </cell>
          <cell r="G672" t="str">
            <v>G002</v>
          </cell>
          <cell r="H672" t="str">
            <v>Seatpost</v>
          </cell>
          <cell r="I672" t="str">
            <v>Sadelstolpe</v>
          </cell>
          <cell r="J672" t="str">
            <v>C7205559 SP-620 27,2x350MM ALLOY ANODIZED BLACK w OBVIOUS LOGO</v>
          </cell>
          <cell r="K672" t="str">
            <v>C7205559</v>
          </cell>
          <cell r="L672" t="str">
            <v>C7200327-272</v>
          </cell>
        </row>
        <row r="673">
          <cell r="B673" t="str">
            <v>YEC3805535Sadelrörsklämma</v>
          </cell>
          <cell r="C673" t="str">
            <v>YEC3805535</v>
          </cell>
          <cell r="D673">
            <v>2018</v>
          </cell>
          <cell r="E673">
            <v>28</v>
          </cell>
          <cell r="F673" t="str">
            <v>0280</v>
          </cell>
          <cell r="G673" t="str">
            <v>G003</v>
          </cell>
          <cell r="H673" t="str">
            <v>Seat Clamp</v>
          </cell>
          <cell r="I673" t="str">
            <v>Sadelrörsklämma</v>
          </cell>
          <cell r="J673" t="str">
            <v>C7305002 L/C 31.8 MX27 shiny black</v>
          </cell>
          <cell r="K673" t="str">
            <v>C7305002</v>
          </cell>
          <cell r="L673" t="str">
            <v>C7300027-318</v>
          </cell>
        </row>
        <row r="674">
          <cell r="B674" t="str">
            <v>YEC3805535Framlampa</v>
          </cell>
          <cell r="C674" t="str">
            <v>YEC3805535</v>
          </cell>
          <cell r="D674">
            <v>2018</v>
          </cell>
          <cell r="E674">
            <v>29</v>
          </cell>
          <cell r="F674" t="str">
            <v>0290</v>
          </cell>
          <cell r="G674" t="str">
            <v>H005</v>
          </cell>
          <cell r="H674" t="str">
            <v>Front light</v>
          </cell>
          <cell r="I674" t="str">
            <v>Framlampa</v>
          </cell>
          <cell r="J674" t="str">
            <v xml:space="preserve">C8015191 JY-7070E 30LUX LED headlamp 6V, w/o bracket, 500mm cable with conector for Bafang , 3mm cable  </v>
          </cell>
          <cell r="K674" t="str">
            <v>C8015191</v>
          </cell>
          <cell r="L674" t="str">
            <v>C8015191</v>
          </cell>
        </row>
        <row r="675">
          <cell r="B675" t="str">
            <v>YEC3805535Baklampa</v>
          </cell>
          <cell r="C675" t="str">
            <v>YEC3805535</v>
          </cell>
          <cell r="D675">
            <v>2018</v>
          </cell>
          <cell r="E675">
            <v>30</v>
          </cell>
          <cell r="F675" t="str">
            <v>0300</v>
          </cell>
          <cell r="G675" t="str">
            <v>H006</v>
          </cell>
          <cell r="H675" t="str">
            <v>Light, Rear</v>
          </cell>
          <cell r="I675" t="str">
            <v>Baklampa</v>
          </cell>
          <cell r="J675" t="str">
            <v>C8015183 Buchel E-Bike 6V cc50 (EVI approved)</v>
          </cell>
          <cell r="K675" t="str">
            <v>C8015183</v>
          </cell>
          <cell r="L675" t="str">
            <v>C8015183</v>
          </cell>
        </row>
        <row r="676">
          <cell r="B676" t="str">
            <v>YEC3805535Låssats</v>
          </cell>
          <cell r="C676" t="str">
            <v>YEC3805535</v>
          </cell>
          <cell r="D676">
            <v>2018</v>
          </cell>
          <cell r="E676">
            <v>31</v>
          </cell>
          <cell r="F676" t="str">
            <v>0310</v>
          </cell>
          <cell r="G676" t="str">
            <v>H007</v>
          </cell>
          <cell r="H676" t="str">
            <v>Lock</v>
          </cell>
          <cell r="I676" t="str">
            <v>Låssats</v>
          </cell>
          <cell r="J676" t="str">
            <v>C8405055 AXA SOLID PLUS BLACK</v>
          </cell>
          <cell r="K676" t="str">
            <v>C8405055</v>
          </cell>
          <cell r="L676" t="str">
            <v>C8400053</v>
          </cell>
        </row>
        <row r="677">
          <cell r="B677" t="str">
            <v>YEC3805535Stöd</v>
          </cell>
          <cell r="C677" t="str">
            <v>YEC3805535</v>
          </cell>
          <cell r="D677">
            <v>2018</v>
          </cell>
          <cell r="E677">
            <v>32</v>
          </cell>
          <cell r="F677" t="str">
            <v>0320</v>
          </cell>
          <cell r="G677" t="str">
            <v>H008</v>
          </cell>
          <cell r="H677" t="str">
            <v>Kick stand</v>
          </cell>
          <cell r="I677" t="str">
            <v>Stöd</v>
          </cell>
          <cell r="J677" t="str">
            <v xml:space="preserve">C8105214 Atran Stylo adjustable all black </v>
          </cell>
          <cell r="K677" t="str">
            <v>C8105214</v>
          </cell>
          <cell r="L677" t="str">
            <v>C8100036</v>
          </cell>
        </row>
        <row r="678">
          <cell r="B678" t="str">
            <v>YEC3805535Korg</v>
          </cell>
          <cell r="C678" t="str">
            <v>YEC3805535</v>
          </cell>
          <cell r="D678">
            <v>2018</v>
          </cell>
          <cell r="E678">
            <v>33</v>
          </cell>
          <cell r="F678" t="str">
            <v>0330</v>
          </cell>
          <cell r="G678" t="str">
            <v>H009</v>
          </cell>
          <cell r="H678" t="str">
            <v>Basket / Fr carrier</v>
          </cell>
          <cell r="I678" t="str">
            <v>Korg</v>
          </cell>
          <cell r="K678" t="str">
            <v>EMPTY</v>
          </cell>
          <cell r="L678" t="e">
            <v>#N/A</v>
          </cell>
        </row>
        <row r="679">
          <cell r="B679" t="str">
            <v>YEC3805535Pedaler</v>
          </cell>
          <cell r="C679" t="str">
            <v>YEC3805535</v>
          </cell>
          <cell r="D679">
            <v>2018</v>
          </cell>
          <cell r="E679">
            <v>34</v>
          </cell>
          <cell r="F679" t="str">
            <v>0340</v>
          </cell>
          <cell r="G679" t="str">
            <v>E005</v>
          </cell>
          <cell r="H679" t="str">
            <v xml:space="preserve">Pedal </v>
          </cell>
          <cell r="I679" t="str">
            <v>Pedaler</v>
          </cell>
          <cell r="J679" t="str">
            <v>C3505222 PDS PLbk SD  916 VP-821</v>
          </cell>
          <cell r="K679" t="str">
            <v>C3505222</v>
          </cell>
          <cell r="L679" t="str">
            <v>C3500059</v>
          </cell>
        </row>
        <row r="680">
          <cell r="B680" t="str">
            <v>YEC3805535Motor</v>
          </cell>
          <cell r="C680" t="str">
            <v>YEC3805535</v>
          </cell>
          <cell r="D680">
            <v>2018</v>
          </cell>
          <cell r="E680">
            <v>35</v>
          </cell>
          <cell r="F680" t="str">
            <v>0350</v>
          </cell>
          <cell r="G680" t="str">
            <v>J001</v>
          </cell>
          <cell r="H680" t="str">
            <v>DRIVE UNIT:</v>
          </cell>
          <cell r="I680" t="str">
            <v>Motor</v>
          </cell>
          <cell r="J68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680" t="str">
            <v>C8705068-1-01A</v>
          </cell>
          <cell r="L680" t="str">
            <v>C8705068-1-01</v>
          </cell>
        </row>
        <row r="681">
          <cell r="B681" t="str">
            <v>YEC3805535Display</v>
          </cell>
          <cell r="C681" t="str">
            <v>YEC3805535</v>
          </cell>
          <cell r="D681">
            <v>2018</v>
          </cell>
          <cell r="E681">
            <v>36</v>
          </cell>
          <cell r="F681" t="str">
            <v>0360</v>
          </cell>
          <cell r="G681" t="str">
            <v>J004</v>
          </cell>
          <cell r="H681" t="str">
            <v>DISPLAY:</v>
          </cell>
          <cell r="I681" t="str">
            <v>Display</v>
          </cell>
          <cell r="J681" t="str">
            <v>C8705065-1-27S LCD C10,Silver Alloy e-going logo.cable length:500mm. cable length for switch:200mm,    Chip for BESST system. New dual pivot bracket with 2 plastic inserts (Ø22,2/25,4).</v>
          </cell>
          <cell r="K681" t="str">
            <v>C8705065-1-27S</v>
          </cell>
          <cell r="L681" t="str">
            <v>C8705068-1-27S</v>
          </cell>
        </row>
        <row r="682">
          <cell r="B682" t="str">
            <v>YEC3805535EB-Bus kabel</v>
          </cell>
          <cell r="C682" t="str">
            <v>YEC3805535</v>
          </cell>
          <cell r="D682">
            <v>2018</v>
          </cell>
          <cell r="E682">
            <v>37</v>
          </cell>
          <cell r="F682" t="str">
            <v>0370</v>
          </cell>
          <cell r="G682" t="str">
            <v>J005</v>
          </cell>
          <cell r="H682" t="str">
            <v>EB-BUS CABLE:</v>
          </cell>
          <cell r="I682" t="str">
            <v>EB-Bus kabel</v>
          </cell>
          <cell r="J682" t="str">
            <v>C8705068-1-04-01, 5PIN ( 1340mm ) CONNECT TO CONTROLLER, OTHER SIDE TO DISPLAY, LIGHTING SETS</v>
          </cell>
          <cell r="K682" t="str">
            <v>C8705068-1-04-01</v>
          </cell>
          <cell r="L682" t="e">
            <v>#N/A</v>
          </cell>
        </row>
        <row r="683">
          <cell r="B683" t="str">
            <v>YEC3805535Motorkabel</v>
          </cell>
          <cell r="C683" t="str">
            <v>YEC3805535</v>
          </cell>
          <cell r="D683">
            <v>2018</v>
          </cell>
          <cell r="E683">
            <v>38</v>
          </cell>
          <cell r="F683" t="str">
            <v>0380</v>
          </cell>
          <cell r="G683" t="str">
            <v>J006</v>
          </cell>
          <cell r="H683" t="str">
            <v>POWER CABLE:</v>
          </cell>
          <cell r="I683" t="str">
            <v>Motorkabel</v>
          </cell>
          <cell r="K683" t="str">
            <v>C8705068-1-04-2</v>
          </cell>
          <cell r="L683" t="str">
            <v>C8705068-1-04-2</v>
          </cell>
        </row>
        <row r="684">
          <cell r="B684" t="str">
            <v>YEC3805535Kabel framlampa</v>
          </cell>
          <cell r="C684" t="str">
            <v>YEC3805535</v>
          </cell>
          <cell r="D684">
            <v>2018</v>
          </cell>
          <cell r="E684">
            <v>39</v>
          </cell>
          <cell r="F684" t="str">
            <v>0390</v>
          </cell>
          <cell r="G684" t="str">
            <v>J007</v>
          </cell>
          <cell r="H684" t="str">
            <v>F. LIGHT CABLE:</v>
          </cell>
          <cell r="I684" t="str">
            <v>Kabel framlampa</v>
          </cell>
          <cell r="J684" t="str">
            <v>C8705068-1-04-06, FOR FRONT LIGHT : 1200mm</v>
          </cell>
          <cell r="K684" t="str">
            <v>C8705068-1-04-6</v>
          </cell>
          <cell r="L684" t="str">
            <v>C8705068-1-04-6</v>
          </cell>
        </row>
        <row r="685">
          <cell r="B685" t="str">
            <v>YEC3805535Kabel baklampa</v>
          </cell>
          <cell r="C685" t="str">
            <v>YEC3805535</v>
          </cell>
          <cell r="D685">
            <v>2018</v>
          </cell>
          <cell r="E685">
            <v>40</v>
          </cell>
          <cell r="F685" t="str">
            <v>0400</v>
          </cell>
          <cell r="G685" t="str">
            <v>J008</v>
          </cell>
          <cell r="H685" t="str">
            <v>R. LIGHT CABLE:</v>
          </cell>
          <cell r="I685" t="str">
            <v>Kabel baklampa</v>
          </cell>
          <cell r="J685" t="str">
            <v xml:space="preserve">C8705068-1-04-8  -&gt; C8705058-1-0415 </v>
          </cell>
          <cell r="K685" t="str">
            <v>C8705068-1-04-8</v>
          </cell>
          <cell r="L685" t="str">
            <v>C8705068-1-04-8</v>
          </cell>
        </row>
        <row r="686">
          <cell r="B686" t="str">
            <v>YEC3805535Hastighetssensor</v>
          </cell>
          <cell r="C686" t="str">
            <v>YEC3805535</v>
          </cell>
          <cell r="D686">
            <v>2018</v>
          </cell>
          <cell r="E686">
            <v>41</v>
          </cell>
          <cell r="F686" t="str">
            <v>0410</v>
          </cell>
          <cell r="G686" t="str">
            <v>J009</v>
          </cell>
          <cell r="H686" t="str">
            <v>SPEED SENSOR:</v>
          </cell>
          <cell r="I686" t="str">
            <v>Hastighetssensor</v>
          </cell>
          <cell r="J686" t="str">
            <v>C8705068-1-0411, DETECTING WHEEL RPM, CABLE LENGTH:70mm, C8705068-1-04-10 Extension cable for speed sensor: 350mm HIGO/KST at motor end</v>
          </cell>
          <cell r="K686" t="str">
            <v>C8705068-1-0411</v>
          </cell>
          <cell r="L686" t="str">
            <v>C8705068-1-0411</v>
          </cell>
        </row>
        <row r="687">
          <cell r="B687" t="str">
            <v>YEC3805535Batteri</v>
          </cell>
          <cell r="C687" t="str">
            <v>YEC3805535</v>
          </cell>
          <cell r="D687">
            <v>2018</v>
          </cell>
          <cell r="E687">
            <v>42</v>
          </cell>
          <cell r="F687" t="str">
            <v>0420</v>
          </cell>
          <cell r="G687" t="str">
            <v>J002</v>
          </cell>
          <cell r="H687" t="str">
            <v>BATTERY:</v>
          </cell>
          <cell r="I687" t="str">
            <v>Batteri</v>
          </cell>
          <cell r="J687" t="str">
            <v>C8705058-3-11EA, SF-06 36V / 11.6Ah w/o logo WITH SMART BMS, Crescent E-GOING GRAPHIC ready for EG Access</v>
          </cell>
          <cell r="K687" t="str">
            <v>C8705058-3-11EA</v>
          </cell>
          <cell r="L687" t="str">
            <v>C8705058-3-11EA</v>
          </cell>
        </row>
        <row r="688">
          <cell r="B688" t="str">
            <v>YEC3805535Batterihållare</v>
          </cell>
          <cell r="C688" t="str">
            <v>YEC3805535</v>
          </cell>
          <cell r="D688">
            <v>2018</v>
          </cell>
          <cell r="E688">
            <v>43</v>
          </cell>
          <cell r="F688" t="str">
            <v>0430</v>
          </cell>
          <cell r="G688" t="str">
            <v>J003</v>
          </cell>
          <cell r="H688" t="str">
            <v>BATTERY HOLDER/Slider</v>
          </cell>
          <cell r="I688" t="str">
            <v>Batterihållare</v>
          </cell>
          <cell r="K688" t="str">
            <v>C8705058-5</v>
          </cell>
          <cell r="L688" t="str">
            <v>C8705058-5</v>
          </cell>
        </row>
        <row r="689">
          <cell r="B689" t="str">
            <v>YEC3805535Batteriladdare</v>
          </cell>
          <cell r="C689" t="str">
            <v>YEC3805535</v>
          </cell>
          <cell r="D689">
            <v>2018</v>
          </cell>
          <cell r="E689">
            <v>44</v>
          </cell>
          <cell r="F689" t="str">
            <v>0440</v>
          </cell>
          <cell r="G689" t="str">
            <v>J010</v>
          </cell>
          <cell r="H689" t="str">
            <v>CHARGER:</v>
          </cell>
          <cell r="I689" t="str">
            <v>Batteriladdare</v>
          </cell>
          <cell r="J689" t="str">
            <v>C8705058-02, (CHARGER 2A    # NO:CZ2AG2JE7)  CHARGER FOR PHYLION BATTERY</v>
          </cell>
          <cell r="K689" t="str">
            <v>C8705058-02</v>
          </cell>
          <cell r="L689" t="str">
            <v>C8705058-02</v>
          </cell>
        </row>
        <row r="690">
          <cell r="B690" t="str">
            <v>YEC3805535Kontrollbox</v>
          </cell>
          <cell r="C690" t="str">
            <v>YEC3805535</v>
          </cell>
          <cell r="D690">
            <v>2018</v>
          </cell>
          <cell r="E690">
            <v>45</v>
          </cell>
          <cell r="F690" t="str">
            <v>0450</v>
          </cell>
          <cell r="G690" t="str">
            <v>J011</v>
          </cell>
          <cell r="H690" t="str">
            <v>Controller</v>
          </cell>
          <cell r="I690" t="str">
            <v>Kontrollbox</v>
          </cell>
          <cell r="J690" t="str">
            <v>included into the motor</v>
          </cell>
          <cell r="K690" t="str">
            <v>C8705068-1-12</v>
          </cell>
          <cell r="L690" t="str">
            <v>C8705068-1-12</v>
          </cell>
        </row>
        <row r="691">
          <cell r="B691" t="str">
            <v>YEC3805535Växelöra</v>
          </cell>
          <cell r="C691" t="str">
            <v>YEC3805535</v>
          </cell>
          <cell r="D691">
            <v>2018</v>
          </cell>
          <cell r="E691">
            <v>46</v>
          </cell>
          <cell r="F691" t="str">
            <v>0460</v>
          </cell>
          <cell r="G691" t="str">
            <v>D005</v>
          </cell>
          <cell r="H691" t="str">
            <v>Gear hanger</v>
          </cell>
          <cell r="I691" t="str">
            <v>Växelöra</v>
          </cell>
          <cell r="K691" t="str">
            <v>C1350087</v>
          </cell>
          <cell r="L691" t="str">
            <v>C1350087</v>
          </cell>
        </row>
        <row r="692">
          <cell r="B692" t="str">
            <v>YEC3805932RAM</v>
          </cell>
          <cell r="C692" t="str">
            <v>YEC3805932</v>
          </cell>
          <cell r="D692">
            <v>2017</v>
          </cell>
          <cell r="E692">
            <v>1</v>
          </cell>
          <cell r="F692" t="str">
            <v>0010</v>
          </cell>
          <cell r="G692" t="str">
            <v>A001</v>
          </cell>
          <cell r="H692" t="str">
            <v>PAINTED FRAME</v>
          </cell>
          <cell r="I692" t="str">
            <v>RAM</v>
          </cell>
          <cell r="J692" t="str">
            <v>C7053-590-38032</v>
          </cell>
          <cell r="K692" t="str">
            <v>C7053-590-38032</v>
          </cell>
          <cell r="L692" t="e">
            <v>#N/A</v>
          </cell>
        </row>
        <row r="693">
          <cell r="B693" t="str">
            <v>YEC3805932Framgaffel</v>
          </cell>
          <cell r="C693" t="str">
            <v>YEC3805932</v>
          </cell>
          <cell r="D693">
            <v>2017</v>
          </cell>
          <cell r="E693">
            <v>2</v>
          </cell>
          <cell r="F693" t="str">
            <v>0020</v>
          </cell>
          <cell r="G693" t="str">
            <v>A002</v>
          </cell>
          <cell r="H693" t="str">
            <v>PAINTED FORK</v>
          </cell>
          <cell r="I693" t="str">
            <v>Framgaffel</v>
          </cell>
          <cell r="K693" t="str">
            <v>FORK</v>
          </cell>
          <cell r="L693" t="e">
            <v>#N/A</v>
          </cell>
        </row>
        <row r="694">
          <cell r="B694" t="str">
            <v>YEC3805932Styrlager</v>
          </cell>
          <cell r="C694" t="str">
            <v>YEC3805932</v>
          </cell>
          <cell r="D694">
            <v>2017</v>
          </cell>
          <cell r="E694">
            <v>3</v>
          </cell>
          <cell r="F694" t="str">
            <v>0030</v>
          </cell>
          <cell r="G694" t="str">
            <v>B001</v>
          </cell>
          <cell r="H694" t="str">
            <v>Head Set</v>
          </cell>
          <cell r="I694" t="str">
            <v>Styrlager</v>
          </cell>
          <cell r="J694" t="str">
            <v xml:space="preserve">C2105069 HST STbk 1"18 iA 9 44  TH-N10P w/o cap, + C2105053 Black w/o graphic </v>
          </cell>
          <cell r="K694" t="str">
            <v>C2105069</v>
          </cell>
          <cell r="L694" t="str">
            <v>C2100160</v>
          </cell>
        </row>
        <row r="695">
          <cell r="B695" t="str">
            <v xml:space="preserve">YEC3805932Styrstam </v>
          </cell>
          <cell r="C695" t="str">
            <v>YEC3805932</v>
          </cell>
          <cell r="D695">
            <v>2017</v>
          </cell>
          <cell r="E695">
            <v>4</v>
          </cell>
          <cell r="F695" t="str">
            <v>0040</v>
          </cell>
          <cell r="G695" t="str">
            <v>B002</v>
          </cell>
          <cell r="H695" t="str">
            <v>Handlebar Stem</v>
          </cell>
          <cell r="I695" t="str">
            <v xml:space="preserve">Styrstam </v>
          </cell>
          <cell r="J695" t="str">
            <v>C2205503-110 AS-TEC3  ALLOY BAR BORE:31.8MM ID: 28.6MM, 7DEG, (EN-M), ,STAINLESS BOLT  ED BLACK W/OBVIOUS LOGO EXT: 110MM EN:14766</v>
          </cell>
          <cell r="K695" t="str">
            <v>C2205503-110</v>
          </cell>
          <cell r="L695" t="str">
            <v>C2200152-110</v>
          </cell>
        </row>
        <row r="696">
          <cell r="B696" t="str">
            <v>YEC3805932Styre</v>
          </cell>
          <cell r="C696" t="str">
            <v>YEC3805932</v>
          </cell>
          <cell r="D696">
            <v>2017</v>
          </cell>
          <cell r="E696">
            <v>5</v>
          </cell>
          <cell r="F696" t="str">
            <v>0050</v>
          </cell>
          <cell r="G696" t="str">
            <v>B003</v>
          </cell>
          <cell r="H696" t="str">
            <v>Handelbar</v>
          </cell>
          <cell r="I696" t="str">
            <v>Styre</v>
          </cell>
          <cell r="J696" t="str">
            <v xml:space="preserve">C2305979 HB-FB12  FLAT BAR ALLOY 6061 DB, 31.8MM W:620MM, 5D, ANODIZED GREY W/OBVIOUS LOGO  </v>
          </cell>
          <cell r="K696" t="str">
            <v>C2305979</v>
          </cell>
          <cell r="L696" t="str">
            <v>C2300248</v>
          </cell>
        </row>
        <row r="697">
          <cell r="B697" t="str">
            <v>YEC3805932Bromsgrepp H</v>
          </cell>
          <cell r="C697" t="str">
            <v>YEC3805932</v>
          </cell>
          <cell r="D697">
            <v>2017</v>
          </cell>
          <cell r="E697">
            <v>6</v>
          </cell>
          <cell r="F697" t="str">
            <v>0060</v>
          </cell>
          <cell r="G697" t="str">
            <v>C002</v>
          </cell>
          <cell r="H697" t="str">
            <v>Brake Lever R</v>
          </cell>
          <cell r="I697" t="str">
            <v>Bromsgrepp H</v>
          </cell>
          <cell r="J697" t="str">
            <v>inkl in brake</v>
          </cell>
          <cell r="K697" t="str">
            <v>Shimano</v>
          </cell>
          <cell r="L697" t="str">
            <v>Kontakta SHIMANO</v>
          </cell>
        </row>
        <row r="698">
          <cell r="B698" t="str">
            <v>YEC3805932Bromsgrepp V</v>
          </cell>
          <cell r="C698" t="str">
            <v>YEC3805932</v>
          </cell>
          <cell r="D698">
            <v>2017</v>
          </cell>
          <cell r="E698">
            <v>7</v>
          </cell>
          <cell r="F698" t="str">
            <v>0070</v>
          </cell>
          <cell r="G698" t="str">
            <v>C001</v>
          </cell>
          <cell r="H698" t="str">
            <v>Brake Lever L</v>
          </cell>
          <cell r="I698" t="str">
            <v>Bromsgrepp V</v>
          </cell>
          <cell r="J698" t="str">
            <v>inkl in brake</v>
          </cell>
          <cell r="K698" t="str">
            <v>Shimano</v>
          </cell>
          <cell r="L698" t="str">
            <v>Kontakta SHIMANO</v>
          </cell>
        </row>
        <row r="699">
          <cell r="B699" t="str">
            <v>YEC3805932Växelreglage H</v>
          </cell>
          <cell r="C699" t="str">
            <v>YEC3805932</v>
          </cell>
          <cell r="D699">
            <v>2017</v>
          </cell>
          <cell r="E699">
            <v>8</v>
          </cell>
          <cell r="F699" t="str">
            <v>0080</v>
          </cell>
          <cell r="G699" t="str">
            <v>D002</v>
          </cell>
          <cell r="H699" t="str">
            <v>Shift Lever R</v>
          </cell>
          <cell r="I699" t="str">
            <v>Växelreglage H</v>
          </cell>
          <cell r="J699" t="str">
            <v>KSLM610RA SL 10R STbk TRG 2050 DEORE SHI'2014</v>
          </cell>
          <cell r="K699" t="str">
            <v>KSLM610RA</v>
          </cell>
          <cell r="L699" t="str">
            <v>Kontakta SHIMANO</v>
          </cell>
        </row>
        <row r="700">
          <cell r="B700" t="str">
            <v>YEC3805932Växelreglage V</v>
          </cell>
          <cell r="C700" t="str">
            <v>YEC3805932</v>
          </cell>
          <cell r="D700">
            <v>2017</v>
          </cell>
          <cell r="E700">
            <v>9</v>
          </cell>
          <cell r="F700" t="str">
            <v>0090</v>
          </cell>
          <cell r="G700" t="str">
            <v>D001</v>
          </cell>
          <cell r="H700" t="str">
            <v>Shift Lever L</v>
          </cell>
          <cell r="I700" t="str">
            <v>Växelreglage V</v>
          </cell>
          <cell r="L700" t="e">
            <v>#N/A</v>
          </cell>
        </row>
        <row r="701">
          <cell r="B701" t="str">
            <v>YEC3805932Handtag par</v>
          </cell>
          <cell r="C701" t="str">
            <v>YEC3805932</v>
          </cell>
          <cell r="D701">
            <v>2017</v>
          </cell>
          <cell r="E701">
            <v>10</v>
          </cell>
          <cell r="F701" t="str">
            <v>0100</v>
          </cell>
          <cell r="G701" t="str">
            <v>B004</v>
          </cell>
          <cell r="H701" t="str">
            <v>Grip R</v>
          </cell>
          <cell r="I701" t="str">
            <v>Handtag par</v>
          </cell>
          <cell r="J701" t="str">
            <v>C2505504 TEC VLG-1600D2 130MM BLACK/GREY</v>
          </cell>
          <cell r="K701" t="str">
            <v>C2505504</v>
          </cell>
          <cell r="L701" t="str">
            <v>C2500188</v>
          </cell>
        </row>
        <row r="702">
          <cell r="B702" t="str">
            <v>YEC3805932Frambroms</v>
          </cell>
          <cell r="C702" t="str">
            <v>YEC3805932</v>
          </cell>
          <cell r="D702">
            <v>2017</v>
          </cell>
          <cell r="E702">
            <v>11</v>
          </cell>
          <cell r="F702" t="str">
            <v>0110</v>
          </cell>
          <cell r="G702" t="str">
            <v>C003</v>
          </cell>
          <cell r="H702" t="str">
            <v xml:space="preserve">Brake front </v>
          </cell>
          <cell r="I702" t="str">
            <v>Frambroms</v>
          </cell>
          <cell r="J702" t="str">
            <v>AM365JLFPRX075 DISC BRAKE ASSEMBLED SET/J-Kit,  BL-M365L(L), BR-M365L(F)  W/O ADAPTER, RESIN PAD,   750MM HOSE(SM-BH59 BLACK),   BLACK</v>
          </cell>
          <cell r="K702" t="str">
            <v>AM365JLFPRX075</v>
          </cell>
          <cell r="L702" t="str">
            <v>Kontakta SHIMANO</v>
          </cell>
        </row>
        <row r="703">
          <cell r="B703" t="str">
            <v>YEC3805932Bakbroms</v>
          </cell>
          <cell r="C703" t="str">
            <v>YEC3805932</v>
          </cell>
          <cell r="D703">
            <v>2017</v>
          </cell>
          <cell r="E703">
            <v>12</v>
          </cell>
          <cell r="F703" t="str">
            <v>0120</v>
          </cell>
          <cell r="G703" t="str">
            <v>C004</v>
          </cell>
          <cell r="H703" t="str">
            <v>Brake rear</v>
          </cell>
          <cell r="I703" t="str">
            <v>Bakbroms</v>
          </cell>
          <cell r="J703" t="str">
            <v>AM365JRRXRX145 DISC BRAKE ASSEMBLED SET/J-Kit,  BL-M365L(R), BR-M365L(R)  W/O ADAPTER, RESIN PAD,  1450MM HOSE(SM-BH59 BLACK),  BLACK</v>
          </cell>
          <cell r="K703" t="str">
            <v>AM365JRRXRX145</v>
          </cell>
          <cell r="L703" t="str">
            <v>Kontakta SHIMANO</v>
          </cell>
        </row>
        <row r="704">
          <cell r="B704" t="str">
            <v>YEC3805932Vevlager</v>
          </cell>
          <cell r="C704" t="str">
            <v>YEC3805932</v>
          </cell>
          <cell r="D704">
            <v>2017</v>
          </cell>
          <cell r="E704">
            <v>13</v>
          </cell>
          <cell r="F704" t="str">
            <v>0130</v>
          </cell>
          <cell r="G704" t="str">
            <v>E001</v>
          </cell>
          <cell r="H704" t="str">
            <v xml:space="preserve">BB-set </v>
          </cell>
          <cell r="I704" t="str">
            <v>Vevlager</v>
          </cell>
          <cell r="K704" t="str">
            <v>INGÅR I MOTORN</v>
          </cell>
          <cell r="L704" t="str">
            <v>Ingår i motorn</v>
          </cell>
        </row>
        <row r="705">
          <cell r="B705" t="str">
            <v>YEC3805932Vevparti</v>
          </cell>
          <cell r="C705" t="str">
            <v>YEC3805932</v>
          </cell>
          <cell r="D705">
            <v>2017</v>
          </cell>
          <cell r="E705">
            <v>14</v>
          </cell>
          <cell r="F705" t="str">
            <v>0140</v>
          </cell>
          <cell r="G705" t="str">
            <v>E002</v>
          </cell>
          <cell r="H705" t="str">
            <v>Front Chainwheel</v>
          </cell>
          <cell r="I705" t="str">
            <v>Vevparti</v>
          </cell>
          <cell r="K705" t="str">
            <v>C3305776-EG</v>
          </cell>
          <cell r="L705" t="str">
            <v>C3305776-EG</v>
          </cell>
        </row>
        <row r="706">
          <cell r="B706" t="str">
            <v>YEC3805932Kedjeskydd</v>
          </cell>
          <cell r="C706" t="str">
            <v>YEC3805932</v>
          </cell>
          <cell r="D706">
            <v>2017</v>
          </cell>
          <cell r="E706">
            <v>15</v>
          </cell>
          <cell r="F706" t="str">
            <v>0150</v>
          </cell>
          <cell r="G706" t="str">
            <v>H001</v>
          </cell>
          <cell r="H706" t="str">
            <v>Chain guard</v>
          </cell>
          <cell r="I706" t="str">
            <v>Kedjeskydd</v>
          </cell>
          <cell r="J706" t="str">
            <v>Included in chainwheel</v>
          </cell>
          <cell r="K706" t="str">
            <v>C8305639</v>
          </cell>
          <cell r="L706" t="str">
            <v>C8305639</v>
          </cell>
        </row>
        <row r="707">
          <cell r="B707" t="str">
            <v>YEC3805932Kedjeskyddsfäste</v>
          </cell>
          <cell r="C707" t="str">
            <v>YEC3805932</v>
          </cell>
          <cell r="D707">
            <v>2017</v>
          </cell>
          <cell r="E707">
            <v>16</v>
          </cell>
          <cell r="F707" t="str">
            <v>0160</v>
          </cell>
          <cell r="G707" t="str">
            <v>H002</v>
          </cell>
          <cell r="H707" t="str">
            <v>Chain guard bracket</v>
          </cell>
          <cell r="I707" t="str">
            <v>Kedjeskyddsfäste</v>
          </cell>
          <cell r="K707" t="str">
            <v>Ingår i kedjeskyddet</v>
          </cell>
          <cell r="L707" t="str">
            <v>Ingår i kedjeskyddet</v>
          </cell>
        </row>
        <row r="708">
          <cell r="B708" t="str">
            <v>YEC3805932Framväxel</v>
          </cell>
          <cell r="C708" t="str">
            <v>YEC3805932</v>
          </cell>
          <cell r="D708">
            <v>2017</v>
          </cell>
          <cell r="E708">
            <v>17</v>
          </cell>
          <cell r="F708" t="str">
            <v>0170</v>
          </cell>
          <cell r="G708" t="str">
            <v>D003</v>
          </cell>
          <cell r="H708" t="str">
            <v>Front Derailleur</v>
          </cell>
          <cell r="I708" t="str">
            <v>Framväxel</v>
          </cell>
          <cell r="J708" t="str">
            <v>w/o</v>
          </cell>
          <cell r="K708" t="str">
            <v>EMPTY</v>
          </cell>
          <cell r="L708" t="e">
            <v>#N/A</v>
          </cell>
        </row>
        <row r="709">
          <cell r="B709" t="str">
            <v>YEC3805932Bakväxel</v>
          </cell>
          <cell r="C709" t="str">
            <v>YEC3805932</v>
          </cell>
          <cell r="D709">
            <v>2017</v>
          </cell>
          <cell r="E709">
            <v>18</v>
          </cell>
          <cell r="F709" t="str">
            <v>0180</v>
          </cell>
          <cell r="G709" t="str">
            <v>D004</v>
          </cell>
          <cell r="H709" t="str">
            <v>Rear Derailleur</v>
          </cell>
          <cell r="I709" t="str">
            <v>Bakväxel</v>
          </cell>
          <cell r="J709" t="str">
            <v>KRDM592SGS DEORE RD FOR 9-SPEED,  SHADOW DESIGN DIRECT ATTACHMENT</v>
          </cell>
          <cell r="K709" t="str">
            <v>KRDM592SGS</v>
          </cell>
          <cell r="L709" t="str">
            <v>Kontakta SHIMANO</v>
          </cell>
        </row>
        <row r="710">
          <cell r="B710" t="str">
            <v>YEC3805932Kedja</v>
          </cell>
          <cell r="C710" t="str">
            <v>YEC3805932</v>
          </cell>
          <cell r="D710">
            <v>2017</v>
          </cell>
          <cell r="E710">
            <v>19</v>
          </cell>
          <cell r="F710" t="str">
            <v>0190</v>
          </cell>
          <cell r="G710" t="str">
            <v>E003</v>
          </cell>
          <cell r="H710" t="str">
            <v xml:space="preserve">Chain </v>
          </cell>
          <cell r="I710" t="str">
            <v>Kedja</v>
          </cell>
          <cell r="J710" t="str">
            <v>KCNE609010114, BICYCLE CHAIN FOR E-BIKE, REAR 10 SPD / FRONT SINGLE,              114 LINKS, W/END PIN</v>
          </cell>
          <cell r="K710" t="str">
            <v>KCNE609010114</v>
          </cell>
          <cell r="L710" t="str">
            <v>Kontakta SHIMANO</v>
          </cell>
        </row>
        <row r="711">
          <cell r="B711" t="str">
            <v>YEC3805932Kassett</v>
          </cell>
          <cell r="C711" t="str">
            <v>YEC3805932</v>
          </cell>
          <cell r="D711">
            <v>2017</v>
          </cell>
          <cell r="E711">
            <v>20</v>
          </cell>
          <cell r="F711" t="str">
            <v>0200</v>
          </cell>
          <cell r="G711" t="str">
            <v>E004</v>
          </cell>
          <cell r="H711" t="str">
            <v>Cassette Sprocket</v>
          </cell>
          <cell r="I711" t="str">
            <v>Kassett</v>
          </cell>
          <cell r="J711" t="str">
            <v xml:space="preserve">KCSHG5010136 CS-HG50-10S 11-36T </v>
          </cell>
          <cell r="K711" t="str">
            <v>KCSHG5010136</v>
          </cell>
          <cell r="L711" t="str">
            <v>Kontakta SHIMANO</v>
          </cell>
        </row>
        <row r="712">
          <cell r="B712" t="str">
            <v>YEC3805932Framhjul</v>
          </cell>
          <cell r="C712" t="str">
            <v>YEC3805932</v>
          </cell>
          <cell r="D712">
            <v>2017</v>
          </cell>
          <cell r="E712">
            <v>21</v>
          </cell>
          <cell r="F712" t="str">
            <v>0210</v>
          </cell>
          <cell r="G712" t="str">
            <v>F001</v>
          </cell>
          <cell r="H712" t="str">
            <v>Front hub</v>
          </cell>
          <cell r="I712" t="str">
            <v>Framhjul</v>
          </cell>
          <cell r="J712" t="str">
            <v>C4305164 FRONT HUB TEC, CL-1420  36H OLD:100MM AXEL:108MM  QR:133MM, FOR CENTER LOCK DISC BRAKE,   W/O ROTOR MOUNT COVER, BLACK, BULK</v>
          </cell>
          <cell r="K712" t="str">
            <v>C4305164</v>
          </cell>
          <cell r="L712" t="str">
            <v>C4100337</v>
          </cell>
        </row>
        <row r="713">
          <cell r="B713" t="str">
            <v>YEC3805932Bakhjul</v>
          </cell>
          <cell r="C713" t="str">
            <v>YEC3805932</v>
          </cell>
          <cell r="D713">
            <v>2017</v>
          </cell>
          <cell r="E713">
            <v>22</v>
          </cell>
          <cell r="F713" t="str">
            <v>0220</v>
          </cell>
          <cell r="G713" t="str">
            <v>F002</v>
          </cell>
          <cell r="H713" t="str">
            <v>Rear hub</v>
          </cell>
          <cell r="I713" t="str">
            <v>Bakhjul</v>
          </cell>
          <cell r="J713" t="str">
            <v>C4405314 FREEHUB TEC, CL-1422 36H 8/9/10-SPEED OLD:135MM AXLE:146MM      QR:170MM, FOR CENTER LOCK DISC BRAKE    W/O ROTOR MOUNT COVER, BLACK, BULK</v>
          </cell>
          <cell r="K713" t="str">
            <v>C4405314</v>
          </cell>
          <cell r="L713" t="str">
            <v>C4200298</v>
          </cell>
        </row>
        <row r="714">
          <cell r="B714" t="str">
            <v>YEC3805932Däck</v>
          </cell>
          <cell r="C714" t="str">
            <v>YEC3805932</v>
          </cell>
          <cell r="D714">
            <v>2017</v>
          </cell>
          <cell r="E714">
            <v>23</v>
          </cell>
          <cell r="F714" t="str">
            <v>0230</v>
          </cell>
          <cell r="G714" t="str">
            <v>F003</v>
          </cell>
          <cell r="H714" t="str">
            <v>Tire</v>
          </cell>
          <cell r="I714" t="str">
            <v>Däck</v>
          </cell>
          <cell r="J714" t="str">
            <v>C4906226 TYR 700X37C Duramax Regular UNDA H-481</v>
          </cell>
          <cell r="K714" t="str">
            <v>C4906226</v>
          </cell>
          <cell r="L714" t="str">
            <v>C4901085</v>
          </cell>
        </row>
        <row r="715">
          <cell r="B715" t="str">
            <v>YEC3805932Skärmar set</v>
          </cell>
          <cell r="C715" t="str">
            <v>YEC3805932</v>
          </cell>
          <cell r="D715">
            <v>2017</v>
          </cell>
          <cell r="E715">
            <v>24</v>
          </cell>
          <cell r="F715" t="str">
            <v>0240</v>
          </cell>
          <cell r="G715" t="str">
            <v>H003</v>
          </cell>
          <cell r="H715" t="str">
            <v xml:space="preserve">Mudguard front   </v>
          </cell>
          <cell r="I715" t="str">
            <v>Skärmar set</v>
          </cell>
          <cell r="J715" t="str">
            <v>C8255845-BK FRONT(6648650030-0999)</v>
          </cell>
          <cell r="K715" t="str">
            <v>C8255845-BK</v>
          </cell>
          <cell r="L715" t="str">
            <v>C8256125-BK / C8255845-BK</v>
          </cell>
        </row>
        <row r="716">
          <cell r="B716" t="str">
            <v>YEC3805932Pakethållare</v>
          </cell>
          <cell r="C716" t="str">
            <v>YEC3805932</v>
          </cell>
          <cell r="D716">
            <v>2017</v>
          </cell>
          <cell r="E716">
            <v>25</v>
          </cell>
          <cell r="F716" t="str">
            <v>0250</v>
          </cell>
          <cell r="G716" t="str">
            <v>H004</v>
          </cell>
          <cell r="H716" t="str">
            <v>Carrier</v>
          </cell>
          <cell r="I716" t="str">
            <v>Pakethållare</v>
          </cell>
          <cell r="J716" t="str">
            <v>W/O</v>
          </cell>
          <cell r="K716" t="str">
            <v>C8205747-BK</v>
          </cell>
          <cell r="L716" t="str">
            <v>C8200052</v>
          </cell>
        </row>
        <row r="717">
          <cell r="B717" t="str">
            <v>YEC3805932Sadel</v>
          </cell>
          <cell r="C717" t="str">
            <v>YEC3805932</v>
          </cell>
          <cell r="D717">
            <v>2017</v>
          </cell>
          <cell r="E717">
            <v>26</v>
          </cell>
          <cell r="F717" t="str">
            <v>0260</v>
          </cell>
          <cell r="G717" t="str">
            <v>G001</v>
          </cell>
          <cell r="H717" t="str">
            <v>Saddle</v>
          </cell>
          <cell r="I717" t="str">
            <v>Sadel</v>
          </cell>
          <cell r="J717" t="str">
            <v>C7106125 TEC ACTIVIUS, GENT 2062 HRM PU MATT,NYLON BASE , BLACK STEEL RAIL W SCALE + CHECKERED RUBBER ON RAIL</v>
          </cell>
          <cell r="K717" t="str">
            <v>C7106125</v>
          </cell>
          <cell r="L717" t="str">
            <v>C7100525</v>
          </cell>
        </row>
        <row r="718">
          <cell r="B718" t="str">
            <v>YEC3805932Sadelstolpe</v>
          </cell>
          <cell r="C718" t="str">
            <v>YEC3805932</v>
          </cell>
          <cell r="D718">
            <v>2017</v>
          </cell>
          <cell r="E718">
            <v>27</v>
          </cell>
          <cell r="F718" t="str">
            <v>0270</v>
          </cell>
          <cell r="G718" t="str">
            <v>G002</v>
          </cell>
          <cell r="H718" t="str">
            <v>Seatpost</v>
          </cell>
          <cell r="I718" t="str">
            <v>Sadelstolpe</v>
          </cell>
          <cell r="J718" t="str">
            <v>C7205559 SP-620 27,2x350MM ALLOY ANODIZED BLACK w OBVIOUS LOGO</v>
          </cell>
          <cell r="K718" t="str">
            <v>C7205559</v>
          </cell>
          <cell r="L718" t="str">
            <v>C7200327-272</v>
          </cell>
        </row>
        <row r="719">
          <cell r="B719" t="str">
            <v>YEC3805932Sadelrörsklämma</v>
          </cell>
          <cell r="C719" t="str">
            <v>YEC3805932</v>
          </cell>
          <cell r="D719">
            <v>2017</v>
          </cell>
          <cell r="E719">
            <v>28</v>
          </cell>
          <cell r="F719" t="str">
            <v>0280</v>
          </cell>
          <cell r="G719" t="str">
            <v>G003</v>
          </cell>
          <cell r="H719" t="str">
            <v>Seat Clamp</v>
          </cell>
          <cell r="I719" t="str">
            <v>Sadelrörsklämma</v>
          </cell>
          <cell r="J719" t="str">
            <v>C7305002 L/C 31.8 MX27 shiny black</v>
          </cell>
          <cell r="K719" t="str">
            <v>C7305002</v>
          </cell>
          <cell r="L719" t="str">
            <v>C7300027-318</v>
          </cell>
        </row>
        <row r="720">
          <cell r="B720" t="str">
            <v>YEC3805932Framlampa</v>
          </cell>
          <cell r="C720" t="str">
            <v>YEC3805932</v>
          </cell>
          <cell r="D720">
            <v>2017</v>
          </cell>
          <cell r="E720">
            <v>29</v>
          </cell>
          <cell r="F720" t="str">
            <v>0290</v>
          </cell>
          <cell r="G720" t="str">
            <v>H005</v>
          </cell>
          <cell r="H720" t="str">
            <v>Front light</v>
          </cell>
          <cell r="I720" t="str">
            <v>Framlampa</v>
          </cell>
          <cell r="K720" t="str">
            <v>C8015191</v>
          </cell>
          <cell r="L720" t="str">
            <v>C8015191</v>
          </cell>
        </row>
        <row r="721">
          <cell r="B721" t="str">
            <v>YEC3805932Baklampa</v>
          </cell>
          <cell r="C721" t="str">
            <v>YEC3805932</v>
          </cell>
          <cell r="D721">
            <v>2017</v>
          </cell>
          <cell r="E721">
            <v>30</v>
          </cell>
          <cell r="F721" t="str">
            <v>0300</v>
          </cell>
          <cell r="G721" t="str">
            <v>H006</v>
          </cell>
          <cell r="H721" t="str">
            <v>Light, Rear</v>
          </cell>
          <cell r="I721" t="str">
            <v>Baklampa</v>
          </cell>
          <cell r="K721" t="str">
            <v>EMPTY</v>
          </cell>
          <cell r="L721" t="e">
            <v>#N/A</v>
          </cell>
        </row>
        <row r="722">
          <cell r="B722" t="str">
            <v>YEC3805932Låssats</v>
          </cell>
          <cell r="C722" t="str">
            <v>YEC3805932</v>
          </cell>
          <cell r="D722">
            <v>2017</v>
          </cell>
          <cell r="E722">
            <v>31</v>
          </cell>
          <cell r="F722" t="str">
            <v>0310</v>
          </cell>
          <cell r="G722" t="str">
            <v>H007</v>
          </cell>
          <cell r="H722" t="str">
            <v>Lock</v>
          </cell>
          <cell r="I722" t="str">
            <v>Låssats</v>
          </cell>
          <cell r="J722" t="str">
            <v>C8405055 AXA SOLID PLUS BLACK</v>
          </cell>
          <cell r="K722" t="str">
            <v>C8405055</v>
          </cell>
          <cell r="L722" t="str">
            <v>C8400053</v>
          </cell>
        </row>
        <row r="723">
          <cell r="B723" t="str">
            <v>YEC3805932Stöd</v>
          </cell>
          <cell r="C723" t="str">
            <v>YEC3805932</v>
          </cell>
          <cell r="D723">
            <v>2017</v>
          </cell>
          <cell r="E723">
            <v>32</v>
          </cell>
          <cell r="F723" t="str">
            <v>0320</v>
          </cell>
          <cell r="G723" t="str">
            <v>H008</v>
          </cell>
          <cell r="H723" t="str">
            <v>Kick stand</v>
          </cell>
          <cell r="I723" t="str">
            <v>Stöd</v>
          </cell>
          <cell r="J723" t="str">
            <v xml:space="preserve">C8105214 Atran Stylo adjustable all black </v>
          </cell>
          <cell r="K723" t="str">
            <v>C8105214</v>
          </cell>
          <cell r="L723" t="str">
            <v>C8100036</v>
          </cell>
        </row>
        <row r="724">
          <cell r="B724" t="str">
            <v>YEC3805932Korg</v>
          </cell>
          <cell r="C724" t="str">
            <v>YEC3805932</v>
          </cell>
          <cell r="D724">
            <v>2017</v>
          </cell>
          <cell r="E724">
            <v>33</v>
          </cell>
          <cell r="F724" t="str">
            <v>0330</v>
          </cell>
          <cell r="G724" t="str">
            <v>H009</v>
          </cell>
          <cell r="H724" t="str">
            <v>Basket / Fr carrier</v>
          </cell>
          <cell r="I724" t="str">
            <v>Korg</v>
          </cell>
          <cell r="K724" t="str">
            <v>EMPTY</v>
          </cell>
          <cell r="L724" t="e">
            <v>#N/A</v>
          </cell>
        </row>
        <row r="725">
          <cell r="B725" t="str">
            <v>YEC3805932Pedaler</v>
          </cell>
          <cell r="C725" t="str">
            <v>YEC3805932</v>
          </cell>
          <cell r="D725">
            <v>2017</v>
          </cell>
          <cell r="E725">
            <v>34</v>
          </cell>
          <cell r="F725" t="str">
            <v>0340</v>
          </cell>
          <cell r="G725" t="str">
            <v>E005</v>
          </cell>
          <cell r="H725" t="str">
            <v xml:space="preserve">Pedal </v>
          </cell>
          <cell r="I725" t="str">
            <v>Pedaler</v>
          </cell>
          <cell r="J725" t="str">
            <v>C3505129 NWL-91 BORON AXLE ED BLACK STEEL CAGE</v>
          </cell>
          <cell r="K725" t="str">
            <v>C3505129</v>
          </cell>
          <cell r="L725" t="str">
            <v>C3500033</v>
          </cell>
        </row>
        <row r="726">
          <cell r="B726" t="str">
            <v>YEC3805932Motor</v>
          </cell>
          <cell r="C726" t="str">
            <v>YEC3805932</v>
          </cell>
          <cell r="D726">
            <v>2017</v>
          </cell>
          <cell r="E726">
            <v>35</v>
          </cell>
          <cell r="F726" t="str">
            <v>0350</v>
          </cell>
          <cell r="G726" t="str">
            <v>J001</v>
          </cell>
          <cell r="H726" t="str">
            <v>DRIVE UNIT:</v>
          </cell>
          <cell r="I726" t="str">
            <v>Motor</v>
          </cell>
          <cell r="J726" t="str">
            <v xml:space="preserve">C8705068-1-01, 36V,250W MOTOR, CONTROLLER, PEDAL ( SPEED&amp;TORQUE ) SENSOR INTERGATED. ASSIST SPEED: 25KM/H, 8 PIN FOR EB-BUS, 3 PIN FOR SPEED SENSOR, </v>
          </cell>
          <cell r="K726" t="str">
            <v>C8705068-1-01</v>
          </cell>
          <cell r="L726" t="str">
            <v>C8705068-1-01</v>
          </cell>
        </row>
        <row r="727">
          <cell r="B727" t="str">
            <v>YEC3805932Display</v>
          </cell>
          <cell r="C727" t="str">
            <v>YEC3805932</v>
          </cell>
          <cell r="D727">
            <v>2017</v>
          </cell>
          <cell r="E727">
            <v>36</v>
          </cell>
          <cell r="F727" t="str">
            <v>0360</v>
          </cell>
          <cell r="G727" t="str">
            <v>J004</v>
          </cell>
          <cell r="H727" t="str">
            <v>DISPLAY:</v>
          </cell>
          <cell r="I727" t="str">
            <v>Display</v>
          </cell>
          <cell r="J727" t="str">
            <v>C8705068-1-19, C10 Display, 36V LCD DISPLAY WITH CALBE LENGTH :100mm, THE SWITCH CABLE LENGTH:250mm</v>
          </cell>
          <cell r="K727" t="str">
            <v>C8705065-1-27S</v>
          </cell>
          <cell r="L727" t="str">
            <v>C8705068-1-27S</v>
          </cell>
        </row>
        <row r="728">
          <cell r="B728" t="str">
            <v>YEC3805932EB-Bus kabel</v>
          </cell>
          <cell r="C728" t="str">
            <v>YEC3805932</v>
          </cell>
          <cell r="D728">
            <v>2017</v>
          </cell>
          <cell r="E728">
            <v>37</v>
          </cell>
          <cell r="F728" t="str">
            <v>0370</v>
          </cell>
          <cell r="G728" t="str">
            <v>J005</v>
          </cell>
          <cell r="H728" t="str">
            <v>EB-BUS CABLE:</v>
          </cell>
          <cell r="I728" t="str">
            <v>EB-Bus kabel</v>
          </cell>
          <cell r="J728" t="str">
            <v>C8705068-1-04-01, 5PIN ( 1340mm ) CONNECT TO CONTROLLER, OTHER SIDE TO DISPLAY, LIGHTING SETS</v>
          </cell>
          <cell r="K728" t="str">
            <v>C8705068-1-04-01</v>
          </cell>
          <cell r="L728" t="e">
            <v>#N/A</v>
          </cell>
        </row>
        <row r="729">
          <cell r="B729" t="str">
            <v>YEC3805932Motorkabel</v>
          </cell>
          <cell r="C729" t="str">
            <v>YEC3805932</v>
          </cell>
          <cell r="D729">
            <v>2017</v>
          </cell>
          <cell r="E729">
            <v>38</v>
          </cell>
          <cell r="F729" t="str">
            <v>0380</v>
          </cell>
          <cell r="G729" t="str">
            <v>J006</v>
          </cell>
          <cell r="H729" t="str">
            <v>POWER CABLE:</v>
          </cell>
          <cell r="I729" t="str">
            <v>Motorkabel</v>
          </cell>
          <cell r="K729" t="str">
            <v>C8705068-1-04-2</v>
          </cell>
          <cell r="L729" t="str">
            <v>C8705068-1-04-2</v>
          </cell>
        </row>
        <row r="730">
          <cell r="B730" t="str">
            <v>YEC3805932Kabel framlampa</v>
          </cell>
          <cell r="C730" t="str">
            <v>YEC3805932</v>
          </cell>
          <cell r="D730">
            <v>2017</v>
          </cell>
          <cell r="E730">
            <v>39</v>
          </cell>
          <cell r="F730" t="str">
            <v>0390</v>
          </cell>
          <cell r="G730" t="str">
            <v>J007</v>
          </cell>
          <cell r="H730" t="str">
            <v>F. LIGHT CABLE:</v>
          </cell>
          <cell r="I730" t="str">
            <v>Kabel framlampa</v>
          </cell>
          <cell r="K730" t="str">
            <v>C8705068-1-04-6</v>
          </cell>
          <cell r="L730" t="str">
            <v>C8705068-1-04-6</v>
          </cell>
        </row>
        <row r="731">
          <cell r="B731" t="str">
            <v>YEC3805932Kabel baklampa</v>
          </cell>
          <cell r="C731" t="str">
            <v>YEC3805932</v>
          </cell>
          <cell r="D731">
            <v>2017</v>
          </cell>
          <cell r="E731">
            <v>40</v>
          </cell>
          <cell r="F731" t="str">
            <v>0400</v>
          </cell>
          <cell r="G731" t="str">
            <v>J008</v>
          </cell>
          <cell r="H731" t="str">
            <v>R. LIGHT CABLE:</v>
          </cell>
          <cell r="I731" t="str">
            <v>Kabel baklampa</v>
          </cell>
          <cell r="K731" t="str">
            <v>C8705068-1-04-8</v>
          </cell>
          <cell r="L731" t="str">
            <v>C8705068-1-04-8</v>
          </cell>
        </row>
        <row r="732">
          <cell r="B732" t="str">
            <v>YEC3805932Hastighetssensor</v>
          </cell>
          <cell r="C732" t="str">
            <v>YEC3805932</v>
          </cell>
          <cell r="D732">
            <v>2017</v>
          </cell>
          <cell r="E732">
            <v>41</v>
          </cell>
          <cell r="F732" t="str">
            <v>0410</v>
          </cell>
          <cell r="G732" t="str">
            <v>J009</v>
          </cell>
          <cell r="H732" t="str">
            <v>SPEED SENSOR:</v>
          </cell>
          <cell r="I732" t="str">
            <v>Hastighetssensor</v>
          </cell>
          <cell r="J732" t="str">
            <v>C8705068-1-04-11, DETECTING WHEEL RPM, CABLE LENGTH:70mm, C8705068-1-04-10 Extension cable for speed sensor: 350mm HIGO/KST at motor end</v>
          </cell>
          <cell r="K732" t="str">
            <v>C8705068-1-0411</v>
          </cell>
          <cell r="L732" t="str">
            <v>C8705068-1-0411</v>
          </cell>
        </row>
        <row r="733">
          <cell r="B733" t="str">
            <v>YEC3805932Batteri</v>
          </cell>
          <cell r="C733" t="str">
            <v>YEC3805932</v>
          </cell>
          <cell r="D733">
            <v>2017</v>
          </cell>
          <cell r="E733">
            <v>42</v>
          </cell>
          <cell r="F733" t="str">
            <v>0420</v>
          </cell>
          <cell r="G733" t="str">
            <v>J002</v>
          </cell>
          <cell r="H733" t="str">
            <v>BATTERY:</v>
          </cell>
          <cell r="I733" t="str">
            <v>Batteri</v>
          </cell>
          <cell r="J733" t="str">
            <v>C8705058-3-11BK, SF-06 36V / 11.6Ah w/o logo WITH SMART BMS, Crescent E-GOING GRAPHIC</v>
          </cell>
          <cell r="K733" t="str">
            <v>C8705058-3-11BK</v>
          </cell>
          <cell r="L733" t="str">
            <v>C8705058-3-11EA</v>
          </cell>
        </row>
        <row r="734">
          <cell r="B734" t="str">
            <v>YEC3805932Batterihållare</v>
          </cell>
          <cell r="C734" t="str">
            <v>YEC3805932</v>
          </cell>
          <cell r="D734">
            <v>2017</v>
          </cell>
          <cell r="E734">
            <v>43</v>
          </cell>
          <cell r="F734" t="str">
            <v>0430</v>
          </cell>
          <cell r="G734" t="str">
            <v>J003</v>
          </cell>
          <cell r="H734" t="str">
            <v>BATTERY HOLDER/Slider</v>
          </cell>
          <cell r="I734" t="str">
            <v>Batterihållare</v>
          </cell>
          <cell r="J734" t="str">
            <v>C8705058-5 BATTERY HOLDER WITH 500mm BAFANG CABLE FOR MAX MIDDLE SYSTEM ( D/T TYPE ) WITH KEY CYLINDER FOB: 7USD</v>
          </cell>
          <cell r="K734" t="str">
            <v>C8705058-5</v>
          </cell>
          <cell r="L734" t="str">
            <v>C8705058-5</v>
          </cell>
        </row>
        <row r="735">
          <cell r="B735" t="str">
            <v>YEC3805932Batteriladdare</v>
          </cell>
          <cell r="C735" t="str">
            <v>YEC3805932</v>
          </cell>
          <cell r="D735">
            <v>2017</v>
          </cell>
          <cell r="E735">
            <v>44</v>
          </cell>
          <cell r="F735" t="str">
            <v>0440</v>
          </cell>
          <cell r="G735" t="str">
            <v>J010</v>
          </cell>
          <cell r="H735" t="str">
            <v>CHARGER:</v>
          </cell>
          <cell r="I735" t="str">
            <v>Batteriladdare</v>
          </cell>
          <cell r="J735" t="str">
            <v>C8705058-02, (CHARGER 2A    # NO:CZ2AG2JE7)  CHARGER FOR PHYLION BATTERY</v>
          </cell>
          <cell r="K735" t="str">
            <v>C8705058-02</v>
          </cell>
          <cell r="L735" t="str">
            <v>C8705058-02</v>
          </cell>
        </row>
        <row r="736">
          <cell r="B736" t="str">
            <v>YEC3805932Kontrollbox</v>
          </cell>
          <cell r="C736" t="str">
            <v>YEC3805932</v>
          </cell>
          <cell r="D736">
            <v>2017</v>
          </cell>
          <cell r="E736">
            <v>45</v>
          </cell>
          <cell r="F736" t="str">
            <v>0450</v>
          </cell>
          <cell r="G736" t="str">
            <v>J011</v>
          </cell>
          <cell r="H736" t="str">
            <v>Controller</v>
          </cell>
          <cell r="I736" t="str">
            <v>Kontrollbox</v>
          </cell>
          <cell r="J736" t="str">
            <v>included into the motor</v>
          </cell>
          <cell r="K736" t="str">
            <v>C8705068-1-12</v>
          </cell>
          <cell r="L736" t="str">
            <v>C8705068-1-12</v>
          </cell>
        </row>
        <row r="737">
          <cell r="B737" t="str">
            <v>YEC3805932Växelöra</v>
          </cell>
          <cell r="C737" t="str">
            <v>YEC3805932</v>
          </cell>
          <cell r="D737">
            <v>2017</v>
          </cell>
          <cell r="E737">
            <v>46</v>
          </cell>
          <cell r="F737" t="str">
            <v>0460</v>
          </cell>
          <cell r="G737" t="str">
            <v>D005</v>
          </cell>
          <cell r="H737" t="str">
            <v>Gear hanger</v>
          </cell>
          <cell r="I737" t="str">
            <v>Växelöra</v>
          </cell>
          <cell r="K737" t="str">
            <v>C1350087</v>
          </cell>
          <cell r="L737" t="str">
            <v>C1350087</v>
          </cell>
        </row>
        <row r="738">
          <cell r="B738" t="str">
            <v>YEC3805933RAM</v>
          </cell>
          <cell r="C738" t="str">
            <v>YEC3805933</v>
          </cell>
          <cell r="D738">
            <v>2017</v>
          </cell>
          <cell r="E738">
            <v>1</v>
          </cell>
          <cell r="F738" t="str">
            <v>0010</v>
          </cell>
          <cell r="G738" t="str">
            <v>A001</v>
          </cell>
          <cell r="H738" t="str">
            <v>PAINTED FRAME</v>
          </cell>
          <cell r="I738" t="str">
            <v>RAM</v>
          </cell>
          <cell r="J738" t="str">
            <v>Orange</v>
          </cell>
          <cell r="K738" t="str">
            <v>FRAME</v>
          </cell>
          <cell r="L738" t="e">
            <v>#N/A</v>
          </cell>
        </row>
        <row r="739">
          <cell r="B739" t="str">
            <v>YEC3805933Framgaffel</v>
          </cell>
          <cell r="C739" t="str">
            <v>YEC3805933</v>
          </cell>
          <cell r="D739">
            <v>2017</v>
          </cell>
          <cell r="E739">
            <v>2</v>
          </cell>
          <cell r="F739" t="str">
            <v>0020</v>
          </cell>
          <cell r="G739" t="str">
            <v>A002</v>
          </cell>
          <cell r="H739" t="str">
            <v>PAINTED FORK</v>
          </cell>
          <cell r="I739" t="str">
            <v>Framgaffel</v>
          </cell>
          <cell r="K739" t="str">
            <v>FORK</v>
          </cell>
          <cell r="L739" t="e">
            <v>#N/A</v>
          </cell>
        </row>
        <row r="740">
          <cell r="B740" t="str">
            <v>YEC3805933Styrlager</v>
          </cell>
          <cell r="C740" t="str">
            <v>YEC3805933</v>
          </cell>
          <cell r="D740">
            <v>2017</v>
          </cell>
          <cell r="E740">
            <v>3</v>
          </cell>
          <cell r="F740" t="str">
            <v>0030</v>
          </cell>
          <cell r="G740" t="str">
            <v>B001</v>
          </cell>
          <cell r="H740" t="str">
            <v>Head Set</v>
          </cell>
          <cell r="I740" t="str">
            <v>Styrlager</v>
          </cell>
          <cell r="J740" t="str">
            <v xml:space="preserve">C2105069 HST STbk 1"18 iA 9 44  TH-N10P w/o cap, + C2105053 Black w/o graphic </v>
          </cell>
          <cell r="K740" t="str">
            <v>C2105069</v>
          </cell>
          <cell r="L740" t="str">
            <v>C2100160</v>
          </cell>
        </row>
        <row r="741">
          <cell r="B741" t="str">
            <v xml:space="preserve">YEC3805933Styrstam </v>
          </cell>
          <cell r="C741" t="str">
            <v>YEC3805933</v>
          </cell>
          <cell r="D741">
            <v>2017</v>
          </cell>
          <cell r="E741">
            <v>4</v>
          </cell>
          <cell r="F741" t="str">
            <v>0040</v>
          </cell>
          <cell r="G741" t="str">
            <v>B002</v>
          </cell>
          <cell r="H741" t="str">
            <v>Handlebar Stem</v>
          </cell>
          <cell r="I741" t="str">
            <v xml:space="preserve">Styrstam </v>
          </cell>
          <cell r="J741" t="str">
            <v>C2205503-110 AS-TEC3  ALLOY BAR BORE:31.8MM ID: 28.6MM, 7DEG, (EN-M), ,STAINLESS BOLT  ED BLACK W/OBVIOUS LOGO EXT: 110MM EN:14766</v>
          </cell>
          <cell r="K741" t="str">
            <v>C2205503-110</v>
          </cell>
          <cell r="L741" t="str">
            <v>C2200152-110</v>
          </cell>
        </row>
        <row r="742">
          <cell r="B742" t="str">
            <v>YEC3805933Styre</v>
          </cell>
          <cell r="C742" t="str">
            <v>YEC3805933</v>
          </cell>
          <cell r="D742">
            <v>2017</v>
          </cell>
          <cell r="E742">
            <v>5</v>
          </cell>
          <cell r="F742" t="str">
            <v>0050</v>
          </cell>
          <cell r="G742" t="str">
            <v>B003</v>
          </cell>
          <cell r="H742" t="str">
            <v>Handelbar</v>
          </cell>
          <cell r="I742" t="str">
            <v>Styre</v>
          </cell>
          <cell r="J742" t="str">
            <v xml:space="preserve">C2305979 HB-FB12  FLAT BAR ALLOY 6061 DB, 31.8MM W:620MM, 5D, ANODIZED GREY W/OBVIOUS LOGO  </v>
          </cell>
          <cell r="K742" t="str">
            <v>C2305979</v>
          </cell>
          <cell r="L742" t="str">
            <v>C2300248</v>
          </cell>
        </row>
        <row r="743">
          <cell r="B743" t="str">
            <v>YEC3805933Bromsgrepp H</v>
          </cell>
          <cell r="C743" t="str">
            <v>YEC3805933</v>
          </cell>
          <cell r="D743">
            <v>2017</v>
          </cell>
          <cell r="E743">
            <v>6</v>
          </cell>
          <cell r="F743" t="str">
            <v>0060</v>
          </cell>
          <cell r="G743" t="str">
            <v>C002</v>
          </cell>
          <cell r="H743" t="str">
            <v>Brake Lever R</v>
          </cell>
          <cell r="I743" t="str">
            <v>Bromsgrepp H</v>
          </cell>
          <cell r="J743" t="str">
            <v>inkl in brake</v>
          </cell>
          <cell r="K743" t="str">
            <v>Shimano</v>
          </cell>
          <cell r="L743" t="str">
            <v>Kontakta SHIMANO</v>
          </cell>
        </row>
        <row r="744">
          <cell r="B744" t="str">
            <v>YEC3805933Bromsgrepp V</v>
          </cell>
          <cell r="C744" t="str">
            <v>YEC3805933</v>
          </cell>
          <cell r="D744">
            <v>2017</v>
          </cell>
          <cell r="E744">
            <v>7</v>
          </cell>
          <cell r="F744" t="str">
            <v>0070</v>
          </cell>
          <cell r="G744" t="str">
            <v>C001</v>
          </cell>
          <cell r="H744" t="str">
            <v>Brake Lever L</v>
          </cell>
          <cell r="I744" t="str">
            <v>Bromsgrepp V</v>
          </cell>
          <cell r="J744" t="str">
            <v>inkl in brake</v>
          </cell>
          <cell r="K744" t="str">
            <v>Shimano</v>
          </cell>
          <cell r="L744" t="str">
            <v>Kontakta SHIMANO</v>
          </cell>
        </row>
        <row r="745">
          <cell r="B745" t="str">
            <v>YEC3805933Växelreglage H</v>
          </cell>
          <cell r="C745" t="str">
            <v>YEC3805933</v>
          </cell>
          <cell r="D745">
            <v>2017</v>
          </cell>
          <cell r="E745">
            <v>8</v>
          </cell>
          <cell r="F745" t="str">
            <v>0080</v>
          </cell>
          <cell r="G745" t="str">
            <v>D002</v>
          </cell>
          <cell r="H745" t="str">
            <v>Shift Lever R</v>
          </cell>
          <cell r="I745" t="str">
            <v>Växelreglage H</v>
          </cell>
          <cell r="J745" t="str">
            <v>KSLM610RA SL 10R STbk TRG 2050 DEORE SHI'2014</v>
          </cell>
          <cell r="K745" t="str">
            <v>KSLM610RA</v>
          </cell>
          <cell r="L745" t="str">
            <v>Kontakta SHIMANO</v>
          </cell>
        </row>
        <row r="746">
          <cell r="B746" t="str">
            <v>YEC3805933Växelreglage V</v>
          </cell>
          <cell r="C746" t="str">
            <v>YEC3805933</v>
          </cell>
          <cell r="D746">
            <v>2017</v>
          </cell>
          <cell r="E746">
            <v>9</v>
          </cell>
          <cell r="F746" t="str">
            <v>0090</v>
          </cell>
          <cell r="G746" t="str">
            <v>D001</v>
          </cell>
          <cell r="H746" t="str">
            <v>Shift Lever L</v>
          </cell>
          <cell r="I746" t="str">
            <v>Växelreglage V</v>
          </cell>
          <cell r="L746" t="e">
            <v>#N/A</v>
          </cell>
        </row>
        <row r="747">
          <cell r="B747" t="str">
            <v>YEC3805933Handtag par</v>
          </cell>
          <cell r="C747" t="str">
            <v>YEC3805933</v>
          </cell>
          <cell r="D747">
            <v>2017</v>
          </cell>
          <cell r="E747">
            <v>10</v>
          </cell>
          <cell r="F747" t="str">
            <v>0100</v>
          </cell>
          <cell r="G747" t="str">
            <v>B004</v>
          </cell>
          <cell r="H747" t="str">
            <v>Grip R</v>
          </cell>
          <cell r="I747" t="str">
            <v>Handtag par</v>
          </cell>
          <cell r="J747" t="str">
            <v>C2505504 TEC VLG-1600D2 130MM BLACK/GREY</v>
          </cell>
          <cell r="K747" t="str">
            <v>C2505504</v>
          </cell>
          <cell r="L747" t="str">
            <v>C2500188</v>
          </cell>
        </row>
        <row r="748">
          <cell r="B748" t="str">
            <v>YEC3805933Frambroms</v>
          </cell>
          <cell r="C748" t="str">
            <v>YEC3805933</v>
          </cell>
          <cell r="D748">
            <v>2017</v>
          </cell>
          <cell r="E748">
            <v>11</v>
          </cell>
          <cell r="F748" t="str">
            <v>0110</v>
          </cell>
          <cell r="G748" t="str">
            <v>C003</v>
          </cell>
          <cell r="H748" t="str">
            <v xml:space="preserve">Brake front </v>
          </cell>
          <cell r="I748" t="str">
            <v>Frambroms</v>
          </cell>
          <cell r="J748" t="str">
            <v>AM365JLFPRX075 DISC BRAKE ASSEMBLED SET/J-Kit,  BL-M365L(L), BR-M365L(F)  W/O ADAPTER, RESIN PAD,   750MM HOSE(SM-BH59 BLACK),   BLACK</v>
          </cell>
          <cell r="K748" t="str">
            <v>AM365JLFPRX075</v>
          </cell>
          <cell r="L748" t="str">
            <v>Kontakta SHIMANO</v>
          </cell>
        </row>
        <row r="749">
          <cell r="B749" t="str">
            <v>YEC3805933Bakbroms</v>
          </cell>
          <cell r="C749" t="str">
            <v>YEC3805933</v>
          </cell>
          <cell r="D749">
            <v>2017</v>
          </cell>
          <cell r="E749">
            <v>12</v>
          </cell>
          <cell r="F749" t="str">
            <v>0120</v>
          </cell>
          <cell r="G749" t="str">
            <v>C004</v>
          </cell>
          <cell r="H749" t="str">
            <v>Brake rear</v>
          </cell>
          <cell r="I749" t="str">
            <v>Bakbroms</v>
          </cell>
          <cell r="J749" t="str">
            <v>AM365JRRXRX145 DISC BRAKE ASSEMBLED SET/J-Kit,  BL-M365L(R), BR-M365L(R)  W/O ADAPTER, RESIN PAD,  1450MM HOSE(SM-BH59 BLACK),  BLACK</v>
          </cell>
          <cell r="K749" t="str">
            <v>AM365JRRXRX145</v>
          </cell>
          <cell r="L749" t="str">
            <v>Kontakta SHIMANO</v>
          </cell>
        </row>
        <row r="750">
          <cell r="B750" t="str">
            <v>YEC3805933Vevlager</v>
          </cell>
          <cell r="C750" t="str">
            <v>YEC3805933</v>
          </cell>
          <cell r="D750">
            <v>2017</v>
          </cell>
          <cell r="E750">
            <v>13</v>
          </cell>
          <cell r="F750" t="str">
            <v>0130</v>
          </cell>
          <cell r="G750" t="str">
            <v>E001</v>
          </cell>
          <cell r="H750" t="str">
            <v xml:space="preserve">BB-set </v>
          </cell>
          <cell r="I750" t="str">
            <v>Vevlager</v>
          </cell>
          <cell r="K750" t="str">
            <v>INGÅR I MOTORN</v>
          </cell>
          <cell r="L750" t="str">
            <v>Ingår i motorn</v>
          </cell>
        </row>
        <row r="751">
          <cell r="B751" t="str">
            <v>YEC3805933Vevparti</v>
          </cell>
          <cell r="C751" t="str">
            <v>YEC3805933</v>
          </cell>
          <cell r="D751">
            <v>2017</v>
          </cell>
          <cell r="E751">
            <v>14</v>
          </cell>
          <cell r="F751" t="str">
            <v>0140</v>
          </cell>
          <cell r="G751" t="str">
            <v>E002</v>
          </cell>
          <cell r="H751" t="str">
            <v>Front Chainwheel</v>
          </cell>
          <cell r="I751" t="str">
            <v>Vevparti</v>
          </cell>
          <cell r="K751" t="str">
            <v>C3305776-EG</v>
          </cell>
          <cell r="L751" t="str">
            <v>C3305776-EG</v>
          </cell>
        </row>
        <row r="752">
          <cell r="B752" t="str">
            <v>YEC3805933Kedjeskydd</v>
          </cell>
          <cell r="C752" t="str">
            <v>YEC3805933</v>
          </cell>
          <cell r="D752">
            <v>2017</v>
          </cell>
          <cell r="E752">
            <v>15</v>
          </cell>
          <cell r="F752" t="str">
            <v>0150</v>
          </cell>
          <cell r="G752" t="str">
            <v>H001</v>
          </cell>
          <cell r="H752" t="str">
            <v>Chain guard</v>
          </cell>
          <cell r="I752" t="str">
            <v>Kedjeskydd</v>
          </cell>
          <cell r="J752" t="str">
            <v>Included in chainwheel</v>
          </cell>
          <cell r="K752" t="str">
            <v>C8305639</v>
          </cell>
          <cell r="L752" t="str">
            <v>C8305639</v>
          </cell>
        </row>
        <row r="753">
          <cell r="B753" t="str">
            <v>YEC3805933Kedjeskyddsfäste</v>
          </cell>
          <cell r="C753" t="str">
            <v>YEC3805933</v>
          </cell>
          <cell r="D753">
            <v>2017</v>
          </cell>
          <cell r="E753">
            <v>16</v>
          </cell>
          <cell r="F753" t="str">
            <v>0160</v>
          </cell>
          <cell r="G753" t="str">
            <v>H002</v>
          </cell>
          <cell r="H753" t="str">
            <v>Chain guard bracket</v>
          </cell>
          <cell r="I753" t="str">
            <v>Kedjeskyddsfäste</v>
          </cell>
          <cell r="K753" t="str">
            <v>Ingår i kedjeskyddet</v>
          </cell>
          <cell r="L753" t="str">
            <v>Ingår i kedjeskyddet</v>
          </cell>
        </row>
        <row r="754">
          <cell r="B754" t="str">
            <v>YEC3805933Framväxel</v>
          </cell>
          <cell r="C754" t="str">
            <v>YEC3805933</v>
          </cell>
          <cell r="D754">
            <v>2017</v>
          </cell>
          <cell r="E754">
            <v>17</v>
          </cell>
          <cell r="F754" t="str">
            <v>0170</v>
          </cell>
          <cell r="G754" t="str">
            <v>D003</v>
          </cell>
          <cell r="H754" t="str">
            <v>Front Derailleur</v>
          </cell>
          <cell r="I754" t="str">
            <v>Framväxel</v>
          </cell>
          <cell r="J754" t="str">
            <v>w/o</v>
          </cell>
          <cell r="K754" t="str">
            <v>EMPTY</v>
          </cell>
          <cell r="L754" t="e">
            <v>#N/A</v>
          </cell>
        </row>
        <row r="755">
          <cell r="B755" t="str">
            <v>YEC3805933Bakväxel</v>
          </cell>
          <cell r="C755" t="str">
            <v>YEC3805933</v>
          </cell>
          <cell r="D755">
            <v>2017</v>
          </cell>
          <cell r="E755">
            <v>18</v>
          </cell>
          <cell r="F755" t="str">
            <v>0180</v>
          </cell>
          <cell r="G755" t="str">
            <v>D004</v>
          </cell>
          <cell r="H755" t="str">
            <v>Rear Derailleur</v>
          </cell>
          <cell r="I755" t="str">
            <v>Bakväxel</v>
          </cell>
          <cell r="J755" t="str">
            <v>KRDM592SGS DEORE RD FOR 9-SPEED,  SHADOW DESIGN DIRECT ATTACHMENT</v>
          </cell>
          <cell r="K755" t="str">
            <v>KRDM592SGS</v>
          </cell>
          <cell r="L755" t="str">
            <v>Kontakta SHIMANO</v>
          </cell>
        </row>
        <row r="756">
          <cell r="B756" t="str">
            <v>YEC3805933Kedja</v>
          </cell>
          <cell r="C756" t="str">
            <v>YEC3805933</v>
          </cell>
          <cell r="D756">
            <v>2017</v>
          </cell>
          <cell r="E756">
            <v>19</v>
          </cell>
          <cell r="F756" t="str">
            <v>0190</v>
          </cell>
          <cell r="G756" t="str">
            <v>E003</v>
          </cell>
          <cell r="H756" t="str">
            <v xml:space="preserve">Chain </v>
          </cell>
          <cell r="I756" t="str">
            <v>Kedja</v>
          </cell>
          <cell r="J756" t="str">
            <v>KCNE609010114, BICYCLE CHAIN FOR E-BIKE, REAR 10 SPD / FRONT SINGLE,              114 LINKS, W/END PIN</v>
          </cell>
          <cell r="K756" t="str">
            <v>KCNE609010114</v>
          </cell>
          <cell r="L756" t="str">
            <v>Kontakta SHIMANO</v>
          </cell>
        </row>
        <row r="757">
          <cell r="B757" t="str">
            <v>YEC3805933Kassett</v>
          </cell>
          <cell r="C757" t="str">
            <v>YEC3805933</v>
          </cell>
          <cell r="D757">
            <v>2017</v>
          </cell>
          <cell r="E757">
            <v>20</v>
          </cell>
          <cell r="F757" t="str">
            <v>0200</v>
          </cell>
          <cell r="G757" t="str">
            <v>E004</v>
          </cell>
          <cell r="H757" t="str">
            <v>Cassette Sprocket</v>
          </cell>
          <cell r="I757" t="str">
            <v>Kassett</v>
          </cell>
          <cell r="J757" t="str">
            <v xml:space="preserve">KCSHG5010136 CS-HG50-10S 11-36T </v>
          </cell>
          <cell r="K757" t="str">
            <v>KCSHG5010136</v>
          </cell>
          <cell r="L757" t="str">
            <v>Kontakta SHIMANO</v>
          </cell>
        </row>
        <row r="758">
          <cell r="B758" t="str">
            <v>YEC3805933Framhjul</v>
          </cell>
          <cell r="C758" t="str">
            <v>YEC3805933</v>
          </cell>
          <cell r="D758">
            <v>2017</v>
          </cell>
          <cell r="E758">
            <v>21</v>
          </cell>
          <cell r="F758" t="str">
            <v>0210</v>
          </cell>
          <cell r="G758" t="str">
            <v>F001</v>
          </cell>
          <cell r="H758" t="str">
            <v>Front hub</v>
          </cell>
          <cell r="I758" t="str">
            <v>Framhjul</v>
          </cell>
          <cell r="J758" t="str">
            <v>C4305164 FRONT HUB TEC, CL-1420  36H OLD:100MM AXEL:108MM  QR:133MM, FOR CENTER LOCK DISC BRAKE,   W/O ROTOR MOUNT COVER, BLACK, BULK</v>
          </cell>
          <cell r="K758" t="str">
            <v>C4305164</v>
          </cell>
          <cell r="L758" t="str">
            <v>C4100337</v>
          </cell>
        </row>
        <row r="759">
          <cell r="B759" t="str">
            <v>YEC3805933Bakhjul</v>
          </cell>
          <cell r="C759" t="str">
            <v>YEC3805933</v>
          </cell>
          <cell r="D759">
            <v>2017</v>
          </cell>
          <cell r="E759">
            <v>22</v>
          </cell>
          <cell r="F759" t="str">
            <v>0220</v>
          </cell>
          <cell r="G759" t="str">
            <v>F002</v>
          </cell>
          <cell r="H759" t="str">
            <v>Rear hub</v>
          </cell>
          <cell r="I759" t="str">
            <v>Bakhjul</v>
          </cell>
          <cell r="J759" t="str">
            <v>C4405314 FREEHUB TEC, CL-1422 36H 8/9/10-SPEED OLD:135MM AXLE:146MM      QR:170MM, FOR CENTER LOCK DISC BRAKE    W/O ROTOR MOUNT COVER, BLACK, BULK</v>
          </cell>
          <cell r="K759" t="str">
            <v>C4405314</v>
          </cell>
          <cell r="L759" t="str">
            <v>C4200298</v>
          </cell>
        </row>
        <row r="760">
          <cell r="B760" t="str">
            <v>YEC3805933Däck</v>
          </cell>
          <cell r="C760" t="str">
            <v>YEC3805933</v>
          </cell>
          <cell r="D760">
            <v>2017</v>
          </cell>
          <cell r="E760">
            <v>23</v>
          </cell>
          <cell r="F760" t="str">
            <v>0230</v>
          </cell>
          <cell r="G760" t="str">
            <v>F003</v>
          </cell>
          <cell r="H760" t="str">
            <v>Tire</v>
          </cell>
          <cell r="I760" t="str">
            <v>Däck</v>
          </cell>
          <cell r="J760" t="str">
            <v>C4906226 TYR 700X37C Duramax Regular UNDA H-481</v>
          </cell>
          <cell r="K760" t="str">
            <v>C4906226</v>
          </cell>
          <cell r="L760" t="str">
            <v>C4901085</v>
          </cell>
        </row>
        <row r="761">
          <cell r="B761" t="str">
            <v>YEC3805933Skärmar set</v>
          </cell>
          <cell r="C761" t="str">
            <v>YEC3805933</v>
          </cell>
          <cell r="D761">
            <v>2017</v>
          </cell>
          <cell r="E761">
            <v>24</v>
          </cell>
          <cell r="F761" t="str">
            <v>0240</v>
          </cell>
          <cell r="G761" t="str">
            <v>H003</v>
          </cell>
          <cell r="H761" t="str">
            <v xml:space="preserve">Mudguard front   </v>
          </cell>
          <cell r="I761" t="str">
            <v>Skärmar set</v>
          </cell>
          <cell r="J761" t="str">
            <v>C8255845-BK FRONT(6648650030-0999)</v>
          </cell>
          <cell r="K761" t="str">
            <v>C8255845-BK</v>
          </cell>
          <cell r="L761" t="str">
            <v>C8256125-BK / C8255845-BK</v>
          </cell>
        </row>
        <row r="762">
          <cell r="B762" t="str">
            <v>YEC3805933Pakethållare</v>
          </cell>
          <cell r="C762" t="str">
            <v>YEC3805933</v>
          </cell>
          <cell r="D762">
            <v>2017</v>
          </cell>
          <cell r="E762">
            <v>25</v>
          </cell>
          <cell r="F762" t="str">
            <v>0250</v>
          </cell>
          <cell r="G762" t="str">
            <v>H004</v>
          </cell>
          <cell r="H762" t="str">
            <v>Carrier</v>
          </cell>
          <cell r="I762" t="str">
            <v>Pakethållare</v>
          </cell>
          <cell r="J762" t="str">
            <v>W/O</v>
          </cell>
          <cell r="K762" t="str">
            <v>C8205747-BK</v>
          </cell>
          <cell r="L762" t="str">
            <v>C8200052</v>
          </cell>
        </row>
        <row r="763">
          <cell r="B763" t="str">
            <v>YEC3805933Sadel</v>
          </cell>
          <cell r="C763" t="str">
            <v>YEC3805933</v>
          </cell>
          <cell r="D763">
            <v>2017</v>
          </cell>
          <cell r="E763">
            <v>26</v>
          </cell>
          <cell r="F763" t="str">
            <v>0260</v>
          </cell>
          <cell r="G763" t="str">
            <v>G001</v>
          </cell>
          <cell r="H763" t="str">
            <v>Saddle</v>
          </cell>
          <cell r="I763" t="str">
            <v>Sadel</v>
          </cell>
          <cell r="J763" t="str">
            <v>C7106125 TEC ACTIVIUS, GENT 2062 HRM PU MATT,NYLON BASE , BLACK STEEL RAIL W SCALE + CHECKERED RUBBER ON RAIL</v>
          </cell>
          <cell r="K763" t="str">
            <v>C7106125</v>
          </cell>
          <cell r="L763" t="str">
            <v>C7100525</v>
          </cell>
        </row>
        <row r="764">
          <cell r="B764" t="str">
            <v>YEC3805933Sadelstolpe</v>
          </cell>
          <cell r="C764" t="str">
            <v>YEC3805933</v>
          </cell>
          <cell r="D764">
            <v>2017</v>
          </cell>
          <cell r="E764">
            <v>27</v>
          </cell>
          <cell r="F764" t="str">
            <v>0270</v>
          </cell>
          <cell r="G764" t="str">
            <v>G002</v>
          </cell>
          <cell r="H764" t="str">
            <v>Seatpost</v>
          </cell>
          <cell r="I764" t="str">
            <v>Sadelstolpe</v>
          </cell>
          <cell r="J764" t="str">
            <v>C7205559 SP-620 27,2x350MM ALLOY ANODIZED BLACK w OBVIOUS LOGO</v>
          </cell>
          <cell r="K764" t="str">
            <v>C7205559</v>
          </cell>
          <cell r="L764" t="str">
            <v>C7200327-272</v>
          </cell>
        </row>
        <row r="765">
          <cell r="B765" t="str">
            <v>YEC3805933Sadelrörsklämma</v>
          </cell>
          <cell r="C765" t="str">
            <v>YEC3805933</v>
          </cell>
          <cell r="D765">
            <v>2017</v>
          </cell>
          <cell r="E765">
            <v>28</v>
          </cell>
          <cell r="F765" t="str">
            <v>0280</v>
          </cell>
          <cell r="G765" t="str">
            <v>G003</v>
          </cell>
          <cell r="H765" t="str">
            <v>Seat Clamp</v>
          </cell>
          <cell r="I765" t="str">
            <v>Sadelrörsklämma</v>
          </cell>
          <cell r="J765" t="str">
            <v>C7305002 L/C 31.8 MX27 shiny black</v>
          </cell>
          <cell r="K765" t="str">
            <v>C7305002</v>
          </cell>
          <cell r="L765" t="str">
            <v>C7300027-318</v>
          </cell>
        </row>
        <row r="766">
          <cell r="B766" t="str">
            <v>YEC3805933Framlampa</v>
          </cell>
          <cell r="C766" t="str">
            <v>YEC3805933</v>
          </cell>
          <cell r="D766">
            <v>2017</v>
          </cell>
          <cell r="E766">
            <v>29</v>
          </cell>
          <cell r="F766" t="str">
            <v>0290</v>
          </cell>
          <cell r="G766" t="str">
            <v>H005</v>
          </cell>
          <cell r="H766" t="str">
            <v>Front light</v>
          </cell>
          <cell r="I766" t="str">
            <v>Framlampa</v>
          </cell>
          <cell r="K766" t="str">
            <v>C8015191</v>
          </cell>
          <cell r="L766" t="str">
            <v>C8015191</v>
          </cell>
        </row>
        <row r="767">
          <cell r="B767" t="str">
            <v>YEC3805933Baklampa</v>
          </cell>
          <cell r="C767" t="str">
            <v>YEC3805933</v>
          </cell>
          <cell r="D767">
            <v>2017</v>
          </cell>
          <cell r="E767">
            <v>30</v>
          </cell>
          <cell r="F767" t="str">
            <v>0300</v>
          </cell>
          <cell r="G767" t="str">
            <v>H006</v>
          </cell>
          <cell r="H767" t="str">
            <v>Light, Rear</v>
          </cell>
          <cell r="I767" t="str">
            <v>Baklampa</v>
          </cell>
          <cell r="K767" t="str">
            <v>EMPTY</v>
          </cell>
          <cell r="L767" t="e">
            <v>#N/A</v>
          </cell>
        </row>
        <row r="768">
          <cell r="B768" t="str">
            <v>YEC3805933Låssats</v>
          </cell>
          <cell r="C768" t="str">
            <v>YEC3805933</v>
          </cell>
          <cell r="D768">
            <v>2017</v>
          </cell>
          <cell r="E768">
            <v>31</v>
          </cell>
          <cell r="F768" t="str">
            <v>0310</v>
          </cell>
          <cell r="G768" t="str">
            <v>H007</v>
          </cell>
          <cell r="H768" t="str">
            <v>Lock</v>
          </cell>
          <cell r="I768" t="str">
            <v>Låssats</v>
          </cell>
          <cell r="J768" t="str">
            <v>C8405055 AXA SOLID PLUS BLACK</v>
          </cell>
          <cell r="K768" t="str">
            <v>C8405055</v>
          </cell>
          <cell r="L768" t="str">
            <v>C8400053</v>
          </cell>
        </row>
        <row r="769">
          <cell r="B769" t="str">
            <v>YEC3805933Stöd</v>
          </cell>
          <cell r="C769" t="str">
            <v>YEC3805933</v>
          </cell>
          <cell r="D769">
            <v>2017</v>
          </cell>
          <cell r="E769">
            <v>32</v>
          </cell>
          <cell r="F769" t="str">
            <v>0320</v>
          </cell>
          <cell r="G769" t="str">
            <v>H008</v>
          </cell>
          <cell r="H769" t="str">
            <v>Kick stand</v>
          </cell>
          <cell r="I769" t="str">
            <v>Stöd</v>
          </cell>
          <cell r="J769" t="str">
            <v xml:space="preserve">C8105214 Atran Stylo adjustable all black </v>
          </cell>
          <cell r="K769" t="str">
            <v>C8105214</v>
          </cell>
          <cell r="L769" t="str">
            <v>C8100036</v>
          </cell>
        </row>
        <row r="770">
          <cell r="B770" t="str">
            <v>YEC3805933Korg</v>
          </cell>
          <cell r="C770" t="str">
            <v>YEC3805933</v>
          </cell>
          <cell r="D770">
            <v>2017</v>
          </cell>
          <cell r="E770">
            <v>33</v>
          </cell>
          <cell r="F770" t="str">
            <v>0330</v>
          </cell>
          <cell r="G770" t="str">
            <v>H009</v>
          </cell>
          <cell r="H770" t="str">
            <v>Basket / Fr carrier</v>
          </cell>
          <cell r="I770" t="str">
            <v>Korg</v>
          </cell>
          <cell r="K770" t="str">
            <v>EMPTY</v>
          </cell>
          <cell r="L770" t="e">
            <v>#N/A</v>
          </cell>
        </row>
        <row r="771">
          <cell r="B771" t="str">
            <v>YEC3805933Pedaler</v>
          </cell>
          <cell r="C771" t="str">
            <v>YEC3805933</v>
          </cell>
          <cell r="D771">
            <v>2017</v>
          </cell>
          <cell r="E771">
            <v>34</v>
          </cell>
          <cell r="F771" t="str">
            <v>0340</v>
          </cell>
          <cell r="G771" t="str">
            <v>E005</v>
          </cell>
          <cell r="H771" t="str">
            <v xml:space="preserve">Pedal </v>
          </cell>
          <cell r="I771" t="str">
            <v>Pedaler</v>
          </cell>
          <cell r="J771" t="str">
            <v>C3505129 NWL-91 BORON AXLE ED BLACK STEEL CAGE</v>
          </cell>
          <cell r="K771" t="str">
            <v>C3505129</v>
          </cell>
          <cell r="L771" t="str">
            <v>C3500033</v>
          </cell>
        </row>
        <row r="772">
          <cell r="B772" t="str">
            <v>YEC3805933Motor</v>
          </cell>
          <cell r="C772" t="str">
            <v>YEC3805933</v>
          </cell>
          <cell r="D772">
            <v>2017</v>
          </cell>
          <cell r="E772">
            <v>35</v>
          </cell>
          <cell r="F772" t="str">
            <v>0350</v>
          </cell>
          <cell r="G772" t="str">
            <v>J001</v>
          </cell>
          <cell r="H772" t="str">
            <v>DRIVE UNIT:</v>
          </cell>
          <cell r="I772" t="str">
            <v>Motor</v>
          </cell>
          <cell r="J772" t="str">
            <v xml:space="preserve">C8705068-1-01, 36V,250W MOTOR, CONTROLLER, PEDAL ( SPEED&amp;TORQUE ) SENSOR INTERGATED. ASSIST SPEED: 25KM/H, 8 PIN FOR EB-BUS, 3 PIN FOR SPEED SENSOR, </v>
          </cell>
          <cell r="K772" t="str">
            <v>C8705068-1-01</v>
          </cell>
          <cell r="L772" t="str">
            <v>C8705068-1-01</v>
          </cell>
        </row>
        <row r="773">
          <cell r="B773" t="str">
            <v>YEC3805933Display</v>
          </cell>
          <cell r="C773" t="str">
            <v>YEC3805933</v>
          </cell>
          <cell r="D773">
            <v>2017</v>
          </cell>
          <cell r="E773">
            <v>36</v>
          </cell>
          <cell r="F773" t="str">
            <v>0360</v>
          </cell>
          <cell r="G773" t="str">
            <v>J004</v>
          </cell>
          <cell r="H773" t="str">
            <v>DISPLAY:</v>
          </cell>
          <cell r="I773" t="str">
            <v>Display</v>
          </cell>
          <cell r="J773" t="str">
            <v>C8705068-1-19, C10 Display, 36V LCD DISPLAY WITH CALBE LENGTH :100mm, THE SWITCH CABLE LENGTH:250mm</v>
          </cell>
          <cell r="K773" t="str">
            <v>C8705065-1-27S</v>
          </cell>
          <cell r="L773" t="str">
            <v>C8705068-1-27S</v>
          </cell>
        </row>
        <row r="774">
          <cell r="B774" t="str">
            <v>YEC3805933EB-Bus kabel</v>
          </cell>
          <cell r="C774" t="str">
            <v>YEC3805933</v>
          </cell>
          <cell r="D774">
            <v>2017</v>
          </cell>
          <cell r="E774">
            <v>37</v>
          </cell>
          <cell r="F774" t="str">
            <v>0370</v>
          </cell>
          <cell r="G774" t="str">
            <v>J005</v>
          </cell>
          <cell r="H774" t="str">
            <v>EB-BUS CABLE:</v>
          </cell>
          <cell r="I774" t="str">
            <v>EB-Bus kabel</v>
          </cell>
          <cell r="J774" t="str">
            <v>C8705068-1-04-01, 5PIN ( 1340mm ) CONNECT TO CONTROLLER, OTHER SIDE TO DISPLAY, LIGHTING SETS</v>
          </cell>
          <cell r="K774" t="str">
            <v>C8705068-1-04-01</v>
          </cell>
          <cell r="L774" t="e">
            <v>#N/A</v>
          </cell>
        </row>
        <row r="775">
          <cell r="B775" t="str">
            <v>YEC3805933Motorkabel</v>
          </cell>
          <cell r="C775" t="str">
            <v>YEC3805933</v>
          </cell>
          <cell r="D775">
            <v>2017</v>
          </cell>
          <cell r="E775">
            <v>38</v>
          </cell>
          <cell r="F775" t="str">
            <v>0380</v>
          </cell>
          <cell r="G775" t="str">
            <v>J006</v>
          </cell>
          <cell r="H775" t="str">
            <v>POWER CABLE:</v>
          </cell>
          <cell r="I775" t="str">
            <v>Motorkabel</v>
          </cell>
          <cell r="K775" t="str">
            <v>C8705068-1-04-2</v>
          </cell>
          <cell r="L775" t="str">
            <v>C8705068-1-04-2</v>
          </cell>
        </row>
        <row r="776">
          <cell r="B776" t="str">
            <v>YEC3805933Kabel framlampa</v>
          </cell>
          <cell r="C776" t="str">
            <v>YEC3805933</v>
          </cell>
          <cell r="D776">
            <v>2017</v>
          </cell>
          <cell r="E776">
            <v>39</v>
          </cell>
          <cell r="F776" t="str">
            <v>0390</v>
          </cell>
          <cell r="G776" t="str">
            <v>J007</v>
          </cell>
          <cell r="H776" t="str">
            <v>F. LIGHT CABLE:</v>
          </cell>
          <cell r="I776" t="str">
            <v>Kabel framlampa</v>
          </cell>
          <cell r="K776" t="str">
            <v>C8705068-1-04-6</v>
          </cell>
          <cell r="L776" t="str">
            <v>C8705068-1-04-6</v>
          </cell>
        </row>
        <row r="777">
          <cell r="B777" t="str">
            <v>YEC3805933Kabel baklampa</v>
          </cell>
          <cell r="C777" t="str">
            <v>YEC3805933</v>
          </cell>
          <cell r="D777">
            <v>2017</v>
          </cell>
          <cell r="E777">
            <v>40</v>
          </cell>
          <cell r="F777" t="str">
            <v>0400</v>
          </cell>
          <cell r="G777" t="str">
            <v>J008</v>
          </cell>
          <cell r="H777" t="str">
            <v>R. LIGHT CABLE:</v>
          </cell>
          <cell r="I777" t="str">
            <v>Kabel baklampa</v>
          </cell>
          <cell r="K777" t="str">
            <v>C8705068-1-04-8</v>
          </cell>
          <cell r="L777" t="str">
            <v>C8705068-1-04-8</v>
          </cell>
        </row>
        <row r="778">
          <cell r="B778" t="str">
            <v>YEC3805933Hastighetssensor</v>
          </cell>
          <cell r="C778" t="str">
            <v>YEC3805933</v>
          </cell>
          <cell r="D778">
            <v>2017</v>
          </cell>
          <cell r="E778">
            <v>41</v>
          </cell>
          <cell r="F778" t="str">
            <v>0410</v>
          </cell>
          <cell r="G778" t="str">
            <v>J009</v>
          </cell>
          <cell r="H778" t="str">
            <v>SPEED SENSOR:</v>
          </cell>
          <cell r="I778" t="str">
            <v>Hastighetssensor</v>
          </cell>
          <cell r="J778" t="str">
            <v>C8705068-1-04-11, DETECTING WHEEL RPM, CABLE LENGTH:70mm, C8705068-1-04-10 Extension cable for speed sensor: 350mm HIGO/KST at motor end</v>
          </cell>
          <cell r="K778" t="str">
            <v>C8705068-1-0411</v>
          </cell>
          <cell r="L778" t="str">
            <v>C8705068-1-0411</v>
          </cell>
        </row>
        <row r="779">
          <cell r="B779" t="str">
            <v>YEC3805933Batteri</v>
          </cell>
          <cell r="C779" t="str">
            <v>YEC3805933</v>
          </cell>
          <cell r="D779">
            <v>2017</v>
          </cell>
          <cell r="E779">
            <v>42</v>
          </cell>
          <cell r="F779" t="str">
            <v>0420</v>
          </cell>
          <cell r="G779" t="str">
            <v>J002</v>
          </cell>
          <cell r="H779" t="str">
            <v>BATTERY:</v>
          </cell>
          <cell r="I779" t="str">
            <v>Batteri</v>
          </cell>
          <cell r="J779" t="str">
            <v>C8705058-3-11BK, SF-06 36V / 11.6Ah w/o logo WITH SMART BMS, Crescent E-GOING GRAPHIC</v>
          </cell>
          <cell r="K779" t="str">
            <v>C8705058-3-11BK</v>
          </cell>
          <cell r="L779" t="str">
            <v>C8705058-3-11EA</v>
          </cell>
        </row>
        <row r="780">
          <cell r="B780" t="str">
            <v>YEC3805933Batterihållare</v>
          </cell>
          <cell r="C780" t="str">
            <v>YEC3805933</v>
          </cell>
          <cell r="D780">
            <v>2017</v>
          </cell>
          <cell r="E780">
            <v>43</v>
          </cell>
          <cell r="F780" t="str">
            <v>0430</v>
          </cell>
          <cell r="G780" t="str">
            <v>J003</v>
          </cell>
          <cell r="H780" t="str">
            <v>BATTERY HOLDER/Slider</v>
          </cell>
          <cell r="I780" t="str">
            <v>Batterihållare</v>
          </cell>
          <cell r="J780" t="str">
            <v>C8705058-5 BATTERY HOLDER WITH 500mm BAFANG CABLE FOR MAX MIDDLE SYSTEM ( D/T TYPE ) WITH KEY CYLINDER FOB: 7USD</v>
          </cell>
          <cell r="K780" t="str">
            <v>C8705058-5</v>
          </cell>
          <cell r="L780" t="str">
            <v>C8705058-5</v>
          </cell>
        </row>
        <row r="781">
          <cell r="B781" t="str">
            <v>YEC3805933Batteriladdare</v>
          </cell>
          <cell r="C781" t="str">
            <v>YEC3805933</v>
          </cell>
          <cell r="D781">
            <v>2017</v>
          </cell>
          <cell r="E781">
            <v>44</v>
          </cell>
          <cell r="F781" t="str">
            <v>0440</v>
          </cell>
          <cell r="G781" t="str">
            <v>J010</v>
          </cell>
          <cell r="H781" t="str">
            <v>CHARGER:</v>
          </cell>
          <cell r="I781" t="str">
            <v>Batteriladdare</v>
          </cell>
          <cell r="J781" t="str">
            <v>C8705058-02, (CHARGER 2A    # NO:CZ2AG2JE7)  CHARGER FOR PHYLION BATTERY</v>
          </cell>
          <cell r="K781" t="str">
            <v>C8705058-02</v>
          </cell>
          <cell r="L781" t="str">
            <v>C8705058-02</v>
          </cell>
        </row>
        <row r="782">
          <cell r="B782" t="str">
            <v>YEC3805933Kontrollbox</v>
          </cell>
          <cell r="C782" t="str">
            <v>YEC3805933</v>
          </cell>
          <cell r="D782">
            <v>2017</v>
          </cell>
          <cell r="E782">
            <v>45</v>
          </cell>
          <cell r="F782" t="str">
            <v>0450</v>
          </cell>
          <cell r="G782" t="str">
            <v>J011</v>
          </cell>
          <cell r="H782" t="str">
            <v>Controller</v>
          </cell>
          <cell r="I782" t="str">
            <v>Kontrollbox</v>
          </cell>
          <cell r="J782" t="str">
            <v>included into the motor</v>
          </cell>
          <cell r="K782" t="str">
            <v>C8705068-1-12</v>
          </cell>
          <cell r="L782" t="str">
            <v>C8705068-1-12</v>
          </cell>
        </row>
        <row r="783">
          <cell r="B783" t="str">
            <v>YEC3805933Växelöra</v>
          </cell>
          <cell r="C783" t="str">
            <v>YEC3805933</v>
          </cell>
          <cell r="D783">
            <v>2017</v>
          </cell>
          <cell r="E783">
            <v>46</v>
          </cell>
          <cell r="F783" t="str">
            <v>0460</v>
          </cell>
          <cell r="G783" t="str">
            <v>D005</v>
          </cell>
          <cell r="H783" t="str">
            <v>Gear hanger</v>
          </cell>
          <cell r="I783" t="str">
            <v>Växelöra</v>
          </cell>
          <cell r="K783" t="str">
            <v>C1350087</v>
          </cell>
          <cell r="L783" t="str">
            <v>C1350087</v>
          </cell>
        </row>
        <row r="784">
          <cell r="B784" t="str">
            <v>YEC3805934RAM</v>
          </cell>
          <cell r="C784" t="str">
            <v>YEC3805934</v>
          </cell>
          <cell r="D784">
            <v>2018</v>
          </cell>
          <cell r="E784">
            <v>1</v>
          </cell>
          <cell r="F784" t="str">
            <v>0010</v>
          </cell>
          <cell r="G784" t="str">
            <v>A001</v>
          </cell>
          <cell r="H784" t="str">
            <v>PAINTED FRAME</v>
          </cell>
          <cell r="I784" t="str">
            <v>RAM</v>
          </cell>
          <cell r="J784" t="str">
            <v>C7053-590-38034</v>
          </cell>
          <cell r="K784" t="str">
            <v>C7053-590-38034</v>
          </cell>
          <cell r="L784" t="e">
            <v>#N/A</v>
          </cell>
        </row>
        <row r="785">
          <cell r="B785" t="str">
            <v>YEC3805934Framgaffel</v>
          </cell>
          <cell r="C785" t="str">
            <v>YEC3805934</v>
          </cell>
          <cell r="D785">
            <v>2018</v>
          </cell>
          <cell r="E785">
            <v>2</v>
          </cell>
          <cell r="F785" t="str">
            <v>0020</v>
          </cell>
          <cell r="G785" t="str">
            <v>A002</v>
          </cell>
          <cell r="H785" t="str">
            <v>PAINTED FORK</v>
          </cell>
          <cell r="I785" t="str">
            <v>Framgaffel</v>
          </cell>
          <cell r="K785" t="str">
            <v>FORK</v>
          </cell>
          <cell r="L785" t="e">
            <v>#N/A</v>
          </cell>
        </row>
        <row r="786">
          <cell r="B786" t="str">
            <v>YEC3805934Styrlager</v>
          </cell>
          <cell r="C786" t="str">
            <v>YEC3805934</v>
          </cell>
          <cell r="D786">
            <v>2018</v>
          </cell>
          <cell r="E786">
            <v>3</v>
          </cell>
          <cell r="F786" t="str">
            <v>0030</v>
          </cell>
          <cell r="G786" t="str">
            <v>B001</v>
          </cell>
          <cell r="H786" t="str">
            <v>Head Set</v>
          </cell>
          <cell r="I786" t="str">
            <v>Styrlager</v>
          </cell>
          <cell r="J786" t="str">
            <v xml:space="preserve">C2105069 HST STbk 1"18 iA 9 44  TH-N10P w/o cap, + C2105053 Black w/o graphic </v>
          </cell>
          <cell r="K786" t="str">
            <v>C2105069</v>
          </cell>
          <cell r="L786" t="str">
            <v>C2100160</v>
          </cell>
        </row>
        <row r="787">
          <cell r="B787" t="str">
            <v xml:space="preserve">YEC3805934Styrstam </v>
          </cell>
          <cell r="C787" t="str">
            <v>YEC3805934</v>
          </cell>
          <cell r="D787">
            <v>2018</v>
          </cell>
          <cell r="E787">
            <v>4</v>
          </cell>
          <cell r="F787" t="str">
            <v>0040</v>
          </cell>
          <cell r="G787" t="str">
            <v>B002</v>
          </cell>
          <cell r="H787" t="str">
            <v>Handlebar Stem</v>
          </cell>
          <cell r="I787" t="str">
            <v xml:space="preserve">Styrstam </v>
          </cell>
          <cell r="J787" t="str">
            <v>C2205475-105 AHEAD adjust HL TDS-C268-8 FOV SBED, W/O LOGO</v>
          </cell>
          <cell r="K787" t="str">
            <v>C2205475-105</v>
          </cell>
          <cell r="L787" t="str">
            <v>C2200261-105</v>
          </cell>
        </row>
        <row r="788">
          <cell r="B788" t="str">
            <v>YEC3805934Styre</v>
          </cell>
          <cell r="C788" t="str">
            <v>YEC3805934</v>
          </cell>
          <cell r="D788">
            <v>2018</v>
          </cell>
          <cell r="E788">
            <v>5</v>
          </cell>
          <cell r="F788" t="str">
            <v>0050</v>
          </cell>
          <cell r="G788" t="str">
            <v>B003</v>
          </cell>
          <cell r="H788" t="str">
            <v>Handelbar</v>
          </cell>
          <cell r="I788" t="str">
            <v>Styre</v>
          </cell>
          <cell r="J788" t="str">
            <v xml:space="preserve">C2305979 HB-FB12  FLAT BAR ALLOY 6061 DB, 31.8MM W:620MM, 5D, ANODIZED GREY W/OBVIOUS LOGO  </v>
          </cell>
          <cell r="K788" t="str">
            <v>C2305979</v>
          </cell>
          <cell r="L788" t="str">
            <v>C2300248</v>
          </cell>
        </row>
        <row r="789">
          <cell r="B789" t="str">
            <v>YEC3805934Bromsgrepp H</v>
          </cell>
          <cell r="C789" t="str">
            <v>YEC3805934</v>
          </cell>
          <cell r="D789">
            <v>2018</v>
          </cell>
          <cell r="E789">
            <v>6</v>
          </cell>
          <cell r="F789" t="str">
            <v>0060</v>
          </cell>
          <cell r="G789" t="str">
            <v>C002</v>
          </cell>
          <cell r="H789" t="str">
            <v>Brake Lever R</v>
          </cell>
          <cell r="I789" t="str">
            <v>Bromsgrepp H</v>
          </cell>
          <cell r="J789" t="str">
            <v>inkl in brake</v>
          </cell>
          <cell r="K789" t="str">
            <v>Shimano</v>
          </cell>
          <cell r="L789" t="str">
            <v>Kontakta SHIMANO</v>
          </cell>
        </row>
        <row r="790">
          <cell r="B790" t="str">
            <v>YEC3805934Bromsgrepp V</v>
          </cell>
          <cell r="C790" t="str">
            <v>YEC3805934</v>
          </cell>
          <cell r="D790">
            <v>2018</v>
          </cell>
          <cell r="E790">
            <v>7</v>
          </cell>
          <cell r="F790" t="str">
            <v>0070</v>
          </cell>
          <cell r="G790" t="str">
            <v>C001</v>
          </cell>
          <cell r="H790" t="str">
            <v>Brake Lever L</v>
          </cell>
          <cell r="I790" t="str">
            <v>Bromsgrepp V</v>
          </cell>
          <cell r="J790" t="str">
            <v>inkl in brake</v>
          </cell>
          <cell r="K790" t="str">
            <v>Shimano</v>
          </cell>
          <cell r="L790" t="str">
            <v>Kontakta SHIMANO</v>
          </cell>
        </row>
        <row r="791">
          <cell r="B791" t="str">
            <v>YEC3805934Växelreglage H</v>
          </cell>
          <cell r="C791" t="str">
            <v>YEC3805934</v>
          </cell>
          <cell r="D791">
            <v>2018</v>
          </cell>
          <cell r="E791">
            <v>8</v>
          </cell>
          <cell r="F791" t="str">
            <v>0080</v>
          </cell>
          <cell r="G791" t="str">
            <v>D002</v>
          </cell>
          <cell r="H791" t="str">
            <v>Shift Lever R</v>
          </cell>
          <cell r="I791" t="str">
            <v>Växelreglage H</v>
          </cell>
          <cell r="J791" t="str">
            <v>KSLM610RA SL 10R STbk TRG 2050 DEORE SHI'2014</v>
          </cell>
          <cell r="K791" t="str">
            <v>KSLM610RA</v>
          </cell>
          <cell r="L791" t="str">
            <v>Kontakta SHIMANO</v>
          </cell>
        </row>
        <row r="792">
          <cell r="B792" t="str">
            <v>YEC3805934Växelreglage V</v>
          </cell>
          <cell r="C792" t="str">
            <v>YEC3805934</v>
          </cell>
          <cell r="D792">
            <v>2018</v>
          </cell>
          <cell r="E792">
            <v>9</v>
          </cell>
          <cell r="F792" t="str">
            <v>0090</v>
          </cell>
          <cell r="G792" t="str">
            <v>D001</v>
          </cell>
          <cell r="H792" t="str">
            <v>Shift Lever L</v>
          </cell>
          <cell r="I792" t="str">
            <v>Växelreglage V</v>
          </cell>
          <cell r="L792" t="e">
            <v>#N/A</v>
          </cell>
        </row>
        <row r="793">
          <cell r="B793" t="str">
            <v>YEC3805934Handtag par</v>
          </cell>
          <cell r="C793" t="str">
            <v>YEC3805934</v>
          </cell>
          <cell r="D793">
            <v>2018</v>
          </cell>
          <cell r="E793">
            <v>10</v>
          </cell>
          <cell r="F793" t="str">
            <v>0100</v>
          </cell>
          <cell r="G793" t="str">
            <v>B004</v>
          </cell>
          <cell r="H793" t="str">
            <v>Grip R</v>
          </cell>
          <cell r="I793" t="str">
            <v>Handtag par</v>
          </cell>
          <cell r="J793" t="str">
            <v>C2505504 TEC VLG-1600D2 130MM BLACK/GREY</v>
          </cell>
          <cell r="K793" t="str">
            <v>C2505504</v>
          </cell>
          <cell r="L793" t="str">
            <v>C2500188</v>
          </cell>
        </row>
        <row r="794">
          <cell r="B794" t="str">
            <v>YEC3805934Frambroms</v>
          </cell>
          <cell r="C794" t="str">
            <v>YEC3805934</v>
          </cell>
          <cell r="D794">
            <v>2018</v>
          </cell>
          <cell r="E794">
            <v>11</v>
          </cell>
          <cell r="F794" t="str">
            <v>0110</v>
          </cell>
          <cell r="G794" t="str">
            <v>C003</v>
          </cell>
          <cell r="H794" t="str">
            <v xml:space="preserve">Brake front </v>
          </cell>
          <cell r="I794" t="str">
            <v>Frambroms</v>
          </cell>
          <cell r="J794" t="str">
            <v>AM365JLFPRX075 DISC BRAKE ASSEMBLED SET/J-Kit,  BL-M365L(L), BR-M365L(F)  W/O ADAPTER, RESIN PAD,   750MM HOSE(SM-BH59 BLACK),   BLACK</v>
          </cell>
          <cell r="K794" t="str">
            <v>AM365JLFPRX075</v>
          </cell>
          <cell r="L794" t="str">
            <v>Kontakta SHIMANO</v>
          </cell>
        </row>
        <row r="795">
          <cell r="B795" t="str">
            <v>YEC3805934Bakbroms</v>
          </cell>
          <cell r="C795" t="str">
            <v>YEC3805934</v>
          </cell>
          <cell r="D795">
            <v>2018</v>
          </cell>
          <cell r="E795">
            <v>12</v>
          </cell>
          <cell r="F795" t="str">
            <v>0120</v>
          </cell>
          <cell r="G795" t="str">
            <v>C004</v>
          </cell>
          <cell r="H795" t="str">
            <v>Brake rear</v>
          </cell>
          <cell r="I795" t="str">
            <v>Bakbroms</v>
          </cell>
          <cell r="J795" t="str">
            <v>AM365JRRXRX145 DISC BRAKE ASSEMBLED SET/J-Kit,  BL-M365L(R), BR-M365L(R)  W/O ADAPTER, RESIN PAD,  1450MM HOSE(SM-BH59 BLACK),  BLACK</v>
          </cell>
          <cell r="K795" t="str">
            <v>AM365JRRXRX145</v>
          </cell>
          <cell r="L795" t="str">
            <v>Kontakta SHIMANO</v>
          </cell>
        </row>
        <row r="796">
          <cell r="B796" t="str">
            <v>YEC3805934Vevlager</v>
          </cell>
          <cell r="C796" t="str">
            <v>YEC3805934</v>
          </cell>
          <cell r="D796">
            <v>2018</v>
          </cell>
          <cell r="E796">
            <v>13</v>
          </cell>
          <cell r="F796" t="str">
            <v>0130</v>
          </cell>
          <cell r="G796" t="str">
            <v>E001</v>
          </cell>
          <cell r="H796" t="str">
            <v xml:space="preserve">BB-set </v>
          </cell>
          <cell r="I796" t="str">
            <v>Vevlager</v>
          </cell>
          <cell r="K796" t="str">
            <v>INGÅR I MOTORN</v>
          </cell>
          <cell r="L796" t="str">
            <v>Ingår i motorn</v>
          </cell>
        </row>
        <row r="797">
          <cell r="B797" t="str">
            <v>YEC3805934Vevparti</v>
          </cell>
          <cell r="C797" t="str">
            <v>YEC3805934</v>
          </cell>
          <cell r="D797">
            <v>2018</v>
          </cell>
          <cell r="E797">
            <v>14</v>
          </cell>
          <cell r="F797" t="str">
            <v>0140</v>
          </cell>
          <cell r="G797" t="str">
            <v>E002</v>
          </cell>
          <cell r="H797" t="str">
            <v>Front Chainwheel</v>
          </cell>
          <cell r="I797" t="str">
            <v>Vevparti</v>
          </cell>
          <cell r="K797" t="str">
            <v>C3305776-EG</v>
          </cell>
          <cell r="L797" t="str">
            <v>C3305776-EG</v>
          </cell>
        </row>
        <row r="798">
          <cell r="B798" t="str">
            <v>YEC3805934Kedjeskydd</v>
          </cell>
          <cell r="C798" t="str">
            <v>YEC3805934</v>
          </cell>
          <cell r="D798">
            <v>2018</v>
          </cell>
          <cell r="E798">
            <v>15</v>
          </cell>
          <cell r="F798" t="str">
            <v>0150</v>
          </cell>
          <cell r="G798" t="str">
            <v>H001</v>
          </cell>
          <cell r="H798" t="str">
            <v>Chain guard</v>
          </cell>
          <cell r="I798" t="str">
            <v>Kedjeskydd</v>
          </cell>
          <cell r="J798" t="str">
            <v>Included in chainwheel</v>
          </cell>
          <cell r="K798" t="str">
            <v>C8305639</v>
          </cell>
          <cell r="L798" t="str">
            <v>C8305639</v>
          </cell>
        </row>
        <row r="799">
          <cell r="B799" t="str">
            <v>YEC3805934Kedjeskyddsfäste</v>
          </cell>
          <cell r="C799" t="str">
            <v>YEC3805934</v>
          </cell>
          <cell r="D799">
            <v>2018</v>
          </cell>
          <cell r="E799">
            <v>16</v>
          </cell>
          <cell r="F799" t="str">
            <v>0160</v>
          </cell>
          <cell r="G799" t="str">
            <v>H002</v>
          </cell>
          <cell r="H799" t="str">
            <v>Chain guard bracket</v>
          </cell>
          <cell r="I799" t="str">
            <v>Kedjeskyddsfäste</v>
          </cell>
          <cell r="K799" t="str">
            <v>Ingår i kedjeskyddet</v>
          </cell>
          <cell r="L799" t="str">
            <v>Ingår i kedjeskyddet</v>
          </cell>
        </row>
        <row r="800">
          <cell r="B800" t="str">
            <v>YEC3805934Framväxel</v>
          </cell>
          <cell r="C800" t="str">
            <v>YEC3805934</v>
          </cell>
          <cell r="D800">
            <v>2018</v>
          </cell>
          <cell r="E800">
            <v>17</v>
          </cell>
          <cell r="F800" t="str">
            <v>0170</v>
          </cell>
          <cell r="G800" t="str">
            <v>D003</v>
          </cell>
          <cell r="H800" t="str">
            <v>Front Derailleur</v>
          </cell>
          <cell r="I800" t="str">
            <v>Framväxel</v>
          </cell>
          <cell r="J800" t="str">
            <v>w/o</v>
          </cell>
          <cell r="K800" t="str">
            <v>EMPTY</v>
          </cell>
          <cell r="L800" t="e">
            <v>#N/A</v>
          </cell>
        </row>
        <row r="801">
          <cell r="B801" t="str">
            <v>YEC3805934Bakväxel</v>
          </cell>
          <cell r="C801" t="str">
            <v>YEC3805934</v>
          </cell>
          <cell r="D801">
            <v>2018</v>
          </cell>
          <cell r="E801">
            <v>18</v>
          </cell>
          <cell r="F801" t="str">
            <v>0180</v>
          </cell>
          <cell r="G801" t="str">
            <v>D004</v>
          </cell>
          <cell r="H801" t="str">
            <v>Rear Derailleur</v>
          </cell>
          <cell r="I801" t="str">
            <v>Bakväxel</v>
          </cell>
          <cell r="J801" t="str">
            <v xml:space="preserve">KRDM6000SGS DEORE, 10SPEED, SHADOW PLUS </v>
          </cell>
          <cell r="K801" t="str">
            <v>KRDM6000SGS</v>
          </cell>
          <cell r="L801" t="str">
            <v>Kontakta SHIMANO</v>
          </cell>
        </row>
        <row r="802">
          <cell r="B802" t="str">
            <v>YEC3805934Kedja</v>
          </cell>
          <cell r="C802" t="str">
            <v>YEC3805934</v>
          </cell>
          <cell r="D802">
            <v>2018</v>
          </cell>
          <cell r="E802">
            <v>19</v>
          </cell>
          <cell r="F802" t="str">
            <v>0190</v>
          </cell>
          <cell r="G802" t="str">
            <v>E003</v>
          </cell>
          <cell r="H802" t="str">
            <v xml:space="preserve">Chain </v>
          </cell>
          <cell r="I802" t="str">
            <v>Kedja</v>
          </cell>
          <cell r="J802" t="str">
            <v>KCNE609010114, BICYCLE CHAIN FOR E-BIKE, REAR 10 SPD / FRONT SINGLE,              114 LINKS, W/END PIN</v>
          </cell>
          <cell r="K802" t="str">
            <v>KCNE609010114</v>
          </cell>
          <cell r="L802" t="str">
            <v>Kontakta SHIMANO</v>
          </cell>
        </row>
        <row r="803">
          <cell r="B803" t="str">
            <v>YEC3805934Kassett</v>
          </cell>
          <cell r="C803" t="str">
            <v>YEC3805934</v>
          </cell>
          <cell r="D803">
            <v>2018</v>
          </cell>
          <cell r="E803">
            <v>20</v>
          </cell>
          <cell r="F803" t="str">
            <v>0200</v>
          </cell>
          <cell r="G803" t="str">
            <v>E004</v>
          </cell>
          <cell r="H803" t="str">
            <v>Cassette Sprocket</v>
          </cell>
          <cell r="I803" t="str">
            <v>Kassett</v>
          </cell>
          <cell r="J803" t="str">
            <v xml:space="preserve">KCSHG5010136 CS-HG50-10S 11-36T </v>
          </cell>
          <cell r="K803" t="str">
            <v>KCSHG5010136</v>
          </cell>
          <cell r="L803" t="str">
            <v>Kontakta SHIMANO</v>
          </cell>
        </row>
        <row r="804">
          <cell r="B804" t="str">
            <v>YEC3805934Framhjul</v>
          </cell>
          <cell r="C804" t="str">
            <v>YEC3805934</v>
          </cell>
          <cell r="D804">
            <v>2018</v>
          </cell>
          <cell r="E804">
            <v>21</v>
          </cell>
          <cell r="F804" t="str">
            <v>0210</v>
          </cell>
          <cell r="G804" t="str">
            <v>F001</v>
          </cell>
          <cell r="H804" t="str">
            <v>Front hub</v>
          </cell>
          <cell r="I804" t="str">
            <v>Framhjul</v>
          </cell>
          <cell r="J804" t="str">
            <v>C4305191 FRONT HUB, CL-1420  36H OLD:100MM AXEL:108MM  QR:133MM, FOR CENTER LOCK DISC BRAKE,   W/O ROTOR MOUNT COVER, BLACK, BULK</v>
          </cell>
          <cell r="K804" t="str">
            <v>C4305191</v>
          </cell>
          <cell r="L804" t="str">
            <v>C4100337</v>
          </cell>
        </row>
        <row r="805">
          <cell r="B805" t="str">
            <v>YEC3805934Bakhjul</v>
          </cell>
          <cell r="C805" t="str">
            <v>YEC3805934</v>
          </cell>
          <cell r="D805">
            <v>2018</v>
          </cell>
          <cell r="E805">
            <v>22</v>
          </cell>
          <cell r="F805" t="str">
            <v>0220</v>
          </cell>
          <cell r="G805" t="str">
            <v>F002</v>
          </cell>
          <cell r="H805" t="str">
            <v>Rear hub</v>
          </cell>
          <cell r="I805" t="str">
            <v>Bakhjul</v>
          </cell>
          <cell r="J805" t="str">
            <v>C4405342 FREEHUB, CL-1422 36H 8/9/10-SPEED OLD:135MM AXLE:146MM      QR:170MM, FOR CENTER LOCK DISC BRAKE    W/O ROTOR MOUNT COVER, BLACK, BULK</v>
          </cell>
          <cell r="K805" t="str">
            <v>C4405342</v>
          </cell>
          <cell r="L805" t="str">
            <v>C4200298</v>
          </cell>
        </row>
        <row r="806">
          <cell r="B806" t="str">
            <v>YEC3805934Däck</v>
          </cell>
          <cell r="C806" t="str">
            <v>YEC3805934</v>
          </cell>
          <cell r="D806">
            <v>2018</v>
          </cell>
          <cell r="E806">
            <v>23</v>
          </cell>
          <cell r="F806" t="str">
            <v>0230</v>
          </cell>
          <cell r="G806" t="str">
            <v>F003</v>
          </cell>
          <cell r="H806" t="str">
            <v>Tire</v>
          </cell>
          <cell r="I806" t="str">
            <v>Däck</v>
          </cell>
          <cell r="J806" t="str">
            <v>C4906301 700X37C Duramax X-3 E-bike TYR PERGO E H-480</v>
          </cell>
          <cell r="K806" t="str">
            <v>C4906301</v>
          </cell>
          <cell r="L806" t="str">
            <v>C4900410</v>
          </cell>
        </row>
        <row r="807">
          <cell r="B807" t="str">
            <v>YEC3805934Skärmar set</v>
          </cell>
          <cell r="C807" t="str">
            <v>YEC3805934</v>
          </cell>
          <cell r="D807">
            <v>2018</v>
          </cell>
          <cell r="E807">
            <v>24</v>
          </cell>
          <cell r="F807" t="str">
            <v>0240</v>
          </cell>
          <cell r="G807" t="str">
            <v>H003</v>
          </cell>
          <cell r="H807" t="str">
            <v xml:space="preserve">Mudguard front   </v>
          </cell>
          <cell r="I807" t="str">
            <v>Skärmar set</v>
          </cell>
          <cell r="J807" t="str">
            <v>C8255845-BK FRONT(6648650030-0999)</v>
          </cell>
          <cell r="K807" t="str">
            <v>C8255845-BK</v>
          </cell>
          <cell r="L807" t="str">
            <v>C8256125-BK / C8255845-BK</v>
          </cell>
        </row>
        <row r="808">
          <cell r="B808" t="str">
            <v>YEC3805934Pakethållare</v>
          </cell>
          <cell r="C808" t="str">
            <v>YEC3805934</v>
          </cell>
          <cell r="D808">
            <v>2018</v>
          </cell>
          <cell r="E808">
            <v>25</v>
          </cell>
          <cell r="F808" t="str">
            <v>0250</v>
          </cell>
          <cell r="G808" t="str">
            <v>H004</v>
          </cell>
          <cell r="H808" t="str">
            <v>Carrier</v>
          </cell>
          <cell r="I808" t="str">
            <v>Pakethållare</v>
          </cell>
          <cell r="J808" t="str">
            <v>C8205747-BK Sport adj black w/bag support AVS</v>
          </cell>
          <cell r="K808" t="str">
            <v>C8205747-BK</v>
          </cell>
          <cell r="L808" t="str">
            <v>C8200052</v>
          </cell>
        </row>
        <row r="809">
          <cell r="B809" t="str">
            <v>YEC3805934Sadel</v>
          </cell>
          <cell r="C809" t="str">
            <v>YEC3805934</v>
          </cell>
          <cell r="D809">
            <v>2018</v>
          </cell>
          <cell r="E809">
            <v>26</v>
          </cell>
          <cell r="F809" t="str">
            <v>0260</v>
          </cell>
          <cell r="G809" t="str">
            <v>G001</v>
          </cell>
          <cell r="H809" t="str">
            <v>Saddle</v>
          </cell>
          <cell r="I809" t="str">
            <v>Sadel</v>
          </cell>
          <cell r="J809" t="str">
            <v>C7106125 TEC ACTIVIUS, GENT 2062 HRM PU MATT,NYLON BASE , BLACK STEEL RAIL W SCALE + CHECKERED RUBBER ON RAIL</v>
          </cell>
          <cell r="K809" t="str">
            <v>C7106125</v>
          </cell>
          <cell r="L809" t="str">
            <v>C7100525</v>
          </cell>
        </row>
        <row r="810">
          <cell r="B810" t="str">
            <v>YEC3805934Sadelstolpe</v>
          </cell>
          <cell r="C810" t="str">
            <v>YEC3805934</v>
          </cell>
          <cell r="D810">
            <v>2018</v>
          </cell>
          <cell r="E810">
            <v>27</v>
          </cell>
          <cell r="F810" t="str">
            <v>0270</v>
          </cell>
          <cell r="G810" t="str">
            <v>G002</v>
          </cell>
          <cell r="H810" t="str">
            <v>Seatpost</v>
          </cell>
          <cell r="I810" t="str">
            <v>Sadelstolpe</v>
          </cell>
          <cell r="J810" t="str">
            <v>C7205559 SP-620 27,2x350MM ALLOY ANODIZED BLACK w OBVIOUS LOGO</v>
          </cell>
          <cell r="K810" t="str">
            <v>C7205559</v>
          </cell>
          <cell r="L810" t="str">
            <v>C7200327-272</v>
          </cell>
        </row>
        <row r="811">
          <cell r="B811" t="str">
            <v>YEC3805934Sadelrörsklämma</v>
          </cell>
          <cell r="C811" t="str">
            <v>YEC3805934</v>
          </cell>
          <cell r="D811">
            <v>2018</v>
          </cell>
          <cell r="E811">
            <v>28</v>
          </cell>
          <cell r="F811" t="str">
            <v>0280</v>
          </cell>
          <cell r="G811" t="str">
            <v>G003</v>
          </cell>
          <cell r="H811" t="str">
            <v>Seat Clamp</v>
          </cell>
          <cell r="I811" t="str">
            <v>Sadelrörsklämma</v>
          </cell>
          <cell r="J811" t="str">
            <v>C7305002 L/C 31.8 MX27 shiny black</v>
          </cell>
          <cell r="K811" t="str">
            <v>C7305002</v>
          </cell>
          <cell r="L811" t="str">
            <v>C7300027-318</v>
          </cell>
        </row>
        <row r="812">
          <cell r="B812" t="str">
            <v>YEC3805934Framlampa</v>
          </cell>
          <cell r="C812" t="str">
            <v>YEC3805934</v>
          </cell>
          <cell r="D812">
            <v>2018</v>
          </cell>
          <cell r="E812">
            <v>29</v>
          </cell>
          <cell r="F812" t="str">
            <v>0290</v>
          </cell>
          <cell r="G812" t="str">
            <v>H005</v>
          </cell>
          <cell r="H812" t="str">
            <v>Front light</v>
          </cell>
          <cell r="I812" t="str">
            <v>Framlampa</v>
          </cell>
          <cell r="J812" t="str">
            <v xml:space="preserve">C8015191 JY-7070E 30LUX LED headlamp 6V, w/o bracket, 500mm cable with conector for Bafang , 3mm cable  </v>
          </cell>
          <cell r="K812" t="str">
            <v>C8015191</v>
          </cell>
          <cell r="L812" t="str">
            <v>C8015191</v>
          </cell>
        </row>
        <row r="813">
          <cell r="B813" t="str">
            <v>YEC3805934Baklampa</v>
          </cell>
          <cell r="C813" t="str">
            <v>YEC3805934</v>
          </cell>
          <cell r="D813">
            <v>2018</v>
          </cell>
          <cell r="E813">
            <v>30</v>
          </cell>
          <cell r="F813" t="str">
            <v>0300</v>
          </cell>
          <cell r="G813" t="str">
            <v>H006</v>
          </cell>
          <cell r="H813" t="str">
            <v>Light, Rear</v>
          </cell>
          <cell r="I813" t="str">
            <v>Baklampa</v>
          </cell>
          <cell r="J813" t="str">
            <v>C8015183 Buchel E-Bike 6V cc50 (EVI approved)</v>
          </cell>
          <cell r="K813" t="str">
            <v>C8015183</v>
          </cell>
          <cell r="L813" t="str">
            <v>C8015183</v>
          </cell>
        </row>
        <row r="814">
          <cell r="B814" t="str">
            <v>YEC3805934Låssats</v>
          </cell>
          <cell r="C814" t="str">
            <v>YEC3805934</v>
          </cell>
          <cell r="D814">
            <v>2018</v>
          </cell>
          <cell r="E814">
            <v>31</v>
          </cell>
          <cell r="F814" t="str">
            <v>0310</v>
          </cell>
          <cell r="G814" t="str">
            <v>H007</v>
          </cell>
          <cell r="H814" t="str">
            <v>Lock</v>
          </cell>
          <cell r="I814" t="str">
            <v>Låssats</v>
          </cell>
          <cell r="J814" t="str">
            <v>C8405055 AXA SOLID PLUS BLACK</v>
          </cell>
          <cell r="K814" t="str">
            <v>C8405055</v>
          </cell>
          <cell r="L814" t="str">
            <v>C8400053</v>
          </cell>
        </row>
        <row r="815">
          <cell r="B815" t="str">
            <v>YEC3805934Stöd</v>
          </cell>
          <cell r="C815" t="str">
            <v>YEC3805934</v>
          </cell>
          <cell r="D815">
            <v>2018</v>
          </cell>
          <cell r="E815">
            <v>32</v>
          </cell>
          <cell r="F815" t="str">
            <v>0320</v>
          </cell>
          <cell r="G815" t="str">
            <v>H008</v>
          </cell>
          <cell r="H815" t="str">
            <v>Kick stand</v>
          </cell>
          <cell r="I815" t="str">
            <v>Stöd</v>
          </cell>
          <cell r="J815" t="str">
            <v xml:space="preserve">C8105214 Atran Stylo adjustable all black </v>
          </cell>
          <cell r="K815" t="str">
            <v>C8105214</v>
          </cell>
          <cell r="L815" t="str">
            <v>C8100036</v>
          </cell>
        </row>
        <row r="816">
          <cell r="B816" t="str">
            <v>YEC3805934Korg</v>
          </cell>
          <cell r="C816" t="str">
            <v>YEC3805934</v>
          </cell>
          <cell r="D816">
            <v>2018</v>
          </cell>
          <cell r="E816">
            <v>33</v>
          </cell>
          <cell r="F816" t="str">
            <v>0330</v>
          </cell>
          <cell r="G816" t="str">
            <v>H009</v>
          </cell>
          <cell r="H816" t="str">
            <v>Basket / Fr carrier</v>
          </cell>
          <cell r="I816" t="str">
            <v>Korg</v>
          </cell>
          <cell r="K816" t="str">
            <v>EMPTY</v>
          </cell>
          <cell r="L816" t="e">
            <v>#N/A</v>
          </cell>
        </row>
        <row r="817">
          <cell r="B817" t="str">
            <v>YEC3805934Pedaler</v>
          </cell>
          <cell r="C817" t="str">
            <v>YEC3805934</v>
          </cell>
          <cell r="D817">
            <v>2018</v>
          </cell>
          <cell r="E817">
            <v>34</v>
          </cell>
          <cell r="F817" t="str">
            <v>0340</v>
          </cell>
          <cell r="G817" t="str">
            <v>E005</v>
          </cell>
          <cell r="H817" t="str">
            <v xml:space="preserve">Pedal </v>
          </cell>
          <cell r="I817" t="str">
            <v>Pedaler</v>
          </cell>
          <cell r="J817" t="str">
            <v>C3505222 PDS PLbk SD  916 VP-821</v>
          </cell>
          <cell r="K817" t="str">
            <v>C3505222</v>
          </cell>
          <cell r="L817" t="str">
            <v>C3500059</v>
          </cell>
        </row>
        <row r="818">
          <cell r="B818" t="str">
            <v>YEC3805934Motor</v>
          </cell>
          <cell r="C818" t="str">
            <v>YEC3805934</v>
          </cell>
          <cell r="D818">
            <v>2018</v>
          </cell>
          <cell r="E818">
            <v>35</v>
          </cell>
          <cell r="F818" t="str">
            <v>0350</v>
          </cell>
          <cell r="G818" t="str">
            <v>J001</v>
          </cell>
          <cell r="H818" t="str">
            <v>DRIVE UNIT:</v>
          </cell>
          <cell r="I818" t="str">
            <v>Motor</v>
          </cell>
          <cell r="J818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818" t="str">
            <v>C8705068-1-01A</v>
          </cell>
          <cell r="L818" t="str">
            <v>C8705068-1-01</v>
          </cell>
        </row>
        <row r="819">
          <cell r="B819" t="str">
            <v>YEC3805934Display</v>
          </cell>
          <cell r="C819" t="str">
            <v>YEC3805934</v>
          </cell>
          <cell r="D819">
            <v>2018</v>
          </cell>
          <cell r="E819">
            <v>36</v>
          </cell>
          <cell r="F819" t="str">
            <v>0360</v>
          </cell>
          <cell r="G819" t="str">
            <v>J004</v>
          </cell>
          <cell r="H819" t="str">
            <v>DISPLAY:</v>
          </cell>
          <cell r="I819" t="str">
            <v>Display</v>
          </cell>
          <cell r="J819" t="str">
            <v>C8705065-1-27S LCD C10,Silver Alloy e-going logo.cable length:500mm. cable length for switch:200mm,    Chip for BESST system. New dual pivot bracket with 2 plastic inserts (Ø22,2/25,4).</v>
          </cell>
          <cell r="K819" t="str">
            <v>C8705065-1-27S</v>
          </cell>
          <cell r="L819" t="str">
            <v>C8705068-1-27S</v>
          </cell>
        </row>
        <row r="820">
          <cell r="B820" t="str">
            <v>YEC3805934EB-Bus kabel</v>
          </cell>
          <cell r="C820" t="str">
            <v>YEC3805934</v>
          </cell>
          <cell r="D820">
            <v>2018</v>
          </cell>
          <cell r="E820">
            <v>37</v>
          </cell>
          <cell r="F820" t="str">
            <v>0370</v>
          </cell>
          <cell r="G820" t="str">
            <v>J005</v>
          </cell>
          <cell r="H820" t="str">
            <v>EB-BUS CABLE:</v>
          </cell>
          <cell r="I820" t="str">
            <v>EB-Bus kabel</v>
          </cell>
          <cell r="J820" t="str">
            <v>C8705068-1-04-01, 5PIN ( 1340mm ) CONNECT TO CONTROLLER, OTHER SIDE TO DISPLAY, LIGHTING SETS</v>
          </cell>
          <cell r="K820" t="str">
            <v>C8705068-1-04-01</v>
          </cell>
          <cell r="L820" t="e">
            <v>#N/A</v>
          </cell>
        </row>
        <row r="821">
          <cell r="B821" t="str">
            <v>YEC3805934Motorkabel</v>
          </cell>
          <cell r="C821" t="str">
            <v>YEC3805934</v>
          </cell>
          <cell r="D821">
            <v>2018</v>
          </cell>
          <cell r="E821">
            <v>38</v>
          </cell>
          <cell r="F821" t="str">
            <v>0380</v>
          </cell>
          <cell r="G821" t="str">
            <v>J006</v>
          </cell>
          <cell r="H821" t="str">
            <v>POWER CABLE:</v>
          </cell>
          <cell r="I821" t="str">
            <v>Motorkabel</v>
          </cell>
          <cell r="K821" t="str">
            <v>C8705068-1-04-2</v>
          </cell>
          <cell r="L821" t="str">
            <v>C8705068-1-04-2</v>
          </cell>
        </row>
        <row r="822">
          <cell r="B822" t="str">
            <v>YEC3805934Kabel framlampa</v>
          </cell>
          <cell r="C822" t="str">
            <v>YEC3805934</v>
          </cell>
          <cell r="D822">
            <v>2018</v>
          </cell>
          <cell r="E822">
            <v>39</v>
          </cell>
          <cell r="F822" t="str">
            <v>0390</v>
          </cell>
          <cell r="G822" t="str">
            <v>J007</v>
          </cell>
          <cell r="H822" t="str">
            <v>F. LIGHT CABLE:</v>
          </cell>
          <cell r="I822" t="str">
            <v>Kabel framlampa</v>
          </cell>
          <cell r="J822" t="str">
            <v>C8705068-1-04-06, FOR FRONT LIGHT : 1200mm</v>
          </cell>
          <cell r="K822" t="str">
            <v>C8705068-1-04-6</v>
          </cell>
          <cell r="L822" t="str">
            <v>C8705068-1-04-6</v>
          </cell>
        </row>
        <row r="823">
          <cell r="B823" t="str">
            <v>YEC3805934Kabel baklampa</v>
          </cell>
          <cell r="C823" t="str">
            <v>YEC3805934</v>
          </cell>
          <cell r="D823">
            <v>2018</v>
          </cell>
          <cell r="E823">
            <v>40</v>
          </cell>
          <cell r="F823" t="str">
            <v>0400</v>
          </cell>
          <cell r="G823" t="str">
            <v>J008</v>
          </cell>
          <cell r="H823" t="str">
            <v>R. LIGHT CABLE:</v>
          </cell>
          <cell r="I823" t="str">
            <v>Kabel baklampa</v>
          </cell>
          <cell r="J823" t="str">
            <v xml:space="preserve">C8705068-1-04-8  -&gt; C8705058-1-0415 </v>
          </cell>
          <cell r="K823" t="str">
            <v>C8705068-1-04-8</v>
          </cell>
          <cell r="L823" t="str">
            <v>C8705068-1-04-8</v>
          </cell>
        </row>
        <row r="824">
          <cell r="B824" t="str">
            <v>YEC3805934Hastighetssensor</v>
          </cell>
          <cell r="C824" t="str">
            <v>YEC3805934</v>
          </cell>
          <cell r="D824">
            <v>2018</v>
          </cell>
          <cell r="E824">
            <v>41</v>
          </cell>
          <cell r="F824" t="str">
            <v>0410</v>
          </cell>
          <cell r="G824" t="str">
            <v>J009</v>
          </cell>
          <cell r="H824" t="str">
            <v>SPEED SENSOR:</v>
          </cell>
          <cell r="I824" t="str">
            <v>Hastighetssensor</v>
          </cell>
          <cell r="J824" t="str">
            <v>C8705068-1-0411, DETECTING WHEEL RPM, CABLE LENGTH:70mm, C8705068-1-04-10 Extension cable for speed sensor: 350mm HIGO/KST at motor end</v>
          </cell>
          <cell r="K824" t="str">
            <v>C8705068-1-0411</v>
          </cell>
          <cell r="L824" t="str">
            <v>C8705068-1-0411</v>
          </cell>
        </row>
        <row r="825">
          <cell r="B825" t="str">
            <v>YEC3805934Batteri</v>
          </cell>
          <cell r="C825" t="str">
            <v>YEC3805934</v>
          </cell>
          <cell r="D825">
            <v>2018</v>
          </cell>
          <cell r="E825">
            <v>42</v>
          </cell>
          <cell r="F825" t="str">
            <v>0420</v>
          </cell>
          <cell r="G825" t="str">
            <v>J002</v>
          </cell>
          <cell r="H825" t="str">
            <v>BATTERY:</v>
          </cell>
          <cell r="I825" t="str">
            <v>Batteri</v>
          </cell>
          <cell r="J825" t="str">
            <v>C8705058-3-11EA, SF-06 36V / 11.6Ah w/o logo WITH SMART BMS, Crescent E-GOING GRAPHIC ready for EG Access</v>
          </cell>
          <cell r="K825" t="str">
            <v>C8705058-3-11EA</v>
          </cell>
          <cell r="L825" t="str">
            <v>C8705058-3-11EA</v>
          </cell>
        </row>
        <row r="826">
          <cell r="B826" t="str">
            <v>YEC3805934Batterihållare</v>
          </cell>
          <cell r="C826" t="str">
            <v>YEC3805934</v>
          </cell>
          <cell r="D826">
            <v>2018</v>
          </cell>
          <cell r="E826">
            <v>43</v>
          </cell>
          <cell r="F826" t="str">
            <v>0430</v>
          </cell>
          <cell r="G826" t="str">
            <v>J003</v>
          </cell>
          <cell r="H826" t="str">
            <v>BATTERY HOLDER/Slider</v>
          </cell>
          <cell r="I826" t="str">
            <v>Batterihållare</v>
          </cell>
          <cell r="K826" t="str">
            <v>C8705058-5</v>
          </cell>
          <cell r="L826" t="str">
            <v>C8705058-5</v>
          </cell>
        </row>
        <row r="827">
          <cell r="B827" t="str">
            <v>YEC3805934Batteriladdare</v>
          </cell>
          <cell r="C827" t="str">
            <v>YEC3805934</v>
          </cell>
          <cell r="D827">
            <v>2018</v>
          </cell>
          <cell r="E827">
            <v>44</v>
          </cell>
          <cell r="F827" t="str">
            <v>0440</v>
          </cell>
          <cell r="G827" t="str">
            <v>J010</v>
          </cell>
          <cell r="H827" t="str">
            <v>CHARGER:</v>
          </cell>
          <cell r="I827" t="str">
            <v>Batteriladdare</v>
          </cell>
          <cell r="J827" t="str">
            <v>C8705058-02, (CHARGER 2A    # NO:CZ2AG2JE7)  CHARGER FOR PHYLION BATTERY</v>
          </cell>
          <cell r="K827" t="str">
            <v>C8705058-02</v>
          </cell>
          <cell r="L827" t="str">
            <v>C8705058-02</v>
          </cell>
        </row>
        <row r="828">
          <cell r="B828" t="str">
            <v>YEC3805934Kontrollbox</v>
          </cell>
          <cell r="C828" t="str">
            <v>YEC3805934</v>
          </cell>
          <cell r="D828">
            <v>2018</v>
          </cell>
          <cell r="E828">
            <v>45</v>
          </cell>
          <cell r="F828" t="str">
            <v>0450</v>
          </cell>
          <cell r="G828" t="str">
            <v>J011</v>
          </cell>
          <cell r="H828" t="str">
            <v>Controller</v>
          </cell>
          <cell r="I828" t="str">
            <v>Kontrollbox</v>
          </cell>
          <cell r="J828" t="str">
            <v>included into the motor</v>
          </cell>
          <cell r="K828" t="str">
            <v>C8705068-1-12</v>
          </cell>
          <cell r="L828" t="str">
            <v>C8705068-1-12</v>
          </cell>
        </row>
        <row r="829">
          <cell r="B829" t="str">
            <v>YEC3805934Växelöra</v>
          </cell>
          <cell r="C829" t="str">
            <v>YEC3805934</v>
          </cell>
          <cell r="D829">
            <v>2018</v>
          </cell>
          <cell r="E829">
            <v>46</v>
          </cell>
          <cell r="F829" t="str">
            <v>0460</v>
          </cell>
          <cell r="G829" t="str">
            <v>D005</v>
          </cell>
          <cell r="H829" t="str">
            <v>Gear hanger</v>
          </cell>
          <cell r="I829" t="str">
            <v>Växelöra</v>
          </cell>
          <cell r="K829" t="str">
            <v>C1350087</v>
          </cell>
          <cell r="L829" t="str">
            <v>C1350087</v>
          </cell>
        </row>
        <row r="830">
          <cell r="B830" t="str">
            <v>YEC3805935RAM</v>
          </cell>
          <cell r="C830" t="str">
            <v>YEC3805935</v>
          </cell>
          <cell r="D830">
            <v>2018</v>
          </cell>
          <cell r="E830">
            <v>1</v>
          </cell>
          <cell r="F830" t="str">
            <v>0010</v>
          </cell>
          <cell r="G830" t="str">
            <v>A001</v>
          </cell>
          <cell r="H830" t="str">
            <v>PAINTED FRAME</v>
          </cell>
          <cell r="I830" t="str">
            <v>RAM</v>
          </cell>
          <cell r="J830" t="str">
            <v>C7053-590-38035</v>
          </cell>
          <cell r="K830" t="str">
            <v>C7053-590-38035</v>
          </cell>
          <cell r="L830" t="e">
            <v>#N/A</v>
          </cell>
        </row>
        <row r="831">
          <cell r="B831" t="str">
            <v>YEC3805935Framgaffel</v>
          </cell>
          <cell r="C831" t="str">
            <v>YEC3805935</v>
          </cell>
          <cell r="D831">
            <v>2018</v>
          </cell>
          <cell r="E831">
            <v>2</v>
          </cell>
          <cell r="F831" t="str">
            <v>0020</v>
          </cell>
          <cell r="G831" t="str">
            <v>A002</v>
          </cell>
          <cell r="H831" t="str">
            <v>PAINTED FORK</v>
          </cell>
          <cell r="I831" t="str">
            <v>Framgaffel</v>
          </cell>
          <cell r="K831" t="str">
            <v>FORK</v>
          </cell>
          <cell r="L831" t="e">
            <v>#N/A</v>
          </cell>
        </row>
        <row r="832">
          <cell r="B832" t="str">
            <v>YEC3805935Styrlager</v>
          </cell>
          <cell r="C832" t="str">
            <v>YEC3805935</v>
          </cell>
          <cell r="D832">
            <v>2018</v>
          </cell>
          <cell r="E832">
            <v>3</v>
          </cell>
          <cell r="F832" t="str">
            <v>0030</v>
          </cell>
          <cell r="G832" t="str">
            <v>B001</v>
          </cell>
          <cell r="H832" t="str">
            <v>Head Set</v>
          </cell>
          <cell r="I832" t="str">
            <v>Styrlager</v>
          </cell>
          <cell r="J832" t="str">
            <v xml:space="preserve">C2105069 HST STbk 1"18 iA 9 44  TH-N10P w/o cap, + C2105053 Black w/o graphic </v>
          </cell>
          <cell r="K832" t="str">
            <v>C2105069</v>
          </cell>
          <cell r="L832" t="str">
            <v>C2100160</v>
          </cell>
        </row>
        <row r="833">
          <cell r="B833" t="str">
            <v xml:space="preserve">YEC3805935Styrstam </v>
          </cell>
          <cell r="C833" t="str">
            <v>YEC3805935</v>
          </cell>
          <cell r="D833">
            <v>2018</v>
          </cell>
          <cell r="E833">
            <v>4</v>
          </cell>
          <cell r="F833" t="str">
            <v>0040</v>
          </cell>
          <cell r="G833" t="str">
            <v>B002</v>
          </cell>
          <cell r="H833" t="str">
            <v>Handlebar Stem</v>
          </cell>
          <cell r="I833" t="str">
            <v xml:space="preserve">Styrstam </v>
          </cell>
          <cell r="J833" t="str">
            <v>C2205475-105 AHEAD adjust HL TDS-C268-8 FOV SBED, W/O LOGO</v>
          </cell>
          <cell r="K833" t="str">
            <v>C2205475-105</v>
          </cell>
          <cell r="L833" t="str">
            <v>C2200261-105</v>
          </cell>
        </row>
        <row r="834">
          <cell r="B834" t="str">
            <v>YEC3805935Styre</v>
          </cell>
          <cell r="C834" t="str">
            <v>YEC3805935</v>
          </cell>
          <cell r="D834">
            <v>2018</v>
          </cell>
          <cell r="E834">
            <v>5</v>
          </cell>
          <cell r="F834" t="str">
            <v>0050</v>
          </cell>
          <cell r="G834" t="str">
            <v>B003</v>
          </cell>
          <cell r="H834" t="str">
            <v>Handelbar</v>
          </cell>
          <cell r="I834" t="str">
            <v>Styre</v>
          </cell>
          <cell r="J834" t="str">
            <v xml:space="preserve">C2305979 HB-FB12  FLAT BAR ALLOY 6061 DB, 31.8MM W:620MM, 5D, ANODIZED GREY W/OBVIOUS LOGO  </v>
          </cell>
          <cell r="K834" t="str">
            <v>C2305979</v>
          </cell>
          <cell r="L834" t="str">
            <v>C2300248</v>
          </cell>
        </row>
        <row r="835">
          <cell r="B835" t="str">
            <v>YEC3805935Bromsgrepp H</v>
          </cell>
          <cell r="C835" t="str">
            <v>YEC3805935</v>
          </cell>
          <cell r="D835">
            <v>2018</v>
          </cell>
          <cell r="E835">
            <v>6</v>
          </cell>
          <cell r="F835" t="str">
            <v>0060</v>
          </cell>
          <cell r="G835" t="str">
            <v>C002</v>
          </cell>
          <cell r="H835" t="str">
            <v>Brake Lever R</v>
          </cell>
          <cell r="I835" t="str">
            <v>Bromsgrepp H</v>
          </cell>
          <cell r="J835" t="str">
            <v>inkl in brake</v>
          </cell>
          <cell r="K835" t="str">
            <v>Shimano</v>
          </cell>
          <cell r="L835" t="str">
            <v>Kontakta SHIMANO</v>
          </cell>
        </row>
        <row r="836">
          <cell r="B836" t="str">
            <v>YEC3805935Bromsgrepp V</v>
          </cell>
          <cell r="C836" t="str">
            <v>YEC3805935</v>
          </cell>
          <cell r="D836">
            <v>2018</v>
          </cell>
          <cell r="E836">
            <v>7</v>
          </cell>
          <cell r="F836" t="str">
            <v>0070</v>
          </cell>
          <cell r="G836" t="str">
            <v>C001</v>
          </cell>
          <cell r="H836" t="str">
            <v>Brake Lever L</v>
          </cell>
          <cell r="I836" t="str">
            <v>Bromsgrepp V</v>
          </cell>
          <cell r="J836" t="str">
            <v>inkl in brake</v>
          </cell>
          <cell r="K836" t="str">
            <v>Shimano</v>
          </cell>
          <cell r="L836" t="str">
            <v>Kontakta SHIMANO</v>
          </cell>
        </row>
        <row r="837">
          <cell r="B837" t="str">
            <v>YEC3805935Växelreglage H</v>
          </cell>
          <cell r="C837" t="str">
            <v>YEC3805935</v>
          </cell>
          <cell r="D837">
            <v>2018</v>
          </cell>
          <cell r="E837">
            <v>8</v>
          </cell>
          <cell r="F837" t="str">
            <v>0080</v>
          </cell>
          <cell r="G837" t="str">
            <v>D002</v>
          </cell>
          <cell r="H837" t="str">
            <v>Shift Lever R</v>
          </cell>
          <cell r="I837" t="str">
            <v>Växelreglage H</v>
          </cell>
          <cell r="J837" t="str">
            <v>KSLM610RA SL 10R STbk TRG 2050 DEORE SHI'2014</v>
          </cell>
          <cell r="K837" t="str">
            <v>KSLM610RA</v>
          </cell>
          <cell r="L837" t="str">
            <v>Kontakta SHIMANO</v>
          </cell>
        </row>
        <row r="838">
          <cell r="B838" t="str">
            <v>YEC3805935Växelreglage V</v>
          </cell>
          <cell r="C838" t="str">
            <v>YEC3805935</v>
          </cell>
          <cell r="D838">
            <v>2018</v>
          </cell>
          <cell r="E838">
            <v>9</v>
          </cell>
          <cell r="F838" t="str">
            <v>0090</v>
          </cell>
          <cell r="G838" t="str">
            <v>D001</v>
          </cell>
          <cell r="H838" t="str">
            <v>Shift Lever L</v>
          </cell>
          <cell r="I838" t="str">
            <v>Växelreglage V</v>
          </cell>
          <cell r="L838" t="e">
            <v>#N/A</v>
          </cell>
        </row>
        <row r="839">
          <cell r="B839" t="str">
            <v>YEC3805935Handtag par</v>
          </cell>
          <cell r="C839" t="str">
            <v>YEC3805935</v>
          </cell>
          <cell r="D839">
            <v>2018</v>
          </cell>
          <cell r="E839">
            <v>10</v>
          </cell>
          <cell r="F839" t="str">
            <v>0100</v>
          </cell>
          <cell r="G839" t="str">
            <v>B004</v>
          </cell>
          <cell r="H839" t="str">
            <v>Grip R</v>
          </cell>
          <cell r="I839" t="str">
            <v>Handtag par</v>
          </cell>
          <cell r="J839" t="str">
            <v>C2505504 TEC VLG-1600D2 130MM BLACK/GREY</v>
          </cell>
          <cell r="K839" t="str">
            <v>C2505504</v>
          </cell>
          <cell r="L839" t="str">
            <v>C2500188</v>
          </cell>
        </row>
        <row r="840">
          <cell r="B840" t="str">
            <v>YEC3805935Frambroms</v>
          </cell>
          <cell r="C840" t="str">
            <v>YEC3805935</v>
          </cell>
          <cell r="D840">
            <v>2018</v>
          </cell>
          <cell r="E840">
            <v>11</v>
          </cell>
          <cell r="F840" t="str">
            <v>0110</v>
          </cell>
          <cell r="G840" t="str">
            <v>C003</v>
          </cell>
          <cell r="H840" t="str">
            <v xml:space="preserve">Brake front </v>
          </cell>
          <cell r="I840" t="str">
            <v>Frambroms</v>
          </cell>
          <cell r="J840" t="str">
            <v>AM365JLFPRX075 DISC BRAKE ASSEMBLED SET/J-Kit,  BL-M365L(L), BR-M365L(F)  W/O ADAPTER, RESIN PAD,   750MM HOSE(SM-BH59 BLACK),   BLACK</v>
          </cell>
          <cell r="K840" t="str">
            <v>AM365JLFPRX075</v>
          </cell>
          <cell r="L840" t="str">
            <v>Kontakta SHIMANO</v>
          </cell>
        </row>
        <row r="841">
          <cell r="B841" t="str">
            <v>YEC3805935Bakbroms</v>
          </cell>
          <cell r="C841" t="str">
            <v>YEC3805935</v>
          </cell>
          <cell r="D841">
            <v>2018</v>
          </cell>
          <cell r="E841">
            <v>12</v>
          </cell>
          <cell r="F841" t="str">
            <v>0120</v>
          </cell>
          <cell r="G841" t="str">
            <v>C004</v>
          </cell>
          <cell r="H841" t="str">
            <v>Brake rear</v>
          </cell>
          <cell r="I841" t="str">
            <v>Bakbroms</v>
          </cell>
          <cell r="J841" t="str">
            <v>AM365JRRXRX145 DISC BRAKE ASSEMBLED SET/J-Kit,  BL-M365L(R), BR-M365L(R)  W/O ADAPTER, RESIN PAD,  1450MM HOSE(SM-BH59 BLACK),  BLACK</v>
          </cell>
          <cell r="K841" t="str">
            <v>AM365JRRXRX145</v>
          </cell>
          <cell r="L841" t="str">
            <v>Kontakta SHIMANO</v>
          </cell>
        </row>
        <row r="842">
          <cell r="B842" t="str">
            <v>YEC3805935Vevlager</v>
          </cell>
          <cell r="C842" t="str">
            <v>YEC3805935</v>
          </cell>
          <cell r="D842">
            <v>2018</v>
          </cell>
          <cell r="E842">
            <v>13</v>
          </cell>
          <cell r="F842" t="str">
            <v>0130</v>
          </cell>
          <cell r="G842" t="str">
            <v>E001</v>
          </cell>
          <cell r="H842" t="str">
            <v xml:space="preserve">BB-set </v>
          </cell>
          <cell r="I842" t="str">
            <v>Vevlager</v>
          </cell>
          <cell r="K842" t="str">
            <v>INGÅR I MOTORN</v>
          </cell>
          <cell r="L842" t="str">
            <v>Ingår i motorn</v>
          </cell>
        </row>
        <row r="843">
          <cell r="B843" t="str">
            <v>YEC3805935Vevparti</v>
          </cell>
          <cell r="C843" t="str">
            <v>YEC3805935</v>
          </cell>
          <cell r="D843">
            <v>2018</v>
          </cell>
          <cell r="E843">
            <v>14</v>
          </cell>
          <cell r="F843" t="str">
            <v>0140</v>
          </cell>
          <cell r="G843" t="str">
            <v>E002</v>
          </cell>
          <cell r="H843" t="str">
            <v>Front Chainwheel</v>
          </cell>
          <cell r="I843" t="str">
            <v>Vevparti</v>
          </cell>
          <cell r="K843" t="str">
            <v>C3305776-EG</v>
          </cell>
          <cell r="L843" t="str">
            <v>C3305776-EG</v>
          </cell>
        </row>
        <row r="844">
          <cell r="B844" t="str">
            <v>YEC3805935Kedjeskydd</v>
          </cell>
          <cell r="C844" t="str">
            <v>YEC3805935</v>
          </cell>
          <cell r="D844">
            <v>2018</v>
          </cell>
          <cell r="E844">
            <v>15</v>
          </cell>
          <cell r="F844" t="str">
            <v>0150</v>
          </cell>
          <cell r="G844" t="str">
            <v>H001</v>
          </cell>
          <cell r="H844" t="str">
            <v>Chain guard</v>
          </cell>
          <cell r="I844" t="str">
            <v>Kedjeskydd</v>
          </cell>
          <cell r="J844" t="str">
            <v>Included in chainwheel</v>
          </cell>
          <cell r="K844" t="str">
            <v>C8305639</v>
          </cell>
          <cell r="L844" t="str">
            <v>C8305639</v>
          </cell>
        </row>
        <row r="845">
          <cell r="B845" t="str">
            <v>YEC3805935Kedjeskyddsfäste</v>
          </cell>
          <cell r="C845" t="str">
            <v>YEC3805935</v>
          </cell>
          <cell r="D845">
            <v>2018</v>
          </cell>
          <cell r="E845">
            <v>16</v>
          </cell>
          <cell r="F845" t="str">
            <v>0160</v>
          </cell>
          <cell r="G845" t="str">
            <v>H002</v>
          </cell>
          <cell r="H845" t="str">
            <v>Chain guard bracket</v>
          </cell>
          <cell r="I845" t="str">
            <v>Kedjeskyddsfäste</v>
          </cell>
          <cell r="K845" t="str">
            <v>Ingår i kedjeskyddet</v>
          </cell>
          <cell r="L845" t="str">
            <v>Ingår i kedjeskyddet</v>
          </cell>
        </row>
        <row r="846">
          <cell r="B846" t="str">
            <v>YEC3805935Framväxel</v>
          </cell>
          <cell r="C846" t="str">
            <v>YEC3805935</v>
          </cell>
          <cell r="D846">
            <v>2018</v>
          </cell>
          <cell r="E846">
            <v>17</v>
          </cell>
          <cell r="F846" t="str">
            <v>0170</v>
          </cell>
          <cell r="G846" t="str">
            <v>D003</v>
          </cell>
          <cell r="H846" t="str">
            <v>Front Derailleur</v>
          </cell>
          <cell r="I846" t="str">
            <v>Framväxel</v>
          </cell>
          <cell r="J846" t="str">
            <v>w/o</v>
          </cell>
          <cell r="K846" t="str">
            <v>EMPTY</v>
          </cell>
          <cell r="L846" t="e">
            <v>#N/A</v>
          </cell>
        </row>
        <row r="847">
          <cell r="B847" t="str">
            <v>YEC3805935Bakväxel</v>
          </cell>
          <cell r="C847" t="str">
            <v>YEC3805935</v>
          </cell>
          <cell r="D847">
            <v>2018</v>
          </cell>
          <cell r="E847">
            <v>18</v>
          </cell>
          <cell r="F847" t="str">
            <v>0180</v>
          </cell>
          <cell r="G847" t="str">
            <v>D004</v>
          </cell>
          <cell r="H847" t="str">
            <v>Rear Derailleur</v>
          </cell>
          <cell r="I847" t="str">
            <v>Bakväxel</v>
          </cell>
          <cell r="J847" t="str">
            <v xml:space="preserve">KRDM6000SGS DEORE, 10SPEED, SHADOW PLUS </v>
          </cell>
          <cell r="K847" t="str">
            <v>KRDM6000SGS</v>
          </cell>
          <cell r="L847" t="str">
            <v>Kontakta SHIMANO</v>
          </cell>
        </row>
        <row r="848">
          <cell r="B848" t="str">
            <v>YEC3805935Kedja</v>
          </cell>
          <cell r="C848" t="str">
            <v>YEC3805935</v>
          </cell>
          <cell r="D848">
            <v>2018</v>
          </cell>
          <cell r="E848">
            <v>19</v>
          </cell>
          <cell r="F848" t="str">
            <v>0190</v>
          </cell>
          <cell r="G848" t="str">
            <v>E003</v>
          </cell>
          <cell r="H848" t="str">
            <v xml:space="preserve">Chain </v>
          </cell>
          <cell r="I848" t="str">
            <v>Kedja</v>
          </cell>
          <cell r="J848" t="str">
            <v>KCNE609010114, BICYCLE CHAIN FOR E-BIKE, REAR 10 SPD / FRONT SINGLE,              114 LINKS, W/END PIN</v>
          </cell>
          <cell r="K848" t="str">
            <v>KCNE609010114</v>
          </cell>
          <cell r="L848" t="str">
            <v>Kontakta SHIMANO</v>
          </cell>
        </row>
        <row r="849">
          <cell r="B849" t="str">
            <v>YEC3805935Kassett</v>
          </cell>
          <cell r="C849" t="str">
            <v>YEC3805935</v>
          </cell>
          <cell r="D849">
            <v>2018</v>
          </cell>
          <cell r="E849">
            <v>20</v>
          </cell>
          <cell r="F849" t="str">
            <v>0200</v>
          </cell>
          <cell r="G849" t="str">
            <v>E004</v>
          </cell>
          <cell r="H849" t="str">
            <v>Cassette Sprocket</v>
          </cell>
          <cell r="I849" t="str">
            <v>Kassett</v>
          </cell>
          <cell r="J849" t="str">
            <v xml:space="preserve">KCSHG5010136 CS-HG50-10S 11-36T </v>
          </cell>
          <cell r="K849" t="str">
            <v>KCSHG5010136</v>
          </cell>
          <cell r="L849" t="str">
            <v>Kontakta SHIMANO</v>
          </cell>
        </row>
        <row r="850">
          <cell r="B850" t="str">
            <v>YEC3805935Framhjul</v>
          </cell>
          <cell r="C850" t="str">
            <v>YEC3805935</v>
          </cell>
          <cell r="D850">
            <v>2018</v>
          </cell>
          <cell r="E850">
            <v>21</v>
          </cell>
          <cell r="F850" t="str">
            <v>0210</v>
          </cell>
          <cell r="G850" t="str">
            <v>F001</v>
          </cell>
          <cell r="H850" t="str">
            <v>Front hub</v>
          </cell>
          <cell r="I850" t="str">
            <v>Framhjul</v>
          </cell>
          <cell r="J850" t="str">
            <v>C4305191 FRONT HUB, CL-1420  36H OLD:100MM AXEL:108MM  QR:133MM, FOR CENTER LOCK DISC BRAKE,   W/O ROTOR MOUNT COVER, BLACK, BULK</v>
          </cell>
          <cell r="K850" t="str">
            <v>C4305191</v>
          </cell>
          <cell r="L850" t="str">
            <v>C4100337</v>
          </cell>
        </row>
        <row r="851">
          <cell r="B851" t="str">
            <v>YEC3805935Bakhjul</v>
          </cell>
          <cell r="C851" t="str">
            <v>YEC3805935</v>
          </cell>
          <cell r="D851">
            <v>2018</v>
          </cell>
          <cell r="E851">
            <v>22</v>
          </cell>
          <cell r="F851" t="str">
            <v>0220</v>
          </cell>
          <cell r="G851" t="str">
            <v>F002</v>
          </cell>
          <cell r="H851" t="str">
            <v>Rear hub</v>
          </cell>
          <cell r="I851" t="str">
            <v>Bakhjul</v>
          </cell>
          <cell r="J851" t="str">
            <v>C4405342 FREEHUB, CL-1422 36H 8/9/10-SPEED OLD:135MM AXLE:146MM      QR:170MM, FOR CENTER LOCK DISC BRAKE    W/O ROTOR MOUNT COVER, BLACK, BULK</v>
          </cell>
          <cell r="K851" t="str">
            <v>C4405342</v>
          </cell>
          <cell r="L851" t="str">
            <v>C4200298</v>
          </cell>
        </row>
        <row r="852">
          <cell r="B852" t="str">
            <v>YEC3805935Däck</v>
          </cell>
          <cell r="C852" t="str">
            <v>YEC3805935</v>
          </cell>
          <cell r="D852">
            <v>2018</v>
          </cell>
          <cell r="E852">
            <v>23</v>
          </cell>
          <cell r="F852" t="str">
            <v>0230</v>
          </cell>
          <cell r="G852" t="str">
            <v>F003</v>
          </cell>
          <cell r="H852" t="str">
            <v>Tire</v>
          </cell>
          <cell r="I852" t="str">
            <v>Däck</v>
          </cell>
          <cell r="J852" t="str">
            <v>C4906301 700X37C Duramax X-3 E-bike TYR PERGO E H-480</v>
          </cell>
          <cell r="K852" t="str">
            <v>C4906301</v>
          </cell>
          <cell r="L852" t="str">
            <v>C4900410</v>
          </cell>
        </row>
        <row r="853">
          <cell r="B853" t="str">
            <v>YEC3805935Skärmar set</v>
          </cell>
          <cell r="C853" t="str">
            <v>YEC3805935</v>
          </cell>
          <cell r="D853">
            <v>2018</v>
          </cell>
          <cell r="E853">
            <v>24</v>
          </cell>
          <cell r="F853" t="str">
            <v>0240</v>
          </cell>
          <cell r="G853" t="str">
            <v>H003</v>
          </cell>
          <cell r="H853" t="str">
            <v xml:space="preserve">Mudguard front   </v>
          </cell>
          <cell r="I853" t="str">
            <v>Skärmar set</v>
          </cell>
          <cell r="J853" t="str">
            <v>C8255845-BK FRONT(6648650030-0999)</v>
          </cell>
          <cell r="K853" t="str">
            <v>C8255845-BK</v>
          </cell>
          <cell r="L853" t="str">
            <v>C8256125-BK / C8255845-BK</v>
          </cell>
        </row>
        <row r="854">
          <cell r="B854" t="str">
            <v>YEC3805935Pakethållare</v>
          </cell>
          <cell r="C854" t="str">
            <v>YEC3805935</v>
          </cell>
          <cell r="D854">
            <v>2018</v>
          </cell>
          <cell r="E854">
            <v>25</v>
          </cell>
          <cell r="F854" t="str">
            <v>0250</v>
          </cell>
          <cell r="G854" t="str">
            <v>H004</v>
          </cell>
          <cell r="H854" t="str">
            <v>Carrier</v>
          </cell>
          <cell r="I854" t="str">
            <v>Pakethållare</v>
          </cell>
          <cell r="J854" t="str">
            <v>C8205747-BK Sport adj black w/bag support AVS</v>
          </cell>
          <cell r="K854" t="str">
            <v>C8205747-BK</v>
          </cell>
          <cell r="L854" t="str">
            <v>C8200052</v>
          </cell>
        </row>
        <row r="855">
          <cell r="B855" t="str">
            <v>YEC3805935Sadel</v>
          </cell>
          <cell r="C855" t="str">
            <v>YEC3805935</v>
          </cell>
          <cell r="D855">
            <v>2018</v>
          </cell>
          <cell r="E855">
            <v>26</v>
          </cell>
          <cell r="F855" t="str">
            <v>0260</v>
          </cell>
          <cell r="G855" t="str">
            <v>G001</v>
          </cell>
          <cell r="H855" t="str">
            <v>Saddle</v>
          </cell>
          <cell r="I855" t="str">
            <v>Sadel</v>
          </cell>
          <cell r="J855" t="str">
            <v>C7106125 TEC ACTIVIUS, GENT 2062 HRM PU MATT,NYLON BASE , BLACK STEEL RAIL W SCALE + CHECKERED RUBBER ON RAIL</v>
          </cell>
          <cell r="K855" t="str">
            <v>C7106125</v>
          </cell>
          <cell r="L855" t="str">
            <v>C7100525</v>
          </cell>
        </row>
        <row r="856">
          <cell r="B856" t="str">
            <v>YEC3805935Sadelstolpe</v>
          </cell>
          <cell r="C856" t="str">
            <v>YEC3805935</v>
          </cell>
          <cell r="D856">
            <v>2018</v>
          </cell>
          <cell r="E856">
            <v>27</v>
          </cell>
          <cell r="F856" t="str">
            <v>0270</v>
          </cell>
          <cell r="G856" t="str">
            <v>G002</v>
          </cell>
          <cell r="H856" t="str">
            <v>Seatpost</v>
          </cell>
          <cell r="I856" t="str">
            <v>Sadelstolpe</v>
          </cell>
          <cell r="J856" t="str">
            <v>C7205559 SP-620 27,2x350MM ALLOY ANODIZED BLACK w OBVIOUS LOGO</v>
          </cell>
          <cell r="K856" t="str">
            <v>C7205559</v>
          </cell>
          <cell r="L856" t="str">
            <v>C7200327-272</v>
          </cell>
        </row>
        <row r="857">
          <cell r="B857" t="str">
            <v>YEC3805935Sadelrörsklämma</v>
          </cell>
          <cell r="C857" t="str">
            <v>YEC3805935</v>
          </cell>
          <cell r="D857">
            <v>2018</v>
          </cell>
          <cell r="E857">
            <v>28</v>
          </cell>
          <cell r="F857" t="str">
            <v>0280</v>
          </cell>
          <cell r="G857" t="str">
            <v>G003</v>
          </cell>
          <cell r="H857" t="str">
            <v>Seat Clamp</v>
          </cell>
          <cell r="I857" t="str">
            <v>Sadelrörsklämma</v>
          </cell>
          <cell r="J857" t="str">
            <v>C7305002 L/C 31.8 MX27 shiny black</v>
          </cell>
          <cell r="K857" t="str">
            <v>C7305002</v>
          </cell>
          <cell r="L857" t="str">
            <v>C7300027-318</v>
          </cell>
        </row>
        <row r="858">
          <cell r="B858" t="str">
            <v>YEC3805935Framlampa</v>
          </cell>
          <cell r="C858" t="str">
            <v>YEC3805935</v>
          </cell>
          <cell r="D858">
            <v>2018</v>
          </cell>
          <cell r="E858">
            <v>29</v>
          </cell>
          <cell r="F858" t="str">
            <v>0290</v>
          </cell>
          <cell r="G858" t="str">
            <v>H005</v>
          </cell>
          <cell r="H858" t="str">
            <v>Front light</v>
          </cell>
          <cell r="I858" t="str">
            <v>Framlampa</v>
          </cell>
          <cell r="J858" t="str">
            <v xml:space="preserve">C8015191 JY-7070E 30LUX LED headlamp 6V, w/o bracket, 500mm cable with conector for Bafang , 3mm cable  </v>
          </cell>
          <cell r="K858" t="str">
            <v>C8015191</v>
          </cell>
          <cell r="L858" t="str">
            <v>C8015191</v>
          </cell>
        </row>
        <row r="859">
          <cell r="B859" t="str">
            <v>YEC3805935Baklampa</v>
          </cell>
          <cell r="C859" t="str">
            <v>YEC3805935</v>
          </cell>
          <cell r="D859">
            <v>2018</v>
          </cell>
          <cell r="E859">
            <v>30</v>
          </cell>
          <cell r="F859" t="str">
            <v>0300</v>
          </cell>
          <cell r="G859" t="str">
            <v>H006</v>
          </cell>
          <cell r="H859" t="str">
            <v>Light, Rear</v>
          </cell>
          <cell r="I859" t="str">
            <v>Baklampa</v>
          </cell>
          <cell r="J859" t="str">
            <v>C8015183 Buchel E-Bike 6V cc50 (EVI approved)</v>
          </cell>
          <cell r="K859" t="str">
            <v>C8015183</v>
          </cell>
          <cell r="L859" t="str">
            <v>C8015183</v>
          </cell>
        </row>
        <row r="860">
          <cell r="B860" t="str">
            <v>YEC3805935Låssats</v>
          </cell>
          <cell r="C860" t="str">
            <v>YEC3805935</v>
          </cell>
          <cell r="D860">
            <v>2018</v>
          </cell>
          <cell r="E860">
            <v>31</v>
          </cell>
          <cell r="F860" t="str">
            <v>0310</v>
          </cell>
          <cell r="G860" t="str">
            <v>H007</v>
          </cell>
          <cell r="H860" t="str">
            <v>Lock</v>
          </cell>
          <cell r="I860" t="str">
            <v>Låssats</v>
          </cell>
          <cell r="J860" t="str">
            <v>C8405055 AXA SOLID PLUS BLACK</v>
          </cell>
          <cell r="K860" t="str">
            <v>C8405055</v>
          </cell>
          <cell r="L860" t="str">
            <v>C8400053</v>
          </cell>
        </row>
        <row r="861">
          <cell r="B861" t="str">
            <v>YEC3805935Stöd</v>
          </cell>
          <cell r="C861" t="str">
            <v>YEC3805935</v>
          </cell>
          <cell r="D861">
            <v>2018</v>
          </cell>
          <cell r="E861">
            <v>32</v>
          </cell>
          <cell r="F861" t="str">
            <v>0320</v>
          </cell>
          <cell r="G861" t="str">
            <v>H008</v>
          </cell>
          <cell r="H861" t="str">
            <v>Kick stand</v>
          </cell>
          <cell r="I861" t="str">
            <v>Stöd</v>
          </cell>
          <cell r="J861" t="str">
            <v xml:space="preserve">C8105214 Atran Stylo adjustable all black </v>
          </cell>
          <cell r="K861" t="str">
            <v>C8105214</v>
          </cell>
          <cell r="L861" t="str">
            <v>C8100036</v>
          </cell>
        </row>
        <row r="862">
          <cell r="B862" t="str">
            <v>YEC3805935Korg</v>
          </cell>
          <cell r="C862" t="str">
            <v>YEC3805935</v>
          </cell>
          <cell r="D862">
            <v>2018</v>
          </cell>
          <cell r="E862">
            <v>33</v>
          </cell>
          <cell r="F862" t="str">
            <v>0330</v>
          </cell>
          <cell r="G862" t="str">
            <v>H009</v>
          </cell>
          <cell r="H862" t="str">
            <v>Basket / Fr carrier</v>
          </cell>
          <cell r="I862" t="str">
            <v>Korg</v>
          </cell>
          <cell r="K862" t="str">
            <v>EMPTY</v>
          </cell>
          <cell r="L862" t="e">
            <v>#N/A</v>
          </cell>
        </row>
        <row r="863">
          <cell r="B863" t="str">
            <v>YEC3805935Pedaler</v>
          </cell>
          <cell r="C863" t="str">
            <v>YEC3805935</v>
          </cell>
          <cell r="D863">
            <v>2018</v>
          </cell>
          <cell r="E863">
            <v>34</v>
          </cell>
          <cell r="F863" t="str">
            <v>0340</v>
          </cell>
          <cell r="G863" t="str">
            <v>E005</v>
          </cell>
          <cell r="H863" t="str">
            <v xml:space="preserve">Pedal </v>
          </cell>
          <cell r="I863" t="str">
            <v>Pedaler</v>
          </cell>
          <cell r="J863" t="str">
            <v>C3505222 PDS PLbk SD  916 VP-821</v>
          </cell>
          <cell r="K863" t="str">
            <v>C3505222</v>
          </cell>
          <cell r="L863" t="str">
            <v>C3500059</v>
          </cell>
        </row>
        <row r="864">
          <cell r="B864" t="str">
            <v>YEC3805935Motor</v>
          </cell>
          <cell r="C864" t="str">
            <v>YEC3805935</v>
          </cell>
          <cell r="D864">
            <v>2018</v>
          </cell>
          <cell r="E864">
            <v>35</v>
          </cell>
          <cell r="F864" t="str">
            <v>0350</v>
          </cell>
          <cell r="G864" t="str">
            <v>J001</v>
          </cell>
          <cell r="H864" t="str">
            <v>DRIVE UNIT:</v>
          </cell>
          <cell r="I864" t="str">
            <v>Motor</v>
          </cell>
          <cell r="J86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864" t="str">
            <v>C8705068-1-01A</v>
          </cell>
          <cell r="L864" t="str">
            <v>C8705068-1-01</v>
          </cell>
        </row>
        <row r="865">
          <cell r="B865" t="str">
            <v>YEC3805935Display</v>
          </cell>
          <cell r="C865" t="str">
            <v>YEC3805935</v>
          </cell>
          <cell r="D865">
            <v>2018</v>
          </cell>
          <cell r="E865">
            <v>36</v>
          </cell>
          <cell r="F865" t="str">
            <v>0360</v>
          </cell>
          <cell r="G865" t="str">
            <v>J004</v>
          </cell>
          <cell r="H865" t="str">
            <v>DISPLAY:</v>
          </cell>
          <cell r="I865" t="str">
            <v>Display</v>
          </cell>
          <cell r="J865" t="str">
            <v>C8705065-1-27S LCD C10,Silver Alloy e-going logo.cable length:500mm. cable length for switch:200mm,    Chip for BESST system. New dual pivot bracket with 2 plastic inserts (Ø22,2/25,4).</v>
          </cell>
          <cell r="K865" t="str">
            <v>C8705065-1-27S</v>
          </cell>
          <cell r="L865" t="str">
            <v>C8705068-1-27S</v>
          </cell>
        </row>
        <row r="866">
          <cell r="B866" t="str">
            <v>YEC3805935EB-Bus kabel</v>
          </cell>
          <cell r="C866" t="str">
            <v>YEC3805935</v>
          </cell>
          <cell r="D866">
            <v>2018</v>
          </cell>
          <cell r="E866">
            <v>37</v>
          </cell>
          <cell r="F866" t="str">
            <v>0370</v>
          </cell>
          <cell r="G866" t="str">
            <v>J005</v>
          </cell>
          <cell r="H866" t="str">
            <v>EB-BUS CABLE:</v>
          </cell>
          <cell r="I866" t="str">
            <v>EB-Bus kabel</v>
          </cell>
          <cell r="J866" t="str">
            <v>C8705068-1-04-01, 5PIN ( 1340mm ) CONNECT TO CONTROLLER, OTHER SIDE TO DISPLAY, LIGHTING SETS</v>
          </cell>
          <cell r="K866" t="str">
            <v>C8705068-1-04-01</v>
          </cell>
          <cell r="L866" t="e">
            <v>#N/A</v>
          </cell>
        </row>
        <row r="867">
          <cell r="B867" t="str">
            <v>YEC3805935Motorkabel</v>
          </cell>
          <cell r="C867" t="str">
            <v>YEC3805935</v>
          </cell>
          <cell r="D867">
            <v>2018</v>
          </cell>
          <cell r="E867">
            <v>38</v>
          </cell>
          <cell r="F867" t="str">
            <v>0380</v>
          </cell>
          <cell r="G867" t="str">
            <v>J006</v>
          </cell>
          <cell r="H867" t="str">
            <v>POWER CABLE:</v>
          </cell>
          <cell r="I867" t="str">
            <v>Motorkabel</v>
          </cell>
          <cell r="K867" t="str">
            <v>C8705068-1-04-2</v>
          </cell>
          <cell r="L867" t="str">
            <v>C8705068-1-04-2</v>
          </cell>
        </row>
        <row r="868">
          <cell r="B868" t="str">
            <v>YEC3805935Kabel framlampa</v>
          </cell>
          <cell r="C868" t="str">
            <v>YEC3805935</v>
          </cell>
          <cell r="D868">
            <v>2018</v>
          </cell>
          <cell r="E868">
            <v>39</v>
          </cell>
          <cell r="F868" t="str">
            <v>0390</v>
          </cell>
          <cell r="G868" t="str">
            <v>J007</v>
          </cell>
          <cell r="H868" t="str">
            <v>F. LIGHT CABLE:</v>
          </cell>
          <cell r="I868" t="str">
            <v>Kabel framlampa</v>
          </cell>
          <cell r="J868" t="str">
            <v>C8705068-1-04-06, FOR FRONT LIGHT : 1200mm</v>
          </cell>
          <cell r="K868" t="str">
            <v>C8705068-1-04-6</v>
          </cell>
          <cell r="L868" t="str">
            <v>C8705068-1-04-6</v>
          </cell>
        </row>
        <row r="869">
          <cell r="B869" t="str">
            <v>YEC3805935Kabel baklampa</v>
          </cell>
          <cell r="C869" t="str">
            <v>YEC3805935</v>
          </cell>
          <cell r="D869">
            <v>2018</v>
          </cell>
          <cell r="E869">
            <v>40</v>
          </cell>
          <cell r="F869" t="str">
            <v>0400</v>
          </cell>
          <cell r="G869" t="str">
            <v>J008</v>
          </cell>
          <cell r="H869" t="str">
            <v>R. LIGHT CABLE:</v>
          </cell>
          <cell r="I869" t="str">
            <v>Kabel baklampa</v>
          </cell>
          <cell r="J869" t="str">
            <v xml:space="preserve">C8705068-1-04-8  -&gt; C8705058-1-0415 </v>
          </cell>
          <cell r="K869" t="str">
            <v>C8705068-1-04-8</v>
          </cell>
          <cell r="L869" t="str">
            <v>C8705068-1-04-8</v>
          </cell>
        </row>
        <row r="870">
          <cell r="B870" t="str">
            <v>YEC3805935Hastighetssensor</v>
          </cell>
          <cell r="C870" t="str">
            <v>YEC3805935</v>
          </cell>
          <cell r="D870">
            <v>2018</v>
          </cell>
          <cell r="E870">
            <v>41</v>
          </cell>
          <cell r="F870" t="str">
            <v>0410</v>
          </cell>
          <cell r="G870" t="str">
            <v>J009</v>
          </cell>
          <cell r="H870" t="str">
            <v>SPEED SENSOR:</v>
          </cell>
          <cell r="I870" t="str">
            <v>Hastighetssensor</v>
          </cell>
          <cell r="J870" t="str">
            <v>C8705068-1-0411, DETECTING WHEEL RPM, CABLE LENGTH:70mm, C8705068-1-04-10 Extension cable for speed sensor: 350mm HIGO/KST at motor end</v>
          </cell>
          <cell r="K870" t="str">
            <v>C8705068-1-0411</v>
          </cell>
          <cell r="L870" t="str">
            <v>C8705068-1-0411</v>
          </cell>
        </row>
        <row r="871">
          <cell r="B871" t="str">
            <v>YEC3805935Batteri</v>
          </cell>
          <cell r="C871" t="str">
            <v>YEC3805935</v>
          </cell>
          <cell r="D871">
            <v>2018</v>
          </cell>
          <cell r="E871">
            <v>42</v>
          </cell>
          <cell r="F871" t="str">
            <v>0420</v>
          </cell>
          <cell r="G871" t="str">
            <v>J002</v>
          </cell>
          <cell r="H871" t="str">
            <v>BATTERY:</v>
          </cell>
          <cell r="I871" t="str">
            <v>Batteri</v>
          </cell>
          <cell r="J871" t="str">
            <v>C8705058-3-11EA, SF-06 36V / 11.6Ah w/o logo WITH SMART BMS, Crescent E-GOING GRAPHIC ready for EG Access</v>
          </cell>
          <cell r="K871" t="str">
            <v>C8705058-3-11EA</v>
          </cell>
          <cell r="L871" t="str">
            <v>C8705058-3-11EA</v>
          </cell>
        </row>
        <row r="872">
          <cell r="B872" t="str">
            <v>YEC3805935Batterihållare</v>
          </cell>
          <cell r="C872" t="str">
            <v>YEC3805935</v>
          </cell>
          <cell r="D872">
            <v>2018</v>
          </cell>
          <cell r="E872">
            <v>43</v>
          </cell>
          <cell r="F872" t="str">
            <v>0430</v>
          </cell>
          <cell r="G872" t="str">
            <v>J003</v>
          </cell>
          <cell r="H872" t="str">
            <v>BATTERY HOLDER/Slider</v>
          </cell>
          <cell r="I872" t="str">
            <v>Batterihållare</v>
          </cell>
          <cell r="K872" t="str">
            <v>C8705058-5</v>
          </cell>
          <cell r="L872" t="str">
            <v>C8705058-5</v>
          </cell>
        </row>
        <row r="873">
          <cell r="B873" t="str">
            <v>YEC3805935Batteriladdare</v>
          </cell>
          <cell r="C873" t="str">
            <v>YEC3805935</v>
          </cell>
          <cell r="D873">
            <v>2018</v>
          </cell>
          <cell r="E873">
            <v>44</v>
          </cell>
          <cell r="F873" t="str">
            <v>0440</v>
          </cell>
          <cell r="G873" t="str">
            <v>J010</v>
          </cell>
          <cell r="H873" t="str">
            <v>CHARGER:</v>
          </cell>
          <cell r="I873" t="str">
            <v>Batteriladdare</v>
          </cell>
          <cell r="J873" t="str">
            <v>C8705058-02, (CHARGER 2A    # NO:CZ2AG2JE7)  CHARGER FOR PHYLION BATTERY</v>
          </cell>
          <cell r="K873" t="str">
            <v>C8705058-02</v>
          </cell>
          <cell r="L873" t="str">
            <v>C8705058-02</v>
          </cell>
        </row>
        <row r="874">
          <cell r="B874" t="str">
            <v>YEC3805935Kontrollbox</v>
          </cell>
          <cell r="C874" t="str">
            <v>YEC3805935</v>
          </cell>
          <cell r="D874">
            <v>2018</v>
          </cell>
          <cell r="E874">
            <v>45</v>
          </cell>
          <cell r="F874" t="str">
            <v>0450</v>
          </cell>
          <cell r="G874" t="str">
            <v>J011</v>
          </cell>
          <cell r="H874" t="str">
            <v>Controller</v>
          </cell>
          <cell r="I874" t="str">
            <v>Kontrollbox</v>
          </cell>
          <cell r="J874" t="str">
            <v>included into the motor</v>
          </cell>
          <cell r="K874" t="str">
            <v>C8705068-1-12</v>
          </cell>
          <cell r="L874" t="str">
            <v>C8705068-1-12</v>
          </cell>
        </row>
        <row r="875">
          <cell r="B875" t="str">
            <v>YEC3805935Växelöra</v>
          </cell>
          <cell r="C875" t="str">
            <v>YEC3805935</v>
          </cell>
          <cell r="D875">
            <v>2018</v>
          </cell>
          <cell r="E875">
            <v>46</v>
          </cell>
          <cell r="F875" t="str">
            <v>0460</v>
          </cell>
          <cell r="G875" t="str">
            <v>D005</v>
          </cell>
          <cell r="H875" t="str">
            <v>Gear hanger</v>
          </cell>
          <cell r="I875" t="str">
            <v>Växelöra</v>
          </cell>
          <cell r="K875" t="str">
            <v>C1350087</v>
          </cell>
          <cell r="L875" t="str">
            <v>C1350087</v>
          </cell>
        </row>
        <row r="876">
          <cell r="B876" t="str">
            <v>YEC3904332RAM</v>
          </cell>
          <cell r="C876" t="str">
            <v>YEC3904332</v>
          </cell>
          <cell r="D876">
            <v>2017</v>
          </cell>
          <cell r="E876">
            <v>1</v>
          </cell>
          <cell r="F876" t="str">
            <v>0010</v>
          </cell>
          <cell r="G876" t="str">
            <v>A001</v>
          </cell>
          <cell r="H876" t="str">
            <v>PAINTED FRAME</v>
          </cell>
          <cell r="I876" t="str">
            <v>RAM</v>
          </cell>
          <cell r="J876" t="str">
            <v>C7054-430-39032</v>
          </cell>
          <cell r="K876" t="str">
            <v>C7054-430-39032</v>
          </cell>
          <cell r="L876" t="e">
            <v>#N/A</v>
          </cell>
        </row>
        <row r="877">
          <cell r="B877" t="str">
            <v>YEC3904332Framgaffel</v>
          </cell>
          <cell r="C877" t="str">
            <v>YEC3904332</v>
          </cell>
          <cell r="D877">
            <v>2017</v>
          </cell>
          <cell r="E877">
            <v>2</v>
          </cell>
          <cell r="F877" t="str">
            <v>0020</v>
          </cell>
          <cell r="G877" t="str">
            <v>A002</v>
          </cell>
          <cell r="H877" t="str">
            <v>PAINTED FORK</v>
          </cell>
          <cell r="I877" t="str">
            <v>Framgaffel</v>
          </cell>
          <cell r="K877" t="str">
            <v>FORK</v>
          </cell>
          <cell r="L877" t="e">
            <v>#N/A</v>
          </cell>
        </row>
        <row r="878">
          <cell r="B878" t="str">
            <v>YEC3904332Styrlager</v>
          </cell>
          <cell r="C878" t="str">
            <v>YEC3904332</v>
          </cell>
          <cell r="D878">
            <v>2017</v>
          </cell>
          <cell r="E878">
            <v>3</v>
          </cell>
          <cell r="F878" t="str">
            <v>0030</v>
          </cell>
          <cell r="G878" t="str">
            <v>B001</v>
          </cell>
          <cell r="H878" t="str">
            <v>Head Set</v>
          </cell>
          <cell r="I878" t="str">
            <v>Styrlager</v>
          </cell>
          <cell r="J878" t="str">
            <v xml:space="preserve">C2105069 HST STbk 1"18 iA 9 44  TH-N10P w/o cap, + C2105053 Black w/o graphic </v>
          </cell>
          <cell r="K878" t="str">
            <v>C2105069</v>
          </cell>
          <cell r="L878" t="str">
            <v>C2100160</v>
          </cell>
        </row>
        <row r="879">
          <cell r="B879" t="str">
            <v xml:space="preserve">YEC3904332Styrstam </v>
          </cell>
          <cell r="C879" t="str">
            <v>YEC3904332</v>
          </cell>
          <cell r="D879">
            <v>2017</v>
          </cell>
          <cell r="E879">
            <v>4</v>
          </cell>
          <cell r="F879" t="str">
            <v>0040</v>
          </cell>
          <cell r="G879" t="str">
            <v>B002</v>
          </cell>
          <cell r="H879" t="str">
            <v>Handlebar Stem</v>
          </cell>
          <cell r="I879" t="str">
            <v xml:space="preserve">Styrstam </v>
          </cell>
          <cell r="J879" t="str">
            <v>C2205503-090 AS-TEC3  ALLOY BAR BORE:31.8MM ID: 28.6MM, 7DEG, (EN-M), ,STAINLESS BOLT  ED BLACK W/OBVIOUS LOGO EXT: 90MM EN:14766</v>
          </cell>
          <cell r="K879" t="str">
            <v>C2205503-090</v>
          </cell>
          <cell r="L879" t="str">
            <v>C2200152-090</v>
          </cell>
        </row>
        <row r="880">
          <cell r="B880" t="str">
            <v>YEC3904332Styre</v>
          </cell>
          <cell r="C880" t="str">
            <v>YEC3904332</v>
          </cell>
          <cell r="D880">
            <v>2017</v>
          </cell>
          <cell r="E880">
            <v>5</v>
          </cell>
          <cell r="F880" t="str">
            <v>0050</v>
          </cell>
          <cell r="G880" t="str">
            <v>B003</v>
          </cell>
          <cell r="H880" t="str">
            <v>Handelbar</v>
          </cell>
          <cell r="I880" t="str">
            <v>Styre</v>
          </cell>
          <cell r="J880" t="str">
            <v xml:space="preserve">C2305979 HB-FB12  FLAT BAR ALLOY 6061 DB, 31.8MM W:620MM, 5D, ANODIZED GREY W/OBVIOUS LOGO  </v>
          </cell>
          <cell r="K880" t="str">
            <v>C2305979</v>
          </cell>
          <cell r="L880" t="str">
            <v>C2300248</v>
          </cell>
        </row>
        <row r="881">
          <cell r="B881" t="str">
            <v>YEC3904332Bromsgrepp H</v>
          </cell>
          <cell r="C881" t="str">
            <v>YEC3904332</v>
          </cell>
          <cell r="D881">
            <v>2017</v>
          </cell>
          <cell r="E881">
            <v>6</v>
          </cell>
          <cell r="F881" t="str">
            <v>0060</v>
          </cell>
          <cell r="G881" t="str">
            <v>C002</v>
          </cell>
          <cell r="H881" t="str">
            <v>Brake Lever R</v>
          </cell>
          <cell r="I881" t="str">
            <v>Bromsgrepp H</v>
          </cell>
          <cell r="J881" t="str">
            <v>inkl in brake</v>
          </cell>
          <cell r="K881" t="str">
            <v>Shimano</v>
          </cell>
          <cell r="L881" t="str">
            <v>Kontakta SHIMANO</v>
          </cell>
        </row>
        <row r="882">
          <cell r="B882" t="str">
            <v>YEC3904332Bromsgrepp V</v>
          </cell>
          <cell r="C882" t="str">
            <v>YEC3904332</v>
          </cell>
          <cell r="D882">
            <v>2017</v>
          </cell>
          <cell r="E882">
            <v>7</v>
          </cell>
          <cell r="F882" t="str">
            <v>0070</v>
          </cell>
          <cell r="G882" t="str">
            <v>C001</v>
          </cell>
          <cell r="H882" t="str">
            <v>Brake Lever L</v>
          </cell>
          <cell r="I882" t="str">
            <v>Bromsgrepp V</v>
          </cell>
          <cell r="J882" t="str">
            <v>inkl in brake</v>
          </cell>
          <cell r="K882" t="str">
            <v>Shimano</v>
          </cell>
          <cell r="L882" t="str">
            <v>Kontakta SHIMANO</v>
          </cell>
        </row>
        <row r="883">
          <cell r="B883" t="str">
            <v>YEC3904332Växelreglage H</v>
          </cell>
          <cell r="C883" t="str">
            <v>YEC3904332</v>
          </cell>
          <cell r="D883">
            <v>2017</v>
          </cell>
          <cell r="E883">
            <v>8</v>
          </cell>
          <cell r="F883" t="str">
            <v>0080</v>
          </cell>
          <cell r="G883" t="str">
            <v>D002</v>
          </cell>
          <cell r="H883" t="str">
            <v>Shift Lever R</v>
          </cell>
          <cell r="I883" t="str">
            <v>Växelreglage H</v>
          </cell>
          <cell r="J883" t="str">
            <v>KSLM610RA SL 10R STbk TRG 2050 DEORE SHI'2014</v>
          </cell>
          <cell r="K883" t="str">
            <v>KSLM610RA</v>
          </cell>
          <cell r="L883" t="str">
            <v>Kontakta SHIMANO</v>
          </cell>
        </row>
        <row r="884">
          <cell r="B884" t="str">
            <v>YEC3904332Växelreglage V</v>
          </cell>
          <cell r="C884" t="str">
            <v>YEC3904332</v>
          </cell>
          <cell r="D884">
            <v>2017</v>
          </cell>
          <cell r="E884">
            <v>9</v>
          </cell>
          <cell r="F884" t="str">
            <v>0090</v>
          </cell>
          <cell r="G884" t="str">
            <v>D001</v>
          </cell>
          <cell r="H884" t="str">
            <v>Shift Lever L</v>
          </cell>
          <cell r="I884" t="str">
            <v>Växelreglage V</v>
          </cell>
          <cell r="L884" t="e">
            <v>#N/A</v>
          </cell>
        </row>
        <row r="885">
          <cell r="B885" t="str">
            <v>YEC3904332Handtag par</v>
          </cell>
          <cell r="C885" t="str">
            <v>YEC3904332</v>
          </cell>
          <cell r="D885">
            <v>2017</v>
          </cell>
          <cell r="E885">
            <v>10</v>
          </cell>
          <cell r="F885" t="str">
            <v>0100</v>
          </cell>
          <cell r="G885" t="str">
            <v>B004</v>
          </cell>
          <cell r="H885" t="str">
            <v>Grip R</v>
          </cell>
          <cell r="I885" t="str">
            <v>Handtag par</v>
          </cell>
          <cell r="J885" t="str">
            <v>C2505504 TEC VLG-1600D2 130MM BLACK/GREY</v>
          </cell>
          <cell r="K885" t="str">
            <v>C2505504</v>
          </cell>
          <cell r="L885" t="str">
            <v>C2500188</v>
          </cell>
        </row>
        <row r="886">
          <cell r="B886" t="str">
            <v>YEC3904332Frambroms</v>
          </cell>
          <cell r="C886" t="str">
            <v>YEC3904332</v>
          </cell>
          <cell r="D886">
            <v>2017</v>
          </cell>
          <cell r="E886">
            <v>11</v>
          </cell>
          <cell r="F886" t="str">
            <v>0110</v>
          </cell>
          <cell r="G886" t="str">
            <v>C003</v>
          </cell>
          <cell r="H886" t="str">
            <v xml:space="preserve">Brake front </v>
          </cell>
          <cell r="I886" t="str">
            <v>Frambroms</v>
          </cell>
          <cell r="J886" t="str">
            <v>AM365JLFPRX070 DISC BRAKE ASSEMBLED SET/J-Kit,  BL-M365L(L), BR-M365L(F)  W/O ADAPTER, RESIN PAD,  700MM HOSE(SM-BH59 BLACK),   BLACK</v>
          </cell>
          <cell r="K886" t="str">
            <v>AM365JLFPRX070</v>
          </cell>
          <cell r="L886" t="str">
            <v>Kontakta SHIMANO</v>
          </cell>
        </row>
        <row r="887">
          <cell r="B887" t="str">
            <v>YEC3904332Bakbroms</v>
          </cell>
          <cell r="C887" t="str">
            <v>YEC3904332</v>
          </cell>
          <cell r="D887">
            <v>2017</v>
          </cell>
          <cell r="E887">
            <v>12</v>
          </cell>
          <cell r="F887" t="str">
            <v>0120</v>
          </cell>
          <cell r="G887" t="str">
            <v>C004</v>
          </cell>
          <cell r="H887" t="str">
            <v>Brake rear</v>
          </cell>
          <cell r="I887" t="str">
            <v>Bakbroms</v>
          </cell>
          <cell r="J887" t="str">
            <v>AM365JRRXRX145 DISC BRAKE ASSEMBLED SET/J-Kit,  BL-M365L(R), BR-M365L(R)  W/O ADAPTER, RESIN PAD,  1450MM HOSE(SM-BH59 BLACK),  BLACK</v>
          </cell>
          <cell r="K887" t="str">
            <v>AM365JRRXRX145</v>
          </cell>
          <cell r="L887" t="str">
            <v>Kontakta SHIMANO</v>
          </cell>
        </row>
        <row r="888">
          <cell r="B888" t="str">
            <v>YEC3904332Vevlager</v>
          </cell>
          <cell r="C888" t="str">
            <v>YEC3904332</v>
          </cell>
          <cell r="D888">
            <v>2017</v>
          </cell>
          <cell r="E888">
            <v>13</v>
          </cell>
          <cell r="F888" t="str">
            <v>0130</v>
          </cell>
          <cell r="G888" t="str">
            <v>E001</v>
          </cell>
          <cell r="H888" t="str">
            <v xml:space="preserve">BB-set </v>
          </cell>
          <cell r="I888" t="str">
            <v>Vevlager</v>
          </cell>
          <cell r="K888" t="str">
            <v>INGÅR I MOTORN</v>
          </cell>
          <cell r="L888" t="str">
            <v>Ingår i motorn</v>
          </cell>
        </row>
        <row r="889">
          <cell r="B889" t="str">
            <v>YEC3904332Vevparti</v>
          </cell>
          <cell r="C889" t="str">
            <v>YEC3904332</v>
          </cell>
          <cell r="D889">
            <v>2017</v>
          </cell>
          <cell r="E889">
            <v>14</v>
          </cell>
          <cell r="F889" t="str">
            <v>0140</v>
          </cell>
          <cell r="G889" t="str">
            <v>E002</v>
          </cell>
          <cell r="H889" t="str">
            <v>Front Chainwheel</v>
          </cell>
          <cell r="I889" t="str">
            <v>Vevparti</v>
          </cell>
          <cell r="K889" t="str">
            <v>C3305776-EG</v>
          </cell>
          <cell r="L889" t="str">
            <v>C3305776-EG</v>
          </cell>
        </row>
        <row r="890">
          <cell r="B890" t="str">
            <v>YEC3904332Kedjeskydd</v>
          </cell>
          <cell r="C890" t="str">
            <v>YEC3904332</v>
          </cell>
          <cell r="D890">
            <v>2017</v>
          </cell>
          <cell r="E890">
            <v>15</v>
          </cell>
          <cell r="F890" t="str">
            <v>0150</v>
          </cell>
          <cell r="G890" t="str">
            <v>H001</v>
          </cell>
          <cell r="H890" t="str">
            <v>Chain guard</v>
          </cell>
          <cell r="I890" t="str">
            <v>Kedjeskydd</v>
          </cell>
          <cell r="J890" t="str">
            <v>Included in chainwheel</v>
          </cell>
          <cell r="K890" t="str">
            <v>C8305639</v>
          </cell>
          <cell r="L890" t="str">
            <v>C8305639</v>
          </cell>
        </row>
        <row r="891">
          <cell r="B891" t="str">
            <v>YEC3904332Kedjeskyddsfäste</v>
          </cell>
          <cell r="C891" t="str">
            <v>YEC3904332</v>
          </cell>
          <cell r="D891">
            <v>2017</v>
          </cell>
          <cell r="E891">
            <v>16</v>
          </cell>
          <cell r="F891" t="str">
            <v>0160</v>
          </cell>
          <cell r="G891" t="str">
            <v>H002</v>
          </cell>
          <cell r="H891" t="str">
            <v>Chain guard bracket</v>
          </cell>
          <cell r="I891" t="str">
            <v>Kedjeskyddsfäste</v>
          </cell>
          <cell r="K891" t="str">
            <v>Ingår i kedjeskyddet</v>
          </cell>
          <cell r="L891" t="str">
            <v>Ingår i kedjeskyddet</v>
          </cell>
        </row>
        <row r="892">
          <cell r="B892" t="str">
            <v>YEC3904332Framväxel</v>
          </cell>
          <cell r="C892" t="str">
            <v>YEC3904332</v>
          </cell>
          <cell r="D892">
            <v>2017</v>
          </cell>
          <cell r="E892">
            <v>17</v>
          </cell>
          <cell r="F892" t="str">
            <v>0170</v>
          </cell>
          <cell r="G892" t="str">
            <v>D003</v>
          </cell>
          <cell r="H892" t="str">
            <v>Front Derailleur</v>
          </cell>
          <cell r="I892" t="str">
            <v>Framväxel</v>
          </cell>
          <cell r="J892" t="str">
            <v>w/o</v>
          </cell>
          <cell r="K892" t="str">
            <v>EMPTY</v>
          </cell>
          <cell r="L892" t="e">
            <v>#N/A</v>
          </cell>
        </row>
        <row r="893">
          <cell r="B893" t="str">
            <v>YEC3904332Bakväxel</v>
          </cell>
          <cell r="C893" t="str">
            <v>YEC3904332</v>
          </cell>
          <cell r="D893">
            <v>2017</v>
          </cell>
          <cell r="E893">
            <v>18</v>
          </cell>
          <cell r="F893" t="str">
            <v>0180</v>
          </cell>
          <cell r="G893" t="str">
            <v>D004</v>
          </cell>
          <cell r="H893" t="str">
            <v>Rear Derailleur</v>
          </cell>
          <cell r="I893" t="str">
            <v>Bakväxel</v>
          </cell>
          <cell r="J893" t="str">
            <v>KRDM592SGS DEORE RD FOR 9-SPEED,  SHADOW DESIGN DIRECT ATTACHMENT</v>
          </cell>
          <cell r="K893" t="str">
            <v>KRDM592SGS</v>
          </cell>
          <cell r="L893" t="str">
            <v>Kontakta SHIMANO</v>
          </cell>
        </row>
        <row r="894">
          <cell r="B894" t="str">
            <v>YEC3904332Kedja</v>
          </cell>
          <cell r="C894" t="str">
            <v>YEC3904332</v>
          </cell>
          <cell r="D894">
            <v>2017</v>
          </cell>
          <cell r="E894">
            <v>19</v>
          </cell>
          <cell r="F894" t="str">
            <v>0190</v>
          </cell>
          <cell r="G894" t="str">
            <v>E003</v>
          </cell>
          <cell r="H894" t="str">
            <v xml:space="preserve">Chain </v>
          </cell>
          <cell r="I894" t="str">
            <v>Kedja</v>
          </cell>
          <cell r="J894" t="str">
            <v>KCNE609010114, BICYCLE CHAIN FOR E-BIKE, REAR 10 SPD / FRONT SINGLE,              114 LINKS, W/END PIN</v>
          </cell>
          <cell r="K894" t="str">
            <v>KCNE609010114</v>
          </cell>
          <cell r="L894" t="str">
            <v>Kontakta SHIMANO</v>
          </cell>
        </row>
        <row r="895">
          <cell r="B895" t="str">
            <v>YEC3904332Kassett</v>
          </cell>
          <cell r="C895" t="str">
            <v>YEC3904332</v>
          </cell>
          <cell r="D895">
            <v>2017</v>
          </cell>
          <cell r="E895">
            <v>20</v>
          </cell>
          <cell r="F895" t="str">
            <v>0200</v>
          </cell>
          <cell r="G895" t="str">
            <v>E004</v>
          </cell>
          <cell r="H895" t="str">
            <v>Cassette Sprocket</v>
          </cell>
          <cell r="I895" t="str">
            <v>Kassett</v>
          </cell>
          <cell r="J895" t="str">
            <v xml:space="preserve">KCSHG5010136 CS-HG50-10S 11-36T </v>
          </cell>
          <cell r="K895" t="str">
            <v>KCSHG5010136</v>
          </cell>
          <cell r="L895" t="str">
            <v>Kontakta SHIMANO</v>
          </cell>
        </row>
        <row r="896">
          <cell r="B896" t="str">
            <v>YEC3904332Framhjul</v>
          </cell>
          <cell r="C896" t="str">
            <v>YEC3904332</v>
          </cell>
          <cell r="D896">
            <v>2017</v>
          </cell>
          <cell r="E896">
            <v>21</v>
          </cell>
          <cell r="F896" t="str">
            <v>0210</v>
          </cell>
          <cell r="G896" t="str">
            <v>F001</v>
          </cell>
          <cell r="H896" t="str">
            <v>Front hub</v>
          </cell>
          <cell r="I896" t="str">
            <v>Framhjul</v>
          </cell>
          <cell r="J896" t="str">
            <v>C4305164 FRONT HUB TEC, CL-1420  36H OLD:100MM AXEL:108MM  QR:133MM, FOR CENTER LOCK DISC BRAKE,   W/O ROTOR MOUNT COVER, BLACK, BULK</v>
          </cell>
          <cell r="K896" t="str">
            <v>C4305164</v>
          </cell>
          <cell r="L896" t="str">
            <v>C4100337</v>
          </cell>
        </row>
        <row r="897">
          <cell r="B897" t="str">
            <v>YEC3904332Bakhjul</v>
          </cell>
          <cell r="C897" t="str">
            <v>YEC3904332</v>
          </cell>
          <cell r="D897">
            <v>2017</v>
          </cell>
          <cell r="E897">
            <v>22</v>
          </cell>
          <cell r="F897" t="str">
            <v>0220</v>
          </cell>
          <cell r="G897" t="str">
            <v>F002</v>
          </cell>
          <cell r="H897" t="str">
            <v>Rear hub</v>
          </cell>
          <cell r="I897" t="str">
            <v>Bakhjul</v>
          </cell>
          <cell r="J897" t="str">
            <v>C4405314 FREEHUB TEC, CL-1422 36H 8/9/10-SPEED OLD:135MM AXLE:146MM      QR:170MM, FOR CENTER LOCK DISC BRAKE    W/O ROTOR MOUNT COVER, BLACK, BULK</v>
          </cell>
          <cell r="K897" t="str">
            <v>C4405314</v>
          </cell>
          <cell r="L897" t="str">
            <v>C4200298</v>
          </cell>
        </row>
        <row r="898">
          <cell r="B898" t="str">
            <v>YEC3904332Däck</v>
          </cell>
          <cell r="C898" t="str">
            <v>YEC3904332</v>
          </cell>
          <cell r="D898">
            <v>2017</v>
          </cell>
          <cell r="E898">
            <v>23</v>
          </cell>
          <cell r="F898" t="str">
            <v>0230</v>
          </cell>
          <cell r="G898" t="str">
            <v>F003</v>
          </cell>
          <cell r="H898" t="str">
            <v>Tire</v>
          </cell>
          <cell r="I898" t="str">
            <v>Däck</v>
          </cell>
          <cell r="J898" t="str">
            <v>C4906226 TYR 700X37C Duramax Regular UNDA H-481</v>
          </cell>
          <cell r="K898" t="str">
            <v>C4906226</v>
          </cell>
          <cell r="L898" t="str">
            <v>C4901085</v>
          </cell>
        </row>
        <row r="899">
          <cell r="B899" t="str">
            <v>YEC3904332Skärmar set</v>
          </cell>
          <cell r="C899" t="str">
            <v>YEC3904332</v>
          </cell>
          <cell r="D899">
            <v>2017</v>
          </cell>
          <cell r="E899">
            <v>24</v>
          </cell>
          <cell r="F899" t="str">
            <v>0240</v>
          </cell>
          <cell r="G899" t="str">
            <v>H003</v>
          </cell>
          <cell r="H899" t="str">
            <v xml:space="preserve">Mudguard front   </v>
          </cell>
          <cell r="I899" t="str">
            <v>Skärmar set</v>
          </cell>
          <cell r="J899" t="str">
            <v>C8255845-BK FRONT(6648650030-0999)</v>
          </cell>
          <cell r="K899" t="str">
            <v>C8255845-BK</v>
          </cell>
          <cell r="L899" t="str">
            <v>C8256125-BK / C8255845-BK</v>
          </cell>
        </row>
        <row r="900">
          <cell r="B900" t="str">
            <v>YEC3904332Pakethållare</v>
          </cell>
          <cell r="C900" t="str">
            <v>YEC3904332</v>
          </cell>
          <cell r="D900">
            <v>2017</v>
          </cell>
          <cell r="E900">
            <v>25</v>
          </cell>
          <cell r="F900" t="str">
            <v>0250</v>
          </cell>
          <cell r="G900" t="str">
            <v>H004</v>
          </cell>
          <cell r="H900" t="str">
            <v>Carrier</v>
          </cell>
          <cell r="I900" t="str">
            <v>Pakethållare</v>
          </cell>
          <cell r="J900" t="str">
            <v>W/O</v>
          </cell>
          <cell r="K900" t="str">
            <v>C8205747-BK</v>
          </cell>
          <cell r="L900" t="str">
            <v>C8200052</v>
          </cell>
        </row>
        <row r="901">
          <cell r="B901" t="str">
            <v>YEC3904332Sadel</v>
          </cell>
          <cell r="C901" t="str">
            <v>YEC3904332</v>
          </cell>
          <cell r="D901">
            <v>2017</v>
          </cell>
          <cell r="E901">
            <v>26</v>
          </cell>
          <cell r="F901" t="str">
            <v>0260</v>
          </cell>
          <cell r="G901" t="str">
            <v>G001</v>
          </cell>
          <cell r="H901" t="str">
            <v>Saddle</v>
          </cell>
          <cell r="I901" t="str">
            <v>Sadel</v>
          </cell>
          <cell r="J901" t="str">
            <v>C7106126 TEC ACTIVIUS, LADY 2062 DRM PU MATT,NYLON BASE , BLACK STEEL RAIL W SCALE + CHECKERED RUBBER ON RAIL</v>
          </cell>
          <cell r="K901" t="str">
            <v>C7106126</v>
          </cell>
          <cell r="L901" t="str">
            <v>C7100524</v>
          </cell>
        </row>
        <row r="902">
          <cell r="B902" t="str">
            <v>YEC3904332Sadelstolpe</v>
          </cell>
          <cell r="C902" t="str">
            <v>YEC3904332</v>
          </cell>
          <cell r="D902">
            <v>2017</v>
          </cell>
          <cell r="E902">
            <v>27</v>
          </cell>
          <cell r="F902" t="str">
            <v>0270</v>
          </cell>
          <cell r="G902" t="str">
            <v>G002</v>
          </cell>
          <cell r="H902" t="str">
            <v>Seatpost</v>
          </cell>
          <cell r="I902" t="str">
            <v>Sadelstolpe</v>
          </cell>
          <cell r="J902" t="str">
            <v>C7205559 SP-620 27,2x350MM ALLOY ANODIZED BLACK w OBVIOUS LOGO</v>
          </cell>
          <cell r="K902" t="str">
            <v>C7205559</v>
          </cell>
          <cell r="L902" t="str">
            <v>C7200327-272</v>
          </cell>
        </row>
        <row r="903">
          <cell r="B903" t="str">
            <v>YEC3904332Sadelrörsklämma</v>
          </cell>
          <cell r="C903" t="str">
            <v>YEC3904332</v>
          </cell>
          <cell r="D903">
            <v>2017</v>
          </cell>
          <cell r="E903">
            <v>28</v>
          </cell>
          <cell r="F903" t="str">
            <v>0280</v>
          </cell>
          <cell r="G903" t="str">
            <v>G003</v>
          </cell>
          <cell r="H903" t="str">
            <v>Seat Clamp</v>
          </cell>
          <cell r="I903" t="str">
            <v>Sadelrörsklämma</v>
          </cell>
          <cell r="J903" t="str">
            <v>C7305002 L/C 31.8 MX27 shiny black</v>
          </cell>
          <cell r="K903" t="str">
            <v>C7305002</v>
          </cell>
          <cell r="L903" t="str">
            <v>C7300027-318</v>
          </cell>
        </row>
        <row r="904">
          <cell r="B904" t="str">
            <v>YEC3904332Framlampa</v>
          </cell>
          <cell r="C904" t="str">
            <v>YEC3904332</v>
          </cell>
          <cell r="D904">
            <v>2017</v>
          </cell>
          <cell r="E904">
            <v>29</v>
          </cell>
          <cell r="F904" t="str">
            <v>0290</v>
          </cell>
          <cell r="G904" t="str">
            <v>H005</v>
          </cell>
          <cell r="H904" t="str">
            <v>Front light</v>
          </cell>
          <cell r="I904" t="str">
            <v>Framlampa</v>
          </cell>
          <cell r="K904" t="str">
            <v>C8015191</v>
          </cell>
          <cell r="L904" t="str">
            <v>C8015191</v>
          </cell>
        </row>
        <row r="905">
          <cell r="B905" t="str">
            <v>YEC3904332Baklampa</v>
          </cell>
          <cell r="C905" t="str">
            <v>YEC3904332</v>
          </cell>
          <cell r="D905">
            <v>2017</v>
          </cell>
          <cell r="E905">
            <v>30</v>
          </cell>
          <cell r="F905" t="str">
            <v>0300</v>
          </cell>
          <cell r="G905" t="str">
            <v>H006</v>
          </cell>
          <cell r="H905" t="str">
            <v>Light, Rear</v>
          </cell>
          <cell r="I905" t="str">
            <v>Baklampa</v>
          </cell>
          <cell r="K905" t="str">
            <v>EMPTY</v>
          </cell>
          <cell r="L905" t="e">
            <v>#N/A</v>
          </cell>
        </row>
        <row r="906">
          <cell r="B906" t="str">
            <v>YEC3904332Låssats</v>
          </cell>
          <cell r="C906" t="str">
            <v>YEC3904332</v>
          </cell>
          <cell r="D906">
            <v>2017</v>
          </cell>
          <cell r="E906">
            <v>31</v>
          </cell>
          <cell r="F906" t="str">
            <v>0310</v>
          </cell>
          <cell r="G906" t="str">
            <v>H007</v>
          </cell>
          <cell r="H906" t="str">
            <v>Lock</v>
          </cell>
          <cell r="I906" t="str">
            <v>Låssats</v>
          </cell>
          <cell r="J906" t="str">
            <v>C8405055 AXA SOLID PLUS BLACK</v>
          </cell>
          <cell r="K906" t="str">
            <v>C8405055</v>
          </cell>
          <cell r="L906" t="str">
            <v>C8400053</v>
          </cell>
        </row>
        <row r="907">
          <cell r="B907" t="str">
            <v>YEC3904332Stöd</v>
          </cell>
          <cell r="C907" t="str">
            <v>YEC3904332</v>
          </cell>
          <cell r="D907">
            <v>2017</v>
          </cell>
          <cell r="E907">
            <v>32</v>
          </cell>
          <cell r="F907" t="str">
            <v>0320</v>
          </cell>
          <cell r="G907" t="str">
            <v>H008</v>
          </cell>
          <cell r="H907" t="str">
            <v>Kick stand</v>
          </cell>
          <cell r="I907" t="str">
            <v>Stöd</v>
          </cell>
          <cell r="J907" t="str">
            <v xml:space="preserve">C8105214 Atran Stylo adjustable all black </v>
          </cell>
          <cell r="K907" t="str">
            <v>C8105214</v>
          </cell>
          <cell r="L907" t="str">
            <v>C8100036</v>
          </cell>
        </row>
        <row r="908">
          <cell r="B908" t="str">
            <v>YEC3904332Korg</v>
          </cell>
          <cell r="C908" t="str">
            <v>YEC3904332</v>
          </cell>
          <cell r="D908">
            <v>2017</v>
          </cell>
          <cell r="E908">
            <v>33</v>
          </cell>
          <cell r="F908" t="str">
            <v>0330</v>
          </cell>
          <cell r="G908" t="str">
            <v>H009</v>
          </cell>
          <cell r="H908" t="str">
            <v>Basket / Fr carrier</v>
          </cell>
          <cell r="I908" t="str">
            <v>Korg</v>
          </cell>
          <cell r="K908" t="str">
            <v>EMPTY</v>
          </cell>
          <cell r="L908" t="e">
            <v>#N/A</v>
          </cell>
        </row>
        <row r="909">
          <cell r="B909" t="str">
            <v>YEC3904332Pedaler</v>
          </cell>
          <cell r="C909" t="str">
            <v>YEC3904332</v>
          </cell>
          <cell r="D909">
            <v>2017</v>
          </cell>
          <cell r="E909">
            <v>34</v>
          </cell>
          <cell r="F909" t="str">
            <v>0340</v>
          </cell>
          <cell r="G909" t="str">
            <v>E005</v>
          </cell>
          <cell r="H909" t="str">
            <v xml:space="preserve">Pedal </v>
          </cell>
          <cell r="I909" t="str">
            <v>Pedaler</v>
          </cell>
          <cell r="J909" t="str">
            <v>C3505129 NWL-91 BORON AXLE ED BLACK STEEL CAGE</v>
          </cell>
          <cell r="K909" t="str">
            <v>C3505129</v>
          </cell>
          <cell r="L909" t="str">
            <v>C3500033</v>
          </cell>
        </row>
        <row r="910">
          <cell r="B910" t="str">
            <v>YEC3904332Motor</v>
          </cell>
          <cell r="C910" t="str">
            <v>YEC3904332</v>
          </cell>
          <cell r="D910">
            <v>2017</v>
          </cell>
          <cell r="E910">
            <v>35</v>
          </cell>
          <cell r="F910" t="str">
            <v>0350</v>
          </cell>
          <cell r="G910" t="str">
            <v>J001</v>
          </cell>
          <cell r="H910" t="str">
            <v>DRIVE UNIT:</v>
          </cell>
          <cell r="I910" t="str">
            <v>Motor</v>
          </cell>
          <cell r="J910" t="str">
            <v xml:space="preserve">C8705068-1-01, 36V,250W MOTOR, CONTROLLER, PEDAL ( SPEED&amp;TORQUE ) SENSOR INTERGATED. ASSIST SPEED: 25KM/H, 8 PIN FOR EB-BUS, 3 PIN FOR SPEED SENSOR, </v>
          </cell>
          <cell r="K910" t="str">
            <v>C8705068-1-01</v>
          </cell>
          <cell r="L910" t="str">
            <v>C8705068-1-01</v>
          </cell>
        </row>
        <row r="911">
          <cell r="B911" t="str">
            <v>YEC3904332Display</v>
          </cell>
          <cell r="C911" t="str">
            <v>YEC3904332</v>
          </cell>
          <cell r="D911">
            <v>2017</v>
          </cell>
          <cell r="E911">
            <v>36</v>
          </cell>
          <cell r="F911" t="str">
            <v>0360</v>
          </cell>
          <cell r="G911" t="str">
            <v>J004</v>
          </cell>
          <cell r="H911" t="str">
            <v>DISPLAY:</v>
          </cell>
          <cell r="I911" t="str">
            <v>Display</v>
          </cell>
          <cell r="J911" t="str">
            <v>C8705068-1-19, C10 Display, 36V LCD DISPLAY WITH CALBE LENGTH :100mm, THE SWITCH CABLE LENGTH:250mm</v>
          </cell>
          <cell r="K911" t="str">
            <v>C8705065-1-27S</v>
          </cell>
          <cell r="L911" t="str">
            <v>C8705068-1-27S</v>
          </cell>
        </row>
        <row r="912">
          <cell r="B912" t="str">
            <v>YEC3904332EB-Bus kabel</v>
          </cell>
          <cell r="C912" t="str">
            <v>YEC3904332</v>
          </cell>
          <cell r="D912">
            <v>2017</v>
          </cell>
          <cell r="E912">
            <v>37</v>
          </cell>
          <cell r="F912" t="str">
            <v>0370</v>
          </cell>
          <cell r="G912" t="str">
            <v>J005</v>
          </cell>
          <cell r="H912" t="str">
            <v>EB-BUS CABLE:</v>
          </cell>
          <cell r="I912" t="str">
            <v>EB-Bus kabel</v>
          </cell>
          <cell r="J912" t="str">
            <v>C8705068-1-04-01, 5PIN ( 1340mm ) CONNECT TO CONTROLLER, OTHER SIDE TO DISPLAY, LIGHTING SETS</v>
          </cell>
          <cell r="K912" t="str">
            <v>C8705068-1-04-01</v>
          </cell>
          <cell r="L912" t="e">
            <v>#N/A</v>
          </cell>
        </row>
        <row r="913">
          <cell r="B913" t="str">
            <v>YEC3904332Motorkabel</v>
          </cell>
          <cell r="C913" t="str">
            <v>YEC3904332</v>
          </cell>
          <cell r="D913">
            <v>2017</v>
          </cell>
          <cell r="E913">
            <v>38</v>
          </cell>
          <cell r="F913" t="str">
            <v>0380</v>
          </cell>
          <cell r="G913" t="str">
            <v>J006</v>
          </cell>
          <cell r="H913" t="str">
            <v>POWER CABLE:</v>
          </cell>
          <cell r="I913" t="str">
            <v>Motorkabel</v>
          </cell>
          <cell r="K913" t="str">
            <v>C8705068-1-04-2</v>
          </cell>
          <cell r="L913" t="str">
            <v>C8705068-1-04-2</v>
          </cell>
        </row>
        <row r="914">
          <cell r="B914" t="str">
            <v>YEC3904332Kabel framlampa</v>
          </cell>
          <cell r="C914" t="str">
            <v>YEC3904332</v>
          </cell>
          <cell r="D914">
            <v>2017</v>
          </cell>
          <cell r="E914">
            <v>39</v>
          </cell>
          <cell r="F914" t="str">
            <v>0390</v>
          </cell>
          <cell r="G914" t="str">
            <v>J007</v>
          </cell>
          <cell r="H914" t="str">
            <v>F. LIGHT CABLE:</v>
          </cell>
          <cell r="I914" t="str">
            <v>Kabel framlampa</v>
          </cell>
          <cell r="K914" t="str">
            <v>C8705068-1-04-6</v>
          </cell>
          <cell r="L914" t="str">
            <v>C8705068-1-04-6</v>
          </cell>
        </row>
        <row r="915">
          <cell r="B915" t="str">
            <v>YEC3904332Kabel baklampa</v>
          </cell>
          <cell r="C915" t="str">
            <v>YEC3904332</v>
          </cell>
          <cell r="D915">
            <v>2017</v>
          </cell>
          <cell r="E915">
            <v>40</v>
          </cell>
          <cell r="F915" t="str">
            <v>0400</v>
          </cell>
          <cell r="G915" t="str">
            <v>J008</v>
          </cell>
          <cell r="H915" t="str">
            <v>R. LIGHT CABLE:</v>
          </cell>
          <cell r="I915" t="str">
            <v>Kabel baklampa</v>
          </cell>
          <cell r="K915" t="str">
            <v>C8705068-1-04-8</v>
          </cell>
          <cell r="L915" t="str">
            <v>C8705068-1-04-8</v>
          </cell>
        </row>
        <row r="916">
          <cell r="B916" t="str">
            <v>YEC3904332Hastighetssensor</v>
          </cell>
          <cell r="C916" t="str">
            <v>YEC3904332</v>
          </cell>
          <cell r="D916">
            <v>2017</v>
          </cell>
          <cell r="E916">
            <v>41</v>
          </cell>
          <cell r="F916" t="str">
            <v>0410</v>
          </cell>
          <cell r="G916" t="str">
            <v>J009</v>
          </cell>
          <cell r="H916" t="str">
            <v>SPEED SENSOR:</v>
          </cell>
          <cell r="I916" t="str">
            <v>Hastighetssensor</v>
          </cell>
          <cell r="J916" t="str">
            <v>C8705068-1-04-11, DETECTING WHEEL RPM, CABLE LENGTH:70mm, C8705068-1-04-10 Extension cable for speed sensor: 350mm HIGO/KST at motor end</v>
          </cell>
          <cell r="K916" t="str">
            <v>C8705068-1-0411</v>
          </cell>
          <cell r="L916" t="str">
            <v>C8705068-1-0411</v>
          </cell>
        </row>
        <row r="917">
          <cell r="B917" t="str">
            <v>YEC3904332Batteri</v>
          </cell>
          <cell r="C917" t="str">
            <v>YEC3904332</v>
          </cell>
          <cell r="D917">
            <v>2017</v>
          </cell>
          <cell r="E917">
            <v>42</v>
          </cell>
          <cell r="F917" t="str">
            <v>0420</v>
          </cell>
          <cell r="G917" t="str">
            <v>J002</v>
          </cell>
          <cell r="H917" t="str">
            <v>BATTERY:</v>
          </cell>
          <cell r="I917" t="str">
            <v>Batteri</v>
          </cell>
          <cell r="J917" t="str">
            <v>C8705058-3-11BK, SF-06 36V / 11.6Ah w/o logo WITH SMART BMS, Crescent E-GOING GRAPHIC</v>
          </cell>
          <cell r="K917" t="str">
            <v>C8705058-3-11BK</v>
          </cell>
          <cell r="L917" t="str">
            <v>C8705058-3-11EA</v>
          </cell>
        </row>
        <row r="918">
          <cell r="B918" t="str">
            <v>YEC3904332Batterihållare</v>
          </cell>
          <cell r="C918" t="str">
            <v>YEC3904332</v>
          </cell>
          <cell r="D918">
            <v>2017</v>
          </cell>
          <cell r="E918">
            <v>43</v>
          </cell>
          <cell r="F918" t="str">
            <v>0430</v>
          </cell>
          <cell r="G918" t="str">
            <v>J003</v>
          </cell>
          <cell r="H918" t="str">
            <v>BATTERY HOLDER/Slider</v>
          </cell>
          <cell r="I918" t="str">
            <v>Batterihållare</v>
          </cell>
          <cell r="J918" t="str">
            <v>C8705058-5 BATTERY HOLDER WITH 500mm BAFANG CABLE FOR MAX MIDDLE SYSTEM ( D/T TYPE ) WITH KEY CYLINDER FOB: 7USD</v>
          </cell>
          <cell r="K918" t="str">
            <v>C8705058-5</v>
          </cell>
          <cell r="L918" t="str">
            <v>C8705058-5</v>
          </cell>
        </row>
        <row r="919">
          <cell r="B919" t="str">
            <v>YEC3904332Batteriladdare</v>
          </cell>
          <cell r="C919" t="str">
            <v>YEC3904332</v>
          </cell>
          <cell r="D919">
            <v>2017</v>
          </cell>
          <cell r="E919">
            <v>44</v>
          </cell>
          <cell r="F919" t="str">
            <v>0440</v>
          </cell>
          <cell r="G919" t="str">
            <v>J010</v>
          </cell>
          <cell r="H919" t="str">
            <v>CHARGER:</v>
          </cell>
          <cell r="I919" t="str">
            <v>Batteriladdare</v>
          </cell>
          <cell r="J919" t="str">
            <v>C8705058-02, (CHARGER 2A    # NO:CZ2AG2JE7)  CHARGER FOR PHYLION BATTERY</v>
          </cell>
          <cell r="K919" t="str">
            <v>C8705058-02</v>
          </cell>
          <cell r="L919" t="str">
            <v>C8705058-02</v>
          </cell>
        </row>
        <row r="920">
          <cell r="B920" t="str">
            <v>YEC3904332Kontrollbox</v>
          </cell>
          <cell r="C920" t="str">
            <v>YEC3904332</v>
          </cell>
          <cell r="D920">
            <v>2017</v>
          </cell>
          <cell r="E920">
            <v>45</v>
          </cell>
          <cell r="F920" t="str">
            <v>0450</v>
          </cell>
          <cell r="G920" t="str">
            <v>J011</v>
          </cell>
          <cell r="H920" t="str">
            <v>Controller</v>
          </cell>
          <cell r="I920" t="str">
            <v>Kontrollbox</v>
          </cell>
          <cell r="J920" t="str">
            <v>included into the motor</v>
          </cell>
          <cell r="K920" t="str">
            <v>C8705068-1-12</v>
          </cell>
          <cell r="L920" t="str">
            <v>C8705068-1-12</v>
          </cell>
        </row>
        <row r="921">
          <cell r="B921" t="str">
            <v>YEC3904332Växelöra</v>
          </cell>
          <cell r="C921" t="str">
            <v>YEC3904332</v>
          </cell>
          <cell r="D921">
            <v>2017</v>
          </cell>
          <cell r="E921">
            <v>46</v>
          </cell>
          <cell r="F921" t="str">
            <v>0460</v>
          </cell>
          <cell r="G921" t="str">
            <v>D005</v>
          </cell>
          <cell r="H921" t="str">
            <v>Gear hanger</v>
          </cell>
          <cell r="I921" t="str">
            <v>Växelöra</v>
          </cell>
          <cell r="K921" t="str">
            <v>C1350087</v>
          </cell>
          <cell r="L921" t="str">
            <v>C1350087</v>
          </cell>
        </row>
        <row r="922">
          <cell r="B922" t="str">
            <v>YEC3904333RAM</v>
          </cell>
          <cell r="C922" t="str">
            <v>YEC3904333</v>
          </cell>
          <cell r="D922">
            <v>2018</v>
          </cell>
          <cell r="E922">
            <v>1</v>
          </cell>
          <cell r="F922" t="str">
            <v>0010</v>
          </cell>
          <cell r="G922" t="str">
            <v>A001</v>
          </cell>
          <cell r="H922" t="str">
            <v>PAINTED FRAME</v>
          </cell>
          <cell r="I922" t="str">
            <v>RAM</v>
          </cell>
          <cell r="J922" t="str">
            <v>C7054-430-39033</v>
          </cell>
          <cell r="K922" t="str">
            <v>C7054-430-39033</v>
          </cell>
          <cell r="L922" t="e">
            <v>#N/A</v>
          </cell>
        </row>
        <row r="923">
          <cell r="B923" t="str">
            <v>YEC3904333Framgaffel</v>
          </cell>
          <cell r="C923" t="str">
            <v>YEC3904333</v>
          </cell>
          <cell r="D923">
            <v>2018</v>
          </cell>
          <cell r="E923">
            <v>2</v>
          </cell>
          <cell r="F923" t="str">
            <v>0020</v>
          </cell>
          <cell r="G923" t="str">
            <v>A002</v>
          </cell>
          <cell r="H923" t="str">
            <v>PAINTED FORK</v>
          </cell>
          <cell r="I923" t="str">
            <v>Framgaffel</v>
          </cell>
          <cell r="K923" t="str">
            <v>FORK</v>
          </cell>
          <cell r="L923" t="e">
            <v>#N/A</v>
          </cell>
        </row>
        <row r="924">
          <cell r="B924" t="str">
            <v>YEC3904333Styrlager</v>
          </cell>
          <cell r="C924" t="str">
            <v>YEC3904333</v>
          </cell>
          <cell r="D924">
            <v>2018</v>
          </cell>
          <cell r="E924">
            <v>3</v>
          </cell>
          <cell r="F924" t="str">
            <v>0030</v>
          </cell>
          <cell r="G924" t="str">
            <v>B001</v>
          </cell>
          <cell r="H924" t="str">
            <v>Head Set</v>
          </cell>
          <cell r="I924" t="str">
            <v>Styrlager</v>
          </cell>
          <cell r="J924" t="str">
            <v xml:space="preserve">C2105069 HST STbk 1"18 iA 9 44  TH-N10P w/o cap, + C2105053 Black w/o graphic </v>
          </cell>
          <cell r="K924" t="str">
            <v>C2105069</v>
          </cell>
          <cell r="L924" t="str">
            <v>C2100160</v>
          </cell>
        </row>
        <row r="925">
          <cell r="B925" t="str">
            <v xml:space="preserve">YEC3904333Styrstam </v>
          </cell>
          <cell r="C925" t="str">
            <v>YEC3904333</v>
          </cell>
          <cell r="D925">
            <v>2018</v>
          </cell>
          <cell r="E925">
            <v>4</v>
          </cell>
          <cell r="F925" t="str">
            <v>0040</v>
          </cell>
          <cell r="G925" t="str">
            <v>B002</v>
          </cell>
          <cell r="H925" t="str">
            <v>Handlebar Stem</v>
          </cell>
          <cell r="I925" t="str">
            <v xml:space="preserve">Styrstam </v>
          </cell>
          <cell r="J925" t="str">
            <v>C2205475-105 AHEAD adjust HL TDS-C268-8 FOV SBED, W/O LOGO</v>
          </cell>
          <cell r="K925" t="str">
            <v>C2205475-105</v>
          </cell>
          <cell r="L925" t="str">
            <v>C2200261-105</v>
          </cell>
        </row>
        <row r="926">
          <cell r="B926" t="str">
            <v>YEC3904333Styre</v>
          </cell>
          <cell r="C926" t="str">
            <v>YEC3904333</v>
          </cell>
          <cell r="D926">
            <v>2018</v>
          </cell>
          <cell r="E926">
            <v>5</v>
          </cell>
          <cell r="F926" t="str">
            <v>0050</v>
          </cell>
          <cell r="G926" t="str">
            <v>B003</v>
          </cell>
          <cell r="H926" t="str">
            <v>Handelbar</v>
          </cell>
          <cell r="I926" t="str">
            <v>Styre</v>
          </cell>
          <cell r="J926" t="str">
            <v xml:space="preserve">C2305979 HB-FB12  FLAT BAR ALLOY 6061 DB, 31.8MM W:620MM, 5D, ANODIZED GREY W/OBVIOUS LOGO  </v>
          </cell>
          <cell r="K926" t="str">
            <v>C2305979</v>
          </cell>
          <cell r="L926" t="str">
            <v>C2300248</v>
          </cell>
        </row>
        <row r="927">
          <cell r="B927" t="str">
            <v>YEC3904333Bromsgrepp H</v>
          </cell>
          <cell r="C927" t="str">
            <v>YEC3904333</v>
          </cell>
          <cell r="D927">
            <v>2018</v>
          </cell>
          <cell r="E927">
            <v>6</v>
          </cell>
          <cell r="F927" t="str">
            <v>0060</v>
          </cell>
          <cell r="G927" t="str">
            <v>C002</v>
          </cell>
          <cell r="H927" t="str">
            <v>Brake Lever R</v>
          </cell>
          <cell r="I927" t="str">
            <v>Bromsgrepp H</v>
          </cell>
          <cell r="J927" t="str">
            <v>inkl in brake</v>
          </cell>
          <cell r="K927" t="str">
            <v>Shimano</v>
          </cell>
          <cell r="L927" t="str">
            <v>Kontakta SHIMANO</v>
          </cell>
        </row>
        <row r="928">
          <cell r="B928" t="str">
            <v>YEC3904333Bromsgrepp V</v>
          </cell>
          <cell r="C928" t="str">
            <v>YEC3904333</v>
          </cell>
          <cell r="D928">
            <v>2018</v>
          </cell>
          <cell r="E928">
            <v>7</v>
          </cell>
          <cell r="F928" t="str">
            <v>0070</v>
          </cell>
          <cell r="G928" t="str">
            <v>C001</v>
          </cell>
          <cell r="H928" t="str">
            <v>Brake Lever L</v>
          </cell>
          <cell r="I928" t="str">
            <v>Bromsgrepp V</v>
          </cell>
          <cell r="J928" t="str">
            <v>inkl in brake</v>
          </cell>
          <cell r="K928" t="str">
            <v>Shimano</v>
          </cell>
          <cell r="L928" t="str">
            <v>Kontakta SHIMANO</v>
          </cell>
        </row>
        <row r="929">
          <cell r="B929" t="str">
            <v>YEC3904333Växelreglage H</v>
          </cell>
          <cell r="C929" t="str">
            <v>YEC3904333</v>
          </cell>
          <cell r="D929">
            <v>2018</v>
          </cell>
          <cell r="E929">
            <v>8</v>
          </cell>
          <cell r="F929" t="str">
            <v>0080</v>
          </cell>
          <cell r="G929" t="str">
            <v>D002</v>
          </cell>
          <cell r="H929" t="str">
            <v>Shift Lever R</v>
          </cell>
          <cell r="I929" t="str">
            <v>Växelreglage H</v>
          </cell>
          <cell r="J929" t="str">
            <v>KSLM610RA SL 10R STbk TRG 2050 DEORE SHI'2014</v>
          </cell>
          <cell r="K929" t="str">
            <v>KSLM610RA</v>
          </cell>
          <cell r="L929" t="str">
            <v>Kontakta SHIMANO</v>
          </cell>
        </row>
        <row r="930">
          <cell r="B930" t="str">
            <v>YEC3904333Växelreglage V</v>
          </cell>
          <cell r="C930" t="str">
            <v>YEC3904333</v>
          </cell>
          <cell r="D930">
            <v>2018</v>
          </cell>
          <cell r="E930">
            <v>9</v>
          </cell>
          <cell r="F930" t="str">
            <v>0090</v>
          </cell>
          <cell r="G930" t="str">
            <v>D001</v>
          </cell>
          <cell r="H930" t="str">
            <v>Shift Lever L</v>
          </cell>
          <cell r="I930" t="str">
            <v>Växelreglage V</v>
          </cell>
          <cell r="L930" t="e">
            <v>#N/A</v>
          </cell>
        </row>
        <row r="931">
          <cell r="B931" t="str">
            <v>YEC3904333Handtag par</v>
          </cell>
          <cell r="C931" t="str">
            <v>YEC3904333</v>
          </cell>
          <cell r="D931">
            <v>2018</v>
          </cell>
          <cell r="E931">
            <v>10</v>
          </cell>
          <cell r="F931" t="str">
            <v>0100</v>
          </cell>
          <cell r="G931" t="str">
            <v>B004</v>
          </cell>
          <cell r="H931" t="str">
            <v>Grip R</v>
          </cell>
          <cell r="I931" t="str">
            <v>Handtag par</v>
          </cell>
          <cell r="J931" t="str">
            <v>C2505504 TEC VLG-1600D2 130MM BLACK/GREY</v>
          </cell>
          <cell r="K931" t="str">
            <v>C2505504</v>
          </cell>
          <cell r="L931" t="str">
            <v>C2500188</v>
          </cell>
        </row>
        <row r="932">
          <cell r="B932" t="str">
            <v>YEC3904333Frambroms</v>
          </cell>
          <cell r="C932" t="str">
            <v>YEC3904333</v>
          </cell>
          <cell r="D932">
            <v>2018</v>
          </cell>
          <cell r="E932">
            <v>11</v>
          </cell>
          <cell r="F932" t="str">
            <v>0110</v>
          </cell>
          <cell r="G932" t="str">
            <v>C003</v>
          </cell>
          <cell r="H932" t="str">
            <v xml:space="preserve">Brake front </v>
          </cell>
          <cell r="I932" t="str">
            <v>Frambroms</v>
          </cell>
          <cell r="J932" t="str">
            <v>AM365JLFPRX070 DISC BRAKE ASSEMBLED SET/J-Kit,  BL-M365L(L), BR-M365L(F)  W/O ADAPTER, RESIN PAD,  700MM HOSE(SM-BH59 BLACK),   BLACK</v>
          </cell>
          <cell r="K932" t="str">
            <v>AM365JLFPRX070</v>
          </cell>
          <cell r="L932" t="str">
            <v>Kontakta SHIMANO</v>
          </cell>
        </row>
        <row r="933">
          <cell r="B933" t="str">
            <v>YEC3904333Bakbroms</v>
          </cell>
          <cell r="C933" t="str">
            <v>YEC3904333</v>
          </cell>
          <cell r="D933">
            <v>2018</v>
          </cell>
          <cell r="E933">
            <v>12</v>
          </cell>
          <cell r="F933" t="str">
            <v>0120</v>
          </cell>
          <cell r="G933" t="str">
            <v>C004</v>
          </cell>
          <cell r="H933" t="str">
            <v>Brake rear</v>
          </cell>
          <cell r="I933" t="str">
            <v>Bakbroms</v>
          </cell>
          <cell r="J933" t="str">
            <v>AM365JRRXRX145 DISC BRAKE ASSEMBLED SET/J-Kit,  BL-M365L(R), BR-M365L(R)  W/O ADAPTER, RESIN PAD,  1450MM HOSE(SM-BH59 BLACK),  BLACK</v>
          </cell>
          <cell r="K933" t="str">
            <v>AM365JRRXRX145</v>
          </cell>
          <cell r="L933" t="str">
            <v>Kontakta SHIMANO</v>
          </cell>
        </row>
        <row r="934">
          <cell r="B934" t="str">
            <v>YEC3904333Vevlager</v>
          </cell>
          <cell r="C934" t="str">
            <v>YEC3904333</v>
          </cell>
          <cell r="D934">
            <v>2018</v>
          </cell>
          <cell r="E934">
            <v>13</v>
          </cell>
          <cell r="F934" t="str">
            <v>0130</v>
          </cell>
          <cell r="G934" t="str">
            <v>E001</v>
          </cell>
          <cell r="H934" t="str">
            <v xml:space="preserve">BB-set </v>
          </cell>
          <cell r="I934" t="str">
            <v>Vevlager</v>
          </cell>
          <cell r="K934" t="str">
            <v>INGÅR I MOTORN</v>
          </cell>
          <cell r="L934" t="str">
            <v>Ingår i motorn</v>
          </cell>
        </row>
        <row r="935">
          <cell r="B935" t="str">
            <v>YEC3904333Vevparti</v>
          </cell>
          <cell r="C935" t="str">
            <v>YEC3904333</v>
          </cell>
          <cell r="D935">
            <v>2018</v>
          </cell>
          <cell r="E935">
            <v>14</v>
          </cell>
          <cell r="F935" t="str">
            <v>0140</v>
          </cell>
          <cell r="G935" t="str">
            <v>E002</v>
          </cell>
          <cell r="H935" t="str">
            <v>Front Chainwheel</v>
          </cell>
          <cell r="I935" t="str">
            <v>Vevparti</v>
          </cell>
          <cell r="K935" t="str">
            <v>C3305776-EG</v>
          </cell>
          <cell r="L935" t="str">
            <v>C3305776-EG</v>
          </cell>
        </row>
        <row r="936">
          <cell r="B936" t="str">
            <v>YEC3904333Kedjeskydd</v>
          </cell>
          <cell r="C936" t="str">
            <v>YEC3904333</v>
          </cell>
          <cell r="D936">
            <v>2018</v>
          </cell>
          <cell r="E936">
            <v>15</v>
          </cell>
          <cell r="F936" t="str">
            <v>0150</v>
          </cell>
          <cell r="G936" t="str">
            <v>H001</v>
          </cell>
          <cell r="H936" t="str">
            <v>Chain guard</v>
          </cell>
          <cell r="I936" t="str">
            <v>Kedjeskydd</v>
          </cell>
          <cell r="J936" t="str">
            <v>Included in chainwheel</v>
          </cell>
          <cell r="K936" t="str">
            <v>C8305639</v>
          </cell>
          <cell r="L936" t="str">
            <v>C8305639</v>
          </cell>
        </row>
        <row r="937">
          <cell r="B937" t="str">
            <v>YEC3904333Kedjeskyddsfäste</v>
          </cell>
          <cell r="C937" t="str">
            <v>YEC3904333</v>
          </cell>
          <cell r="D937">
            <v>2018</v>
          </cell>
          <cell r="E937">
            <v>16</v>
          </cell>
          <cell r="F937" t="str">
            <v>0160</v>
          </cell>
          <cell r="G937" t="str">
            <v>H002</v>
          </cell>
          <cell r="H937" t="str">
            <v>Chain guard bracket</v>
          </cell>
          <cell r="I937" t="str">
            <v>Kedjeskyddsfäste</v>
          </cell>
          <cell r="K937" t="str">
            <v>Ingår i kedjeskyddet</v>
          </cell>
          <cell r="L937" t="str">
            <v>Ingår i kedjeskyddet</v>
          </cell>
        </row>
        <row r="938">
          <cell r="B938" t="str">
            <v>YEC3904333Framväxel</v>
          </cell>
          <cell r="C938" t="str">
            <v>YEC3904333</v>
          </cell>
          <cell r="D938">
            <v>2018</v>
          </cell>
          <cell r="E938">
            <v>17</v>
          </cell>
          <cell r="F938" t="str">
            <v>0170</v>
          </cell>
          <cell r="G938" t="str">
            <v>D003</v>
          </cell>
          <cell r="H938" t="str">
            <v>Front Derailleur</v>
          </cell>
          <cell r="I938" t="str">
            <v>Framväxel</v>
          </cell>
          <cell r="J938" t="str">
            <v>w/o</v>
          </cell>
          <cell r="K938" t="str">
            <v>EMPTY</v>
          </cell>
          <cell r="L938" t="e">
            <v>#N/A</v>
          </cell>
        </row>
        <row r="939">
          <cell r="B939" t="str">
            <v>YEC3904333Bakväxel</v>
          </cell>
          <cell r="C939" t="str">
            <v>YEC3904333</v>
          </cell>
          <cell r="D939">
            <v>2018</v>
          </cell>
          <cell r="E939">
            <v>18</v>
          </cell>
          <cell r="F939" t="str">
            <v>0180</v>
          </cell>
          <cell r="G939" t="str">
            <v>D004</v>
          </cell>
          <cell r="H939" t="str">
            <v>Rear Derailleur</v>
          </cell>
          <cell r="I939" t="str">
            <v>Bakväxel</v>
          </cell>
          <cell r="J939" t="str">
            <v xml:space="preserve">KRDM6000SGS DEORE, 10SPEED, SHADOW PLUS </v>
          </cell>
          <cell r="K939" t="str">
            <v>KRDM6000SGS</v>
          </cell>
          <cell r="L939" t="str">
            <v>Kontakta SHIMANO</v>
          </cell>
        </row>
        <row r="940">
          <cell r="B940" t="str">
            <v>YEC3904333Kedja</v>
          </cell>
          <cell r="C940" t="str">
            <v>YEC3904333</v>
          </cell>
          <cell r="D940">
            <v>2018</v>
          </cell>
          <cell r="E940">
            <v>19</v>
          </cell>
          <cell r="F940" t="str">
            <v>0190</v>
          </cell>
          <cell r="G940" t="str">
            <v>E003</v>
          </cell>
          <cell r="H940" t="str">
            <v xml:space="preserve">Chain </v>
          </cell>
          <cell r="I940" t="str">
            <v>Kedja</v>
          </cell>
          <cell r="J940" t="str">
            <v>KCNE609010114, BICYCLE CHAIN FOR E-BIKE, REAR 10 SPD / FRONT SINGLE,              114 LINKS, W/END PIN</v>
          </cell>
          <cell r="K940" t="str">
            <v>KCNE609010114</v>
          </cell>
          <cell r="L940" t="str">
            <v>Kontakta SHIMANO</v>
          </cell>
        </row>
        <row r="941">
          <cell r="B941" t="str">
            <v>YEC3904333Kassett</v>
          </cell>
          <cell r="C941" t="str">
            <v>YEC3904333</v>
          </cell>
          <cell r="D941">
            <v>2018</v>
          </cell>
          <cell r="E941">
            <v>20</v>
          </cell>
          <cell r="F941" t="str">
            <v>0200</v>
          </cell>
          <cell r="G941" t="str">
            <v>E004</v>
          </cell>
          <cell r="H941" t="str">
            <v>Cassette Sprocket</v>
          </cell>
          <cell r="I941" t="str">
            <v>Kassett</v>
          </cell>
          <cell r="J941" t="str">
            <v xml:space="preserve">KCSHG5010136 CS-HG50-10S 11-36T </v>
          </cell>
          <cell r="K941" t="str">
            <v>KCSHG5010136</v>
          </cell>
          <cell r="L941" t="str">
            <v>Kontakta SHIMANO</v>
          </cell>
        </row>
        <row r="942">
          <cell r="B942" t="str">
            <v>YEC3904333Framhjul</v>
          </cell>
          <cell r="C942" t="str">
            <v>YEC3904333</v>
          </cell>
          <cell r="D942">
            <v>2018</v>
          </cell>
          <cell r="E942">
            <v>21</v>
          </cell>
          <cell r="F942" t="str">
            <v>0210</v>
          </cell>
          <cell r="G942" t="str">
            <v>F001</v>
          </cell>
          <cell r="H942" t="str">
            <v>Front hub</v>
          </cell>
          <cell r="I942" t="str">
            <v>Framhjul</v>
          </cell>
          <cell r="J942" t="str">
            <v>C4305191 FRONT HUB, CL-1420  36H OLD:100MM AXEL:108MM  QR:133MM, FOR CENTER LOCK DISC BRAKE,   W/O ROTOR MOUNT COVER, BLACK, BULK</v>
          </cell>
          <cell r="K942" t="str">
            <v>C4305191</v>
          </cell>
          <cell r="L942" t="str">
            <v>C4100337</v>
          </cell>
        </row>
        <row r="943">
          <cell r="B943" t="str">
            <v>YEC3904333Bakhjul</v>
          </cell>
          <cell r="C943" t="str">
            <v>YEC3904333</v>
          </cell>
          <cell r="D943">
            <v>2018</v>
          </cell>
          <cell r="E943">
            <v>22</v>
          </cell>
          <cell r="F943" t="str">
            <v>0220</v>
          </cell>
          <cell r="G943" t="str">
            <v>F002</v>
          </cell>
          <cell r="H943" t="str">
            <v>Rear hub</v>
          </cell>
          <cell r="I943" t="str">
            <v>Bakhjul</v>
          </cell>
          <cell r="J943" t="str">
            <v>C4405342 FREEHUB, CL-1422 36H 8/9/10-SPEED OLD:135MM AXLE:146MM      QR:170MM, FOR CENTER LOCK DISC BRAKE    W/O ROTOR MOUNT COVER, BLACK, BULK</v>
          </cell>
          <cell r="K943" t="str">
            <v>C4405342</v>
          </cell>
          <cell r="L943" t="str">
            <v>C4200298</v>
          </cell>
        </row>
        <row r="944">
          <cell r="B944" t="str">
            <v>YEC3904333Däck</v>
          </cell>
          <cell r="C944" t="str">
            <v>YEC3904333</v>
          </cell>
          <cell r="D944">
            <v>2018</v>
          </cell>
          <cell r="E944">
            <v>23</v>
          </cell>
          <cell r="F944" t="str">
            <v>0230</v>
          </cell>
          <cell r="G944" t="str">
            <v>F003</v>
          </cell>
          <cell r="H944" t="str">
            <v>Tire</v>
          </cell>
          <cell r="I944" t="str">
            <v>Däck</v>
          </cell>
          <cell r="J944" t="str">
            <v>C4906301 700X37C Duramax X-3 E-bike TYR PERGO E H-480</v>
          </cell>
          <cell r="K944" t="str">
            <v>C4906301</v>
          </cell>
          <cell r="L944" t="str">
            <v>C4900410</v>
          </cell>
        </row>
        <row r="945">
          <cell r="B945" t="str">
            <v>YEC3904333Skärmar set</v>
          </cell>
          <cell r="C945" t="str">
            <v>YEC3904333</v>
          </cell>
          <cell r="D945">
            <v>2018</v>
          </cell>
          <cell r="E945">
            <v>24</v>
          </cell>
          <cell r="F945" t="str">
            <v>0240</v>
          </cell>
          <cell r="G945" t="str">
            <v>H003</v>
          </cell>
          <cell r="H945" t="str">
            <v xml:space="preserve">Mudguard front   </v>
          </cell>
          <cell r="I945" t="str">
            <v>Skärmar set</v>
          </cell>
          <cell r="J945" t="str">
            <v>C8255845-BK FRONT(6648650030-0999)</v>
          </cell>
          <cell r="K945" t="str">
            <v>C8255845-BK</v>
          </cell>
          <cell r="L945" t="str">
            <v>C8256125-BK / C8255845-BK</v>
          </cell>
        </row>
        <row r="946">
          <cell r="B946" t="str">
            <v>YEC3904333Pakethållare</v>
          </cell>
          <cell r="C946" t="str">
            <v>YEC3904333</v>
          </cell>
          <cell r="D946">
            <v>2018</v>
          </cell>
          <cell r="E946">
            <v>25</v>
          </cell>
          <cell r="F946" t="str">
            <v>0250</v>
          </cell>
          <cell r="G946" t="str">
            <v>H004</v>
          </cell>
          <cell r="H946" t="str">
            <v>Carrier</v>
          </cell>
          <cell r="I946" t="str">
            <v>Pakethållare</v>
          </cell>
          <cell r="J946" t="str">
            <v>C8205747-BK Sport adj black w/bag support AVS</v>
          </cell>
          <cell r="K946" t="str">
            <v>C8205747-BK</v>
          </cell>
          <cell r="L946" t="str">
            <v>C8200052</v>
          </cell>
        </row>
        <row r="947">
          <cell r="B947" t="str">
            <v>YEC3904333Sadel</v>
          </cell>
          <cell r="C947" t="str">
            <v>YEC3904333</v>
          </cell>
          <cell r="D947">
            <v>2018</v>
          </cell>
          <cell r="E947">
            <v>26</v>
          </cell>
          <cell r="F947" t="str">
            <v>0260</v>
          </cell>
          <cell r="G947" t="str">
            <v>G001</v>
          </cell>
          <cell r="H947" t="str">
            <v>Saddle</v>
          </cell>
          <cell r="I947" t="str">
            <v>Sadel</v>
          </cell>
          <cell r="J947" t="str">
            <v>C7106126 TEC ACTIVIUS, LADY 2062 DRM PU MATT,NYLON BASE , BLACK STEEL RAIL W SCALE + CHECKERED RUBBER ON RAIL</v>
          </cell>
          <cell r="K947" t="str">
            <v>C7106126</v>
          </cell>
          <cell r="L947" t="str">
            <v>C7100524</v>
          </cell>
        </row>
        <row r="948">
          <cell r="B948" t="str">
            <v>YEC3904333Sadelstolpe</v>
          </cell>
          <cell r="C948" t="str">
            <v>YEC3904333</v>
          </cell>
          <cell r="D948">
            <v>2018</v>
          </cell>
          <cell r="E948">
            <v>27</v>
          </cell>
          <cell r="F948" t="str">
            <v>0270</v>
          </cell>
          <cell r="G948" t="str">
            <v>G002</v>
          </cell>
          <cell r="H948" t="str">
            <v>Seatpost</v>
          </cell>
          <cell r="I948" t="str">
            <v>Sadelstolpe</v>
          </cell>
          <cell r="J948" t="str">
            <v>C7205559 SP-620 27,2x350MM ALLOY ANODIZED BLACK w OBVIOUS LOGO</v>
          </cell>
          <cell r="K948" t="str">
            <v>C7205559</v>
          </cell>
          <cell r="L948" t="str">
            <v>C7200327-272</v>
          </cell>
        </row>
        <row r="949">
          <cell r="B949" t="str">
            <v>YEC3904333Sadelrörsklämma</v>
          </cell>
          <cell r="C949" t="str">
            <v>YEC3904333</v>
          </cell>
          <cell r="D949">
            <v>2018</v>
          </cell>
          <cell r="E949">
            <v>28</v>
          </cell>
          <cell r="F949" t="str">
            <v>0280</v>
          </cell>
          <cell r="G949" t="str">
            <v>G003</v>
          </cell>
          <cell r="H949" t="str">
            <v>Seat Clamp</v>
          </cell>
          <cell r="I949" t="str">
            <v>Sadelrörsklämma</v>
          </cell>
          <cell r="J949" t="str">
            <v>C7305002 L/C 31.8 MX27 shiny black</v>
          </cell>
          <cell r="K949" t="str">
            <v>C7305002</v>
          </cell>
          <cell r="L949" t="str">
            <v>C7300027-318</v>
          </cell>
        </row>
        <row r="950">
          <cell r="B950" t="str">
            <v>YEC3904333Framlampa</v>
          </cell>
          <cell r="C950" t="str">
            <v>YEC3904333</v>
          </cell>
          <cell r="D950">
            <v>2018</v>
          </cell>
          <cell r="E950">
            <v>29</v>
          </cell>
          <cell r="F950" t="str">
            <v>0290</v>
          </cell>
          <cell r="G950" t="str">
            <v>H005</v>
          </cell>
          <cell r="H950" t="str">
            <v>Front light</v>
          </cell>
          <cell r="I950" t="str">
            <v>Framlampa</v>
          </cell>
          <cell r="J950" t="str">
            <v xml:space="preserve">C8015191 JY-7070E 30LUX LED headlamp 6V, w/o bracket, 500mm cable with conector for Bafang , 3mm cable  </v>
          </cell>
          <cell r="K950" t="str">
            <v>C8015191</v>
          </cell>
          <cell r="L950" t="str">
            <v>C8015191</v>
          </cell>
        </row>
        <row r="951">
          <cell r="B951" t="str">
            <v>YEC3904333Baklampa</v>
          </cell>
          <cell r="C951" t="str">
            <v>YEC3904333</v>
          </cell>
          <cell r="D951">
            <v>2018</v>
          </cell>
          <cell r="E951">
            <v>30</v>
          </cell>
          <cell r="F951" t="str">
            <v>0300</v>
          </cell>
          <cell r="G951" t="str">
            <v>H006</v>
          </cell>
          <cell r="H951" t="str">
            <v>Light, Rear</v>
          </cell>
          <cell r="I951" t="str">
            <v>Baklampa</v>
          </cell>
          <cell r="J951" t="str">
            <v>C8015183 Buchel E-Bike 6V cc50 (EVI approved)</v>
          </cell>
          <cell r="K951" t="str">
            <v>C8015183</v>
          </cell>
          <cell r="L951" t="str">
            <v>C8015183</v>
          </cell>
        </row>
        <row r="952">
          <cell r="B952" t="str">
            <v>YEC3904333Låssats</v>
          </cell>
          <cell r="C952" t="str">
            <v>YEC3904333</v>
          </cell>
          <cell r="D952">
            <v>2018</v>
          </cell>
          <cell r="E952">
            <v>31</v>
          </cell>
          <cell r="F952" t="str">
            <v>0310</v>
          </cell>
          <cell r="G952" t="str">
            <v>H007</v>
          </cell>
          <cell r="H952" t="str">
            <v>Lock</v>
          </cell>
          <cell r="I952" t="str">
            <v>Låssats</v>
          </cell>
          <cell r="J952" t="str">
            <v>C8405055 AXA SOLID PLUS BLACK</v>
          </cell>
          <cell r="K952" t="str">
            <v>C8405055</v>
          </cell>
          <cell r="L952" t="str">
            <v>C8400053</v>
          </cell>
        </row>
        <row r="953">
          <cell r="B953" t="str">
            <v>YEC3904333Stöd</v>
          </cell>
          <cell r="C953" t="str">
            <v>YEC3904333</v>
          </cell>
          <cell r="D953">
            <v>2018</v>
          </cell>
          <cell r="E953">
            <v>32</v>
          </cell>
          <cell r="F953" t="str">
            <v>0320</v>
          </cell>
          <cell r="G953" t="str">
            <v>H008</v>
          </cell>
          <cell r="H953" t="str">
            <v>Kick stand</v>
          </cell>
          <cell r="I953" t="str">
            <v>Stöd</v>
          </cell>
          <cell r="J953" t="str">
            <v xml:space="preserve">C8105214 Atran Stylo adjustable all black </v>
          </cell>
          <cell r="K953" t="str">
            <v>C8105214</v>
          </cell>
          <cell r="L953" t="str">
            <v>C8100036</v>
          </cell>
        </row>
        <row r="954">
          <cell r="B954" t="str">
            <v>YEC3904333Korg</v>
          </cell>
          <cell r="C954" t="str">
            <v>YEC3904333</v>
          </cell>
          <cell r="D954">
            <v>2018</v>
          </cell>
          <cell r="E954">
            <v>33</v>
          </cell>
          <cell r="F954" t="str">
            <v>0330</v>
          </cell>
          <cell r="G954" t="str">
            <v>H009</v>
          </cell>
          <cell r="H954" t="str">
            <v>Basket / Fr carrier</v>
          </cell>
          <cell r="I954" t="str">
            <v>Korg</v>
          </cell>
          <cell r="K954" t="str">
            <v>EMPTY</v>
          </cell>
          <cell r="L954" t="e">
            <v>#N/A</v>
          </cell>
        </row>
        <row r="955">
          <cell r="B955" t="str">
            <v>YEC3904333Pedaler</v>
          </cell>
          <cell r="C955" t="str">
            <v>YEC3904333</v>
          </cell>
          <cell r="D955">
            <v>2018</v>
          </cell>
          <cell r="E955">
            <v>34</v>
          </cell>
          <cell r="F955" t="str">
            <v>0340</v>
          </cell>
          <cell r="G955" t="str">
            <v>E005</v>
          </cell>
          <cell r="H955" t="str">
            <v xml:space="preserve">Pedal </v>
          </cell>
          <cell r="I955" t="str">
            <v>Pedaler</v>
          </cell>
          <cell r="J955" t="str">
            <v>C3505222 PDS PLbk SD  916 VP-821</v>
          </cell>
          <cell r="K955" t="str">
            <v>C3505222</v>
          </cell>
          <cell r="L955" t="str">
            <v>C3500059</v>
          </cell>
        </row>
        <row r="956">
          <cell r="B956" t="str">
            <v>YEC3904333Motor</v>
          </cell>
          <cell r="C956" t="str">
            <v>YEC3904333</v>
          </cell>
          <cell r="D956">
            <v>2018</v>
          </cell>
          <cell r="E956">
            <v>35</v>
          </cell>
          <cell r="F956" t="str">
            <v>0350</v>
          </cell>
          <cell r="G956" t="str">
            <v>J001</v>
          </cell>
          <cell r="H956" t="str">
            <v>DRIVE UNIT:</v>
          </cell>
          <cell r="I956" t="str">
            <v>Motor</v>
          </cell>
          <cell r="J956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956" t="str">
            <v>C8705068-1-01A</v>
          </cell>
          <cell r="L956" t="str">
            <v>C8705068-1-01</v>
          </cell>
        </row>
        <row r="957">
          <cell r="B957" t="str">
            <v>YEC3904333Display</v>
          </cell>
          <cell r="C957" t="str">
            <v>YEC3904333</v>
          </cell>
          <cell r="D957">
            <v>2018</v>
          </cell>
          <cell r="E957">
            <v>36</v>
          </cell>
          <cell r="F957" t="str">
            <v>0360</v>
          </cell>
          <cell r="G957" t="str">
            <v>J004</v>
          </cell>
          <cell r="H957" t="str">
            <v>DISPLAY:</v>
          </cell>
          <cell r="I957" t="str">
            <v>Display</v>
          </cell>
          <cell r="J957" t="str">
            <v>C8705065-1-27S LCD C10,Silver Alloy e-going logo.cable length:500mm. cable length for switch:200mm,    Chip for BESST system. New dual pivot bracket with 2 plastic inserts (Ø22,2/25,4).</v>
          </cell>
          <cell r="K957" t="str">
            <v>C8705065-1-27S</v>
          </cell>
          <cell r="L957" t="str">
            <v>C8705068-1-27S</v>
          </cell>
        </row>
        <row r="958">
          <cell r="B958" t="str">
            <v>YEC3904333EB-Bus kabel</v>
          </cell>
          <cell r="C958" t="str">
            <v>YEC3904333</v>
          </cell>
          <cell r="D958">
            <v>2018</v>
          </cell>
          <cell r="E958">
            <v>37</v>
          </cell>
          <cell r="F958" t="str">
            <v>0370</v>
          </cell>
          <cell r="G958" t="str">
            <v>J005</v>
          </cell>
          <cell r="H958" t="str">
            <v>EB-BUS CABLE:</v>
          </cell>
          <cell r="I958" t="str">
            <v>EB-Bus kabel</v>
          </cell>
          <cell r="J958" t="str">
            <v>C8705068-1-04-01, 5PIN ( 1340mm ) CONNECT TO CONTROLLER, OTHER SIDE TO DISPLAY, LIGHTING SETS</v>
          </cell>
          <cell r="K958" t="str">
            <v>C8705068-1-04-01</v>
          </cell>
          <cell r="L958" t="e">
            <v>#N/A</v>
          </cell>
        </row>
        <row r="959">
          <cell r="B959" t="str">
            <v>YEC3904333Motorkabel</v>
          </cell>
          <cell r="C959" t="str">
            <v>YEC3904333</v>
          </cell>
          <cell r="D959">
            <v>2018</v>
          </cell>
          <cell r="E959">
            <v>38</v>
          </cell>
          <cell r="F959" t="str">
            <v>0380</v>
          </cell>
          <cell r="G959" t="str">
            <v>J006</v>
          </cell>
          <cell r="H959" t="str">
            <v>POWER CABLE:</v>
          </cell>
          <cell r="I959" t="str">
            <v>Motorkabel</v>
          </cell>
          <cell r="K959" t="str">
            <v>C8705068-1-04-2</v>
          </cell>
          <cell r="L959" t="str">
            <v>C8705068-1-04-2</v>
          </cell>
        </row>
        <row r="960">
          <cell r="B960" t="str">
            <v>YEC3904333Kabel framlampa</v>
          </cell>
          <cell r="C960" t="str">
            <v>YEC3904333</v>
          </cell>
          <cell r="D960">
            <v>2018</v>
          </cell>
          <cell r="E960">
            <v>39</v>
          </cell>
          <cell r="F960" t="str">
            <v>0390</v>
          </cell>
          <cell r="G960" t="str">
            <v>J007</v>
          </cell>
          <cell r="H960" t="str">
            <v>F. LIGHT CABLE:</v>
          </cell>
          <cell r="I960" t="str">
            <v>Kabel framlampa</v>
          </cell>
          <cell r="J960" t="str">
            <v>C8705068-1-04-06, FOR FRONT LIGHT : 1200mm</v>
          </cell>
          <cell r="K960" t="str">
            <v>C8705068-1-04-6</v>
          </cell>
          <cell r="L960" t="str">
            <v>C8705068-1-04-6</v>
          </cell>
        </row>
        <row r="961">
          <cell r="B961" t="str">
            <v>YEC3904333Kabel baklampa</v>
          </cell>
          <cell r="C961" t="str">
            <v>YEC3904333</v>
          </cell>
          <cell r="D961">
            <v>2018</v>
          </cell>
          <cell r="E961">
            <v>40</v>
          </cell>
          <cell r="F961" t="str">
            <v>0400</v>
          </cell>
          <cell r="G961" t="str">
            <v>J008</v>
          </cell>
          <cell r="H961" t="str">
            <v>R. LIGHT CABLE:</v>
          </cell>
          <cell r="I961" t="str">
            <v>Kabel baklampa</v>
          </cell>
          <cell r="J961" t="str">
            <v xml:space="preserve">C8705068-1-04-8  -&gt; C8705058-1-0415 </v>
          </cell>
          <cell r="K961" t="str">
            <v>C8705068-1-04-8</v>
          </cell>
          <cell r="L961" t="str">
            <v>C8705068-1-04-8</v>
          </cell>
        </row>
        <row r="962">
          <cell r="B962" t="str">
            <v>YEC3904333Hastighetssensor</v>
          </cell>
          <cell r="C962" t="str">
            <v>YEC3904333</v>
          </cell>
          <cell r="D962">
            <v>2018</v>
          </cell>
          <cell r="E962">
            <v>41</v>
          </cell>
          <cell r="F962" t="str">
            <v>0410</v>
          </cell>
          <cell r="G962" t="str">
            <v>J009</v>
          </cell>
          <cell r="H962" t="str">
            <v>SPEED SENSOR:</v>
          </cell>
          <cell r="I962" t="str">
            <v>Hastighetssensor</v>
          </cell>
          <cell r="J962" t="str">
            <v>C8705068-1-0411, DETECTING WHEEL RPM, CABLE LENGTH:70mm, C8705068-1-04-10 Extension cable for speed sensor: 350mm HIGO/KST at motor end</v>
          </cell>
          <cell r="K962" t="str">
            <v>C8705068-1-0411</v>
          </cell>
          <cell r="L962" t="str">
            <v>C8705068-1-0411</v>
          </cell>
        </row>
        <row r="963">
          <cell r="B963" t="str">
            <v>YEC3904333Batteri</v>
          </cell>
          <cell r="C963" t="str">
            <v>YEC3904333</v>
          </cell>
          <cell r="D963">
            <v>2018</v>
          </cell>
          <cell r="E963">
            <v>42</v>
          </cell>
          <cell r="F963" t="str">
            <v>0420</v>
          </cell>
          <cell r="G963" t="str">
            <v>J002</v>
          </cell>
          <cell r="H963" t="str">
            <v>BATTERY:</v>
          </cell>
          <cell r="I963" t="str">
            <v>Batteri</v>
          </cell>
          <cell r="J963" t="str">
            <v>C8705058-3-11EA, SF-06 36V / 11.6Ah w/o logo WITH SMART BMS, Crescent E-GOING GRAPHIC ready for EG Access</v>
          </cell>
          <cell r="K963" t="str">
            <v>C8705058-3-11EA</v>
          </cell>
          <cell r="L963" t="str">
            <v>C8705058-3-11EA</v>
          </cell>
        </row>
        <row r="964">
          <cell r="B964" t="str">
            <v>YEC3904333Batterihållare</v>
          </cell>
          <cell r="C964" t="str">
            <v>YEC3904333</v>
          </cell>
          <cell r="D964">
            <v>2018</v>
          </cell>
          <cell r="E964">
            <v>43</v>
          </cell>
          <cell r="F964" t="str">
            <v>0430</v>
          </cell>
          <cell r="G964" t="str">
            <v>J003</v>
          </cell>
          <cell r="H964" t="str">
            <v>BATTERY HOLDER/Slider</v>
          </cell>
          <cell r="I964" t="str">
            <v>Batterihållare</v>
          </cell>
          <cell r="K964" t="str">
            <v>C8705058-5</v>
          </cell>
          <cell r="L964" t="str">
            <v>C8705058-5</v>
          </cell>
        </row>
        <row r="965">
          <cell r="B965" t="str">
            <v>YEC3904333Batteriladdare</v>
          </cell>
          <cell r="C965" t="str">
            <v>YEC3904333</v>
          </cell>
          <cell r="D965">
            <v>2018</v>
          </cell>
          <cell r="E965">
            <v>44</v>
          </cell>
          <cell r="F965" t="str">
            <v>0440</v>
          </cell>
          <cell r="G965" t="str">
            <v>J010</v>
          </cell>
          <cell r="H965" t="str">
            <v>CHARGER:</v>
          </cell>
          <cell r="I965" t="str">
            <v>Batteriladdare</v>
          </cell>
          <cell r="J965" t="str">
            <v>C8705058-02, (CHARGER 2A    # NO:CZ2AG2JE7)  CHARGER FOR PHYLION BATTERY</v>
          </cell>
          <cell r="K965" t="str">
            <v>C8705058-02</v>
          </cell>
          <cell r="L965" t="str">
            <v>C8705058-02</v>
          </cell>
        </row>
        <row r="966">
          <cell r="B966" t="str">
            <v>YEC3904333Kontrollbox</v>
          </cell>
          <cell r="C966" t="str">
            <v>YEC3904333</v>
          </cell>
          <cell r="D966">
            <v>2018</v>
          </cell>
          <cell r="E966">
            <v>45</v>
          </cell>
          <cell r="F966" t="str">
            <v>0450</v>
          </cell>
          <cell r="G966" t="str">
            <v>J011</v>
          </cell>
          <cell r="H966" t="str">
            <v>Controller</v>
          </cell>
          <cell r="I966" t="str">
            <v>Kontrollbox</v>
          </cell>
          <cell r="J966" t="str">
            <v>included into the motor</v>
          </cell>
          <cell r="K966" t="str">
            <v>C8705068-1-12</v>
          </cell>
          <cell r="L966" t="str">
            <v>C8705068-1-12</v>
          </cell>
        </row>
        <row r="967">
          <cell r="B967" t="str">
            <v>YEC3904333Växelöra</v>
          </cell>
          <cell r="C967" t="str">
            <v>YEC3904333</v>
          </cell>
          <cell r="D967">
            <v>2018</v>
          </cell>
          <cell r="E967">
            <v>46</v>
          </cell>
          <cell r="F967" t="str">
            <v>0460</v>
          </cell>
          <cell r="G967" t="str">
            <v>D005</v>
          </cell>
          <cell r="H967" t="str">
            <v>Gear hanger</v>
          </cell>
          <cell r="I967" t="str">
            <v>Växelöra</v>
          </cell>
          <cell r="K967" t="str">
            <v>C1350087</v>
          </cell>
          <cell r="L967" t="str">
            <v>C1350087</v>
          </cell>
        </row>
        <row r="968">
          <cell r="B968" t="str">
            <v>YEC3904732RAM</v>
          </cell>
          <cell r="C968" t="str">
            <v>YEC3904732</v>
          </cell>
          <cell r="D968">
            <v>2017</v>
          </cell>
          <cell r="E968">
            <v>1</v>
          </cell>
          <cell r="F968" t="str">
            <v>0010</v>
          </cell>
          <cell r="G968" t="str">
            <v>A001</v>
          </cell>
          <cell r="H968" t="str">
            <v>PAINTED FRAME</v>
          </cell>
          <cell r="I968" t="str">
            <v>RAM</v>
          </cell>
          <cell r="J968" t="str">
            <v>C7054-470-39032</v>
          </cell>
          <cell r="K968" t="str">
            <v>C7054-470-39032</v>
          </cell>
          <cell r="L968" t="e">
            <v>#N/A</v>
          </cell>
        </row>
        <row r="969">
          <cell r="B969" t="str">
            <v>YEC3904732Framgaffel</v>
          </cell>
          <cell r="C969" t="str">
            <v>YEC3904732</v>
          </cell>
          <cell r="D969">
            <v>2017</v>
          </cell>
          <cell r="E969">
            <v>2</v>
          </cell>
          <cell r="F969" t="str">
            <v>0020</v>
          </cell>
          <cell r="G969" t="str">
            <v>A002</v>
          </cell>
          <cell r="H969" t="str">
            <v>PAINTED FORK</v>
          </cell>
          <cell r="I969" t="str">
            <v>Framgaffel</v>
          </cell>
          <cell r="K969" t="str">
            <v>FORK</v>
          </cell>
          <cell r="L969" t="e">
            <v>#N/A</v>
          </cell>
        </row>
        <row r="970">
          <cell r="B970" t="str">
            <v>YEC3904732Styrlager</v>
          </cell>
          <cell r="C970" t="str">
            <v>YEC3904732</v>
          </cell>
          <cell r="D970">
            <v>2017</v>
          </cell>
          <cell r="E970">
            <v>3</v>
          </cell>
          <cell r="F970" t="str">
            <v>0030</v>
          </cell>
          <cell r="G970" t="str">
            <v>B001</v>
          </cell>
          <cell r="H970" t="str">
            <v>Head Set</v>
          </cell>
          <cell r="I970" t="str">
            <v>Styrlager</v>
          </cell>
          <cell r="J970" t="str">
            <v xml:space="preserve">C2105069 HST STbk 1"18 iA 9 44  TH-N10P w/o cap, + C2105053 Black w/o graphic </v>
          </cell>
          <cell r="K970" t="str">
            <v>C2105069</v>
          </cell>
          <cell r="L970" t="str">
            <v>C2100160</v>
          </cell>
        </row>
        <row r="971">
          <cell r="B971" t="str">
            <v xml:space="preserve">YEC3904732Styrstam </v>
          </cell>
          <cell r="C971" t="str">
            <v>YEC3904732</v>
          </cell>
          <cell r="D971">
            <v>2017</v>
          </cell>
          <cell r="E971">
            <v>4</v>
          </cell>
          <cell r="F971" t="str">
            <v>0040</v>
          </cell>
          <cell r="G971" t="str">
            <v>B002</v>
          </cell>
          <cell r="H971" t="str">
            <v>Handlebar Stem</v>
          </cell>
          <cell r="I971" t="str">
            <v xml:space="preserve">Styrstam </v>
          </cell>
          <cell r="J971" t="str">
            <v>C2205503-090 AS-TEC3  ALLOY BAR BORE:31.8MM ID: 28.6MM, 7DEG, (EN-M), ,STAINLESS BOLT  ED BLACK W/OBVIOUS LOGO EXT: 90MM EN:14766</v>
          </cell>
          <cell r="K971" t="str">
            <v>C2205503-090</v>
          </cell>
          <cell r="L971" t="str">
            <v>C2200152-090</v>
          </cell>
        </row>
        <row r="972">
          <cell r="B972" t="str">
            <v>YEC3904732Styre</v>
          </cell>
          <cell r="C972" t="str">
            <v>YEC3904732</v>
          </cell>
          <cell r="D972">
            <v>2017</v>
          </cell>
          <cell r="E972">
            <v>5</v>
          </cell>
          <cell r="F972" t="str">
            <v>0050</v>
          </cell>
          <cell r="G972" t="str">
            <v>B003</v>
          </cell>
          <cell r="H972" t="str">
            <v>Handelbar</v>
          </cell>
          <cell r="I972" t="str">
            <v>Styre</v>
          </cell>
          <cell r="J972" t="str">
            <v xml:space="preserve">C2305979 HB-FB12  FLAT BAR ALLOY 6061 DB, 31.8MM W:620MM, 5D, ANODIZED GREY W/OBVIOUS LOGO  </v>
          </cell>
          <cell r="K972" t="str">
            <v>C2305979</v>
          </cell>
          <cell r="L972" t="str">
            <v>C2300248</v>
          </cell>
        </row>
        <row r="973">
          <cell r="B973" t="str">
            <v>YEC3904732Bromsgrepp H</v>
          </cell>
          <cell r="C973" t="str">
            <v>YEC3904732</v>
          </cell>
          <cell r="D973">
            <v>2017</v>
          </cell>
          <cell r="E973">
            <v>6</v>
          </cell>
          <cell r="F973" t="str">
            <v>0060</v>
          </cell>
          <cell r="G973" t="str">
            <v>C002</v>
          </cell>
          <cell r="H973" t="str">
            <v>Brake Lever R</v>
          </cell>
          <cell r="I973" t="str">
            <v>Bromsgrepp H</v>
          </cell>
          <cell r="J973" t="str">
            <v>inkl in brake</v>
          </cell>
          <cell r="K973" t="str">
            <v>Shimano</v>
          </cell>
          <cell r="L973" t="str">
            <v>Kontakta SHIMANO</v>
          </cell>
        </row>
        <row r="974">
          <cell r="B974" t="str">
            <v>YEC3904732Bromsgrepp V</v>
          </cell>
          <cell r="C974" t="str">
            <v>YEC3904732</v>
          </cell>
          <cell r="D974">
            <v>2017</v>
          </cell>
          <cell r="E974">
            <v>7</v>
          </cell>
          <cell r="F974" t="str">
            <v>0070</v>
          </cell>
          <cell r="G974" t="str">
            <v>C001</v>
          </cell>
          <cell r="H974" t="str">
            <v>Brake Lever L</v>
          </cell>
          <cell r="I974" t="str">
            <v>Bromsgrepp V</v>
          </cell>
          <cell r="J974" t="str">
            <v>inkl in brake</v>
          </cell>
          <cell r="K974" t="str">
            <v>Shimano</v>
          </cell>
          <cell r="L974" t="str">
            <v>Kontakta SHIMANO</v>
          </cell>
        </row>
        <row r="975">
          <cell r="B975" t="str">
            <v>YEC3904732Växelreglage H</v>
          </cell>
          <cell r="C975" t="str">
            <v>YEC3904732</v>
          </cell>
          <cell r="D975">
            <v>2017</v>
          </cell>
          <cell r="E975">
            <v>8</v>
          </cell>
          <cell r="F975" t="str">
            <v>0080</v>
          </cell>
          <cell r="G975" t="str">
            <v>D002</v>
          </cell>
          <cell r="H975" t="str">
            <v>Shift Lever R</v>
          </cell>
          <cell r="I975" t="str">
            <v>Växelreglage H</v>
          </cell>
          <cell r="J975" t="str">
            <v>KSLM610RA SL 10R STbk TRG 2050 DEORE SHI'2014</v>
          </cell>
          <cell r="K975" t="str">
            <v>KSLM610RA</v>
          </cell>
          <cell r="L975" t="str">
            <v>Kontakta SHIMANO</v>
          </cell>
        </row>
        <row r="976">
          <cell r="B976" t="str">
            <v>YEC3904732Växelreglage V</v>
          </cell>
          <cell r="C976" t="str">
            <v>YEC3904732</v>
          </cell>
          <cell r="D976">
            <v>2017</v>
          </cell>
          <cell r="E976">
            <v>9</v>
          </cell>
          <cell r="F976" t="str">
            <v>0090</v>
          </cell>
          <cell r="G976" t="str">
            <v>D001</v>
          </cell>
          <cell r="H976" t="str">
            <v>Shift Lever L</v>
          </cell>
          <cell r="I976" t="str">
            <v>Växelreglage V</v>
          </cell>
          <cell r="L976" t="e">
            <v>#N/A</v>
          </cell>
        </row>
        <row r="977">
          <cell r="B977" t="str">
            <v>YEC3904732Handtag par</v>
          </cell>
          <cell r="C977" t="str">
            <v>YEC3904732</v>
          </cell>
          <cell r="D977">
            <v>2017</v>
          </cell>
          <cell r="E977">
            <v>10</v>
          </cell>
          <cell r="F977" t="str">
            <v>0100</v>
          </cell>
          <cell r="G977" t="str">
            <v>B004</v>
          </cell>
          <cell r="H977" t="str">
            <v>Grip R</v>
          </cell>
          <cell r="I977" t="str">
            <v>Handtag par</v>
          </cell>
          <cell r="J977" t="str">
            <v>C2505504 TEC VLG-1600D2 130MM BLACK/GREY</v>
          </cell>
          <cell r="K977" t="str">
            <v>C2505504</v>
          </cell>
          <cell r="L977" t="str">
            <v>C2500188</v>
          </cell>
        </row>
        <row r="978">
          <cell r="B978" t="str">
            <v>YEC3904732Frambroms</v>
          </cell>
          <cell r="C978" t="str">
            <v>YEC3904732</v>
          </cell>
          <cell r="D978">
            <v>2017</v>
          </cell>
          <cell r="E978">
            <v>11</v>
          </cell>
          <cell r="F978" t="str">
            <v>0110</v>
          </cell>
          <cell r="G978" t="str">
            <v>C003</v>
          </cell>
          <cell r="H978" t="str">
            <v xml:space="preserve">Brake front </v>
          </cell>
          <cell r="I978" t="str">
            <v>Frambroms</v>
          </cell>
          <cell r="J978" t="str">
            <v>AM365JLFPRX070 DISC BRAKE ASSEMBLED SET/J-Kit,  BL-M365L(L), BR-M365L(F)  W/O ADAPTER, RESIN PAD,  700MM HOSE(SM-BH59 BLACK),   BLACK</v>
          </cell>
          <cell r="K978" t="str">
            <v>AM365JLFPRX070</v>
          </cell>
          <cell r="L978" t="str">
            <v>Kontakta SHIMANO</v>
          </cell>
        </row>
        <row r="979">
          <cell r="B979" t="str">
            <v>YEC3904732Bakbroms</v>
          </cell>
          <cell r="C979" t="str">
            <v>YEC3904732</v>
          </cell>
          <cell r="D979">
            <v>2017</v>
          </cell>
          <cell r="E979">
            <v>12</v>
          </cell>
          <cell r="F979" t="str">
            <v>0120</v>
          </cell>
          <cell r="G979" t="str">
            <v>C004</v>
          </cell>
          <cell r="H979" t="str">
            <v>Brake rear</v>
          </cell>
          <cell r="I979" t="str">
            <v>Bakbroms</v>
          </cell>
          <cell r="J979" t="str">
            <v>AM365JRRXRX145 DISC BRAKE ASSEMBLED SET/J-Kit,  BL-M365L(R), BR-M365L(R)  W/O ADAPTER, RESIN PAD,  1450MM HOSE(SM-BH59 BLACK),  BLACK</v>
          </cell>
          <cell r="K979" t="str">
            <v>AM365JRRXRX145</v>
          </cell>
          <cell r="L979" t="str">
            <v>Kontakta SHIMANO</v>
          </cell>
        </row>
        <row r="980">
          <cell r="B980" t="str">
            <v>YEC3904732Vevlager</v>
          </cell>
          <cell r="C980" t="str">
            <v>YEC3904732</v>
          </cell>
          <cell r="D980">
            <v>2017</v>
          </cell>
          <cell r="E980">
            <v>13</v>
          </cell>
          <cell r="F980" t="str">
            <v>0130</v>
          </cell>
          <cell r="G980" t="str">
            <v>E001</v>
          </cell>
          <cell r="H980" t="str">
            <v xml:space="preserve">BB-set </v>
          </cell>
          <cell r="I980" t="str">
            <v>Vevlager</v>
          </cell>
          <cell r="K980" t="str">
            <v>INGÅR I MOTORN</v>
          </cell>
          <cell r="L980" t="str">
            <v>Ingår i motorn</v>
          </cell>
        </row>
        <row r="981">
          <cell r="B981" t="str">
            <v>YEC3904732Vevparti</v>
          </cell>
          <cell r="C981" t="str">
            <v>YEC3904732</v>
          </cell>
          <cell r="D981">
            <v>2017</v>
          </cell>
          <cell r="E981">
            <v>14</v>
          </cell>
          <cell r="F981" t="str">
            <v>0140</v>
          </cell>
          <cell r="G981" t="str">
            <v>E002</v>
          </cell>
          <cell r="H981" t="str">
            <v>Front Chainwheel</v>
          </cell>
          <cell r="I981" t="str">
            <v>Vevparti</v>
          </cell>
          <cell r="K981" t="str">
            <v>C3305776-EG</v>
          </cell>
          <cell r="L981" t="str">
            <v>C3305776-EG</v>
          </cell>
        </row>
        <row r="982">
          <cell r="B982" t="str">
            <v>YEC3904732Kedjeskydd</v>
          </cell>
          <cell r="C982" t="str">
            <v>YEC3904732</v>
          </cell>
          <cell r="D982">
            <v>2017</v>
          </cell>
          <cell r="E982">
            <v>15</v>
          </cell>
          <cell r="F982" t="str">
            <v>0150</v>
          </cell>
          <cell r="G982" t="str">
            <v>H001</v>
          </cell>
          <cell r="H982" t="str">
            <v>Chain guard</v>
          </cell>
          <cell r="I982" t="str">
            <v>Kedjeskydd</v>
          </cell>
          <cell r="J982" t="str">
            <v>Included in chainwheel</v>
          </cell>
          <cell r="K982" t="str">
            <v>C8305639</v>
          </cell>
          <cell r="L982" t="str">
            <v>C8305639</v>
          </cell>
        </row>
        <row r="983">
          <cell r="B983" t="str">
            <v>YEC3904732Kedjeskyddsfäste</v>
          </cell>
          <cell r="C983" t="str">
            <v>YEC3904732</v>
          </cell>
          <cell r="D983">
            <v>2017</v>
          </cell>
          <cell r="E983">
            <v>16</v>
          </cell>
          <cell r="F983" t="str">
            <v>0160</v>
          </cell>
          <cell r="G983" t="str">
            <v>H002</v>
          </cell>
          <cell r="H983" t="str">
            <v>Chain guard bracket</v>
          </cell>
          <cell r="I983" t="str">
            <v>Kedjeskyddsfäste</v>
          </cell>
          <cell r="K983" t="str">
            <v>Ingår i kedjeskyddet</v>
          </cell>
          <cell r="L983" t="str">
            <v>Ingår i kedjeskyddet</v>
          </cell>
        </row>
        <row r="984">
          <cell r="B984" t="str">
            <v>YEC3904732Framväxel</v>
          </cell>
          <cell r="C984" t="str">
            <v>YEC3904732</v>
          </cell>
          <cell r="D984">
            <v>2017</v>
          </cell>
          <cell r="E984">
            <v>17</v>
          </cell>
          <cell r="F984" t="str">
            <v>0170</v>
          </cell>
          <cell r="G984" t="str">
            <v>D003</v>
          </cell>
          <cell r="H984" t="str">
            <v>Front Derailleur</v>
          </cell>
          <cell r="I984" t="str">
            <v>Framväxel</v>
          </cell>
          <cell r="J984" t="str">
            <v>w/o</v>
          </cell>
          <cell r="K984" t="str">
            <v>EMPTY</v>
          </cell>
          <cell r="L984" t="e">
            <v>#N/A</v>
          </cell>
        </row>
        <row r="985">
          <cell r="B985" t="str">
            <v>YEC3904732Bakväxel</v>
          </cell>
          <cell r="C985" t="str">
            <v>YEC3904732</v>
          </cell>
          <cell r="D985">
            <v>2017</v>
          </cell>
          <cell r="E985">
            <v>18</v>
          </cell>
          <cell r="F985" t="str">
            <v>0180</v>
          </cell>
          <cell r="G985" t="str">
            <v>D004</v>
          </cell>
          <cell r="H985" t="str">
            <v>Rear Derailleur</v>
          </cell>
          <cell r="I985" t="str">
            <v>Bakväxel</v>
          </cell>
          <cell r="J985" t="str">
            <v>KRDM592SGS DEORE RD FOR 9-SPEED,  SHADOW DESIGN DIRECT ATTACHMENT</v>
          </cell>
          <cell r="K985" t="str">
            <v>KRDM592SGS</v>
          </cell>
          <cell r="L985" t="str">
            <v>Kontakta SHIMANO</v>
          </cell>
        </row>
        <row r="986">
          <cell r="B986" t="str">
            <v>YEC3904732Kedja</v>
          </cell>
          <cell r="C986" t="str">
            <v>YEC3904732</v>
          </cell>
          <cell r="D986">
            <v>2017</v>
          </cell>
          <cell r="E986">
            <v>19</v>
          </cell>
          <cell r="F986" t="str">
            <v>0190</v>
          </cell>
          <cell r="G986" t="str">
            <v>E003</v>
          </cell>
          <cell r="H986" t="str">
            <v xml:space="preserve">Chain </v>
          </cell>
          <cell r="I986" t="str">
            <v>Kedja</v>
          </cell>
          <cell r="J986" t="str">
            <v>KCNE609010114, BICYCLE CHAIN FOR E-BIKE, REAR 10 SPD / FRONT SINGLE,              114 LINKS, W/END PIN</v>
          </cell>
          <cell r="K986" t="str">
            <v>KCNE609010114</v>
          </cell>
          <cell r="L986" t="str">
            <v>Kontakta SHIMANO</v>
          </cell>
        </row>
        <row r="987">
          <cell r="B987" t="str">
            <v>YEC3904732Kassett</v>
          </cell>
          <cell r="C987" t="str">
            <v>YEC3904732</v>
          </cell>
          <cell r="D987">
            <v>2017</v>
          </cell>
          <cell r="E987">
            <v>20</v>
          </cell>
          <cell r="F987" t="str">
            <v>0200</v>
          </cell>
          <cell r="G987" t="str">
            <v>E004</v>
          </cell>
          <cell r="H987" t="str">
            <v>Cassette Sprocket</v>
          </cell>
          <cell r="I987" t="str">
            <v>Kassett</v>
          </cell>
          <cell r="J987" t="str">
            <v xml:space="preserve">KCSHG5010136 CS-HG50-10S 11-36T </v>
          </cell>
          <cell r="K987" t="str">
            <v>KCSHG5010136</v>
          </cell>
          <cell r="L987" t="str">
            <v>Kontakta SHIMANO</v>
          </cell>
        </row>
        <row r="988">
          <cell r="B988" t="str">
            <v>YEC3904732Framhjul</v>
          </cell>
          <cell r="C988" t="str">
            <v>YEC3904732</v>
          </cell>
          <cell r="D988">
            <v>2017</v>
          </cell>
          <cell r="E988">
            <v>21</v>
          </cell>
          <cell r="F988" t="str">
            <v>0210</v>
          </cell>
          <cell r="G988" t="str">
            <v>F001</v>
          </cell>
          <cell r="H988" t="str">
            <v>Front hub</v>
          </cell>
          <cell r="I988" t="str">
            <v>Framhjul</v>
          </cell>
          <cell r="J988" t="str">
            <v>C4305164 FRONT HUB TEC, CL-1420  36H OLD:100MM AXEL:108MM  QR:133MM, FOR CENTER LOCK DISC BRAKE,   W/O ROTOR MOUNT COVER, BLACK, BULK</v>
          </cell>
          <cell r="K988" t="str">
            <v>C4305164</v>
          </cell>
          <cell r="L988" t="str">
            <v>C4100337</v>
          </cell>
        </row>
        <row r="989">
          <cell r="B989" t="str">
            <v>YEC3904732Bakhjul</v>
          </cell>
          <cell r="C989" t="str">
            <v>YEC3904732</v>
          </cell>
          <cell r="D989">
            <v>2017</v>
          </cell>
          <cell r="E989">
            <v>22</v>
          </cell>
          <cell r="F989" t="str">
            <v>0220</v>
          </cell>
          <cell r="G989" t="str">
            <v>F002</v>
          </cell>
          <cell r="H989" t="str">
            <v>Rear hub</v>
          </cell>
          <cell r="I989" t="str">
            <v>Bakhjul</v>
          </cell>
          <cell r="J989" t="str">
            <v>C4405314 FREEHUB TEC, CL-1422 36H 8/9/10-SPEED OLD:135MM AXLE:146MM      QR:170MM, FOR CENTER LOCK DISC BRAKE    W/O ROTOR MOUNT COVER, BLACK, BULK</v>
          </cell>
          <cell r="K989" t="str">
            <v>C4405314</v>
          </cell>
          <cell r="L989" t="str">
            <v>C4200298</v>
          </cell>
        </row>
        <row r="990">
          <cell r="B990" t="str">
            <v>YEC3904732Däck</v>
          </cell>
          <cell r="C990" t="str">
            <v>YEC3904732</v>
          </cell>
          <cell r="D990">
            <v>2017</v>
          </cell>
          <cell r="E990">
            <v>23</v>
          </cell>
          <cell r="F990" t="str">
            <v>0230</v>
          </cell>
          <cell r="G990" t="str">
            <v>F003</v>
          </cell>
          <cell r="H990" t="str">
            <v>Tire</v>
          </cell>
          <cell r="I990" t="str">
            <v>Däck</v>
          </cell>
          <cell r="J990" t="str">
            <v>C4906226 TYR 700X37C Duramax Regular UNDA H-481</v>
          </cell>
          <cell r="K990" t="str">
            <v>C4906226</v>
          </cell>
          <cell r="L990" t="str">
            <v>C4901085</v>
          </cell>
        </row>
        <row r="991">
          <cell r="B991" t="str">
            <v>YEC3904732Skärmar set</v>
          </cell>
          <cell r="C991" t="str">
            <v>YEC3904732</v>
          </cell>
          <cell r="D991">
            <v>2017</v>
          </cell>
          <cell r="E991">
            <v>24</v>
          </cell>
          <cell r="F991" t="str">
            <v>0240</v>
          </cell>
          <cell r="G991" t="str">
            <v>H003</v>
          </cell>
          <cell r="H991" t="str">
            <v xml:space="preserve">Mudguard front   </v>
          </cell>
          <cell r="I991" t="str">
            <v>Skärmar set</v>
          </cell>
          <cell r="J991" t="str">
            <v>C8255845-BK FRONT(6648650030-0999)</v>
          </cell>
          <cell r="K991" t="str">
            <v>C8255845-BK</v>
          </cell>
          <cell r="L991" t="str">
            <v>C8256125-BK / C8255845-BK</v>
          </cell>
        </row>
        <row r="992">
          <cell r="B992" t="str">
            <v>YEC3904732Pakethållare</v>
          </cell>
          <cell r="C992" t="str">
            <v>YEC3904732</v>
          </cell>
          <cell r="D992">
            <v>2017</v>
          </cell>
          <cell r="E992">
            <v>25</v>
          </cell>
          <cell r="F992" t="str">
            <v>0250</v>
          </cell>
          <cell r="G992" t="str">
            <v>H004</v>
          </cell>
          <cell r="H992" t="str">
            <v>Carrier</v>
          </cell>
          <cell r="I992" t="str">
            <v>Pakethållare</v>
          </cell>
          <cell r="J992" t="str">
            <v>W/O</v>
          </cell>
          <cell r="K992" t="str">
            <v>C8205747-BK</v>
          </cell>
          <cell r="L992" t="str">
            <v>C8200052</v>
          </cell>
        </row>
        <row r="993">
          <cell r="B993" t="str">
            <v>YEC3904732Sadel</v>
          </cell>
          <cell r="C993" t="str">
            <v>YEC3904732</v>
          </cell>
          <cell r="D993">
            <v>2017</v>
          </cell>
          <cell r="E993">
            <v>26</v>
          </cell>
          <cell r="F993" t="str">
            <v>0260</v>
          </cell>
          <cell r="G993" t="str">
            <v>G001</v>
          </cell>
          <cell r="H993" t="str">
            <v>Saddle</v>
          </cell>
          <cell r="I993" t="str">
            <v>Sadel</v>
          </cell>
          <cell r="J993" t="str">
            <v>C7106126 TEC ACTIVIUS, LADY 2062 DRM PU MATT,NYLON BASE , BLACK STEEL RAIL W SCALE + CHECKERED RUBBER ON RAIL</v>
          </cell>
          <cell r="K993" t="str">
            <v>C7106126</v>
          </cell>
          <cell r="L993" t="str">
            <v>C7100524</v>
          </cell>
        </row>
        <row r="994">
          <cell r="B994" t="str">
            <v>YEC3904732Sadelstolpe</v>
          </cell>
          <cell r="C994" t="str">
            <v>YEC3904732</v>
          </cell>
          <cell r="D994">
            <v>2017</v>
          </cell>
          <cell r="E994">
            <v>27</v>
          </cell>
          <cell r="F994" t="str">
            <v>0270</v>
          </cell>
          <cell r="G994" t="str">
            <v>G002</v>
          </cell>
          <cell r="H994" t="str">
            <v>Seatpost</v>
          </cell>
          <cell r="I994" t="str">
            <v>Sadelstolpe</v>
          </cell>
          <cell r="J994" t="str">
            <v>C7205559 SP-620 27,2x350MM ALLOY ANODIZED BLACK w OBVIOUS LOGO</v>
          </cell>
          <cell r="K994" t="str">
            <v>C7205559</v>
          </cell>
          <cell r="L994" t="str">
            <v>C7200327-272</v>
          </cell>
        </row>
        <row r="995">
          <cell r="B995" t="str">
            <v>YEC3904732Sadelrörsklämma</v>
          </cell>
          <cell r="C995" t="str">
            <v>YEC3904732</v>
          </cell>
          <cell r="D995">
            <v>2017</v>
          </cell>
          <cell r="E995">
            <v>28</v>
          </cell>
          <cell r="F995" t="str">
            <v>0280</v>
          </cell>
          <cell r="G995" t="str">
            <v>G003</v>
          </cell>
          <cell r="H995" t="str">
            <v>Seat Clamp</v>
          </cell>
          <cell r="I995" t="str">
            <v>Sadelrörsklämma</v>
          </cell>
          <cell r="J995" t="str">
            <v>C7305002 L/C 31.8 MX27 shiny black</v>
          </cell>
          <cell r="K995" t="str">
            <v>C7305002</v>
          </cell>
          <cell r="L995" t="str">
            <v>C7300027-318</v>
          </cell>
        </row>
        <row r="996">
          <cell r="B996" t="str">
            <v>YEC3904732Framlampa</v>
          </cell>
          <cell r="C996" t="str">
            <v>YEC3904732</v>
          </cell>
          <cell r="D996">
            <v>2017</v>
          </cell>
          <cell r="E996">
            <v>29</v>
          </cell>
          <cell r="F996" t="str">
            <v>0290</v>
          </cell>
          <cell r="G996" t="str">
            <v>H005</v>
          </cell>
          <cell r="H996" t="str">
            <v>Front light</v>
          </cell>
          <cell r="I996" t="str">
            <v>Framlampa</v>
          </cell>
          <cell r="K996" t="str">
            <v>C8015191</v>
          </cell>
          <cell r="L996" t="str">
            <v>C8015191</v>
          </cell>
        </row>
        <row r="997">
          <cell r="B997" t="str">
            <v>YEC3904732Baklampa</v>
          </cell>
          <cell r="C997" t="str">
            <v>YEC3904732</v>
          </cell>
          <cell r="D997">
            <v>2017</v>
          </cell>
          <cell r="E997">
            <v>30</v>
          </cell>
          <cell r="F997" t="str">
            <v>0300</v>
          </cell>
          <cell r="G997" t="str">
            <v>H006</v>
          </cell>
          <cell r="H997" t="str">
            <v>Light, Rear</v>
          </cell>
          <cell r="I997" t="str">
            <v>Baklampa</v>
          </cell>
          <cell r="K997" t="str">
            <v>EMPTY</v>
          </cell>
          <cell r="L997" t="e">
            <v>#N/A</v>
          </cell>
        </row>
        <row r="998">
          <cell r="B998" t="str">
            <v>YEC3904732Låssats</v>
          </cell>
          <cell r="C998" t="str">
            <v>YEC3904732</v>
          </cell>
          <cell r="D998">
            <v>2017</v>
          </cell>
          <cell r="E998">
            <v>31</v>
          </cell>
          <cell r="F998" t="str">
            <v>0310</v>
          </cell>
          <cell r="G998" t="str">
            <v>H007</v>
          </cell>
          <cell r="H998" t="str">
            <v>Lock</v>
          </cell>
          <cell r="I998" t="str">
            <v>Låssats</v>
          </cell>
          <cell r="J998" t="str">
            <v>C8405055 AXA SOLID PLUS BLACK</v>
          </cell>
          <cell r="K998" t="str">
            <v>C8405055</v>
          </cell>
          <cell r="L998" t="str">
            <v>C8400053</v>
          </cell>
        </row>
        <row r="999">
          <cell r="B999" t="str">
            <v>YEC3904732Stöd</v>
          </cell>
          <cell r="C999" t="str">
            <v>YEC3904732</v>
          </cell>
          <cell r="D999">
            <v>2017</v>
          </cell>
          <cell r="E999">
            <v>32</v>
          </cell>
          <cell r="F999" t="str">
            <v>0320</v>
          </cell>
          <cell r="G999" t="str">
            <v>H008</v>
          </cell>
          <cell r="H999" t="str">
            <v>Kick stand</v>
          </cell>
          <cell r="I999" t="str">
            <v>Stöd</v>
          </cell>
          <cell r="J999" t="str">
            <v xml:space="preserve">C8105214 Atran Stylo adjustable all black </v>
          </cell>
          <cell r="K999" t="str">
            <v>C8105214</v>
          </cell>
          <cell r="L999" t="str">
            <v>C8100036</v>
          </cell>
        </row>
        <row r="1000">
          <cell r="B1000" t="str">
            <v>YEC3904732Korg</v>
          </cell>
          <cell r="C1000" t="str">
            <v>YEC3904732</v>
          </cell>
          <cell r="D1000">
            <v>2017</v>
          </cell>
          <cell r="E1000">
            <v>33</v>
          </cell>
          <cell r="F1000" t="str">
            <v>0330</v>
          </cell>
          <cell r="G1000" t="str">
            <v>H009</v>
          </cell>
          <cell r="H1000" t="str">
            <v>Basket / Fr carrier</v>
          </cell>
          <cell r="I1000" t="str">
            <v>Korg</v>
          </cell>
          <cell r="K1000" t="str">
            <v>EMPTY</v>
          </cell>
          <cell r="L1000" t="e">
            <v>#N/A</v>
          </cell>
        </row>
        <row r="1001">
          <cell r="B1001" t="str">
            <v>YEC3904732Pedaler</v>
          </cell>
          <cell r="C1001" t="str">
            <v>YEC3904732</v>
          </cell>
          <cell r="D1001">
            <v>2017</v>
          </cell>
          <cell r="E1001">
            <v>34</v>
          </cell>
          <cell r="F1001" t="str">
            <v>0340</v>
          </cell>
          <cell r="G1001" t="str">
            <v>E005</v>
          </cell>
          <cell r="H1001" t="str">
            <v xml:space="preserve">Pedal </v>
          </cell>
          <cell r="I1001" t="str">
            <v>Pedaler</v>
          </cell>
          <cell r="J1001" t="str">
            <v>C3505129 NWL-91 BORON AXLE ED BLACK STEEL CAGE</v>
          </cell>
          <cell r="K1001" t="str">
            <v>C3505129</v>
          </cell>
          <cell r="L1001" t="str">
            <v>C3500033</v>
          </cell>
        </row>
        <row r="1002">
          <cell r="B1002" t="str">
            <v>YEC3904732Motor</v>
          </cell>
          <cell r="C1002" t="str">
            <v>YEC3904732</v>
          </cell>
          <cell r="D1002">
            <v>2017</v>
          </cell>
          <cell r="E1002">
            <v>35</v>
          </cell>
          <cell r="F1002" t="str">
            <v>0350</v>
          </cell>
          <cell r="G1002" t="str">
            <v>J001</v>
          </cell>
          <cell r="H1002" t="str">
            <v>DRIVE UNIT:</v>
          </cell>
          <cell r="I1002" t="str">
            <v>Motor</v>
          </cell>
          <cell r="J1002" t="str">
            <v xml:space="preserve">C8705068-1-01, 36V,250W MOTOR, CONTROLLER, PEDAL ( SPEED&amp;TORQUE ) SENSOR INTERGATED. ASSIST SPEED: 25KM/H, 8 PIN FOR EB-BUS, 3 PIN FOR SPEED SENSOR, </v>
          </cell>
          <cell r="K1002" t="str">
            <v>C8705068-1-01</v>
          </cell>
          <cell r="L1002" t="str">
            <v>C8705068-1-01</v>
          </cell>
        </row>
        <row r="1003">
          <cell r="B1003" t="str">
            <v>YEC3904732Display</v>
          </cell>
          <cell r="C1003" t="str">
            <v>YEC3904732</v>
          </cell>
          <cell r="D1003">
            <v>2017</v>
          </cell>
          <cell r="E1003">
            <v>36</v>
          </cell>
          <cell r="F1003" t="str">
            <v>0360</v>
          </cell>
          <cell r="G1003" t="str">
            <v>J004</v>
          </cell>
          <cell r="H1003" t="str">
            <v>DISPLAY:</v>
          </cell>
          <cell r="I1003" t="str">
            <v>Display</v>
          </cell>
          <cell r="J1003" t="str">
            <v>C8705068-1-19, C10 Display, 36V LCD DISPLAY WITH CALBE LENGTH :100mm, THE SWITCH CABLE LENGTH:250mm</v>
          </cell>
          <cell r="K1003" t="str">
            <v>C8705065-1-27S</v>
          </cell>
          <cell r="L1003" t="str">
            <v>C8705068-1-27S</v>
          </cell>
        </row>
        <row r="1004">
          <cell r="B1004" t="str">
            <v>YEC3904732EB-Bus kabel</v>
          </cell>
          <cell r="C1004" t="str">
            <v>YEC3904732</v>
          </cell>
          <cell r="D1004">
            <v>2017</v>
          </cell>
          <cell r="E1004">
            <v>37</v>
          </cell>
          <cell r="F1004" t="str">
            <v>0370</v>
          </cell>
          <cell r="G1004" t="str">
            <v>J005</v>
          </cell>
          <cell r="H1004" t="str">
            <v>EB-BUS CABLE:</v>
          </cell>
          <cell r="I1004" t="str">
            <v>EB-Bus kabel</v>
          </cell>
          <cell r="J1004" t="str">
            <v>C8705068-1-04-01, 5PIN ( 1340mm ) CONNECT TO CONTROLLER, OTHER SIDE TO DISPLAY, LIGHTING SETS</v>
          </cell>
          <cell r="K1004" t="str">
            <v>C8705068-1-04-01</v>
          </cell>
          <cell r="L1004" t="e">
            <v>#N/A</v>
          </cell>
        </row>
        <row r="1005">
          <cell r="B1005" t="str">
            <v>YEC3904732Motorkabel</v>
          </cell>
          <cell r="C1005" t="str">
            <v>YEC3904732</v>
          </cell>
          <cell r="D1005">
            <v>2017</v>
          </cell>
          <cell r="E1005">
            <v>38</v>
          </cell>
          <cell r="F1005" t="str">
            <v>0380</v>
          </cell>
          <cell r="G1005" t="str">
            <v>J006</v>
          </cell>
          <cell r="H1005" t="str">
            <v>POWER CABLE:</v>
          </cell>
          <cell r="I1005" t="str">
            <v>Motorkabel</v>
          </cell>
          <cell r="K1005" t="str">
            <v>C8705068-1-04-2</v>
          </cell>
          <cell r="L1005" t="str">
            <v>C8705068-1-04-2</v>
          </cell>
        </row>
        <row r="1006">
          <cell r="B1006" t="str">
            <v>YEC3904732Kabel framlampa</v>
          </cell>
          <cell r="C1006" t="str">
            <v>YEC3904732</v>
          </cell>
          <cell r="D1006">
            <v>2017</v>
          </cell>
          <cell r="E1006">
            <v>39</v>
          </cell>
          <cell r="F1006" t="str">
            <v>0390</v>
          </cell>
          <cell r="G1006" t="str">
            <v>J007</v>
          </cell>
          <cell r="H1006" t="str">
            <v>F. LIGHT CABLE:</v>
          </cell>
          <cell r="I1006" t="str">
            <v>Kabel framlampa</v>
          </cell>
          <cell r="K1006" t="str">
            <v>C8705068-1-04-6</v>
          </cell>
          <cell r="L1006" t="str">
            <v>C8705068-1-04-6</v>
          </cell>
        </row>
        <row r="1007">
          <cell r="B1007" t="str">
            <v>YEC3904732Kabel baklampa</v>
          </cell>
          <cell r="C1007" t="str">
            <v>YEC3904732</v>
          </cell>
          <cell r="D1007">
            <v>2017</v>
          </cell>
          <cell r="E1007">
            <v>40</v>
          </cell>
          <cell r="F1007" t="str">
            <v>0400</v>
          </cell>
          <cell r="G1007" t="str">
            <v>J008</v>
          </cell>
          <cell r="H1007" t="str">
            <v>R. LIGHT CABLE:</v>
          </cell>
          <cell r="I1007" t="str">
            <v>Kabel baklampa</v>
          </cell>
          <cell r="K1007" t="str">
            <v>C8705068-1-04-8</v>
          </cell>
          <cell r="L1007" t="str">
            <v>C8705068-1-04-8</v>
          </cell>
        </row>
        <row r="1008">
          <cell r="B1008" t="str">
            <v>YEC3904732Hastighetssensor</v>
          </cell>
          <cell r="C1008" t="str">
            <v>YEC3904732</v>
          </cell>
          <cell r="D1008">
            <v>2017</v>
          </cell>
          <cell r="E1008">
            <v>41</v>
          </cell>
          <cell r="F1008" t="str">
            <v>0410</v>
          </cell>
          <cell r="G1008" t="str">
            <v>J009</v>
          </cell>
          <cell r="H1008" t="str">
            <v>SPEED SENSOR:</v>
          </cell>
          <cell r="I1008" t="str">
            <v>Hastighetssensor</v>
          </cell>
          <cell r="J1008" t="str">
            <v>C8705068-1-04-11, DETECTING WHEEL RPM, CABLE LENGTH:70mm, C8705068-1-04-10 Extension cable for speed sensor: 350mm HIGO/KST at motor end</v>
          </cell>
          <cell r="K1008" t="str">
            <v>C8705068-1-0411</v>
          </cell>
          <cell r="L1008" t="str">
            <v>C8705068-1-0411</v>
          </cell>
        </row>
        <row r="1009">
          <cell r="B1009" t="str">
            <v>YEC3904732Batteri</v>
          </cell>
          <cell r="C1009" t="str">
            <v>YEC3904732</v>
          </cell>
          <cell r="D1009">
            <v>2017</v>
          </cell>
          <cell r="E1009">
            <v>42</v>
          </cell>
          <cell r="F1009" t="str">
            <v>0420</v>
          </cell>
          <cell r="G1009" t="str">
            <v>J002</v>
          </cell>
          <cell r="H1009" t="str">
            <v>BATTERY:</v>
          </cell>
          <cell r="I1009" t="str">
            <v>Batteri</v>
          </cell>
          <cell r="J1009" t="str">
            <v>C8705058-3-11BK, SF-06 36V / 11.6Ah w/o logo WITH SMART BMS, Crescent E-GOING GRAPHIC</v>
          </cell>
          <cell r="K1009" t="str">
            <v>C8705058-3-11BK</v>
          </cell>
          <cell r="L1009" t="str">
            <v>C8705058-3-11EA</v>
          </cell>
        </row>
        <row r="1010">
          <cell r="B1010" t="str">
            <v>YEC3904732Batterihållare</v>
          </cell>
          <cell r="C1010" t="str">
            <v>YEC3904732</v>
          </cell>
          <cell r="D1010">
            <v>2017</v>
          </cell>
          <cell r="E1010">
            <v>43</v>
          </cell>
          <cell r="F1010" t="str">
            <v>0430</v>
          </cell>
          <cell r="G1010" t="str">
            <v>J003</v>
          </cell>
          <cell r="H1010" t="str">
            <v>BATTERY HOLDER/Slider</v>
          </cell>
          <cell r="I1010" t="str">
            <v>Batterihållare</v>
          </cell>
          <cell r="J1010" t="str">
            <v>C8705058-5 BATTERY HOLDER WITH 500mm BAFANG CABLE FOR MAX MIDDLE SYSTEM ( D/T TYPE ) WITH KEY CYLINDER FOB: 7USD</v>
          </cell>
          <cell r="K1010" t="str">
            <v>C8705058-5</v>
          </cell>
          <cell r="L1010" t="str">
            <v>C8705058-5</v>
          </cell>
        </row>
        <row r="1011">
          <cell r="B1011" t="str">
            <v>YEC3904732Batteriladdare</v>
          </cell>
          <cell r="C1011" t="str">
            <v>YEC3904732</v>
          </cell>
          <cell r="D1011">
            <v>2017</v>
          </cell>
          <cell r="E1011">
            <v>44</v>
          </cell>
          <cell r="F1011" t="str">
            <v>0440</v>
          </cell>
          <cell r="G1011" t="str">
            <v>J010</v>
          </cell>
          <cell r="H1011" t="str">
            <v>CHARGER:</v>
          </cell>
          <cell r="I1011" t="str">
            <v>Batteriladdare</v>
          </cell>
          <cell r="J1011" t="str">
            <v>C8705058-02, (CHARGER 2A    # NO:CZ2AG2JE7)  CHARGER FOR PHYLION BATTERY</v>
          </cell>
          <cell r="K1011" t="str">
            <v>C8705058-02</v>
          </cell>
          <cell r="L1011" t="str">
            <v>C8705058-02</v>
          </cell>
        </row>
        <row r="1012">
          <cell r="B1012" t="str">
            <v>YEC3904732Kontrollbox</v>
          </cell>
          <cell r="C1012" t="str">
            <v>YEC3904732</v>
          </cell>
          <cell r="D1012">
            <v>2017</v>
          </cell>
          <cell r="E1012">
            <v>45</v>
          </cell>
          <cell r="F1012" t="str">
            <v>0450</v>
          </cell>
          <cell r="G1012" t="str">
            <v>J011</v>
          </cell>
          <cell r="H1012" t="str">
            <v>Controller</v>
          </cell>
          <cell r="I1012" t="str">
            <v>Kontrollbox</v>
          </cell>
          <cell r="J1012" t="str">
            <v>included into the motor</v>
          </cell>
          <cell r="K1012" t="str">
            <v>C8705068-1-12</v>
          </cell>
          <cell r="L1012" t="str">
            <v>C8705068-1-12</v>
          </cell>
        </row>
        <row r="1013">
          <cell r="B1013" t="str">
            <v>YEC3904732Växelöra</v>
          </cell>
          <cell r="C1013" t="str">
            <v>YEC3904732</v>
          </cell>
          <cell r="D1013">
            <v>2017</v>
          </cell>
          <cell r="E1013">
            <v>46</v>
          </cell>
          <cell r="F1013" t="str">
            <v>0460</v>
          </cell>
          <cell r="G1013" t="str">
            <v>D005</v>
          </cell>
          <cell r="H1013" t="str">
            <v>Gear hanger</v>
          </cell>
          <cell r="I1013" t="str">
            <v>Växelöra</v>
          </cell>
          <cell r="K1013" t="str">
            <v>C1350087</v>
          </cell>
          <cell r="L1013" t="str">
            <v>C1350087</v>
          </cell>
        </row>
        <row r="1014">
          <cell r="B1014" t="str">
            <v>YEC3904733RAM</v>
          </cell>
          <cell r="C1014" t="str">
            <v>YEC3904733</v>
          </cell>
          <cell r="D1014">
            <v>2018</v>
          </cell>
          <cell r="E1014">
            <v>1</v>
          </cell>
          <cell r="F1014" t="str">
            <v>0010</v>
          </cell>
          <cell r="G1014" t="str">
            <v>A001</v>
          </cell>
          <cell r="H1014" t="str">
            <v>PAINTED FRAME</v>
          </cell>
          <cell r="I1014" t="str">
            <v>RAM</v>
          </cell>
          <cell r="J1014" t="str">
            <v>C7054-470-39033</v>
          </cell>
          <cell r="K1014" t="str">
            <v>C7054-470-39033</v>
          </cell>
          <cell r="L1014" t="e">
            <v>#N/A</v>
          </cell>
        </row>
        <row r="1015">
          <cell r="B1015" t="str">
            <v>YEC3904733Framgaffel</v>
          </cell>
          <cell r="C1015" t="str">
            <v>YEC3904733</v>
          </cell>
          <cell r="D1015">
            <v>2018</v>
          </cell>
          <cell r="E1015">
            <v>2</v>
          </cell>
          <cell r="F1015" t="str">
            <v>0020</v>
          </cell>
          <cell r="G1015" t="str">
            <v>A002</v>
          </cell>
          <cell r="H1015" t="str">
            <v>PAINTED FORK</v>
          </cell>
          <cell r="I1015" t="str">
            <v>Framgaffel</v>
          </cell>
          <cell r="K1015" t="str">
            <v>FORK</v>
          </cell>
          <cell r="L1015" t="e">
            <v>#N/A</v>
          </cell>
        </row>
        <row r="1016">
          <cell r="B1016" t="str">
            <v>YEC3904733Styrlager</v>
          </cell>
          <cell r="C1016" t="str">
            <v>YEC3904733</v>
          </cell>
          <cell r="D1016">
            <v>2018</v>
          </cell>
          <cell r="E1016">
            <v>3</v>
          </cell>
          <cell r="F1016" t="str">
            <v>0030</v>
          </cell>
          <cell r="G1016" t="str">
            <v>B001</v>
          </cell>
          <cell r="H1016" t="str">
            <v>Head Set</v>
          </cell>
          <cell r="I1016" t="str">
            <v>Styrlager</v>
          </cell>
          <cell r="J1016" t="str">
            <v xml:space="preserve">C2105069 HST STbk 1"18 iA 9 44  TH-N10P w/o cap, + C2105053 Black w/o graphic </v>
          </cell>
          <cell r="K1016" t="str">
            <v>C2105069</v>
          </cell>
          <cell r="L1016" t="str">
            <v>C2100160</v>
          </cell>
        </row>
        <row r="1017">
          <cell r="B1017" t="str">
            <v xml:space="preserve">YEC3904733Styrstam </v>
          </cell>
          <cell r="C1017" t="str">
            <v>YEC3904733</v>
          </cell>
          <cell r="D1017">
            <v>2018</v>
          </cell>
          <cell r="E1017">
            <v>4</v>
          </cell>
          <cell r="F1017" t="str">
            <v>0040</v>
          </cell>
          <cell r="G1017" t="str">
            <v>B002</v>
          </cell>
          <cell r="H1017" t="str">
            <v>Handlebar Stem</v>
          </cell>
          <cell r="I1017" t="str">
            <v xml:space="preserve">Styrstam </v>
          </cell>
          <cell r="J1017" t="str">
            <v>C2205475-105 AHEAD adjust HL TDS-C268-8 FOV SBED, W/O LOGO</v>
          </cell>
          <cell r="K1017" t="str">
            <v>C2205475-105</v>
          </cell>
          <cell r="L1017" t="str">
            <v>C2200261-105</v>
          </cell>
        </row>
        <row r="1018">
          <cell r="B1018" t="str">
            <v>YEC3904733Styre</v>
          </cell>
          <cell r="C1018" t="str">
            <v>YEC3904733</v>
          </cell>
          <cell r="D1018">
            <v>2018</v>
          </cell>
          <cell r="E1018">
            <v>5</v>
          </cell>
          <cell r="F1018" t="str">
            <v>0050</v>
          </cell>
          <cell r="G1018" t="str">
            <v>B003</v>
          </cell>
          <cell r="H1018" t="str">
            <v>Handelbar</v>
          </cell>
          <cell r="I1018" t="str">
            <v>Styre</v>
          </cell>
          <cell r="J1018" t="str">
            <v xml:space="preserve">C2305979 HB-FB12  FLAT BAR ALLOY 6061 DB, 31.8MM W:620MM, 5D, ANODIZED GREY W/OBVIOUS LOGO  </v>
          </cell>
          <cell r="K1018" t="str">
            <v>C2305979</v>
          </cell>
          <cell r="L1018" t="str">
            <v>C2300248</v>
          </cell>
        </row>
        <row r="1019">
          <cell r="B1019" t="str">
            <v>YEC3904733Bromsgrepp H</v>
          </cell>
          <cell r="C1019" t="str">
            <v>YEC3904733</v>
          </cell>
          <cell r="D1019">
            <v>2018</v>
          </cell>
          <cell r="E1019">
            <v>6</v>
          </cell>
          <cell r="F1019" t="str">
            <v>0060</v>
          </cell>
          <cell r="G1019" t="str">
            <v>C002</v>
          </cell>
          <cell r="H1019" t="str">
            <v>Brake Lever R</v>
          </cell>
          <cell r="I1019" t="str">
            <v>Bromsgrepp H</v>
          </cell>
          <cell r="J1019" t="str">
            <v>inkl in brake</v>
          </cell>
          <cell r="K1019" t="str">
            <v>Shimano</v>
          </cell>
          <cell r="L1019" t="str">
            <v>Kontakta SHIMANO</v>
          </cell>
        </row>
        <row r="1020">
          <cell r="B1020" t="str">
            <v>YEC3904733Bromsgrepp V</v>
          </cell>
          <cell r="C1020" t="str">
            <v>YEC3904733</v>
          </cell>
          <cell r="D1020">
            <v>2018</v>
          </cell>
          <cell r="E1020">
            <v>7</v>
          </cell>
          <cell r="F1020" t="str">
            <v>0070</v>
          </cell>
          <cell r="G1020" t="str">
            <v>C001</v>
          </cell>
          <cell r="H1020" t="str">
            <v>Brake Lever L</v>
          </cell>
          <cell r="I1020" t="str">
            <v>Bromsgrepp V</v>
          </cell>
          <cell r="J1020" t="str">
            <v>inkl in brake</v>
          </cell>
          <cell r="K1020" t="str">
            <v>Shimano</v>
          </cell>
          <cell r="L1020" t="str">
            <v>Kontakta SHIMANO</v>
          </cell>
        </row>
        <row r="1021">
          <cell r="B1021" t="str">
            <v>YEC3904733Växelreglage H</v>
          </cell>
          <cell r="C1021" t="str">
            <v>YEC3904733</v>
          </cell>
          <cell r="D1021">
            <v>2018</v>
          </cell>
          <cell r="E1021">
            <v>8</v>
          </cell>
          <cell r="F1021" t="str">
            <v>0080</v>
          </cell>
          <cell r="G1021" t="str">
            <v>D002</v>
          </cell>
          <cell r="H1021" t="str">
            <v>Shift Lever R</v>
          </cell>
          <cell r="I1021" t="str">
            <v>Växelreglage H</v>
          </cell>
          <cell r="J1021" t="str">
            <v>KSLM610RA SL 10R STbk TRG 2050 DEORE SHI'2014</v>
          </cell>
          <cell r="K1021" t="str">
            <v>KSLM610RA</v>
          </cell>
          <cell r="L1021" t="str">
            <v>Kontakta SHIMANO</v>
          </cell>
        </row>
        <row r="1022">
          <cell r="B1022" t="str">
            <v>YEC3904733Växelreglage V</v>
          </cell>
          <cell r="C1022" t="str">
            <v>YEC3904733</v>
          </cell>
          <cell r="D1022">
            <v>2018</v>
          </cell>
          <cell r="E1022">
            <v>9</v>
          </cell>
          <cell r="F1022" t="str">
            <v>0090</v>
          </cell>
          <cell r="G1022" t="str">
            <v>D001</v>
          </cell>
          <cell r="H1022" t="str">
            <v>Shift Lever L</v>
          </cell>
          <cell r="I1022" t="str">
            <v>Växelreglage V</v>
          </cell>
          <cell r="L1022" t="e">
            <v>#N/A</v>
          </cell>
        </row>
        <row r="1023">
          <cell r="B1023" t="str">
            <v>YEC3904733Handtag par</v>
          </cell>
          <cell r="C1023" t="str">
            <v>YEC3904733</v>
          </cell>
          <cell r="D1023">
            <v>2018</v>
          </cell>
          <cell r="E1023">
            <v>10</v>
          </cell>
          <cell r="F1023" t="str">
            <v>0100</v>
          </cell>
          <cell r="G1023" t="str">
            <v>B004</v>
          </cell>
          <cell r="H1023" t="str">
            <v>Grip R</v>
          </cell>
          <cell r="I1023" t="str">
            <v>Handtag par</v>
          </cell>
          <cell r="J1023" t="str">
            <v>C2505504 TEC VLG-1600D2 130MM BLACK/GREY</v>
          </cell>
          <cell r="K1023" t="str">
            <v>C2505504</v>
          </cell>
          <cell r="L1023" t="str">
            <v>C2500188</v>
          </cell>
        </row>
        <row r="1024">
          <cell r="B1024" t="str">
            <v>YEC3904733Frambroms</v>
          </cell>
          <cell r="C1024" t="str">
            <v>YEC3904733</v>
          </cell>
          <cell r="D1024">
            <v>2018</v>
          </cell>
          <cell r="E1024">
            <v>11</v>
          </cell>
          <cell r="F1024" t="str">
            <v>0110</v>
          </cell>
          <cell r="G1024" t="str">
            <v>C003</v>
          </cell>
          <cell r="H1024" t="str">
            <v xml:space="preserve">Brake front </v>
          </cell>
          <cell r="I1024" t="str">
            <v>Frambroms</v>
          </cell>
          <cell r="J1024" t="str">
            <v>AM365JLFPRX070 DISC BRAKE ASSEMBLED SET/J-Kit,  BL-M365L(L), BR-M365L(F)  W/O ADAPTER, RESIN PAD,  700MM HOSE(SM-BH59 BLACK),   BLACK</v>
          </cell>
          <cell r="K1024" t="str">
            <v>AM365JLFPRX070</v>
          </cell>
          <cell r="L1024" t="str">
            <v>Kontakta SHIMANO</v>
          </cell>
        </row>
        <row r="1025">
          <cell r="B1025" t="str">
            <v>YEC3904733Bakbroms</v>
          </cell>
          <cell r="C1025" t="str">
            <v>YEC3904733</v>
          </cell>
          <cell r="D1025">
            <v>2018</v>
          </cell>
          <cell r="E1025">
            <v>12</v>
          </cell>
          <cell r="F1025" t="str">
            <v>0120</v>
          </cell>
          <cell r="G1025" t="str">
            <v>C004</v>
          </cell>
          <cell r="H1025" t="str">
            <v>Brake rear</v>
          </cell>
          <cell r="I1025" t="str">
            <v>Bakbroms</v>
          </cell>
          <cell r="J1025" t="str">
            <v>AM365JRRXRX145 DISC BRAKE ASSEMBLED SET/J-Kit,  BL-M365L(R), BR-M365L(R)  W/O ADAPTER, RESIN PAD,  1450MM HOSE(SM-BH59 BLACK),  BLACK</v>
          </cell>
          <cell r="K1025" t="str">
            <v>AM365JRRXRX145</v>
          </cell>
          <cell r="L1025" t="str">
            <v>Kontakta SHIMANO</v>
          </cell>
        </row>
        <row r="1026">
          <cell r="B1026" t="str">
            <v>YEC3904733Vevlager</v>
          </cell>
          <cell r="C1026" t="str">
            <v>YEC3904733</v>
          </cell>
          <cell r="D1026">
            <v>2018</v>
          </cell>
          <cell r="E1026">
            <v>13</v>
          </cell>
          <cell r="F1026" t="str">
            <v>0130</v>
          </cell>
          <cell r="G1026" t="str">
            <v>E001</v>
          </cell>
          <cell r="H1026" t="str">
            <v xml:space="preserve">BB-set </v>
          </cell>
          <cell r="I1026" t="str">
            <v>Vevlager</v>
          </cell>
          <cell r="K1026" t="str">
            <v>INGÅR I MOTORN</v>
          </cell>
          <cell r="L1026" t="str">
            <v>Ingår i motorn</v>
          </cell>
        </row>
        <row r="1027">
          <cell r="B1027" t="str">
            <v>YEC3904733Vevparti</v>
          </cell>
          <cell r="C1027" t="str">
            <v>YEC3904733</v>
          </cell>
          <cell r="D1027">
            <v>2018</v>
          </cell>
          <cell r="E1027">
            <v>14</v>
          </cell>
          <cell r="F1027" t="str">
            <v>0140</v>
          </cell>
          <cell r="G1027" t="str">
            <v>E002</v>
          </cell>
          <cell r="H1027" t="str">
            <v>Front Chainwheel</v>
          </cell>
          <cell r="I1027" t="str">
            <v>Vevparti</v>
          </cell>
          <cell r="K1027" t="str">
            <v>C3305776-EG</v>
          </cell>
          <cell r="L1027" t="str">
            <v>C3305776-EG</v>
          </cell>
        </row>
        <row r="1028">
          <cell r="B1028" t="str">
            <v>YEC3904733Kedjeskydd</v>
          </cell>
          <cell r="C1028" t="str">
            <v>YEC3904733</v>
          </cell>
          <cell r="D1028">
            <v>2018</v>
          </cell>
          <cell r="E1028">
            <v>15</v>
          </cell>
          <cell r="F1028" t="str">
            <v>0150</v>
          </cell>
          <cell r="G1028" t="str">
            <v>H001</v>
          </cell>
          <cell r="H1028" t="str">
            <v>Chain guard</v>
          </cell>
          <cell r="I1028" t="str">
            <v>Kedjeskydd</v>
          </cell>
          <cell r="J1028" t="str">
            <v>Included in chainwheel</v>
          </cell>
          <cell r="K1028" t="str">
            <v>C8305639</v>
          </cell>
          <cell r="L1028" t="str">
            <v>C8305639</v>
          </cell>
        </row>
        <row r="1029">
          <cell r="B1029" t="str">
            <v>YEC3904733Kedjeskyddsfäste</v>
          </cell>
          <cell r="C1029" t="str">
            <v>YEC3904733</v>
          </cell>
          <cell r="D1029">
            <v>2018</v>
          </cell>
          <cell r="E1029">
            <v>16</v>
          </cell>
          <cell r="F1029" t="str">
            <v>0160</v>
          </cell>
          <cell r="G1029" t="str">
            <v>H002</v>
          </cell>
          <cell r="H1029" t="str">
            <v>Chain guard bracket</v>
          </cell>
          <cell r="I1029" t="str">
            <v>Kedjeskyddsfäste</v>
          </cell>
          <cell r="K1029" t="str">
            <v>Ingår i kedjeskyddet</v>
          </cell>
          <cell r="L1029" t="str">
            <v>Ingår i kedjeskyddet</v>
          </cell>
        </row>
        <row r="1030">
          <cell r="B1030" t="str">
            <v>YEC3904733Framväxel</v>
          </cell>
          <cell r="C1030" t="str">
            <v>YEC3904733</v>
          </cell>
          <cell r="D1030">
            <v>2018</v>
          </cell>
          <cell r="E1030">
            <v>17</v>
          </cell>
          <cell r="F1030" t="str">
            <v>0170</v>
          </cell>
          <cell r="G1030" t="str">
            <v>D003</v>
          </cell>
          <cell r="H1030" t="str">
            <v>Front Derailleur</v>
          </cell>
          <cell r="I1030" t="str">
            <v>Framväxel</v>
          </cell>
          <cell r="J1030" t="str">
            <v>w/o</v>
          </cell>
          <cell r="K1030" t="str">
            <v>EMPTY</v>
          </cell>
          <cell r="L1030" t="e">
            <v>#N/A</v>
          </cell>
        </row>
        <row r="1031">
          <cell r="B1031" t="str">
            <v>YEC3904733Bakväxel</v>
          </cell>
          <cell r="C1031" t="str">
            <v>YEC3904733</v>
          </cell>
          <cell r="D1031">
            <v>2018</v>
          </cell>
          <cell r="E1031">
            <v>18</v>
          </cell>
          <cell r="F1031" t="str">
            <v>0180</v>
          </cell>
          <cell r="G1031" t="str">
            <v>D004</v>
          </cell>
          <cell r="H1031" t="str">
            <v>Rear Derailleur</v>
          </cell>
          <cell r="I1031" t="str">
            <v>Bakväxel</v>
          </cell>
          <cell r="J1031" t="str">
            <v xml:space="preserve">KRDM6000SGS DEORE, 10SPEED, SHADOW PLUS </v>
          </cell>
          <cell r="K1031" t="str">
            <v>KRDM6000SGS</v>
          </cell>
          <cell r="L1031" t="str">
            <v>Kontakta SHIMANO</v>
          </cell>
        </row>
        <row r="1032">
          <cell r="B1032" t="str">
            <v>YEC3904733Kedja</v>
          </cell>
          <cell r="C1032" t="str">
            <v>YEC3904733</v>
          </cell>
          <cell r="D1032">
            <v>2018</v>
          </cell>
          <cell r="E1032">
            <v>19</v>
          </cell>
          <cell r="F1032" t="str">
            <v>0190</v>
          </cell>
          <cell r="G1032" t="str">
            <v>E003</v>
          </cell>
          <cell r="H1032" t="str">
            <v xml:space="preserve">Chain </v>
          </cell>
          <cell r="I1032" t="str">
            <v>Kedja</v>
          </cell>
          <cell r="J1032" t="str">
            <v>KCNE609010114, BICYCLE CHAIN FOR E-BIKE, REAR 10 SPD / FRONT SINGLE,              114 LINKS, W/END PIN</v>
          </cell>
          <cell r="K1032" t="str">
            <v>KCNE609010114</v>
          </cell>
          <cell r="L1032" t="str">
            <v>Kontakta SHIMANO</v>
          </cell>
        </row>
        <row r="1033">
          <cell r="B1033" t="str">
            <v>YEC3904733Kassett</v>
          </cell>
          <cell r="C1033" t="str">
            <v>YEC3904733</v>
          </cell>
          <cell r="D1033">
            <v>2018</v>
          </cell>
          <cell r="E1033">
            <v>20</v>
          </cell>
          <cell r="F1033" t="str">
            <v>0200</v>
          </cell>
          <cell r="G1033" t="str">
            <v>E004</v>
          </cell>
          <cell r="H1033" t="str">
            <v>Cassette Sprocket</v>
          </cell>
          <cell r="I1033" t="str">
            <v>Kassett</v>
          </cell>
          <cell r="J1033" t="str">
            <v xml:space="preserve">KCSHG5010136 CS-HG50-10S 11-36T </v>
          </cell>
          <cell r="K1033" t="str">
            <v>KCSHG5010136</v>
          </cell>
          <cell r="L1033" t="str">
            <v>Kontakta SHIMANO</v>
          </cell>
        </row>
        <row r="1034">
          <cell r="B1034" t="str">
            <v>YEC3904733Framhjul</v>
          </cell>
          <cell r="C1034" t="str">
            <v>YEC3904733</v>
          </cell>
          <cell r="D1034">
            <v>2018</v>
          </cell>
          <cell r="E1034">
            <v>21</v>
          </cell>
          <cell r="F1034" t="str">
            <v>0210</v>
          </cell>
          <cell r="G1034" t="str">
            <v>F001</v>
          </cell>
          <cell r="H1034" t="str">
            <v>Front hub</v>
          </cell>
          <cell r="I1034" t="str">
            <v>Framhjul</v>
          </cell>
          <cell r="J1034" t="str">
            <v>C4305191 FRONT HUB, CL-1420  36H OLD:100MM AXEL:108MM  QR:133MM, FOR CENTER LOCK DISC BRAKE,   W/O ROTOR MOUNT COVER, BLACK, BULK</v>
          </cell>
          <cell r="K1034" t="str">
            <v>C4305191</v>
          </cell>
          <cell r="L1034" t="str">
            <v>C4100337</v>
          </cell>
        </row>
        <row r="1035">
          <cell r="B1035" t="str">
            <v>YEC3904733Bakhjul</v>
          </cell>
          <cell r="C1035" t="str">
            <v>YEC3904733</v>
          </cell>
          <cell r="D1035">
            <v>2018</v>
          </cell>
          <cell r="E1035">
            <v>22</v>
          </cell>
          <cell r="F1035" t="str">
            <v>0220</v>
          </cell>
          <cell r="G1035" t="str">
            <v>F002</v>
          </cell>
          <cell r="H1035" t="str">
            <v>Rear hub</v>
          </cell>
          <cell r="I1035" t="str">
            <v>Bakhjul</v>
          </cell>
          <cell r="J1035" t="str">
            <v>C4405342 FREEHUB, CL-1422 36H 8/9/10-SPEED OLD:135MM AXLE:146MM      QR:170MM, FOR CENTER LOCK DISC BRAKE    W/O ROTOR MOUNT COVER, BLACK, BULK</v>
          </cell>
          <cell r="K1035" t="str">
            <v>C4405342</v>
          </cell>
          <cell r="L1035" t="str">
            <v>C4200298</v>
          </cell>
        </row>
        <row r="1036">
          <cell r="B1036" t="str">
            <v>YEC3904733Däck</v>
          </cell>
          <cell r="C1036" t="str">
            <v>YEC3904733</v>
          </cell>
          <cell r="D1036">
            <v>2018</v>
          </cell>
          <cell r="E1036">
            <v>23</v>
          </cell>
          <cell r="F1036" t="str">
            <v>0230</v>
          </cell>
          <cell r="G1036" t="str">
            <v>F003</v>
          </cell>
          <cell r="H1036" t="str">
            <v>Tire</v>
          </cell>
          <cell r="I1036" t="str">
            <v>Däck</v>
          </cell>
          <cell r="J1036" t="str">
            <v>C4906301 700X37C Duramax X-3 E-bike TYR PERGO E H-480</v>
          </cell>
          <cell r="K1036" t="str">
            <v>C4906301</v>
          </cell>
          <cell r="L1036" t="str">
            <v>C4900410</v>
          </cell>
        </row>
        <row r="1037">
          <cell r="B1037" t="str">
            <v>YEC3904733Skärmar set</v>
          </cell>
          <cell r="C1037" t="str">
            <v>YEC3904733</v>
          </cell>
          <cell r="D1037">
            <v>2018</v>
          </cell>
          <cell r="E1037">
            <v>24</v>
          </cell>
          <cell r="F1037" t="str">
            <v>0240</v>
          </cell>
          <cell r="G1037" t="str">
            <v>H003</v>
          </cell>
          <cell r="H1037" t="str">
            <v xml:space="preserve">Mudguard front   </v>
          </cell>
          <cell r="I1037" t="str">
            <v>Skärmar set</v>
          </cell>
          <cell r="J1037" t="str">
            <v>C8255845-BK FRONT(6648650030-0999)</v>
          </cell>
          <cell r="K1037" t="str">
            <v>C8255845-BK</v>
          </cell>
          <cell r="L1037" t="str">
            <v>C8256125-BK / C8255845-BK</v>
          </cell>
        </row>
        <row r="1038">
          <cell r="B1038" t="str">
            <v>YEC3904733Pakethållare</v>
          </cell>
          <cell r="C1038" t="str">
            <v>YEC3904733</v>
          </cell>
          <cell r="D1038">
            <v>2018</v>
          </cell>
          <cell r="E1038">
            <v>25</v>
          </cell>
          <cell r="F1038" t="str">
            <v>0250</v>
          </cell>
          <cell r="G1038" t="str">
            <v>H004</v>
          </cell>
          <cell r="H1038" t="str">
            <v>Carrier</v>
          </cell>
          <cell r="I1038" t="str">
            <v>Pakethållare</v>
          </cell>
          <cell r="J1038" t="str">
            <v>C8205747-BK Sport adj black w/bag support AVS</v>
          </cell>
          <cell r="K1038" t="str">
            <v>C8205747-BK</v>
          </cell>
          <cell r="L1038" t="str">
            <v>C8200052</v>
          </cell>
        </row>
        <row r="1039">
          <cell r="B1039" t="str">
            <v>YEC3904733Sadel</v>
          </cell>
          <cell r="C1039" t="str">
            <v>YEC3904733</v>
          </cell>
          <cell r="D1039">
            <v>2018</v>
          </cell>
          <cell r="E1039">
            <v>26</v>
          </cell>
          <cell r="F1039" t="str">
            <v>0260</v>
          </cell>
          <cell r="G1039" t="str">
            <v>G001</v>
          </cell>
          <cell r="H1039" t="str">
            <v>Saddle</v>
          </cell>
          <cell r="I1039" t="str">
            <v>Sadel</v>
          </cell>
          <cell r="J1039" t="str">
            <v>C7106126 TEC ACTIVIUS, LADY 2062 DRM PU MATT,NYLON BASE , BLACK STEEL RAIL W SCALE + CHECKERED RUBBER ON RAIL</v>
          </cell>
          <cell r="K1039" t="str">
            <v>C7106126</v>
          </cell>
          <cell r="L1039" t="str">
            <v>C7100524</v>
          </cell>
        </row>
        <row r="1040">
          <cell r="B1040" t="str">
            <v>YEC3904733Sadelstolpe</v>
          </cell>
          <cell r="C1040" t="str">
            <v>YEC3904733</v>
          </cell>
          <cell r="D1040">
            <v>2018</v>
          </cell>
          <cell r="E1040">
            <v>27</v>
          </cell>
          <cell r="F1040" t="str">
            <v>0270</v>
          </cell>
          <cell r="G1040" t="str">
            <v>G002</v>
          </cell>
          <cell r="H1040" t="str">
            <v>Seatpost</v>
          </cell>
          <cell r="I1040" t="str">
            <v>Sadelstolpe</v>
          </cell>
          <cell r="J1040" t="str">
            <v>C7205559 SP-620 27,2x350MM ALLOY ANODIZED BLACK w OBVIOUS LOGO</v>
          </cell>
          <cell r="K1040" t="str">
            <v>C7205559</v>
          </cell>
          <cell r="L1040" t="str">
            <v>C7200327-272</v>
          </cell>
        </row>
        <row r="1041">
          <cell r="B1041" t="str">
            <v>YEC3904733Sadelrörsklämma</v>
          </cell>
          <cell r="C1041" t="str">
            <v>YEC3904733</v>
          </cell>
          <cell r="D1041">
            <v>2018</v>
          </cell>
          <cell r="E1041">
            <v>28</v>
          </cell>
          <cell r="F1041" t="str">
            <v>0280</v>
          </cell>
          <cell r="G1041" t="str">
            <v>G003</v>
          </cell>
          <cell r="H1041" t="str">
            <v>Seat Clamp</v>
          </cell>
          <cell r="I1041" t="str">
            <v>Sadelrörsklämma</v>
          </cell>
          <cell r="J1041" t="str">
            <v>C7305002 L/C 31.8 MX27 shiny black</v>
          </cell>
          <cell r="K1041" t="str">
            <v>C7305002</v>
          </cell>
          <cell r="L1041" t="str">
            <v>C7300027-318</v>
          </cell>
        </row>
        <row r="1042">
          <cell r="B1042" t="str">
            <v>YEC3904733Framlampa</v>
          </cell>
          <cell r="C1042" t="str">
            <v>YEC3904733</v>
          </cell>
          <cell r="D1042">
            <v>2018</v>
          </cell>
          <cell r="E1042">
            <v>29</v>
          </cell>
          <cell r="F1042" t="str">
            <v>0290</v>
          </cell>
          <cell r="G1042" t="str">
            <v>H005</v>
          </cell>
          <cell r="H1042" t="str">
            <v>Front light</v>
          </cell>
          <cell r="I1042" t="str">
            <v>Framlampa</v>
          </cell>
          <cell r="J1042" t="str">
            <v xml:space="preserve">C8015191 JY-7070E 30LUX LED headlamp 6V, w/o bracket, 500mm cable with conector for Bafang , 3mm cable  </v>
          </cell>
          <cell r="K1042" t="str">
            <v>C8015191</v>
          </cell>
          <cell r="L1042" t="str">
            <v>C8015191</v>
          </cell>
        </row>
        <row r="1043">
          <cell r="B1043" t="str">
            <v>YEC3904733Baklampa</v>
          </cell>
          <cell r="C1043" t="str">
            <v>YEC3904733</v>
          </cell>
          <cell r="D1043">
            <v>2018</v>
          </cell>
          <cell r="E1043">
            <v>30</v>
          </cell>
          <cell r="F1043" t="str">
            <v>0300</v>
          </cell>
          <cell r="G1043" t="str">
            <v>H006</v>
          </cell>
          <cell r="H1043" t="str">
            <v>Light, Rear</v>
          </cell>
          <cell r="I1043" t="str">
            <v>Baklampa</v>
          </cell>
          <cell r="J1043" t="str">
            <v>C8015183 Buchel E-Bike 6V cc50 (EVI approved)</v>
          </cell>
          <cell r="K1043" t="str">
            <v>C8015183</v>
          </cell>
          <cell r="L1043" t="str">
            <v>C8015183</v>
          </cell>
        </row>
        <row r="1044">
          <cell r="B1044" t="str">
            <v>YEC3904733Låssats</v>
          </cell>
          <cell r="C1044" t="str">
            <v>YEC3904733</v>
          </cell>
          <cell r="D1044">
            <v>2018</v>
          </cell>
          <cell r="E1044">
            <v>31</v>
          </cell>
          <cell r="F1044" t="str">
            <v>0310</v>
          </cell>
          <cell r="G1044" t="str">
            <v>H007</v>
          </cell>
          <cell r="H1044" t="str">
            <v>Lock</v>
          </cell>
          <cell r="I1044" t="str">
            <v>Låssats</v>
          </cell>
          <cell r="J1044" t="str">
            <v>C8405055 AXA SOLID PLUS BLACK</v>
          </cell>
          <cell r="K1044" t="str">
            <v>C8405055</v>
          </cell>
          <cell r="L1044" t="str">
            <v>C8400053</v>
          </cell>
        </row>
        <row r="1045">
          <cell r="B1045" t="str">
            <v>YEC3904733Stöd</v>
          </cell>
          <cell r="C1045" t="str">
            <v>YEC3904733</v>
          </cell>
          <cell r="D1045">
            <v>2018</v>
          </cell>
          <cell r="E1045">
            <v>32</v>
          </cell>
          <cell r="F1045" t="str">
            <v>0320</v>
          </cell>
          <cell r="G1045" t="str">
            <v>H008</v>
          </cell>
          <cell r="H1045" t="str">
            <v>Kick stand</v>
          </cell>
          <cell r="I1045" t="str">
            <v>Stöd</v>
          </cell>
          <cell r="J1045" t="str">
            <v xml:space="preserve">C8105214 Atran Stylo adjustable all black </v>
          </cell>
          <cell r="K1045" t="str">
            <v>C8105214</v>
          </cell>
          <cell r="L1045" t="str">
            <v>C8100036</v>
          </cell>
        </row>
        <row r="1046">
          <cell r="B1046" t="str">
            <v>YEC3904733Korg</v>
          </cell>
          <cell r="C1046" t="str">
            <v>YEC3904733</v>
          </cell>
          <cell r="D1046">
            <v>2018</v>
          </cell>
          <cell r="E1046">
            <v>33</v>
          </cell>
          <cell r="F1046" t="str">
            <v>0330</v>
          </cell>
          <cell r="G1046" t="str">
            <v>H009</v>
          </cell>
          <cell r="H1046" t="str">
            <v>Basket / Fr carrier</v>
          </cell>
          <cell r="I1046" t="str">
            <v>Korg</v>
          </cell>
          <cell r="K1046" t="str">
            <v>EMPTY</v>
          </cell>
          <cell r="L1046" t="e">
            <v>#N/A</v>
          </cell>
        </row>
        <row r="1047">
          <cell r="B1047" t="str">
            <v>YEC3904733Pedaler</v>
          </cell>
          <cell r="C1047" t="str">
            <v>YEC3904733</v>
          </cell>
          <cell r="D1047">
            <v>2018</v>
          </cell>
          <cell r="E1047">
            <v>34</v>
          </cell>
          <cell r="F1047" t="str">
            <v>0340</v>
          </cell>
          <cell r="G1047" t="str">
            <v>E005</v>
          </cell>
          <cell r="H1047" t="str">
            <v xml:space="preserve">Pedal </v>
          </cell>
          <cell r="I1047" t="str">
            <v>Pedaler</v>
          </cell>
          <cell r="J1047" t="str">
            <v>C3505222 PDS PLbk SD  916 VP-821</v>
          </cell>
          <cell r="K1047" t="str">
            <v>C3505222</v>
          </cell>
          <cell r="L1047" t="str">
            <v>C3500059</v>
          </cell>
        </row>
        <row r="1048">
          <cell r="B1048" t="str">
            <v>YEC3904733Motor</v>
          </cell>
          <cell r="C1048" t="str">
            <v>YEC3904733</v>
          </cell>
          <cell r="D1048">
            <v>2018</v>
          </cell>
          <cell r="E1048">
            <v>35</v>
          </cell>
          <cell r="F1048" t="str">
            <v>0350</v>
          </cell>
          <cell r="G1048" t="str">
            <v>J001</v>
          </cell>
          <cell r="H1048" t="str">
            <v>DRIVE UNIT:</v>
          </cell>
          <cell r="I1048" t="str">
            <v>Motor</v>
          </cell>
          <cell r="J1048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1048" t="str">
            <v>C8705068-1-01A</v>
          </cell>
          <cell r="L1048" t="str">
            <v>C8705068-1-01</v>
          </cell>
        </row>
        <row r="1049">
          <cell r="B1049" t="str">
            <v>YEC3904733Display</v>
          </cell>
          <cell r="C1049" t="str">
            <v>YEC3904733</v>
          </cell>
          <cell r="D1049">
            <v>2018</v>
          </cell>
          <cell r="E1049">
            <v>36</v>
          </cell>
          <cell r="F1049" t="str">
            <v>0360</v>
          </cell>
          <cell r="G1049" t="str">
            <v>J004</v>
          </cell>
          <cell r="H1049" t="str">
            <v>DISPLAY:</v>
          </cell>
          <cell r="I1049" t="str">
            <v>Display</v>
          </cell>
          <cell r="J1049" t="str">
            <v>C8705065-1-27S LCD C10,Silver Alloy e-going logo.cable length:500mm. cable length for switch:200mm,    Chip for BESST system. New dual pivot bracket with 2 plastic inserts (Ø22,2/25,4).</v>
          </cell>
          <cell r="K1049" t="str">
            <v>C8705065-1-27S</v>
          </cell>
          <cell r="L1049" t="str">
            <v>C8705068-1-27S</v>
          </cell>
        </row>
        <row r="1050">
          <cell r="B1050" t="str">
            <v>YEC3904733EB-Bus kabel</v>
          </cell>
          <cell r="C1050" t="str">
            <v>YEC3904733</v>
          </cell>
          <cell r="D1050">
            <v>2018</v>
          </cell>
          <cell r="E1050">
            <v>37</v>
          </cell>
          <cell r="F1050" t="str">
            <v>0370</v>
          </cell>
          <cell r="G1050" t="str">
            <v>J005</v>
          </cell>
          <cell r="H1050" t="str">
            <v>EB-BUS CABLE:</v>
          </cell>
          <cell r="I1050" t="str">
            <v>EB-Bus kabel</v>
          </cell>
          <cell r="J1050" t="str">
            <v>C8705068-1-04-01, 5PIN ( 1340mm ) CONNECT TO CONTROLLER, OTHER SIDE TO DISPLAY, LIGHTING SETS</v>
          </cell>
          <cell r="K1050" t="str">
            <v>C8705068-1-04-01</v>
          </cell>
          <cell r="L1050" t="e">
            <v>#N/A</v>
          </cell>
        </row>
        <row r="1051">
          <cell r="B1051" t="str">
            <v>YEC3904733Motorkabel</v>
          </cell>
          <cell r="C1051" t="str">
            <v>YEC3904733</v>
          </cell>
          <cell r="D1051">
            <v>2018</v>
          </cell>
          <cell r="E1051">
            <v>38</v>
          </cell>
          <cell r="F1051" t="str">
            <v>0380</v>
          </cell>
          <cell r="G1051" t="str">
            <v>J006</v>
          </cell>
          <cell r="H1051" t="str">
            <v>POWER CABLE:</v>
          </cell>
          <cell r="I1051" t="str">
            <v>Motorkabel</v>
          </cell>
          <cell r="K1051" t="str">
            <v>C8705068-1-04-2</v>
          </cell>
          <cell r="L1051" t="str">
            <v>C8705068-1-04-2</v>
          </cell>
        </row>
        <row r="1052">
          <cell r="B1052" t="str">
            <v>YEC3904733Kabel framlampa</v>
          </cell>
          <cell r="C1052" t="str">
            <v>YEC3904733</v>
          </cell>
          <cell r="D1052">
            <v>2018</v>
          </cell>
          <cell r="E1052">
            <v>39</v>
          </cell>
          <cell r="F1052" t="str">
            <v>0390</v>
          </cell>
          <cell r="G1052" t="str">
            <v>J007</v>
          </cell>
          <cell r="H1052" t="str">
            <v>F. LIGHT CABLE:</v>
          </cell>
          <cell r="I1052" t="str">
            <v>Kabel framlampa</v>
          </cell>
          <cell r="J1052" t="str">
            <v>C8705068-1-04-06, FOR FRONT LIGHT : 1200mm</v>
          </cell>
          <cell r="K1052" t="str">
            <v>C8705068-1-04-6</v>
          </cell>
          <cell r="L1052" t="str">
            <v>C8705068-1-04-6</v>
          </cell>
        </row>
        <row r="1053">
          <cell r="B1053" t="str">
            <v>YEC3904733Kabel baklampa</v>
          </cell>
          <cell r="C1053" t="str">
            <v>YEC3904733</v>
          </cell>
          <cell r="D1053">
            <v>2018</v>
          </cell>
          <cell r="E1053">
            <v>40</v>
          </cell>
          <cell r="F1053" t="str">
            <v>0400</v>
          </cell>
          <cell r="G1053" t="str">
            <v>J008</v>
          </cell>
          <cell r="H1053" t="str">
            <v>R. LIGHT CABLE:</v>
          </cell>
          <cell r="I1053" t="str">
            <v>Kabel baklampa</v>
          </cell>
          <cell r="J1053" t="str">
            <v xml:space="preserve">C8705068-1-04-8  -&gt; C8705058-1-0415 </v>
          </cell>
          <cell r="K1053" t="str">
            <v>C8705068-1-04-8</v>
          </cell>
          <cell r="L1053" t="str">
            <v>C8705068-1-04-8</v>
          </cell>
        </row>
        <row r="1054">
          <cell r="B1054" t="str">
            <v>YEC3904733Hastighetssensor</v>
          </cell>
          <cell r="C1054" t="str">
            <v>YEC3904733</v>
          </cell>
          <cell r="D1054">
            <v>2018</v>
          </cell>
          <cell r="E1054">
            <v>41</v>
          </cell>
          <cell r="F1054" t="str">
            <v>0410</v>
          </cell>
          <cell r="G1054" t="str">
            <v>J009</v>
          </cell>
          <cell r="H1054" t="str">
            <v>SPEED SENSOR:</v>
          </cell>
          <cell r="I1054" t="str">
            <v>Hastighetssensor</v>
          </cell>
          <cell r="J1054" t="str">
            <v>C8705068-1-0411, DETECTING WHEEL RPM, CABLE LENGTH:70mm, C8705068-1-04-10 Extension cable for speed sensor: 350mm HIGO/KST at motor end</v>
          </cell>
          <cell r="K1054" t="str">
            <v>C8705068-1-0411</v>
          </cell>
          <cell r="L1054" t="str">
            <v>C8705068-1-0411</v>
          </cell>
        </row>
        <row r="1055">
          <cell r="B1055" t="str">
            <v>YEC3904733Batteri</v>
          </cell>
          <cell r="C1055" t="str">
            <v>YEC3904733</v>
          </cell>
          <cell r="D1055">
            <v>2018</v>
          </cell>
          <cell r="E1055">
            <v>42</v>
          </cell>
          <cell r="F1055" t="str">
            <v>0420</v>
          </cell>
          <cell r="G1055" t="str">
            <v>J002</v>
          </cell>
          <cell r="H1055" t="str">
            <v>BATTERY:</v>
          </cell>
          <cell r="I1055" t="str">
            <v>Batteri</v>
          </cell>
          <cell r="J1055" t="str">
            <v>C8705058-3-11EA, SF-06 36V / 11.6Ah w/o logo WITH SMART BMS, Crescent E-GOING GRAPHIC ready for EG Access</v>
          </cell>
          <cell r="K1055" t="str">
            <v>C8705058-3-11EA</v>
          </cell>
          <cell r="L1055" t="str">
            <v>C8705058-3-11EA</v>
          </cell>
        </row>
        <row r="1056">
          <cell r="B1056" t="str">
            <v>YEC3904733Batterihållare</v>
          </cell>
          <cell r="C1056" t="str">
            <v>YEC3904733</v>
          </cell>
          <cell r="D1056">
            <v>2018</v>
          </cell>
          <cell r="E1056">
            <v>43</v>
          </cell>
          <cell r="F1056" t="str">
            <v>0430</v>
          </cell>
          <cell r="G1056" t="str">
            <v>J003</v>
          </cell>
          <cell r="H1056" t="str">
            <v>BATTERY HOLDER/Slider</v>
          </cell>
          <cell r="I1056" t="str">
            <v>Batterihållare</v>
          </cell>
          <cell r="K1056" t="str">
            <v>C8705058-5</v>
          </cell>
          <cell r="L1056" t="str">
            <v>C8705058-5</v>
          </cell>
        </row>
        <row r="1057">
          <cell r="B1057" t="str">
            <v>YEC3904733Batteriladdare</v>
          </cell>
          <cell r="C1057" t="str">
            <v>YEC3904733</v>
          </cell>
          <cell r="D1057">
            <v>2018</v>
          </cell>
          <cell r="E1057">
            <v>44</v>
          </cell>
          <cell r="F1057" t="str">
            <v>0440</v>
          </cell>
          <cell r="G1057" t="str">
            <v>J010</v>
          </cell>
          <cell r="H1057" t="str">
            <v>CHARGER:</v>
          </cell>
          <cell r="I1057" t="str">
            <v>Batteriladdare</v>
          </cell>
          <cell r="J1057" t="str">
            <v>C8705058-02, (CHARGER 2A    # NO:CZ2AG2JE7)  CHARGER FOR PHYLION BATTERY</v>
          </cell>
          <cell r="K1057" t="str">
            <v>C8705058-02</v>
          </cell>
          <cell r="L1057" t="str">
            <v>C8705058-02</v>
          </cell>
        </row>
        <row r="1058">
          <cell r="B1058" t="str">
            <v>YEC3904733Kontrollbox</v>
          </cell>
          <cell r="C1058" t="str">
            <v>YEC3904733</v>
          </cell>
          <cell r="D1058">
            <v>2018</v>
          </cell>
          <cell r="E1058">
            <v>45</v>
          </cell>
          <cell r="F1058" t="str">
            <v>0450</v>
          </cell>
          <cell r="G1058" t="str">
            <v>J011</v>
          </cell>
          <cell r="H1058" t="str">
            <v>Controller</v>
          </cell>
          <cell r="I1058" t="str">
            <v>Kontrollbox</v>
          </cell>
          <cell r="J1058" t="str">
            <v>included into the motor</v>
          </cell>
          <cell r="K1058" t="str">
            <v>C8705068-1-12</v>
          </cell>
          <cell r="L1058" t="str">
            <v>C8705068-1-12</v>
          </cell>
        </row>
        <row r="1059">
          <cell r="B1059" t="str">
            <v>YEC3904733Växelöra</v>
          </cell>
          <cell r="C1059" t="str">
            <v>YEC3904733</v>
          </cell>
          <cell r="D1059">
            <v>2018</v>
          </cell>
          <cell r="E1059">
            <v>46</v>
          </cell>
          <cell r="F1059" t="str">
            <v>0460</v>
          </cell>
          <cell r="G1059" t="str">
            <v>D005</v>
          </cell>
          <cell r="H1059" t="str">
            <v>Gear hanger</v>
          </cell>
          <cell r="I1059" t="str">
            <v>Växelöra</v>
          </cell>
          <cell r="K1059" t="str">
            <v>C1350087</v>
          </cell>
          <cell r="L1059" t="str">
            <v>C1350087</v>
          </cell>
        </row>
        <row r="1060">
          <cell r="B1060" t="str">
            <v>YEC3905132RAM</v>
          </cell>
          <cell r="C1060" t="str">
            <v>YEC3905132</v>
          </cell>
          <cell r="D1060">
            <v>2017</v>
          </cell>
          <cell r="E1060">
            <v>1</v>
          </cell>
          <cell r="F1060" t="str">
            <v>0010</v>
          </cell>
          <cell r="G1060" t="str">
            <v>A001</v>
          </cell>
          <cell r="H1060" t="str">
            <v>PAINTED FRAME</v>
          </cell>
          <cell r="I1060" t="str">
            <v>RAM</v>
          </cell>
          <cell r="J1060" t="str">
            <v>C7054-510-39032</v>
          </cell>
          <cell r="K1060" t="str">
            <v>C7054-510-39032</v>
          </cell>
          <cell r="L1060" t="e">
            <v>#N/A</v>
          </cell>
        </row>
        <row r="1061">
          <cell r="B1061" t="str">
            <v>YEC3905132Framgaffel</v>
          </cell>
          <cell r="C1061" t="str">
            <v>YEC3905132</v>
          </cell>
          <cell r="D1061">
            <v>2017</v>
          </cell>
          <cell r="E1061">
            <v>2</v>
          </cell>
          <cell r="F1061" t="str">
            <v>0020</v>
          </cell>
          <cell r="G1061" t="str">
            <v>A002</v>
          </cell>
          <cell r="H1061" t="str">
            <v>PAINTED FORK</v>
          </cell>
          <cell r="I1061" t="str">
            <v>Framgaffel</v>
          </cell>
          <cell r="K1061" t="str">
            <v>FORK</v>
          </cell>
          <cell r="L1061" t="e">
            <v>#N/A</v>
          </cell>
        </row>
        <row r="1062">
          <cell r="B1062" t="str">
            <v>YEC3905132Styrlager</v>
          </cell>
          <cell r="C1062" t="str">
            <v>YEC3905132</v>
          </cell>
          <cell r="D1062">
            <v>2017</v>
          </cell>
          <cell r="E1062">
            <v>3</v>
          </cell>
          <cell r="F1062" t="str">
            <v>0030</v>
          </cell>
          <cell r="G1062" t="str">
            <v>B001</v>
          </cell>
          <cell r="H1062" t="str">
            <v>Head Set</v>
          </cell>
          <cell r="I1062" t="str">
            <v>Styrlager</v>
          </cell>
          <cell r="J1062" t="str">
            <v xml:space="preserve">C2105069 HST STbk 1"18 iA 9 44  TH-N10P w/o cap, + C2105053 Black w/o graphic </v>
          </cell>
          <cell r="K1062" t="str">
            <v>C2105069</v>
          </cell>
          <cell r="L1062" t="str">
            <v>C2100160</v>
          </cell>
        </row>
        <row r="1063">
          <cell r="B1063" t="str">
            <v xml:space="preserve">YEC3905132Styrstam </v>
          </cell>
          <cell r="C1063" t="str">
            <v>YEC3905132</v>
          </cell>
          <cell r="D1063">
            <v>2017</v>
          </cell>
          <cell r="E1063">
            <v>4</v>
          </cell>
          <cell r="F1063" t="str">
            <v>0040</v>
          </cell>
          <cell r="G1063" t="str">
            <v>B002</v>
          </cell>
          <cell r="H1063" t="str">
            <v>Handlebar Stem</v>
          </cell>
          <cell r="I1063" t="str">
            <v xml:space="preserve">Styrstam </v>
          </cell>
          <cell r="J1063" t="str">
            <v>C2205503-090 AS-TEC3  ALLOY BAR BORE:31.8MM ID: 28.6MM, 7DEG, (EN-M), ,STAINLESS BOLT  ED BLACK W/OBVIOUS LOGO EXT: 90MM EN:14766</v>
          </cell>
          <cell r="K1063" t="str">
            <v>C2205503-090</v>
          </cell>
          <cell r="L1063" t="str">
            <v>C2200152-090</v>
          </cell>
        </row>
        <row r="1064">
          <cell r="B1064" t="str">
            <v>YEC3905132Styre</v>
          </cell>
          <cell r="C1064" t="str">
            <v>YEC3905132</v>
          </cell>
          <cell r="D1064">
            <v>2017</v>
          </cell>
          <cell r="E1064">
            <v>5</v>
          </cell>
          <cell r="F1064" t="str">
            <v>0050</v>
          </cell>
          <cell r="G1064" t="str">
            <v>B003</v>
          </cell>
          <cell r="H1064" t="str">
            <v>Handelbar</v>
          </cell>
          <cell r="I1064" t="str">
            <v>Styre</v>
          </cell>
          <cell r="J1064" t="str">
            <v xml:space="preserve">C2305979 HB-FB12  FLAT BAR ALLOY 6061 DB, 31.8MM W:620MM, 5D, ANODIZED GREY W/OBVIOUS LOGO  </v>
          </cell>
          <cell r="K1064" t="str">
            <v>C2305979</v>
          </cell>
          <cell r="L1064" t="str">
            <v>C2300248</v>
          </cell>
        </row>
        <row r="1065">
          <cell r="B1065" t="str">
            <v>YEC3905132Bromsgrepp H</v>
          </cell>
          <cell r="C1065" t="str">
            <v>YEC3905132</v>
          </cell>
          <cell r="D1065">
            <v>2017</v>
          </cell>
          <cell r="E1065">
            <v>6</v>
          </cell>
          <cell r="F1065" t="str">
            <v>0060</v>
          </cell>
          <cell r="G1065" t="str">
            <v>C002</v>
          </cell>
          <cell r="H1065" t="str">
            <v>Brake Lever R</v>
          </cell>
          <cell r="I1065" t="str">
            <v>Bromsgrepp H</v>
          </cell>
          <cell r="J1065" t="str">
            <v>inkl in brake</v>
          </cell>
          <cell r="K1065" t="str">
            <v>Shimano</v>
          </cell>
          <cell r="L1065" t="str">
            <v>Kontakta SHIMANO</v>
          </cell>
        </row>
        <row r="1066">
          <cell r="B1066" t="str">
            <v>YEC3905132Bromsgrepp V</v>
          </cell>
          <cell r="C1066" t="str">
            <v>YEC3905132</v>
          </cell>
          <cell r="D1066">
            <v>2017</v>
          </cell>
          <cell r="E1066">
            <v>7</v>
          </cell>
          <cell r="F1066" t="str">
            <v>0070</v>
          </cell>
          <cell r="G1066" t="str">
            <v>C001</v>
          </cell>
          <cell r="H1066" t="str">
            <v>Brake Lever L</v>
          </cell>
          <cell r="I1066" t="str">
            <v>Bromsgrepp V</v>
          </cell>
          <cell r="J1066" t="str">
            <v>inkl in brake</v>
          </cell>
          <cell r="K1066" t="str">
            <v>Shimano</v>
          </cell>
          <cell r="L1066" t="str">
            <v>Kontakta SHIMANO</v>
          </cell>
        </row>
        <row r="1067">
          <cell r="B1067" t="str">
            <v>YEC3905132Växelreglage H</v>
          </cell>
          <cell r="C1067" t="str">
            <v>YEC3905132</v>
          </cell>
          <cell r="D1067">
            <v>2017</v>
          </cell>
          <cell r="E1067">
            <v>8</v>
          </cell>
          <cell r="F1067" t="str">
            <v>0080</v>
          </cell>
          <cell r="G1067" t="str">
            <v>D002</v>
          </cell>
          <cell r="H1067" t="str">
            <v>Shift Lever R</v>
          </cell>
          <cell r="I1067" t="str">
            <v>Växelreglage H</v>
          </cell>
          <cell r="J1067" t="str">
            <v>KSLM610RA SL 10R STbk TRG 2050 DEORE SHI'2014</v>
          </cell>
          <cell r="K1067" t="str">
            <v>KSLM610RA</v>
          </cell>
          <cell r="L1067" t="str">
            <v>Kontakta SHIMANO</v>
          </cell>
        </row>
        <row r="1068">
          <cell r="B1068" t="str">
            <v>YEC3905132Växelreglage V</v>
          </cell>
          <cell r="C1068" t="str">
            <v>YEC3905132</v>
          </cell>
          <cell r="D1068">
            <v>2017</v>
          </cell>
          <cell r="E1068">
            <v>9</v>
          </cell>
          <cell r="F1068" t="str">
            <v>0090</v>
          </cell>
          <cell r="G1068" t="str">
            <v>D001</v>
          </cell>
          <cell r="H1068" t="str">
            <v>Shift Lever L</v>
          </cell>
          <cell r="I1068" t="str">
            <v>Växelreglage V</v>
          </cell>
          <cell r="L1068" t="e">
            <v>#N/A</v>
          </cell>
        </row>
        <row r="1069">
          <cell r="B1069" t="str">
            <v>YEC3905132Handtag par</v>
          </cell>
          <cell r="C1069" t="str">
            <v>YEC3905132</v>
          </cell>
          <cell r="D1069">
            <v>2017</v>
          </cell>
          <cell r="E1069">
            <v>10</v>
          </cell>
          <cell r="F1069" t="str">
            <v>0100</v>
          </cell>
          <cell r="G1069" t="str">
            <v>B004</v>
          </cell>
          <cell r="H1069" t="str">
            <v>Grip R</v>
          </cell>
          <cell r="I1069" t="str">
            <v>Handtag par</v>
          </cell>
          <cell r="J1069" t="str">
            <v>C2505504 TEC VLG-1600D2 130MM BLACK/GREY</v>
          </cell>
          <cell r="K1069" t="str">
            <v>C2505504</v>
          </cell>
          <cell r="L1069" t="str">
            <v>C2500188</v>
          </cell>
        </row>
        <row r="1070">
          <cell r="B1070" t="str">
            <v>YEC3905132Frambroms</v>
          </cell>
          <cell r="C1070" t="str">
            <v>YEC3905132</v>
          </cell>
          <cell r="D1070">
            <v>2017</v>
          </cell>
          <cell r="E1070">
            <v>11</v>
          </cell>
          <cell r="F1070" t="str">
            <v>0110</v>
          </cell>
          <cell r="G1070" t="str">
            <v>C003</v>
          </cell>
          <cell r="H1070" t="str">
            <v xml:space="preserve">Brake front </v>
          </cell>
          <cell r="I1070" t="str">
            <v>Frambroms</v>
          </cell>
          <cell r="J1070" t="str">
            <v>AM365JLFPRX070 DISC BRAKE ASSEMBLED SET/J-Kit,  BL-M365L(L), BR-M365L(F)  W/O ADAPTER, RESIN PAD,  700MM HOSE(SM-BH59 BLACK),   BLACK</v>
          </cell>
          <cell r="K1070" t="str">
            <v>AM365JLFPRX070</v>
          </cell>
          <cell r="L1070" t="str">
            <v>Kontakta SHIMANO</v>
          </cell>
        </row>
        <row r="1071">
          <cell r="B1071" t="str">
            <v>YEC3905132Bakbroms</v>
          </cell>
          <cell r="C1071" t="str">
            <v>YEC3905132</v>
          </cell>
          <cell r="D1071">
            <v>2017</v>
          </cell>
          <cell r="E1071">
            <v>12</v>
          </cell>
          <cell r="F1071" t="str">
            <v>0120</v>
          </cell>
          <cell r="G1071" t="str">
            <v>C004</v>
          </cell>
          <cell r="H1071" t="str">
            <v>Brake rear</v>
          </cell>
          <cell r="I1071" t="str">
            <v>Bakbroms</v>
          </cell>
          <cell r="J1071" t="str">
            <v>AM365JRRXRX145 DISC BRAKE ASSEMBLED SET/J-Kit,  BL-M365L(R), BR-M365L(R)  W/O ADAPTER, RESIN PAD,  1450MM HOSE(SM-BH59 BLACK),  BLACK</v>
          </cell>
          <cell r="K1071" t="str">
            <v>AM365JRRXRX145</v>
          </cell>
          <cell r="L1071" t="str">
            <v>Kontakta SHIMANO</v>
          </cell>
        </row>
        <row r="1072">
          <cell r="B1072" t="str">
            <v>YEC3905132Vevlager</v>
          </cell>
          <cell r="C1072" t="str">
            <v>YEC3905132</v>
          </cell>
          <cell r="D1072">
            <v>2017</v>
          </cell>
          <cell r="E1072">
            <v>13</v>
          </cell>
          <cell r="F1072" t="str">
            <v>0130</v>
          </cell>
          <cell r="G1072" t="str">
            <v>E001</v>
          </cell>
          <cell r="H1072" t="str">
            <v xml:space="preserve">BB-set </v>
          </cell>
          <cell r="I1072" t="str">
            <v>Vevlager</v>
          </cell>
          <cell r="K1072" t="str">
            <v>INGÅR I MOTORN</v>
          </cell>
          <cell r="L1072" t="str">
            <v>Ingår i motorn</v>
          </cell>
        </row>
        <row r="1073">
          <cell r="B1073" t="str">
            <v>YEC3905132Vevparti</v>
          </cell>
          <cell r="C1073" t="str">
            <v>YEC3905132</v>
          </cell>
          <cell r="D1073">
            <v>2017</v>
          </cell>
          <cell r="E1073">
            <v>14</v>
          </cell>
          <cell r="F1073" t="str">
            <v>0140</v>
          </cell>
          <cell r="G1073" t="str">
            <v>E002</v>
          </cell>
          <cell r="H1073" t="str">
            <v>Front Chainwheel</v>
          </cell>
          <cell r="I1073" t="str">
            <v>Vevparti</v>
          </cell>
          <cell r="K1073" t="str">
            <v>C3305776-EG</v>
          </cell>
          <cell r="L1073" t="str">
            <v>C3305776-EG</v>
          </cell>
        </row>
        <row r="1074">
          <cell r="B1074" t="str">
            <v>YEC3905132Kedjeskydd</v>
          </cell>
          <cell r="C1074" t="str">
            <v>YEC3905132</v>
          </cell>
          <cell r="D1074">
            <v>2017</v>
          </cell>
          <cell r="E1074">
            <v>15</v>
          </cell>
          <cell r="F1074" t="str">
            <v>0150</v>
          </cell>
          <cell r="G1074" t="str">
            <v>H001</v>
          </cell>
          <cell r="H1074" t="str">
            <v>Chain guard</v>
          </cell>
          <cell r="I1074" t="str">
            <v>Kedjeskydd</v>
          </cell>
          <cell r="J1074" t="str">
            <v>Included in chainwheel</v>
          </cell>
          <cell r="K1074" t="str">
            <v>C8305639</v>
          </cell>
          <cell r="L1074" t="str">
            <v>C8305639</v>
          </cell>
        </row>
        <row r="1075">
          <cell r="B1075" t="str">
            <v>YEC3905132Kedjeskyddsfäste</v>
          </cell>
          <cell r="C1075" t="str">
            <v>YEC3905132</v>
          </cell>
          <cell r="D1075">
            <v>2017</v>
          </cell>
          <cell r="E1075">
            <v>16</v>
          </cell>
          <cell r="F1075" t="str">
            <v>0160</v>
          </cell>
          <cell r="G1075" t="str">
            <v>H002</v>
          </cell>
          <cell r="H1075" t="str">
            <v>Chain guard bracket</v>
          </cell>
          <cell r="I1075" t="str">
            <v>Kedjeskyddsfäste</v>
          </cell>
          <cell r="K1075" t="str">
            <v>Ingår i kedjeskyddet</v>
          </cell>
          <cell r="L1075" t="str">
            <v>Ingår i kedjeskyddet</v>
          </cell>
        </row>
        <row r="1076">
          <cell r="B1076" t="str">
            <v>YEC3905132Framväxel</v>
          </cell>
          <cell r="C1076" t="str">
            <v>YEC3905132</v>
          </cell>
          <cell r="D1076">
            <v>2017</v>
          </cell>
          <cell r="E1076">
            <v>17</v>
          </cell>
          <cell r="F1076" t="str">
            <v>0170</v>
          </cell>
          <cell r="G1076" t="str">
            <v>D003</v>
          </cell>
          <cell r="H1076" t="str">
            <v>Front Derailleur</v>
          </cell>
          <cell r="I1076" t="str">
            <v>Framväxel</v>
          </cell>
          <cell r="J1076" t="str">
            <v>w/o</v>
          </cell>
          <cell r="K1076" t="str">
            <v>EMPTY</v>
          </cell>
          <cell r="L1076" t="e">
            <v>#N/A</v>
          </cell>
        </row>
        <row r="1077">
          <cell r="B1077" t="str">
            <v>YEC3905132Bakväxel</v>
          </cell>
          <cell r="C1077" t="str">
            <v>YEC3905132</v>
          </cell>
          <cell r="D1077">
            <v>2017</v>
          </cell>
          <cell r="E1077">
            <v>18</v>
          </cell>
          <cell r="F1077" t="str">
            <v>0180</v>
          </cell>
          <cell r="G1077" t="str">
            <v>D004</v>
          </cell>
          <cell r="H1077" t="str">
            <v>Rear Derailleur</v>
          </cell>
          <cell r="I1077" t="str">
            <v>Bakväxel</v>
          </cell>
          <cell r="J1077" t="str">
            <v>KRDM592SGS DEORE RD FOR 9-SPEED,  SHADOW DESIGN DIRECT ATTACHMENT</v>
          </cell>
          <cell r="K1077" t="str">
            <v>KRDM592SGS</v>
          </cell>
          <cell r="L1077" t="str">
            <v>Kontakta SHIMANO</v>
          </cell>
        </row>
        <row r="1078">
          <cell r="B1078" t="str">
            <v>YEC3905132Kedja</v>
          </cell>
          <cell r="C1078" t="str">
            <v>YEC3905132</v>
          </cell>
          <cell r="D1078">
            <v>2017</v>
          </cell>
          <cell r="E1078">
            <v>19</v>
          </cell>
          <cell r="F1078" t="str">
            <v>0190</v>
          </cell>
          <cell r="G1078" t="str">
            <v>E003</v>
          </cell>
          <cell r="H1078" t="str">
            <v xml:space="preserve">Chain </v>
          </cell>
          <cell r="I1078" t="str">
            <v>Kedja</v>
          </cell>
          <cell r="J1078" t="str">
            <v>KCNE609010114, BICYCLE CHAIN FOR E-BIKE, REAR 10 SPD / FRONT SINGLE,              114 LINKS, W/END PIN</v>
          </cell>
          <cell r="K1078" t="str">
            <v>KCNE609010114</v>
          </cell>
          <cell r="L1078" t="str">
            <v>Kontakta SHIMANO</v>
          </cell>
        </row>
        <row r="1079">
          <cell r="B1079" t="str">
            <v>YEC3905132Kassett</v>
          </cell>
          <cell r="C1079" t="str">
            <v>YEC3905132</v>
          </cell>
          <cell r="D1079">
            <v>2017</v>
          </cell>
          <cell r="E1079">
            <v>20</v>
          </cell>
          <cell r="F1079" t="str">
            <v>0200</v>
          </cell>
          <cell r="G1079" t="str">
            <v>E004</v>
          </cell>
          <cell r="H1079" t="str">
            <v>Cassette Sprocket</v>
          </cell>
          <cell r="I1079" t="str">
            <v>Kassett</v>
          </cell>
          <cell r="J1079" t="str">
            <v xml:space="preserve">KCSHG5010136 CS-HG50-10S 11-36T </v>
          </cell>
          <cell r="K1079" t="str">
            <v>KCSHG5010136</v>
          </cell>
          <cell r="L1079" t="str">
            <v>Kontakta SHIMANO</v>
          </cell>
        </row>
        <row r="1080">
          <cell r="B1080" t="str">
            <v>YEC3905132Framhjul</v>
          </cell>
          <cell r="C1080" t="str">
            <v>YEC3905132</v>
          </cell>
          <cell r="D1080">
            <v>2017</v>
          </cell>
          <cell r="E1080">
            <v>21</v>
          </cell>
          <cell r="F1080" t="str">
            <v>0210</v>
          </cell>
          <cell r="G1080" t="str">
            <v>F001</v>
          </cell>
          <cell r="H1080" t="str">
            <v>Front hub</v>
          </cell>
          <cell r="I1080" t="str">
            <v>Framhjul</v>
          </cell>
          <cell r="J1080" t="str">
            <v>C4305164 FRONT HUB TEC, CL-1420  36H OLD:100MM AXEL:108MM  QR:133MM, FOR CENTER LOCK DISC BRAKE,   W/O ROTOR MOUNT COVER, BLACK, BULK</v>
          </cell>
          <cell r="K1080" t="str">
            <v>C4305164</v>
          </cell>
          <cell r="L1080" t="str">
            <v>C4100337</v>
          </cell>
        </row>
        <row r="1081">
          <cell r="B1081" t="str">
            <v>YEC3905132Bakhjul</v>
          </cell>
          <cell r="C1081" t="str">
            <v>YEC3905132</v>
          </cell>
          <cell r="D1081">
            <v>2017</v>
          </cell>
          <cell r="E1081">
            <v>22</v>
          </cell>
          <cell r="F1081" t="str">
            <v>0220</v>
          </cell>
          <cell r="G1081" t="str">
            <v>F002</v>
          </cell>
          <cell r="H1081" t="str">
            <v>Rear hub</v>
          </cell>
          <cell r="I1081" t="str">
            <v>Bakhjul</v>
          </cell>
          <cell r="J1081" t="str">
            <v>C4405314 FREEHUB TEC, CL-1422 36H 8/9/10-SPEED OLD:135MM AXLE:146MM      QR:170MM, FOR CENTER LOCK DISC BRAKE    W/O ROTOR MOUNT COVER, BLACK, BULK</v>
          </cell>
          <cell r="K1081" t="str">
            <v>C4405314</v>
          </cell>
          <cell r="L1081" t="str">
            <v>C4200298</v>
          </cell>
        </row>
        <row r="1082">
          <cell r="B1082" t="str">
            <v>YEC3905132Däck</v>
          </cell>
          <cell r="C1082" t="str">
            <v>YEC3905132</v>
          </cell>
          <cell r="D1082">
            <v>2017</v>
          </cell>
          <cell r="E1082">
            <v>23</v>
          </cell>
          <cell r="F1082" t="str">
            <v>0230</v>
          </cell>
          <cell r="G1082" t="str">
            <v>F003</v>
          </cell>
          <cell r="H1082" t="str">
            <v>Tire</v>
          </cell>
          <cell r="I1082" t="str">
            <v>Däck</v>
          </cell>
          <cell r="J1082" t="str">
            <v>C4906226 TYR 700X37C Duramax Regular UNDA H-481</v>
          </cell>
          <cell r="K1082" t="str">
            <v>C4906226</v>
          </cell>
          <cell r="L1082" t="str">
            <v>C4901085</v>
          </cell>
        </row>
        <row r="1083">
          <cell r="B1083" t="str">
            <v>YEC3905132Skärmar set</v>
          </cell>
          <cell r="C1083" t="str">
            <v>YEC3905132</v>
          </cell>
          <cell r="D1083">
            <v>2017</v>
          </cell>
          <cell r="E1083">
            <v>24</v>
          </cell>
          <cell r="F1083" t="str">
            <v>0240</v>
          </cell>
          <cell r="G1083" t="str">
            <v>H003</v>
          </cell>
          <cell r="H1083" t="str">
            <v xml:space="preserve">Mudguard front   </v>
          </cell>
          <cell r="I1083" t="str">
            <v>Skärmar set</v>
          </cell>
          <cell r="J1083" t="str">
            <v>C8255845-BK FRONT(6648650030-0999)</v>
          </cell>
          <cell r="K1083" t="str">
            <v>C8255845-BK</v>
          </cell>
          <cell r="L1083" t="str">
            <v>C8256125-BK / C8255845-BK</v>
          </cell>
        </row>
        <row r="1084">
          <cell r="B1084" t="str">
            <v>YEC3905132Pakethållare</v>
          </cell>
          <cell r="C1084" t="str">
            <v>YEC3905132</v>
          </cell>
          <cell r="D1084">
            <v>2017</v>
          </cell>
          <cell r="E1084">
            <v>25</v>
          </cell>
          <cell r="F1084" t="str">
            <v>0250</v>
          </cell>
          <cell r="G1084" t="str">
            <v>H004</v>
          </cell>
          <cell r="H1084" t="str">
            <v>Carrier</v>
          </cell>
          <cell r="I1084" t="str">
            <v>Pakethållare</v>
          </cell>
          <cell r="J1084" t="str">
            <v>W/O</v>
          </cell>
          <cell r="K1084" t="str">
            <v>C8205747-BK</v>
          </cell>
          <cell r="L1084" t="str">
            <v>C8200052</v>
          </cell>
        </row>
        <row r="1085">
          <cell r="B1085" t="str">
            <v>YEC3905132Sadel</v>
          </cell>
          <cell r="C1085" t="str">
            <v>YEC3905132</v>
          </cell>
          <cell r="D1085">
            <v>2017</v>
          </cell>
          <cell r="E1085">
            <v>26</v>
          </cell>
          <cell r="F1085" t="str">
            <v>0260</v>
          </cell>
          <cell r="G1085" t="str">
            <v>G001</v>
          </cell>
          <cell r="H1085" t="str">
            <v>Saddle</v>
          </cell>
          <cell r="I1085" t="str">
            <v>Sadel</v>
          </cell>
          <cell r="J1085" t="str">
            <v>C7106126 TEC ACTIVIUS, LADY 2062 DRM PU MATT,NYLON BASE , BLACK STEEL RAIL W SCALE + CHECKERED RUBBER ON RAIL</v>
          </cell>
          <cell r="K1085" t="str">
            <v>C7106126</v>
          </cell>
          <cell r="L1085" t="str">
            <v>C7100524</v>
          </cell>
        </row>
        <row r="1086">
          <cell r="B1086" t="str">
            <v>YEC3905132Sadelstolpe</v>
          </cell>
          <cell r="C1086" t="str">
            <v>YEC3905132</v>
          </cell>
          <cell r="D1086">
            <v>2017</v>
          </cell>
          <cell r="E1086">
            <v>27</v>
          </cell>
          <cell r="F1086" t="str">
            <v>0270</v>
          </cell>
          <cell r="G1086" t="str">
            <v>G002</v>
          </cell>
          <cell r="H1086" t="str">
            <v>Seatpost</v>
          </cell>
          <cell r="I1086" t="str">
            <v>Sadelstolpe</v>
          </cell>
          <cell r="J1086" t="str">
            <v>C7205559 SP-620 27,2x350MM ALLOY ANODIZED BLACK w OBVIOUS LOGO</v>
          </cell>
          <cell r="K1086" t="str">
            <v>C7205559</v>
          </cell>
          <cell r="L1086" t="str">
            <v>C7200327-272</v>
          </cell>
        </row>
        <row r="1087">
          <cell r="B1087" t="str">
            <v>YEC3905132Sadelrörsklämma</v>
          </cell>
          <cell r="C1087" t="str">
            <v>YEC3905132</v>
          </cell>
          <cell r="D1087">
            <v>2017</v>
          </cell>
          <cell r="E1087">
            <v>28</v>
          </cell>
          <cell r="F1087" t="str">
            <v>0280</v>
          </cell>
          <cell r="G1087" t="str">
            <v>G003</v>
          </cell>
          <cell r="H1087" t="str">
            <v>Seat Clamp</v>
          </cell>
          <cell r="I1087" t="str">
            <v>Sadelrörsklämma</v>
          </cell>
          <cell r="J1087" t="str">
            <v>C7305002 L/C 31.8 MX27 shiny black</v>
          </cell>
          <cell r="K1087" t="str">
            <v>C7305002</v>
          </cell>
          <cell r="L1087" t="str">
            <v>C7300027-318</v>
          </cell>
        </row>
        <row r="1088">
          <cell r="B1088" t="str">
            <v>YEC3905132Framlampa</v>
          </cell>
          <cell r="C1088" t="str">
            <v>YEC3905132</v>
          </cell>
          <cell r="D1088">
            <v>2017</v>
          </cell>
          <cell r="E1088">
            <v>29</v>
          </cell>
          <cell r="F1088" t="str">
            <v>0290</v>
          </cell>
          <cell r="G1088" t="str">
            <v>H005</v>
          </cell>
          <cell r="H1088" t="str">
            <v>Front light</v>
          </cell>
          <cell r="I1088" t="str">
            <v>Framlampa</v>
          </cell>
          <cell r="K1088" t="str">
            <v>C8015191</v>
          </cell>
          <cell r="L1088" t="str">
            <v>C8015191</v>
          </cell>
        </row>
        <row r="1089">
          <cell r="B1089" t="str">
            <v>YEC3905132Baklampa</v>
          </cell>
          <cell r="C1089" t="str">
            <v>YEC3905132</v>
          </cell>
          <cell r="D1089">
            <v>2017</v>
          </cell>
          <cell r="E1089">
            <v>30</v>
          </cell>
          <cell r="F1089" t="str">
            <v>0300</v>
          </cell>
          <cell r="G1089" t="str">
            <v>H006</v>
          </cell>
          <cell r="H1089" t="str">
            <v>Light, Rear</v>
          </cell>
          <cell r="I1089" t="str">
            <v>Baklampa</v>
          </cell>
          <cell r="K1089" t="str">
            <v>EMPTY</v>
          </cell>
          <cell r="L1089" t="e">
            <v>#N/A</v>
          </cell>
        </row>
        <row r="1090">
          <cell r="B1090" t="str">
            <v>YEC3905132Låssats</v>
          </cell>
          <cell r="C1090" t="str">
            <v>YEC3905132</v>
          </cell>
          <cell r="D1090">
            <v>2017</v>
          </cell>
          <cell r="E1090">
            <v>31</v>
          </cell>
          <cell r="F1090" t="str">
            <v>0310</v>
          </cell>
          <cell r="G1090" t="str">
            <v>H007</v>
          </cell>
          <cell r="H1090" t="str">
            <v>Lock</v>
          </cell>
          <cell r="I1090" t="str">
            <v>Låssats</v>
          </cell>
          <cell r="J1090" t="str">
            <v>C8405055 AXA SOLID PLUS BLACK</v>
          </cell>
          <cell r="K1090" t="str">
            <v>C8405055</v>
          </cell>
          <cell r="L1090" t="str">
            <v>C8400053</v>
          </cell>
        </row>
        <row r="1091">
          <cell r="B1091" t="str">
            <v>YEC3905132Stöd</v>
          </cell>
          <cell r="C1091" t="str">
            <v>YEC3905132</v>
          </cell>
          <cell r="D1091">
            <v>2017</v>
          </cell>
          <cell r="E1091">
            <v>32</v>
          </cell>
          <cell r="F1091" t="str">
            <v>0320</v>
          </cell>
          <cell r="G1091" t="str">
            <v>H008</v>
          </cell>
          <cell r="H1091" t="str">
            <v>Kick stand</v>
          </cell>
          <cell r="I1091" t="str">
            <v>Stöd</v>
          </cell>
          <cell r="J1091" t="str">
            <v xml:space="preserve">C8105214 Atran Stylo adjustable all black </v>
          </cell>
          <cell r="K1091" t="str">
            <v>C8105214</v>
          </cell>
          <cell r="L1091" t="str">
            <v>C8100036</v>
          </cell>
        </row>
        <row r="1092">
          <cell r="B1092" t="str">
            <v>YEC3905132Korg</v>
          </cell>
          <cell r="C1092" t="str">
            <v>YEC3905132</v>
          </cell>
          <cell r="D1092">
            <v>2017</v>
          </cell>
          <cell r="E1092">
            <v>33</v>
          </cell>
          <cell r="F1092" t="str">
            <v>0330</v>
          </cell>
          <cell r="G1092" t="str">
            <v>H009</v>
          </cell>
          <cell r="H1092" t="str">
            <v>Basket / Fr carrier</v>
          </cell>
          <cell r="I1092" t="str">
            <v>Korg</v>
          </cell>
          <cell r="K1092" t="str">
            <v>EMPTY</v>
          </cell>
          <cell r="L1092" t="e">
            <v>#N/A</v>
          </cell>
        </row>
        <row r="1093">
          <cell r="B1093" t="str">
            <v>YEC3905132Pedaler</v>
          </cell>
          <cell r="C1093" t="str">
            <v>YEC3905132</v>
          </cell>
          <cell r="D1093">
            <v>2017</v>
          </cell>
          <cell r="E1093">
            <v>34</v>
          </cell>
          <cell r="F1093" t="str">
            <v>0340</v>
          </cell>
          <cell r="G1093" t="str">
            <v>E005</v>
          </cell>
          <cell r="H1093" t="str">
            <v xml:space="preserve">Pedal </v>
          </cell>
          <cell r="I1093" t="str">
            <v>Pedaler</v>
          </cell>
          <cell r="J1093" t="str">
            <v>C3505129 NWL-91 BORON AXLE ED BLACK STEEL CAGE</v>
          </cell>
          <cell r="K1093" t="str">
            <v>C3505129</v>
          </cell>
          <cell r="L1093" t="str">
            <v>C3500033</v>
          </cell>
        </row>
        <row r="1094">
          <cell r="B1094" t="str">
            <v>YEC3905132Motor</v>
          </cell>
          <cell r="C1094" t="str">
            <v>YEC3905132</v>
          </cell>
          <cell r="D1094">
            <v>2017</v>
          </cell>
          <cell r="E1094">
            <v>35</v>
          </cell>
          <cell r="F1094" t="str">
            <v>0350</v>
          </cell>
          <cell r="G1094" t="str">
            <v>J001</v>
          </cell>
          <cell r="H1094" t="str">
            <v>DRIVE UNIT:</v>
          </cell>
          <cell r="I1094" t="str">
            <v>Motor</v>
          </cell>
          <cell r="J1094" t="str">
            <v xml:space="preserve">C8705068-1-01, 36V,250W MOTOR, CONTROLLER, PEDAL ( SPEED&amp;TORQUE ) SENSOR INTERGATED. ASSIST SPEED: 25KM/H, 8 PIN FOR EB-BUS, 3 PIN FOR SPEED SENSOR, </v>
          </cell>
          <cell r="K1094" t="str">
            <v>C8705068-1-01</v>
          </cell>
          <cell r="L1094" t="str">
            <v>C8705068-1-01</v>
          </cell>
        </row>
        <row r="1095">
          <cell r="B1095" t="str">
            <v>YEC3905132Display</v>
          </cell>
          <cell r="C1095" t="str">
            <v>YEC3905132</v>
          </cell>
          <cell r="D1095">
            <v>2017</v>
          </cell>
          <cell r="E1095">
            <v>36</v>
          </cell>
          <cell r="F1095" t="str">
            <v>0360</v>
          </cell>
          <cell r="G1095" t="str">
            <v>J004</v>
          </cell>
          <cell r="H1095" t="str">
            <v>DISPLAY:</v>
          </cell>
          <cell r="I1095" t="str">
            <v>Display</v>
          </cell>
          <cell r="J1095" t="str">
            <v>C8705068-1-19, C10 Display, 36V LCD DISPLAY WITH CALBE LENGTH :100mm, THE SWITCH CABLE LENGTH:250mm</v>
          </cell>
          <cell r="K1095" t="str">
            <v>C8705065-1-27S</v>
          </cell>
          <cell r="L1095" t="str">
            <v>C8705068-1-27S</v>
          </cell>
        </row>
        <row r="1096">
          <cell r="B1096" t="str">
            <v>YEC3905132EB-Bus kabel</v>
          </cell>
          <cell r="C1096" t="str">
            <v>YEC3905132</v>
          </cell>
          <cell r="D1096">
            <v>2017</v>
          </cell>
          <cell r="E1096">
            <v>37</v>
          </cell>
          <cell r="F1096" t="str">
            <v>0370</v>
          </cell>
          <cell r="G1096" t="str">
            <v>J005</v>
          </cell>
          <cell r="H1096" t="str">
            <v>EB-BUS CABLE:</v>
          </cell>
          <cell r="I1096" t="str">
            <v>EB-Bus kabel</v>
          </cell>
          <cell r="J1096" t="str">
            <v>C8705068-1-04-01, 5PIN ( 1340mm ) CONNECT TO CONTROLLER, OTHER SIDE TO DISPLAY, LIGHTING SETS</v>
          </cell>
          <cell r="K1096" t="str">
            <v>C8705068-1-04-01</v>
          </cell>
          <cell r="L1096" t="e">
            <v>#N/A</v>
          </cell>
        </row>
        <row r="1097">
          <cell r="B1097" t="str">
            <v>YEC3905132Motorkabel</v>
          </cell>
          <cell r="C1097" t="str">
            <v>YEC3905132</v>
          </cell>
          <cell r="D1097">
            <v>2017</v>
          </cell>
          <cell r="E1097">
            <v>38</v>
          </cell>
          <cell r="F1097" t="str">
            <v>0380</v>
          </cell>
          <cell r="G1097" t="str">
            <v>J006</v>
          </cell>
          <cell r="H1097" t="str">
            <v>POWER CABLE:</v>
          </cell>
          <cell r="I1097" t="str">
            <v>Motorkabel</v>
          </cell>
          <cell r="K1097" t="str">
            <v>C8705068-1-04-2</v>
          </cell>
          <cell r="L1097" t="str">
            <v>C8705068-1-04-2</v>
          </cell>
        </row>
        <row r="1098">
          <cell r="B1098" t="str">
            <v>YEC3905132Kabel framlampa</v>
          </cell>
          <cell r="C1098" t="str">
            <v>YEC3905132</v>
          </cell>
          <cell r="D1098">
            <v>2017</v>
          </cell>
          <cell r="E1098">
            <v>39</v>
          </cell>
          <cell r="F1098" t="str">
            <v>0390</v>
          </cell>
          <cell r="G1098" t="str">
            <v>J007</v>
          </cell>
          <cell r="H1098" t="str">
            <v>F. LIGHT CABLE:</v>
          </cell>
          <cell r="I1098" t="str">
            <v>Kabel framlampa</v>
          </cell>
          <cell r="K1098" t="str">
            <v>C8705068-1-04-6</v>
          </cell>
          <cell r="L1098" t="str">
            <v>C8705068-1-04-6</v>
          </cell>
        </row>
        <row r="1099">
          <cell r="B1099" t="str">
            <v>YEC3905132Kabel baklampa</v>
          </cell>
          <cell r="C1099" t="str">
            <v>YEC3905132</v>
          </cell>
          <cell r="D1099">
            <v>2017</v>
          </cell>
          <cell r="E1099">
            <v>40</v>
          </cell>
          <cell r="F1099" t="str">
            <v>0400</v>
          </cell>
          <cell r="G1099" t="str">
            <v>J008</v>
          </cell>
          <cell r="H1099" t="str">
            <v>R. LIGHT CABLE:</v>
          </cell>
          <cell r="I1099" t="str">
            <v>Kabel baklampa</v>
          </cell>
          <cell r="K1099" t="str">
            <v>C8705068-1-04-8</v>
          </cell>
          <cell r="L1099" t="str">
            <v>C8705068-1-04-8</v>
          </cell>
        </row>
        <row r="1100">
          <cell r="B1100" t="str">
            <v>YEC3905132Hastighetssensor</v>
          </cell>
          <cell r="C1100" t="str">
            <v>YEC3905132</v>
          </cell>
          <cell r="D1100">
            <v>2017</v>
          </cell>
          <cell r="E1100">
            <v>41</v>
          </cell>
          <cell r="F1100" t="str">
            <v>0410</v>
          </cell>
          <cell r="G1100" t="str">
            <v>J009</v>
          </cell>
          <cell r="H1100" t="str">
            <v>SPEED SENSOR:</v>
          </cell>
          <cell r="I1100" t="str">
            <v>Hastighetssensor</v>
          </cell>
          <cell r="J1100" t="str">
            <v>C8705068-1-04-11, DETECTING WHEEL RPM, CABLE LENGTH:70mm, C8705068-1-04-10 Extension cable for speed sensor: 350mm HIGO/KST at motor end</v>
          </cell>
          <cell r="K1100" t="str">
            <v>C8705068-1-0411</v>
          </cell>
          <cell r="L1100" t="str">
            <v>C8705068-1-0411</v>
          </cell>
        </row>
        <row r="1101">
          <cell r="B1101" t="str">
            <v>YEC3905132Batteri</v>
          </cell>
          <cell r="C1101" t="str">
            <v>YEC3905132</v>
          </cell>
          <cell r="D1101">
            <v>2017</v>
          </cell>
          <cell r="E1101">
            <v>42</v>
          </cell>
          <cell r="F1101" t="str">
            <v>0420</v>
          </cell>
          <cell r="G1101" t="str">
            <v>J002</v>
          </cell>
          <cell r="H1101" t="str">
            <v>BATTERY:</v>
          </cell>
          <cell r="I1101" t="str">
            <v>Batteri</v>
          </cell>
          <cell r="J1101" t="str">
            <v>C8705058-3-11BK, SF-06 36V / 11.6Ah w/o logo WITH SMART BMS, Crescent E-GOING GRAPHIC</v>
          </cell>
          <cell r="K1101" t="str">
            <v>C8705058-3-11BK</v>
          </cell>
          <cell r="L1101" t="str">
            <v>C8705058-3-11EA</v>
          </cell>
        </row>
        <row r="1102">
          <cell r="B1102" t="str">
            <v>YEC3905132Batterihållare</v>
          </cell>
          <cell r="C1102" t="str">
            <v>YEC3905132</v>
          </cell>
          <cell r="D1102">
            <v>2017</v>
          </cell>
          <cell r="E1102">
            <v>43</v>
          </cell>
          <cell r="F1102" t="str">
            <v>0430</v>
          </cell>
          <cell r="G1102" t="str">
            <v>J003</v>
          </cell>
          <cell r="H1102" t="str">
            <v>BATTERY HOLDER/Slider</v>
          </cell>
          <cell r="I1102" t="str">
            <v>Batterihållare</v>
          </cell>
          <cell r="J1102" t="str">
            <v>C8705058-5 BATTERY HOLDER WITH 500mm BAFANG CABLE FOR MAX MIDDLE SYSTEM ( D/T TYPE ) WITH KEY CYLINDER FOB: 7USD</v>
          </cell>
          <cell r="K1102" t="str">
            <v>C8705058-5</v>
          </cell>
          <cell r="L1102" t="str">
            <v>C8705058-5</v>
          </cell>
        </row>
        <row r="1103">
          <cell r="B1103" t="str">
            <v>YEC3905132Batteriladdare</v>
          </cell>
          <cell r="C1103" t="str">
            <v>YEC3905132</v>
          </cell>
          <cell r="D1103">
            <v>2017</v>
          </cell>
          <cell r="E1103">
            <v>44</v>
          </cell>
          <cell r="F1103" t="str">
            <v>0440</v>
          </cell>
          <cell r="G1103" t="str">
            <v>J010</v>
          </cell>
          <cell r="H1103" t="str">
            <v>CHARGER:</v>
          </cell>
          <cell r="I1103" t="str">
            <v>Batteriladdare</v>
          </cell>
          <cell r="J1103" t="str">
            <v>C8705058-02, (CHARGER 2A    # NO:CZ2AG2JE7)  CHARGER FOR PHYLION BATTERY</v>
          </cell>
          <cell r="K1103" t="str">
            <v>C8705058-02</v>
          </cell>
          <cell r="L1103" t="str">
            <v>C8705058-02</v>
          </cell>
        </row>
        <row r="1104">
          <cell r="B1104" t="str">
            <v>YEC3905132Kontrollbox</v>
          </cell>
          <cell r="C1104" t="str">
            <v>YEC3905132</v>
          </cell>
          <cell r="D1104">
            <v>2017</v>
          </cell>
          <cell r="E1104">
            <v>45</v>
          </cell>
          <cell r="F1104" t="str">
            <v>0450</v>
          </cell>
          <cell r="G1104" t="str">
            <v>J011</v>
          </cell>
          <cell r="H1104" t="str">
            <v>Controller</v>
          </cell>
          <cell r="I1104" t="str">
            <v>Kontrollbox</v>
          </cell>
          <cell r="J1104" t="str">
            <v>included into the motor</v>
          </cell>
          <cell r="K1104" t="str">
            <v>C8705068-1-12</v>
          </cell>
          <cell r="L1104" t="str">
            <v>C8705068-1-12</v>
          </cell>
        </row>
        <row r="1105">
          <cell r="B1105" t="str">
            <v>YEC3905132Växelöra</v>
          </cell>
          <cell r="C1105" t="str">
            <v>YEC3905132</v>
          </cell>
          <cell r="D1105">
            <v>2017</v>
          </cell>
          <cell r="E1105">
            <v>46</v>
          </cell>
          <cell r="F1105" t="str">
            <v>0460</v>
          </cell>
          <cell r="G1105" t="str">
            <v>D005</v>
          </cell>
          <cell r="H1105" t="str">
            <v>Gear hanger</v>
          </cell>
          <cell r="I1105" t="str">
            <v>Växelöra</v>
          </cell>
          <cell r="K1105" t="str">
            <v>C1350087</v>
          </cell>
          <cell r="L1105" t="str">
            <v>C1350087</v>
          </cell>
        </row>
        <row r="1106">
          <cell r="B1106" t="str">
            <v>YEC3905133RAM</v>
          </cell>
          <cell r="C1106" t="str">
            <v>YEC3905133</v>
          </cell>
          <cell r="D1106">
            <v>2018</v>
          </cell>
          <cell r="E1106">
            <v>1</v>
          </cell>
          <cell r="F1106" t="str">
            <v>0010</v>
          </cell>
          <cell r="G1106" t="str">
            <v>A001</v>
          </cell>
          <cell r="H1106" t="str">
            <v>PAINTED FRAME</v>
          </cell>
          <cell r="I1106" t="str">
            <v>RAM</v>
          </cell>
          <cell r="J1106" t="str">
            <v>C7054-510-39033</v>
          </cell>
          <cell r="K1106" t="str">
            <v>C7054-510-39033</v>
          </cell>
          <cell r="L1106" t="e">
            <v>#N/A</v>
          </cell>
        </row>
        <row r="1107">
          <cell r="B1107" t="str">
            <v>YEC3905133Framgaffel</v>
          </cell>
          <cell r="C1107" t="str">
            <v>YEC3905133</v>
          </cell>
          <cell r="D1107">
            <v>2018</v>
          </cell>
          <cell r="E1107">
            <v>2</v>
          </cell>
          <cell r="F1107" t="str">
            <v>0020</v>
          </cell>
          <cell r="G1107" t="str">
            <v>A002</v>
          </cell>
          <cell r="H1107" t="str">
            <v>PAINTED FORK</v>
          </cell>
          <cell r="I1107" t="str">
            <v>Framgaffel</v>
          </cell>
          <cell r="K1107" t="str">
            <v>FORK</v>
          </cell>
          <cell r="L1107" t="e">
            <v>#N/A</v>
          </cell>
        </row>
        <row r="1108">
          <cell r="B1108" t="str">
            <v>YEC3905133Styrlager</v>
          </cell>
          <cell r="C1108" t="str">
            <v>YEC3905133</v>
          </cell>
          <cell r="D1108">
            <v>2018</v>
          </cell>
          <cell r="E1108">
            <v>3</v>
          </cell>
          <cell r="F1108" t="str">
            <v>0030</v>
          </cell>
          <cell r="G1108" t="str">
            <v>B001</v>
          </cell>
          <cell r="H1108" t="str">
            <v>Head Set</v>
          </cell>
          <cell r="I1108" t="str">
            <v>Styrlager</v>
          </cell>
          <cell r="J1108" t="str">
            <v xml:space="preserve">C2105069 HST STbk 1"18 iA 9 44  TH-N10P w/o cap, + C2105053 Black w/o graphic </v>
          </cell>
          <cell r="K1108" t="str">
            <v>C2105069</v>
          </cell>
          <cell r="L1108" t="str">
            <v>C2100160</v>
          </cell>
        </row>
        <row r="1109">
          <cell r="B1109" t="str">
            <v xml:space="preserve">YEC3905133Styrstam </v>
          </cell>
          <cell r="C1109" t="str">
            <v>YEC3905133</v>
          </cell>
          <cell r="D1109">
            <v>2018</v>
          </cell>
          <cell r="E1109">
            <v>4</v>
          </cell>
          <cell r="F1109" t="str">
            <v>0040</v>
          </cell>
          <cell r="G1109" t="str">
            <v>B002</v>
          </cell>
          <cell r="H1109" t="str">
            <v>Handlebar Stem</v>
          </cell>
          <cell r="I1109" t="str">
            <v xml:space="preserve">Styrstam </v>
          </cell>
          <cell r="J1109" t="str">
            <v>C2205475-105 AHEAD adjust HL TDS-C268-8 FOV SBED, W/O LOGO</v>
          </cell>
          <cell r="K1109" t="str">
            <v>C2205475-105</v>
          </cell>
          <cell r="L1109" t="str">
            <v>C2200261-105</v>
          </cell>
        </row>
        <row r="1110">
          <cell r="B1110" t="str">
            <v>YEC3905133Styre</v>
          </cell>
          <cell r="C1110" t="str">
            <v>YEC3905133</v>
          </cell>
          <cell r="D1110">
            <v>2018</v>
          </cell>
          <cell r="E1110">
            <v>5</v>
          </cell>
          <cell r="F1110" t="str">
            <v>0050</v>
          </cell>
          <cell r="G1110" t="str">
            <v>B003</v>
          </cell>
          <cell r="H1110" t="str">
            <v>Handelbar</v>
          </cell>
          <cell r="I1110" t="str">
            <v>Styre</v>
          </cell>
          <cell r="J1110" t="str">
            <v xml:space="preserve">C2305979 HB-FB12  FLAT BAR ALLOY 6061 DB, 31.8MM W:620MM, 5D, ANODIZED GREY W/OBVIOUS LOGO  </v>
          </cell>
          <cell r="K1110" t="str">
            <v>C2305979</v>
          </cell>
          <cell r="L1110" t="str">
            <v>C2300248</v>
          </cell>
        </row>
        <row r="1111">
          <cell r="B1111" t="str">
            <v>YEC3905133Bromsgrepp H</v>
          </cell>
          <cell r="C1111" t="str">
            <v>YEC3905133</v>
          </cell>
          <cell r="D1111">
            <v>2018</v>
          </cell>
          <cell r="E1111">
            <v>6</v>
          </cell>
          <cell r="F1111" t="str">
            <v>0060</v>
          </cell>
          <cell r="G1111" t="str">
            <v>C002</v>
          </cell>
          <cell r="H1111" t="str">
            <v>Brake Lever R</v>
          </cell>
          <cell r="I1111" t="str">
            <v>Bromsgrepp H</v>
          </cell>
          <cell r="J1111" t="str">
            <v>inkl in brake</v>
          </cell>
          <cell r="K1111" t="str">
            <v>Shimano</v>
          </cell>
          <cell r="L1111" t="str">
            <v>Kontakta SHIMANO</v>
          </cell>
        </row>
        <row r="1112">
          <cell r="B1112" t="str">
            <v>YEC3905133Bromsgrepp V</v>
          </cell>
          <cell r="C1112" t="str">
            <v>YEC3905133</v>
          </cell>
          <cell r="D1112">
            <v>2018</v>
          </cell>
          <cell r="E1112">
            <v>7</v>
          </cell>
          <cell r="F1112" t="str">
            <v>0070</v>
          </cell>
          <cell r="G1112" t="str">
            <v>C001</v>
          </cell>
          <cell r="H1112" t="str">
            <v>Brake Lever L</v>
          </cell>
          <cell r="I1112" t="str">
            <v>Bromsgrepp V</v>
          </cell>
          <cell r="J1112" t="str">
            <v>inkl in brake</v>
          </cell>
          <cell r="K1112" t="str">
            <v>Shimano</v>
          </cell>
          <cell r="L1112" t="str">
            <v>Kontakta SHIMANO</v>
          </cell>
        </row>
        <row r="1113">
          <cell r="B1113" t="str">
            <v>YEC3905133Växelreglage H</v>
          </cell>
          <cell r="C1113" t="str">
            <v>YEC3905133</v>
          </cell>
          <cell r="D1113">
            <v>2018</v>
          </cell>
          <cell r="E1113">
            <v>8</v>
          </cell>
          <cell r="F1113" t="str">
            <v>0080</v>
          </cell>
          <cell r="G1113" t="str">
            <v>D002</v>
          </cell>
          <cell r="H1113" t="str">
            <v>Shift Lever R</v>
          </cell>
          <cell r="I1113" t="str">
            <v>Växelreglage H</v>
          </cell>
          <cell r="J1113" t="str">
            <v>KSLM610RA SL 10R STbk TRG 2050 DEORE SHI'2014</v>
          </cell>
          <cell r="K1113" t="str">
            <v>KSLM610RA</v>
          </cell>
          <cell r="L1113" t="str">
            <v>Kontakta SHIMANO</v>
          </cell>
        </row>
        <row r="1114">
          <cell r="B1114" t="str">
            <v>YEC3905133Växelreglage V</v>
          </cell>
          <cell r="C1114" t="str">
            <v>YEC3905133</v>
          </cell>
          <cell r="D1114">
            <v>2018</v>
          </cell>
          <cell r="E1114">
            <v>9</v>
          </cell>
          <cell r="F1114" t="str">
            <v>0090</v>
          </cell>
          <cell r="G1114" t="str">
            <v>D001</v>
          </cell>
          <cell r="H1114" t="str">
            <v>Shift Lever L</v>
          </cell>
          <cell r="I1114" t="str">
            <v>Växelreglage V</v>
          </cell>
          <cell r="L1114" t="e">
            <v>#N/A</v>
          </cell>
        </row>
        <row r="1115">
          <cell r="B1115" t="str">
            <v>YEC3905133Handtag par</v>
          </cell>
          <cell r="C1115" t="str">
            <v>YEC3905133</v>
          </cell>
          <cell r="D1115">
            <v>2018</v>
          </cell>
          <cell r="E1115">
            <v>10</v>
          </cell>
          <cell r="F1115" t="str">
            <v>0100</v>
          </cell>
          <cell r="G1115" t="str">
            <v>B004</v>
          </cell>
          <cell r="H1115" t="str">
            <v>Grip R</v>
          </cell>
          <cell r="I1115" t="str">
            <v>Handtag par</v>
          </cell>
          <cell r="J1115" t="str">
            <v>C2505504 TEC VLG-1600D2 130MM BLACK/GREY</v>
          </cell>
          <cell r="K1115" t="str">
            <v>C2505504</v>
          </cell>
          <cell r="L1115" t="str">
            <v>C2500188</v>
          </cell>
        </row>
        <row r="1116">
          <cell r="B1116" t="str">
            <v>YEC3905133Frambroms</v>
          </cell>
          <cell r="C1116" t="str">
            <v>YEC3905133</v>
          </cell>
          <cell r="D1116">
            <v>2018</v>
          </cell>
          <cell r="E1116">
            <v>11</v>
          </cell>
          <cell r="F1116" t="str">
            <v>0110</v>
          </cell>
          <cell r="G1116" t="str">
            <v>C003</v>
          </cell>
          <cell r="H1116" t="str">
            <v xml:space="preserve">Brake front </v>
          </cell>
          <cell r="I1116" t="str">
            <v>Frambroms</v>
          </cell>
          <cell r="J1116" t="str">
            <v>AM365JLFPRX070 DISC BRAKE ASSEMBLED SET/J-Kit,  BL-M365L(L), BR-M365L(F)  W/O ADAPTER, RESIN PAD,  700MM HOSE(SM-BH59 BLACK),   BLACK</v>
          </cell>
          <cell r="K1116" t="str">
            <v>AM365JLFPRX070</v>
          </cell>
          <cell r="L1116" t="str">
            <v>Kontakta SHIMANO</v>
          </cell>
        </row>
        <row r="1117">
          <cell r="B1117" t="str">
            <v>YEC3905133Bakbroms</v>
          </cell>
          <cell r="C1117" t="str">
            <v>YEC3905133</v>
          </cell>
          <cell r="D1117">
            <v>2018</v>
          </cell>
          <cell r="E1117">
            <v>12</v>
          </cell>
          <cell r="F1117" t="str">
            <v>0120</v>
          </cell>
          <cell r="G1117" t="str">
            <v>C004</v>
          </cell>
          <cell r="H1117" t="str">
            <v>Brake rear</v>
          </cell>
          <cell r="I1117" t="str">
            <v>Bakbroms</v>
          </cell>
          <cell r="J1117" t="str">
            <v>AM365JRRXRX145 DISC BRAKE ASSEMBLED SET/J-Kit,  BL-M365L(R), BR-M365L(R)  W/O ADAPTER, RESIN PAD,  1450MM HOSE(SM-BH59 BLACK),  BLACK</v>
          </cell>
          <cell r="K1117" t="str">
            <v>AM365JRRXRX145</v>
          </cell>
          <cell r="L1117" t="str">
            <v>Kontakta SHIMANO</v>
          </cell>
        </row>
        <row r="1118">
          <cell r="B1118" t="str">
            <v>YEC3905133Vevlager</v>
          </cell>
          <cell r="C1118" t="str">
            <v>YEC3905133</v>
          </cell>
          <cell r="D1118">
            <v>2018</v>
          </cell>
          <cell r="E1118">
            <v>13</v>
          </cell>
          <cell r="F1118" t="str">
            <v>0130</v>
          </cell>
          <cell r="G1118" t="str">
            <v>E001</v>
          </cell>
          <cell r="H1118" t="str">
            <v xml:space="preserve">BB-set </v>
          </cell>
          <cell r="I1118" t="str">
            <v>Vevlager</v>
          </cell>
          <cell r="K1118" t="str">
            <v>INGÅR I MOTORN</v>
          </cell>
          <cell r="L1118" t="str">
            <v>Ingår i motorn</v>
          </cell>
        </row>
        <row r="1119">
          <cell r="B1119" t="str">
            <v>YEC3905133Vevparti</v>
          </cell>
          <cell r="C1119" t="str">
            <v>YEC3905133</v>
          </cell>
          <cell r="D1119">
            <v>2018</v>
          </cell>
          <cell r="E1119">
            <v>14</v>
          </cell>
          <cell r="F1119" t="str">
            <v>0140</v>
          </cell>
          <cell r="G1119" t="str">
            <v>E002</v>
          </cell>
          <cell r="H1119" t="str">
            <v>Front Chainwheel</v>
          </cell>
          <cell r="I1119" t="str">
            <v>Vevparti</v>
          </cell>
          <cell r="K1119" t="str">
            <v>C3305776-EG</v>
          </cell>
          <cell r="L1119" t="str">
            <v>C3305776-EG</v>
          </cell>
        </row>
        <row r="1120">
          <cell r="B1120" t="str">
            <v>YEC3905133Kedjeskydd</v>
          </cell>
          <cell r="C1120" t="str">
            <v>YEC3905133</v>
          </cell>
          <cell r="D1120">
            <v>2018</v>
          </cell>
          <cell r="E1120">
            <v>15</v>
          </cell>
          <cell r="F1120" t="str">
            <v>0150</v>
          </cell>
          <cell r="G1120" t="str">
            <v>H001</v>
          </cell>
          <cell r="H1120" t="str">
            <v>Chain guard</v>
          </cell>
          <cell r="I1120" t="str">
            <v>Kedjeskydd</v>
          </cell>
          <cell r="J1120" t="str">
            <v>Included in chainwheel</v>
          </cell>
          <cell r="K1120" t="str">
            <v>C8305639</v>
          </cell>
          <cell r="L1120" t="str">
            <v>C8305639</v>
          </cell>
        </row>
        <row r="1121">
          <cell r="B1121" t="str">
            <v>YEC3905133Kedjeskyddsfäste</v>
          </cell>
          <cell r="C1121" t="str">
            <v>YEC3905133</v>
          </cell>
          <cell r="D1121">
            <v>2018</v>
          </cell>
          <cell r="E1121">
            <v>16</v>
          </cell>
          <cell r="F1121" t="str">
            <v>0160</v>
          </cell>
          <cell r="G1121" t="str">
            <v>H002</v>
          </cell>
          <cell r="H1121" t="str">
            <v>Chain guard bracket</v>
          </cell>
          <cell r="I1121" t="str">
            <v>Kedjeskyddsfäste</v>
          </cell>
          <cell r="K1121" t="str">
            <v>Ingår i kedjeskyddet</v>
          </cell>
          <cell r="L1121" t="str">
            <v>Ingår i kedjeskyddet</v>
          </cell>
        </row>
        <row r="1122">
          <cell r="B1122" t="str">
            <v>YEC3905133Framväxel</v>
          </cell>
          <cell r="C1122" t="str">
            <v>YEC3905133</v>
          </cell>
          <cell r="D1122">
            <v>2018</v>
          </cell>
          <cell r="E1122">
            <v>17</v>
          </cell>
          <cell r="F1122" t="str">
            <v>0170</v>
          </cell>
          <cell r="G1122" t="str">
            <v>D003</v>
          </cell>
          <cell r="H1122" t="str">
            <v>Front Derailleur</v>
          </cell>
          <cell r="I1122" t="str">
            <v>Framväxel</v>
          </cell>
          <cell r="J1122" t="str">
            <v>w/o</v>
          </cell>
          <cell r="K1122" t="str">
            <v>EMPTY</v>
          </cell>
          <cell r="L1122" t="e">
            <v>#N/A</v>
          </cell>
        </row>
        <row r="1123">
          <cell r="B1123" t="str">
            <v>YEC3905133Bakväxel</v>
          </cell>
          <cell r="C1123" t="str">
            <v>YEC3905133</v>
          </cell>
          <cell r="D1123">
            <v>2018</v>
          </cell>
          <cell r="E1123">
            <v>18</v>
          </cell>
          <cell r="F1123" t="str">
            <v>0180</v>
          </cell>
          <cell r="G1123" t="str">
            <v>D004</v>
          </cell>
          <cell r="H1123" t="str">
            <v>Rear Derailleur</v>
          </cell>
          <cell r="I1123" t="str">
            <v>Bakväxel</v>
          </cell>
          <cell r="J1123" t="str">
            <v xml:space="preserve">KRDM6000SGS DEORE, 10SPEED, SHADOW PLUS </v>
          </cell>
          <cell r="K1123" t="str">
            <v>KRDM6000SGS</v>
          </cell>
          <cell r="L1123" t="str">
            <v>Kontakta SHIMANO</v>
          </cell>
        </row>
        <row r="1124">
          <cell r="B1124" t="str">
            <v>YEC3905133Kedja</v>
          </cell>
          <cell r="C1124" t="str">
            <v>YEC3905133</v>
          </cell>
          <cell r="D1124">
            <v>2018</v>
          </cell>
          <cell r="E1124">
            <v>19</v>
          </cell>
          <cell r="F1124" t="str">
            <v>0190</v>
          </cell>
          <cell r="G1124" t="str">
            <v>E003</v>
          </cell>
          <cell r="H1124" t="str">
            <v xml:space="preserve">Chain </v>
          </cell>
          <cell r="I1124" t="str">
            <v>Kedja</v>
          </cell>
          <cell r="J1124" t="str">
            <v>KCNE609010114, BICYCLE CHAIN FOR E-BIKE, REAR 10 SPD / FRONT SINGLE,              114 LINKS, W/END PIN</v>
          </cell>
          <cell r="K1124" t="str">
            <v>KCNE609010114</v>
          </cell>
          <cell r="L1124" t="str">
            <v>Kontakta SHIMANO</v>
          </cell>
        </row>
        <row r="1125">
          <cell r="B1125" t="str">
            <v>YEC3905133Kassett</v>
          </cell>
          <cell r="C1125" t="str">
            <v>YEC3905133</v>
          </cell>
          <cell r="D1125">
            <v>2018</v>
          </cell>
          <cell r="E1125">
            <v>20</v>
          </cell>
          <cell r="F1125" t="str">
            <v>0200</v>
          </cell>
          <cell r="G1125" t="str">
            <v>E004</v>
          </cell>
          <cell r="H1125" t="str">
            <v>Cassette Sprocket</v>
          </cell>
          <cell r="I1125" t="str">
            <v>Kassett</v>
          </cell>
          <cell r="J1125" t="str">
            <v xml:space="preserve">KCSHG5010136 CS-HG50-10S 11-36T </v>
          </cell>
          <cell r="K1125" t="str">
            <v>KCSHG5010136</v>
          </cell>
          <cell r="L1125" t="str">
            <v>Kontakta SHIMANO</v>
          </cell>
        </row>
        <row r="1126">
          <cell r="B1126" t="str">
            <v>YEC3905133Framhjul</v>
          </cell>
          <cell r="C1126" t="str">
            <v>YEC3905133</v>
          </cell>
          <cell r="D1126">
            <v>2018</v>
          </cell>
          <cell r="E1126">
            <v>21</v>
          </cell>
          <cell r="F1126" t="str">
            <v>0210</v>
          </cell>
          <cell r="G1126" t="str">
            <v>F001</v>
          </cell>
          <cell r="H1126" t="str">
            <v>Front hub</v>
          </cell>
          <cell r="I1126" t="str">
            <v>Framhjul</v>
          </cell>
          <cell r="J1126" t="str">
            <v>C4305191 FRONT HUB, CL-1420  36H OLD:100MM AXEL:108MM  QR:133MM, FOR CENTER LOCK DISC BRAKE,   W/O ROTOR MOUNT COVER, BLACK, BULK</v>
          </cell>
          <cell r="K1126" t="str">
            <v>C4305191</v>
          </cell>
          <cell r="L1126" t="str">
            <v>C4100337</v>
          </cell>
        </row>
        <row r="1127">
          <cell r="B1127" t="str">
            <v>YEC3905133Bakhjul</v>
          </cell>
          <cell r="C1127" t="str">
            <v>YEC3905133</v>
          </cell>
          <cell r="D1127">
            <v>2018</v>
          </cell>
          <cell r="E1127">
            <v>22</v>
          </cell>
          <cell r="F1127" t="str">
            <v>0220</v>
          </cell>
          <cell r="G1127" t="str">
            <v>F002</v>
          </cell>
          <cell r="H1127" t="str">
            <v>Rear hub</v>
          </cell>
          <cell r="I1127" t="str">
            <v>Bakhjul</v>
          </cell>
          <cell r="J1127" t="str">
            <v>C4405342 FREEHUB, CL-1422 36H 8/9/10-SPEED OLD:135MM AXLE:146MM      QR:170MM, FOR CENTER LOCK DISC BRAKE    W/O ROTOR MOUNT COVER, BLACK, BULK</v>
          </cell>
          <cell r="K1127" t="str">
            <v>C4405342</v>
          </cell>
          <cell r="L1127" t="str">
            <v>C4200298</v>
          </cell>
        </row>
        <row r="1128">
          <cell r="B1128" t="str">
            <v>YEC3905133Däck</v>
          </cell>
          <cell r="C1128" t="str">
            <v>YEC3905133</v>
          </cell>
          <cell r="D1128">
            <v>2018</v>
          </cell>
          <cell r="E1128">
            <v>23</v>
          </cell>
          <cell r="F1128" t="str">
            <v>0230</v>
          </cell>
          <cell r="G1128" t="str">
            <v>F003</v>
          </cell>
          <cell r="H1128" t="str">
            <v>Tire</v>
          </cell>
          <cell r="I1128" t="str">
            <v>Däck</v>
          </cell>
          <cell r="J1128" t="str">
            <v>C4906301 700X37C Duramax X-3 E-bike TYR PERGO E H-480</v>
          </cell>
          <cell r="K1128" t="str">
            <v>C4906301</v>
          </cell>
          <cell r="L1128" t="str">
            <v>C4900410</v>
          </cell>
        </row>
        <row r="1129">
          <cell r="B1129" t="str">
            <v>YEC3905133Skärmar set</v>
          </cell>
          <cell r="C1129" t="str">
            <v>YEC3905133</v>
          </cell>
          <cell r="D1129">
            <v>2018</v>
          </cell>
          <cell r="E1129">
            <v>24</v>
          </cell>
          <cell r="F1129" t="str">
            <v>0240</v>
          </cell>
          <cell r="G1129" t="str">
            <v>H003</v>
          </cell>
          <cell r="H1129" t="str">
            <v xml:space="preserve">Mudguard front   </v>
          </cell>
          <cell r="I1129" t="str">
            <v>Skärmar set</v>
          </cell>
          <cell r="J1129" t="str">
            <v>C8255845-BK FRONT(6648650030-0999)</v>
          </cell>
          <cell r="K1129" t="str">
            <v>C8255845-BK</v>
          </cell>
          <cell r="L1129" t="str">
            <v>C8256125-BK / C8255845-BK</v>
          </cell>
        </row>
        <row r="1130">
          <cell r="B1130" t="str">
            <v>YEC3905133Pakethållare</v>
          </cell>
          <cell r="C1130" t="str">
            <v>YEC3905133</v>
          </cell>
          <cell r="D1130">
            <v>2018</v>
          </cell>
          <cell r="E1130">
            <v>25</v>
          </cell>
          <cell r="F1130" t="str">
            <v>0250</v>
          </cell>
          <cell r="G1130" t="str">
            <v>H004</v>
          </cell>
          <cell r="H1130" t="str">
            <v>Carrier</v>
          </cell>
          <cell r="I1130" t="str">
            <v>Pakethållare</v>
          </cell>
          <cell r="J1130" t="str">
            <v>C8205747-BK Sport adj black w/bag support AVS</v>
          </cell>
          <cell r="K1130" t="str">
            <v>C8205747-BK</v>
          </cell>
          <cell r="L1130" t="str">
            <v>C8200052</v>
          </cell>
        </row>
        <row r="1131">
          <cell r="B1131" t="str">
            <v>YEC3905133Sadel</v>
          </cell>
          <cell r="C1131" t="str">
            <v>YEC3905133</v>
          </cell>
          <cell r="D1131">
            <v>2018</v>
          </cell>
          <cell r="E1131">
            <v>26</v>
          </cell>
          <cell r="F1131" t="str">
            <v>0260</v>
          </cell>
          <cell r="G1131" t="str">
            <v>G001</v>
          </cell>
          <cell r="H1131" t="str">
            <v>Saddle</v>
          </cell>
          <cell r="I1131" t="str">
            <v>Sadel</v>
          </cell>
          <cell r="J1131" t="str">
            <v>C7106126 TEC ACTIVIUS, LADY 2062 DRM PU MATT,NYLON BASE , BLACK STEEL RAIL W SCALE + CHECKERED RUBBER ON RAIL</v>
          </cell>
          <cell r="K1131" t="str">
            <v>C7106126</v>
          </cell>
          <cell r="L1131" t="str">
            <v>C7100524</v>
          </cell>
        </row>
        <row r="1132">
          <cell r="B1132" t="str">
            <v>YEC3905133Sadelstolpe</v>
          </cell>
          <cell r="C1132" t="str">
            <v>YEC3905133</v>
          </cell>
          <cell r="D1132">
            <v>2018</v>
          </cell>
          <cell r="E1132">
            <v>27</v>
          </cell>
          <cell r="F1132" t="str">
            <v>0270</v>
          </cell>
          <cell r="G1132" t="str">
            <v>G002</v>
          </cell>
          <cell r="H1132" t="str">
            <v>Seatpost</v>
          </cell>
          <cell r="I1132" t="str">
            <v>Sadelstolpe</v>
          </cell>
          <cell r="J1132" t="str">
            <v>C7205559 SP-620 27,2x350MM ALLOY ANODIZED BLACK w OBVIOUS LOGO</v>
          </cell>
          <cell r="K1132" t="str">
            <v>C7205559</v>
          </cell>
          <cell r="L1132" t="str">
            <v>C7200327-272</v>
          </cell>
        </row>
        <row r="1133">
          <cell r="B1133" t="str">
            <v>YEC3905133Sadelrörsklämma</v>
          </cell>
          <cell r="C1133" t="str">
            <v>YEC3905133</v>
          </cell>
          <cell r="D1133">
            <v>2018</v>
          </cell>
          <cell r="E1133">
            <v>28</v>
          </cell>
          <cell r="F1133" t="str">
            <v>0280</v>
          </cell>
          <cell r="G1133" t="str">
            <v>G003</v>
          </cell>
          <cell r="H1133" t="str">
            <v>Seat Clamp</v>
          </cell>
          <cell r="I1133" t="str">
            <v>Sadelrörsklämma</v>
          </cell>
          <cell r="J1133" t="str">
            <v>C7305002 L/C 31.8 MX27 shiny black</v>
          </cell>
          <cell r="K1133" t="str">
            <v>C7305002</v>
          </cell>
          <cell r="L1133" t="str">
            <v>C7300027-318</v>
          </cell>
        </row>
        <row r="1134">
          <cell r="B1134" t="str">
            <v>YEC3905133Framlampa</v>
          </cell>
          <cell r="C1134" t="str">
            <v>YEC3905133</v>
          </cell>
          <cell r="D1134">
            <v>2018</v>
          </cell>
          <cell r="E1134">
            <v>29</v>
          </cell>
          <cell r="F1134" t="str">
            <v>0290</v>
          </cell>
          <cell r="G1134" t="str">
            <v>H005</v>
          </cell>
          <cell r="H1134" t="str">
            <v>Front light</v>
          </cell>
          <cell r="I1134" t="str">
            <v>Framlampa</v>
          </cell>
          <cell r="J1134" t="str">
            <v xml:space="preserve">C8015191 JY-7070E 30LUX LED headlamp 6V, w/o bracket, 500mm cable with conector for Bafang , 3mm cable  </v>
          </cell>
          <cell r="K1134" t="str">
            <v>C8015191</v>
          </cell>
          <cell r="L1134" t="str">
            <v>C8015191</v>
          </cell>
        </row>
        <row r="1135">
          <cell r="B1135" t="str">
            <v>YEC3905133Baklampa</v>
          </cell>
          <cell r="C1135" t="str">
            <v>YEC3905133</v>
          </cell>
          <cell r="D1135">
            <v>2018</v>
          </cell>
          <cell r="E1135">
            <v>30</v>
          </cell>
          <cell r="F1135" t="str">
            <v>0300</v>
          </cell>
          <cell r="G1135" t="str">
            <v>H006</v>
          </cell>
          <cell r="H1135" t="str">
            <v>Light, Rear</v>
          </cell>
          <cell r="I1135" t="str">
            <v>Baklampa</v>
          </cell>
          <cell r="J1135" t="str">
            <v>C8015183 Buchel E-Bike 6V cc50 (EVI approved)</v>
          </cell>
          <cell r="K1135" t="str">
            <v>C8015183</v>
          </cell>
          <cell r="L1135" t="str">
            <v>C8015183</v>
          </cell>
        </row>
        <row r="1136">
          <cell r="B1136" t="str">
            <v>YEC3905133Låssats</v>
          </cell>
          <cell r="C1136" t="str">
            <v>YEC3905133</v>
          </cell>
          <cell r="D1136">
            <v>2018</v>
          </cell>
          <cell r="E1136">
            <v>31</v>
          </cell>
          <cell r="F1136" t="str">
            <v>0310</v>
          </cell>
          <cell r="G1136" t="str">
            <v>H007</v>
          </cell>
          <cell r="H1136" t="str">
            <v>Lock</v>
          </cell>
          <cell r="I1136" t="str">
            <v>Låssats</v>
          </cell>
          <cell r="J1136" t="str">
            <v>C8405055 AXA SOLID PLUS BLACK</v>
          </cell>
          <cell r="K1136" t="str">
            <v>C8405055</v>
          </cell>
          <cell r="L1136" t="str">
            <v>C8400053</v>
          </cell>
        </row>
        <row r="1137">
          <cell r="B1137" t="str">
            <v>YEC3905133Stöd</v>
          </cell>
          <cell r="C1137" t="str">
            <v>YEC3905133</v>
          </cell>
          <cell r="D1137">
            <v>2018</v>
          </cell>
          <cell r="E1137">
            <v>32</v>
          </cell>
          <cell r="F1137" t="str">
            <v>0320</v>
          </cell>
          <cell r="G1137" t="str">
            <v>H008</v>
          </cell>
          <cell r="H1137" t="str">
            <v>Kick stand</v>
          </cell>
          <cell r="I1137" t="str">
            <v>Stöd</v>
          </cell>
          <cell r="J1137" t="str">
            <v xml:space="preserve">C8105214 Atran Stylo adjustable all black </v>
          </cell>
          <cell r="K1137" t="str">
            <v>C8105214</v>
          </cell>
          <cell r="L1137" t="str">
            <v>C8100036</v>
          </cell>
        </row>
        <row r="1138">
          <cell r="B1138" t="str">
            <v>YEC3905133Korg</v>
          </cell>
          <cell r="C1138" t="str">
            <v>YEC3905133</v>
          </cell>
          <cell r="D1138">
            <v>2018</v>
          </cell>
          <cell r="E1138">
            <v>33</v>
          </cell>
          <cell r="F1138" t="str">
            <v>0330</v>
          </cell>
          <cell r="G1138" t="str">
            <v>H009</v>
          </cell>
          <cell r="H1138" t="str">
            <v>Basket / Fr carrier</v>
          </cell>
          <cell r="I1138" t="str">
            <v>Korg</v>
          </cell>
          <cell r="K1138" t="str">
            <v>EMPTY</v>
          </cell>
          <cell r="L1138" t="e">
            <v>#N/A</v>
          </cell>
        </row>
        <row r="1139">
          <cell r="B1139" t="str">
            <v>YEC3905133Pedaler</v>
          </cell>
          <cell r="C1139" t="str">
            <v>YEC3905133</v>
          </cell>
          <cell r="D1139">
            <v>2018</v>
          </cell>
          <cell r="E1139">
            <v>34</v>
          </cell>
          <cell r="F1139" t="str">
            <v>0340</v>
          </cell>
          <cell r="G1139" t="str">
            <v>E005</v>
          </cell>
          <cell r="H1139" t="str">
            <v xml:space="preserve">Pedal </v>
          </cell>
          <cell r="I1139" t="str">
            <v>Pedaler</v>
          </cell>
          <cell r="J1139" t="str">
            <v>C3505222 PDS PLbk SD  916 VP-821</v>
          </cell>
          <cell r="K1139" t="str">
            <v>C3505222</v>
          </cell>
          <cell r="L1139" t="str">
            <v>C3500059</v>
          </cell>
        </row>
        <row r="1140">
          <cell r="B1140" t="str">
            <v>YEC3905133Motor</v>
          </cell>
          <cell r="C1140" t="str">
            <v>YEC3905133</v>
          </cell>
          <cell r="D1140">
            <v>2018</v>
          </cell>
          <cell r="E1140">
            <v>35</v>
          </cell>
          <cell r="F1140" t="str">
            <v>0350</v>
          </cell>
          <cell r="G1140" t="str">
            <v>J001</v>
          </cell>
          <cell r="H1140" t="str">
            <v>DRIVE UNIT:</v>
          </cell>
          <cell r="I1140" t="str">
            <v>Motor</v>
          </cell>
          <cell r="J114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1140" t="str">
            <v>C8705068-1-01A</v>
          </cell>
          <cell r="L1140" t="str">
            <v>C8705068-1-01</v>
          </cell>
        </row>
        <row r="1141">
          <cell r="B1141" t="str">
            <v>YEC3905133Display</v>
          </cell>
          <cell r="C1141" t="str">
            <v>YEC3905133</v>
          </cell>
          <cell r="D1141">
            <v>2018</v>
          </cell>
          <cell r="E1141">
            <v>36</v>
          </cell>
          <cell r="F1141" t="str">
            <v>0360</v>
          </cell>
          <cell r="G1141" t="str">
            <v>J004</v>
          </cell>
          <cell r="H1141" t="str">
            <v>DISPLAY:</v>
          </cell>
          <cell r="I1141" t="str">
            <v>Display</v>
          </cell>
          <cell r="J1141" t="str">
            <v>C8705065-1-27S LCD C10,Silver Alloy e-going logo.cable length:500mm. cable length for switch:200mm,    Chip for BESST system. New dual pivot bracket with 2 plastic inserts (Ø22,2/25,4).</v>
          </cell>
          <cell r="K1141" t="str">
            <v>C8705065-1-27S</v>
          </cell>
          <cell r="L1141" t="str">
            <v>C8705068-1-27S</v>
          </cell>
        </row>
        <row r="1142">
          <cell r="B1142" t="str">
            <v>YEC3905133EB-Bus kabel</v>
          </cell>
          <cell r="C1142" t="str">
            <v>YEC3905133</v>
          </cell>
          <cell r="D1142">
            <v>2018</v>
          </cell>
          <cell r="E1142">
            <v>37</v>
          </cell>
          <cell r="F1142" t="str">
            <v>0370</v>
          </cell>
          <cell r="G1142" t="str">
            <v>J005</v>
          </cell>
          <cell r="H1142" t="str">
            <v>EB-BUS CABLE:</v>
          </cell>
          <cell r="I1142" t="str">
            <v>EB-Bus kabel</v>
          </cell>
          <cell r="J1142" t="str">
            <v>C8705068-1-04-01, 5PIN ( 1340mm ) CONNECT TO CONTROLLER, OTHER SIDE TO DISPLAY, LIGHTING SETS</v>
          </cell>
          <cell r="K1142" t="str">
            <v>C8705068-1-04-01</v>
          </cell>
          <cell r="L1142" t="e">
            <v>#N/A</v>
          </cell>
        </row>
        <row r="1143">
          <cell r="B1143" t="str">
            <v>YEC3905133Motorkabel</v>
          </cell>
          <cell r="C1143" t="str">
            <v>YEC3905133</v>
          </cell>
          <cell r="D1143">
            <v>2018</v>
          </cell>
          <cell r="E1143">
            <v>38</v>
          </cell>
          <cell r="F1143" t="str">
            <v>0380</v>
          </cell>
          <cell r="G1143" t="str">
            <v>J006</v>
          </cell>
          <cell r="H1143" t="str">
            <v>POWER CABLE:</v>
          </cell>
          <cell r="I1143" t="str">
            <v>Motorkabel</v>
          </cell>
          <cell r="K1143" t="str">
            <v>C8705068-1-04-2</v>
          </cell>
          <cell r="L1143" t="str">
            <v>C8705068-1-04-2</v>
          </cell>
        </row>
        <row r="1144">
          <cell r="B1144" t="str">
            <v>YEC3905133Kabel framlampa</v>
          </cell>
          <cell r="C1144" t="str">
            <v>YEC3905133</v>
          </cell>
          <cell r="D1144">
            <v>2018</v>
          </cell>
          <cell r="E1144">
            <v>39</v>
          </cell>
          <cell r="F1144" t="str">
            <v>0390</v>
          </cell>
          <cell r="G1144" t="str">
            <v>J007</v>
          </cell>
          <cell r="H1144" t="str">
            <v>F. LIGHT CABLE:</v>
          </cell>
          <cell r="I1144" t="str">
            <v>Kabel framlampa</v>
          </cell>
          <cell r="J1144" t="str">
            <v>C8705068-1-04-06, FOR FRONT LIGHT : 1200mm</v>
          </cell>
          <cell r="K1144" t="str">
            <v>C8705068-1-04-6</v>
          </cell>
          <cell r="L1144" t="str">
            <v>C8705068-1-04-6</v>
          </cell>
        </row>
        <row r="1145">
          <cell r="B1145" t="str">
            <v>YEC3905133Kabel baklampa</v>
          </cell>
          <cell r="C1145" t="str">
            <v>YEC3905133</v>
          </cell>
          <cell r="D1145">
            <v>2018</v>
          </cell>
          <cell r="E1145">
            <v>40</v>
          </cell>
          <cell r="F1145" t="str">
            <v>0400</v>
          </cell>
          <cell r="G1145" t="str">
            <v>J008</v>
          </cell>
          <cell r="H1145" t="str">
            <v>R. LIGHT CABLE:</v>
          </cell>
          <cell r="I1145" t="str">
            <v>Kabel baklampa</v>
          </cell>
          <cell r="J1145" t="str">
            <v xml:space="preserve">C8705068-1-04-8  -&gt; C8705058-1-0415 </v>
          </cell>
          <cell r="K1145" t="str">
            <v>C8705068-1-04-8</v>
          </cell>
          <cell r="L1145" t="str">
            <v>C8705068-1-04-8</v>
          </cell>
        </row>
        <row r="1146">
          <cell r="B1146" t="str">
            <v>YEC3905133Hastighetssensor</v>
          </cell>
          <cell r="C1146" t="str">
            <v>YEC3905133</v>
          </cell>
          <cell r="D1146">
            <v>2018</v>
          </cell>
          <cell r="E1146">
            <v>41</v>
          </cell>
          <cell r="F1146" t="str">
            <v>0410</v>
          </cell>
          <cell r="G1146" t="str">
            <v>J009</v>
          </cell>
          <cell r="H1146" t="str">
            <v>SPEED SENSOR:</v>
          </cell>
          <cell r="I1146" t="str">
            <v>Hastighetssensor</v>
          </cell>
          <cell r="J1146" t="str">
            <v>C8705068-1-0411, DETECTING WHEEL RPM, CABLE LENGTH:70mm, C8705068-1-04-10 Extension cable for speed sensor: 350mm HIGO/KST at motor end</v>
          </cell>
          <cell r="K1146" t="str">
            <v>C8705068-1-0411</v>
          </cell>
          <cell r="L1146" t="str">
            <v>C8705068-1-0411</v>
          </cell>
        </row>
        <row r="1147">
          <cell r="B1147" t="str">
            <v>YEC3905133Batteri</v>
          </cell>
          <cell r="C1147" t="str">
            <v>YEC3905133</v>
          </cell>
          <cell r="D1147">
            <v>2018</v>
          </cell>
          <cell r="E1147">
            <v>42</v>
          </cell>
          <cell r="F1147" t="str">
            <v>0420</v>
          </cell>
          <cell r="G1147" t="str">
            <v>J002</v>
          </cell>
          <cell r="H1147" t="str">
            <v>BATTERY:</v>
          </cell>
          <cell r="I1147" t="str">
            <v>Batteri</v>
          </cell>
          <cell r="J1147" t="str">
            <v>C8705058-3-11EA, SF-06 36V / 11.6Ah w/o logo WITH SMART BMS, Crescent E-GOING GRAPHIC ready for EG Access</v>
          </cell>
          <cell r="K1147" t="str">
            <v>C8705058-3-11EA</v>
          </cell>
          <cell r="L1147" t="str">
            <v>C8705058-3-11EA</v>
          </cell>
        </row>
        <row r="1148">
          <cell r="B1148" t="str">
            <v>YEC3905133Batterihållare</v>
          </cell>
          <cell r="C1148" t="str">
            <v>YEC3905133</v>
          </cell>
          <cell r="D1148">
            <v>2018</v>
          </cell>
          <cell r="E1148">
            <v>43</v>
          </cell>
          <cell r="F1148" t="str">
            <v>0430</v>
          </cell>
          <cell r="G1148" t="str">
            <v>J003</v>
          </cell>
          <cell r="H1148" t="str">
            <v>BATTERY HOLDER/Slider</v>
          </cell>
          <cell r="I1148" t="str">
            <v>Batterihållare</v>
          </cell>
          <cell r="K1148" t="str">
            <v>C8705058-5</v>
          </cell>
          <cell r="L1148" t="str">
            <v>C8705058-5</v>
          </cell>
        </row>
        <row r="1149">
          <cell r="B1149" t="str">
            <v>YEC3905133Batteriladdare</v>
          </cell>
          <cell r="C1149" t="str">
            <v>YEC3905133</v>
          </cell>
          <cell r="D1149">
            <v>2018</v>
          </cell>
          <cell r="E1149">
            <v>44</v>
          </cell>
          <cell r="F1149" t="str">
            <v>0440</v>
          </cell>
          <cell r="G1149" t="str">
            <v>J010</v>
          </cell>
          <cell r="H1149" t="str">
            <v>CHARGER:</v>
          </cell>
          <cell r="I1149" t="str">
            <v>Batteriladdare</v>
          </cell>
          <cell r="J1149" t="str">
            <v>C8705058-02, (CHARGER 2A    # NO:CZ2AG2JE7)  CHARGER FOR PHYLION BATTERY</v>
          </cell>
          <cell r="K1149" t="str">
            <v>C8705058-02</v>
          </cell>
          <cell r="L1149" t="str">
            <v>C8705058-02</v>
          </cell>
        </row>
        <row r="1150">
          <cell r="B1150" t="str">
            <v>YEC3905133Kontrollbox</v>
          </cell>
          <cell r="C1150" t="str">
            <v>YEC3905133</v>
          </cell>
          <cell r="D1150">
            <v>2018</v>
          </cell>
          <cell r="E1150">
            <v>45</v>
          </cell>
          <cell r="F1150" t="str">
            <v>0450</v>
          </cell>
          <cell r="G1150" t="str">
            <v>J011</v>
          </cell>
          <cell r="H1150" t="str">
            <v>Controller</v>
          </cell>
          <cell r="I1150" t="str">
            <v>Kontrollbox</v>
          </cell>
          <cell r="J1150" t="str">
            <v>included into the motor</v>
          </cell>
          <cell r="K1150" t="str">
            <v>C8705068-1-12</v>
          </cell>
          <cell r="L1150" t="str">
            <v>C8705068-1-12</v>
          </cell>
        </row>
        <row r="1151">
          <cell r="B1151" t="str">
            <v>YEC3905133Växelöra</v>
          </cell>
          <cell r="C1151" t="str">
            <v>YEC3905133</v>
          </cell>
          <cell r="D1151">
            <v>2018</v>
          </cell>
          <cell r="E1151">
            <v>46</v>
          </cell>
          <cell r="F1151" t="str">
            <v>0460</v>
          </cell>
          <cell r="G1151" t="str">
            <v>D005</v>
          </cell>
          <cell r="H1151" t="str">
            <v>Gear hanger</v>
          </cell>
          <cell r="I1151" t="str">
            <v>Växelöra</v>
          </cell>
          <cell r="K1151" t="str">
            <v>C1350087</v>
          </cell>
          <cell r="L1151" t="str">
            <v>C1350087</v>
          </cell>
        </row>
        <row r="1152">
          <cell r="B1152" t="str">
            <v>YEC5255131RAM</v>
          </cell>
          <cell r="C1152" t="str">
            <v>YEC5255131</v>
          </cell>
          <cell r="D1152" t="str">
            <v>2023-2024</v>
          </cell>
          <cell r="E1152">
            <v>1</v>
          </cell>
          <cell r="F1152" t="str">
            <v>0010</v>
          </cell>
          <cell r="G1152" t="str">
            <v>A001</v>
          </cell>
          <cell r="H1152" t="str">
            <v>PAINTED FRAME</v>
          </cell>
          <cell r="I1152" t="str">
            <v>RAM</v>
          </cell>
          <cell r="K1152" t="str">
            <v>C1285133-510</v>
          </cell>
          <cell r="L1152" t="e">
            <v>#N/A</v>
          </cell>
        </row>
        <row r="1153">
          <cell r="B1153" t="str">
            <v>YEC5255131Framgaffel</v>
          </cell>
          <cell r="C1153" t="str">
            <v>YEC5255131</v>
          </cell>
          <cell r="D1153" t="str">
            <v>2023-2024</v>
          </cell>
          <cell r="E1153">
            <v>2</v>
          </cell>
          <cell r="F1153" t="str">
            <v>0020</v>
          </cell>
          <cell r="G1153" t="str">
            <v>A002</v>
          </cell>
          <cell r="H1153" t="str">
            <v>PAINTED FORK</v>
          </cell>
          <cell r="I1153" t="str">
            <v>Framgaffel</v>
          </cell>
          <cell r="J1153" t="str">
            <v>C1605443-193 FF 28 ST 1"1/8 Bi 30 37 w hole</v>
          </cell>
          <cell r="K1153" t="str">
            <v>C1595112-250-BK</v>
          </cell>
          <cell r="L1153" t="e">
            <v>#N/A</v>
          </cell>
        </row>
        <row r="1154">
          <cell r="B1154" t="str">
            <v>YEC5255131Styrlager</v>
          </cell>
          <cell r="C1154" t="str">
            <v>YEC5255131</v>
          </cell>
          <cell r="D1154" t="str">
            <v>2023-2024</v>
          </cell>
          <cell r="E1154">
            <v>3</v>
          </cell>
          <cell r="F1154" t="str">
            <v>0030</v>
          </cell>
          <cell r="G1154" t="str">
            <v>B001</v>
          </cell>
          <cell r="H1154" t="str">
            <v>Head Set</v>
          </cell>
          <cell r="I1154" t="str">
            <v>Styrlager</v>
          </cell>
          <cell r="J1154" t="str">
            <v>C2105002 VP-MH305C SEMI INTEGR, ED BLACK O/S  SH = 20mm</v>
          </cell>
          <cell r="K1154" t="str">
            <v>C2105318</v>
          </cell>
          <cell r="L1154" t="str">
            <v>C2105318</v>
          </cell>
        </row>
        <row r="1155">
          <cell r="B1155" t="str">
            <v xml:space="preserve">YEC5255131Styrstam </v>
          </cell>
          <cell r="C1155" t="str">
            <v>YEC5255131</v>
          </cell>
          <cell r="D1155" t="str">
            <v>2023-2024</v>
          </cell>
          <cell r="E1155">
            <v>4</v>
          </cell>
          <cell r="F1155" t="str">
            <v>0040</v>
          </cell>
          <cell r="G1155" t="str">
            <v>B002</v>
          </cell>
          <cell r="H1155" t="str">
            <v>Handlebar Stem</v>
          </cell>
          <cell r="I1155" t="str">
            <v xml:space="preserve">Styrstam </v>
          </cell>
          <cell r="J1155" t="str">
            <v>C2205360-090 H/L 25.4X90/130 MTS-AD2 HIGH POL</v>
          </cell>
          <cell r="K1155" t="str">
            <v>C2205619-060</v>
          </cell>
          <cell r="L1155" t="str">
            <v>BSP?</v>
          </cell>
        </row>
        <row r="1156">
          <cell r="B1156" t="str">
            <v>YEC5255131Styre</v>
          </cell>
          <cell r="C1156" t="str">
            <v>YEC5255131</v>
          </cell>
          <cell r="D1156" t="str">
            <v>2023-2024</v>
          </cell>
          <cell r="E1156">
            <v>5</v>
          </cell>
          <cell r="F1156" t="str">
            <v>0050</v>
          </cell>
          <cell r="G1156" t="str">
            <v>B003</v>
          </cell>
          <cell r="H1156" t="str">
            <v>Handelbar</v>
          </cell>
          <cell r="I1156" t="str">
            <v>Styre</v>
          </cell>
          <cell r="J1156" t="str">
            <v xml:space="preserve">C2305480 HB ALsvhp 600 25.4 2.6 NR-AL29  </v>
          </cell>
          <cell r="K1156" t="str">
            <v>C2306117-BK</v>
          </cell>
          <cell r="L1156" t="str">
            <v>C2306117-BK</v>
          </cell>
        </row>
        <row r="1157">
          <cell r="B1157" t="str">
            <v>YEC5255131Bromsgrepp H</v>
          </cell>
          <cell r="C1157" t="str">
            <v>YEC5255131</v>
          </cell>
          <cell r="D1157" t="str">
            <v>2023-2024</v>
          </cell>
          <cell r="E1157">
            <v>6</v>
          </cell>
          <cell r="F1157" t="str">
            <v>0060</v>
          </cell>
          <cell r="G1157" t="str">
            <v>C002</v>
          </cell>
          <cell r="H1157" t="str">
            <v>Brake Lever R</v>
          </cell>
          <cell r="I1157" t="str">
            <v>Bromsgrepp H</v>
          </cell>
          <cell r="K1157" t="str">
            <v>Shimano</v>
          </cell>
          <cell r="L1157" t="str">
            <v>Kontakta SHIMANO</v>
          </cell>
        </row>
        <row r="1158">
          <cell r="B1158" t="str">
            <v>YEC5255131Bromsgrepp V</v>
          </cell>
          <cell r="C1158" t="str">
            <v>YEC5255131</v>
          </cell>
          <cell r="D1158" t="str">
            <v>2023-2024</v>
          </cell>
          <cell r="E1158">
            <v>7</v>
          </cell>
          <cell r="F1158" t="str">
            <v>0070</v>
          </cell>
          <cell r="G1158" t="str">
            <v>C001</v>
          </cell>
          <cell r="H1158" t="str">
            <v>Brake Lever L</v>
          </cell>
          <cell r="I1158" t="str">
            <v>Bromsgrepp V</v>
          </cell>
          <cell r="J1158" t="str">
            <v>C6505049 BLL ALsvPLbk VB U 4F BL39AP</v>
          </cell>
          <cell r="K1158" t="str">
            <v>Shimano</v>
          </cell>
          <cell r="L1158" t="str">
            <v>Kontakta SHIMANO</v>
          </cell>
        </row>
        <row r="1159">
          <cell r="B1159" t="str">
            <v>YEC5255131Växelreglage H</v>
          </cell>
          <cell r="C1159" t="str">
            <v>YEC5255131</v>
          </cell>
          <cell r="D1159" t="str">
            <v>2023-2024</v>
          </cell>
          <cell r="E1159">
            <v>8</v>
          </cell>
          <cell r="F1159" t="str">
            <v>0080</v>
          </cell>
          <cell r="G1159" t="str">
            <v>D002</v>
          </cell>
          <cell r="H1159" t="str">
            <v>Shift Lever R</v>
          </cell>
          <cell r="I1159" t="str">
            <v>Växelreglage H</v>
          </cell>
          <cell r="J1159" t="str">
            <v>C5105092 SHIFT LEVER, SL-C3000-7, NEXUS, REVO SHIFTER, 2320MM INNER, W/O OUTER FOR CJ-NX40(FOR SCANDINAVIAN), BLACK, BULK</v>
          </cell>
          <cell r="K1159" t="str">
            <v>ASLC70005L210LA</v>
          </cell>
          <cell r="L1159" t="str">
            <v>Kontakta SHIMANO</v>
          </cell>
        </row>
        <row r="1160">
          <cell r="B1160" t="str">
            <v>YEC5255131Växelreglage V</v>
          </cell>
          <cell r="C1160" t="str">
            <v>YEC5255131</v>
          </cell>
          <cell r="D1160" t="str">
            <v>2023-2024</v>
          </cell>
          <cell r="E1160">
            <v>9</v>
          </cell>
          <cell r="F1160" t="str">
            <v>0090</v>
          </cell>
          <cell r="G1160" t="str">
            <v>D001</v>
          </cell>
          <cell r="H1160" t="str">
            <v>Shift Lever L</v>
          </cell>
          <cell r="I1160" t="str">
            <v>Växelreglage V</v>
          </cell>
          <cell r="L1160" t="e">
            <v>#N/A</v>
          </cell>
        </row>
        <row r="1161">
          <cell r="B1161" t="str">
            <v>YEC5255131Handtag par</v>
          </cell>
          <cell r="C1161" t="str">
            <v>YEC5255131</v>
          </cell>
          <cell r="D1161" t="str">
            <v>2023-2024</v>
          </cell>
          <cell r="E1161">
            <v>10</v>
          </cell>
          <cell r="F1161" t="str">
            <v>0100</v>
          </cell>
          <cell r="G1161" t="str">
            <v>B004</v>
          </cell>
          <cell r="H1161" t="str">
            <v>Grip R</v>
          </cell>
          <cell r="I1161" t="str">
            <v>Handtag par</v>
          </cell>
          <cell r="J1161" t="str">
            <v xml:space="preserve">C2505484  HERRMANS 84A ERGO TPE 90MM  </v>
          </cell>
          <cell r="K1161" t="str">
            <v>C2505528</v>
          </cell>
          <cell r="L1161" t="str">
            <v>C2500057</v>
          </cell>
        </row>
        <row r="1162">
          <cell r="B1162" t="str">
            <v>YEC5255131Frambroms</v>
          </cell>
          <cell r="C1162" t="str">
            <v>YEC5255131</v>
          </cell>
          <cell r="D1162" t="str">
            <v>2023-2024</v>
          </cell>
          <cell r="E1162">
            <v>11</v>
          </cell>
          <cell r="F1162" t="str">
            <v>0110</v>
          </cell>
          <cell r="G1162" t="str">
            <v>C003</v>
          </cell>
          <cell r="H1162" t="str">
            <v xml:space="preserve">Brake front </v>
          </cell>
          <cell r="I1162" t="str">
            <v>Frambroms</v>
          </cell>
          <cell r="K1162" t="str">
            <v>AMT201KLFPRX080</v>
          </cell>
          <cell r="L1162" t="str">
            <v>Kontakta SHIMANO</v>
          </cell>
        </row>
        <row r="1163">
          <cell r="B1163" t="str">
            <v>YEC5255131Bakbroms</v>
          </cell>
          <cell r="C1163" t="str">
            <v>YEC5255131</v>
          </cell>
          <cell r="D1163" t="str">
            <v>2023-2024</v>
          </cell>
          <cell r="E1163">
            <v>12</v>
          </cell>
          <cell r="F1163" t="str">
            <v>0120</v>
          </cell>
          <cell r="G1163" t="str">
            <v>C004</v>
          </cell>
          <cell r="H1163" t="str">
            <v>Brake rear</v>
          </cell>
          <cell r="I1163" t="str">
            <v>Bakbroms</v>
          </cell>
          <cell r="K1163" t="str">
            <v>AMT201JRRXRX155</v>
          </cell>
          <cell r="L1163" t="str">
            <v>Kontakta SHIMANO</v>
          </cell>
        </row>
        <row r="1164">
          <cell r="B1164" t="str">
            <v>YEC5255131Vevlager</v>
          </cell>
          <cell r="C1164" t="str">
            <v>YEC5255131</v>
          </cell>
          <cell r="D1164" t="str">
            <v>2023-2024</v>
          </cell>
          <cell r="E1164">
            <v>13</v>
          </cell>
          <cell r="F1164" t="str">
            <v>0130</v>
          </cell>
          <cell r="G1164" t="str">
            <v>E001</v>
          </cell>
          <cell r="H1164" t="str">
            <v xml:space="preserve">BB-set </v>
          </cell>
          <cell r="I1164" t="str">
            <v>Vevlager</v>
          </cell>
          <cell r="K1164" t="str">
            <v>Ingår i motorn</v>
          </cell>
          <cell r="L1164" t="str">
            <v>Ingår i motorn</v>
          </cell>
        </row>
        <row r="1165">
          <cell r="B1165" t="str">
            <v>YEC5255131Vevparti</v>
          </cell>
          <cell r="C1165" t="str">
            <v>YEC5255131</v>
          </cell>
          <cell r="D1165" t="str">
            <v>2023-2024</v>
          </cell>
          <cell r="E1165">
            <v>14</v>
          </cell>
          <cell r="F1165" t="str">
            <v>0140</v>
          </cell>
          <cell r="G1165" t="str">
            <v>E002</v>
          </cell>
          <cell r="H1165" t="str">
            <v>Front Chainwheel</v>
          </cell>
          <cell r="I1165" t="str">
            <v>Vevparti</v>
          </cell>
          <cell r="K1165" t="str">
            <v>AFCE6100CXXL</v>
          </cell>
          <cell r="L1165" t="str">
            <v>Kontakta SHIMANO</v>
          </cell>
        </row>
        <row r="1166">
          <cell r="B1166" t="str">
            <v>YEC5255131Kedjeskydd</v>
          </cell>
          <cell r="C1166" t="str">
            <v>YEC5255131</v>
          </cell>
          <cell r="D1166" t="str">
            <v>2023-2024</v>
          </cell>
          <cell r="E1166">
            <v>15</v>
          </cell>
          <cell r="F1166" t="str">
            <v>0150</v>
          </cell>
          <cell r="G1166" t="str">
            <v>H001</v>
          </cell>
          <cell r="H1166" t="str">
            <v>Chain guard</v>
          </cell>
          <cell r="I1166" t="str">
            <v>Kedjeskydd</v>
          </cell>
          <cell r="K1166" t="str">
            <v>C8305635-38-BK</v>
          </cell>
          <cell r="L1166" t="str">
            <v>C8305635-38-BK</v>
          </cell>
        </row>
        <row r="1167">
          <cell r="B1167" t="str">
            <v>YEC5255131Kedjeskyddsfäste</v>
          </cell>
          <cell r="C1167" t="str">
            <v>YEC5255131</v>
          </cell>
          <cell r="D1167" t="str">
            <v>2023-2024</v>
          </cell>
          <cell r="E1167">
            <v>16</v>
          </cell>
          <cell r="F1167" t="str">
            <v>0160</v>
          </cell>
          <cell r="G1167" t="str">
            <v>H002</v>
          </cell>
          <cell r="H1167" t="str">
            <v>Chain guard bracket</v>
          </cell>
          <cell r="I1167" t="str">
            <v>Kedjeskyddsfäste</v>
          </cell>
          <cell r="K1167" t="str">
            <v>Ingår i kedjeskyddet</v>
          </cell>
          <cell r="L1167" t="str">
            <v>Ingår i kedjeskyddet</v>
          </cell>
        </row>
        <row r="1168">
          <cell r="B1168" t="str">
            <v>YEC5255131Framväxel</v>
          </cell>
          <cell r="C1168" t="str">
            <v>YEC5255131</v>
          </cell>
          <cell r="D1168" t="str">
            <v>2023-2024</v>
          </cell>
          <cell r="E1168">
            <v>17</v>
          </cell>
          <cell r="F1168" t="str">
            <v>0170</v>
          </cell>
          <cell r="G1168" t="str">
            <v>D003</v>
          </cell>
          <cell r="H1168" t="str">
            <v>Front Derailleur</v>
          </cell>
          <cell r="I1168" t="str">
            <v>Framväxel</v>
          </cell>
          <cell r="K1168" t="str">
            <v xml:space="preserve"> </v>
          </cell>
          <cell r="L1168" t="e">
            <v>#N/A</v>
          </cell>
        </row>
        <row r="1169">
          <cell r="B1169" t="str">
            <v>YEC5255131Bakväxel</v>
          </cell>
          <cell r="C1169" t="str">
            <v>YEC5255131</v>
          </cell>
          <cell r="D1169" t="str">
            <v>2023-2024</v>
          </cell>
          <cell r="E1169">
            <v>18</v>
          </cell>
          <cell r="F1169" t="str">
            <v>0180</v>
          </cell>
          <cell r="G1169" t="str">
            <v>D004</v>
          </cell>
          <cell r="H1169" t="str">
            <v>Rear Derailleur</v>
          </cell>
          <cell r="I1169" t="str">
            <v>Bakväxel</v>
          </cell>
          <cell r="K1169" t="str">
            <v>KSGC70005DAL</v>
          </cell>
          <cell r="L1169" t="str">
            <v>Kontakta SHIMANO</v>
          </cell>
        </row>
        <row r="1170">
          <cell r="B1170" t="str">
            <v>YEC5255131Kedja</v>
          </cell>
          <cell r="C1170" t="str">
            <v>YEC5255131</v>
          </cell>
          <cell r="D1170" t="str">
            <v>2023-2024</v>
          </cell>
          <cell r="E1170">
            <v>19</v>
          </cell>
          <cell r="F1170" t="str">
            <v>0190</v>
          </cell>
          <cell r="G1170" t="str">
            <v>E003</v>
          </cell>
          <cell r="H1170" t="str">
            <v xml:space="preserve">Chain </v>
          </cell>
          <cell r="I1170" t="str">
            <v>Kedja</v>
          </cell>
          <cell r="J1170" t="str">
            <v>C3405041-104  + link CHA 1S 105L RB Z610HXRB   KMC</v>
          </cell>
          <cell r="K1170" t="str">
            <v>C3405041-102</v>
          </cell>
          <cell r="L1170" t="str">
            <v>C3400038</v>
          </cell>
        </row>
        <row r="1171">
          <cell r="B1171" t="str">
            <v>YEC5255131Kassett</v>
          </cell>
          <cell r="C1171" t="str">
            <v>YEC5255131</v>
          </cell>
          <cell r="D1171" t="str">
            <v>2023-2024</v>
          </cell>
          <cell r="E1171">
            <v>20</v>
          </cell>
          <cell r="F1171" t="str">
            <v>0200</v>
          </cell>
          <cell r="G1171" t="str">
            <v>E004</v>
          </cell>
          <cell r="H1171" t="str">
            <v>Cassette Sprocket</v>
          </cell>
          <cell r="I1171" t="str">
            <v>Kassett</v>
          </cell>
          <cell r="J1171" t="str">
            <v>ASMGEAR20SU SPT SC20sv3/32" (INTERNAL HUB)</v>
          </cell>
          <cell r="K1171" t="str">
            <v>ACSC700024</v>
          </cell>
          <cell r="L1171" t="str">
            <v>Kontakta SHIMANO</v>
          </cell>
        </row>
        <row r="1172">
          <cell r="B1172" t="str">
            <v>YEC5255131Framhjul</v>
          </cell>
          <cell r="C1172" t="str">
            <v>YEC5255131</v>
          </cell>
          <cell r="D1172" t="str">
            <v>2023-2024</v>
          </cell>
          <cell r="E1172">
            <v>21</v>
          </cell>
          <cell r="F1172" t="str">
            <v>0210</v>
          </cell>
          <cell r="G1172" t="str">
            <v>F001</v>
          </cell>
          <cell r="H1172" t="str">
            <v>Front hub</v>
          </cell>
          <cell r="I1172" t="str">
            <v>Framhjul</v>
          </cell>
          <cell r="J1172" t="str">
            <v xml:space="preserve">C4305002 HUB FRONT ALLOY SOLID AXLE 36H </v>
          </cell>
          <cell r="K1172" t="str">
            <v>C4305196</v>
          </cell>
          <cell r="L1172" t="str">
            <v>C4100337</v>
          </cell>
        </row>
        <row r="1173">
          <cell r="B1173" t="str">
            <v>YEC5255131Bakhjul</v>
          </cell>
          <cell r="C1173" t="str">
            <v>YEC5255131</v>
          </cell>
          <cell r="D1173" t="str">
            <v>2023-2024</v>
          </cell>
          <cell r="E1173">
            <v>22</v>
          </cell>
          <cell r="F1173" t="str">
            <v>0220</v>
          </cell>
          <cell r="G1173" t="str">
            <v>F002</v>
          </cell>
          <cell r="H1173" t="str">
            <v>Rear hub</v>
          </cell>
          <cell r="I1173" t="str">
            <v>Bakhjul</v>
          </cell>
          <cell r="J1173" t="str">
            <v>ASGC30007CADXR (ASG7C30ADXR) HBRcb 36 H SILVER DX</v>
          </cell>
          <cell r="K1173" t="str">
            <v>C4208307</v>
          </cell>
          <cell r="L1173" t="str">
            <v>BSP?</v>
          </cell>
        </row>
        <row r="1174">
          <cell r="B1174" t="str">
            <v>YEC5255131Däck</v>
          </cell>
          <cell r="C1174" t="str">
            <v>YEC5255131</v>
          </cell>
          <cell r="D1174" t="str">
            <v>2023-2024</v>
          </cell>
          <cell r="E1174">
            <v>23</v>
          </cell>
          <cell r="F1174" t="str">
            <v>0230</v>
          </cell>
          <cell r="G1174" t="str">
            <v>F003</v>
          </cell>
          <cell r="H1174" t="str">
            <v>Tire</v>
          </cell>
          <cell r="I1174" t="str">
            <v>Däck</v>
          </cell>
          <cell r="J1174" t="str">
            <v>C4906560 60-584 Caeli black</v>
          </cell>
          <cell r="K1174" t="str">
            <v>C4906560</v>
          </cell>
          <cell r="L1174" t="str">
            <v>BSP?</v>
          </cell>
        </row>
        <row r="1175">
          <cell r="B1175" t="str">
            <v>YEC5255131Skärmar set</v>
          </cell>
          <cell r="C1175" t="str">
            <v>YEC5255131</v>
          </cell>
          <cell r="D1175" t="str">
            <v>2023-2024</v>
          </cell>
          <cell r="E1175">
            <v>24</v>
          </cell>
          <cell r="F1175" t="str">
            <v>0240</v>
          </cell>
          <cell r="G1175" t="str">
            <v>H003</v>
          </cell>
          <cell r="H1175" t="str">
            <v xml:space="preserve">Mudguard front   </v>
          </cell>
          <cell r="I1175" t="str">
            <v>Skärmar set</v>
          </cell>
          <cell r="K1175" t="str">
            <v>C8256294</v>
          </cell>
          <cell r="L1175" t="str">
            <v>C8256294 / C8256295</v>
          </cell>
        </row>
        <row r="1176">
          <cell r="B1176" t="str">
            <v>YEC5255131Pakethållare</v>
          </cell>
          <cell r="C1176" t="str">
            <v>YEC5255131</v>
          </cell>
          <cell r="D1176" t="str">
            <v>2023-2024</v>
          </cell>
          <cell r="E1176">
            <v>25</v>
          </cell>
          <cell r="F1176" t="str">
            <v>0250</v>
          </cell>
          <cell r="G1176" t="str">
            <v>H004</v>
          </cell>
          <cell r="H1176" t="str">
            <v>Carrier</v>
          </cell>
          <cell r="I1176" t="str">
            <v>Pakethållare</v>
          </cell>
          <cell r="K1176" t="str">
            <v>C8205874-BK</v>
          </cell>
          <cell r="L1176" t="str">
            <v>BSP?</v>
          </cell>
        </row>
        <row r="1177">
          <cell r="B1177" t="str">
            <v>YEC5255131Sadel</v>
          </cell>
          <cell r="C1177" t="str">
            <v>YEC5255131</v>
          </cell>
          <cell r="D1177" t="str">
            <v>2023-2024</v>
          </cell>
          <cell r="E1177">
            <v>26</v>
          </cell>
          <cell r="F1177" t="str">
            <v>0260</v>
          </cell>
          <cell r="G1177" t="str">
            <v>G001</v>
          </cell>
          <cell r="H1177" t="str">
            <v>Saddle</v>
          </cell>
          <cell r="I1177" t="str">
            <v>Sadel</v>
          </cell>
          <cell r="K1177" t="str">
            <v>C7106260</v>
          </cell>
          <cell r="L1177" t="str">
            <v>C7100524</v>
          </cell>
        </row>
        <row r="1178">
          <cell r="B1178" t="str">
            <v>YEC5255131Sadelstolpe</v>
          </cell>
          <cell r="C1178" t="str">
            <v>YEC5255131</v>
          </cell>
          <cell r="D1178" t="str">
            <v>2023-2024</v>
          </cell>
          <cell r="E1178">
            <v>27</v>
          </cell>
          <cell r="F1178" t="str">
            <v>0270</v>
          </cell>
          <cell r="G1178" t="str">
            <v>G002</v>
          </cell>
          <cell r="H1178" t="str">
            <v>Seatpost</v>
          </cell>
          <cell r="I1178" t="str">
            <v>Sadelstolpe</v>
          </cell>
          <cell r="K1178" t="str">
            <v>C7205554</v>
          </cell>
          <cell r="L1178" t="str">
            <v>C7200322-316</v>
          </cell>
        </row>
        <row r="1179">
          <cell r="B1179" t="str">
            <v>YEC5255131Sadelrörsklämma</v>
          </cell>
          <cell r="C1179" t="str">
            <v>YEC5255131</v>
          </cell>
          <cell r="D1179" t="str">
            <v>2023-2024</v>
          </cell>
          <cell r="E1179">
            <v>28</v>
          </cell>
          <cell r="F1179" t="str">
            <v>0280</v>
          </cell>
          <cell r="G1179" t="str">
            <v>G003</v>
          </cell>
          <cell r="H1179" t="str">
            <v>Seat Clamp</v>
          </cell>
          <cell r="I1179" t="str">
            <v>Sadelrörsklämma</v>
          </cell>
          <cell r="K1179" t="str">
            <v>C7305138-BK</v>
          </cell>
          <cell r="L1179" t="str">
            <v>C7300027-350</v>
          </cell>
        </row>
        <row r="1180">
          <cell r="B1180" t="str">
            <v>YEC5255131Framlampa</v>
          </cell>
          <cell r="C1180" t="str">
            <v>YEC5255131</v>
          </cell>
          <cell r="D1180" t="str">
            <v>2023-2024</v>
          </cell>
          <cell r="E1180">
            <v>29</v>
          </cell>
          <cell r="F1180" t="str">
            <v>0290</v>
          </cell>
          <cell r="G1180" t="str">
            <v>H005</v>
          </cell>
          <cell r="H1180" t="str">
            <v>Front light</v>
          </cell>
          <cell r="I1180" t="str">
            <v>Framlampa</v>
          </cell>
          <cell r="J1180" t="str">
            <v>C8025221 Front light Breeze Evo without ss bracket, Classic chrome, 0,5W LED, 15 lux, Waterproof IP44 w 65 cm cable</v>
          </cell>
          <cell r="K1180" t="str">
            <v>C8015320</v>
          </cell>
          <cell r="L1180" t="str">
            <v>C8015320</v>
          </cell>
        </row>
        <row r="1181">
          <cell r="B1181" t="str">
            <v>YEC5255131Baklampa</v>
          </cell>
          <cell r="C1181" t="str">
            <v>YEC5255131</v>
          </cell>
          <cell r="D1181" t="str">
            <v>2023-2024</v>
          </cell>
          <cell r="E1181">
            <v>30</v>
          </cell>
          <cell r="F1181" t="str">
            <v>0300</v>
          </cell>
          <cell r="G1181" t="str">
            <v>H006</v>
          </cell>
          <cell r="H1181" t="str">
            <v>Light, Rear</v>
          </cell>
          <cell r="I1181" t="str">
            <v>Baklampa</v>
          </cell>
          <cell r="K1181" t="str">
            <v>C8015183</v>
          </cell>
          <cell r="L1181" t="str">
            <v>C8015183</v>
          </cell>
        </row>
        <row r="1182">
          <cell r="B1182" t="str">
            <v>YEC5255131Låssats</v>
          </cell>
          <cell r="C1182" t="str">
            <v>YEC5255131</v>
          </cell>
          <cell r="D1182" t="str">
            <v>2023-2024</v>
          </cell>
          <cell r="E1182">
            <v>31</v>
          </cell>
          <cell r="F1182" t="str">
            <v>0310</v>
          </cell>
          <cell r="G1182" t="str">
            <v>H007</v>
          </cell>
          <cell r="H1182" t="str">
            <v>Lock</v>
          </cell>
          <cell r="I1182" t="str">
            <v>Låssats</v>
          </cell>
          <cell r="K1182" t="str">
            <v>C8405093</v>
          </cell>
          <cell r="L1182" t="str">
            <v>C8405093</v>
          </cell>
        </row>
        <row r="1183">
          <cell r="B1183" t="str">
            <v>YEC5255131Stöd</v>
          </cell>
          <cell r="C1183" t="str">
            <v>YEC5255131</v>
          </cell>
          <cell r="D1183" t="str">
            <v>2023-2024</v>
          </cell>
          <cell r="E1183">
            <v>32</v>
          </cell>
          <cell r="F1183" t="str">
            <v>0320</v>
          </cell>
          <cell r="G1183" t="str">
            <v>H008</v>
          </cell>
          <cell r="H1183" t="str">
            <v>Kick stand</v>
          </cell>
          <cell r="I1183" t="str">
            <v>Stöd</v>
          </cell>
          <cell r="K1183" t="str">
            <v>C8105247</v>
          </cell>
          <cell r="L1183" t="str">
            <v>C8100034</v>
          </cell>
        </row>
        <row r="1184">
          <cell r="B1184" t="str">
            <v>YEC5255131Korg</v>
          </cell>
          <cell r="C1184" t="str">
            <v>YEC5255131</v>
          </cell>
          <cell r="D1184" t="str">
            <v>2023-2024</v>
          </cell>
          <cell r="E1184">
            <v>33</v>
          </cell>
          <cell r="F1184" t="str">
            <v>0330</v>
          </cell>
          <cell r="G1184" t="str">
            <v>H009</v>
          </cell>
          <cell r="H1184" t="str">
            <v>Basket / Fr carrier</v>
          </cell>
          <cell r="I1184" t="str">
            <v>Korg</v>
          </cell>
          <cell r="L1184" t="e">
            <v>#N/A</v>
          </cell>
        </row>
        <row r="1185">
          <cell r="B1185" t="str">
            <v>YEC5255131Pedaler</v>
          </cell>
          <cell r="C1185" t="str">
            <v>YEC5255131</v>
          </cell>
          <cell r="D1185" t="str">
            <v>2023-2024</v>
          </cell>
          <cell r="E1185">
            <v>34</v>
          </cell>
          <cell r="F1185" t="str">
            <v>0340</v>
          </cell>
          <cell r="G1185" t="str">
            <v>E005</v>
          </cell>
          <cell r="H1185" t="str">
            <v xml:space="preserve">Pedal </v>
          </cell>
          <cell r="I1185" t="str">
            <v>Pedaler</v>
          </cell>
          <cell r="J1185" t="str">
            <v>C3505317 STANDARD BK/GR9/16"</v>
          </cell>
          <cell r="K1185" t="str">
            <v>C3505321</v>
          </cell>
          <cell r="L1185" t="str">
            <v>C3500117</v>
          </cell>
        </row>
        <row r="1186">
          <cell r="B1186" t="str">
            <v>YEC5255131Motor</v>
          </cell>
          <cell r="C1186" t="str">
            <v>YEC5255131</v>
          </cell>
          <cell r="D1186" t="str">
            <v>2023-2024</v>
          </cell>
          <cell r="E1186">
            <v>35</v>
          </cell>
          <cell r="F1186" t="str">
            <v>0350</v>
          </cell>
          <cell r="G1186" t="str">
            <v>J001</v>
          </cell>
          <cell r="H1186" t="str">
            <v>DRIVE UNIT:</v>
          </cell>
          <cell r="I1186" t="str">
            <v>Motor</v>
          </cell>
          <cell r="K1186" t="str">
            <v>KDUE6100</v>
          </cell>
          <cell r="L1186" t="str">
            <v>Kontakta SHIMANO / DU-E6100</v>
          </cell>
        </row>
        <row r="1187">
          <cell r="B1187" t="str">
            <v>YEC5255131Display</v>
          </cell>
          <cell r="C1187" t="str">
            <v>YEC5255131</v>
          </cell>
          <cell r="D1187" t="str">
            <v>2023-2024</v>
          </cell>
          <cell r="E1187">
            <v>36</v>
          </cell>
          <cell r="F1187" t="str">
            <v>0360</v>
          </cell>
          <cell r="G1187" t="str">
            <v>J004</v>
          </cell>
          <cell r="H1187" t="str">
            <v>DISPLAY:</v>
          </cell>
          <cell r="I1187" t="str">
            <v>Display</v>
          </cell>
          <cell r="K1187" t="str">
            <v>KSCE7000AG</v>
          </cell>
          <cell r="L1187" t="str">
            <v>Kontakta SHIMANO / SC-E7000</v>
          </cell>
        </row>
        <row r="1188">
          <cell r="B1188" t="str">
            <v>YEC5255131EB-Bus kabel</v>
          </cell>
          <cell r="C1188" t="str">
            <v>YEC5255131</v>
          </cell>
          <cell r="D1188" t="str">
            <v>2023-2024</v>
          </cell>
          <cell r="E1188">
            <v>37</v>
          </cell>
          <cell r="F1188" t="str">
            <v>0370</v>
          </cell>
          <cell r="G1188" t="str">
            <v>J005</v>
          </cell>
          <cell r="H1188" t="str">
            <v>EB-BUS CABLE:</v>
          </cell>
          <cell r="I1188" t="str">
            <v>EB-Bus kabel</v>
          </cell>
          <cell r="K1188" t="str">
            <v>Shimano</v>
          </cell>
          <cell r="L1188" t="str">
            <v>Kontakta SHIMANO</v>
          </cell>
        </row>
        <row r="1189">
          <cell r="B1189" t="str">
            <v>YEC5255131Motorkabel</v>
          </cell>
          <cell r="C1189" t="str">
            <v>YEC5255131</v>
          </cell>
          <cell r="D1189" t="str">
            <v>2023-2024</v>
          </cell>
          <cell r="E1189">
            <v>38</v>
          </cell>
          <cell r="F1189" t="str">
            <v>0380</v>
          </cell>
          <cell r="G1189" t="str">
            <v>J006</v>
          </cell>
          <cell r="H1189" t="str">
            <v>POWER CABLE:</v>
          </cell>
          <cell r="I1189" t="str">
            <v>Motorkabel</v>
          </cell>
          <cell r="K1189" t="str">
            <v>Ingår i batterihållaren</v>
          </cell>
          <cell r="L1189" t="str">
            <v>Ingår i batterihållaren</v>
          </cell>
        </row>
        <row r="1190">
          <cell r="B1190" t="str">
            <v>YEC5255131Kabel framlampa</v>
          </cell>
          <cell r="C1190" t="str">
            <v>YEC5255131</v>
          </cell>
          <cell r="D1190" t="str">
            <v>2023-2024</v>
          </cell>
          <cell r="E1190">
            <v>39</v>
          </cell>
          <cell r="F1190" t="str">
            <v>0390</v>
          </cell>
          <cell r="G1190" t="str">
            <v>J007</v>
          </cell>
          <cell r="H1190" t="str">
            <v>F. LIGHT CABLE:</v>
          </cell>
          <cell r="I1190" t="str">
            <v>Kabel framlampa</v>
          </cell>
          <cell r="J1190" t="str">
            <v>C8705068-1-04-6, FOR FRONT LIGHT : 1200mm</v>
          </cell>
          <cell r="K1190" t="str">
            <v>C8075017</v>
          </cell>
          <cell r="L1190" t="str">
            <v>C8075017</v>
          </cell>
        </row>
        <row r="1191">
          <cell r="B1191" t="str">
            <v>YEC5255131Kabel baklampa</v>
          </cell>
          <cell r="C1191" t="str">
            <v>YEC5255131</v>
          </cell>
          <cell r="D1191" t="str">
            <v>2023-2024</v>
          </cell>
          <cell r="E1191">
            <v>40</v>
          </cell>
          <cell r="F1191" t="str">
            <v>0400</v>
          </cell>
          <cell r="G1191" t="str">
            <v>J008</v>
          </cell>
          <cell r="H1191" t="str">
            <v>R. LIGHT CABLE:</v>
          </cell>
          <cell r="I1191" t="str">
            <v>Kabel baklampa</v>
          </cell>
          <cell r="K1191" t="str">
            <v>C8075047</v>
          </cell>
          <cell r="L1191" t="str">
            <v>BSP?</v>
          </cell>
        </row>
        <row r="1192">
          <cell r="B1192" t="str">
            <v>YEC5255131Hastighetssensor</v>
          </cell>
          <cell r="C1192" t="str">
            <v>YEC5255131</v>
          </cell>
          <cell r="D1192" t="str">
            <v>2023-2024</v>
          </cell>
          <cell r="E1192">
            <v>41</v>
          </cell>
          <cell r="F1192" t="str">
            <v>0410</v>
          </cell>
          <cell r="G1192" t="str">
            <v>J009</v>
          </cell>
          <cell r="H1192" t="str">
            <v>SPEED SENSOR:</v>
          </cell>
          <cell r="I1192" t="str">
            <v>Hastighetssensor</v>
          </cell>
          <cell r="J1192" t="str">
            <v>C8705068-1-04-11, DETECTING WHEEL RPM, CABLE LENGTH:70mm</v>
          </cell>
          <cell r="K1192" t="str">
            <v>KSMDUE10</v>
          </cell>
          <cell r="L1192" t="str">
            <v>Kontakta SHIMANO / SM-DUE10</v>
          </cell>
        </row>
        <row r="1193">
          <cell r="B1193" t="str">
            <v>YEC5255131Batteri</v>
          </cell>
          <cell r="C1193" t="str">
            <v>YEC5255131</v>
          </cell>
          <cell r="D1193" t="str">
            <v>2023-2024</v>
          </cell>
          <cell r="E1193">
            <v>42</v>
          </cell>
          <cell r="F1193" t="str">
            <v>0420</v>
          </cell>
          <cell r="G1193" t="str">
            <v>J002</v>
          </cell>
          <cell r="H1193" t="str">
            <v>BATTERY:</v>
          </cell>
          <cell r="I1193" t="str">
            <v>Batteri</v>
          </cell>
          <cell r="K1193" t="str">
            <v>C8705239-1-11H</v>
          </cell>
          <cell r="L1193" t="str">
            <v>C8705239-1-11H</v>
          </cell>
        </row>
        <row r="1194">
          <cell r="B1194" t="str">
            <v>YEC5255131Batterihållare</v>
          </cell>
          <cell r="C1194" t="str">
            <v>YEC5255131</v>
          </cell>
          <cell r="D1194" t="str">
            <v>2023-2024</v>
          </cell>
          <cell r="E1194">
            <v>43</v>
          </cell>
          <cell r="F1194" t="str">
            <v>0430</v>
          </cell>
          <cell r="G1194" t="str">
            <v>J003</v>
          </cell>
          <cell r="H1194" t="str">
            <v>BATTERY HOLDER/Slider</v>
          </cell>
          <cell r="I1194" t="str">
            <v>Batterihållare</v>
          </cell>
          <cell r="K1194" t="str">
            <v>C8705238-KIT2</v>
          </cell>
          <cell r="L1194" t="str">
            <v>BSP?</v>
          </cell>
        </row>
        <row r="1195">
          <cell r="B1195" t="str">
            <v>YEC5255131Batteriladdare</v>
          </cell>
          <cell r="C1195" t="str">
            <v>YEC5255131</v>
          </cell>
          <cell r="D1195" t="str">
            <v>2023-2024</v>
          </cell>
          <cell r="E1195">
            <v>44</v>
          </cell>
          <cell r="F1195" t="str">
            <v>0440</v>
          </cell>
          <cell r="G1195" t="str">
            <v>J010</v>
          </cell>
          <cell r="H1195" t="str">
            <v>CHARGER:</v>
          </cell>
          <cell r="I1195" t="str">
            <v>Batteriladdare</v>
          </cell>
          <cell r="J1195" t="str">
            <v>C8705058-02, (CHARGER 2A    # NO:CZ2AG2JE7)  CHARGER FOR PHYLION BATTERY UART</v>
          </cell>
          <cell r="K1195" t="str">
            <v>C8705238-02</v>
          </cell>
          <cell r="L1195" t="str">
            <v>C8705238-02</v>
          </cell>
        </row>
        <row r="1196">
          <cell r="B1196" t="str">
            <v>YEC5255131Kontrollbox</v>
          </cell>
          <cell r="C1196" t="str">
            <v>YEC5255131</v>
          </cell>
          <cell r="D1196" t="str">
            <v>2023-2024</v>
          </cell>
          <cell r="E1196">
            <v>45</v>
          </cell>
          <cell r="F1196" t="str">
            <v>0450</v>
          </cell>
          <cell r="G1196" t="str">
            <v>J011</v>
          </cell>
          <cell r="H1196" t="str">
            <v>Controller</v>
          </cell>
          <cell r="I1196" t="str">
            <v>Kontrollbox</v>
          </cell>
          <cell r="J1196" t="str">
            <v>included into the motor</v>
          </cell>
          <cell r="K1196" t="str">
            <v>Shimano</v>
          </cell>
          <cell r="L1196" t="str">
            <v>Kontakta SHIMANO</v>
          </cell>
        </row>
        <row r="1197">
          <cell r="B1197" t="str">
            <v>YEC5255131Växelöra</v>
          </cell>
          <cell r="C1197" t="str">
            <v>YEC5255131</v>
          </cell>
          <cell r="D1197" t="str">
            <v>2023-2024</v>
          </cell>
          <cell r="E1197">
            <v>46</v>
          </cell>
          <cell r="F1197" t="str">
            <v>0460</v>
          </cell>
          <cell r="G1197" t="str">
            <v>D005</v>
          </cell>
          <cell r="H1197" t="str">
            <v>Gear hanger</v>
          </cell>
          <cell r="I1197" t="str">
            <v>Växelöra</v>
          </cell>
          <cell r="K1197" t="str">
            <v>C-52-0000146</v>
          </cell>
          <cell r="L1197" t="str">
            <v>C1350175</v>
          </cell>
        </row>
        <row r="1198">
          <cell r="B1198" t="str">
            <v>YEC5255531RAM</v>
          </cell>
          <cell r="C1198" t="str">
            <v>YEC5255531</v>
          </cell>
          <cell r="D1198" t="str">
            <v>2023-2024</v>
          </cell>
          <cell r="E1198">
            <v>1</v>
          </cell>
          <cell r="F1198" t="str">
            <v>0010</v>
          </cell>
          <cell r="G1198" t="str">
            <v>A001</v>
          </cell>
          <cell r="H1198" t="str">
            <v>PAINTED FRAME</v>
          </cell>
          <cell r="I1198" t="str">
            <v>RAM</v>
          </cell>
          <cell r="K1198" t="str">
            <v>C1285133-550</v>
          </cell>
          <cell r="L1198" t="e">
            <v>#N/A</v>
          </cell>
        </row>
        <row r="1199">
          <cell r="B1199" t="str">
            <v>YEC5255531Framgaffel</v>
          </cell>
          <cell r="C1199" t="str">
            <v>YEC5255531</v>
          </cell>
          <cell r="D1199" t="str">
            <v>2023-2024</v>
          </cell>
          <cell r="E1199">
            <v>2</v>
          </cell>
          <cell r="F1199" t="str">
            <v>0020</v>
          </cell>
          <cell r="G1199" t="str">
            <v>A002</v>
          </cell>
          <cell r="H1199" t="str">
            <v>PAINTED FORK</v>
          </cell>
          <cell r="I1199" t="str">
            <v>Framgaffel</v>
          </cell>
          <cell r="J1199" t="str">
            <v>C1605443-193 FF 28 ST 1"1/8 Bi 30 37 w hole</v>
          </cell>
          <cell r="K1199" t="str">
            <v>C1595112-250-BK</v>
          </cell>
          <cell r="L1199" t="e">
            <v>#N/A</v>
          </cell>
        </row>
        <row r="1200">
          <cell r="B1200" t="str">
            <v>YEC5255531Styrlager</v>
          </cell>
          <cell r="C1200" t="str">
            <v>YEC5255531</v>
          </cell>
          <cell r="D1200" t="str">
            <v>2023-2024</v>
          </cell>
          <cell r="E1200">
            <v>3</v>
          </cell>
          <cell r="F1200" t="str">
            <v>0030</v>
          </cell>
          <cell r="G1200" t="str">
            <v>B001</v>
          </cell>
          <cell r="H1200" t="str">
            <v>Head Set</v>
          </cell>
          <cell r="I1200" t="str">
            <v>Styrlager</v>
          </cell>
          <cell r="J1200" t="str">
            <v>C2105002 VP-MH305C SEMI INTEGR, ED BLACK O/S  SH = 20mm</v>
          </cell>
          <cell r="K1200" t="str">
            <v>C2105318</v>
          </cell>
          <cell r="L1200" t="str">
            <v>C2105318</v>
          </cell>
        </row>
        <row r="1201">
          <cell r="B1201" t="str">
            <v xml:space="preserve">YEC5255531Styrstam </v>
          </cell>
          <cell r="C1201" t="str">
            <v>YEC5255531</v>
          </cell>
          <cell r="D1201" t="str">
            <v>2023-2024</v>
          </cell>
          <cell r="E1201">
            <v>4</v>
          </cell>
          <cell r="F1201" t="str">
            <v>0040</v>
          </cell>
          <cell r="G1201" t="str">
            <v>B002</v>
          </cell>
          <cell r="H1201" t="str">
            <v>Handlebar Stem</v>
          </cell>
          <cell r="I1201" t="str">
            <v xml:space="preserve">Styrstam </v>
          </cell>
          <cell r="J1201" t="str">
            <v>C2205360-090 H/L 25.4X90/130 MTS-AD2 HIGH POL</v>
          </cell>
          <cell r="K1201" t="str">
            <v>C2205619-080</v>
          </cell>
          <cell r="L1201" t="str">
            <v>BSP?</v>
          </cell>
        </row>
        <row r="1202">
          <cell r="B1202" t="str">
            <v>YEC5255531Styre</v>
          </cell>
          <cell r="C1202" t="str">
            <v>YEC5255531</v>
          </cell>
          <cell r="D1202" t="str">
            <v>2023-2024</v>
          </cell>
          <cell r="E1202">
            <v>5</v>
          </cell>
          <cell r="F1202" t="str">
            <v>0050</v>
          </cell>
          <cell r="G1202" t="str">
            <v>B003</v>
          </cell>
          <cell r="H1202" t="str">
            <v>Handelbar</v>
          </cell>
          <cell r="I1202" t="str">
            <v>Styre</v>
          </cell>
          <cell r="J1202" t="str">
            <v xml:space="preserve">C2305480 HB ALsvhp 600 25.4 2.6 NR-AL29  </v>
          </cell>
          <cell r="K1202" t="str">
            <v>C2306117-BK</v>
          </cell>
          <cell r="L1202" t="str">
            <v>C2306117-BK</v>
          </cell>
        </row>
        <row r="1203">
          <cell r="B1203" t="str">
            <v>YEC5255531Bromsgrepp H</v>
          </cell>
          <cell r="C1203" t="str">
            <v>YEC5255531</v>
          </cell>
          <cell r="D1203" t="str">
            <v>2023-2024</v>
          </cell>
          <cell r="E1203">
            <v>6</v>
          </cell>
          <cell r="F1203" t="str">
            <v>0060</v>
          </cell>
          <cell r="G1203" t="str">
            <v>C002</v>
          </cell>
          <cell r="H1203" t="str">
            <v>Brake Lever R</v>
          </cell>
          <cell r="I1203" t="str">
            <v>Bromsgrepp H</v>
          </cell>
          <cell r="K1203" t="str">
            <v>Shimano</v>
          </cell>
          <cell r="L1203" t="str">
            <v>Kontakta SHIMANO</v>
          </cell>
        </row>
        <row r="1204">
          <cell r="B1204" t="str">
            <v>YEC5255531Bromsgrepp V</v>
          </cell>
          <cell r="C1204" t="str">
            <v>YEC5255531</v>
          </cell>
          <cell r="D1204" t="str">
            <v>2023-2024</v>
          </cell>
          <cell r="E1204">
            <v>7</v>
          </cell>
          <cell r="F1204" t="str">
            <v>0070</v>
          </cell>
          <cell r="G1204" t="str">
            <v>C001</v>
          </cell>
          <cell r="H1204" t="str">
            <v>Brake Lever L</v>
          </cell>
          <cell r="I1204" t="str">
            <v>Bromsgrepp V</v>
          </cell>
          <cell r="J1204" t="str">
            <v>C6505049 BLL ALsvPLbk VB U 4F BL39AP</v>
          </cell>
          <cell r="K1204" t="str">
            <v>Shimano</v>
          </cell>
          <cell r="L1204" t="str">
            <v>Kontakta SHIMANO</v>
          </cell>
        </row>
        <row r="1205">
          <cell r="B1205" t="str">
            <v>YEC5255531Växelreglage H</v>
          </cell>
          <cell r="C1205" t="str">
            <v>YEC5255531</v>
          </cell>
          <cell r="D1205" t="str">
            <v>2023-2024</v>
          </cell>
          <cell r="E1205">
            <v>8</v>
          </cell>
          <cell r="F1205" t="str">
            <v>0080</v>
          </cell>
          <cell r="G1205" t="str">
            <v>D002</v>
          </cell>
          <cell r="H1205" t="str">
            <v>Shift Lever R</v>
          </cell>
          <cell r="I1205" t="str">
            <v>Växelreglage H</v>
          </cell>
          <cell r="J1205" t="str">
            <v>C5105092 SHIFT LEVER, SL-C3000-7, NEXUS, REVO SHIFTER, 2320MM INNER, W/O OUTER FOR CJ-NX40(FOR SCANDINAVIAN), BLACK, BULK</v>
          </cell>
          <cell r="K1205" t="str">
            <v>ASLC70005L210LA</v>
          </cell>
          <cell r="L1205" t="str">
            <v>Kontakta SHIMANO</v>
          </cell>
        </row>
        <row r="1206">
          <cell r="B1206" t="str">
            <v>YEC5255531Växelreglage V</v>
          </cell>
          <cell r="C1206" t="str">
            <v>YEC5255531</v>
          </cell>
          <cell r="D1206" t="str">
            <v>2023-2024</v>
          </cell>
          <cell r="E1206">
            <v>9</v>
          </cell>
          <cell r="F1206" t="str">
            <v>0090</v>
          </cell>
          <cell r="G1206" t="str">
            <v>D001</v>
          </cell>
          <cell r="H1206" t="str">
            <v>Shift Lever L</v>
          </cell>
          <cell r="I1206" t="str">
            <v>Växelreglage V</v>
          </cell>
          <cell r="L1206" t="e">
            <v>#N/A</v>
          </cell>
        </row>
        <row r="1207">
          <cell r="B1207" t="str">
            <v>YEC5255531Handtag par</v>
          </cell>
          <cell r="C1207" t="str">
            <v>YEC5255531</v>
          </cell>
          <cell r="D1207" t="str">
            <v>2023-2024</v>
          </cell>
          <cell r="E1207">
            <v>10</v>
          </cell>
          <cell r="F1207" t="str">
            <v>0100</v>
          </cell>
          <cell r="G1207" t="str">
            <v>B004</v>
          </cell>
          <cell r="H1207" t="str">
            <v>Grip R</v>
          </cell>
          <cell r="I1207" t="str">
            <v>Handtag par</v>
          </cell>
          <cell r="J1207" t="str">
            <v xml:space="preserve">C2505484  HERRMANS 84A ERGO TPE 90MM  </v>
          </cell>
          <cell r="K1207" t="str">
            <v>C2505528</v>
          </cell>
          <cell r="L1207" t="str">
            <v>C2500057</v>
          </cell>
        </row>
        <row r="1208">
          <cell r="B1208" t="str">
            <v>YEC5255531Frambroms</v>
          </cell>
          <cell r="C1208" t="str">
            <v>YEC5255531</v>
          </cell>
          <cell r="D1208" t="str">
            <v>2023-2024</v>
          </cell>
          <cell r="E1208">
            <v>11</v>
          </cell>
          <cell r="F1208" t="str">
            <v>0110</v>
          </cell>
          <cell r="G1208" t="str">
            <v>C003</v>
          </cell>
          <cell r="H1208" t="str">
            <v xml:space="preserve">Brake front </v>
          </cell>
          <cell r="I1208" t="str">
            <v>Frambroms</v>
          </cell>
          <cell r="K1208" t="str">
            <v>AMT201KLFPRX080</v>
          </cell>
          <cell r="L1208" t="str">
            <v>Kontakta SHIMANO</v>
          </cell>
        </row>
        <row r="1209">
          <cell r="B1209" t="str">
            <v>YEC5255531Bakbroms</v>
          </cell>
          <cell r="C1209" t="str">
            <v>YEC5255531</v>
          </cell>
          <cell r="D1209" t="str">
            <v>2023-2024</v>
          </cell>
          <cell r="E1209">
            <v>12</v>
          </cell>
          <cell r="F1209" t="str">
            <v>0120</v>
          </cell>
          <cell r="G1209" t="str">
            <v>C004</v>
          </cell>
          <cell r="H1209" t="str">
            <v>Brake rear</v>
          </cell>
          <cell r="I1209" t="str">
            <v>Bakbroms</v>
          </cell>
          <cell r="K1209" t="str">
            <v>AMT201JRRXRX155</v>
          </cell>
          <cell r="L1209" t="str">
            <v>Kontakta SHIMANO</v>
          </cell>
        </row>
        <row r="1210">
          <cell r="B1210" t="str">
            <v>YEC5255531Vevlager</v>
          </cell>
          <cell r="C1210" t="str">
            <v>YEC5255531</v>
          </cell>
          <cell r="D1210" t="str">
            <v>2023-2024</v>
          </cell>
          <cell r="E1210">
            <v>13</v>
          </cell>
          <cell r="F1210" t="str">
            <v>0130</v>
          </cell>
          <cell r="G1210" t="str">
            <v>E001</v>
          </cell>
          <cell r="H1210" t="str">
            <v xml:space="preserve">BB-set </v>
          </cell>
          <cell r="I1210" t="str">
            <v>Vevlager</v>
          </cell>
          <cell r="K1210" t="str">
            <v>Ingår i motorn</v>
          </cell>
          <cell r="L1210" t="str">
            <v>Ingår i motorn</v>
          </cell>
        </row>
        <row r="1211">
          <cell r="B1211" t="str">
            <v>YEC5255531Vevparti</v>
          </cell>
          <cell r="C1211" t="str">
            <v>YEC5255531</v>
          </cell>
          <cell r="D1211" t="str">
            <v>2023-2024</v>
          </cell>
          <cell r="E1211">
            <v>14</v>
          </cell>
          <cell r="F1211" t="str">
            <v>0140</v>
          </cell>
          <cell r="G1211" t="str">
            <v>E002</v>
          </cell>
          <cell r="H1211" t="str">
            <v>Front Chainwheel</v>
          </cell>
          <cell r="I1211" t="str">
            <v>Vevparti</v>
          </cell>
          <cell r="K1211" t="str">
            <v>AFCE6100CXXL</v>
          </cell>
          <cell r="L1211" t="str">
            <v>Kontakta SHIMANO</v>
          </cell>
        </row>
        <row r="1212">
          <cell r="B1212" t="str">
            <v>YEC5255531Kedjeskydd</v>
          </cell>
          <cell r="C1212" t="str">
            <v>YEC5255531</v>
          </cell>
          <cell r="D1212" t="str">
            <v>2023-2024</v>
          </cell>
          <cell r="E1212">
            <v>15</v>
          </cell>
          <cell r="F1212" t="str">
            <v>0150</v>
          </cell>
          <cell r="G1212" t="str">
            <v>H001</v>
          </cell>
          <cell r="H1212" t="str">
            <v>Chain guard</v>
          </cell>
          <cell r="I1212" t="str">
            <v>Kedjeskydd</v>
          </cell>
          <cell r="K1212" t="str">
            <v>C8305635-38-BK</v>
          </cell>
          <cell r="L1212" t="str">
            <v>C8305635-38-BK</v>
          </cell>
        </row>
        <row r="1213">
          <cell r="B1213" t="str">
            <v>YEC5255531Kedjeskyddsfäste</v>
          </cell>
          <cell r="C1213" t="str">
            <v>YEC5255531</v>
          </cell>
          <cell r="D1213" t="str">
            <v>2023-2024</v>
          </cell>
          <cell r="E1213">
            <v>16</v>
          </cell>
          <cell r="F1213" t="str">
            <v>0160</v>
          </cell>
          <cell r="G1213" t="str">
            <v>H002</v>
          </cell>
          <cell r="H1213" t="str">
            <v>Chain guard bracket</v>
          </cell>
          <cell r="I1213" t="str">
            <v>Kedjeskyddsfäste</v>
          </cell>
          <cell r="K1213" t="str">
            <v>Ingår i kedjeskyddet</v>
          </cell>
          <cell r="L1213" t="str">
            <v>Ingår i kedjeskyddet</v>
          </cell>
        </row>
        <row r="1214">
          <cell r="B1214" t="str">
            <v>YEC5255531Framväxel</v>
          </cell>
          <cell r="C1214" t="str">
            <v>YEC5255531</v>
          </cell>
          <cell r="D1214" t="str">
            <v>2023-2024</v>
          </cell>
          <cell r="E1214">
            <v>17</v>
          </cell>
          <cell r="F1214" t="str">
            <v>0170</v>
          </cell>
          <cell r="G1214" t="str">
            <v>D003</v>
          </cell>
          <cell r="H1214" t="str">
            <v>Front Derailleur</v>
          </cell>
          <cell r="I1214" t="str">
            <v>Framväxel</v>
          </cell>
          <cell r="K1214" t="str">
            <v xml:space="preserve"> </v>
          </cell>
          <cell r="L1214" t="e">
            <v>#N/A</v>
          </cell>
        </row>
        <row r="1215">
          <cell r="B1215" t="str">
            <v>YEC5255531Bakväxel</v>
          </cell>
          <cell r="C1215" t="str">
            <v>YEC5255531</v>
          </cell>
          <cell r="D1215" t="str">
            <v>2023-2024</v>
          </cell>
          <cell r="E1215">
            <v>18</v>
          </cell>
          <cell r="F1215" t="str">
            <v>0180</v>
          </cell>
          <cell r="G1215" t="str">
            <v>D004</v>
          </cell>
          <cell r="H1215" t="str">
            <v>Rear Derailleur</v>
          </cell>
          <cell r="I1215" t="str">
            <v>Bakväxel</v>
          </cell>
          <cell r="K1215" t="str">
            <v>KSGC70005DAL</v>
          </cell>
          <cell r="L1215" t="str">
            <v>Kontakta SHIMANO</v>
          </cell>
        </row>
        <row r="1216">
          <cell r="B1216" t="str">
            <v>YEC5255531Kedja</v>
          </cell>
          <cell r="C1216" t="str">
            <v>YEC5255531</v>
          </cell>
          <cell r="D1216" t="str">
            <v>2023-2024</v>
          </cell>
          <cell r="E1216">
            <v>19</v>
          </cell>
          <cell r="F1216" t="str">
            <v>0190</v>
          </cell>
          <cell r="G1216" t="str">
            <v>E003</v>
          </cell>
          <cell r="H1216" t="str">
            <v xml:space="preserve">Chain </v>
          </cell>
          <cell r="I1216" t="str">
            <v>Kedja</v>
          </cell>
          <cell r="J1216" t="str">
            <v>C3405041-104  + link CHA 1S 105L RB Z610HXRB   KMC</v>
          </cell>
          <cell r="K1216" t="str">
            <v>C3405041-102</v>
          </cell>
          <cell r="L1216" t="str">
            <v>C3400038</v>
          </cell>
        </row>
        <row r="1217">
          <cell r="B1217" t="str">
            <v>YEC5255531Kassett</v>
          </cell>
          <cell r="C1217" t="str">
            <v>YEC5255531</v>
          </cell>
          <cell r="D1217" t="str">
            <v>2023-2024</v>
          </cell>
          <cell r="E1217">
            <v>20</v>
          </cell>
          <cell r="F1217" t="str">
            <v>0200</v>
          </cell>
          <cell r="G1217" t="str">
            <v>E004</v>
          </cell>
          <cell r="H1217" t="str">
            <v>Cassette Sprocket</v>
          </cell>
          <cell r="I1217" t="str">
            <v>Kassett</v>
          </cell>
          <cell r="J1217" t="str">
            <v>ASMGEAR20SU SPT SC20sv3/32" (INTERNAL HUB)</v>
          </cell>
          <cell r="K1217" t="str">
            <v>ACSC700024</v>
          </cell>
          <cell r="L1217" t="str">
            <v>Kontakta SHIMANO</v>
          </cell>
        </row>
        <row r="1218">
          <cell r="B1218" t="str">
            <v>YEC5255531Framhjul</v>
          </cell>
          <cell r="C1218" t="str">
            <v>YEC5255531</v>
          </cell>
          <cell r="D1218" t="str">
            <v>2023-2024</v>
          </cell>
          <cell r="E1218">
            <v>21</v>
          </cell>
          <cell r="F1218" t="str">
            <v>0210</v>
          </cell>
          <cell r="G1218" t="str">
            <v>F001</v>
          </cell>
          <cell r="H1218" t="str">
            <v>Front hub</v>
          </cell>
          <cell r="I1218" t="str">
            <v>Framhjul</v>
          </cell>
          <cell r="J1218" t="str">
            <v xml:space="preserve">C4305002 HUB FRONT ALLOY SOLID AXLE 36H </v>
          </cell>
          <cell r="K1218" t="str">
            <v>C4305196</v>
          </cell>
          <cell r="L1218" t="str">
            <v>C4100337</v>
          </cell>
        </row>
        <row r="1219">
          <cell r="B1219" t="str">
            <v>YEC5255531Bakhjul</v>
          </cell>
          <cell r="C1219" t="str">
            <v>YEC5255531</v>
          </cell>
          <cell r="D1219" t="str">
            <v>2023-2024</v>
          </cell>
          <cell r="E1219">
            <v>22</v>
          </cell>
          <cell r="F1219" t="str">
            <v>0220</v>
          </cell>
          <cell r="G1219" t="str">
            <v>F002</v>
          </cell>
          <cell r="H1219" t="str">
            <v>Rear hub</v>
          </cell>
          <cell r="I1219" t="str">
            <v>Bakhjul</v>
          </cell>
          <cell r="J1219" t="str">
            <v>ASGC30007CADXR (ASG7C30ADXR) HBRcb 36 H SILVER DX</v>
          </cell>
          <cell r="K1219" t="str">
            <v>C4208307</v>
          </cell>
          <cell r="L1219" t="str">
            <v>BSP?</v>
          </cell>
        </row>
        <row r="1220">
          <cell r="B1220" t="str">
            <v>YEC5255531Däck</v>
          </cell>
          <cell r="C1220" t="str">
            <v>YEC5255531</v>
          </cell>
          <cell r="D1220" t="str">
            <v>2023-2024</v>
          </cell>
          <cell r="E1220">
            <v>23</v>
          </cell>
          <cell r="F1220" t="str">
            <v>0230</v>
          </cell>
          <cell r="G1220" t="str">
            <v>F003</v>
          </cell>
          <cell r="H1220" t="str">
            <v>Tire</v>
          </cell>
          <cell r="I1220" t="str">
            <v>Däck</v>
          </cell>
          <cell r="J1220" t="str">
            <v>C4906560 60-584 Caeli black</v>
          </cell>
          <cell r="K1220" t="str">
            <v>C4906560</v>
          </cell>
          <cell r="L1220" t="str">
            <v>BSP?</v>
          </cell>
        </row>
        <row r="1221">
          <cell r="B1221" t="str">
            <v>YEC5255531Skärmar set</v>
          </cell>
          <cell r="C1221" t="str">
            <v>YEC5255531</v>
          </cell>
          <cell r="D1221" t="str">
            <v>2023-2024</v>
          </cell>
          <cell r="E1221">
            <v>24</v>
          </cell>
          <cell r="F1221" t="str">
            <v>0240</v>
          </cell>
          <cell r="G1221" t="str">
            <v>H003</v>
          </cell>
          <cell r="H1221" t="str">
            <v xml:space="preserve">Mudguard front   </v>
          </cell>
          <cell r="I1221" t="str">
            <v>Skärmar set</v>
          </cell>
          <cell r="K1221" t="str">
            <v>C8256294</v>
          </cell>
          <cell r="L1221" t="str">
            <v>C8256294 / C8256295</v>
          </cell>
        </row>
        <row r="1222">
          <cell r="B1222" t="str">
            <v>YEC5255531Pakethållare</v>
          </cell>
          <cell r="C1222" t="str">
            <v>YEC5255531</v>
          </cell>
          <cell r="D1222" t="str">
            <v>2023-2024</v>
          </cell>
          <cell r="E1222">
            <v>25</v>
          </cell>
          <cell r="F1222" t="str">
            <v>0250</v>
          </cell>
          <cell r="G1222" t="str">
            <v>H004</v>
          </cell>
          <cell r="H1222" t="str">
            <v>Carrier</v>
          </cell>
          <cell r="I1222" t="str">
            <v>Pakethållare</v>
          </cell>
          <cell r="K1222" t="str">
            <v>C8205874-BK</v>
          </cell>
          <cell r="L1222" t="str">
            <v>BSP?</v>
          </cell>
        </row>
        <row r="1223">
          <cell r="B1223" t="str">
            <v>YEC5255531Sadel</v>
          </cell>
          <cell r="C1223" t="str">
            <v>YEC5255531</v>
          </cell>
          <cell r="D1223" t="str">
            <v>2023-2024</v>
          </cell>
          <cell r="E1223">
            <v>26</v>
          </cell>
          <cell r="F1223" t="str">
            <v>0260</v>
          </cell>
          <cell r="G1223" t="str">
            <v>G001</v>
          </cell>
          <cell r="H1223" t="str">
            <v>Saddle</v>
          </cell>
          <cell r="I1223" t="str">
            <v>Sadel</v>
          </cell>
          <cell r="K1223" t="str">
            <v>C7106260</v>
          </cell>
          <cell r="L1223" t="str">
            <v>C7100524</v>
          </cell>
        </row>
        <row r="1224">
          <cell r="B1224" t="str">
            <v>YEC5255531Sadelstolpe</v>
          </cell>
          <cell r="C1224" t="str">
            <v>YEC5255531</v>
          </cell>
          <cell r="D1224" t="str">
            <v>2023-2024</v>
          </cell>
          <cell r="E1224">
            <v>27</v>
          </cell>
          <cell r="F1224" t="str">
            <v>0270</v>
          </cell>
          <cell r="G1224" t="str">
            <v>G002</v>
          </cell>
          <cell r="H1224" t="str">
            <v>Seatpost</v>
          </cell>
          <cell r="I1224" t="str">
            <v>Sadelstolpe</v>
          </cell>
          <cell r="K1224" t="str">
            <v>C7205554</v>
          </cell>
          <cell r="L1224" t="str">
            <v>C7200322-316</v>
          </cell>
        </row>
        <row r="1225">
          <cell r="B1225" t="str">
            <v>YEC5255531Sadelrörsklämma</v>
          </cell>
          <cell r="C1225" t="str">
            <v>YEC5255531</v>
          </cell>
          <cell r="D1225" t="str">
            <v>2023-2024</v>
          </cell>
          <cell r="E1225">
            <v>28</v>
          </cell>
          <cell r="F1225" t="str">
            <v>0280</v>
          </cell>
          <cell r="G1225" t="str">
            <v>G003</v>
          </cell>
          <cell r="H1225" t="str">
            <v>Seat Clamp</v>
          </cell>
          <cell r="I1225" t="str">
            <v>Sadelrörsklämma</v>
          </cell>
          <cell r="K1225" t="str">
            <v>C7305138-BK</v>
          </cell>
          <cell r="L1225" t="str">
            <v>C7300027-350</v>
          </cell>
        </row>
        <row r="1226">
          <cell r="B1226" t="str">
            <v>YEC5255531Framlampa</v>
          </cell>
          <cell r="C1226" t="str">
            <v>YEC5255531</v>
          </cell>
          <cell r="D1226" t="str">
            <v>2023-2024</v>
          </cell>
          <cell r="E1226">
            <v>29</v>
          </cell>
          <cell r="F1226" t="str">
            <v>0290</v>
          </cell>
          <cell r="G1226" t="str">
            <v>H005</v>
          </cell>
          <cell r="H1226" t="str">
            <v>Front light</v>
          </cell>
          <cell r="I1226" t="str">
            <v>Framlampa</v>
          </cell>
          <cell r="J1226" t="str">
            <v>C8025221 Front light Breeze Evo without ss bracket, Classic chrome, 0,5W LED, 15 lux, Waterproof IP44 w 65 cm cable</v>
          </cell>
          <cell r="K1226" t="str">
            <v>C8015320</v>
          </cell>
          <cell r="L1226" t="str">
            <v>C8015320</v>
          </cell>
        </row>
        <row r="1227">
          <cell r="B1227" t="str">
            <v>YEC5255531Baklampa</v>
          </cell>
          <cell r="C1227" t="str">
            <v>YEC5255531</v>
          </cell>
          <cell r="D1227" t="str">
            <v>2023-2024</v>
          </cell>
          <cell r="E1227">
            <v>30</v>
          </cell>
          <cell r="F1227" t="str">
            <v>0300</v>
          </cell>
          <cell r="G1227" t="str">
            <v>H006</v>
          </cell>
          <cell r="H1227" t="str">
            <v>Light, Rear</v>
          </cell>
          <cell r="I1227" t="str">
            <v>Baklampa</v>
          </cell>
          <cell r="K1227" t="str">
            <v>C8015183</v>
          </cell>
          <cell r="L1227" t="str">
            <v>C8015183</v>
          </cell>
        </row>
        <row r="1228">
          <cell r="B1228" t="str">
            <v>YEC5255531Låssats</v>
          </cell>
          <cell r="C1228" t="str">
            <v>YEC5255531</v>
          </cell>
          <cell r="D1228" t="str">
            <v>2023-2024</v>
          </cell>
          <cell r="E1228">
            <v>31</v>
          </cell>
          <cell r="F1228" t="str">
            <v>0310</v>
          </cell>
          <cell r="G1228" t="str">
            <v>H007</v>
          </cell>
          <cell r="H1228" t="str">
            <v>Lock</v>
          </cell>
          <cell r="I1228" t="str">
            <v>Låssats</v>
          </cell>
          <cell r="K1228" t="str">
            <v>C8405093</v>
          </cell>
          <cell r="L1228" t="str">
            <v>C8405093</v>
          </cell>
        </row>
        <row r="1229">
          <cell r="B1229" t="str">
            <v>YEC5255531Stöd</v>
          </cell>
          <cell r="C1229" t="str">
            <v>YEC5255531</v>
          </cell>
          <cell r="D1229" t="str">
            <v>2023-2024</v>
          </cell>
          <cell r="E1229">
            <v>32</v>
          </cell>
          <cell r="F1229" t="str">
            <v>0320</v>
          </cell>
          <cell r="G1229" t="str">
            <v>H008</v>
          </cell>
          <cell r="H1229" t="str">
            <v>Kick stand</v>
          </cell>
          <cell r="I1229" t="str">
            <v>Stöd</v>
          </cell>
          <cell r="K1229" t="str">
            <v>C8105247</v>
          </cell>
          <cell r="L1229" t="str">
            <v>C8100034</v>
          </cell>
        </row>
        <row r="1230">
          <cell r="B1230" t="str">
            <v>YEC5255531Korg</v>
          </cell>
          <cell r="C1230" t="str">
            <v>YEC5255531</v>
          </cell>
          <cell r="D1230" t="str">
            <v>2023-2024</v>
          </cell>
          <cell r="E1230">
            <v>33</v>
          </cell>
          <cell r="F1230" t="str">
            <v>0330</v>
          </cell>
          <cell r="G1230" t="str">
            <v>H009</v>
          </cell>
          <cell r="H1230" t="str">
            <v>Basket / Fr carrier</v>
          </cell>
          <cell r="I1230" t="str">
            <v>Korg</v>
          </cell>
          <cell r="L1230" t="e">
            <v>#N/A</v>
          </cell>
        </row>
        <row r="1231">
          <cell r="B1231" t="str">
            <v>YEC5255531Pedaler</v>
          </cell>
          <cell r="C1231" t="str">
            <v>YEC5255531</v>
          </cell>
          <cell r="D1231" t="str">
            <v>2023-2024</v>
          </cell>
          <cell r="E1231">
            <v>34</v>
          </cell>
          <cell r="F1231" t="str">
            <v>0340</v>
          </cell>
          <cell r="G1231" t="str">
            <v>E005</v>
          </cell>
          <cell r="H1231" t="str">
            <v xml:space="preserve">Pedal </v>
          </cell>
          <cell r="I1231" t="str">
            <v>Pedaler</v>
          </cell>
          <cell r="J1231" t="str">
            <v>C3505317 STANDARD BK/GR9/16"</v>
          </cell>
          <cell r="K1231" t="str">
            <v>C3505321</v>
          </cell>
          <cell r="L1231" t="str">
            <v>C3500117</v>
          </cell>
        </row>
        <row r="1232">
          <cell r="B1232" t="str">
            <v>YEC5255531Motor</v>
          </cell>
          <cell r="C1232" t="str">
            <v>YEC5255531</v>
          </cell>
          <cell r="D1232" t="str">
            <v>2023-2024</v>
          </cell>
          <cell r="E1232">
            <v>35</v>
          </cell>
          <cell r="F1232" t="str">
            <v>0350</v>
          </cell>
          <cell r="G1232" t="str">
            <v>J001</v>
          </cell>
          <cell r="H1232" t="str">
            <v>DRIVE UNIT:</v>
          </cell>
          <cell r="I1232" t="str">
            <v>Motor</v>
          </cell>
          <cell r="K1232" t="str">
            <v>KDUE6100</v>
          </cell>
          <cell r="L1232" t="str">
            <v>Kontakta SHIMANO / DU-E6100</v>
          </cell>
        </row>
        <row r="1233">
          <cell r="B1233" t="str">
            <v>YEC5255531Display</v>
          </cell>
          <cell r="C1233" t="str">
            <v>YEC5255531</v>
          </cell>
          <cell r="D1233" t="str">
            <v>2023-2024</v>
          </cell>
          <cell r="E1233">
            <v>36</v>
          </cell>
          <cell r="F1233" t="str">
            <v>0360</v>
          </cell>
          <cell r="G1233" t="str">
            <v>J004</v>
          </cell>
          <cell r="H1233" t="str">
            <v>DISPLAY:</v>
          </cell>
          <cell r="I1233" t="str">
            <v>Display</v>
          </cell>
          <cell r="K1233" t="str">
            <v>KSCE7000AG</v>
          </cell>
          <cell r="L1233" t="str">
            <v>Kontakta SHIMANO / SC-E7000</v>
          </cell>
        </row>
        <row r="1234">
          <cell r="B1234" t="str">
            <v>YEC5255531EB-Bus kabel</v>
          </cell>
          <cell r="C1234" t="str">
            <v>YEC5255531</v>
          </cell>
          <cell r="D1234" t="str">
            <v>2023-2024</v>
          </cell>
          <cell r="E1234">
            <v>37</v>
          </cell>
          <cell r="F1234" t="str">
            <v>0370</v>
          </cell>
          <cell r="G1234" t="str">
            <v>J005</v>
          </cell>
          <cell r="H1234" t="str">
            <v>EB-BUS CABLE:</v>
          </cell>
          <cell r="I1234" t="str">
            <v>EB-Bus kabel</v>
          </cell>
          <cell r="K1234" t="str">
            <v>Shimano</v>
          </cell>
          <cell r="L1234" t="str">
            <v>Kontakta SHIMANO</v>
          </cell>
        </row>
        <row r="1235">
          <cell r="B1235" t="str">
            <v>YEC5255531Motorkabel</v>
          </cell>
          <cell r="C1235" t="str">
            <v>YEC5255531</v>
          </cell>
          <cell r="D1235" t="str">
            <v>2023-2024</v>
          </cell>
          <cell r="E1235">
            <v>38</v>
          </cell>
          <cell r="F1235" t="str">
            <v>0380</v>
          </cell>
          <cell r="G1235" t="str">
            <v>J006</v>
          </cell>
          <cell r="H1235" t="str">
            <v>POWER CABLE:</v>
          </cell>
          <cell r="I1235" t="str">
            <v>Motorkabel</v>
          </cell>
          <cell r="K1235" t="str">
            <v>Ingår i batterihållaren</v>
          </cell>
          <cell r="L1235" t="str">
            <v>Ingår i batterihållaren</v>
          </cell>
        </row>
        <row r="1236">
          <cell r="B1236" t="str">
            <v>YEC5255531Kabel framlampa</v>
          </cell>
          <cell r="C1236" t="str">
            <v>YEC5255531</v>
          </cell>
          <cell r="D1236" t="str">
            <v>2023-2024</v>
          </cell>
          <cell r="E1236">
            <v>39</v>
          </cell>
          <cell r="F1236" t="str">
            <v>0390</v>
          </cell>
          <cell r="G1236" t="str">
            <v>J007</v>
          </cell>
          <cell r="H1236" t="str">
            <v>F. LIGHT CABLE:</v>
          </cell>
          <cell r="I1236" t="str">
            <v>Kabel framlampa</v>
          </cell>
          <cell r="J1236" t="str">
            <v>C8705068-1-04-6, FOR FRONT LIGHT : 1200mm</v>
          </cell>
          <cell r="K1236" t="str">
            <v>C8075017</v>
          </cell>
          <cell r="L1236" t="str">
            <v>C8075017</v>
          </cell>
        </row>
        <row r="1237">
          <cell r="B1237" t="str">
            <v>YEC5255531Kabel baklampa</v>
          </cell>
          <cell r="C1237" t="str">
            <v>YEC5255531</v>
          </cell>
          <cell r="D1237" t="str">
            <v>2023-2024</v>
          </cell>
          <cell r="E1237">
            <v>40</v>
          </cell>
          <cell r="F1237" t="str">
            <v>0400</v>
          </cell>
          <cell r="G1237" t="str">
            <v>J008</v>
          </cell>
          <cell r="H1237" t="str">
            <v>R. LIGHT CABLE:</v>
          </cell>
          <cell r="I1237" t="str">
            <v>Kabel baklampa</v>
          </cell>
          <cell r="K1237" t="str">
            <v>C8075047</v>
          </cell>
          <cell r="L1237" t="str">
            <v>BSP?</v>
          </cell>
        </row>
        <row r="1238">
          <cell r="B1238" t="str">
            <v>YEC5255531Hastighetssensor</v>
          </cell>
          <cell r="C1238" t="str">
            <v>YEC5255531</v>
          </cell>
          <cell r="D1238" t="str">
            <v>2023-2024</v>
          </cell>
          <cell r="E1238">
            <v>41</v>
          </cell>
          <cell r="F1238" t="str">
            <v>0410</v>
          </cell>
          <cell r="G1238" t="str">
            <v>J009</v>
          </cell>
          <cell r="H1238" t="str">
            <v>SPEED SENSOR:</v>
          </cell>
          <cell r="I1238" t="str">
            <v>Hastighetssensor</v>
          </cell>
          <cell r="J1238" t="str">
            <v>C8705068-1-04-11, DETECTING WHEEL RPM, CABLE LENGTH:70mm</v>
          </cell>
          <cell r="K1238" t="str">
            <v>KSMDUE10</v>
          </cell>
          <cell r="L1238" t="str">
            <v>Kontakta SHIMANO / SM-DUE10</v>
          </cell>
        </row>
        <row r="1239">
          <cell r="B1239" t="str">
            <v>YEC5255531Batteri</v>
          </cell>
          <cell r="C1239" t="str">
            <v>YEC5255531</v>
          </cell>
          <cell r="D1239" t="str">
            <v>2023-2024</v>
          </cell>
          <cell r="E1239">
            <v>42</v>
          </cell>
          <cell r="F1239" t="str">
            <v>0420</v>
          </cell>
          <cell r="G1239" t="str">
            <v>J002</v>
          </cell>
          <cell r="H1239" t="str">
            <v>BATTERY:</v>
          </cell>
          <cell r="I1239" t="str">
            <v>Batteri</v>
          </cell>
          <cell r="K1239" t="str">
            <v>C8705239-1-11H</v>
          </cell>
          <cell r="L1239" t="str">
            <v>C8705239-1-11H</v>
          </cell>
        </row>
        <row r="1240">
          <cell r="B1240" t="str">
            <v>YEC5255531Batterihållare</v>
          </cell>
          <cell r="C1240" t="str">
            <v>YEC5255531</v>
          </cell>
          <cell r="D1240" t="str">
            <v>2023-2024</v>
          </cell>
          <cell r="E1240">
            <v>43</v>
          </cell>
          <cell r="F1240" t="str">
            <v>0430</v>
          </cell>
          <cell r="G1240" t="str">
            <v>J003</v>
          </cell>
          <cell r="H1240" t="str">
            <v>BATTERY HOLDER/Slider</v>
          </cell>
          <cell r="I1240" t="str">
            <v>Batterihållare</v>
          </cell>
          <cell r="K1240" t="str">
            <v>C8705238-KIT2</v>
          </cell>
          <cell r="L1240" t="str">
            <v>BSP?</v>
          </cell>
        </row>
        <row r="1241">
          <cell r="B1241" t="str">
            <v>YEC5255531Batteriladdare</v>
          </cell>
          <cell r="C1241" t="str">
            <v>YEC5255531</v>
          </cell>
          <cell r="D1241" t="str">
            <v>2023-2024</v>
          </cell>
          <cell r="E1241">
            <v>44</v>
          </cell>
          <cell r="F1241" t="str">
            <v>0440</v>
          </cell>
          <cell r="G1241" t="str">
            <v>J010</v>
          </cell>
          <cell r="H1241" t="str">
            <v>CHARGER:</v>
          </cell>
          <cell r="I1241" t="str">
            <v>Batteriladdare</v>
          </cell>
          <cell r="J1241" t="str">
            <v>C8705058-02, (CHARGER 2A    # NO:CZ2AG2JE7)  CHARGER FOR PHYLION BATTERY UART</v>
          </cell>
          <cell r="K1241" t="str">
            <v>C8705238-02</v>
          </cell>
          <cell r="L1241" t="str">
            <v>C8705238-02</v>
          </cell>
        </row>
        <row r="1242">
          <cell r="B1242" t="str">
            <v>YEC5255531Kontrollbox</v>
          </cell>
          <cell r="C1242" t="str">
            <v>YEC5255531</v>
          </cell>
          <cell r="D1242" t="str">
            <v>2023-2024</v>
          </cell>
          <cell r="E1242">
            <v>45</v>
          </cell>
          <cell r="F1242" t="str">
            <v>0450</v>
          </cell>
          <cell r="G1242" t="str">
            <v>J011</v>
          </cell>
          <cell r="H1242" t="str">
            <v>Controller</v>
          </cell>
          <cell r="I1242" t="str">
            <v>Kontrollbox</v>
          </cell>
          <cell r="J1242" t="str">
            <v>included into the motor</v>
          </cell>
          <cell r="K1242" t="str">
            <v>Shimano</v>
          </cell>
          <cell r="L1242" t="str">
            <v>Kontakta SHIMANO</v>
          </cell>
        </row>
        <row r="1243">
          <cell r="B1243" t="str">
            <v>YEC5255531Växelöra</v>
          </cell>
          <cell r="C1243" t="str">
            <v>YEC5255531</v>
          </cell>
          <cell r="D1243" t="str">
            <v>2023-2024</v>
          </cell>
          <cell r="E1243">
            <v>46</v>
          </cell>
          <cell r="F1243" t="str">
            <v>0460</v>
          </cell>
          <cell r="G1243" t="str">
            <v>D005</v>
          </cell>
          <cell r="H1243" t="str">
            <v>Gear hanger</v>
          </cell>
          <cell r="I1243" t="str">
            <v>Växelöra</v>
          </cell>
          <cell r="K1243" t="str">
            <v>C-52-0000146</v>
          </cell>
          <cell r="L1243" t="str">
            <v>C1350175</v>
          </cell>
        </row>
        <row r="1244">
          <cell r="B1244" t="str">
            <v>YEC5354731RAM</v>
          </cell>
          <cell r="C1244" t="str">
            <v>YEC5354731</v>
          </cell>
          <cell r="D1244" t="str">
            <v>2023-2024</v>
          </cell>
          <cell r="E1244">
            <v>1</v>
          </cell>
          <cell r="F1244" t="str">
            <v>0010</v>
          </cell>
          <cell r="G1244" t="str">
            <v>A001</v>
          </cell>
          <cell r="H1244" t="str">
            <v>PAINTED FRAME</v>
          </cell>
          <cell r="I1244" t="str">
            <v>RAM</v>
          </cell>
          <cell r="K1244" t="str">
            <v>C1285134-470</v>
          </cell>
          <cell r="L1244" t="e">
            <v>#N/A</v>
          </cell>
        </row>
        <row r="1245">
          <cell r="B1245" t="str">
            <v>YEC5354731Framgaffel</v>
          </cell>
          <cell r="C1245" t="str">
            <v>YEC5354731</v>
          </cell>
          <cell r="D1245" t="str">
            <v>2023-2024</v>
          </cell>
          <cell r="E1245">
            <v>2</v>
          </cell>
          <cell r="F1245" t="str">
            <v>0020</v>
          </cell>
          <cell r="G1245" t="str">
            <v>A002</v>
          </cell>
          <cell r="H1245" t="str">
            <v>PAINTED FORK</v>
          </cell>
          <cell r="I1245" t="str">
            <v>Framgaffel</v>
          </cell>
          <cell r="J1245" t="str">
            <v>C1605443-193 FF 28 ST 1"1/8 Bi 30 37 w hole</v>
          </cell>
          <cell r="K1245" t="str">
            <v>C1595112-250-BK</v>
          </cell>
          <cell r="L1245" t="e">
            <v>#N/A</v>
          </cell>
        </row>
        <row r="1246">
          <cell r="B1246" t="str">
            <v>YEC5354731Styrlager</v>
          </cell>
          <cell r="C1246" t="str">
            <v>YEC5354731</v>
          </cell>
          <cell r="D1246" t="str">
            <v>2023-2024</v>
          </cell>
          <cell r="E1246">
            <v>3</v>
          </cell>
          <cell r="F1246" t="str">
            <v>0030</v>
          </cell>
          <cell r="G1246" t="str">
            <v>B001</v>
          </cell>
          <cell r="H1246" t="str">
            <v>Head Set</v>
          </cell>
          <cell r="I1246" t="str">
            <v>Styrlager</v>
          </cell>
          <cell r="J1246" t="str">
            <v>C2105002 VP-MH305C SEMI INTEGR, ED BLACK O/S  SH = 20mm</v>
          </cell>
          <cell r="K1246" t="str">
            <v>C2105318</v>
          </cell>
          <cell r="L1246" t="str">
            <v>C2105318</v>
          </cell>
        </row>
        <row r="1247">
          <cell r="B1247" t="str">
            <v xml:space="preserve">YEC5354731Styrstam </v>
          </cell>
          <cell r="C1247" t="str">
            <v>YEC5354731</v>
          </cell>
          <cell r="D1247" t="str">
            <v>2023-2024</v>
          </cell>
          <cell r="E1247">
            <v>4</v>
          </cell>
          <cell r="F1247" t="str">
            <v>0040</v>
          </cell>
          <cell r="G1247" t="str">
            <v>B002</v>
          </cell>
          <cell r="H1247" t="str">
            <v>Handlebar Stem</v>
          </cell>
          <cell r="I1247" t="str">
            <v xml:space="preserve">Styrstam </v>
          </cell>
          <cell r="J1247" t="str">
            <v>C2205360-090 H/L 25.4X90/130 MTS-AD2 HIGH POL</v>
          </cell>
          <cell r="K1247" t="str">
            <v>C2205619-060</v>
          </cell>
          <cell r="L1247" t="str">
            <v>BSP?</v>
          </cell>
        </row>
        <row r="1248">
          <cell r="B1248" t="str">
            <v>YEC5354731Styre</v>
          </cell>
          <cell r="C1248" t="str">
            <v>YEC5354731</v>
          </cell>
          <cell r="D1248" t="str">
            <v>2023-2024</v>
          </cell>
          <cell r="E1248">
            <v>5</v>
          </cell>
          <cell r="F1248" t="str">
            <v>0050</v>
          </cell>
          <cell r="G1248" t="str">
            <v>B003</v>
          </cell>
          <cell r="H1248" t="str">
            <v>Handelbar</v>
          </cell>
          <cell r="I1248" t="str">
            <v>Styre</v>
          </cell>
          <cell r="J1248" t="str">
            <v xml:space="preserve">C2305480 HB ALsvhp 600 25.4 2.6 NR-AL29  </v>
          </cell>
          <cell r="K1248" t="str">
            <v>C2306117-BK</v>
          </cell>
          <cell r="L1248" t="str">
            <v>C2306117-BK</v>
          </cell>
        </row>
        <row r="1249">
          <cell r="B1249" t="str">
            <v>YEC5354731Bromsgrepp H</v>
          </cell>
          <cell r="C1249" t="str">
            <v>YEC5354731</v>
          </cell>
          <cell r="D1249" t="str">
            <v>2023-2024</v>
          </cell>
          <cell r="E1249">
            <v>6</v>
          </cell>
          <cell r="F1249" t="str">
            <v>0060</v>
          </cell>
          <cell r="G1249" t="str">
            <v>C002</v>
          </cell>
          <cell r="H1249" t="str">
            <v>Brake Lever R</v>
          </cell>
          <cell r="I1249" t="str">
            <v>Bromsgrepp H</v>
          </cell>
          <cell r="K1249" t="str">
            <v>Shimano</v>
          </cell>
          <cell r="L1249" t="str">
            <v>Kontakta SHIMANO</v>
          </cell>
        </row>
        <row r="1250">
          <cell r="B1250" t="str">
            <v>YEC5354731Bromsgrepp V</v>
          </cell>
          <cell r="C1250" t="str">
            <v>YEC5354731</v>
          </cell>
          <cell r="D1250" t="str">
            <v>2023-2024</v>
          </cell>
          <cell r="E1250">
            <v>7</v>
          </cell>
          <cell r="F1250" t="str">
            <v>0070</v>
          </cell>
          <cell r="G1250" t="str">
            <v>C001</v>
          </cell>
          <cell r="H1250" t="str">
            <v>Brake Lever L</v>
          </cell>
          <cell r="I1250" t="str">
            <v>Bromsgrepp V</v>
          </cell>
          <cell r="J1250" t="str">
            <v>C6505049 BLL ALsvPLbk VB U 4F BL39AP</v>
          </cell>
          <cell r="K1250" t="str">
            <v>Shimano</v>
          </cell>
          <cell r="L1250" t="str">
            <v>Kontakta SHIMANO</v>
          </cell>
        </row>
        <row r="1251">
          <cell r="B1251" t="str">
            <v>YEC5354731Växelreglage H</v>
          </cell>
          <cell r="C1251" t="str">
            <v>YEC5354731</v>
          </cell>
          <cell r="D1251" t="str">
            <v>2023-2024</v>
          </cell>
          <cell r="E1251">
            <v>8</v>
          </cell>
          <cell r="F1251" t="str">
            <v>0080</v>
          </cell>
          <cell r="G1251" t="str">
            <v>D002</v>
          </cell>
          <cell r="H1251" t="str">
            <v>Shift Lever R</v>
          </cell>
          <cell r="I1251" t="str">
            <v>Växelreglage H</v>
          </cell>
          <cell r="J1251" t="str">
            <v>C5105092 SHIFT LEVER, SL-C3000-7, NEXUS, REVO SHIFTER, 2320MM INNER, W/O OUTER FOR CJ-NX40(FOR SCANDINAVIAN), BLACK, BULK</v>
          </cell>
          <cell r="K1251" t="str">
            <v>ASLC70005L210LA</v>
          </cell>
          <cell r="L1251" t="str">
            <v>Kontakta SHIMANO</v>
          </cell>
        </row>
        <row r="1252">
          <cell r="B1252" t="str">
            <v>YEC5354731Växelreglage V</v>
          </cell>
          <cell r="C1252" t="str">
            <v>YEC5354731</v>
          </cell>
          <cell r="D1252" t="str">
            <v>2023-2024</v>
          </cell>
          <cell r="E1252">
            <v>9</v>
          </cell>
          <cell r="F1252" t="str">
            <v>0090</v>
          </cell>
          <cell r="G1252" t="str">
            <v>D001</v>
          </cell>
          <cell r="H1252" t="str">
            <v>Shift Lever L</v>
          </cell>
          <cell r="I1252" t="str">
            <v>Växelreglage V</v>
          </cell>
          <cell r="L1252" t="e">
            <v>#N/A</v>
          </cell>
        </row>
        <row r="1253">
          <cell r="B1253" t="str">
            <v>YEC5354731Handtag par</v>
          </cell>
          <cell r="C1253" t="str">
            <v>YEC5354731</v>
          </cell>
          <cell r="D1253" t="str">
            <v>2023-2024</v>
          </cell>
          <cell r="E1253">
            <v>10</v>
          </cell>
          <cell r="F1253" t="str">
            <v>0100</v>
          </cell>
          <cell r="G1253" t="str">
            <v>B004</v>
          </cell>
          <cell r="H1253" t="str">
            <v>Grip R</v>
          </cell>
          <cell r="I1253" t="str">
            <v>Handtag par</v>
          </cell>
          <cell r="J1253" t="str">
            <v xml:space="preserve">C2505484  HERRMANS 84A ERGO TPE 90MM  </v>
          </cell>
          <cell r="K1253" t="str">
            <v>C2505528</v>
          </cell>
          <cell r="L1253" t="str">
            <v>C2500057</v>
          </cell>
        </row>
        <row r="1254">
          <cell r="B1254" t="str">
            <v>YEC5354731Frambroms</v>
          </cell>
          <cell r="C1254" t="str">
            <v>YEC5354731</v>
          </cell>
          <cell r="D1254" t="str">
            <v>2023-2024</v>
          </cell>
          <cell r="E1254">
            <v>11</v>
          </cell>
          <cell r="F1254" t="str">
            <v>0110</v>
          </cell>
          <cell r="G1254" t="str">
            <v>C003</v>
          </cell>
          <cell r="H1254" t="str">
            <v xml:space="preserve">Brake front </v>
          </cell>
          <cell r="I1254" t="str">
            <v>Frambroms</v>
          </cell>
          <cell r="K1254" t="str">
            <v>AMT201KLFPRX080</v>
          </cell>
          <cell r="L1254" t="str">
            <v>Kontakta SHIMANO</v>
          </cell>
        </row>
        <row r="1255">
          <cell r="B1255" t="str">
            <v>YEC5354731Bakbroms</v>
          </cell>
          <cell r="C1255" t="str">
            <v>YEC5354731</v>
          </cell>
          <cell r="D1255" t="str">
            <v>2023-2024</v>
          </cell>
          <cell r="E1255">
            <v>12</v>
          </cell>
          <cell r="F1255" t="str">
            <v>0120</v>
          </cell>
          <cell r="G1255" t="str">
            <v>C004</v>
          </cell>
          <cell r="H1255" t="str">
            <v>Brake rear</v>
          </cell>
          <cell r="I1255" t="str">
            <v>Bakbroms</v>
          </cell>
          <cell r="K1255" t="str">
            <v>AMT201JRRXRX155</v>
          </cell>
          <cell r="L1255" t="str">
            <v>Kontakta SHIMANO</v>
          </cell>
        </row>
        <row r="1256">
          <cell r="B1256" t="str">
            <v>YEC5354731Vevlager</v>
          </cell>
          <cell r="C1256" t="str">
            <v>YEC5354731</v>
          </cell>
          <cell r="D1256" t="str">
            <v>2023-2024</v>
          </cell>
          <cell r="E1256">
            <v>13</v>
          </cell>
          <cell r="F1256" t="str">
            <v>0130</v>
          </cell>
          <cell r="G1256" t="str">
            <v>E001</v>
          </cell>
          <cell r="H1256" t="str">
            <v xml:space="preserve">BB-set </v>
          </cell>
          <cell r="I1256" t="str">
            <v>Vevlager</v>
          </cell>
          <cell r="K1256" t="str">
            <v>Ingår i motorn</v>
          </cell>
          <cell r="L1256" t="str">
            <v>Ingår i motorn</v>
          </cell>
        </row>
        <row r="1257">
          <cell r="B1257" t="str">
            <v>YEC5354731Vevparti</v>
          </cell>
          <cell r="C1257" t="str">
            <v>YEC5354731</v>
          </cell>
          <cell r="D1257" t="str">
            <v>2023-2024</v>
          </cell>
          <cell r="E1257">
            <v>14</v>
          </cell>
          <cell r="F1257" t="str">
            <v>0140</v>
          </cell>
          <cell r="G1257" t="str">
            <v>E002</v>
          </cell>
          <cell r="H1257" t="str">
            <v>Front Chainwheel</v>
          </cell>
          <cell r="I1257" t="str">
            <v>Vevparti</v>
          </cell>
          <cell r="K1257" t="str">
            <v>AFCE6100CXXL</v>
          </cell>
          <cell r="L1257" t="str">
            <v>Kontakta SHIMANO</v>
          </cell>
        </row>
        <row r="1258">
          <cell r="B1258" t="str">
            <v>YEC5354731Kedjeskydd</v>
          </cell>
          <cell r="C1258" t="str">
            <v>YEC5354731</v>
          </cell>
          <cell r="D1258" t="str">
            <v>2023-2024</v>
          </cell>
          <cell r="E1258">
            <v>15</v>
          </cell>
          <cell r="F1258" t="str">
            <v>0150</v>
          </cell>
          <cell r="G1258" t="str">
            <v>H001</v>
          </cell>
          <cell r="H1258" t="str">
            <v>Chain guard</v>
          </cell>
          <cell r="I1258" t="str">
            <v>Kedjeskydd</v>
          </cell>
          <cell r="K1258" t="str">
            <v>C8305635-38-BK</v>
          </cell>
          <cell r="L1258" t="str">
            <v>C8305635-38-BK</v>
          </cell>
        </row>
        <row r="1259">
          <cell r="B1259" t="str">
            <v>YEC5354731Kedjeskyddsfäste</v>
          </cell>
          <cell r="C1259" t="str">
            <v>YEC5354731</v>
          </cell>
          <cell r="D1259" t="str">
            <v>2023-2024</v>
          </cell>
          <cell r="E1259">
            <v>16</v>
          </cell>
          <cell r="F1259" t="str">
            <v>0160</v>
          </cell>
          <cell r="G1259" t="str">
            <v>H002</v>
          </cell>
          <cell r="H1259" t="str">
            <v>Chain guard bracket</v>
          </cell>
          <cell r="I1259" t="str">
            <v>Kedjeskyddsfäste</v>
          </cell>
          <cell r="K1259" t="str">
            <v>Ingår i kedjeskyddet</v>
          </cell>
          <cell r="L1259" t="str">
            <v>Ingår i kedjeskyddet</v>
          </cell>
        </row>
        <row r="1260">
          <cell r="B1260" t="str">
            <v>YEC5354731Framväxel</v>
          </cell>
          <cell r="C1260" t="str">
            <v>YEC5354731</v>
          </cell>
          <cell r="D1260" t="str">
            <v>2023-2024</v>
          </cell>
          <cell r="E1260">
            <v>17</v>
          </cell>
          <cell r="F1260" t="str">
            <v>0170</v>
          </cell>
          <cell r="G1260" t="str">
            <v>D003</v>
          </cell>
          <cell r="H1260" t="str">
            <v>Front Derailleur</v>
          </cell>
          <cell r="I1260" t="str">
            <v>Framväxel</v>
          </cell>
          <cell r="K1260" t="str">
            <v xml:space="preserve"> </v>
          </cell>
          <cell r="L1260" t="e">
            <v>#N/A</v>
          </cell>
        </row>
        <row r="1261">
          <cell r="B1261" t="str">
            <v>YEC5354731Bakväxel</v>
          </cell>
          <cell r="C1261" t="str">
            <v>YEC5354731</v>
          </cell>
          <cell r="D1261" t="str">
            <v>2023-2024</v>
          </cell>
          <cell r="E1261">
            <v>18</v>
          </cell>
          <cell r="F1261" t="str">
            <v>0180</v>
          </cell>
          <cell r="G1261" t="str">
            <v>D004</v>
          </cell>
          <cell r="H1261" t="str">
            <v>Rear Derailleur</v>
          </cell>
          <cell r="I1261" t="str">
            <v>Bakväxel</v>
          </cell>
          <cell r="K1261" t="str">
            <v>KSGC70005DAL</v>
          </cell>
          <cell r="L1261" t="str">
            <v>Kontakta SHIMANO</v>
          </cell>
        </row>
        <row r="1262">
          <cell r="B1262" t="str">
            <v>YEC5354731Kedja</v>
          </cell>
          <cell r="C1262" t="str">
            <v>YEC5354731</v>
          </cell>
          <cell r="D1262" t="str">
            <v>2023-2024</v>
          </cell>
          <cell r="E1262">
            <v>19</v>
          </cell>
          <cell r="F1262" t="str">
            <v>0190</v>
          </cell>
          <cell r="G1262" t="str">
            <v>E003</v>
          </cell>
          <cell r="H1262" t="str">
            <v xml:space="preserve">Chain </v>
          </cell>
          <cell r="I1262" t="str">
            <v>Kedja</v>
          </cell>
          <cell r="J1262" t="str">
            <v>C3405041-104  + link CHA 1S 105L RB Z610HXRB   KMC</v>
          </cell>
          <cell r="K1262" t="str">
            <v>C3405041-102</v>
          </cell>
          <cell r="L1262" t="str">
            <v>C3400038</v>
          </cell>
        </row>
        <row r="1263">
          <cell r="B1263" t="str">
            <v>YEC5354731Kassett</v>
          </cell>
          <cell r="C1263" t="str">
            <v>YEC5354731</v>
          </cell>
          <cell r="D1263" t="str">
            <v>2023-2024</v>
          </cell>
          <cell r="E1263">
            <v>20</v>
          </cell>
          <cell r="F1263" t="str">
            <v>0200</v>
          </cell>
          <cell r="G1263" t="str">
            <v>E004</v>
          </cell>
          <cell r="H1263" t="str">
            <v>Cassette Sprocket</v>
          </cell>
          <cell r="I1263" t="str">
            <v>Kassett</v>
          </cell>
          <cell r="J1263" t="str">
            <v>ASMGEAR20SU SPT SC20sv3/32" (INTERNAL HUB)</v>
          </cell>
          <cell r="K1263" t="str">
            <v>ACSC700024</v>
          </cell>
          <cell r="L1263" t="str">
            <v>Kontakta SHIMANO</v>
          </cell>
        </row>
        <row r="1264">
          <cell r="B1264" t="str">
            <v>YEC5354731Framhjul</v>
          </cell>
          <cell r="C1264" t="str">
            <v>YEC5354731</v>
          </cell>
          <cell r="D1264" t="str">
            <v>2023-2024</v>
          </cell>
          <cell r="E1264">
            <v>21</v>
          </cell>
          <cell r="F1264" t="str">
            <v>0210</v>
          </cell>
          <cell r="G1264" t="str">
            <v>F001</v>
          </cell>
          <cell r="H1264" t="str">
            <v>Front hub</v>
          </cell>
          <cell r="I1264" t="str">
            <v>Framhjul</v>
          </cell>
          <cell r="J1264" t="str">
            <v xml:space="preserve">C4305002 HUB FRONT ALLOY SOLID AXLE 36H </v>
          </cell>
          <cell r="K1264" t="str">
            <v>C4305196</v>
          </cell>
          <cell r="L1264" t="str">
            <v>C4100337</v>
          </cell>
        </row>
        <row r="1265">
          <cell r="B1265" t="str">
            <v>YEC5354731Bakhjul</v>
          </cell>
          <cell r="C1265" t="str">
            <v>YEC5354731</v>
          </cell>
          <cell r="D1265" t="str">
            <v>2023-2024</v>
          </cell>
          <cell r="E1265">
            <v>22</v>
          </cell>
          <cell r="F1265" t="str">
            <v>0220</v>
          </cell>
          <cell r="G1265" t="str">
            <v>F002</v>
          </cell>
          <cell r="H1265" t="str">
            <v>Rear hub</v>
          </cell>
          <cell r="I1265" t="str">
            <v>Bakhjul</v>
          </cell>
          <cell r="J1265" t="str">
            <v>ASGC30007CADXR (ASG7C30ADXR) HBRcb 36 H SILVER DX</v>
          </cell>
          <cell r="K1265" t="str">
            <v>C4208307</v>
          </cell>
          <cell r="L1265" t="str">
            <v>BSP?</v>
          </cell>
        </row>
        <row r="1266">
          <cell r="B1266" t="str">
            <v>YEC5354731Däck</v>
          </cell>
          <cell r="C1266" t="str">
            <v>YEC5354731</v>
          </cell>
          <cell r="D1266" t="str">
            <v>2023-2024</v>
          </cell>
          <cell r="E1266">
            <v>23</v>
          </cell>
          <cell r="F1266" t="str">
            <v>0230</v>
          </cell>
          <cell r="G1266" t="str">
            <v>F003</v>
          </cell>
          <cell r="H1266" t="str">
            <v>Tire</v>
          </cell>
          <cell r="I1266" t="str">
            <v>Däck</v>
          </cell>
          <cell r="J1266" t="str">
            <v>C4906560 60-584 Caeli black</v>
          </cell>
          <cell r="K1266" t="str">
            <v>C4906560</v>
          </cell>
          <cell r="L1266" t="str">
            <v>BSP?</v>
          </cell>
        </row>
        <row r="1267">
          <cell r="B1267" t="str">
            <v>YEC5354731Skärmar set</v>
          </cell>
          <cell r="C1267" t="str">
            <v>YEC5354731</v>
          </cell>
          <cell r="D1267" t="str">
            <v>2023-2024</v>
          </cell>
          <cell r="E1267">
            <v>24</v>
          </cell>
          <cell r="F1267" t="str">
            <v>0240</v>
          </cell>
          <cell r="G1267" t="str">
            <v>H003</v>
          </cell>
          <cell r="H1267" t="str">
            <v xml:space="preserve">Mudguard front   </v>
          </cell>
          <cell r="I1267" t="str">
            <v>Skärmar set</v>
          </cell>
          <cell r="K1267" t="str">
            <v>C8256294</v>
          </cell>
          <cell r="L1267" t="str">
            <v>C8256294 / C8256295</v>
          </cell>
        </row>
        <row r="1268">
          <cell r="B1268" t="str">
            <v>YEC5354731Pakethållare</v>
          </cell>
          <cell r="C1268" t="str">
            <v>YEC5354731</v>
          </cell>
          <cell r="D1268" t="str">
            <v>2023-2024</v>
          </cell>
          <cell r="E1268">
            <v>25</v>
          </cell>
          <cell r="F1268" t="str">
            <v>0250</v>
          </cell>
          <cell r="G1268" t="str">
            <v>H004</v>
          </cell>
          <cell r="H1268" t="str">
            <v>Carrier</v>
          </cell>
          <cell r="I1268" t="str">
            <v>Pakethållare</v>
          </cell>
          <cell r="K1268" t="str">
            <v>C8205874-BK</v>
          </cell>
          <cell r="L1268" t="str">
            <v>BSP?</v>
          </cell>
        </row>
        <row r="1269">
          <cell r="B1269" t="str">
            <v>YEC5354731Sadel</v>
          </cell>
          <cell r="C1269" t="str">
            <v>YEC5354731</v>
          </cell>
          <cell r="D1269" t="str">
            <v>2023-2024</v>
          </cell>
          <cell r="E1269">
            <v>26</v>
          </cell>
          <cell r="F1269" t="str">
            <v>0260</v>
          </cell>
          <cell r="G1269" t="str">
            <v>G001</v>
          </cell>
          <cell r="H1269" t="str">
            <v>Saddle</v>
          </cell>
          <cell r="I1269" t="str">
            <v>Sadel</v>
          </cell>
          <cell r="K1269" t="str">
            <v>C7106260</v>
          </cell>
          <cell r="L1269" t="str">
            <v>C7100524</v>
          </cell>
        </row>
        <row r="1270">
          <cell r="B1270" t="str">
            <v>YEC5354731Sadelstolpe</v>
          </cell>
          <cell r="C1270" t="str">
            <v>YEC5354731</v>
          </cell>
          <cell r="D1270" t="str">
            <v>2023-2024</v>
          </cell>
          <cell r="E1270">
            <v>27</v>
          </cell>
          <cell r="F1270" t="str">
            <v>0270</v>
          </cell>
          <cell r="G1270" t="str">
            <v>G002</v>
          </cell>
          <cell r="H1270" t="str">
            <v>Seatpost</v>
          </cell>
          <cell r="I1270" t="str">
            <v>Sadelstolpe</v>
          </cell>
          <cell r="K1270" t="str">
            <v>C7205554</v>
          </cell>
          <cell r="L1270" t="str">
            <v>C7200322-316</v>
          </cell>
        </row>
        <row r="1271">
          <cell r="B1271" t="str">
            <v>YEC5354731Sadelrörsklämma</v>
          </cell>
          <cell r="C1271" t="str">
            <v>YEC5354731</v>
          </cell>
          <cell r="D1271" t="str">
            <v>2023-2024</v>
          </cell>
          <cell r="E1271">
            <v>28</v>
          </cell>
          <cell r="F1271" t="str">
            <v>0280</v>
          </cell>
          <cell r="G1271" t="str">
            <v>G003</v>
          </cell>
          <cell r="H1271" t="str">
            <v>Seat Clamp</v>
          </cell>
          <cell r="I1271" t="str">
            <v>Sadelrörsklämma</v>
          </cell>
          <cell r="K1271" t="str">
            <v>C7305138-BK</v>
          </cell>
          <cell r="L1271" t="str">
            <v>C7300027-350</v>
          </cell>
        </row>
        <row r="1272">
          <cell r="B1272" t="str">
            <v>YEC5354731Framlampa</v>
          </cell>
          <cell r="C1272" t="str">
            <v>YEC5354731</v>
          </cell>
          <cell r="D1272" t="str">
            <v>2023-2024</v>
          </cell>
          <cell r="E1272">
            <v>29</v>
          </cell>
          <cell r="F1272" t="str">
            <v>0290</v>
          </cell>
          <cell r="G1272" t="str">
            <v>H005</v>
          </cell>
          <cell r="H1272" t="str">
            <v>Front light</v>
          </cell>
          <cell r="I1272" t="str">
            <v>Framlampa</v>
          </cell>
          <cell r="J1272" t="str">
            <v>C8025221 Front light Breeze Evo without ss bracket, Classic chrome, 0,5W LED, 15 lux, Waterproof IP44 w 65 cm cable</v>
          </cell>
          <cell r="K1272" t="str">
            <v>C8015320</v>
          </cell>
          <cell r="L1272" t="str">
            <v>C8015320</v>
          </cell>
        </row>
        <row r="1273">
          <cell r="B1273" t="str">
            <v>YEC5354731Baklampa</v>
          </cell>
          <cell r="C1273" t="str">
            <v>YEC5354731</v>
          </cell>
          <cell r="D1273" t="str">
            <v>2023-2024</v>
          </cell>
          <cell r="E1273">
            <v>30</v>
          </cell>
          <cell r="F1273" t="str">
            <v>0300</v>
          </cell>
          <cell r="G1273" t="str">
            <v>H006</v>
          </cell>
          <cell r="H1273" t="str">
            <v>Light, Rear</v>
          </cell>
          <cell r="I1273" t="str">
            <v>Baklampa</v>
          </cell>
          <cell r="K1273" t="str">
            <v>C8015183</v>
          </cell>
          <cell r="L1273" t="str">
            <v>C8015183</v>
          </cell>
        </row>
        <row r="1274">
          <cell r="B1274" t="str">
            <v>YEC5354731Låssats</v>
          </cell>
          <cell r="C1274" t="str">
            <v>YEC5354731</v>
          </cell>
          <cell r="D1274" t="str">
            <v>2023-2024</v>
          </cell>
          <cell r="E1274">
            <v>31</v>
          </cell>
          <cell r="F1274" t="str">
            <v>0310</v>
          </cell>
          <cell r="G1274" t="str">
            <v>H007</v>
          </cell>
          <cell r="H1274" t="str">
            <v>Lock</v>
          </cell>
          <cell r="I1274" t="str">
            <v>Låssats</v>
          </cell>
          <cell r="K1274" t="str">
            <v>C8405093</v>
          </cell>
          <cell r="L1274" t="str">
            <v>C8405093</v>
          </cell>
        </row>
        <row r="1275">
          <cell r="B1275" t="str">
            <v>YEC5354731Stöd</v>
          </cell>
          <cell r="C1275" t="str">
            <v>YEC5354731</v>
          </cell>
          <cell r="D1275" t="str">
            <v>2023-2024</v>
          </cell>
          <cell r="E1275">
            <v>32</v>
          </cell>
          <cell r="F1275" t="str">
            <v>0320</v>
          </cell>
          <cell r="G1275" t="str">
            <v>H008</v>
          </cell>
          <cell r="H1275" t="str">
            <v>Kick stand</v>
          </cell>
          <cell r="I1275" t="str">
            <v>Stöd</v>
          </cell>
          <cell r="K1275" t="str">
            <v>C8105247</v>
          </cell>
          <cell r="L1275" t="str">
            <v>C8100034</v>
          </cell>
        </row>
        <row r="1276">
          <cell r="B1276" t="str">
            <v>YEC5354731Korg</v>
          </cell>
          <cell r="C1276" t="str">
            <v>YEC5354731</v>
          </cell>
          <cell r="D1276" t="str">
            <v>2023-2024</v>
          </cell>
          <cell r="E1276">
            <v>33</v>
          </cell>
          <cell r="F1276" t="str">
            <v>0330</v>
          </cell>
          <cell r="G1276" t="str">
            <v>H009</v>
          </cell>
          <cell r="H1276" t="str">
            <v>Basket / Fr carrier</v>
          </cell>
          <cell r="I1276" t="str">
            <v>Korg</v>
          </cell>
          <cell r="L1276" t="e">
            <v>#N/A</v>
          </cell>
        </row>
        <row r="1277">
          <cell r="B1277" t="str">
            <v>YEC5354731Pedaler</v>
          </cell>
          <cell r="C1277" t="str">
            <v>YEC5354731</v>
          </cell>
          <cell r="D1277" t="str">
            <v>2023-2024</v>
          </cell>
          <cell r="E1277">
            <v>34</v>
          </cell>
          <cell r="F1277" t="str">
            <v>0340</v>
          </cell>
          <cell r="G1277" t="str">
            <v>E005</v>
          </cell>
          <cell r="H1277" t="str">
            <v xml:space="preserve">Pedal </v>
          </cell>
          <cell r="I1277" t="str">
            <v>Pedaler</v>
          </cell>
          <cell r="J1277" t="str">
            <v>C3505317 STANDARD BK/GR9/16"</v>
          </cell>
          <cell r="K1277" t="str">
            <v>C3505321</v>
          </cell>
          <cell r="L1277" t="str">
            <v>C3500117</v>
          </cell>
        </row>
        <row r="1278">
          <cell r="B1278" t="str">
            <v>YEC5354731Motor</v>
          </cell>
          <cell r="C1278" t="str">
            <v>YEC5354731</v>
          </cell>
          <cell r="D1278" t="str">
            <v>2023-2024</v>
          </cell>
          <cell r="E1278">
            <v>35</v>
          </cell>
          <cell r="F1278" t="str">
            <v>0350</v>
          </cell>
          <cell r="G1278" t="str">
            <v>J001</v>
          </cell>
          <cell r="H1278" t="str">
            <v>DRIVE UNIT:</v>
          </cell>
          <cell r="I1278" t="str">
            <v>Motor</v>
          </cell>
          <cell r="K1278" t="str">
            <v>KDUE6100</v>
          </cell>
          <cell r="L1278" t="str">
            <v>Kontakta SHIMANO / DU-E6100</v>
          </cell>
        </row>
        <row r="1279">
          <cell r="B1279" t="str">
            <v>YEC5354731Display</v>
          </cell>
          <cell r="C1279" t="str">
            <v>YEC5354731</v>
          </cell>
          <cell r="D1279" t="str">
            <v>2023-2024</v>
          </cell>
          <cell r="E1279">
            <v>36</v>
          </cell>
          <cell r="F1279" t="str">
            <v>0360</v>
          </cell>
          <cell r="G1279" t="str">
            <v>J004</v>
          </cell>
          <cell r="H1279" t="str">
            <v>DISPLAY:</v>
          </cell>
          <cell r="I1279" t="str">
            <v>Display</v>
          </cell>
          <cell r="K1279" t="str">
            <v>KSCE7000AG</v>
          </cell>
          <cell r="L1279" t="str">
            <v>Kontakta SHIMANO / SC-E7000</v>
          </cell>
        </row>
        <row r="1280">
          <cell r="B1280" t="str">
            <v>YEC5354731EB-Bus kabel</v>
          </cell>
          <cell r="C1280" t="str">
            <v>YEC5354731</v>
          </cell>
          <cell r="D1280" t="str">
            <v>2023-2024</v>
          </cell>
          <cell r="E1280">
            <v>37</v>
          </cell>
          <cell r="F1280" t="str">
            <v>0370</v>
          </cell>
          <cell r="G1280" t="str">
            <v>J005</v>
          </cell>
          <cell r="H1280" t="str">
            <v>EB-BUS CABLE:</v>
          </cell>
          <cell r="I1280" t="str">
            <v>EB-Bus kabel</v>
          </cell>
          <cell r="K1280" t="str">
            <v>Shimano</v>
          </cell>
          <cell r="L1280" t="str">
            <v>Kontakta SHIMANO</v>
          </cell>
        </row>
        <row r="1281">
          <cell r="B1281" t="str">
            <v>YEC5354731Motorkabel</v>
          </cell>
          <cell r="C1281" t="str">
            <v>YEC5354731</v>
          </cell>
          <cell r="D1281" t="str">
            <v>2023-2024</v>
          </cell>
          <cell r="E1281">
            <v>38</v>
          </cell>
          <cell r="F1281" t="str">
            <v>0380</v>
          </cell>
          <cell r="G1281" t="str">
            <v>J006</v>
          </cell>
          <cell r="H1281" t="str">
            <v>POWER CABLE:</v>
          </cell>
          <cell r="I1281" t="str">
            <v>Motorkabel</v>
          </cell>
          <cell r="K1281" t="str">
            <v>Ingår i batterihållaren</v>
          </cell>
          <cell r="L1281" t="str">
            <v>Ingår i batterihållaren</v>
          </cell>
        </row>
        <row r="1282">
          <cell r="B1282" t="str">
            <v>YEC5354731Kabel framlampa</v>
          </cell>
          <cell r="C1282" t="str">
            <v>YEC5354731</v>
          </cell>
          <cell r="D1282" t="str">
            <v>2023-2024</v>
          </cell>
          <cell r="E1282">
            <v>39</v>
          </cell>
          <cell r="F1282" t="str">
            <v>0390</v>
          </cell>
          <cell r="G1282" t="str">
            <v>J007</v>
          </cell>
          <cell r="H1282" t="str">
            <v>F. LIGHT CABLE:</v>
          </cell>
          <cell r="I1282" t="str">
            <v>Kabel framlampa</v>
          </cell>
          <cell r="J1282" t="str">
            <v>C8705068-1-04-6, FOR FRONT LIGHT : 1200mm</v>
          </cell>
          <cell r="K1282" t="str">
            <v>C8075017</v>
          </cell>
          <cell r="L1282" t="str">
            <v>C8075017</v>
          </cell>
        </row>
        <row r="1283">
          <cell r="B1283" t="str">
            <v>YEC5354731Kabel baklampa</v>
          </cell>
          <cell r="C1283" t="str">
            <v>YEC5354731</v>
          </cell>
          <cell r="D1283" t="str">
            <v>2023-2024</v>
          </cell>
          <cell r="E1283">
            <v>40</v>
          </cell>
          <cell r="F1283" t="str">
            <v>0400</v>
          </cell>
          <cell r="G1283" t="str">
            <v>J008</v>
          </cell>
          <cell r="H1283" t="str">
            <v>R. LIGHT CABLE:</v>
          </cell>
          <cell r="I1283" t="str">
            <v>Kabel baklampa</v>
          </cell>
          <cell r="K1283" t="str">
            <v>C8075047</v>
          </cell>
          <cell r="L1283" t="str">
            <v>BSP?</v>
          </cell>
        </row>
        <row r="1284">
          <cell r="B1284" t="str">
            <v>YEC5354731Hastighetssensor</v>
          </cell>
          <cell r="C1284" t="str">
            <v>YEC5354731</v>
          </cell>
          <cell r="D1284" t="str">
            <v>2023-2024</v>
          </cell>
          <cell r="E1284">
            <v>41</v>
          </cell>
          <cell r="F1284" t="str">
            <v>0410</v>
          </cell>
          <cell r="G1284" t="str">
            <v>J009</v>
          </cell>
          <cell r="H1284" t="str">
            <v>SPEED SENSOR:</v>
          </cell>
          <cell r="I1284" t="str">
            <v>Hastighetssensor</v>
          </cell>
          <cell r="J1284" t="str">
            <v>C8705068-1-04-11, DETECTING WHEEL RPM, CABLE LENGTH:70mm</v>
          </cell>
          <cell r="K1284" t="str">
            <v>KSMDUE10</v>
          </cell>
          <cell r="L1284" t="str">
            <v>Kontakta SHIMANO / SM-DUE10</v>
          </cell>
        </row>
        <row r="1285">
          <cell r="B1285" t="str">
            <v>YEC5354731Batteri</v>
          </cell>
          <cell r="C1285" t="str">
            <v>YEC5354731</v>
          </cell>
          <cell r="D1285" t="str">
            <v>2023-2024</v>
          </cell>
          <cell r="E1285">
            <v>42</v>
          </cell>
          <cell r="F1285" t="str">
            <v>0420</v>
          </cell>
          <cell r="G1285" t="str">
            <v>J002</v>
          </cell>
          <cell r="H1285" t="str">
            <v>BATTERY:</v>
          </cell>
          <cell r="I1285" t="str">
            <v>Batteri</v>
          </cell>
          <cell r="K1285" t="str">
            <v>C8705239-1-11H</v>
          </cell>
          <cell r="L1285" t="str">
            <v>C8705239-1-11H</v>
          </cell>
        </row>
        <row r="1286">
          <cell r="B1286" t="str">
            <v>YEC5354731Batterihållare</v>
          </cell>
          <cell r="C1286" t="str">
            <v>YEC5354731</v>
          </cell>
          <cell r="D1286" t="str">
            <v>2023-2024</v>
          </cell>
          <cell r="E1286">
            <v>43</v>
          </cell>
          <cell r="F1286" t="str">
            <v>0430</v>
          </cell>
          <cell r="G1286" t="str">
            <v>J003</v>
          </cell>
          <cell r="H1286" t="str">
            <v>BATTERY HOLDER/Slider</v>
          </cell>
          <cell r="I1286" t="str">
            <v>Batterihållare</v>
          </cell>
          <cell r="K1286" t="str">
            <v>C8705238-KIT2</v>
          </cell>
          <cell r="L1286" t="str">
            <v>BSP?</v>
          </cell>
        </row>
        <row r="1287">
          <cell r="B1287" t="str">
            <v>YEC5354731Batteriladdare</v>
          </cell>
          <cell r="C1287" t="str">
            <v>YEC5354731</v>
          </cell>
          <cell r="D1287" t="str">
            <v>2023-2024</v>
          </cell>
          <cell r="E1287">
            <v>44</v>
          </cell>
          <cell r="F1287" t="str">
            <v>0440</v>
          </cell>
          <cell r="G1287" t="str">
            <v>J010</v>
          </cell>
          <cell r="H1287" t="str">
            <v>CHARGER:</v>
          </cell>
          <cell r="I1287" t="str">
            <v>Batteriladdare</v>
          </cell>
          <cell r="J1287" t="str">
            <v>C8705058-02, (CHARGER 2A    # NO:CZ2AG2JE7)  CHARGER FOR PHYLION BATTERY UART</v>
          </cell>
          <cell r="K1287" t="str">
            <v>C8705238-02</v>
          </cell>
          <cell r="L1287" t="str">
            <v>C8705238-02</v>
          </cell>
        </row>
        <row r="1288">
          <cell r="B1288" t="str">
            <v>YEC5354731Kontrollbox</v>
          </cell>
          <cell r="C1288" t="str">
            <v>YEC5354731</v>
          </cell>
          <cell r="D1288" t="str">
            <v>2023-2024</v>
          </cell>
          <cell r="E1288">
            <v>45</v>
          </cell>
          <cell r="F1288" t="str">
            <v>0450</v>
          </cell>
          <cell r="G1288" t="str">
            <v>J011</v>
          </cell>
          <cell r="H1288" t="str">
            <v>Controller</v>
          </cell>
          <cell r="I1288" t="str">
            <v>Kontrollbox</v>
          </cell>
          <cell r="J1288" t="str">
            <v>included into the motor</v>
          </cell>
          <cell r="K1288" t="str">
            <v>Shimano</v>
          </cell>
          <cell r="L1288" t="str">
            <v>Kontakta SHIMANO</v>
          </cell>
        </row>
        <row r="1289">
          <cell r="B1289" t="str">
            <v>YEC5354731Växelöra</v>
          </cell>
          <cell r="C1289" t="str">
            <v>YEC5354731</v>
          </cell>
          <cell r="D1289" t="str">
            <v>2023-2024</v>
          </cell>
          <cell r="E1289">
            <v>46</v>
          </cell>
          <cell r="F1289" t="str">
            <v>0460</v>
          </cell>
          <cell r="G1289" t="str">
            <v>D005</v>
          </cell>
          <cell r="H1289" t="str">
            <v>Gear hanger</v>
          </cell>
          <cell r="I1289" t="str">
            <v>Växelöra</v>
          </cell>
          <cell r="K1289" t="str">
            <v>C-52-0000146</v>
          </cell>
          <cell r="L1289" t="str">
            <v>C1350175</v>
          </cell>
        </row>
        <row r="1290">
          <cell r="B1290" t="str">
            <v>YEC5355131RAM</v>
          </cell>
          <cell r="C1290" t="str">
            <v>YEC5355131</v>
          </cell>
          <cell r="D1290" t="str">
            <v>2023-2024</v>
          </cell>
          <cell r="E1290">
            <v>1</v>
          </cell>
          <cell r="F1290" t="str">
            <v>0010</v>
          </cell>
          <cell r="G1290" t="str">
            <v>A001</v>
          </cell>
          <cell r="H1290" t="str">
            <v>PAINTED FRAME</v>
          </cell>
          <cell r="I1290" t="str">
            <v>RAM</v>
          </cell>
          <cell r="K1290" t="str">
            <v>C1285134-510</v>
          </cell>
          <cell r="L1290" t="e">
            <v>#N/A</v>
          </cell>
        </row>
        <row r="1291">
          <cell r="B1291" t="str">
            <v>YEC5355131Framgaffel</v>
          </cell>
          <cell r="C1291" t="str">
            <v>YEC5355131</v>
          </cell>
          <cell r="D1291" t="str">
            <v>2023-2024</v>
          </cell>
          <cell r="E1291">
            <v>2</v>
          </cell>
          <cell r="F1291" t="str">
            <v>0020</v>
          </cell>
          <cell r="G1291" t="str">
            <v>A002</v>
          </cell>
          <cell r="H1291" t="str">
            <v>PAINTED FORK</v>
          </cell>
          <cell r="I1291" t="str">
            <v>Framgaffel</v>
          </cell>
          <cell r="J1291" t="str">
            <v>C1605443-193 FF 28 ST 1"1/8 Bi 30 37 w hole</v>
          </cell>
          <cell r="K1291" t="str">
            <v>C1595112-250-BK</v>
          </cell>
          <cell r="L1291" t="e">
            <v>#N/A</v>
          </cell>
        </row>
        <row r="1292">
          <cell r="B1292" t="str">
            <v>YEC5355131Styrlager</v>
          </cell>
          <cell r="C1292" t="str">
            <v>YEC5355131</v>
          </cell>
          <cell r="D1292" t="str">
            <v>2023-2024</v>
          </cell>
          <cell r="E1292">
            <v>3</v>
          </cell>
          <cell r="F1292" t="str">
            <v>0030</v>
          </cell>
          <cell r="G1292" t="str">
            <v>B001</v>
          </cell>
          <cell r="H1292" t="str">
            <v>Head Set</v>
          </cell>
          <cell r="I1292" t="str">
            <v>Styrlager</v>
          </cell>
          <cell r="J1292" t="str">
            <v>C2105002 VP-MH305C SEMI INTEGR, ED BLACK O/S  SH = 20mm</v>
          </cell>
          <cell r="K1292" t="str">
            <v>C2105318</v>
          </cell>
          <cell r="L1292" t="str">
            <v>C2105318</v>
          </cell>
        </row>
        <row r="1293">
          <cell r="B1293" t="str">
            <v xml:space="preserve">YEC5355131Styrstam </v>
          </cell>
          <cell r="C1293" t="str">
            <v>YEC5355131</v>
          </cell>
          <cell r="D1293" t="str">
            <v>2023-2024</v>
          </cell>
          <cell r="E1293">
            <v>4</v>
          </cell>
          <cell r="F1293" t="str">
            <v>0040</v>
          </cell>
          <cell r="G1293" t="str">
            <v>B002</v>
          </cell>
          <cell r="H1293" t="str">
            <v>Handlebar Stem</v>
          </cell>
          <cell r="I1293" t="str">
            <v xml:space="preserve">Styrstam </v>
          </cell>
          <cell r="J1293" t="str">
            <v>C2205360-090 H/L 25.4X90/130 MTS-AD2 HIGH POL</v>
          </cell>
          <cell r="K1293" t="str">
            <v>C2205619-060</v>
          </cell>
          <cell r="L1293" t="str">
            <v>BSP?</v>
          </cell>
        </row>
        <row r="1294">
          <cell r="B1294" t="str">
            <v>YEC5355131Styre</v>
          </cell>
          <cell r="C1294" t="str">
            <v>YEC5355131</v>
          </cell>
          <cell r="D1294" t="str">
            <v>2023-2024</v>
          </cell>
          <cell r="E1294">
            <v>5</v>
          </cell>
          <cell r="F1294" t="str">
            <v>0050</v>
          </cell>
          <cell r="G1294" t="str">
            <v>B003</v>
          </cell>
          <cell r="H1294" t="str">
            <v>Handelbar</v>
          </cell>
          <cell r="I1294" t="str">
            <v>Styre</v>
          </cell>
          <cell r="J1294" t="str">
            <v xml:space="preserve">C2305480 HB ALsvhp 600 25.4 2.6 NR-AL29  </v>
          </cell>
          <cell r="K1294" t="str">
            <v>C2306117-BK</v>
          </cell>
          <cell r="L1294" t="str">
            <v>C2306117-BK</v>
          </cell>
        </row>
        <row r="1295">
          <cell r="B1295" t="str">
            <v>YEC5355131Bromsgrepp H</v>
          </cell>
          <cell r="C1295" t="str">
            <v>YEC5355131</v>
          </cell>
          <cell r="D1295" t="str">
            <v>2023-2024</v>
          </cell>
          <cell r="E1295">
            <v>6</v>
          </cell>
          <cell r="F1295" t="str">
            <v>0060</v>
          </cell>
          <cell r="G1295" t="str">
            <v>C002</v>
          </cell>
          <cell r="H1295" t="str">
            <v>Brake Lever R</v>
          </cell>
          <cell r="I1295" t="str">
            <v>Bromsgrepp H</v>
          </cell>
          <cell r="K1295" t="str">
            <v>Shimano</v>
          </cell>
          <cell r="L1295" t="str">
            <v>Kontakta SHIMANO</v>
          </cell>
        </row>
        <row r="1296">
          <cell r="B1296" t="str">
            <v>YEC5355131Bromsgrepp V</v>
          </cell>
          <cell r="C1296" t="str">
            <v>YEC5355131</v>
          </cell>
          <cell r="D1296" t="str">
            <v>2023-2024</v>
          </cell>
          <cell r="E1296">
            <v>7</v>
          </cell>
          <cell r="F1296" t="str">
            <v>0070</v>
          </cell>
          <cell r="G1296" t="str">
            <v>C001</v>
          </cell>
          <cell r="H1296" t="str">
            <v>Brake Lever L</v>
          </cell>
          <cell r="I1296" t="str">
            <v>Bromsgrepp V</v>
          </cell>
          <cell r="J1296" t="str">
            <v>C6505049 BLL ALsvPLbk VB U 4F BL39AP</v>
          </cell>
          <cell r="K1296" t="str">
            <v>Shimano</v>
          </cell>
          <cell r="L1296" t="str">
            <v>Kontakta SHIMANO</v>
          </cell>
        </row>
        <row r="1297">
          <cell r="B1297" t="str">
            <v>YEC5355131Växelreglage H</v>
          </cell>
          <cell r="C1297" t="str">
            <v>YEC5355131</v>
          </cell>
          <cell r="D1297" t="str">
            <v>2023-2024</v>
          </cell>
          <cell r="E1297">
            <v>8</v>
          </cell>
          <cell r="F1297" t="str">
            <v>0080</v>
          </cell>
          <cell r="G1297" t="str">
            <v>D002</v>
          </cell>
          <cell r="H1297" t="str">
            <v>Shift Lever R</v>
          </cell>
          <cell r="I1297" t="str">
            <v>Växelreglage H</v>
          </cell>
          <cell r="J1297" t="str">
            <v>C5105092 SHIFT LEVER, SL-C3000-7, NEXUS, REVO SHIFTER, 2320MM INNER, W/O OUTER FOR CJ-NX40(FOR SCANDINAVIAN), BLACK, BULK</v>
          </cell>
          <cell r="K1297" t="str">
            <v>ASLC70005L210LA</v>
          </cell>
          <cell r="L1297" t="str">
            <v>Kontakta SHIMANO</v>
          </cell>
        </row>
        <row r="1298">
          <cell r="B1298" t="str">
            <v>YEC5355131Växelreglage V</v>
          </cell>
          <cell r="C1298" t="str">
            <v>YEC5355131</v>
          </cell>
          <cell r="D1298" t="str">
            <v>2023-2024</v>
          </cell>
          <cell r="E1298">
            <v>9</v>
          </cell>
          <cell r="F1298" t="str">
            <v>0090</v>
          </cell>
          <cell r="G1298" t="str">
            <v>D001</v>
          </cell>
          <cell r="H1298" t="str">
            <v>Shift Lever L</v>
          </cell>
          <cell r="I1298" t="str">
            <v>Växelreglage V</v>
          </cell>
          <cell r="L1298" t="e">
            <v>#N/A</v>
          </cell>
        </row>
        <row r="1299">
          <cell r="B1299" t="str">
            <v>YEC5355131Handtag par</v>
          </cell>
          <cell r="C1299" t="str">
            <v>YEC5355131</v>
          </cell>
          <cell r="D1299" t="str">
            <v>2023-2024</v>
          </cell>
          <cell r="E1299">
            <v>10</v>
          </cell>
          <cell r="F1299" t="str">
            <v>0100</v>
          </cell>
          <cell r="G1299" t="str">
            <v>B004</v>
          </cell>
          <cell r="H1299" t="str">
            <v>Grip R</v>
          </cell>
          <cell r="I1299" t="str">
            <v>Handtag par</v>
          </cell>
          <cell r="J1299" t="str">
            <v xml:space="preserve">C2505484  HERRMANS 84A ERGO TPE 90MM  </v>
          </cell>
          <cell r="K1299" t="str">
            <v>C2505528</v>
          </cell>
          <cell r="L1299" t="str">
            <v>C2500057</v>
          </cell>
        </row>
        <row r="1300">
          <cell r="B1300" t="str">
            <v>YEC5355131Frambroms</v>
          </cell>
          <cell r="C1300" t="str">
            <v>YEC5355131</v>
          </cell>
          <cell r="D1300" t="str">
            <v>2023-2024</v>
          </cell>
          <cell r="E1300">
            <v>11</v>
          </cell>
          <cell r="F1300" t="str">
            <v>0110</v>
          </cell>
          <cell r="G1300" t="str">
            <v>C003</v>
          </cell>
          <cell r="H1300" t="str">
            <v xml:space="preserve">Brake front </v>
          </cell>
          <cell r="I1300" t="str">
            <v>Frambroms</v>
          </cell>
          <cell r="K1300" t="str">
            <v>AMT201KLFPRX080</v>
          </cell>
          <cell r="L1300" t="str">
            <v>Kontakta SHIMANO</v>
          </cell>
        </row>
        <row r="1301">
          <cell r="B1301" t="str">
            <v>YEC5355131Bakbroms</v>
          </cell>
          <cell r="C1301" t="str">
            <v>YEC5355131</v>
          </cell>
          <cell r="D1301" t="str">
            <v>2023-2024</v>
          </cell>
          <cell r="E1301">
            <v>12</v>
          </cell>
          <cell r="F1301" t="str">
            <v>0120</v>
          </cell>
          <cell r="G1301" t="str">
            <v>C004</v>
          </cell>
          <cell r="H1301" t="str">
            <v>Brake rear</v>
          </cell>
          <cell r="I1301" t="str">
            <v>Bakbroms</v>
          </cell>
          <cell r="K1301" t="str">
            <v>AMT201JRRXRX155</v>
          </cell>
          <cell r="L1301" t="str">
            <v>Kontakta SHIMANO</v>
          </cell>
        </row>
        <row r="1302">
          <cell r="B1302" t="str">
            <v>YEC5355131Vevlager</v>
          </cell>
          <cell r="C1302" t="str">
            <v>YEC5355131</v>
          </cell>
          <cell r="D1302" t="str">
            <v>2023-2024</v>
          </cell>
          <cell r="E1302">
            <v>13</v>
          </cell>
          <cell r="F1302" t="str">
            <v>0130</v>
          </cell>
          <cell r="G1302" t="str">
            <v>E001</v>
          </cell>
          <cell r="H1302" t="str">
            <v xml:space="preserve">BB-set </v>
          </cell>
          <cell r="I1302" t="str">
            <v>Vevlager</v>
          </cell>
          <cell r="K1302" t="str">
            <v>Ingår i motorn</v>
          </cell>
          <cell r="L1302" t="str">
            <v>Ingår i motorn</v>
          </cell>
        </row>
        <row r="1303">
          <cell r="B1303" t="str">
            <v>YEC5355131Vevparti</v>
          </cell>
          <cell r="C1303" t="str">
            <v>YEC5355131</v>
          </cell>
          <cell r="D1303" t="str">
            <v>2023-2024</v>
          </cell>
          <cell r="E1303">
            <v>14</v>
          </cell>
          <cell r="F1303" t="str">
            <v>0140</v>
          </cell>
          <cell r="G1303" t="str">
            <v>E002</v>
          </cell>
          <cell r="H1303" t="str">
            <v>Front Chainwheel</v>
          </cell>
          <cell r="I1303" t="str">
            <v>Vevparti</v>
          </cell>
          <cell r="K1303" t="str">
            <v>AFCE6100CXXL</v>
          </cell>
          <cell r="L1303" t="str">
            <v>Kontakta SHIMANO</v>
          </cell>
        </row>
        <row r="1304">
          <cell r="B1304" t="str">
            <v>YEC5355131Kedjeskydd</v>
          </cell>
          <cell r="C1304" t="str">
            <v>YEC5355131</v>
          </cell>
          <cell r="D1304" t="str">
            <v>2023-2024</v>
          </cell>
          <cell r="E1304">
            <v>15</v>
          </cell>
          <cell r="F1304" t="str">
            <v>0150</v>
          </cell>
          <cell r="G1304" t="str">
            <v>H001</v>
          </cell>
          <cell r="H1304" t="str">
            <v>Chain guard</v>
          </cell>
          <cell r="I1304" t="str">
            <v>Kedjeskydd</v>
          </cell>
          <cell r="K1304" t="str">
            <v>C8305635-38-BK</v>
          </cell>
          <cell r="L1304" t="str">
            <v>C8305635-38-BK</v>
          </cell>
        </row>
        <row r="1305">
          <cell r="B1305" t="str">
            <v>YEC5355131Kedjeskyddsfäste</v>
          </cell>
          <cell r="C1305" t="str">
            <v>YEC5355131</v>
          </cell>
          <cell r="D1305" t="str">
            <v>2023-2024</v>
          </cell>
          <cell r="E1305">
            <v>16</v>
          </cell>
          <cell r="F1305" t="str">
            <v>0160</v>
          </cell>
          <cell r="G1305" t="str">
            <v>H002</v>
          </cell>
          <cell r="H1305" t="str">
            <v>Chain guard bracket</v>
          </cell>
          <cell r="I1305" t="str">
            <v>Kedjeskyddsfäste</v>
          </cell>
          <cell r="K1305" t="str">
            <v>Ingår i kedjeskyddet</v>
          </cell>
          <cell r="L1305" t="str">
            <v>Ingår i kedjeskyddet</v>
          </cell>
        </row>
        <row r="1306">
          <cell r="B1306" t="str">
            <v>YEC5355131Framväxel</v>
          </cell>
          <cell r="C1306" t="str">
            <v>YEC5355131</v>
          </cell>
          <cell r="D1306" t="str">
            <v>2023-2024</v>
          </cell>
          <cell r="E1306">
            <v>17</v>
          </cell>
          <cell r="F1306" t="str">
            <v>0170</v>
          </cell>
          <cell r="G1306" t="str">
            <v>D003</v>
          </cell>
          <cell r="H1306" t="str">
            <v>Front Derailleur</v>
          </cell>
          <cell r="I1306" t="str">
            <v>Framväxel</v>
          </cell>
          <cell r="K1306" t="str">
            <v xml:space="preserve"> </v>
          </cell>
          <cell r="L1306" t="e">
            <v>#N/A</v>
          </cell>
        </row>
        <row r="1307">
          <cell r="B1307" t="str">
            <v>YEC5355131Bakväxel</v>
          </cell>
          <cell r="C1307" t="str">
            <v>YEC5355131</v>
          </cell>
          <cell r="D1307" t="str">
            <v>2023-2024</v>
          </cell>
          <cell r="E1307">
            <v>18</v>
          </cell>
          <cell r="F1307" t="str">
            <v>0180</v>
          </cell>
          <cell r="G1307" t="str">
            <v>D004</v>
          </cell>
          <cell r="H1307" t="str">
            <v>Rear Derailleur</v>
          </cell>
          <cell r="I1307" t="str">
            <v>Bakväxel</v>
          </cell>
          <cell r="K1307" t="str">
            <v>KSGC70005DAL</v>
          </cell>
          <cell r="L1307" t="str">
            <v>Kontakta SHIMANO</v>
          </cell>
        </row>
        <row r="1308">
          <cell r="B1308" t="str">
            <v>YEC5355131Kedja</v>
          </cell>
          <cell r="C1308" t="str">
            <v>YEC5355131</v>
          </cell>
          <cell r="D1308" t="str">
            <v>2023-2024</v>
          </cell>
          <cell r="E1308">
            <v>19</v>
          </cell>
          <cell r="F1308" t="str">
            <v>0190</v>
          </cell>
          <cell r="G1308" t="str">
            <v>E003</v>
          </cell>
          <cell r="H1308" t="str">
            <v xml:space="preserve">Chain </v>
          </cell>
          <cell r="I1308" t="str">
            <v>Kedja</v>
          </cell>
          <cell r="J1308" t="str">
            <v>C3405041-104  + link CHA 1S 105L RB Z610HXRB   KMC</v>
          </cell>
          <cell r="K1308" t="str">
            <v>C3405041-102</v>
          </cell>
          <cell r="L1308" t="str">
            <v>C3400038</v>
          </cell>
        </row>
        <row r="1309">
          <cell r="B1309" t="str">
            <v>YEC5355131Kassett</v>
          </cell>
          <cell r="C1309" t="str">
            <v>YEC5355131</v>
          </cell>
          <cell r="D1309" t="str">
            <v>2023-2024</v>
          </cell>
          <cell r="E1309">
            <v>20</v>
          </cell>
          <cell r="F1309" t="str">
            <v>0200</v>
          </cell>
          <cell r="G1309" t="str">
            <v>E004</v>
          </cell>
          <cell r="H1309" t="str">
            <v>Cassette Sprocket</v>
          </cell>
          <cell r="I1309" t="str">
            <v>Kassett</v>
          </cell>
          <cell r="J1309" t="str">
            <v>ASMGEAR20SU SPT SC20sv3/32" (INTERNAL HUB)</v>
          </cell>
          <cell r="K1309" t="str">
            <v>ACSC700024</v>
          </cell>
          <cell r="L1309" t="str">
            <v>Kontakta SHIMANO</v>
          </cell>
        </row>
        <row r="1310">
          <cell r="B1310" t="str">
            <v>YEC5355131Framhjul</v>
          </cell>
          <cell r="C1310" t="str">
            <v>YEC5355131</v>
          </cell>
          <cell r="D1310" t="str">
            <v>2023-2024</v>
          </cell>
          <cell r="E1310">
            <v>21</v>
          </cell>
          <cell r="F1310" t="str">
            <v>0210</v>
          </cell>
          <cell r="G1310" t="str">
            <v>F001</v>
          </cell>
          <cell r="H1310" t="str">
            <v>Front hub</v>
          </cell>
          <cell r="I1310" t="str">
            <v>Framhjul</v>
          </cell>
          <cell r="J1310" t="str">
            <v xml:space="preserve">C4305002 HUB FRONT ALLOY SOLID AXLE 36H </v>
          </cell>
          <cell r="K1310" t="str">
            <v>C4305196</v>
          </cell>
          <cell r="L1310" t="str">
            <v>C4100337</v>
          </cell>
        </row>
        <row r="1311">
          <cell r="B1311" t="str">
            <v>YEC5355131Bakhjul</v>
          </cell>
          <cell r="C1311" t="str">
            <v>YEC5355131</v>
          </cell>
          <cell r="D1311" t="str">
            <v>2023-2024</v>
          </cell>
          <cell r="E1311">
            <v>22</v>
          </cell>
          <cell r="F1311" t="str">
            <v>0220</v>
          </cell>
          <cell r="G1311" t="str">
            <v>F002</v>
          </cell>
          <cell r="H1311" t="str">
            <v>Rear hub</v>
          </cell>
          <cell r="I1311" t="str">
            <v>Bakhjul</v>
          </cell>
          <cell r="J1311" t="str">
            <v>ASGC30007CADXR (ASG7C30ADXR) HBRcb 36 H SILVER DX</v>
          </cell>
          <cell r="K1311" t="str">
            <v>C4208307</v>
          </cell>
          <cell r="L1311" t="str">
            <v>BSP?</v>
          </cell>
        </row>
        <row r="1312">
          <cell r="B1312" t="str">
            <v>YEC5355131Däck</v>
          </cell>
          <cell r="C1312" t="str">
            <v>YEC5355131</v>
          </cell>
          <cell r="D1312" t="str">
            <v>2023-2024</v>
          </cell>
          <cell r="E1312">
            <v>23</v>
          </cell>
          <cell r="F1312" t="str">
            <v>0230</v>
          </cell>
          <cell r="G1312" t="str">
            <v>F003</v>
          </cell>
          <cell r="H1312" t="str">
            <v>Tire</v>
          </cell>
          <cell r="I1312" t="str">
            <v>Däck</v>
          </cell>
          <cell r="J1312" t="str">
            <v>C4906560 60-584 Caeli black</v>
          </cell>
          <cell r="K1312" t="str">
            <v>C4906560</v>
          </cell>
          <cell r="L1312" t="str">
            <v>BSP?</v>
          </cell>
        </row>
        <row r="1313">
          <cell r="B1313" t="str">
            <v>YEC5355131Skärmar set</v>
          </cell>
          <cell r="C1313" t="str">
            <v>YEC5355131</v>
          </cell>
          <cell r="D1313" t="str">
            <v>2023-2024</v>
          </cell>
          <cell r="E1313">
            <v>24</v>
          </cell>
          <cell r="F1313" t="str">
            <v>0240</v>
          </cell>
          <cell r="G1313" t="str">
            <v>H003</v>
          </cell>
          <cell r="H1313" t="str">
            <v xml:space="preserve">Mudguard front   </v>
          </cell>
          <cell r="I1313" t="str">
            <v>Skärmar set</v>
          </cell>
          <cell r="K1313" t="str">
            <v>C8256294</v>
          </cell>
          <cell r="L1313" t="str">
            <v>C8256294 / C8256295</v>
          </cell>
        </row>
        <row r="1314">
          <cell r="B1314" t="str">
            <v>YEC5355131Pakethållare</v>
          </cell>
          <cell r="C1314" t="str">
            <v>YEC5355131</v>
          </cell>
          <cell r="D1314" t="str">
            <v>2023-2024</v>
          </cell>
          <cell r="E1314">
            <v>25</v>
          </cell>
          <cell r="F1314" t="str">
            <v>0250</v>
          </cell>
          <cell r="G1314" t="str">
            <v>H004</v>
          </cell>
          <cell r="H1314" t="str">
            <v>Carrier</v>
          </cell>
          <cell r="I1314" t="str">
            <v>Pakethållare</v>
          </cell>
          <cell r="K1314" t="str">
            <v>C8205874-BK</v>
          </cell>
          <cell r="L1314" t="str">
            <v>BSP?</v>
          </cell>
        </row>
        <row r="1315">
          <cell r="B1315" t="str">
            <v>YEC5355131Sadel</v>
          </cell>
          <cell r="C1315" t="str">
            <v>YEC5355131</v>
          </cell>
          <cell r="D1315" t="str">
            <v>2023-2024</v>
          </cell>
          <cell r="E1315">
            <v>26</v>
          </cell>
          <cell r="F1315" t="str">
            <v>0260</v>
          </cell>
          <cell r="G1315" t="str">
            <v>G001</v>
          </cell>
          <cell r="H1315" t="str">
            <v>Saddle</v>
          </cell>
          <cell r="I1315" t="str">
            <v>Sadel</v>
          </cell>
          <cell r="K1315" t="str">
            <v>C7106260</v>
          </cell>
          <cell r="L1315" t="str">
            <v>C7100524</v>
          </cell>
        </row>
        <row r="1316">
          <cell r="B1316" t="str">
            <v>YEC5355131Sadelstolpe</v>
          </cell>
          <cell r="C1316" t="str">
            <v>YEC5355131</v>
          </cell>
          <cell r="D1316" t="str">
            <v>2023-2024</v>
          </cell>
          <cell r="E1316">
            <v>27</v>
          </cell>
          <cell r="F1316" t="str">
            <v>0270</v>
          </cell>
          <cell r="G1316" t="str">
            <v>G002</v>
          </cell>
          <cell r="H1316" t="str">
            <v>Seatpost</v>
          </cell>
          <cell r="I1316" t="str">
            <v>Sadelstolpe</v>
          </cell>
          <cell r="K1316" t="str">
            <v>C7205554</v>
          </cell>
          <cell r="L1316" t="str">
            <v>C7200322-316</v>
          </cell>
        </row>
        <row r="1317">
          <cell r="B1317" t="str">
            <v>YEC5355131Sadelrörsklämma</v>
          </cell>
          <cell r="C1317" t="str">
            <v>YEC5355131</v>
          </cell>
          <cell r="D1317" t="str">
            <v>2023-2024</v>
          </cell>
          <cell r="E1317">
            <v>28</v>
          </cell>
          <cell r="F1317" t="str">
            <v>0280</v>
          </cell>
          <cell r="G1317" t="str">
            <v>G003</v>
          </cell>
          <cell r="H1317" t="str">
            <v>Seat Clamp</v>
          </cell>
          <cell r="I1317" t="str">
            <v>Sadelrörsklämma</v>
          </cell>
          <cell r="K1317" t="str">
            <v>C7305138-BK</v>
          </cell>
          <cell r="L1317" t="str">
            <v>C7300027-350</v>
          </cell>
        </row>
        <row r="1318">
          <cell r="B1318" t="str">
            <v>YEC5355131Framlampa</v>
          </cell>
          <cell r="C1318" t="str">
            <v>YEC5355131</v>
          </cell>
          <cell r="D1318" t="str">
            <v>2023-2024</v>
          </cell>
          <cell r="E1318">
            <v>29</v>
          </cell>
          <cell r="F1318" t="str">
            <v>0290</v>
          </cell>
          <cell r="G1318" t="str">
            <v>H005</v>
          </cell>
          <cell r="H1318" t="str">
            <v>Front light</v>
          </cell>
          <cell r="I1318" t="str">
            <v>Framlampa</v>
          </cell>
          <cell r="J1318" t="str">
            <v>C8025221 Front light Breeze Evo without ss bracket, Classic chrome, 0,5W LED, 15 lux, Waterproof IP44 w 65 cm cable</v>
          </cell>
          <cell r="K1318" t="str">
            <v>C8015320</v>
          </cell>
          <cell r="L1318" t="str">
            <v>C8015320</v>
          </cell>
        </row>
        <row r="1319">
          <cell r="B1319" t="str">
            <v>YEC5355131Baklampa</v>
          </cell>
          <cell r="C1319" t="str">
            <v>YEC5355131</v>
          </cell>
          <cell r="D1319" t="str">
            <v>2023-2024</v>
          </cell>
          <cell r="E1319">
            <v>30</v>
          </cell>
          <cell r="F1319" t="str">
            <v>0300</v>
          </cell>
          <cell r="G1319" t="str">
            <v>H006</v>
          </cell>
          <cell r="H1319" t="str">
            <v>Light, Rear</v>
          </cell>
          <cell r="I1319" t="str">
            <v>Baklampa</v>
          </cell>
          <cell r="K1319" t="str">
            <v>C8015183</v>
          </cell>
          <cell r="L1319" t="str">
            <v>C8015183</v>
          </cell>
        </row>
        <row r="1320">
          <cell r="B1320" t="str">
            <v>YEC5355131Låssats</v>
          </cell>
          <cell r="C1320" t="str">
            <v>YEC5355131</v>
          </cell>
          <cell r="D1320" t="str">
            <v>2023-2024</v>
          </cell>
          <cell r="E1320">
            <v>31</v>
          </cell>
          <cell r="F1320" t="str">
            <v>0310</v>
          </cell>
          <cell r="G1320" t="str">
            <v>H007</v>
          </cell>
          <cell r="H1320" t="str">
            <v>Lock</v>
          </cell>
          <cell r="I1320" t="str">
            <v>Låssats</v>
          </cell>
          <cell r="K1320" t="str">
            <v>C8405093</v>
          </cell>
          <cell r="L1320" t="str">
            <v>C8405093</v>
          </cell>
        </row>
        <row r="1321">
          <cell r="B1321" t="str">
            <v>YEC5355131Stöd</v>
          </cell>
          <cell r="C1321" t="str">
            <v>YEC5355131</v>
          </cell>
          <cell r="D1321" t="str">
            <v>2023-2024</v>
          </cell>
          <cell r="E1321">
            <v>32</v>
          </cell>
          <cell r="F1321" t="str">
            <v>0320</v>
          </cell>
          <cell r="G1321" t="str">
            <v>H008</v>
          </cell>
          <cell r="H1321" t="str">
            <v>Kick stand</v>
          </cell>
          <cell r="I1321" t="str">
            <v>Stöd</v>
          </cell>
          <cell r="K1321" t="str">
            <v>C8105247</v>
          </cell>
          <cell r="L1321" t="str">
            <v>C8100034</v>
          </cell>
        </row>
        <row r="1322">
          <cell r="B1322" t="str">
            <v>YEC5355131Korg</v>
          </cell>
          <cell r="C1322" t="str">
            <v>YEC5355131</v>
          </cell>
          <cell r="D1322" t="str">
            <v>2023-2024</v>
          </cell>
          <cell r="E1322">
            <v>33</v>
          </cell>
          <cell r="F1322" t="str">
            <v>0330</v>
          </cell>
          <cell r="G1322" t="str">
            <v>H009</v>
          </cell>
          <cell r="H1322" t="str">
            <v>Basket / Fr carrier</v>
          </cell>
          <cell r="I1322" t="str">
            <v>Korg</v>
          </cell>
          <cell r="L1322" t="e">
            <v>#N/A</v>
          </cell>
        </row>
        <row r="1323">
          <cell r="B1323" t="str">
            <v>YEC5355131Pedaler</v>
          </cell>
          <cell r="C1323" t="str">
            <v>YEC5355131</v>
          </cell>
          <cell r="D1323" t="str">
            <v>2023-2024</v>
          </cell>
          <cell r="E1323">
            <v>34</v>
          </cell>
          <cell r="F1323" t="str">
            <v>0340</v>
          </cell>
          <cell r="G1323" t="str">
            <v>E005</v>
          </cell>
          <cell r="H1323" t="str">
            <v xml:space="preserve">Pedal </v>
          </cell>
          <cell r="I1323" t="str">
            <v>Pedaler</v>
          </cell>
          <cell r="J1323" t="str">
            <v>C3505317 STANDARD BK/GR9/16"</v>
          </cell>
          <cell r="K1323" t="str">
            <v>C3505321</v>
          </cell>
          <cell r="L1323" t="str">
            <v>C3500117</v>
          </cell>
        </row>
        <row r="1324">
          <cell r="B1324" t="str">
            <v>YEC5355131Motor</v>
          </cell>
          <cell r="C1324" t="str">
            <v>YEC5355131</v>
          </cell>
          <cell r="D1324" t="str">
            <v>2023-2024</v>
          </cell>
          <cell r="E1324">
            <v>35</v>
          </cell>
          <cell r="F1324" t="str">
            <v>0350</v>
          </cell>
          <cell r="G1324" t="str">
            <v>J001</v>
          </cell>
          <cell r="H1324" t="str">
            <v>DRIVE UNIT:</v>
          </cell>
          <cell r="I1324" t="str">
            <v>Motor</v>
          </cell>
          <cell r="K1324" t="str">
            <v>KDUE6100</v>
          </cell>
          <cell r="L1324" t="str">
            <v>Kontakta SHIMANO / DU-E6100</v>
          </cell>
        </row>
        <row r="1325">
          <cell r="B1325" t="str">
            <v>YEC5355131Display</v>
          </cell>
          <cell r="C1325" t="str">
            <v>YEC5355131</v>
          </cell>
          <cell r="D1325" t="str">
            <v>2023-2024</v>
          </cell>
          <cell r="E1325">
            <v>36</v>
          </cell>
          <cell r="F1325" t="str">
            <v>0360</v>
          </cell>
          <cell r="G1325" t="str">
            <v>J004</v>
          </cell>
          <cell r="H1325" t="str">
            <v>DISPLAY:</v>
          </cell>
          <cell r="I1325" t="str">
            <v>Display</v>
          </cell>
          <cell r="K1325" t="str">
            <v>KSCE7000AG</v>
          </cell>
          <cell r="L1325" t="str">
            <v>Kontakta SHIMANO / SC-E7000</v>
          </cell>
        </row>
        <row r="1326">
          <cell r="B1326" t="str">
            <v>YEC5355131EB-Bus kabel</v>
          </cell>
          <cell r="C1326" t="str">
            <v>YEC5355131</v>
          </cell>
          <cell r="D1326" t="str">
            <v>2023-2024</v>
          </cell>
          <cell r="E1326">
            <v>37</v>
          </cell>
          <cell r="F1326" t="str">
            <v>0370</v>
          </cell>
          <cell r="G1326" t="str">
            <v>J005</v>
          </cell>
          <cell r="H1326" t="str">
            <v>EB-BUS CABLE:</v>
          </cell>
          <cell r="I1326" t="str">
            <v>EB-Bus kabel</v>
          </cell>
          <cell r="K1326" t="str">
            <v>Shimano</v>
          </cell>
          <cell r="L1326" t="str">
            <v>Kontakta SHIMANO</v>
          </cell>
        </row>
        <row r="1327">
          <cell r="B1327" t="str">
            <v>YEC5355131Motorkabel</v>
          </cell>
          <cell r="C1327" t="str">
            <v>YEC5355131</v>
          </cell>
          <cell r="D1327" t="str">
            <v>2023-2024</v>
          </cell>
          <cell r="E1327">
            <v>38</v>
          </cell>
          <cell r="F1327" t="str">
            <v>0380</v>
          </cell>
          <cell r="G1327" t="str">
            <v>J006</v>
          </cell>
          <cell r="H1327" t="str">
            <v>POWER CABLE:</v>
          </cell>
          <cell r="I1327" t="str">
            <v>Motorkabel</v>
          </cell>
          <cell r="K1327" t="str">
            <v>Ingår i batterihållaren</v>
          </cell>
          <cell r="L1327" t="str">
            <v>Ingår i batterihållaren</v>
          </cell>
        </row>
        <row r="1328">
          <cell r="B1328" t="str">
            <v>YEC5355131Kabel framlampa</v>
          </cell>
          <cell r="C1328" t="str">
            <v>YEC5355131</v>
          </cell>
          <cell r="D1328" t="str">
            <v>2023-2024</v>
          </cell>
          <cell r="E1328">
            <v>39</v>
          </cell>
          <cell r="F1328" t="str">
            <v>0390</v>
          </cell>
          <cell r="G1328" t="str">
            <v>J007</v>
          </cell>
          <cell r="H1328" t="str">
            <v>F. LIGHT CABLE:</v>
          </cell>
          <cell r="I1328" t="str">
            <v>Kabel framlampa</v>
          </cell>
          <cell r="J1328" t="str">
            <v>C8705068-1-04-6, FOR FRONT LIGHT : 1200mm</v>
          </cell>
          <cell r="K1328" t="str">
            <v>C8075017</v>
          </cell>
          <cell r="L1328" t="str">
            <v>C8075017</v>
          </cell>
        </row>
        <row r="1329">
          <cell r="B1329" t="str">
            <v>YEC5355131Kabel baklampa</v>
          </cell>
          <cell r="C1329" t="str">
            <v>YEC5355131</v>
          </cell>
          <cell r="D1329" t="str">
            <v>2023-2024</v>
          </cell>
          <cell r="E1329">
            <v>40</v>
          </cell>
          <cell r="F1329" t="str">
            <v>0400</v>
          </cell>
          <cell r="G1329" t="str">
            <v>J008</v>
          </cell>
          <cell r="H1329" t="str">
            <v>R. LIGHT CABLE:</v>
          </cell>
          <cell r="I1329" t="str">
            <v>Kabel baklampa</v>
          </cell>
          <cell r="K1329" t="str">
            <v>C8075047</v>
          </cell>
          <cell r="L1329" t="str">
            <v>BSP?</v>
          </cell>
        </row>
        <row r="1330">
          <cell r="B1330" t="str">
            <v>YEC5355131Hastighetssensor</v>
          </cell>
          <cell r="C1330" t="str">
            <v>YEC5355131</v>
          </cell>
          <cell r="D1330" t="str">
            <v>2023-2024</v>
          </cell>
          <cell r="E1330">
            <v>41</v>
          </cell>
          <cell r="F1330" t="str">
            <v>0410</v>
          </cell>
          <cell r="G1330" t="str">
            <v>J009</v>
          </cell>
          <cell r="H1330" t="str">
            <v>SPEED SENSOR:</v>
          </cell>
          <cell r="I1330" t="str">
            <v>Hastighetssensor</v>
          </cell>
          <cell r="J1330" t="str">
            <v>C8705068-1-04-11, DETECTING WHEEL RPM, CABLE LENGTH:70mm</v>
          </cell>
          <cell r="K1330" t="str">
            <v>KSMDUE10</v>
          </cell>
          <cell r="L1330" t="str">
            <v>Kontakta SHIMANO / SM-DUE10</v>
          </cell>
        </row>
        <row r="1331">
          <cell r="B1331" t="str">
            <v>YEC5355131Batteri</v>
          </cell>
          <cell r="C1331" t="str">
            <v>YEC5355131</v>
          </cell>
          <cell r="D1331" t="str">
            <v>2023-2024</v>
          </cell>
          <cell r="E1331">
            <v>42</v>
          </cell>
          <cell r="F1331" t="str">
            <v>0420</v>
          </cell>
          <cell r="G1331" t="str">
            <v>J002</v>
          </cell>
          <cell r="H1331" t="str">
            <v>BATTERY:</v>
          </cell>
          <cell r="I1331" t="str">
            <v>Batteri</v>
          </cell>
          <cell r="K1331" t="str">
            <v>C8705239-1-11H</v>
          </cell>
          <cell r="L1331" t="str">
            <v>C8705239-1-11H</v>
          </cell>
        </row>
        <row r="1332">
          <cell r="B1332" t="str">
            <v>YEC5355131Batterihållare</v>
          </cell>
          <cell r="C1332" t="str">
            <v>YEC5355131</v>
          </cell>
          <cell r="D1332" t="str">
            <v>2023-2024</v>
          </cell>
          <cell r="E1332">
            <v>43</v>
          </cell>
          <cell r="F1332" t="str">
            <v>0430</v>
          </cell>
          <cell r="G1332" t="str">
            <v>J003</v>
          </cell>
          <cell r="H1332" t="str">
            <v>BATTERY HOLDER/Slider</v>
          </cell>
          <cell r="I1332" t="str">
            <v>Batterihållare</v>
          </cell>
          <cell r="K1332" t="str">
            <v>C8705238-KIT2</v>
          </cell>
          <cell r="L1332" t="str">
            <v>BSP?</v>
          </cell>
        </row>
        <row r="1333">
          <cell r="B1333" t="str">
            <v>YEC5355131Batteriladdare</v>
          </cell>
          <cell r="C1333" t="str">
            <v>YEC5355131</v>
          </cell>
          <cell r="D1333" t="str">
            <v>2023-2024</v>
          </cell>
          <cell r="E1333">
            <v>44</v>
          </cell>
          <cell r="F1333" t="str">
            <v>0440</v>
          </cell>
          <cell r="G1333" t="str">
            <v>J010</v>
          </cell>
          <cell r="H1333" t="str">
            <v>CHARGER:</v>
          </cell>
          <cell r="I1333" t="str">
            <v>Batteriladdare</v>
          </cell>
          <cell r="J1333" t="str">
            <v>C8705058-02, (CHARGER 2A    # NO:CZ2AG2JE7)  CHARGER FOR PHYLION BATTERY UART</v>
          </cell>
          <cell r="K1333" t="str">
            <v>C8705238-02</v>
          </cell>
          <cell r="L1333" t="str">
            <v>C8705238-02</v>
          </cell>
        </row>
        <row r="1334">
          <cell r="B1334" t="str">
            <v>YEC5355131Kontrollbox</v>
          </cell>
          <cell r="C1334" t="str">
            <v>YEC5355131</v>
          </cell>
          <cell r="D1334" t="str">
            <v>2023-2024</v>
          </cell>
          <cell r="E1334">
            <v>45</v>
          </cell>
          <cell r="F1334" t="str">
            <v>0450</v>
          </cell>
          <cell r="G1334" t="str">
            <v>J011</v>
          </cell>
          <cell r="H1334" t="str">
            <v>Controller</v>
          </cell>
          <cell r="I1334" t="str">
            <v>Kontrollbox</v>
          </cell>
          <cell r="J1334" t="str">
            <v>included into the motor</v>
          </cell>
          <cell r="K1334" t="str">
            <v>Shimano</v>
          </cell>
          <cell r="L1334" t="str">
            <v>Kontakta SHIMANO</v>
          </cell>
        </row>
        <row r="1335">
          <cell r="B1335" t="str">
            <v>YEC5355131Växelöra</v>
          </cell>
          <cell r="C1335" t="str">
            <v>YEC5355131</v>
          </cell>
          <cell r="D1335" t="str">
            <v>2023-2024</v>
          </cell>
          <cell r="E1335">
            <v>46</v>
          </cell>
          <cell r="F1335" t="str">
            <v>0460</v>
          </cell>
          <cell r="G1335" t="str">
            <v>D005</v>
          </cell>
          <cell r="H1335" t="str">
            <v>Gear hanger</v>
          </cell>
          <cell r="I1335" t="str">
            <v>Växelöra</v>
          </cell>
          <cell r="K1335" t="str">
            <v>C-52-0000146</v>
          </cell>
          <cell r="L1335" t="str">
            <v>C1350175</v>
          </cell>
        </row>
        <row r="1336">
          <cell r="B1336" t="str">
            <v>YEC5374731RAM</v>
          </cell>
          <cell r="C1336" t="str">
            <v>YEC5374731</v>
          </cell>
          <cell r="D1336" t="str">
            <v>2023-2024</v>
          </cell>
          <cell r="E1336">
            <v>1</v>
          </cell>
          <cell r="F1336" t="str">
            <v>0010</v>
          </cell>
          <cell r="G1336" t="str">
            <v>A001</v>
          </cell>
          <cell r="H1336" t="str">
            <v>PAINTED FRAME</v>
          </cell>
          <cell r="I1336" t="str">
            <v>RAM</v>
          </cell>
          <cell r="K1336" t="str">
            <v>C1307787-470</v>
          </cell>
          <cell r="L1336" t="e">
            <v>#N/A</v>
          </cell>
        </row>
        <row r="1337">
          <cell r="B1337" t="str">
            <v>YEC5374731Framgaffel</v>
          </cell>
          <cell r="C1337" t="str">
            <v>YEC5374731</v>
          </cell>
          <cell r="D1337" t="str">
            <v>2023-2024</v>
          </cell>
          <cell r="E1337">
            <v>2</v>
          </cell>
          <cell r="F1337" t="str">
            <v>0020</v>
          </cell>
          <cell r="G1337" t="str">
            <v>A002</v>
          </cell>
          <cell r="H1337" t="str">
            <v>PAINTED FORK</v>
          </cell>
          <cell r="I1337" t="str">
            <v>Framgaffel</v>
          </cell>
          <cell r="J1337" t="str">
            <v>C1605443-193 FF 28 ST 1"1/8 Bi 30 37 w hole</v>
          </cell>
          <cell r="K1337" t="str">
            <v>C1625385-204-BK</v>
          </cell>
          <cell r="L1337" t="e">
            <v>#N/A</v>
          </cell>
        </row>
        <row r="1338">
          <cell r="B1338" t="str">
            <v>YEC5374731Styrlager</v>
          </cell>
          <cell r="C1338" t="str">
            <v>YEC5374731</v>
          </cell>
          <cell r="D1338" t="str">
            <v>2023-2024</v>
          </cell>
          <cell r="E1338">
            <v>3</v>
          </cell>
          <cell r="F1338" t="str">
            <v>0030</v>
          </cell>
          <cell r="G1338" t="str">
            <v>B001</v>
          </cell>
          <cell r="H1338" t="str">
            <v>Head Set</v>
          </cell>
          <cell r="I1338" t="str">
            <v>Styrlager</v>
          </cell>
          <cell r="J1338" t="str">
            <v>C2105002 VP-MH305C SEMI INTEGR, ED BLACK O/S  SH = 20mm</v>
          </cell>
          <cell r="K1338" t="str">
            <v>C2105256</v>
          </cell>
          <cell r="L1338" t="str">
            <v>C2105256</v>
          </cell>
        </row>
        <row r="1339">
          <cell r="B1339" t="str">
            <v xml:space="preserve">YEC5374731Styrstam </v>
          </cell>
          <cell r="C1339" t="str">
            <v>YEC5374731</v>
          </cell>
          <cell r="D1339" t="str">
            <v>2023-2024</v>
          </cell>
          <cell r="E1339">
            <v>4</v>
          </cell>
          <cell r="F1339" t="str">
            <v>0040</v>
          </cell>
          <cell r="G1339" t="str">
            <v>B002</v>
          </cell>
          <cell r="H1339" t="str">
            <v>Handlebar Stem</v>
          </cell>
          <cell r="I1339" t="str">
            <v xml:space="preserve">Styrstam </v>
          </cell>
          <cell r="J1339" t="str">
            <v>C2205360-090 H/L 25.4X90/130 MTS-AD2 HIGH POL</v>
          </cell>
          <cell r="K1339" t="str">
            <v>C2205585-090</v>
          </cell>
          <cell r="L1339" t="str">
            <v>C2205585-090</v>
          </cell>
        </row>
        <row r="1340">
          <cell r="B1340" t="str">
            <v>YEC5374731Styre</v>
          </cell>
          <cell r="C1340" t="str">
            <v>YEC5374731</v>
          </cell>
          <cell r="D1340" t="str">
            <v>2023-2024</v>
          </cell>
          <cell r="E1340">
            <v>5</v>
          </cell>
          <cell r="F1340" t="str">
            <v>0050</v>
          </cell>
          <cell r="G1340" t="str">
            <v>B003</v>
          </cell>
          <cell r="H1340" t="str">
            <v>Handelbar</v>
          </cell>
          <cell r="I1340" t="str">
            <v>Styre</v>
          </cell>
          <cell r="J1340" t="str">
            <v xml:space="preserve">C2305480 HB ALsvhp 600 25.4 2.6 NR-AL29  </v>
          </cell>
          <cell r="K1340" t="str">
            <v>C2306074</v>
          </cell>
          <cell r="L1340" t="str">
            <v>C2306074</v>
          </cell>
        </row>
        <row r="1341">
          <cell r="B1341" t="str">
            <v>YEC5374731Bromsgrepp H</v>
          </cell>
          <cell r="C1341" t="str">
            <v>YEC5374731</v>
          </cell>
          <cell r="D1341" t="str">
            <v>2023-2024</v>
          </cell>
          <cell r="E1341">
            <v>6</v>
          </cell>
          <cell r="F1341" t="str">
            <v>0060</v>
          </cell>
          <cell r="G1341" t="str">
            <v>C002</v>
          </cell>
          <cell r="H1341" t="str">
            <v>Brake Lever R</v>
          </cell>
          <cell r="I1341" t="str">
            <v>Bromsgrepp H</v>
          </cell>
          <cell r="K1341" t="str">
            <v>EMPTY</v>
          </cell>
          <cell r="L1341" t="e">
            <v>#N/A</v>
          </cell>
        </row>
        <row r="1342">
          <cell r="B1342" t="str">
            <v>YEC5374731Bromsgrepp V</v>
          </cell>
          <cell r="C1342" t="str">
            <v>YEC5374731</v>
          </cell>
          <cell r="D1342" t="str">
            <v>2023-2024</v>
          </cell>
          <cell r="E1342">
            <v>7</v>
          </cell>
          <cell r="F1342" t="str">
            <v>0070</v>
          </cell>
          <cell r="G1342" t="str">
            <v>C001</v>
          </cell>
          <cell r="H1342" t="str">
            <v>Brake Lever L</v>
          </cell>
          <cell r="I1342" t="str">
            <v>Bromsgrepp V</v>
          </cell>
          <cell r="J1342" t="str">
            <v>C6505049 BLL ALsvPLbk VB U 4F BL39AP</v>
          </cell>
          <cell r="K1342" t="str">
            <v>Shimano</v>
          </cell>
          <cell r="L1342" t="str">
            <v>Kontakta SHIMANO</v>
          </cell>
        </row>
        <row r="1343">
          <cell r="B1343" t="str">
            <v>YEC5374731Växelreglage H</v>
          </cell>
          <cell r="C1343" t="str">
            <v>YEC5374731</v>
          </cell>
          <cell r="D1343" t="str">
            <v>2023-2024</v>
          </cell>
          <cell r="E1343">
            <v>8</v>
          </cell>
          <cell r="F1343" t="str">
            <v>0080</v>
          </cell>
          <cell r="G1343" t="str">
            <v>D002</v>
          </cell>
          <cell r="H1343" t="str">
            <v>Shift Lever R</v>
          </cell>
          <cell r="I1343" t="str">
            <v>Växelreglage H</v>
          </cell>
          <cell r="J1343" t="str">
            <v>C5105092 SHIFT LEVER, SL-C3000-7, NEXUS, REVO SHIFTER, 2320MM INNER, W/O OUTER FOR CJ-NX40(FOR SCANDINAVIAN), BLACK, BULK</v>
          </cell>
          <cell r="K1343" t="str">
            <v>C5105092</v>
          </cell>
          <cell r="L1343" t="str">
            <v>Kontakta SHIMANO</v>
          </cell>
        </row>
        <row r="1344">
          <cell r="B1344" t="str">
            <v>YEC5374731Växelreglage V</v>
          </cell>
          <cell r="C1344" t="str">
            <v>YEC5374731</v>
          </cell>
          <cell r="D1344" t="str">
            <v>2023-2024</v>
          </cell>
          <cell r="E1344">
            <v>9</v>
          </cell>
          <cell r="F1344" t="str">
            <v>0090</v>
          </cell>
          <cell r="G1344" t="str">
            <v>D001</v>
          </cell>
          <cell r="H1344" t="str">
            <v>Shift Lever L</v>
          </cell>
          <cell r="I1344" t="str">
            <v>Växelreglage V</v>
          </cell>
          <cell r="L1344" t="e">
            <v>#N/A</v>
          </cell>
        </row>
        <row r="1345">
          <cell r="B1345" t="str">
            <v>YEC5374731Handtag par</v>
          </cell>
          <cell r="C1345" t="str">
            <v>YEC5374731</v>
          </cell>
          <cell r="D1345" t="str">
            <v>2023-2024</v>
          </cell>
          <cell r="E1345">
            <v>10</v>
          </cell>
          <cell r="F1345" t="str">
            <v>0100</v>
          </cell>
          <cell r="G1345" t="str">
            <v>B004</v>
          </cell>
          <cell r="H1345" t="str">
            <v>Grip R</v>
          </cell>
          <cell r="I1345" t="str">
            <v>Handtag par</v>
          </cell>
          <cell r="J1345" t="str">
            <v xml:space="preserve">C2505484  HERRMANS 84A ERGO TPE 90MM  </v>
          </cell>
          <cell r="K1345" t="str">
            <v>C2505528</v>
          </cell>
          <cell r="L1345" t="str">
            <v>C2500057</v>
          </cell>
        </row>
        <row r="1346">
          <cell r="B1346" t="str">
            <v>YEC5374731Frambroms</v>
          </cell>
          <cell r="C1346" t="str">
            <v>YEC5374731</v>
          </cell>
          <cell r="D1346" t="str">
            <v>2023-2024</v>
          </cell>
          <cell r="E1346">
            <v>11</v>
          </cell>
          <cell r="F1346" t="str">
            <v>0110</v>
          </cell>
          <cell r="G1346" t="str">
            <v>C003</v>
          </cell>
          <cell r="H1346" t="str">
            <v xml:space="preserve">Brake front </v>
          </cell>
          <cell r="I1346" t="str">
            <v>Frambroms</v>
          </cell>
          <cell r="K1346" t="str">
            <v>AMT200KLFPRX100</v>
          </cell>
          <cell r="L1346" t="str">
            <v>Kontakta SHIMANO</v>
          </cell>
        </row>
        <row r="1347">
          <cell r="B1347" t="str">
            <v>YEC5374731Bakbroms</v>
          </cell>
          <cell r="C1347" t="str">
            <v>YEC5374731</v>
          </cell>
          <cell r="D1347" t="str">
            <v>2023-2024</v>
          </cell>
          <cell r="E1347">
            <v>12</v>
          </cell>
          <cell r="F1347" t="str">
            <v>0120</v>
          </cell>
          <cell r="G1347" t="str">
            <v>C004</v>
          </cell>
          <cell r="H1347" t="str">
            <v>Brake rear</v>
          </cell>
          <cell r="I1347" t="str">
            <v>Bakbroms</v>
          </cell>
          <cell r="K1347" t="str">
            <v>Fotbroms</v>
          </cell>
          <cell r="L1347" t="str">
            <v>Kontakta SHIMANO</v>
          </cell>
        </row>
        <row r="1348">
          <cell r="B1348" t="str">
            <v>YEC5374731Vevlager</v>
          </cell>
          <cell r="C1348" t="str">
            <v>YEC5374731</v>
          </cell>
          <cell r="D1348" t="str">
            <v>2023-2024</v>
          </cell>
          <cell r="E1348">
            <v>13</v>
          </cell>
          <cell r="F1348" t="str">
            <v>0130</v>
          </cell>
          <cell r="G1348" t="str">
            <v>E001</v>
          </cell>
          <cell r="H1348" t="str">
            <v xml:space="preserve">BB-set </v>
          </cell>
          <cell r="I1348" t="str">
            <v>Vevlager</v>
          </cell>
          <cell r="K1348" t="str">
            <v>Ingår i motorn</v>
          </cell>
          <cell r="L1348" t="str">
            <v>Ingår i motorn</v>
          </cell>
        </row>
        <row r="1349">
          <cell r="B1349" t="str">
            <v>YEC5374731Vevparti</v>
          </cell>
          <cell r="C1349" t="str">
            <v>YEC5374731</v>
          </cell>
          <cell r="D1349" t="str">
            <v>2023-2024</v>
          </cell>
          <cell r="E1349">
            <v>14</v>
          </cell>
          <cell r="F1349" t="str">
            <v>0140</v>
          </cell>
          <cell r="G1349" t="str">
            <v>E002</v>
          </cell>
          <cell r="H1349" t="str">
            <v>Front Chainwheel</v>
          </cell>
          <cell r="I1349" t="str">
            <v>Vevparti</v>
          </cell>
          <cell r="J1349" t="str">
            <v>Bosch</v>
          </cell>
          <cell r="K1349" t="str">
            <v>C3305918-170</v>
          </cell>
          <cell r="L1349" t="str">
            <v>C3305918-170</v>
          </cell>
        </row>
        <row r="1350">
          <cell r="B1350" t="str">
            <v>YEC5374731Kedjeskydd</v>
          </cell>
          <cell r="C1350" t="str">
            <v>YEC5374731</v>
          </cell>
          <cell r="D1350" t="str">
            <v>2023-2024</v>
          </cell>
          <cell r="E1350">
            <v>15</v>
          </cell>
          <cell r="F1350" t="str">
            <v>0150</v>
          </cell>
          <cell r="G1350" t="str">
            <v>H001</v>
          </cell>
          <cell r="H1350" t="str">
            <v>Chain guard</v>
          </cell>
          <cell r="I1350" t="str">
            <v>Kedjeskydd</v>
          </cell>
          <cell r="K1350" t="str">
            <v>C8305738</v>
          </cell>
          <cell r="L1350" t="str">
            <v>C8305738</v>
          </cell>
        </row>
        <row r="1351">
          <cell r="B1351" t="str">
            <v>YEC5374731Kedjeskyddsfäste</v>
          </cell>
          <cell r="C1351" t="str">
            <v>YEC5374731</v>
          </cell>
          <cell r="D1351" t="str">
            <v>2023-2024</v>
          </cell>
          <cell r="E1351">
            <v>16</v>
          </cell>
          <cell r="F1351" t="str">
            <v>0160</v>
          </cell>
          <cell r="G1351" t="str">
            <v>H002</v>
          </cell>
          <cell r="H1351" t="str">
            <v>Chain guard bracket</v>
          </cell>
          <cell r="I1351" t="str">
            <v>Kedjeskyddsfäste</v>
          </cell>
          <cell r="K1351" t="str">
            <v>C8305749</v>
          </cell>
          <cell r="L1351" t="str">
            <v>C8305749</v>
          </cell>
        </row>
        <row r="1352">
          <cell r="B1352" t="str">
            <v>YEC5374731Framväxel</v>
          </cell>
          <cell r="C1352" t="str">
            <v>YEC5374731</v>
          </cell>
          <cell r="D1352" t="str">
            <v>2023-2024</v>
          </cell>
          <cell r="E1352">
            <v>17</v>
          </cell>
          <cell r="F1352" t="str">
            <v>0170</v>
          </cell>
          <cell r="G1352" t="str">
            <v>D003</v>
          </cell>
          <cell r="H1352" t="str">
            <v>Front Derailleur</v>
          </cell>
          <cell r="I1352" t="str">
            <v>Framväxel</v>
          </cell>
          <cell r="K1352" t="str">
            <v xml:space="preserve"> </v>
          </cell>
          <cell r="L1352" t="e">
            <v>#N/A</v>
          </cell>
        </row>
        <row r="1353">
          <cell r="B1353" t="str">
            <v>YEC5374731Bakväxel</v>
          </cell>
          <cell r="C1353" t="str">
            <v>YEC5374731</v>
          </cell>
          <cell r="D1353" t="str">
            <v>2023-2024</v>
          </cell>
          <cell r="E1353">
            <v>18</v>
          </cell>
          <cell r="F1353" t="str">
            <v>0180</v>
          </cell>
          <cell r="G1353" t="str">
            <v>D004</v>
          </cell>
          <cell r="H1353" t="str">
            <v>Rear Derailleur</v>
          </cell>
          <cell r="I1353" t="str">
            <v>Bakväxel</v>
          </cell>
          <cell r="K1353" t="str">
            <v>ASGC30017CADXLR</v>
          </cell>
          <cell r="L1353" t="str">
            <v>Kontakta SHIMANO</v>
          </cell>
        </row>
        <row r="1354">
          <cell r="B1354" t="str">
            <v>YEC5374731Kedja</v>
          </cell>
          <cell r="C1354" t="str">
            <v>YEC5374731</v>
          </cell>
          <cell r="D1354" t="str">
            <v>2023-2024</v>
          </cell>
          <cell r="E1354">
            <v>19</v>
          </cell>
          <cell r="F1354" t="str">
            <v>0190</v>
          </cell>
          <cell r="G1354" t="str">
            <v>E003</v>
          </cell>
          <cell r="H1354" t="str">
            <v xml:space="preserve">Chain </v>
          </cell>
          <cell r="I1354" t="str">
            <v>Kedja</v>
          </cell>
          <cell r="J1354" t="str">
            <v>C3405041-104  + link CHA 1S 105L RB Z610HXRB   KMC</v>
          </cell>
          <cell r="K1354" t="str">
            <v>C3405041-104</v>
          </cell>
          <cell r="L1354" t="str">
            <v>C3400038</v>
          </cell>
        </row>
        <row r="1355">
          <cell r="B1355" t="str">
            <v>YEC5374731Kassett</v>
          </cell>
          <cell r="C1355" t="str">
            <v>YEC5374731</v>
          </cell>
          <cell r="D1355" t="str">
            <v>2023-2024</v>
          </cell>
          <cell r="E1355">
            <v>20</v>
          </cell>
          <cell r="F1355" t="str">
            <v>0200</v>
          </cell>
          <cell r="G1355" t="str">
            <v>E004</v>
          </cell>
          <cell r="H1355" t="str">
            <v>Cassette Sprocket</v>
          </cell>
          <cell r="I1355" t="str">
            <v>Kassett</v>
          </cell>
          <cell r="J1355" t="str">
            <v>ASMGEAR20SU SPT SC20sv3/32" (INTERNAL HUB)</v>
          </cell>
          <cell r="K1355" t="str">
            <v>ASMGEAR16SU</v>
          </cell>
          <cell r="L1355" t="str">
            <v>Kontakta SHIMANO</v>
          </cell>
        </row>
        <row r="1356">
          <cell r="B1356" t="str">
            <v>YEC5374731Framhjul</v>
          </cell>
          <cell r="C1356" t="str">
            <v>YEC5374731</v>
          </cell>
          <cell r="D1356" t="str">
            <v>2023-2024</v>
          </cell>
          <cell r="E1356">
            <v>21</v>
          </cell>
          <cell r="F1356" t="str">
            <v>0210</v>
          </cell>
          <cell r="G1356" t="str">
            <v>F001</v>
          </cell>
          <cell r="H1356" t="str">
            <v>Front hub</v>
          </cell>
          <cell r="I1356" t="str">
            <v>Framhjul</v>
          </cell>
          <cell r="J1356" t="str">
            <v xml:space="preserve">C4305002 HUB FRONT ALLOY SOLID AXLE 36H </v>
          </cell>
          <cell r="K1356" t="str">
            <v>C4108237</v>
          </cell>
          <cell r="L1356" t="str">
            <v>BSP?</v>
          </cell>
        </row>
        <row r="1357">
          <cell r="B1357" t="str">
            <v>YEC5374731Bakhjul</v>
          </cell>
          <cell r="C1357" t="str">
            <v>YEC5374731</v>
          </cell>
          <cell r="D1357" t="str">
            <v>2023-2024</v>
          </cell>
          <cell r="E1357">
            <v>22</v>
          </cell>
          <cell r="F1357" t="str">
            <v>0220</v>
          </cell>
          <cell r="G1357" t="str">
            <v>F002</v>
          </cell>
          <cell r="H1357" t="str">
            <v>Rear hub</v>
          </cell>
          <cell r="I1357" t="str">
            <v>Bakhjul</v>
          </cell>
          <cell r="J1357" t="str">
            <v>ASGC30007CADXR (ASG7C30ADXR) HBRcb 36 H SILVER DX</v>
          </cell>
          <cell r="K1357" t="str">
            <v>C4208254</v>
          </cell>
          <cell r="L1357" t="str">
            <v>C4200381</v>
          </cell>
        </row>
        <row r="1358">
          <cell r="B1358" t="str">
            <v>YEC5374731Däck</v>
          </cell>
          <cell r="C1358" t="str">
            <v>YEC5374731</v>
          </cell>
          <cell r="D1358" t="str">
            <v>2023-2024</v>
          </cell>
          <cell r="E1358">
            <v>23</v>
          </cell>
          <cell r="F1358" t="str">
            <v>0230</v>
          </cell>
          <cell r="G1358" t="str">
            <v>F003</v>
          </cell>
          <cell r="H1358" t="str">
            <v>Tire</v>
          </cell>
          <cell r="I1358" t="str">
            <v>Däck</v>
          </cell>
          <cell r="J1358" t="str">
            <v>C4906139 40-622 BLACK Duramax Regular  H-480 (AP: W/O</v>
          </cell>
          <cell r="K1358" t="str">
            <v>C4906455</v>
          </cell>
          <cell r="L1358" t="str">
            <v>C4901463</v>
          </cell>
        </row>
        <row r="1359">
          <cell r="B1359" t="str">
            <v>YEC5374731Skärmar set</v>
          </cell>
          <cell r="C1359" t="str">
            <v>YEC5374731</v>
          </cell>
          <cell r="D1359" t="str">
            <v>2023-2024</v>
          </cell>
          <cell r="E1359">
            <v>24</v>
          </cell>
          <cell r="F1359" t="str">
            <v>0240</v>
          </cell>
          <cell r="G1359" t="str">
            <v>H003</v>
          </cell>
          <cell r="H1359" t="str">
            <v xml:space="preserve">Mudguard front   </v>
          </cell>
          <cell r="I1359" t="str">
            <v>Skärmar set</v>
          </cell>
          <cell r="K1359" t="str">
            <v>C8256303-BK</v>
          </cell>
          <cell r="L1359" t="str">
            <v>C8256299-BK / C8256303-BK</v>
          </cell>
        </row>
        <row r="1360">
          <cell r="B1360" t="str">
            <v>YEC5374731Pakethållare</v>
          </cell>
          <cell r="C1360" t="str">
            <v>YEC5374731</v>
          </cell>
          <cell r="D1360" t="str">
            <v>2023-2024</v>
          </cell>
          <cell r="E1360">
            <v>25</v>
          </cell>
          <cell r="F1360" t="str">
            <v>0250</v>
          </cell>
          <cell r="G1360" t="str">
            <v>H004</v>
          </cell>
          <cell r="H1360" t="str">
            <v>Carrier</v>
          </cell>
          <cell r="I1360" t="str">
            <v>Pakethållare</v>
          </cell>
          <cell r="K1360" t="str">
            <v>C8205741</v>
          </cell>
          <cell r="L1360" t="str">
            <v>C8205741</v>
          </cell>
        </row>
        <row r="1361">
          <cell r="B1361" t="str">
            <v>YEC5374731Sadel</v>
          </cell>
          <cell r="C1361" t="str">
            <v>YEC5374731</v>
          </cell>
          <cell r="D1361" t="str">
            <v>2023-2024</v>
          </cell>
          <cell r="E1361">
            <v>26</v>
          </cell>
          <cell r="F1361" t="str">
            <v>0260</v>
          </cell>
          <cell r="G1361" t="str">
            <v>G001</v>
          </cell>
          <cell r="H1361" t="str">
            <v>Saddle</v>
          </cell>
          <cell r="I1361" t="str">
            <v>Sadel</v>
          </cell>
          <cell r="K1361" t="str">
            <v>C7105989</v>
          </cell>
          <cell r="L1361" t="str">
            <v>C7100596</v>
          </cell>
        </row>
        <row r="1362">
          <cell r="B1362" t="str">
            <v>YEC5374731Sadelstolpe</v>
          </cell>
          <cell r="C1362" t="str">
            <v>YEC5374731</v>
          </cell>
          <cell r="D1362" t="str">
            <v>2023-2024</v>
          </cell>
          <cell r="E1362">
            <v>27</v>
          </cell>
          <cell r="F1362" t="str">
            <v>0270</v>
          </cell>
          <cell r="G1362" t="str">
            <v>G002</v>
          </cell>
          <cell r="H1362" t="str">
            <v>Seatpost</v>
          </cell>
          <cell r="I1362" t="str">
            <v>Sadelstolpe</v>
          </cell>
          <cell r="J1362" t="str">
            <v>C7205256 STD 27.2X300 SILVER</v>
          </cell>
          <cell r="K1362" t="str">
            <v>C7205260</v>
          </cell>
          <cell r="L1362" t="str">
            <v>C7200053</v>
          </cell>
        </row>
        <row r="1363">
          <cell r="B1363" t="str">
            <v>YEC5374731Sadelrörsklämma</v>
          </cell>
          <cell r="C1363" t="str">
            <v>YEC5374731</v>
          </cell>
          <cell r="D1363" t="str">
            <v>2023-2024</v>
          </cell>
          <cell r="E1363">
            <v>28</v>
          </cell>
          <cell r="F1363" t="str">
            <v>0280</v>
          </cell>
          <cell r="G1363" t="str">
            <v>G003</v>
          </cell>
          <cell r="H1363" t="str">
            <v>Seat Clamp</v>
          </cell>
          <cell r="I1363" t="str">
            <v>Sadelrörsklämma</v>
          </cell>
          <cell r="K1363" t="str">
            <v>C7305002</v>
          </cell>
          <cell r="L1363" t="str">
            <v>C7300027-318</v>
          </cell>
        </row>
        <row r="1364">
          <cell r="B1364" t="str">
            <v>YEC5374731Framlampa</v>
          </cell>
          <cell r="C1364" t="str">
            <v>YEC5374731</v>
          </cell>
          <cell r="D1364" t="str">
            <v>2023-2024</v>
          </cell>
          <cell r="E1364">
            <v>29</v>
          </cell>
          <cell r="F1364" t="str">
            <v>0290</v>
          </cell>
          <cell r="G1364" t="str">
            <v>H005</v>
          </cell>
          <cell r="H1364" t="str">
            <v>Front light</v>
          </cell>
          <cell r="I1364" t="str">
            <v>Framlampa</v>
          </cell>
          <cell r="J1364" t="str">
            <v>C8025221 Front light Breeze Evo without ss bracket, Classic chrome, 0,5W LED, 15 lux, Waterproof IP44 w 65 cm cable</v>
          </cell>
          <cell r="K1364" t="str">
            <v>C8015300</v>
          </cell>
          <cell r="L1364" t="str">
            <v>C8015300</v>
          </cell>
        </row>
        <row r="1365">
          <cell r="B1365" t="str">
            <v>YEC5374731Baklampa</v>
          </cell>
          <cell r="C1365" t="str">
            <v>YEC5374731</v>
          </cell>
          <cell r="D1365" t="str">
            <v>2023-2024</v>
          </cell>
          <cell r="E1365">
            <v>30</v>
          </cell>
          <cell r="F1365" t="str">
            <v>0300</v>
          </cell>
          <cell r="G1365" t="str">
            <v>H006</v>
          </cell>
          <cell r="H1365" t="str">
            <v>Light, Rear</v>
          </cell>
          <cell r="I1365" t="str">
            <v>Baklampa</v>
          </cell>
          <cell r="K1365" t="str">
            <v>C8015216</v>
          </cell>
          <cell r="L1365" t="str">
            <v>BSP?</v>
          </cell>
        </row>
        <row r="1366">
          <cell r="B1366" t="str">
            <v>YEC5374731Låssats</v>
          </cell>
          <cell r="C1366" t="str">
            <v>YEC5374731</v>
          </cell>
          <cell r="D1366" t="str">
            <v>2023-2024</v>
          </cell>
          <cell r="E1366">
            <v>31</v>
          </cell>
          <cell r="F1366" t="str">
            <v>0310</v>
          </cell>
          <cell r="G1366" t="str">
            <v>H007</v>
          </cell>
          <cell r="H1366" t="str">
            <v>Lock</v>
          </cell>
          <cell r="I1366" t="str">
            <v>Låssats</v>
          </cell>
          <cell r="K1366" t="str">
            <v>C8405096</v>
          </cell>
          <cell r="L1366" t="str">
            <v>C8405096</v>
          </cell>
        </row>
        <row r="1367">
          <cell r="B1367" t="str">
            <v>YEC5374731Stöd</v>
          </cell>
          <cell r="C1367" t="str">
            <v>YEC5374731</v>
          </cell>
          <cell r="D1367" t="str">
            <v>2023-2024</v>
          </cell>
          <cell r="E1367">
            <v>32</v>
          </cell>
          <cell r="F1367" t="str">
            <v>0320</v>
          </cell>
          <cell r="G1367" t="str">
            <v>H008</v>
          </cell>
          <cell r="H1367" t="str">
            <v>Kick stand</v>
          </cell>
          <cell r="I1367" t="str">
            <v>Stöd</v>
          </cell>
          <cell r="K1367" t="str">
            <v>C8105224</v>
          </cell>
          <cell r="L1367" t="str">
            <v>C8105224</v>
          </cell>
        </row>
        <row r="1368">
          <cell r="B1368" t="str">
            <v>YEC5374731Korg</v>
          </cell>
          <cell r="C1368" t="str">
            <v>YEC5374731</v>
          </cell>
          <cell r="D1368" t="str">
            <v>2023-2024</v>
          </cell>
          <cell r="E1368">
            <v>33</v>
          </cell>
          <cell r="F1368" t="str">
            <v>0330</v>
          </cell>
          <cell r="G1368" t="str">
            <v>H009</v>
          </cell>
          <cell r="H1368" t="str">
            <v>Basket / Fr carrier</v>
          </cell>
          <cell r="I1368" t="str">
            <v>Korg</v>
          </cell>
          <cell r="J1368" t="str">
            <v>C8605001-G black steel</v>
          </cell>
          <cell r="K1368" t="str">
            <v>C8605198</v>
          </cell>
          <cell r="L1368" t="str">
            <v>C8600016</v>
          </cell>
        </row>
        <row r="1369">
          <cell r="B1369" t="str">
            <v>YEC5374731Pedaler</v>
          </cell>
          <cell r="C1369" t="str">
            <v>YEC5374731</v>
          </cell>
          <cell r="D1369" t="str">
            <v>2023-2024</v>
          </cell>
          <cell r="E1369">
            <v>34</v>
          </cell>
          <cell r="F1369" t="str">
            <v>0340</v>
          </cell>
          <cell r="G1369" t="str">
            <v>E005</v>
          </cell>
          <cell r="H1369" t="str">
            <v xml:space="preserve">Pedal </v>
          </cell>
          <cell r="I1369" t="str">
            <v>Pedaler</v>
          </cell>
          <cell r="J1369" t="str">
            <v>C3505317 STANDARD BK/GR9/16"</v>
          </cell>
          <cell r="K1369" t="str">
            <v>C3505208</v>
          </cell>
          <cell r="L1369" t="str">
            <v>C3500059</v>
          </cell>
        </row>
        <row r="1370">
          <cell r="B1370" t="str">
            <v>YEC5374731Motor</v>
          </cell>
          <cell r="C1370" t="str">
            <v>YEC5374731</v>
          </cell>
          <cell r="D1370" t="str">
            <v>2023-2024</v>
          </cell>
          <cell r="E1370">
            <v>35</v>
          </cell>
          <cell r="F1370" t="str">
            <v>0350</v>
          </cell>
          <cell r="G1370" t="str">
            <v>J001</v>
          </cell>
          <cell r="H1370" t="str">
            <v>DRIVE UNIT:</v>
          </cell>
          <cell r="I1370" t="str">
            <v>Motor</v>
          </cell>
          <cell r="K1370" t="str">
            <v>C8705099-03</v>
          </cell>
          <cell r="L1370" t="str">
            <v>Kontakta BOSCH</v>
          </cell>
        </row>
        <row r="1371">
          <cell r="B1371" t="str">
            <v>YEC5374731Display</v>
          </cell>
          <cell r="C1371" t="str">
            <v>YEC5374731</v>
          </cell>
          <cell r="D1371" t="str">
            <v>2023-2024</v>
          </cell>
          <cell r="E1371">
            <v>36</v>
          </cell>
          <cell r="F1371" t="str">
            <v>0360</v>
          </cell>
          <cell r="G1371" t="str">
            <v>J004</v>
          </cell>
          <cell r="H1371" t="str">
            <v>DISPLAY:</v>
          </cell>
          <cell r="I1371" t="str">
            <v>Display</v>
          </cell>
          <cell r="K1371" t="str">
            <v>C8705072-11-P</v>
          </cell>
          <cell r="L1371" t="str">
            <v>Kontakta BOSCH / PURION</v>
          </cell>
        </row>
        <row r="1372">
          <cell r="B1372" t="str">
            <v>YEC5374731EB-Bus kabel</v>
          </cell>
          <cell r="C1372" t="str">
            <v>YEC5374731</v>
          </cell>
          <cell r="D1372" t="str">
            <v>2023-2024</v>
          </cell>
          <cell r="E1372">
            <v>37</v>
          </cell>
          <cell r="F1372" t="str">
            <v>0370</v>
          </cell>
          <cell r="G1372" t="str">
            <v>J005</v>
          </cell>
          <cell r="H1372" t="str">
            <v>EB-BUS CABLE:</v>
          </cell>
          <cell r="I1372" t="str">
            <v>EB-Bus kabel</v>
          </cell>
          <cell r="K1372" t="str">
            <v>BOSCH</v>
          </cell>
          <cell r="L1372" t="str">
            <v>Kontakta BOSCH</v>
          </cell>
        </row>
        <row r="1373">
          <cell r="B1373" t="str">
            <v>YEC5374731Motorkabel</v>
          </cell>
          <cell r="C1373" t="str">
            <v>YEC5374731</v>
          </cell>
          <cell r="D1373" t="str">
            <v>2023-2024</v>
          </cell>
          <cell r="E1373">
            <v>38</v>
          </cell>
          <cell r="F1373" t="str">
            <v>0380</v>
          </cell>
          <cell r="G1373" t="str">
            <v>J006</v>
          </cell>
          <cell r="H1373" t="str">
            <v>POWER CABLE:</v>
          </cell>
          <cell r="I1373" t="str">
            <v>Motorkabel</v>
          </cell>
          <cell r="K1373" t="str">
            <v>C8705059-RT</v>
          </cell>
          <cell r="L1373" t="str">
            <v>Kontakta BOSCH</v>
          </cell>
        </row>
        <row r="1374">
          <cell r="B1374" t="str">
            <v>YEC5374731Kabel framlampa</v>
          </cell>
          <cell r="C1374" t="str">
            <v>YEC5374731</v>
          </cell>
          <cell r="D1374" t="str">
            <v>2023-2024</v>
          </cell>
          <cell r="E1374">
            <v>39</v>
          </cell>
          <cell r="F1374" t="str">
            <v>0390</v>
          </cell>
          <cell r="G1374" t="str">
            <v>J007</v>
          </cell>
          <cell r="H1374" t="str">
            <v>F. LIGHT CABLE:</v>
          </cell>
          <cell r="I1374" t="str">
            <v>Kabel framlampa</v>
          </cell>
          <cell r="K1374" t="str">
            <v>C8705059-FL</v>
          </cell>
          <cell r="L1374" t="str">
            <v>Kontakta BOSCH</v>
          </cell>
        </row>
        <row r="1375">
          <cell r="B1375" t="str">
            <v>YEC5374731Kabel baklampa</v>
          </cell>
          <cell r="C1375" t="str">
            <v>YEC5374731</v>
          </cell>
          <cell r="D1375" t="str">
            <v>2023-2024</v>
          </cell>
          <cell r="E1375">
            <v>40</v>
          </cell>
          <cell r="F1375" t="str">
            <v>0400</v>
          </cell>
          <cell r="G1375" t="str">
            <v>J008</v>
          </cell>
          <cell r="H1375" t="str">
            <v>R. LIGHT CABLE:</v>
          </cell>
          <cell r="I1375" t="str">
            <v>Kabel baklampa</v>
          </cell>
          <cell r="J1375" t="str">
            <v>Included in the battery</v>
          </cell>
          <cell r="K1375" t="str">
            <v>C8705059-RL</v>
          </cell>
          <cell r="L1375" t="str">
            <v>Kontakta BOSCH</v>
          </cell>
        </row>
        <row r="1376">
          <cell r="B1376" t="str">
            <v>YEC5374731Hastighetssensor</v>
          </cell>
          <cell r="C1376" t="str">
            <v>YEC5374731</v>
          </cell>
          <cell r="D1376" t="str">
            <v>2023-2024</v>
          </cell>
          <cell r="E1376">
            <v>41</v>
          </cell>
          <cell r="F1376" t="str">
            <v>0410</v>
          </cell>
          <cell r="G1376" t="str">
            <v>J009</v>
          </cell>
          <cell r="H1376" t="str">
            <v>SPEED SENSOR:</v>
          </cell>
          <cell r="I1376" t="str">
            <v>Hastighetssensor</v>
          </cell>
          <cell r="J1376" t="str">
            <v>C8705068-1-04-11, DETECTING WHEEL RPM, CABLE LENGTH:70mm</v>
          </cell>
          <cell r="K1376" t="str">
            <v>C8705099-07</v>
          </cell>
          <cell r="L1376" t="str">
            <v>Kontakta BOSCH</v>
          </cell>
        </row>
        <row r="1377">
          <cell r="B1377" t="str">
            <v>YEC5374731Batteri</v>
          </cell>
          <cell r="C1377" t="str">
            <v>YEC5374731</v>
          </cell>
          <cell r="D1377" t="str">
            <v>2023-2024</v>
          </cell>
          <cell r="E1377">
            <v>42</v>
          </cell>
          <cell r="F1377" t="str">
            <v>0420</v>
          </cell>
          <cell r="G1377" t="str">
            <v>J002</v>
          </cell>
          <cell r="H1377" t="str">
            <v>BATTERY:</v>
          </cell>
          <cell r="I1377" t="str">
            <v>Batteri</v>
          </cell>
          <cell r="K1377" t="str">
            <v>C8705087-01-300</v>
          </cell>
          <cell r="L1377" t="str">
            <v>Kontakta BOSCH / POWER PACK 300W</v>
          </cell>
        </row>
        <row r="1378">
          <cell r="B1378" t="str">
            <v>YEC5374731Batterihållare</v>
          </cell>
          <cell r="C1378" t="str">
            <v>YEC5374731</v>
          </cell>
          <cell r="D1378" t="str">
            <v>2023-2024</v>
          </cell>
          <cell r="E1378">
            <v>43</v>
          </cell>
          <cell r="F1378" t="str">
            <v>0430</v>
          </cell>
          <cell r="G1378" t="str">
            <v>J003</v>
          </cell>
          <cell r="H1378" t="str">
            <v>BATTERY HOLDER/Slider</v>
          </cell>
          <cell r="I1378" t="str">
            <v>Batterihållare</v>
          </cell>
          <cell r="K1378" t="str">
            <v>C8705087-06-1</v>
          </cell>
          <cell r="L1378" t="str">
            <v>Kontakta BOSCH</v>
          </cell>
        </row>
        <row r="1379">
          <cell r="B1379" t="str">
            <v>YEC5374731Batteriladdare</v>
          </cell>
          <cell r="C1379" t="str">
            <v>YEC5374731</v>
          </cell>
          <cell r="D1379" t="str">
            <v>2023-2024</v>
          </cell>
          <cell r="E1379">
            <v>44</v>
          </cell>
          <cell r="F1379" t="str">
            <v>0440</v>
          </cell>
          <cell r="G1379" t="str">
            <v>J010</v>
          </cell>
          <cell r="H1379" t="str">
            <v>CHARGER:</v>
          </cell>
          <cell r="I1379" t="str">
            <v>Batteriladdare</v>
          </cell>
          <cell r="J1379" t="str">
            <v>C8705058-02, (CHARGER 2A    # NO:CZ2AG2JE7)  CHARGER FOR PHYLION BATTERY UART</v>
          </cell>
          <cell r="K1379" t="str">
            <v>C8705070-02-2A</v>
          </cell>
          <cell r="L1379" t="str">
            <v>Kontakta BOSCH</v>
          </cell>
        </row>
        <row r="1380">
          <cell r="B1380" t="str">
            <v>YEC5374731Kontrollbox</v>
          </cell>
          <cell r="C1380" t="str">
            <v>YEC5374731</v>
          </cell>
          <cell r="D1380" t="str">
            <v>2023-2024</v>
          </cell>
          <cell r="E1380">
            <v>45</v>
          </cell>
          <cell r="F1380" t="str">
            <v>0450</v>
          </cell>
          <cell r="G1380" t="str">
            <v>J011</v>
          </cell>
          <cell r="H1380" t="str">
            <v>Controller</v>
          </cell>
          <cell r="I1380" t="str">
            <v>Kontrollbox</v>
          </cell>
          <cell r="J1380" t="str">
            <v>included into the motor</v>
          </cell>
          <cell r="K1380" t="str">
            <v>BOSCH</v>
          </cell>
          <cell r="L1380" t="str">
            <v>Kontakta BOSCH</v>
          </cell>
        </row>
        <row r="1381">
          <cell r="B1381" t="str">
            <v>YEC5374731Växelöra</v>
          </cell>
          <cell r="C1381" t="str">
            <v>YEC5374731</v>
          </cell>
          <cell r="D1381" t="str">
            <v>2023-2024</v>
          </cell>
          <cell r="E1381">
            <v>46</v>
          </cell>
          <cell r="F1381" t="str">
            <v>0460</v>
          </cell>
          <cell r="G1381" t="str">
            <v>D005</v>
          </cell>
          <cell r="H1381" t="str">
            <v>Gear hanger</v>
          </cell>
          <cell r="I1381" t="str">
            <v>Växelöra</v>
          </cell>
          <cell r="L1381" t="e">
            <v>#N/A</v>
          </cell>
        </row>
        <row r="1382">
          <cell r="B1382" t="str">
            <v>YEC5375131RAM</v>
          </cell>
          <cell r="C1382" t="str">
            <v>YEC5375131</v>
          </cell>
          <cell r="D1382" t="str">
            <v>2023-2024</v>
          </cell>
          <cell r="E1382">
            <v>1</v>
          </cell>
          <cell r="F1382" t="str">
            <v>0010</v>
          </cell>
          <cell r="G1382" t="str">
            <v>A001</v>
          </cell>
          <cell r="H1382" t="str">
            <v>PAINTED FRAME</v>
          </cell>
          <cell r="I1382" t="str">
            <v>RAM</v>
          </cell>
          <cell r="K1382" t="str">
            <v>C1307787-510</v>
          </cell>
          <cell r="L1382" t="e">
            <v>#N/A</v>
          </cell>
        </row>
        <row r="1383">
          <cell r="B1383" t="str">
            <v>YEC5375131Framgaffel</v>
          </cell>
          <cell r="C1383" t="str">
            <v>YEC5375131</v>
          </cell>
          <cell r="D1383" t="str">
            <v>2023-2024</v>
          </cell>
          <cell r="E1383">
            <v>2</v>
          </cell>
          <cell r="F1383" t="str">
            <v>0020</v>
          </cell>
          <cell r="G1383" t="str">
            <v>A002</v>
          </cell>
          <cell r="H1383" t="str">
            <v>PAINTED FORK</v>
          </cell>
          <cell r="I1383" t="str">
            <v>Framgaffel</v>
          </cell>
          <cell r="J1383" t="str">
            <v>C1605443-193 FF 28 ST 1"1/8 Bi 30 37 w hole</v>
          </cell>
          <cell r="K1383" t="str">
            <v>C1625385-224-BK</v>
          </cell>
          <cell r="L1383" t="e">
            <v>#N/A</v>
          </cell>
        </row>
        <row r="1384">
          <cell r="B1384" t="str">
            <v>YEC5375131Styrlager</v>
          </cell>
          <cell r="C1384" t="str">
            <v>YEC5375131</v>
          </cell>
          <cell r="D1384" t="str">
            <v>2023-2024</v>
          </cell>
          <cell r="E1384">
            <v>3</v>
          </cell>
          <cell r="F1384" t="str">
            <v>0030</v>
          </cell>
          <cell r="G1384" t="str">
            <v>B001</v>
          </cell>
          <cell r="H1384" t="str">
            <v>Head Set</v>
          </cell>
          <cell r="I1384" t="str">
            <v>Styrlager</v>
          </cell>
          <cell r="J1384" t="str">
            <v>C2105002 VP-MH305C SEMI INTEGR, ED BLACK O/S  SH = 20mm</v>
          </cell>
          <cell r="K1384" t="str">
            <v>C2105256</v>
          </cell>
          <cell r="L1384" t="str">
            <v>C2105256</v>
          </cell>
        </row>
        <row r="1385">
          <cell r="B1385" t="str">
            <v xml:space="preserve">YEC5375131Styrstam </v>
          </cell>
          <cell r="C1385" t="str">
            <v>YEC5375131</v>
          </cell>
          <cell r="D1385" t="str">
            <v>2023-2024</v>
          </cell>
          <cell r="E1385">
            <v>4</v>
          </cell>
          <cell r="F1385" t="str">
            <v>0040</v>
          </cell>
          <cell r="G1385" t="str">
            <v>B002</v>
          </cell>
          <cell r="H1385" t="str">
            <v>Handlebar Stem</v>
          </cell>
          <cell r="I1385" t="str">
            <v xml:space="preserve">Styrstam </v>
          </cell>
          <cell r="J1385" t="str">
            <v>C2205360-090 H/L 25.4X90/130 MTS-AD2 HIGH POL</v>
          </cell>
          <cell r="K1385" t="str">
            <v>C2205585-090</v>
          </cell>
          <cell r="L1385" t="str">
            <v>C2205585-090</v>
          </cell>
        </row>
        <row r="1386">
          <cell r="B1386" t="str">
            <v>YEC5375131Styre</v>
          </cell>
          <cell r="C1386" t="str">
            <v>YEC5375131</v>
          </cell>
          <cell r="D1386" t="str">
            <v>2023-2024</v>
          </cell>
          <cell r="E1386">
            <v>5</v>
          </cell>
          <cell r="F1386" t="str">
            <v>0050</v>
          </cell>
          <cell r="G1386" t="str">
            <v>B003</v>
          </cell>
          <cell r="H1386" t="str">
            <v>Handelbar</v>
          </cell>
          <cell r="I1386" t="str">
            <v>Styre</v>
          </cell>
          <cell r="J1386" t="str">
            <v xml:space="preserve">C2305480 HB ALsvhp 600 25.4 2.6 NR-AL29  </v>
          </cell>
          <cell r="K1386" t="str">
            <v>C2306074</v>
          </cell>
          <cell r="L1386" t="str">
            <v>C2306074</v>
          </cell>
        </row>
        <row r="1387">
          <cell r="B1387" t="str">
            <v>YEC5375131Bromsgrepp H</v>
          </cell>
          <cell r="C1387" t="str">
            <v>YEC5375131</v>
          </cell>
          <cell r="D1387" t="str">
            <v>2023-2024</v>
          </cell>
          <cell r="E1387">
            <v>6</v>
          </cell>
          <cell r="F1387" t="str">
            <v>0060</v>
          </cell>
          <cell r="G1387" t="str">
            <v>C002</v>
          </cell>
          <cell r="H1387" t="str">
            <v>Brake Lever R</v>
          </cell>
          <cell r="I1387" t="str">
            <v>Bromsgrepp H</v>
          </cell>
          <cell r="K1387" t="str">
            <v>EMPTY</v>
          </cell>
          <cell r="L1387" t="e">
            <v>#N/A</v>
          </cell>
        </row>
        <row r="1388">
          <cell r="B1388" t="str">
            <v>YEC5375131Bromsgrepp V</v>
          </cell>
          <cell r="C1388" t="str">
            <v>YEC5375131</v>
          </cell>
          <cell r="D1388" t="str">
            <v>2023-2024</v>
          </cell>
          <cell r="E1388">
            <v>7</v>
          </cell>
          <cell r="F1388" t="str">
            <v>0070</v>
          </cell>
          <cell r="G1388" t="str">
            <v>C001</v>
          </cell>
          <cell r="H1388" t="str">
            <v>Brake Lever L</v>
          </cell>
          <cell r="I1388" t="str">
            <v>Bromsgrepp V</v>
          </cell>
          <cell r="J1388" t="str">
            <v>C6505049 BLL ALsvPLbk VB U 4F BL39AP</v>
          </cell>
          <cell r="K1388" t="str">
            <v>Shimano</v>
          </cell>
          <cell r="L1388" t="str">
            <v>Kontakta SHIMANO</v>
          </cell>
        </row>
        <row r="1389">
          <cell r="B1389" t="str">
            <v>YEC5375131Växelreglage H</v>
          </cell>
          <cell r="C1389" t="str">
            <v>YEC5375131</v>
          </cell>
          <cell r="D1389" t="str">
            <v>2023-2024</v>
          </cell>
          <cell r="E1389">
            <v>8</v>
          </cell>
          <cell r="F1389" t="str">
            <v>0080</v>
          </cell>
          <cell r="G1389" t="str">
            <v>D002</v>
          </cell>
          <cell r="H1389" t="str">
            <v>Shift Lever R</v>
          </cell>
          <cell r="I1389" t="str">
            <v>Växelreglage H</v>
          </cell>
          <cell r="J1389" t="str">
            <v>C5105092 SHIFT LEVER, SL-C3000-7, NEXUS, REVO SHIFTER, 2320MM INNER, W/O OUTER FOR CJ-NX40(FOR SCANDINAVIAN), BLACK, BULK</v>
          </cell>
          <cell r="K1389" t="str">
            <v>C5105092</v>
          </cell>
          <cell r="L1389" t="str">
            <v>Kontakta SHIMANO</v>
          </cell>
        </row>
        <row r="1390">
          <cell r="B1390" t="str">
            <v>YEC5375131Växelreglage V</v>
          </cell>
          <cell r="C1390" t="str">
            <v>YEC5375131</v>
          </cell>
          <cell r="D1390" t="str">
            <v>2023-2024</v>
          </cell>
          <cell r="E1390">
            <v>9</v>
          </cell>
          <cell r="F1390" t="str">
            <v>0090</v>
          </cell>
          <cell r="G1390" t="str">
            <v>D001</v>
          </cell>
          <cell r="H1390" t="str">
            <v>Shift Lever L</v>
          </cell>
          <cell r="I1390" t="str">
            <v>Växelreglage V</v>
          </cell>
          <cell r="L1390" t="e">
            <v>#N/A</v>
          </cell>
        </row>
        <row r="1391">
          <cell r="B1391" t="str">
            <v>YEC5375131Handtag par</v>
          </cell>
          <cell r="C1391" t="str">
            <v>YEC5375131</v>
          </cell>
          <cell r="D1391" t="str">
            <v>2023-2024</v>
          </cell>
          <cell r="E1391">
            <v>10</v>
          </cell>
          <cell r="F1391" t="str">
            <v>0100</v>
          </cell>
          <cell r="G1391" t="str">
            <v>B004</v>
          </cell>
          <cell r="H1391" t="str">
            <v>Grip R</v>
          </cell>
          <cell r="I1391" t="str">
            <v>Handtag par</v>
          </cell>
          <cell r="J1391" t="str">
            <v xml:space="preserve">C2505484  HERRMANS 84A ERGO TPE 90MM  </v>
          </cell>
          <cell r="K1391" t="str">
            <v>C2505528</v>
          </cell>
          <cell r="L1391" t="str">
            <v>C2500057</v>
          </cell>
        </row>
        <row r="1392">
          <cell r="B1392" t="str">
            <v>YEC5375131Frambroms</v>
          </cell>
          <cell r="C1392" t="str">
            <v>YEC5375131</v>
          </cell>
          <cell r="D1392" t="str">
            <v>2023-2024</v>
          </cell>
          <cell r="E1392">
            <v>11</v>
          </cell>
          <cell r="F1392" t="str">
            <v>0110</v>
          </cell>
          <cell r="G1392" t="str">
            <v>C003</v>
          </cell>
          <cell r="H1392" t="str">
            <v xml:space="preserve">Brake front </v>
          </cell>
          <cell r="I1392" t="str">
            <v>Frambroms</v>
          </cell>
          <cell r="K1392" t="str">
            <v>AMT200KLFPRX100</v>
          </cell>
          <cell r="L1392" t="str">
            <v>Kontakta SHIMANO</v>
          </cell>
        </row>
        <row r="1393">
          <cell r="B1393" t="str">
            <v>YEC5375131Bakbroms</v>
          </cell>
          <cell r="C1393" t="str">
            <v>YEC5375131</v>
          </cell>
          <cell r="D1393" t="str">
            <v>2023-2024</v>
          </cell>
          <cell r="E1393">
            <v>12</v>
          </cell>
          <cell r="F1393" t="str">
            <v>0120</v>
          </cell>
          <cell r="G1393" t="str">
            <v>C004</v>
          </cell>
          <cell r="H1393" t="str">
            <v>Brake rear</v>
          </cell>
          <cell r="I1393" t="str">
            <v>Bakbroms</v>
          </cell>
          <cell r="K1393" t="str">
            <v>Fotbroms</v>
          </cell>
          <cell r="L1393" t="str">
            <v>Kontakta SHIMANO</v>
          </cell>
        </row>
        <row r="1394">
          <cell r="B1394" t="str">
            <v>YEC5375131Vevlager</v>
          </cell>
          <cell r="C1394" t="str">
            <v>YEC5375131</v>
          </cell>
          <cell r="D1394" t="str">
            <v>2023-2024</v>
          </cell>
          <cell r="E1394">
            <v>13</v>
          </cell>
          <cell r="F1394" t="str">
            <v>0130</v>
          </cell>
          <cell r="G1394" t="str">
            <v>E001</v>
          </cell>
          <cell r="H1394" t="str">
            <v xml:space="preserve">BB-set </v>
          </cell>
          <cell r="I1394" t="str">
            <v>Vevlager</v>
          </cell>
          <cell r="K1394" t="str">
            <v>Ingår i motorn</v>
          </cell>
          <cell r="L1394" t="str">
            <v>Ingår i motorn</v>
          </cell>
        </row>
        <row r="1395">
          <cell r="B1395" t="str">
            <v>YEC5375131Vevparti</v>
          </cell>
          <cell r="C1395" t="str">
            <v>YEC5375131</v>
          </cell>
          <cell r="D1395" t="str">
            <v>2023-2024</v>
          </cell>
          <cell r="E1395">
            <v>14</v>
          </cell>
          <cell r="F1395" t="str">
            <v>0140</v>
          </cell>
          <cell r="G1395" t="str">
            <v>E002</v>
          </cell>
          <cell r="H1395" t="str">
            <v>Front Chainwheel</v>
          </cell>
          <cell r="I1395" t="str">
            <v>Vevparti</v>
          </cell>
          <cell r="J1395" t="str">
            <v>Bosch</v>
          </cell>
          <cell r="K1395" t="str">
            <v>C3305918-170</v>
          </cell>
          <cell r="L1395" t="str">
            <v>C3305918-170</v>
          </cell>
        </row>
        <row r="1396">
          <cell r="B1396" t="str">
            <v>YEC5375131Kedjeskydd</v>
          </cell>
          <cell r="C1396" t="str">
            <v>YEC5375131</v>
          </cell>
          <cell r="D1396" t="str">
            <v>2023-2024</v>
          </cell>
          <cell r="E1396">
            <v>15</v>
          </cell>
          <cell r="F1396" t="str">
            <v>0150</v>
          </cell>
          <cell r="G1396" t="str">
            <v>H001</v>
          </cell>
          <cell r="H1396" t="str">
            <v>Chain guard</v>
          </cell>
          <cell r="I1396" t="str">
            <v>Kedjeskydd</v>
          </cell>
          <cell r="K1396" t="str">
            <v>C8305738</v>
          </cell>
          <cell r="L1396" t="str">
            <v>C8305738</v>
          </cell>
        </row>
        <row r="1397">
          <cell r="B1397" t="str">
            <v>YEC5375131Kedjeskyddsfäste</v>
          </cell>
          <cell r="C1397" t="str">
            <v>YEC5375131</v>
          </cell>
          <cell r="D1397" t="str">
            <v>2023-2024</v>
          </cell>
          <cell r="E1397">
            <v>16</v>
          </cell>
          <cell r="F1397" t="str">
            <v>0160</v>
          </cell>
          <cell r="G1397" t="str">
            <v>H002</v>
          </cell>
          <cell r="H1397" t="str">
            <v>Chain guard bracket</v>
          </cell>
          <cell r="I1397" t="str">
            <v>Kedjeskyddsfäste</v>
          </cell>
          <cell r="K1397" t="str">
            <v>C8305749</v>
          </cell>
          <cell r="L1397" t="str">
            <v>C8305749</v>
          </cell>
        </row>
        <row r="1398">
          <cell r="B1398" t="str">
            <v>YEC5375131Framväxel</v>
          </cell>
          <cell r="C1398" t="str">
            <v>YEC5375131</v>
          </cell>
          <cell r="D1398" t="str">
            <v>2023-2024</v>
          </cell>
          <cell r="E1398">
            <v>17</v>
          </cell>
          <cell r="F1398" t="str">
            <v>0170</v>
          </cell>
          <cell r="G1398" t="str">
            <v>D003</v>
          </cell>
          <cell r="H1398" t="str">
            <v>Front Derailleur</v>
          </cell>
          <cell r="I1398" t="str">
            <v>Framväxel</v>
          </cell>
          <cell r="K1398" t="str">
            <v xml:space="preserve"> </v>
          </cell>
          <cell r="L1398" t="e">
            <v>#N/A</v>
          </cell>
        </row>
        <row r="1399">
          <cell r="B1399" t="str">
            <v>YEC5375131Bakväxel</v>
          </cell>
          <cell r="C1399" t="str">
            <v>YEC5375131</v>
          </cell>
          <cell r="D1399" t="str">
            <v>2023-2024</v>
          </cell>
          <cell r="E1399">
            <v>18</v>
          </cell>
          <cell r="F1399" t="str">
            <v>0180</v>
          </cell>
          <cell r="G1399" t="str">
            <v>D004</v>
          </cell>
          <cell r="H1399" t="str">
            <v>Rear Derailleur</v>
          </cell>
          <cell r="I1399" t="str">
            <v>Bakväxel</v>
          </cell>
          <cell r="K1399" t="str">
            <v>ASGC30017CADXLR</v>
          </cell>
          <cell r="L1399" t="str">
            <v>Kontakta SHIMANO</v>
          </cell>
        </row>
        <row r="1400">
          <cell r="B1400" t="str">
            <v>YEC5375131Kedja</v>
          </cell>
          <cell r="C1400" t="str">
            <v>YEC5375131</v>
          </cell>
          <cell r="D1400" t="str">
            <v>2023-2024</v>
          </cell>
          <cell r="E1400">
            <v>19</v>
          </cell>
          <cell r="F1400" t="str">
            <v>0190</v>
          </cell>
          <cell r="G1400" t="str">
            <v>E003</v>
          </cell>
          <cell r="H1400" t="str">
            <v xml:space="preserve">Chain </v>
          </cell>
          <cell r="I1400" t="str">
            <v>Kedja</v>
          </cell>
          <cell r="J1400" t="str">
            <v>C3405041-104  + link CHA 1S 105L RB Z610HXRB   KMC</v>
          </cell>
          <cell r="K1400" t="str">
            <v>C3405041-104</v>
          </cell>
          <cell r="L1400" t="str">
            <v>C3400038</v>
          </cell>
        </row>
        <row r="1401">
          <cell r="B1401" t="str">
            <v>YEC5375131Kassett</v>
          </cell>
          <cell r="C1401" t="str">
            <v>YEC5375131</v>
          </cell>
          <cell r="D1401" t="str">
            <v>2023-2024</v>
          </cell>
          <cell r="E1401">
            <v>20</v>
          </cell>
          <cell r="F1401" t="str">
            <v>0200</v>
          </cell>
          <cell r="G1401" t="str">
            <v>E004</v>
          </cell>
          <cell r="H1401" t="str">
            <v>Cassette Sprocket</v>
          </cell>
          <cell r="I1401" t="str">
            <v>Kassett</v>
          </cell>
          <cell r="J1401" t="str">
            <v>ASMGEAR20SU SPT SC20sv3/32" (INTERNAL HUB)</v>
          </cell>
          <cell r="K1401" t="str">
            <v>ASMGEAR16SU</v>
          </cell>
          <cell r="L1401" t="str">
            <v>Kontakta SHIMANO</v>
          </cell>
        </row>
        <row r="1402">
          <cell r="B1402" t="str">
            <v>YEC5375131Framhjul</v>
          </cell>
          <cell r="C1402" t="str">
            <v>YEC5375131</v>
          </cell>
          <cell r="D1402" t="str">
            <v>2023-2024</v>
          </cell>
          <cell r="E1402">
            <v>21</v>
          </cell>
          <cell r="F1402" t="str">
            <v>0210</v>
          </cell>
          <cell r="G1402" t="str">
            <v>F001</v>
          </cell>
          <cell r="H1402" t="str">
            <v>Front hub</v>
          </cell>
          <cell r="I1402" t="str">
            <v>Framhjul</v>
          </cell>
          <cell r="J1402" t="str">
            <v xml:space="preserve">C4305002 HUB FRONT ALLOY SOLID AXLE 36H </v>
          </cell>
          <cell r="K1402" t="str">
            <v>C4108237</v>
          </cell>
          <cell r="L1402" t="str">
            <v>BSP?</v>
          </cell>
        </row>
        <row r="1403">
          <cell r="B1403" t="str">
            <v>YEC5375131Bakhjul</v>
          </cell>
          <cell r="C1403" t="str">
            <v>YEC5375131</v>
          </cell>
          <cell r="D1403" t="str">
            <v>2023-2024</v>
          </cell>
          <cell r="E1403">
            <v>22</v>
          </cell>
          <cell r="F1403" t="str">
            <v>0220</v>
          </cell>
          <cell r="G1403" t="str">
            <v>F002</v>
          </cell>
          <cell r="H1403" t="str">
            <v>Rear hub</v>
          </cell>
          <cell r="I1403" t="str">
            <v>Bakhjul</v>
          </cell>
          <cell r="J1403" t="str">
            <v>ASGC30007CADXR (ASG7C30ADXR) HBRcb 36 H SILVER DX</v>
          </cell>
          <cell r="K1403" t="str">
            <v>C4208254</v>
          </cell>
          <cell r="L1403" t="str">
            <v>C4200381</v>
          </cell>
        </row>
        <row r="1404">
          <cell r="B1404" t="str">
            <v>YEC5375131Däck</v>
          </cell>
          <cell r="C1404" t="str">
            <v>YEC5375131</v>
          </cell>
          <cell r="D1404" t="str">
            <v>2023-2024</v>
          </cell>
          <cell r="E1404">
            <v>23</v>
          </cell>
          <cell r="F1404" t="str">
            <v>0230</v>
          </cell>
          <cell r="G1404" t="str">
            <v>F003</v>
          </cell>
          <cell r="H1404" t="str">
            <v>Tire</v>
          </cell>
          <cell r="I1404" t="str">
            <v>Däck</v>
          </cell>
          <cell r="J1404" t="str">
            <v>C4906139 40-622 BLACK Duramax Regular  H-480 (AP: W/O</v>
          </cell>
          <cell r="K1404" t="str">
            <v>C4906455</v>
          </cell>
          <cell r="L1404" t="str">
            <v>C4901463</v>
          </cell>
        </row>
        <row r="1405">
          <cell r="B1405" t="str">
            <v>YEC5375131Skärmar set</v>
          </cell>
          <cell r="C1405" t="str">
            <v>YEC5375131</v>
          </cell>
          <cell r="D1405" t="str">
            <v>2023-2024</v>
          </cell>
          <cell r="E1405">
            <v>24</v>
          </cell>
          <cell r="F1405" t="str">
            <v>0240</v>
          </cell>
          <cell r="G1405" t="str">
            <v>H003</v>
          </cell>
          <cell r="H1405" t="str">
            <v xml:space="preserve">Mudguard front   </v>
          </cell>
          <cell r="I1405" t="str">
            <v>Skärmar set</v>
          </cell>
          <cell r="K1405" t="str">
            <v>C8256303-BK</v>
          </cell>
          <cell r="L1405" t="str">
            <v>C8256299-BK / C8256303-BK</v>
          </cell>
        </row>
        <row r="1406">
          <cell r="B1406" t="str">
            <v>YEC5375131Pakethållare</v>
          </cell>
          <cell r="C1406" t="str">
            <v>YEC5375131</v>
          </cell>
          <cell r="D1406" t="str">
            <v>2023-2024</v>
          </cell>
          <cell r="E1406">
            <v>25</v>
          </cell>
          <cell r="F1406" t="str">
            <v>0250</v>
          </cell>
          <cell r="G1406" t="str">
            <v>H004</v>
          </cell>
          <cell r="H1406" t="str">
            <v>Carrier</v>
          </cell>
          <cell r="I1406" t="str">
            <v>Pakethållare</v>
          </cell>
          <cell r="K1406" t="str">
            <v>C8205741</v>
          </cell>
          <cell r="L1406" t="str">
            <v>C8205741</v>
          </cell>
        </row>
        <row r="1407">
          <cell r="B1407" t="str">
            <v>YEC5375131Sadel</v>
          </cell>
          <cell r="C1407" t="str">
            <v>YEC5375131</v>
          </cell>
          <cell r="D1407" t="str">
            <v>2023-2024</v>
          </cell>
          <cell r="E1407">
            <v>26</v>
          </cell>
          <cell r="F1407" t="str">
            <v>0260</v>
          </cell>
          <cell r="G1407" t="str">
            <v>G001</v>
          </cell>
          <cell r="H1407" t="str">
            <v>Saddle</v>
          </cell>
          <cell r="I1407" t="str">
            <v>Sadel</v>
          </cell>
          <cell r="K1407" t="str">
            <v>C7105989</v>
          </cell>
          <cell r="L1407" t="str">
            <v>C7100596</v>
          </cell>
        </row>
        <row r="1408">
          <cell r="B1408" t="str">
            <v>YEC5375131Sadelstolpe</v>
          </cell>
          <cell r="C1408" t="str">
            <v>YEC5375131</v>
          </cell>
          <cell r="D1408" t="str">
            <v>2023-2024</v>
          </cell>
          <cell r="E1408">
            <v>27</v>
          </cell>
          <cell r="F1408" t="str">
            <v>0270</v>
          </cell>
          <cell r="G1408" t="str">
            <v>G002</v>
          </cell>
          <cell r="H1408" t="str">
            <v>Seatpost</v>
          </cell>
          <cell r="I1408" t="str">
            <v>Sadelstolpe</v>
          </cell>
          <cell r="J1408" t="str">
            <v>C7205256 STD 27.2X300 SILVER</v>
          </cell>
          <cell r="K1408" t="str">
            <v>C7205260</v>
          </cell>
          <cell r="L1408" t="str">
            <v>C7200053</v>
          </cell>
        </row>
        <row r="1409">
          <cell r="B1409" t="str">
            <v>YEC5375131Sadelrörsklämma</v>
          </cell>
          <cell r="C1409" t="str">
            <v>YEC5375131</v>
          </cell>
          <cell r="D1409" t="str">
            <v>2023-2024</v>
          </cell>
          <cell r="E1409">
            <v>28</v>
          </cell>
          <cell r="F1409" t="str">
            <v>0280</v>
          </cell>
          <cell r="G1409" t="str">
            <v>G003</v>
          </cell>
          <cell r="H1409" t="str">
            <v>Seat Clamp</v>
          </cell>
          <cell r="I1409" t="str">
            <v>Sadelrörsklämma</v>
          </cell>
          <cell r="K1409" t="str">
            <v>C7305002</v>
          </cell>
          <cell r="L1409" t="str">
            <v>C7300027-318</v>
          </cell>
        </row>
        <row r="1410">
          <cell r="B1410" t="str">
            <v>YEC5375131Framlampa</v>
          </cell>
          <cell r="C1410" t="str">
            <v>YEC5375131</v>
          </cell>
          <cell r="D1410" t="str">
            <v>2023-2024</v>
          </cell>
          <cell r="E1410">
            <v>29</v>
          </cell>
          <cell r="F1410" t="str">
            <v>0290</v>
          </cell>
          <cell r="G1410" t="str">
            <v>H005</v>
          </cell>
          <cell r="H1410" t="str">
            <v>Front light</v>
          </cell>
          <cell r="I1410" t="str">
            <v>Framlampa</v>
          </cell>
          <cell r="J1410" t="str">
            <v>C8025221 Front light Breeze Evo without ss bracket, Classic chrome, 0,5W LED, 15 lux, Waterproof IP44 w 65 cm cable</v>
          </cell>
          <cell r="K1410" t="str">
            <v>C8015300</v>
          </cell>
          <cell r="L1410" t="str">
            <v>C8015300</v>
          </cell>
        </row>
        <row r="1411">
          <cell r="B1411" t="str">
            <v>YEC5375131Baklampa</v>
          </cell>
          <cell r="C1411" t="str">
            <v>YEC5375131</v>
          </cell>
          <cell r="D1411" t="str">
            <v>2023-2024</v>
          </cell>
          <cell r="E1411">
            <v>30</v>
          </cell>
          <cell r="F1411" t="str">
            <v>0300</v>
          </cell>
          <cell r="G1411" t="str">
            <v>H006</v>
          </cell>
          <cell r="H1411" t="str">
            <v>Light, Rear</v>
          </cell>
          <cell r="I1411" t="str">
            <v>Baklampa</v>
          </cell>
          <cell r="K1411" t="str">
            <v>C8015216</v>
          </cell>
          <cell r="L1411" t="str">
            <v>BSP?</v>
          </cell>
        </row>
        <row r="1412">
          <cell r="B1412" t="str">
            <v>YEC5375131Låssats</v>
          </cell>
          <cell r="C1412" t="str">
            <v>YEC5375131</v>
          </cell>
          <cell r="D1412" t="str">
            <v>2023-2024</v>
          </cell>
          <cell r="E1412">
            <v>31</v>
          </cell>
          <cell r="F1412" t="str">
            <v>0310</v>
          </cell>
          <cell r="G1412" t="str">
            <v>H007</v>
          </cell>
          <cell r="H1412" t="str">
            <v>Lock</v>
          </cell>
          <cell r="I1412" t="str">
            <v>Låssats</v>
          </cell>
          <cell r="K1412" t="str">
            <v>C8405096</v>
          </cell>
          <cell r="L1412" t="str">
            <v>C8405096</v>
          </cell>
        </row>
        <row r="1413">
          <cell r="B1413" t="str">
            <v>YEC5375131Stöd</v>
          </cell>
          <cell r="C1413" t="str">
            <v>YEC5375131</v>
          </cell>
          <cell r="D1413" t="str">
            <v>2023-2024</v>
          </cell>
          <cell r="E1413">
            <v>32</v>
          </cell>
          <cell r="F1413" t="str">
            <v>0320</v>
          </cell>
          <cell r="G1413" t="str">
            <v>H008</v>
          </cell>
          <cell r="H1413" t="str">
            <v>Kick stand</v>
          </cell>
          <cell r="I1413" t="str">
            <v>Stöd</v>
          </cell>
          <cell r="K1413" t="str">
            <v>C8105224</v>
          </cell>
          <cell r="L1413" t="str">
            <v>C8105224</v>
          </cell>
        </row>
        <row r="1414">
          <cell r="B1414" t="str">
            <v>YEC5375131Korg</v>
          </cell>
          <cell r="C1414" t="str">
            <v>YEC5375131</v>
          </cell>
          <cell r="D1414" t="str">
            <v>2023-2024</v>
          </cell>
          <cell r="E1414">
            <v>33</v>
          </cell>
          <cell r="F1414" t="str">
            <v>0330</v>
          </cell>
          <cell r="G1414" t="str">
            <v>H009</v>
          </cell>
          <cell r="H1414" t="str">
            <v>Basket / Fr carrier</v>
          </cell>
          <cell r="I1414" t="str">
            <v>Korg</v>
          </cell>
          <cell r="J1414" t="str">
            <v>C8605001-G black steel</v>
          </cell>
          <cell r="K1414" t="str">
            <v>C8605198</v>
          </cell>
          <cell r="L1414" t="str">
            <v>C8600016</v>
          </cell>
        </row>
        <row r="1415">
          <cell r="B1415" t="str">
            <v>YEC5375131Pedaler</v>
          </cell>
          <cell r="C1415" t="str">
            <v>YEC5375131</v>
          </cell>
          <cell r="D1415" t="str">
            <v>2023-2024</v>
          </cell>
          <cell r="E1415">
            <v>34</v>
          </cell>
          <cell r="F1415" t="str">
            <v>0340</v>
          </cell>
          <cell r="G1415" t="str">
            <v>E005</v>
          </cell>
          <cell r="H1415" t="str">
            <v xml:space="preserve">Pedal </v>
          </cell>
          <cell r="I1415" t="str">
            <v>Pedaler</v>
          </cell>
          <cell r="J1415" t="str">
            <v>C3505317 STANDARD BK/GR9/16"</v>
          </cell>
          <cell r="K1415" t="str">
            <v>C3505208</v>
          </cell>
          <cell r="L1415" t="str">
            <v>C3500059</v>
          </cell>
        </row>
        <row r="1416">
          <cell r="B1416" t="str">
            <v>YEC5375131Motor</v>
          </cell>
          <cell r="C1416" t="str">
            <v>YEC5375131</v>
          </cell>
          <cell r="D1416" t="str">
            <v>2023-2024</v>
          </cell>
          <cell r="E1416">
            <v>35</v>
          </cell>
          <cell r="F1416" t="str">
            <v>0350</v>
          </cell>
          <cell r="G1416" t="str">
            <v>J001</v>
          </cell>
          <cell r="H1416" t="str">
            <v>DRIVE UNIT:</v>
          </cell>
          <cell r="I1416" t="str">
            <v>Motor</v>
          </cell>
          <cell r="K1416" t="str">
            <v>C8705099-03</v>
          </cell>
          <cell r="L1416" t="str">
            <v>Kontakta BOSCH</v>
          </cell>
        </row>
        <row r="1417">
          <cell r="B1417" t="str">
            <v>YEC5375131Display</v>
          </cell>
          <cell r="C1417" t="str">
            <v>YEC5375131</v>
          </cell>
          <cell r="D1417" t="str">
            <v>2023-2024</v>
          </cell>
          <cell r="E1417">
            <v>36</v>
          </cell>
          <cell r="F1417" t="str">
            <v>0360</v>
          </cell>
          <cell r="G1417" t="str">
            <v>J004</v>
          </cell>
          <cell r="H1417" t="str">
            <v>DISPLAY:</v>
          </cell>
          <cell r="I1417" t="str">
            <v>Display</v>
          </cell>
          <cell r="K1417" t="str">
            <v>C8705072-11-P</v>
          </cell>
          <cell r="L1417" t="str">
            <v>Kontakta BOSCH / PURION</v>
          </cell>
        </row>
        <row r="1418">
          <cell r="B1418" t="str">
            <v>YEC5375131EB-Bus kabel</v>
          </cell>
          <cell r="C1418" t="str">
            <v>YEC5375131</v>
          </cell>
          <cell r="D1418" t="str">
            <v>2023-2024</v>
          </cell>
          <cell r="E1418">
            <v>37</v>
          </cell>
          <cell r="F1418" t="str">
            <v>0370</v>
          </cell>
          <cell r="G1418" t="str">
            <v>J005</v>
          </cell>
          <cell r="H1418" t="str">
            <v>EB-BUS CABLE:</v>
          </cell>
          <cell r="I1418" t="str">
            <v>EB-Bus kabel</v>
          </cell>
          <cell r="K1418" t="str">
            <v>BOSCH</v>
          </cell>
          <cell r="L1418" t="str">
            <v>Kontakta BOSCH</v>
          </cell>
        </row>
        <row r="1419">
          <cell r="B1419" t="str">
            <v>YEC5375131Motorkabel</v>
          </cell>
          <cell r="C1419" t="str">
            <v>YEC5375131</v>
          </cell>
          <cell r="D1419" t="str">
            <v>2023-2024</v>
          </cell>
          <cell r="E1419">
            <v>38</v>
          </cell>
          <cell r="F1419" t="str">
            <v>0380</v>
          </cell>
          <cell r="G1419" t="str">
            <v>J006</v>
          </cell>
          <cell r="H1419" t="str">
            <v>POWER CABLE:</v>
          </cell>
          <cell r="I1419" t="str">
            <v>Motorkabel</v>
          </cell>
          <cell r="K1419" t="str">
            <v>C8705059-RT</v>
          </cell>
          <cell r="L1419" t="str">
            <v>Kontakta BOSCH</v>
          </cell>
        </row>
        <row r="1420">
          <cell r="B1420" t="str">
            <v>YEC5375131Kabel framlampa</v>
          </cell>
          <cell r="C1420" t="str">
            <v>YEC5375131</v>
          </cell>
          <cell r="D1420" t="str">
            <v>2023-2024</v>
          </cell>
          <cell r="E1420">
            <v>39</v>
          </cell>
          <cell r="F1420" t="str">
            <v>0390</v>
          </cell>
          <cell r="G1420" t="str">
            <v>J007</v>
          </cell>
          <cell r="H1420" t="str">
            <v>F. LIGHT CABLE:</v>
          </cell>
          <cell r="I1420" t="str">
            <v>Kabel framlampa</v>
          </cell>
          <cell r="K1420" t="str">
            <v>C8705059-FL</v>
          </cell>
          <cell r="L1420" t="str">
            <v>Kontakta BOSCH</v>
          </cell>
        </row>
        <row r="1421">
          <cell r="B1421" t="str">
            <v>YEC5375131Kabel baklampa</v>
          </cell>
          <cell r="C1421" t="str">
            <v>YEC5375131</v>
          </cell>
          <cell r="D1421" t="str">
            <v>2023-2024</v>
          </cell>
          <cell r="E1421">
            <v>40</v>
          </cell>
          <cell r="F1421" t="str">
            <v>0400</v>
          </cell>
          <cell r="G1421" t="str">
            <v>J008</v>
          </cell>
          <cell r="H1421" t="str">
            <v>R. LIGHT CABLE:</v>
          </cell>
          <cell r="I1421" t="str">
            <v>Kabel baklampa</v>
          </cell>
          <cell r="J1421" t="str">
            <v>Included in the battery</v>
          </cell>
          <cell r="K1421" t="str">
            <v>C8705059-RL</v>
          </cell>
          <cell r="L1421" t="str">
            <v>Kontakta BOSCH</v>
          </cell>
        </row>
        <row r="1422">
          <cell r="B1422" t="str">
            <v>YEC5375131Hastighetssensor</v>
          </cell>
          <cell r="C1422" t="str">
            <v>YEC5375131</v>
          </cell>
          <cell r="D1422" t="str">
            <v>2023-2024</v>
          </cell>
          <cell r="E1422">
            <v>41</v>
          </cell>
          <cell r="F1422" t="str">
            <v>0410</v>
          </cell>
          <cell r="G1422" t="str">
            <v>J009</v>
          </cell>
          <cell r="H1422" t="str">
            <v>SPEED SENSOR:</v>
          </cell>
          <cell r="I1422" t="str">
            <v>Hastighetssensor</v>
          </cell>
          <cell r="J1422" t="str">
            <v>C8705068-1-04-11, DETECTING WHEEL RPM, CABLE LENGTH:70mm</v>
          </cell>
          <cell r="K1422" t="str">
            <v>C8705099-07</v>
          </cell>
          <cell r="L1422" t="str">
            <v>Kontakta BOSCH</v>
          </cell>
        </row>
        <row r="1423">
          <cell r="B1423" t="str">
            <v>YEC5375131Batteri</v>
          </cell>
          <cell r="C1423" t="str">
            <v>YEC5375131</v>
          </cell>
          <cell r="D1423" t="str">
            <v>2023-2024</v>
          </cell>
          <cell r="E1423">
            <v>42</v>
          </cell>
          <cell r="F1423" t="str">
            <v>0420</v>
          </cell>
          <cell r="G1423" t="str">
            <v>J002</v>
          </cell>
          <cell r="H1423" t="str">
            <v>BATTERY:</v>
          </cell>
          <cell r="I1423" t="str">
            <v>Batteri</v>
          </cell>
          <cell r="K1423" t="str">
            <v>C8705087-01-300</v>
          </cell>
          <cell r="L1423" t="str">
            <v>Kontakta BOSCH / POWER PACK 300W</v>
          </cell>
        </row>
        <row r="1424">
          <cell r="B1424" t="str">
            <v>YEC5375131Batterihållare</v>
          </cell>
          <cell r="C1424" t="str">
            <v>YEC5375131</v>
          </cell>
          <cell r="D1424" t="str">
            <v>2023-2024</v>
          </cell>
          <cell r="E1424">
            <v>43</v>
          </cell>
          <cell r="F1424" t="str">
            <v>0430</v>
          </cell>
          <cell r="G1424" t="str">
            <v>J003</v>
          </cell>
          <cell r="H1424" t="str">
            <v>BATTERY HOLDER/Slider</v>
          </cell>
          <cell r="I1424" t="str">
            <v>Batterihållare</v>
          </cell>
          <cell r="K1424" t="str">
            <v>C8705087-06-1</v>
          </cell>
          <cell r="L1424" t="str">
            <v>Kontakta BOSCH</v>
          </cell>
        </row>
        <row r="1425">
          <cell r="B1425" t="str">
            <v>YEC5375131Batteriladdare</v>
          </cell>
          <cell r="C1425" t="str">
            <v>YEC5375131</v>
          </cell>
          <cell r="D1425" t="str">
            <v>2023-2024</v>
          </cell>
          <cell r="E1425">
            <v>44</v>
          </cell>
          <cell r="F1425" t="str">
            <v>0440</v>
          </cell>
          <cell r="G1425" t="str">
            <v>J010</v>
          </cell>
          <cell r="H1425" t="str">
            <v>CHARGER:</v>
          </cell>
          <cell r="I1425" t="str">
            <v>Batteriladdare</v>
          </cell>
          <cell r="J1425" t="str">
            <v>C8705058-02, (CHARGER 2A    # NO:CZ2AG2JE7)  CHARGER FOR PHYLION BATTERY UART</v>
          </cell>
          <cell r="K1425" t="str">
            <v>C8705070-02-2A</v>
          </cell>
          <cell r="L1425" t="str">
            <v>Kontakta BOSCH</v>
          </cell>
        </row>
        <row r="1426">
          <cell r="B1426" t="str">
            <v>YEC5375131Kontrollbox</v>
          </cell>
          <cell r="C1426" t="str">
            <v>YEC5375131</v>
          </cell>
          <cell r="D1426" t="str">
            <v>2023-2024</v>
          </cell>
          <cell r="E1426">
            <v>45</v>
          </cell>
          <cell r="F1426" t="str">
            <v>0450</v>
          </cell>
          <cell r="G1426" t="str">
            <v>J011</v>
          </cell>
          <cell r="H1426" t="str">
            <v>Controller</v>
          </cell>
          <cell r="I1426" t="str">
            <v>Kontrollbox</v>
          </cell>
          <cell r="J1426" t="str">
            <v>included into the motor</v>
          </cell>
          <cell r="K1426" t="str">
            <v>BOSCH</v>
          </cell>
          <cell r="L1426" t="str">
            <v>Kontakta BOSCH</v>
          </cell>
        </row>
        <row r="1427">
          <cell r="B1427" t="str">
            <v>YEC5375131Växelöra</v>
          </cell>
          <cell r="C1427" t="str">
            <v>YEC5375131</v>
          </cell>
          <cell r="D1427" t="str">
            <v>2023-2024</v>
          </cell>
          <cell r="E1427">
            <v>46</v>
          </cell>
          <cell r="F1427" t="str">
            <v>0460</v>
          </cell>
          <cell r="G1427" t="str">
            <v>D005</v>
          </cell>
          <cell r="H1427" t="str">
            <v>Gear hanger</v>
          </cell>
          <cell r="I1427" t="str">
            <v>Växelöra</v>
          </cell>
          <cell r="L1427" t="e">
            <v>#N/A</v>
          </cell>
        </row>
        <row r="1428">
          <cell r="B1428" t="str">
            <v>YEC5375132RAM</v>
          </cell>
          <cell r="C1428" t="str">
            <v>YEC5375132</v>
          </cell>
          <cell r="D1428" t="str">
            <v>2023-2024</v>
          </cell>
          <cell r="E1428">
            <v>1</v>
          </cell>
          <cell r="F1428" t="str">
            <v>0010</v>
          </cell>
          <cell r="G1428" t="str">
            <v>A001</v>
          </cell>
          <cell r="H1428" t="str">
            <v>PAINTED FRAME</v>
          </cell>
          <cell r="I1428" t="str">
            <v>RAM</v>
          </cell>
          <cell r="K1428" t="str">
            <v>C1307787-510</v>
          </cell>
          <cell r="L1428" t="e">
            <v>#N/A</v>
          </cell>
        </row>
        <row r="1429">
          <cell r="B1429" t="str">
            <v>YEC5375132Framgaffel</v>
          </cell>
          <cell r="C1429" t="str">
            <v>YEC5375132</v>
          </cell>
          <cell r="D1429" t="str">
            <v>2023-2024</v>
          </cell>
          <cell r="E1429">
            <v>2</v>
          </cell>
          <cell r="F1429" t="str">
            <v>0020</v>
          </cell>
          <cell r="G1429" t="str">
            <v>A002</v>
          </cell>
          <cell r="H1429" t="str">
            <v>PAINTED FORK</v>
          </cell>
          <cell r="I1429" t="str">
            <v>Framgaffel</v>
          </cell>
          <cell r="J1429" t="str">
            <v>C1605443-193 FF 28 ST 1"1/8 Bi 30 37 w hole</v>
          </cell>
          <cell r="K1429" t="str">
            <v>C1625385-224-BK</v>
          </cell>
          <cell r="L1429" t="e">
            <v>#N/A</v>
          </cell>
        </row>
        <row r="1430">
          <cell r="B1430" t="str">
            <v>YEC5375132Styrlager</v>
          </cell>
          <cell r="C1430" t="str">
            <v>YEC5375132</v>
          </cell>
          <cell r="D1430" t="str">
            <v>2023-2024</v>
          </cell>
          <cell r="E1430">
            <v>3</v>
          </cell>
          <cell r="F1430" t="str">
            <v>0030</v>
          </cell>
          <cell r="G1430" t="str">
            <v>B001</v>
          </cell>
          <cell r="H1430" t="str">
            <v>Head Set</v>
          </cell>
          <cell r="I1430" t="str">
            <v>Styrlager</v>
          </cell>
          <cell r="J1430" t="str">
            <v>C2105002 VP-MH305C SEMI INTEGR, ED BLACK O/S  SH = 20mm</v>
          </cell>
          <cell r="K1430" t="str">
            <v>C2105256</v>
          </cell>
          <cell r="L1430" t="str">
            <v>C2105256</v>
          </cell>
        </row>
        <row r="1431">
          <cell r="B1431" t="str">
            <v xml:space="preserve">YEC5375132Styrstam </v>
          </cell>
          <cell r="C1431" t="str">
            <v>YEC5375132</v>
          </cell>
          <cell r="D1431" t="str">
            <v>2023-2024</v>
          </cell>
          <cell r="E1431">
            <v>4</v>
          </cell>
          <cell r="F1431" t="str">
            <v>0040</v>
          </cell>
          <cell r="G1431" t="str">
            <v>B002</v>
          </cell>
          <cell r="H1431" t="str">
            <v>Handlebar Stem</v>
          </cell>
          <cell r="I1431" t="str">
            <v xml:space="preserve">Styrstam </v>
          </cell>
          <cell r="J1431" t="str">
            <v>C2205360-090 H/L 25.4X90/130 MTS-AD2 HIGH POL</v>
          </cell>
          <cell r="K1431" t="str">
            <v>C2205585-090</v>
          </cell>
          <cell r="L1431" t="str">
            <v>C2205585-090</v>
          </cell>
        </row>
        <row r="1432">
          <cell r="B1432" t="str">
            <v>YEC5375132Styre</v>
          </cell>
          <cell r="C1432" t="str">
            <v>YEC5375132</v>
          </cell>
          <cell r="D1432" t="str">
            <v>2023-2024</v>
          </cell>
          <cell r="E1432">
            <v>5</v>
          </cell>
          <cell r="F1432" t="str">
            <v>0050</v>
          </cell>
          <cell r="G1432" t="str">
            <v>B003</v>
          </cell>
          <cell r="H1432" t="str">
            <v>Handelbar</v>
          </cell>
          <cell r="I1432" t="str">
            <v>Styre</v>
          </cell>
          <cell r="J1432" t="str">
            <v xml:space="preserve">C2305480 HB ALsvhp 600 25.4 2.6 NR-AL29  </v>
          </cell>
          <cell r="K1432" t="str">
            <v>C2306074</v>
          </cell>
          <cell r="L1432" t="str">
            <v>C2306074</v>
          </cell>
        </row>
        <row r="1433">
          <cell r="B1433" t="str">
            <v>YEC5375132Bromsgrepp H</v>
          </cell>
          <cell r="C1433" t="str">
            <v>YEC5375132</v>
          </cell>
          <cell r="D1433" t="str">
            <v>2023-2024</v>
          </cell>
          <cell r="E1433">
            <v>6</v>
          </cell>
          <cell r="F1433" t="str">
            <v>0060</v>
          </cell>
          <cell r="G1433" t="str">
            <v>C002</v>
          </cell>
          <cell r="H1433" t="str">
            <v>Brake Lever R</v>
          </cell>
          <cell r="I1433" t="str">
            <v>Bromsgrepp H</v>
          </cell>
          <cell r="K1433" t="str">
            <v>EMPTY</v>
          </cell>
          <cell r="L1433" t="e">
            <v>#N/A</v>
          </cell>
        </row>
        <row r="1434">
          <cell r="B1434" t="str">
            <v>YEC5375132Bromsgrepp V</v>
          </cell>
          <cell r="C1434" t="str">
            <v>YEC5375132</v>
          </cell>
          <cell r="D1434" t="str">
            <v>2023-2024</v>
          </cell>
          <cell r="E1434">
            <v>7</v>
          </cell>
          <cell r="F1434" t="str">
            <v>0070</v>
          </cell>
          <cell r="G1434" t="str">
            <v>C001</v>
          </cell>
          <cell r="H1434" t="str">
            <v>Brake Lever L</v>
          </cell>
          <cell r="I1434" t="str">
            <v>Bromsgrepp V</v>
          </cell>
          <cell r="J1434" t="str">
            <v>C6505049 BLL ALsvPLbk VB U 4F BL39AP</v>
          </cell>
          <cell r="K1434" t="str">
            <v>Shimano</v>
          </cell>
          <cell r="L1434" t="str">
            <v>Kontakta SHIMANO</v>
          </cell>
        </row>
        <row r="1435">
          <cell r="B1435" t="str">
            <v>YEC5375132Växelreglage H</v>
          </cell>
          <cell r="C1435" t="str">
            <v>YEC5375132</v>
          </cell>
          <cell r="D1435" t="str">
            <v>2023-2024</v>
          </cell>
          <cell r="E1435">
            <v>8</v>
          </cell>
          <cell r="F1435" t="str">
            <v>0080</v>
          </cell>
          <cell r="G1435" t="str">
            <v>D002</v>
          </cell>
          <cell r="H1435" t="str">
            <v>Shift Lever R</v>
          </cell>
          <cell r="I1435" t="str">
            <v>Växelreglage H</v>
          </cell>
          <cell r="J1435" t="str">
            <v>C5105092 SHIFT LEVER, SL-C3000-7, NEXUS, REVO SHIFTER, 2320MM INNER, W/O OUTER FOR CJ-NX40(FOR SCANDINAVIAN), BLACK, BULK</v>
          </cell>
          <cell r="K1435" t="str">
            <v>C5105092</v>
          </cell>
          <cell r="L1435" t="str">
            <v>Kontakta SHIMANO</v>
          </cell>
        </row>
        <row r="1436">
          <cell r="B1436" t="str">
            <v>YEC5375132Växelreglage V</v>
          </cell>
          <cell r="C1436" t="str">
            <v>YEC5375132</v>
          </cell>
          <cell r="D1436" t="str">
            <v>2023-2024</v>
          </cell>
          <cell r="E1436">
            <v>9</v>
          </cell>
          <cell r="F1436" t="str">
            <v>0090</v>
          </cell>
          <cell r="G1436" t="str">
            <v>D001</v>
          </cell>
          <cell r="H1436" t="str">
            <v>Shift Lever L</v>
          </cell>
          <cell r="I1436" t="str">
            <v>Växelreglage V</v>
          </cell>
          <cell r="L1436" t="e">
            <v>#N/A</v>
          </cell>
        </row>
        <row r="1437">
          <cell r="B1437" t="str">
            <v>YEC5375132Handtag par</v>
          </cell>
          <cell r="C1437" t="str">
            <v>YEC5375132</v>
          </cell>
          <cell r="D1437" t="str">
            <v>2023-2024</v>
          </cell>
          <cell r="E1437">
            <v>10</v>
          </cell>
          <cell r="F1437" t="str">
            <v>0100</v>
          </cell>
          <cell r="G1437" t="str">
            <v>B004</v>
          </cell>
          <cell r="H1437" t="str">
            <v>Grip R</v>
          </cell>
          <cell r="I1437" t="str">
            <v>Handtag par</v>
          </cell>
          <cell r="J1437" t="str">
            <v xml:space="preserve">C2505484  HERRMANS 84A ERGO TPE 90MM  </v>
          </cell>
          <cell r="K1437" t="str">
            <v>C2505528</v>
          </cell>
          <cell r="L1437" t="str">
            <v>C2500057</v>
          </cell>
        </row>
        <row r="1438">
          <cell r="B1438" t="str">
            <v>YEC5375132Frambroms</v>
          </cell>
          <cell r="C1438" t="str">
            <v>YEC5375132</v>
          </cell>
          <cell r="D1438" t="str">
            <v>2023-2024</v>
          </cell>
          <cell r="E1438">
            <v>11</v>
          </cell>
          <cell r="F1438" t="str">
            <v>0110</v>
          </cell>
          <cell r="G1438" t="str">
            <v>C003</v>
          </cell>
          <cell r="H1438" t="str">
            <v xml:space="preserve">Brake front </v>
          </cell>
          <cell r="I1438" t="str">
            <v>Frambroms</v>
          </cell>
          <cell r="K1438" t="str">
            <v>AMT200KLFPRX100</v>
          </cell>
          <cell r="L1438" t="str">
            <v>Kontakta SHIMANO</v>
          </cell>
        </row>
        <row r="1439">
          <cell r="B1439" t="str">
            <v>YEC5375132Bakbroms</v>
          </cell>
          <cell r="C1439" t="str">
            <v>YEC5375132</v>
          </cell>
          <cell r="D1439" t="str">
            <v>2023-2024</v>
          </cell>
          <cell r="E1439">
            <v>12</v>
          </cell>
          <cell r="F1439" t="str">
            <v>0120</v>
          </cell>
          <cell r="G1439" t="str">
            <v>C004</v>
          </cell>
          <cell r="H1439" t="str">
            <v>Brake rear</v>
          </cell>
          <cell r="I1439" t="str">
            <v>Bakbroms</v>
          </cell>
          <cell r="K1439" t="str">
            <v>Fotbroms</v>
          </cell>
          <cell r="L1439" t="str">
            <v>Kontakta SHIMANO</v>
          </cell>
        </row>
        <row r="1440">
          <cell r="B1440" t="str">
            <v>YEC5375132Vevlager</v>
          </cell>
          <cell r="C1440" t="str">
            <v>YEC5375132</v>
          </cell>
          <cell r="D1440" t="str">
            <v>2023-2024</v>
          </cell>
          <cell r="E1440">
            <v>13</v>
          </cell>
          <cell r="F1440" t="str">
            <v>0130</v>
          </cell>
          <cell r="G1440" t="str">
            <v>E001</v>
          </cell>
          <cell r="H1440" t="str">
            <v xml:space="preserve">BB-set </v>
          </cell>
          <cell r="I1440" t="str">
            <v>Vevlager</v>
          </cell>
          <cell r="K1440" t="str">
            <v>Ingår i motorn</v>
          </cell>
          <cell r="L1440" t="str">
            <v>Ingår i motorn</v>
          </cell>
        </row>
        <row r="1441">
          <cell r="B1441" t="str">
            <v>YEC5375132Vevparti</v>
          </cell>
          <cell r="C1441" t="str">
            <v>YEC5375132</v>
          </cell>
          <cell r="D1441" t="str">
            <v>2023-2024</v>
          </cell>
          <cell r="E1441">
            <v>14</v>
          </cell>
          <cell r="F1441" t="str">
            <v>0140</v>
          </cell>
          <cell r="G1441" t="str">
            <v>E002</v>
          </cell>
          <cell r="H1441" t="str">
            <v>Front Chainwheel</v>
          </cell>
          <cell r="I1441" t="str">
            <v>Vevparti</v>
          </cell>
          <cell r="J1441" t="str">
            <v>Bosch</v>
          </cell>
          <cell r="K1441" t="str">
            <v>C3305918-170</v>
          </cell>
          <cell r="L1441" t="str">
            <v>C3305918-170</v>
          </cell>
        </row>
        <row r="1442">
          <cell r="B1442" t="str">
            <v>YEC5375132Kedjeskydd</v>
          </cell>
          <cell r="C1442" t="str">
            <v>YEC5375132</v>
          </cell>
          <cell r="D1442" t="str">
            <v>2023-2024</v>
          </cell>
          <cell r="E1442">
            <v>15</v>
          </cell>
          <cell r="F1442" t="str">
            <v>0150</v>
          </cell>
          <cell r="G1442" t="str">
            <v>H001</v>
          </cell>
          <cell r="H1442" t="str">
            <v>Chain guard</v>
          </cell>
          <cell r="I1442" t="str">
            <v>Kedjeskydd</v>
          </cell>
          <cell r="K1442" t="str">
            <v>C8305738</v>
          </cell>
          <cell r="L1442" t="str">
            <v>C8305738</v>
          </cell>
        </row>
        <row r="1443">
          <cell r="B1443" t="str">
            <v>YEC5375132Kedjeskyddsfäste</v>
          </cell>
          <cell r="C1443" t="str">
            <v>YEC5375132</v>
          </cell>
          <cell r="D1443" t="str">
            <v>2023-2024</v>
          </cell>
          <cell r="E1443">
            <v>16</v>
          </cell>
          <cell r="F1443" t="str">
            <v>0160</v>
          </cell>
          <cell r="G1443" t="str">
            <v>H002</v>
          </cell>
          <cell r="H1443" t="str">
            <v>Chain guard bracket</v>
          </cell>
          <cell r="I1443" t="str">
            <v>Kedjeskyddsfäste</v>
          </cell>
          <cell r="K1443" t="str">
            <v>C8305749</v>
          </cell>
          <cell r="L1443" t="str">
            <v>C8305749</v>
          </cell>
        </row>
        <row r="1444">
          <cell r="B1444" t="str">
            <v>YEC5375132Framväxel</v>
          </cell>
          <cell r="C1444" t="str">
            <v>YEC5375132</v>
          </cell>
          <cell r="D1444" t="str">
            <v>2023-2024</v>
          </cell>
          <cell r="E1444">
            <v>17</v>
          </cell>
          <cell r="F1444" t="str">
            <v>0170</v>
          </cell>
          <cell r="G1444" t="str">
            <v>D003</v>
          </cell>
          <cell r="H1444" t="str">
            <v>Front Derailleur</v>
          </cell>
          <cell r="I1444" t="str">
            <v>Framväxel</v>
          </cell>
          <cell r="K1444" t="str">
            <v xml:space="preserve"> </v>
          </cell>
          <cell r="L1444" t="e">
            <v>#N/A</v>
          </cell>
        </row>
        <row r="1445">
          <cell r="B1445" t="str">
            <v>YEC5375132Bakväxel</v>
          </cell>
          <cell r="C1445" t="str">
            <v>YEC5375132</v>
          </cell>
          <cell r="D1445" t="str">
            <v>2023-2024</v>
          </cell>
          <cell r="E1445">
            <v>18</v>
          </cell>
          <cell r="F1445" t="str">
            <v>0180</v>
          </cell>
          <cell r="G1445" t="str">
            <v>D004</v>
          </cell>
          <cell r="H1445" t="str">
            <v>Rear Derailleur</v>
          </cell>
          <cell r="I1445" t="str">
            <v>Bakväxel</v>
          </cell>
          <cell r="K1445" t="str">
            <v>ASGC30017CADXLR</v>
          </cell>
          <cell r="L1445" t="str">
            <v>Kontakta SHIMANO</v>
          </cell>
        </row>
        <row r="1446">
          <cell r="B1446" t="str">
            <v>YEC5375132Kedja</v>
          </cell>
          <cell r="C1446" t="str">
            <v>YEC5375132</v>
          </cell>
          <cell r="D1446" t="str">
            <v>2023-2024</v>
          </cell>
          <cell r="E1446">
            <v>19</v>
          </cell>
          <cell r="F1446" t="str">
            <v>0190</v>
          </cell>
          <cell r="G1446" t="str">
            <v>E003</v>
          </cell>
          <cell r="H1446" t="str">
            <v xml:space="preserve">Chain </v>
          </cell>
          <cell r="I1446" t="str">
            <v>Kedja</v>
          </cell>
          <cell r="J1446" t="str">
            <v>C3405041-104  + link CHA 1S 105L RB Z610HXRB   KMC</v>
          </cell>
          <cell r="K1446" t="str">
            <v>C3405041-104</v>
          </cell>
          <cell r="L1446" t="str">
            <v>C3400038</v>
          </cell>
        </row>
        <row r="1447">
          <cell r="B1447" t="str">
            <v>YEC5375132Kassett</v>
          </cell>
          <cell r="C1447" t="str">
            <v>YEC5375132</v>
          </cell>
          <cell r="D1447" t="str">
            <v>2023-2024</v>
          </cell>
          <cell r="E1447">
            <v>20</v>
          </cell>
          <cell r="F1447" t="str">
            <v>0200</v>
          </cell>
          <cell r="G1447" t="str">
            <v>E004</v>
          </cell>
          <cell r="H1447" t="str">
            <v>Cassette Sprocket</v>
          </cell>
          <cell r="I1447" t="str">
            <v>Kassett</v>
          </cell>
          <cell r="J1447" t="str">
            <v>ASMGEAR20SU SPT SC20sv3/32" (INTERNAL HUB)</v>
          </cell>
          <cell r="K1447" t="str">
            <v>ASMGEAR16SU</v>
          </cell>
          <cell r="L1447" t="str">
            <v>Kontakta SHIMANO</v>
          </cell>
        </row>
        <row r="1448">
          <cell r="B1448" t="str">
            <v>YEC5375132Framhjul</v>
          </cell>
          <cell r="C1448" t="str">
            <v>YEC5375132</v>
          </cell>
          <cell r="D1448" t="str">
            <v>2023-2024</v>
          </cell>
          <cell r="E1448">
            <v>21</v>
          </cell>
          <cell r="F1448" t="str">
            <v>0210</v>
          </cell>
          <cell r="G1448" t="str">
            <v>F001</v>
          </cell>
          <cell r="H1448" t="str">
            <v>Front hub</v>
          </cell>
          <cell r="I1448" t="str">
            <v>Framhjul</v>
          </cell>
          <cell r="J1448" t="str">
            <v xml:space="preserve">C4305002 HUB FRONT ALLOY SOLID AXLE 36H </v>
          </cell>
          <cell r="K1448" t="str">
            <v>C4108237</v>
          </cell>
          <cell r="L1448" t="str">
            <v>BSP?</v>
          </cell>
        </row>
        <row r="1449">
          <cell r="B1449" t="str">
            <v>YEC5375132Bakhjul</v>
          </cell>
          <cell r="C1449" t="str">
            <v>YEC5375132</v>
          </cell>
          <cell r="D1449" t="str">
            <v>2023-2024</v>
          </cell>
          <cell r="E1449">
            <v>22</v>
          </cell>
          <cell r="F1449" t="str">
            <v>0220</v>
          </cell>
          <cell r="G1449" t="str">
            <v>F002</v>
          </cell>
          <cell r="H1449" t="str">
            <v>Rear hub</v>
          </cell>
          <cell r="I1449" t="str">
            <v>Bakhjul</v>
          </cell>
          <cell r="J1449" t="str">
            <v>ASGC30007CADXR (ASG7C30ADXR) HBRcb 36 H SILVER DX</v>
          </cell>
          <cell r="K1449" t="str">
            <v>C4208254</v>
          </cell>
          <cell r="L1449" t="str">
            <v>C4200381</v>
          </cell>
        </row>
        <row r="1450">
          <cell r="B1450" t="str">
            <v>YEC5375132Däck</v>
          </cell>
          <cell r="C1450" t="str">
            <v>YEC5375132</v>
          </cell>
          <cell r="D1450" t="str">
            <v>2023-2024</v>
          </cell>
          <cell r="E1450">
            <v>23</v>
          </cell>
          <cell r="F1450" t="str">
            <v>0230</v>
          </cell>
          <cell r="G1450" t="str">
            <v>F003</v>
          </cell>
          <cell r="H1450" t="str">
            <v>Tire</v>
          </cell>
          <cell r="I1450" t="str">
            <v>Däck</v>
          </cell>
          <cell r="J1450" t="str">
            <v>C4906139 40-622 BLACK Duramax Regular  H-480 (AP: W/O</v>
          </cell>
          <cell r="K1450" t="str">
            <v>C4906455</v>
          </cell>
          <cell r="L1450" t="str">
            <v>C4901463</v>
          </cell>
        </row>
        <row r="1451">
          <cell r="B1451" t="str">
            <v>YEC5375132Skärmar set</v>
          </cell>
          <cell r="C1451" t="str">
            <v>YEC5375132</v>
          </cell>
          <cell r="D1451" t="str">
            <v>2023-2024</v>
          </cell>
          <cell r="E1451">
            <v>24</v>
          </cell>
          <cell r="F1451" t="str">
            <v>0240</v>
          </cell>
          <cell r="G1451" t="str">
            <v>H003</v>
          </cell>
          <cell r="H1451" t="str">
            <v xml:space="preserve">Mudguard front   </v>
          </cell>
          <cell r="I1451" t="str">
            <v>Skärmar set</v>
          </cell>
          <cell r="K1451" t="str">
            <v>C8256303-BK</v>
          </cell>
          <cell r="L1451" t="str">
            <v>C8256299-BK / C8256303-BK</v>
          </cell>
        </row>
        <row r="1452">
          <cell r="B1452" t="str">
            <v>YEC5375132Pakethållare</v>
          </cell>
          <cell r="C1452" t="str">
            <v>YEC5375132</v>
          </cell>
          <cell r="D1452" t="str">
            <v>2023-2024</v>
          </cell>
          <cell r="E1452">
            <v>25</v>
          </cell>
          <cell r="F1452" t="str">
            <v>0250</v>
          </cell>
          <cell r="G1452" t="str">
            <v>H004</v>
          </cell>
          <cell r="H1452" t="str">
            <v>Carrier</v>
          </cell>
          <cell r="I1452" t="str">
            <v>Pakethållare</v>
          </cell>
          <cell r="K1452" t="str">
            <v>C8205741</v>
          </cell>
          <cell r="L1452" t="str">
            <v>C8205741</v>
          </cell>
        </row>
        <row r="1453">
          <cell r="B1453" t="str">
            <v>YEC5375132Sadel</v>
          </cell>
          <cell r="C1453" t="str">
            <v>YEC5375132</v>
          </cell>
          <cell r="D1453" t="str">
            <v>2023-2024</v>
          </cell>
          <cell r="E1453">
            <v>26</v>
          </cell>
          <cell r="F1453" t="str">
            <v>0260</v>
          </cell>
          <cell r="G1453" t="str">
            <v>G001</v>
          </cell>
          <cell r="H1453" t="str">
            <v>Saddle</v>
          </cell>
          <cell r="I1453" t="str">
            <v>Sadel</v>
          </cell>
          <cell r="K1453" t="str">
            <v>C7105989</v>
          </cell>
          <cell r="L1453" t="str">
            <v>C7100596</v>
          </cell>
        </row>
        <row r="1454">
          <cell r="B1454" t="str">
            <v>YEC5375132Sadelstolpe</v>
          </cell>
          <cell r="C1454" t="str">
            <v>YEC5375132</v>
          </cell>
          <cell r="D1454" t="str">
            <v>2023-2024</v>
          </cell>
          <cell r="E1454">
            <v>27</v>
          </cell>
          <cell r="F1454" t="str">
            <v>0270</v>
          </cell>
          <cell r="G1454" t="str">
            <v>G002</v>
          </cell>
          <cell r="H1454" t="str">
            <v>Seatpost</v>
          </cell>
          <cell r="I1454" t="str">
            <v>Sadelstolpe</v>
          </cell>
          <cell r="J1454" t="str">
            <v>C7205256 STD 27.2X300 SILVER</v>
          </cell>
          <cell r="K1454" t="str">
            <v>C7205260</v>
          </cell>
          <cell r="L1454" t="str">
            <v>C7200053</v>
          </cell>
        </row>
        <row r="1455">
          <cell r="B1455" t="str">
            <v>YEC5375132Sadelrörsklämma</v>
          </cell>
          <cell r="C1455" t="str">
            <v>YEC5375132</v>
          </cell>
          <cell r="D1455" t="str">
            <v>2023-2024</v>
          </cell>
          <cell r="E1455">
            <v>28</v>
          </cell>
          <cell r="F1455" t="str">
            <v>0280</v>
          </cell>
          <cell r="G1455" t="str">
            <v>G003</v>
          </cell>
          <cell r="H1455" t="str">
            <v>Seat Clamp</v>
          </cell>
          <cell r="I1455" t="str">
            <v>Sadelrörsklämma</v>
          </cell>
          <cell r="K1455" t="str">
            <v>C7305002</v>
          </cell>
          <cell r="L1455" t="str">
            <v>C7300027-318</v>
          </cell>
        </row>
        <row r="1456">
          <cell r="B1456" t="str">
            <v>YEC5375132Framlampa</v>
          </cell>
          <cell r="C1456" t="str">
            <v>YEC5375132</v>
          </cell>
          <cell r="D1456" t="str">
            <v>2023-2024</v>
          </cell>
          <cell r="E1456">
            <v>29</v>
          </cell>
          <cell r="F1456" t="str">
            <v>0290</v>
          </cell>
          <cell r="G1456" t="str">
            <v>H005</v>
          </cell>
          <cell r="H1456" t="str">
            <v>Front light</v>
          </cell>
          <cell r="I1456" t="str">
            <v>Framlampa</v>
          </cell>
          <cell r="J1456" t="str">
            <v>C8025221 Front light Breeze Evo without ss bracket, Classic chrome, 0,5W LED, 15 lux, Waterproof IP44 w 65 cm cable</v>
          </cell>
          <cell r="K1456" t="str">
            <v>C8015300</v>
          </cell>
          <cell r="L1456" t="str">
            <v>C8015300</v>
          </cell>
        </row>
        <row r="1457">
          <cell r="B1457" t="str">
            <v>YEC5375132Baklampa</v>
          </cell>
          <cell r="C1457" t="str">
            <v>YEC5375132</v>
          </cell>
          <cell r="D1457" t="str">
            <v>2023-2024</v>
          </cell>
          <cell r="E1457">
            <v>30</v>
          </cell>
          <cell r="F1457" t="str">
            <v>0300</v>
          </cell>
          <cell r="G1457" t="str">
            <v>H006</v>
          </cell>
          <cell r="H1457" t="str">
            <v>Light, Rear</v>
          </cell>
          <cell r="I1457" t="str">
            <v>Baklampa</v>
          </cell>
          <cell r="K1457" t="str">
            <v>C8015216</v>
          </cell>
          <cell r="L1457" t="str">
            <v>BSP?</v>
          </cell>
        </row>
        <row r="1458">
          <cell r="B1458" t="str">
            <v>YEC5375132Låssats</v>
          </cell>
          <cell r="C1458" t="str">
            <v>YEC5375132</v>
          </cell>
          <cell r="D1458" t="str">
            <v>2023-2024</v>
          </cell>
          <cell r="E1458">
            <v>31</v>
          </cell>
          <cell r="F1458" t="str">
            <v>0310</v>
          </cell>
          <cell r="G1458" t="str">
            <v>H007</v>
          </cell>
          <cell r="H1458" t="str">
            <v>Lock</v>
          </cell>
          <cell r="I1458" t="str">
            <v>Låssats</v>
          </cell>
          <cell r="K1458" t="str">
            <v>C8405096</v>
          </cell>
          <cell r="L1458" t="str">
            <v>C8405096</v>
          </cell>
        </row>
        <row r="1459">
          <cell r="B1459" t="str">
            <v>YEC5375132Stöd</v>
          </cell>
          <cell r="C1459" t="str">
            <v>YEC5375132</v>
          </cell>
          <cell r="D1459" t="str">
            <v>2023-2024</v>
          </cell>
          <cell r="E1459">
            <v>32</v>
          </cell>
          <cell r="F1459" t="str">
            <v>0320</v>
          </cell>
          <cell r="G1459" t="str">
            <v>H008</v>
          </cell>
          <cell r="H1459" t="str">
            <v>Kick stand</v>
          </cell>
          <cell r="I1459" t="str">
            <v>Stöd</v>
          </cell>
          <cell r="K1459" t="str">
            <v>C8105224</v>
          </cell>
          <cell r="L1459" t="str">
            <v>C8105224</v>
          </cell>
        </row>
        <row r="1460">
          <cell r="B1460" t="str">
            <v>YEC5375132Korg</v>
          </cell>
          <cell r="C1460" t="str">
            <v>YEC5375132</v>
          </cell>
          <cell r="D1460" t="str">
            <v>2023-2024</v>
          </cell>
          <cell r="E1460">
            <v>33</v>
          </cell>
          <cell r="F1460" t="str">
            <v>0330</v>
          </cell>
          <cell r="G1460" t="str">
            <v>H009</v>
          </cell>
          <cell r="H1460" t="str">
            <v>Basket / Fr carrier</v>
          </cell>
          <cell r="I1460" t="str">
            <v>Korg</v>
          </cell>
          <cell r="J1460" t="str">
            <v>C8605001-G black steel</v>
          </cell>
          <cell r="K1460" t="str">
            <v>C8605198</v>
          </cell>
          <cell r="L1460" t="str">
            <v>C8600016</v>
          </cell>
        </row>
        <row r="1461">
          <cell r="B1461" t="str">
            <v>YEC5375132Pedaler</v>
          </cell>
          <cell r="C1461" t="str">
            <v>YEC5375132</v>
          </cell>
          <cell r="D1461" t="str">
            <v>2023-2024</v>
          </cell>
          <cell r="E1461">
            <v>34</v>
          </cell>
          <cell r="F1461" t="str">
            <v>0340</v>
          </cell>
          <cell r="G1461" t="str">
            <v>E005</v>
          </cell>
          <cell r="H1461" t="str">
            <v xml:space="preserve">Pedal </v>
          </cell>
          <cell r="I1461" t="str">
            <v>Pedaler</v>
          </cell>
          <cell r="J1461" t="str">
            <v>C3505317 STANDARD BK/GR9/16"</v>
          </cell>
          <cell r="K1461" t="str">
            <v>C3505208</v>
          </cell>
          <cell r="L1461" t="str">
            <v>C3500059</v>
          </cell>
        </row>
        <row r="1462">
          <cell r="B1462" t="str">
            <v>YEC5375132Motor</v>
          </cell>
          <cell r="C1462" t="str">
            <v>YEC5375132</v>
          </cell>
          <cell r="D1462" t="str">
            <v>2023-2024</v>
          </cell>
          <cell r="E1462">
            <v>35</v>
          </cell>
          <cell r="F1462" t="str">
            <v>0350</v>
          </cell>
          <cell r="G1462" t="str">
            <v>J001</v>
          </cell>
          <cell r="H1462" t="str">
            <v>DRIVE UNIT:</v>
          </cell>
          <cell r="I1462" t="str">
            <v>Motor</v>
          </cell>
          <cell r="K1462" t="str">
            <v>C8705099-03</v>
          </cell>
          <cell r="L1462" t="str">
            <v>Kontakta BOSCH</v>
          </cell>
        </row>
        <row r="1463">
          <cell r="B1463" t="str">
            <v>YEC5375132Display</v>
          </cell>
          <cell r="C1463" t="str">
            <v>YEC5375132</v>
          </cell>
          <cell r="D1463" t="str">
            <v>2023-2024</v>
          </cell>
          <cell r="E1463">
            <v>36</v>
          </cell>
          <cell r="F1463" t="str">
            <v>0360</v>
          </cell>
          <cell r="G1463" t="str">
            <v>J004</v>
          </cell>
          <cell r="H1463" t="str">
            <v>DISPLAY:</v>
          </cell>
          <cell r="I1463" t="str">
            <v>Display</v>
          </cell>
          <cell r="K1463" t="str">
            <v>C8705072-11-P</v>
          </cell>
          <cell r="L1463" t="str">
            <v>Kontakta BOSCH / PURION</v>
          </cell>
        </row>
        <row r="1464">
          <cell r="B1464" t="str">
            <v>YEC5375132EB-Bus kabel</v>
          </cell>
          <cell r="C1464" t="str">
            <v>YEC5375132</v>
          </cell>
          <cell r="D1464" t="str">
            <v>2023-2024</v>
          </cell>
          <cell r="E1464">
            <v>37</v>
          </cell>
          <cell r="F1464" t="str">
            <v>0370</v>
          </cell>
          <cell r="G1464" t="str">
            <v>J005</v>
          </cell>
          <cell r="H1464" t="str">
            <v>EB-BUS CABLE:</v>
          </cell>
          <cell r="I1464" t="str">
            <v>EB-Bus kabel</v>
          </cell>
          <cell r="K1464" t="str">
            <v>BOSCH</v>
          </cell>
          <cell r="L1464" t="str">
            <v>Kontakta BOSCH</v>
          </cell>
        </row>
        <row r="1465">
          <cell r="B1465" t="str">
            <v>YEC5375132Motorkabel</v>
          </cell>
          <cell r="C1465" t="str">
            <v>YEC5375132</v>
          </cell>
          <cell r="D1465" t="str">
            <v>2023-2024</v>
          </cell>
          <cell r="E1465">
            <v>38</v>
          </cell>
          <cell r="F1465" t="str">
            <v>0380</v>
          </cell>
          <cell r="G1465" t="str">
            <v>J006</v>
          </cell>
          <cell r="H1465" t="str">
            <v>POWER CABLE:</v>
          </cell>
          <cell r="I1465" t="str">
            <v>Motorkabel</v>
          </cell>
          <cell r="K1465" t="str">
            <v>C8705059-RT</v>
          </cell>
          <cell r="L1465" t="str">
            <v>Kontakta BOSCH</v>
          </cell>
        </row>
        <row r="1466">
          <cell r="B1466" t="str">
            <v>YEC5375132Kabel framlampa</v>
          </cell>
          <cell r="C1466" t="str">
            <v>YEC5375132</v>
          </cell>
          <cell r="D1466" t="str">
            <v>2023-2024</v>
          </cell>
          <cell r="E1466">
            <v>39</v>
          </cell>
          <cell r="F1466" t="str">
            <v>0390</v>
          </cell>
          <cell r="G1466" t="str">
            <v>J007</v>
          </cell>
          <cell r="H1466" t="str">
            <v>F. LIGHT CABLE:</v>
          </cell>
          <cell r="I1466" t="str">
            <v>Kabel framlampa</v>
          </cell>
          <cell r="K1466" t="str">
            <v>C8705059-FL</v>
          </cell>
          <cell r="L1466" t="str">
            <v>Kontakta BOSCH</v>
          </cell>
        </row>
        <row r="1467">
          <cell r="B1467" t="str">
            <v>YEC5375132Kabel baklampa</v>
          </cell>
          <cell r="C1467" t="str">
            <v>YEC5375132</v>
          </cell>
          <cell r="D1467" t="str">
            <v>2023-2024</v>
          </cell>
          <cell r="E1467">
            <v>40</v>
          </cell>
          <cell r="F1467" t="str">
            <v>0400</v>
          </cell>
          <cell r="G1467" t="str">
            <v>J008</v>
          </cell>
          <cell r="H1467" t="str">
            <v>R. LIGHT CABLE:</v>
          </cell>
          <cell r="I1467" t="str">
            <v>Kabel baklampa</v>
          </cell>
          <cell r="J1467" t="str">
            <v>Included in the battery</v>
          </cell>
          <cell r="K1467" t="str">
            <v>C8705059-RL</v>
          </cell>
          <cell r="L1467" t="str">
            <v>Kontakta BOSCH</v>
          </cell>
        </row>
        <row r="1468">
          <cell r="B1468" t="str">
            <v>YEC5375132Hastighetssensor</v>
          </cell>
          <cell r="C1468" t="str">
            <v>YEC5375132</v>
          </cell>
          <cell r="D1468" t="str">
            <v>2023-2024</v>
          </cell>
          <cell r="E1468">
            <v>41</v>
          </cell>
          <cell r="F1468" t="str">
            <v>0410</v>
          </cell>
          <cell r="G1468" t="str">
            <v>J009</v>
          </cell>
          <cell r="H1468" t="str">
            <v>SPEED SENSOR:</v>
          </cell>
          <cell r="I1468" t="str">
            <v>Hastighetssensor</v>
          </cell>
          <cell r="J1468" t="str">
            <v>C8705068-1-04-11, DETECTING WHEEL RPM, CABLE LENGTH:70mm</v>
          </cell>
          <cell r="K1468" t="str">
            <v>C8705099-07</v>
          </cell>
          <cell r="L1468" t="str">
            <v>Kontakta BOSCH</v>
          </cell>
        </row>
        <row r="1469">
          <cell r="B1469" t="str">
            <v>YEC5375132Batteri</v>
          </cell>
          <cell r="C1469" t="str">
            <v>YEC5375132</v>
          </cell>
          <cell r="D1469" t="str">
            <v>2023-2024</v>
          </cell>
          <cell r="E1469">
            <v>42</v>
          </cell>
          <cell r="F1469" t="str">
            <v>0420</v>
          </cell>
          <cell r="G1469" t="str">
            <v>J002</v>
          </cell>
          <cell r="H1469" t="str">
            <v>BATTERY:</v>
          </cell>
          <cell r="I1469" t="str">
            <v>Batteri</v>
          </cell>
          <cell r="K1469" t="str">
            <v>C8705087-01-300</v>
          </cell>
          <cell r="L1469" t="str">
            <v>Kontakta BOSCH / POWER PACK 300W</v>
          </cell>
        </row>
        <row r="1470">
          <cell r="B1470" t="str">
            <v>YEC5375132Batterihållare</v>
          </cell>
          <cell r="C1470" t="str">
            <v>YEC5375132</v>
          </cell>
          <cell r="D1470" t="str">
            <v>2023-2024</v>
          </cell>
          <cell r="E1470">
            <v>43</v>
          </cell>
          <cell r="F1470" t="str">
            <v>0430</v>
          </cell>
          <cell r="G1470" t="str">
            <v>J003</v>
          </cell>
          <cell r="H1470" t="str">
            <v>BATTERY HOLDER/Slider</v>
          </cell>
          <cell r="I1470" t="str">
            <v>Batterihållare</v>
          </cell>
          <cell r="K1470" t="str">
            <v>C8705087-06-1</v>
          </cell>
          <cell r="L1470" t="str">
            <v>Kontakta BOSCH</v>
          </cell>
        </row>
        <row r="1471">
          <cell r="B1471" t="str">
            <v>YEC5375132Batteriladdare</v>
          </cell>
          <cell r="C1471" t="str">
            <v>YEC5375132</v>
          </cell>
          <cell r="D1471" t="str">
            <v>2023-2024</v>
          </cell>
          <cell r="E1471">
            <v>44</v>
          </cell>
          <cell r="F1471" t="str">
            <v>0440</v>
          </cell>
          <cell r="G1471" t="str">
            <v>J010</v>
          </cell>
          <cell r="H1471" t="str">
            <v>CHARGER:</v>
          </cell>
          <cell r="I1471" t="str">
            <v>Batteriladdare</v>
          </cell>
          <cell r="J1471" t="str">
            <v>C8705058-02, (CHARGER 2A    # NO:CZ2AG2JE7)  CHARGER FOR PHYLION BATTERY UART</v>
          </cell>
          <cell r="K1471" t="str">
            <v>C8705070-02-2A</v>
          </cell>
          <cell r="L1471" t="str">
            <v>Kontakta BOSCH</v>
          </cell>
        </row>
        <row r="1472">
          <cell r="B1472" t="str">
            <v>YEC5375132Kontrollbox</v>
          </cell>
          <cell r="C1472" t="str">
            <v>YEC5375132</v>
          </cell>
          <cell r="D1472" t="str">
            <v>2023-2024</v>
          </cell>
          <cell r="E1472">
            <v>45</v>
          </cell>
          <cell r="F1472" t="str">
            <v>0450</v>
          </cell>
          <cell r="G1472" t="str">
            <v>J011</v>
          </cell>
          <cell r="H1472" t="str">
            <v>Controller</v>
          </cell>
          <cell r="I1472" t="str">
            <v>Kontrollbox</v>
          </cell>
          <cell r="J1472" t="str">
            <v>included into the motor</v>
          </cell>
          <cell r="K1472" t="str">
            <v>BOSCH</v>
          </cell>
          <cell r="L1472" t="str">
            <v>Kontakta BOSCH</v>
          </cell>
        </row>
        <row r="1473">
          <cell r="B1473" t="str">
            <v>YEC5375132Växelöra</v>
          </cell>
          <cell r="C1473" t="str">
            <v>YEC5375132</v>
          </cell>
          <cell r="D1473" t="str">
            <v>2023-2024</v>
          </cell>
          <cell r="E1473">
            <v>46</v>
          </cell>
          <cell r="F1473" t="str">
            <v>0460</v>
          </cell>
          <cell r="G1473" t="str">
            <v>D005</v>
          </cell>
          <cell r="H1473" t="str">
            <v>Gear hanger</v>
          </cell>
          <cell r="I1473" t="str">
            <v>Växelöra</v>
          </cell>
          <cell r="L1473" t="e">
            <v>#N/A</v>
          </cell>
        </row>
        <row r="1474">
          <cell r="B1474" t="str">
            <v>YEC5375531RAM</v>
          </cell>
          <cell r="C1474" t="str">
            <v>YEC5375531</v>
          </cell>
          <cell r="D1474" t="str">
            <v>2023-2024</v>
          </cell>
          <cell r="E1474">
            <v>1</v>
          </cell>
          <cell r="F1474" t="str">
            <v>0010</v>
          </cell>
          <cell r="G1474" t="str">
            <v>A001</v>
          </cell>
          <cell r="H1474" t="str">
            <v>PAINTED FRAME</v>
          </cell>
          <cell r="I1474" t="str">
            <v>RAM</v>
          </cell>
          <cell r="K1474" t="str">
            <v>C1307787-550</v>
          </cell>
          <cell r="L1474" t="e">
            <v>#N/A</v>
          </cell>
        </row>
        <row r="1475">
          <cell r="B1475" t="str">
            <v>YEC5375531Framgaffel</v>
          </cell>
          <cell r="C1475" t="str">
            <v>YEC5375531</v>
          </cell>
          <cell r="D1475" t="str">
            <v>2023-2024</v>
          </cell>
          <cell r="E1475">
            <v>2</v>
          </cell>
          <cell r="F1475" t="str">
            <v>0020</v>
          </cell>
          <cell r="G1475" t="str">
            <v>A002</v>
          </cell>
          <cell r="H1475" t="str">
            <v>PAINTED FORK</v>
          </cell>
          <cell r="I1475" t="str">
            <v>Framgaffel</v>
          </cell>
          <cell r="J1475" t="str">
            <v>C1605443-193 FF 28 ST 1"1/8 Bi 30 37 w hole</v>
          </cell>
          <cell r="K1475" t="str">
            <v>C1625385-244-BK</v>
          </cell>
          <cell r="L1475" t="e">
            <v>#N/A</v>
          </cell>
        </row>
        <row r="1476">
          <cell r="B1476" t="str">
            <v>YEC5375531Styrlager</v>
          </cell>
          <cell r="C1476" t="str">
            <v>YEC5375531</v>
          </cell>
          <cell r="D1476" t="str">
            <v>2023-2024</v>
          </cell>
          <cell r="E1476">
            <v>3</v>
          </cell>
          <cell r="F1476" t="str">
            <v>0030</v>
          </cell>
          <cell r="G1476" t="str">
            <v>B001</v>
          </cell>
          <cell r="H1476" t="str">
            <v>Head Set</v>
          </cell>
          <cell r="I1476" t="str">
            <v>Styrlager</v>
          </cell>
          <cell r="J1476" t="str">
            <v>C2105002 VP-MH305C SEMI INTEGR, ED BLACK O/S  SH = 20mm</v>
          </cell>
          <cell r="K1476" t="str">
            <v>C2105256</v>
          </cell>
          <cell r="L1476" t="str">
            <v>C2105256</v>
          </cell>
        </row>
        <row r="1477">
          <cell r="B1477" t="str">
            <v xml:space="preserve">YEC5375531Styrstam </v>
          </cell>
          <cell r="C1477" t="str">
            <v>YEC5375531</v>
          </cell>
          <cell r="D1477" t="str">
            <v>2023-2024</v>
          </cell>
          <cell r="E1477">
            <v>4</v>
          </cell>
          <cell r="F1477" t="str">
            <v>0040</v>
          </cell>
          <cell r="G1477" t="str">
            <v>B002</v>
          </cell>
          <cell r="H1477" t="str">
            <v>Handlebar Stem</v>
          </cell>
          <cell r="I1477" t="str">
            <v xml:space="preserve">Styrstam </v>
          </cell>
          <cell r="J1477" t="str">
            <v>C2205360-090 H/L 25.4X90/130 MTS-AD2 HIGH POL</v>
          </cell>
          <cell r="K1477" t="str">
            <v>C2205585-090</v>
          </cell>
          <cell r="L1477" t="str">
            <v>C2205585-090</v>
          </cell>
        </row>
        <row r="1478">
          <cell r="B1478" t="str">
            <v>YEC5375531Styre</v>
          </cell>
          <cell r="C1478" t="str">
            <v>YEC5375531</v>
          </cell>
          <cell r="D1478" t="str">
            <v>2023-2024</v>
          </cell>
          <cell r="E1478">
            <v>5</v>
          </cell>
          <cell r="F1478" t="str">
            <v>0050</v>
          </cell>
          <cell r="G1478" t="str">
            <v>B003</v>
          </cell>
          <cell r="H1478" t="str">
            <v>Handelbar</v>
          </cell>
          <cell r="I1478" t="str">
            <v>Styre</v>
          </cell>
          <cell r="J1478" t="str">
            <v xml:space="preserve">C2305480 HB ALsvhp 600 25.4 2.6 NR-AL29  </v>
          </cell>
          <cell r="K1478" t="str">
            <v>C2306074</v>
          </cell>
          <cell r="L1478" t="str">
            <v>C2306074</v>
          </cell>
        </row>
        <row r="1479">
          <cell r="B1479" t="str">
            <v>YEC5375531Bromsgrepp H</v>
          </cell>
          <cell r="C1479" t="str">
            <v>YEC5375531</v>
          </cell>
          <cell r="D1479" t="str">
            <v>2023-2024</v>
          </cell>
          <cell r="E1479">
            <v>6</v>
          </cell>
          <cell r="F1479" t="str">
            <v>0060</v>
          </cell>
          <cell r="G1479" t="str">
            <v>C002</v>
          </cell>
          <cell r="H1479" t="str">
            <v>Brake Lever R</v>
          </cell>
          <cell r="I1479" t="str">
            <v>Bromsgrepp H</v>
          </cell>
          <cell r="K1479" t="str">
            <v>EMPTY</v>
          </cell>
          <cell r="L1479" t="e">
            <v>#N/A</v>
          </cell>
        </row>
        <row r="1480">
          <cell r="B1480" t="str">
            <v>YEC5375531Bromsgrepp V</v>
          </cell>
          <cell r="C1480" t="str">
            <v>YEC5375531</v>
          </cell>
          <cell r="D1480" t="str">
            <v>2023-2024</v>
          </cell>
          <cell r="E1480">
            <v>7</v>
          </cell>
          <cell r="F1480" t="str">
            <v>0070</v>
          </cell>
          <cell r="G1480" t="str">
            <v>C001</v>
          </cell>
          <cell r="H1480" t="str">
            <v>Brake Lever L</v>
          </cell>
          <cell r="I1480" t="str">
            <v>Bromsgrepp V</v>
          </cell>
          <cell r="J1480" t="str">
            <v>C6505049 BLL ALsvPLbk VB U 4F BL39AP</v>
          </cell>
          <cell r="K1480" t="str">
            <v>Shimano</v>
          </cell>
          <cell r="L1480" t="str">
            <v>Kontakta SHIMANO</v>
          </cell>
        </row>
        <row r="1481">
          <cell r="B1481" t="str">
            <v>YEC5375531Växelreglage H</v>
          </cell>
          <cell r="C1481" t="str">
            <v>YEC5375531</v>
          </cell>
          <cell r="D1481" t="str">
            <v>2023-2024</v>
          </cell>
          <cell r="E1481">
            <v>8</v>
          </cell>
          <cell r="F1481" t="str">
            <v>0080</v>
          </cell>
          <cell r="G1481" t="str">
            <v>D002</v>
          </cell>
          <cell r="H1481" t="str">
            <v>Shift Lever R</v>
          </cell>
          <cell r="I1481" t="str">
            <v>Växelreglage H</v>
          </cell>
          <cell r="J1481" t="str">
            <v>C5105092 SHIFT LEVER, SL-C3000-7, NEXUS, REVO SHIFTER, 2320MM INNER, W/O OUTER FOR CJ-NX40(FOR SCANDINAVIAN), BLACK, BULK</v>
          </cell>
          <cell r="K1481" t="str">
            <v>C5105092</v>
          </cell>
          <cell r="L1481" t="str">
            <v>Kontakta SHIMANO</v>
          </cell>
        </row>
        <row r="1482">
          <cell r="B1482" t="str">
            <v>YEC5375531Växelreglage V</v>
          </cell>
          <cell r="C1482" t="str">
            <v>YEC5375531</v>
          </cell>
          <cell r="D1482" t="str">
            <v>2023-2024</v>
          </cell>
          <cell r="E1482">
            <v>9</v>
          </cell>
          <cell r="F1482" t="str">
            <v>0090</v>
          </cell>
          <cell r="G1482" t="str">
            <v>D001</v>
          </cell>
          <cell r="H1482" t="str">
            <v>Shift Lever L</v>
          </cell>
          <cell r="I1482" t="str">
            <v>Växelreglage V</v>
          </cell>
          <cell r="L1482" t="e">
            <v>#N/A</v>
          </cell>
        </row>
        <row r="1483">
          <cell r="B1483" t="str">
            <v>YEC5375531Handtag par</v>
          </cell>
          <cell r="C1483" t="str">
            <v>YEC5375531</v>
          </cell>
          <cell r="D1483" t="str">
            <v>2023-2024</v>
          </cell>
          <cell r="E1483">
            <v>10</v>
          </cell>
          <cell r="F1483" t="str">
            <v>0100</v>
          </cell>
          <cell r="G1483" t="str">
            <v>B004</v>
          </cell>
          <cell r="H1483" t="str">
            <v>Grip R</v>
          </cell>
          <cell r="I1483" t="str">
            <v>Handtag par</v>
          </cell>
          <cell r="J1483" t="str">
            <v xml:space="preserve">C2505484  HERRMANS 84A ERGO TPE 90MM  </v>
          </cell>
          <cell r="K1483" t="str">
            <v>C2505528</v>
          </cell>
          <cell r="L1483" t="str">
            <v>C2500057</v>
          </cell>
        </row>
        <row r="1484">
          <cell r="B1484" t="str">
            <v>YEC5375531Frambroms</v>
          </cell>
          <cell r="C1484" t="str">
            <v>YEC5375531</v>
          </cell>
          <cell r="D1484" t="str">
            <v>2023-2024</v>
          </cell>
          <cell r="E1484">
            <v>11</v>
          </cell>
          <cell r="F1484" t="str">
            <v>0110</v>
          </cell>
          <cell r="G1484" t="str">
            <v>C003</v>
          </cell>
          <cell r="H1484" t="str">
            <v xml:space="preserve">Brake front </v>
          </cell>
          <cell r="I1484" t="str">
            <v>Frambroms</v>
          </cell>
          <cell r="K1484" t="str">
            <v>AMT200KLFPRX100</v>
          </cell>
          <cell r="L1484" t="str">
            <v>Kontakta SHIMANO</v>
          </cell>
        </row>
        <row r="1485">
          <cell r="B1485" t="str">
            <v>YEC5375531Bakbroms</v>
          </cell>
          <cell r="C1485" t="str">
            <v>YEC5375531</v>
          </cell>
          <cell r="D1485" t="str">
            <v>2023-2024</v>
          </cell>
          <cell r="E1485">
            <v>12</v>
          </cell>
          <cell r="F1485" t="str">
            <v>0120</v>
          </cell>
          <cell r="G1485" t="str">
            <v>C004</v>
          </cell>
          <cell r="H1485" t="str">
            <v>Brake rear</v>
          </cell>
          <cell r="I1485" t="str">
            <v>Bakbroms</v>
          </cell>
          <cell r="K1485" t="str">
            <v>Fotbroms</v>
          </cell>
          <cell r="L1485" t="str">
            <v>Kontakta SHIMANO</v>
          </cell>
        </row>
        <row r="1486">
          <cell r="B1486" t="str">
            <v>YEC5375531Vevlager</v>
          </cell>
          <cell r="C1486" t="str">
            <v>YEC5375531</v>
          </cell>
          <cell r="D1486" t="str">
            <v>2023-2024</v>
          </cell>
          <cell r="E1486">
            <v>13</v>
          </cell>
          <cell r="F1486" t="str">
            <v>0130</v>
          </cell>
          <cell r="G1486" t="str">
            <v>E001</v>
          </cell>
          <cell r="H1486" t="str">
            <v xml:space="preserve">BB-set </v>
          </cell>
          <cell r="I1486" t="str">
            <v>Vevlager</v>
          </cell>
          <cell r="K1486" t="str">
            <v>Ingår i motorn</v>
          </cell>
          <cell r="L1486" t="str">
            <v>Ingår i motorn</v>
          </cell>
        </row>
        <row r="1487">
          <cell r="B1487" t="str">
            <v>YEC5375531Vevparti</v>
          </cell>
          <cell r="C1487" t="str">
            <v>YEC5375531</v>
          </cell>
          <cell r="D1487" t="str">
            <v>2023-2024</v>
          </cell>
          <cell r="E1487">
            <v>14</v>
          </cell>
          <cell r="F1487" t="str">
            <v>0140</v>
          </cell>
          <cell r="G1487" t="str">
            <v>E002</v>
          </cell>
          <cell r="H1487" t="str">
            <v>Front Chainwheel</v>
          </cell>
          <cell r="I1487" t="str">
            <v>Vevparti</v>
          </cell>
          <cell r="J1487" t="str">
            <v>Bosch</v>
          </cell>
          <cell r="K1487" t="str">
            <v>C3305918-170</v>
          </cell>
          <cell r="L1487" t="str">
            <v>C3305918-170</v>
          </cell>
        </row>
        <row r="1488">
          <cell r="B1488" t="str">
            <v>YEC5375531Kedjeskydd</v>
          </cell>
          <cell r="C1488" t="str">
            <v>YEC5375531</v>
          </cell>
          <cell r="D1488" t="str">
            <v>2023-2024</v>
          </cell>
          <cell r="E1488">
            <v>15</v>
          </cell>
          <cell r="F1488" t="str">
            <v>0150</v>
          </cell>
          <cell r="G1488" t="str">
            <v>H001</v>
          </cell>
          <cell r="H1488" t="str">
            <v>Chain guard</v>
          </cell>
          <cell r="I1488" t="str">
            <v>Kedjeskydd</v>
          </cell>
          <cell r="K1488" t="str">
            <v>C8305738</v>
          </cell>
          <cell r="L1488" t="str">
            <v>C8305738</v>
          </cell>
        </row>
        <row r="1489">
          <cell r="B1489" t="str">
            <v>YEC5375531Kedjeskyddsfäste</v>
          </cell>
          <cell r="C1489" t="str">
            <v>YEC5375531</v>
          </cell>
          <cell r="D1489" t="str">
            <v>2023-2024</v>
          </cell>
          <cell r="E1489">
            <v>16</v>
          </cell>
          <cell r="F1489" t="str">
            <v>0160</v>
          </cell>
          <cell r="G1489" t="str">
            <v>H002</v>
          </cell>
          <cell r="H1489" t="str">
            <v>Chain guard bracket</v>
          </cell>
          <cell r="I1489" t="str">
            <v>Kedjeskyddsfäste</v>
          </cell>
          <cell r="K1489" t="str">
            <v>C8305749</v>
          </cell>
          <cell r="L1489" t="str">
            <v>C8305749</v>
          </cell>
        </row>
        <row r="1490">
          <cell r="B1490" t="str">
            <v>YEC5375531Framväxel</v>
          </cell>
          <cell r="C1490" t="str">
            <v>YEC5375531</v>
          </cell>
          <cell r="D1490" t="str">
            <v>2023-2024</v>
          </cell>
          <cell r="E1490">
            <v>17</v>
          </cell>
          <cell r="F1490" t="str">
            <v>0170</v>
          </cell>
          <cell r="G1490" t="str">
            <v>D003</v>
          </cell>
          <cell r="H1490" t="str">
            <v>Front Derailleur</v>
          </cell>
          <cell r="I1490" t="str">
            <v>Framväxel</v>
          </cell>
          <cell r="K1490" t="str">
            <v xml:space="preserve"> </v>
          </cell>
          <cell r="L1490" t="e">
            <v>#N/A</v>
          </cell>
        </row>
        <row r="1491">
          <cell r="B1491" t="str">
            <v>YEC5375531Bakväxel</v>
          </cell>
          <cell r="C1491" t="str">
            <v>YEC5375531</v>
          </cell>
          <cell r="D1491" t="str">
            <v>2023-2024</v>
          </cell>
          <cell r="E1491">
            <v>18</v>
          </cell>
          <cell r="F1491" t="str">
            <v>0180</v>
          </cell>
          <cell r="G1491" t="str">
            <v>D004</v>
          </cell>
          <cell r="H1491" t="str">
            <v>Rear Derailleur</v>
          </cell>
          <cell r="I1491" t="str">
            <v>Bakväxel</v>
          </cell>
          <cell r="K1491" t="str">
            <v>ASGC30017CADXLR</v>
          </cell>
          <cell r="L1491" t="str">
            <v>Kontakta SHIMANO</v>
          </cell>
        </row>
        <row r="1492">
          <cell r="B1492" t="str">
            <v>YEC5375531Kedja</v>
          </cell>
          <cell r="C1492" t="str">
            <v>YEC5375531</v>
          </cell>
          <cell r="D1492" t="str">
            <v>2023-2024</v>
          </cell>
          <cell r="E1492">
            <v>19</v>
          </cell>
          <cell r="F1492" t="str">
            <v>0190</v>
          </cell>
          <cell r="G1492" t="str">
            <v>E003</v>
          </cell>
          <cell r="H1492" t="str">
            <v xml:space="preserve">Chain </v>
          </cell>
          <cell r="I1492" t="str">
            <v>Kedja</v>
          </cell>
          <cell r="J1492" t="str">
            <v>C3405041-104  + link CHA 1S 105L RB Z610HXRB   KMC</v>
          </cell>
          <cell r="K1492" t="str">
            <v>C3405041-104</v>
          </cell>
          <cell r="L1492" t="str">
            <v>C3400038</v>
          </cell>
        </row>
        <row r="1493">
          <cell r="B1493" t="str">
            <v>YEC5375531Kassett</v>
          </cell>
          <cell r="C1493" t="str">
            <v>YEC5375531</v>
          </cell>
          <cell r="D1493" t="str">
            <v>2023-2024</v>
          </cell>
          <cell r="E1493">
            <v>20</v>
          </cell>
          <cell r="F1493" t="str">
            <v>0200</v>
          </cell>
          <cell r="G1493" t="str">
            <v>E004</v>
          </cell>
          <cell r="H1493" t="str">
            <v>Cassette Sprocket</v>
          </cell>
          <cell r="I1493" t="str">
            <v>Kassett</v>
          </cell>
          <cell r="J1493" t="str">
            <v>ASMGEAR20SU SPT SC20sv3/32" (INTERNAL HUB)</v>
          </cell>
          <cell r="K1493" t="str">
            <v>ASMGEAR16SU</v>
          </cell>
          <cell r="L1493" t="str">
            <v>Kontakta SHIMANO</v>
          </cell>
        </row>
        <row r="1494">
          <cell r="B1494" t="str">
            <v>YEC5375531Framhjul</v>
          </cell>
          <cell r="C1494" t="str">
            <v>YEC5375531</v>
          </cell>
          <cell r="D1494" t="str">
            <v>2023-2024</v>
          </cell>
          <cell r="E1494">
            <v>21</v>
          </cell>
          <cell r="F1494" t="str">
            <v>0210</v>
          </cell>
          <cell r="G1494" t="str">
            <v>F001</v>
          </cell>
          <cell r="H1494" t="str">
            <v>Front hub</v>
          </cell>
          <cell r="I1494" t="str">
            <v>Framhjul</v>
          </cell>
          <cell r="J1494" t="str">
            <v xml:space="preserve">C4305002 HUB FRONT ALLOY SOLID AXLE 36H </v>
          </cell>
          <cell r="K1494" t="str">
            <v>C4108237</v>
          </cell>
          <cell r="L1494" t="str">
            <v>BSP?</v>
          </cell>
        </row>
        <row r="1495">
          <cell r="B1495" t="str">
            <v>YEC5375531Bakhjul</v>
          </cell>
          <cell r="C1495" t="str">
            <v>YEC5375531</v>
          </cell>
          <cell r="D1495" t="str">
            <v>2023-2024</v>
          </cell>
          <cell r="E1495">
            <v>22</v>
          </cell>
          <cell r="F1495" t="str">
            <v>0220</v>
          </cell>
          <cell r="G1495" t="str">
            <v>F002</v>
          </cell>
          <cell r="H1495" t="str">
            <v>Rear hub</v>
          </cell>
          <cell r="I1495" t="str">
            <v>Bakhjul</v>
          </cell>
          <cell r="J1495" t="str">
            <v>ASGC30007CADXR (ASG7C30ADXR) HBRcb 36 H SILVER DX</v>
          </cell>
          <cell r="K1495" t="str">
            <v>C4208254</v>
          </cell>
          <cell r="L1495" t="str">
            <v>C4200381</v>
          </cell>
        </row>
        <row r="1496">
          <cell r="B1496" t="str">
            <v>YEC5375531Däck</v>
          </cell>
          <cell r="C1496" t="str">
            <v>YEC5375531</v>
          </cell>
          <cell r="D1496" t="str">
            <v>2023-2024</v>
          </cell>
          <cell r="E1496">
            <v>23</v>
          </cell>
          <cell r="F1496" t="str">
            <v>0230</v>
          </cell>
          <cell r="G1496" t="str">
            <v>F003</v>
          </cell>
          <cell r="H1496" t="str">
            <v>Tire</v>
          </cell>
          <cell r="I1496" t="str">
            <v>Däck</v>
          </cell>
          <cell r="J1496" t="str">
            <v>C4906139 40-622 BLACK Duramax Regular  H-480 (AP: W/O</v>
          </cell>
          <cell r="K1496" t="str">
            <v>C4906455</v>
          </cell>
          <cell r="L1496" t="str">
            <v>C4901463</v>
          </cell>
        </row>
        <row r="1497">
          <cell r="B1497" t="str">
            <v>YEC5375531Skärmar set</v>
          </cell>
          <cell r="C1497" t="str">
            <v>YEC5375531</v>
          </cell>
          <cell r="D1497" t="str">
            <v>2023-2024</v>
          </cell>
          <cell r="E1497">
            <v>24</v>
          </cell>
          <cell r="F1497" t="str">
            <v>0240</v>
          </cell>
          <cell r="G1497" t="str">
            <v>H003</v>
          </cell>
          <cell r="H1497" t="str">
            <v xml:space="preserve">Mudguard front   </v>
          </cell>
          <cell r="I1497" t="str">
            <v>Skärmar set</v>
          </cell>
          <cell r="K1497" t="str">
            <v>C8256299-BK</v>
          </cell>
          <cell r="L1497" t="str">
            <v>C8256299-BK / C8256300-BK</v>
          </cell>
        </row>
        <row r="1498">
          <cell r="B1498" t="str">
            <v>YEC5375531Pakethållare</v>
          </cell>
          <cell r="C1498" t="str">
            <v>YEC5375531</v>
          </cell>
          <cell r="D1498" t="str">
            <v>2023-2024</v>
          </cell>
          <cell r="E1498">
            <v>25</v>
          </cell>
          <cell r="F1498" t="str">
            <v>0250</v>
          </cell>
          <cell r="G1498" t="str">
            <v>H004</v>
          </cell>
          <cell r="H1498" t="str">
            <v>Carrier</v>
          </cell>
          <cell r="I1498" t="str">
            <v>Pakethållare</v>
          </cell>
          <cell r="K1498" t="str">
            <v>C8205741</v>
          </cell>
          <cell r="L1498" t="str">
            <v>C8205741</v>
          </cell>
        </row>
        <row r="1499">
          <cell r="B1499" t="str">
            <v>YEC5375531Sadel</v>
          </cell>
          <cell r="C1499" t="str">
            <v>YEC5375531</v>
          </cell>
          <cell r="D1499" t="str">
            <v>2023-2024</v>
          </cell>
          <cell r="E1499">
            <v>26</v>
          </cell>
          <cell r="F1499" t="str">
            <v>0260</v>
          </cell>
          <cell r="G1499" t="str">
            <v>G001</v>
          </cell>
          <cell r="H1499" t="str">
            <v>Saddle</v>
          </cell>
          <cell r="I1499" t="str">
            <v>Sadel</v>
          </cell>
          <cell r="K1499" t="str">
            <v>C7105989</v>
          </cell>
          <cell r="L1499" t="str">
            <v>C7100596</v>
          </cell>
        </row>
        <row r="1500">
          <cell r="B1500" t="str">
            <v>YEC5375531Sadelstolpe</v>
          </cell>
          <cell r="C1500" t="str">
            <v>YEC5375531</v>
          </cell>
          <cell r="D1500" t="str">
            <v>2023-2024</v>
          </cell>
          <cell r="E1500">
            <v>27</v>
          </cell>
          <cell r="F1500" t="str">
            <v>0270</v>
          </cell>
          <cell r="G1500" t="str">
            <v>G002</v>
          </cell>
          <cell r="H1500" t="str">
            <v>Seatpost</v>
          </cell>
          <cell r="I1500" t="str">
            <v>Sadelstolpe</v>
          </cell>
          <cell r="J1500" t="str">
            <v>C7205256 STD 27.2X300 SILVER</v>
          </cell>
          <cell r="K1500" t="str">
            <v>C7205260</v>
          </cell>
          <cell r="L1500" t="str">
            <v>C7200053</v>
          </cell>
        </row>
        <row r="1501">
          <cell r="B1501" t="str">
            <v>YEC5375531Sadelrörsklämma</v>
          </cell>
          <cell r="C1501" t="str">
            <v>YEC5375531</v>
          </cell>
          <cell r="D1501" t="str">
            <v>2023-2024</v>
          </cell>
          <cell r="E1501">
            <v>28</v>
          </cell>
          <cell r="F1501" t="str">
            <v>0280</v>
          </cell>
          <cell r="G1501" t="str">
            <v>G003</v>
          </cell>
          <cell r="H1501" t="str">
            <v>Seat Clamp</v>
          </cell>
          <cell r="I1501" t="str">
            <v>Sadelrörsklämma</v>
          </cell>
          <cell r="K1501" t="str">
            <v>C7305002</v>
          </cell>
          <cell r="L1501" t="str">
            <v>C7300027-318</v>
          </cell>
        </row>
        <row r="1502">
          <cell r="B1502" t="str">
            <v>YEC5375531Framlampa</v>
          </cell>
          <cell r="C1502" t="str">
            <v>YEC5375531</v>
          </cell>
          <cell r="D1502" t="str">
            <v>2023-2024</v>
          </cell>
          <cell r="E1502">
            <v>29</v>
          </cell>
          <cell r="F1502" t="str">
            <v>0290</v>
          </cell>
          <cell r="G1502" t="str">
            <v>H005</v>
          </cell>
          <cell r="H1502" t="str">
            <v>Front light</v>
          </cell>
          <cell r="I1502" t="str">
            <v>Framlampa</v>
          </cell>
          <cell r="J1502" t="str">
            <v>C8025221 Front light Breeze Evo without ss bracket, Classic chrome, 0,5W LED, 15 lux, Waterproof IP44 w 65 cm cable</v>
          </cell>
          <cell r="K1502" t="str">
            <v>C8015300</v>
          </cell>
          <cell r="L1502" t="str">
            <v>C8015300</v>
          </cell>
        </row>
        <row r="1503">
          <cell r="B1503" t="str">
            <v>YEC5375531Baklampa</v>
          </cell>
          <cell r="C1503" t="str">
            <v>YEC5375531</v>
          </cell>
          <cell r="D1503" t="str">
            <v>2023-2024</v>
          </cell>
          <cell r="E1503">
            <v>30</v>
          </cell>
          <cell r="F1503" t="str">
            <v>0300</v>
          </cell>
          <cell r="G1503" t="str">
            <v>H006</v>
          </cell>
          <cell r="H1503" t="str">
            <v>Light, Rear</v>
          </cell>
          <cell r="I1503" t="str">
            <v>Baklampa</v>
          </cell>
          <cell r="K1503" t="str">
            <v>C8015216</v>
          </cell>
          <cell r="L1503" t="str">
            <v>BSP?</v>
          </cell>
        </row>
        <row r="1504">
          <cell r="B1504" t="str">
            <v>YEC5375531Låssats</v>
          </cell>
          <cell r="C1504" t="str">
            <v>YEC5375531</v>
          </cell>
          <cell r="D1504" t="str">
            <v>2023-2024</v>
          </cell>
          <cell r="E1504">
            <v>31</v>
          </cell>
          <cell r="F1504" t="str">
            <v>0310</v>
          </cell>
          <cell r="G1504" t="str">
            <v>H007</v>
          </cell>
          <cell r="H1504" t="str">
            <v>Lock</v>
          </cell>
          <cell r="I1504" t="str">
            <v>Låssats</v>
          </cell>
          <cell r="K1504" t="str">
            <v>C8405096</v>
          </cell>
          <cell r="L1504" t="str">
            <v>C8405096</v>
          </cell>
        </row>
        <row r="1505">
          <cell r="B1505" t="str">
            <v>YEC5375531Stöd</v>
          </cell>
          <cell r="C1505" t="str">
            <v>YEC5375531</v>
          </cell>
          <cell r="D1505" t="str">
            <v>2023-2024</v>
          </cell>
          <cell r="E1505">
            <v>32</v>
          </cell>
          <cell r="F1505" t="str">
            <v>0320</v>
          </cell>
          <cell r="G1505" t="str">
            <v>H008</v>
          </cell>
          <cell r="H1505" t="str">
            <v>Kick stand</v>
          </cell>
          <cell r="I1505" t="str">
            <v>Stöd</v>
          </cell>
          <cell r="K1505" t="str">
            <v>C8105224</v>
          </cell>
          <cell r="L1505" t="str">
            <v>C8105224</v>
          </cell>
        </row>
        <row r="1506">
          <cell r="B1506" t="str">
            <v>YEC5375531Korg</v>
          </cell>
          <cell r="C1506" t="str">
            <v>YEC5375531</v>
          </cell>
          <cell r="D1506" t="str">
            <v>2023-2024</v>
          </cell>
          <cell r="E1506">
            <v>33</v>
          </cell>
          <cell r="F1506" t="str">
            <v>0330</v>
          </cell>
          <cell r="G1506" t="str">
            <v>H009</v>
          </cell>
          <cell r="H1506" t="str">
            <v>Basket / Fr carrier</v>
          </cell>
          <cell r="I1506" t="str">
            <v>Korg</v>
          </cell>
          <cell r="J1506" t="str">
            <v>C8605001-G black steel</v>
          </cell>
          <cell r="K1506" t="str">
            <v>C8605198</v>
          </cell>
          <cell r="L1506" t="str">
            <v>C8600016</v>
          </cell>
        </row>
        <row r="1507">
          <cell r="B1507" t="str">
            <v>YEC5375531Pedaler</v>
          </cell>
          <cell r="C1507" t="str">
            <v>YEC5375531</v>
          </cell>
          <cell r="D1507" t="str">
            <v>2023-2024</v>
          </cell>
          <cell r="E1507">
            <v>34</v>
          </cell>
          <cell r="F1507" t="str">
            <v>0340</v>
          </cell>
          <cell r="G1507" t="str">
            <v>E005</v>
          </cell>
          <cell r="H1507" t="str">
            <v xml:space="preserve">Pedal </v>
          </cell>
          <cell r="I1507" t="str">
            <v>Pedaler</v>
          </cell>
          <cell r="J1507" t="str">
            <v>C3505317 STANDARD BK/GR9/16"</v>
          </cell>
          <cell r="K1507" t="str">
            <v>C3505208</v>
          </cell>
          <cell r="L1507" t="str">
            <v>C3500059</v>
          </cell>
        </row>
        <row r="1508">
          <cell r="B1508" t="str">
            <v>YEC5375531Motor</v>
          </cell>
          <cell r="C1508" t="str">
            <v>YEC5375531</v>
          </cell>
          <cell r="D1508" t="str">
            <v>2023-2024</v>
          </cell>
          <cell r="E1508">
            <v>35</v>
          </cell>
          <cell r="F1508" t="str">
            <v>0350</v>
          </cell>
          <cell r="G1508" t="str">
            <v>J001</v>
          </cell>
          <cell r="H1508" t="str">
            <v>DRIVE UNIT:</v>
          </cell>
          <cell r="I1508" t="str">
            <v>Motor</v>
          </cell>
          <cell r="K1508" t="str">
            <v>C8705099-03</v>
          </cell>
          <cell r="L1508" t="str">
            <v>Kontakta BOSCH</v>
          </cell>
        </row>
        <row r="1509">
          <cell r="B1509" t="str">
            <v>YEC5375531Display</v>
          </cell>
          <cell r="C1509" t="str">
            <v>YEC5375531</v>
          </cell>
          <cell r="D1509" t="str">
            <v>2023-2024</v>
          </cell>
          <cell r="E1509">
            <v>36</v>
          </cell>
          <cell r="F1509" t="str">
            <v>0360</v>
          </cell>
          <cell r="G1509" t="str">
            <v>J004</v>
          </cell>
          <cell r="H1509" t="str">
            <v>DISPLAY:</v>
          </cell>
          <cell r="I1509" t="str">
            <v>Display</v>
          </cell>
          <cell r="K1509" t="str">
            <v>C8705072-11-P</v>
          </cell>
          <cell r="L1509" t="str">
            <v>Kontakta BOSCH / PURION</v>
          </cell>
        </row>
        <row r="1510">
          <cell r="B1510" t="str">
            <v>YEC5375531EB-Bus kabel</v>
          </cell>
          <cell r="C1510" t="str">
            <v>YEC5375531</v>
          </cell>
          <cell r="D1510" t="str">
            <v>2023-2024</v>
          </cell>
          <cell r="E1510">
            <v>37</v>
          </cell>
          <cell r="F1510" t="str">
            <v>0370</v>
          </cell>
          <cell r="G1510" t="str">
            <v>J005</v>
          </cell>
          <cell r="H1510" t="str">
            <v>EB-BUS CABLE:</v>
          </cell>
          <cell r="I1510" t="str">
            <v>EB-Bus kabel</v>
          </cell>
          <cell r="K1510" t="str">
            <v>BOSCH</v>
          </cell>
          <cell r="L1510" t="str">
            <v>Kontakta BOSCH</v>
          </cell>
        </row>
        <row r="1511">
          <cell r="B1511" t="str">
            <v>YEC5375531Motorkabel</v>
          </cell>
          <cell r="C1511" t="str">
            <v>YEC5375531</v>
          </cell>
          <cell r="D1511" t="str">
            <v>2023-2024</v>
          </cell>
          <cell r="E1511">
            <v>38</v>
          </cell>
          <cell r="F1511" t="str">
            <v>0380</v>
          </cell>
          <cell r="G1511" t="str">
            <v>J006</v>
          </cell>
          <cell r="H1511" t="str">
            <v>POWER CABLE:</v>
          </cell>
          <cell r="I1511" t="str">
            <v>Motorkabel</v>
          </cell>
          <cell r="K1511" t="str">
            <v>C8705059-RT</v>
          </cell>
          <cell r="L1511" t="str">
            <v>Kontakta BOSCH</v>
          </cell>
        </row>
        <row r="1512">
          <cell r="B1512" t="str">
            <v>YEC5375531Kabel framlampa</v>
          </cell>
          <cell r="C1512" t="str">
            <v>YEC5375531</v>
          </cell>
          <cell r="D1512" t="str">
            <v>2023-2024</v>
          </cell>
          <cell r="E1512">
            <v>39</v>
          </cell>
          <cell r="F1512" t="str">
            <v>0390</v>
          </cell>
          <cell r="G1512" t="str">
            <v>J007</v>
          </cell>
          <cell r="H1512" t="str">
            <v>F. LIGHT CABLE:</v>
          </cell>
          <cell r="I1512" t="str">
            <v>Kabel framlampa</v>
          </cell>
          <cell r="K1512" t="str">
            <v>C8705059-FL</v>
          </cell>
          <cell r="L1512" t="str">
            <v>Kontakta BOSCH</v>
          </cell>
        </row>
        <row r="1513">
          <cell r="B1513" t="str">
            <v>YEC5375531Kabel baklampa</v>
          </cell>
          <cell r="C1513" t="str">
            <v>YEC5375531</v>
          </cell>
          <cell r="D1513" t="str">
            <v>2023-2024</v>
          </cell>
          <cell r="E1513">
            <v>40</v>
          </cell>
          <cell r="F1513" t="str">
            <v>0400</v>
          </cell>
          <cell r="G1513" t="str">
            <v>J008</v>
          </cell>
          <cell r="H1513" t="str">
            <v>R. LIGHT CABLE:</v>
          </cell>
          <cell r="I1513" t="str">
            <v>Kabel baklampa</v>
          </cell>
          <cell r="J1513" t="str">
            <v>Included in the battery</v>
          </cell>
          <cell r="K1513" t="str">
            <v>C8705059-RL</v>
          </cell>
          <cell r="L1513" t="str">
            <v>Kontakta BOSCH</v>
          </cell>
        </row>
        <row r="1514">
          <cell r="B1514" t="str">
            <v>YEC5375531Hastighetssensor</v>
          </cell>
          <cell r="C1514" t="str">
            <v>YEC5375531</v>
          </cell>
          <cell r="D1514" t="str">
            <v>2023-2024</v>
          </cell>
          <cell r="E1514">
            <v>41</v>
          </cell>
          <cell r="F1514" t="str">
            <v>0410</v>
          </cell>
          <cell r="G1514" t="str">
            <v>J009</v>
          </cell>
          <cell r="H1514" t="str">
            <v>SPEED SENSOR:</v>
          </cell>
          <cell r="I1514" t="str">
            <v>Hastighetssensor</v>
          </cell>
          <cell r="J1514" t="str">
            <v>C8705068-1-04-11, DETECTING WHEEL RPM, CABLE LENGTH:70mm</v>
          </cell>
          <cell r="K1514" t="str">
            <v>C8705099-07</v>
          </cell>
          <cell r="L1514" t="str">
            <v>Kontakta BOSCH</v>
          </cell>
        </row>
        <row r="1515">
          <cell r="B1515" t="str">
            <v>YEC5375531Batteri</v>
          </cell>
          <cell r="C1515" t="str">
            <v>YEC5375531</v>
          </cell>
          <cell r="D1515" t="str">
            <v>2023-2024</v>
          </cell>
          <cell r="E1515">
            <v>42</v>
          </cell>
          <cell r="F1515" t="str">
            <v>0420</v>
          </cell>
          <cell r="G1515" t="str">
            <v>J002</v>
          </cell>
          <cell r="H1515" t="str">
            <v>BATTERY:</v>
          </cell>
          <cell r="I1515" t="str">
            <v>Batteri</v>
          </cell>
          <cell r="K1515" t="str">
            <v>C8705087-01-300</v>
          </cell>
          <cell r="L1515" t="str">
            <v>Kontakta BOSCH / POWER PACK 300W</v>
          </cell>
        </row>
        <row r="1516">
          <cell r="B1516" t="str">
            <v>YEC5375531Batterihållare</v>
          </cell>
          <cell r="C1516" t="str">
            <v>YEC5375531</v>
          </cell>
          <cell r="D1516" t="str">
            <v>2023-2024</v>
          </cell>
          <cell r="E1516">
            <v>43</v>
          </cell>
          <cell r="F1516" t="str">
            <v>0430</v>
          </cell>
          <cell r="G1516" t="str">
            <v>J003</v>
          </cell>
          <cell r="H1516" t="str">
            <v>BATTERY HOLDER/Slider</v>
          </cell>
          <cell r="I1516" t="str">
            <v>Batterihållare</v>
          </cell>
          <cell r="K1516" t="str">
            <v>C8705087-06-1</v>
          </cell>
          <cell r="L1516" t="str">
            <v>Kontakta BOSCH</v>
          </cell>
        </row>
        <row r="1517">
          <cell r="B1517" t="str">
            <v>YEC5375531Batteriladdare</v>
          </cell>
          <cell r="C1517" t="str">
            <v>YEC5375531</v>
          </cell>
          <cell r="D1517" t="str">
            <v>2023-2024</v>
          </cell>
          <cell r="E1517">
            <v>44</v>
          </cell>
          <cell r="F1517" t="str">
            <v>0440</v>
          </cell>
          <cell r="G1517" t="str">
            <v>J010</v>
          </cell>
          <cell r="H1517" t="str">
            <v>CHARGER:</v>
          </cell>
          <cell r="I1517" t="str">
            <v>Batteriladdare</v>
          </cell>
          <cell r="J1517" t="str">
            <v>C8705058-02, (CHARGER 2A    # NO:CZ2AG2JE7)  CHARGER FOR PHYLION BATTERY UART</v>
          </cell>
          <cell r="K1517" t="str">
            <v>C8705070-02-2A</v>
          </cell>
          <cell r="L1517" t="str">
            <v>Kontakta BOSCH</v>
          </cell>
        </row>
        <row r="1518">
          <cell r="B1518" t="str">
            <v>YEC5375531Kontrollbox</v>
          </cell>
          <cell r="C1518" t="str">
            <v>YEC5375531</v>
          </cell>
          <cell r="D1518" t="str">
            <v>2023-2024</v>
          </cell>
          <cell r="E1518">
            <v>45</v>
          </cell>
          <cell r="F1518" t="str">
            <v>0450</v>
          </cell>
          <cell r="G1518" t="str">
            <v>J011</v>
          </cell>
          <cell r="H1518" t="str">
            <v>Controller</v>
          </cell>
          <cell r="I1518" t="str">
            <v>Kontrollbox</v>
          </cell>
          <cell r="J1518" t="str">
            <v>included into the motor</v>
          </cell>
          <cell r="K1518" t="str">
            <v>BOSCH</v>
          </cell>
          <cell r="L1518" t="str">
            <v>Kontakta BOSCH</v>
          </cell>
        </row>
        <row r="1519">
          <cell r="B1519" t="str">
            <v>YEC5375531Växelöra</v>
          </cell>
          <cell r="C1519" t="str">
            <v>YEC5375531</v>
          </cell>
          <cell r="D1519" t="str">
            <v>2023-2024</v>
          </cell>
          <cell r="E1519">
            <v>46</v>
          </cell>
          <cell r="F1519" t="str">
            <v>0460</v>
          </cell>
          <cell r="G1519" t="str">
            <v>D005</v>
          </cell>
          <cell r="H1519" t="str">
            <v>Gear hanger</v>
          </cell>
          <cell r="I1519" t="str">
            <v>Växelöra</v>
          </cell>
          <cell r="L1519" t="e">
            <v>#N/A</v>
          </cell>
        </row>
        <row r="1520">
          <cell r="B1520" t="str">
            <v>YEC5554731RAM</v>
          </cell>
          <cell r="C1520" t="str">
            <v>YEC5554731</v>
          </cell>
          <cell r="D1520" t="str">
            <v>2023-2024</v>
          </cell>
          <cell r="E1520">
            <v>1</v>
          </cell>
          <cell r="F1520" t="str">
            <v>0010</v>
          </cell>
          <cell r="G1520" t="str">
            <v>A001</v>
          </cell>
          <cell r="H1520" t="str">
            <v>PAINTED FRAME</v>
          </cell>
          <cell r="I1520" t="str">
            <v>RAM</v>
          </cell>
          <cell r="K1520" t="str">
            <v>C1285088-470</v>
          </cell>
          <cell r="L1520" t="e">
            <v>#N/A</v>
          </cell>
        </row>
        <row r="1521">
          <cell r="B1521" t="str">
            <v>YEC5554731Framgaffel</v>
          </cell>
          <cell r="C1521" t="str">
            <v>YEC5554731</v>
          </cell>
          <cell r="D1521" t="str">
            <v>2023-2024</v>
          </cell>
          <cell r="E1521">
            <v>2</v>
          </cell>
          <cell r="F1521" t="str">
            <v>0020</v>
          </cell>
          <cell r="G1521" t="str">
            <v>A002</v>
          </cell>
          <cell r="H1521" t="str">
            <v>PAINTED FORK</v>
          </cell>
          <cell r="I1521" t="str">
            <v>Framgaffel</v>
          </cell>
          <cell r="J1521" t="str">
            <v>C1605443-193 FF 28 ST 1"1/8 Bi 30 37 w hole</v>
          </cell>
          <cell r="K1521" t="str">
            <v>C1595112-230-BK</v>
          </cell>
          <cell r="L1521" t="e">
            <v>#N/A</v>
          </cell>
        </row>
        <row r="1522">
          <cell r="B1522" t="str">
            <v>YEC5554731Styrlager</v>
          </cell>
          <cell r="C1522" t="str">
            <v>YEC5554731</v>
          </cell>
          <cell r="D1522" t="str">
            <v>2023-2024</v>
          </cell>
          <cell r="E1522">
            <v>3</v>
          </cell>
          <cell r="F1522" t="str">
            <v>0030</v>
          </cell>
          <cell r="G1522" t="str">
            <v>B001</v>
          </cell>
          <cell r="H1522" t="str">
            <v>Head Set</v>
          </cell>
          <cell r="I1522" t="str">
            <v>Styrlager</v>
          </cell>
          <cell r="J1522" t="str">
            <v>C2105002 VP-MH305C SEMI INTEGR, ED BLACK O/S  SH = 20mm</v>
          </cell>
          <cell r="K1522" t="str">
            <v>C2105318</v>
          </cell>
          <cell r="L1522" t="str">
            <v>C2105318</v>
          </cell>
        </row>
        <row r="1523">
          <cell r="B1523" t="str">
            <v xml:space="preserve">YEC5554731Styrstam </v>
          </cell>
          <cell r="C1523" t="str">
            <v>YEC5554731</v>
          </cell>
          <cell r="D1523" t="str">
            <v>2023-2024</v>
          </cell>
          <cell r="E1523">
            <v>4</v>
          </cell>
          <cell r="F1523" t="str">
            <v>0040</v>
          </cell>
          <cell r="G1523" t="str">
            <v>B002</v>
          </cell>
          <cell r="H1523" t="str">
            <v>Handlebar Stem</v>
          </cell>
          <cell r="I1523" t="str">
            <v xml:space="preserve">Styrstam </v>
          </cell>
          <cell r="J1523" t="str">
            <v>C2205360-090 H/L 25.4X90/130 MTS-AD2 HIGH POL</v>
          </cell>
          <cell r="K1523" t="str">
            <v>C2205614-065</v>
          </cell>
          <cell r="L1523" t="str">
            <v>C2205614-065</v>
          </cell>
        </row>
        <row r="1524">
          <cell r="B1524" t="str">
            <v>YEC5554731Styre</v>
          </cell>
          <cell r="C1524" t="str">
            <v>YEC5554731</v>
          </cell>
          <cell r="D1524" t="str">
            <v>2023-2024</v>
          </cell>
          <cell r="E1524">
            <v>5</v>
          </cell>
          <cell r="F1524" t="str">
            <v>0050</v>
          </cell>
          <cell r="G1524" t="str">
            <v>B003</v>
          </cell>
          <cell r="H1524" t="str">
            <v>Handelbar</v>
          </cell>
          <cell r="I1524" t="str">
            <v>Styre</v>
          </cell>
          <cell r="J1524" t="str">
            <v xml:space="preserve">C2305480 HB ALsvhp 600 25.4 2.6 NR-AL29  </v>
          </cell>
          <cell r="K1524" t="str">
            <v>C2306117-BK</v>
          </cell>
          <cell r="L1524" t="str">
            <v>C2306117-BK</v>
          </cell>
        </row>
        <row r="1525">
          <cell r="B1525" t="str">
            <v>YEC5554731Bromsgrepp H</v>
          </cell>
          <cell r="C1525" t="str">
            <v>YEC5554731</v>
          </cell>
          <cell r="D1525" t="str">
            <v>2023-2024</v>
          </cell>
          <cell r="E1525">
            <v>6</v>
          </cell>
          <cell r="F1525" t="str">
            <v>0060</v>
          </cell>
          <cell r="G1525" t="str">
            <v>C002</v>
          </cell>
          <cell r="H1525" t="str">
            <v>Brake Lever R</v>
          </cell>
          <cell r="I1525" t="str">
            <v>Bromsgrepp H</v>
          </cell>
          <cell r="K1525" t="str">
            <v>EMPTY</v>
          </cell>
          <cell r="L1525" t="e">
            <v>#N/A</v>
          </cell>
        </row>
        <row r="1526">
          <cell r="B1526" t="str">
            <v>YEC5554731Bromsgrepp V</v>
          </cell>
          <cell r="C1526" t="str">
            <v>YEC5554731</v>
          </cell>
          <cell r="D1526" t="str">
            <v>2023-2024</v>
          </cell>
          <cell r="E1526">
            <v>7</v>
          </cell>
          <cell r="F1526" t="str">
            <v>0070</v>
          </cell>
          <cell r="G1526" t="str">
            <v>C001</v>
          </cell>
          <cell r="H1526" t="str">
            <v>Brake Lever L</v>
          </cell>
          <cell r="I1526" t="str">
            <v>Bromsgrepp V</v>
          </cell>
          <cell r="J1526" t="str">
            <v>C6505049 BLL ALsvPLbk VB U 4F BL39AP</v>
          </cell>
          <cell r="K1526" t="str">
            <v>Shimano</v>
          </cell>
          <cell r="L1526" t="str">
            <v>Kontakta SHIMANO</v>
          </cell>
        </row>
        <row r="1527">
          <cell r="B1527" t="str">
            <v>YEC5554731Växelreglage H</v>
          </cell>
          <cell r="C1527" t="str">
            <v>YEC5554731</v>
          </cell>
          <cell r="D1527" t="str">
            <v>2023-2024</v>
          </cell>
          <cell r="E1527">
            <v>8</v>
          </cell>
          <cell r="F1527" t="str">
            <v>0080</v>
          </cell>
          <cell r="G1527" t="str">
            <v>D002</v>
          </cell>
          <cell r="H1527" t="str">
            <v>Shift Lever R</v>
          </cell>
          <cell r="I1527" t="str">
            <v>Växelreglage H</v>
          </cell>
          <cell r="J1527" t="str">
            <v>C5105092 SHIFT LEVER, SL-C3000-7, NEXUS, REVO SHIFTER, 2320MM INNER, W/O OUTER FOR CJ-NX40(FOR SCANDINAVIAN), BLACK, BULK</v>
          </cell>
          <cell r="K1527" t="str">
            <v>ASLC70005L210LA</v>
          </cell>
          <cell r="L1527" t="str">
            <v>Kontakta SHIMANO</v>
          </cell>
        </row>
        <row r="1528">
          <cell r="B1528" t="str">
            <v>YEC5554731Växelreglage V</v>
          </cell>
          <cell r="C1528" t="str">
            <v>YEC5554731</v>
          </cell>
          <cell r="D1528" t="str">
            <v>2023-2024</v>
          </cell>
          <cell r="E1528">
            <v>9</v>
          </cell>
          <cell r="F1528" t="str">
            <v>0090</v>
          </cell>
          <cell r="G1528" t="str">
            <v>D001</v>
          </cell>
          <cell r="H1528" t="str">
            <v>Shift Lever L</v>
          </cell>
          <cell r="I1528" t="str">
            <v>Växelreglage V</v>
          </cell>
          <cell r="L1528" t="e">
            <v>#N/A</v>
          </cell>
        </row>
        <row r="1529">
          <cell r="B1529" t="str">
            <v>YEC5554731Handtag par</v>
          </cell>
          <cell r="C1529" t="str">
            <v>YEC5554731</v>
          </cell>
          <cell r="D1529" t="str">
            <v>2023-2024</v>
          </cell>
          <cell r="E1529">
            <v>10</v>
          </cell>
          <cell r="F1529" t="str">
            <v>0100</v>
          </cell>
          <cell r="G1529" t="str">
            <v>B004</v>
          </cell>
          <cell r="H1529" t="str">
            <v>Grip R</v>
          </cell>
          <cell r="I1529" t="str">
            <v>Handtag par</v>
          </cell>
          <cell r="J1529" t="str">
            <v xml:space="preserve">C2505484  HERRMANS 84A ERGO TPE 90MM  </v>
          </cell>
          <cell r="K1529" t="str">
            <v>C2505528</v>
          </cell>
          <cell r="L1529" t="str">
            <v>C2500057</v>
          </cell>
        </row>
        <row r="1530">
          <cell r="B1530" t="str">
            <v>YEC5554731Frambroms</v>
          </cell>
          <cell r="C1530" t="str">
            <v>YEC5554731</v>
          </cell>
          <cell r="D1530" t="str">
            <v>2023-2024</v>
          </cell>
          <cell r="E1530">
            <v>11</v>
          </cell>
          <cell r="F1530" t="str">
            <v>0110</v>
          </cell>
          <cell r="G1530" t="str">
            <v>C003</v>
          </cell>
          <cell r="H1530" t="str">
            <v xml:space="preserve">Brake front </v>
          </cell>
          <cell r="I1530" t="str">
            <v>Frambroms</v>
          </cell>
          <cell r="K1530" t="str">
            <v>AMT201KLFPRX080</v>
          </cell>
          <cell r="L1530" t="str">
            <v>Kontakta SHIMANO</v>
          </cell>
        </row>
        <row r="1531">
          <cell r="B1531" t="str">
            <v>YEC5554731Bakbroms</v>
          </cell>
          <cell r="C1531" t="str">
            <v>YEC5554731</v>
          </cell>
          <cell r="D1531" t="str">
            <v>2023-2024</v>
          </cell>
          <cell r="E1531">
            <v>12</v>
          </cell>
          <cell r="F1531" t="str">
            <v>0120</v>
          </cell>
          <cell r="G1531" t="str">
            <v>C004</v>
          </cell>
          <cell r="H1531" t="str">
            <v>Brake rear</v>
          </cell>
          <cell r="I1531" t="str">
            <v>Bakbroms</v>
          </cell>
          <cell r="K1531" t="str">
            <v>Fotbroms</v>
          </cell>
          <cell r="L1531" t="str">
            <v>Kontakta SHIMANO</v>
          </cell>
        </row>
        <row r="1532">
          <cell r="B1532" t="str">
            <v>YEC5554731Vevlager</v>
          </cell>
          <cell r="C1532" t="str">
            <v>YEC5554731</v>
          </cell>
          <cell r="D1532" t="str">
            <v>2023-2024</v>
          </cell>
          <cell r="E1532">
            <v>13</v>
          </cell>
          <cell r="F1532" t="str">
            <v>0130</v>
          </cell>
          <cell r="G1532" t="str">
            <v>E001</v>
          </cell>
          <cell r="H1532" t="str">
            <v xml:space="preserve">BB-set </v>
          </cell>
          <cell r="I1532" t="str">
            <v>Vevlager</v>
          </cell>
          <cell r="K1532" t="str">
            <v>Ingår i motorn</v>
          </cell>
          <cell r="L1532" t="str">
            <v>Ingår i motorn</v>
          </cell>
        </row>
        <row r="1533">
          <cell r="B1533" t="str">
            <v>YEC5554731Vevparti</v>
          </cell>
          <cell r="C1533" t="str">
            <v>YEC5554731</v>
          </cell>
          <cell r="D1533" t="str">
            <v>2023-2024</v>
          </cell>
          <cell r="E1533">
            <v>14</v>
          </cell>
          <cell r="F1533" t="str">
            <v>0140</v>
          </cell>
          <cell r="G1533" t="str">
            <v>E002</v>
          </cell>
          <cell r="H1533" t="str">
            <v>Front Chainwheel</v>
          </cell>
          <cell r="I1533" t="str">
            <v>Vevparti</v>
          </cell>
          <cell r="K1533" t="str">
            <v>AFCE6100CXXL</v>
          </cell>
          <cell r="L1533" t="str">
            <v>Kontakta SHIMANO</v>
          </cell>
        </row>
        <row r="1534">
          <cell r="B1534" t="str">
            <v>YEC5554731Kedjeskydd</v>
          </cell>
          <cell r="C1534" t="str">
            <v>YEC5554731</v>
          </cell>
          <cell r="D1534" t="str">
            <v>2023-2024</v>
          </cell>
          <cell r="E1534">
            <v>15</v>
          </cell>
          <cell r="F1534" t="str">
            <v>0150</v>
          </cell>
          <cell r="G1534" t="str">
            <v>H001</v>
          </cell>
          <cell r="H1534" t="str">
            <v>Chain guard</v>
          </cell>
          <cell r="I1534" t="str">
            <v>Kedjeskydd</v>
          </cell>
          <cell r="K1534" t="str">
            <v>C8305738</v>
          </cell>
          <cell r="L1534" t="str">
            <v>C8305738</v>
          </cell>
        </row>
        <row r="1535">
          <cell r="B1535" t="str">
            <v>YEC5554731Kedjeskyddsfäste</v>
          </cell>
          <cell r="C1535" t="str">
            <v>YEC5554731</v>
          </cell>
          <cell r="D1535" t="str">
            <v>2023-2024</v>
          </cell>
          <cell r="E1535">
            <v>16</v>
          </cell>
          <cell r="F1535" t="str">
            <v>0160</v>
          </cell>
          <cell r="G1535" t="str">
            <v>H002</v>
          </cell>
          <cell r="H1535" t="str">
            <v>Chain guard bracket</v>
          </cell>
          <cell r="I1535" t="str">
            <v>Kedjeskyddsfäste</v>
          </cell>
          <cell r="K1535" t="str">
            <v>C8305748</v>
          </cell>
          <cell r="L1535" t="str">
            <v>C8305748</v>
          </cell>
        </row>
        <row r="1536">
          <cell r="B1536" t="str">
            <v>YEC5554731Framväxel</v>
          </cell>
          <cell r="C1536" t="str">
            <v>YEC5554731</v>
          </cell>
          <cell r="D1536" t="str">
            <v>2023-2024</v>
          </cell>
          <cell r="E1536">
            <v>17</v>
          </cell>
          <cell r="F1536" t="str">
            <v>0170</v>
          </cell>
          <cell r="G1536" t="str">
            <v>D003</v>
          </cell>
          <cell r="H1536" t="str">
            <v>Front Derailleur</v>
          </cell>
          <cell r="I1536" t="str">
            <v>Framväxel</v>
          </cell>
          <cell r="K1536" t="str">
            <v xml:space="preserve"> </v>
          </cell>
          <cell r="L1536" t="e">
            <v>#N/A</v>
          </cell>
        </row>
        <row r="1537">
          <cell r="B1537" t="str">
            <v>YEC5554731Bakväxel</v>
          </cell>
          <cell r="C1537" t="str">
            <v>YEC5554731</v>
          </cell>
          <cell r="D1537" t="str">
            <v>2023-2024</v>
          </cell>
          <cell r="E1537">
            <v>18</v>
          </cell>
          <cell r="F1537" t="str">
            <v>0180</v>
          </cell>
          <cell r="G1537" t="str">
            <v>D004</v>
          </cell>
          <cell r="H1537" t="str">
            <v>Rear Derailleur</v>
          </cell>
          <cell r="I1537" t="str">
            <v>Bakväxel</v>
          </cell>
          <cell r="K1537" t="str">
            <v>KSGC70005CAL</v>
          </cell>
          <cell r="L1537" t="str">
            <v>Kontakta SHIMANO</v>
          </cell>
        </row>
        <row r="1538">
          <cell r="B1538" t="str">
            <v>YEC5554731Kedja</v>
          </cell>
          <cell r="C1538" t="str">
            <v>YEC5554731</v>
          </cell>
          <cell r="D1538" t="str">
            <v>2023-2024</v>
          </cell>
          <cell r="E1538">
            <v>19</v>
          </cell>
          <cell r="F1538" t="str">
            <v>0190</v>
          </cell>
          <cell r="G1538" t="str">
            <v>E003</v>
          </cell>
          <cell r="H1538" t="str">
            <v xml:space="preserve">Chain </v>
          </cell>
          <cell r="I1538" t="str">
            <v>Kedja</v>
          </cell>
          <cell r="J1538" t="str">
            <v>C3405041-104  + link CHA 1S 105L RB Z610HXRB   KMC</v>
          </cell>
          <cell r="K1538" t="str">
            <v>C3405041-114</v>
          </cell>
          <cell r="L1538" t="str">
            <v>BSP?</v>
          </cell>
        </row>
        <row r="1539">
          <cell r="B1539" t="str">
            <v>YEC5554731Kassett</v>
          </cell>
          <cell r="C1539" t="str">
            <v>YEC5554731</v>
          </cell>
          <cell r="D1539" t="str">
            <v>2023-2024</v>
          </cell>
          <cell r="E1539">
            <v>20</v>
          </cell>
          <cell r="F1539" t="str">
            <v>0200</v>
          </cell>
          <cell r="G1539" t="str">
            <v>E004</v>
          </cell>
          <cell r="H1539" t="str">
            <v>Cassette Sprocket</v>
          </cell>
          <cell r="I1539" t="str">
            <v>Kassett</v>
          </cell>
          <cell r="J1539" t="str">
            <v>ASMGEAR20SU SPT SC20sv3/32" (INTERNAL HUB)</v>
          </cell>
          <cell r="K1539" t="str">
            <v>ACSC700024</v>
          </cell>
          <cell r="L1539" t="str">
            <v>Kontakta SHIMANO</v>
          </cell>
        </row>
        <row r="1540">
          <cell r="B1540" t="str">
            <v>YEC5554731Framhjul</v>
          </cell>
          <cell r="C1540" t="str">
            <v>YEC5554731</v>
          </cell>
          <cell r="D1540" t="str">
            <v>2023-2024</v>
          </cell>
          <cell r="E1540">
            <v>21</v>
          </cell>
          <cell r="F1540" t="str">
            <v>0210</v>
          </cell>
          <cell r="G1540" t="str">
            <v>F001</v>
          </cell>
          <cell r="H1540" t="str">
            <v>Front hub</v>
          </cell>
          <cell r="I1540" t="str">
            <v>Framhjul</v>
          </cell>
          <cell r="J1540" t="str">
            <v xml:space="preserve">C4305002 HUB FRONT ALLOY SOLID AXLE 36H </v>
          </cell>
          <cell r="K1540" t="str">
            <v>C4108192</v>
          </cell>
          <cell r="L1540" t="str">
            <v>BSP?</v>
          </cell>
        </row>
        <row r="1541">
          <cell r="B1541" t="str">
            <v>YEC5554731Bakhjul</v>
          </cell>
          <cell r="C1541" t="str">
            <v>YEC5554731</v>
          </cell>
          <cell r="D1541" t="str">
            <v>2023-2024</v>
          </cell>
          <cell r="E1541">
            <v>22</v>
          </cell>
          <cell r="F1541" t="str">
            <v>0220</v>
          </cell>
          <cell r="G1541" t="str">
            <v>F002</v>
          </cell>
          <cell r="H1541" t="str">
            <v>Rear hub</v>
          </cell>
          <cell r="I1541" t="str">
            <v>Bakhjul</v>
          </cell>
          <cell r="J1541" t="str">
            <v>ASGC30007CADXR (ASG7C30ADXR) HBRcb 36 H SILVER DX</v>
          </cell>
          <cell r="K1541" t="str">
            <v>C4208310</v>
          </cell>
          <cell r="L1541" t="str">
            <v>BSP?</v>
          </cell>
        </row>
        <row r="1542">
          <cell r="B1542" t="str">
            <v>YEC5554731Däck</v>
          </cell>
          <cell r="C1542" t="str">
            <v>YEC5554731</v>
          </cell>
          <cell r="D1542" t="str">
            <v>2023-2024</v>
          </cell>
          <cell r="E1542">
            <v>23</v>
          </cell>
          <cell r="F1542" t="str">
            <v>0230</v>
          </cell>
          <cell r="G1542" t="str">
            <v>F003</v>
          </cell>
          <cell r="H1542" t="str">
            <v>Tire</v>
          </cell>
          <cell r="I1542" t="str">
            <v>Däck</v>
          </cell>
          <cell r="J1542" t="str">
            <v>C4906560 60-584 Caeli black</v>
          </cell>
          <cell r="K1542" t="str">
            <v>C4906560</v>
          </cell>
          <cell r="L1542" t="str">
            <v>BSP?</v>
          </cell>
        </row>
        <row r="1543">
          <cell r="B1543" t="str">
            <v>YEC5554731Skärmar set</v>
          </cell>
          <cell r="C1543" t="str">
            <v>YEC5554731</v>
          </cell>
          <cell r="D1543" t="str">
            <v>2023-2024</v>
          </cell>
          <cell r="E1543">
            <v>24</v>
          </cell>
          <cell r="F1543" t="str">
            <v>0240</v>
          </cell>
          <cell r="G1543" t="str">
            <v>H003</v>
          </cell>
          <cell r="H1543" t="str">
            <v xml:space="preserve">Mudguard front   </v>
          </cell>
          <cell r="I1543" t="str">
            <v>Skärmar set</v>
          </cell>
          <cell r="J1543" t="str">
            <v xml:space="preserve">C8255729-PRE ZN/52MM 28" BLACK Pre lackad </v>
          </cell>
          <cell r="K1543" t="str">
            <v>C8256294</v>
          </cell>
          <cell r="L1543" t="str">
            <v>C8256294 / C8256295</v>
          </cell>
        </row>
        <row r="1544">
          <cell r="B1544" t="str">
            <v>YEC5554731Pakethållare</v>
          </cell>
          <cell r="C1544" t="str">
            <v>YEC5554731</v>
          </cell>
          <cell r="D1544" t="str">
            <v>2023-2024</v>
          </cell>
          <cell r="E1544">
            <v>25</v>
          </cell>
          <cell r="F1544" t="str">
            <v>0250</v>
          </cell>
          <cell r="G1544" t="str">
            <v>H004</v>
          </cell>
          <cell r="H1544" t="str">
            <v>Carrier</v>
          </cell>
          <cell r="I1544" t="str">
            <v>Pakethållare</v>
          </cell>
          <cell r="K1544" t="str">
            <v>C8205931-BK</v>
          </cell>
          <cell r="L1544" t="str">
            <v>C8205931-BK</v>
          </cell>
        </row>
        <row r="1545">
          <cell r="B1545" t="str">
            <v>YEC5554731Sadel</v>
          </cell>
          <cell r="C1545" t="str">
            <v>YEC5554731</v>
          </cell>
          <cell r="D1545" t="str">
            <v>2023-2024</v>
          </cell>
          <cell r="E1545">
            <v>26</v>
          </cell>
          <cell r="F1545" t="str">
            <v>0260</v>
          </cell>
          <cell r="G1545" t="str">
            <v>G001</v>
          </cell>
          <cell r="H1545" t="str">
            <v>Saddle</v>
          </cell>
          <cell r="I1545" t="str">
            <v>Sadel</v>
          </cell>
          <cell r="K1545" t="str">
            <v>C7105989</v>
          </cell>
          <cell r="L1545" t="str">
            <v>C7100596</v>
          </cell>
        </row>
        <row r="1546">
          <cell r="B1546" t="str">
            <v>YEC5554731Sadelstolpe</v>
          </cell>
          <cell r="C1546" t="str">
            <v>YEC5554731</v>
          </cell>
          <cell r="D1546" t="str">
            <v>2023-2024</v>
          </cell>
          <cell r="E1546">
            <v>27</v>
          </cell>
          <cell r="F1546" t="str">
            <v>0270</v>
          </cell>
          <cell r="G1546" t="str">
            <v>G002</v>
          </cell>
          <cell r="H1546" t="str">
            <v>Seatpost</v>
          </cell>
          <cell r="I1546" t="str">
            <v>Sadelstolpe</v>
          </cell>
          <cell r="K1546" t="str">
            <v>C7205286</v>
          </cell>
          <cell r="L1546" t="str">
            <v>C7200332-316</v>
          </cell>
        </row>
        <row r="1547">
          <cell r="B1547" t="str">
            <v>YEC5554731Sadelrörsklämma</v>
          </cell>
          <cell r="C1547" t="str">
            <v>YEC5554731</v>
          </cell>
          <cell r="D1547" t="str">
            <v>2023-2024</v>
          </cell>
          <cell r="E1547">
            <v>28</v>
          </cell>
          <cell r="F1547" t="str">
            <v>0280</v>
          </cell>
          <cell r="G1547" t="str">
            <v>G003</v>
          </cell>
          <cell r="H1547" t="str">
            <v>Seat Clamp</v>
          </cell>
          <cell r="I1547" t="str">
            <v>Sadelrörsklämma</v>
          </cell>
          <cell r="K1547" t="str">
            <v>C7305196-BK</v>
          </cell>
          <cell r="L1547" t="str">
            <v>C7305196-BK</v>
          </cell>
        </row>
        <row r="1548">
          <cell r="B1548" t="str">
            <v>YEC5554731Framlampa</v>
          </cell>
          <cell r="C1548" t="str">
            <v>YEC5554731</v>
          </cell>
          <cell r="D1548" t="str">
            <v>2023-2024</v>
          </cell>
          <cell r="E1548">
            <v>29</v>
          </cell>
          <cell r="F1548" t="str">
            <v>0290</v>
          </cell>
          <cell r="G1548" t="str">
            <v>H005</v>
          </cell>
          <cell r="H1548" t="str">
            <v>Front light</v>
          </cell>
          <cell r="I1548" t="str">
            <v>Framlampa</v>
          </cell>
          <cell r="J1548" t="str">
            <v>C8025221 Front light Breeze Evo without ss bracket, Classic chrome, 0,5W LED, 15 lux, Waterproof IP44 w 65 cm cable</v>
          </cell>
          <cell r="K1548" t="str">
            <v>C8015320</v>
          </cell>
          <cell r="L1548" t="str">
            <v>C8015320</v>
          </cell>
        </row>
        <row r="1549">
          <cell r="B1549" t="str">
            <v>YEC5554731Baklampa</v>
          </cell>
          <cell r="C1549" t="str">
            <v>YEC5554731</v>
          </cell>
          <cell r="D1549" t="str">
            <v>2023-2024</v>
          </cell>
          <cell r="E1549">
            <v>30</v>
          </cell>
          <cell r="F1549" t="str">
            <v>0300</v>
          </cell>
          <cell r="G1549" t="str">
            <v>H006</v>
          </cell>
          <cell r="H1549" t="str">
            <v>Light, Rear</v>
          </cell>
          <cell r="I1549" t="str">
            <v>Baklampa</v>
          </cell>
          <cell r="K1549" t="str">
            <v>C8015216</v>
          </cell>
          <cell r="L1549" t="str">
            <v>BSP?</v>
          </cell>
        </row>
        <row r="1550">
          <cell r="B1550" t="str">
            <v>YEC5554731Låssats</v>
          </cell>
          <cell r="C1550" t="str">
            <v>YEC5554731</v>
          </cell>
          <cell r="D1550" t="str">
            <v>2023-2024</v>
          </cell>
          <cell r="E1550">
            <v>31</v>
          </cell>
          <cell r="F1550" t="str">
            <v>0310</v>
          </cell>
          <cell r="G1550" t="str">
            <v>H007</v>
          </cell>
          <cell r="H1550" t="str">
            <v>Lock</v>
          </cell>
          <cell r="I1550" t="str">
            <v>Låssats</v>
          </cell>
          <cell r="K1550" t="str">
            <v>C8405093</v>
          </cell>
          <cell r="L1550" t="str">
            <v>C8405093</v>
          </cell>
        </row>
        <row r="1551">
          <cell r="B1551" t="str">
            <v>YEC5554731Stöd</v>
          </cell>
          <cell r="C1551" t="str">
            <v>YEC5554731</v>
          </cell>
          <cell r="D1551" t="str">
            <v>2023-2024</v>
          </cell>
          <cell r="E1551">
            <v>32</v>
          </cell>
          <cell r="F1551" t="str">
            <v>0320</v>
          </cell>
          <cell r="G1551" t="str">
            <v>H008</v>
          </cell>
          <cell r="H1551" t="str">
            <v>Kick stand</v>
          </cell>
          <cell r="I1551" t="str">
            <v>Stöd</v>
          </cell>
          <cell r="K1551" t="str">
            <v>C8105251-305</v>
          </cell>
          <cell r="L1551" t="str">
            <v>C8105251-305</v>
          </cell>
        </row>
        <row r="1552">
          <cell r="B1552" t="str">
            <v>YEC5554731Korg</v>
          </cell>
          <cell r="C1552" t="str">
            <v>YEC5554731</v>
          </cell>
          <cell r="D1552" t="str">
            <v>2023-2024</v>
          </cell>
          <cell r="E1552">
            <v>33</v>
          </cell>
          <cell r="F1552" t="str">
            <v>0330</v>
          </cell>
          <cell r="G1552" t="str">
            <v>H009</v>
          </cell>
          <cell r="H1552" t="str">
            <v>Basket / Fr carrier</v>
          </cell>
          <cell r="I1552" t="str">
            <v>Korg</v>
          </cell>
          <cell r="K1552" t="str">
            <v>C8605227</v>
          </cell>
          <cell r="L1552" t="str">
            <v>C8600170</v>
          </cell>
        </row>
        <row r="1553">
          <cell r="B1553" t="str">
            <v>YEC5554731Pedaler</v>
          </cell>
          <cell r="C1553" t="str">
            <v>YEC5554731</v>
          </cell>
          <cell r="D1553" t="str">
            <v>2023-2024</v>
          </cell>
          <cell r="E1553">
            <v>34</v>
          </cell>
          <cell r="F1553" t="str">
            <v>0340</v>
          </cell>
          <cell r="G1553" t="str">
            <v>E005</v>
          </cell>
          <cell r="H1553" t="str">
            <v xml:space="preserve">Pedal </v>
          </cell>
          <cell r="I1553" t="str">
            <v>Pedaler</v>
          </cell>
          <cell r="J1553" t="str">
            <v>C3505317 STANDARD BK/GR9/16"</v>
          </cell>
          <cell r="K1553" t="str">
            <v>C3505208</v>
          </cell>
          <cell r="L1553" t="str">
            <v>C3500059</v>
          </cell>
        </row>
        <row r="1554">
          <cell r="B1554" t="str">
            <v>YEC5554731Motor</v>
          </cell>
          <cell r="C1554" t="str">
            <v>YEC5554731</v>
          </cell>
          <cell r="D1554" t="str">
            <v>2023-2024</v>
          </cell>
          <cell r="E1554">
            <v>35</v>
          </cell>
          <cell r="F1554" t="str">
            <v>0350</v>
          </cell>
          <cell r="G1554" t="str">
            <v>J001</v>
          </cell>
          <cell r="H1554" t="str">
            <v>DRIVE UNIT:</v>
          </cell>
          <cell r="I1554" t="str">
            <v>Motor</v>
          </cell>
          <cell r="K1554" t="str">
            <v>KDUE6110</v>
          </cell>
          <cell r="L1554" t="str">
            <v>Kontakta SHIMANO / DU-E6110</v>
          </cell>
        </row>
        <row r="1555">
          <cell r="B1555" t="str">
            <v>YEC5554731Display</v>
          </cell>
          <cell r="C1555" t="str">
            <v>YEC5554731</v>
          </cell>
          <cell r="D1555" t="str">
            <v>2023-2024</v>
          </cell>
          <cell r="E1555">
            <v>36</v>
          </cell>
          <cell r="F1555" t="str">
            <v>0360</v>
          </cell>
          <cell r="G1555" t="str">
            <v>J004</v>
          </cell>
          <cell r="H1555" t="str">
            <v>DISPLAY:</v>
          </cell>
          <cell r="I1555" t="str">
            <v>Display</v>
          </cell>
          <cell r="K1555" t="str">
            <v>KSCE6100CI</v>
          </cell>
          <cell r="L1555" t="str">
            <v>Kontakta SHIMANO / SC-E6100</v>
          </cell>
        </row>
        <row r="1556">
          <cell r="B1556" t="str">
            <v>YEC5554731EB-Bus kabel</v>
          </cell>
          <cell r="C1556" t="str">
            <v>YEC5554731</v>
          </cell>
          <cell r="D1556" t="str">
            <v>2023-2024</v>
          </cell>
          <cell r="E1556">
            <v>37</v>
          </cell>
          <cell r="F1556" t="str">
            <v>0370</v>
          </cell>
          <cell r="G1556" t="str">
            <v>J005</v>
          </cell>
          <cell r="H1556" t="str">
            <v>EB-BUS CABLE:</v>
          </cell>
          <cell r="I1556" t="str">
            <v>EB-Bus kabel</v>
          </cell>
          <cell r="J1556" t="str">
            <v>C8705068-1-04-01, 5PIN ( 1340mm ) CONNECT TO CONTROLLER, OTHER SIDE TO DISPLAY, LIGHTING SETS</v>
          </cell>
          <cell r="K1556" t="str">
            <v>KEWSD50IL120</v>
          </cell>
          <cell r="L1556" t="str">
            <v>Kontakta SHIMANO</v>
          </cell>
        </row>
        <row r="1557">
          <cell r="B1557" t="str">
            <v>YEC5554731Motorkabel</v>
          </cell>
          <cell r="C1557" t="str">
            <v>YEC5554731</v>
          </cell>
          <cell r="D1557" t="str">
            <v>2023-2024</v>
          </cell>
          <cell r="E1557">
            <v>38</v>
          </cell>
          <cell r="F1557" t="str">
            <v>0380</v>
          </cell>
          <cell r="G1557" t="str">
            <v>J006</v>
          </cell>
          <cell r="H1557" t="str">
            <v>POWER CABLE:</v>
          </cell>
          <cell r="I1557" t="str">
            <v>Motorkabel</v>
          </cell>
          <cell r="K1557" t="str">
            <v>Ingår i batterihållaren</v>
          </cell>
          <cell r="L1557" t="str">
            <v>Ingår i batterihållaren</v>
          </cell>
        </row>
        <row r="1558">
          <cell r="B1558" t="str">
            <v>YEC5554731Kabel framlampa</v>
          </cell>
          <cell r="C1558" t="str">
            <v>YEC5554731</v>
          </cell>
          <cell r="D1558" t="str">
            <v>2023-2024</v>
          </cell>
          <cell r="E1558">
            <v>39</v>
          </cell>
          <cell r="F1558" t="str">
            <v>0390</v>
          </cell>
          <cell r="G1558" t="str">
            <v>J007</v>
          </cell>
          <cell r="H1558" t="str">
            <v>F. LIGHT CABLE:</v>
          </cell>
          <cell r="I1558" t="str">
            <v>Kabel framlampa</v>
          </cell>
          <cell r="J1558" t="str">
            <v>C8705068-1-04-6, FOR FRONT LIGHT : 1200mm</v>
          </cell>
          <cell r="K1558" t="str">
            <v>C8075017</v>
          </cell>
          <cell r="L1558" t="str">
            <v>C8075017</v>
          </cell>
        </row>
        <row r="1559">
          <cell r="B1559" t="str">
            <v>YEC5554731Kabel baklampa</v>
          </cell>
          <cell r="C1559" t="str">
            <v>YEC5554731</v>
          </cell>
          <cell r="D1559" t="str">
            <v>2023-2024</v>
          </cell>
          <cell r="E1559">
            <v>40</v>
          </cell>
          <cell r="F1559" t="str">
            <v>0400</v>
          </cell>
          <cell r="G1559" t="str">
            <v>J008</v>
          </cell>
          <cell r="H1559" t="str">
            <v>R. LIGHT CABLE:</v>
          </cell>
          <cell r="I1559" t="str">
            <v>Kabel baklampa</v>
          </cell>
          <cell r="K1559" t="str">
            <v>C8075040</v>
          </cell>
          <cell r="L1559" t="str">
            <v>BSP?</v>
          </cell>
        </row>
        <row r="1560">
          <cell r="B1560" t="str">
            <v>YEC5554731Hastighetssensor</v>
          </cell>
          <cell r="C1560" t="str">
            <v>YEC5554731</v>
          </cell>
          <cell r="D1560" t="str">
            <v>2023-2024</v>
          </cell>
          <cell r="E1560">
            <v>41</v>
          </cell>
          <cell r="F1560" t="str">
            <v>0410</v>
          </cell>
          <cell r="G1560" t="str">
            <v>J009</v>
          </cell>
          <cell r="H1560" t="str">
            <v>SPEED SENSOR:</v>
          </cell>
          <cell r="I1560" t="str">
            <v>Hastighetssensor</v>
          </cell>
          <cell r="J1560" t="str">
            <v>C8705068-1-04-11, DETECTING WHEEL RPM, CABLE LENGTH:70mm</v>
          </cell>
          <cell r="K1560" t="str">
            <v>KSMDUE10</v>
          </cell>
          <cell r="L1560" t="str">
            <v>Kontakta SHIMANO / SM-DUE10</v>
          </cell>
        </row>
        <row r="1561">
          <cell r="B1561" t="str">
            <v>YEC5554731Batteri</v>
          </cell>
          <cell r="C1561" t="str">
            <v>YEC5554731</v>
          </cell>
          <cell r="D1561" t="str">
            <v>2023-2024</v>
          </cell>
          <cell r="E1561">
            <v>42</v>
          </cell>
          <cell r="F1561" t="str">
            <v>0420</v>
          </cell>
          <cell r="G1561" t="str">
            <v>J002</v>
          </cell>
          <cell r="H1561" t="str">
            <v>BATTERY:</v>
          </cell>
          <cell r="I1561" t="str">
            <v>Batteri</v>
          </cell>
          <cell r="K1561" t="str">
            <v>C8705239-1-11</v>
          </cell>
          <cell r="L1561" t="str">
            <v>C8705239-1-11</v>
          </cell>
        </row>
        <row r="1562">
          <cell r="B1562" t="str">
            <v>YEC5554731Batterihållare</v>
          </cell>
          <cell r="C1562" t="str">
            <v>YEC5554731</v>
          </cell>
          <cell r="D1562" t="str">
            <v>2023-2024</v>
          </cell>
          <cell r="E1562">
            <v>43</v>
          </cell>
          <cell r="F1562" t="str">
            <v>0430</v>
          </cell>
          <cell r="G1562" t="str">
            <v>J003</v>
          </cell>
          <cell r="H1562" t="str">
            <v>BATTERY HOLDER/Slider</v>
          </cell>
          <cell r="I1562" t="str">
            <v>Batterihållare</v>
          </cell>
          <cell r="K1562" t="str">
            <v>C8705238-KIT4</v>
          </cell>
          <cell r="L1562" t="str">
            <v>BSP?</v>
          </cell>
        </row>
        <row r="1563">
          <cell r="B1563" t="str">
            <v>YEC5554731Batteriladdare</v>
          </cell>
          <cell r="C1563" t="str">
            <v>YEC5554731</v>
          </cell>
          <cell r="D1563" t="str">
            <v>2023-2024</v>
          </cell>
          <cell r="E1563">
            <v>44</v>
          </cell>
          <cell r="F1563" t="str">
            <v>0440</v>
          </cell>
          <cell r="G1563" t="str">
            <v>J010</v>
          </cell>
          <cell r="H1563" t="str">
            <v>CHARGER:</v>
          </cell>
          <cell r="I1563" t="str">
            <v>Batteriladdare</v>
          </cell>
          <cell r="J1563" t="str">
            <v>C8705058-02, (CHARGER 2A    # NO:CZ2AG2JE7)  CHARGER FOR PHYLION BATTERY UART</v>
          </cell>
          <cell r="K1563" t="str">
            <v>C8705238-02</v>
          </cell>
          <cell r="L1563" t="str">
            <v>C8705238-02</v>
          </cell>
        </row>
        <row r="1564">
          <cell r="B1564" t="str">
            <v>YEC5554731Kontrollbox</v>
          </cell>
          <cell r="C1564" t="str">
            <v>YEC5554731</v>
          </cell>
          <cell r="D1564" t="str">
            <v>2023-2024</v>
          </cell>
          <cell r="E1564">
            <v>45</v>
          </cell>
          <cell r="F1564" t="str">
            <v>0450</v>
          </cell>
          <cell r="G1564" t="str">
            <v>J011</v>
          </cell>
          <cell r="H1564" t="str">
            <v>Controller</v>
          </cell>
          <cell r="I1564" t="str">
            <v>Kontrollbox</v>
          </cell>
          <cell r="J1564" t="str">
            <v>included into the motor</v>
          </cell>
          <cell r="K1564" t="str">
            <v>Shimano</v>
          </cell>
          <cell r="L1564" t="str">
            <v>Kontakta SHIMANO</v>
          </cell>
        </row>
        <row r="1565">
          <cell r="B1565" t="str">
            <v>YEC5554731Växelöra</v>
          </cell>
          <cell r="C1565" t="str">
            <v>YEC5554731</v>
          </cell>
          <cell r="D1565" t="str">
            <v>2023-2024</v>
          </cell>
          <cell r="E1565">
            <v>46</v>
          </cell>
          <cell r="F1565" t="str">
            <v>0460</v>
          </cell>
          <cell r="G1565" t="str">
            <v>D005</v>
          </cell>
          <cell r="H1565" t="str">
            <v>Gear hanger</v>
          </cell>
          <cell r="I1565" t="str">
            <v>Växelöra</v>
          </cell>
          <cell r="L1565" t="e">
            <v>#N/A</v>
          </cell>
        </row>
        <row r="1566">
          <cell r="B1566" t="str">
            <v>YEC5555031RAM</v>
          </cell>
          <cell r="C1566" t="str">
            <v>YEC5555031</v>
          </cell>
          <cell r="D1566" t="str">
            <v>2023-2024</v>
          </cell>
          <cell r="E1566">
            <v>1</v>
          </cell>
          <cell r="F1566" t="str">
            <v>0010</v>
          </cell>
          <cell r="G1566" t="str">
            <v>A001</v>
          </cell>
          <cell r="H1566" t="str">
            <v>PAINTED FRAME</v>
          </cell>
          <cell r="I1566" t="str">
            <v>RAM</v>
          </cell>
          <cell r="K1566" t="str">
            <v>C1285088-500</v>
          </cell>
          <cell r="L1566" t="e">
            <v>#N/A</v>
          </cell>
        </row>
        <row r="1567">
          <cell r="B1567" t="str">
            <v>YEC5555031Framgaffel</v>
          </cell>
          <cell r="C1567" t="str">
            <v>YEC5555031</v>
          </cell>
          <cell r="D1567" t="str">
            <v>2023-2024</v>
          </cell>
          <cell r="E1567">
            <v>2</v>
          </cell>
          <cell r="F1567" t="str">
            <v>0020</v>
          </cell>
          <cell r="G1567" t="str">
            <v>A002</v>
          </cell>
          <cell r="H1567" t="str">
            <v>PAINTED FORK</v>
          </cell>
          <cell r="I1567" t="str">
            <v>Framgaffel</v>
          </cell>
          <cell r="J1567" t="str">
            <v>C1605443-193 FF 28 ST 1"1/8 Bi 30 37 w hole</v>
          </cell>
          <cell r="K1567" t="str">
            <v>C1595112-230-BK</v>
          </cell>
          <cell r="L1567" t="e">
            <v>#N/A</v>
          </cell>
        </row>
        <row r="1568">
          <cell r="B1568" t="str">
            <v>YEC5555031Styrlager</v>
          </cell>
          <cell r="C1568" t="str">
            <v>YEC5555031</v>
          </cell>
          <cell r="D1568" t="str">
            <v>2023-2024</v>
          </cell>
          <cell r="E1568">
            <v>3</v>
          </cell>
          <cell r="F1568" t="str">
            <v>0030</v>
          </cell>
          <cell r="G1568" t="str">
            <v>B001</v>
          </cell>
          <cell r="H1568" t="str">
            <v>Head Set</v>
          </cell>
          <cell r="I1568" t="str">
            <v>Styrlager</v>
          </cell>
          <cell r="J1568" t="str">
            <v>C2105002 VP-MH305C SEMI INTEGR, ED BLACK O/S  SH = 20mm</v>
          </cell>
          <cell r="K1568" t="str">
            <v>C2105318</v>
          </cell>
          <cell r="L1568" t="str">
            <v>C2105318</v>
          </cell>
        </row>
        <row r="1569">
          <cell r="B1569" t="str">
            <v xml:space="preserve">YEC5555031Styrstam </v>
          </cell>
          <cell r="C1569" t="str">
            <v>YEC5555031</v>
          </cell>
          <cell r="D1569" t="str">
            <v>2023-2024</v>
          </cell>
          <cell r="E1569">
            <v>4</v>
          </cell>
          <cell r="F1569" t="str">
            <v>0040</v>
          </cell>
          <cell r="G1569" t="str">
            <v>B002</v>
          </cell>
          <cell r="H1569" t="str">
            <v>Handlebar Stem</v>
          </cell>
          <cell r="I1569" t="str">
            <v xml:space="preserve">Styrstam </v>
          </cell>
          <cell r="J1569" t="str">
            <v>C2205360-090 H/L 25.4X90/130 MTS-AD2 HIGH POL</v>
          </cell>
          <cell r="K1569" t="str">
            <v>C2205614-065</v>
          </cell>
          <cell r="L1569" t="str">
            <v>C2205614-065</v>
          </cell>
        </row>
        <row r="1570">
          <cell r="B1570" t="str">
            <v>YEC5555031Styre</v>
          </cell>
          <cell r="C1570" t="str">
            <v>YEC5555031</v>
          </cell>
          <cell r="D1570" t="str">
            <v>2023-2024</v>
          </cell>
          <cell r="E1570">
            <v>5</v>
          </cell>
          <cell r="F1570" t="str">
            <v>0050</v>
          </cell>
          <cell r="G1570" t="str">
            <v>B003</v>
          </cell>
          <cell r="H1570" t="str">
            <v>Handelbar</v>
          </cell>
          <cell r="I1570" t="str">
            <v>Styre</v>
          </cell>
          <cell r="J1570" t="str">
            <v xml:space="preserve">C2305480 HB ALsvhp 600 25.4 2.6 NR-AL29  </v>
          </cell>
          <cell r="K1570" t="str">
            <v>C2306117-BK</v>
          </cell>
          <cell r="L1570" t="str">
            <v>C2306117-BK</v>
          </cell>
        </row>
        <row r="1571">
          <cell r="B1571" t="str">
            <v>YEC5555031Bromsgrepp H</v>
          </cell>
          <cell r="C1571" t="str">
            <v>YEC5555031</v>
          </cell>
          <cell r="D1571" t="str">
            <v>2023-2024</v>
          </cell>
          <cell r="E1571">
            <v>6</v>
          </cell>
          <cell r="F1571" t="str">
            <v>0060</v>
          </cell>
          <cell r="G1571" t="str">
            <v>C002</v>
          </cell>
          <cell r="H1571" t="str">
            <v>Brake Lever R</v>
          </cell>
          <cell r="I1571" t="str">
            <v>Bromsgrepp H</v>
          </cell>
          <cell r="K1571" t="str">
            <v>EMPTY</v>
          </cell>
          <cell r="L1571" t="e">
            <v>#N/A</v>
          </cell>
        </row>
        <row r="1572">
          <cell r="B1572" t="str">
            <v>YEC5555031Bromsgrepp V</v>
          </cell>
          <cell r="C1572" t="str">
            <v>YEC5555031</v>
          </cell>
          <cell r="D1572" t="str">
            <v>2023-2024</v>
          </cell>
          <cell r="E1572">
            <v>7</v>
          </cell>
          <cell r="F1572" t="str">
            <v>0070</v>
          </cell>
          <cell r="G1572" t="str">
            <v>C001</v>
          </cell>
          <cell r="H1572" t="str">
            <v>Brake Lever L</v>
          </cell>
          <cell r="I1572" t="str">
            <v>Bromsgrepp V</v>
          </cell>
          <cell r="J1572" t="str">
            <v>C6505049 BLL ALsvPLbk VB U 4F BL39AP</v>
          </cell>
          <cell r="K1572" t="str">
            <v>Shimano</v>
          </cell>
          <cell r="L1572" t="str">
            <v>Kontakta SHIMANO</v>
          </cell>
        </row>
        <row r="1573">
          <cell r="B1573" t="str">
            <v>YEC5555031Växelreglage H</v>
          </cell>
          <cell r="C1573" t="str">
            <v>YEC5555031</v>
          </cell>
          <cell r="D1573" t="str">
            <v>2023-2024</v>
          </cell>
          <cell r="E1573">
            <v>8</v>
          </cell>
          <cell r="F1573" t="str">
            <v>0080</v>
          </cell>
          <cell r="G1573" t="str">
            <v>D002</v>
          </cell>
          <cell r="H1573" t="str">
            <v>Shift Lever R</v>
          </cell>
          <cell r="I1573" t="str">
            <v>Växelreglage H</v>
          </cell>
          <cell r="J1573" t="str">
            <v>C5105092 SHIFT LEVER, SL-C3000-7, NEXUS, REVO SHIFTER, 2320MM INNER, W/O OUTER FOR CJ-NX40(FOR SCANDINAVIAN), BLACK, BULK</v>
          </cell>
          <cell r="K1573" t="str">
            <v>ASLC70005L210LA</v>
          </cell>
          <cell r="L1573" t="str">
            <v>Kontakta SHIMANO</v>
          </cell>
        </row>
        <row r="1574">
          <cell r="B1574" t="str">
            <v>YEC5555031Växelreglage V</v>
          </cell>
          <cell r="C1574" t="str">
            <v>YEC5555031</v>
          </cell>
          <cell r="D1574" t="str">
            <v>2023-2024</v>
          </cell>
          <cell r="E1574">
            <v>9</v>
          </cell>
          <cell r="F1574" t="str">
            <v>0090</v>
          </cell>
          <cell r="G1574" t="str">
            <v>D001</v>
          </cell>
          <cell r="H1574" t="str">
            <v>Shift Lever L</v>
          </cell>
          <cell r="I1574" t="str">
            <v>Växelreglage V</v>
          </cell>
          <cell r="L1574" t="e">
            <v>#N/A</v>
          </cell>
        </row>
        <row r="1575">
          <cell r="B1575" t="str">
            <v>YEC5555031Handtag par</v>
          </cell>
          <cell r="C1575" t="str">
            <v>YEC5555031</v>
          </cell>
          <cell r="D1575" t="str">
            <v>2023-2024</v>
          </cell>
          <cell r="E1575">
            <v>10</v>
          </cell>
          <cell r="F1575" t="str">
            <v>0100</v>
          </cell>
          <cell r="G1575" t="str">
            <v>B004</v>
          </cell>
          <cell r="H1575" t="str">
            <v>Grip R</v>
          </cell>
          <cell r="I1575" t="str">
            <v>Handtag par</v>
          </cell>
          <cell r="J1575" t="str">
            <v xml:space="preserve">C2505484  HERRMANS 84A ERGO TPE 90MM  </v>
          </cell>
          <cell r="K1575" t="str">
            <v>C2505528</v>
          </cell>
          <cell r="L1575" t="str">
            <v>C2500057</v>
          </cell>
        </row>
        <row r="1576">
          <cell r="B1576" t="str">
            <v>YEC5555031Frambroms</v>
          </cell>
          <cell r="C1576" t="str">
            <v>YEC5555031</v>
          </cell>
          <cell r="D1576" t="str">
            <v>2023-2024</v>
          </cell>
          <cell r="E1576">
            <v>11</v>
          </cell>
          <cell r="F1576" t="str">
            <v>0110</v>
          </cell>
          <cell r="G1576" t="str">
            <v>C003</v>
          </cell>
          <cell r="H1576" t="str">
            <v xml:space="preserve">Brake front </v>
          </cell>
          <cell r="I1576" t="str">
            <v>Frambroms</v>
          </cell>
          <cell r="K1576" t="str">
            <v>AMT201KLFPRX080</v>
          </cell>
          <cell r="L1576" t="str">
            <v>Kontakta SHIMANO</v>
          </cell>
        </row>
        <row r="1577">
          <cell r="B1577" t="str">
            <v>YEC5555031Bakbroms</v>
          </cell>
          <cell r="C1577" t="str">
            <v>YEC5555031</v>
          </cell>
          <cell r="D1577" t="str">
            <v>2023-2024</v>
          </cell>
          <cell r="E1577">
            <v>12</v>
          </cell>
          <cell r="F1577" t="str">
            <v>0120</v>
          </cell>
          <cell r="G1577" t="str">
            <v>C004</v>
          </cell>
          <cell r="H1577" t="str">
            <v>Brake rear</v>
          </cell>
          <cell r="I1577" t="str">
            <v>Bakbroms</v>
          </cell>
          <cell r="K1577" t="str">
            <v>Fotbroms</v>
          </cell>
          <cell r="L1577" t="str">
            <v>Kontakta SHIMANO</v>
          </cell>
        </row>
        <row r="1578">
          <cell r="B1578" t="str">
            <v>YEC5555031Vevlager</v>
          </cell>
          <cell r="C1578" t="str">
            <v>YEC5555031</v>
          </cell>
          <cell r="D1578" t="str">
            <v>2023-2024</v>
          </cell>
          <cell r="E1578">
            <v>13</v>
          </cell>
          <cell r="F1578" t="str">
            <v>0130</v>
          </cell>
          <cell r="G1578" t="str">
            <v>E001</v>
          </cell>
          <cell r="H1578" t="str">
            <v xml:space="preserve">BB-set </v>
          </cell>
          <cell r="I1578" t="str">
            <v>Vevlager</v>
          </cell>
          <cell r="K1578" t="str">
            <v>Ingår i motorn</v>
          </cell>
          <cell r="L1578" t="str">
            <v>Ingår i motorn</v>
          </cell>
        </row>
        <row r="1579">
          <cell r="B1579" t="str">
            <v>YEC5555031Vevparti</v>
          </cell>
          <cell r="C1579" t="str">
            <v>YEC5555031</v>
          </cell>
          <cell r="D1579" t="str">
            <v>2023-2024</v>
          </cell>
          <cell r="E1579">
            <v>14</v>
          </cell>
          <cell r="F1579" t="str">
            <v>0140</v>
          </cell>
          <cell r="G1579" t="str">
            <v>E002</v>
          </cell>
          <cell r="H1579" t="str">
            <v>Front Chainwheel</v>
          </cell>
          <cell r="I1579" t="str">
            <v>Vevparti</v>
          </cell>
          <cell r="K1579" t="str">
            <v>AFCE6100CXXL</v>
          </cell>
          <cell r="L1579" t="str">
            <v>Kontakta SHIMANO</v>
          </cell>
        </row>
        <row r="1580">
          <cell r="B1580" t="str">
            <v>YEC5555031Kedjeskydd</v>
          </cell>
          <cell r="C1580" t="str">
            <v>YEC5555031</v>
          </cell>
          <cell r="D1580" t="str">
            <v>2023-2024</v>
          </cell>
          <cell r="E1580">
            <v>15</v>
          </cell>
          <cell r="F1580" t="str">
            <v>0150</v>
          </cell>
          <cell r="G1580" t="str">
            <v>H001</v>
          </cell>
          <cell r="H1580" t="str">
            <v>Chain guard</v>
          </cell>
          <cell r="I1580" t="str">
            <v>Kedjeskydd</v>
          </cell>
          <cell r="K1580" t="str">
            <v>C8305738</v>
          </cell>
          <cell r="L1580" t="str">
            <v>C8305738</v>
          </cell>
        </row>
        <row r="1581">
          <cell r="B1581" t="str">
            <v>YEC5555031Kedjeskyddsfäste</v>
          </cell>
          <cell r="C1581" t="str">
            <v>YEC5555031</v>
          </cell>
          <cell r="D1581" t="str">
            <v>2023-2024</v>
          </cell>
          <cell r="E1581">
            <v>16</v>
          </cell>
          <cell r="F1581" t="str">
            <v>0160</v>
          </cell>
          <cell r="G1581" t="str">
            <v>H002</v>
          </cell>
          <cell r="H1581" t="str">
            <v>Chain guard bracket</v>
          </cell>
          <cell r="I1581" t="str">
            <v>Kedjeskyddsfäste</v>
          </cell>
          <cell r="K1581" t="str">
            <v>C8305748</v>
          </cell>
          <cell r="L1581" t="str">
            <v>C8305748</v>
          </cell>
        </row>
        <row r="1582">
          <cell r="B1582" t="str">
            <v>YEC5555031Framväxel</v>
          </cell>
          <cell r="C1582" t="str">
            <v>YEC5555031</v>
          </cell>
          <cell r="D1582" t="str">
            <v>2023-2024</v>
          </cell>
          <cell r="E1582">
            <v>17</v>
          </cell>
          <cell r="F1582" t="str">
            <v>0170</v>
          </cell>
          <cell r="G1582" t="str">
            <v>D003</v>
          </cell>
          <cell r="H1582" t="str">
            <v>Front Derailleur</v>
          </cell>
          <cell r="I1582" t="str">
            <v>Framväxel</v>
          </cell>
          <cell r="K1582" t="str">
            <v xml:space="preserve"> </v>
          </cell>
          <cell r="L1582" t="e">
            <v>#N/A</v>
          </cell>
        </row>
        <row r="1583">
          <cell r="B1583" t="str">
            <v>YEC5555031Bakväxel</v>
          </cell>
          <cell r="C1583" t="str">
            <v>YEC5555031</v>
          </cell>
          <cell r="D1583" t="str">
            <v>2023-2024</v>
          </cell>
          <cell r="E1583">
            <v>18</v>
          </cell>
          <cell r="F1583" t="str">
            <v>0180</v>
          </cell>
          <cell r="G1583" t="str">
            <v>D004</v>
          </cell>
          <cell r="H1583" t="str">
            <v>Rear Derailleur</v>
          </cell>
          <cell r="I1583" t="str">
            <v>Bakväxel</v>
          </cell>
          <cell r="K1583" t="str">
            <v>KSGC70005CAL</v>
          </cell>
          <cell r="L1583" t="str">
            <v>Kontakta SHIMANO</v>
          </cell>
        </row>
        <row r="1584">
          <cell r="B1584" t="str">
            <v>YEC5555031Kedja</v>
          </cell>
          <cell r="C1584" t="str">
            <v>YEC5555031</v>
          </cell>
          <cell r="D1584" t="str">
            <v>2023-2024</v>
          </cell>
          <cell r="E1584">
            <v>19</v>
          </cell>
          <cell r="F1584" t="str">
            <v>0190</v>
          </cell>
          <cell r="G1584" t="str">
            <v>E003</v>
          </cell>
          <cell r="H1584" t="str">
            <v xml:space="preserve">Chain </v>
          </cell>
          <cell r="I1584" t="str">
            <v>Kedja</v>
          </cell>
          <cell r="J1584" t="str">
            <v>C3405041-104  + link CHA 1S 105L RB Z610HXRB   KMC</v>
          </cell>
          <cell r="K1584" t="str">
            <v>C3405041-114</v>
          </cell>
          <cell r="L1584" t="str">
            <v>BSP?</v>
          </cell>
        </row>
        <row r="1585">
          <cell r="B1585" t="str">
            <v>YEC5555031Kassett</v>
          </cell>
          <cell r="C1585" t="str">
            <v>YEC5555031</v>
          </cell>
          <cell r="D1585" t="str">
            <v>2023-2024</v>
          </cell>
          <cell r="E1585">
            <v>20</v>
          </cell>
          <cell r="F1585" t="str">
            <v>0200</v>
          </cell>
          <cell r="G1585" t="str">
            <v>E004</v>
          </cell>
          <cell r="H1585" t="str">
            <v>Cassette Sprocket</v>
          </cell>
          <cell r="I1585" t="str">
            <v>Kassett</v>
          </cell>
          <cell r="J1585" t="str">
            <v>ASMGEAR20SU SPT SC20sv3/32" (INTERNAL HUB)</v>
          </cell>
          <cell r="K1585" t="str">
            <v>ACSC700024</v>
          </cell>
          <cell r="L1585" t="str">
            <v>Kontakta SHIMANO</v>
          </cell>
        </row>
        <row r="1586">
          <cell r="B1586" t="str">
            <v>YEC5555031Framhjul</v>
          </cell>
          <cell r="C1586" t="str">
            <v>YEC5555031</v>
          </cell>
          <cell r="D1586" t="str">
            <v>2023-2024</v>
          </cell>
          <cell r="E1586">
            <v>21</v>
          </cell>
          <cell r="F1586" t="str">
            <v>0210</v>
          </cell>
          <cell r="G1586" t="str">
            <v>F001</v>
          </cell>
          <cell r="H1586" t="str">
            <v>Front hub</v>
          </cell>
          <cell r="I1586" t="str">
            <v>Framhjul</v>
          </cell>
          <cell r="J1586" t="str">
            <v xml:space="preserve">C4305002 HUB FRONT ALLOY SOLID AXLE 36H </v>
          </cell>
          <cell r="K1586" t="str">
            <v>C4108192</v>
          </cell>
          <cell r="L1586" t="str">
            <v>BSP?</v>
          </cell>
        </row>
        <row r="1587">
          <cell r="B1587" t="str">
            <v>YEC5555031Bakhjul</v>
          </cell>
          <cell r="C1587" t="str">
            <v>YEC5555031</v>
          </cell>
          <cell r="D1587" t="str">
            <v>2023-2024</v>
          </cell>
          <cell r="E1587">
            <v>22</v>
          </cell>
          <cell r="F1587" t="str">
            <v>0220</v>
          </cell>
          <cell r="G1587" t="str">
            <v>F002</v>
          </cell>
          <cell r="H1587" t="str">
            <v>Rear hub</v>
          </cell>
          <cell r="I1587" t="str">
            <v>Bakhjul</v>
          </cell>
          <cell r="J1587" t="str">
            <v>ASGC30007CADXR (ASG7C30ADXR) HBRcb 36 H SILVER DX</v>
          </cell>
          <cell r="K1587" t="str">
            <v>C4208310</v>
          </cell>
          <cell r="L1587" t="str">
            <v>BSP?</v>
          </cell>
        </row>
        <row r="1588">
          <cell r="B1588" t="str">
            <v>YEC5555031Däck</v>
          </cell>
          <cell r="C1588" t="str">
            <v>YEC5555031</v>
          </cell>
          <cell r="D1588" t="str">
            <v>2023-2024</v>
          </cell>
          <cell r="E1588">
            <v>23</v>
          </cell>
          <cell r="F1588" t="str">
            <v>0230</v>
          </cell>
          <cell r="G1588" t="str">
            <v>F003</v>
          </cell>
          <cell r="H1588" t="str">
            <v>Tire</v>
          </cell>
          <cell r="I1588" t="str">
            <v>Däck</v>
          </cell>
          <cell r="J1588" t="str">
            <v>C4906560 60-584 Caeli black</v>
          </cell>
          <cell r="K1588" t="str">
            <v>C4906560</v>
          </cell>
          <cell r="L1588" t="str">
            <v>BSP?</v>
          </cell>
        </row>
        <row r="1589">
          <cell r="B1589" t="str">
            <v>YEC5555031Skärmar set</v>
          </cell>
          <cell r="C1589" t="str">
            <v>YEC5555031</v>
          </cell>
          <cell r="D1589" t="str">
            <v>2023-2024</v>
          </cell>
          <cell r="E1589">
            <v>24</v>
          </cell>
          <cell r="F1589" t="str">
            <v>0240</v>
          </cell>
          <cell r="G1589" t="str">
            <v>H003</v>
          </cell>
          <cell r="H1589" t="str">
            <v xml:space="preserve">Mudguard front   </v>
          </cell>
          <cell r="I1589" t="str">
            <v>Skärmar set</v>
          </cell>
          <cell r="J1589" t="str">
            <v xml:space="preserve">C8255729-PRE ZN/52MM 28" BLACK Pre lackad </v>
          </cell>
          <cell r="K1589" t="str">
            <v>C8256294</v>
          </cell>
          <cell r="L1589" t="str">
            <v>C8256294 / C8256295</v>
          </cell>
        </row>
        <row r="1590">
          <cell r="B1590" t="str">
            <v>YEC5555031Pakethållare</v>
          </cell>
          <cell r="C1590" t="str">
            <v>YEC5555031</v>
          </cell>
          <cell r="D1590" t="str">
            <v>2023-2024</v>
          </cell>
          <cell r="E1590">
            <v>25</v>
          </cell>
          <cell r="F1590" t="str">
            <v>0250</v>
          </cell>
          <cell r="G1590" t="str">
            <v>H004</v>
          </cell>
          <cell r="H1590" t="str">
            <v>Carrier</v>
          </cell>
          <cell r="I1590" t="str">
            <v>Pakethållare</v>
          </cell>
          <cell r="K1590" t="str">
            <v>C8205931-BK</v>
          </cell>
          <cell r="L1590" t="str">
            <v>C8205931-BK</v>
          </cell>
        </row>
        <row r="1591">
          <cell r="B1591" t="str">
            <v>YEC5555031Sadel</v>
          </cell>
          <cell r="C1591" t="str">
            <v>YEC5555031</v>
          </cell>
          <cell r="D1591" t="str">
            <v>2023-2024</v>
          </cell>
          <cell r="E1591">
            <v>26</v>
          </cell>
          <cell r="F1591" t="str">
            <v>0260</v>
          </cell>
          <cell r="G1591" t="str">
            <v>G001</v>
          </cell>
          <cell r="H1591" t="str">
            <v>Saddle</v>
          </cell>
          <cell r="I1591" t="str">
            <v>Sadel</v>
          </cell>
          <cell r="K1591" t="str">
            <v>C7105989</v>
          </cell>
          <cell r="L1591" t="str">
            <v>C7100596</v>
          </cell>
        </row>
        <row r="1592">
          <cell r="B1592" t="str">
            <v>YEC5555031Sadelstolpe</v>
          </cell>
          <cell r="C1592" t="str">
            <v>YEC5555031</v>
          </cell>
          <cell r="D1592" t="str">
            <v>2023-2024</v>
          </cell>
          <cell r="E1592">
            <v>27</v>
          </cell>
          <cell r="F1592" t="str">
            <v>0270</v>
          </cell>
          <cell r="G1592" t="str">
            <v>G002</v>
          </cell>
          <cell r="H1592" t="str">
            <v>Seatpost</v>
          </cell>
          <cell r="I1592" t="str">
            <v>Sadelstolpe</v>
          </cell>
          <cell r="K1592" t="str">
            <v>C7205286</v>
          </cell>
          <cell r="L1592" t="str">
            <v>C7200332-316</v>
          </cell>
        </row>
        <row r="1593">
          <cell r="B1593" t="str">
            <v>YEC5555031Sadelrörsklämma</v>
          </cell>
          <cell r="C1593" t="str">
            <v>YEC5555031</v>
          </cell>
          <cell r="D1593" t="str">
            <v>2023-2024</v>
          </cell>
          <cell r="E1593">
            <v>28</v>
          </cell>
          <cell r="F1593" t="str">
            <v>0280</v>
          </cell>
          <cell r="G1593" t="str">
            <v>G003</v>
          </cell>
          <cell r="H1593" t="str">
            <v>Seat Clamp</v>
          </cell>
          <cell r="I1593" t="str">
            <v>Sadelrörsklämma</v>
          </cell>
          <cell r="K1593" t="str">
            <v>C7305196-BK</v>
          </cell>
          <cell r="L1593" t="str">
            <v>C7305196-BK</v>
          </cell>
        </row>
        <row r="1594">
          <cell r="B1594" t="str">
            <v>YEC5555031Framlampa</v>
          </cell>
          <cell r="C1594" t="str">
            <v>YEC5555031</v>
          </cell>
          <cell r="D1594" t="str">
            <v>2023-2024</v>
          </cell>
          <cell r="E1594">
            <v>29</v>
          </cell>
          <cell r="F1594" t="str">
            <v>0290</v>
          </cell>
          <cell r="G1594" t="str">
            <v>H005</v>
          </cell>
          <cell r="H1594" t="str">
            <v>Front light</v>
          </cell>
          <cell r="I1594" t="str">
            <v>Framlampa</v>
          </cell>
          <cell r="J1594" t="str">
            <v>C8025221 Front light Breeze Evo without ss bracket, Classic chrome, 0,5W LED, 15 lux, Waterproof IP44 w 65 cm cable</v>
          </cell>
          <cell r="K1594" t="str">
            <v>C8015320</v>
          </cell>
          <cell r="L1594" t="str">
            <v>C8015320</v>
          </cell>
        </row>
        <row r="1595">
          <cell r="B1595" t="str">
            <v>YEC5555031Baklampa</v>
          </cell>
          <cell r="C1595" t="str">
            <v>YEC5555031</v>
          </cell>
          <cell r="D1595" t="str">
            <v>2023-2024</v>
          </cell>
          <cell r="E1595">
            <v>30</v>
          </cell>
          <cell r="F1595" t="str">
            <v>0300</v>
          </cell>
          <cell r="G1595" t="str">
            <v>H006</v>
          </cell>
          <cell r="H1595" t="str">
            <v>Light, Rear</v>
          </cell>
          <cell r="I1595" t="str">
            <v>Baklampa</v>
          </cell>
          <cell r="K1595" t="str">
            <v>C8015216</v>
          </cell>
          <cell r="L1595" t="str">
            <v>BSP?</v>
          </cell>
        </row>
        <row r="1596">
          <cell r="B1596" t="str">
            <v>YEC5555031Låssats</v>
          </cell>
          <cell r="C1596" t="str">
            <v>YEC5555031</v>
          </cell>
          <cell r="D1596" t="str">
            <v>2023-2024</v>
          </cell>
          <cell r="E1596">
            <v>31</v>
          </cell>
          <cell r="F1596" t="str">
            <v>0310</v>
          </cell>
          <cell r="G1596" t="str">
            <v>H007</v>
          </cell>
          <cell r="H1596" t="str">
            <v>Lock</v>
          </cell>
          <cell r="I1596" t="str">
            <v>Låssats</v>
          </cell>
          <cell r="K1596" t="str">
            <v>C8405093</v>
          </cell>
          <cell r="L1596" t="str">
            <v>C8405093</v>
          </cell>
        </row>
        <row r="1597">
          <cell r="B1597" t="str">
            <v>YEC5555031Stöd</v>
          </cell>
          <cell r="C1597" t="str">
            <v>YEC5555031</v>
          </cell>
          <cell r="D1597" t="str">
            <v>2023-2024</v>
          </cell>
          <cell r="E1597">
            <v>32</v>
          </cell>
          <cell r="F1597" t="str">
            <v>0320</v>
          </cell>
          <cell r="G1597" t="str">
            <v>H008</v>
          </cell>
          <cell r="H1597" t="str">
            <v>Kick stand</v>
          </cell>
          <cell r="I1597" t="str">
            <v>Stöd</v>
          </cell>
          <cell r="K1597" t="str">
            <v>C8105251-305</v>
          </cell>
          <cell r="L1597" t="str">
            <v>C8105251-305</v>
          </cell>
        </row>
        <row r="1598">
          <cell r="B1598" t="str">
            <v>YEC5555031Korg</v>
          </cell>
          <cell r="C1598" t="str">
            <v>YEC5555031</v>
          </cell>
          <cell r="D1598" t="str">
            <v>2023-2024</v>
          </cell>
          <cell r="E1598">
            <v>33</v>
          </cell>
          <cell r="F1598" t="str">
            <v>0330</v>
          </cell>
          <cell r="G1598" t="str">
            <v>H009</v>
          </cell>
          <cell r="H1598" t="str">
            <v>Basket / Fr carrier</v>
          </cell>
          <cell r="I1598" t="str">
            <v>Korg</v>
          </cell>
          <cell r="K1598" t="str">
            <v>C8605227</v>
          </cell>
          <cell r="L1598" t="str">
            <v>C8600170</v>
          </cell>
        </row>
        <row r="1599">
          <cell r="B1599" t="str">
            <v>YEC5555031Pedaler</v>
          </cell>
          <cell r="C1599" t="str">
            <v>YEC5555031</v>
          </cell>
          <cell r="D1599" t="str">
            <v>2023-2024</v>
          </cell>
          <cell r="E1599">
            <v>34</v>
          </cell>
          <cell r="F1599" t="str">
            <v>0340</v>
          </cell>
          <cell r="G1599" t="str">
            <v>E005</v>
          </cell>
          <cell r="H1599" t="str">
            <v xml:space="preserve">Pedal </v>
          </cell>
          <cell r="I1599" t="str">
            <v>Pedaler</v>
          </cell>
          <cell r="J1599" t="str">
            <v>C3505317 STANDARD BK/GR9/16"</v>
          </cell>
          <cell r="K1599" t="str">
            <v>C3505208</v>
          </cell>
          <cell r="L1599" t="str">
            <v>C3500059</v>
          </cell>
        </row>
        <row r="1600">
          <cell r="B1600" t="str">
            <v>YEC5555031Motor</v>
          </cell>
          <cell r="C1600" t="str">
            <v>YEC5555031</v>
          </cell>
          <cell r="D1600" t="str">
            <v>2023-2024</v>
          </cell>
          <cell r="E1600">
            <v>35</v>
          </cell>
          <cell r="F1600" t="str">
            <v>0350</v>
          </cell>
          <cell r="G1600" t="str">
            <v>J001</v>
          </cell>
          <cell r="H1600" t="str">
            <v>DRIVE UNIT:</v>
          </cell>
          <cell r="I1600" t="str">
            <v>Motor</v>
          </cell>
          <cell r="K1600" t="str">
            <v>KDUE6110</v>
          </cell>
          <cell r="L1600" t="str">
            <v>Kontakta SHIMANO / DU-E6110</v>
          </cell>
        </row>
        <row r="1601">
          <cell r="B1601" t="str">
            <v>YEC5555031Display</v>
          </cell>
          <cell r="C1601" t="str">
            <v>YEC5555031</v>
          </cell>
          <cell r="D1601" t="str">
            <v>2023-2024</v>
          </cell>
          <cell r="E1601">
            <v>36</v>
          </cell>
          <cell r="F1601" t="str">
            <v>0360</v>
          </cell>
          <cell r="G1601" t="str">
            <v>J004</v>
          </cell>
          <cell r="H1601" t="str">
            <v>DISPLAY:</v>
          </cell>
          <cell r="I1601" t="str">
            <v>Display</v>
          </cell>
          <cell r="K1601" t="str">
            <v>KSCE6100CI</v>
          </cell>
          <cell r="L1601" t="str">
            <v>Kontakta SHIMANO / SC-E6100</v>
          </cell>
        </row>
        <row r="1602">
          <cell r="B1602" t="str">
            <v>YEC5555031EB-Bus kabel</v>
          </cell>
          <cell r="C1602" t="str">
            <v>YEC5555031</v>
          </cell>
          <cell r="D1602" t="str">
            <v>2023-2024</v>
          </cell>
          <cell r="E1602">
            <v>37</v>
          </cell>
          <cell r="F1602" t="str">
            <v>0370</v>
          </cell>
          <cell r="G1602" t="str">
            <v>J005</v>
          </cell>
          <cell r="H1602" t="str">
            <v>EB-BUS CABLE:</v>
          </cell>
          <cell r="I1602" t="str">
            <v>EB-Bus kabel</v>
          </cell>
          <cell r="J1602" t="str">
            <v>C8705068-1-04-01, 5PIN ( 1340mm ) CONNECT TO CONTROLLER, OTHER SIDE TO DISPLAY, LIGHTING SETS</v>
          </cell>
          <cell r="K1602" t="str">
            <v>KEWSD50IL120</v>
          </cell>
          <cell r="L1602" t="str">
            <v>Kontakta SHIMANO</v>
          </cell>
        </row>
        <row r="1603">
          <cell r="B1603" t="str">
            <v>YEC5555031Motorkabel</v>
          </cell>
          <cell r="C1603" t="str">
            <v>YEC5555031</v>
          </cell>
          <cell r="D1603" t="str">
            <v>2023-2024</v>
          </cell>
          <cell r="E1603">
            <v>38</v>
          </cell>
          <cell r="F1603" t="str">
            <v>0380</v>
          </cell>
          <cell r="G1603" t="str">
            <v>J006</v>
          </cell>
          <cell r="H1603" t="str">
            <v>POWER CABLE:</v>
          </cell>
          <cell r="I1603" t="str">
            <v>Motorkabel</v>
          </cell>
          <cell r="K1603" t="str">
            <v>Ingår i batterihållaren</v>
          </cell>
          <cell r="L1603" t="str">
            <v>Ingår i batterihållaren</v>
          </cell>
        </row>
        <row r="1604">
          <cell r="B1604" t="str">
            <v>YEC5555031Kabel framlampa</v>
          </cell>
          <cell r="C1604" t="str">
            <v>YEC5555031</v>
          </cell>
          <cell r="D1604" t="str">
            <v>2023-2024</v>
          </cell>
          <cell r="E1604">
            <v>39</v>
          </cell>
          <cell r="F1604" t="str">
            <v>0390</v>
          </cell>
          <cell r="G1604" t="str">
            <v>J007</v>
          </cell>
          <cell r="H1604" t="str">
            <v>F. LIGHT CABLE:</v>
          </cell>
          <cell r="I1604" t="str">
            <v>Kabel framlampa</v>
          </cell>
          <cell r="J1604" t="str">
            <v>C8705068-1-04-6, FOR FRONT LIGHT : 1200mm</v>
          </cell>
          <cell r="K1604" t="str">
            <v>C8075017</v>
          </cell>
          <cell r="L1604" t="str">
            <v>C8075017</v>
          </cell>
        </row>
        <row r="1605">
          <cell r="B1605" t="str">
            <v>YEC5555031Kabel baklampa</v>
          </cell>
          <cell r="C1605" t="str">
            <v>YEC5555031</v>
          </cell>
          <cell r="D1605" t="str">
            <v>2023-2024</v>
          </cell>
          <cell r="E1605">
            <v>40</v>
          </cell>
          <cell r="F1605" t="str">
            <v>0400</v>
          </cell>
          <cell r="G1605" t="str">
            <v>J008</v>
          </cell>
          <cell r="H1605" t="str">
            <v>R. LIGHT CABLE:</v>
          </cell>
          <cell r="I1605" t="str">
            <v>Kabel baklampa</v>
          </cell>
          <cell r="K1605" t="str">
            <v>C8075040</v>
          </cell>
          <cell r="L1605" t="str">
            <v>BSP?</v>
          </cell>
        </row>
        <row r="1606">
          <cell r="B1606" t="str">
            <v>YEC5555031Hastighetssensor</v>
          </cell>
          <cell r="C1606" t="str">
            <v>YEC5555031</v>
          </cell>
          <cell r="D1606" t="str">
            <v>2023-2024</v>
          </cell>
          <cell r="E1606">
            <v>41</v>
          </cell>
          <cell r="F1606" t="str">
            <v>0410</v>
          </cell>
          <cell r="G1606" t="str">
            <v>J009</v>
          </cell>
          <cell r="H1606" t="str">
            <v>SPEED SENSOR:</v>
          </cell>
          <cell r="I1606" t="str">
            <v>Hastighetssensor</v>
          </cell>
          <cell r="J1606" t="str">
            <v>C8705068-1-04-11, DETECTING WHEEL RPM, CABLE LENGTH:70mm</v>
          </cell>
          <cell r="K1606" t="str">
            <v>KSMDUE10</v>
          </cell>
          <cell r="L1606" t="str">
            <v>Kontakta SHIMANO / SM-DUE10</v>
          </cell>
        </row>
        <row r="1607">
          <cell r="B1607" t="str">
            <v>YEC5555031Batteri</v>
          </cell>
          <cell r="C1607" t="str">
            <v>YEC5555031</v>
          </cell>
          <cell r="D1607" t="str">
            <v>2023-2024</v>
          </cell>
          <cell r="E1607">
            <v>42</v>
          </cell>
          <cell r="F1607" t="str">
            <v>0420</v>
          </cell>
          <cell r="G1607" t="str">
            <v>J002</v>
          </cell>
          <cell r="H1607" t="str">
            <v>BATTERY:</v>
          </cell>
          <cell r="I1607" t="str">
            <v>Batteri</v>
          </cell>
          <cell r="K1607" t="str">
            <v>C8705239-1-11</v>
          </cell>
          <cell r="L1607" t="str">
            <v>C8705239-1-11</v>
          </cell>
        </row>
        <row r="1608">
          <cell r="B1608" t="str">
            <v>YEC5555031Batterihållare</v>
          </cell>
          <cell r="C1608" t="str">
            <v>YEC5555031</v>
          </cell>
          <cell r="D1608" t="str">
            <v>2023-2024</v>
          </cell>
          <cell r="E1608">
            <v>43</v>
          </cell>
          <cell r="F1608" t="str">
            <v>0430</v>
          </cell>
          <cell r="G1608" t="str">
            <v>J003</v>
          </cell>
          <cell r="H1608" t="str">
            <v>BATTERY HOLDER/Slider</v>
          </cell>
          <cell r="I1608" t="str">
            <v>Batterihållare</v>
          </cell>
          <cell r="K1608" t="str">
            <v>C8705238-KIT4</v>
          </cell>
          <cell r="L1608" t="str">
            <v>BSP?</v>
          </cell>
        </row>
        <row r="1609">
          <cell r="B1609" t="str">
            <v>YEC5555031Batteriladdare</v>
          </cell>
          <cell r="C1609" t="str">
            <v>YEC5555031</v>
          </cell>
          <cell r="D1609" t="str">
            <v>2023-2024</v>
          </cell>
          <cell r="E1609">
            <v>44</v>
          </cell>
          <cell r="F1609" t="str">
            <v>0440</v>
          </cell>
          <cell r="G1609" t="str">
            <v>J010</v>
          </cell>
          <cell r="H1609" t="str">
            <v>CHARGER:</v>
          </cell>
          <cell r="I1609" t="str">
            <v>Batteriladdare</v>
          </cell>
          <cell r="J1609" t="str">
            <v>C8705058-02, (CHARGER 2A    # NO:CZ2AG2JE7)  CHARGER FOR PHYLION BATTERY UART</v>
          </cell>
          <cell r="K1609" t="str">
            <v>C8705238-02</v>
          </cell>
          <cell r="L1609" t="str">
            <v>C8705238-02</v>
          </cell>
        </row>
        <row r="1610">
          <cell r="B1610" t="str">
            <v>YEC5555031Kontrollbox</v>
          </cell>
          <cell r="C1610" t="str">
            <v>YEC5555031</v>
          </cell>
          <cell r="D1610" t="str">
            <v>2023-2024</v>
          </cell>
          <cell r="E1610">
            <v>45</v>
          </cell>
          <cell r="F1610" t="str">
            <v>0450</v>
          </cell>
          <cell r="G1610" t="str">
            <v>J011</v>
          </cell>
          <cell r="H1610" t="str">
            <v>Controller</v>
          </cell>
          <cell r="I1610" t="str">
            <v>Kontrollbox</v>
          </cell>
          <cell r="J1610" t="str">
            <v>included into the motor</v>
          </cell>
          <cell r="K1610" t="str">
            <v>Shimano</v>
          </cell>
          <cell r="L1610" t="str">
            <v>Kontakta SHIMANO</v>
          </cell>
        </row>
        <row r="1611">
          <cell r="B1611" t="str">
            <v>YEC5555031Växelöra</v>
          </cell>
          <cell r="C1611" t="str">
            <v>YEC5555031</v>
          </cell>
          <cell r="D1611" t="str">
            <v>2023-2024</v>
          </cell>
          <cell r="E1611">
            <v>46</v>
          </cell>
          <cell r="F1611" t="str">
            <v>0460</v>
          </cell>
          <cell r="G1611" t="str">
            <v>D005</v>
          </cell>
          <cell r="H1611" t="str">
            <v>Gear hanger</v>
          </cell>
          <cell r="I1611" t="str">
            <v>Växelöra</v>
          </cell>
          <cell r="L1611" t="e">
            <v>#N/A</v>
          </cell>
        </row>
        <row r="1612">
          <cell r="B1612" t="str">
            <v>YEC5555331RAM</v>
          </cell>
          <cell r="C1612" t="str">
            <v>YEC5555331</v>
          </cell>
          <cell r="D1612" t="str">
            <v>2023-2024</v>
          </cell>
          <cell r="E1612">
            <v>1</v>
          </cell>
          <cell r="F1612" t="str">
            <v>0010</v>
          </cell>
          <cell r="G1612" t="str">
            <v>A001</v>
          </cell>
          <cell r="H1612" t="str">
            <v>PAINTED FRAME</v>
          </cell>
          <cell r="I1612" t="str">
            <v>RAM</v>
          </cell>
          <cell r="K1612" t="str">
            <v>C1285088-530</v>
          </cell>
          <cell r="L1612" t="e">
            <v>#N/A</v>
          </cell>
        </row>
        <row r="1613">
          <cell r="B1613" t="str">
            <v>YEC5555331Framgaffel</v>
          </cell>
          <cell r="C1613" t="str">
            <v>YEC5555331</v>
          </cell>
          <cell r="D1613" t="str">
            <v>2023-2024</v>
          </cell>
          <cell r="E1613">
            <v>2</v>
          </cell>
          <cell r="F1613" t="str">
            <v>0020</v>
          </cell>
          <cell r="G1613" t="str">
            <v>A002</v>
          </cell>
          <cell r="H1613" t="str">
            <v>PAINTED FORK</v>
          </cell>
          <cell r="I1613" t="str">
            <v>Framgaffel</v>
          </cell>
          <cell r="J1613" t="str">
            <v>C1605443-193 FF 28 ST 1"1/8 Bi 30 37 w hole</v>
          </cell>
          <cell r="K1613" t="str">
            <v>C1595112-230-BK</v>
          </cell>
          <cell r="L1613" t="e">
            <v>#N/A</v>
          </cell>
        </row>
        <row r="1614">
          <cell r="B1614" t="str">
            <v>YEC5555331Styrlager</v>
          </cell>
          <cell r="C1614" t="str">
            <v>YEC5555331</v>
          </cell>
          <cell r="D1614" t="str">
            <v>2023-2024</v>
          </cell>
          <cell r="E1614">
            <v>3</v>
          </cell>
          <cell r="F1614" t="str">
            <v>0030</v>
          </cell>
          <cell r="G1614" t="str">
            <v>B001</v>
          </cell>
          <cell r="H1614" t="str">
            <v>Head Set</v>
          </cell>
          <cell r="I1614" t="str">
            <v>Styrlager</v>
          </cell>
          <cell r="J1614" t="str">
            <v>C2105002 VP-MH305C SEMI INTEGR, ED BLACK O/S  SH = 20mm</v>
          </cell>
          <cell r="K1614" t="str">
            <v>C2105318</v>
          </cell>
          <cell r="L1614" t="str">
            <v>C2105318</v>
          </cell>
        </row>
        <row r="1615">
          <cell r="B1615" t="str">
            <v xml:space="preserve">YEC5555331Styrstam </v>
          </cell>
          <cell r="C1615" t="str">
            <v>YEC5555331</v>
          </cell>
          <cell r="D1615" t="str">
            <v>2023-2024</v>
          </cell>
          <cell r="E1615">
            <v>4</v>
          </cell>
          <cell r="F1615" t="str">
            <v>0040</v>
          </cell>
          <cell r="G1615" t="str">
            <v>B002</v>
          </cell>
          <cell r="H1615" t="str">
            <v>Handlebar Stem</v>
          </cell>
          <cell r="I1615" t="str">
            <v xml:space="preserve">Styrstam </v>
          </cell>
          <cell r="J1615" t="str">
            <v>C2205360-090 H/L 25.4X90/130 MTS-AD2 HIGH POL</v>
          </cell>
          <cell r="K1615" t="str">
            <v>C2205614-065</v>
          </cell>
          <cell r="L1615" t="str">
            <v>C2205614-065</v>
          </cell>
        </row>
        <row r="1616">
          <cell r="B1616" t="str">
            <v>YEC5555331Styre</v>
          </cell>
          <cell r="C1616" t="str">
            <v>YEC5555331</v>
          </cell>
          <cell r="D1616" t="str">
            <v>2023-2024</v>
          </cell>
          <cell r="E1616">
            <v>5</v>
          </cell>
          <cell r="F1616" t="str">
            <v>0050</v>
          </cell>
          <cell r="G1616" t="str">
            <v>B003</v>
          </cell>
          <cell r="H1616" t="str">
            <v>Handelbar</v>
          </cell>
          <cell r="I1616" t="str">
            <v>Styre</v>
          </cell>
          <cell r="J1616" t="str">
            <v xml:space="preserve">C2305480 HB ALsvhp 600 25.4 2.6 NR-AL29  </v>
          </cell>
          <cell r="K1616" t="str">
            <v>C2306117-BK</v>
          </cell>
          <cell r="L1616" t="str">
            <v>C2306117-BK</v>
          </cell>
        </row>
        <row r="1617">
          <cell r="B1617" t="str">
            <v>YEC5555331Bromsgrepp H</v>
          </cell>
          <cell r="C1617" t="str">
            <v>YEC5555331</v>
          </cell>
          <cell r="D1617" t="str">
            <v>2023-2024</v>
          </cell>
          <cell r="E1617">
            <v>6</v>
          </cell>
          <cell r="F1617" t="str">
            <v>0060</v>
          </cell>
          <cell r="G1617" t="str">
            <v>C002</v>
          </cell>
          <cell r="H1617" t="str">
            <v>Brake Lever R</v>
          </cell>
          <cell r="I1617" t="str">
            <v>Bromsgrepp H</v>
          </cell>
          <cell r="K1617" t="str">
            <v>EMPTY</v>
          </cell>
          <cell r="L1617" t="e">
            <v>#N/A</v>
          </cell>
        </row>
        <row r="1618">
          <cell r="B1618" t="str">
            <v>YEC5555331Bromsgrepp V</v>
          </cell>
          <cell r="C1618" t="str">
            <v>YEC5555331</v>
          </cell>
          <cell r="D1618" t="str">
            <v>2023-2024</v>
          </cell>
          <cell r="E1618">
            <v>7</v>
          </cell>
          <cell r="F1618" t="str">
            <v>0070</v>
          </cell>
          <cell r="G1618" t="str">
            <v>C001</v>
          </cell>
          <cell r="H1618" t="str">
            <v>Brake Lever L</v>
          </cell>
          <cell r="I1618" t="str">
            <v>Bromsgrepp V</v>
          </cell>
          <cell r="J1618" t="str">
            <v>C6505049 BLL ALsvPLbk VB U 4F BL39AP</v>
          </cell>
          <cell r="K1618" t="str">
            <v>Shimano</v>
          </cell>
          <cell r="L1618" t="str">
            <v>Kontakta SHIMANO</v>
          </cell>
        </row>
        <row r="1619">
          <cell r="B1619" t="str">
            <v>YEC5555331Växelreglage H</v>
          </cell>
          <cell r="C1619" t="str">
            <v>YEC5555331</v>
          </cell>
          <cell r="D1619" t="str">
            <v>2023-2024</v>
          </cell>
          <cell r="E1619">
            <v>8</v>
          </cell>
          <cell r="F1619" t="str">
            <v>0080</v>
          </cell>
          <cell r="G1619" t="str">
            <v>D002</v>
          </cell>
          <cell r="H1619" t="str">
            <v>Shift Lever R</v>
          </cell>
          <cell r="I1619" t="str">
            <v>Växelreglage H</v>
          </cell>
          <cell r="J1619" t="str">
            <v>C5105092 SHIFT LEVER, SL-C3000-7, NEXUS, REVO SHIFTER, 2320MM INNER, W/O OUTER FOR CJ-NX40(FOR SCANDINAVIAN), BLACK, BULK</v>
          </cell>
          <cell r="K1619" t="str">
            <v>ASLC70005L210LA</v>
          </cell>
          <cell r="L1619" t="str">
            <v>Kontakta SHIMANO</v>
          </cell>
        </row>
        <row r="1620">
          <cell r="B1620" t="str">
            <v>YEC5555331Växelreglage V</v>
          </cell>
          <cell r="C1620" t="str">
            <v>YEC5555331</v>
          </cell>
          <cell r="D1620" t="str">
            <v>2023-2024</v>
          </cell>
          <cell r="E1620">
            <v>9</v>
          </cell>
          <cell r="F1620" t="str">
            <v>0090</v>
          </cell>
          <cell r="G1620" t="str">
            <v>D001</v>
          </cell>
          <cell r="H1620" t="str">
            <v>Shift Lever L</v>
          </cell>
          <cell r="I1620" t="str">
            <v>Växelreglage V</v>
          </cell>
          <cell r="L1620" t="e">
            <v>#N/A</v>
          </cell>
        </row>
        <row r="1621">
          <cell r="B1621" t="str">
            <v>YEC5555331Handtag par</v>
          </cell>
          <cell r="C1621" t="str">
            <v>YEC5555331</v>
          </cell>
          <cell r="D1621" t="str">
            <v>2023-2024</v>
          </cell>
          <cell r="E1621">
            <v>10</v>
          </cell>
          <cell r="F1621" t="str">
            <v>0100</v>
          </cell>
          <cell r="G1621" t="str">
            <v>B004</v>
          </cell>
          <cell r="H1621" t="str">
            <v>Grip R</v>
          </cell>
          <cell r="I1621" t="str">
            <v>Handtag par</v>
          </cell>
          <cell r="J1621" t="str">
            <v xml:space="preserve">C2505484  HERRMANS 84A ERGO TPE 90MM  </v>
          </cell>
          <cell r="K1621" t="str">
            <v>C2505528</v>
          </cell>
          <cell r="L1621" t="str">
            <v>C2500057</v>
          </cell>
        </row>
        <row r="1622">
          <cell r="B1622" t="str">
            <v>YEC5555331Frambroms</v>
          </cell>
          <cell r="C1622" t="str">
            <v>YEC5555331</v>
          </cell>
          <cell r="D1622" t="str">
            <v>2023-2024</v>
          </cell>
          <cell r="E1622">
            <v>11</v>
          </cell>
          <cell r="F1622" t="str">
            <v>0110</v>
          </cell>
          <cell r="G1622" t="str">
            <v>C003</v>
          </cell>
          <cell r="H1622" t="str">
            <v xml:space="preserve">Brake front </v>
          </cell>
          <cell r="I1622" t="str">
            <v>Frambroms</v>
          </cell>
          <cell r="K1622" t="str">
            <v>AMT201KLFPRX080</v>
          </cell>
          <cell r="L1622" t="str">
            <v>Kontakta SHIMANO</v>
          </cell>
        </row>
        <row r="1623">
          <cell r="B1623" t="str">
            <v>YEC5555331Bakbroms</v>
          </cell>
          <cell r="C1623" t="str">
            <v>YEC5555331</v>
          </cell>
          <cell r="D1623" t="str">
            <v>2023-2024</v>
          </cell>
          <cell r="E1623">
            <v>12</v>
          </cell>
          <cell r="F1623" t="str">
            <v>0120</v>
          </cell>
          <cell r="G1623" t="str">
            <v>C004</v>
          </cell>
          <cell r="H1623" t="str">
            <v>Brake rear</v>
          </cell>
          <cell r="I1623" t="str">
            <v>Bakbroms</v>
          </cell>
          <cell r="K1623" t="str">
            <v>Fotbroms</v>
          </cell>
          <cell r="L1623" t="str">
            <v>Kontakta SHIMANO</v>
          </cell>
        </row>
        <row r="1624">
          <cell r="B1624" t="str">
            <v>YEC5555331Vevlager</v>
          </cell>
          <cell r="C1624" t="str">
            <v>YEC5555331</v>
          </cell>
          <cell r="D1624" t="str">
            <v>2023-2024</v>
          </cell>
          <cell r="E1624">
            <v>13</v>
          </cell>
          <cell r="F1624" t="str">
            <v>0130</v>
          </cell>
          <cell r="G1624" t="str">
            <v>E001</v>
          </cell>
          <cell r="H1624" t="str">
            <v xml:space="preserve">BB-set </v>
          </cell>
          <cell r="I1624" t="str">
            <v>Vevlager</v>
          </cell>
          <cell r="K1624" t="str">
            <v>Ingår i motorn</v>
          </cell>
          <cell r="L1624" t="str">
            <v>Ingår i motorn</v>
          </cell>
        </row>
        <row r="1625">
          <cell r="B1625" t="str">
            <v>YEC5555331Vevparti</v>
          </cell>
          <cell r="C1625" t="str">
            <v>YEC5555331</v>
          </cell>
          <cell r="D1625" t="str">
            <v>2023-2024</v>
          </cell>
          <cell r="E1625">
            <v>14</v>
          </cell>
          <cell r="F1625" t="str">
            <v>0140</v>
          </cell>
          <cell r="G1625" t="str">
            <v>E002</v>
          </cell>
          <cell r="H1625" t="str">
            <v>Front Chainwheel</v>
          </cell>
          <cell r="I1625" t="str">
            <v>Vevparti</v>
          </cell>
          <cell r="K1625" t="str">
            <v>AFCE6100CXXL</v>
          </cell>
          <cell r="L1625" t="str">
            <v>Kontakta SHIMANO</v>
          </cell>
        </row>
        <row r="1626">
          <cell r="B1626" t="str">
            <v>YEC5555331Kedjeskydd</v>
          </cell>
          <cell r="C1626" t="str">
            <v>YEC5555331</v>
          </cell>
          <cell r="D1626" t="str">
            <v>2023-2024</v>
          </cell>
          <cell r="E1626">
            <v>15</v>
          </cell>
          <cell r="F1626" t="str">
            <v>0150</v>
          </cell>
          <cell r="G1626" t="str">
            <v>H001</v>
          </cell>
          <cell r="H1626" t="str">
            <v>Chain guard</v>
          </cell>
          <cell r="I1626" t="str">
            <v>Kedjeskydd</v>
          </cell>
          <cell r="K1626" t="str">
            <v>C8305738</v>
          </cell>
          <cell r="L1626" t="str">
            <v>C8305738</v>
          </cell>
        </row>
        <row r="1627">
          <cell r="B1627" t="str">
            <v>YEC5555331Kedjeskyddsfäste</v>
          </cell>
          <cell r="C1627" t="str">
            <v>YEC5555331</v>
          </cell>
          <cell r="D1627" t="str">
            <v>2023-2024</v>
          </cell>
          <cell r="E1627">
            <v>16</v>
          </cell>
          <cell r="F1627" t="str">
            <v>0160</v>
          </cell>
          <cell r="G1627" t="str">
            <v>H002</v>
          </cell>
          <cell r="H1627" t="str">
            <v>Chain guard bracket</v>
          </cell>
          <cell r="I1627" t="str">
            <v>Kedjeskyddsfäste</v>
          </cell>
          <cell r="K1627" t="str">
            <v>C8305748</v>
          </cell>
          <cell r="L1627" t="str">
            <v>C8305748</v>
          </cell>
        </row>
        <row r="1628">
          <cell r="B1628" t="str">
            <v>YEC5555331Framväxel</v>
          </cell>
          <cell r="C1628" t="str">
            <v>YEC5555331</v>
          </cell>
          <cell r="D1628" t="str">
            <v>2023-2024</v>
          </cell>
          <cell r="E1628">
            <v>17</v>
          </cell>
          <cell r="F1628" t="str">
            <v>0170</v>
          </cell>
          <cell r="G1628" t="str">
            <v>D003</v>
          </cell>
          <cell r="H1628" t="str">
            <v>Front Derailleur</v>
          </cell>
          <cell r="I1628" t="str">
            <v>Framväxel</v>
          </cell>
          <cell r="K1628" t="str">
            <v xml:space="preserve"> </v>
          </cell>
          <cell r="L1628" t="e">
            <v>#N/A</v>
          </cell>
        </row>
        <row r="1629">
          <cell r="B1629" t="str">
            <v>YEC5555331Bakväxel</v>
          </cell>
          <cell r="C1629" t="str">
            <v>YEC5555331</v>
          </cell>
          <cell r="D1629" t="str">
            <v>2023-2024</v>
          </cell>
          <cell r="E1629">
            <v>18</v>
          </cell>
          <cell r="F1629" t="str">
            <v>0180</v>
          </cell>
          <cell r="G1629" t="str">
            <v>D004</v>
          </cell>
          <cell r="H1629" t="str">
            <v>Rear Derailleur</v>
          </cell>
          <cell r="I1629" t="str">
            <v>Bakväxel</v>
          </cell>
          <cell r="K1629" t="str">
            <v>KSGC70005CAL</v>
          </cell>
          <cell r="L1629" t="str">
            <v>Kontakta SHIMANO</v>
          </cell>
        </row>
        <row r="1630">
          <cell r="B1630" t="str">
            <v>YEC5555331Kedja</v>
          </cell>
          <cell r="C1630" t="str">
            <v>YEC5555331</v>
          </cell>
          <cell r="D1630" t="str">
            <v>2023-2024</v>
          </cell>
          <cell r="E1630">
            <v>19</v>
          </cell>
          <cell r="F1630" t="str">
            <v>0190</v>
          </cell>
          <cell r="G1630" t="str">
            <v>E003</v>
          </cell>
          <cell r="H1630" t="str">
            <v xml:space="preserve">Chain </v>
          </cell>
          <cell r="I1630" t="str">
            <v>Kedja</v>
          </cell>
          <cell r="J1630" t="str">
            <v>C3405041-104  + link CHA 1S 105L RB Z610HXRB   KMC</v>
          </cell>
          <cell r="K1630" t="str">
            <v>C3405041-114</v>
          </cell>
          <cell r="L1630" t="str">
            <v>BSP?</v>
          </cell>
        </row>
        <row r="1631">
          <cell r="B1631" t="str">
            <v>YEC5555331Kassett</v>
          </cell>
          <cell r="C1631" t="str">
            <v>YEC5555331</v>
          </cell>
          <cell r="D1631" t="str">
            <v>2023-2024</v>
          </cell>
          <cell r="E1631">
            <v>20</v>
          </cell>
          <cell r="F1631" t="str">
            <v>0200</v>
          </cell>
          <cell r="G1631" t="str">
            <v>E004</v>
          </cell>
          <cell r="H1631" t="str">
            <v>Cassette Sprocket</v>
          </cell>
          <cell r="I1631" t="str">
            <v>Kassett</v>
          </cell>
          <cell r="J1631" t="str">
            <v>ASMGEAR20SU SPT SC20sv3/32" (INTERNAL HUB)</v>
          </cell>
          <cell r="K1631" t="str">
            <v>ACSC700024</v>
          </cell>
          <cell r="L1631" t="str">
            <v>Kontakta SHIMANO</v>
          </cell>
        </row>
        <row r="1632">
          <cell r="B1632" t="str">
            <v>YEC5555331Framhjul</v>
          </cell>
          <cell r="C1632" t="str">
            <v>YEC5555331</v>
          </cell>
          <cell r="D1632" t="str">
            <v>2023-2024</v>
          </cell>
          <cell r="E1632">
            <v>21</v>
          </cell>
          <cell r="F1632" t="str">
            <v>0210</v>
          </cell>
          <cell r="G1632" t="str">
            <v>F001</v>
          </cell>
          <cell r="H1632" t="str">
            <v>Front hub</v>
          </cell>
          <cell r="I1632" t="str">
            <v>Framhjul</v>
          </cell>
          <cell r="J1632" t="str">
            <v xml:space="preserve">C4305002 HUB FRONT ALLOY SOLID AXLE 36H </v>
          </cell>
          <cell r="K1632" t="str">
            <v>C4108192</v>
          </cell>
          <cell r="L1632" t="str">
            <v>BSP?</v>
          </cell>
        </row>
        <row r="1633">
          <cell r="B1633" t="str">
            <v>YEC5555331Bakhjul</v>
          </cell>
          <cell r="C1633" t="str">
            <v>YEC5555331</v>
          </cell>
          <cell r="D1633" t="str">
            <v>2023-2024</v>
          </cell>
          <cell r="E1633">
            <v>22</v>
          </cell>
          <cell r="F1633" t="str">
            <v>0220</v>
          </cell>
          <cell r="G1633" t="str">
            <v>F002</v>
          </cell>
          <cell r="H1633" t="str">
            <v>Rear hub</v>
          </cell>
          <cell r="I1633" t="str">
            <v>Bakhjul</v>
          </cell>
          <cell r="J1633" t="str">
            <v>ASGC30007CADXR (ASG7C30ADXR) HBRcb 36 H SILVER DX</v>
          </cell>
          <cell r="K1633" t="str">
            <v>C4208310</v>
          </cell>
          <cell r="L1633" t="str">
            <v>BSP?</v>
          </cell>
        </row>
        <row r="1634">
          <cell r="B1634" t="str">
            <v>YEC5555331Däck</v>
          </cell>
          <cell r="C1634" t="str">
            <v>YEC5555331</v>
          </cell>
          <cell r="D1634" t="str">
            <v>2023-2024</v>
          </cell>
          <cell r="E1634">
            <v>23</v>
          </cell>
          <cell r="F1634" t="str">
            <v>0230</v>
          </cell>
          <cell r="G1634" t="str">
            <v>F003</v>
          </cell>
          <cell r="H1634" t="str">
            <v>Tire</v>
          </cell>
          <cell r="I1634" t="str">
            <v>Däck</v>
          </cell>
          <cell r="J1634" t="str">
            <v>C4906560 60-584 Caeli black</v>
          </cell>
          <cell r="K1634" t="str">
            <v>C4906560</v>
          </cell>
          <cell r="L1634" t="str">
            <v>BSP?</v>
          </cell>
        </row>
        <row r="1635">
          <cell r="B1635" t="str">
            <v>YEC5555331Skärmar set</v>
          </cell>
          <cell r="C1635" t="str">
            <v>YEC5555331</v>
          </cell>
          <cell r="D1635" t="str">
            <v>2023-2024</v>
          </cell>
          <cell r="E1635">
            <v>24</v>
          </cell>
          <cell r="F1635" t="str">
            <v>0240</v>
          </cell>
          <cell r="G1635" t="str">
            <v>H003</v>
          </cell>
          <cell r="H1635" t="str">
            <v xml:space="preserve">Mudguard front   </v>
          </cell>
          <cell r="I1635" t="str">
            <v>Skärmar set</v>
          </cell>
          <cell r="J1635" t="str">
            <v xml:space="preserve">C8255729-PRE ZN/52MM 28" BLACK Pre lackad </v>
          </cell>
          <cell r="K1635" t="str">
            <v>C8256294</v>
          </cell>
          <cell r="L1635" t="str">
            <v>C8256294 / C8256295</v>
          </cell>
        </row>
        <row r="1636">
          <cell r="B1636" t="str">
            <v>YEC5555331Pakethållare</v>
          </cell>
          <cell r="C1636" t="str">
            <v>YEC5555331</v>
          </cell>
          <cell r="D1636" t="str">
            <v>2023-2024</v>
          </cell>
          <cell r="E1636">
            <v>25</v>
          </cell>
          <cell r="F1636" t="str">
            <v>0250</v>
          </cell>
          <cell r="G1636" t="str">
            <v>H004</v>
          </cell>
          <cell r="H1636" t="str">
            <v>Carrier</v>
          </cell>
          <cell r="I1636" t="str">
            <v>Pakethållare</v>
          </cell>
          <cell r="K1636" t="str">
            <v>C8205931-BK</v>
          </cell>
          <cell r="L1636" t="str">
            <v>C8205931-BK</v>
          </cell>
        </row>
        <row r="1637">
          <cell r="B1637" t="str">
            <v>YEC5555331Sadel</v>
          </cell>
          <cell r="C1637" t="str">
            <v>YEC5555331</v>
          </cell>
          <cell r="D1637" t="str">
            <v>2023-2024</v>
          </cell>
          <cell r="E1637">
            <v>26</v>
          </cell>
          <cell r="F1637" t="str">
            <v>0260</v>
          </cell>
          <cell r="G1637" t="str">
            <v>G001</v>
          </cell>
          <cell r="H1637" t="str">
            <v>Saddle</v>
          </cell>
          <cell r="I1637" t="str">
            <v>Sadel</v>
          </cell>
          <cell r="K1637" t="str">
            <v>C7105989</v>
          </cell>
          <cell r="L1637" t="str">
            <v>C7100596</v>
          </cell>
        </row>
        <row r="1638">
          <cell r="B1638" t="str">
            <v>YEC5555331Sadelstolpe</v>
          </cell>
          <cell r="C1638" t="str">
            <v>YEC5555331</v>
          </cell>
          <cell r="D1638" t="str">
            <v>2023-2024</v>
          </cell>
          <cell r="E1638">
            <v>27</v>
          </cell>
          <cell r="F1638" t="str">
            <v>0270</v>
          </cell>
          <cell r="G1638" t="str">
            <v>G002</v>
          </cell>
          <cell r="H1638" t="str">
            <v>Seatpost</v>
          </cell>
          <cell r="I1638" t="str">
            <v>Sadelstolpe</v>
          </cell>
          <cell r="K1638" t="str">
            <v>C7205286</v>
          </cell>
          <cell r="L1638" t="str">
            <v>C7200332-316</v>
          </cell>
        </row>
        <row r="1639">
          <cell r="B1639" t="str">
            <v>YEC5555331Sadelrörsklämma</v>
          </cell>
          <cell r="C1639" t="str">
            <v>YEC5555331</v>
          </cell>
          <cell r="D1639" t="str">
            <v>2023-2024</v>
          </cell>
          <cell r="E1639">
            <v>28</v>
          </cell>
          <cell r="F1639" t="str">
            <v>0280</v>
          </cell>
          <cell r="G1639" t="str">
            <v>G003</v>
          </cell>
          <cell r="H1639" t="str">
            <v>Seat Clamp</v>
          </cell>
          <cell r="I1639" t="str">
            <v>Sadelrörsklämma</v>
          </cell>
          <cell r="K1639" t="str">
            <v>C7305196-BK</v>
          </cell>
          <cell r="L1639" t="str">
            <v>C7305196-BK</v>
          </cell>
        </row>
        <row r="1640">
          <cell r="B1640" t="str">
            <v>YEC5555331Framlampa</v>
          </cell>
          <cell r="C1640" t="str">
            <v>YEC5555331</v>
          </cell>
          <cell r="D1640" t="str">
            <v>2023-2024</v>
          </cell>
          <cell r="E1640">
            <v>29</v>
          </cell>
          <cell r="F1640" t="str">
            <v>0290</v>
          </cell>
          <cell r="G1640" t="str">
            <v>H005</v>
          </cell>
          <cell r="H1640" t="str">
            <v>Front light</v>
          </cell>
          <cell r="I1640" t="str">
            <v>Framlampa</v>
          </cell>
          <cell r="J1640" t="str">
            <v>C8025221 Front light Breeze Evo without ss bracket, Classic chrome, 0,5W LED, 15 lux, Waterproof IP44 w 65 cm cable</v>
          </cell>
          <cell r="K1640" t="str">
            <v>C8015320</v>
          </cell>
          <cell r="L1640" t="str">
            <v>C8015320</v>
          </cell>
        </row>
        <row r="1641">
          <cell r="B1641" t="str">
            <v>YEC5555331Baklampa</v>
          </cell>
          <cell r="C1641" t="str">
            <v>YEC5555331</v>
          </cell>
          <cell r="D1641" t="str">
            <v>2023-2024</v>
          </cell>
          <cell r="E1641">
            <v>30</v>
          </cell>
          <cell r="F1641" t="str">
            <v>0300</v>
          </cell>
          <cell r="G1641" t="str">
            <v>H006</v>
          </cell>
          <cell r="H1641" t="str">
            <v>Light, Rear</v>
          </cell>
          <cell r="I1641" t="str">
            <v>Baklampa</v>
          </cell>
          <cell r="K1641" t="str">
            <v>C8015216</v>
          </cell>
          <cell r="L1641" t="str">
            <v>BSP?</v>
          </cell>
        </row>
        <row r="1642">
          <cell r="B1642" t="str">
            <v>YEC5555331Låssats</v>
          </cell>
          <cell r="C1642" t="str">
            <v>YEC5555331</v>
          </cell>
          <cell r="D1642" t="str">
            <v>2023-2024</v>
          </cell>
          <cell r="E1642">
            <v>31</v>
          </cell>
          <cell r="F1642" t="str">
            <v>0310</v>
          </cell>
          <cell r="G1642" t="str">
            <v>H007</v>
          </cell>
          <cell r="H1642" t="str">
            <v>Lock</v>
          </cell>
          <cell r="I1642" t="str">
            <v>Låssats</v>
          </cell>
          <cell r="K1642" t="str">
            <v>C8405093</v>
          </cell>
          <cell r="L1642" t="str">
            <v>C8405093</v>
          </cell>
        </row>
        <row r="1643">
          <cell r="B1643" t="str">
            <v>YEC5555331Stöd</v>
          </cell>
          <cell r="C1643" t="str">
            <v>YEC5555331</v>
          </cell>
          <cell r="D1643" t="str">
            <v>2023-2024</v>
          </cell>
          <cell r="E1643">
            <v>32</v>
          </cell>
          <cell r="F1643" t="str">
            <v>0320</v>
          </cell>
          <cell r="G1643" t="str">
            <v>H008</v>
          </cell>
          <cell r="H1643" t="str">
            <v>Kick stand</v>
          </cell>
          <cell r="I1643" t="str">
            <v>Stöd</v>
          </cell>
          <cell r="K1643" t="str">
            <v>C8105251-305</v>
          </cell>
          <cell r="L1643" t="str">
            <v>C8105251-305</v>
          </cell>
        </row>
        <row r="1644">
          <cell r="B1644" t="str">
            <v>YEC5555331Korg</v>
          </cell>
          <cell r="C1644" t="str">
            <v>YEC5555331</v>
          </cell>
          <cell r="D1644" t="str">
            <v>2023-2024</v>
          </cell>
          <cell r="E1644">
            <v>33</v>
          </cell>
          <cell r="F1644" t="str">
            <v>0330</v>
          </cell>
          <cell r="G1644" t="str">
            <v>H009</v>
          </cell>
          <cell r="H1644" t="str">
            <v>Basket / Fr carrier</v>
          </cell>
          <cell r="I1644" t="str">
            <v>Korg</v>
          </cell>
          <cell r="K1644" t="str">
            <v>C8605227</v>
          </cell>
          <cell r="L1644" t="str">
            <v>C8600170</v>
          </cell>
        </row>
        <row r="1645">
          <cell r="B1645" t="str">
            <v>YEC5555331Pedaler</v>
          </cell>
          <cell r="C1645" t="str">
            <v>YEC5555331</v>
          </cell>
          <cell r="D1645" t="str">
            <v>2023-2024</v>
          </cell>
          <cell r="E1645">
            <v>34</v>
          </cell>
          <cell r="F1645" t="str">
            <v>0340</v>
          </cell>
          <cell r="G1645" t="str">
            <v>E005</v>
          </cell>
          <cell r="H1645" t="str">
            <v xml:space="preserve">Pedal </v>
          </cell>
          <cell r="I1645" t="str">
            <v>Pedaler</v>
          </cell>
          <cell r="J1645" t="str">
            <v>C3505317 STANDARD BK/GR9/16"</v>
          </cell>
          <cell r="K1645" t="str">
            <v>C3505208</v>
          </cell>
          <cell r="L1645" t="str">
            <v>C3500059</v>
          </cell>
        </row>
        <row r="1646">
          <cell r="B1646" t="str">
            <v>YEC5555331Motor</v>
          </cell>
          <cell r="C1646" t="str">
            <v>YEC5555331</v>
          </cell>
          <cell r="D1646" t="str">
            <v>2023-2024</v>
          </cell>
          <cell r="E1646">
            <v>35</v>
          </cell>
          <cell r="F1646" t="str">
            <v>0350</v>
          </cell>
          <cell r="G1646" t="str">
            <v>J001</v>
          </cell>
          <cell r="H1646" t="str">
            <v>DRIVE UNIT:</v>
          </cell>
          <cell r="I1646" t="str">
            <v>Motor</v>
          </cell>
          <cell r="K1646" t="str">
            <v>KDUE6110</v>
          </cell>
          <cell r="L1646" t="str">
            <v>Kontakta SHIMANO / DU-E6110</v>
          </cell>
        </row>
        <row r="1647">
          <cell r="B1647" t="str">
            <v>YEC5555331Display</v>
          </cell>
          <cell r="C1647" t="str">
            <v>YEC5555331</v>
          </cell>
          <cell r="D1647" t="str">
            <v>2023-2024</v>
          </cell>
          <cell r="E1647">
            <v>36</v>
          </cell>
          <cell r="F1647" t="str">
            <v>0360</v>
          </cell>
          <cell r="G1647" t="str">
            <v>J004</v>
          </cell>
          <cell r="H1647" t="str">
            <v>DISPLAY:</v>
          </cell>
          <cell r="I1647" t="str">
            <v>Display</v>
          </cell>
          <cell r="K1647" t="str">
            <v>KSCE6100CI</v>
          </cell>
          <cell r="L1647" t="str">
            <v>Kontakta SHIMANO / SC-E6100</v>
          </cell>
        </row>
        <row r="1648">
          <cell r="B1648" t="str">
            <v>YEC5555331EB-Bus kabel</v>
          </cell>
          <cell r="C1648" t="str">
            <v>YEC5555331</v>
          </cell>
          <cell r="D1648" t="str">
            <v>2023-2024</v>
          </cell>
          <cell r="E1648">
            <v>37</v>
          </cell>
          <cell r="F1648" t="str">
            <v>0370</v>
          </cell>
          <cell r="G1648" t="str">
            <v>J005</v>
          </cell>
          <cell r="H1648" t="str">
            <v>EB-BUS CABLE:</v>
          </cell>
          <cell r="I1648" t="str">
            <v>EB-Bus kabel</v>
          </cell>
          <cell r="J1648" t="str">
            <v>C8705068-1-04-01, 5PIN ( 1340mm ) CONNECT TO CONTROLLER, OTHER SIDE TO DISPLAY, LIGHTING SETS</v>
          </cell>
          <cell r="K1648" t="str">
            <v>KEWSD50IL120</v>
          </cell>
          <cell r="L1648" t="str">
            <v>Kontakta SHIMANO</v>
          </cell>
        </row>
        <row r="1649">
          <cell r="B1649" t="str">
            <v>YEC5555331Motorkabel</v>
          </cell>
          <cell r="C1649" t="str">
            <v>YEC5555331</v>
          </cell>
          <cell r="D1649" t="str">
            <v>2023-2024</v>
          </cell>
          <cell r="E1649">
            <v>38</v>
          </cell>
          <cell r="F1649" t="str">
            <v>0380</v>
          </cell>
          <cell r="G1649" t="str">
            <v>J006</v>
          </cell>
          <cell r="H1649" t="str">
            <v>POWER CABLE:</v>
          </cell>
          <cell r="I1649" t="str">
            <v>Motorkabel</v>
          </cell>
          <cell r="K1649" t="str">
            <v>Ingår i batterihållaren</v>
          </cell>
          <cell r="L1649" t="str">
            <v>Ingår i batterihållaren</v>
          </cell>
        </row>
        <row r="1650">
          <cell r="B1650" t="str">
            <v>YEC5555331Kabel framlampa</v>
          </cell>
          <cell r="C1650" t="str">
            <v>YEC5555331</v>
          </cell>
          <cell r="D1650" t="str">
            <v>2023-2024</v>
          </cell>
          <cell r="E1650">
            <v>39</v>
          </cell>
          <cell r="F1650" t="str">
            <v>0390</v>
          </cell>
          <cell r="G1650" t="str">
            <v>J007</v>
          </cell>
          <cell r="H1650" t="str">
            <v>F. LIGHT CABLE:</v>
          </cell>
          <cell r="I1650" t="str">
            <v>Kabel framlampa</v>
          </cell>
          <cell r="J1650" t="str">
            <v>C8705068-1-04-6, FOR FRONT LIGHT : 1200mm</v>
          </cell>
          <cell r="K1650" t="str">
            <v>C8075017</v>
          </cell>
          <cell r="L1650" t="str">
            <v>C8075017</v>
          </cell>
        </row>
        <row r="1651">
          <cell r="B1651" t="str">
            <v>YEC5555331Kabel baklampa</v>
          </cell>
          <cell r="C1651" t="str">
            <v>YEC5555331</v>
          </cell>
          <cell r="D1651" t="str">
            <v>2023-2024</v>
          </cell>
          <cell r="E1651">
            <v>40</v>
          </cell>
          <cell r="F1651" t="str">
            <v>0400</v>
          </cell>
          <cell r="G1651" t="str">
            <v>J008</v>
          </cell>
          <cell r="H1651" t="str">
            <v>R. LIGHT CABLE:</v>
          </cell>
          <cell r="I1651" t="str">
            <v>Kabel baklampa</v>
          </cell>
          <cell r="K1651" t="str">
            <v>C8075040</v>
          </cell>
          <cell r="L1651" t="str">
            <v>BSP?</v>
          </cell>
        </row>
        <row r="1652">
          <cell r="B1652" t="str">
            <v>YEC5555331Hastighetssensor</v>
          </cell>
          <cell r="C1652" t="str">
            <v>YEC5555331</v>
          </cell>
          <cell r="D1652" t="str">
            <v>2023-2024</v>
          </cell>
          <cell r="E1652">
            <v>41</v>
          </cell>
          <cell r="F1652" t="str">
            <v>0410</v>
          </cell>
          <cell r="G1652" t="str">
            <v>J009</v>
          </cell>
          <cell r="H1652" t="str">
            <v>SPEED SENSOR:</v>
          </cell>
          <cell r="I1652" t="str">
            <v>Hastighetssensor</v>
          </cell>
          <cell r="J1652" t="str">
            <v>C8705068-1-04-11, DETECTING WHEEL RPM, CABLE LENGTH:70mm</v>
          </cell>
          <cell r="K1652" t="str">
            <v>KSMDUE10</v>
          </cell>
          <cell r="L1652" t="str">
            <v>Kontakta SHIMANO / SM-DUE10</v>
          </cell>
        </row>
        <row r="1653">
          <cell r="B1653" t="str">
            <v>YEC5555331Batteri</v>
          </cell>
          <cell r="C1653" t="str">
            <v>YEC5555331</v>
          </cell>
          <cell r="D1653" t="str">
            <v>2023-2024</v>
          </cell>
          <cell r="E1653">
            <v>42</v>
          </cell>
          <cell r="F1653" t="str">
            <v>0420</v>
          </cell>
          <cell r="G1653" t="str">
            <v>J002</v>
          </cell>
          <cell r="H1653" t="str">
            <v>BATTERY:</v>
          </cell>
          <cell r="I1653" t="str">
            <v>Batteri</v>
          </cell>
          <cell r="K1653" t="str">
            <v>C8705239-1-11</v>
          </cell>
          <cell r="L1653" t="str">
            <v>C8705239-1-11</v>
          </cell>
        </row>
        <row r="1654">
          <cell r="B1654" t="str">
            <v>YEC5555331Batterihållare</v>
          </cell>
          <cell r="C1654" t="str">
            <v>YEC5555331</v>
          </cell>
          <cell r="D1654" t="str">
            <v>2023-2024</v>
          </cell>
          <cell r="E1654">
            <v>43</v>
          </cell>
          <cell r="F1654" t="str">
            <v>0430</v>
          </cell>
          <cell r="G1654" t="str">
            <v>J003</v>
          </cell>
          <cell r="H1654" t="str">
            <v>BATTERY HOLDER/Slider</v>
          </cell>
          <cell r="I1654" t="str">
            <v>Batterihållare</v>
          </cell>
          <cell r="K1654" t="str">
            <v>C8705238-KIT4</v>
          </cell>
          <cell r="L1654" t="str">
            <v>BSP?</v>
          </cell>
        </row>
        <row r="1655">
          <cell r="B1655" t="str">
            <v>YEC5555331Batteriladdare</v>
          </cell>
          <cell r="C1655" t="str">
            <v>YEC5555331</v>
          </cell>
          <cell r="D1655" t="str">
            <v>2023-2024</v>
          </cell>
          <cell r="E1655">
            <v>44</v>
          </cell>
          <cell r="F1655" t="str">
            <v>0440</v>
          </cell>
          <cell r="G1655" t="str">
            <v>J010</v>
          </cell>
          <cell r="H1655" t="str">
            <v>CHARGER:</v>
          </cell>
          <cell r="I1655" t="str">
            <v>Batteriladdare</v>
          </cell>
          <cell r="J1655" t="str">
            <v>C8705058-02, (CHARGER 2A    # NO:CZ2AG2JE7)  CHARGER FOR PHYLION BATTERY UART</v>
          </cell>
          <cell r="K1655" t="str">
            <v>C8705238-02</v>
          </cell>
          <cell r="L1655" t="str">
            <v>C8705238-02</v>
          </cell>
        </row>
        <row r="1656">
          <cell r="B1656" t="str">
            <v>YEC5555331Kontrollbox</v>
          </cell>
          <cell r="C1656" t="str">
            <v>YEC5555331</v>
          </cell>
          <cell r="D1656" t="str">
            <v>2023-2024</v>
          </cell>
          <cell r="E1656">
            <v>45</v>
          </cell>
          <cell r="F1656" t="str">
            <v>0450</v>
          </cell>
          <cell r="G1656" t="str">
            <v>J011</v>
          </cell>
          <cell r="H1656" t="str">
            <v>Controller</v>
          </cell>
          <cell r="I1656" t="str">
            <v>Kontrollbox</v>
          </cell>
          <cell r="J1656" t="str">
            <v>included into the motor</v>
          </cell>
          <cell r="K1656" t="str">
            <v>Shimano</v>
          </cell>
          <cell r="L1656" t="str">
            <v>Kontakta SHIMANO</v>
          </cell>
        </row>
        <row r="1657">
          <cell r="B1657" t="str">
            <v>YEC5555331Växelöra</v>
          </cell>
          <cell r="C1657" t="str">
            <v>YEC5555331</v>
          </cell>
          <cell r="D1657" t="str">
            <v>2023-2024</v>
          </cell>
          <cell r="E1657">
            <v>46</v>
          </cell>
          <cell r="F1657" t="str">
            <v>0460</v>
          </cell>
          <cell r="G1657" t="str">
            <v>D005</v>
          </cell>
          <cell r="H1657" t="str">
            <v>Gear hanger</v>
          </cell>
          <cell r="I1657" t="str">
            <v>Växelöra</v>
          </cell>
          <cell r="L1657" t="e">
            <v>#N/A</v>
          </cell>
        </row>
        <row r="1658">
          <cell r="B1658" t="str">
            <v>YEC7005321RAM</v>
          </cell>
          <cell r="C1658" t="str">
            <v>YEC7005321</v>
          </cell>
          <cell r="D1658" t="str">
            <v>2023-2024</v>
          </cell>
          <cell r="E1658">
            <v>1</v>
          </cell>
          <cell r="F1658" t="str">
            <v>0010</v>
          </cell>
          <cell r="G1658" t="str">
            <v>A001</v>
          </cell>
          <cell r="H1658" t="str">
            <v>PAINTED FRAME</v>
          </cell>
          <cell r="I1658" t="str">
            <v>RAM</v>
          </cell>
          <cell r="K1658" t="str">
            <v>C1308063-530</v>
          </cell>
          <cell r="L1658" t="e">
            <v>#N/A</v>
          </cell>
        </row>
        <row r="1659">
          <cell r="B1659" t="str">
            <v>YEC7005321Framgaffel</v>
          </cell>
          <cell r="C1659" t="str">
            <v>YEC7005321</v>
          </cell>
          <cell r="D1659" t="str">
            <v>2023-2024</v>
          </cell>
          <cell r="E1659">
            <v>2</v>
          </cell>
          <cell r="F1659" t="str">
            <v>0020</v>
          </cell>
          <cell r="G1659" t="str">
            <v>A002</v>
          </cell>
          <cell r="H1659" t="str">
            <v>PAINTED FORK</v>
          </cell>
          <cell r="I1659" t="str">
            <v>Framgaffel</v>
          </cell>
          <cell r="J1659" t="str">
            <v>C1605443-193 FF 28 ST 1"1/8 Bi 30 37 w hole</v>
          </cell>
          <cell r="K1659" t="str">
            <v>C1625381-220-BK</v>
          </cell>
          <cell r="L1659" t="e">
            <v>#N/A</v>
          </cell>
        </row>
        <row r="1660">
          <cell r="B1660" t="str">
            <v>YEC7005321Styrlager</v>
          </cell>
          <cell r="C1660" t="str">
            <v>YEC7005321</v>
          </cell>
          <cell r="D1660" t="str">
            <v>2023-2024</v>
          </cell>
          <cell r="E1660">
            <v>3</v>
          </cell>
          <cell r="F1660" t="str">
            <v>0030</v>
          </cell>
          <cell r="G1660" t="str">
            <v>B001</v>
          </cell>
          <cell r="H1660" t="str">
            <v>Head Set</v>
          </cell>
          <cell r="I1660" t="str">
            <v>Styrlager</v>
          </cell>
          <cell r="J1660" t="str">
            <v>C2105002 VP-MH305C SEMI INTEGR, ED BLACK O/S  SH = 20mm</v>
          </cell>
          <cell r="K1660" t="str">
            <v>C2105318</v>
          </cell>
          <cell r="L1660" t="str">
            <v>C2105318</v>
          </cell>
        </row>
        <row r="1661">
          <cell r="B1661" t="str">
            <v xml:space="preserve">YEC7005321Styrstam </v>
          </cell>
          <cell r="C1661" t="str">
            <v>YEC7005321</v>
          </cell>
          <cell r="D1661" t="str">
            <v>2023-2024</v>
          </cell>
          <cell r="E1661">
            <v>4</v>
          </cell>
          <cell r="F1661" t="str">
            <v>0040</v>
          </cell>
          <cell r="G1661" t="str">
            <v>B002</v>
          </cell>
          <cell r="H1661" t="str">
            <v>Handlebar Stem</v>
          </cell>
          <cell r="I1661" t="str">
            <v xml:space="preserve">Styrstam </v>
          </cell>
          <cell r="J1661" t="str">
            <v>C2205360-090 H/L 25.4X90/130 MTS-AD2 HIGH POL</v>
          </cell>
          <cell r="K1661" t="str">
            <v>C2205614-065</v>
          </cell>
          <cell r="L1661" t="str">
            <v>C2205614-065</v>
          </cell>
        </row>
        <row r="1662">
          <cell r="B1662" t="str">
            <v>YEC7005321Styre</v>
          </cell>
          <cell r="C1662" t="str">
            <v>YEC7005321</v>
          </cell>
          <cell r="D1662" t="str">
            <v>2023-2024</v>
          </cell>
          <cell r="E1662">
            <v>5</v>
          </cell>
          <cell r="F1662" t="str">
            <v>0050</v>
          </cell>
          <cell r="G1662" t="str">
            <v>B003</v>
          </cell>
          <cell r="H1662" t="str">
            <v>Handelbar</v>
          </cell>
          <cell r="I1662" t="str">
            <v>Styre</v>
          </cell>
          <cell r="J1662" t="str">
            <v xml:space="preserve">C2305480 HB ALsvhp 600 25.4 2.6 NR-AL29  </v>
          </cell>
          <cell r="K1662" t="str">
            <v>C2305990</v>
          </cell>
          <cell r="L1662" t="str">
            <v>C2300249</v>
          </cell>
        </row>
        <row r="1663">
          <cell r="B1663" t="str">
            <v>YEC7005321Bromsgrepp H</v>
          </cell>
          <cell r="C1663" t="str">
            <v>YEC7005321</v>
          </cell>
          <cell r="D1663" t="str">
            <v>2023-2024</v>
          </cell>
          <cell r="E1663">
            <v>6</v>
          </cell>
          <cell r="F1663" t="str">
            <v>0060</v>
          </cell>
          <cell r="G1663" t="str">
            <v>C002</v>
          </cell>
          <cell r="H1663" t="str">
            <v>Brake Lever R</v>
          </cell>
          <cell r="I1663" t="str">
            <v>Bromsgrepp H</v>
          </cell>
          <cell r="K1663" t="str">
            <v>Shimano</v>
          </cell>
          <cell r="L1663" t="str">
            <v>Kontakta SHIMANO</v>
          </cell>
        </row>
        <row r="1664">
          <cell r="B1664" t="str">
            <v>YEC7005321Bromsgrepp V</v>
          </cell>
          <cell r="C1664" t="str">
            <v>YEC7005321</v>
          </cell>
          <cell r="D1664" t="str">
            <v>2023-2024</v>
          </cell>
          <cell r="E1664">
            <v>7</v>
          </cell>
          <cell r="F1664" t="str">
            <v>0070</v>
          </cell>
          <cell r="G1664" t="str">
            <v>C001</v>
          </cell>
          <cell r="H1664" t="str">
            <v>Brake Lever L</v>
          </cell>
          <cell r="I1664" t="str">
            <v>Bromsgrepp V</v>
          </cell>
          <cell r="J1664" t="str">
            <v>C6505049 BLL ALsvPLbk VB U 4F BL39AP</v>
          </cell>
          <cell r="K1664" t="str">
            <v>Shimano</v>
          </cell>
          <cell r="L1664" t="str">
            <v>Kontakta SHIMANO</v>
          </cell>
        </row>
        <row r="1665">
          <cell r="B1665" t="str">
            <v>YEC7005321Växelreglage H</v>
          </cell>
          <cell r="C1665" t="str">
            <v>YEC7005321</v>
          </cell>
          <cell r="D1665" t="str">
            <v>2023-2024</v>
          </cell>
          <cell r="E1665">
            <v>8</v>
          </cell>
          <cell r="F1665" t="str">
            <v>0080</v>
          </cell>
          <cell r="G1665" t="str">
            <v>D002</v>
          </cell>
          <cell r="H1665" t="str">
            <v>Shift Lever R</v>
          </cell>
          <cell r="I1665" t="str">
            <v>Växelreglage H</v>
          </cell>
          <cell r="J1665" t="str">
            <v>C5105092 SHIFT LEVER, SL-C3000-7, NEXUS, REVO SHIFTER, 2320MM INNER, W/O OUTER FOR CJ-NX40(FOR SCANDINAVIAN), BLACK, BULK</v>
          </cell>
          <cell r="K1665" t="str">
            <v>KSLM6000RA,</v>
          </cell>
          <cell r="L1665" t="str">
            <v>Kontakta SHIMANO</v>
          </cell>
        </row>
        <row r="1666">
          <cell r="B1666" t="str">
            <v>YEC7005321Växelreglage V</v>
          </cell>
          <cell r="C1666" t="str">
            <v>YEC7005321</v>
          </cell>
          <cell r="D1666" t="str">
            <v>2023-2024</v>
          </cell>
          <cell r="E1666">
            <v>9</v>
          </cell>
          <cell r="F1666" t="str">
            <v>0090</v>
          </cell>
          <cell r="G1666" t="str">
            <v>D001</v>
          </cell>
          <cell r="H1666" t="str">
            <v>Shift Lever L</v>
          </cell>
          <cell r="I1666" t="str">
            <v>Växelreglage V</v>
          </cell>
          <cell r="L1666" t="e">
            <v>#N/A</v>
          </cell>
        </row>
        <row r="1667">
          <cell r="B1667" t="str">
            <v>YEC7005321Handtag par</v>
          </cell>
          <cell r="C1667" t="str">
            <v>YEC7005321</v>
          </cell>
          <cell r="D1667" t="str">
            <v>2023-2024</v>
          </cell>
          <cell r="E1667">
            <v>10</v>
          </cell>
          <cell r="F1667" t="str">
            <v>0100</v>
          </cell>
          <cell r="G1667" t="str">
            <v>B004</v>
          </cell>
          <cell r="H1667" t="str">
            <v>Grip R</v>
          </cell>
          <cell r="I1667" t="str">
            <v>Handtag par</v>
          </cell>
          <cell r="J1667" t="str">
            <v xml:space="preserve">C2505484  HERRMANS 84A ERGO TPE 90MM  </v>
          </cell>
          <cell r="K1667" t="str">
            <v>C2505677</v>
          </cell>
          <cell r="L1667" t="str">
            <v>C2500164</v>
          </cell>
        </row>
        <row r="1668">
          <cell r="B1668" t="str">
            <v>YEC7005321Frambroms</v>
          </cell>
          <cell r="C1668" t="str">
            <v>YEC7005321</v>
          </cell>
          <cell r="D1668" t="str">
            <v>2023-2024</v>
          </cell>
          <cell r="E1668">
            <v>11</v>
          </cell>
          <cell r="F1668" t="str">
            <v>0110</v>
          </cell>
          <cell r="G1668" t="str">
            <v>C003</v>
          </cell>
          <cell r="H1668" t="str">
            <v xml:space="preserve">Brake front </v>
          </cell>
          <cell r="I1668" t="str">
            <v>Frambroms</v>
          </cell>
          <cell r="K1668" t="str">
            <v>AMT201KLF9RX085</v>
          </cell>
          <cell r="L1668" t="str">
            <v>Kontakta SHIMANO</v>
          </cell>
        </row>
        <row r="1669">
          <cell r="B1669" t="str">
            <v>YEC7005321Bakbroms</v>
          </cell>
          <cell r="C1669" t="str">
            <v>YEC7005321</v>
          </cell>
          <cell r="D1669" t="str">
            <v>2023-2024</v>
          </cell>
          <cell r="E1669">
            <v>12</v>
          </cell>
          <cell r="F1669" t="str">
            <v>0120</v>
          </cell>
          <cell r="G1669" t="str">
            <v>C004</v>
          </cell>
          <cell r="H1669" t="str">
            <v>Brake rear</v>
          </cell>
          <cell r="I1669" t="str">
            <v>Bakbroms</v>
          </cell>
          <cell r="K1669" t="str">
            <v>AMT201JRRXRX145</v>
          </cell>
          <cell r="L1669" t="str">
            <v>Kontakta SHIMANO</v>
          </cell>
        </row>
        <row r="1670">
          <cell r="B1670" t="str">
            <v>YEC7005321Vevlager</v>
          </cell>
          <cell r="C1670" t="str">
            <v>YEC7005321</v>
          </cell>
          <cell r="D1670" t="str">
            <v>2023-2024</v>
          </cell>
          <cell r="E1670">
            <v>13</v>
          </cell>
          <cell r="F1670" t="str">
            <v>0130</v>
          </cell>
          <cell r="G1670" t="str">
            <v>E001</v>
          </cell>
          <cell r="H1670" t="str">
            <v xml:space="preserve">BB-set </v>
          </cell>
          <cell r="I1670" t="str">
            <v>Vevlager</v>
          </cell>
          <cell r="K1670" t="str">
            <v>Ingår i motorn</v>
          </cell>
          <cell r="L1670" t="str">
            <v>Ingår i motorn</v>
          </cell>
        </row>
        <row r="1671">
          <cell r="B1671" t="str">
            <v>YEC7005321Vevparti</v>
          </cell>
          <cell r="C1671" t="str">
            <v>YEC7005321</v>
          </cell>
          <cell r="D1671" t="str">
            <v>2023-2024</v>
          </cell>
          <cell r="E1671">
            <v>14</v>
          </cell>
          <cell r="F1671" t="str">
            <v>0140</v>
          </cell>
          <cell r="G1671" t="str">
            <v>E002</v>
          </cell>
          <cell r="H1671" t="str">
            <v>Front Chainwheel</v>
          </cell>
          <cell r="I1671" t="str">
            <v>Vevparti</v>
          </cell>
          <cell r="K1671" t="str">
            <v>AFCE6100CXXL</v>
          </cell>
          <cell r="L1671" t="str">
            <v>Kontakta SHIMANO</v>
          </cell>
        </row>
        <row r="1672">
          <cell r="B1672" t="str">
            <v>YEC7005321Kedjeskydd</v>
          </cell>
          <cell r="C1672" t="str">
            <v>YEC7005321</v>
          </cell>
          <cell r="D1672" t="str">
            <v>2023-2024</v>
          </cell>
          <cell r="E1672">
            <v>15</v>
          </cell>
          <cell r="F1672" t="str">
            <v>0150</v>
          </cell>
          <cell r="G1672" t="str">
            <v>H001</v>
          </cell>
          <cell r="H1672" t="str">
            <v>Chain guard</v>
          </cell>
          <cell r="I1672" t="str">
            <v>Kedjeskydd</v>
          </cell>
          <cell r="K1672" t="str">
            <v>C8305639</v>
          </cell>
          <cell r="L1672" t="str">
            <v>C8305639</v>
          </cell>
        </row>
        <row r="1673">
          <cell r="B1673" t="str">
            <v>YEC7005321Kedjeskyddsfäste</v>
          </cell>
          <cell r="C1673" t="str">
            <v>YEC7005321</v>
          </cell>
          <cell r="D1673" t="str">
            <v>2023-2024</v>
          </cell>
          <cell r="E1673">
            <v>16</v>
          </cell>
          <cell r="F1673" t="str">
            <v>0160</v>
          </cell>
          <cell r="G1673" t="str">
            <v>H002</v>
          </cell>
          <cell r="H1673" t="str">
            <v>Chain guard bracket</v>
          </cell>
          <cell r="I1673" t="str">
            <v>Kedjeskyddsfäste</v>
          </cell>
          <cell r="K1673" t="str">
            <v>C8305710</v>
          </cell>
          <cell r="L1673" t="str">
            <v>C8305710</v>
          </cell>
        </row>
        <row r="1674">
          <cell r="B1674" t="str">
            <v>YEC7005321Framväxel</v>
          </cell>
          <cell r="C1674" t="str">
            <v>YEC7005321</v>
          </cell>
          <cell r="D1674" t="str">
            <v>2023-2024</v>
          </cell>
          <cell r="E1674">
            <v>17</v>
          </cell>
          <cell r="F1674" t="str">
            <v>0170</v>
          </cell>
          <cell r="G1674" t="str">
            <v>D003</v>
          </cell>
          <cell r="H1674" t="str">
            <v>Front Derailleur</v>
          </cell>
          <cell r="I1674" t="str">
            <v>Framväxel</v>
          </cell>
          <cell r="K1674" t="str">
            <v>w/o</v>
          </cell>
          <cell r="L1674" t="e">
            <v>#N/A</v>
          </cell>
        </row>
        <row r="1675">
          <cell r="B1675" t="str">
            <v>YEC7005321Bakväxel</v>
          </cell>
          <cell r="C1675" t="str">
            <v>YEC7005321</v>
          </cell>
          <cell r="D1675" t="str">
            <v>2023-2024</v>
          </cell>
          <cell r="E1675">
            <v>18</v>
          </cell>
          <cell r="F1675" t="str">
            <v>0180</v>
          </cell>
          <cell r="G1675" t="str">
            <v>D004</v>
          </cell>
          <cell r="H1675" t="str">
            <v>Rear Derailleur</v>
          </cell>
          <cell r="I1675" t="str">
            <v>Bakväxel</v>
          </cell>
          <cell r="K1675" t="str">
            <v>KRDM5130GS/KRDM6000SGS</v>
          </cell>
          <cell r="L1675" t="str">
            <v>Kontakta SHIMANO</v>
          </cell>
        </row>
        <row r="1676">
          <cell r="B1676" t="str">
            <v>YEC7005321Kedja</v>
          </cell>
          <cell r="C1676" t="str">
            <v>YEC7005321</v>
          </cell>
          <cell r="D1676" t="str">
            <v>2023-2024</v>
          </cell>
          <cell r="E1676">
            <v>19</v>
          </cell>
          <cell r="F1676" t="str">
            <v>0190</v>
          </cell>
          <cell r="G1676" t="str">
            <v>E003</v>
          </cell>
          <cell r="H1676" t="str">
            <v xml:space="preserve">Chain </v>
          </cell>
          <cell r="I1676" t="str">
            <v>Kedja</v>
          </cell>
          <cell r="J1676" t="str">
            <v>C3405041-104  + link CHA 1S 105L RB Z610HXRB   KMC</v>
          </cell>
          <cell r="K1676" t="str">
            <v>KCNLG500122E</v>
          </cell>
          <cell r="L1676" t="str">
            <v>Kontakta SHIMANO</v>
          </cell>
        </row>
        <row r="1677">
          <cell r="B1677" t="str">
            <v>YEC7005321Kassett</v>
          </cell>
          <cell r="C1677" t="str">
            <v>YEC7005321</v>
          </cell>
          <cell r="D1677" t="str">
            <v>2023-2024</v>
          </cell>
          <cell r="E1677">
            <v>20</v>
          </cell>
          <cell r="F1677" t="str">
            <v>0200</v>
          </cell>
          <cell r="G1677" t="str">
            <v>E004</v>
          </cell>
          <cell r="H1677" t="str">
            <v>Cassette Sprocket</v>
          </cell>
          <cell r="I1677" t="str">
            <v>Kassett</v>
          </cell>
          <cell r="J1677" t="str">
            <v>ASMGEAR20SU SPT SC20sv3/32" (INTERNAL HUB)</v>
          </cell>
          <cell r="K1677" t="str">
            <v>ACSLG40010143</v>
          </cell>
          <cell r="L1677" t="str">
            <v>Kontakta SHIMANO</v>
          </cell>
        </row>
        <row r="1678">
          <cell r="B1678" t="str">
            <v>YEC7005321Framhjul</v>
          </cell>
          <cell r="C1678" t="str">
            <v>YEC7005321</v>
          </cell>
          <cell r="D1678" t="str">
            <v>2023-2024</v>
          </cell>
          <cell r="E1678">
            <v>21</v>
          </cell>
          <cell r="F1678" t="str">
            <v>0210</v>
          </cell>
          <cell r="G1678" t="str">
            <v>F001</v>
          </cell>
          <cell r="H1678" t="str">
            <v>Front hub</v>
          </cell>
          <cell r="I1678" t="str">
            <v>Framhjul</v>
          </cell>
          <cell r="J1678" t="str">
            <v xml:space="preserve">C4305002 HUB FRONT ALLOY SOLID AXLE 36H </v>
          </cell>
          <cell r="K1678" t="str">
            <v>C4305196</v>
          </cell>
          <cell r="L1678" t="str">
            <v>C4100337</v>
          </cell>
        </row>
        <row r="1679">
          <cell r="B1679" t="str">
            <v>YEC7005321Bakhjul</v>
          </cell>
          <cell r="C1679" t="str">
            <v>YEC7005321</v>
          </cell>
          <cell r="D1679" t="str">
            <v>2023-2024</v>
          </cell>
          <cell r="E1679">
            <v>22</v>
          </cell>
          <cell r="F1679" t="str">
            <v>0220</v>
          </cell>
          <cell r="G1679" t="str">
            <v>F002</v>
          </cell>
          <cell r="H1679" t="str">
            <v>Rear hub</v>
          </cell>
          <cell r="I1679" t="str">
            <v>Bakhjul</v>
          </cell>
          <cell r="J1679" t="str">
            <v>ASGC30007CADXR (ASG7C30ADXR) HBRcb 36 H SILVER DX</v>
          </cell>
          <cell r="K1679" t="str">
            <v>C4405349</v>
          </cell>
          <cell r="L1679" t="str">
            <v>C4200298</v>
          </cell>
        </row>
        <row r="1680">
          <cell r="B1680" t="str">
            <v>YEC7005321Däck</v>
          </cell>
          <cell r="C1680" t="str">
            <v>YEC7005321</v>
          </cell>
          <cell r="D1680" t="str">
            <v>2023-2024</v>
          </cell>
          <cell r="E1680">
            <v>23</v>
          </cell>
          <cell r="F1680" t="str">
            <v>0230</v>
          </cell>
          <cell r="G1680" t="str">
            <v>F003</v>
          </cell>
          <cell r="H1680" t="str">
            <v>Tire</v>
          </cell>
          <cell r="I1680" t="str">
            <v>Däck</v>
          </cell>
          <cell r="J1680" t="str">
            <v>C4906583 44-622 PERGO Black reflex</v>
          </cell>
          <cell r="K1680" t="str">
            <v>C4906583</v>
          </cell>
          <cell r="L1680" t="str">
            <v>C4901464</v>
          </cell>
        </row>
        <row r="1681">
          <cell r="B1681" t="str">
            <v>YEC7005321Skärmar set</v>
          </cell>
          <cell r="C1681" t="str">
            <v>YEC7005321</v>
          </cell>
          <cell r="D1681" t="str">
            <v>2023-2024</v>
          </cell>
          <cell r="E1681">
            <v>24</v>
          </cell>
          <cell r="F1681" t="str">
            <v>0240</v>
          </cell>
          <cell r="G1681" t="str">
            <v>H003</v>
          </cell>
          <cell r="H1681" t="str">
            <v xml:space="preserve">Mudguard front   </v>
          </cell>
          <cell r="I1681" t="str">
            <v>Skärmar set</v>
          </cell>
          <cell r="K1681" t="str">
            <v>C8256299-BK</v>
          </cell>
          <cell r="L1681" t="str">
            <v>C8256299-BK / C8256300-BK</v>
          </cell>
        </row>
        <row r="1682">
          <cell r="B1682" t="str">
            <v>YEC7005321Pakethållare</v>
          </cell>
          <cell r="C1682" t="str">
            <v>YEC7005321</v>
          </cell>
          <cell r="D1682" t="str">
            <v>2023-2024</v>
          </cell>
          <cell r="E1682">
            <v>25</v>
          </cell>
          <cell r="F1682" t="str">
            <v>0250</v>
          </cell>
          <cell r="G1682" t="str">
            <v>H004</v>
          </cell>
          <cell r="H1682" t="str">
            <v>Carrier</v>
          </cell>
          <cell r="I1682" t="str">
            <v>Pakethållare</v>
          </cell>
          <cell r="K1682" t="str">
            <v>C8205747-BK</v>
          </cell>
          <cell r="L1682" t="str">
            <v>C8200052</v>
          </cell>
        </row>
        <row r="1683">
          <cell r="B1683" t="str">
            <v>YEC7005321Sadel</v>
          </cell>
          <cell r="C1683" t="str">
            <v>YEC7005321</v>
          </cell>
          <cell r="D1683" t="str">
            <v>2023-2024</v>
          </cell>
          <cell r="E1683">
            <v>26</v>
          </cell>
          <cell r="F1683" t="str">
            <v>0260</v>
          </cell>
          <cell r="G1683" t="str">
            <v>G001</v>
          </cell>
          <cell r="H1683" t="str">
            <v>Saddle</v>
          </cell>
          <cell r="I1683" t="str">
            <v>Sadel</v>
          </cell>
          <cell r="K1683" t="str">
            <v>C7106260</v>
          </cell>
          <cell r="L1683" t="str">
            <v>C7100524</v>
          </cell>
        </row>
        <row r="1684">
          <cell r="B1684" t="str">
            <v>YEC7005321Sadelstolpe</v>
          </cell>
          <cell r="C1684" t="str">
            <v>YEC7005321</v>
          </cell>
          <cell r="D1684" t="str">
            <v>2023-2024</v>
          </cell>
          <cell r="E1684">
            <v>27</v>
          </cell>
          <cell r="F1684" t="str">
            <v>0270</v>
          </cell>
          <cell r="G1684" t="str">
            <v>G002</v>
          </cell>
          <cell r="H1684" t="str">
            <v>Seatpost</v>
          </cell>
          <cell r="I1684" t="str">
            <v>Sadelstolpe</v>
          </cell>
          <cell r="K1684" t="str">
            <v>C7205554</v>
          </cell>
          <cell r="L1684" t="str">
            <v>C7200322-316</v>
          </cell>
        </row>
        <row r="1685">
          <cell r="B1685" t="str">
            <v>YEC7005321Sadelrörsklämma</v>
          </cell>
          <cell r="C1685" t="str">
            <v>YEC7005321</v>
          </cell>
          <cell r="D1685" t="str">
            <v>2023-2024</v>
          </cell>
          <cell r="E1685">
            <v>28</v>
          </cell>
          <cell r="F1685" t="str">
            <v>0280</v>
          </cell>
          <cell r="G1685" t="str">
            <v>G003</v>
          </cell>
          <cell r="H1685" t="str">
            <v>Seat Clamp</v>
          </cell>
          <cell r="I1685" t="str">
            <v>Sadelrörsklämma</v>
          </cell>
          <cell r="K1685" t="str">
            <v>C7305138-BK</v>
          </cell>
          <cell r="L1685" t="str">
            <v>C7300027-350</v>
          </cell>
        </row>
        <row r="1686">
          <cell r="B1686" t="str">
            <v>YEC7005321Framlampa</v>
          </cell>
          <cell r="C1686" t="str">
            <v>YEC7005321</v>
          </cell>
          <cell r="D1686" t="str">
            <v>2023-2024</v>
          </cell>
          <cell r="E1686">
            <v>29</v>
          </cell>
          <cell r="F1686" t="str">
            <v>0290</v>
          </cell>
          <cell r="G1686" t="str">
            <v>H005</v>
          </cell>
          <cell r="H1686" t="str">
            <v>Front light</v>
          </cell>
          <cell r="I1686" t="str">
            <v>Framlampa</v>
          </cell>
          <cell r="J1686" t="str">
            <v>C8025221 Front light Breeze Evo without ss bracket, Classic chrome, 0,5W LED, 15 lux, Waterproof IP44 w 65 cm cable</v>
          </cell>
          <cell r="K1686" t="str">
            <v>C8015307</v>
          </cell>
          <cell r="L1686" t="str">
            <v>C8015301</v>
          </cell>
        </row>
        <row r="1687">
          <cell r="B1687" t="str">
            <v>YEC7005321Baklampa</v>
          </cell>
          <cell r="C1687" t="str">
            <v>YEC7005321</v>
          </cell>
          <cell r="D1687" t="str">
            <v>2023-2024</v>
          </cell>
          <cell r="E1687">
            <v>30</v>
          </cell>
          <cell r="F1687" t="str">
            <v>0300</v>
          </cell>
          <cell r="G1687" t="str">
            <v>H006</v>
          </cell>
          <cell r="H1687" t="str">
            <v>Light, Rear</v>
          </cell>
          <cell r="I1687" t="str">
            <v>Baklampa</v>
          </cell>
          <cell r="K1687" t="str">
            <v>C8015205</v>
          </cell>
          <cell r="L1687" t="str">
            <v>BSP?</v>
          </cell>
        </row>
        <row r="1688">
          <cell r="B1688" t="str">
            <v>YEC7005321Låssats</v>
          </cell>
          <cell r="C1688" t="str">
            <v>YEC7005321</v>
          </cell>
          <cell r="D1688" t="str">
            <v>2023-2024</v>
          </cell>
          <cell r="E1688">
            <v>31</v>
          </cell>
          <cell r="F1688" t="str">
            <v>0310</v>
          </cell>
          <cell r="G1688" t="str">
            <v>H007</v>
          </cell>
          <cell r="H1688" t="str">
            <v>Lock</v>
          </cell>
          <cell r="I1688" t="str">
            <v>Låssats</v>
          </cell>
          <cell r="K1688" t="str">
            <v>C8405097</v>
          </cell>
          <cell r="L1688" t="str">
            <v>C8405097</v>
          </cell>
        </row>
        <row r="1689">
          <cell r="B1689" t="str">
            <v>YEC7005321Stöd</v>
          </cell>
          <cell r="C1689" t="str">
            <v>YEC7005321</v>
          </cell>
          <cell r="D1689" t="str">
            <v>2023-2024</v>
          </cell>
          <cell r="E1689">
            <v>32</v>
          </cell>
          <cell r="F1689" t="str">
            <v>0320</v>
          </cell>
          <cell r="G1689" t="str">
            <v>H008</v>
          </cell>
          <cell r="H1689" t="str">
            <v>Kick stand</v>
          </cell>
          <cell r="I1689" t="str">
            <v>Stöd</v>
          </cell>
          <cell r="K1689" t="str">
            <v>C8105214</v>
          </cell>
          <cell r="L1689" t="str">
            <v>C8100036</v>
          </cell>
        </row>
        <row r="1690">
          <cell r="B1690" t="str">
            <v>YEC7005321Korg</v>
          </cell>
          <cell r="C1690" t="str">
            <v>YEC7005321</v>
          </cell>
          <cell r="D1690" t="str">
            <v>2023-2024</v>
          </cell>
          <cell r="E1690">
            <v>33</v>
          </cell>
          <cell r="F1690" t="str">
            <v>0330</v>
          </cell>
          <cell r="G1690" t="str">
            <v>H009</v>
          </cell>
          <cell r="H1690" t="str">
            <v>Basket / Fr carrier</v>
          </cell>
          <cell r="I1690" t="str">
            <v>Korg</v>
          </cell>
          <cell r="K1690" t="str">
            <v>EMPTY</v>
          </cell>
          <cell r="L1690" t="e">
            <v>#N/A</v>
          </cell>
        </row>
        <row r="1691">
          <cell r="B1691" t="str">
            <v>YEC7005321Pedaler</v>
          </cell>
          <cell r="C1691" t="str">
            <v>YEC7005321</v>
          </cell>
          <cell r="D1691" t="str">
            <v>2023-2024</v>
          </cell>
          <cell r="E1691">
            <v>34</v>
          </cell>
          <cell r="F1691" t="str">
            <v>0340</v>
          </cell>
          <cell r="G1691" t="str">
            <v>E005</v>
          </cell>
          <cell r="H1691" t="str">
            <v xml:space="preserve">Pedal </v>
          </cell>
          <cell r="I1691" t="str">
            <v>Pedaler</v>
          </cell>
          <cell r="J1691" t="str">
            <v>C3505317 STANDARD BK/GR9/16"</v>
          </cell>
          <cell r="K1691" t="str">
            <v>C3505321</v>
          </cell>
          <cell r="L1691" t="str">
            <v>C3500117</v>
          </cell>
        </row>
        <row r="1692">
          <cell r="B1692" t="str">
            <v>YEC7005321Motor</v>
          </cell>
          <cell r="C1692" t="str">
            <v>YEC7005321</v>
          </cell>
          <cell r="D1692" t="str">
            <v>2023-2024</v>
          </cell>
          <cell r="E1692">
            <v>35</v>
          </cell>
          <cell r="F1692" t="str">
            <v>0350</v>
          </cell>
          <cell r="G1692" t="str">
            <v>J001</v>
          </cell>
          <cell r="H1692" t="str">
            <v>DRIVE UNIT:</v>
          </cell>
          <cell r="I1692" t="str">
            <v>Motor</v>
          </cell>
          <cell r="K1692" t="str">
            <v>KDUE6100</v>
          </cell>
          <cell r="L1692" t="str">
            <v>Kontakta SHIMANO / DU-E6100</v>
          </cell>
        </row>
        <row r="1693">
          <cell r="B1693" t="str">
            <v>YEC7005321Display</v>
          </cell>
          <cell r="C1693" t="str">
            <v>YEC7005321</v>
          </cell>
          <cell r="D1693" t="str">
            <v>2023-2024</v>
          </cell>
          <cell r="E1693">
            <v>36</v>
          </cell>
          <cell r="F1693" t="str">
            <v>0360</v>
          </cell>
          <cell r="G1693" t="str">
            <v>J004</v>
          </cell>
          <cell r="H1693" t="str">
            <v>DISPLAY:</v>
          </cell>
          <cell r="I1693" t="str">
            <v>Display</v>
          </cell>
          <cell r="K1693" t="str">
            <v>KSCE6100CI</v>
          </cell>
          <cell r="L1693" t="str">
            <v>Kontakta SHIMANO / SC-E6100</v>
          </cell>
        </row>
        <row r="1694">
          <cell r="B1694" t="str">
            <v>YEC7005321EB-Bus kabel</v>
          </cell>
          <cell r="C1694" t="str">
            <v>YEC7005321</v>
          </cell>
          <cell r="D1694" t="str">
            <v>2023-2024</v>
          </cell>
          <cell r="E1694">
            <v>37</v>
          </cell>
          <cell r="F1694" t="str">
            <v>0370</v>
          </cell>
          <cell r="G1694" t="str">
            <v>J005</v>
          </cell>
          <cell r="H1694" t="str">
            <v>EB-BUS CABLE:</v>
          </cell>
          <cell r="I1694" t="str">
            <v>EB-Bus kabel</v>
          </cell>
          <cell r="K1694" t="str">
            <v>Shimano</v>
          </cell>
          <cell r="L1694" t="str">
            <v>Kontakta SHIMANO</v>
          </cell>
        </row>
        <row r="1695">
          <cell r="B1695" t="str">
            <v>YEC7005321Motorkabel</v>
          </cell>
          <cell r="C1695" t="str">
            <v>YEC7005321</v>
          </cell>
          <cell r="D1695" t="str">
            <v>2023-2024</v>
          </cell>
          <cell r="E1695">
            <v>38</v>
          </cell>
          <cell r="F1695" t="str">
            <v>0380</v>
          </cell>
          <cell r="G1695" t="str">
            <v>J006</v>
          </cell>
          <cell r="H1695" t="str">
            <v>POWER CABLE:</v>
          </cell>
          <cell r="I1695" t="str">
            <v>Motorkabel</v>
          </cell>
          <cell r="K1695" t="str">
            <v>Ingår i batterihållaren</v>
          </cell>
          <cell r="L1695" t="str">
            <v>Ingår i batterihållaren</v>
          </cell>
        </row>
        <row r="1696">
          <cell r="B1696" t="str">
            <v>YEC7005321Kabel framlampa</v>
          </cell>
          <cell r="C1696" t="str">
            <v>YEC7005321</v>
          </cell>
          <cell r="D1696" t="str">
            <v>2023-2024</v>
          </cell>
          <cell r="E1696">
            <v>39</v>
          </cell>
          <cell r="F1696" t="str">
            <v>0390</v>
          </cell>
          <cell r="G1696" t="str">
            <v>J007</v>
          </cell>
          <cell r="H1696" t="str">
            <v>F. LIGHT CABLE:</v>
          </cell>
          <cell r="I1696" t="str">
            <v>Kabel framlampa</v>
          </cell>
          <cell r="J1696" t="str">
            <v>C8705068-1-04-6, FOR FRONT LIGHT : 1200mm</v>
          </cell>
          <cell r="K1696" t="str">
            <v>C8075017</v>
          </cell>
          <cell r="L1696" t="str">
            <v>C8075017</v>
          </cell>
        </row>
        <row r="1697">
          <cell r="B1697" t="str">
            <v>YEC7005321Kabel baklampa</v>
          </cell>
          <cell r="C1697" t="str">
            <v>YEC7005321</v>
          </cell>
          <cell r="D1697" t="str">
            <v>2023-2024</v>
          </cell>
          <cell r="E1697">
            <v>40</v>
          </cell>
          <cell r="F1697" t="str">
            <v>0400</v>
          </cell>
          <cell r="G1697" t="str">
            <v>J008</v>
          </cell>
          <cell r="H1697" t="str">
            <v>R. LIGHT CABLE:</v>
          </cell>
          <cell r="I1697" t="str">
            <v>Kabel baklampa</v>
          </cell>
          <cell r="K1697" t="str">
            <v>C8075047</v>
          </cell>
          <cell r="L1697" t="str">
            <v>BSP?</v>
          </cell>
        </row>
        <row r="1698">
          <cell r="B1698" t="str">
            <v>YEC7005321Hastighetssensor</v>
          </cell>
          <cell r="C1698" t="str">
            <v>YEC7005321</v>
          </cell>
          <cell r="D1698" t="str">
            <v>2023-2024</v>
          </cell>
          <cell r="E1698">
            <v>41</v>
          </cell>
          <cell r="F1698" t="str">
            <v>0410</v>
          </cell>
          <cell r="G1698" t="str">
            <v>J009</v>
          </cell>
          <cell r="H1698" t="str">
            <v>SPEED SENSOR:</v>
          </cell>
          <cell r="I1698" t="str">
            <v>Hastighetssensor</v>
          </cell>
          <cell r="J1698" t="str">
            <v>C8705068-1-04-11, DETECTING WHEEL RPM, CABLE LENGTH:70mm</v>
          </cell>
          <cell r="K1698" t="str">
            <v>KSMDUE10</v>
          </cell>
          <cell r="L1698" t="str">
            <v>Kontakta SHIMANO / SM-DUE10</v>
          </cell>
        </row>
        <row r="1699">
          <cell r="B1699" t="str">
            <v>YEC7005321Batteri</v>
          </cell>
          <cell r="C1699" t="str">
            <v>YEC7005321</v>
          </cell>
          <cell r="D1699" t="str">
            <v>2023-2024</v>
          </cell>
          <cell r="E1699">
            <v>42</v>
          </cell>
          <cell r="F1699" t="str">
            <v>0420</v>
          </cell>
          <cell r="G1699" t="str">
            <v>J002</v>
          </cell>
          <cell r="H1699" t="str">
            <v>BATTERY:</v>
          </cell>
          <cell r="I1699" t="str">
            <v>Batteri</v>
          </cell>
          <cell r="K1699" t="str">
            <v>C8705239-1-14H</v>
          </cell>
          <cell r="L1699" t="str">
            <v>C8705239-1-14H</v>
          </cell>
        </row>
        <row r="1700">
          <cell r="B1700" t="str">
            <v>YEC7005321Batterihållare</v>
          </cell>
          <cell r="C1700" t="str">
            <v>YEC7005321</v>
          </cell>
          <cell r="D1700" t="str">
            <v>2023-2024</v>
          </cell>
          <cell r="E1700">
            <v>43</v>
          </cell>
          <cell r="F1700" t="str">
            <v>0430</v>
          </cell>
          <cell r="G1700" t="str">
            <v>J003</v>
          </cell>
          <cell r="H1700" t="str">
            <v>BATTERY HOLDER/Slider</v>
          </cell>
          <cell r="I1700" t="str">
            <v>Batterihållare</v>
          </cell>
          <cell r="K1700" t="str">
            <v>C8705238-KIT2</v>
          </cell>
          <cell r="L1700" t="str">
            <v>BSP?</v>
          </cell>
        </row>
        <row r="1701">
          <cell r="B1701" t="str">
            <v>YEC7005321Batteriladdare</v>
          </cell>
          <cell r="C1701" t="str">
            <v>YEC7005321</v>
          </cell>
          <cell r="D1701" t="str">
            <v>2023-2024</v>
          </cell>
          <cell r="E1701">
            <v>44</v>
          </cell>
          <cell r="F1701" t="str">
            <v>0440</v>
          </cell>
          <cell r="G1701" t="str">
            <v>J010</v>
          </cell>
          <cell r="H1701" t="str">
            <v>CHARGER:</v>
          </cell>
          <cell r="I1701" t="str">
            <v>Batteriladdare</v>
          </cell>
          <cell r="J1701" t="str">
            <v>C8705058-02, (CHARGER 2A    # NO:CZ2AG2JE7)  CHARGER FOR PHYLION BATTERY UART</v>
          </cell>
          <cell r="K1701" t="str">
            <v>C8705238-02</v>
          </cell>
          <cell r="L1701" t="str">
            <v>C8705238-02</v>
          </cell>
        </row>
        <row r="1702">
          <cell r="B1702" t="str">
            <v>YEC7005321Kontrollbox</v>
          </cell>
          <cell r="C1702" t="str">
            <v>YEC7005321</v>
          </cell>
          <cell r="D1702" t="str">
            <v>2023-2024</v>
          </cell>
          <cell r="E1702">
            <v>45</v>
          </cell>
          <cell r="F1702" t="str">
            <v>0450</v>
          </cell>
          <cell r="G1702" t="str">
            <v>J011</v>
          </cell>
          <cell r="H1702" t="str">
            <v>Controller</v>
          </cell>
          <cell r="I1702" t="str">
            <v>Kontrollbox</v>
          </cell>
          <cell r="J1702" t="str">
            <v>included into the motor</v>
          </cell>
          <cell r="K1702" t="str">
            <v>Shimano</v>
          </cell>
          <cell r="L1702" t="str">
            <v>Kontakta SHIMANO</v>
          </cell>
        </row>
        <row r="1703">
          <cell r="B1703" t="str">
            <v>YEC7005321Växelöra</v>
          </cell>
          <cell r="C1703" t="str">
            <v>YEC7005321</v>
          </cell>
          <cell r="D1703" t="str">
            <v>2023-2024</v>
          </cell>
          <cell r="E1703">
            <v>46</v>
          </cell>
          <cell r="F1703" t="str">
            <v>0460</v>
          </cell>
          <cell r="G1703" t="str">
            <v>D005</v>
          </cell>
          <cell r="H1703" t="str">
            <v>Gear hanger</v>
          </cell>
          <cell r="I1703" t="str">
            <v>Växelöra</v>
          </cell>
          <cell r="K1703" t="str">
            <v>Q28-419L + 28-507</v>
          </cell>
          <cell r="L1703" t="str">
            <v>C1350176</v>
          </cell>
        </row>
        <row r="1704">
          <cell r="B1704" t="str">
            <v>YEC7005821RAM</v>
          </cell>
          <cell r="C1704" t="str">
            <v>YEC7005821</v>
          </cell>
          <cell r="D1704" t="str">
            <v>2023-2024</v>
          </cell>
          <cell r="E1704">
            <v>1</v>
          </cell>
          <cell r="F1704" t="str">
            <v>0010</v>
          </cell>
          <cell r="G1704" t="str">
            <v>A001</v>
          </cell>
          <cell r="H1704" t="str">
            <v>PAINTED FRAME</v>
          </cell>
          <cell r="I1704" t="str">
            <v>RAM</v>
          </cell>
          <cell r="K1704" t="str">
            <v>C1308063-580</v>
          </cell>
          <cell r="L1704" t="e">
            <v>#N/A</v>
          </cell>
        </row>
        <row r="1705">
          <cell r="B1705" t="str">
            <v>YEC7005821Framgaffel</v>
          </cell>
          <cell r="C1705" t="str">
            <v>YEC7005821</v>
          </cell>
          <cell r="D1705" t="str">
            <v>2023-2024</v>
          </cell>
          <cell r="E1705">
            <v>2</v>
          </cell>
          <cell r="F1705" t="str">
            <v>0020</v>
          </cell>
          <cell r="G1705" t="str">
            <v>A002</v>
          </cell>
          <cell r="H1705" t="str">
            <v>PAINTED FORK</v>
          </cell>
          <cell r="I1705" t="str">
            <v>Framgaffel</v>
          </cell>
          <cell r="J1705" t="str">
            <v>C1605443-193 FF 28 ST 1"1/8 Bi 30 37 w hole</v>
          </cell>
          <cell r="K1705" t="str">
            <v>C1625381-240-BK</v>
          </cell>
          <cell r="L1705" t="e">
            <v>#N/A</v>
          </cell>
        </row>
        <row r="1706">
          <cell r="B1706" t="str">
            <v>YEC7005821Styrlager</v>
          </cell>
          <cell r="C1706" t="str">
            <v>YEC7005821</v>
          </cell>
          <cell r="D1706" t="str">
            <v>2023-2024</v>
          </cell>
          <cell r="E1706">
            <v>3</v>
          </cell>
          <cell r="F1706" t="str">
            <v>0030</v>
          </cell>
          <cell r="G1706" t="str">
            <v>B001</v>
          </cell>
          <cell r="H1706" t="str">
            <v>Head Set</v>
          </cell>
          <cell r="I1706" t="str">
            <v>Styrlager</v>
          </cell>
          <cell r="J1706" t="str">
            <v>C2105002 VP-MH305C SEMI INTEGR, ED BLACK O/S  SH = 20mm</v>
          </cell>
          <cell r="K1706" t="str">
            <v>C2105318</v>
          </cell>
          <cell r="L1706" t="str">
            <v>C2105318</v>
          </cell>
        </row>
        <row r="1707">
          <cell r="B1707" t="str">
            <v xml:space="preserve">YEC7005821Styrstam </v>
          </cell>
          <cell r="C1707" t="str">
            <v>YEC7005821</v>
          </cell>
          <cell r="D1707" t="str">
            <v>2023-2024</v>
          </cell>
          <cell r="E1707">
            <v>4</v>
          </cell>
          <cell r="F1707" t="str">
            <v>0040</v>
          </cell>
          <cell r="G1707" t="str">
            <v>B002</v>
          </cell>
          <cell r="H1707" t="str">
            <v>Handlebar Stem</v>
          </cell>
          <cell r="I1707" t="str">
            <v xml:space="preserve">Styrstam </v>
          </cell>
          <cell r="J1707" t="str">
            <v>C2205360-090 H/L 25.4X90/130 MTS-AD2 HIGH POL</v>
          </cell>
          <cell r="K1707" t="str">
            <v>C2205614-065</v>
          </cell>
          <cell r="L1707" t="str">
            <v>C2205614-065</v>
          </cell>
        </row>
        <row r="1708">
          <cell r="B1708" t="str">
            <v>YEC7005821Styre</v>
          </cell>
          <cell r="C1708" t="str">
            <v>YEC7005821</v>
          </cell>
          <cell r="D1708" t="str">
            <v>2023-2024</v>
          </cell>
          <cell r="E1708">
            <v>5</v>
          </cell>
          <cell r="F1708" t="str">
            <v>0050</v>
          </cell>
          <cell r="G1708" t="str">
            <v>B003</v>
          </cell>
          <cell r="H1708" t="str">
            <v>Handelbar</v>
          </cell>
          <cell r="I1708" t="str">
            <v>Styre</v>
          </cell>
          <cell r="J1708" t="str">
            <v xml:space="preserve">C2305480 HB ALsvhp 600 25.4 2.6 NR-AL29  </v>
          </cell>
          <cell r="K1708" t="str">
            <v>C2305990</v>
          </cell>
          <cell r="L1708" t="str">
            <v>C2300249</v>
          </cell>
        </row>
        <row r="1709">
          <cell r="B1709" t="str">
            <v>YEC7005821Bromsgrepp H</v>
          </cell>
          <cell r="C1709" t="str">
            <v>YEC7005821</v>
          </cell>
          <cell r="D1709" t="str">
            <v>2023-2024</v>
          </cell>
          <cell r="E1709">
            <v>6</v>
          </cell>
          <cell r="F1709" t="str">
            <v>0060</v>
          </cell>
          <cell r="G1709" t="str">
            <v>C002</v>
          </cell>
          <cell r="H1709" t="str">
            <v>Brake Lever R</v>
          </cell>
          <cell r="I1709" t="str">
            <v>Bromsgrepp H</v>
          </cell>
          <cell r="K1709" t="str">
            <v>Shimano</v>
          </cell>
          <cell r="L1709" t="str">
            <v>Kontakta SHIMANO</v>
          </cell>
        </row>
        <row r="1710">
          <cell r="B1710" t="str">
            <v>YEC7005821Bromsgrepp V</v>
          </cell>
          <cell r="C1710" t="str">
            <v>YEC7005821</v>
          </cell>
          <cell r="D1710" t="str">
            <v>2023-2024</v>
          </cell>
          <cell r="E1710">
            <v>7</v>
          </cell>
          <cell r="F1710" t="str">
            <v>0070</v>
          </cell>
          <cell r="G1710" t="str">
            <v>C001</v>
          </cell>
          <cell r="H1710" t="str">
            <v>Brake Lever L</v>
          </cell>
          <cell r="I1710" t="str">
            <v>Bromsgrepp V</v>
          </cell>
          <cell r="J1710" t="str">
            <v>C6505049 BLL ALsvPLbk VB U 4F BL39AP</v>
          </cell>
          <cell r="K1710" t="str">
            <v>Shimano</v>
          </cell>
          <cell r="L1710" t="str">
            <v>Kontakta SHIMANO</v>
          </cell>
        </row>
        <row r="1711">
          <cell r="B1711" t="str">
            <v>YEC7005821Växelreglage H</v>
          </cell>
          <cell r="C1711" t="str">
            <v>YEC7005821</v>
          </cell>
          <cell r="D1711" t="str">
            <v>2023-2024</v>
          </cell>
          <cell r="E1711">
            <v>8</v>
          </cell>
          <cell r="F1711" t="str">
            <v>0080</v>
          </cell>
          <cell r="G1711" t="str">
            <v>D002</v>
          </cell>
          <cell r="H1711" t="str">
            <v>Shift Lever R</v>
          </cell>
          <cell r="I1711" t="str">
            <v>Växelreglage H</v>
          </cell>
          <cell r="J1711" t="str">
            <v>C5105092 SHIFT LEVER, SL-C3000-7, NEXUS, REVO SHIFTER, 2320MM INNER, W/O OUTER FOR CJ-NX40(FOR SCANDINAVIAN), BLACK, BULK</v>
          </cell>
          <cell r="K1711" t="str">
            <v>KSLM6000RA,</v>
          </cell>
          <cell r="L1711" t="str">
            <v>Kontakta SHIMANO</v>
          </cell>
        </row>
        <row r="1712">
          <cell r="B1712" t="str">
            <v>YEC7005821Växelreglage V</v>
          </cell>
          <cell r="C1712" t="str">
            <v>YEC7005821</v>
          </cell>
          <cell r="D1712" t="str">
            <v>2023-2024</v>
          </cell>
          <cell r="E1712">
            <v>9</v>
          </cell>
          <cell r="F1712" t="str">
            <v>0090</v>
          </cell>
          <cell r="G1712" t="str">
            <v>D001</v>
          </cell>
          <cell r="H1712" t="str">
            <v>Shift Lever L</v>
          </cell>
          <cell r="I1712" t="str">
            <v>Växelreglage V</v>
          </cell>
          <cell r="L1712" t="e">
            <v>#N/A</v>
          </cell>
        </row>
        <row r="1713">
          <cell r="B1713" t="str">
            <v>YEC7005821Handtag par</v>
          </cell>
          <cell r="C1713" t="str">
            <v>YEC7005821</v>
          </cell>
          <cell r="D1713" t="str">
            <v>2023-2024</v>
          </cell>
          <cell r="E1713">
            <v>10</v>
          </cell>
          <cell r="F1713" t="str">
            <v>0100</v>
          </cell>
          <cell r="G1713" t="str">
            <v>B004</v>
          </cell>
          <cell r="H1713" t="str">
            <v>Grip R</v>
          </cell>
          <cell r="I1713" t="str">
            <v>Handtag par</v>
          </cell>
          <cell r="J1713" t="str">
            <v xml:space="preserve">C2505484  HERRMANS 84A ERGO TPE 90MM  </v>
          </cell>
          <cell r="K1713" t="str">
            <v>C2505677</v>
          </cell>
          <cell r="L1713" t="str">
            <v>C2500164</v>
          </cell>
        </row>
        <row r="1714">
          <cell r="B1714" t="str">
            <v>YEC7005821Frambroms</v>
          </cell>
          <cell r="C1714" t="str">
            <v>YEC7005821</v>
          </cell>
          <cell r="D1714" t="str">
            <v>2023-2024</v>
          </cell>
          <cell r="E1714">
            <v>11</v>
          </cell>
          <cell r="F1714" t="str">
            <v>0110</v>
          </cell>
          <cell r="G1714" t="str">
            <v>C003</v>
          </cell>
          <cell r="H1714" t="str">
            <v xml:space="preserve">Brake front </v>
          </cell>
          <cell r="I1714" t="str">
            <v>Frambroms</v>
          </cell>
          <cell r="K1714" t="str">
            <v>AMT201KLF9RX085</v>
          </cell>
          <cell r="L1714" t="str">
            <v>Kontakta SHIMANO</v>
          </cell>
        </row>
        <row r="1715">
          <cell r="B1715" t="str">
            <v>YEC7005821Bakbroms</v>
          </cell>
          <cell r="C1715" t="str">
            <v>YEC7005821</v>
          </cell>
          <cell r="D1715" t="str">
            <v>2023-2024</v>
          </cell>
          <cell r="E1715">
            <v>12</v>
          </cell>
          <cell r="F1715" t="str">
            <v>0120</v>
          </cell>
          <cell r="G1715" t="str">
            <v>C004</v>
          </cell>
          <cell r="H1715" t="str">
            <v>Brake rear</v>
          </cell>
          <cell r="I1715" t="str">
            <v>Bakbroms</v>
          </cell>
          <cell r="K1715" t="str">
            <v>AMT201JRRXRX155</v>
          </cell>
          <cell r="L1715" t="str">
            <v>Kontakta SHIMANO</v>
          </cell>
        </row>
        <row r="1716">
          <cell r="B1716" t="str">
            <v>YEC7005821Vevlager</v>
          </cell>
          <cell r="C1716" t="str">
            <v>YEC7005821</v>
          </cell>
          <cell r="D1716" t="str">
            <v>2023-2024</v>
          </cell>
          <cell r="E1716">
            <v>13</v>
          </cell>
          <cell r="F1716" t="str">
            <v>0130</v>
          </cell>
          <cell r="G1716" t="str">
            <v>E001</v>
          </cell>
          <cell r="H1716" t="str">
            <v xml:space="preserve">BB-set </v>
          </cell>
          <cell r="I1716" t="str">
            <v>Vevlager</v>
          </cell>
          <cell r="K1716" t="str">
            <v>Ingår i motorn</v>
          </cell>
          <cell r="L1716" t="str">
            <v>Ingår i motorn</v>
          </cell>
        </row>
        <row r="1717">
          <cell r="B1717" t="str">
            <v>YEC7005821Vevparti</v>
          </cell>
          <cell r="C1717" t="str">
            <v>YEC7005821</v>
          </cell>
          <cell r="D1717" t="str">
            <v>2023-2024</v>
          </cell>
          <cell r="E1717">
            <v>14</v>
          </cell>
          <cell r="F1717" t="str">
            <v>0140</v>
          </cell>
          <cell r="G1717" t="str">
            <v>E002</v>
          </cell>
          <cell r="H1717" t="str">
            <v>Front Chainwheel</v>
          </cell>
          <cell r="I1717" t="str">
            <v>Vevparti</v>
          </cell>
          <cell r="K1717" t="str">
            <v>AFCE6100CXXL</v>
          </cell>
          <cell r="L1717" t="str">
            <v>Kontakta SHIMANO</v>
          </cell>
        </row>
        <row r="1718">
          <cell r="B1718" t="str">
            <v>YEC7005821Kedjeskydd</v>
          </cell>
          <cell r="C1718" t="str">
            <v>YEC7005821</v>
          </cell>
          <cell r="D1718" t="str">
            <v>2023-2024</v>
          </cell>
          <cell r="E1718">
            <v>15</v>
          </cell>
          <cell r="F1718" t="str">
            <v>0150</v>
          </cell>
          <cell r="G1718" t="str">
            <v>H001</v>
          </cell>
          <cell r="H1718" t="str">
            <v>Chain guard</v>
          </cell>
          <cell r="I1718" t="str">
            <v>Kedjeskydd</v>
          </cell>
          <cell r="K1718" t="str">
            <v>C8305639</v>
          </cell>
          <cell r="L1718" t="str">
            <v>C8305639</v>
          </cell>
        </row>
        <row r="1719">
          <cell r="B1719" t="str">
            <v>YEC7005821Kedjeskyddsfäste</v>
          </cell>
          <cell r="C1719" t="str">
            <v>YEC7005821</v>
          </cell>
          <cell r="D1719" t="str">
            <v>2023-2024</v>
          </cell>
          <cell r="E1719">
            <v>16</v>
          </cell>
          <cell r="F1719" t="str">
            <v>0160</v>
          </cell>
          <cell r="G1719" t="str">
            <v>H002</v>
          </cell>
          <cell r="H1719" t="str">
            <v>Chain guard bracket</v>
          </cell>
          <cell r="I1719" t="str">
            <v>Kedjeskyddsfäste</v>
          </cell>
          <cell r="K1719" t="str">
            <v>C8305710</v>
          </cell>
          <cell r="L1719" t="str">
            <v>C8305710</v>
          </cell>
        </row>
        <row r="1720">
          <cell r="B1720" t="str">
            <v>YEC7005821Framväxel</v>
          </cell>
          <cell r="C1720" t="str">
            <v>YEC7005821</v>
          </cell>
          <cell r="D1720" t="str">
            <v>2023-2024</v>
          </cell>
          <cell r="E1720">
            <v>17</v>
          </cell>
          <cell r="F1720" t="str">
            <v>0170</v>
          </cell>
          <cell r="G1720" t="str">
            <v>D003</v>
          </cell>
          <cell r="H1720" t="str">
            <v>Front Derailleur</v>
          </cell>
          <cell r="I1720" t="str">
            <v>Framväxel</v>
          </cell>
          <cell r="K1720" t="str">
            <v>w/o</v>
          </cell>
          <cell r="L1720" t="e">
            <v>#N/A</v>
          </cell>
        </row>
        <row r="1721">
          <cell r="B1721" t="str">
            <v>YEC7005821Bakväxel</v>
          </cell>
          <cell r="C1721" t="str">
            <v>YEC7005821</v>
          </cell>
          <cell r="D1721" t="str">
            <v>2023-2024</v>
          </cell>
          <cell r="E1721">
            <v>18</v>
          </cell>
          <cell r="F1721" t="str">
            <v>0180</v>
          </cell>
          <cell r="G1721" t="str">
            <v>D004</v>
          </cell>
          <cell r="H1721" t="str">
            <v>Rear Derailleur</v>
          </cell>
          <cell r="I1721" t="str">
            <v>Bakväxel</v>
          </cell>
          <cell r="K1721" t="str">
            <v>KRDM5130GS/KRDM6000SGS</v>
          </cell>
          <cell r="L1721" t="str">
            <v>Kontakta SHIMANO</v>
          </cell>
        </row>
        <row r="1722">
          <cell r="B1722" t="str">
            <v>YEC7005821Kedja</v>
          </cell>
          <cell r="C1722" t="str">
            <v>YEC7005821</v>
          </cell>
          <cell r="D1722" t="str">
            <v>2023-2024</v>
          </cell>
          <cell r="E1722">
            <v>19</v>
          </cell>
          <cell r="F1722" t="str">
            <v>0190</v>
          </cell>
          <cell r="G1722" t="str">
            <v>E003</v>
          </cell>
          <cell r="H1722" t="str">
            <v xml:space="preserve">Chain </v>
          </cell>
          <cell r="I1722" t="str">
            <v>Kedja</v>
          </cell>
          <cell r="J1722" t="str">
            <v>C3405041-104  + link CHA 1S 105L RB Z610HXRB   KMC</v>
          </cell>
          <cell r="K1722" t="str">
            <v>KCNLG500122E</v>
          </cell>
          <cell r="L1722" t="str">
            <v>Kontakta SHIMANO</v>
          </cell>
        </row>
        <row r="1723">
          <cell r="B1723" t="str">
            <v>YEC7005821Kassett</v>
          </cell>
          <cell r="C1723" t="str">
            <v>YEC7005821</v>
          </cell>
          <cell r="D1723" t="str">
            <v>2023-2024</v>
          </cell>
          <cell r="E1723">
            <v>20</v>
          </cell>
          <cell r="F1723" t="str">
            <v>0200</v>
          </cell>
          <cell r="G1723" t="str">
            <v>E004</v>
          </cell>
          <cell r="H1723" t="str">
            <v>Cassette Sprocket</v>
          </cell>
          <cell r="I1723" t="str">
            <v>Kassett</v>
          </cell>
          <cell r="J1723" t="str">
            <v>ASMGEAR20SU SPT SC20sv3/32" (INTERNAL HUB)</v>
          </cell>
          <cell r="K1723" t="str">
            <v>ACSLG40010143</v>
          </cell>
          <cell r="L1723" t="str">
            <v>Kontakta SHIMANO</v>
          </cell>
        </row>
        <row r="1724">
          <cell r="B1724" t="str">
            <v>YEC7005821Framhjul</v>
          </cell>
          <cell r="C1724" t="str">
            <v>YEC7005821</v>
          </cell>
          <cell r="D1724" t="str">
            <v>2023-2024</v>
          </cell>
          <cell r="E1724">
            <v>21</v>
          </cell>
          <cell r="F1724" t="str">
            <v>0210</v>
          </cell>
          <cell r="G1724" t="str">
            <v>F001</v>
          </cell>
          <cell r="H1724" t="str">
            <v>Front hub</v>
          </cell>
          <cell r="I1724" t="str">
            <v>Framhjul</v>
          </cell>
          <cell r="J1724" t="str">
            <v xml:space="preserve">C4305002 HUB FRONT ALLOY SOLID AXLE 36H </v>
          </cell>
          <cell r="K1724" t="str">
            <v>C4305196</v>
          </cell>
          <cell r="L1724" t="str">
            <v>C4100337</v>
          </cell>
        </row>
        <row r="1725">
          <cell r="B1725" t="str">
            <v>YEC7005821Bakhjul</v>
          </cell>
          <cell r="C1725" t="str">
            <v>YEC7005821</v>
          </cell>
          <cell r="D1725" t="str">
            <v>2023-2024</v>
          </cell>
          <cell r="E1725">
            <v>22</v>
          </cell>
          <cell r="F1725" t="str">
            <v>0220</v>
          </cell>
          <cell r="G1725" t="str">
            <v>F002</v>
          </cell>
          <cell r="H1725" t="str">
            <v>Rear hub</v>
          </cell>
          <cell r="I1725" t="str">
            <v>Bakhjul</v>
          </cell>
          <cell r="J1725" t="str">
            <v>ASGC30007CADXR (ASG7C30ADXR) HBRcb 36 H SILVER DX</v>
          </cell>
          <cell r="K1725" t="str">
            <v>C4405349</v>
          </cell>
          <cell r="L1725" t="str">
            <v>C4200298</v>
          </cell>
        </row>
        <row r="1726">
          <cell r="B1726" t="str">
            <v>YEC7005821Däck</v>
          </cell>
          <cell r="C1726" t="str">
            <v>YEC7005821</v>
          </cell>
          <cell r="D1726" t="str">
            <v>2023-2024</v>
          </cell>
          <cell r="E1726">
            <v>23</v>
          </cell>
          <cell r="F1726" t="str">
            <v>0230</v>
          </cell>
          <cell r="G1726" t="str">
            <v>F003</v>
          </cell>
          <cell r="H1726" t="str">
            <v>Tire</v>
          </cell>
          <cell r="I1726" t="str">
            <v>Däck</v>
          </cell>
          <cell r="J1726" t="str">
            <v>C4906583 44-622 PERGO Black reflex</v>
          </cell>
          <cell r="K1726" t="str">
            <v>C4906583</v>
          </cell>
          <cell r="L1726" t="str">
            <v>C4901464</v>
          </cell>
        </row>
        <row r="1727">
          <cell r="B1727" t="str">
            <v>YEC7005821Skärmar set</v>
          </cell>
          <cell r="C1727" t="str">
            <v>YEC7005821</v>
          </cell>
          <cell r="D1727" t="str">
            <v>2023-2024</v>
          </cell>
          <cell r="E1727">
            <v>24</v>
          </cell>
          <cell r="F1727" t="str">
            <v>0240</v>
          </cell>
          <cell r="G1727" t="str">
            <v>H003</v>
          </cell>
          <cell r="H1727" t="str">
            <v xml:space="preserve">Mudguard front   </v>
          </cell>
          <cell r="I1727" t="str">
            <v>Skärmar set</v>
          </cell>
          <cell r="K1727" t="str">
            <v>C8256299-BK</v>
          </cell>
          <cell r="L1727" t="str">
            <v>C8256299-BK / C8256300-BK</v>
          </cell>
        </row>
        <row r="1728">
          <cell r="B1728" t="str">
            <v>YEC7005821Pakethållare</v>
          </cell>
          <cell r="C1728" t="str">
            <v>YEC7005821</v>
          </cell>
          <cell r="D1728" t="str">
            <v>2023-2024</v>
          </cell>
          <cell r="E1728">
            <v>25</v>
          </cell>
          <cell r="F1728" t="str">
            <v>0250</v>
          </cell>
          <cell r="G1728" t="str">
            <v>H004</v>
          </cell>
          <cell r="H1728" t="str">
            <v>Carrier</v>
          </cell>
          <cell r="I1728" t="str">
            <v>Pakethållare</v>
          </cell>
          <cell r="K1728" t="str">
            <v>C8205747-BK</v>
          </cell>
          <cell r="L1728" t="str">
            <v>C8200052</v>
          </cell>
        </row>
        <row r="1729">
          <cell r="B1729" t="str">
            <v>YEC7005821Sadel</v>
          </cell>
          <cell r="C1729" t="str">
            <v>YEC7005821</v>
          </cell>
          <cell r="D1729" t="str">
            <v>2023-2024</v>
          </cell>
          <cell r="E1729">
            <v>26</v>
          </cell>
          <cell r="F1729" t="str">
            <v>0260</v>
          </cell>
          <cell r="G1729" t="str">
            <v>G001</v>
          </cell>
          <cell r="H1729" t="str">
            <v>Saddle</v>
          </cell>
          <cell r="I1729" t="str">
            <v>Sadel</v>
          </cell>
          <cell r="K1729" t="str">
            <v>C7106260</v>
          </cell>
          <cell r="L1729" t="str">
            <v>C7100524</v>
          </cell>
        </row>
        <row r="1730">
          <cell r="B1730" t="str">
            <v>YEC7005821Sadelstolpe</v>
          </cell>
          <cell r="C1730" t="str">
            <v>YEC7005821</v>
          </cell>
          <cell r="D1730" t="str">
            <v>2023-2024</v>
          </cell>
          <cell r="E1730">
            <v>27</v>
          </cell>
          <cell r="F1730" t="str">
            <v>0270</v>
          </cell>
          <cell r="G1730" t="str">
            <v>G002</v>
          </cell>
          <cell r="H1730" t="str">
            <v>Seatpost</v>
          </cell>
          <cell r="I1730" t="str">
            <v>Sadelstolpe</v>
          </cell>
          <cell r="K1730" t="str">
            <v>C7205554</v>
          </cell>
          <cell r="L1730" t="str">
            <v>C7200322-316</v>
          </cell>
        </row>
        <row r="1731">
          <cell r="B1731" t="str">
            <v>YEC7005821Sadelrörsklämma</v>
          </cell>
          <cell r="C1731" t="str">
            <v>YEC7005821</v>
          </cell>
          <cell r="D1731" t="str">
            <v>2023-2024</v>
          </cell>
          <cell r="E1731">
            <v>28</v>
          </cell>
          <cell r="F1731" t="str">
            <v>0280</v>
          </cell>
          <cell r="G1731" t="str">
            <v>G003</v>
          </cell>
          <cell r="H1731" t="str">
            <v>Seat Clamp</v>
          </cell>
          <cell r="I1731" t="str">
            <v>Sadelrörsklämma</v>
          </cell>
          <cell r="K1731" t="str">
            <v>C7305138-BK</v>
          </cell>
          <cell r="L1731" t="str">
            <v>C7300027-350</v>
          </cell>
        </row>
        <row r="1732">
          <cell r="B1732" t="str">
            <v>YEC7005821Framlampa</v>
          </cell>
          <cell r="C1732" t="str">
            <v>YEC7005821</v>
          </cell>
          <cell r="D1732" t="str">
            <v>2023-2024</v>
          </cell>
          <cell r="E1732">
            <v>29</v>
          </cell>
          <cell r="F1732" t="str">
            <v>0290</v>
          </cell>
          <cell r="G1732" t="str">
            <v>H005</v>
          </cell>
          <cell r="H1732" t="str">
            <v>Front light</v>
          </cell>
          <cell r="I1732" t="str">
            <v>Framlampa</v>
          </cell>
          <cell r="J1732" t="str">
            <v>C8025221 Front light Breeze Evo without ss bracket, Classic chrome, 0,5W LED, 15 lux, Waterproof IP44 w 65 cm cable</v>
          </cell>
          <cell r="K1732" t="str">
            <v>C8015307</v>
          </cell>
          <cell r="L1732" t="str">
            <v>C8015301</v>
          </cell>
        </row>
        <row r="1733">
          <cell r="B1733" t="str">
            <v>YEC7005821Baklampa</v>
          </cell>
          <cell r="C1733" t="str">
            <v>YEC7005821</v>
          </cell>
          <cell r="D1733" t="str">
            <v>2023-2024</v>
          </cell>
          <cell r="E1733">
            <v>30</v>
          </cell>
          <cell r="F1733" t="str">
            <v>0300</v>
          </cell>
          <cell r="G1733" t="str">
            <v>H006</v>
          </cell>
          <cell r="H1733" t="str">
            <v>Light, Rear</v>
          </cell>
          <cell r="I1733" t="str">
            <v>Baklampa</v>
          </cell>
          <cell r="K1733" t="str">
            <v>C8015205</v>
          </cell>
          <cell r="L1733" t="str">
            <v>BSP?</v>
          </cell>
        </row>
        <row r="1734">
          <cell r="B1734" t="str">
            <v>YEC7005821Låssats</v>
          </cell>
          <cell r="C1734" t="str">
            <v>YEC7005821</v>
          </cell>
          <cell r="D1734" t="str">
            <v>2023-2024</v>
          </cell>
          <cell r="E1734">
            <v>31</v>
          </cell>
          <cell r="F1734" t="str">
            <v>0310</v>
          </cell>
          <cell r="G1734" t="str">
            <v>H007</v>
          </cell>
          <cell r="H1734" t="str">
            <v>Lock</v>
          </cell>
          <cell r="I1734" t="str">
            <v>Låssats</v>
          </cell>
          <cell r="K1734" t="str">
            <v>C8405097</v>
          </cell>
          <cell r="L1734" t="str">
            <v>C8405097</v>
          </cell>
        </row>
        <row r="1735">
          <cell r="B1735" t="str">
            <v>YEC7005821Stöd</v>
          </cell>
          <cell r="C1735" t="str">
            <v>YEC7005821</v>
          </cell>
          <cell r="D1735" t="str">
            <v>2023-2024</v>
          </cell>
          <cell r="E1735">
            <v>32</v>
          </cell>
          <cell r="F1735" t="str">
            <v>0320</v>
          </cell>
          <cell r="G1735" t="str">
            <v>H008</v>
          </cell>
          <cell r="H1735" t="str">
            <v>Kick stand</v>
          </cell>
          <cell r="I1735" t="str">
            <v>Stöd</v>
          </cell>
          <cell r="K1735" t="str">
            <v>C8105214</v>
          </cell>
          <cell r="L1735" t="str">
            <v>C8100036</v>
          </cell>
        </row>
        <row r="1736">
          <cell r="B1736" t="str">
            <v>YEC7005821Korg</v>
          </cell>
          <cell r="C1736" t="str">
            <v>YEC7005821</v>
          </cell>
          <cell r="D1736" t="str">
            <v>2023-2024</v>
          </cell>
          <cell r="E1736">
            <v>33</v>
          </cell>
          <cell r="F1736" t="str">
            <v>0330</v>
          </cell>
          <cell r="G1736" t="str">
            <v>H009</v>
          </cell>
          <cell r="H1736" t="str">
            <v>Basket / Fr carrier</v>
          </cell>
          <cell r="I1736" t="str">
            <v>Korg</v>
          </cell>
          <cell r="K1736" t="str">
            <v>EMPTY</v>
          </cell>
          <cell r="L1736" t="e">
            <v>#N/A</v>
          </cell>
        </row>
        <row r="1737">
          <cell r="B1737" t="str">
            <v>YEC7005821Pedaler</v>
          </cell>
          <cell r="C1737" t="str">
            <v>YEC7005821</v>
          </cell>
          <cell r="D1737" t="str">
            <v>2023-2024</v>
          </cell>
          <cell r="E1737">
            <v>34</v>
          </cell>
          <cell r="F1737" t="str">
            <v>0340</v>
          </cell>
          <cell r="G1737" t="str">
            <v>E005</v>
          </cell>
          <cell r="H1737" t="str">
            <v xml:space="preserve">Pedal </v>
          </cell>
          <cell r="I1737" t="str">
            <v>Pedaler</v>
          </cell>
          <cell r="J1737" t="str">
            <v>C3505317 STANDARD BK/GR9/16"</v>
          </cell>
          <cell r="K1737" t="str">
            <v>C3505321</v>
          </cell>
          <cell r="L1737" t="str">
            <v>C3500117</v>
          </cell>
        </row>
        <row r="1738">
          <cell r="B1738" t="str">
            <v>YEC7005821Motor</v>
          </cell>
          <cell r="C1738" t="str">
            <v>YEC7005821</v>
          </cell>
          <cell r="D1738" t="str">
            <v>2023-2024</v>
          </cell>
          <cell r="E1738">
            <v>35</v>
          </cell>
          <cell r="F1738" t="str">
            <v>0350</v>
          </cell>
          <cell r="G1738" t="str">
            <v>J001</v>
          </cell>
          <cell r="H1738" t="str">
            <v>DRIVE UNIT:</v>
          </cell>
          <cell r="I1738" t="str">
            <v>Motor</v>
          </cell>
          <cell r="K1738" t="str">
            <v>KDUE6100</v>
          </cell>
          <cell r="L1738" t="str">
            <v>Kontakta SHIMANO / DU-E6100</v>
          </cell>
        </row>
        <row r="1739">
          <cell r="B1739" t="str">
            <v>YEC7005821Display</v>
          </cell>
          <cell r="C1739" t="str">
            <v>YEC7005821</v>
          </cell>
          <cell r="D1739" t="str">
            <v>2023-2024</v>
          </cell>
          <cell r="E1739">
            <v>36</v>
          </cell>
          <cell r="F1739" t="str">
            <v>0360</v>
          </cell>
          <cell r="G1739" t="str">
            <v>J004</v>
          </cell>
          <cell r="H1739" t="str">
            <v>DISPLAY:</v>
          </cell>
          <cell r="I1739" t="str">
            <v>Display</v>
          </cell>
          <cell r="K1739" t="str">
            <v>KSCE6100CI</v>
          </cell>
          <cell r="L1739" t="str">
            <v>Kontakta SHIMANO / SC-E6100</v>
          </cell>
        </row>
        <row r="1740">
          <cell r="B1740" t="str">
            <v>YEC7005821EB-Bus kabel</v>
          </cell>
          <cell r="C1740" t="str">
            <v>YEC7005821</v>
          </cell>
          <cell r="D1740" t="str">
            <v>2023-2024</v>
          </cell>
          <cell r="E1740">
            <v>37</v>
          </cell>
          <cell r="F1740" t="str">
            <v>0370</v>
          </cell>
          <cell r="G1740" t="str">
            <v>J005</v>
          </cell>
          <cell r="H1740" t="str">
            <v>EB-BUS CABLE:</v>
          </cell>
          <cell r="I1740" t="str">
            <v>EB-Bus kabel</v>
          </cell>
          <cell r="K1740" t="str">
            <v>Shimano</v>
          </cell>
          <cell r="L1740" t="str">
            <v>Kontakta SHIMANO</v>
          </cell>
        </row>
        <row r="1741">
          <cell r="B1741" t="str">
            <v>YEC7005821Motorkabel</v>
          </cell>
          <cell r="C1741" t="str">
            <v>YEC7005821</v>
          </cell>
          <cell r="D1741" t="str">
            <v>2023-2024</v>
          </cell>
          <cell r="E1741">
            <v>38</v>
          </cell>
          <cell r="F1741" t="str">
            <v>0380</v>
          </cell>
          <cell r="G1741" t="str">
            <v>J006</v>
          </cell>
          <cell r="H1741" t="str">
            <v>POWER CABLE:</v>
          </cell>
          <cell r="I1741" t="str">
            <v>Motorkabel</v>
          </cell>
          <cell r="K1741" t="str">
            <v>Ingår i batterihållaren</v>
          </cell>
          <cell r="L1741" t="str">
            <v>Ingår i batterihållaren</v>
          </cell>
        </row>
        <row r="1742">
          <cell r="B1742" t="str">
            <v>YEC7005821Kabel framlampa</v>
          </cell>
          <cell r="C1742" t="str">
            <v>YEC7005821</v>
          </cell>
          <cell r="D1742" t="str">
            <v>2023-2024</v>
          </cell>
          <cell r="E1742">
            <v>39</v>
          </cell>
          <cell r="F1742" t="str">
            <v>0390</v>
          </cell>
          <cell r="G1742" t="str">
            <v>J007</v>
          </cell>
          <cell r="H1742" t="str">
            <v>F. LIGHT CABLE:</v>
          </cell>
          <cell r="I1742" t="str">
            <v>Kabel framlampa</v>
          </cell>
          <cell r="J1742" t="str">
            <v>C8705068-1-04-6, FOR FRONT LIGHT : 1200mm</v>
          </cell>
          <cell r="K1742" t="str">
            <v>C8075017</v>
          </cell>
          <cell r="L1742" t="str">
            <v>C8075017</v>
          </cell>
        </row>
        <row r="1743">
          <cell r="B1743" t="str">
            <v>YEC7005821Kabel baklampa</v>
          </cell>
          <cell r="C1743" t="str">
            <v>YEC7005821</v>
          </cell>
          <cell r="D1743" t="str">
            <v>2023-2024</v>
          </cell>
          <cell r="E1743">
            <v>40</v>
          </cell>
          <cell r="F1743" t="str">
            <v>0400</v>
          </cell>
          <cell r="G1743" t="str">
            <v>J008</v>
          </cell>
          <cell r="H1743" t="str">
            <v>R. LIGHT CABLE:</v>
          </cell>
          <cell r="I1743" t="str">
            <v>Kabel baklampa</v>
          </cell>
          <cell r="K1743" t="str">
            <v>C8075047</v>
          </cell>
          <cell r="L1743" t="str">
            <v>BSP?</v>
          </cell>
        </row>
        <row r="1744">
          <cell r="B1744" t="str">
            <v>YEC7005821Hastighetssensor</v>
          </cell>
          <cell r="C1744" t="str">
            <v>YEC7005821</v>
          </cell>
          <cell r="D1744" t="str">
            <v>2023-2024</v>
          </cell>
          <cell r="E1744">
            <v>41</v>
          </cell>
          <cell r="F1744" t="str">
            <v>0410</v>
          </cell>
          <cell r="G1744" t="str">
            <v>J009</v>
          </cell>
          <cell r="H1744" t="str">
            <v>SPEED SENSOR:</v>
          </cell>
          <cell r="I1744" t="str">
            <v>Hastighetssensor</v>
          </cell>
          <cell r="J1744" t="str">
            <v>C8705068-1-04-11, DETECTING WHEEL RPM, CABLE LENGTH:70mm</v>
          </cell>
          <cell r="K1744" t="str">
            <v>KSMDUE10</v>
          </cell>
          <cell r="L1744" t="str">
            <v>Kontakta SHIMANO / SM-DUE10</v>
          </cell>
        </row>
        <row r="1745">
          <cell r="B1745" t="str">
            <v>YEC7005821Batteri</v>
          </cell>
          <cell r="C1745" t="str">
            <v>YEC7005821</v>
          </cell>
          <cell r="D1745" t="str">
            <v>2023-2024</v>
          </cell>
          <cell r="E1745">
            <v>42</v>
          </cell>
          <cell r="F1745" t="str">
            <v>0420</v>
          </cell>
          <cell r="G1745" t="str">
            <v>J002</v>
          </cell>
          <cell r="H1745" t="str">
            <v>BATTERY:</v>
          </cell>
          <cell r="I1745" t="str">
            <v>Batteri</v>
          </cell>
          <cell r="K1745" t="str">
            <v>C8705239-1-14H</v>
          </cell>
          <cell r="L1745" t="str">
            <v>C8705239-1-14H</v>
          </cell>
        </row>
        <row r="1746">
          <cell r="B1746" t="str">
            <v>YEC7005821Batterihållare</v>
          </cell>
          <cell r="C1746" t="str">
            <v>YEC7005821</v>
          </cell>
          <cell r="D1746" t="str">
            <v>2023-2024</v>
          </cell>
          <cell r="E1746">
            <v>43</v>
          </cell>
          <cell r="F1746" t="str">
            <v>0430</v>
          </cell>
          <cell r="G1746" t="str">
            <v>J003</v>
          </cell>
          <cell r="H1746" t="str">
            <v>BATTERY HOLDER/Slider</v>
          </cell>
          <cell r="I1746" t="str">
            <v>Batterihållare</v>
          </cell>
          <cell r="K1746" t="str">
            <v>C8705238-KIT2</v>
          </cell>
          <cell r="L1746" t="str">
            <v>BSP?</v>
          </cell>
        </row>
        <row r="1747">
          <cell r="B1747" t="str">
            <v>YEC7005821Batteriladdare</v>
          </cell>
          <cell r="C1747" t="str">
            <v>YEC7005821</v>
          </cell>
          <cell r="D1747" t="str">
            <v>2023-2024</v>
          </cell>
          <cell r="E1747">
            <v>44</v>
          </cell>
          <cell r="F1747" t="str">
            <v>0440</v>
          </cell>
          <cell r="G1747" t="str">
            <v>J010</v>
          </cell>
          <cell r="H1747" t="str">
            <v>CHARGER:</v>
          </cell>
          <cell r="I1747" t="str">
            <v>Batteriladdare</v>
          </cell>
          <cell r="J1747" t="str">
            <v>C8705058-02, (CHARGER 2A    # NO:CZ2AG2JE7)  CHARGER FOR PHYLION BATTERY UART</v>
          </cell>
          <cell r="K1747" t="str">
            <v>C8705238-02</v>
          </cell>
          <cell r="L1747" t="str">
            <v>C8705238-02</v>
          </cell>
        </row>
        <row r="1748">
          <cell r="B1748" t="str">
            <v>YEC7005821Kontrollbox</v>
          </cell>
          <cell r="C1748" t="str">
            <v>YEC7005821</v>
          </cell>
          <cell r="D1748" t="str">
            <v>2023-2024</v>
          </cell>
          <cell r="E1748">
            <v>45</v>
          </cell>
          <cell r="F1748" t="str">
            <v>0450</v>
          </cell>
          <cell r="G1748" t="str">
            <v>J011</v>
          </cell>
          <cell r="H1748" t="str">
            <v>Controller</v>
          </cell>
          <cell r="I1748" t="str">
            <v>Kontrollbox</v>
          </cell>
          <cell r="J1748" t="str">
            <v>included into the motor</v>
          </cell>
          <cell r="K1748" t="str">
            <v>Shimano</v>
          </cell>
          <cell r="L1748" t="str">
            <v>Kontakta SHIMANO</v>
          </cell>
        </row>
        <row r="1749">
          <cell r="B1749" t="str">
            <v>YEC7005821Växelöra</v>
          </cell>
          <cell r="C1749" t="str">
            <v>YEC7005821</v>
          </cell>
          <cell r="D1749" t="str">
            <v>2023-2024</v>
          </cell>
          <cell r="E1749">
            <v>46</v>
          </cell>
          <cell r="F1749" t="str">
            <v>0460</v>
          </cell>
          <cell r="G1749" t="str">
            <v>D005</v>
          </cell>
          <cell r="H1749" t="str">
            <v>Gear hanger</v>
          </cell>
          <cell r="I1749" t="str">
            <v>Växelöra</v>
          </cell>
          <cell r="K1749" t="str">
            <v>Q28-419L + 28-507</v>
          </cell>
          <cell r="L1749" t="str">
            <v>C1350176</v>
          </cell>
        </row>
        <row r="1750">
          <cell r="B1750" t="str">
            <v>YEC7105121RAM</v>
          </cell>
          <cell r="C1750" t="str">
            <v>YEC7105121</v>
          </cell>
          <cell r="D1750" t="str">
            <v>2023-2024</v>
          </cell>
          <cell r="E1750">
            <v>1</v>
          </cell>
          <cell r="F1750" t="str">
            <v>0010</v>
          </cell>
          <cell r="G1750" t="str">
            <v>A001</v>
          </cell>
          <cell r="H1750" t="str">
            <v>PAINTED FRAME</v>
          </cell>
          <cell r="I1750" t="str">
            <v>RAM</v>
          </cell>
          <cell r="K1750" t="str">
            <v>C1308064-510</v>
          </cell>
          <cell r="L1750" t="e">
            <v>#N/A</v>
          </cell>
        </row>
        <row r="1751">
          <cell r="B1751" t="str">
            <v>YEC7105121Framgaffel</v>
          </cell>
          <cell r="C1751" t="str">
            <v>YEC7105121</v>
          </cell>
          <cell r="D1751" t="str">
            <v>2023-2024</v>
          </cell>
          <cell r="E1751">
            <v>2</v>
          </cell>
          <cell r="F1751" t="str">
            <v>0020</v>
          </cell>
          <cell r="G1751" t="str">
            <v>A002</v>
          </cell>
          <cell r="H1751" t="str">
            <v>PAINTED FORK</v>
          </cell>
          <cell r="I1751" t="str">
            <v>Framgaffel</v>
          </cell>
          <cell r="J1751" t="str">
            <v>C1605443-193 FF 28 ST 1"1/8 Bi 30 37 w hole</v>
          </cell>
          <cell r="K1751" t="str">
            <v>C1625381-220-BK</v>
          </cell>
          <cell r="L1751" t="e">
            <v>#N/A</v>
          </cell>
        </row>
        <row r="1752">
          <cell r="B1752" t="str">
            <v>YEC7105121Styrlager</v>
          </cell>
          <cell r="C1752" t="str">
            <v>YEC7105121</v>
          </cell>
          <cell r="D1752" t="str">
            <v>2023-2024</v>
          </cell>
          <cell r="E1752">
            <v>3</v>
          </cell>
          <cell r="F1752" t="str">
            <v>0030</v>
          </cell>
          <cell r="G1752" t="str">
            <v>B001</v>
          </cell>
          <cell r="H1752" t="str">
            <v>Head Set</v>
          </cell>
          <cell r="I1752" t="str">
            <v>Styrlager</v>
          </cell>
          <cell r="J1752" t="str">
            <v>C2105002 VP-MH305C SEMI INTEGR, ED BLACK O/S  SH = 20mm</v>
          </cell>
          <cell r="K1752" t="str">
            <v>C2105318</v>
          </cell>
          <cell r="L1752" t="str">
            <v>C2105318</v>
          </cell>
        </row>
        <row r="1753">
          <cell r="B1753" t="str">
            <v xml:space="preserve">YEC7105121Styrstam </v>
          </cell>
          <cell r="C1753" t="str">
            <v>YEC7105121</v>
          </cell>
          <cell r="D1753" t="str">
            <v>2023-2024</v>
          </cell>
          <cell r="E1753">
            <v>4</v>
          </cell>
          <cell r="F1753" t="str">
            <v>0040</v>
          </cell>
          <cell r="G1753" t="str">
            <v>B002</v>
          </cell>
          <cell r="H1753" t="str">
            <v>Handlebar Stem</v>
          </cell>
          <cell r="I1753" t="str">
            <v xml:space="preserve">Styrstam </v>
          </cell>
          <cell r="J1753" t="str">
            <v>C2205360-090 H/L 25.4X90/130 MTS-AD2 HIGH POL</v>
          </cell>
          <cell r="K1753" t="str">
            <v>C2205614-065</v>
          </cell>
          <cell r="L1753" t="str">
            <v>C2205614-065</v>
          </cell>
        </row>
        <row r="1754">
          <cell r="B1754" t="str">
            <v>YEC7105121Styre</v>
          </cell>
          <cell r="C1754" t="str">
            <v>YEC7105121</v>
          </cell>
          <cell r="D1754" t="str">
            <v>2023-2024</v>
          </cell>
          <cell r="E1754">
            <v>5</v>
          </cell>
          <cell r="F1754" t="str">
            <v>0050</v>
          </cell>
          <cell r="G1754" t="str">
            <v>B003</v>
          </cell>
          <cell r="H1754" t="str">
            <v>Handelbar</v>
          </cell>
          <cell r="I1754" t="str">
            <v>Styre</v>
          </cell>
          <cell r="J1754" t="str">
            <v xml:space="preserve">C2305480 HB ALsvhp 600 25.4 2.6 NR-AL29  </v>
          </cell>
          <cell r="K1754" t="str">
            <v>C2305990</v>
          </cell>
          <cell r="L1754" t="str">
            <v>C2300249</v>
          </cell>
        </row>
        <row r="1755">
          <cell r="B1755" t="str">
            <v>YEC7105121Bromsgrepp H</v>
          </cell>
          <cell r="C1755" t="str">
            <v>YEC7105121</v>
          </cell>
          <cell r="D1755" t="str">
            <v>2023-2024</v>
          </cell>
          <cell r="E1755">
            <v>6</v>
          </cell>
          <cell r="F1755" t="str">
            <v>0060</v>
          </cell>
          <cell r="G1755" t="str">
            <v>C002</v>
          </cell>
          <cell r="H1755" t="str">
            <v>Brake Lever R</v>
          </cell>
          <cell r="I1755" t="str">
            <v>Bromsgrepp H</v>
          </cell>
          <cell r="K1755" t="str">
            <v>Shimano</v>
          </cell>
          <cell r="L1755" t="str">
            <v>Kontakta SHIMANO</v>
          </cell>
        </row>
        <row r="1756">
          <cell r="B1756" t="str">
            <v>YEC7105121Bromsgrepp V</v>
          </cell>
          <cell r="C1756" t="str">
            <v>YEC7105121</v>
          </cell>
          <cell r="D1756" t="str">
            <v>2023-2024</v>
          </cell>
          <cell r="E1756">
            <v>7</v>
          </cell>
          <cell r="F1756" t="str">
            <v>0070</v>
          </cell>
          <cell r="G1756" t="str">
            <v>C001</v>
          </cell>
          <cell r="H1756" t="str">
            <v>Brake Lever L</v>
          </cell>
          <cell r="I1756" t="str">
            <v>Bromsgrepp V</v>
          </cell>
          <cell r="J1756" t="str">
            <v>C6505049 BLL ALsvPLbk VB U 4F BL39AP</v>
          </cell>
          <cell r="K1756" t="str">
            <v>Shimano</v>
          </cell>
          <cell r="L1756" t="str">
            <v>Kontakta SHIMANO</v>
          </cell>
        </row>
        <row r="1757">
          <cell r="B1757" t="str">
            <v>YEC7105121Växelreglage H</v>
          </cell>
          <cell r="C1757" t="str">
            <v>YEC7105121</v>
          </cell>
          <cell r="D1757" t="str">
            <v>2023-2024</v>
          </cell>
          <cell r="E1757">
            <v>8</v>
          </cell>
          <cell r="F1757" t="str">
            <v>0080</v>
          </cell>
          <cell r="G1757" t="str">
            <v>D002</v>
          </cell>
          <cell r="H1757" t="str">
            <v>Shift Lever R</v>
          </cell>
          <cell r="I1757" t="str">
            <v>Växelreglage H</v>
          </cell>
          <cell r="J1757" t="str">
            <v>C5105092 SHIFT LEVER, SL-C3000-7, NEXUS, REVO SHIFTER, 2320MM INNER, W/O OUTER FOR CJ-NX40(FOR SCANDINAVIAN), BLACK, BULK</v>
          </cell>
          <cell r="K1757" t="str">
            <v>KSLM6000RA,</v>
          </cell>
          <cell r="L1757" t="str">
            <v>Kontakta SHIMANO</v>
          </cell>
        </row>
        <row r="1758">
          <cell r="B1758" t="str">
            <v>YEC7105121Växelreglage V</v>
          </cell>
          <cell r="C1758" t="str">
            <v>YEC7105121</v>
          </cell>
          <cell r="D1758" t="str">
            <v>2023-2024</v>
          </cell>
          <cell r="E1758">
            <v>9</v>
          </cell>
          <cell r="F1758" t="str">
            <v>0090</v>
          </cell>
          <cell r="G1758" t="str">
            <v>D001</v>
          </cell>
          <cell r="H1758" t="str">
            <v>Shift Lever L</v>
          </cell>
          <cell r="I1758" t="str">
            <v>Växelreglage V</v>
          </cell>
          <cell r="L1758" t="e">
            <v>#N/A</v>
          </cell>
        </row>
        <row r="1759">
          <cell r="B1759" t="str">
            <v>YEC7105121Handtag par</v>
          </cell>
          <cell r="C1759" t="str">
            <v>YEC7105121</v>
          </cell>
          <cell r="D1759" t="str">
            <v>2023-2024</v>
          </cell>
          <cell r="E1759">
            <v>10</v>
          </cell>
          <cell r="F1759" t="str">
            <v>0100</v>
          </cell>
          <cell r="G1759" t="str">
            <v>B004</v>
          </cell>
          <cell r="H1759" t="str">
            <v>Grip R</v>
          </cell>
          <cell r="I1759" t="str">
            <v>Handtag par</v>
          </cell>
          <cell r="J1759" t="str">
            <v xml:space="preserve">C2505484  HERRMANS 84A ERGO TPE 90MM  </v>
          </cell>
          <cell r="K1759" t="str">
            <v>C2505677</v>
          </cell>
          <cell r="L1759" t="str">
            <v>C2500164</v>
          </cell>
        </row>
        <row r="1760">
          <cell r="B1760" t="str">
            <v>YEC7105121Frambroms</v>
          </cell>
          <cell r="C1760" t="str">
            <v>YEC7105121</v>
          </cell>
          <cell r="D1760" t="str">
            <v>2023-2024</v>
          </cell>
          <cell r="E1760">
            <v>11</v>
          </cell>
          <cell r="F1760" t="str">
            <v>0110</v>
          </cell>
          <cell r="G1760" t="str">
            <v>C003</v>
          </cell>
          <cell r="H1760" t="str">
            <v xml:space="preserve">Brake front </v>
          </cell>
          <cell r="I1760" t="str">
            <v>Frambroms</v>
          </cell>
          <cell r="K1760" t="str">
            <v>AMT201KLF9RX085</v>
          </cell>
          <cell r="L1760" t="str">
            <v>Kontakta SHIMANO</v>
          </cell>
        </row>
        <row r="1761">
          <cell r="B1761" t="str">
            <v>YEC7105121Bakbroms</v>
          </cell>
          <cell r="C1761" t="str">
            <v>YEC7105121</v>
          </cell>
          <cell r="D1761" t="str">
            <v>2023-2024</v>
          </cell>
          <cell r="E1761">
            <v>12</v>
          </cell>
          <cell r="F1761" t="str">
            <v>0120</v>
          </cell>
          <cell r="G1761" t="str">
            <v>C004</v>
          </cell>
          <cell r="H1761" t="str">
            <v>Brake rear</v>
          </cell>
          <cell r="I1761" t="str">
            <v>Bakbroms</v>
          </cell>
          <cell r="K1761" t="str">
            <v>AMT201JRRXRX145</v>
          </cell>
          <cell r="L1761" t="str">
            <v>Kontakta SHIMANO</v>
          </cell>
        </row>
        <row r="1762">
          <cell r="B1762" t="str">
            <v>YEC7105121Vevlager</v>
          </cell>
          <cell r="C1762" t="str">
            <v>YEC7105121</v>
          </cell>
          <cell r="D1762" t="str">
            <v>2023-2024</v>
          </cell>
          <cell r="E1762">
            <v>13</v>
          </cell>
          <cell r="F1762" t="str">
            <v>0130</v>
          </cell>
          <cell r="G1762" t="str">
            <v>E001</v>
          </cell>
          <cell r="H1762" t="str">
            <v xml:space="preserve">BB-set </v>
          </cell>
          <cell r="I1762" t="str">
            <v>Vevlager</v>
          </cell>
          <cell r="K1762" t="str">
            <v>Ingår i motorn</v>
          </cell>
          <cell r="L1762" t="str">
            <v>Ingår i motorn</v>
          </cell>
        </row>
        <row r="1763">
          <cell r="B1763" t="str">
            <v>YEC7105121Vevparti</v>
          </cell>
          <cell r="C1763" t="str">
            <v>YEC7105121</v>
          </cell>
          <cell r="D1763" t="str">
            <v>2023-2024</v>
          </cell>
          <cell r="E1763">
            <v>14</v>
          </cell>
          <cell r="F1763" t="str">
            <v>0140</v>
          </cell>
          <cell r="G1763" t="str">
            <v>E002</v>
          </cell>
          <cell r="H1763" t="str">
            <v>Front Chainwheel</v>
          </cell>
          <cell r="I1763" t="str">
            <v>Vevparti</v>
          </cell>
          <cell r="K1763" t="str">
            <v>AFCE6100CXXL</v>
          </cell>
          <cell r="L1763" t="str">
            <v>Kontakta SHIMANO</v>
          </cell>
        </row>
        <row r="1764">
          <cell r="B1764" t="str">
            <v>YEC7105121Kedjeskydd</v>
          </cell>
          <cell r="C1764" t="str">
            <v>YEC7105121</v>
          </cell>
          <cell r="D1764" t="str">
            <v>2023-2024</v>
          </cell>
          <cell r="E1764">
            <v>15</v>
          </cell>
          <cell r="F1764" t="str">
            <v>0150</v>
          </cell>
          <cell r="G1764" t="str">
            <v>H001</v>
          </cell>
          <cell r="H1764" t="str">
            <v>Chain guard</v>
          </cell>
          <cell r="I1764" t="str">
            <v>Kedjeskydd</v>
          </cell>
          <cell r="K1764" t="str">
            <v>C8305639</v>
          </cell>
          <cell r="L1764" t="str">
            <v>C8305639</v>
          </cell>
        </row>
        <row r="1765">
          <cell r="B1765" t="str">
            <v>YEC7105121Kedjeskyddsfäste</v>
          </cell>
          <cell r="C1765" t="str">
            <v>YEC7105121</v>
          </cell>
          <cell r="D1765" t="str">
            <v>2023-2024</v>
          </cell>
          <cell r="E1765">
            <v>16</v>
          </cell>
          <cell r="F1765" t="str">
            <v>0160</v>
          </cell>
          <cell r="G1765" t="str">
            <v>H002</v>
          </cell>
          <cell r="H1765" t="str">
            <v>Chain guard bracket</v>
          </cell>
          <cell r="I1765" t="str">
            <v>Kedjeskyddsfäste</v>
          </cell>
          <cell r="K1765" t="str">
            <v>C8305710</v>
          </cell>
          <cell r="L1765" t="str">
            <v>C8305710</v>
          </cell>
        </row>
        <row r="1766">
          <cell r="B1766" t="str">
            <v>YEC7105121Framväxel</v>
          </cell>
          <cell r="C1766" t="str">
            <v>YEC7105121</v>
          </cell>
          <cell r="D1766" t="str">
            <v>2023-2024</v>
          </cell>
          <cell r="E1766">
            <v>17</v>
          </cell>
          <cell r="F1766" t="str">
            <v>0170</v>
          </cell>
          <cell r="G1766" t="str">
            <v>D003</v>
          </cell>
          <cell r="H1766" t="str">
            <v>Front Derailleur</v>
          </cell>
          <cell r="I1766" t="str">
            <v>Framväxel</v>
          </cell>
          <cell r="K1766" t="str">
            <v>w/o</v>
          </cell>
          <cell r="L1766" t="e">
            <v>#N/A</v>
          </cell>
        </row>
        <row r="1767">
          <cell r="B1767" t="str">
            <v>YEC7105121Bakväxel</v>
          </cell>
          <cell r="C1767" t="str">
            <v>YEC7105121</v>
          </cell>
          <cell r="D1767" t="str">
            <v>2023-2024</v>
          </cell>
          <cell r="E1767">
            <v>18</v>
          </cell>
          <cell r="F1767" t="str">
            <v>0180</v>
          </cell>
          <cell r="G1767" t="str">
            <v>D004</v>
          </cell>
          <cell r="H1767" t="str">
            <v>Rear Derailleur</v>
          </cell>
          <cell r="I1767" t="str">
            <v>Bakväxel</v>
          </cell>
          <cell r="K1767" t="str">
            <v>KRDM5130GS/KRDM6000SGS</v>
          </cell>
          <cell r="L1767" t="str">
            <v>Kontakta SHIMANO</v>
          </cell>
        </row>
        <row r="1768">
          <cell r="B1768" t="str">
            <v>YEC7105121Kedja</v>
          </cell>
          <cell r="C1768" t="str">
            <v>YEC7105121</v>
          </cell>
          <cell r="D1768" t="str">
            <v>2023-2024</v>
          </cell>
          <cell r="E1768">
            <v>19</v>
          </cell>
          <cell r="F1768" t="str">
            <v>0190</v>
          </cell>
          <cell r="G1768" t="str">
            <v>E003</v>
          </cell>
          <cell r="H1768" t="str">
            <v xml:space="preserve">Chain </v>
          </cell>
          <cell r="I1768" t="str">
            <v>Kedja</v>
          </cell>
          <cell r="J1768" t="str">
            <v>C3405041-104  + link CHA 1S 105L RB Z610HXRB   KMC</v>
          </cell>
          <cell r="K1768" t="str">
            <v>KCNLG500122E</v>
          </cell>
          <cell r="L1768" t="str">
            <v>Kontakta SHIMANO</v>
          </cell>
        </row>
        <row r="1769">
          <cell r="B1769" t="str">
            <v>YEC7105121Kassett</v>
          </cell>
          <cell r="C1769" t="str">
            <v>YEC7105121</v>
          </cell>
          <cell r="D1769" t="str">
            <v>2023-2024</v>
          </cell>
          <cell r="E1769">
            <v>20</v>
          </cell>
          <cell r="F1769" t="str">
            <v>0200</v>
          </cell>
          <cell r="G1769" t="str">
            <v>E004</v>
          </cell>
          <cell r="H1769" t="str">
            <v>Cassette Sprocket</v>
          </cell>
          <cell r="I1769" t="str">
            <v>Kassett</v>
          </cell>
          <cell r="J1769" t="str">
            <v>ASMGEAR20SU SPT SC20sv3/32" (INTERNAL HUB)</v>
          </cell>
          <cell r="K1769" t="str">
            <v>ACSLG40010143</v>
          </cell>
          <cell r="L1769" t="str">
            <v>Kontakta SHIMANO</v>
          </cell>
        </row>
        <row r="1770">
          <cell r="B1770" t="str">
            <v>YEC7105121Framhjul</v>
          </cell>
          <cell r="C1770" t="str">
            <v>YEC7105121</v>
          </cell>
          <cell r="D1770" t="str">
            <v>2023-2024</v>
          </cell>
          <cell r="E1770">
            <v>21</v>
          </cell>
          <cell r="F1770" t="str">
            <v>0210</v>
          </cell>
          <cell r="G1770" t="str">
            <v>F001</v>
          </cell>
          <cell r="H1770" t="str">
            <v>Front hub</v>
          </cell>
          <cell r="I1770" t="str">
            <v>Framhjul</v>
          </cell>
          <cell r="J1770" t="str">
            <v xml:space="preserve">C4305002 HUB FRONT ALLOY SOLID AXLE 36H </v>
          </cell>
          <cell r="K1770" t="str">
            <v>C4305196</v>
          </cell>
          <cell r="L1770" t="str">
            <v>C4100337</v>
          </cell>
        </row>
        <row r="1771">
          <cell r="B1771" t="str">
            <v>YEC7105121Bakhjul</v>
          </cell>
          <cell r="C1771" t="str">
            <v>YEC7105121</v>
          </cell>
          <cell r="D1771" t="str">
            <v>2023-2024</v>
          </cell>
          <cell r="E1771">
            <v>22</v>
          </cell>
          <cell r="F1771" t="str">
            <v>0220</v>
          </cell>
          <cell r="G1771" t="str">
            <v>F002</v>
          </cell>
          <cell r="H1771" t="str">
            <v>Rear hub</v>
          </cell>
          <cell r="I1771" t="str">
            <v>Bakhjul</v>
          </cell>
          <cell r="J1771" t="str">
            <v>ASGC30007CADXR (ASG7C30ADXR) HBRcb 36 H SILVER DX</v>
          </cell>
          <cell r="K1771" t="str">
            <v>C4405349</v>
          </cell>
          <cell r="L1771" t="str">
            <v>C4200298</v>
          </cell>
        </row>
        <row r="1772">
          <cell r="B1772" t="str">
            <v>YEC7105121Däck</v>
          </cell>
          <cell r="C1772" t="str">
            <v>YEC7105121</v>
          </cell>
          <cell r="D1772" t="str">
            <v>2023-2024</v>
          </cell>
          <cell r="E1772">
            <v>23</v>
          </cell>
          <cell r="F1772" t="str">
            <v>0230</v>
          </cell>
          <cell r="G1772" t="str">
            <v>F003</v>
          </cell>
          <cell r="H1772" t="str">
            <v>Tire</v>
          </cell>
          <cell r="I1772" t="str">
            <v>Däck</v>
          </cell>
          <cell r="J1772" t="str">
            <v>C4906583 44-622 PERGO Black reflex</v>
          </cell>
          <cell r="K1772" t="str">
            <v>C4906583</v>
          </cell>
          <cell r="L1772" t="str">
            <v>C4901464</v>
          </cell>
        </row>
        <row r="1773">
          <cell r="B1773" t="str">
            <v>YEC7105121Skärmar set</v>
          </cell>
          <cell r="C1773" t="str">
            <v>YEC7105121</v>
          </cell>
          <cell r="D1773" t="str">
            <v>2023-2024</v>
          </cell>
          <cell r="E1773">
            <v>24</v>
          </cell>
          <cell r="F1773" t="str">
            <v>0240</v>
          </cell>
          <cell r="G1773" t="str">
            <v>H003</v>
          </cell>
          <cell r="H1773" t="str">
            <v xml:space="preserve">Mudguard front   </v>
          </cell>
          <cell r="I1773" t="str">
            <v>Skärmar set</v>
          </cell>
          <cell r="K1773" t="str">
            <v>C8256299-BK</v>
          </cell>
          <cell r="L1773" t="str">
            <v>C8256299-BK / C8256300-BK</v>
          </cell>
        </row>
        <row r="1774">
          <cell r="B1774" t="str">
            <v>YEC7105121Pakethållare</v>
          </cell>
          <cell r="C1774" t="str">
            <v>YEC7105121</v>
          </cell>
          <cell r="D1774" t="str">
            <v>2023-2024</v>
          </cell>
          <cell r="E1774">
            <v>25</v>
          </cell>
          <cell r="F1774" t="str">
            <v>0250</v>
          </cell>
          <cell r="G1774" t="str">
            <v>H004</v>
          </cell>
          <cell r="H1774" t="str">
            <v>Carrier</v>
          </cell>
          <cell r="I1774" t="str">
            <v>Pakethållare</v>
          </cell>
          <cell r="K1774" t="str">
            <v>C8205747-BK</v>
          </cell>
          <cell r="L1774" t="str">
            <v>C8200052</v>
          </cell>
        </row>
        <row r="1775">
          <cell r="B1775" t="str">
            <v>YEC7105121Sadel</v>
          </cell>
          <cell r="C1775" t="str">
            <v>YEC7105121</v>
          </cell>
          <cell r="D1775" t="str">
            <v>2023-2024</v>
          </cell>
          <cell r="E1775">
            <v>26</v>
          </cell>
          <cell r="F1775" t="str">
            <v>0260</v>
          </cell>
          <cell r="G1775" t="str">
            <v>G001</v>
          </cell>
          <cell r="H1775" t="str">
            <v>Saddle</v>
          </cell>
          <cell r="I1775" t="str">
            <v>Sadel</v>
          </cell>
          <cell r="K1775" t="str">
            <v>C7106330</v>
          </cell>
          <cell r="L1775" t="str">
            <v>BSP?</v>
          </cell>
        </row>
        <row r="1776">
          <cell r="B1776" t="str">
            <v>YEC7105121Sadelstolpe</v>
          </cell>
          <cell r="C1776" t="str">
            <v>YEC7105121</v>
          </cell>
          <cell r="D1776" t="str">
            <v>2023-2024</v>
          </cell>
          <cell r="E1776">
            <v>27</v>
          </cell>
          <cell r="F1776" t="str">
            <v>0270</v>
          </cell>
          <cell r="G1776" t="str">
            <v>G002</v>
          </cell>
          <cell r="H1776" t="str">
            <v>Seatpost</v>
          </cell>
          <cell r="I1776" t="str">
            <v>Sadelstolpe</v>
          </cell>
          <cell r="K1776" t="str">
            <v>C7205554</v>
          </cell>
          <cell r="L1776" t="str">
            <v>C7200322-316</v>
          </cell>
        </row>
        <row r="1777">
          <cell r="B1777" t="str">
            <v>YEC7105121Sadelrörsklämma</v>
          </cell>
          <cell r="C1777" t="str">
            <v>YEC7105121</v>
          </cell>
          <cell r="D1777" t="str">
            <v>2023-2024</v>
          </cell>
          <cell r="E1777">
            <v>28</v>
          </cell>
          <cell r="F1777" t="str">
            <v>0280</v>
          </cell>
          <cell r="G1777" t="str">
            <v>G003</v>
          </cell>
          <cell r="H1777" t="str">
            <v>Seat Clamp</v>
          </cell>
          <cell r="I1777" t="str">
            <v>Sadelrörsklämma</v>
          </cell>
          <cell r="K1777" t="str">
            <v>C7305138-BK</v>
          </cell>
          <cell r="L1777" t="str">
            <v>C7300027-350</v>
          </cell>
        </row>
        <row r="1778">
          <cell r="B1778" t="str">
            <v>YEC7105121Framlampa</v>
          </cell>
          <cell r="C1778" t="str">
            <v>YEC7105121</v>
          </cell>
          <cell r="D1778" t="str">
            <v>2023-2024</v>
          </cell>
          <cell r="E1778">
            <v>29</v>
          </cell>
          <cell r="F1778" t="str">
            <v>0290</v>
          </cell>
          <cell r="G1778" t="str">
            <v>H005</v>
          </cell>
          <cell r="H1778" t="str">
            <v>Front light</v>
          </cell>
          <cell r="I1778" t="str">
            <v>Framlampa</v>
          </cell>
          <cell r="J1778" t="str">
            <v>C8025221 Front light Breeze Evo without ss bracket, Classic chrome, 0,5W LED, 15 lux, Waterproof IP44 w 65 cm cable</v>
          </cell>
          <cell r="K1778" t="str">
            <v>C8015307</v>
          </cell>
          <cell r="L1778" t="str">
            <v>C8015301</v>
          </cell>
        </row>
        <row r="1779">
          <cell r="B1779" t="str">
            <v>YEC7105121Baklampa</v>
          </cell>
          <cell r="C1779" t="str">
            <v>YEC7105121</v>
          </cell>
          <cell r="D1779" t="str">
            <v>2023-2024</v>
          </cell>
          <cell r="E1779">
            <v>30</v>
          </cell>
          <cell r="F1779" t="str">
            <v>0300</v>
          </cell>
          <cell r="G1779" t="str">
            <v>H006</v>
          </cell>
          <cell r="H1779" t="str">
            <v>Light, Rear</v>
          </cell>
          <cell r="I1779" t="str">
            <v>Baklampa</v>
          </cell>
          <cell r="K1779" t="str">
            <v>C8015205</v>
          </cell>
          <cell r="L1779" t="str">
            <v>BSP?</v>
          </cell>
        </row>
        <row r="1780">
          <cell r="B1780" t="str">
            <v>YEC7105121Låssats</v>
          </cell>
          <cell r="C1780" t="str">
            <v>YEC7105121</v>
          </cell>
          <cell r="D1780" t="str">
            <v>2023-2024</v>
          </cell>
          <cell r="E1780">
            <v>31</v>
          </cell>
          <cell r="F1780" t="str">
            <v>0310</v>
          </cell>
          <cell r="G1780" t="str">
            <v>H007</v>
          </cell>
          <cell r="H1780" t="str">
            <v>Lock</v>
          </cell>
          <cell r="I1780" t="str">
            <v>Låssats</v>
          </cell>
          <cell r="K1780" t="str">
            <v>C8405097</v>
          </cell>
          <cell r="L1780" t="str">
            <v>C8405097</v>
          </cell>
        </row>
        <row r="1781">
          <cell r="B1781" t="str">
            <v>YEC7105121Stöd</v>
          </cell>
          <cell r="C1781" t="str">
            <v>YEC7105121</v>
          </cell>
          <cell r="D1781" t="str">
            <v>2023-2024</v>
          </cell>
          <cell r="E1781">
            <v>32</v>
          </cell>
          <cell r="F1781" t="str">
            <v>0320</v>
          </cell>
          <cell r="G1781" t="str">
            <v>H008</v>
          </cell>
          <cell r="H1781" t="str">
            <v>Kick stand</v>
          </cell>
          <cell r="I1781" t="str">
            <v>Stöd</v>
          </cell>
          <cell r="K1781" t="str">
            <v>C8105214</v>
          </cell>
          <cell r="L1781" t="str">
            <v>C8100036</v>
          </cell>
        </row>
        <row r="1782">
          <cell r="B1782" t="str">
            <v>YEC7105121Korg</v>
          </cell>
          <cell r="C1782" t="str">
            <v>YEC7105121</v>
          </cell>
          <cell r="D1782" t="str">
            <v>2023-2024</v>
          </cell>
          <cell r="E1782">
            <v>33</v>
          </cell>
          <cell r="F1782" t="str">
            <v>0330</v>
          </cell>
          <cell r="G1782" t="str">
            <v>H009</v>
          </cell>
          <cell r="H1782" t="str">
            <v>Basket / Fr carrier</v>
          </cell>
          <cell r="I1782" t="str">
            <v>Korg</v>
          </cell>
          <cell r="K1782" t="str">
            <v>EMPTY</v>
          </cell>
          <cell r="L1782" t="e">
            <v>#N/A</v>
          </cell>
        </row>
        <row r="1783">
          <cell r="B1783" t="str">
            <v>YEC7105121Pedaler</v>
          </cell>
          <cell r="C1783" t="str">
            <v>YEC7105121</v>
          </cell>
          <cell r="D1783" t="str">
            <v>2023-2024</v>
          </cell>
          <cell r="E1783">
            <v>34</v>
          </cell>
          <cell r="F1783" t="str">
            <v>0340</v>
          </cell>
          <cell r="G1783" t="str">
            <v>E005</v>
          </cell>
          <cell r="H1783" t="str">
            <v xml:space="preserve">Pedal </v>
          </cell>
          <cell r="I1783" t="str">
            <v>Pedaler</v>
          </cell>
          <cell r="J1783" t="str">
            <v>C3505317 STANDARD BK/GR9/16"</v>
          </cell>
          <cell r="K1783" t="str">
            <v>C3505321</v>
          </cell>
          <cell r="L1783" t="str">
            <v>C3500117</v>
          </cell>
        </row>
        <row r="1784">
          <cell r="B1784" t="str">
            <v>YEC7105121Motor</v>
          </cell>
          <cell r="C1784" t="str">
            <v>YEC7105121</v>
          </cell>
          <cell r="D1784" t="str">
            <v>2023-2024</v>
          </cell>
          <cell r="E1784">
            <v>35</v>
          </cell>
          <cell r="F1784" t="str">
            <v>0350</v>
          </cell>
          <cell r="G1784" t="str">
            <v>J001</v>
          </cell>
          <cell r="H1784" t="str">
            <v>DRIVE UNIT:</v>
          </cell>
          <cell r="I1784" t="str">
            <v>Motor</v>
          </cell>
          <cell r="K1784" t="str">
            <v>KDUE6100</v>
          </cell>
          <cell r="L1784" t="str">
            <v>Kontakta SHIMANO / DU-E6100</v>
          </cell>
        </row>
        <row r="1785">
          <cell r="B1785" t="str">
            <v>YEC7105121Display</v>
          </cell>
          <cell r="C1785" t="str">
            <v>YEC7105121</v>
          </cell>
          <cell r="D1785" t="str">
            <v>2023-2024</v>
          </cell>
          <cell r="E1785">
            <v>36</v>
          </cell>
          <cell r="F1785" t="str">
            <v>0360</v>
          </cell>
          <cell r="G1785" t="str">
            <v>J004</v>
          </cell>
          <cell r="H1785" t="str">
            <v>DISPLAY:</v>
          </cell>
          <cell r="I1785" t="str">
            <v>Display</v>
          </cell>
          <cell r="K1785" t="str">
            <v>KSCE6100CI</v>
          </cell>
          <cell r="L1785" t="str">
            <v>Kontakta SHIMANO / SC-E6100</v>
          </cell>
        </row>
        <row r="1786">
          <cell r="B1786" t="str">
            <v>YEC7105121EB-Bus kabel</v>
          </cell>
          <cell r="C1786" t="str">
            <v>YEC7105121</v>
          </cell>
          <cell r="D1786" t="str">
            <v>2023-2024</v>
          </cell>
          <cell r="E1786">
            <v>37</v>
          </cell>
          <cell r="F1786" t="str">
            <v>0370</v>
          </cell>
          <cell r="G1786" t="str">
            <v>J005</v>
          </cell>
          <cell r="H1786" t="str">
            <v>EB-BUS CABLE:</v>
          </cell>
          <cell r="I1786" t="str">
            <v>EB-Bus kabel</v>
          </cell>
          <cell r="K1786" t="str">
            <v>Shimano</v>
          </cell>
          <cell r="L1786" t="str">
            <v>Kontakta SHIMANO</v>
          </cell>
        </row>
        <row r="1787">
          <cell r="B1787" t="str">
            <v>YEC7105121Motorkabel</v>
          </cell>
          <cell r="C1787" t="str">
            <v>YEC7105121</v>
          </cell>
          <cell r="D1787" t="str">
            <v>2023-2024</v>
          </cell>
          <cell r="E1787">
            <v>38</v>
          </cell>
          <cell r="F1787" t="str">
            <v>0380</v>
          </cell>
          <cell r="G1787" t="str">
            <v>J006</v>
          </cell>
          <cell r="H1787" t="str">
            <v>POWER CABLE:</v>
          </cell>
          <cell r="I1787" t="str">
            <v>Motorkabel</v>
          </cell>
          <cell r="K1787" t="str">
            <v>Ingår i batterihållaren</v>
          </cell>
          <cell r="L1787" t="str">
            <v>Ingår i batterihållaren</v>
          </cell>
        </row>
        <row r="1788">
          <cell r="B1788" t="str">
            <v>YEC7105121Kabel framlampa</v>
          </cell>
          <cell r="C1788" t="str">
            <v>YEC7105121</v>
          </cell>
          <cell r="D1788" t="str">
            <v>2023-2024</v>
          </cell>
          <cell r="E1788">
            <v>39</v>
          </cell>
          <cell r="F1788" t="str">
            <v>0390</v>
          </cell>
          <cell r="G1788" t="str">
            <v>J007</v>
          </cell>
          <cell r="H1788" t="str">
            <v>F. LIGHT CABLE:</v>
          </cell>
          <cell r="I1788" t="str">
            <v>Kabel framlampa</v>
          </cell>
          <cell r="J1788" t="str">
            <v>C8705068-1-04-6, FOR FRONT LIGHT : 1200mm</v>
          </cell>
          <cell r="K1788" t="str">
            <v>C8075017</v>
          </cell>
          <cell r="L1788" t="str">
            <v>C8075017</v>
          </cell>
        </row>
        <row r="1789">
          <cell r="B1789" t="str">
            <v>YEC7105121Kabel baklampa</v>
          </cell>
          <cell r="C1789" t="str">
            <v>YEC7105121</v>
          </cell>
          <cell r="D1789" t="str">
            <v>2023-2024</v>
          </cell>
          <cell r="E1789">
            <v>40</v>
          </cell>
          <cell r="F1789" t="str">
            <v>0400</v>
          </cell>
          <cell r="G1789" t="str">
            <v>J008</v>
          </cell>
          <cell r="H1789" t="str">
            <v>R. LIGHT CABLE:</v>
          </cell>
          <cell r="I1789" t="str">
            <v>Kabel baklampa</v>
          </cell>
          <cell r="K1789" t="str">
            <v>C8075047</v>
          </cell>
          <cell r="L1789" t="str">
            <v>BSP?</v>
          </cell>
        </row>
        <row r="1790">
          <cell r="B1790" t="str">
            <v>YEC7105121Hastighetssensor</v>
          </cell>
          <cell r="C1790" t="str">
            <v>YEC7105121</v>
          </cell>
          <cell r="D1790" t="str">
            <v>2023-2024</v>
          </cell>
          <cell r="E1790">
            <v>41</v>
          </cell>
          <cell r="F1790" t="str">
            <v>0410</v>
          </cell>
          <cell r="G1790" t="str">
            <v>J009</v>
          </cell>
          <cell r="H1790" t="str">
            <v>SPEED SENSOR:</v>
          </cell>
          <cell r="I1790" t="str">
            <v>Hastighetssensor</v>
          </cell>
          <cell r="J1790" t="str">
            <v>C8705068-1-04-11, DETECTING WHEEL RPM, CABLE LENGTH:70mm</v>
          </cell>
          <cell r="K1790" t="str">
            <v>KSMDUE10</v>
          </cell>
          <cell r="L1790" t="str">
            <v>Kontakta SHIMANO / SM-DUE10</v>
          </cell>
        </row>
        <row r="1791">
          <cell r="B1791" t="str">
            <v>YEC7105121Batteri</v>
          </cell>
          <cell r="C1791" t="str">
            <v>YEC7105121</v>
          </cell>
          <cell r="D1791" t="str">
            <v>2023-2024</v>
          </cell>
          <cell r="E1791">
            <v>42</v>
          </cell>
          <cell r="F1791" t="str">
            <v>0420</v>
          </cell>
          <cell r="G1791" t="str">
            <v>J002</v>
          </cell>
          <cell r="H1791" t="str">
            <v>BATTERY:</v>
          </cell>
          <cell r="I1791" t="str">
            <v>Batteri</v>
          </cell>
          <cell r="K1791" t="str">
            <v>C8705239-1-14H</v>
          </cell>
          <cell r="L1791" t="str">
            <v>C8705239-1-14H</v>
          </cell>
        </row>
        <row r="1792">
          <cell r="B1792" t="str">
            <v>YEC7105121Batterihållare</v>
          </cell>
          <cell r="C1792" t="str">
            <v>YEC7105121</v>
          </cell>
          <cell r="D1792" t="str">
            <v>2023-2024</v>
          </cell>
          <cell r="E1792">
            <v>43</v>
          </cell>
          <cell r="F1792" t="str">
            <v>0430</v>
          </cell>
          <cell r="G1792" t="str">
            <v>J003</v>
          </cell>
          <cell r="H1792" t="str">
            <v>BATTERY HOLDER/Slider</v>
          </cell>
          <cell r="I1792" t="str">
            <v>Batterihållare</v>
          </cell>
          <cell r="K1792" t="str">
            <v>C8705238-KIT2</v>
          </cell>
          <cell r="L1792" t="str">
            <v>BSP?</v>
          </cell>
        </row>
        <row r="1793">
          <cell r="B1793" t="str">
            <v>YEC7105121Batteriladdare</v>
          </cell>
          <cell r="C1793" t="str">
            <v>YEC7105121</v>
          </cell>
          <cell r="D1793" t="str">
            <v>2023-2024</v>
          </cell>
          <cell r="E1793">
            <v>44</v>
          </cell>
          <cell r="F1793" t="str">
            <v>0440</v>
          </cell>
          <cell r="G1793" t="str">
            <v>J010</v>
          </cell>
          <cell r="H1793" t="str">
            <v>CHARGER:</v>
          </cell>
          <cell r="I1793" t="str">
            <v>Batteriladdare</v>
          </cell>
          <cell r="J1793" t="str">
            <v>C8705058-02, (CHARGER 2A    # NO:CZ2AG2JE7)  CHARGER FOR PHYLION BATTERY UART</v>
          </cell>
          <cell r="K1793" t="str">
            <v>C8705238-02</v>
          </cell>
          <cell r="L1793" t="str">
            <v>C8705238-02</v>
          </cell>
        </row>
        <row r="1794">
          <cell r="B1794" t="str">
            <v>YEC7105121Kontrollbox</v>
          </cell>
          <cell r="C1794" t="str">
            <v>YEC7105121</v>
          </cell>
          <cell r="D1794" t="str">
            <v>2023-2024</v>
          </cell>
          <cell r="E1794">
            <v>45</v>
          </cell>
          <cell r="F1794" t="str">
            <v>0450</v>
          </cell>
          <cell r="G1794" t="str">
            <v>J011</v>
          </cell>
          <cell r="H1794" t="str">
            <v>Controller</v>
          </cell>
          <cell r="I1794" t="str">
            <v>Kontrollbox</v>
          </cell>
          <cell r="J1794" t="str">
            <v>included into the motor</v>
          </cell>
          <cell r="K1794" t="str">
            <v>Shimano</v>
          </cell>
          <cell r="L1794" t="str">
            <v>Kontakta SHIMANO</v>
          </cell>
        </row>
        <row r="1795">
          <cell r="B1795" t="str">
            <v>YEC7105121Växelöra</v>
          </cell>
          <cell r="C1795" t="str">
            <v>YEC7105121</v>
          </cell>
          <cell r="D1795" t="str">
            <v>2023-2024</v>
          </cell>
          <cell r="E1795">
            <v>46</v>
          </cell>
          <cell r="F1795" t="str">
            <v>0460</v>
          </cell>
          <cell r="G1795" t="str">
            <v>D005</v>
          </cell>
          <cell r="H1795" t="str">
            <v>Gear hanger</v>
          </cell>
          <cell r="I1795" t="str">
            <v>Växelöra</v>
          </cell>
          <cell r="K1795" t="str">
            <v>Q28-419L + 28-507</v>
          </cell>
          <cell r="L1795" t="str">
            <v>C1350176</v>
          </cell>
        </row>
        <row r="1796">
          <cell r="B1796" t="str">
            <v>YEC7215331RAM</v>
          </cell>
          <cell r="C1796" t="str">
            <v>YEC7215331</v>
          </cell>
          <cell r="D1796">
            <v>2023</v>
          </cell>
          <cell r="E1796">
            <v>1</v>
          </cell>
          <cell r="F1796" t="str">
            <v>0010</v>
          </cell>
          <cell r="G1796" t="str">
            <v>A001</v>
          </cell>
          <cell r="H1796" t="str">
            <v>PAINTED FRAME</v>
          </cell>
          <cell r="I1796" t="str">
            <v>RAM</v>
          </cell>
          <cell r="K1796" t="str">
            <v>C1308056-530</v>
          </cell>
          <cell r="L1796" t="e">
            <v>#N/A</v>
          </cell>
        </row>
        <row r="1797">
          <cell r="B1797" t="str">
            <v>YEC7215331Framgaffel</v>
          </cell>
          <cell r="C1797" t="str">
            <v>YEC7215331</v>
          </cell>
          <cell r="D1797">
            <v>2023</v>
          </cell>
          <cell r="E1797">
            <v>2</v>
          </cell>
          <cell r="F1797" t="str">
            <v>0020</v>
          </cell>
          <cell r="G1797" t="str">
            <v>A002</v>
          </cell>
          <cell r="H1797" t="str">
            <v>PAINTED FORK</v>
          </cell>
          <cell r="I1797" t="str">
            <v>Framgaffel</v>
          </cell>
          <cell r="J1797" t="str">
            <v>C1605443-193 FF 28 ST 1"1/8 Bi 30 37 w hole</v>
          </cell>
          <cell r="K1797" t="str">
            <v>C1625381-230-BK</v>
          </cell>
          <cell r="L1797" t="e">
            <v>#N/A</v>
          </cell>
        </row>
        <row r="1798">
          <cell r="B1798" t="str">
            <v>YEC7215331Styrlager</v>
          </cell>
          <cell r="C1798" t="str">
            <v>YEC7215331</v>
          </cell>
          <cell r="D1798">
            <v>2023</v>
          </cell>
          <cell r="E1798">
            <v>3</v>
          </cell>
          <cell r="F1798" t="str">
            <v>0030</v>
          </cell>
          <cell r="G1798" t="str">
            <v>B001</v>
          </cell>
          <cell r="H1798" t="str">
            <v>Head Set</v>
          </cell>
          <cell r="I1798" t="str">
            <v>Styrlager</v>
          </cell>
          <cell r="J1798" t="str">
            <v>C2105002 VP-MH305C SEMI INTEGR, ED BLACK O/S  SH = 20mm</v>
          </cell>
          <cell r="K1798" t="str">
            <v>C2105318</v>
          </cell>
          <cell r="L1798" t="str">
            <v>C2105318</v>
          </cell>
        </row>
        <row r="1799">
          <cell r="B1799" t="str">
            <v xml:space="preserve">YEC7215331Styrstam </v>
          </cell>
          <cell r="C1799" t="str">
            <v>YEC7215331</v>
          </cell>
          <cell r="D1799">
            <v>2023</v>
          </cell>
          <cell r="E1799">
            <v>4</v>
          </cell>
          <cell r="F1799" t="str">
            <v>0040</v>
          </cell>
          <cell r="G1799" t="str">
            <v>B002</v>
          </cell>
          <cell r="H1799" t="str">
            <v>Handlebar Stem</v>
          </cell>
          <cell r="I1799" t="str">
            <v xml:space="preserve">Styrstam </v>
          </cell>
          <cell r="J1799" t="str">
            <v>C2205360-090 H/L 25.4X90/130 MTS-AD2 HIGH POL</v>
          </cell>
          <cell r="K1799" t="str">
            <v>C2205614-065</v>
          </cell>
          <cell r="L1799" t="str">
            <v>C2205614-065</v>
          </cell>
        </row>
        <row r="1800">
          <cell r="B1800" t="str">
            <v>YEC7215331Styre</v>
          </cell>
          <cell r="C1800" t="str">
            <v>YEC7215331</v>
          </cell>
          <cell r="D1800">
            <v>2023</v>
          </cell>
          <cell r="E1800">
            <v>5</v>
          </cell>
          <cell r="F1800" t="str">
            <v>0050</v>
          </cell>
          <cell r="G1800" t="str">
            <v>B003</v>
          </cell>
          <cell r="H1800" t="str">
            <v>Handelbar</v>
          </cell>
          <cell r="I1800" t="str">
            <v>Styre</v>
          </cell>
          <cell r="J1800" t="str">
            <v xml:space="preserve">C2305480 HB ALsvhp 600 25.4 2.6 NR-AL29  </v>
          </cell>
          <cell r="K1800" t="str">
            <v>C2305990</v>
          </cell>
          <cell r="L1800" t="str">
            <v>C2300249</v>
          </cell>
        </row>
        <row r="1801">
          <cell r="B1801" t="str">
            <v>YEC7215331Bromsgrepp H</v>
          </cell>
          <cell r="C1801" t="str">
            <v>YEC7215331</v>
          </cell>
          <cell r="D1801">
            <v>2023</v>
          </cell>
          <cell r="E1801">
            <v>6</v>
          </cell>
          <cell r="F1801" t="str">
            <v>0060</v>
          </cell>
          <cell r="G1801" t="str">
            <v>C002</v>
          </cell>
          <cell r="H1801" t="str">
            <v>Brake Lever R</v>
          </cell>
          <cell r="I1801" t="str">
            <v>Bromsgrepp H</v>
          </cell>
          <cell r="K1801" t="str">
            <v>Shimano</v>
          </cell>
          <cell r="L1801" t="str">
            <v>Kontakta SHIMANO</v>
          </cell>
        </row>
        <row r="1802">
          <cell r="B1802" t="str">
            <v>YEC7215331Bromsgrepp V</v>
          </cell>
          <cell r="C1802" t="str">
            <v>YEC7215331</v>
          </cell>
          <cell r="D1802">
            <v>2023</v>
          </cell>
          <cell r="E1802">
            <v>7</v>
          </cell>
          <cell r="F1802" t="str">
            <v>0070</v>
          </cell>
          <cell r="G1802" t="str">
            <v>C001</v>
          </cell>
          <cell r="H1802" t="str">
            <v>Brake Lever L</v>
          </cell>
          <cell r="I1802" t="str">
            <v>Bromsgrepp V</v>
          </cell>
          <cell r="J1802" t="str">
            <v>C6505049 BLL ALsvPLbk VB U 4F BL39AP</v>
          </cell>
          <cell r="K1802" t="str">
            <v>Shimano</v>
          </cell>
          <cell r="L1802" t="str">
            <v>Kontakta SHIMANO</v>
          </cell>
        </row>
        <row r="1803">
          <cell r="B1803" t="str">
            <v>YEC7215331Växelreglage H</v>
          </cell>
          <cell r="C1803" t="str">
            <v>YEC7215331</v>
          </cell>
          <cell r="D1803">
            <v>2023</v>
          </cell>
          <cell r="E1803">
            <v>8</v>
          </cell>
          <cell r="F1803" t="str">
            <v>0080</v>
          </cell>
          <cell r="G1803" t="str">
            <v>D002</v>
          </cell>
          <cell r="H1803" t="str">
            <v>Shift Lever R</v>
          </cell>
          <cell r="I1803" t="str">
            <v>Växelreglage H</v>
          </cell>
          <cell r="J1803" t="str">
            <v>C5105092 SHIFT LEVER, SL-C3000-7, NEXUS, REVO SHIFTER, 2320MM INNER, W/O OUTER FOR CJ-NX40(FOR SCANDINAVIAN), BLACK, BULK</v>
          </cell>
          <cell r="K1803" t="str">
            <v>KSLM8130RA</v>
          </cell>
          <cell r="L1803" t="str">
            <v>Kontakta SHIMANO</v>
          </cell>
        </row>
        <row r="1804">
          <cell r="B1804" t="str">
            <v>YEC7215331Växelreglage V</v>
          </cell>
          <cell r="C1804" t="str">
            <v>YEC7215331</v>
          </cell>
          <cell r="D1804">
            <v>2023</v>
          </cell>
          <cell r="E1804">
            <v>9</v>
          </cell>
          <cell r="F1804" t="str">
            <v>0090</v>
          </cell>
          <cell r="G1804" t="str">
            <v>D001</v>
          </cell>
          <cell r="H1804" t="str">
            <v>Shift Lever L</v>
          </cell>
          <cell r="I1804" t="str">
            <v>Växelreglage V</v>
          </cell>
          <cell r="L1804" t="e">
            <v>#N/A</v>
          </cell>
        </row>
        <row r="1805">
          <cell r="B1805" t="str">
            <v>YEC7215331Handtag par</v>
          </cell>
          <cell r="C1805" t="str">
            <v>YEC7215331</v>
          </cell>
          <cell r="D1805">
            <v>2023</v>
          </cell>
          <cell r="E1805">
            <v>10</v>
          </cell>
          <cell r="F1805" t="str">
            <v>0100</v>
          </cell>
          <cell r="G1805" t="str">
            <v>B004</v>
          </cell>
          <cell r="H1805" t="str">
            <v>Grip R</v>
          </cell>
          <cell r="I1805" t="str">
            <v>Handtag par</v>
          </cell>
          <cell r="J1805" t="str">
            <v xml:space="preserve">C2505484  HERRMANS 84A ERGO TPE 90MM  </v>
          </cell>
          <cell r="K1805" t="str">
            <v>C2505677</v>
          </cell>
          <cell r="L1805" t="str">
            <v>C2500164</v>
          </cell>
        </row>
        <row r="1806">
          <cell r="B1806" t="str">
            <v>YEC7215331Frambroms</v>
          </cell>
          <cell r="C1806" t="str">
            <v>YEC7215331</v>
          </cell>
          <cell r="D1806">
            <v>2023</v>
          </cell>
          <cell r="E1806">
            <v>11</v>
          </cell>
          <cell r="F1806" t="str">
            <v>0110</v>
          </cell>
          <cell r="G1806" t="str">
            <v>C003</v>
          </cell>
          <cell r="H1806" t="str">
            <v xml:space="preserve">Brake front </v>
          </cell>
          <cell r="I1806" t="str">
            <v>Frambroms</v>
          </cell>
          <cell r="K1806" t="str">
            <v>AMT201KLF9RX085</v>
          </cell>
          <cell r="L1806" t="str">
            <v>Kontakta SHIMANO</v>
          </cell>
        </row>
        <row r="1807">
          <cell r="B1807" t="str">
            <v>YEC7215331Bakbroms</v>
          </cell>
          <cell r="C1807" t="str">
            <v>YEC7215331</v>
          </cell>
          <cell r="D1807">
            <v>2023</v>
          </cell>
          <cell r="E1807">
            <v>12</v>
          </cell>
          <cell r="F1807" t="str">
            <v>0120</v>
          </cell>
          <cell r="G1807" t="str">
            <v>C004</v>
          </cell>
          <cell r="H1807" t="str">
            <v>Brake rear</v>
          </cell>
          <cell r="I1807" t="str">
            <v>Bakbroms</v>
          </cell>
          <cell r="K1807" t="str">
            <v>AMT201JRRXRX155</v>
          </cell>
          <cell r="L1807" t="str">
            <v>Kontakta SHIMANO</v>
          </cell>
        </row>
        <row r="1808">
          <cell r="B1808" t="str">
            <v>YEC7215331Vevlager</v>
          </cell>
          <cell r="C1808" t="str">
            <v>YEC7215331</v>
          </cell>
          <cell r="D1808">
            <v>2023</v>
          </cell>
          <cell r="E1808">
            <v>13</v>
          </cell>
          <cell r="F1808" t="str">
            <v>0130</v>
          </cell>
          <cell r="G1808" t="str">
            <v>E001</v>
          </cell>
          <cell r="H1808" t="str">
            <v xml:space="preserve">BB-set </v>
          </cell>
          <cell r="I1808" t="str">
            <v>Vevlager</v>
          </cell>
          <cell r="K1808" t="str">
            <v>Ingår i motorn</v>
          </cell>
          <cell r="L1808" t="str">
            <v>Ingår i motorn</v>
          </cell>
        </row>
        <row r="1809">
          <cell r="B1809" t="str">
            <v>YEC7215331Vevparti</v>
          </cell>
          <cell r="C1809" t="str">
            <v>YEC7215331</v>
          </cell>
          <cell r="D1809">
            <v>2023</v>
          </cell>
          <cell r="E1809">
            <v>14</v>
          </cell>
          <cell r="F1809" t="str">
            <v>0140</v>
          </cell>
          <cell r="G1809" t="str">
            <v>E002</v>
          </cell>
          <cell r="H1809" t="str">
            <v>Front Chainwheel</v>
          </cell>
          <cell r="I1809" t="str">
            <v>Vevparti</v>
          </cell>
          <cell r="J1809" t="str">
            <v>Bosch</v>
          </cell>
          <cell r="K1809" t="str">
            <v>C3305873-170-BK</v>
          </cell>
          <cell r="L1809" t="str">
            <v>C3305873-170-BK</v>
          </cell>
        </row>
        <row r="1810">
          <cell r="B1810" t="str">
            <v>YEC7215331Kedjeskydd</v>
          </cell>
          <cell r="C1810" t="str">
            <v>YEC7215331</v>
          </cell>
          <cell r="D1810">
            <v>2023</v>
          </cell>
          <cell r="E1810">
            <v>15</v>
          </cell>
          <cell r="F1810" t="str">
            <v>0150</v>
          </cell>
          <cell r="G1810" t="str">
            <v>H001</v>
          </cell>
          <cell r="H1810" t="str">
            <v>Chain guard</v>
          </cell>
          <cell r="I1810" t="str">
            <v>Kedjeskydd</v>
          </cell>
          <cell r="K1810" t="str">
            <v>C8305582-BK</v>
          </cell>
          <cell r="L1810" t="str">
            <v>C8305582-BK</v>
          </cell>
        </row>
        <row r="1811">
          <cell r="B1811" t="str">
            <v>YEC7215331Kedjeskyddsfäste</v>
          </cell>
          <cell r="C1811" t="str">
            <v>YEC7215331</v>
          </cell>
          <cell r="D1811">
            <v>2023</v>
          </cell>
          <cell r="E1811">
            <v>16</v>
          </cell>
          <cell r="F1811" t="str">
            <v>0160</v>
          </cell>
          <cell r="G1811" t="str">
            <v>H002</v>
          </cell>
          <cell r="H1811" t="str">
            <v>Chain guard bracket</v>
          </cell>
          <cell r="I1811" t="str">
            <v>Kedjeskyddsfäste</v>
          </cell>
          <cell r="K1811" t="str">
            <v>C8305789</v>
          </cell>
          <cell r="L1811" t="str">
            <v>BSP?</v>
          </cell>
        </row>
        <row r="1812">
          <cell r="B1812" t="str">
            <v>YEC7215331Framväxel</v>
          </cell>
          <cell r="C1812" t="str">
            <v>YEC7215331</v>
          </cell>
          <cell r="D1812">
            <v>2023</v>
          </cell>
          <cell r="E1812">
            <v>17</v>
          </cell>
          <cell r="F1812" t="str">
            <v>0170</v>
          </cell>
          <cell r="G1812" t="str">
            <v>D003</v>
          </cell>
          <cell r="H1812" t="str">
            <v>Front Derailleur</v>
          </cell>
          <cell r="I1812" t="str">
            <v>Framväxel</v>
          </cell>
          <cell r="K1812" t="str">
            <v xml:space="preserve"> </v>
          </cell>
          <cell r="L1812" t="e">
            <v>#N/A</v>
          </cell>
        </row>
        <row r="1813">
          <cell r="B1813" t="str">
            <v>YEC7215331Bakväxel</v>
          </cell>
          <cell r="C1813" t="str">
            <v>YEC7215331</v>
          </cell>
          <cell r="D1813">
            <v>2023</v>
          </cell>
          <cell r="E1813">
            <v>18</v>
          </cell>
          <cell r="F1813" t="str">
            <v>0180</v>
          </cell>
          <cell r="G1813" t="str">
            <v>D004</v>
          </cell>
          <cell r="H1813" t="str">
            <v>Rear Derailleur</v>
          </cell>
          <cell r="I1813" t="str">
            <v>Bakväxel</v>
          </cell>
          <cell r="K1813" t="str">
            <v>KRDM8130SGS</v>
          </cell>
          <cell r="L1813" t="str">
            <v>Kontakta SHIMANO</v>
          </cell>
        </row>
        <row r="1814">
          <cell r="B1814" t="str">
            <v>YEC7215331Kedja</v>
          </cell>
          <cell r="C1814" t="str">
            <v>YEC7215331</v>
          </cell>
          <cell r="D1814">
            <v>2023</v>
          </cell>
          <cell r="E1814">
            <v>19</v>
          </cell>
          <cell r="F1814" t="str">
            <v>0190</v>
          </cell>
          <cell r="G1814" t="str">
            <v>E003</v>
          </cell>
          <cell r="H1814" t="str">
            <v xml:space="preserve">Chain </v>
          </cell>
          <cell r="I1814" t="str">
            <v>Kedja</v>
          </cell>
          <cell r="J1814" t="str">
            <v>C3405041-104  + link CHA 1S 105L RB Z610HXRB   KMC</v>
          </cell>
          <cell r="K1814" t="str">
            <v>KCNLG500120E</v>
          </cell>
          <cell r="L1814" t="str">
            <v>Kontakta SHIMANO</v>
          </cell>
        </row>
        <row r="1815">
          <cell r="B1815" t="str">
            <v>YEC7215331Kassett</v>
          </cell>
          <cell r="C1815" t="str">
            <v>YEC7215331</v>
          </cell>
          <cell r="D1815">
            <v>2023</v>
          </cell>
          <cell r="E1815">
            <v>20</v>
          </cell>
          <cell r="F1815" t="str">
            <v>0200</v>
          </cell>
          <cell r="G1815" t="str">
            <v>E004</v>
          </cell>
          <cell r="H1815" t="str">
            <v>Cassette Sprocket</v>
          </cell>
          <cell r="I1815" t="str">
            <v>Kassett</v>
          </cell>
          <cell r="J1815" t="str">
            <v>ASMGEAR20SU SPT SC20sv3/32" (INTERNAL HUB)</v>
          </cell>
          <cell r="K1815" t="str">
            <v>KCSM510011142</v>
          </cell>
          <cell r="L1815" t="str">
            <v>Kontakta SHIMANO</v>
          </cell>
        </row>
        <row r="1816">
          <cell r="B1816" t="str">
            <v>YEC7215331Framhjul</v>
          </cell>
          <cell r="C1816" t="str">
            <v>YEC7215331</v>
          </cell>
          <cell r="D1816">
            <v>2023</v>
          </cell>
          <cell r="E1816">
            <v>21</v>
          </cell>
          <cell r="F1816" t="str">
            <v>0210</v>
          </cell>
          <cell r="G1816" t="str">
            <v>F001</v>
          </cell>
          <cell r="H1816" t="str">
            <v>Front hub</v>
          </cell>
          <cell r="I1816" t="str">
            <v>Framhjul</v>
          </cell>
          <cell r="J1816" t="str">
            <v xml:space="preserve">C4305002 HUB FRONT ALLOY SOLID AXLE 36H </v>
          </cell>
          <cell r="K1816" t="str">
            <v>C4305196</v>
          </cell>
          <cell r="L1816" t="str">
            <v>C4100337</v>
          </cell>
        </row>
        <row r="1817">
          <cell r="B1817" t="str">
            <v>YEC7215331Bakhjul</v>
          </cell>
          <cell r="C1817" t="str">
            <v>YEC7215331</v>
          </cell>
          <cell r="D1817">
            <v>2023</v>
          </cell>
          <cell r="E1817">
            <v>22</v>
          </cell>
          <cell r="F1817" t="str">
            <v>0220</v>
          </cell>
          <cell r="G1817" t="str">
            <v>F002</v>
          </cell>
          <cell r="H1817" t="str">
            <v>Rear hub</v>
          </cell>
          <cell r="I1817" t="str">
            <v>Bakhjul</v>
          </cell>
          <cell r="J1817" t="str">
            <v>ASGC30007CADXR (ASG7C30ADXR) HBRcb 36 H SILVER DX</v>
          </cell>
          <cell r="K1817" t="str">
            <v>C4405349</v>
          </cell>
          <cell r="L1817" t="str">
            <v>C4200298</v>
          </cell>
        </row>
        <row r="1818">
          <cell r="B1818" t="str">
            <v>YEC7215331Däck</v>
          </cell>
          <cell r="C1818" t="str">
            <v>YEC7215331</v>
          </cell>
          <cell r="D1818">
            <v>2023</v>
          </cell>
          <cell r="E1818">
            <v>23</v>
          </cell>
          <cell r="F1818" t="str">
            <v>0230</v>
          </cell>
          <cell r="G1818" t="str">
            <v>F003</v>
          </cell>
          <cell r="H1818" t="str">
            <v>Tire</v>
          </cell>
          <cell r="I1818" t="str">
            <v>Däck</v>
          </cell>
          <cell r="J1818" t="str">
            <v>C4906583 44-622 PERGO Black reflex</v>
          </cell>
          <cell r="K1818" t="str">
            <v>C4906583</v>
          </cell>
          <cell r="L1818" t="str">
            <v>C4901464</v>
          </cell>
        </row>
        <row r="1819">
          <cell r="B1819" t="str">
            <v>YEC7215331Skärmar set</v>
          </cell>
          <cell r="C1819" t="str">
            <v>YEC7215331</v>
          </cell>
          <cell r="D1819">
            <v>2023</v>
          </cell>
          <cell r="E1819">
            <v>24</v>
          </cell>
          <cell r="F1819" t="str">
            <v>0240</v>
          </cell>
          <cell r="G1819" t="str">
            <v>H003</v>
          </cell>
          <cell r="H1819" t="str">
            <v xml:space="preserve">Mudguard front   </v>
          </cell>
          <cell r="I1819" t="str">
            <v>Skärmar set</v>
          </cell>
          <cell r="K1819" t="str">
            <v>C8256299-BK</v>
          </cell>
          <cell r="L1819" t="str">
            <v>C8256299-BK / C8256300-BK</v>
          </cell>
        </row>
        <row r="1820">
          <cell r="B1820" t="str">
            <v>YEC7215331Pakethållare</v>
          </cell>
          <cell r="C1820" t="str">
            <v>YEC7215331</v>
          </cell>
          <cell r="D1820">
            <v>2023</v>
          </cell>
          <cell r="E1820">
            <v>25</v>
          </cell>
          <cell r="F1820" t="str">
            <v>0250</v>
          </cell>
          <cell r="G1820" t="str">
            <v>H004</v>
          </cell>
          <cell r="H1820" t="str">
            <v>Carrier</v>
          </cell>
          <cell r="I1820" t="str">
            <v>Pakethållare</v>
          </cell>
          <cell r="K1820" t="str">
            <v>C8205963-BK</v>
          </cell>
          <cell r="L1820" t="str">
            <v>BSP?</v>
          </cell>
        </row>
        <row r="1821">
          <cell r="B1821" t="str">
            <v>YEC7215331Sadel</v>
          </cell>
          <cell r="C1821" t="str">
            <v>YEC7215331</v>
          </cell>
          <cell r="D1821">
            <v>2023</v>
          </cell>
          <cell r="E1821">
            <v>26</v>
          </cell>
          <cell r="F1821" t="str">
            <v>0260</v>
          </cell>
          <cell r="G1821" t="str">
            <v>G001</v>
          </cell>
          <cell r="H1821" t="str">
            <v>Saddle</v>
          </cell>
          <cell r="I1821" t="str">
            <v>Sadel</v>
          </cell>
          <cell r="K1821" t="str">
            <v>C7106260</v>
          </cell>
          <cell r="L1821" t="str">
            <v>C7100524</v>
          </cell>
        </row>
        <row r="1822">
          <cell r="B1822" t="str">
            <v>YEC7215331Sadelstolpe</v>
          </cell>
          <cell r="C1822" t="str">
            <v>YEC7215331</v>
          </cell>
          <cell r="D1822">
            <v>2023</v>
          </cell>
          <cell r="E1822">
            <v>27</v>
          </cell>
          <cell r="F1822" t="str">
            <v>0270</v>
          </cell>
          <cell r="G1822" t="str">
            <v>G002</v>
          </cell>
          <cell r="H1822" t="str">
            <v>Seatpost</v>
          </cell>
          <cell r="I1822" t="str">
            <v>Sadelstolpe</v>
          </cell>
          <cell r="K1822" t="str">
            <v>C7205554</v>
          </cell>
          <cell r="L1822" t="str">
            <v>C7200322-316</v>
          </cell>
        </row>
        <row r="1823">
          <cell r="B1823" t="str">
            <v>YEC7215331Sadelrörsklämma</v>
          </cell>
          <cell r="C1823" t="str">
            <v>YEC7215331</v>
          </cell>
          <cell r="D1823">
            <v>2023</v>
          </cell>
          <cell r="E1823">
            <v>28</v>
          </cell>
          <cell r="F1823" t="str">
            <v>0280</v>
          </cell>
          <cell r="G1823" t="str">
            <v>G003</v>
          </cell>
          <cell r="H1823" t="str">
            <v>Seat Clamp</v>
          </cell>
          <cell r="I1823" t="str">
            <v>Sadelrörsklämma</v>
          </cell>
          <cell r="K1823" t="str">
            <v>C7305138-BK</v>
          </cell>
          <cell r="L1823" t="str">
            <v>C7300027-350</v>
          </cell>
        </row>
        <row r="1824">
          <cell r="B1824" t="str">
            <v>YEC7215331Framlampa</v>
          </cell>
          <cell r="C1824" t="str">
            <v>YEC7215331</v>
          </cell>
          <cell r="D1824">
            <v>2023</v>
          </cell>
          <cell r="E1824">
            <v>29</v>
          </cell>
          <cell r="F1824" t="str">
            <v>0290</v>
          </cell>
          <cell r="G1824" t="str">
            <v>H005</v>
          </cell>
          <cell r="H1824" t="str">
            <v>Front light</v>
          </cell>
          <cell r="I1824" t="str">
            <v>Framlampa</v>
          </cell>
          <cell r="J1824" t="str">
            <v>C8025221 Front light Breeze Evo without ss bracket, Classic chrome, 0,5W LED, 15 lux, Waterproof IP44 w 65 cm cable</v>
          </cell>
          <cell r="K1824" t="str">
            <v>C8015307</v>
          </cell>
          <cell r="L1824" t="str">
            <v>C8015301</v>
          </cell>
        </row>
        <row r="1825">
          <cell r="B1825" t="str">
            <v>YEC7215331Baklampa</v>
          </cell>
          <cell r="C1825" t="str">
            <v>YEC7215331</v>
          </cell>
          <cell r="D1825">
            <v>2023</v>
          </cell>
          <cell r="E1825">
            <v>30</v>
          </cell>
          <cell r="F1825" t="str">
            <v>0300</v>
          </cell>
          <cell r="G1825" t="str">
            <v>H006</v>
          </cell>
          <cell r="H1825" t="str">
            <v>Light, Rear</v>
          </cell>
          <cell r="I1825" t="str">
            <v>Baklampa</v>
          </cell>
          <cell r="K1825" t="str">
            <v>C8015216</v>
          </cell>
          <cell r="L1825" t="str">
            <v>BSP?</v>
          </cell>
        </row>
        <row r="1826">
          <cell r="B1826" t="str">
            <v>YEC7215331Låssats</v>
          </cell>
          <cell r="C1826" t="str">
            <v>YEC7215331</v>
          </cell>
          <cell r="D1826">
            <v>2023</v>
          </cell>
          <cell r="E1826">
            <v>31</v>
          </cell>
          <cell r="F1826" t="str">
            <v>0310</v>
          </cell>
          <cell r="G1826" t="str">
            <v>H007</v>
          </cell>
          <cell r="H1826" t="str">
            <v>Lock</v>
          </cell>
          <cell r="I1826" t="str">
            <v>Låssats</v>
          </cell>
          <cell r="K1826" t="str">
            <v>C8405102</v>
          </cell>
          <cell r="L1826" t="str">
            <v>C8405102</v>
          </cell>
        </row>
        <row r="1827">
          <cell r="B1827" t="str">
            <v>YEC7215331Stöd</v>
          </cell>
          <cell r="C1827" t="str">
            <v>YEC7215331</v>
          </cell>
          <cell r="D1827">
            <v>2023</v>
          </cell>
          <cell r="E1827">
            <v>32</v>
          </cell>
          <cell r="F1827" t="str">
            <v>0320</v>
          </cell>
          <cell r="G1827" t="str">
            <v>H008</v>
          </cell>
          <cell r="H1827" t="str">
            <v>Kick stand</v>
          </cell>
          <cell r="I1827" t="str">
            <v>Stöd</v>
          </cell>
          <cell r="K1827" t="str">
            <v>C8105214</v>
          </cell>
          <cell r="L1827" t="str">
            <v>C8100036</v>
          </cell>
        </row>
        <row r="1828">
          <cell r="B1828" t="str">
            <v>YEC7215331Korg</v>
          </cell>
          <cell r="C1828" t="str">
            <v>YEC7215331</v>
          </cell>
          <cell r="D1828">
            <v>2023</v>
          </cell>
          <cell r="E1828">
            <v>33</v>
          </cell>
          <cell r="F1828" t="str">
            <v>0330</v>
          </cell>
          <cell r="G1828" t="str">
            <v>H009</v>
          </cell>
          <cell r="H1828" t="str">
            <v>Basket / Fr carrier</v>
          </cell>
          <cell r="I1828" t="str">
            <v>Korg</v>
          </cell>
          <cell r="K1828" t="str">
            <v>EMPTY</v>
          </cell>
          <cell r="L1828" t="e">
            <v>#N/A</v>
          </cell>
        </row>
        <row r="1829">
          <cell r="B1829" t="str">
            <v>YEC7215331Pedaler</v>
          </cell>
          <cell r="C1829" t="str">
            <v>YEC7215331</v>
          </cell>
          <cell r="D1829">
            <v>2023</v>
          </cell>
          <cell r="E1829">
            <v>34</v>
          </cell>
          <cell r="F1829" t="str">
            <v>0340</v>
          </cell>
          <cell r="G1829" t="str">
            <v>E005</v>
          </cell>
          <cell r="H1829" t="str">
            <v xml:space="preserve">Pedal </v>
          </cell>
          <cell r="I1829" t="str">
            <v>Pedaler</v>
          </cell>
          <cell r="J1829" t="str">
            <v>C3505317 STANDARD BK/GR9/16"</v>
          </cell>
          <cell r="K1829" t="str">
            <v>C3505321</v>
          </cell>
          <cell r="L1829" t="str">
            <v>C3500117</v>
          </cell>
        </row>
        <row r="1830">
          <cell r="B1830" t="str">
            <v>YEC7215331Motor</v>
          </cell>
          <cell r="C1830" t="str">
            <v>YEC7215331</v>
          </cell>
          <cell r="D1830">
            <v>2023</v>
          </cell>
          <cell r="E1830">
            <v>35</v>
          </cell>
          <cell r="F1830" t="str">
            <v>0350</v>
          </cell>
          <cell r="G1830" t="str">
            <v>J001</v>
          </cell>
          <cell r="H1830" t="str">
            <v>DRIVE UNIT:</v>
          </cell>
          <cell r="I1830" t="str">
            <v>Motor</v>
          </cell>
          <cell r="K1830" t="str">
            <v>C8705250-01</v>
          </cell>
          <cell r="L1830" t="str">
            <v>Kontakta BOSCH</v>
          </cell>
        </row>
        <row r="1831">
          <cell r="B1831" t="str">
            <v>YEC7215331Display</v>
          </cell>
          <cell r="C1831" t="str">
            <v>YEC7215331</v>
          </cell>
          <cell r="D1831">
            <v>2023</v>
          </cell>
          <cell r="E1831">
            <v>36</v>
          </cell>
          <cell r="F1831" t="str">
            <v>0360</v>
          </cell>
          <cell r="G1831" t="str">
            <v>J004</v>
          </cell>
          <cell r="H1831" t="str">
            <v>DISPLAY:</v>
          </cell>
          <cell r="I1831" t="str">
            <v>Display</v>
          </cell>
          <cell r="K1831" t="str">
            <v>C8705229-80</v>
          </cell>
          <cell r="L1831" t="str">
            <v>Kontakta BOSCH / INTUVIA</v>
          </cell>
        </row>
        <row r="1832">
          <cell r="B1832" t="str">
            <v>YEC7215331EB-Bus kabel</v>
          </cell>
          <cell r="C1832" t="str">
            <v>YEC7215331</v>
          </cell>
          <cell r="D1832">
            <v>2023</v>
          </cell>
          <cell r="E1832">
            <v>37</v>
          </cell>
          <cell r="F1832" t="str">
            <v>0370</v>
          </cell>
          <cell r="G1832" t="str">
            <v>J005</v>
          </cell>
          <cell r="H1832" t="str">
            <v>EB-BUS CABLE:</v>
          </cell>
          <cell r="I1832" t="str">
            <v>EB-Bus kabel</v>
          </cell>
          <cell r="K1832" t="str">
            <v>C8705229-41G</v>
          </cell>
          <cell r="L1832" t="str">
            <v>Kontakta BOSCH</v>
          </cell>
        </row>
        <row r="1833">
          <cell r="B1833" t="str">
            <v>YEC7215331Motorkabel</v>
          </cell>
          <cell r="C1833" t="str">
            <v>YEC7215331</v>
          </cell>
          <cell r="D1833">
            <v>2023</v>
          </cell>
          <cell r="E1833">
            <v>38</v>
          </cell>
          <cell r="F1833" t="str">
            <v>0380</v>
          </cell>
          <cell r="G1833" t="str">
            <v>J006</v>
          </cell>
          <cell r="H1833" t="str">
            <v>POWER CABLE:</v>
          </cell>
          <cell r="I1833" t="str">
            <v>Motorkabel</v>
          </cell>
          <cell r="K1833" t="str">
            <v>BOSCH</v>
          </cell>
          <cell r="L1833" t="str">
            <v>Kontakta BOSCH</v>
          </cell>
        </row>
        <row r="1834">
          <cell r="B1834" t="str">
            <v>YEC7215331Kabel framlampa</v>
          </cell>
          <cell r="C1834" t="str">
            <v>YEC7215331</v>
          </cell>
          <cell r="D1834">
            <v>2023</v>
          </cell>
          <cell r="E1834">
            <v>39</v>
          </cell>
          <cell r="F1834" t="str">
            <v>0390</v>
          </cell>
          <cell r="G1834" t="str">
            <v>J007</v>
          </cell>
          <cell r="H1834" t="str">
            <v>F. LIGHT CABLE:</v>
          </cell>
          <cell r="I1834" t="str">
            <v>Kabel framlampa</v>
          </cell>
          <cell r="K1834" t="str">
            <v>C8705229-59</v>
          </cell>
          <cell r="L1834" t="str">
            <v>Kontakta BOSCH</v>
          </cell>
        </row>
        <row r="1835">
          <cell r="B1835" t="str">
            <v>YEC7215331Kabel baklampa</v>
          </cell>
          <cell r="C1835" t="str">
            <v>YEC7215331</v>
          </cell>
          <cell r="D1835">
            <v>2023</v>
          </cell>
          <cell r="E1835">
            <v>40</v>
          </cell>
          <cell r="F1835" t="str">
            <v>0400</v>
          </cell>
          <cell r="G1835" t="str">
            <v>J008</v>
          </cell>
          <cell r="H1835" t="str">
            <v>R. LIGHT CABLE:</v>
          </cell>
          <cell r="I1835" t="str">
            <v>Kabel baklampa</v>
          </cell>
          <cell r="J1835" t="str">
            <v>Included in the battery</v>
          </cell>
          <cell r="K1835" t="str">
            <v>C8705229-65</v>
          </cell>
          <cell r="L1835" t="str">
            <v>Kontakta BOSCH</v>
          </cell>
        </row>
        <row r="1836">
          <cell r="B1836" t="str">
            <v>YEC7215331Hastighetssensor</v>
          </cell>
          <cell r="C1836" t="str">
            <v>YEC7215331</v>
          </cell>
          <cell r="D1836">
            <v>2023</v>
          </cell>
          <cell r="E1836">
            <v>41</v>
          </cell>
          <cell r="F1836" t="str">
            <v>0410</v>
          </cell>
          <cell r="G1836" t="str">
            <v>J009</v>
          </cell>
          <cell r="H1836" t="str">
            <v>SPEED SENSOR:</v>
          </cell>
          <cell r="I1836" t="str">
            <v>Hastighetssensor</v>
          </cell>
          <cell r="J1836" t="str">
            <v>C8705068-1-04-11, DETECTING WHEEL RPM, CABLE LENGTH:70mm</v>
          </cell>
          <cell r="K1836" t="str">
            <v>C8705229-49</v>
          </cell>
          <cell r="L1836" t="str">
            <v>Kontakta BOSCH</v>
          </cell>
        </row>
        <row r="1837">
          <cell r="B1837" t="str">
            <v>YEC7215331Batteri</v>
          </cell>
          <cell r="C1837" t="str">
            <v>YEC7215331</v>
          </cell>
          <cell r="D1837">
            <v>2023</v>
          </cell>
          <cell r="E1837">
            <v>42</v>
          </cell>
          <cell r="F1837" t="str">
            <v>0420</v>
          </cell>
          <cell r="G1837" t="str">
            <v>J002</v>
          </cell>
          <cell r="H1837" t="str">
            <v>BATTERY:</v>
          </cell>
          <cell r="I1837" t="str">
            <v>Batteri</v>
          </cell>
          <cell r="K1837" t="str">
            <v>C8705229-03-500</v>
          </cell>
          <cell r="L1837" t="str">
            <v>Kontakta BOSCH / POWER TUBE 500W liggande</v>
          </cell>
        </row>
        <row r="1838">
          <cell r="B1838" t="str">
            <v>YEC7215331Batterihållare</v>
          </cell>
          <cell r="C1838" t="str">
            <v>YEC7215331</v>
          </cell>
          <cell r="D1838">
            <v>2023</v>
          </cell>
          <cell r="E1838">
            <v>43</v>
          </cell>
          <cell r="F1838" t="str">
            <v>0430</v>
          </cell>
          <cell r="G1838" t="str">
            <v>J003</v>
          </cell>
          <cell r="H1838" t="str">
            <v>BATTERY HOLDER/Slider</v>
          </cell>
          <cell r="I1838" t="str">
            <v>Batterihållare</v>
          </cell>
          <cell r="K1838" t="str">
            <v>C8705229-51</v>
          </cell>
          <cell r="L1838" t="str">
            <v>Kontakta BOSCH</v>
          </cell>
        </row>
        <row r="1839">
          <cell r="B1839" t="str">
            <v>YEC7215331Batteriladdare</v>
          </cell>
          <cell r="C1839" t="str">
            <v>YEC7215331</v>
          </cell>
          <cell r="D1839">
            <v>2023</v>
          </cell>
          <cell r="E1839">
            <v>44</v>
          </cell>
          <cell r="F1839" t="str">
            <v>0440</v>
          </cell>
          <cell r="G1839" t="str">
            <v>J010</v>
          </cell>
          <cell r="H1839" t="str">
            <v>CHARGER:</v>
          </cell>
          <cell r="I1839" t="str">
            <v>Batteriladdare</v>
          </cell>
          <cell r="J1839" t="str">
            <v>C8705058-02, (CHARGER 2A    # NO:CZ2AG2JE7)  CHARGER FOR PHYLION BATTERY UART</v>
          </cell>
          <cell r="K1839" t="str">
            <v>C8705229-33</v>
          </cell>
          <cell r="L1839" t="str">
            <v>Kontakta BOSCH</v>
          </cell>
        </row>
        <row r="1840">
          <cell r="B1840" t="str">
            <v>YEC7215331Kontrollbox</v>
          </cell>
          <cell r="C1840" t="str">
            <v>YEC7215331</v>
          </cell>
          <cell r="D1840">
            <v>2023</v>
          </cell>
          <cell r="E1840">
            <v>45</v>
          </cell>
          <cell r="F1840" t="str">
            <v>0450</v>
          </cell>
          <cell r="G1840" t="str">
            <v>J011</v>
          </cell>
          <cell r="H1840" t="str">
            <v>Controller</v>
          </cell>
          <cell r="I1840" t="str">
            <v>Kontrollbox</v>
          </cell>
          <cell r="J1840" t="str">
            <v>included into the motor</v>
          </cell>
          <cell r="K1840" t="str">
            <v>BOSCH</v>
          </cell>
          <cell r="L1840" t="str">
            <v>Kontakta BOSCH</v>
          </cell>
        </row>
        <row r="1841">
          <cell r="B1841" t="str">
            <v>YEC7215331Växelöra</v>
          </cell>
          <cell r="C1841" t="str">
            <v>YEC7215331</v>
          </cell>
          <cell r="D1841">
            <v>2023</v>
          </cell>
          <cell r="E1841">
            <v>46</v>
          </cell>
          <cell r="F1841" t="str">
            <v>0460</v>
          </cell>
          <cell r="G1841" t="str">
            <v>D005</v>
          </cell>
          <cell r="H1841" t="str">
            <v>Gear hanger</v>
          </cell>
          <cell r="I1841" t="str">
            <v>Växelöra</v>
          </cell>
          <cell r="K1841" t="str">
            <v>C-52-0000146</v>
          </cell>
          <cell r="L1841" t="str">
            <v>C1350175</v>
          </cell>
        </row>
        <row r="1842">
          <cell r="B1842" t="str">
            <v>YEC7215831RAM</v>
          </cell>
          <cell r="C1842" t="str">
            <v>YEC7215831</v>
          </cell>
          <cell r="D1842">
            <v>2023</v>
          </cell>
          <cell r="E1842">
            <v>1</v>
          </cell>
          <cell r="F1842" t="str">
            <v>0010</v>
          </cell>
          <cell r="G1842" t="str">
            <v>A001</v>
          </cell>
          <cell r="H1842" t="str">
            <v>PAINTED FRAME</v>
          </cell>
          <cell r="I1842" t="str">
            <v>RAM</v>
          </cell>
          <cell r="K1842" t="str">
            <v>C1308056-580</v>
          </cell>
          <cell r="L1842" t="e">
            <v>#N/A</v>
          </cell>
        </row>
        <row r="1843">
          <cell r="B1843" t="str">
            <v>YEC7215831Framgaffel</v>
          </cell>
          <cell r="C1843" t="str">
            <v>YEC7215831</v>
          </cell>
          <cell r="D1843">
            <v>2023</v>
          </cell>
          <cell r="E1843">
            <v>2</v>
          </cell>
          <cell r="F1843" t="str">
            <v>0020</v>
          </cell>
          <cell r="G1843" t="str">
            <v>A002</v>
          </cell>
          <cell r="H1843" t="str">
            <v>PAINTED FORK</v>
          </cell>
          <cell r="I1843" t="str">
            <v>Framgaffel</v>
          </cell>
          <cell r="J1843" t="str">
            <v>C1605443-193 FF 28 ST 1"1/8 Bi 30 37 w hole</v>
          </cell>
          <cell r="K1843" t="str">
            <v>C1625381-230-BK</v>
          </cell>
          <cell r="L1843" t="e">
            <v>#N/A</v>
          </cell>
        </row>
        <row r="1844">
          <cell r="B1844" t="str">
            <v>YEC7215831Styrlager</v>
          </cell>
          <cell r="C1844" t="str">
            <v>YEC7215831</v>
          </cell>
          <cell r="D1844">
            <v>2023</v>
          </cell>
          <cell r="E1844">
            <v>3</v>
          </cell>
          <cell r="F1844" t="str">
            <v>0030</v>
          </cell>
          <cell r="G1844" t="str">
            <v>B001</v>
          </cell>
          <cell r="H1844" t="str">
            <v>Head Set</v>
          </cell>
          <cell r="I1844" t="str">
            <v>Styrlager</v>
          </cell>
          <cell r="J1844" t="str">
            <v>C2105002 VP-MH305C SEMI INTEGR, ED BLACK O/S  SH = 20mm</v>
          </cell>
          <cell r="K1844" t="str">
            <v>C2105318</v>
          </cell>
          <cell r="L1844" t="str">
            <v>C2105318</v>
          </cell>
        </row>
        <row r="1845">
          <cell r="B1845" t="str">
            <v xml:space="preserve">YEC7215831Styrstam </v>
          </cell>
          <cell r="C1845" t="str">
            <v>YEC7215831</v>
          </cell>
          <cell r="D1845">
            <v>2023</v>
          </cell>
          <cell r="E1845">
            <v>4</v>
          </cell>
          <cell r="F1845" t="str">
            <v>0040</v>
          </cell>
          <cell r="G1845" t="str">
            <v>B002</v>
          </cell>
          <cell r="H1845" t="str">
            <v>Handlebar Stem</v>
          </cell>
          <cell r="I1845" t="str">
            <v xml:space="preserve">Styrstam </v>
          </cell>
          <cell r="J1845" t="str">
            <v>C2205360-090 H/L 25.4X90/130 MTS-AD2 HIGH POL</v>
          </cell>
          <cell r="K1845" t="str">
            <v>C2205614-065</v>
          </cell>
          <cell r="L1845" t="str">
            <v>C2205614-065</v>
          </cell>
        </row>
        <row r="1846">
          <cell r="B1846" t="str">
            <v>YEC7215831Styre</v>
          </cell>
          <cell r="C1846" t="str">
            <v>YEC7215831</v>
          </cell>
          <cell r="D1846">
            <v>2023</v>
          </cell>
          <cell r="E1846">
            <v>5</v>
          </cell>
          <cell r="F1846" t="str">
            <v>0050</v>
          </cell>
          <cell r="G1846" t="str">
            <v>B003</v>
          </cell>
          <cell r="H1846" t="str">
            <v>Handelbar</v>
          </cell>
          <cell r="I1846" t="str">
            <v>Styre</v>
          </cell>
          <cell r="J1846" t="str">
            <v xml:space="preserve">C2305480 HB ALsvhp 600 25.4 2.6 NR-AL29  </v>
          </cell>
          <cell r="K1846" t="str">
            <v>C2305990</v>
          </cell>
          <cell r="L1846" t="str">
            <v>C2300249</v>
          </cell>
        </row>
        <row r="1847">
          <cell r="B1847" t="str">
            <v>YEC7215831Bromsgrepp H</v>
          </cell>
          <cell r="C1847" t="str">
            <v>YEC7215831</v>
          </cell>
          <cell r="D1847">
            <v>2023</v>
          </cell>
          <cell r="E1847">
            <v>6</v>
          </cell>
          <cell r="F1847" t="str">
            <v>0060</v>
          </cell>
          <cell r="G1847" t="str">
            <v>C002</v>
          </cell>
          <cell r="H1847" t="str">
            <v>Brake Lever R</v>
          </cell>
          <cell r="I1847" t="str">
            <v>Bromsgrepp H</v>
          </cell>
          <cell r="K1847" t="str">
            <v>Shimano</v>
          </cell>
          <cell r="L1847" t="str">
            <v>Kontakta SHIMANO</v>
          </cell>
        </row>
        <row r="1848">
          <cell r="B1848" t="str">
            <v>YEC7215831Bromsgrepp V</v>
          </cell>
          <cell r="C1848" t="str">
            <v>YEC7215831</v>
          </cell>
          <cell r="D1848">
            <v>2023</v>
          </cell>
          <cell r="E1848">
            <v>7</v>
          </cell>
          <cell r="F1848" t="str">
            <v>0070</v>
          </cell>
          <cell r="G1848" t="str">
            <v>C001</v>
          </cell>
          <cell r="H1848" t="str">
            <v>Brake Lever L</v>
          </cell>
          <cell r="I1848" t="str">
            <v>Bromsgrepp V</v>
          </cell>
          <cell r="J1848" t="str">
            <v>C6505049 BLL ALsvPLbk VB U 4F BL39AP</v>
          </cell>
          <cell r="K1848" t="str">
            <v>Shimano</v>
          </cell>
          <cell r="L1848" t="str">
            <v>Kontakta SHIMANO</v>
          </cell>
        </row>
        <row r="1849">
          <cell r="B1849" t="str">
            <v>YEC7215831Växelreglage H</v>
          </cell>
          <cell r="C1849" t="str">
            <v>YEC7215831</v>
          </cell>
          <cell r="D1849">
            <v>2023</v>
          </cell>
          <cell r="E1849">
            <v>8</v>
          </cell>
          <cell r="F1849" t="str">
            <v>0080</v>
          </cell>
          <cell r="G1849" t="str">
            <v>D002</v>
          </cell>
          <cell r="H1849" t="str">
            <v>Shift Lever R</v>
          </cell>
          <cell r="I1849" t="str">
            <v>Växelreglage H</v>
          </cell>
          <cell r="J1849" t="str">
            <v>C5105092 SHIFT LEVER, SL-C3000-7, NEXUS, REVO SHIFTER, 2320MM INNER, W/O OUTER FOR CJ-NX40(FOR SCANDINAVIAN), BLACK, BULK</v>
          </cell>
          <cell r="K1849" t="str">
            <v>KSLM8130RA</v>
          </cell>
          <cell r="L1849" t="str">
            <v>Kontakta SHIMANO</v>
          </cell>
        </row>
        <row r="1850">
          <cell r="B1850" t="str">
            <v>YEC7215831Växelreglage V</v>
          </cell>
          <cell r="C1850" t="str">
            <v>YEC7215831</v>
          </cell>
          <cell r="D1850">
            <v>2023</v>
          </cell>
          <cell r="E1850">
            <v>9</v>
          </cell>
          <cell r="F1850" t="str">
            <v>0090</v>
          </cell>
          <cell r="G1850" t="str">
            <v>D001</v>
          </cell>
          <cell r="H1850" t="str">
            <v>Shift Lever L</v>
          </cell>
          <cell r="I1850" t="str">
            <v>Växelreglage V</v>
          </cell>
          <cell r="L1850" t="e">
            <v>#N/A</v>
          </cell>
        </row>
        <row r="1851">
          <cell r="B1851" t="str">
            <v>YEC7215831Handtag par</v>
          </cell>
          <cell r="C1851" t="str">
            <v>YEC7215831</v>
          </cell>
          <cell r="D1851">
            <v>2023</v>
          </cell>
          <cell r="E1851">
            <v>10</v>
          </cell>
          <cell r="F1851" t="str">
            <v>0100</v>
          </cell>
          <cell r="G1851" t="str">
            <v>B004</v>
          </cell>
          <cell r="H1851" t="str">
            <v>Grip R</v>
          </cell>
          <cell r="I1851" t="str">
            <v>Handtag par</v>
          </cell>
          <cell r="J1851" t="str">
            <v xml:space="preserve">C2505484  HERRMANS 84A ERGO TPE 90MM  </v>
          </cell>
          <cell r="K1851" t="str">
            <v>C2505677</v>
          </cell>
          <cell r="L1851" t="str">
            <v>C2500164</v>
          </cell>
        </row>
        <row r="1852">
          <cell r="B1852" t="str">
            <v>YEC7215831Frambroms</v>
          </cell>
          <cell r="C1852" t="str">
            <v>YEC7215831</v>
          </cell>
          <cell r="D1852">
            <v>2023</v>
          </cell>
          <cell r="E1852">
            <v>11</v>
          </cell>
          <cell r="F1852" t="str">
            <v>0110</v>
          </cell>
          <cell r="G1852" t="str">
            <v>C003</v>
          </cell>
          <cell r="H1852" t="str">
            <v xml:space="preserve">Brake front </v>
          </cell>
          <cell r="I1852" t="str">
            <v>Frambroms</v>
          </cell>
          <cell r="K1852" t="str">
            <v>AMT201KLF9RX085</v>
          </cell>
          <cell r="L1852" t="str">
            <v>Kontakta SHIMANO</v>
          </cell>
        </row>
        <row r="1853">
          <cell r="B1853" t="str">
            <v>YEC7215831Bakbroms</v>
          </cell>
          <cell r="C1853" t="str">
            <v>YEC7215831</v>
          </cell>
          <cell r="D1853">
            <v>2023</v>
          </cell>
          <cell r="E1853">
            <v>12</v>
          </cell>
          <cell r="F1853" t="str">
            <v>0120</v>
          </cell>
          <cell r="G1853" t="str">
            <v>C004</v>
          </cell>
          <cell r="H1853" t="str">
            <v>Brake rear</v>
          </cell>
          <cell r="I1853" t="str">
            <v>Bakbroms</v>
          </cell>
          <cell r="K1853" t="str">
            <v>AMT201JRRXRX155</v>
          </cell>
          <cell r="L1853" t="str">
            <v>Kontakta SHIMANO</v>
          </cell>
        </row>
        <row r="1854">
          <cell r="B1854" t="str">
            <v>YEC7215831Vevlager</v>
          </cell>
          <cell r="C1854" t="str">
            <v>YEC7215831</v>
          </cell>
          <cell r="D1854">
            <v>2023</v>
          </cell>
          <cell r="E1854">
            <v>13</v>
          </cell>
          <cell r="F1854" t="str">
            <v>0130</v>
          </cell>
          <cell r="G1854" t="str">
            <v>E001</v>
          </cell>
          <cell r="H1854" t="str">
            <v xml:space="preserve">BB-set </v>
          </cell>
          <cell r="I1854" t="str">
            <v>Vevlager</v>
          </cell>
          <cell r="K1854" t="str">
            <v>Ingår i motorn</v>
          </cell>
          <cell r="L1854" t="str">
            <v>Ingår i motorn</v>
          </cell>
        </row>
        <row r="1855">
          <cell r="B1855" t="str">
            <v>YEC7215831Vevparti</v>
          </cell>
          <cell r="C1855" t="str">
            <v>YEC7215831</v>
          </cell>
          <cell r="D1855">
            <v>2023</v>
          </cell>
          <cell r="E1855">
            <v>14</v>
          </cell>
          <cell r="F1855" t="str">
            <v>0140</v>
          </cell>
          <cell r="G1855" t="str">
            <v>E002</v>
          </cell>
          <cell r="H1855" t="str">
            <v>Front Chainwheel</v>
          </cell>
          <cell r="I1855" t="str">
            <v>Vevparti</v>
          </cell>
          <cell r="J1855" t="str">
            <v>Bosch</v>
          </cell>
          <cell r="K1855" t="str">
            <v>C3305873-170-BK</v>
          </cell>
          <cell r="L1855" t="str">
            <v>C3305873-170-BK</v>
          </cell>
        </row>
        <row r="1856">
          <cell r="B1856" t="str">
            <v>YEC7215831Kedjeskydd</v>
          </cell>
          <cell r="C1856" t="str">
            <v>YEC7215831</v>
          </cell>
          <cell r="D1856">
            <v>2023</v>
          </cell>
          <cell r="E1856">
            <v>15</v>
          </cell>
          <cell r="F1856" t="str">
            <v>0150</v>
          </cell>
          <cell r="G1856" t="str">
            <v>H001</v>
          </cell>
          <cell r="H1856" t="str">
            <v>Chain guard</v>
          </cell>
          <cell r="I1856" t="str">
            <v>Kedjeskydd</v>
          </cell>
          <cell r="K1856" t="str">
            <v>C8305582-BK</v>
          </cell>
          <cell r="L1856" t="str">
            <v>C8305582-BK</v>
          </cell>
        </row>
        <row r="1857">
          <cell r="B1857" t="str">
            <v>YEC7215831Kedjeskyddsfäste</v>
          </cell>
          <cell r="C1857" t="str">
            <v>YEC7215831</v>
          </cell>
          <cell r="D1857">
            <v>2023</v>
          </cell>
          <cell r="E1857">
            <v>16</v>
          </cell>
          <cell r="F1857" t="str">
            <v>0160</v>
          </cell>
          <cell r="G1857" t="str">
            <v>H002</v>
          </cell>
          <cell r="H1857" t="str">
            <v>Chain guard bracket</v>
          </cell>
          <cell r="I1857" t="str">
            <v>Kedjeskyddsfäste</v>
          </cell>
          <cell r="K1857" t="str">
            <v>C8305789</v>
          </cell>
          <cell r="L1857" t="str">
            <v>BSP?</v>
          </cell>
        </row>
        <row r="1858">
          <cell r="B1858" t="str">
            <v>YEC7215831Framväxel</v>
          </cell>
          <cell r="C1858" t="str">
            <v>YEC7215831</v>
          </cell>
          <cell r="D1858">
            <v>2023</v>
          </cell>
          <cell r="E1858">
            <v>17</v>
          </cell>
          <cell r="F1858" t="str">
            <v>0170</v>
          </cell>
          <cell r="G1858" t="str">
            <v>D003</v>
          </cell>
          <cell r="H1858" t="str">
            <v>Front Derailleur</v>
          </cell>
          <cell r="I1858" t="str">
            <v>Framväxel</v>
          </cell>
          <cell r="K1858" t="str">
            <v xml:space="preserve"> </v>
          </cell>
          <cell r="L1858" t="e">
            <v>#N/A</v>
          </cell>
        </row>
        <row r="1859">
          <cell r="B1859" t="str">
            <v>YEC7215831Bakväxel</v>
          </cell>
          <cell r="C1859" t="str">
            <v>YEC7215831</v>
          </cell>
          <cell r="D1859">
            <v>2023</v>
          </cell>
          <cell r="E1859">
            <v>18</v>
          </cell>
          <cell r="F1859" t="str">
            <v>0180</v>
          </cell>
          <cell r="G1859" t="str">
            <v>D004</v>
          </cell>
          <cell r="H1859" t="str">
            <v>Rear Derailleur</v>
          </cell>
          <cell r="I1859" t="str">
            <v>Bakväxel</v>
          </cell>
          <cell r="K1859" t="str">
            <v>KRDM8130SGS</v>
          </cell>
          <cell r="L1859" t="str">
            <v>Kontakta SHIMANO</v>
          </cell>
        </row>
        <row r="1860">
          <cell r="B1860" t="str">
            <v>YEC7215831Kedja</v>
          </cell>
          <cell r="C1860" t="str">
            <v>YEC7215831</v>
          </cell>
          <cell r="D1860">
            <v>2023</v>
          </cell>
          <cell r="E1860">
            <v>19</v>
          </cell>
          <cell r="F1860" t="str">
            <v>0190</v>
          </cell>
          <cell r="G1860" t="str">
            <v>E003</v>
          </cell>
          <cell r="H1860" t="str">
            <v xml:space="preserve">Chain </v>
          </cell>
          <cell r="I1860" t="str">
            <v>Kedja</v>
          </cell>
          <cell r="J1860" t="str">
            <v>C3405041-104  + link CHA 1S 105L RB Z610HXRB   KMC</v>
          </cell>
          <cell r="K1860" t="str">
            <v>KCNLG500120E</v>
          </cell>
          <cell r="L1860" t="str">
            <v>Kontakta SHIMANO</v>
          </cell>
        </row>
        <row r="1861">
          <cell r="B1861" t="str">
            <v>YEC7215831Kassett</v>
          </cell>
          <cell r="C1861" t="str">
            <v>YEC7215831</v>
          </cell>
          <cell r="D1861">
            <v>2023</v>
          </cell>
          <cell r="E1861">
            <v>20</v>
          </cell>
          <cell r="F1861" t="str">
            <v>0200</v>
          </cell>
          <cell r="G1861" t="str">
            <v>E004</v>
          </cell>
          <cell r="H1861" t="str">
            <v>Cassette Sprocket</v>
          </cell>
          <cell r="I1861" t="str">
            <v>Kassett</v>
          </cell>
          <cell r="J1861" t="str">
            <v>ASMGEAR20SU SPT SC20sv3/32" (INTERNAL HUB)</v>
          </cell>
          <cell r="K1861" t="str">
            <v>KCSM510011142</v>
          </cell>
          <cell r="L1861" t="str">
            <v>Kontakta SHIMANO</v>
          </cell>
        </row>
        <row r="1862">
          <cell r="B1862" t="str">
            <v>YEC7215831Framhjul</v>
          </cell>
          <cell r="C1862" t="str">
            <v>YEC7215831</v>
          </cell>
          <cell r="D1862">
            <v>2023</v>
          </cell>
          <cell r="E1862">
            <v>21</v>
          </cell>
          <cell r="F1862" t="str">
            <v>0210</v>
          </cell>
          <cell r="G1862" t="str">
            <v>F001</v>
          </cell>
          <cell r="H1862" t="str">
            <v>Front hub</v>
          </cell>
          <cell r="I1862" t="str">
            <v>Framhjul</v>
          </cell>
          <cell r="J1862" t="str">
            <v xml:space="preserve">C4305002 HUB FRONT ALLOY SOLID AXLE 36H </v>
          </cell>
          <cell r="K1862" t="str">
            <v>C4305196</v>
          </cell>
          <cell r="L1862" t="str">
            <v>C4100337</v>
          </cell>
        </row>
        <row r="1863">
          <cell r="B1863" t="str">
            <v>YEC7215831Bakhjul</v>
          </cell>
          <cell r="C1863" t="str">
            <v>YEC7215831</v>
          </cell>
          <cell r="D1863">
            <v>2023</v>
          </cell>
          <cell r="E1863">
            <v>22</v>
          </cell>
          <cell r="F1863" t="str">
            <v>0220</v>
          </cell>
          <cell r="G1863" t="str">
            <v>F002</v>
          </cell>
          <cell r="H1863" t="str">
            <v>Rear hub</v>
          </cell>
          <cell r="I1863" t="str">
            <v>Bakhjul</v>
          </cell>
          <cell r="J1863" t="str">
            <v>ASGC30007CADXR (ASG7C30ADXR) HBRcb 36 H SILVER DX</v>
          </cell>
          <cell r="K1863" t="str">
            <v>C4405349</v>
          </cell>
          <cell r="L1863" t="str">
            <v>C4200298</v>
          </cell>
        </row>
        <row r="1864">
          <cell r="B1864" t="str">
            <v>YEC7215831Däck</v>
          </cell>
          <cell r="C1864" t="str">
            <v>YEC7215831</v>
          </cell>
          <cell r="D1864">
            <v>2023</v>
          </cell>
          <cell r="E1864">
            <v>23</v>
          </cell>
          <cell r="F1864" t="str">
            <v>0230</v>
          </cell>
          <cell r="G1864" t="str">
            <v>F003</v>
          </cell>
          <cell r="H1864" t="str">
            <v>Tire</v>
          </cell>
          <cell r="I1864" t="str">
            <v>Däck</v>
          </cell>
          <cell r="J1864" t="str">
            <v>C4906583 44-622 PERGO Black reflex</v>
          </cell>
          <cell r="K1864" t="str">
            <v>C4906583</v>
          </cell>
          <cell r="L1864" t="str">
            <v>C4901464</v>
          </cell>
        </row>
        <row r="1865">
          <cell r="B1865" t="str">
            <v>YEC7215831Skärmar set</v>
          </cell>
          <cell r="C1865" t="str">
            <v>YEC7215831</v>
          </cell>
          <cell r="D1865">
            <v>2023</v>
          </cell>
          <cell r="E1865">
            <v>24</v>
          </cell>
          <cell r="F1865" t="str">
            <v>0240</v>
          </cell>
          <cell r="G1865" t="str">
            <v>H003</v>
          </cell>
          <cell r="H1865" t="str">
            <v xml:space="preserve">Mudguard front   </v>
          </cell>
          <cell r="I1865" t="str">
            <v>Skärmar set</v>
          </cell>
          <cell r="K1865" t="str">
            <v>C8256299-BK</v>
          </cell>
          <cell r="L1865" t="str">
            <v>C8256299-BK / C8256300-BK</v>
          </cell>
        </row>
        <row r="1866">
          <cell r="B1866" t="str">
            <v>YEC7215831Pakethållare</v>
          </cell>
          <cell r="C1866" t="str">
            <v>YEC7215831</v>
          </cell>
          <cell r="D1866">
            <v>2023</v>
          </cell>
          <cell r="E1866">
            <v>25</v>
          </cell>
          <cell r="F1866" t="str">
            <v>0250</v>
          </cell>
          <cell r="G1866" t="str">
            <v>H004</v>
          </cell>
          <cell r="H1866" t="str">
            <v>Carrier</v>
          </cell>
          <cell r="I1866" t="str">
            <v>Pakethållare</v>
          </cell>
          <cell r="K1866" t="str">
            <v>C8205963-BK</v>
          </cell>
          <cell r="L1866" t="str">
            <v>BSP?</v>
          </cell>
        </row>
        <row r="1867">
          <cell r="B1867" t="str">
            <v>YEC7215831Sadel</v>
          </cell>
          <cell r="C1867" t="str">
            <v>YEC7215831</v>
          </cell>
          <cell r="D1867">
            <v>2023</v>
          </cell>
          <cell r="E1867">
            <v>26</v>
          </cell>
          <cell r="F1867" t="str">
            <v>0260</v>
          </cell>
          <cell r="G1867" t="str">
            <v>G001</v>
          </cell>
          <cell r="H1867" t="str">
            <v>Saddle</v>
          </cell>
          <cell r="I1867" t="str">
            <v>Sadel</v>
          </cell>
          <cell r="K1867" t="str">
            <v>C7106260</v>
          </cell>
          <cell r="L1867" t="str">
            <v>C7100524</v>
          </cell>
        </row>
        <row r="1868">
          <cell r="B1868" t="str">
            <v>YEC7215831Sadelstolpe</v>
          </cell>
          <cell r="C1868" t="str">
            <v>YEC7215831</v>
          </cell>
          <cell r="D1868">
            <v>2023</v>
          </cell>
          <cell r="E1868">
            <v>27</v>
          </cell>
          <cell r="F1868" t="str">
            <v>0270</v>
          </cell>
          <cell r="G1868" t="str">
            <v>G002</v>
          </cell>
          <cell r="H1868" t="str">
            <v>Seatpost</v>
          </cell>
          <cell r="I1868" t="str">
            <v>Sadelstolpe</v>
          </cell>
          <cell r="K1868" t="str">
            <v>C7205554</v>
          </cell>
          <cell r="L1868" t="str">
            <v>C7200322-316</v>
          </cell>
        </row>
        <row r="1869">
          <cell r="B1869" t="str">
            <v>YEC7215831Sadelrörsklämma</v>
          </cell>
          <cell r="C1869" t="str">
            <v>YEC7215831</v>
          </cell>
          <cell r="D1869">
            <v>2023</v>
          </cell>
          <cell r="E1869">
            <v>28</v>
          </cell>
          <cell r="F1869" t="str">
            <v>0280</v>
          </cell>
          <cell r="G1869" t="str">
            <v>G003</v>
          </cell>
          <cell r="H1869" t="str">
            <v>Seat Clamp</v>
          </cell>
          <cell r="I1869" t="str">
            <v>Sadelrörsklämma</v>
          </cell>
          <cell r="K1869" t="str">
            <v>C7305138-BK</v>
          </cell>
          <cell r="L1869" t="str">
            <v>C7300027-350</v>
          </cell>
        </row>
        <row r="1870">
          <cell r="B1870" t="str">
            <v>YEC7215831Framlampa</v>
          </cell>
          <cell r="C1870" t="str">
            <v>YEC7215831</v>
          </cell>
          <cell r="D1870">
            <v>2023</v>
          </cell>
          <cell r="E1870">
            <v>29</v>
          </cell>
          <cell r="F1870" t="str">
            <v>0290</v>
          </cell>
          <cell r="G1870" t="str">
            <v>H005</v>
          </cell>
          <cell r="H1870" t="str">
            <v>Front light</v>
          </cell>
          <cell r="I1870" t="str">
            <v>Framlampa</v>
          </cell>
          <cell r="J1870" t="str">
            <v>C8025221 Front light Breeze Evo without ss bracket, Classic chrome, 0,5W LED, 15 lux, Waterproof IP44 w 65 cm cable</v>
          </cell>
          <cell r="K1870" t="str">
            <v>C8015307</v>
          </cell>
          <cell r="L1870" t="str">
            <v>C8015301</v>
          </cell>
        </row>
        <row r="1871">
          <cell r="B1871" t="str">
            <v>YEC7215831Baklampa</v>
          </cell>
          <cell r="C1871" t="str">
            <v>YEC7215831</v>
          </cell>
          <cell r="D1871">
            <v>2023</v>
          </cell>
          <cell r="E1871">
            <v>30</v>
          </cell>
          <cell r="F1871" t="str">
            <v>0300</v>
          </cell>
          <cell r="G1871" t="str">
            <v>H006</v>
          </cell>
          <cell r="H1871" t="str">
            <v>Light, Rear</v>
          </cell>
          <cell r="I1871" t="str">
            <v>Baklampa</v>
          </cell>
          <cell r="K1871" t="str">
            <v>C8015216</v>
          </cell>
          <cell r="L1871" t="str">
            <v>BSP?</v>
          </cell>
        </row>
        <row r="1872">
          <cell r="B1872" t="str">
            <v>YEC7215831Låssats</v>
          </cell>
          <cell r="C1872" t="str">
            <v>YEC7215831</v>
          </cell>
          <cell r="D1872">
            <v>2023</v>
          </cell>
          <cell r="E1872">
            <v>31</v>
          </cell>
          <cell r="F1872" t="str">
            <v>0310</v>
          </cell>
          <cell r="G1872" t="str">
            <v>H007</v>
          </cell>
          <cell r="H1872" t="str">
            <v>Lock</v>
          </cell>
          <cell r="I1872" t="str">
            <v>Låssats</v>
          </cell>
          <cell r="K1872" t="str">
            <v>C8405102</v>
          </cell>
          <cell r="L1872" t="str">
            <v>C8405102</v>
          </cell>
        </row>
        <row r="1873">
          <cell r="B1873" t="str">
            <v>YEC7215831Stöd</v>
          </cell>
          <cell r="C1873" t="str">
            <v>YEC7215831</v>
          </cell>
          <cell r="D1873">
            <v>2023</v>
          </cell>
          <cell r="E1873">
            <v>32</v>
          </cell>
          <cell r="F1873" t="str">
            <v>0320</v>
          </cell>
          <cell r="G1873" t="str">
            <v>H008</v>
          </cell>
          <cell r="H1873" t="str">
            <v>Kick stand</v>
          </cell>
          <cell r="I1873" t="str">
            <v>Stöd</v>
          </cell>
          <cell r="K1873" t="str">
            <v>C8105214</v>
          </cell>
          <cell r="L1873" t="str">
            <v>C8100036</v>
          </cell>
        </row>
        <row r="1874">
          <cell r="B1874" t="str">
            <v>YEC7215831Korg</v>
          </cell>
          <cell r="C1874" t="str">
            <v>YEC7215831</v>
          </cell>
          <cell r="D1874">
            <v>2023</v>
          </cell>
          <cell r="E1874">
            <v>33</v>
          </cell>
          <cell r="F1874" t="str">
            <v>0330</v>
          </cell>
          <cell r="G1874" t="str">
            <v>H009</v>
          </cell>
          <cell r="H1874" t="str">
            <v>Basket / Fr carrier</v>
          </cell>
          <cell r="I1874" t="str">
            <v>Korg</v>
          </cell>
          <cell r="K1874" t="str">
            <v>EMPTY</v>
          </cell>
          <cell r="L1874" t="e">
            <v>#N/A</v>
          </cell>
        </row>
        <row r="1875">
          <cell r="B1875" t="str">
            <v>YEC7215831Pedaler</v>
          </cell>
          <cell r="C1875" t="str">
            <v>YEC7215831</v>
          </cell>
          <cell r="D1875">
            <v>2023</v>
          </cell>
          <cell r="E1875">
            <v>34</v>
          </cell>
          <cell r="F1875" t="str">
            <v>0340</v>
          </cell>
          <cell r="G1875" t="str">
            <v>E005</v>
          </cell>
          <cell r="H1875" t="str">
            <v xml:space="preserve">Pedal </v>
          </cell>
          <cell r="I1875" t="str">
            <v>Pedaler</v>
          </cell>
          <cell r="J1875" t="str">
            <v>C3505317 STANDARD BK/GR9/16"</v>
          </cell>
          <cell r="K1875" t="str">
            <v>C3505321</v>
          </cell>
          <cell r="L1875" t="str">
            <v>C3500117</v>
          </cell>
        </row>
        <row r="1876">
          <cell r="B1876" t="str">
            <v>YEC7215831Motor</v>
          </cell>
          <cell r="C1876" t="str">
            <v>YEC7215831</v>
          </cell>
          <cell r="D1876">
            <v>2023</v>
          </cell>
          <cell r="E1876">
            <v>35</v>
          </cell>
          <cell r="F1876" t="str">
            <v>0350</v>
          </cell>
          <cell r="G1876" t="str">
            <v>J001</v>
          </cell>
          <cell r="H1876" t="str">
            <v>DRIVE UNIT:</v>
          </cell>
          <cell r="I1876" t="str">
            <v>Motor</v>
          </cell>
          <cell r="K1876" t="str">
            <v>C8705250-01</v>
          </cell>
          <cell r="L1876" t="str">
            <v>Kontakta BOSCH</v>
          </cell>
        </row>
        <row r="1877">
          <cell r="B1877" t="str">
            <v>YEC7215831Display</v>
          </cell>
          <cell r="C1877" t="str">
            <v>YEC7215831</v>
          </cell>
          <cell r="D1877">
            <v>2023</v>
          </cell>
          <cell r="E1877">
            <v>36</v>
          </cell>
          <cell r="F1877" t="str">
            <v>0360</v>
          </cell>
          <cell r="G1877" t="str">
            <v>J004</v>
          </cell>
          <cell r="H1877" t="str">
            <v>DISPLAY:</v>
          </cell>
          <cell r="I1877" t="str">
            <v>Display</v>
          </cell>
          <cell r="K1877" t="str">
            <v>C8705229-80</v>
          </cell>
          <cell r="L1877" t="str">
            <v>Kontakta BOSCH / INTUVIA</v>
          </cell>
        </row>
        <row r="1878">
          <cell r="B1878" t="str">
            <v>YEC7215831EB-Bus kabel</v>
          </cell>
          <cell r="C1878" t="str">
            <v>YEC7215831</v>
          </cell>
          <cell r="D1878">
            <v>2023</v>
          </cell>
          <cell r="E1878">
            <v>37</v>
          </cell>
          <cell r="F1878" t="str">
            <v>0370</v>
          </cell>
          <cell r="G1878" t="str">
            <v>J005</v>
          </cell>
          <cell r="H1878" t="str">
            <v>EB-BUS CABLE:</v>
          </cell>
          <cell r="I1878" t="str">
            <v>EB-Bus kabel</v>
          </cell>
          <cell r="K1878" t="str">
            <v>C8705229-41G</v>
          </cell>
          <cell r="L1878" t="str">
            <v>Kontakta BOSCH</v>
          </cell>
        </row>
        <row r="1879">
          <cell r="B1879" t="str">
            <v>YEC7215831Motorkabel</v>
          </cell>
          <cell r="C1879" t="str">
            <v>YEC7215831</v>
          </cell>
          <cell r="D1879">
            <v>2023</v>
          </cell>
          <cell r="E1879">
            <v>38</v>
          </cell>
          <cell r="F1879" t="str">
            <v>0380</v>
          </cell>
          <cell r="G1879" t="str">
            <v>J006</v>
          </cell>
          <cell r="H1879" t="str">
            <v>POWER CABLE:</v>
          </cell>
          <cell r="I1879" t="str">
            <v>Motorkabel</v>
          </cell>
          <cell r="K1879" t="str">
            <v>BOSCH</v>
          </cell>
          <cell r="L1879" t="str">
            <v>Kontakta BOSCH</v>
          </cell>
        </row>
        <row r="1880">
          <cell r="B1880" t="str">
            <v>YEC7215831Kabel framlampa</v>
          </cell>
          <cell r="C1880" t="str">
            <v>YEC7215831</v>
          </cell>
          <cell r="D1880">
            <v>2023</v>
          </cell>
          <cell r="E1880">
            <v>39</v>
          </cell>
          <cell r="F1880" t="str">
            <v>0390</v>
          </cell>
          <cell r="G1880" t="str">
            <v>J007</v>
          </cell>
          <cell r="H1880" t="str">
            <v>F. LIGHT CABLE:</v>
          </cell>
          <cell r="I1880" t="str">
            <v>Kabel framlampa</v>
          </cell>
          <cell r="K1880" t="str">
            <v>C8705229-59</v>
          </cell>
          <cell r="L1880" t="str">
            <v>Kontakta BOSCH</v>
          </cell>
        </row>
        <row r="1881">
          <cell r="B1881" t="str">
            <v>YEC7215831Kabel baklampa</v>
          </cell>
          <cell r="C1881" t="str">
            <v>YEC7215831</v>
          </cell>
          <cell r="D1881">
            <v>2023</v>
          </cell>
          <cell r="E1881">
            <v>40</v>
          </cell>
          <cell r="F1881" t="str">
            <v>0400</v>
          </cell>
          <cell r="G1881" t="str">
            <v>J008</v>
          </cell>
          <cell r="H1881" t="str">
            <v>R. LIGHT CABLE:</v>
          </cell>
          <cell r="I1881" t="str">
            <v>Kabel baklampa</v>
          </cell>
          <cell r="J1881" t="str">
            <v>Included in the battery</v>
          </cell>
          <cell r="K1881" t="str">
            <v>C8705229-65</v>
          </cell>
          <cell r="L1881" t="str">
            <v>Kontakta BOSCH</v>
          </cell>
        </row>
        <row r="1882">
          <cell r="B1882" t="str">
            <v>YEC7215831Hastighetssensor</v>
          </cell>
          <cell r="C1882" t="str">
            <v>YEC7215831</v>
          </cell>
          <cell r="D1882">
            <v>2023</v>
          </cell>
          <cell r="E1882">
            <v>41</v>
          </cell>
          <cell r="F1882" t="str">
            <v>0410</v>
          </cell>
          <cell r="G1882" t="str">
            <v>J009</v>
          </cell>
          <cell r="H1882" t="str">
            <v>SPEED SENSOR:</v>
          </cell>
          <cell r="I1882" t="str">
            <v>Hastighetssensor</v>
          </cell>
          <cell r="J1882" t="str">
            <v>C8705068-1-04-11, DETECTING WHEEL RPM, CABLE LENGTH:70mm</v>
          </cell>
          <cell r="K1882" t="str">
            <v>C8705229-49</v>
          </cell>
          <cell r="L1882" t="str">
            <v>Kontakta BOSCH</v>
          </cell>
        </row>
        <row r="1883">
          <cell r="B1883" t="str">
            <v>YEC7215831Batteri</v>
          </cell>
          <cell r="C1883" t="str">
            <v>YEC7215831</v>
          </cell>
          <cell r="D1883">
            <v>2023</v>
          </cell>
          <cell r="E1883">
            <v>42</v>
          </cell>
          <cell r="F1883" t="str">
            <v>0420</v>
          </cell>
          <cell r="G1883" t="str">
            <v>J002</v>
          </cell>
          <cell r="H1883" t="str">
            <v>BATTERY:</v>
          </cell>
          <cell r="I1883" t="str">
            <v>Batteri</v>
          </cell>
          <cell r="K1883" t="str">
            <v>C8705229-03-500</v>
          </cell>
          <cell r="L1883" t="str">
            <v>Kontakta BOSCH / POWER TUBE 500W liggande</v>
          </cell>
        </row>
        <row r="1884">
          <cell r="B1884" t="str">
            <v>YEC7215831Batterihållare</v>
          </cell>
          <cell r="C1884" t="str">
            <v>YEC7215831</v>
          </cell>
          <cell r="D1884">
            <v>2023</v>
          </cell>
          <cell r="E1884">
            <v>43</v>
          </cell>
          <cell r="F1884" t="str">
            <v>0430</v>
          </cell>
          <cell r="G1884" t="str">
            <v>J003</v>
          </cell>
          <cell r="H1884" t="str">
            <v>BATTERY HOLDER/Slider</v>
          </cell>
          <cell r="I1884" t="str">
            <v>Batterihållare</v>
          </cell>
          <cell r="K1884" t="str">
            <v>C8705229-51</v>
          </cell>
          <cell r="L1884" t="str">
            <v>Kontakta BOSCH</v>
          </cell>
        </row>
        <row r="1885">
          <cell r="B1885" t="str">
            <v>YEC7215831Batteriladdare</v>
          </cell>
          <cell r="C1885" t="str">
            <v>YEC7215831</v>
          </cell>
          <cell r="D1885">
            <v>2023</v>
          </cell>
          <cell r="E1885">
            <v>44</v>
          </cell>
          <cell r="F1885" t="str">
            <v>0440</v>
          </cell>
          <cell r="G1885" t="str">
            <v>J010</v>
          </cell>
          <cell r="H1885" t="str">
            <v>CHARGER:</v>
          </cell>
          <cell r="I1885" t="str">
            <v>Batteriladdare</v>
          </cell>
          <cell r="J1885" t="str">
            <v>C8705058-02, (CHARGER 2A    # NO:CZ2AG2JE7)  CHARGER FOR PHYLION BATTERY UART</v>
          </cell>
          <cell r="K1885" t="str">
            <v>C8705229-33</v>
          </cell>
          <cell r="L1885" t="str">
            <v>Kontakta BOSCH</v>
          </cell>
        </row>
        <row r="1886">
          <cell r="B1886" t="str">
            <v>YEC7215831Kontrollbox</v>
          </cell>
          <cell r="C1886" t="str">
            <v>YEC7215831</v>
          </cell>
          <cell r="D1886">
            <v>2023</v>
          </cell>
          <cell r="E1886">
            <v>45</v>
          </cell>
          <cell r="F1886" t="str">
            <v>0450</v>
          </cell>
          <cell r="G1886" t="str">
            <v>J011</v>
          </cell>
          <cell r="H1886" t="str">
            <v>Controller</v>
          </cell>
          <cell r="I1886" t="str">
            <v>Kontrollbox</v>
          </cell>
          <cell r="J1886" t="str">
            <v>included into the motor</v>
          </cell>
          <cell r="K1886" t="str">
            <v>BOSCH</v>
          </cell>
          <cell r="L1886" t="str">
            <v>Kontakta BOSCH</v>
          </cell>
        </row>
        <row r="1887">
          <cell r="B1887" t="str">
            <v>YEC7215831Växelöra</v>
          </cell>
          <cell r="C1887" t="str">
            <v>YEC7215831</v>
          </cell>
          <cell r="D1887">
            <v>2023</v>
          </cell>
          <cell r="E1887">
            <v>46</v>
          </cell>
          <cell r="F1887" t="str">
            <v>0460</v>
          </cell>
          <cell r="G1887" t="str">
            <v>D005</v>
          </cell>
          <cell r="H1887" t="str">
            <v>Gear hanger</v>
          </cell>
          <cell r="I1887" t="str">
            <v>Växelöra</v>
          </cell>
          <cell r="K1887" t="str">
            <v>C-52-0000146</v>
          </cell>
          <cell r="L1887" t="str">
            <v>C1350175</v>
          </cell>
        </row>
        <row r="1888">
          <cell r="B1888" t="str">
            <v>YEC7315132RAM</v>
          </cell>
          <cell r="C1888" t="str">
            <v>YEC7315132</v>
          </cell>
          <cell r="D1888">
            <v>2023</v>
          </cell>
          <cell r="E1888">
            <v>1</v>
          </cell>
          <cell r="F1888" t="str">
            <v>0010</v>
          </cell>
          <cell r="G1888" t="str">
            <v>A001</v>
          </cell>
          <cell r="H1888" t="str">
            <v>PAINTED FRAME</v>
          </cell>
          <cell r="I1888" t="str">
            <v>RAM</v>
          </cell>
          <cell r="K1888" t="str">
            <v>C1308057-510</v>
          </cell>
          <cell r="L1888" t="e">
            <v>#N/A</v>
          </cell>
        </row>
        <row r="1889">
          <cell r="B1889" t="str">
            <v>YEC7315132Framgaffel</v>
          </cell>
          <cell r="C1889" t="str">
            <v>YEC7315132</v>
          </cell>
          <cell r="D1889">
            <v>2023</v>
          </cell>
          <cell r="E1889">
            <v>2</v>
          </cell>
          <cell r="F1889" t="str">
            <v>0020</v>
          </cell>
          <cell r="G1889" t="str">
            <v>A002</v>
          </cell>
          <cell r="H1889" t="str">
            <v>PAINTED FORK</v>
          </cell>
          <cell r="I1889" t="str">
            <v>Framgaffel</v>
          </cell>
          <cell r="J1889" t="str">
            <v>C1605443-193 FF 28 ST 1"1/8 Bi 30 37 w hole</v>
          </cell>
          <cell r="K1889" t="str">
            <v>C1625381-230-BK</v>
          </cell>
          <cell r="L1889" t="e">
            <v>#N/A</v>
          </cell>
        </row>
        <row r="1890">
          <cell r="B1890" t="str">
            <v>YEC7315132Styrlager</v>
          </cell>
          <cell r="C1890" t="str">
            <v>YEC7315132</v>
          </cell>
          <cell r="D1890">
            <v>2023</v>
          </cell>
          <cell r="E1890">
            <v>3</v>
          </cell>
          <cell r="F1890" t="str">
            <v>0030</v>
          </cell>
          <cell r="G1890" t="str">
            <v>B001</v>
          </cell>
          <cell r="H1890" t="str">
            <v>Head Set</v>
          </cell>
          <cell r="I1890" t="str">
            <v>Styrlager</v>
          </cell>
          <cell r="J1890" t="str">
            <v>C2105002 VP-MH305C SEMI INTEGR, ED BLACK O/S  SH = 20mm</v>
          </cell>
          <cell r="K1890" t="str">
            <v>C2105318</v>
          </cell>
          <cell r="L1890" t="str">
            <v>C2105318</v>
          </cell>
        </row>
        <row r="1891">
          <cell r="B1891" t="str">
            <v xml:space="preserve">YEC7315132Styrstam </v>
          </cell>
          <cell r="C1891" t="str">
            <v>YEC7315132</v>
          </cell>
          <cell r="D1891">
            <v>2023</v>
          </cell>
          <cell r="E1891">
            <v>4</v>
          </cell>
          <cell r="F1891" t="str">
            <v>0040</v>
          </cell>
          <cell r="G1891" t="str">
            <v>B002</v>
          </cell>
          <cell r="H1891" t="str">
            <v>Handlebar Stem</v>
          </cell>
          <cell r="I1891" t="str">
            <v xml:space="preserve">Styrstam </v>
          </cell>
          <cell r="J1891" t="str">
            <v>C2205360-090 H/L 25.4X90/130 MTS-AD2 HIGH POL</v>
          </cell>
          <cell r="K1891" t="str">
            <v>C2205614-065</v>
          </cell>
          <cell r="L1891" t="str">
            <v>C2205614-065</v>
          </cell>
        </row>
        <row r="1892">
          <cell r="B1892" t="str">
            <v>YEC7315132Styre</v>
          </cell>
          <cell r="C1892" t="str">
            <v>YEC7315132</v>
          </cell>
          <cell r="D1892">
            <v>2023</v>
          </cell>
          <cell r="E1892">
            <v>5</v>
          </cell>
          <cell r="F1892" t="str">
            <v>0050</v>
          </cell>
          <cell r="G1892" t="str">
            <v>B003</v>
          </cell>
          <cell r="H1892" t="str">
            <v>Handelbar</v>
          </cell>
          <cell r="I1892" t="str">
            <v>Styre</v>
          </cell>
          <cell r="J1892" t="str">
            <v xml:space="preserve">C2305480 HB ALsvhp 600 25.4 2.6 NR-AL29  </v>
          </cell>
          <cell r="K1892" t="str">
            <v>C2305990</v>
          </cell>
          <cell r="L1892" t="str">
            <v>C2300249</v>
          </cell>
        </row>
        <row r="1893">
          <cell r="B1893" t="str">
            <v>YEC7315132Bromsgrepp H</v>
          </cell>
          <cell r="C1893" t="str">
            <v>YEC7315132</v>
          </cell>
          <cell r="D1893">
            <v>2023</v>
          </cell>
          <cell r="E1893">
            <v>6</v>
          </cell>
          <cell r="F1893" t="str">
            <v>0060</v>
          </cell>
          <cell r="G1893" t="str">
            <v>C002</v>
          </cell>
          <cell r="H1893" t="str">
            <v>Brake Lever R</v>
          </cell>
          <cell r="I1893" t="str">
            <v>Bromsgrepp H</v>
          </cell>
          <cell r="K1893" t="str">
            <v>Shimano</v>
          </cell>
          <cell r="L1893" t="str">
            <v>Kontakta SHIMANO</v>
          </cell>
        </row>
        <row r="1894">
          <cell r="B1894" t="str">
            <v>YEC7315132Bromsgrepp V</v>
          </cell>
          <cell r="C1894" t="str">
            <v>YEC7315132</v>
          </cell>
          <cell r="D1894">
            <v>2023</v>
          </cell>
          <cell r="E1894">
            <v>7</v>
          </cell>
          <cell r="F1894" t="str">
            <v>0070</v>
          </cell>
          <cell r="G1894" t="str">
            <v>C001</v>
          </cell>
          <cell r="H1894" t="str">
            <v>Brake Lever L</v>
          </cell>
          <cell r="I1894" t="str">
            <v>Bromsgrepp V</v>
          </cell>
          <cell r="J1894" t="str">
            <v>C6505049 BLL ALsvPLbk VB U 4F BL39AP</v>
          </cell>
          <cell r="K1894" t="str">
            <v>Shimano</v>
          </cell>
          <cell r="L1894" t="str">
            <v>Kontakta SHIMANO</v>
          </cell>
        </row>
        <row r="1895">
          <cell r="B1895" t="str">
            <v>YEC7315132Växelreglage H</v>
          </cell>
          <cell r="C1895" t="str">
            <v>YEC7315132</v>
          </cell>
          <cell r="D1895">
            <v>2023</v>
          </cell>
          <cell r="E1895">
            <v>8</v>
          </cell>
          <cell r="F1895" t="str">
            <v>0080</v>
          </cell>
          <cell r="G1895" t="str">
            <v>D002</v>
          </cell>
          <cell r="H1895" t="str">
            <v>Shift Lever R</v>
          </cell>
          <cell r="I1895" t="str">
            <v>Växelreglage H</v>
          </cell>
          <cell r="J1895" t="str">
            <v>C5105092 SHIFT LEVER, SL-C3000-7, NEXUS, REVO SHIFTER, 2320MM INNER, W/O OUTER FOR CJ-NX40(FOR SCANDINAVIAN), BLACK, BULK</v>
          </cell>
          <cell r="K1895" t="str">
            <v>KSLM8130RA</v>
          </cell>
          <cell r="L1895" t="str">
            <v>Kontakta SHIMANO</v>
          </cell>
        </row>
        <row r="1896">
          <cell r="B1896" t="str">
            <v>YEC7315132Växelreglage V</v>
          </cell>
          <cell r="C1896" t="str">
            <v>YEC7315132</v>
          </cell>
          <cell r="D1896">
            <v>2023</v>
          </cell>
          <cell r="E1896">
            <v>9</v>
          </cell>
          <cell r="F1896" t="str">
            <v>0090</v>
          </cell>
          <cell r="G1896" t="str">
            <v>D001</v>
          </cell>
          <cell r="H1896" t="str">
            <v>Shift Lever L</v>
          </cell>
          <cell r="I1896" t="str">
            <v>Växelreglage V</v>
          </cell>
          <cell r="L1896" t="e">
            <v>#N/A</v>
          </cell>
        </row>
        <row r="1897">
          <cell r="B1897" t="str">
            <v>YEC7315132Handtag par</v>
          </cell>
          <cell r="C1897" t="str">
            <v>YEC7315132</v>
          </cell>
          <cell r="D1897">
            <v>2023</v>
          </cell>
          <cell r="E1897">
            <v>10</v>
          </cell>
          <cell r="F1897" t="str">
            <v>0100</v>
          </cell>
          <cell r="G1897" t="str">
            <v>B004</v>
          </cell>
          <cell r="H1897" t="str">
            <v>Grip R</v>
          </cell>
          <cell r="I1897" t="str">
            <v>Handtag par</v>
          </cell>
          <cell r="J1897" t="str">
            <v xml:space="preserve">C2505484  HERRMANS 84A ERGO TPE 90MM  </v>
          </cell>
          <cell r="K1897" t="str">
            <v>C2505677</v>
          </cell>
          <cell r="L1897" t="str">
            <v>C2500164</v>
          </cell>
        </row>
        <row r="1898">
          <cell r="B1898" t="str">
            <v>YEC7315132Frambroms</v>
          </cell>
          <cell r="C1898" t="str">
            <v>YEC7315132</v>
          </cell>
          <cell r="D1898">
            <v>2023</v>
          </cell>
          <cell r="E1898">
            <v>11</v>
          </cell>
          <cell r="F1898" t="str">
            <v>0110</v>
          </cell>
          <cell r="G1898" t="str">
            <v>C003</v>
          </cell>
          <cell r="H1898" t="str">
            <v xml:space="preserve">Brake front </v>
          </cell>
          <cell r="I1898" t="str">
            <v>Frambroms</v>
          </cell>
          <cell r="K1898" t="str">
            <v>AMT201KLF9RX085</v>
          </cell>
          <cell r="L1898" t="str">
            <v>Kontakta SHIMANO</v>
          </cell>
        </row>
        <row r="1899">
          <cell r="B1899" t="str">
            <v>YEC7315132Bakbroms</v>
          </cell>
          <cell r="C1899" t="str">
            <v>YEC7315132</v>
          </cell>
          <cell r="D1899">
            <v>2023</v>
          </cell>
          <cell r="E1899">
            <v>12</v>
          </cell>
          <cell r="F1899" t="str">
            <v>0120</v>
          </cell>
          <cell r="G1899" t="str">
            <v>C004</v>
          </cell>
          <cell r="H1899" t="str">
            <v>Brake rear</v>
          </cell>
          <cell r="I1899" t="str">
            <v>Bakbroms</v>
          </cell>
          <cell r="K1899" t="str">
            <v>AMT201JRRXRX155</v>
          </cell>
          <cell r="L1899" t="str">
            <v>Kontakta SHIMANO</v>
          </cell>
        </row>
        <row r="1900">
          <cell r="B1900" t="str">
            <v>YEC7315132Vevlager</v>
          </cell>
          <cell r="C1900" t="str">
            <v>YEC7315132</v>
          </cell>
          <cell r="D1900">
            <v>2023</v>
          </cell>
          <cell r="E1900">
            <v>13</v>
          </cell>
          <cell r="F1900" t="str">
            <v>0130</v>
          </cell>
          <cell r="G1900" t="str">
            <v>E001</v>
          </cell>
          <cell r="H1900" t="str">
            <v xml:space="preserve">BB-set </v>
          </cell>
          <cell r="I1900" t="str">
            <v>Vevlager</v>
          </cell>
          <cell r="K1900" t="str">
            <v>Ingår i motorn</v>
          </cell>
          <cell r="L1900" t="str">
            <v>Ingår i motorn</v>
          </cell>
        </row>
        <row r="1901">
          <cell r="B1901" t="str">
            <v>YEC7315132Vevparti</v>
          </cell>
          <cell r="C1901" t="str">
            <v>YEC7315132</v>
          </cell>
          <cell r="D1901">
            <v>2023</v>
          </cell>
          <cell r="E1901">
            <v>14</v>
          </cell>
          <cell r="F1901" t="str">
            <v>0140</v>
          </cell>
          <cell r="G1901" t="str">
            <v>E002</v>
          </cell>
          <cell r="H1901" t="str">
            <v>Front Chainwheel</v>
          </cell>
          <cell r="I1901" t="str">
            <v>Vevparti</v>
          </cell>
          <cell r="J1901" t="str">
            <v>Bosch</v>
          </cell>
          <cell r="K1901" t="str">
            <v>C3305873-170-BK</v>
          </cell>
          <cell r="L1901" t="str">
            <v>C3305873-170-BK</v>
          </cell>
        </row>
        <row r="1902">
          <cell r="B1902" t="str">
            <v>YEC7315132Kedjeskydd</v>
          </cell>
          <cell r="C1902" t="str">
            <v>YEC7315132</v>
          </cell>
          <cell r="D1902">
            <v>2023</v>
          </cell>
          <cell r="E1902">
            <v>15</v>
          </cell>
          <cell r="F1902" t="str">
            <v>0150</v>
          </cell>
          <cell r="G1902" t="str">
            <v>H001</v>
          </cell>
          <cell r="H1902" t="str">
            <v>Chain guard</v>
          </cell>
          <cell r="I1902" t="str">
            <v>Kedjeskydd</v>
          </cell>
          <cell r="K1902" t="str">
            <v>C8305582-BK</v>
          </cell>
          <cell r="L1902" t="str">
            <v>C8305582-BK</v>
          </cell>
        </row>
        <row r="1903">
          <cell r="B1903" t="str">
            <v>YEC7315132Kedjeskyddsfäste</v>
          </cell>
          <cell r="C1903" t="str">
            <v>YEC7315132</v>
          </cell>
          <cell r="D1903">
            <v>2023</v>
          </cell>
          <cell r="E1903">
            <v>16</v>
          </cell>
          <cell r="F1903" t="str">
            <v>0160</v>
          </cell>
          <cell r="G1903" t="str">
            <v>H002</v>
          </cell>
          <cell r="H1903" t="str">
            <v>Chain guard bracket</v>
          </cell>
          <cell r="I1903" t="str">
            <v>Kedjeskyddsfäste</v>
          </cell>
          <cell r="K1903" t="str">
            <v>C8305789</v>
          </cell>
          <cell r="L1903" t="str">
            <v>BSP?</v>
          </cell>
        </row>
        <row r="1904">
          <cell r="B1904" t="str">
            <v>YEC7315132Framväxel</v>
          </cell>
          <cell r="C1904" t="str">
            <v>YEC7315132</v>
          </cell>
          <cell r="D1904">
            <v>2023</v>
          </cell>
          <cell r="E1904">
            <v>17</v>
          </cell>
          <cell r="F1904" t="str">
            <v>0170</v>
          </cell>
          <cell r="G1904" t="str">
            <v>D003</v>
          </cell>
          <cell r="H1904" t="str">
            <v>Front Derailleur</v>
          </cell>
          <cell r="I1904" t="str">
            <v>Framväxel</v>
          </cell>
          <cell r="K1904" t="str">
            <v xml:space="preserve"> </v>
          </cell>
          <cell r="L1904" t="e">
            <v>#N/A</v>
          </cell>
        </row>
        <row r="1905">
          <cell r="B1905" t="str">
            <v>YEC7315132Bakväxel</v>
          </cell>
          <cell r="C1905" t="str">
            <v>YEC7315132</v>
          </cell>
          <cell r="D1905">
            <v>2023</v>
          </cell>
          <cell r="E1905">
            <v>18</v>
          </cell>
          <cell r="F1905" t="str">
            <v>0180</v>
          </cell>
          <cell r="G1905" t="str">
            <v>D004</v>
          </cell>
          <cell r="H1905" t="str">
            <v>Rear Derailleur</v>
          </cell>
          <cell r="I1905" t="str">
            <v>Bakväxel</v>
          </cell>
          <cell r="K1905" t="str">
            <v>KRDM8130SGS</v>
          </cell>
          <cell r="L1905" t="str">
            <v>Kontakta SHIMANO</v>
          </cell>
        </row>
        <row r="1906">
          <cell r="B1906" t="str">
            <v>YEC7315132Kedja</v>
          </cell>
          <cell r="C1906" t="str">
            <v>YEC7315132</v>
          </cell>
          <cell r="D1906">
            <v>2023</v>
          </cell>
          <cell r="E1906">
            <v>19</v>
          </cell>
          <cell r="F1906" t="str">
            <v>0190</v>
          </cell>
          <cell r="G1906" t="str">
            <v>E003</v>
          </cell>
          <cell r="H1906" t="str">
            <v xml:space="preserve">Chain </v>
          </cell>
          <cell r="I1906" t="str">
            <v>Kedja</v>
          </cell>
          <cell r="J1906" t="str">
            <v>C3405041-104  + link CHA 1S 105L RB Z610HXRB   KMC</v>
          </cell>
          <cell r="K1906" t="str">
            <v>KCNLG500120E</v>
          </cell>
          <cell r="L1906" t="str">
            <v>Kontakta SHIMANO</v>
          </cell>
        </row>
        <row r="1907">
          <cell r="B1907" t="str">
            <v>YEC7315132Kassett</v>
          </cell>
          <cell r="C1907" t="str">
            <v>YEC7315132</v>
          </cell>
          <cell r="D1907">
            <v>2023</v>
          </cell>
          <cell r="E1907">
            <v>20</v>
          </cell>
          <cell r="F1907" t="str">
            <v>0200</v>
          </cell>
          <cell r="G1907" t="str">
            <v>E004</v>
          </cell>
          <cell r="H1907" t="str">
            <v>Cassette Sprocket</v>
          </cell>
          <cell r="I1907" t="str">
            <v>Kassett</v>
          </cell>
          <cell r="J1907" t="str">
            <v>ASMGEAR20SU SPT SC20sv3/32" (INTERNAL HUB)</v>
          </cell>
          <cell r="K1907" t="str">
            <v>KCSM510011142</v>
          </cell>
          <cell r="L1907" t="str">
            <v>Kontakta SHIMANO</v>
          </cell>
        </row>
        <row r="1908">
          <cell r="B1908" t="str">
            <v>YEC7315132Framhjul</v>
          </cell>
          <cell r="C1908" t="str">
            <v>YEC7315132</v>
          </cell>
          <cell r="D1908">
            <v>2023</v>
          </cell>
          <cell r="E1908">
            <v>21</v>
          </cell>
          <cell r="F1908" t="str">
            <v>0210</v>
          </cell>
          <cell r="G1908" t="str">
            <v>F001</v>
          </cell>
          <cell r="H1908" t="str">
            <v>Front hub</v>
          </cell>
          <cell r="I1908" t="str">
            <v>Framhjul</v>
          </cell>
          <cell r="J1908" t="str">
            <v xml:space="preserve">C4305002 HUB FRONT ALLOY SOLID AXLE 36H </v>
          </cell>
          <cell r="K1908" t="str">
            <v>C4305196</v>
          </cell>
          <cell r="L1908" t="str">
            <v>C4100337</v>
          </cell>
        </row>
        <row r="1909">
          <cell r="B1909" t="str">
            <v>YEC7315132Bakhjul</v>
          </cell>
          <cell r="C1909" t="str">
            <v>YEC7315132</v>
          </cell>
          <cell r="D1909">
            <v>2023</v>
          </cell>
          <cell r="E1909">
            <v>22</v>
          </cell>
          <cell r="F1909" t="str">
            <v>0220</v>
          </cell>
          <cell r="G1909" t="str">
            <v>F002</v>
          </cell>
          <cell r="H1909" t="str">
            <v>Rear hub</v>
          </cell>
          <cell r="I1909" t="str">
            <v>Bakhjul</v>
          </cell>
          <cell r="J1909" t="str">
            <v>ASGC30007CADXR (ASG7C30ADXR) HBRcb 36 H SILVER DX</v>
          </cell>
          <cell r="K1909" t="str">
            <v>C4405349</v>
          </cell>
          <cell r="L1909" t="str">
            <v>C4200298</v>
          </cell>
        </row>
        <row r="1910">
          <cell r="B1910" t="str">
            <v>YEC7315132Däck</v>
          </cell>
          <cell r="C1910" t="str">
            <v>YEC7315132</v>
          </cell>
          <cell r="D1910">
            <v>2023</v>
          </cell>
          <cell r="E1910">
            <v>23</v>
          </cell>
          <cell r="F1910" t="str">
            <v>0230</v>
          </cell>
          <cell r="G1910" t="str">
            <v>F003</v>
          </cell>
          <cell r="H1910" t="str">
            <v>Tire</v>
          </cell>
          <cell r="I1910" t="str">
            <v>Däck</v>
          </cell>
          <cell r="J1910" t="str">
            <v>C4906583 44-622 PERGO Black reflex</v>
          </cell>
          <cell r="K1910" t="str">
            <v>C4906583</v>
          </cell>
          <cell r="L1910" t="str">
            <v>C4901464</v>
          </cell>
        </row>
        <row r="1911">
          <cell r="B1911" t="str">
            <v>YEC7315132Skärmar set</v>
          </cell>
          <cell r="C1911" t="str">
            <v>YEC7315132</v>
          </cell>
          <cell r="D1911">
            <v>2023</v>
          </cell>
          <cell r="E1911">
            <v>24</v>
          </cell>
          <cell r="F1911" t="str">
            <v>0240</v>
          </cell>
          <cell r="G1911" t="str">
            <v>H003</v>
          </cell>
          <cell r="H1911" t="str">
            <v xml:space="preserve">Mudguard front   </v>
          </cell>
          <cell r="I1911" t="str">
            <v>Skärmar set</v>
          </cell>
          <cell r="K1911" t="str">
            <v>C8256299-BK</v>
          </cell>
          <cell r="L1911" t="str">
            <v>C8256299-BK / C8256300-BK</v>
          </cell>
        </row>
        <row r="1912">
          <cell r="B1912" t="str">
            <v>YEC7315132Pakethållare</v>
          </cell>
          <cell r="C1912" t="str">
            <v>YEC7315132</v>
          </cell>
          <cell r="D1912">
            <v>2023</v>
          </cell>
          <cell r="E1912">
            <v>25</v>
          </cell>
          <cell r="F1912" t="str">
            <v>0250</v>
          </cell>
          <cell r="G1912" t="str">
            <v>H004</v>
          </cell>
          <cell r="H1912" t="str">
            <v>Carrier</v>
          </cell>
          <cell r="I1912" t="str">
            <v>Pakethållare</v>
          </cell>
          <cell r="K1912" t="str">
            <v>C8205963-BK</v>
          </cell>
          <cell r="L1912" t="str">
            <v>BSP?</v>
          </cell>
        </row>
        <row r="1913">
          <cell r="B1913" t="str">
            <v>YEC7315132Sadel</v>
          </cell>
          <cell r="C1913" t="str">
            <v>YEC7315132</v>
          </cell>
          <cell r="D1913">
            <v>2023</v>
          </cell>
          <cell r="E1913">
            <v>26</v>
          </cell>
          <cell r="F1913" t="str">
            <v>0260</v>
          </cell>
          <cell r="G1913" t="str">
            <v>G001</v>
          </cell>
          <cell r="H1913" t="str">
            <v>Saddle</v>
          </cell>
          <cell r="I1913" t="str">
            <v>Sadel</v>
          </cell>
          <cell r="K1913" t="str">
            <v>C7106330</v>
          </cell>
          <cell r="L1913" t="str">
            <v>BSP?</v>
          </cell>
        </row>
        <row r="1914">
          <cell r="B1914" t="str">
            <v>YEC7315132Sadelstolpe</v>
          </cell>
          <cell r="C1914" t="str">
            <v>YEC7315132</v>
          </cell>
          <cell r="D1914">
            <v>2023</v>
          </cell>
          <cell r="E1914">
            <v>27</v>
          </cell>
          <cell r="F1914" t="str">
            <v>0270</v>
          </cell>
          <cell r="G1914" t="str">
            <v>G002</v>
          </cell>
          <cell r="H1914" t="str">
            <v>Seatpost</v>
          </cell>
          <cell r="I1914" t="str">
            <v>Sadelstolpe</v>
          </cell>
          <cell r="K1914" t="str">
            <v>C7205554</v>
          </cell>
          <cell r="L1914" t="str">
            <v>C7200322-316</v>
          </cell>
        </row>
        <row r="1915">
          <cell r="B1915" t="str">
            <v>YEC7315132Sadelrörsklämma</v>
          </cell>
          <cell r="C1915" t="str">
            <v>YEC7315132</v>
          </cell>
          <cell r="D1915">
            <v>2023</v>
          </cell>
          <cell r="E1915">
            <v>28</v>
          </cell>
          <cell r="F1915" t="str">
            <v>0280</v>
          </cell>
          <cell r="G1915" t="str">
            <v>G003</v>
          </cell>
          <cell r="H1915" t="str">
            <v>Seat Clamp</v>
          </cell>
          <cell r="I1915" t="str">
            <v>Sadelrörsklämma</v>
          </cell>
          <cell r="K1915" t="str">
            <v>C7305138-BK</v>
          </cell>
          <cell r="L1915" t="str">
            <v>C7300027-350</v>
          </cell>
        </row>
        <row r="1916">
          <cell r="B1916" t="str">
            <v>YEC7315132Framlampa</v>
          </cell>
          <cell r="C1916" t="str">
            <v>YEC7315132</v>
          </cell>
          <cell r="D1916">
            <v>2023</v>
          </cell>
          <cell r="E1916">
            <v>29</v>
          </cell>
          <cell r="F1916" t="str">
            <v>0290</v>
          </cell>
          <cell r="G1916" t="str">
            <v>H005</v>
          </cell>
          <cell r="H1916" t="str">
            <v>Front light</v>
          </cell>
          <cell r="I1916" t="str">
            <v>Framlampa</v>
          </cell>
          <cell r="J1916" t="str">
            <v>C8025221 Front light Breeze Evo without ss bracket, Classic chrome, 0,5W LED, 15 lux, Waterproof IP44 w 65 cm cable</v>
          </cell>
          <cell r="K1916" t="str">
            <v>C8015307</v>
          </cell>
          <cell r="L1916" t="str">
            <v>C8015301</v>
          </cell>
        </row>
        <row r="1917">
          <cell r="B1917" t="str">
            <v>YEC7315132Baklampa</v>
          </cell>
          <cell r="C1917" t="str">
            <v>YEC7315132</v>
          </cell>
          <cell r="D1917">
            <v>2023</v>
          </cell>
          <cell r="E1917">
            <v>30</v>
          </cell>
          <cell r="F1917" t="str">
            <v>0300</v>
          </cell>
          <cell r="G1917" t="str">
            <v>H006</v>
          </cell>
          <cell r="H1917" t="str">
            <v>Light, Rear</v>
          </cell>
          <cell r="I1917" t="str">
            <v>Baklampa</v>
          </cell>
          <cell r="K1917" t="str">
            <v>C8015216</v>
          </cell>
          <cell r="L1917" t="str">
            <v>BSP?</v>
          </cell>
        </row>
        <row r="1918">
          <cell r="B1918" t="str">
            <v>YEC7315132Låssats</v>
          </cell>
          <cell r="C1918" t="str">
            <v>YEC7315132</v>
          </cell>
          <cell r="D1918">
            <v>2023</v>
          </cell>
          <cell r="E1918">
            <v>31</v>
          </cell>
          <cell r="F1918" t="str">
            <v>0310</v>
          </cell>
          <cell r="G1918" t="str">
            <v>H007</v>
          </cell>
          <cell r="H1918" t="str">
            <v>Lock</v>
          </cell>
          <cell r="I1918" t="str">
            <v>Låssats</v>
          </cell>
          <cell r="K1918" t="str">
            <v>C8405102</v>
          </cell>
          <cell r="L1918" t="str">
            <v>C8405102</v>
          </cell>
        </row>
        <row r="1919">
          <cell r="B1919" t="str">
            <v>YEC7315132Stöd</v>
          </cell>
          <cell r="C1919" t="str">
            <v>YEC7315132</v>
          </cell>
          <cell r="D1919">
            <v>2023</v>
          </cell>
          <cell r="E1919">
            <v>32</v>
          </cell>
          <cell r="F1919" t="str">
            <v>0320</v>
          </cell>
          <cell r="G1919" t="str">
            <v>H008</v>
          </cell>
          <cell r="H1919" t="str">
            <v>Kick stand</v>
          </cell>
          <cell r="I1919" t="str">
            <v>Stöd</v>
          </cell>
          <cell r="K1919" t="str">
            <v>C8105214</v>
          </cell>
          <cell r="L1919" t="str">
            <v>C8100036</v>
          </cell>
        </row>
        <row r="1920">
          <cell r="B1920" t="str">
            <v>YEC7315132Korg</v>
          </cell>
          <cell r="C1920" t="str">
            <v>YEC7315132</v>
          </cell>
          <cell r="D1920">
            <v>2023</v>
          </cell>
          <cell r="E1920">
            <v>33</v>
          </cell>
          <cell r="F1920" t="str">
            <v>0330</v>
          </cell>
          <cell r="G1920" t="str">
            <v>H009</v>
          </cell>
          <cell r="H1920" t="str">
            <v>Basket / Fr carrier</v>
          </cell>
          <cell r="I1920" t="str">
            <v>Korg</v>
          </cell>
          <cell r="K1920" t="str">
            <v>EMPTY</v>
          </cell>
          <cell r="L1920" t="e">
            <v>#N/A</v>
          </cell>
        </row>
        <row r="1921">
          <cell r="B1921" t="str">
            <v>YEC7315132Pedaler</v>
          </cell>
          <cell r="C1921" t="str">
            <v>YEC7315132</v>
          </cell>
          <cell r="D1921">
            <v>2023</v>
          </cell>
          <cell r="E1921">
            <v>34</v>
          </cell>
          <cell r="F1921" t="str">
            <v>0340</v>
          </cell>
          <cell r="G1921" t="str">
            <v>E005</v>
          </cell>
          <cell r="H1921" t="str">
            <v xml:space="preserve">Pedal </v>
          </cell>
          <cell r="I1921" t="str">
            <v>Pedaler</v>
          </cell>
          <cell r="J1921" t="str">
            <v>C3505317 STANDARD BK/GR9/16"</v>
          </cell>
          <cell r="K1921" t="str">
            <v>C3505321</v>
          </cell>
          <cell r="L1921" t="str">
            <v>C3500117</v>
          </cell>
        </row>
        <row r="1922">
          <cell r="B1922" t="str">
            <v>YEC7315132Motor</v>
          </cell>
          <cell r="C1922" t="str">
            <v>YEC7315132</v>
          </cell>
          <cell r="D1922">
            <v>2023</v>
          </cell>
          <cell r="E1922">
            <v>35</v>
          </cell>
          <cell r="F1922" t="str">
            <v>0350</v>
          </cell>
          <cell r="G1922" t="str">
            <v>J001</v>
          </cell>
          <cell r="H1922" t="str">
            <v>DRIVE UNIT:</v>
          </cell>
          <cell r="I1922" t="str">
            <v>Motor</v>
          </cell>
          <cell r="K1922" t="str">
            <v>C8705250-01</v>
          </cell>
          <cell r="L1922" t="str">
            <v>Kontakta BOSCH</v>
          </cell>
        </row>
        <row r="1923">
          <cell r="B1923" t="str">
            <v>YEC7315132Display</v>
          </cell>
          <cell r="C1923" t="str">
            <v>YEC7315132</v>
          </cell>
          <cell r="D1923">
            <v>2023</v>
          </cell>
          <cell r="E1923">
            <v>36</v>
          </cell>
          <cell r="F1923" t="str">
            <v>0360</v>
          </cell>
          <cell r="G1923" t="str">
            <v>J004</v>
          </cell>
          <cell r="H1923" t="str">
            <v>DISPLAY:</v>
          </cell>
          <cell r="I1923" t="str">
            <v>Display</v>
          </cell>
          <cell r="K1923" t="str">
            <v>C8705229-80</v>
          </cell>
          <cell r="L1923" t="str">
            <v>Kontakta BOSCH / INTUVIA</v>
          </cell>
        </row>
        <row r="1924">
          <cell r="B1924" t="str">
            <v>YEC7315132EB-Bus kabel</v>
          </cell>
          <cell r="C1924" t="str">
            <v>YEC7315132</v>
          </cell>
          <cell r="D1924">
            <v>2023</v>
          </cell>
          <cell r="E1924">
            <v>37</v>
          </cell>
          <cell r="F1924" t="str">
            <v>0370</v>
          </cell>
          <cell r="G1924" t="str">
            <v>J005</v>
          </cell>
          <cell r="H1924" t="str">
            <v>EB-BUS CABLE:</v>
          </cell>
          <cell r="I1924" t="str">
            <v>EB-Bus kabel</v>
          </cell>
          <cell r="K1924" t="str">
            <v>C8705229-41G</v>
          </cell>
          <cell r="L1924" t="str">
            <v>Kontakta BOSCH</v>
          </cell>
        </row>
        <row r="1925">
          <cell r="B1925" t="str">
            <v>YEC7315132Motorkabel</v>
          </cell>
          <cell r="C1925" t="str">
            <v>YEC7315132</v>
          </cell>
          <cell r="D1925">
            <v>2023</v>
          </cell>
          <cell r="E1925">
            <v>38</v>
          </cell>
          <cell r="F1925" t="str">
            <v>0380</v>
          </cell>
          <cell r="G1925" t="str">
            <v>J006</v>
          </cell>
          <cell r="H1925" t="str">
            <v>POWER CABLE:</v>
          </cell>
          <cell r="I1925" t="str">
            <v>Motorkabel</v>
          </cell>
          <cell r="K1925" t="str">
            <v>BOSCH</v>
          </cell>
          <cell r="L1925" t="str">
            <v>Kontakta BOSCH</v>
          </cell>
        </row>
        <row r="1926">
          <cell r="B1926" t="str">
            <v>YEC7315132Kabel framlampa</v>
          </cell>
          <cell r="C1926" t="str">
            <v>YEC7315132</v>
          </cell>
          <cell r="D1926">
            <v>2023</v>
          </cell>
          <cell r="E1926">
            <v>39</v>
          </cell>
          <cell r="F1926" t="str">
            <v>0390</v>
          </cell>
          <cell r="G1926" t="str">
            <v>J007</v>
          </cell>
          <cell r="H1926" t="str">
            <v>F. LIGHT CABLE:</v>
          </cell>
          <cell r="I1926" t="str">
            <v>Kabel framlampa</v>
          </cell>
          <cell r="K1926" t="str">
            <v>C8705229-59</v>
          </cell>
          <cell r="L1926" t="str">
            <v>Kontakta BOSCH</v>
          </cell>
        </row>
        <row r="1927">
          <cell r="B1927" t="str">
            <v>YEC7315132Kabel baklampa</v>
          </cell>
          <cell r="C1927" t="str">
            <v>YEC7315132</v>
          </cell>
          <cell r="D1927">
            <v>2023</v>
          </cell>
          <cell r="E1927">
            <v>40</v>
          </cell>
          <cell r="F1927" t="str">
            <v>0400</v>
          </cell>
          <cell r="G1927" t="str">
            <v>J008</v>
          </cell>
          <cell r="H1927" t="str">
            <v>R. LIGHT CABLE:</v>
          </cell>
          <cell r="I1927" t="str">
            <v>Kabel baklampa</v>
          </cell>
          <cell r="J1927" t="str">
            <v>Included in the battery</v>
          </cell>
          <cell r="K1927" t="str">
            <v>C8705229-65</v>
          </cell>
          <cell r="L1927" t="str">
            <v>Kontakta BOSCH</v>
          </cell>
        </row>
        <row r="1928">
          <cell r="B1928" t="str">
            <v>YEC7315132Hastighetssensor</v>
          </cell>
          <cell r="C1928" t="str">
            <v>YEC7315132</v>
          </cell>
          <cell r="D1928">
            <v>2023</v>
          </cell>
          <cell r="E1928">
            <v>41</v>
          </cell>
          <cell r="F1928" t="str">
            <v>0410</v>
          </cell>
          <cell r="G1928" t="str">
            <v>J009</v>
          </cell>
          <cell r="H1928" t="str">
            <v>SPEED SENSOR:</v>
          </cell>
          <cell r="I1928" t="str">
            <v>Hastighetssensor</v>
          </cell>
          <cell r="J1928" t="str">
            <v>C8705068-1-04-11, DETECTING WHEEL RPM, CABLE LENGTH:70mm</v>
          </cell>
          <cell r="K1928" t="str">
            <v>C8705229-49</v>
          </cell>
          <cell r="L1928" t="str">
            <v>Kontakta BOSCH</v>
          </cell>
        </row>
        <row r="1929">
          <cell r="B1929" t="str">
            <v>YEC7315132Batteri</v>
          </cell>
          <cell r="C1929" t="str">
            <v>YEC7315132</v>
          </cell>
          <cell r="D1929">
            <v>2023</v>
          </cell>
          <cell r="E1929">
            <v>42</v>
          </cell>
          <cell r="F1929" t="str">
            <v>0420</v>
          </cell>
          <cell r="G1929" t="str">
            <v>J002</v>
          </cell>
          <cell r="H1929" t="str">
            <v>BATTERY:</v>
          </cell>
          <cell r="I1929" t="str">
            <v>Batteri</v>
          </cell>
          <cell r="K1929" t="str">
            <v>C8705229-03-500</v>
          </cell>
          <cell r="L1929" t="str">
            <v>Kontakta BOSCH / POWER TUBE 500W liggande</v>
          </cell>
        </row>
        <row r="1930">
          <cell r="B1930" t="str">
            <v>YEC7315132Batterihållare</v>
          </cell>
          <cell r="C1930" t="str">
            <v>YEC7315132</v>
          </cell>
          <cell r="D1930">
            <v>2023</v>
          </cell>
          <cell r="E1930">
            <v>43</v>
          </cell>
          <cell r="F1930" t="str">
            <v>0430</v>
          </cell>
          <cell r="G1930" t="str">
            <v>J003</v>
          </cell>
          <cell r="H1930" t="str">
            <v>BATTERY HOLDER/Slider</v>
          </cell>
          <cell r="I1930" t="str">
            <v>Batterihållare</v>
          </cell>
          <cell r="K1930" t="str">
            <v>C8705229-51</v>
          </cell>
          <cell r="L1930" t="str">
            <v>Kontakta BOSCH</v>
          </cell>
        </row>
        <row r="1931">
          <cell r="B1931" t="str">
            <v>YEC7315132Batteriladdare</v>
          </cell>
          <cell r="C1931" t="str">
            <v>YEC7315132</v>
          </cell>
          <cell r="D1931">
            <v>2023</v>
          </cell>
          <cell r="E1931">
            <v>44</v>
          </cell>
          <cell r="F1931" t="str">
            <v>0440</v>
          </cell>
          <cell r="G1931" t="str">
            <v>J010</v>
          </cell>
          <cell r="H1931" t="str">
            <v>CHARGER:</v>
          </cell>
          <cell r="I1931" t="str">
            <v>Batteriladdare</v>
          </cell>
          <cell r="J1931" t="str">
            <v>C8705058-02, (CHARGER 2A    # NO:CZ2AG2JE7)  CHARGER FOR PHYLION BATTERY UART</v>
          </cell>
          <cell r="K1931" t="str">
            <v>C8705229-33</v>
          </cell>
          <cell r="L1931" t="str">
            <v>Kontakta BOSCH</v>
          </cell>
        </row>
        <row r="1932">
          <cell r="B1932" t="str">
            <v>YEC7315132Kontrollbox</v>
          </cell>
          <cell r="C1932" t="str">
            <v>YEC7315132</v>
          </cell>
          <cell r="D1932">
            <v>2023</v>
          </cell>
          <cell r="E1932">
            <v>45</v>
          </cell>
          <cell r="F1932" t="str">
            <v>0450</v>
          </cell>
          <cell r="G1932" t="str">
            <v>J011</v>
          </cell>
          <cell r="H1932" t="str">
            <v>Controller</v>
          </cell>
          <cell r="I1932" t="str">
            <v>Kontrollbox</v>
          </cell>
          <cell r="J1932" t="str">
            <v>included into the motor</v>
          </cell>
          <cell r="K1932" t="str">
            <v>BOSCH</v>
          </cell>
          <cell r="L1932" t="str">
            <v>Kontakta BOSCH</v>
          </cell>
        </row>
        <row r="1933">
          <cell r="B1933" t="str">
            <v>YEC7315132Växelöra</v>
          </cell>
          <cell r="C1933" t="str">
            <v>YEC7315132</v>
          </cell>
          <cell r="D1933">
            <v>2023</v>
          </cell>
          <cell r="E1933">
            <v>46</v>
          </cell>
          <cell r="F1933" t="str">
            <v>0460</v>
          </cell>
          <cell r="G1933" t="str">
            <v>D005</v>
          </cell>
          <cell r="H1933" t="str">
            <v>Gear hanger</v>
          </cell>
          <cell r="I1933" t="str">
            <v>Växelöra</v>
          </cell>
          <cell r="K1933" t="str">
            <v>C-52-0000146</v>
          </cell>
          <cell r="L1933" t="str">
            <v>C1350175</v>
          </cell>
        </row>
        <row r="1934">
          <cell r="B1934" t="str">
            <v>YEC7315532RAM</v>
          </cell>
          <cell r="C1934" t="str">
            <v>YEC7315532</v>
          </cell>
          <cell r="D1934">
            <v>2023</v>
          </cell>
          <cell r="E1934">
            <v>1</v>
          </cell>
          <cell r="F1934" t="str">
            <v>0010</v>
          </cell>
          <cell r="G1934" t="str">
            <v>A001</v>
          </cell>
          <cell r="H1934" t="str">
            <v>PAINTED FRAME</v>
          </cell>
          <cell r="I1934" t="str">
            <v>RAM</v>
          </cell>
          <cell r="K1934" t="str">
            <v>C1308057-550</v>
          </cell>
          <cell r="L1934" t="e">
            <v>#N/A</v>
          </cell>
        </row>
        <row r="1935">
          <cell r="B1935" t="str">
            <v>YEC7315532Framgaffel</v>
          </cell>
          <cell r="C1935" t="str">
            <v>YEC7315532</v>
          </cell>
          <cell r="D1935">
            <v>2023</v>
          </cell>
          <cell r="E1935">
            <v>2</v>
          </cell>
          <cell r="F1935" t="str">
            <v>0020</v>
          </cell>
          <cell r="G1935" t="str">
            <v>A002</v>
          </cell>
          <cell r="H1935" t="str">
            <v>PAINTED FORK</v>
          </cell>
          <cell r="I1935" t="str">
            <v>Framgaffel</v>
          </cell>
          <cell r="J1935" t="str">
            <v>C1605443-193 FF 28 ST 1"1/8 Bi 30 37 w hole</v>
          </cell>
          <cell r="K1935" t="str">
            <v>C1625381-230-BK</v>
          </cell>
          <cell r="L1935" t="e">
            <v>#N/A</v>
          </cell>
        </row>
        <row r="1936">
          <cell r="B1936" t="str">
            <v>YEC7315532Styrlager</v>
          </cell>
          <cell r="C1936" t="str">
            <v>YEC7315532</v>
          </cell>
          <cell r="D1936">
            <v>2023</v>
          </cell>
          <cell r="E1936">
            <v>3</v>
          </cell>
          <cell r="F1936" t="str">
            <v>0030</v>
          </cell>
          <cell r="G1936" t="str">
            <v>B001</v>
          </cell>
          <cell r="H1936" t="str">
            <v>Head Set</v>
          </cell>
          <cell r="I1936" t="str">
            <v>Styrlager</v>
          </cell>
          <cell r="J1936" t="str">
            <v>C2105002 VP-MH305C SEMI INTEGR, ED BLACK O/S  SH = 20mm</v>
          </cell>
          <cell r="K1936" t="str">
            <v>C2105318</v>
          </cell>
          <cell r="L1936" t="str">
            <v>C2105318</v>
          </cell>
        </row>
        <row r="1937">
          <cell r="B1937" t="str">
            <v xml:space="preserve">YEC7315532Styrstam </v>
          </cell>
          <cell r="C1937" t="str">
            <v>YEC7315532</v>
          </cell>
          <cell r="D1937">
            <v>2023</v>
          </cell>
          <cell r="E1937">
            <v>4</v>
          </cell>
          <cell r="F1937" t="str">
            <v>0040</v>
          </cell>
          <cell r="G1937" t="str">
            <v>B002</v>
          </cell>
          <cell r="H1937" t="str">
            <v>Handlebar Stem</v>
          </cell>
          <cell r="I1937" t="str">
            <v xml:space="preserve">Styrstam </v>
          </cell>
          <cell r="J1937" t="str">
            <v>C2205360-090 H/L 25.4X90/130 MTS-AD2 HIGH POL</v>
          </cell>
          <cell r="K1937" t="str">
            <v>C2205614-065</v>
          </cell>
          <cell r="L1937" t="str">
            <v>C2205614-065</v>
          </cell>
        </row>
        <row r="1938">
          <cell r="B1938" t="str">
            <v>YEC7315532Styre</v>
          </cell>
          <cell r="C1938" t="str">
            <v>YEC7315532</v>
          </cell>
          <cell r="D1938">
            <v>2023</v>
          </cell>
          <cell r="E1938">
            <v>5</v>
          </cell>
          <cell r="F1938" t="str">
            <v>0050</v>
          </cell>
          <cell r="G1938" t="str">
            <v>B003</v>
          </cell>
          <cell r="H1938" t="str">
            <v>Handelbar</v>
          </cell>
          <cell r="I1938" t="str">
            <v>Styre</v>
          </cell>
          <cell r="J1938" t="str">
            <v xml:space="preserve">C2305480 HB ALsvhp 600 25.4 2.6 NR-AL29  </v>
          </cell>
          <cell r="K1938" t="str">
            <v>C2305990</v>
          </cell>
          <cell r="L1938" t="str">
            <v>C2300249</v>
          </cell>
        </row>
        <row r="1939">
          <cell r="B1939" t="str">
            <v>YEC7315532Bromsgrepp H</v>
          </cell>
          <cell r="C1939" t="str">
            <v>YEC7315532</v>
          </cell>
          <cell r="D1939">
            <v>2023</v>
          </cell>
          <cell r="E1939">
            <v>6</v>
          </cell>
          <cell r="F1939" t="str">
            <v>0060</v>
          </cell>
          <cell r="G1939" t="str">
            <v>C002</v>
          </cell>
          <cell r="H1939" t="str">
            <v>Brake Lever R</v>
          </cell>
          <cell r="I1939" t="str">
            <v>Bromsgrepp H</v>
          </cell>
          <cell r="K1939" t="str">
            <v>Shimano</v>
          </cell>
          <cell r="L1939" t="str">
            <v>Kontakta SHIMANO</v>
          </cell>
        </row>
        <row r="1940">
          <cell r="B1940" t="str">
            <v>YEC7315532Bromsgrepp V</v>
          </cell>
          <cell r="C1940" t="str">
            <v>YEC7315532</v>
          </cell>
          <cell r="D1940">
            <v>2023</v>
          </cell>
          <cell r="E1940">
            <v>7</v>
          </cell>
          <cell r="F1940" t="str">
            <v>0070</v>
          </cell>
          <cell r="G1940" t="str">
            <v>C001</v>
          </cell>
          <cell r="H1940" t="str">
            <v>Brake Lever L</v>
          </cell>
          <cell r="I1940" t="str">
            <v>Bromsgrepp V</v>
          </cell>
          <cell r="J1940" t="str">
            <v>C6505049 BLL ALsvPLbk VB U 4F BL39AP</v>
          </cell>
          <cell r="K1940" t="str">
            <v>Shimano</v>
          </cell>
          <cell r="L1940" t="str">
            <v>Kontakta SHIMANO</v>
          </cell>
        </row>
        <row r="1941">
          <cell r="B1941" t="str">
            <v>YEC7315532Växelreglage H</v>
          </cell>
          <cell r="C1941" t="str">
            <v>YEC7315532</v>
          </cell>
          <cell r="D1941">
            <v>2023</v>
          </cell>
          <cell r="E1941">
            <v>8</v>
          </cell>
          <cell r="F1941" t="str">
            <v>0080</v>
          </cell>
          <cell r="G1941" t="str">
            <v>D002</v>
          </cell>
          <cell r="H1941" t="str">
            <v>Shift Lever R</v>
          </cell>
          <cell r="I1941" t="str">
            <v>Växelreglage H</v>
          </cell>
          <cell r="J1941" t="str">
            <v>C5105092 SHIFT LEVER, SL-C3000-7, NEXUS, REVO SHIFTER, 2320MM INNER, W/O OUTER FOR CJ-NX40(FOR SCANDINAVIAN), BLACK, BULK</v>
          </cell>
          <cell r="K1941" t="str">
            <v>KSLM8130RA</v>
          </cell>
          <cell r="L1941" t="str">
            <v>Kontakta SHIMANO</v>
          </cell>
        </row>
        <row r="1942">
          <cell r="B1942" t="str">
            <v>YEC7315532Växelreglage V</v>
          </cell>
          <cell r="C1942" t="str">
            <v>YEC7315532</v>
          </cell>
          <cell r="D1942">
            <v>2023</v>
          </cell>
          <cell r="E1942">
            <v>9</v>
          </cell>
          <cell r="F1942" t="str">
            <v>0090</v>
          </cell>
          <cell r="G1942" t="str">
            <v>D001</v>
          </cell>
          <cell r="H1942" t="str">
            <v>Shift Lever L</v>
          </cell>
          <cell r="I1942" t="str">
            <v>Växelreglage V</v>
          </cell>
          <cell r="L1942" t="e">
            <v>#N/A</v>
          </cell>
        </row>
        <row r="1943">
          <cell r="B1943" t="str">
            <v>YEC7315532Handtag par</v>
          </cell>
          <cell r="C1943" t="str">
            <v>YEC7315532</v>
          </cell>
          <cell r="D1943">
            <v>2023</v>
          </cell>
          <cell r="E1943">
            <v>10</v>
          </cell>
          <cell r="F1943" t="str">
            <v>0100</v>
          </cell>
          <cell r="G1943" t="str">
            <v>B004</v>
          </cell>
          <cell r="H1943" t="str">
            <v>Grip R</v>
          </cell>
          <cell r="I1943" t="str">
            <v>Handtag par</v>
          </cell>
          <cell r="J1943" t="str">
            <v xml:space="preserve">C2505484  HERRMANS 84A ERGO TPE 90MM  </v>
          </cell>
          <cell r="K1943" t="str">
            <v>C2505677</v>
          </cell>
          <cell r="L1943" t="str">
            <v>C2500164</v>
          </cell>
        </row>
        <row r="1944">
          <cell r="B1944" t="str">
            <v>YEC7315532Frambroms</v>
          </cell>
          <cell r="C1944" t="str">
            <v>YEC7315532</v>
          </cell>
          <cell r="D1944">
            <v>2023</v>
          </cell>
          <cell r="E1944">
            <v>11</v>
          </cell>
          <cell r="F1944" t="str">
            <v>0110</v>
          </cell>
          <cell r="G1944" t="str">
            <v>C003</v>
          </cell>
          <cell r="H1944" t="str">
            <v xml:space="preserve">Brake front </v>
          </cell>
          <cell r="I1944" t="str">
            <v>Frambroms</v>
          </cell>
          <cell r="K1944" t="str">
            <v>AMT201KLF9RX085</v>
          </cell>
          <cell r="L1944" t="str">
            <v>Kontakta SHIMANO</v>
          </cell>
        </row>
        <row r="1945">
          <cell r="B1945" t="str">
            <v>YEC7315532Bakbroms</v>
          </cell>
          <cell r="C1945" t="str">
            <v>YEC7315532</v>
          </cell>
          <cell r="D1945">
            <v>2023</v>
          </cell>
          <cell r="E1945">
            <v>12</v>
          </cell>
          <cell r="F1945" t="str">
            <v>0120</v>
          </cell>
          <cell r="G1945" t="str">
            <v>C004</v>
          </cell>
          <cell r="H1945" t="str">
            <v>Brake rear</v>
          </cell>
          <cell r="I1945" t="str">
            <v>Bakbroms</v>
          </cell>
          <cell r="K1945" t="str">
            <v>AMT201JRRXRX155</v>
          </cell>
          <cell r="L1945" t="str">
            <v>Kontakta SHIMANO</v>
          </cell>
        </row>
        <row r="1946">
          <cell r="B1946" t="str">
            <v>YEC7315532Vevlager</v>
          </cell>
          <cell r="C1946" t="str">
            <v>YEC7315532</v>
          </cell>
          <cell r="D1946">
            <v>2023</v>
          </cell>
          <cell r="E1946">
            <v>13</v>
          </cell>
          <cell r="F1946" t="str">
            <v>0130</v>
          </cell>
          <cell r="G1946" t="str">
            <v>E001</v>
          </cell>
          <cell r="H1946" t="str">
            <v xml:space="preserve">BB-set </v>
          </cell>
          <cell r="I1946" t="str">
            <v>Vevlager</v>
          </cell>
          <cell r="K1946" t="str">
            <v>Ingår i motorn</v>
          </cell>
          <cell r="L1946" t="str">
            <v>Ingår i motorn</v>
          </cell>
        </row>
        <row r="1947">
          <cell r="B1947" t="str">
            <v>YEC7315532Vevparti</v>
          </cell>
          <cell r="C1947" t="str">
            <v>YEC7315532</v>
          </cell>
          <cell r="D1947">
            <v>2023</v>
          </cell>
          <cell r="E1947">
            <v>14</v>
          </cell>
          <cell r="F1947" t="str">
            <v>0140</v>
          </cell>
          <cell r="G1947" t="str">
            <v>E002</v>
          </cell>
          <cell r="H1947" t="str">
            <v>Front Chainwheel</v>
          </cell>
          <cell r="I1947" t="str">
            <v>Vevparti</v>
          </cell>
          <cell r="J1947" t="str">
            <v>Bosch</v>
          </cell>
          <cell r="K1947" t="str">
            <v>C3305873-170-BK</v>
          </cell>
          <cell r="L1947" t="str">
            <v>C3305873-170-BK</v>
          </cell>
        </row>
        <row r="1948">
          <cell r="B1948" t="str">
            <v>YEC7315532Kedjeskydd</v>
          </cell>
          <cell r="C1948" t="str">
            <v>YEC7315532</v>
          </cell>
          <cell r="D1948">
            <v>2023</v>
          </cell>
          <cell r="E1948">
            <v>15</v>
          </cell>
          <cell r="F1948" t="str">
            <v>0150</v>
          </cell>
          <cell r="G1948" t="str">
            <v>H001</v>
          </cell>
          <cell r="H1948" t="str">
            <v>Chain guard</v>
          </cell>
          <cell r="I1948" t="str">
            <v>Kedjeskydd</v>
          </cell>
          <cell r="K1948" t="str">
            <v>C8305582-BK</v>
          </cell>
          <cell r="L1948" t="str">
            <v>C8305582-BK</v>
          </cell>
        </row>
        <row r="1949">
          <cell r="B1949" t="str">
            <v>YEC7315532Kedjeskyddsfäste</v>
          </cell>
          <cell r="C1949" t="str">
            <v>YEC7315532</v>
          </cell>
          <cell r="D1949">
            <v>2023</v>
          </cell>
          <cell r="E1949">
            <v>16</v>
          </cell>
          <cell r="F1949" t="str">
            <v>0160</v>
          </cell>
          <cell r="G1949" t="str">
            <v>H002</v>
          </cell>
          <cell r="H1949" t="str">
            <v>Chain guard bracket</v>
          </cell>
          <cell r="I1949" t="str">
            <v>Kedjeskyddsfäste</v>
          </cell>
          <cell r="K1949" t="str">
            <v>C8305789</v>
          </cell>
          <cell r="L1949" t="str">
            <v>BSP?</v>
          </cell>
        </row>
        <row r="1950">
          <cell r="B1950" t="str">
            <v>YEC7315532Framväxel</v>
          </cell>
          <cell r="C1950" t="str">
            <v>YEC7315532</v>
          </cell>
          <cell r="D1950">
            <v>2023</v>
          </cell>
          <cell r="E1950">
            <v>17</v>
          </cell>
          <cell r="F1950" t="str">
            <v>0170</v>
          </cell>
          <cell r="G1950" t="str">
            <v>D003</v>
          </cell>
          <cell r="H1950" t="str">
            <v>Front Derailleur</v>
          </cell>
          <cell r="I1950" t="str">
            <v>Framväxel</v>
          </cell>
          <cell r="K1950" t="str">
            <v xml:space="preserve"> </v>
          </cell>
          <cell r="L1950" t="e">
            <v>#N/A</v>
          </cell>
        </row>
        <row r="1951">
          <cell r="B1951" t="str">
            <v>YEC7315532Bakväxel</v>
          </cell>
          <cell r="C1951" t="str">
            <v>YEC7315532</v>
          </cell>
          <cell r="D1951">
            <v>2023</v>
          </cell>
          <cell r="E1951">
            <v>18</v>
          </cell>
          <cell r="F1951" t="str">
            <v>0180</v>
          </cell>
          <cell r="G1951" t="str">
            <v>D004</v>
          </cell>
          <cell r="H1951" t="str">
            <v>Rear Derailleur</v>
          </cell>
          <cell r="I1951" t="str">
            <v>Bakväxel</v>
          </cell>
          <cell r="K1951" t="str">
            <v>KRDM8130SGS</v>
          </cell>
          <cell r="L1951" t="str">
            <v>Kontakta SHIMANO</v>
          </cell>
        </row>
        <row r="1952">
          <cell r="B1952" t="str">
            <v>YEC7315532Kedja</v>
          </cell>
          <cell r="C1952" t="str">
            <v>YEC7315532</v>
          </cell>
          <cell r="D1952">
            <v>2023</v>
          </cell>
          <cell r="E1952">
            <v>19</v>
          </cell>
          <cell r="F1952" t="str">
            <v>0190</v>
          </cell>
          <cell r="G1952" t="str">
            <v>E003</v>
          </cell>
          <cell r="H1952" t="str">
            <v xml:space="preserve">Chain </v>
          </cell>
          <cell r="I1952" t="str">
            <v>Kedja</v>
          </cell>
          <cell r="J1952" t="str">
            <v>C3405041-104  + link CHA 1S 105L RB Z610HXRB   KMC</v>
          </cell>
          <cell r="K1952" t="str">
            <v>KCNLG500120E</v>
          </cell>
          <cell r="L1952" t="str">
            <v>Kontakta SHIMANO</v>
          </cell>
        </row>
        <row r="1953">
          <cell r="B1953" t="str">
            <v>YEC7315532Kassett</v>
          </cell>
          <cell r="C1953" t="str">
            <v>YEC7315532</v>
          </cell>
          <cell r="D1953">
            <v>2023</v>
          </cell>
          <cell r="E1953">
            <v>20</v>
          </cell>
          <cell r="F1953" t="str">
            <v>0200</v>
          </cell>
          <cell r="G1953" t="str">
            <v>E004</v>
          </cell>
          <cell r="H1953" t="str">
            <v>Cassette Sprocket</v>
          </cell>
          <cell r="I1953" t="str">
            <v>Kassett</v>
          </cell>
          <cell r="J1953" t="str">
            <v>ASMGEAR20SU SPT SC20sv3/32" (INTERNAL HUB)</v>
          </cell>
          <cell r="K1953" t="str">
            <v>KCSM510011142</v>
          </cell>
          <cell r="L1953" t="str">
            <v>Kontakta SHIMANO</v>
          </cell>
        </row>
        <row r="1954">
          <cell r="B1954" t="str">
            <v>YEC7315532Framhjul</v>
          </cell>
          <cell r="C1954" t="str">
            <v>YEC7315532</v>
          </cell>
          <cell r="D1954">
            <v>2023</v>
          </cell>
          <cell r="E1954">
            <v>21</v>
          </cell>
          <cell r="F1954" t="str">
            <v>0210</v>
          </cell>
          <cell r="G1954" t="str">
            <v>F001</v>
          </cell>
          <cell r="H1954" t="str">
            <v>Front hub</v>
          </cell>
          <cell r="I1954" t="str">
            <v>Framhjul</v>
          </cell>
          <cell r="J1954" t="str">
            <v xml:space="preserve">C4305002 HUB FRONT ALLOY SOLID AXLE 36H </v>
          </cell>
          <cell r="K1954" t="str">
            <v>C4305196</v>
          </cell>
          <cell r="L1954" t="str">
            <v>C4100337</v>
          </cell>
        </row>
        <row r="1955">
          <cell r="B1955" t="str">
            <v>YEC7315532Bakhjul</v>
          </cell>
          <cell r="C1955" t="str">
            <v>YEC7315532</v>
          </cell>
          <cell r="D1955">
            <v>2023</v>
          </cell>
          <cell r="E1955">
            <v>22</v>
          </cell>
          <cell r="F1955" t="str">
            <v>0220</v>
          </cell>
          <cell r="G1955" t="str">
            <v>F002</v>
          </cell>
          <cell r="H1955" t="str">
            <v>Rear hub</v>
          </cell>
          <cell r="I1955" t="str">
            <v>Bakhjul</v>
          </cell>
          <cell r="J1955" t="str">
            <v>ASGC30007CADXR (ASG7C30ADXR) HBRcb 36 H SILVER DX</v>
          </cell>
          <cell r="K1955" t="str">
            <v>C4405349</v>
          </cell>
          <cell r="L1955" t="str">
            <v>C4200298</v>
          </cell>
        </row>
        <row r="1956">
          <cell r="B1956" t="str">
            <v>YEC7315532Däck</v>
          </cell>
          <cell r="C1956" t="str">
            <v>YEC7315532</v>
          </cell>
          <cell r="D1956">
            <v>2023</v>
          </cell>
          <cell r="E1956">
            <v>23</v>
          </cell>
          <cell r="F1956" t="str">
            <v>0230</v>
          </cell>
          <cell r="G1956" t="str">
            <v>F003</v>
          </cell>
          <cell r="H1956" t="str">
            <v>Tire</v>
          </cell>
          <cell r="I1956" t="str">
            <v>Däck</v>
          </cell>
          <cell r="J1956" t="str">
            <v>C4906583 44-622 PERGO Black reflex</v>
          </cell>
          <cell r="K1956" t="str">
            <v>C4906583</v>
          </cell>
          <cell r="L1956" t="str">
            <v>C4901464</v>
          </cell>
        </row>
        <row r="1957">
          <cell r="B1957" t="str">
            <v>YEC7315532Skärmar set</v>
          </cell>
          <cell r="C1957" t="str">
            <v>YEC7315532</v>
          </cell>
          <cell r="D1957">
            <v>2023</v>
          </cell>
          <cell r="E1957">
            <v>24</v>
          </cell>
          <cell r="F1957" t="str">
            <v>0240</v>
          </cell>
          <cell r="G1957" t="str">
            <v>H003</v>
          </cell>
          <cell r="H1957" t="str">
            <v xml:space="preserve">Mudguard front   </v>
          </cell>
          <cell r="I1957" t="str">
            <v>Skärmar set</v>
          </cell>
          <cell r="K1957" t="str">
            <v>C8256299-BK</v>
          </cell>
          <cell r="L1957" t="str">
            <v>C8256299-BK / C8256300-BK</v>
          </cell>
        </row>
        <row r="1958">
          <cell r="B1958" t="str">
            <v>YEC7315532Pakethållare</v>
          </cell>
          <cell r="C1958" t="str">
            <v>YEC7315532</v>
          </cell>
          <cell r="D1958">
            <v>2023</v>
          </cell>
          <cell r="E1958">
            <v>25</v>
          </cell>
          <cell r="F1958" t="str">
            <v>0250</v>
          </cell>
          <cell r="G1958" t="str">
            <v>H004</v>
          </cell>
          <cell r="H1958" t="str">
            <v>Carrier</v>
          </cell>
          <cell r="I1958" t="str">
            <v>Pakethållare</v>
          </cell>
          <cell r="K1958" t="str">
            <v>C8205963-BK</v>
          </cell>
          <cell r="L1958" t="str">
            <v>BSP?</v>
          </cell>
        </row>
        <row r="1959">
          <cell r="B1959" t="str">
            <v>YEC7315532Sadel</v>
          </cell>
          <cell r="C1959" t="str">
            <v>YEC7315532</v>
          </cell>
          <cell r="D1959">
            <v>2023</v>
          </cell>
          <cell r="E1959">
            <v>26</v>
          </cell>
          <cell r="F1959" t="str">
            <v>0260</v>
          </cell>
          <cell r="G1959" t="str">
            <v>G001</v>
          </cell>
          <cell r="H1959" t="str">
            <v>Saddle</v>
          </cell>
          <cell r="I1959" t="str">
            <v>Sadel</v>
          </cell>
          <cell r="K1959" t="str">
            <v>C7106330</v>
          </cell>
          <cell r="L1959" t="str">
            <v>BSP?</v>
          </cell>
        </row>
        <row r="1960">
          <cell r="B1960" t="str">
            <v>YEC7315532Sadelstolpe</v>
          </cell>
          <cell r="C1960" t="str">
            <v>YEC7315532</v>
          </cell>
          <cell r="D1960">
            <v>2023</v>
          </cell>
          <cell r="E1960">
            <v>27</v>
          </cell>
          <cell r="F1960" t="str">
            <v>0270</v>
          </cell>
          <cell r="G1960" t="str">
            <v>G002</v>
          </cell>
          <cell r="H1960" t="str">
            <v>Seatpost</v>
          </cell>
          <cell r="I1960" t="str">
            <v>Sadelstolpe</v>
          </cell>
          <cell r="K1960" t="str">
            <v>C7205554</v>
          </cell>
          <cell r="L1960" t="str">
            <v>C7200322-316</v>
          </cell>
        </row>
        <row r="1961">
          <cell r="B1961" t="str">
            <v>YEC7315532Sadelrörsklämma</v>
          </cell>
          <cell r="C1961" t="str">
            <v>YEC7315532</v>
          </cell>
          <cell r="D1961">
            <v>2023</v>
          </cell>
          <cell r="E1961">
            <v>28</v>
          </cell>
          <cell r="F1961" t="str">
            <v>0280</v>
          </cell>
          <cell r="G1961" t="str">
            <v>G003</v>
          </cell>
          <cell r="H1961" t="str">
            <v>Seat Clamp</v>
          </cell>
          <cell r="I1961" t="str">
            <v>Sadelrörsklämma</v>
          </cell>
          <cell r="K1961" t="str">
            <v>C7305138-BK</v>
          </cell>
          <cell r="L1961" t="str">
            <v>C7300027-350</v>
          </cell>
        </row>
        <row r="1962">
          <cell r="B1962" t="str">
            <v>YEC7315532Framlampa</v>
          </cell>
          <cell r="C1962" t="str">
            <v>YEC7315532</v>
          </cell>
          <cell r="D1962">
            <v>2023</v>
          </cell>
          <cell r="E1962">
            <v>29</v>
          </cell>
          <cell r="F1962" t="str">
            <v>0290</v>
          </cell>
          <cell r="G1962" t="str">
            <v>H005</v>
          </cell>
          <cell r="H1962" t="str">
            <v>Front light</v>
          </cell>
          <cell r="I1962" t="str">
            <v>Framlampa</v>
          </cell>
          <cell r="J1962" t="str">
            <v>C8025221 Front light Breeze Evo without ss bracket, Classic chrome, 0,5W LED, 15 lux, Waterproof IP44 w 65 cm cable</v>
          </cell>
          <cell r="K1962" t="str">
            <v>C8015307</v>
          </cell>
          <cell r="L1962" t="str">
            <v>C8015301</v>
          </cell>
        </row>
        <row r="1963">
          <cell r="B1963" t="str">
            <v>YEC7315532Baklampa</v>
          </cell>
          <cell r="C1963" t="str">
            <v>YEC7315532</v>
          </cell>
          <cell r="D1963">
            <v>2023</v>
          </cell>
          <cell r="E1963">
            <v>30</v>
          </cell>
          <cell r="F1963" t="str">
            <v>0300</v>
          </cell>
          <cell r="G1963" t="str">
            <v>H006</v>
          </cell>
          <cell r="H1963" t="str">
            <v>Light, Rear</v>
          </cell>
          <cell r="I1963" t="str">
            <v>Baklampa</v>
          </cell>
          <cell r="K1963" t="str">
            <v>C8015216</v>
          </cell>
          <cell r="L1963" t="str">
            <v>BSP?</v>
          </cell>
        </row>
        <row r="1964">
          <cell r="B1964" t="str">
            <v>YEC7315532Låssats</v>
          </cell>
          <cell r="C1964" t="str">
            <v>YEC7315532</v>
          </cell>
          <cell r="D1964">
            <v>2023</v>
          </cell>
          <cell r="E1964">
            <v>31</v>
          </cell>
          <cell r="F1964" t="str">
            <v>0310</v>
          </cell>
          <cell r="G1964" t="str">
            <v>H007</v>
          </cell>
          <cell r="H1964" t="str">
            <v>Lock</v>
          </cell>
          <cell r="I1964" t="str">
            <v>Låssats</v>
          </cell>
          <cell r="K1964" t="str">
            <v>C8405102</v>
          </cell>
          <cell r="L1964" t="str">
            <v>C8405102</v>
          </cell>
        </row>
        <row r="1965">
          <cell r="B1965" t="str">
            <v>YEC7315532Stöd</v>
          </cell>
          <cell r="C1965" t="str">
            <v>YEC7315532</v>
          </cell>
          <cell r="D1965">
            <v>2023</v>
          </cell>
          <cell r="E1965">
            <v>32</v>
          </cell>
          <cell r="F1965" t="str">
            <v>0320</v>
          </cell>
          <cell r="G1965" t="str">
            <v>H008</v>
          </cell>
          <cell r="H1965" t="str">
            <v>Kick stand</v>
          </cell>
          <cell r="I1965" t="str">
            <v>Stöd</v>
          </cell>
          <cell r="K1965" t="str">
            <v>C8105214</v>
          </cell>
          <cell r="L1965" t="str">
            <v>C8100036</v>
          </cell>
        </row>
        <row r="1966">
          <cell r="B1966" t="str">
            <v>YEC7315532Korg</v>
          </cell>
          <cell r="C1966" t="str">
            <v>YEC7315532</v>
          </cell>
          <cell r="D1966">
            <v>2023</v>
          </cell>
          <cell r="E1966">
            <v>33</v>
          </cell>
          <cell r="F1966" t="str">
            <v>0330</v>
          </cell>
          <cell r="G1966" t="str">
            <v>H009</v>
          </cell>
          <cell r="H1966" t="str">
            <v>Basket / Fr carrier</v>
          </cell>
          <cell r="I1966" t="str">
            <v>Korg</v>
          </cell>
          <cell r="K1966" t="str">
            <v>EMPTY</v>
          </cell>
          <cell r="L1966" t="e">
            <v>#N/A</v>
          </cell>
        </row>
        <row r="1967">
          <cell r="B1967" t="str">
            <v>YEC7315532Pedaler</v>
          </cell>
          <cell r="C1967" t="str">
            <v>YEC7315532</v>
          </cell>
          <cell r="D1967">
            <v>2023</v>
          </cell>
          <cell r="E1967">
            <v>34</v>
          </cell>
          <cell r="F1967" t="str">
            <v>0340</v>
          </cell>
          <cell r="G1967" t="str">
            <v>E005</v>
          </cell>
          <cell r="H1967" t="str">
            <v xml:space="preserve">Pedal </v>
          </cell>
          <cell r="I1967" t="str">
            <v>Pedaler</v>
          </cell>
          <cell r="J1967" t="str">
            <v>C3505317 STANDARD BK/GR9/16"</v>
          </cell>
          <cell r="K1967" t="str">
            <v>C3505321</v>
          </cell>
          <cell r="L1967" t="str">
            <v>C3500117</v>
          </cell>
        </row>
        <row r="1968">
          <cell r="B1968" t="str">
            <v>YEC7315532Motor</v>
          </cell>
          <cell r="C1968" t="str">
            <v>YEC7315532</v>
          </cell>
          <cell r="D1968">
            <v>2023</v>
          </cell>
          <cell r="E1968">
            <v>35</v>
          </cell>
          <cell r="F1968" t="str">
            <v>0350</v>
          </cell>
          <cell r="G1968" t="str">
            <v>J001</v>
          </cell>
          <cell r="H1968" t="str">
            <v>DRIVE UNIT:</v>
          </cell>
          <cell r="I1968" t="str">
            <v>Motor</v>
          </cell>
          <cell r="K1968" t="str">
            <v>C8705250-01</v>
          </cell>
          <cell r="L1968" t="str">
            <v>Kontakta BOSCH</v>
          </cell>
        </row>
        <row r="1969">
          <cell r="B1969" t="str">
            <v>YEC7315532Display</v>
          </cell>
          <cell r="C1969" t="str">
            <v>YEC7315532</v>
          </cell>
          <cell r="D1969">
            <v>2023</v>
          </cell>
          <cell r="E1969">
            <v>36</v>
          </cell>
          <cell r="F1969" t="str">
            <v>0360</v>
          </cell>
          <cell r="G1969" t="str">
            <v>J004</v>
          </cell>
          <cell r="H1969" t="str">
            <v>DISPLAY:</v>
          </cell>
          <cell r="I1969" t="str">
            <v>Display</v>
          </cell>
          <cell r="K1969" t="str">
            <v>C8705229-80</v>
          </cell>
          <cell r="L1969" t="str">
            <v>Kontakta BOSCH / INTUVIA</v>
          </cell>
        </row>
        <row r="1970">
          <cell r="B1970" t="str">
            <v>YEC7315532EB-Bus kabel</v>
          </cell>
          <cell r="C1970" t="str">
            <v>YEC7315532</v>
          </cell>
          <cell r="D1970">
            <v>2023</v>
          </cell>
          <cell r="E1970">
            <v>37</v>
          </cell>
          <cell r="F1970" t="str">
            <v>0370</v>
          </cell>
          <cell r="G1970" t="str">
            <v>J005</v>
          </cell>
          <cell r="H1970" t="str">
            <v>EB-BUS CABLE:</v>
          </cell>
          <cell r="I1970" t="str">
            <v>EB-Bus kabel</v>
          </cell>
          <cell r="K1970" t="str">
            <v>C8705229-41G</v>
          </cell>
          <cell r="L1970" t="str">
            <v>Kontakta BOSCH</v>
          </cell>
        </row>
        <row r="1971">
          <cell r="B1971" t="str">
            <v>YEC7315532Motorkabel</v>
          </cell>
          <cell r="C1971" t="str">
            <v>YEC7315532</v>
          </cell>
          <cell r="D1971">
            <v>2023</v>
          </cell>
          <cell r="E1971">
            <v>38</v>
          </cell>
          <cell r="F1971" t="str">
            <v>0380</v>
          </cell>
          <cell r="G1971" t="str">
            <v>J006</v>
          </cell>
          <cell r="H1971" t="str">
            <v>POWER CABLE:</v>
          </cell>
          <cell r="I1971" t="str">
            <v>Motorkabel</v>
          </cell>
          <cell r="K1971" t="str">
            <v>BOSCH</v>
          </cell>
          <cell r="L1971" t="str">
            <v>Kontakta BOSCH</v>
          </cell>
        </row>
        <row r="1972">
          <cell r="B1972" t="str">
            <v>YEC7315532Kabel framlampa</v>
          </cell>
          <cell r="C1972" t="str">
            <v>YEC7315532</v>
          </cell>
          <cell r="D1972">
            <v>2023</v>
          </cell>
          <cell r="E1972">
            <v>39</v>
          </cell>
          <cell r="F1972" t="str">
            <v>0390</v>
          </cell>
          <cell r="G1972" t="str">
            <v>J007</v>
          </cell>
          <cell r="H1972" t="str">
            <v>F. LIGHT CABLE:</v>
          </cell>
          <cell r="I1972" t="str">
            <v>Kabel framlampa</v>
          </cell>
          <cell r="K1972" t="str">
            <v>C8705229-59</v>
          </cell>
          <cell r="L1972" t="str">
            <v>Kontakta BOSCH</v>
          </cell>
        </row>
        <row r="1973">
          <cell r="B1973" t="str">
            <v>YEC7315532Kabel baklampa</v>
          </cell>
          <cell r="C1973" t="str">
            <v>YEC7315532</v>
          </cell>
          <cell r="D1973">
            <v>2023</v>
          </cell>
          <cell r="E1973">
            <v>40</v>
          </cell>
          <cell r="F1973" t="str">
            <v>0400</v>
          </cell>
          <cell r="G1973" t="str">
            <v>J008</v>
          </cell>
          <cell r="H1973" t="str">
            <v>R. LIGHT CABLE:</v>
          </cell>
          <cell r="I1973" t="str">
            <v>Kabel baklampa</v>
          </cell>
          <cell r="J1973" t="str">
            <v>Included in the battery</v>
          </cell>
          <cell r="K1973" t="str">
            <v>C8705229-65</v>
          </cell>
          <cell r="L1973" t="str">
            <v>Kontakta BOSCH</v>
          </cell>
        </row>
        <row r="1974">
          <cell r="B1974" t="str">
            <v>YEC7315532Hastighetssensor</v>
          </cell>
          <cell r="C1974" t="str">
            <v>YEC7315532</v>
          </cell>
          <cell r="D1974">
            <v>2023</v>
          </cell>
          <cell r="E1974">
            <v>41</v>
          </cell>
          <cell r="F1974" t="str">
            <v>0410</v>
          </cell>
          <cell r="G1974" t="str">
            <v>J009</v>
          </cell>
          <cell r="H1974" t="str">
            <v>SPEED SENSOR:</v>
          </cell>
          <cell r="I1974" t="str">
            <v>Hastighetssensor</v>
          </cell>
          <cell r="J1974" t="str">
            <v>C8705068-1-04-11, DETECTING WHEEL RPM, CABLE LENGTH:70mm</v>
          </cell>
          <cell r="K1974" t="str">
            <v>C8705229-49</v>
          </cell>
          <cell r="L1974" t="str">
            <v>Kontakta BOSCH</v>
          </cell>
        </row>
        <row r="1975">
          <cell r="B1975" t="str">
            <v>YEC7315532Batteri</v>
          </cell>
          <cell r="C1975" t="str">
            <v>YEC7315532</v>
          </cell>
          <cell r="D1975">
            <v>2023</v>
          </cell>
          <cell r="E1975">
            <v>42</v>
          </cell>
          <cell r="F1975" t="str">
            <v>0420</v>
          </cell>
          <cell r="G1975" t="str">
            <v>J002</v>
          </cell>
          <cell r="H1975" t="str">
            <v>BATTERY:</v>
          </cell>
          <cell r="I1975" t="str">
            <v>Batteri</v>
          </cell>
          <cell r="K1975" t="str">
            <v>C8705229-03-500</v>
          </cell>
          <cell r="L1975" t="str">
            <v>Kontakta BOSCH / POWER TUBE 500W liggande</v>
          </cell>
        </row>
        <row r="1976">
          <cell r="B1976" t="str">
            <v>YEC7315532Batterihållare</v>
          </cell>
          <cell r="C1976" t="str">
            <v>YEC7315532</v>
          </cell>
          <cell r="D1976">
            <v>2023</v>
          </cell>
          <cell r="E1976">
            <v>43</v>
          </cell>
          <cell r="F1976" t="str">
            <v>0430</v>
          </cell>
          <cell r="G1976" t="str">
            <v>J003</v>
          </cell>
          <cell r="H1976" t="str">
            <v>BATTERY HOLDER/Slider</v>
          </cell>
          <cell r="I1976" t="str">
            <v>Batterihållare</v>
          </cell>
          <cell r="K1976" t="str">
            <v>C8705229-51</v>
          </cell>
          <cell r="L1976" t="str">
            <v>Kontakta BOSCH</v>
          </cell>
        </row>
        <row r="1977">
          <cell r="B1977" t="str">
            <v>YEC7315532Batteriladdare</v>
          </cell>
          <cell r="C1977" t="str">
            <v>YEC7315532</v>
          </cell>
          <cell r="D1977">
            <v>2023</v>
          </cell>
          <cell r="E1977">
            <v>44</v>
          </cell>
          <cell r="F1977" t="str">
            <v>0440</v>
          </cell>
          <cell r="G1977" t="str">
            <v>J010</v>
          </cell>
          <cell r="H1977" t="str">
            <v>CHARGER:</v>
          </cell>
          <cell r="I1977" t="str">
            <v>Batteriladdare</v>
          </cell>
          <cell r="J1977" t="str">
            <v>C8705058-02, (CHARGER 2A    # NO:CZ2AG2JE7)  CHARGER FOR PHYLION BATTERY UART</v>
          </cell>
          <cell r="K1977" t="str">
            <v>C8705229-33</v>
          </cell>
          <cell r="L1977" t="str">
            <v>Kontakta BOSCH</v>
          </cell>
        </row>
        <row r="1978">
          <cell r="B1978" t="str">
            <v>YEC7315532Kontrollbox</v>
          </cell>
          <cell r="C1978" t="str">
            <v>YEC7315532</v>
          </cell>
          <cell r="D1978">
            <v>2023</v>
          </cell>
          <cell r="E1978">
            <v>45</v>
          </cell>
          <cell r="F1978" t="str">
            <v>0450</v>
          </cell>
          <cell r="G1978" t="str">
            <v>J011</v>
          </cell>
          <cell r="H1978" t="str">
            <v>Controller</v>
          </cell>
          <cell r="I1978" t="str">
            <v>Kontrollbox</v>
          </cell>
          <cell r="J1978" t="str">
            <v>included into the motor</v>
          </cell>
          <cell r="K1978" t="str">
            <v>BOSCH</v>
          </cell>
          <cell r="L1978" t="str">
            <v>Kontakta BOSCH</v>
          </cell>
        </row>
        <row r="1979">
          <cell r="B1979" t="str">
            <v>YEC7315532Växelöra</v>
          </cell>
          <cell r="C1979" t="str">
            <v>YEC7315532</v>
          </cell>
          <cell r="D1979">
            <v>2023</v>
          </cell>
          <cell r="E1979">
            <v>46</v>
          </cell>
          <cell r="F1979" t="str">
            <v>0460</v>
          </cell>
          <cell r="G1979" t="str">
            <v>D005</v>
          </cell>
          <cell r="H1979" t="str">
            <v>Gear hanger</v>
          </cell>
          <cell r="I1979" t="str">
            <v>Växelöra</v>
          </cell>
          <cell r="K1979" t="str">
            <v>C-52-0000146</v>
          </cell>
          <cell r="L1979" t="str">
            <v>C1350175</v>
          </cell>
        </row>
        <row r="1980">
          <cell r="B1980" t="str">
            <v>YEC7405131RAM</v>
          </cell>
          <cell r="C1980" t="str">
            <v>YEC7405131</v>
          </cell>
          <cell r="D1980" t="str">
            <v>2018-2019</v>
          </cell>
          <cell r="E1980">
            <v>1</v>
          </cell>
          <cell r="F1980" t="str">
            <v>0010</v>
          </cell>
          <cell r="G1980" t="str">
            <v>A001</v>
          </cell>
          <cell r="H1980" t="str">
            <v>PAINTED FRAME</v>
          </cell>
          <cell r="I1980" t="str">
            <v>RAM</v>
          </cell>
          <cell r="J1980" t="str">
            <v>C7511-510-47031</v>
          </cell>
          <cell r="K1980" t="str">
            <v>C7511-510-47031</v>
          </cell>
          <cell r="L1980" t="e">
            <v>#N/A</v>
          </cell>
        </row>
        <row r="1981">
          <cell r="B1981" t="str">
            <v>YEC7405131Framgaffel</v>
          </cell>
          <cell r="C1981" t="str">
            <v>YEC7405131</v>
          </cell>
          <cell r="D1981" t="str">
            <v>2018-2019</v>
          </cell>
          <cell r="E1981">
            <v>2</v>
          </cell>
          <cell r="F1981" t="str">
            <v>0020</v>
          </cell>
          <cell r="G1981" t="str">
            <v>A002</v>
          </cell>
          <cell r="H1981" t="str">
            <v>PAINTED FORK</v>
          </cell>
          <cell r="I1981" t="str">
            <v>Framgaffel</v>
          </cell>
          <cell r="J1981" t="str">
            <v>C5440-220-74031</v>
          </cell>
          <cell r="K1981" t="str">
            <v>C5440-220-74031</v>
          </cell>
          <cell r="L1981" t="e">
            <v>#N/A</v>
          </cell>
        </row>
        <row r="1982">
          <cell r="B1982" t="str">
            <v>YEC7405131Styrlager</v>
          </cell>
          <cell r="C1982" t="str">
            <v>YEC7405131</v>
          </cell>
          <cell r="D1982" t="str">
            <v>2018-2019</v>
          </cell>
          <cell r="E1982">
            <v>3</v>
          </cell>
          <cell r="F1982" t="str">
            <v>0030</v>
          </cell>
          <cell r="G1982" t="str">
            <v>B001</v>
          </cell>
          <cell r="H1982" t="str">
            <v>Head Set</v>
          </cell>
          <cell r="I1982" t="str">
            <v>Styrlager</v>
          </cell>
          <cell r="J1982" t="str">
            <v xml:space="preserve">C2105069 HST STbk 1"18 iA 9 44  TH-N10P w/o cap, + C2105053 Black w/o graphic </v>
          </cell>
          <cell r="K1982" t="str">
            <v>C2105069</v>
          </cell>
          <cell r="L1982" t="str">
            <v>C2100160</v>
          </cell>
        </row>
        <row r="1983">
          <cell r="B1983" t="str">
            <v xml:space="preserve">YEC7405131Styrstam </v>
          </cell>
          <cell r="C1983" t="str">
            <v>YEC7405131</v>
          </cell>
          <cell r="D1983" t="str">
            <v>2018-2019</v>
          </cell>
          <cell r="E1983">
            <v>4</v>
          </cell>
          <cell r="F1983" t="str">
            <v>0040</v>
          </cell>
          <cell r="G1983" t="str">
            <v>B002</v>
          </cell>
          <cell r="H1983" t="str">
            <v>Handlebar Stem</v>
          </cell>
          <cell r="I1983" t="str">
            <v xml:space="preserve">Styrstam </v>
          </cell>
          <cell r="J1983" t="str">
            <v>Included in handlebar</v>
          </cell>
          <cell r="K1983" t="str">
            <v>C2205475-105</v>
          </cell>
          <cell r="L1983" t="str">
            <v>C2200261-105</v>
          </cell>
        </row>
        <row r="1984">
          <cell r="B1984" t="str">
            <v>YEC7405131Styre</v>
          </cell>
          <cell r="C1984" t="str">
            <v>YEC7405131</v>
          </cell>
          <cell r="D1984" t="str">
            <v>2018-2019</v>
          </cell>
          <cell r="E1984">
            <v>5</v>
          </cell>
          <cell r="F1984" t="str">
            <v>0050</v>
          </cell>
          <cell r="G1984" t="str">
            <v>B003</v>
          </cell>
          <cell r="H1984" t="str">
            <v>Handelbar</v>
          </cell>
          <cell r="I1984" t="str">
            <v>Styre</v>
          </cell>
          <cell r="J1984" t="str">
            <v xml:space="preserve">C8705068-1-26 New stem/handlebar/display </v>
          </cell>
          <cell r="K1984" t="str">
            <v>C2305990</v>
          </cell>
          <cell r="L1984" t="str">
            <v>C2300249</v>
          </cell>
        </row>
        <row r="1985">
          <cell r="B1985" t="str">
            <v>YEC7405131Bromsgrepp H</v>
          </cell>
          <cell r="C1985" t="str">
            <v>YEC7405131</v>
          </cell>
          <cell r="D1985" t="str">
            <v>2018-2019</v>
          </cell>
          <cell r="E1985">
            <v>6</v>
          </cell>
          <cell r="F1985" t="str">
            <v>0060</v>
          </cell>
          <cell r="G1985" t="str">
            <v>C002</v>
          </cell>
          <cell r="H1985" t="str">
            <v>Brake Lever R</v>
          </cell>
          <cell r="I1985" t="str">
            <v>Bromsgrepp H</v>
          </cell>
          <cell r="K1985" t="str">
            <v>Shimano</v>
          </cell>
          <cell r="L1985" t="str">
            <v>Kontakta SHIMANO</v>
          </cell>
        </row>
        <row r="1986">
          <cell r="B1986" t="str">
            <v>YEC7405131Bromsgrepp V</v>
          </cell>
          <cell r="C1986" t="str">
            <v>YEC7405131</v>
          </cell>
          <cell r="D1986" t="str">
            <v>2018-2019</v>
          </cell>
          <cell r="E1986">
            <v>7</v>
          </cell>
          <cell r="F1986" t="str">
            <v>0070</v>
          </cell>
          <cell r="G1986" t="str">
            <v>C001</v>
          </cell>
          <cell r="H1986" t="str">
            <v>Brake Lever L</v>
          </cell>
          <cell r="I1986" t="str">
            <v>Bromsgrepp V</v>
          </cell>
          <cell r="K1986" t="str">
            <v>Shimano</v>
          </cell>
          <cell r="L1986" t="str">
            <v>Kontakta SHIMANO</v>
          </cell>
        </row>
        <row r="1987">
          <cell r="B1987" t="str">
            <v>YEC7405131Växelreglage H</v>
          </cell>
          <cell r="C1987" t="str">
            <v>YEC7405131</v>
          </cell>
          <cell r="D1987" t="str">
            <v>2018-2019</v>
          </cell>
          <cell r="E1987">
            <v>8</v>
          </cell>
          <cell r="F1987" t="str">
            <v>0080</v>
          </cell>
          <cell r="G1987" t="str">
            <v>D002</v>
          </cell>
          <cell r="H1987" t="str">
            <v>Shift Lever R</v>
          </cell>
          <cell r="I1987" t="str">
            <v>Växelreglage H</v>
          </cell>
          <cell r="J1987" t="str">
            <v xml:space="preserve">KSLM6000RA
SHIFT LEVER, SL-M6000-R,  DEORE
RIGHT, REAR 10-SPEED RAPIDFIRE PLUS 2050MM W/OGD, BULK
JPY 979
</v>
          </cell>
          <cell r="K1987" t="str">
            <v>KSLM6000RA</v>
          </cell>
          <cell r="L1987" t="str">
            <v>Kontakta SHIMANO</v>
          </cell>
        </row>
        <row r="1988">
          <cell r="B1988" t="str">
            <v>YEC7405131Växelreglage V</v>
          </cell>
          <cell r="C1988" t="str">
            <v>YEC7405131</v>
          </cell>
          <cell r="D1988" t="str">
            <v>2018-2019</v>
          </cell>
          <cell r="E1988">
            <v>9</v>
          </cell>
          <cell r="F1988" t="str">
            <v>0090</v>
          </cell>
          <cell r="G1988" t="str">
            <v>D001</v>
          </cell>
          <cell r="H1988" t="str">
            <v>Shift Lever L</v>
          </cell>
          <cell r="I1988" t="str">
            <v>Växelreglage V</v>
          </cell>
          <cell r="L1988" t="e">
            <v>#N/A</v>
          </cell>
        </row>
        <row r="1989">
          <cell r="B1989" t="str">
            <v>YEC7405131Handtag par</v>
          </cell>
          <cell r="C1989" t="str">
            <v>YEC7405131</v>
          </cell>
          <cell r="D1989" t="str">
            <v>2018-2019</v>
          </cell>
          <cell r="E1989">
            <v>10</v>
          </cell>
          <cell r="F1989" t="str">
            <v>0100</v>
          </cell>
          <cell r="G1989" t="str">
            <v>B004</v>
          </cell>
          <cell r="H1989" t="str">
            <v>Grip R</v>
          </cell>
          <cell r="I1989" t="str">
            <v>Handtag par</v>
          </cell>
          <cell r="J1989" t="str">
            <v xml:space="preserve">C2505535 Herrmans CLIK R DD37  black 130mm  </v>
          </cell>
          <cell r="K1989" t="str">
            <v>C2505535</v>
          </cell>
          <cell r="L1989" t="str">
            <v>C2500188</v>
          </cell>
        </row>
        <row r="1990">
          <cell r="B1990" t="str">
            <v>YEC7405131Frambroms</v>
          </cell>
          <cell r="C1990" t="str">
            <v>YEC7405131</v>
          </cell>
          <cell r="D1990" t="str">
            <v>2018-2019</v>
          </cell>
          <cell r="E1990">
            <v>11</v>
          </cell>
          <cell r="F1990" t="str">
            <v>0110</v>
          </cell>
          <cell r="G1990" t="str">
            <v>C003</v>
          </cell>
          <cell r="H1990" t="str">
            <v xml:space="preserve">Brake front </v>
          </cell>
          <cell r="I1990" t="str">
            <v>Frambroms</v>
          </cell>
          <cell r="J1990" t="str">
            <v>AMT201JLFPRX070 DISC BRAKE ASSEMBLED SET/J-kit, BL-MT201(L), BR-MT200(F), BLACK, W/O ADAPTER, RESIN PAD(W/O FIN), 700MM HOSE(SM-BH59-SS BLACK), BULK, 10,04 USD</v>
          </cell>
          <cell r="K1990" t="str">
            <v>AMT201JLFPRX070</v>
          </cell>
          <cell r="L1990" t="str">
            <v>Kontakta SHIMANO</v>
          </cell>
        </row>
        <row r="1991">
          <cell r="B1991" t="str">
            <v>YEC7405131Bakbroms</v>
          </cell>
          <cell r="C1991" t="str">
            <v>YEC7405131</v>
          </cell>
          <cell r="D1991" t="str">
            <v>2018-2019</v>
          </cell>
          <cell r="E1991">
            <v>12</v>
          </cell>
          <cell r="F1991" t="str">
            <v>0120</v>
          </cell>
          <cell r="G1991" t="str">
            <v>C004</v>
          </cell>
          <cell r="H1991" t="str">
            <v>Brake rear</v>
          </cell>
          <cell r="I1991" t="str">
            <v>Bakbroms</v>
          </cell>
          <cell r="J1991" t="str">
            <v>AMT201JRRXRX145 DISC BRAKE ASSEMBLED SET/J-kit, BL-MT201(R), BR-MT200(R), BLACK, W/O ADAPTER, RESIN PAD(W/O FIN), 1450MM HOSE(SM-BH59-SS BLACK), BULK, 10,79 USD</v>
          </cell>
          <cell r="K1991" t="str">
            <v>AMT201JRRXRX145</v>
          </cell>
          <cell r="L1991" t="str">
            <v>Kontakta SHIMANO</v>
          </cell>
        </row>
        <row r="1992">
          <cell r="B1992" t="str">
            <v>YEC7405131Vevlager</v>
          </cell>
          <cell r="C1992" t="str">
            <v>YEC7405131</v>
          </cell>
          <cell r="D1992" t="str">
            <v>2018-2019</v>
          </cell>
          <cell r="E1992">
            <v>13</v>
          </cell>
          <cell r="F1992" t="str">
            <v>0130</v>
          </cell>
          <cell r="G1992" t="str">
            <v>E001</v>
          </cell>
          <cell r="H1992" t="str">
            <v xml:space="preserve">BB-set </v>
          </cell>
          <cell r="I1992" t="str">
            <v>Vevlager</v>
          </cell>
          <cell r="K1992" t="str">
            <v>INGÅR I MOTORN</v>
          </cell>
          <cell r="L1992" t="str">
            <v>Ingår i motorn</v>
          </cell>
        </row>
        <row r="1993">
          <cell r="B1993" t="str">
            <v>YEC7405131Vevparti</v>
          </cell>
          <cell r="C1993" t="str">
            <v>YEC7405131</v>
          </cell>
          <cell r="D1993" t="str">
            <v>2018-2019</v>
          </cell>
          <cell r="E1993">
            <v>14</v>
          </cell>
          <cell r="F1993" t="str">
            <v>0140</v>
          </cell>
          <cell r="G1993" t="str">
            <v>E002</v>
          </cell>
          <cell r="H1993" t="str">
            <v>Front Chainwheel</v>
          </cell>
          <cell r="I1993" t="str">
            <v>Vevparti</v>
          </cell>
          <cell r="J1993" t="str">
            <v>AMT201KLFPRX070</v>
          </cell>
          <cell r="K1993" t="str">
            <v>C3305776-EG</v>
          </cell>
          <cell r="L1993" t="str">
            <v>C3305776-EG</v>
          </cell>
        </row>
        <row r="1994">
          <cell r="B1994" t="str">
            <v>YEC7405131Kedjeskydd</v>
          </cell>
          <cell r="C1994" t="str">
            <v>YEC7405131</v>
          </cell>
          <cell r="D1994" t="str">
            <v>2018-2019</v>
          </cell>
          <cell r="E1994">
            <v>15</v>
          </cell>
          <cell r="F1994" t="str">
            <v>0150</v>
          </cell>
          <cell r="G1994" t="str">
            <v>H001</v>
          </cell>
          <cell r="H1994" t="str">
            <v>Chain guard</v>
          </cell>
          <cell r="I1994" t="str">
            <v>Kedjeskydd</v>
          </cell>
          <cell r="J1994" t="str">
            <v>C8305639 SKS Chainblade, C8305640 rear fixation</v>
          </cell>
          <cell r="K1994" t="str">
            <v>C8305639</v>
          </cell>
          <cell r="L1994" t="str">
            <v>C8305639</v>
          </cell>
        </row>
        <row r="1995">
          <cell r="B1995" t="str">
            <v>YEC7405131Kedjeskyddsfäste</v>
          </cell>
          <cell r="C1995" t="str">
            <v>YEC7405131</v>
          </cell>
          <cell r="D1995" t="str">
            <v>2018-2019</v>
          </cell>
          <cell r="E1995">
            <v>16</v>
          </cell>
          <cell r="F1995" t="str">
            <v>0160</v>
          </cell>
          <cell r="G1995" t="str">
            <v>H002</v>
          </cell>
          <cell r="H1995" t="str">
            <v>Chain guard bracket</v>
          </cell>
          <cell r="I1995" t="str">
            <v>Kedjeskyddsfäste</v>
          </cell>
          <cell r="J1995" t="str">
            <v>bracket for MAX included in C8305639</v>
          </cell>
          <cell r="K1995" t="str">
            <v>Ingår i kedjeskyddet</v>
          </cell>
          <cell r="L1995" t="str">
            <v>Ingår i kedjeskyddet</v>
          </cell>
        </row>
        <row r="1996">
          <cell r="B1996" t="str">
            <v>YEC7405131Framväxel</v>
          </cell>
          <cell r="C1996" t="str">
            <v>YEC7405131</v>
          </cell>
          <cell r="D1996" t="str">
            <v>2018-2019</v>
          </cell>
          <cell r="E1996">
            <v>17</v>
          </cell>
          <cell r="F1996" t="str">
            <v>0170</v>
          </cell>
          <cell r="G1996" t="str">
            <v>D003</v>
          </cell>
          <cell r="H1996" t="str">
            <v>Front Derailleur</v>
          </cell>
          <cell r="I1996" t="str">
            <v>Framväxel</v>
          </cell>
          <cell r="J1996" t="str">
            <v>w/o</v>
          </cell>
          <cell r="K1996" t="str">
            <v>EMPTY</v>
          </cell>
          <cell r="L1996" t="e">
            <v>#N/A</v>
          </cell>
        </row>
        <row r="1997">
          <cell r="B1997" t="str">
            <v>YEC7405131Bakväxel</v>
          </cell>
          <cell r="C1997" t="str">
            <v>YEC7405131</v>
          </cell>
          <cell r="D1997" t="str">
            <v>2018-2019</v>
          </cell>
          <cell r="E1997">
            <v>18</v>
          </cell>
          <cell r="F1997" t="str">
            <v>0180</v>
          </cell>
          <cell r="G1997" t="str">
            <v>D004</v>
          </cell>
          <cell r="H1997" t="str">
            <v>Rear Derailleur</v>
          </cell>
          <cell r="I1997" t="str">
            <v>Bakväxel</v>
          </cell>
          <cell r="J1997" t="str">
            <v xml:space="preserve">KRDM6000SGS DEORE, 10SPEED, SHADOW PLUS </v>
          </cell>
          <cell r="K1997" t="str">
            <v>KRDM6000SGS</v>
          </cell>
          <cell r="L1997" t="str">
            <v>Kontakta SHIMANO</v>
          </cell>
        </row>
        <row r="1998">
          <cell r="B1998" t="str">
            <v>YEC7405131Kedja</v>
          </cell>
          <cell r="C1998" t="str">
            <v>YEC7405131</v>
          </cell>
          <cell r="D1998" t="str">
            <v>2018-2019</v>
          </cell>
          <cell r="E1998">
            <v>19</v>
          </cell>
          <cell r="F1998" t="str">
            <v>0190</v>
          </cell>
          <cell r="G1998" t="str">
            <v>E003</v>
          </cell>
          <cell r="H1998" t="str">
            <v xml:space="preserve">Chain </v>
          </cell>
          <cell r="I1998" t="str">
            <v>Kedja</v>
          </cell>
          <cell r="J1998" t="str">
            <v>KCNE609010114, BICYCLE CHAIN FOR E-BIKE, REAR 10 SPD / FRONT SINGLE,              114 LINKS, W/END PIN</v>
          </cell>
          <cell r="K1998" t="str">
            <v>KCNE609010114</v>
          </cell>
          <cell r="L1998" t="str">
            <v>Kontakta SHIMANO</v>
          </cell>
        </row>
        <row r="1999">
          <cell r="B1999" t="str">
            <v>YEC7405131Kassett</v>
          </cell>
          <cell r="C1999" t="str">
            <v>YEC7405131</v>
          </cell>
          <cell r="D1999" t="str">
            <v>2018-2019</v>
          </cell>
          <cell r="E1999">
            <v>20</v>
          </cell>
          <cell r="F1999" t="str">
            <v>0200</v>
          </cell>
          <cell r="G1999" t="str">
            <v>E004</v>
          </cell>
          <cell r="H1999" t="str">
            <v>Cassette Sprocket</v>
          </cell>
          <cell r="I1999" t="str">
            <v>Kassett</v>
          </cell>
          <cell r="J1999" t="str">
            <v xml:space="preserve">KCSHG5010136 CS-HG50-10S 11-36T </v>
          </cell>
          <cell r="K1999" t="str">
            <v>KCSHG5010136</v>
          </cell>
          <cell r="L1999" t="str">
            <v>Kontakta SHIMANO</v>
          </cell>
        </row>
        <row r="2000">
          <cell r="B2000" t="str">
            <v>YEC7405131Framhjul</v>
          </cell>
          <cell r="C2000" t="str">
            <v>YEC7405131</v>
          </cell>
          <cell r="D2000" t="str">
            <v>2018-2019</v>
          </cell>
          <cell r="E2000">
            <v>21</v>
          </cell>
          <cell r="F2000" t="str">
            <v>0210</v>
          </cell>
          <cell r="G2000" t="str">
            <v>F001</v>
          </cell>
          <cell r="H2000" t="str">
            <v>Front hub</v>
          </cell>
          <cell r="I2000" t="str">
            <v>Framhjul</v>
          </cell>
          <cell r="J2000" t="str">
            <v>C4305191 FRONT HUB, CL-1420  36H OLD:100MM AXEL:108MM  QR:133MM, FOR CENTER LOCK DISC BRAKE,   W/O ROTOR MOUNT COVER, BLACK, BULK</v>
          </cell>
          <cell r="K2000" t="str">
            <v>C4305191</v>
          </cell>
          <cell r="L2000" t="str">
            <v>C4100337</v>
          </cell>
        </row>
        <row r="2001">
          <cell r="B2001" t="str">
            <v>YEC7405131Bakhjul</v>
          </cell>
          <cell r="C2001" t="str">
            <v>YEC7405131</v>
          </cell>
          <cell r="D2001" t="str">
            <v>2018-2019</v>
          </cell>
          <cell r="E2001">
            <v>22</v>
          </cell>
          <cell r="F2001" t="str">
            <v>0220</v>
          </cell>
          <cell r="G2001" t="str">
            <v>F002</v>
          </cell>
          <cell r="H2001" t="str">
            <v>Rear hub</v>
          </cell>
          <cell r="I2001" t="str">
            <v>Bakhjul</v>
          </cell>
          <cell r="J2001" t="str">
            <v>C4405342 FREEHUB, CL-1422 36H 8/9/10-SPEED OLD:135MM AXLE:146MM      QR:170MM, FOR CENTER LOCK DISC BRAKE    W/O ROTOR MOUNT COVER, BLACK, BULK</v>
          </cell>
          <cell r="K2001" t="str">
            <v>C4405342</v>
          </cell>
          <cell r="L2001" t="str">
            <v>C4200298</v>
          </cell>
        </row>
        <row r="2002">
          <cell r="B2002" t="str">
            <v>YEC7405131Däck</v>
          </cell>
          <cell r="C2002" t="str">
            <v>YEC7405131</v>
          </cell>
          <cell r="D2002" t="str">
            <v>2018-2019</v>
          </cell>
          <cell r="E2002">
            <v>23</v>
          </cell>
          <cell r="F2002" t="str">
            <v>0230</v>
          </cell>
          <cell r="G2002" t="str">
            <v>F003</v>
          </cell>
          <cell r="H2002" t="str">
            <v>Tire</v>
          </cell>
          <cell r="I2002" t="str">
            <v>Däck</v>
          </cell>
          <cell r="J2002" t="str">
            <v>C4906454 700X37C Duramax XNR E-bike TYR PERGO E H-480</v>
          </cell>
          <cell r="K2002" t="str">
            <v>C4906454</v>
          </cell>
          <cell r="L2002" t="str">
            <v>C4901462</v>
          </cell>
        </row>
        <row r="2003">
          <cell r="B2003" t="str">
            <v>YEC7405131Skärmar set</v>
          </cell>
          <cell r="C2003" t="str">
            <v>YEC7405131</v>
          </cell>
          <cell r="D2003" t="str">
            <v>2018-2019</v>
          </cell>
          <cell r="E2003">
            <v>24</v>
          </cell>
          <cell r="F2003" t="str">
            <v>0240</v>
          </cell>
          <cell r="G2003" t="str">
            <v>H003</v>
          </cell>
          <cell r="H2003" t="str">
            <v xml:space="preserve">Mudguard front   </v>
          </cell>
          <cell r="I2003" t="str">
            <v>Skärmar set</v>
          </cell>
          <cell r="J2003" t="str">
            <v>C8255845-BK FRONT(6648650030-0999)</v>
          </cell>
          <cell r="K2003" t="str">
            <v>C8255845-BK</v>
          </cell>
          <cell r="L2003" t="str">
            <v>C8256125-BK / C8255845-BK</v>
          </cell>
        </row>
        <row r="2004">
          <cell r="B2004" t="str">
            <v>YEC7405131Pakethållare</v>
          </cell>
          <cell r="C2004" t="str">
            <v>YEC7405131</v>
          </cell>
          <cell r="D2004" t="str">
            <v>2018-2019</v>
          </cell>
          <cell r="E2004">
            <v>25</v>
          </cell>
          <cell r="F2004" t="str">
            <v>0250</v>
          </cell>
          <cell r="G2004" t="str">
            <v>H004</v>
          </cell>
          <cell r="H2004" t="str">
            <v>Carrier</v>
          </cell>
          <cell r="I2004" t="str">
            <v>Pakethållare</v>
          </cell>
          <cell r="J2004" t="str">
            <v>C8205747-BK Sport adj black w/bag support AVS</v>
          </cell>
          <cell r="K2004" t="str">
            <v>C8205747-BK</v>
          </cell>
          <cell r="L2004" t="str">
            <v>C8200052</v>
          </cell>
        </row>
        <row r="2005">
          <cell r="B2005" t="str">
            <v>YEC7405131Sadel</v>
          </cell>
          <cell r="C2005" t="str">
            <v>YEC7405131</v>
          </cell>
          <cell r="D2005" t="str">
            <v>2018-2019</v>
          </cell>
          <cell r="E2005">
            <v>26</v>
          </cell>
          <cell r="F2005" t="str">
            <v>0260</v>
          </cell>
          <cell r="G2005" t="str">
            <v>G001</v>
          </cell>
          <cell r="H2005" t="str">
            <v>Saddle</v>
          </cell>
          <cell r="I2005" t="str">
            <v>Sadel</v>
          </cell>
          <cell r="J2005" t="str">
            <v>C7106244 Velo VL-4413 , black steel rail  UNISEX</v>
          </cell>
          <cell r="K2005" t="str">
            <v>C7106244</v>
          </cell>
          <cell r="L2005" t="str">
            <v>C7100524</v>
          </cell>
        </row>
        <row r="2006">
          <cell r="B2006" t="str">
            <v>YEC7405131Sadelstolpe</v>
          </cell>
          <cell r="C2006" t="str">
            <v>YEC7405131</v>
          </cell>
          <cell r="D2006" t="str">
            <v>2018-2019</v>
          </cell>
          <cell r="E2006">
            <v>27</v>
          </cell>
          <cell r="F2006" t="str">
            <v>0270</v>
          </cell>
          <cell r="G2006" t="str">
            <v>G002</v>
          </cell>
          <cell r="H2006" t="str">
            <v>Seatpost</v>
          </cell>
          <cell r="I2006" t="str">
            <v>Sadelstolpe</v>
          </cell>
          <cell r="J2006" t="str">
            <v>C7205559 SP-620 27,2x350MM ALLOY ANODIZED BLACK w OBVIOUS LOGO</v>
          </cell>
          <cell r="K2006" t="str">
            <v>C7205559</v>
          </cell>
          <cell r="L2006" t="str">
            <v>C7200327-272</v>
          </cell>
        </row>
        <row r="2007">
          <cell r="B2007" t="str">
            <v>YEC7405131Sadelrörsklämma</v>
          </cell>
          <cell r="C2007" t="str">
            <v>YEC7405131</v>
          </cell>
          <cell r="D2007" t="str">
            <v>2018-2019</v>
          </cell>
          <cell r="E2007">
            <v>28</v>
          </cell>
          <cell r="F2007" t="str">
            <v>0280</v>
          </cell>
          <cell r="G2007" t="str">
            <v>G003</v>
          </cell>
          <cell r="H2007" t="str">
            <v>Seat Clamp</v>
          </cell>
          <cell r="I2007" t="str">
            <v>Sadelrörsklämma</v>
          </cell>
          <cell r="J2007" t="str">
            <v>C7305002 L/C 31.8 MX27 shiny black</v>
          </cell>
          <cell r="K2007" t="str">
            <v>C7305002</v>
          </cell>
          <cell r="L2007" t="str">
            <v>C7300027-318</v>
          </cell>
        </row>
        <row r="2008">
          <cell r="B2008" t="str">
            <v>YEC7405131Framlampa</v>
          </cell>
          <cell r="C2008" t="str">
            <v>YEC7405131</v>
          </cell>
          <cell r="D2008" t="str">
            <v>2018-2019</v>
          </cell>
          <cell r="E2008">
            <v>29</v>
          </cell>
          <cell r="F2008" t="str">
            <v>0290</v>
          </cell>
          <cell r="G2008" t="str">
            <v>H005</v>
          </cell>
          <cell r="H2008" t="str">
            <v>Front light</v>
          </cell>
          <cell r="I2008" t="str">
            <v>Framlampa</v>
          </cell>
          <cell r="J2008" t="str">
            <v xml:space="preserve">C8015191 JY-7070E 30LUX LED headlamp 6V, w/o bracket, 500mm cable with conector for Bafang , 3mm cable  </v>
          </cell>
          <cell r="K2008" t="str">
            <v>C8015191</v>
          </cell>
          <cell r="L2008" t="str">
            <v>C8015191</v>
          </cell>
        </row>
        <row r="2009">
          <cell r="B2009" t="str">
            <v>YEC7405131Baklampa</v>
          </cell>
          <cell r="C2009" t="str">
            <v>YEC7405131</v>
          </cell>
          <cell r="D2009" t="str">
            <v>2018-2019</v>
          </cell>
          <cell r="E2009">
            <v>30</v>
          </cell>
          <cell r="F2009" t="str">
            <v>0300</v>
          </cell>
          <cell r="G2009" t="str">
            <v>H006</v>
          </cell>
          <cell r="H2009" t="str">
            <v>Light, Rear</v>
          </cell>
          <cell r="I2009" t="str">
            <v>Baklampa</v>
          </cell>
          <cell r="J2009" t="str">
            <v>C8015205 Buchel E-Bike 6V cc50 (EVI approved) w brakelight.</v>
          </cell>
          <cell r="K2009" t="str">
            <v>C8015205</v>
          </cell>
          <cell r="L2009" t="str">
            <v>BSP?</v>
          </cell>
        </row>
        <row r="2010">
          <cell r="B2010" t="str">
            <v>YEC7405131Låssats</v>
          </cell>
          <cell r="C2010" t="str">
            <v>YEC7405131</v>
          </cell>
          <cell r="D2010" t="str">
            <v>2018-2019</v>
          </cell>
          <cell r="E2010">
            <v>31</v>
          </cell>
          <cell r="F2010" t="str">
            <v>0310</v>
          </cell>
          <cell r="G2010" t="str">
            <v>H007</v>
          </cell>
          <cell r="H2010" t="str">
            <v>Lock</v>
          </cell>
          <cell r="I2010" t="str">
            <v>Låssats</v>
          </cell>
          <cell r="J2010" t="str">
            <v>C8405125 AXA SOLID PLUS BLACK, compatible with DT12</v>
          </cell>
          <cell r="K2010" t="str">
            <v>C8405125</v>
          </cell>
          <cell r="L2010" t="str">
            <v>C8405125</v>
          </cell>
        </row>
        <row r="2011">
          <cell r="B2011" t="str">
            <v>YEC7405131Stöd</v>
          </cell>
          <cell r="C2011" t="str">
            <v>YEC7405131</v>
          </cell>
          <cell r="D2011" t="str">
            <v>2018-2019</v>
          </cell>
          <cell r="E2011">
            <v>32</v>
          </cell>
          <cell r="F2011" t="str">
            <v>0320</v>
          </cell>
          <cell r="G2011" t="str">
            <v>H008</v>
          </cell>
          <cell r="H2011" t="str">
            <v>Kick stand</v>
          </cell>
          <cell r="I2011" t="str">
            <v>Stöd</v>
          </cell>
          <cell r="J2011" t="str">
            <v xml:space="preserve">C8105214 Atran Stylo adjustable all black </v>
          </cell>
          <cell r="K2011" t="str">
            <v>C8105214</v>
          </cell>
          <cell r="L2011" t="str">
            <v>C8100036</v>
          </cell>
        </row>
        <row r="2012">
          <cell r="B2012" t="str">
            <v>YEC7405131Korg</v>
          </cell>
          <cell r="C2012" t="str">
            <v>YEC7405131</v>
          </cell>
          <cell r="D2012" t="str">
            <v>2018-2019</v>
          </cell>
          <cell r="E2012">
            <v>33</v>
          </cell>
          <cell r="F2012" t="str">
            <v>0330</v>
          </cell>
          <cell r="G2012" t="str">
            <v>H009</v>
          </cell>
          <cell r="H2012" t="str">
            <v>Basket / Fr carrier</v>
          </cell>
          <cell r="I2012" t="str">
            <v>Korg</v>
          </cell>
          <cell r="K2012" t="str">
            <v>EMPTY</v>
          </cell>
          <cell r="L2012" t="e">
            <v>#N/A</v>
          </cell>
        </row>
        <row r="2013">
          <cell r="B2013" t="str">
            <v>YEC7405131Pedaler</v>
          </cell>
          <cell r="C2013" t="str">
            <v>YEC7405131</v>
          </cell>
          <cell r="D2013" t="str">
            <v>2018-2019</v>
          </cell>
          <cell r="E2013">
            <v>34</v>
          </cell>
          <cell r="F2013" t="str">
            <v>0340</v>
          </cell>
          <cell r="G2013" t="str">
            <v>E005</v>
          </cell>
          <cell r="H2013" t="str">
            <v xml:space="preserve">Pedal </v>
          </cell>
          <cell r="I2013" t="str">
            <v>Pedaler</v>
          </cell>
          <cell r="J2013" t="str">
            <v>C3505222 PDS PLbk SD  916 VP-821</v>
          </cell>
          <cell r="K2013" t="str">
            <v>C3505222</v>
          </cell>
          <cell r="L2013" t="str">
            <v>C3500059</v>
          </cell>
        </row>
        <row r="2014">
          <cell r="B2014" t="str">
            <v>YEC7405131Motor</v>
          </cell>
          <cell r="C2014" t="str">
            <v>YEC7405131</v>
          </cell>
          <cell r="D2014" t="str">
            <v>2018-2019</v>
          </cell>
          <cell r="E2014">
            <v>35</v>
          </cell>
          <cell r="F2014" t="str">
            <v>0350</v>
          </cell>
          <cell r="G2014" t="str">
            <v>J001</v>
          </cell>
          <cell r="H2014" t="str">
            <v>DRIVE UNIT:</v>
          </cell>
          <cell r="I2014" t="str">
            <v>Motor</v>
          </cell>
          <cell r="J201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014" t="str">
            <v>C8705068-1-01A</v>
          </cell>
          <cell r="L2014" t="str">
            <v>C8705068-1-01</v>
          </cell>
        </row>
        <row r="2015">
          <cell r="B2015" t="str">
            <v>YEC7405131Display</v>
          </cell>
          <cell r="C2015" t="str">
            <v>YEC7405131</v>
          </cell>
          <cell r="D2015" t="str">
            <v>2018-2019</v>
          </cell>
          <cell r="E2015">
            <v>36</v>
          </cell>
          <cell r="F2015" t="str">
            <v>0360</v>
          </cell>
          <cell r="G2015" t="str">
            <v>J004</v>
          </cell>
          <cell r="H2015" t="str">
            <v>DISPLAY:</v>
          </cell>
          <cell r="I2015" t="str">
            <v>Display</v>
          </cell>
          <cell r="J2015" t="str">
            <v>included in handlebar</v>
          </cell>
          <cell r="K2015" t="str">
            <v>C8705068-1-26</v>
          </cell>
          <cell r="L2015" t="str">
            <v>C8705068-1-27S</v>
          </cell>
        </row>
        <row r="2016">
          <cell r="B2016" t="str">
            <v>YEC7405131EB-Bus kabel</v>
          </cell>
          <cell r="C2016" t="str">
            <v>YEC7405131</v>
          </cell>
          <cell r="D2016" t="str">
            <v>2018-2019</v>
          </cell>
          <cell r="E2016">
            <v>37</v>
          </cell>
          <cell r="F2016" t="str">
            <v>0370</v>
          </cell>
          <cell r="G2016" t="str">
            <v>J005</v>
          </cell>
          <cell r="H2016" t="str">
            <v>EB-BUS CABLE:</v>
          </cell>
          <cell r="I2016" t="str">
            <v>EB-Bus kabel</v>
          </cell>
          <cell r="J2016" t="str">
            <v>C8705068-1-04-01, 5PIN ( 1340mm ) CONNECT TO CONTROLLER, OTHER SIDE TO DISPLAY, LIGHTING SETS</v>
          </cell>
          <cell r="K2016" t="str">
            <v>C8705068-1-04-01</v>
          </cell>
          <cell r="L2016" t="e">
            <v>#N/A</v>
          </cell>
        </row>
        <row r="2017">
          <cell r="B2017" t="str">
            <v>YEC7405131Motorkabel</v>
          </cell>
          <cell r="C2017" t="str">
            <v>YEC7405131</v>
          </cell>
          <cell r="D2017" t="str">
            <v>2018-2019</v>
          </cell>
          <cell r="E2017">
            <v>38</v>
          </cell>
          <cell r="F2017" t="str">
            <v>0380</v>
          </cell>
          <cell r="G2017" t="str">
            <v>J006</v>
          </cell>
          <cell r="H2017" t="str">
            <v>POWER CABLE:</v>
          </cell>
          <cell r="I2017" t="str">
            <v>Motorkabel</v>
          </cell>
          <cell r="J2017" t="str">
            <v>W/O (inluded into the batteryholder )</v>
          </cell>
          <cell r="K2017" t="str">
            <v>Ingår i batterihållaren</v>
          </cell>
          <cell r="L2017" t="str">
            <v>Ingår i batterihållaren</v>
          </cell>
        </row>
        <row r="2018">
          <cell r="B2018" t="str">
            <v>YEC7405131Kabel framlampa</v>
          </cell>
          <cell r="C2018" t="str">
            <v>YEC7405131</v>
          </cell>
          <cell r="D2018" t="str">
            <v>2018-2019</v>
          </cell>
          <cell r="E2018">
            <v>39</v>
          </cell>
          <cell r="F2018" t="str">
            <v>0390</v>
          </cell>
          <cell r="G2018" t="str">
            <v>J007</v>
          </cell>
          <cell r="H2018" t="str">
            <v>F. LIGHT CABLE:</v>
          </cell>
          <cell r="I2018" t="str">
            <v>Kabel framlampa</v>
          </cell>
          <cell r="J2018" t="str">
            <v>C8705068-1-04-06, FOR FRONT LIGHT : 1200mm</v>
          </cell>
          <cell r="K2018" t="str">
            <v>C8705068-1-04-6</v>
          </cell>
          <cell r="L2018" t="str">
            <v>C8705068-1-04-6</v>
          </cell>
        </row>
        <row r="2019">
          <cell r="B2019" t="str">
            <v>YEC7405131Kabel baklampa</v>
          </cell>
          <cell r="C2019" t="str">
            <v>YEC7405131</v>
          </cell>
          <cell r="D2019" t="str">
            <v>2018-2019</v>
          </cell>
          <cell r="E2019">
            <v>40</v>
          </cell>
          <cell r="F2019" t="str">
            <v>0400</v>
          </cell>
          <cell r="G2019" t="str">
            <v>J008</v>
          </cell>
          <cell r="H2019" t="str">
            <v>R. LIGHT CABLE:</v>
          </cell>
          <cell r="I2019" t="str">
            <v>Kabel baklampa</v>
          </cell>
          <cell r="J2019" t="str">
            <v xml:space="preserve">C8705068-1-04-8  -&gt; C8705068-1-0415 </v>
          </cell>
          <cell r="K2019" t="str">
            <v>C8705068-1-04-8</v>
          </cell>
          <cell r="L2019" t="str">
            <v>C8705068-1-04-8</v>
          </cell>
        </row>
        <row r="2020">
          <cell r="B2020" t="str">
            <v>YEC7405131Hastighetssensor</v>
          </cell>
          <cell r="C2020" t="str">
            <v>YEC7405131</v>
          </cell>
          <cell r="D2020" t="str">
            <v>2018-2019</v>
          </cell>
          <cell r="E2020">
            <v>41</v>
          </cell>
          <cell r="F2020" t="str">
            <v>0410</v>
          </cell>
          <cell r="G2020" t="str">
            <v>J009</v>
          </cell>
          <cell r="H2020" t="str">
            <v>SPEED SENSOR:</v>
          </cell>
          <cell r="I2020" t="str">
            <v>Hastighetssensor</v>
          </cell>
          <cell r="J2020" t="str">
            <v>C8705068-1-04-11, DETECTING WHEEL RPM, CABLE LENGTH:70mm, C8705068-1-04-10 Extension cable for speed sensor: 350mm HIGO/KST at motor end</v>
          </cell>
          <cell r="K2020" t="str">
            <v>C8705068-1-0411</v>
          </cell>
          <cell r="L2020" t="str">
            <v>C8705068-1-0411</v>
          </cell>
        </row>
        <row r="2021">
          <cell r="B2021" t="str">
            <v>YEC7405131Batteri</v>
          </cell>
          <cell r="C2021" t="str">
            <v>YEC7405131</v>
          </cell>
          <cell r="D2021" t="str">
            <v>2018-2019</v>
          </cell>
          <cell r="E2021">
            <v>42</v>
          </cell>
          <cell r="F2021" t="str">
            <v>0420</v>
          </cell>
          <cell r="G2021" t="str">
            <v>J002</v>
          </cell>
          <cell r="H2021" t="str">
            <v>BATTERY:</v>
          </cell>
          <cell r="I2021" t="str">
            <v>Batteri</v>
          </cell>
          <cell r="J2021" t="str">
            <v>C8705102-1-11EA DT12 ready for EG Access</v>
          </cell>
          <cell r="K2021" t="str">
            <v xml:space="preserve">C8705102-1-11EA </v>
          </cell>
          <cell r="L2021" t="str">
            <v>C8705102-1-11EA</v>
          </cell>
        </row>
        <row r="2022">
          <cell r="B2022" t="str">
            <v>YEC7405131Batterihållare</v>
          </cell>
          <cell r="C2022" t="str">
            <v>YEC7405131</v>
          </cell>
          <cell r="D2022" t="str">
            <v>2018-2019</v>
          </cell>
          <cell r="E2022">
            <v>43</v>
          </cell>
          <cell r="F2022" t="str">
            <v>0430</v>
          </cell>
          <cell r="G2022" t="str">
            <v>J003</v>
          </cell>
          <cell r="H2022" t="str">
            <v>BATTERY HOLDER/Slider</v>
          </cell>
          <cell r="I2022" t="str">
            <v>Batterihållare</v>
          </cell>
          <cell r="J2022" t="str">
            <v>C8705129-2 NEW DT12 400mm motorcable for MAX</v>
          </cell>
          <cell r="K2022" t="str">
            <v>C8705129-2</v>
          </cell>
          <cell r="L2022" t="str">
            <v>C8705129-2</v>
          </cell>
        </row>
        <row r="2023">
          <cell r="B2023" t="str">
            <v>YEC7405131Batteriladdare</v>
          </cell>
          <cell r="C2023" t="str">
            <v>YEC7405131</v>
          </cell>
          <cell r="D2023" t="str">
            <v>2018-2019</v>
          </cell>
          <cell r="E2023">
            <v>44</v>
          </cell>
          <cell r="F2023" t="str">
            <v>0440</v>
          </cell>
          <cell r="G2023" t="str">
            <v>J010</v>
          </cell>
          <cell r="H2023" t="str">
            <v>CHARGER:</v>
          </cell>
          <cell r="I2023" t="str">
            <v>Batteriladdare</v>
          </cell>
          <cell r="J2023" t="str">
            <v xml:space="preserve">C8705086-02 CZ2AU2KE7 for DT12/SR11 </v>
          </cell>
          <cell r="K2023" t="str">
            <v>C8705086-02</v>
          </cell>
          <cell r="L2023" t="str">
            <v>C8705086-02</v>
          </cell>
        </row>
        <row r="2024">
          <cell r="B2024" t="str">
            <v>YEC7405131Kontrollbox</v>
          </cell>
          <cell r="C2024" t="str">
            <v>YEC7405131</v>
          </cell>
          <cell r="D2024" t="str">
            <v>2018-2019</v>
          </cell>
          <cell r="E2024">
            <v>45</v>
          </cell>
          <cell r="F2024" t="str">
            <v>0450</v>
          </cell>
          <cell r="G2024" t="str">
            <v>J011</v>
          </cell>
          <cell r="H2024" t="str">
            <v>Controller</v>
          </cell>
          <cell r="I2024" t="str">
            <v>Kontrollbox</v>
          </cell>
          <cell r="J2024" t="str">
            <v>included into the motor</v>
          </cell>
          <cell r="K2024" t="str">
            <v>C8705068-1-12</v>
          </cell>
          <cell r="L2024" t="str">
            <v>C8705068-1-12</v>
          </cell>
        </row>
        <row r="2025">
          <cell r="B2025" t="str">
            <v>YEC7405131Växelöra</v>
          </cell>
          <cell r="C2025" t="str">
            <v>YEC7405131</v>
          </cell>
          <cell r="D2025" t="str">
            <v>2018-2019</v>
          </cell>
          <cell r="E2025">
            <v>46</v>
          </cell>
          <cell r="F2025" t="str">
            <v>0460</v>
          </cell>
          <cell r="G2025" t="str">
            <v>D005</v>
          </cell>
          <cell r="H2025" t="str">
            <v>Gear hanger</v>
          </cell>
          <cell r="I2025" t="str">
            <v>Växelöra</v>
          </cell>
          <cell r="K2025" t="str">
            <v>C1350087</v>
          </cell>
          <cell r="L2025" t="str">
            <v>C1350087</v>
          </cell>
        </row>
        <row r="2026">
          <cell r="B2026" t="str">
            <v>YEC7405132RAM</v>
          </cell>
          <cell r="C2026" t="str">
            <v>YEC7405132</v>
          </cell>
          <cell r="D2026" t="str">
            <v>2019-2021</v>
          </cell>
          <cell r="E2026">
            <v>1</v>
          </cell>
          <cell r="F2026" t="str">
            <v>0010</v>
          </cell>
          <cell r="G2026" t="str">
            <v>A001</v>
          </cell>
          <cell r="H2026" t="str">
            <v>PAINTED FRAME</v>
          </cell>
          <cell r="I2026" t="str">
            <v>RAM</v>
          </cell>
          <cell r="J2026" t="str">
            <v>Crescent-dekal ovan matt lack</v>
          </cell>
          <cell r="K2026" t="str">
            <v>FRAME</v>
          </cell>
          <cell r="L2026" t="e">
            <v>#N/A</v>
          </cell>
        </row>
        <row r="2027">
          <cell r="B2027" t="str">
            <v>YEC7405132Framgaffel</v>
          </cell>
          <cell r="C2027" t="str">
            <v>YEC7405132</v>
          </cell>
          <cell r="D2027" t="str">
            <v>2019-2021</v>
          </cell>
          <cell r="E2027">
            <v>2</v>
          </cell>
          <cell r="F2027" t="str">
            <v>0020</v>
          </cell>
          <cell r="G2027" t="str">
            <v>A002</v>
          </cell>
          <cell r="H2027" t="str">
            <v>PAINTED FORK</v>
          </cell>
          <cell r="I2027" t="str">
            <v>Framgaffel</v>
          </cell>
          <cell r="J2027" t="str">
            <v>C1605638-260, 28" INTEGRATED CROWN ST/ALU DISC A-HEAD 180mm</v>
          </cell>
          <cell r="K2027" t="str">
            <v>C1605638-260</v>
          </cell>
          <cell r="L2027" t="e">
            <v>#N/A</v>
          </cell>
        </row>
        <row r="2028">
          <cell r="B2028" t="str">
            <v>YEC7405132Styrlager</v>
          </cell>
          <cell r="C2028" t="str">
            <v>YEC7405132</v>
          </cell>
          <cell r="D2028" t="str">
            <v>2019-2021</v>
          </cell>
          <cell r="E2028">
            <v>3</v>
          </cell>
          <cell r="F2028" t="str">
            <v>0030</v>
          </cell>
          <cell r="G2028" t="str">
            <v>B001</v>
          </cell>
          <cell r="H2028" t="str">
            <v>Head Set</v>
          </cell>
          <cell r="I2028" t="str">
            <v>Styrlager</v>
          </cell>
          <cell r="J2028" t="str">
            <v xml:space="preserve">C2105069 HST STbk 1"18 iA 9 44  TH-N10P w/o cap, + C2105280 Black w Crescent 1894 graphic </v>
          </cell>
          <cell r="K2028" t="str">
            <v>C2105069</v>
          </cell>
          <cell r="L2028" t="str">
            <v>C2100160</v>
          </cell>
        </row>
        <row r="2029">
          <cell r="B2029" t="str">
            <v xml:space="preserve">YEC7405132Styrstam </v>
          </cell>
          <cell r="C2029" t="str">
            <v>YEC7405132</v>
          </cell>
          <cell r="D2029" t="str">
            <v>2019-2021</v>
          </cell>
          <cell r="E2029">
            <v>4</v>
          </cell>
          <cell r="F2029" t="str">
            <v>0040</v>
          </cell>
          <cell r="G2029" t="str">
            <v>B002</v>
          </cell>
          <cell r="H2029" t="str">
            <v>Handlebar Stem</v>
          </cell>
          <cell r="I2029" t="str">
            <v xml:space="preserve">Styrstam </v>
          </cell>
          <cell r="J2029" t="str">
            <v>C2205475-105 AHEAD adjust HL TDS-C268-8 FOV SBED, W/O LOGO</v>
          </cell>
          <cell r="K2029" t="str">
            <v>C2205475-105</v>
          </cell>
          <cell r="L2029" t="str">
            <v>C2200261-105</v>
          </cell>
        </row>
        <row r="2030">
          <cell r="B2030" t="str">
            <v>YEC7405132Styre</v>
          </cell>
          <cell r="C2030" t="str">
            <v>YEC7405132</v>
          </cell>
          <cell r="D2030" t="str">
            <v>2019-2021</v>
          </cell>
          <cell r="E2030">
            <v>5</v>
          </cell>
          <cell r="F2030" t="str">
            <v>0050</v>
          </cell>
          <cell r="G2030" t="str">
            <v>B003</v>
          </cell>
          <cell r="H2030" t="str">
            <v>Handelbar</v>
          </cell>
          <cell r="I2030" t="str">
            <v>Styre</v>
          </cell>
          <cell r="J2030" t="str">
            <v>C2305990 HB-RB11 Rise bar 15mm Shiny anodized Black 6061 PG, TEC LOGO 640mm</v>
          </cell>
          <cell r="K2030" t="str">
            <v>C2305990</v>
          </cell>
          <cell r="L2030" t="str">
            <v>C2300249</v>
          </cell>
        </row>
        <row r="2031">
          <cell r="B2031" t="str">
            <v>YEC7405132Bromsgrepp H</v>
          </cell>
          <cell r="C2031" t="str">
            <v>YEC7405132</v>
          </cell>
          <cell r="D2031" t="str">
            <v>2019-2021</v>
          </cell>
          <cell r="E2031">
            <v>6</v>
          </cell>
          <cell r="F2031" t="str">
            <v>0060</v>
          </cell>
          <cell r="G2031" t="str">
            <v>C002</v>
          </cell>
          <cell r="H2031" t="str">
            <v>Brake Lever R</v>
          </cell>
          <cell r="I2031" t="str">
            <v>Bromsgrepp H</v>
          </cell>
          <cell r="K2031" t="str">
            <v>Shimano</v>
          </cell>
          <cell r="L2031" t="str">
            <v>Kontakta SHIMANO</v>
          </cell>
        </row>
        <row r="2032">
          <cell r="B2032" t="str">
            <v>YEC7405132Bromsgrepp V</v>
          </cell>
          <cell r="C2032" t="str">
            <v>YEC7405132</v>
          </cell>
          <cell r="D2032" t="str">
            <v>2019-2021</v>
          </cell>
          <cell r="E2032">
            <v>7</v>
          </cell>
          <cell r="F2032" t="str">
            <v>0070</v>
          </cell>
          <cell r="G2032" t="str">
            <v>C001</v>
          </cell>
          <cell r="H2032" t="str">
            <v>Brake Lever L</v>
          </cell>
          <cell r="I2032" t="str">
            <v>Bromsgrepp V</v>
          </cell>
          <cell r="K2032" t="str">
            <v>Shimano</v>
          </cell>
          <cell r="L2032" t="str">
            <v>Kontakta SHIMANO</v>
          </cell>
        </row>
        <row r="2033">
          <cell r="B2033" t="str">
            <v>YEC7405132Växelreglage H</v>
          </cell>
          <cell r="C2033" t="str">
            <v>YEC7405132</v>
          </cell>
          <cell r="D2033" t="str">
            <v>2019-2021</v>
          </cell>
          <cell r="E2033">
            <v>8</v>
          </cell>
          <cell r="F2033" t="str">
            <v>0080</v>
          </cell>
          <cell r="G2033" t="str">
            <v>D002</v>
          </cell>
          <cell r="H2033" t="str">
            <v>Shift Lever R</v>
          </cell>
          <cell r="I2033" t="str">
            <v>Växelreglage H</v>
          </cell>
          <cell r="J2033" t="str">
            <v xml:space="preserve">KSLM6000RA, SHIFT LEVER, SL-M6000-R,  DEORE, RIGHT, REAR 10-SPEED RAPIDFIRE PLUS 2050MM W/OGD, BULK, JPY 979
</v>
          </cell>
          <cell r="K2033" t="str">
            <v>KSLM6000RA</v>
          </cell>
          <cell r="L2033" t="str">
            <v>Kontakta SHIMANO</v>
          </cell>
        </row>
        <row r="2034">
          <cell r="B2034" t="str">
            <v>YEC7405132Växelreglage V</v>
          </cell>
          <cell r="C2034" t="str">
            <v>YEC7405132</v>
          </cell>
          <cell r="D2034" t="str">
            <v>2019-2021</v>
          </cell>
          <cell r="E2034">
            <v>9</v>
          </cell>
          <cell r="F2034" t="str">
            <v>0090</v>
          </cell>
          <cell r="G2034" t="str">
            <v>D001</v>
          </cell>
          <cell r="H2034" t="str">
            <v>Shift Lever L</v>
          </cell>
          <cell r="I2034" t="str">
            <v>Växelreglage V</v>
          </cell>
          <cell r="L2034" t="e">
            <v>#N/A</v>
          </cell>
        </row>
        <row r="2035">
          <cell r="B2035" t="str">
            <v>YEC7405132Handtag par</v>
          </cell>
          <cell r="C2035" t="str">
            <v>YEC7405132</v>
          </cell>
          <cell r="D2035" t="str">
            <v>2019-2021</v>
          </cell>
          <cell r="E2035">
            <v>10</v>
          </cell>
          <cell r="F2035" t="str">
            <v>0100</v>
          </cell>
          <cell r="G2035" t="str">
            <v>B004</v>
          </cell>
          <cell r="H2035" t="str">
            <v>Grip R</v>
          </cell>
          <cell r="I2035" t="str">
            <v>Handtag par</v>
          </cell>
          <cell r="J2035" t="str">
            <v>C2505677 GRP 130/130 BK/BK PAIR VELO VLG-1777D2</v>
          </cell>
          <cell r="K2035" t="str">
            <v>C2505677</v>
          </cell>
          <cell r="L2035" t="str">
            <v>C2500164</v>
          </cell>
        </row>
        <row r="2036">
          <cell r="B2036" t="str">
            <v>YEC7405132Frambroms</v>
          </cell>
          <cell r="C2036" t="str">
            <v>YEC7405132</v>
          </cell>
          <cell r="D2036" t="str">
            <v>2019-2021</v>
          </cell>
          <cell r="E2036">
            <v>11</v>
          </cell>
          <cell r="F2036" t="str">
            <v>0110</v>
          </cell>
          <cell r="G2036" t="str">
            <v>C003</v>
          </cell>
          <cell r="H2036" t="str">
            <v xml:space="preserve">Brake front </v>
          </cell>
          <cell r="I2036" t="str">
            <v>Frambroms</v>
          </cell>
          <cell r="J2036" t="str">
            <v>AMT201KLFPRX070 DISC BRAKE ASSEMBLED SET, BL-MT201(L), BR-MT200(F), BLACK, W/O ADAPTER, RESIN PAD(W/O FIN),700MM HOSE(SM-BH59-SS BLACK), BULK, 9,02 USD</v>
          </cell>
          <cell r="K2036" t="str">
            <v>AMT201KLFPRX070</v>
          </cell>
          <cell r="L2036" t="str">
            <v>Kontakta SHIMANO</v>
          </cell>
        </row>
        <row r="2037">
          <cell r="B2037" t="str">
            <v>YEC7405132Bakbroms</v>
          </cell>
          <cell r="C2037" t="str">
            <v>YEC7405132</v>
          </cell>
          <cell r="D2037" t="str">
            <v>2019-2021</v>
          </cell>
          <cell r="E2037">
            <v>12</v>
          </cell>
          <cell r="F2037" t="str">
            <v>0120</v>
          </cell>
          <cell r="G2037" t="str">
            <v>C004</v>
          </cell>
          <cell r="H2037" t="str">
            <v>Brake rear</v>
          </cell>
          <cell r="I2037" t="str">
            <v>Bakbroms</v>
          </cell>
          <cell r="J2037" t="str">
            <v>AMT201JRRXRX145 DISC BRAKE ASSEMBLED SET/J-kit, BL-MT201(R), BR-MT200(R), BLACK, W/O ADAPTER, RESIN PAD(W/O FIN), 1450MM HOSE(SM-BH59-SS BLACK), BULK, 10,79 USD</v>
          </cell>
          <cell r="K2037" t="str">
            <v>AMT201JRRXRX145</v>
          </cell>
          <cell r="L2037" t="str">
            <v>Kontakta SHIMANO</v>
          </cell>
        </row>
        <row r="2038">
          <cell r="B2038" t="str">
            <v>YEC7405132Vevlager</v>
          </cell>
          <cell r="C2038" t="str">
            <v>YEC7405132</v>
          </cell>
          <cell r="D2038" t="str">
            <v>2019-2021</v>
          </cell>
          <cell r="E2038">
            <v>13</v>
          </cell>
          <cell r="F2038" t="str">
            <v>0130</v>
          </cell>
          <cell r="G2038" t="str">
            <v>E001</v>
          </cell>
          <cell r="H2038" t="str">
            <v xml:space="preserve">BB-set </v>
          </cell>
          <cell r="I2038" t="str">
            <v>Vevlager</v>
          </cell>
          <cell r="K2038" t="str">
            <v>INGÅR I MOTORN</v>
          </cell>
          <cell r="L2038" t="str">
            <v>Ingår i motorn</v>
          </cell>
        </row>
        <row r="2039">
          <cell r="B2039" t="str">
            <v>YEC7405132Vevparti</v>
          </cell>
          <cell r="C2039" t="str">
            <v>YEC7405132</v>
          </cell>
          <cell r="D2039" t="str">
            <v>2019-2021</v>
          </cell>
          <cell r="E2039">
            <v>14</v>
          </cell>
          <cell r="F2039" t="str">
            <v>0140</v>
          </cell>
          <cell r="G2039" t="str">
            <v>E002</v>
          </cell>
          <cell r="H2039" t="str">
            <v>Front Chainwheel</v>
          </cell>
          <cell r="I2039" t="str">
            <v>Vevparti</v>
          </cell>
          <cell r="K2039" t="str">
            <v>C3305776-EG</v>
          </cell>
          <cell r="L2039" t="str">
            <v>C3305776-EG</v>
          </cell>
        </row>
        <row r="2040">
          <cell r="B2040" t="str">
            <v>YEC7405132Kedjeskydd</v>
          </cell>
          <cell r="C2040" t="str">
            <v>YEC7405132</v>
          </cell>
          <cell r="D2040" t="str">
            <v>2019-2021</v>
          </cell>
          <cell r="E2040">
            <v>15</v>
          </cell>
          <cell r="F2040" t="str">
            <v>0150</v>
          </cell>
          <cell r="G2040" t="str">
            <v>H001</v>
          </cell>
          <cell r="H2040" t="str">
            <v>Chain guard</v>
          </cell>
          <cell r="I2040" t="str">
            <v>Kedjeskydd</v>
          </cell>
          <cell r="J2040" t="str">
            <v>C8305639 SKS Chainblade, C8305640 rear fixation</v>
          </cell>
          <cell r="K2040" t="str">
            <v>C8305639</v>
          </cell>
          <cell r="L2040" t="str">
            <v>C8305639</v>
          </cell>
        </row>
        <row r="2041">
          <cell r="B2041" t="str">
            <v>YEC7405132Kedjeskyddsfäste</v>
          </cell>
          <cell r="C2041" t="str">
            <v>YEC7405132</v>
          </cell>
          <cell r="D2041" t="str">
            <v>2019-2021</v>
          </cell>
          <cell r="E2041">
            <v>16</v>
          </cell>
          <cell r="F2041" t="str">
            <v>0160</v>
          </cell>
          <cell r="G2041" t="str">
            <v>H002</v>
          </cell>
          <cell r="H2041" t="str">
            <v>Chain guard bracket</v>
          </cell>
          <cell r="I2041" t="str">
            <v>Kedjeskyddsfäste</v>
          </cell>
          <cell r="J2041" t="str">
            <v>bracket for MAX included in C8305639</v>
          </cell>
          <cell r="K2041" t="str">
            <v>Ingår i kedjeskyddet</v>
          </cell>
          <cell r="L2041" t="str">
            <v>Ingår i kedjeskyddet</v>
          </cell>
        </row>
        <row r="2042">
          <cell r="B2042" t="str">
            <v>YEC7405132Framväxel</v>
          </cell>
          <cell r="C2042" t="str">
            <v>YEC7405132</v>
          </cell>
          <cell r="D2042" t="str">
            <v>2019-2021</v>
          </cell>
          <cell r="E2042">
            <v>17</v>
          </cell>
          <cell r="F2042" t="str">
            <v>0170</v>
          </cell>
          <cell r="G2042" t="str">
            <v>D003</v>
          </cell>
          <cell r="H2042" t="str">
            <v>Front Derailleur</v>
          </cell>
          <cell r="I2042" t="str">
            <v>Framväxel</v>
          </cell>
          <cell r="J2042" t="str">
            <v>w/o</v>
          </cell>
          <cell r="K2042" t="str">
            <v>EMPTY</v>
          </cell>
          <cell r="L2042" t="e">
            <v>#N/A</v>
          </cell>
        </row>
        <row r="2043">
          <cell r="B2043" t="str">
            <v>YEC7405132Bakväxel</v>
          </cell>
          <cell r="C2043" t="str">
            <v>YEC7405132</v>
          </cell>
          <cell r="D2043" t="str">
            <v>2019-2021</v>
          </cell>
          <cell r="E2043">
            <v>18</v>
          </cell>
          <cell r="F2043" t="str">
            <v>0180</v>
          </cell>
          <cell r="G2043" t="str">
            <v>D004</v>
          </cell>
          <cell r="H2043" t="str">
            <v>Rear Derailleur</v>
          </cell>
          <cell r="I2043" t="str">
            <v>Bakväxel</v>
          </cell>
          <cell r="J2043" t="str">
            <v xml:space="preserve">KRDM6000SGS DEORE, 10SPEED, SHADOW PLUS </v>
          </cell>
          <cell r="K2043" t="str">
            <v>KRDM6000SGS</v>
          </cell>
          <cell r="L2043" t="str">
            <v>Kontakta SHIMANO</v>
          </cell>
        </row>
        <row r="2044">
          <cell r="B2044" t="str">
            <v>YEC7405132Kedja</v>
          </cell>
          <cell r="C2044" t="str">
            <v>YEC7405132</v>
          </cell>
          <cell r="D2044" t="str">
            <v>2019-2021</v>
          </cell>
          <cell r="E2044">
            <v>19</v>
          </cell>
          <cell r="F2044" t="str">
            <v>0190</v>
          </cell>
          <cell r="G2044" t="str">
            <v>E003</v>
          </cell>
          <cell r="H2044" t="str">
            <v xml:space="preserve">Chain </v>
          </cell>
          <cell r="I2044" t="str">
            <v>Kedja</v>
          </cell>
          <cell r="J2044" t="str">
            <v>KCNE609010116, BICYCLE CHAIN FOR E-BIKE, REAR 10 SPD / FRONT SINGLE,              114 LINKS, W/END PIN</v>
          </cell>
          <cell r="K2044" t="str">
            <v>KCNE609010116</v>
          </cell>
          <cell r="L2044" t="str">
            <v>Kontakta SHIMANO</v>
          </cell>
        </row>
        <row r="2045">
          <cell r="B2045" t="str">
            <v>YEC7405132Kassett</v>
          </cell>
          <cell r="C2045" t="str">
            <v>YEC7405132</v>
          </cell>
          <cell r="D2045" t="str">
            <v>2019-2021</v>
          </cell>
          <cell r="E2045">
            <v>20</v>
          </cell>
          <cell r="F2045" t="str">
            <v>0200</v>
          </cell>
          <cell r="G2045" t="str">
            <v>E004</v>
          </cell>
          <cell r="H2045" t="str">
            <v>Cassette Sprocket</v>
          </cell>
          <cell r="I2045" t="str">
            <v>Kassett</v>
          </cell>
          <cell r="J2045" t="str">
            <v xml:space="preserve">KCSHG5010136 CS-HG50-10S 11-36T </v>
          </cell>
          <cell r="K2045" t="str">
            <v>KCSHG5010136</v>
          </cell>
          <cell r="L2045" t="str">
            <v>Kontakta SHIMANO</v>
          </cell>
        </row>
        <row r="2046">
          <cell r="B2046" t="str">
            <v>YEC7405132Framhjul</v>
          </cell>
          <cell r="C2046" t="str">
            <v>YEC7405132</v>
          </cell>
          <cell r="D2046" t="str">
            <v>2019-2021</v>
          </cell>
          <cell r="E2046">
            <v>21</v>
          </cell>
          <cell r="F2046" t="str">
            <v>0210</v>
          </cell>
          <cell r="G2046" t="str">
            <v>F001</v>
          </cell>
          <cell r="H2046" t="str">
            <v>Front hub</v>
          </cell>
          <cell r="I2046" t="str">
            <v>Framhjul</v>
          </cell>
          <cell r="J2046" t="str">
            <v>C4305191 FRONT HUB, CL-1420  36H OLD:100MM AXEL:108MM  QR:133MM, FOR CENTER LOCK DISC BRAKE,   W/O ROTOR MOUNT COVER, BLACK, BULK</v>
          </cell>
          <cell r="K2046" t="str">
            <v>C4305191</v>
          </cell>
          <cell r="L2046" t="str">
            <v>C4100337</v>
          </cell>
        </row>
        <row r="2047">
          <cell r="B2047" t="str">
            <v>YEC7405132Bakhjul</v>
          </cell>
          <cell r="C2047" t="str">
            <v>YEC7405132</v>
          </cell>
          <cell r="D2047" t="str">
            <v>2019-2021</v>
          </cell>
          <cell r="E2047">
            <v>22</v>
          </cell>
          <cell r="F2047" t="str">
            <v>0220</v>
          </cell>
          <cell r="G2047" t="str">
            <v>F002</v>
          </cell>
          <cell r="H2047" t="str">
            <v>Rear hub</v>
          </cell>
          <cell r="I2047" t="str">
            <v>Bakhjul</v>
          </cell>
          <cell r="J2047" t="str">
            <v>C4405342 FREEHUB, CL-1422 36H 8/9/10-SPEED OLD:135MM AXLE:146MM      QR:170MM, FOR CENTER LOCK DISC BRAKE    W/O ROTOR MOUNT COVER, BLACK, BULK</v>
          </cell>
          <cell r="K2047" t="str">
            <v>C4405342</v>
          </cell>
          <cell r="L2047" t="str">
            <v>C4200298</v>
          </cell>
        </row>
        <row r="2048">
          <cell r="B2048" t="str">
            <v>YEC7405132Däck</v>
          </cell>
          <cell r="C2048" t="str">
            <v>YEC7405132</v>
          </cell>
          <cell r="D2048" t="str">
            <v>2019-2021</v>
          </cell>
          <cell r="E2048">
            <v>23</v>
          </cell>
          <cell r="F2048" t="str">
            <v>0230</v>
          </cell>
          <cell r="G2048" t="str">
            <v>F003</v>
          </cell>
          <cell r="H2048" t="str">
            <v>Tire</v>
          </cell>
          <cell r="I2048" t="str">
            <v>Däck</v>
          </cell>
          <cell r="J2048" t="str">
            <v>C4906454 700X37C Duramax XNR E-bike TYR PERGO E H-480 (AP: 40x40 nylon/canvas)</v>
          </cell>
          <cell r="K2048" t="str">
            <v>C4906454</v>
          </cell>
          <cell r="L2048" t="str">
            <v>C4901462</v>
          </cell>
        </row>
        <row r="2049">
          <cell r="B2049" t="str">
            <v>YEC7405132Skärmar set</v>
          </cell>
          <cell r="C2049" t="str">
            <v>YEC7405132</v>
          </cell>
          <cell r="D2049" t="str">
            <v>2019-2021</v>
          </cell>
          <cell r="E2049">
            <v>24</v>
          </cell>
          <cell r="F2049" t="str">
            <v>0240</v>
          </cell>
          <cell r="G2049" t="str">
            <v>H003</v>
          </cell>
          <cell r="H2049" t="str">
            <v xml:space="preserve">Mudguard front   </v>
          </cell>
          <cell r="I2049" t="str">
            <v>Skärmar set</v>
          </cell>
          <cell r="J2049" t="str">
            <v>C8256188-BK FRONT SKS black 670mm</v>
          </cell>
          <cell r="K2049" t="str">
            <v>C8256188-BK</v>
          </cell>
          <cell r="L2049" t="str">
            <v>C8256125-BK / C8255845-BK</v>
          </cell>
        </row>
        <row r="2050">
          <cell r="B2050" t="str">
            <v>YEC7405132Pakethållare</v>
          </cell>
          <cell r="C2050" t="str">
            <v>YEC7405132</v>
          </cell>
          <cell r="D2050" t="str">
            <v>2019-2021</v>
          </cell>
          <cell r="E2050">
            <v>25</v>
          </cell>
          <cell r="F2050" t="str">
            <v>0250</v>
          </cell>
          <cell r="G2050" t="str">
            <v>H004</v>
          </cell>
          <cell r="H2050" t="str">
            <v>Carrier</v>
          </cell>
          <cell r="I2050" t="str">
            <v>Pakethållare</v>
          </cell>
          <cell r="J2050" t="str">
            <v xml:space="preserve">C8205747-BK Sport adj black w/bag support AVS </v>
          </cell>
          <cell r="K2050" t="str">
            <v>C8205747-BK</v>
          </cell>
          <cell r="L2050" t="str">
            <v>C8200052</v>
          </cell>
        </row>
        <row r="2051">
          <cell r="B2051" t="str">
            <v>YEC7405132Sadel</v>
          </cell>
          <cell r="C2051" t="str">
            <v>YEC7405132</v>
          </cell>
          <cell r="D2051" t="str">
            <v>2019-2021</v>
          </cell>
          <cell r="E2051">
            <v>26</v>
          </cell>
          <cell r="F2051" t="str">
            <v>0260</v>
          </cell>
          <cell r="G2051" t="str">
            <v>G001</v>
          </cell>
          <cell r="H2051" t="str">
            <v>Saddle</v>
          </cell>
          <cell r="I2051" t="str">
            <v>Sadel</v>
          </cell>
          <cell r="J2051" t="str">
            <v xml:space="preserve">C7106260 Velo VL-6470 D2 BLACK , black steel rail, UNISEX </v>
          </cell>
          <cell r="K2051" t="str">
            <v>C7106260</v>
          </cell>
          <cell r="L2051" t="str">
            <v>C7100524</v>
          </cell>
        </row>
        <row r="2052">
          <cell r="B2052" t="str">
            <v>YEC7405132Sadelstolpe</v>
          </cell>
          <cell r="C2052" t="str">
            <v>YEC7405132</v>
          </cell>
          <cell r="D2052" t="str">
            <v>2019-2021</v>
          </cell>
          <cell r="E2052">
            <v>27</v>
          </cell>
          <cell r="F2052" t="str">
            <v>0270</v>
          </cell>
          <cell r="G2052" t="str">
            <v>G002</v>
          </cell>
          <cell r="H2052" t="str">
            <v>Seatpost</v>
          </cell>
          <cell r="I2052" t="str">
            <v>Sadelstolpe</v>
          </cell>
          <cell r="J2052" t="str">
            <v>C7205559 SP-620 27,2x350MM ALLOY ANODIZED BLACK w OBVIOUS LOGO</v>
          </cell>
          <cell r="K2052" t="str">
            <v>C7205559</v>
          </cell>
          <cell r="L2052" t="str">
            <v>C7200327-272</v>
          </cell>
        </row>
        <row r="2053">
          <cell r="B2053" t="str">
            <v>YEC7405132Sadelrörsklämma</v>
          </cell>
          <cell r="C2053" t="str">
            <v>YEC7405132</v>
          </cell>
          <cell r="D2053" t="str">
            <v>2019-2021</v>
          </cell>
          <cell r="E2053">
            <v>28</v>
          </cell>
          <cell r="F2053" t="str">
            <v>0280</v>
          </cell>
          <cell r="G2053" t="str">
            <v>G003</v>
          </cell>
          <cell r="H2053" t="str">
            <v>Seat Clamp</v>
          </cell>
          <cell r="I2053" t="str">
            <v>Sadelrörsklämma</v>
          </cell>
          <cell r="J2053" t="str">
            <v>C7305002 L/C 31.8 MX27 shiny black</v>
          </cell>
          <cell r="K2053" t="str">
            <v>C7305002</v>
          </cell>
          <cell r="L2053" t="str">
            <v>C7300027-318</v>
          </cell>
        </row>
        <row r="2054">
          <cell r="B2054" t="str">
            <v>YEC7405132Framlampa</v>
          </cell>
          <cell r="C2054" t="str">
            <v>YEC7405132</v>
          </cell>
          <cell r="D2054" t="str">
            <v>2019-2021</v>
          </cell>
          <cell r="E2054">
            <v>29</v>
          </cell>
          <cell r="F2054" t="str">
            <v>0290</v>
          </cell>
          <cell r="G2054" t="str">
            <v>H005</v>
          </cell>
          <cell r="H2054" t="str">
            <v>Front light</v>
          </cell>
          <cell r="I2054" t="str">
            <v>Framlampa</v>
          </cell>
          <cell r="J2054" t="str">
            <v xml:space="preserve">C8015301 FL-14 MR4 LED headlamp 6V, w bracket, 650mm cable with conector for Bafang , 3mm cable  </v>
          </cell>
          <cell r="K2054" t="str">
            <v>C8015301</v>
          </cell>
          <cell r="L2054" t="str">
            <v>C8015301</v>
          </cell>
        </row>
        <row r="2055">
          <cell r="B2055" t="str">
            <v>YEC7405132Baklampa</v>
          </cell>
          <cell r="C2055" t="str">
            <v>YEC7405132</v>
          </cell>
          <cell r="D2055" t="str">
            <v>2019-2021</v>
          </cell>
          <cell r="E2055">
            <v>30</v>
          </cell>
          <cell r="F2055" t="str">
            <v>0300</v>
          </cell>
          <cell r="G2055" t="str">
            <v>H006</v>
          </cell>
          <cell r="H2055" t="str">
            <v>Light, Rear</v>
          </cell>
          <cell r="I2055" t="str">
            <v>Baklampa</v>
          </cell>
          <cell r="J2055" t="str">
            <v>C8015205 Buchel E-Bike 6V cc50 (EVI approved) w brakelight.</v>
          </cell>
          <cell r="K2055" t="str">
            <v>C8015205</v>
          </cell>
          <cell r="L2055" t="str">
            <v>BSP?</v>
          </cell>
        </row>
        <row r="2056">
          <cell r="B2056" t="str">
            <v>YEC7405132Låssats</v>
          </cell>
          <cell r="C2056" t="str">
            <v>YEC7405132</v>
          </cell>
          <cell r="D2056" t="str">
            <v>2019-2021</v>
          </cell>
          <cell r="E2056">
            <v>31</v>
          </cell>
          <cell r="F2056" t="str">
            <v>0310</v>
          </cell>
          <cell r="G2056" t="str">
            <v>H007</v>
          </cell>
          <cell r="H2056" t="str">
            <v>Lock</v>
          </cell>
          <cell r="I2056" t="str">
            <v>Låssats</v>
          </cell>
          <cell r="J2056" t="str">
            <v>C8405077 AXA SOLID PLUS XL BLACK, compatible with DT12 removable key</v>
          </cell>
          <cell r="K2056" t="str">
            <v>C8405077</v>
          </cell>
          <cell r="L2056" t="str">
            <v>C8405125</v>
          </cell>
        </row>
        <row r="2057">
          <cell r="B2057" t="str">
            <v>YEC7405132Stöd</v>
          </cell>
          <cell r="C2057" t="str">
            <v>YEC7405132</v>
          </cell>
          <cell r="D2057" t="str">
            <v>2019-2021</v>
          </cell>
          <cell r="E2057">
            <v>32</v>
          </cell>
          <cell r="F2057" t="str">
            <v>0320</v>
          </cell>
          <cell r="G2057" t="str">
            <v>H008</v>
          </cell>
          <cell r="H2057" t="str">
            <v>Kick stand</v>
          </cell>
          <cell r="I2057" t="str">
            <v>Stöd</v>
          </cell>
          <cell r="J2057" t="str">
            <v xml:space="preserve">C8105214 Atran Stylo adjustable all black </v>
          </cell>
          <cell r="K2057" t="str">
            <v>C8105214</v>
          </cell>
          <cell r="L2057" t="str">
            <v>C8100036</v>
          </cell>
        </row>
        <row r="2058">
          <cell r="B2058" t="str">
            <v>YEC7405132Korg</v>
          </cell>
          <cell r="C2058" t="str">
            <v>YEC7405132</v>
          </cell>
          <cell r="D2058" t="str">
            <v>2019-2021</v>
          </cell>
          <cell r="E2058">
            <v>33</v>
          </cell>
          <cell r="F2058" t="str">
            <v>0330</v>
          </cell>
          <cell r="G2058" t="str">
            <v>H009</v>
          </cell>
          <cell r="H2058" t="str">
            <v>Basket / Fr carrier</v>
          </cell>
          <cell r="I2058" t="str">
            <v>Korg</v>
          </cell>
          <cell r="K2058" t="str">
            <v>EMPTY</v>
          </cell>
          <cell r="L2058" t="e">
            <v>#N/A</v>
          </cell>
        </row>
        <row r="2059">
          <cell r="B2059" t="str">
            <v>YEC7405132Pedaler</v>
          </cell>
          <cell r="C2059" t="str">
            <v>YEC7405132</v>
          </cell>
          <cell r="D2059" t="str">
            <v>2019-2021</v>
          </cell>
          <cell r="E2059">
            <v>34</v>
          </cell>
          <cell r="F2059" t="str">
            <v>0340</v>
          </cell>
          <cell r="G2059" t="str">
            <v>E005</v>
          </cell>
          <cell r="H2059" t="str">
            <v xml:space="preserve">Pedal </v>
          </cell>
          <cell r="I2059" t="str">
            <v>Pedaler</v>
          </cell>
          <cell r="J2059" t="str">
            <v>C3505222 PDS PLbk SD  916 VP-821</v>
          </cell>
          <cell r="K2059" t="str">
            <v>C3505222</v>
          </cell>
          <cell r="L2059" t="str">
            <v>C3500059</v>
          </cell>
        </row>
        <row r="2060">
          <cell r="B2060" t="str">
            <v>YEC7405132Motor</v>
          </cell>
          <cell r="C2060" t="str">
            <v>YEC7405132</v>
          </cell>
          <cell r="D2060" t="str">
            <v>2019-2021</v>
          </cell>
          <cell r="E2060">
            <v>35</v>
          </cell>
          <cell r="F2060" t="str">
            <v>0350</v>
          </cell>
          <cell r="G2060" t="str">
            <v>J001</v>
          </cell>
          <cell r="H2060" t="str">
            <v>DRIVE UNIT:</v>
          </cell>
          <cell r="I2060" t="str">
            <v>Motor</v>
          </cell>
          <cell r="J2060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060" t="str">
            <v>C8705068-1-01BC</v>
          </cell>
          <cell r="L2060" t="str">
            <v>C8705068-1-01BC</v>
          </cell>
        </row>
        <row r="2061">
          <cell r="B2061" t="str">
            <v>YEC7405132Display</v>
          </cell>
          <cell r="C2061" t="str">
            <v>YEC7405132</v>
          </cell>
          <cell r="D2061" t="str">
            <v>2019-2021</v>
          </cell>
          <cell r="E2061">
            <v>36</v>
          </cell>
          <cell r="F2061" t="str">
            <v>0360</v>
          </cell>
          <cell r="G2061" t="str">
            <v>J004</v>
          </cell>
          <cell r="H2061" t="str">
            <v>DISPLAY:</v>
          </cell>
          <cell r="I2061" t="str">
            <v>Display</v>
          </cell>
          <cell r="J2061" t="str">
            <v>C8705068-1-35C Display TFT for BAFANG CanBus (plugnplay) 200/500mm Trekking for BAFANG</v>
          </cell>
          <cell r="K2061" t="str">
            <v>C8705068-1-35C</v>
          </cell>
          <cell r="L2061" t="str">
            <v>C8705068-1-35C</v>
          </cell>
        </row>
        <row r="2062">
          <cell r="B2062" t="str">
            <v>YEC7405132EB-Bus kabel</v>
          </cell>
          <cell r="C2062" t="str">
            <v>YEC7405132</v>
          </cell>
          <cell r="D2062" t="str">
            <v>2019-2021</v>
          </cell>
          <cell r="E2062">
            <v>37</v>
          </cell>
          <cell r="F2062" t="str">
            <v>0370</v>
          </cell>
          <cell r="G2062" t="str">
            <v>J005</v>
          </cell>
          <cell r="H2062" t="str">
            <v>EB-BUS CABLE:</v>
          </cell>
          <cell r="I2062" t="str">
            <v>EB-Bus kabel</v>
          </cell>
          <cell r="J2062" t="str">
            <v>C8705068-1-4-1C, 5PIN ( 1340mm ) CONNECT TO CONTROLLER, OTHER SIDE TO DISPLAY, LIGHTING SETS Canbus</v>
          </cell>
          <cell r="K2062" t="str">
            <v>C8705068-1-4-1C</v>
          </cell>
          <cell r="L2062" t="e">
            <v>#N/A</v>
          </cell>
        </row>
        <row r="2063">
          <cell r="B2063" t="str">
            <v>YEC7405132Motorkabel</v>
          </cell>
          <cell r="C2063" t="str">
            <v>YEC7405132</v>
          </cell>
          <cell r="D2063" t="str">
            <v>2019-2021</v>
          </cell>
          <cell r="E2063">
            <v>38</v>
          </cell>
          <cell r="F2063" t="str">
            <v>0380</v>
          </cell>
          <cell r="G2063" t="str">
            <v>J006</v>
          </cell>
          <cell r="H2063" t="str">
            <v>POWER CABLE:</v>
          </cell>
          <cell r="I2063" t="str">
            <v>Motorkabel</v>
          </cell>
          <cell r="K2063" t="str">
            <v>Ingår i batterihållaren</v>
          </cell>
          <cell r="L2063" t="str">
            <v>Ingår i batterihållaren</v>
          </cell>
        </row>
        <row r="2064">
          <cell r="B2064" t="str">
            <v>YEC7405132Kabel framlampa</v>
          </cell>
          <cell r="C2064" t="str">
            <v>YEC7405132</v>
          </cell>
          <cell r="D2064" t="str">
            <v>2019-2021</v>
          </cell>
          <cell r="E2064">
            <v>39</v>
          </cell>
          <cell r="F2064" t="str">
            <v>0390</v>
          </cell>
          <cell r="G2064" t="str">
            <v>J007</v>
          </cell>
          <cell r="H2064" t="str">
            <v>F. LIGHT CABLE:</v>
          </cell>
          <cell r="I2064" t="str">
            <v>Kabel framlampa</v>
          </cell>
          <cell r="J2064" t="str">
            <v>C8705068-1-04-6, FOR FRONT LIGHT : 1200mm</v>
          </cell>
          <cell r="K2064" t="str">
            <v>C8705068-1-04-6</v>
          </cell>
          <cell r="L2064" t="str">
            <v>C8705068-1-04-6</v>
          </cell>
        </row>
        <row r="2065">
          <cell r="B2065" t="str">
            <v>YEC7405132Kabel baklampa</v>
          </cell>
          <cell r="C2065" t="str">
            <v>YEC7405132</v>
          </cell>
          <cell r="D2065" t="str">
            <v>2019-2021</v>
          </cell>
          <cell r="E2065">
            <v>40</v>
          </cell>
          <cell r="F2065" t="str">
            <v>0400</v>
          </cell>
          <cell r="G2065" t="str">
            <v>J008</v>
          </cell>
          <cell r="H2065" t="str">
            <v>R. LIGHT CABLE:</v>
          </cell>
          <cell r="I2065" t="str">
            <v>Kabel baklampa</v>
          </cell>
          <cell r="J2065" t="str">
            <v xml:space="preserve">C8705068-1-04-8  -&gt; C8705068-1-0415 </v>
          </cell>
          <cell r="K2065" t="str">
            <v>C8705068-1-04-8</v>
          </cell>
          <cell r="L2065" t="str">
            <v>C8705068-1-04-8</v>
          </cell>
        </row>
        <row r="2066">
          <cell r="B2066" t="str">
            <v>YEC7405132Hastighetssensor</v>
          </cell>
          <cell r="C2066" t="str">
            <v>YEC7405132</v>
          </cell>
          <cell r="D2066" t="str">
            <v>2019-2021</v>
          </cell>
          <cell r="E2066">
            <v>41</v>
          </cell>
          <cell r="F2066" t="str">
            <v>0410</v>
          </cell>
          <cell r="G2066" t="str">
            <v>J009</v>
          </cell>
          <cell r="H2066" t="str">
            <v>SPEED SENSOR:</v>
          </cell>
          <cell r="I2066" t="str">
            <v>Hastighetssensor</v>
          </cell>
          <cell r="J2066" t="str">
            <v>C8705068-1-411C, DETECTING WHEEL RPM, CABLE LENGTH:70mm</v>
          </cell>
          <cell r="K2066" t="str">
            <v>C8705068-1-411C</v>
          </cell>
          <cell r="L2066" t="str">
            <v>C8705068-1-411C</v>
          </cell>
        </row>
        <row r="2067">
          <cell r="B2067" t="str">
            <v>YEC7405132Batteri</v>
          </cell>
          <cell r="C2067" t="str">
            <v>YEC7405132</v>
          </cell>
          <cell r="D2067" t="str">
            <v>2019-2021</v>
          </cell>
          <cell r="E2067">
            <v>42</v>
          </cell>
          <cell r="F2067" t="str">
            <v>0420</v>
          </cell>
          <cell r="G2067" t="str">
            <v>J002</v>
          </cell>
          <cell r="H2067" t="str">
            <v>BATTERY:</v>
          </cell>
          <cell r="I2067" t="str">
            <v>Batteri</v>
          </cell>
          <cell r="J2067" t="str">
            <v>C8705102-1-11C DT12 11,6Ah (CANBUS)</v>
          </cell>
          <cell r="K2067" t="str">
            <v>C8705102-1-11C</v>
          </cell>
          <cell r="L2067" t="str">
            <v>C8705102-1-11C</v>
          </cell>
        </row>
        <row r="2068">
          <cell r="B2068" t="str">
            <v>YEC7405132Batterihållare</v>
          </cell>
          <cell r="C2068" t="str">
            <v>YEC7405132</v>
          </cell>
          <cell r="D2068" t="str">
            <v>2019-2021</v>
          </cell>
          <cell r="E2068">
            <v>43</v>
          </cell>
          <cell r="F2068" t="str">
            <v>0430</v>
          </cell>
          <cell r="G2068" t="str">
            <v>J003</v>
          </cell>
          <cell r="H2068" t="str">
            <v>BATTERY HOLDER/Slider</v>
          </cell>
          <cell r="I2068" t="str">
            <v>Batterihållare</v>
          </cell>
          <cell r="J2068" t="str">
            <v>C8705129-2CA NEW DT12 400mmw cable for MAX, AXA</v>
          </cell>
          <cell r="K2068" t="str">
            <v>C8705129-2CA</v>
          </cell>
          <cell r="L2068" t="str">
            <v>C8705129-2CA</v>
          </cell>
        </row>
        <row r="2069">
          <cell r="B2069" t="str">
            <v>YEC7405132Batteriladdare</v>
          </cell>
          <cell r="C2069" t="str">
            <v>YEC7405132</v>
          </cell>
          <cell r="D2069" t="str">
            <v>2019-2021</v>
          </cell>
          <cell r="E2069">
            <v>44</v>
          </cell>
          <cell r="F2069" t="str">
            <v>0440</v>
          </cell>
          <cell r="G2069" t="str">
            <v>J010</v>
          </cell>
          <cell r="H2069" t="str">
            <v>CHARGER:</v>
          </cell>
          <cell r="I2069" t="str">
            <v>Batteriladdare</v>
          </cell>
          <cell r="J2069" t="str">
            <v xml:space="preserve">C8705086-02C T-Shape CanBus charger for DT12/Shimano </v>
          </cell>
          <cell r="K2069" t="str">
            <v>C8705086-02C</v>
          </cell>
          <cell r="L2069" t="str">
            <v>C8705086-02C</v>
          </cell>
        </row>
        <row r="2070">
          <cell r="B2070" t="str">
            <v>YEC7405132Kontrollbox</v>
          </cell>
          <cell r="C2070" t="str">
            <v>YEC7405132</v>
          </cell>
          <cell r="D2070" t="str">
            <v>2019-2021</v>
          </cell>
          <cell r="E2070">
            <v>45</v>
          </cell>
          <cell r="F2070" t="str">
            <v>0450</v>
          </cell>
          <cell r="G2070" t="str">
            <v>J011</v>
          </cell>
          <cell r="H2070" t="str">
            <v>Controller</v>
          </cell>
          <cell r="I2070" t="str">
            <v>Kontrollbox</v>
          </cell>
          <cell r="J2070" t="str">
            <v>included into the motor</v>
          </cell>
          <cell r="K2070" t="str">
            <v>C8705068-2-19</v>
          </cell>
          <cell r="L2070" t="str">
            <v>C8705068-2-19</v>
          </cell>
        </row>
        <row r="2071">
          <cell r="B2071" t="str">
            <v>YEC7405132Växelöra</v>
          </cell>
          <cell r="C2071" t="str">
            <v>YEC7405132</v>
          </cell>
          <cell r="D2071" t="str">
            <v>2019-2021</v>
          </cell>
          <cell r="E2071">
            <v>46</v>
          </cell>
          <cell r="F2071" t="str">
            <v>0460</v>
          </cell>
          <cell r="G2071" t="str">
            <v>D005</v>
          </cell>
          <cell r="H2071" t="str">
            <v>Gear hanger</v>
          </cell>
          <cell r="I2071" t="str">
            <v>Växelöra</v>
          </cell>
          <cell r="K2071" t="str">
            <v>C1350087</v>
          </cell>
          <cell r="L2071" t="str">
            <v>C1350087</v>
          </cell>
        </row>
        <row r="2072">
          <cell r="B2072" t="str">
            <v>YEC7405333RAM</v>
          </cell>
          <cell r="C2072" t="str">
            <v>YEC7405333</v>
          </cell>
          <cell r="D2072">
            <v>2022</v>
          </cell>
          <cell r="E2072">
            <v>1</v>
          </cell>
          <cell r="F2072" t="str">
            <v>0010</v>
          </cell>
          <cell r="G2072" t="str">
            <v>A001</v>
          </cell>
          <cell r="H2072" t="str">
            <v>PAINTED FRAME</v>
          </cell>
          <cell r="I2072" t="str">
            <v>RAM</v>
          </cell>
          <cell r="K2072" t="str">
            <v>C1307698-530</v>
          </cell>
          <cell r="L2072" t="e">
            <v>#N/A</v>
          </cell>
        </row>
        <row r="2073">
          <cell r="B2073" t="str">
            <v>YEC7405333Framgaffel</v>
          </cell>
          <cell r="C2073" t="str">
            <v>YEC7405333</v>
          </cell>
          <cell r="D2073">
            <v>2022</v>
          </cell>
          <cell r="E2073">
            <v>2</v>
          </cell>
          <cell r="F2073" t="str">
            <v>0020</v>
          </cell>
          <cell r="G2073" t="str">
            <v>A002</v>
          </cell>
          <cell r="H2073" t="str">
            <v>PAINTED FORK</v>
          </cell>
          <cell r="I2073" t="str">
            <v>Framgaffel</v>
          </cell>
          <cell r="K2073" t="str">
            <v>C1605638-280</v>
          </cell>
          <cell r="L2073" t="e">
            <v>#N/A</v>
          </cell>
        </row>
        <row r="2074">
          <cell r="B2074" t="str">
            <v>YEC7405333Styrlager</v>
          </cell>
          <cell r="C2074" t="str">
            <v>YEC7405333</v>
          </cell>
          <cell r="D2074">
            <v>2022</v>
          </cell>
          <cell r="E2074">
            <v>3</v>
          </cell>
          <cell r="F2074" t="str">
            <v>0030</v>
          </cell>
          <cell r="G2074" t="str">
            <v>B001</v>
          </cell>
          <cell r="H2074" t="str">
            <v>Head Set</v>
          </cell>
          <cell r="I2074" t="str">
            <v>Styrlager</v>
          </cell>
          <cell r="K2074" t="str">
            <v>C2105069</v>
          </cell>
          <cell r="L2074" t="str">
            <v>C2100160</v>
          </cell>
        </row>
        <row r="2075">
          <cell r="B2075" t="str">
            <v xml:space="preserve">YEC7405333Styrstam </v>
          </cell>
          <cell r="C2075" t="str">
            <v>YEC7405333</v>
          </cell>
          <cell r="D2075">
            <v>2022</v>
          </cell>
          <cell r="E2075">
            <v>4</v>
          </cell>
          <cell r="F2075" t="str">
            <v>0040</v>
          </cell>
          <cell r="G2075" t="str">
            <v>B002</v>
          </cell>
          <cell r="H2075" t="str">
            <v>Handlebar Stem</v>
          </cell>
          <cell r="I2075" t="str">
            <v xml:space="preserve">Styrstam </v>
          </cell>
          <cell r="K2075" t="str">
            <v>C2205475-105</v>
          </cell>
          <cell r="L2075" t="str">
            <v>C2200261-105</v>
          </cell>
        </row>
        <row r="2076">
          <cell r="B2076" t="str">
            <v>YEC7405333Styre</v>
          </cell>
          <cell r="C2076" t="str">
            <v>YEC7405333</v>
          </cell>
          <cell r="D2076">
            <v>2022</v>
          </cell>
          <cell r="E2076">
            <v>5</v>
          </cell>
          <cell r="F2076" t="str">
            <v>0050</v>
          </cell>
          <cell r="G2076" t="str">
            <v>B003</v>
          </cell>
          <cell r="H2076" t="str">
            <v>Handelbar</v>
          </cell>
          <cell r="I2076" t="str">
            <v>Styre</v>
          </cell>
          <cell r="K2076" t="str">
            <v>C2305990</v>
          </cell>
          <cell r="L2076" t="str">
            <v>C2300249</v>
          </cell>
        </row>
        <row r="2077">
          <cell r="B2077" t="str">
            <v>YEC7405333Bromsgrepp H</v>
          </cell>
          <cell r="C2077" t="str">
            <v>YEC7405333</v>
          </cell>
          <cell r="D2077">
            <v>2022</v>
          </cell>
          <cell r="E2077">
            <v>6</v>
          </cell>
          <cell r="F2077" t="str">
            <v>0060</v>
          </cell>
          <cell r="G2077" t="str">
            <v>C002</v>
          </cell>
          <cell r="H2077" t="str">
            <v>Brake Lever R</v>
          </cell>
          <cell r="I2077" t="str">
            <v>Bromsgrepp H</v>
          </cell>
          <cell r="K2077" t="str">
            <v>Shimano</v>
          </cell>
          <cell r="L2077" t="str">
            <v>Kontakta SHIMANO</v>
          </cell>
        </row>
        <row r="2078">
          <cell r="B2078" t="str">
            <v>YEC7405333Bromsgrepp V</v>
          </cell>
          <cell r="C2078" t="str">
            <v>YEC7405333</v>
          </cell>
          <cell r="D2078">
            <v>2022</v>
          </cell>
          <cell r="E2078">
            <v>7</v>
          </cell>
          <cell r="F2078" t="str">
            <v>0070</v>
          </cell>
          <cell r="G2078" t="str">
            <v>C001</v>
          </cell>
          <cell r="H2078" t="str">
            <v>Brake Lever L</v>
          </cell>
          <cell r="I2078" t="str">
            <v>Bromsgrepp V</v>
          </cell>
          <cell r="K2078" t="str">
            <v>Shimano</v>
          </cell>
          <cell r="L2078" t="str">
            <v>Kontakta SHIMANO</v>
          </cell>
        </row>
        <row r="2079">
          <cell r="B2079" t="str">
            <v>YEC7405333Växelreglage H</v>
          </cell>
          <cell r="C2079" t="str">
            <v>YEC7405333</v>
          </cell>
          <cell r="D2079">
            <v>2022</v>
          </cell>
          <cell r="E2079">
            <v>8</v>
          </cell>
          <cell r="F2079" t="str">
            <v>0080</v>
          </cell>
          <cell r="G2079" t="str">
            <v>D002</v>
          </cell>
          <cell r="H2079" t="str">
            <v>Shift Lever R</v>
          </cell>
          <cell r="I2079" t="str">
            <v>Växelreglage H</v>
          </cell>
          <cell r="K2079" t="str">
            <v>KSLM6000RA</v>
          </cell>
          <cell r="L2079" t="str">
            <v>Kontakta SHIMANO</v>
          </cell>
        </row>
        <row r="2080">
          <cell r="B2080" t="str">
            <v>YEC7405333Växelreglage V</v>
          </cell>
          <cell r="C2080" t="str">
            <v>YEC7405333</v>
          </cell>
          <cell r="D2080">
            <v>2022</v>
          </cell>
          <cell r="E2080">
            <v>9</v>
          </cell>
          <cell r="F2080" t="str">
            <v>0090</v>
          </cell>
          <cell r="G2080" t="str">
            <v>D001</v>
          </cell>
          <cell r="H2080" t="str">
            <v>Shift Lever L</v>
          </cell>
          <cell r="I2080" t="str">
            <v>Växelreglage V</v>
          </cell>
          <cell r="L2080" t="e">
            <v>#N/A</v>
          </cell>
        </row>
        <row r="2081">
          <cell r="B2081" t="str">
            <v>YEC7405333Handtag par</v>
          </cell>
          <cell r="C2081" t="str">
            <v>YEC7405333</v>
          </cell>
          <cell r="D2081">
            <v>2022</v>
          </cell>
          <cell r="E2081">
            <v>10</v>
          </cell>
          <cell r="F2081" t="str">
            <v>0100</v>
          </cell>
          <cell r="G2081" t="str">
            <v>B004</v>
          </cell>
          <cell r="H2081" t="str">
            <v>Grip R</v>
          </cell>
          <cell r="I2081" t="str">
            <v>Handtag par</v>
          </cell>
          <cell r="K2081" t="str">
            <v>C2505677</v>
          </cell>
          <cell r="L2081" t="str">
            <v>C2500164</v>
          </cell>
        </row>
        <row r="2082">
          <cell r="B2082" t="str">
            <v>YEC7405333Frambroms</v>
          </cell>
          <cell r="C2082" t="str">
            <v>YEC7405333</v>
          </cell>
          <cell r="D2082">
            <v>2022</v>
          </cell>
          <cell r="E2082">
            <v>11</v>
          </cell>
          <cell r="F2082" t="str">
            <v>0110</v>
          </cell>
          <cell r="G2082" t="str">
            <v>C003</v>
          </cell>
          <cell r="H2082" t="str">
            <v xml:space="preserve">Brake front </v>
          </cell>
          <cell r="I2082" t="str">
            <v>Frambroms</v>
          </cell>
          <cell r="K2082" t="str">
            <v>AMT201KLFPRX075</v>
          </cell>
          <cell r="L2082" t="str">
            <v>Kontakta SHIMANO</v>
          </cell>
        </row>
        <row r="2083">
          <cell r="B2083" t="str">
            <v>YEC7405333Bakbroms</v>
          </cell>
          <cell r="C2083" t="str">
            <v>YEC7405333</v>
          </cell>
          <cell r="D2083">
            <v>2022</v>
          </cell>
          <cell r="E2083">
            <v>12</v>
          </cell>
          <cell r="F2083" t="str">
            <v>0120</v>
          </cell>
          <cell r="G2083" t="str">
            <v>C004</v>
          </cell>
          <cell r="H2083" t="str">
            <v>Brake rear</v>
          </cell>
          <cell r="I2083" t="str">
            <v>Bakbroms</v>
          </cell>
          <cell r="K2083" t="str">
            <v>AMT201JRRXRX145</v>
          </cell>
          <cell r="L2083" t="str">
            <v>Kontakta SHIMANO</v>
          </cell>
        </row>
        <row r="2084">
          <cell r="B2084" t="str">
            <v>YEC7405333Vevlager</v>
          </cell>
          <cell r="C2084" t="str">
            <v>YEC7405333</v>
          </cell>
          <cell r="D2084">
            <v>2022</v>
          </cell>
          <cell r="E2084">
            <v>13</v>
          </cell>
          <cell r="F2084" t="str">
            <v>0130</v>
          </cell>
          <cell r="G2084" t="str">
            <v>E001</v>
          </cell>
          <cell r="H2084" t="str">
            <v xml:space="preserve">BB-set </v>
          </cell>
          <cell r="I2084" t="str">
            <v>Vevlager</v>
          </cell>
          <cell r="K2084" t="str">
            <v>INGÅR I MOTORN</v>
          </cell>
          <cell r="L2084" t="str">
            <v>Ingår i motorn</v>
          </cell>
        </row>
        <row r="2085">
          <cell r="B2085" t="str">
            <v>YEC7405333Vevparti</v>
          </cell>
          <cell r="C2085" t="str">
            <v>YEC7405333</v>
          </cell>
          <cell r="D2085">
            <v>2022</v>
          </cell>
          <cell r="E2085">
            <v>14</v>
          </cell>
          <cell r="F2085" t="str">
            <v>0140</v>
          </cell>
          <cell r="G2085" t="str">
            <v>E002</v>
          </cell>
          <cell r="H2085" t="str">
            <v>Front Chainwheel</v>
          </cell>
          <cell r="I2085" t="str">
            <v>Vevparti</v>
          </cell>
          <cell r="K2085" t="str">
            <v>C3305776-EG</v>
          </cell>
          <cell r="L2085" t="str">
            <v>C3305776-EG</v>
          </cell>
        </row>
        <row r="2086">
          <cell r="B2086" t="str">
            <v>YEC7405333Kedjeskydd</v>
          </cell>
          <cell r="C2086" t="str">
            <v>YEC7405333</v>
          </cell>
          <cell r="D2086">
            <v>2022</v>
          </cell>
          <cell r="E2086">
            <v>15</v>
          </cell>
          <cell r="F2086" t="str">
            <v>0150</v>
          </cell>
          <cell r="G2086" t="str">
            <v>H001</v>
          </cell>
          <cell r="H2086" t="str">
            <v>Chain guard</v>
          </cell>
          <cell r="I2086" t="str">
            <v>Kedjeskydd</v>
          </cell>
          <cell r="K2086" t="str">
            <v>C8305639</v>
          </cell>
          <cell r="L2086" t="str">
            <v>C8305639</v>
          </cell>
        </row>
        <row r="2087">
          <cell r="B2087" t="str">
            <v>YEC7405333Kedjeskyddsfäste</v>
          </cell>
          <cell r="C2087" t="str">
            <v>YEC7405333</v>
          </cell>
          <cell r="D2087">
            <v>2022</v>
          </cell>
          <cell r="E2087">
            <v>16</v>
          </cell>
          <cell r="F2087" t="str">
            <v>0160</v>
          </cell>
          <cell r="G2087" t="str">
            <v>H002</v>
          </cell>
          <cell r="H2087" t="str">
            <v>Chain guard bracket</v>
          </cell>
          <cell r="I2087" t="str">
            <v>Kedjeskyddsfäste</v>
          </cell>
          <cell r="K2087" t="str">
            <v>Ingår i kedjeskyddet</v>
          </cell>
          <cell r="L2087" t="str">
            <v>Ingår i kedjeskyddet</v>
          </cell>
        </row>
        <row r="2088">
          <cell r="B2088" t="str">
            <v>YEC7405333Framväxel</v>
          </cell>
          <cell r="C2088" t="str">
            <v>YEC7405333</v>
          </cell>
          <cell r="D2088">
            <v>2022</v>
          </cell>
          <cell r="E2088">
            <v>17</v>
          </cell>
          <cell r="F2088" t="str">
            <v>0170</v>
          </cell>
          <cell r="G2088" t="str">
            <v>D003</v>
          </cell>
          <cell r="H2088" t="str">
            <v>Front Derailleur</v>
          </cell>
          <cell r="I2088" t="str">
            <v>Framväxel</v>
          </cell>
          <cell r="K2088" t="str">
            <v>EMPTY</v>
          </cell>
          <cell r="L2088" t="e">
            <v>#N/A</v>
          </cell>
        </row>
        <row r="2089">
          <cell r="B2089" t="str">
            <v>YEC7405333Bakväxel</v>
          </cell>
          <cell r="C2089" t="str">
            <v>YEC7405333</v>
          </cell>
          <cell r="D2089">
            <v>2022</v>
          </cell>
          <cell r="E2089">
            <v>18</v>
          </cell>
          <cell r="F2089" t="str">
            <v>0180</v>
          </cell>
          <cell r="G2089" t="str">
            <v>D004</v>
          </cell>
          <cell r="H2089" t="str">
            <v>Rear Derailleur</v>
          </cell>
          <cell r="I2089" t="str">
            <v>Bakväxel</v>
          </cell>
          <cell r="K2089" t="str">
            <v>KRDM6000SGS</v>
          </cell>
          <cell r="L2089" t="str">
            <v>Kontakta SHIMANO</v>
          </cell>
        </row>
        <row r="2090">
          <cell r="B2090" t="str">
            <v>YEC7405333Kedja</v>
          </cell>
          <cell r="C2090" t="str">
            <v>YEC7405333</v>
          </cell>
          <cell r="D2090">
            <v>2022</v>
          </cell>
          <cell r="E2090">
            <v>19</v>
          </cell>
          <cell r="F2090" t="str">
            <v>0190</v>
          </cell>
          <cell r="G2090" t="str">
            <v>E003</v>
          </cell>
          <cell r="H2090" t="str">
            <v xml:space="preserve">Chain </v>
          </cell>
          <cell r="I2090" t="str">
            <v>Kedja</v>
          </cell>
          <cell r="K2090" t="str">
            <v>KCNE609010116</v>
          </cell>
          <cell r="L2090" t="str">
            <v>Kontakta SHIMANO</v>
          </cell>
        </row>
        <row r="2091">
          <cell r="B2091" t="str">
            <v>YEC7405333Kassett</v>
          </cell>
          <cell r="C2091" t="str">
            <v>YEC7405333</v>
          </cell>
          <cell r="D2091">
            <v>2022</v>
          </cell>
          <cell r="E2091">
            <v>20</v>
          </cell>
          <cell r="F2091" t="str">
            <v>0200</v>
          </cell>
          <cell r="G2091" t="str">
            <v>E004</v>
          </cell>
          <cell r="H2091" t="str">
            <v>Cassette Sprocket</v>
          </cell>
          <cell r="I2091" t="str">
            <v>Kassett</v>
          </cell>
          <cell r="K2091" t="str">
            <v>KCSHG5010136</v>
          </cell>
          <cell r="L2091" t="str">
            <v>Kontakta SHIMANO</v>
          </cell>
        </row>
        <row r="2092">
          <cell r="B2092" t="str">
            <v>YEC7405333Framhjul</v>
          </cell>
          <cell r="C2092" t="str">
            <v>YEC7405333</v>
          </cell>
          <cell r="D2092">
            <v>2022</v>
          </cell>
          <cell r="E2092">
            <v>21</v>
          </cell>
          <cell r="F2092" t="str">
            <v>0210</v>
          </cell>
          <cell r="G2092" t="str">
            <v>F001</v>
          </cell>
          <cell r="H2092" t="str">
            <v>Front hub</v>
          </cell>
          <cell r="I2092" t="str">
            <v>Framhjul</v>
          </cell>
          <cell r="K2092" t="str">
            <v>C4305196</v>
          </cell>
          <cell r="L2092" t="str">
            <v>C4100337</v>
          </cell>
        </row>
        <row r="2093">
          <cell r="B2093" t="str">
            <v>YEC7405333Bakhjul</v>
          </cell>
          <cell r="C2093" t="str">
            <v>YEC7405333</v>
          </cell>
          <cell r="D2093">
            <v>2022</v>
          </cell>
          <cell r="E2093">
            <v>22</v>
          </cell>
          <cell r="F2093" t="str">
            <v>0220</v>
          </cell>
          <cell r="G2093" t="str">
            <v>F002</v>
          </cell>
          <cell r="H2093" t="str">
            <v>Rear hub</v>
          </cell>
          <cell r="I2093" t="str">
            <v>Bakhjul</v>
          </cell>
          <cell r="K2093" t="str">
            <v>C4405349</v>
          </cell>
          <cell r="L2093" t="str">
            <v>C4200298</v>
          </cell>
        </row>
        <row r="2094">
          <cell r="B2094" t="str">
            <v>YEC7405333Däck</v>
          </cell>
          <cell r="C2094" t="str">
            <v>YEC7405333</v>
          </cell>
          <cell r="D2094">
            <v>2022</v>
          </cell>
          <cell r="E2094">
            <v>23</v>
          </cell>
          <cell r="F2094" t="str">
            <v>0230</v>
          </cell>
          <cell r="G2094" t="str">
            <v>F003</v>
          </cell>
          <cell r="H2094" t="str">
            <v>Tire</v>
          </cell>
          <cell r="I2094" t="str">
            <v>Däck</v>
          </cell>
          <cell r="K2094" t="str">
            <v>C4906455</v>
          </cell>
          <cell r="L2094" t="str">
            <v>C4901463</v>
          </cell>
        </row>
        <row r="2095">
          <cell r="B2095" t="str">
            <v>YEC7405333Skärmar set</v>
          </cell>
          <cell r="C2095" t="str">
            <v>YEC7405333</v>
          </cell>
          <cell r="D2095">
            <v>2022</v>
          </cell>
          <cell r="E2095">
            <v>24</v>
          </cell>
          <cell r="F2095" t="str">
            <v>0240</v>
          </cell>
          <cell r="G2095" t="str">
            <v>H003</v>
          </cell>
          <cell r="H2095" t="str">
            <v xml:space="preserve">Mudguard front   </v>
          </cell>
          <cell r="I2095" t="str">
            <v>Skärmar set</v>
          </cell>
          <cell r="K2095" t="str">
            <v>C8256188-BK</v>
          </cell>
          <cell r="L2095" t="str">
            <v>C8256125-BK / C8255845-BK</v>
          </cell>
        </row>
        <row r="2096">
          <cell r="B2096" t="str">
            <v>YEC7405333Pakethållare</v>
          </cell>
          <cell r="C2096" t="str">
            <v>YEC7405333</v>
          </cell>
          <cell r="D2096">
            <v>2022</v>
          </cell>
          <cell r="E2096">
            <v>25</v>
          </cell>
          <cell r="F2096" t="str">
            <v>0250</v>
          </cell>
          <cell r="G2096" t="str">
            <v>H004</v>
          </cell>
          <cell r="H2096" t="str">
            <v>Carrier</v>
          </cell>
          <cell r="I2096" t="str">
            <v>Pakethållare</v>
          </cell>
          <cell r="K2096" t="str">
            <v>C8205747-BK</v>
          </cell>
          <cell r="L2096" t="str">
            <v>C8200052</v>
          </cell>
        </row>
        <row r="2097">
          <cell r="B2097" t="str">
            <v>YEC7405333Sadel</v>
          </cell>
          <cell r="C2097" t="str">
            <v>YEC7405333</v>
          </cell>
          <cell r="D2097">
            <v>2022</v>
          </cell>
          <cell r="E2097">
            <v>26</v>
          </cell>
          <cell r="F2097" t="str">
            <v>0260</v>
          </cell>
          <cell r="G2097" t="str">
            <v>G001</v>
          </cell>
          <cell r="H2097" t="str">
            <v>Saddle</v>
          </cell>
          <cell r="I2097" t="str">
            <v>Sadel</v>
          </cell>
          <cell r="K2097" t="str">
            <v>C7106260</v>
          </cell>
          <cell r="L2097" t="str">
            <v>C7100524</v>
          </cell>
        </row>
        <row r="2098">
          <cell r="B2098" t="str">
            <v>YEC7405333Sadelstolpe</v>
          </cell>
          <cell r="C2098" t="str">
            <v>YEC7405333</v>
          </cell>
          <cell r="D2098">
            <v>2022</v>
          </cell>
          <cell r="E2098">
            <v>27</v>
          </cell>
          <cell r="F2098" t="str">
            <v>0270</v>
          </cell>
          <cell r="G2098" t="str">
            <v>G002</v>
          </cell>
          <cell r="H2098" t="str">
            <v>Seatpost</v>
          </cell>
          <cell r="I2098" t="str">
            <v>Sadelstolpe</v>
          </cell>
          <cell r="K2098" t="str">
            <v>C7205559</v>
          </cell>
          <cell r="L2098" t="str">
            <v>C7200327-272</v>
          </cell>
        </row>
        <row r="2099">
          <cell r="B2099" t="str">
            <v>YEC7405333Sadelrörsklämma</v>
          </cell>
          <cell r="C2099" t="str">
            <v>YEC7405333</v>
          </cell>
          <cell r="D2099">
            <v>2022</v>
          </cell>
          <cell r="E2099">
            <v>28</v>
          </cell>
          <cell r="F2099" t="str">
            <v>0280</v>
          </cell>
          <cell r="G2099" t="str">
            <v>G003</v>
          </cell>
          <cell r="H2099" t="str">
            <v>Seat Clamp</v>
          </cell>
          <cell r="I2099" t="str">
            <v>Sadelrörsklämma</v>
          </cell>
          <cell r="K2099" t="str">
            <v>C7305002</v>
          </cell>
          <cell r="L2099" t="str">
            <v>C7300027-318</v>
          </cell>
        </row>
        <row r="2100">
          <cell r="B2100" t="str">
            <v>YEC7405333Framlampa</v>
          </cell>
          <cell r="C2100" t="str">
            <v>YEC7405333</v>
          </cell>
          <cell r="D2100">
            <v>2022</v>
          </cell>
          <cell r="E2100">
            <v>29</v>
          </cell>
          <cell r="F2100" t="str">
            <v>0290</v>
          </cell>
          <cell r="G2100" t="str">
            <v>H005</v>
          </cell>
          <cell r="H2100" t="str">
            <v>Front light</v>
          </cell>
          <cell r="I2100" t="str">
            <v>Framlampa</v>
          </cell>
          <cell r="K2100" t="str">
            <v>C8015301</v>
          </cell>
          <cell r="L2100" t="str">
            <v>C8015301</v>
          </cell>
        </row>
        <row r="2101">
          <cell r="B2101" t="str">
            <v>YEC7405333Baklampa</v>
          </cell>
          <cell r="C2101" t="str">
            <v>YEC7405333</v>
          </cell>
          <cell r="D2101">
            <v>2022</v>
          </cell>
          <cell r="E2101">
            <v>30</v>
          </cell>
          <cell r="F2101" t="str">
            <v>0300</v>
          </cell>
          <cell r="G2101" t="str">
            <v>H006</v>
          </cell>
          <cell r="H2101" t="str">
            <v>Light, Rear</v>
          </cell>
          <cell r="I2101" t="str">
            <v>Baklampa</v>
          </cell>
          <cell r="K2101" t="str">
            <v>C8015205</v>
          </cell>
          <cell r="L2101" t="str">
            <v>BSP?</v>
          </cell>
        </row>
        <row r="2102">
          <cell r="B2102" t="str">
            <v>YEC7405333Låssats</v>
          </cell>
          <cell r="C2102" t="str">
            <v>YEC7405333</v>
          </cell>
          <cell r="D2102">
            <v>2022</v>
          </cell>
          <cell r="E2102">
            <v>31</v>
          </cell>
          <cell r="F2102" t="str">
            <v>0310</v>
          </cell>
          <cell r="G2102" t="str">
            <v>H007</v>
          </cell>
          <cell r="H2102" t="str">
            <v>Lock</v>
          </cell>
          <cell r="I2102" t="str">
            <v>Låssats</v>
          </cell>
          <cell r="K2102" t="str">
            <v>C8405077</v>
          </cell>
          <cell r="L2102" t="str">
            <v>C8405125</v>
          </cell>
        </row>
        <row r="2103">
          <cell r="B2103" t="str">
            <v>YEC7405333Stöd</v>
          </cell>
          <cell r="C2103" t="str">
            <v>YEC7405333</v>
          </cell>
          <cell r="D2103">
            <v>2022</v>
          </cell>
          <cell r="E2103">
            <v>32</v>
          </cell>
          <cell r="F2103" t="str">
            <v>0320</v>
          </cell>
          <cell r="G2103" t="str">
            <v>H008</v>
          </cell>
          <cell r="H2103" t="str">
            <v>Kick stand</v>
          </cell>
          <cell r="I2103" t="str">
            <v>Stöd</v>
          </cell>
          <cell r="K2103" t="str">
            <v>C8105214</v>
          </cell>
          <cell r="L2103" t="str">
            <v>C8100036</v>
          </cell>
        </row>
        <row r="2104">
          <cell r="B2104" t="str">
            <v>YEC7405333Korg</v>
          </cell>
          <cell r="C2104" t="str">
            <v>YEC7405333</v>
          </cell>
          <cell r="D2104">
            <v>2022</v>
          </cell>
          <cell r="E2104">
            <v>33</v>
          </cell>
          <cell r="F2104" t="str">
            <v>0330</v>
          </cell>
          <cell r="G2104" t="str">
            <v>H009</v>
          </cell>
          <cell r="H2104" t="str">
            <v>Basket / Fr carrier</v>
          </cell>
          <cell r="I2104" t="str">
            <v>Korg</v>
          </cell>
          <cell r="K2104" t="str">
            <v>EMPTY</v>
          </cell>
          <cell r="L2104" t="e">
            <v>#N/A</v>
          </cell>
        </row>
        <row r="2105">
          <cell r="B2105" t="str">
            <v>YEC7405333Pedaler</v>
          </cell>
          <cell r="C2105" t="str">
            <v>YEC7405333</v>
          </cell>
          <cell r="D2105">
            <v>2022</v>
          </cell>
          <cell r="E2105">
            <v>34</v>
          </cell>
          <cell r="F2105" t="str">
            <v>0340</v>
          </cell>
          <cell r="G2105" t="str">
            <v>E005</v>
          </cell>
          <cell r="H2105" t="str">
            <v xml:space="preserve">Pedal </v>
          </cell>
          <cell r="I2105" t="str">
            <v>Pedaler</v>
          </cell>
          <cell r="K2105" t="str">
            <v>C3505233</v>
          </cell>
          <cell r="L2105" t="str">
            <v>C3500033</v>
          </cell>
        </row>
        <row r="2106">
          <cell r="B2106" t="str">
            <v>YEC7405333Motor</v>
          </cell>
          <cell r="C2106" t="str">
            <v>YEC7405333</v>
          </cell>
          <cell r="D2106">
            <v>2022</v>
          </cell>
          <cell r="E2106">
            <v>35</v>
          </cell>
          <cell r="F2106" t="str">
            <v>0350</v>
          </cell>
          <cell r="G2106" t="str">
            <v>J001</v>
          </cell>
          <cell r="H2106" t="str">
            <v>DRIVE UNIT:</v>
          </cell>
          <cell r="I2106" t="str">
            <v>Motor</v>
          </cell>
          <cell r="K2106" t="str">
            <v>C8705068-1-02BC</v>
          </cell>
          <cell r="L2106" t="str">
            <v>C8705068-1-02BC</v>
          </cell>
        </row>
        <row r="2107">
          <cell r="B2107" t="str">
            <v>YEC7405333Display</v>
          </cell>
          <cell r="C2107" t="str">
            <v>YEC7405333</v>
          </cell>
          <cell r="D2107">
            <v>2022</v>
          </cell>
          <cell r="E2107">
            <v>36</v>
          </cell>
          <cell r="F2107" t="str">
            <v>0360</v>
          </cell>
          <cell r="G2107" t="str">
            <v>J004</v>
          </cell>
          <cell r="H2107" t="str">
            <v>DISPLAY:</v>
          </cell>
          <cell r="I2107" t="str">
            <v>Display</v>
          </cell>
          <cell r="K2107" t="str">
            <v>C8705068-1-37C</v>
          </cell>
          <cell r="L2107" t="str">
            <v>C8705068-1-37C</v>
          </cell>
        </row>
        <row r="2108">
          <cell r="B2108" t="str">
            <v>YEC7405333EB-Bus kabel</v>
          </cell>
          <cell r="C2108" t="str">
            <v>YEC7405333</v>
          </cell>
          <cell r="D2108">
            <v>2022</v>
          </cell>
          <cell r="E2108">
            <v>37</v>
          </cell>
          <cell r="F2108" t="str">
            <v>0370</v>
          </cell>
          <cell r="G2108" t="str">
            <v>J005</v>
          </cell>
          <cell r="H2108" t="str">
            <v>EB-BUS CABLE:</v>
          </cell>
          <cell r="I2108" t="str">
            <v>EB-Bus kabel</v>
          </cell>
          <cell r="K2108" t="str">
            <v>C8705068-1-4-1C</v>
          </cell>
          <cell r="L2108" t="e">
            <v>#N/A</v>
          </cell>
        </row>
        <row r="2109">
          <cell r="B2109" t="str">
            <v>YEC7405333Motorkabel</v>
          </cell>
          <cell r="C2109" t="str">
            <v>YEC7405333</v>
          </cell>
          <cell r="D2109">
            <v>2022</v>
          </cell>
          <cell r="E2109">
            <v>38</v>
          </cell>
          <cell r="F2109" t="str">
            <v>0380</v>
          </cell>
          <cell r="G2109" t="str">
            <v>J006</v>
          </cell>
          <cell r="H2109" t="str">
            <v>POWER CABLE:</v>
          </cell>
          <cell r="I2109" t="str">
            <v>Motorkabel</v>
          </cell>
          <cell r="K2109" t="str">
            <v>Ingår i batterihållaren</v>
          </cell>
          <cell r="L2109" t="str">
            <v>Ingår i batterihållaren</v>
          </cell>
        </row>
        <row r="2110">
          <cell r="B2110" t="str">
            <v>YEC7405333Kabel framlampa</v>
          </cell>
          <cell r="C2110" t="str">
            <v>YEC7405333</v>
          </cell>
          <cell r="D2110">
            <v>2022</v>
          </cell>
          <cell r="E2110">
            <v>39</v>
          </cell>
          <cell r="F2110" t="str">
            <v>0390</v>
          </cell>
          <cell r="G2110" t="str">
            <v>J007</v>
          </cell>
          <cell r="H2110" t="str">
            <v>F. LIGHT CABLE:</v>
          </cell>
          <cell r="I2110" t="str">
            <v>Kabel framlampa</v>
          </cell>
          <cell r="K2110" t="str">
            <v>C8705068-1-04-6</v>
          </cell>
          <cell r="L2110" t="str">
            <v>C8705068-1-04-6</v>
          </cell>
        </row>
        <row r="2111">
          <cell r="B2111" t="str">
            <v>YEC7405333Kabel baklampa</v>
          </cell>
          <cell r="C2111" t="str">
            <v>YEC7405333</v>
          </cell>
          <cell r="D2111">
            <v>2022</v>
          </cell>
          <cell r="E2111">
            <v>40</v>
          </cell>
          <cell r="F2111" t="str">
            <v>0400</v>
          </cell>
          <cell r="G2111" t="str">
            <v>J008</v>
          </cell>
          <cell r="H2111" t="str">
            <v>R. LIGHT CABLE:</v>
          </cell>
          <cell r="I2111" t="str">
            <v>Kabel baklampa</v>
          </cell>
          <cell r="K2111" t="str">
            <v>C8705068-1-0415</v>
          </cell>
          <cell r="L2111" t="str">
            <v>C8705068-1-04-8</v>
          </cell>
        </row>
        <row r="2112">
          <cell r="B2112" t="str">
            <v>YEC7405333Hastighetssensor</v>
          </cell>
          <cell r="C2112" t="str">
            <v>YEC7405333</v>
          </cell>
          <cell r="D2112">
            <v>2022</v>
          </cell>
          <cell r="E2112">
            <v>41</v>
          </cell>
          <cell r="F2112" t="str">
            <v>0410</v>
          </cell>
          <cell r="G2112" t="str">
            <v>J009</v>
          </cell>
          <cell r="H2112" t="str">
            <v>SPEED SENSOR:</v>
          </cell>
          <cell r="I2112" t="str">
            <v>Hastighetssensor</v>
          </cell>
          <cell r="K2112" t="str">
            <v>C8705068-1-411C</v>
          </cell>
          <cell r="L2112" t="str">
            <v>C8705068-1-411C</v>
          </cell>
        </row>
        <row r="2113">
          <cell r="B2113" t="str">
            <v>YEC7405333Batteri</v>
          </cell>
          <cell r="C2113" t="str">
            <v>YEC7405333</v>
          </cell>
          <cell r="D2113">
            <v>2022</v>
          </cell>
          <cell r="E2113">
            <v>42</v>
          </cell>
          <cell r="F2113" t="str">
            <v>0420</v>
          </cell>
          <cell r="G2113" t="str">
            <v>J002</v>
          </cell>
          <cell r="H2113" t="str">
            <v>BATTERY:</v>
          </cell>
          <cell r="I2113" t="str">
            <v>Batteri</v>
          </cell>
          <cell r="K2113" t="str">
            <v>C8705102-1-11C</v>
          </cell>
          <cell r="L2113" t="str">
            <v>C8705102-1-11C</v>
          </cell>
        </row>
        <row r="2114">
          <cell r="B2114" t="str">
            <v>YEC7405333Batterihållare</v>
          </cell>
          <cell r="C2114" t="str">
            <v>YEC7405333</v>
          </cell>
          <cell r="D2114">
            <v>2022</v>
          </cell>
          <cell r="E2114">
            <v>43</v>
          </cell>
          <cell r="F2114" t="str">
            <v>0430</v>
          </cell>
          <cell r="G2114" t="str">
            <v>J003</v>
          </cell>
          <cell r="H2114" t="str">
            <v>BATTERY HOLDER/Slider</v>
          </cell>
          <cell r="I2114" t="str">
            <v>Batterihållare</v>
          </cell>
          <cell r="K2114" t="str">
            <v>C8705129-2CA</v>
          </cell>
          <cell r="L2114" t="str">
            <v>C8705129-2CA</v>
          </cell>
        </row>
        <row r="2115">
          <cell r="B2115" t="str">
            <v>YEC7405333Batteriladdare</v>
          </cell>
          <cell r="C2115" t="str">
            <v>YEC7405333</v>
          </cell>
          <cell r="D2115">
            <v>2022</v>
          </cell>
          <cell r="E2115">
            <v>44</v>
          </cell>
          <cell r="F2115" t="str">
            <v>0440</v>
          </cell>
          <cell r="G2115" t="str">
            <v>J010</v>
          </cell>
          <cell r="H2115" t="str">
            <v>CHARGER:</v>
          </cell>
          <cell r="I2115" t="str">
            <v>Batteriladdare</v>
          </cell>
          <cell r="K2115" t="str">
            <v>C8705086-02C</v>
          </cell>
          <cell r="L2115" t="str">
            <v>C8705086-02C</v>
          </cell>
        </row>
        <row r="2116">
          <cell r="B2116" t="str">
            <v>YEC7405333Kontrollbox</v>
          </cell>
          <cell r="C2116" t="str">
            <v>YEC7405333</v>
          </cell>
          <cell r="D2116">
            <v>2022</v>
          </cell>
          <cell r="E2116">
            <v>45</v>
          </cell>
          <cell r="F2116" t="str">
            <v>0450</v>
          </cell>
          <cell r="G2116" t="str">
            <v>J011</v>
          </cell>
          <cell r="H2116" t="str">
            <v>Controller</v>
          </cell>
          <cell r="I2116" t="str">
            <v>Kontrollbox</v>
          </cell>
          <cell r="K2116" t="str">
            <v>C8705068-2-22</v>
          </cell>
          <cell r="L2116" t="str">
            <v>C8705068-2-22</v>
          </cell>
        </row>
        <row r="2117">
          <cell r="B2117" t="str">
            <v>YEC7405333Växelöra</v>
          </cell>
          <cell r="C2117" t="str">
            <v>YEC7405333</v>
          </cell>
          <cell r="D2117">
            <v>2022</v>
          </cell>
          <cell r="E2117">
            <v>46</v>
          </cell>
          <cell r="F2117" t="str">
            <v>0460</v>
          </cell>
          <cell r="G2117" t="str">
            <v>D005</v>
          </cell>
          <cell r="H2117" t="str">
            <v>Gear hanger</v>
          </cell>
          <cell r="I2117" t="str">
            <v>Växelöra</v>
          </cell>
          <cell r="K2117" t="str">
            <v>C1350087</v>
          </cell>
          <cell r="L2117" t="str">
            <v>C1350087</v>
          </cell>
        </row>
        <row r="2118">
          <cell r="B2118" t="str">
            <v>YEC7405531RAM</v>
          </cell>
          <cell r="C2118" t="str">
            <v>YEC7405531</v>
          </cell>
          <cell r="D2118" t="str">
            <v>2018-2019</v>
          </cell>
          <cell r="E2118">
            <v>1</v>
          </cell>
          <cell r="F2118" t="str">
            <v>0010</v>
          </cell>
          <cell r="G2118" t="str">
            <v>A001</v>
          </cell>
          <cell r="H2118" t="str">
            <v>PAINTED FRAME</v>
          </cell>
          <cell r="I2118" t="str">
            <v>RAM</v>
          </cell>
          <cell r="J2118" t="str">
            <v>C7511-550-47031</v>
          </cell>
          <cell r="K2118" t="str">
            <v>C7511-550-47031</v>
          </cell>
          <cell r="L2118" t="e">
            <v>#N/A</v>
          </cell>
        </row>
        <row r="2119">
          <cell r="B2119" t="str">
            <v>YEC7405531Framgaffel</v>
          </cell>
          <cell r="C2119" t="str">
            <v>YEC7405531</v>
          </cell>
          <cell r="D2119" t="str">
            <v>2018-2019</v>
          </cell>
          <cell r="E2119">
            <v>2</v>
          </cell>
          <cell r="F2119" t="str">
            <v>0020</v>
          </cell>
          <cell r="G2119" t="str">
            <v>A002</v>
          </cell>
          <cell r="H2119" t="str">
            <v>PAINTED FORK</v>
          </cell>
          <cell r="I2119" t="str">
            <v>Framgaffel</v>
          </cell>
          <cell r="J2119" t="str">
            <v>C5440-240-74031</v>
          </cell>
          <cell r="K2119" t="str">
            <v>C5440-240-74031</v>
          </cell>
          <cell r="L2119" t="e">
            <v>#N/A</v>
          </cell>
        </row>
        <row r="2120">
          <cell r="B2120" t="str">
            <v>YEC7405531Styrlager</v>
          </cell>
          <cell r="C2120" t="str">
            <v>YEC7405531</v>
          </cell>
          <cell r="D2120" t="str">
            <v>2018-2019</v>
          </cell>
          <cell r="E2120">
            <v>3</v>
          </cell>
          <cell r="F2120" t="str">
            <v>0030</v>
          </cell>
          <cell r="G2120" t="str">
            <v>B001</v>
          </cell>
          <cell r="H2120" t="str">
            <v>Head Set</v>
          </cell>
          <cell r="I2120" t="str">
            <v>Styrlager</v>
          </cell>
          <cell r="J2120" t="str">
            <v xml:space="preserve">C2105069 HST STbk 1"18 iA 9 44  TH-N10P w/o cap, + C2105053 Black w/o graphic </v>
          </cell>
          <cell r="K2120" t="str">
            <v>C2105069</v>
          </cell>
          <cell r="L2120" t="str">
            <v>C2100160</v>
          </cell>
        </row>
        <row r="2121">
          <cell r="B2121" t="str">
            <v xml:space="preserve">YEC7405531Styrstam </v>
          </cell>
          <cell r="C2121" t="str">
            <v>YEC7405531</v>
          </cell>
          <cell r="D2121" t="str">
            <v>2018-2019</v>
          </cell>
          <cell r="E2121">
            <v>4</v>
          </cell>
          <cell r="F2121" t="str">
            <v>0040</v>
          </cell>
          <cell r="G2121" t="str">
            <v>B002</v>
          </cell>
          <cell r="H2121" t="str">
            <v>Handlebar Stem</v>
          </cell>
          <cell r="I2121" t="str">
            <v xml:space="preserve">Styrstam </v>
          </cell>
          <cell r="J2121" t="str">
            <v>Included in handlebar</v>
          </cell>
          <cell r="K2121" t="str">
            <v>C2205475-105</v>
          </cell>
          <cell r="L2121" t="str">
            <v>C2200261-105</v>
          </cell>
        </row>
        <row r="2122">
          <cell r="B2122" t="str">
            <v>YEC7405531Styre</v>
          </cell>
          <cell r="C2122" t="str">
            <v>YEC7405531</v>
          </cell>
          <cell r="D2122" t="str">
            <v>2018-2019</v>
          </cell>
          <cell r="E2122">
            <v>5</v>
          </cell>
          <cell r="F2122" t="str">
            <v>0050</v>
          </cell>
          <cell r="G2122" t="str">
            <v>B003</v>
          </cell>
          <cell r="H2122" t="str">
            <v>Handelbar</v>
          </cell>
          <cell r="I2122" t="str">
            <v>Styre</v>
          </cell>
          <cell r="J2122" t="str">
            <v xml:space="preserve">C8705068-1-26 New stem/handlebar/display </v>
          </cell>
          <cell r="K2122" t="str">
            <v>C2305990</v>
          </cell>
          <cell r="L2122" t="str">
            <v>C2300249</v>
          </cell>
        </row>
        <row r="2123">
          <cell r="B2123" t="str">
            <v>YEC7405531Bromsgrepp H</v>
          </cell>
          <cell r="C2123" t="str">
            <v>YEC7405531</v>
          </cell>
          <cell r="D2123" t="str">
            <v>2018-2019</v>
          </cell>
          <cell r="E2123">
            <v>6</v>
          </cell>
          <cell r="F2123" t="str">
            <v>0060</v>
          </cell>
          <cell r="G2123" t="str">
            <v>C002</v>
          </cell>
          <cell r="H2123" t="str">
            <v>Brake Lever R</v>
          </cell>
          <cell r="I2123" t="str">
            <v>Bromsgrepp H</v>
          </cell>
          <cell r="K2123" t="str">
            <v>Shimano</v>
          </cell>
          <cell r="L2123" t="str">
            <v>Kontakta SHIMANO</v>
          </cell>
        </row>
        <row r="2124">
          <cell r="B2124" t="str">
            <v>YEC7405531Bromsgrepp V</v>
          </cell>
          <cell r="C2124" t="str">
            <v>YEC7405531</v>
          </cell>
          <cell r="D2124" t="str">
            <v>2018-2019</v>
          </cell>
          <cell r="E2124">
            <v>7</v>
          </cell>
          <cell r="F2124" t="str">
            <v>0070</v>
          </cell>
          <cell r="G2124" t="str">
            <v>C001</v>
          </cell>
          <cell r="H2124" t="str">
            <v>Brake Lever L</v>
          </cell>
          <cell r="I2124" t="str">
            <v>Bromsgrepp V</v>
          </cell>
          <cell r="K2124" t="str">
            <v>Shimano</v>
          </cell>
          <cell r="L2124" t="str">
            <v>Kontakta SHIMANO</v>
          </cell>
        </row>
        <row r="2125">
          <cell r="B2125" t="str">
            <v>YEC7405531Växelreglage H</v>
          </cell>
          <cell r="C2125" t="str">
            <v>YEC7405531</v>
          </cell>
          <cell r="D2125" t="str">
            <v>2018-2019</v>
          </cell>
          <cell r="E2125">
            <v>8</v>
          </cell>
          <cell r="F2125" t="str">
            <v>0080</v>
          </cell>
          <cell r="G2125" t="str">
            <v>D002</v>
          </cell>
          <cell r="H2125" t="str">
            <v>Shift Lever R</v>
          </cell>
          <cell r="I2125" t="str">
            <v>Växelreglage H</v>
          </cell>
          <cell r="J2125" t="str">
            <v xml:space="preserve">KSLM6000RA
SHIFT LEVER, SL-M6000-R,  DEORE
RIGHT, REAR 10-SPEED RAPIDFIRE PLUS 2050MM W/OGD, BULK
JPY 979
</v>
          </cell>
          <cell r="K2125" t="str">
            <v>KSLM6000RA</v>
          </cell>
          <cell r="L2125" t="str">
            <v>Kontakta SHIMANO</v>
          </cell>
        </row>
        <row r="2126">
          <cell r="B2126" t="str">
            <v>YEC7405531Växelreglage V</v>
          </cell>
          <cell r="C2126" t="str">
            <v>YEC7405531</v>
          </cell>
          <cell r="D2126" t="str">
            <v>2018-2019</v>
          </cell>
          <cell r="E2126">
            <v>9</v>
          </cell>
          <cell r="F2126" t="str">
            <v>0090</v>
          </cell>
          <cell r="G2126" t="str">
            <v>D001</v>
          </cell>
          <cell r="H2126" t="str">
            <v>Shift Lever L</v>
          </cell>
          <cell r="I2126" t="str">
            <v>Växelreglage V</v>
          </cell>
          <cell r="L2126" t="e">
            <v>#N/A</v>
          </cell>
        </row>
        <row r="2127">
          <cell r="B2127" t="str">
            <v>YEC7405531Handtag par</v>
          </cell>
          <cell r="C2127" t="str">
            <v>YEC7405531</v>
          </cell>
          <cell r="D2127" t="str">
            <v>2018-2019</v>
          </cell>
          <cell r="E2127">
            <v>10</v>
          </cell>
          <cell r="F2127" t="str">
            <v>0100</v>
          </cell>
          <cell r="G2127" t="str">
            <v>B004</v>
          </cell>
          <cell r="H2127" t="str">
            <v>Grip R</v>
          </cell>
          <cell r="I2127" t="str">
            <v>Handtag par</v>
          </cell>
          <cell r="J2127" t="str">
            <v xml:space="preserve">C2505535 Herrmans CLIK R DD37  black 130mm  </v>
          </cell>
          <cell r="K2127" t="str">
            <v>C2505535</v>
          </cell>
          <cell r="L2127" t="str">
            <v>C2500188</v>
          </cell>
        </row>
        <row r="2128">
          <cell r="B2128" t="str">
            <v>YEC7405531Frambroms</v>
          </cell>
          <cell r="C2128" t="str">
            <v>YEC7405531</v>
          </cell>
          <cell r="D2128" t="str">
            <v>2018-2019</v>
          </cell>
          <cell r="E2128">
            <v>11</v>
          </cell>
          <cell r="F2128" t="str">
            <v>0110</v>
          </cell>
          <cell r="G2128" t="str">
            <v>C003</v>
          </cell>
          <cell r="H2128" t="str">
            <v xml:space="preserve">Brake front </v>
          </cell>
          <cell r="I2128" t="str">
            <v>Frambroms</v>
          </cell>
          <cell r="J2128" t="str">
            <v>AMT201JLFPRX070 DISC BRAKE ASSEMBLED SET/J-kit, BL-MT201(L), BR-MT200(F), BLACK, W/O ADAPTER, RESIN PAD(W/O FIN), 700MM HOSE(SM-BH59-SS BLACK), BULK, 10,04 USD</v>
          </cell>
          <cell r="K2128" t="str">
            <v>AMT201JLFPRX070</v>
          </cell>
          <cell r="L2128" t="str">
            <v>Kontakta SHIMANO</v>
          </cell>
        </row>
        <row r="2129">
          <cell r="B2129" t="str">
            <v>YEC7405531Bakbroms</v>
          </cell>
          <cell r="C2129" t="str">
            <v>YEC7405531</v>
          </cell>
          <cell r="D2129" t="str">
            <v>2018-2019</v>
          </cell>
          <cell r="E2129">
            <v>12</v>
          </cell>
          <cell r="F2129" t="str">
            <v>0120</v>
          </cell>
          <cell r="G2129" t="str">
            <v>C004</v>
          </cell>
          <cell r="H2129" t="str">
            <v>Brake rear</v>
          </cell>
          <cell r="I2129" t="str">
            <v>Bakbroms</v>
          </cell>
          <cell r="J2129" t="str">
            <v>AMT201JRRXRX145 DISC BRAKE ASSEMBLED SET/J-kit, BL-MT201(R), BR-MT200(R), BLACK, W/O ADAPTER, RESIN PAD(W/O FIN), 1450MM HOSE(SM-BH59-SS BLACK), BULK, 10,79 USD</v>
          </cell>
          <cell r="K2129" t="str">
            <v>AMT201JRRXRX145</v>
          </cell>
          <cell r="L2129" t="str">
            <v>Kontakta SHIMANO</v>
          </cell>
        </row>
        <row r="2130">
          <cell r="B2130" t="str">
            <v>YEC7405531Vevlager</v>
          </cell>
          <cell r="C2130" t="str">
            <v>YEC7405531</v>
          </cell>
          <cell r="D2130" t="str">
            <v>2018-2019</v>
          </cell>
          <cell r="E2130">
            <v>13</v>
          </cell>
          <cell r="F2130" t="str">
            <v>0130</v>
          </cell>
          <cell r="G2130" t="str">
            <v>E001</v>
          </cell>
          <cell r="H2130" t="str">
            <v xml:space="preserve">BB-set </v>
          </cell>
          <cell r="I2130" t="str">
            <v>Vevlager</v>
          </cell>
          <cell r="K2130" t="str">
            <v>INGÅR I MOTORN</v>
          </cell>
          <cell r="L2130" t="str">
            <v>Ingår i motorn</v>
          </cell>
        </row>
        <row r="2131">
          <cell r="B2131" t="str">
            <v>YEC7405531Vevparti</v>
          </cell>
          <cell r="C2131" t="str">
            <v>YEC7405531</v>
          </cell>
          <cell r="D2131" t="str">
            <v>2018-2019</v>
          </cell>
          <cell r="E2131">
            <v>14</v>
          </cell>
          <cell r="F2131" t="str">
            <v>0140</v>
          </cell>
          <cell r="G2131" t="str">
            <v>E002</v>
          </cell>
          <cell r="H2131" t="str">
            <v>Front Chainwheel</v>
          </cell>
          <cell r="I2131" t="str">
            <v>Vevparti</v>
          </cell>
          <cell r="J2131" t="str">
            <v>AMT201JRRXRX145</v>
          </cell>
          <cell r="K2131" t="str">
            <v>C3305776-EG</v>
          </cell>
          <cell r="L2131" t="str">
            <v>C3305776-EG</v>
          </cell>
        </row>
        <row r="2132">
          <cell r="B2132" t="str">
            <v>YEC7405531Kedjeskydd</v>
          </cell>
          <cell r="C2132" t="str">
            <v>YEC7405531</v>
          </cell>
          <cell r="D2132" t="str">
            <v>2018-2019</v>
          </cell>
          <cell r="E2132">
            <v>15</v>
          </cell>
          <cell r="F2132" t="str">
            <v>0150</v>
          </cell>
          <cell r="G2132" t="str">
            <v>H001</v>
          </cell>
          <cell r="H2132" t="str">
            <v>Chain guard</v>
          </cell>
          <cell r="I2132" t="str">
            <v>Kedjeskydd</v>
          </cell>
          <cell r="J2132" t="str">
            <v>C8305639 SKS Chainblade, C8305640 rear fixation</v>
          </cell>
          <cell r="K2132" t="str">
            <v>C8305639</v>
          </cell>
          <cell r="L2132" t="str">
            <v>C8305639</v>
          </cell>
        </row>
        <row r="2133">
          <cell r="B2133" t="str">
            <v>YEC7405531Kedjeskyddsfäste</v>
          </cell>
          <cell r="C2133" t="str">
            <v>YEC7405531</v>
          </cell>
          <cell r="D2133" t="str">
            <v>2018-2019</v>
          </cell>
          <cell r="E2133">
            <v>16</v>
          </cell>
          <cell r="F2133" t="str">
            <v>0160</v>
          </cell>
          <cell r="G2133" t="str">
            <v>H002</v>
          </cell>
          <cell r="H2133" t="str">
            <v>Chain guard bracket</v>
          </cell>
          <cell r="I2133" t="str">
            <v>Kedjeskyddsfäste</v>
          </cell>
          <cell r="J2133" t="str">
            <v>bracket for MAX included in C8305639</v>
          </cell>
          <cell r="K2133" t="str">
            <v>Ingår i kedjeskyddet</v>
          </cell>
          <cell r="L2133" t="str">
            <v>Ingår i kedjeskyddet</v>
          </cell>
        </row>
        <row r="2134">
          <cell r="B2134" t="str">
            <v>YEC7405531Framväxel</v>
          </cell>
          <cell r="C2134" t="str">
            <v>YEC7405531</v>
          </cell>
          <cell r="D2134" t="str">
            <v>2018-2019</v>
          </cell>
          <cell r="E2134">
            <v>17</v>
          </cell>
          <cell r="F2134" t="str">
            <v>0170</v>
          </cell>
          <cell r="G2134" t="str">
            <v>D003</v>
          </cell>
          <cell r="H2134" t="str">
            <v>Front Derailleur</v>
          </cell>
          <cell r="I2134" t="str">
            <v>Framväxel</v>
          </cell>
          <cell r="J2134" t="str">
            <v>w/o</v>
          </cell>
          <cell r="K2134" t="str">
            <v>EMPTY</v>
          </cell>
          <cell r="L2134" t="e">
            <v>#N/A</v>
          </cell>
        </row>
        <row r="2135">
          <cell r="B2135" t="str">
            <v>YEC7405531Bakväxel</v>
          </cell>
          <cell r="C2135" t="str">
            <v>YEC7405531</v>
          </cell>
          <cell r="D2135" t="str">
            <v>2018-2019</v>
          </cell>
          <cell r="E2135">
            <v>18</v>
          </cell>
          <cell r="F2135" t="str">
            <v>0180</v>
          </cell>
          <cell r="G2135" t="str">
            <v>D004</v>
          </cell>
          <cell r="H2135" t="str">
            <v>Rear Derailleur</v>
          </cell>
          <cell r="I2135" t="str">
            <v>Bakväxel</v>
          </cell>
          <cell r="J2135" t="str">
            <v xml:space="preserve">KRDM6000SGS DEORE, 10SPEED, SHADOW PLUS </v>
          </cell>
          <cell r="K2135" t="str">
            <v>KRDM6000SGS</v>
          </cell>
          <cell r="L2135" t="str">
            <v>Kontakta SHIMANO</v>
          </cell>
        </row>
        <row r="2136">
          <cell r="B2136" t="str">
            <v>YEC7405531Kedja</v>
          </cell>
          <cell r="C2136" t="str">
            <v>YEC7405531</v>
          </cell>
          <cell r="D2136" t="str">
            <v>2018-2019</v>
          </cell>
          <cell r="E2136">
            <v>19</v>
          </cell>
          <cell r="F2136" t="str">
            <v>0190</v>
          </cell>
          <cell r="G2136" t="str">
            <v>E003</v>
          </cell>
          <cell r="H2136" t="str">
            <v xml:space="preserve">Chain </v>
          </cell>
          <cell r="I2136" t="str">
            <v>Kedja</v>
          </cell>
          <cell r="J2136" t="str">
            <v>KCNE609010114, BICYCLE CHAIN FOR E-BIKE, REAR 10 SPD / FRONT SINGLE,              114 LINKS, W/END PIN</v>
          </cell>
          <cell r="K2136" t="str">
            <v>KCNE609010114</v>
          </cell>
          <cell r="L2136" t="str">
            <v>Kontakta SHIMANO</v>
          </cell>
        </row>
        <row r="2137">
          <cell r="B2137" t="str">
            <v>YEC7405531Kassett</v>
          </cell>
          <cell r="C2137" t="str">
            <v>YEC7405531</v>
          </cell>
          <cell r="D2137" t="str">
            <v>2018-2019</v>
          </cell>
          <cell r="E2137">
            <v>20</v>
          </cell>
          <cell r="F2137" t="str">
            <v>0200</v>
          </cell>
          <cell r="G2137" t="str">
            <v>E004</v>
          </cell>
          <cell r="H2137" t="str">
            <v>Cassette Sprocket</v>
          </cell>
          <cell r="I2137" t="str">
            <v>Kassett</v>
          </cell>
          <cell r="J2137" t="str">
            <v xml:space="preserve">KCSHG5010136 CS-HG50-10S 11-36T </v>
          </cell>
          <cell r="K2137" t="str">
            <v>KCSHG5010136</v>
          </cell>
          <cell r="L2137" t="str">
            <v>Kontakta SHIMANO</v>
          </cell>
        </row>
        <row r="2138">
          <cell r="B2138" t="str">
            <v>YEC7405531Framhjul</v>
          </cell>
          <cell r="C2138" t="str">
            <v>YEC7405531</v>
          </cell>
          <cell r="D2138" t="str">
            <v>2018-2019</v>
          </cell>
          <cell r="E2138">
            <v>21</v>
          </cell>
          <cell r="F2138" t="str">
            <v>0210</v>
          </cell>
          <cell r="G2138" t="str">
            <v>F001</v>
          </cell>
          <cell r="H2138" t="str">
            <v>Front hub</v>
          </cell>
          <cell r="I2138" t="str">
            <v>Framhjul</v>
          </cell>
          <cell r="J2138" t="str">
            <v>C4305191 FRONT HUB, CL-1420  36H OLD:100MM AXEL:108MM  QR:133MM, FOR CENTER LOCK DISC BRAKE,   W/O ROTOR MOUNT COVER, BLACK, BULK</v>
          </cell>
          <cell r="K2138" t="str">
            <v>C4305191</v>
          </cell>
          <cell r="L2138" t="str">
            <v>C4100337</v>
          </cell>
        </row>
        <row r="2139">
          <cell r="B2139" t="str">
            <v>YEC7405531Bakhjul</v>
          </cell>
          <cell r="C2139" t="str">
            <v>YEC7405531</v>
          </cell>
          <cell r="D2139" t="str">
            <v>2018-2019</v>
          </cell>
          <cell r="E2139">
            <v>22</v>
          </cell>
          <cell r="F2139" t="str">
            <v>0220</v>
          </cell>
          <cell r="G2139" t="str">
            <v>F002</v>
          </cell>
          <cell r="H2139" t="str">
            <v>Rear hub</v>
          </cell>
          <cell r="I2139" t="str">
            <v>Bakhjul</v>
          </cell>
          <cell r="J2139" t="str">
            <v>C4405342 FREEHUB, CL-1422 36H 8/9/10-SPEED OLD:135MM AXLE:146MM      QR:170MM, FOR CENTER LOCK DISC BRAKE    W/O ROTOR MOUNT COVER, BLACK, BULK</v>
          </cell>
          <cell r="K2139" t="str">
            <v>C4405342</v>
          </cell>
          <cell r="L2139" t="str">
            <v>C4200298</v>
          </cell>
        </row>
        <row r="2140">
          <cell r="B2140" t="str">
            <v>YEC7405531Däck</v>
          </cell>
          <cell r="C2140" t="str">
            <v>YEC7405531</v>
          </cell>
          <cell r="D2140" t="str">
            <v>2018-2019</v>
          </cell>
          <cell r="E2140">
            <v>23</v>
          </cell>
          <cell r="F2140" t="str">
            <v>0230</v>
          </cell>
          <cell r="G2140" t="str">
            <v>F003</v>
          </cell>
          <cell r="H2140" t="str">
            <v>Tire</v>
          </cell>
          <cell r="I2140" t="str">
            <v>Däck</v>
          </cell>
          <cell r="J2140" t="str">
            <v>C4906454 700X37C Duramax XNR E-bike TYR PERGO E H-480</v>
          </cell>
          <cell r="K2140" t="str">
            <v>C4906454</v>
          </cell>
          <cell r="L2140" t="str">
            <v>C4901462</v>
          </cell>
        </row>
        <row r="2141">
          <cell r="B2141" t="str">
            <v>YEC7405531Skärmar set</v>
          </cell>
          <cell r="C2141" t="str">
            <v>YEC7405531</v>
          </cell>
          <cell r="D2141" t="str">
            <v>2018-2019</v>
          </cell>
          <cell r="E2141">
            <v>24</v>
          </cell>
          <cell r="F2141" t="str">
            <v>0240</v>
          </cell>
          <cell r="G2141" t="str">
            <v>H003</v>
          </cell>
          <cell r="H2141" t="str">
            <v xml:space="preserve">Mudguard front   </v>
          </cell>
          <cell r="I2141" t="str">
            <v>Skärmar set</v>
          </cell>
          <cell r="J2141" t="str">
            <v>C8255845-BK FRONT(6648650030-0999)</v>
          </cell>
          <cell r="K2141" t="str">
            <v>C8255845-BK</v>
          </cell>
          <cell r="L2141" t="str">
            <v>C8256125-BK / C8255845-BK</v>
          </cell>
        </row>
        <row r="2142">
          <cell r="B2142" t="str">
            <v>YEC7405531Pakethållare</v>
          </cell>
          <cell r="C2142" t="str">
            <v>YEC7405531</v>
          </cell>
          <cell r="D2142" t="str">
            <v>2018-2019</v>
          </cell>
          <cell r="E2142">
            <v>25</v>
          </cell>
          <cell r="F2142" t="str">
            <v>0250</v>
          </cell>
          <cell r="G2142" t="str">
            <v>H004</v>
          </cell>
          <cell r="H2142" t="str">
            <v>Carrier</v>
          </cell>
          <cell r="I2142" t="str">
            <v>Pakethållare</v>
          </cell>
          <cell r="J2142" t="str">
            <v>C8205747-BK Sport adj black w/bag support AVS</v>
          </cell>
          <cell r="K2142" t="str">
            <v>C8205747-BK</v>
          </cell>
          <cell r="L2142" t="str">
            <v>C8200052</v>
          </cell>
        </row>
        <row r="2143">
          <cell r="B2143" t="str">
            <v>YEC7405531Sadel</v>
          </cell>
          <cell r="C2143" t="str">
            <v>YEC7405531</v>
          </cell>
          <cell r="D2143" t="str">
            <v>2018-2019</v>
          </cell>
          <cell r="E2143">
            <v>26</v>
          </cell>
          <cell r="F2143" t="str">
            <v>0260</v>
          </cell>
          <cell r="G2143" t="str">
            <v>G001</v>
          </cell>
          <cell r="H2143" t="str">
            <v>Saddle</v>
          </cell>
          <cell r="I2143" t="str">
            <v>Sadel</v>
          </cell>
          <cell r="J2143" t="str">
            <v>C7106244 Velo VL-4413 , black steel rail  UNISEX</v>
          </cell>
          <cell r="K2143" t="str">
            <v>C7106244</v>
          </cell>
          <cell r="L2143" t="str">
            <v>C7100524</v>
          </cell>
        </row>
        <row r="2144">
          <cell r="B2144" t="str">
            <v>YEC7405531Sadelstolpe</v>
          </cell>
          <cell r="C2144" t="str">
            <v>YEC7405531</v>
          </cell>
          <cell r="D2144" t="str">
            <v>2018-2019</v>
          </cell>
          <cell r="E2144">
            <v>27</v>
          </cell>
          <cell r="F2144" t="str">
            <v>0270</v>
          </cell>
          <cell r="G2144" t="str">
            <v>G002</v>
          </cell>
          <cell r="H2144" t="str">
            <v>Seatpost</v>
          </cell>
          <cell r="I2144" t="str">
            <v>Sadelstolpe</v>
          </cell>
          <cell r="J2144" t="str">
            <v>C7205559 SP-620 27,2x350MM ALLOY ANODIZED BLACK w OBVIOUS LOGO</v>
          </cell>
          <cell r="K2144" t="str">
            <v>C7205559</v>
          </cell>
          <cell r="L2144" t="str">
            <v>C7200327-272</v>
          </cell>
        </row>
        <row r="2145">
          <cell r="B2145" t="str">
            <v>YEC7405531Sadelrörsklämma</v>
          </cell>
          <cell r="C2145" t="str">
            <v>YEC7405531</v>
          </cell>
          <cell r="D2145" t="str">
            <v>2018-2019</v>
          </cell>
          <cell r="E2145">
            <v>28</v>
          </cell>
          <cell r="F2145" t="str">
            <v>0280</v>
          </cell>
          <cell r="G2145" t="str">
            <v>G003</v>
          </cell>
          <cell r="H2145" t="str">
            <v>Seat Clamp</v>
          </cell>
          <cell r="I2145" t="str">
            <v>Sadelrörsklämma</v>
          </cell>
          <cell r="J2145" t="str">
            <v>C7305002 L/C 31.8 MX27 shiny black</v>
          </cell>
          <cell r="K2145" t="str">
            <v>C7305002</v>
          </cell>
          <cell r="L2145" t="str">
            <v>C7300027-318</v>
          </cell>
        </row>
        <row r="2146">
          <cell r="B2146" t="str">
            <v>YEC7405531Framlampa</v>
          </cell>
          <cell r="C2146" t="str">
            <v>YEC7405531</v>
          </cell>
          <cell r="D2146" t="str">
            <v>2018-2019</v>
          </cell>
          <cell r="E2146">
            <v>29</v>
          </cell>
          <cell r="F2146" t="str">
            <v>0290</v>
          </cell>
          <cell r="G2146" t="str">
            <v>H005</v>
          </cell>
          <cell r="H2146" t="str">
            <v>Front light</v>
          </cell>
          <cell r="I2146" t="str">
            <v>Framlampa</v>
          </cell>
          <cell r="J2146" t="str">
            <v xml:space="preserve">C8015191 JY-7070E 30LUX LED headlamp 6V, w/o bracket, 500mm cable with conector for Bafang , 3mm cable  </v>
          </cell>
          <cell r="K2146" t="str">
            <v>C8015191</v>
          </cell>
          <cell r="L2146" t="str">
            <v>C8015191</v>
          </cell>
        </row>
        <row r="2147">
          <cell r="B2147" t="str">
            <v>YEC7405531Baklampa</v>
          </cell>
          <cell r="C2147" t="str">
            <v>YEC7405531</v>
          </cell>
          <cell r="D2147" t="str">
            <v>2018-2019</v>
          </cell>
          <cell r="E2147">
            <v>30</v>
          </cell>
          <cell r="F2147" t="str">
            <v>0300</v>
          </cell>
          <cell r="G2147" t="str">
            <v>H006</v>
          </cell>
          <cell r="H2147" t="str">
            <v>Light, Rear</v>
          </cell>
          <cell r="I2147" t="str">
            <v>Baklampa</v>
          </cell>
          <cell r="J2147" t="str">
            <v>C8015205 Buchel E-Bike 6V cc50 (EVI approved) w brakelight.</v>
          </cell>
          <cell r="K2147" t="str">
            <v>C8015205</v>
          </cell>
          <cell r="L2147" t="str">
            <v>BSP?</v>
          </cell>
        </row>
        <row r="2148">
          <cell r="B2148" t="str">
            <v>YEC7405531Låssats</v>
          </cell>
          <cell r="C2148" t="str">
            <v>YEC7405531</v>
          </cell>
          <cell r="D2148" t="str">
            <v>2018-2019</v>
          </cell>
          <cell r="E2148">
            <v>31</v>
          </cell>
          <cell r="F2148" t="str">
            <v>0310</v>
          </cell>
          <cell r="G2148" t="str">
            <v>H007</v>
          </cell>
          <cell r="H2148" t="str">
            <v>Lock</v>
          </cell>
          <cell r="I2148" t="str">
            <v>Låssats</v>
          </cell>
          <cell r="J2148" t="str">
            <v>C8405125 AXA SOLID PLUS BLACK, compatible with DT12</v>
          </cell>
          <cell r="K2148" t="str">
            <v>C8405125</v>
          </cell>
          <cell r="L2148" t="str">
            <v>C8405125</v>
          </cell>
        </row>
        <row r="2149">
          <cell r="B2149" t="str">
            <v>YEC7405531Stöd</v>
          </cell>
          <cell r="C2149" t="str">
            <v>YEC7405531</v>
          </cell>
          <cell r="D2149" t="str">
            <v>2018-2019</v>
          </cell>
          <cell r="E2149">
            <v>32</v>
          </cell>
          <cell r="F2149" t="str">
            <v>0320</v>
          </cell>
          <cell r="G2149" t="str">
            <v>H008</v>
          </cell>
          <cell r="H2149" t="str">
            <v>Kick stand</v>
          </cell>
          <cell r="I2149" t="str">
            <v>Stöd</v>
          </cell>
          <cell r="J2149" t="str">
            <v xml:space="preserve">C8105214 Atran Stylo adjustable all black </v>
          </cell>
          <cell r="K2149" t="str">
            <v>C8105214</v>
          </cell>
          <cell r="L2149" t="str">
            <v>C8100036</v>
          </cell>
        </row>
        <row r="2150">
          <cell r="B2150" t="str">
            <v>YEC7405531Korg</v>
          </cell>
          <cell r="C2150" t="str">
            <v>YEC7405531</v>
          </cell>
          <cell r="D2150" t="str">
            <v>2018-2019</v>
          </cell>
          <cell r="E2150">
            <v>33</v>
          </cell>
          <cell r="F2150" t="str">
            <v>0330</v>
          </cell>
          <cell r="G2150" t="str">
            <v>H009</v>
          </cell>
          <cell r="H2150" t="str">
            <v>Basket / Fr carrier</v>
          </cell>
          <cell r="I2150" t="str">
            <v>Korg</v>
          </cell>
          <cell r="K2150" t="str">
            <v>EMPTY</v>
          </cell>
          <cell r="L2150" t="e">
            <v>#N/A</v>
          </cell>
        </row>
        <row r="2151">
          <cell r="B2151" t="str">
            <v>YEC7405531Pedaler</v>
          </cell>
          <cell r="C2151" t="str">
            <v>YEC7405531</v>
          </cell>
          <cell r="D2151" t="str">
            <v>2018-2019</v>
          </cell>
          <cell r="E2151">
            <v>34</v>
          </cell>
          <cell r="F2151" t="str">
            <v>0340</v>
          </cell>
          <cell r="G2151" t="str">
            <v>E005</v>
          </cell>
          <cell r="H2151" t="str">
            <v xml:space="preserve">Pedal </v>
          </cell>
          <cell r="I2151" t="str">
            <v>Pedaler</v>
          </cell>
          <cell r="J2151" t="str">
            <v>C3505222 PDS PLbk SD  916 VP-821</v>
          </cell>
          <cell r="K2151" t="str">
            <v>C3505222</v>
          </cell>
          <cell r="L2151" t="str">
            <v>C3500059</v>
          </cell>
        </row>
        <row r="2152">
          <cell r="B2152" t="str">
            <v>YEC7405531Motor</v>
          </cell>
          <cell r="C2152" t="str">
            <v>YEC7405531</v>
          </cell>
          <cell r="D2152" t="str">
            <v>2018-2019</v>
          </cell>
          <cell r="E2152">
            <v>35</v>
          </cell>
          <cell r="F2152" t="str">
            <v>0350</v>
          </cell>
          <cell r="G2152" t="str">
            <v>J001</v>
          </cell>
          <cell r="H2152" t="str">
            <v>DRIVE UNIT:</v>
          </cell>
          <cell r="I2152" t="str">
            <v>Motor</v>
          </cell>
          <cell r="J2152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152" t="str">
            <v>C8705068-1-01A</v>
          </cell>
          <cell r="L2152" t="str">
            <v>C8705068-1-01</v>
          </cell>
        </row>
        <row r="2153">
          <cell r="B2153" t="str">
            <v>YEC7405531Display</v>
          </cell>
          <cell r="C2153" t="str">
            <v>YEC7405531</v>
          </cell>
          <cell r="D2153" t="str">
            <v>2018-2019</v>
          </cell>
          <cell r="E2153">
            <v>36</v>
          </cell>
          <cell r="F2153" t="str">
            <v>0360</v>
          </cell>
          <cell r="G2153" t="str">
            <v>J004</v>
          </cell>
          <cell r="H2153" t="str">
            <v>DISPLAY:</v>
          </cell>
          <cell r="I2153" t="str">
            <v>Display</v>
          </cell>
          <cell r="J2153" t="str">
            <v>included in handlebar</v>
          </cell>
          <cell r="K2153" t="str">
            <v>C8705068-1-26</v>
          </cell>
          <cell r="L2153" t="str">
            <v>C8705068-1-27S</v>
          </cell>
        </row>
        <row r="2154">
          <cell r="B2154" t="str">
            <v>YEC7405531EB-Bus kabel</v>
          </cell>
          <cell r="C2154" t="str">
            <v>YEC7405531</v>
          </cell>
          <cell r="D2154" t="str">
            <v>2018-2019</v>
          </cell>
          <cell r="E2154">
            <v>37</v>
          </cell>
          <cell r="F2154" t="str">
            <v>0370</v>
          </cell>
          <cell r="G2154" t="str">
            <v>J005</v>
          </cell>
          <cell r="H2154" t="str">
            <v>EB-BUS CABLE:</v>
          </cell>
          <cell r="I2154" t="str">
            <v>EB-Bus kabel</v>
          </cell>
          <cell r="J2154" t="str">
            <v>C8705068-1-04-01, 5PIN ( 1340mm ) CONNECT TO CONTROLLER, OTHER SIDE TO DISPLAY, LIGHTING SETS</v>
          </cell>
          <cell r="K2154" t="str">
            <v>C8705068-1-04-01</v>
          </cell>
          <cell r="L2154" t="e">
            <v>#N/A</v>
          </cell>
        </row>
        <row r="2155">
          <cell r="B2155" t="str">
            <v>YEC7405531Motorkabel</v>
          </cell>
          <cell r="C2155" t="str">
            <v>YEC7405531</v>
          </cell>
          <cell r="D2155" t="str">
            <v>2018-2019</v>
          </cell>
          <cell r="E2155">
            <v>38</v>
          </cell>
          <cell r="F2155" t="str">
            <v>0380</v>
          </cell>
          <cell r="G2155" t="str">
            <v>J006</v>
          </cell>
          <cell r="H2155" t="str">
            <v>POWER CABLE:</v>
          </cell>
          <cell r="I2155" t="str">
            <v>Motorkabel</v>
          </cell>
          <cell r="J2155" t="str">
            <v>W/O (inluded into the batteryholder )</v>
          </cell>
          <cell r="K2155" t="str">
            <v>Ingår i batterihållaren</v>
          </cell>
          <cell r="L2155" t="str">
            <v>Ingår i batterihållaren</v>
          </cell>
        </row>
        <row r="2156">
          <cell r="B2156" t="str">
            <v>YEC7405531Kabel framlampa</v>
          </cell>
          <cell r="C2156" t="str">
            <v>YEC7405531</v>
          </cell>
          <cell r="D2156" t="str">
            <v>2018-2019</v>
          </cell>
          <cell r="E2156">
            <v>39</v>
          </cell>
          <cell r="F2156" t="str">
            <v>0390</v>
          </cell>
          <cell r="G2156" t="str">
            <v>J007</v>
          </cell>
          <cell r="H2156" t="str">
            <v>F. LIGHT CABLE:</v>
          </cell>
          <cell r="I2156" t="str">
            <v>Kabel framlampa</v>
          </cell>
          <cell r="J2156" t="str">
            <v>C8705068-1-04-06, FOR FRONT LIGHT : 1200mm</v>
          </cell>
          <cell r="K2156" t="str">
            <v>C8705068-1-04-6</v>
          </cell>
          <cell r="L2156" t="str">
            <v>C8705068-1-04-6</v>
          </cell>
        </row>
        <row r="2157">
          <cell r="B2157" t="str">
            <v>YEC7405531Kabel baklampa</v>
          </cell>
          <cell r="C2157" t="str">
            <v>YEC7405531</v>
          </cell>
          <cell r="D2157" t="str">
            <v>2018-2019</v>
          </cell>
          <cell r="E2157">
            <v>40</v>
          </cell>
          <cell r="F2157" t="str">
            <v>0400</v>
          </cell>
          <cell r="G2157" t="str">
            <v>J008</v>
          </cell>
          <cell r="H2157" t="str">
            <v>R. LIGHT CABLE:</v>
          </cell>
          <cell r="I2157" t="str">
            <v>Kabel baklampa</v>
          </cell>
          <cell r="J2157" t="str">
            <v xml:space="preserve">C8705068-1-04-8  -&gt; C8705068-1-0415 </v>
          </cell>
          <cell r="K2157" t="str">
            <v>C8705068-1-04-8</v>
          </cell>
          <cell r="L2157" t="str">
            <v>C8705068-1-04-8</v>
          </cell>
        </row>
        <row r="2158">
          <cell r="B2158" t="str">
            <v>YEC7405531Hastighetssensor</v>
          </cell>
          <cell r="C2158" t="str">
            <v>YEC7405531</v>
          </cell>
          <cell r="D2158" t="str">
            <v>2018-2019</v>
          </cell>
          <cell r="E2158">
            <v>41</v>
          </cell>
          <cell r="F2158" t="str">
            <v>0410</v>
          </cell>
          <cell r="G2158" t="str">
            <v>J009</v>
          </cell>
          <cell r="H2158" t="str">
            <v>SPEED SENSOR:</v>
          </cell>
          <cell r="I2158" t="str">
            <v>Hastighetssensor</v>
          </cell>
          <cell r="J2158" t="str">
            <v>C8705068-1-04-11, DETECTING WHEEL RPM, CABLE LENGTH:70mm, C8705068-1-04-10 Extension cable for speed sensor: 350mm HIGO/KST at motor end</v>
          </cell>
          <cell r="K2158" t="str">
            <v>C8705068-1-0411</v>
          </cell>
          <cell r="L2158" t="str">
            <v>C8705068-1-0411</v>
          </cell>
        </row>
        <row r="2159">
          <cell r="B2159" t="str">
            <v>YEC7405531Batteri</v>
          </cell>
          <cell r="C2159" t="str">
            <v>YEC7405531</v>
          </cell>
          <cell r="D2159" t="str">
            <v>2018-2019</v>
          </cell>
          <cell r="E2159">
            <v>42</v>
          </cell>
          <cell r="F2159" t="str">
            <v>0420</v>
          </cell>
          <cell r="G2159" t="str">
            <v>J002</v>
          </cell>
          <cell r="H2159" t="str">
            <v>BATTERY:</v>
          </cell>
          <cell r="I2159" t="str">
            <v>Batteri</v>
          </cell>
          <cell r="J2159" t="str">
            <v>C8705102-1-11EA DT12 ready for EG Access</v>
          </cell>
          <cell r="K2159" t="str">
            <v xml:space="preserve">C8705102-1-11EA </v>
          </cell>
          <cell r="L2159" t="str">
            <v>C8705102-1-11EA</v>
          </cell>
        </row>
        <row r="2160">
          <cell r="B2160" t="str">
            <v>YEC7405531Batterihållare</v>
          </cell>
          <cell r="C2160" t="str">
            <v>YEC7405531</v>
          </cell>
          <cell r="D2160" t="str">
            <v>2018-2019</v>
          </cell>
          <cell r="E2160">
            <v>43</v>
          </cell>
          <cell r="F2160" t="str">
            <v>0430</v>
          </cell>
          <cell r="G2160" t="str">
            <v>J003</v>
          </cell>
          <cell r="H2160" t="str">
            <v>BATTERY HOLDER/Slider</v>
          </cell>
          <cell r="I2160" t="str">
            <v>Batterihållare</v>
          </cell>
          <cell r="J2160" t="str">
            <v>C8705129-2 NEW DT12 400mm motorcable for MAX</v>
          </cell>
          <cell r="K2160" t="str">
            <v>C8705129-2</v>
          </cell>
          <cell r="L2160" t="str">
            <v>C8705129-2</v>
          </cell>
        </row>
        <row r="2161">
          <cell r="B2161" t="str">
            <v>YEC7405531Batteriladdare</v>
          </cell>
          <cell r="C2161" t="str">
            <v>YEC7405531</v>
          </cell>
          <cell r="D2161" t="str">
            <v>2018-2019</v>
          </cell>
          <cell r="E2161">
            <v>44</v>
          </cell>
          <cell r="F2161" t="str">
            <v>0440</v>
          </cell>
          <cell r="G2161" t="str">
            <v>J010</v>
          </cell>
          <cell r="H2161" t="str">
            <v>CHARGER:</v>
          </cell>
          <cell r="I2161" t="str">
            <v>Batteriladdare</v>
          </cell>
          <cell r="J2161" t="str">
            <v xml:space="preserve">C8705086-02 CZ2AU2KE7 for DT12/SR11 </v>
          </cell>
          <cell r="K2161" t="str">
            <v>C8705086-02</v>
          </cell>
          <cell r="L2161" t="str">
            <v>C8705086-02</v>
          </cell>
        </row>
        <row r="2162">
          <cell r="B2162" t="str">
            <v>YEC7405531Kontrollbox</v>
          </cell>
          <cell r="C2162" t="str">
            <v>YEC7405531</v>
          </cell>
          <cell r="D2162" t="str">
            <v>2018-2019</v>
          </cell>
          <cell r="E2162">
            <v>45</v>
          </cell>
          <cell r="F2162" t="str">
            <v>0450</v>
          </cell>
          <cell r="G2162" t="str">
            <v>J011</v>
          </cell>
          <cell r="H2162" t="str">
            <v>Controller</v>
          </cell>
          <cell r="I2162" t="str">
            <v>Kontrollbox</v>
          </cell>
          <cell r="J2162" t="str">
            <v>included into the motor</v>
          </cell>
          <cell r="K2162" t="str">
            <v>C8705068-1-12</v>
          </cell>
          <cell r="L2162" t="str">
            <v>C8705068-1-12</v>
          </cell>
        </row>
        <row r="2163">
          <cell r="B2163" t="str">
            <v>YEC7405531Växelöra</v>
          </cell>
          <cell r="C2163" t="str">
            <v>YEC7405531</v>
          </cell>
          <cell r="D2163" t="str">
            <v>2018-2019</v>
          </cell>
          <cell r="E2163">
            <v>46</v>
          </cell>
          <cell r="F2163" t="str">
            <v>0460</v>
          </cell>
          <cell r="G2163" t="str">
            <v>D005</v>
          </cell>
          <cell r="H2163" t="str">
            <v>Gear hanger</v>
          </cell>
          <cell r="I2163" t="str">
            <v>Växelöra</v>
          </cell>
          <cell r="K2163" t="str">
            <v>C1350087</v>
          </cell>
          <cell r="L2163" t="str">
            <v>C1350087</v>
          </cell>
        </row>
        <row r="2164">
          <cell r="B2164" t="str">
            <v>YEC7405532RAM</v>
          </cell>
          <cell r="C2164" t="str">
            <v>YEC7405532</v>
          </cell>
          <cell r="D2164" t="str">
            <v>2019-2021</v>
          </cell>
          <cell r="E2164">
            <v>1</v>
          </cell>
          <cell r="F2164" t="str">
            <v>0010</v>
          </cell>
          <cell r="G2164" t="str">
            <v>A001</v>
          </cell>
          <cell r="H2164" t="str">
            <v>PAINTED FRAME</v>
          </cell>
          <cell r="I2164" t="str">
            <v>RAM</v>
          </cell>
          <cell r="J2164" t="str">
            <v>Crescent-dekal ovan matt lack</v>
          </cell>
          <cell r="K2164" t="str">
            <v>FRAME</v>
          </cell>
          <cell r="L2164" t="e">
            <v>#N/A</v>
          </cell>
        </row>
        <row r="2165">
          <cell r="B2165" t="str">
            <v>YEC7405532Framgaffel</v>
          </cell>
          <cell r="C2165" t="str">
            <v>YEC7405532</v>
          </cell>
          <cell r="D2165" t="str">
            <v>2019-2021</v>
          </cell>
          <cell r="E2165">
            <v>2</v>
          </cell>
          <cell r="F2165" t="str">
            <v>0020</v>
          </cell>
          <cell r="G2165" t="str">
            <v>A002</v>
          </cell>
          <cell r="H2165" t="str">
            <v>PAINTED FORK</v>
          </cell>
          <cell r="I2165" t="str">
            <v>Framgaffel</v>
          </cell>
          <cell r="J2165" t="str">
            <v xml:space="preserve">C1605638-280, 28" INTEGRATED CROWN ST/ALU DISC A-HEAD 200mm </v>
          </cell>
          <cell r="K2165" t="str">
            <v>C1605638-280</v>
          </cell>
          <cell r="L2165" t="e">
            <v>#N/A</v>
          </cell>
        </row>
        <row r="2166">
          <cell r="B2166" t="str">
            <v>YEC7405532Styrlager</v>
          </cell>
          <cell r="C2166" t="str">
            <v>YEC7405532</v>
          </cell>
          <cell r="D2166" t="str">
            <v>2019-2021</v>
          </cell>
          <cell r="E2166">
            <v>3</v>
          </cell>
          <cell r="F2166" t="str">
            <v>0030</v>
          </cell>
          <cell r="G2166" t="str">
            <v>B001</v>
          </cell>
          <cell r="H2166" t="str">
            <v>Head Set</v>
          </cell>
          <cell r="I2166" t="str">
            <v>Styrlager</v>
          </cell>
          <cell r="J2166" t="str">
            <v xml:space="preserve">C2105069 HST STbk 1"18 iA 9 44  TH-N10P w/o cap, + C2105280 Black w Crescent 1894 graphic </v>
          </cell>
          <cell r="K2166" t="str">
            <v>C2105069</v>
          </cell>
          <cell r="L2166" t="str">
            <v>C2100160</v>
          </cell>
        </row>
        <row r="2167">
          <cell r="B2167" t="str">
            <v xml:space="preserve">YEC7405532Styrstam </v>
          </cell>
          <cell r="C2167" t="str">
            <v>YEC7405532</v>
          </cell>
          <cell r="D2167" t="str">
            <v>2019-2021</v>
          </cell>
          <cell r="E2167">
            <v>4</v>
          </cell>
          <cell r="F2167" t="str">
            <v>0040</v>
          </cell>
          <cell r="G2167" t="str">
            <v>B002</v>
          </cell>
          <cell r="H2167" t="str">
            <v>Handlebar Stem</v>
          </cell>
          <cell r="I2167" t="str">
            <v xml:space="preserve">Styrstam </v>
          </cell>
          <cell r="J2167" t="str">
            <v>C2205475-105 AHEAD adjust HL TDS-C268-8 FOV SBED, W/O LOGO</v>
          </cell>
          <cell r="K2167" t="str">
            <v>C2205475-105</v>
          </cell>
          <cell r="L2167" t="str">
            <v>C2200261-105</v>
          </cell>
        </row>
        <row r="2168">
          <cell r="B2168" t="str">
            <v>YEC7405532Styre</v>
          </cell>
          <cell r="C2168" t="str">
            <v>YEC7405532</v>
          </cell>
          <cell r="D2168" t="str">
            <v>2019-2021</v>
          </cell>
          <cell r="E2168">
            <v>5</v>
          </cell>
          <cell r="F2168" t="str">
            <v>0050</v>
          </cell>
          <cell r="G2168" t="str">
            <v>B003</v>
          </cell>
          <cell r="H2168" t="str">
            <v>Handelbar</v>
          </cell>
          <cell r="I2168" t="str">
            <v>Styre</v>
          </cell>
          <cell r="J2168" t="str">
            <v>C2305990 HB-RB11 Rise bar 15mm Shiny anodized Black 6061 PG, TEC LOGO 640mm</v>
          </cell>
          <cell r="K2168" t="str">
            <v>C2305990</v>
          </cell>
          <cell r="L2168" t="str">
            <v>C2300249</v>
          </cell>
        </row>
        <row r="2169">
          <cell r="B2169" t="str">
            <v>YEC7405532Bromsgrepp H</v>
          </cell>
          <cell r="C2169" t="str">
            <v>YEC7405532</v>
          </cell>
          <cell r="D2169" t="str">
            <v>2019-2021</v>
          </cell>
          <cell r="E2169">
            <v>6</v>
          </cell>
          <cell r="F2169" t="str">
            <v>0060</v>
          </cell>
          <cell r="G2169" t="str">
            <v>C002</v>
          </cell>
          <cell r="H2169" t="str">
            <v>Brake Lever R</v>
          </cell>
          <cell r="I2169" t="str">
            <v>Bromsgrepp H</v>
          </cell>
          <cell r="K2169" t="str">
            <v>Shimano</v>
          </cell>
          <cell r="L2169" t="str">
            <v>Kontakta SHIMANO</v>
          </cell>
        </row>
        <row r="2170">
          <cell r="B2170" t="str">
            <v>YEC7405532Bromsgrepp V</v>
          </cell>
          <cell r="C2170" t="str">
            <v>YEC7405532</v>
          </cell>
          <cell r="D2170" t="str">
            <v>2019-2021</v>
          </cell>
          <cell r="E2170">
            <v>7</v>
          </cell>
          <cell r="F2170" t="str">
            <v>0070</v>
          </cell>
          <cell r="G2170" t="str">
            <v>C001</v>
          </cell>
          <cell r="H2170" t="str">
            <v>Brake Lever L</v>
          </cell>
          <cell r="I2170" t="str">
            <v>Bromsgrepp V</v>
          </cell>
          <cell r="K2170" t="str">
            <v>Shimano</v>
          </cell>
          <cell r="L2170" t="str">
            <v>Kontakta SHIMANO</v>
          </cell>
        </row>
        <row r="2171">
          <cell r="B2171" t="str">
            <v>YEC7405532Växelreglage H</v>
          </cell>
          <cell r="C2171" t="str">
            <v>YEC7405532</v>
          </cell>
          <cell r="D2171" t="str">
            <v>2019-2021</v>
          </cell>
          <cell r="E2171">
            <v>8</v>
          </cell>
          <cell r="F2171" t="str">
            <v>0080</v>
          </cell>
          <cell r="G2171" t="str">
            <v>D002</v>
          </cell>
          <cell r="H2171" t="str">
            <v>Shift Lever R</v>
          </cell>
          <cell r="I2171" t="str">
            <v>Växelreglage H</v>
          </cell>
          <cell r="J2171" t="str">
            <v xml:space="preserve">KSLM6000RA, SHIFT LEVER, SL-M6000-R,  DEORE, RIGHT, REAR 10-SPEED RAPIDFIRE PLUS 2050MM W/OGD, BULK, JPY 979
</v>
          </cell>
          <cell r="K2171" t="str">
            <v>KSLM6000RA</v>
          </cell>
          <cell r="L2171" t="str">
            <v>Kontakta SHIMANO</v>
          </cell>
        </row>
        <row r="2172">
          <cell r="B2172" t="str">
            <v>YEC7405532Växelreglage V</v>
          </cell>
          <cell r="C2172" t="str">
            <v>YEC7405532</v>
          </cell>
          <cell r="D2172" t="str">
            <v>2019-2021</v>
          </cell>
          <cell r="E2172">
            <v>9</v>
          </cell>
          <cell r="F2172" t="str">
            <v>0090</v>
          </cell>
          <cell r="G2172" t="str">
            <v>D001</v>
          </cell>
          <cell r="H2172" t="str">
            <v>Shift Lever L</v>
          </cell>
          <cell r="I2172" t="str">
            <v>Växelreglage V</v>
          </cell>
          <cell r="L2172" t="e">
            <v>#N/A</v>
          </cell>
        </row>
        <row r="2173">
          <cell r="B2173" t="str">
            <v>YEC7405532Handtag par</v>
          </cell>
          <cell r="C2173" t="str">
            <v>YEC7405532</v>
          </cell>
          <cell r="D2173" t="str">
            <v>2019-2021</v>
          </cell>
          <cell r="E2173">
            <v>10</v>
          </cell>
          <cell r="F2173" t="str">
            <v>0100</v>
          </cell>
          <cell r="G2173" t="str">
            <v>B004</v>
          </cell>
          <cell r="H2173" t="str">
            <v>Grip R</v>
          </cell>
          <cell r="I2173" t="str">
            <v>Handtag par</v>
          </cell>
          <cell r="J2173" t="str">
            <v>C2505677 GRP 130/130 BK/BK PAIR VELO VLG-1777D2</v>
          </cell>
          <cell r="K2173" t="str">
            <v>C2505677</v>
          </cell>
          <cell r="L2173" t="str">
            <v>C2500164</v>
          </cell>
        </row>
        <row r="2174">
          <cell r="B2174" t="str">
            <v>YEC7405532Frambroms</v>
          </cell>
          <cell r="C2174" t="str">
            <v>YEC7405532</v>
          </cell>
          <cell r="D2174" t="str">
            <v>2019-2021</v>
          </cell>
          <cell r="E2174">
            <v>11</v>
          </cell>
          <cell r="F2174" t="str">
            <v>0110</v>
          </cell>
          <cell r="G2174" t="str">
            <v>C003</v>
          </cell>
          <cell r="H2174" t="str">
            <v xml:space="preserve">Brake front </v>
          </cell>
          <cell r="I2174" t="str">
            <v>Frambroms</v>
          </cell>
          <cell r="J2174" t="str">
            <v>AMT201KLFPRX070 DISC BRAKE ASSEMBLED SET, BL-MT201(L), BR-MT200(F), BLACK, W/O ADAPTER, RESIN PAD(W/O FIN),700MM HOSE(SM-BH59-SS BLACK), BULK, 9,02 USD</v>
          </cell>
          <cell r="K2174" t="str">
            <v>AMT201KLFPRX070</v>
          </cell>
          <cell r="L2174" t="str">
            <v>Kontakta SHIMANO</v>
          </cell>
        </row>
        <row r="2175">
          <cell r="B2175" t="str">
            <v>YEC7405532Bakbroms</v>
          </cell>
          <cell r="C2175" t="str">
            <v>YEC7405532</v>
          </cell>
          <cell r="D2175" t="str">
            <v>2019-2021</v>
          </cell>
          <cell r="E2175">
            <v>12</v>
          </cell>
          <cell r="F2175" t="str">
            <v>0120</v>
          </cell>
          <cell r="G2175" t="str">
            <v>C004</v>
          </cell>
          <cell r="H2175" t="str">
            <v>Brake rear</v>
          </cell>
          <cell r="I2175" t="str">
            <v>Bakbroms</v>
          </cell>
          <cell r="J2175" t="str">
            <v>AMT201JRRXRX145 DISC BRAKE ASSEMBLED SET/J-kit, BL-MT201(R), BR-MT200(R), BLACK, W/O ADAPTER, RESIN PAD(W/O FIN), 1450MM HOSE(SM-BH59-SS BLACK), BULK, 10,79 USD</v>
          </cell>
          <cell r="K2175" t="str">
            <v>AMT201JRRXRX145</v>
          </cell>
          <cell r="L2175" t="str">
            <v>Kontakta SHIMANO</v>
          </cell>
        </row>
        <row r="2176">
          <cell r="B2176" t="str">
            <v>YEC7405532Vevlager</v>
          </cell>
          <cell r="C2176" t="str">
            <v>YEC7405532</v>
          </cell>
          <cell r="D2176" t="str">
            <v>2019-2021</v>
          </cell>
          <cell r="E2176">
            <v>13</v>
          </cell>
          <cell r="F2176" t="str">
            <v>0130</v>
          </cell>
          <cell r="G2176" t="str">
            <v>E001</v>
          </cell>
          <cell r="H2176" t="str">
            <v xml:space="preserve">BB-set </v>
          </cell>
          <cell r="I2176" t="str">
            <v>Vevlager</v>
          </cell>
          <cell r="K2176" t="str">
            <v>INGÅR I MOTORN</v>
          </cell>
          <cell r="L2176" t="str">
            <v>Ingår i motorn</v>
          </cell>
        </row>
        <row r="2177">
          <cell r="B2177" t="str">
            <v>YEC7405532Vevparti</v>
          </cell>
          <cell r="C2177" t="str">
            <v>YEC7405532</v>
          </cell>
          <cell r="D2177" t="str">
            <v>2019-2021</v>
          </cell>
          <cell r="E2177">
            <v>14</v>
          </cell>
          <cell r="F2177" t="str">
            <v>0140</v>
          </cell>
          <cell r="G2177" t="str">
            <v>E002</v>
          </cell>
          <cell r="H2177" t="str">
            <v>Front Chainwheel</v>
          </cell>
          <cell r="I2177" t="str">
            <v>Vevparti</v>
          </cell>
          <cell r="K2177" t="str">
            <v>C3305776-EG</v>
          </cell>
          <cell r="L2177" t="str">
            <v>C3305776-EG</v>
          </cell>
        </row>
        <row r="2178">
          <cell r="B2178" t="str">
            <v>YEC7405532Kedjeskydd</v>
          </cell>
          <cell r="C2178" t="str">
            <v>YEC7405532</v>
          </cell>
          <cell r="D2178" t="str">
            <v>2019-2021</v>
          </cell>
          <cell r="E2178">
            <v>15</v>
          </cell>
          <cell r="F2178" t="str">
            <v>0150</v>
          </cell>
          <cell r="G2178" t="str">
            <v>H001</v>
          </cell>
          <cell r="H2178" t="str">
            <v>Chain guard</v>
          </cell>
          <cell r="I2178" t="str">
            <v>Kedjeskydd</v>
          </cell>
          <cell r="J2178" t="str">
            <v>C8305639 SKS Chainblade, C8305640 rear fixation</v>
          </cell>
          <cell r="K2178" t="str">
            <v>C8305639</v>
          </cell>
          <cell r="L2178" t="str">
            <v>C8305639</v>
          </cell>
        </row>
        <row r="2179">
          <cell r="B2179" t="str">
            <v>YEC7405532Kedjeskyddsfäste</v>
          </cell>
          <cell r="C2179" t="str">
            <v>YEC7405532</v>
          </cell>
          <cell r="D2179" t="str">
            <v>2019-2021</v>
          </cell>
          <cell r="E2179">
            <v>16</v>
          </cell>
          <cell r="F2179" t="str">
            <v>0160</v>
          </cell>
          <cell r="G2179" t="str">
            <v>H002</v>
          </cell>
          <cell r="H2179" t="str">
            <v>Chain guard bracket</v>
          </cell>
          <cell r="I2179" t="str">
            <v>Kedjeskyddsfäste</v>
          </cell>
          <cell r="J2179" t="str">
            <v>bracket for MAX included in C8305639</v>
          </cell>
          <cell r="K2179" t="str">
            <v>Ingår i kedjeskyddet</v>
          </cell>
          <cell r="L2179" t="str">
            <v>Ingår i kedjeskyddet</v>
          </cell>
        </row>
        <row r="2180">
          <cell r="B2180" t="str">
            <v>YEC7405532Framväxel</v>
          </cell>
          <cell r="C2180" t="str">
            <v>YEC7405532</v>
          </cell>
          <cell r="D2180" t="str">
            <v>2019-2021</v>
          </cell>
          <cell r="E2180">
            <v>17</v>
          </cell>
          <cell r="F2180" t="str">
            <v>0170</v>
          </cell>
          <cell r="G2180" t="str">
            <v>D003</v>
          </cell>
          <cell r="H2180" t="str">
            <v>Front Derailleur</v>
          </cell>
          <cell r="I2180" t="str">
            <v>Framväxel</v>
          </cell>
          <cell r="J2180" t="str">
            <v>w/o</v>
          </cell>
          <cell r="K2180" t="str">
            <v>EMPTY</v>
          </cell>
          <cell r="L2180" t="e">
            <v>#N/A</v>
          </cell>
        </row>
        <row r="2181">
          <cell r="B2181" t="str">
            <v>YEC7405532Bakväxel</v>
          </cell>
          <cell r="C2181" t="str">
            <v>YEC7405532</v>
          </cell>
          <cell r="D2181" t="str">
            <v>2019-2021</v>
          </cell>
          <cell r="E2181">
            <v>18</v>
          </cell>
          <cell r="F2181" t="str">
            <v>0180</v>
          </cell>
          <cell r="G2181" t="str">
            <v>D004</v>
          </cell>
          <cell r="H2181" t="str">
            <v>Rear Derailleur</v>
          </cell>
          <cell r="I2181" t="str">
            <v>Bakväxel</v>
          </cell>
          <cell r="J2181" t="str">
            <v xml:space="preserve">KRDM6000SGS DEORE, 10SPEED, SHADOW PLUS </v>
          </cell>
          <cell r="K2181" t="str">
            <v>KRDM6000SGS</v>
          </cell>
          <cell r="L2181" t="str">
            <v>Kontakta SHIMANO</v>
          </cell>
        </row>
        <row r="2182">
          <cell r="B2182" t="str">
            <v>YEC7405532Kedja</v>
          </cell>
          <cell r="C2182" t="str">
            <v>YEC7405532</v>
          </cell>
          <cell r="D2182" t="str">
            <v>2019-2021</v>
          </cell>
          <cell r="E2182">
            <v>19</v>
          </cell>
          <cell r="F2182" t="str">
            <v>0190</v>
          </cell>
          <cell r="G2182" t="str">
            <v>E003</v>
          </cell>
          <cell r="H2182" t="str">
            <v xml:space="preserve">Chain </v>
          </cell>
          <cell r="I2182" t="str">
            <v>Kedja</v>
          </cell>
          <cell r="J2182" t="str">
            <v>KCNE609010116, BICYCLE CHAIN FOR E-BIKE, REAR 10 SPD / FRONT SINGLE,              114 LINKS, W/END PIN</v>
          </cell>
          <cell r="K2182" t="str">
            <v>KCNE609010116</v>
          </cell>
          <cell r="L2182" t="str">
            <v>Kontakta SHIMANO</v>
          </cell>
        </row>
        <row r="2183">
          <cell r="B2183" t="str">
            <v>YEC7405532Kassett</v>
          </cell>
          <cell r="C2183" t="str">
            <v>YEC7405532</v>
          </cell>
          <cell r="D2183" t="str">
            <v>2019-2021</v>
          </cell>
          <cell r="E2183">
            <v>20</v>
          </cell>
          <cell r="F2183" t="str">
            <v>0200</v>
          </cell>
          <cell r="G2183" t="str">
            <v>E004</v>
          </cell>
          <cell r="H2183" t="str">
            <v>Cassette Sprocket</v>
          </cell>
          <cell r="I2183" t="str">
            <v>Kassett</v>
          </cell>
          <cell r="J2183" t="str">
            <v xml:space="preserve">KCSHG5010136 CS-HG50-10S 11-36T </v>
          </cell>
          <cell r="K2183" t="str">
            <v>KCSHG5010136</v>
          </cell>
          <cell r="L2183" t="str">
            <v>Kontakta SHIMANO</v>
          </cell>
        </row>
        <row r="2184">
          <cell r="B2184" t="str">
            <v>YEC7405532Framhjul</v>
          </cell>
          <cell r="C2184" t="str">
            <v>YEC7405532</v>
          </cell>
          <cell r="D2184" t="str">
            <v>2019-2021</v>
          </cell>
          <cell r="E2184">
            <v>21</v>
          </cell>
          <cell r="F2184" t="str">
            <v>0210</v>
          </cell>
          <cell r="G2184" t="str">
            <v>F001</v>
          </cell>
          <cell r="H2184" t="str">
            <v>Front hub</v>
          </cell>
          <cell r="I2184" t="str">
            <v>Framhjul</v>
          </cell>
          <cell r="J2184" t="str">
            <v>C4305191 FRONT HUB, CL-1420  36H OLD:100MM AXEL:108MM  QR:133MM, FOR CENTER LOCK DISC BRAKE,   W/O ROTOR MOUNT COVER, BLACK, BULK</v>
          </cell>
          <cell r="K2184" t="str">
            <v>C4305191</v>
          </cell>
          <cell r="L2184" t="str">
            <v>C4100337</v>
          </cell>
        </row>
        <row r="2185">
          <cell r="B2185" t="str">
            <v>YEC7405532Bakhjul</v>
          </cell>
          <cell r="C2185" t="str">
            <v>YEC7405532</v>
          </cell>
          <cell r="D2185" t="str">
            <v>2019-2021</v>
          </cell>
          <cell r="E2185">
            <v>22</v>
          </cell>
          <cell r="F2185" t="str">
            <v>0220</v>
          </cell>
          <cell r="G2185" t="str">
            <v>F002</v>
          </cell>
          <cell r="H2185" t="str">
            <v>Rear hub</v>
          </cell>
          <cell r="I2185" t="str">
            <v>Bakhjul</v>
          </cell>
          <cell r="J2185" t="str">
            <v>C4405342 FREEHUB, CL-1422 36H 8/9/10-SPEED OLD:135MM AXLE:146MM      QR:170MM, FOR CENTER LOCK DISC BRAKE    W/O ROTOR MOUNT COVER, BLACK, BULK</v>
          </cell>
          <cell r="K2185" t="str">
            <v>C4405342</v>
          </cell>
          <cell r="L2185" t="str">
            <v>C4200298</v>
          </cell>
        </row>
        <row r="2186">
          <cell r="B2186" t="str">
            <v>YEC7405532Däck</v>
          </cell>
          <cell r="C2186" t="str">
            <v>YEC7405532</v>
          </cell>
          <cell r="D2186" t="str">
            <v>2019-2021</v>
          </cell>
          <cell r="E2186">
            <v>23</v>
          </cell>
          <cell r="F2186" t="str">
            <v>0230</v>
          </cell>
          <cell r="G2186" t="str">
            <v>F003</v>
          </cell>
          <cell r="H2186" t="str">
            <v>Tire</v>
          </cell>
          <cell r="I2186" t="str">
            <v>Däck</v>
          </cell>
          <cell r="J2186" t="str">
            <v>C4906454 700X37C Duramax XNR E-bike TYR PERGO E H-480 (AP: 40x40 nylon/canvas)</v>
          </cell>
          <cell r="K2186" t="str">
            <v>C4906454</v>
          </cell>
          <cell r="L2186" t="str">
            <v>C4901462</v>
          </cell>
        </row>
        <row r="2187">
          <cell r="B2187" t="str">
            <v>YEC7405532Skärmar set</v>
          </cell>
          <cell r="C2187" t="str">
            <v>YEC7405532</v>
          </cell>
          <cell r="D2187" t="str">
            <v>2019-2021</v>
          </cell>
          <cell r="E2187">
            <v>24</v>
          </cell>
          <cell r="F2187" t="str">
            <v>0240</v>
          </cell>
          <cell r="G2187" t="str">
            <v>H003</v>
          </cell>
          <cell r="H2187" t="str">
            <v xml:space="preserve">Mudguard front   </v>
          </cell>
          <cell r="I2187" t="str">
            <v>Skärmar set</v>
          </cell>
          <cell r="J2187" t="str">
            <v>C8256188-BK FRONT SKS black 670mm</v>
          </cell>
          <cell r="K2187" t="str">
            <v>C8256188-BK</v>
          </cell>
          <cell r="L2187" t="str">
            <v>C8256125-BK / C8255845-BK</v>
          </cell>
        </row>
        <row r="2188">
          <cell r="B2188" t="str">
            <v>YEC7405532Pakethållare</v>
          </cell>
          <cell r="C2188" t="str">
            <v>YEC7405532</v>
          </cell>
          <cell r="D2188" t="str">
            <v>2019-2021</v>
          </cell>
          <cell r="E2188">
            <v>25</v>
          </cell>
          <cell r="F2188" t="str">
            <v>0250</v>
          </cell>
          <cell r="G2188" t="str">
            <v>H004</v>
          </cell>
          <cell r="H2188" t="str">
            <v>Carrier</v>
          </cell>
          <cell r="I2188" t="str">
            <v>Pakethållare</v>
          </cell>
          <cell r="J2188" t="str">
            <v xml:space="preserve">C8205747-BK Sport adj black w/bag support AVS </v>
          </cell>
          <cell r="K2188" t="str">
            <v>C8205747-BK</v>
          </cell>
          <cell r="L2188" t="str">
            <v>C8200052</v>
          </cell>
        </row>
        <row r="2189">
          <cell r="B2189" t="str">
            <v>YEC7405532Sadel</v>
          </cell>
          <cell r="C2189" t="str">
            <v>YEC7405532</v>
          </cell>
          <cell r="D2189" t="str">
            <v>2019-2021</v>
          </cell>
          <cell r="E2189">
            <v>26</v>
          </cell>
          <cell r="F2189" t="str">
            <v>0260</v>
          </cell>
          <cell r="G2189" t="str">
            <v>G001</v>
          </cell>
          <cell r="H2189" t="str">
            <v>Saddle</v>
          </cell>
          <cell r="I2189" t="str">
            <v>Sadel</v>
          </cell>
          <cell r="J2189" t="str">
            <v xml:space="preserve">C7106260 Velo VL-6470 D2 BLACK , black steel rail, UNISEX </v>
          </cell>
          <cell r="K2189" t="str">
            <v>C7106260</v>
          </cell>
          <cell r="L2189" t="str">
            <v>C7100524</v>
          </cell>
        </row>
        <row r="2190">
          <cell r="B2190" t="str">
            <v>YEC7405532Sadelstolpe</v>
          </cell>
          <cell r="C2190" t="str">
            <v>YEC7405532</v>
          </cell>
          <cell r="D2190" t="str">
            <v>2019-2021</v>
          </cell>
          <cell r="E2190">
            <v>27</v>
          </cell>
          <cell r="F2190" t="str">
            <v>0270</v>
          </cell>
          <cell r="G2190" t="str">
            <v>G002</v>
          </cell>
          <cell r="H2190" t="str">
            <v>Seatpost</v>
          </cell>
          <cell r="I2190" t="str">
            <v>Sadelstolpe</v>
          </cell>
          <cell r="J2190" t="str">
            <v>C7205559 SP-620 27,2x350MM ALLOY ANODIZED BLACK w OBVIOUS LOGO</v>
          </cell>
          <cell r="K2190" t="str">
            <v>C7205559</v>
          </cell>
          <cell r="L2190" t="str">
            <v>C7200327-272</v>
          </cell>
        </row>
        <row r="2191">
          <cell r="B2191" t="str">
            <v>YEC7405532Sadelrörsklämma</v>
          </cell>
          <cell r="C2191" t="str">
            <v>YEC7405532</v>
          </cell>
          <cell r="D2191" t="str">
            <v>2019-2021</v>
          </cell>
          <cell r="E2191">
            <v>28</v>
          </cell>
          <cell r="F2191" t="str">
            <v>0280</v>
          </cell>
          <cell r="G2191" t="str">
            <v>G003</v>
          </cell>
          <cell r="H2191" t="str">
            <v>Seat Clamp</v>
          </cell>
          <cell r="I2191" t="str">
            <v>Sadelrörsklämma</v>
          </cell>
          <cell r="J2191" t="str">
            <v>C7305002 L/C 31.8 MX27 shiny black</v>
          </cell>
          <cell r="K2191" t="str">
            <v>C7305002</v>
          </cell>
          <cell r="L2191" t="str">
            <v>C7300027-318</v>
          </cell>
        </row>
        <row r="2192">
          <cell r="B2192" t="str">
            <v>YEC7405532Framlampa</v>
          </cell>
          <cell r="C2192" t="str">
            <v>YEC7405532</v>
          </cell>
          <cell r="D2192" t="str">
            <v>2019-2021</v>
          </cell>
          <cell r="E2192">
            <v>29</v>
          </cell>
          <cell r="F2192" t="str">
            <v>0290</v>
          </cell>
          <cell r="G2192" t="str">
            <v>H005</v>
          </cell>
          <cell r="H2192" t="str">
            <v>Front light</v>
          </cell>
          <cell r="I2192" t="str">
            <v>Framlampa</v>
          </cell>
          <cell r="J2192" t="str">
            <v xml:space="preserve">C8015301 FL-14 MR4 LED headlamp 6V, w bracket, 650mm cable with conector for Bafang , 3mm cable  </v>
          </cell>
          <cell r="K2192" t="str">
            <v>C8015301</v>
          </cell>
          <cell r="L2192" t="str">
            <v>C8015301</v>
          </cell>
        </row>
        <row r="2193">
          <cell r="B2193" t="str">
            <v>YEC7405532Baklampa</v>
          </cell>
          <cell r="C2193" t="str">
            <v>YEC7405532</v>
          </cell>
          <cell r="D2193" t="str">
            <v>2019-2021</v>
          </cell>
          <cell r="E2193">
            <v>30</v>
          </cell>
          <cell r="F2193" t="str">
            <v>0300</v>
          </cell>
          <cell r="G2193" t="str">
            <v>H006</v>
          </cell>
          <cell r="H2193" t="str">
            <v>Light, Rear</v>
          </cell>
          <cell r="I2193" t="str">
            <v>Baklampa</v>
          </cell>
          <cell r="J2193" t="str">
            <v>C8015205 Buchel E-Bike 6V cc50 (EVI approved) w brakelight.</v>
          </cell>
          <cell r="K2193" t="str">
            <v>C8015205</v>
          </cell>
          <cell r="L2193" t="str">
            <v>BSP?</v>
          </cell>
        </row>
        <row r="2194">
          <cell r="B2194" t="str">
            <v>YEC7405532Låssats</v>
          </cell>
          <cell r="C2194" t="str">
            <v>YEC7405532</v>
          </cell>
          <cell r="D2194" t="str">
            <v>2019-2021</v>
          </cell>
          <cell r="E2194">
            <v>31</v>
          </cell>
          <cell r="F2194" t="str">
            <v>0310</v>
          </cell>
          <cell r="G2194" t="str">
            <v>H007</v>
          </cell>
          <cell r="H2194" t="str">
            <v>Lock</v>
          </cell>
          <cell r="I2194" t="str">
            <v>Låssats</v>
          </cell>
          <cell r="J2194" t="str">
            <v>C8405077 AXA SOLID PLUS XL BLACK, compatible with DT12 removable key</v>
          </cell>
          <cell r="K2194" t="str">
            <v>C8405077</v>
          </cell>
          <cell r="L2194" t="str">
            <v>C8405125</v>
          </cell>
        </row>
        <row r="2195">
          <cell r="B2195" t="str">
            <v>YEC7405532Stöd</v>
          </cell>
          <cell r="C2195" t="str">
            <v>YEC7405532</v>
          </cell>
          <cell r="D2195" t="str">
            <v>2019-2021</v>
          </cell>
          <cell r="E2195">
            <v>32</v>
          </cell>
          <cell r="F2195" t="str">
            <v>0320</v>
          </cell>
          <cell r="G2195" t="str">
            <v>H008</v>
          </cell>
          <cell r="H2195" t="str">
            <v>Kick stand</v>
          </cell>
          <cell r="I2195" t="str">
            <v>Stöd</v>
          </cell>
          <cell r="J2195" t="str">
            <v xml:space="preserve">C8105214 Atran Stylo adjustable all black </v>
          </cell>
          <cell r="K2195" t="str">
            <v>C8105214</v>
          </cell>
          <cell r="L2195" t="str">
            <v>C8100036</v>
          </cell>
        </row>
        <row r="2196">
          <cell r="B2196" t="str">
            <v>YEC7405532Korg</v>
          </cell>
          <cell r="C2196" t="str">
            <v>YEC7405532</v>
          </cell>
          <cell r="D2196" t="str">
            <v>2019-2021</v>
          </cell>
          <cell r="E2196">
            <v>33</v>
          </cell>
          <cell r="F2196" t="str">
            <v>0330</v>
          </cell>
          <cell r="G2196" t="str">
            <v>H009</v>
          </cell>
          <cell r="H2196" t="str">
            <v>Basket / Fr carrier</v>
          </cell>
          <cell r="I2196" t="str">
            <v>Korg</v>
          </cell>
          <cell r="K2196" t="str">
            <v>EMPTY</v>
          </cell>
          <cell r="L2196" t="e">
            <v>#N/A</v>
          </cell>
        </row>
        <row r="2197">
          <cell r="B2197" t="str">
            <v>YEC7405532Pedaler</v>
          </cell>
          <cell r="C2197" t="str">
            <v>YEC7405532</v>
          </cell>
          <cell r="D2197" t="str">
            <v>2019-2021</v>
          </cell>
          <cell r="E2197">
            <v>34</v>
          </cell>
          <cell r="F2197" t="str">
            <v>0340</v>
          </cell>
          <cell r="G2197" t="str">
            <v>E005</v>
          </cell>
          <cell r="H2197" t="str">
            <v xml:space="preserve">Pedal </v>
          </cell>
          <cell r="I2197" t="str">
            <v>Pedaler</v>
          </cell>
          <cell r="J2197" t="str">
            <v>C3505222 PDS PLbk SD  916 VP-821</v>
          </cell>
          <cell r="K2197" t="str">
            <v>C3505222</v>
          </cell>
          <cell r="L2197" t="str">
            <v>C3500059</v>
          </cell>
        </row>
        <row r="2198">
          <cell r="B2198" t="str">
            <v>YEC7405532Motor</v>
          </cell>
          <cell r="C2198" t="str">
            <v>YEC7405532</v>
          </cell>
          <cell r="D2198" t="str">
            <v>2019-2021</v>
          </cell>
          <cell r="E2198">
            <v>35</v>
          </cell>
          <cell r="F2198" t="str">
            <v>0350</v>
          </cell>
          <cell r="G2198" t="str">
            <v>J001</v>
          </cell>
          <cell r="H2198" t="str">
            <v>DRIVE UNIT:</v>
          </cell>
          <cell r="I2198" t="str">
            <v>Motor</v>
          </cell>
          <cell r="J2198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198" t="str">
            <v>C8705068-1-01BC</v>
          </cell>
          <cell r="L2198" t="str">
            <v>C8705068-1-01BC</v>
          </cell>
        </row>
        <row r="2199">
          <cell r="B2199" t="str">
            <v>YEC7405532Display</v>
          </cell>
          <cell r="C2199" t="str">
            <v>YEC7405532</v>
          </cell>
          <cell r="D2199" t="str">
            <v>2019-2021</v>
          </cell>
          <cell r="E2199">
            <v>36</v>
          </cell>
          <cell r="F2199" t="str">
            <v>0360</v>
          </cell>
          <cell r="G2199" t="str">
            <v>J004</v>
          </cell>
          <cell r="H2199" t="str">
            <v>DISPLAY:</v>
          </cell>
          <cell r="I2199" t="str">
            <v>Display</v>
          </cell>
          <cell r="J2199" t="str">
            <v>C8705068-1-35C Display TFT for BAFANG CanBus (plugnplay) 200/500mm Trekking for BAFANG</v>
          </cell>
          <cell r="K2199" t="str">
            <v>C8705068-1-35C</v>
          </cell>
          <cell r="L2199" t="str">
            <v>C8705068-1-35C</v>
          </cell>
        </row>
        <row r="2200">
          <cell r="B2200" t="str">
            <v>YEC7405532EB-Bus kabel</v>
          </cell>
          <cell r="C2200" t="str">
            <v>YEC7405532</v>
          </cell>
          <cell r="D2200" t="str">
            <v>2019-2021</v>
          </cell>
          <cell r="E2200">
            <v>37</v>
          </cell>
          <cell r="F2200" t="str">
            <v>0370</v>
          </cell>
          <cell r="G2200" t="str">
            <v>J005</v>
          </cell>
          <cell r="H2200" t="str">
            <v>EB-BUS CABLE:</v>
          </cell>
          <cell r="I2200" t="str">
            <v>EB-Bus kabel</v>
          </cell>
          <cell r="J2200" t="str">
            <v>C8705068-1-4-1C, 5PIN ( 1340mm ) CONNECT TO CONTROLLER, OTHER SIDE TO DISPLAY, LIGHTING SETS Canbus</v>
          </cell>
          <cell r="K2200" t="str">
            <v>C8705068-1-4-1C</v>
          </cell>
          <cell r="L2200" t="e">
            <v>#N/A</v>
          </cell>
        </row>
        <row r="2201">
          <cell r="B2201" t="str">
            <v>YEC7405532Motorkabel</v>
          </cell>
          <cell r="C2201" t="str">
            <v>YEC7405532</v>
          </cell>
          <cell r="D2201" t="str">
            <v>2019-2021</v>
          </cell>
          <cell r="E2201">
            <v>38</v>
          </cell>
          <cell r="F2201" t="str">
            <v>0380</v>
          </cell>
          <cell r="G2201" t="str">
            <v>J006</v>
          </cell>
          <cell r="H2201" t="str">
            <v>POWER CABLE:</v>
          </cell>
          <cell r="I2201" t="str">
            <v>Motorkabel</v>
          </cell>
          <cell r="K2201" t="str">
            <v>Ingår i batterihållaren</v>
          </cell>
          <cell r="L2201" t="str">
            <v>Ingår i batterihållaren</v>
          </cell>
        </row>
        <row r="2202">
          <cell r="B2202" t="str">
            <v>YEC7405532Kabel framlampa</v>
          </cell>
          <cell r="C2202" t="str">
            <v>YEC7405532</v>
          </cell>
          <cell r="D2202" t="str">
            <v>2019-2021</v>
          </cell>
          <cell r="E2202">
            <v>39</v>
          </cell>
          <cell r="F2202" t="str">
            <v>0390</v>
          </cell>
          <cell r="G2202" t="str">
            <v>J007</v>
          </cell>
          <cell r="H2202" t="str">
            <v>F. LIGHT CABLE:</v>
          </cell>
          <cell r="I2202" t="str">
            <v>Kabel framlampa</v>
          </cell>
          <cell r="J2202" t="str">
            <v>C8705068-1-04-6, FOR FRONT LIGHT : 1200mm</v>
          </cell>
          <cell r="K2202" t="str">
            <v>C8705068-1-04-6</v>
          </cell>
          <cell r="L2202" t="str">
            <v>C8705068-1-04-6</v>
          </cell>
        </row>
        <row r="2203">
          <cell r="B2203" t="str">
            <v>YEC7405532Kabel baklampa</v>
          </cell>
          <cell r="C2203" t="str">
            <v>YEC7405532</v>
          </cell>
          <cell r="D2203" t="str">
            <v>2019-2021</v>
          </cell>
          <cell r="E2203">
            <v>40</v>
          </cell>
          <cell r="F2203" t="str">
            <v>0400</v>
          </cell>
          <cell r="G2203" t="str">
            <v>J008</v>
          </cell>
          <cell r="H2203" t="str">
            <v>R. LIGHT CABLE:</v>
          </cell>
          <cell r="I2203" t="str">
            <v>Kabel baklampa</v>
          </cell>
          <cell r="J2203" t="str">
            <v xml:space="preserve">C8705068-1-04-8  -&gt; C8705068-1-0415 </v>
          </cell>
          <cell r="K2203" t="str">
            <v>C8705068-1-04-8</v>
          </cell>
          <cell r="L2203" t="str">
            <v>C8705068-1-04-8</v>
          </cell>
        </row>
        <row r="2204">
          <cell r="B2204" t="str">
            <v>YEC7405532Hastighetssensor</v>
          </cell>
          <cell r="C2204" t="str">
            <v>YEC7405532</v>
          </cell>
          <cell r="D2204" t="str">
            <v>2019-2021</v>
          </cell>
          <cell r="E2204">
            <v>41</v>
          </cell>
          <cell r="F2204" t="str">
            <v>0410</v>
          </cell>
          <cell r="G2204" t="str">
            <v>J009</v>
          </cell>
          <cell r="H2204" t="str">
            <v>SPEED SENSOR:</v>
          </cell>
          <cell r="I2204" t="str">
            <v>Hastighetssensor</v>
          </cell>
          <cell r="J2204" t="str">
            <v>C8705068-1-411C, DETECTING WHEEL RPM, CABLE LENGTH:70mm</v>
          </cell>
          <cell r="K2204" t="str">
            <v>C8705068-1-411C</v>
          </cell>
          <cell r="L2204" t="str">
            <v>C8705068-1-411C</v>
          </cell>
        </row>
        <row r="2205">
          <cell r="B2205" t="str">
            <v>YEC7405532Batteri</v>
          </cell>
          <cell r="C2205" t="str">
            <v>YEC7405532</v>
          </cell>
          <cell r="D2205" t="str">
            <v>2019-2021</v>
          </cell>
          <cell r="E2205">
            <v>42</v>
          </cell>
          <cell r="F2205" t="str">
            <v>0420</v>
          </cell>
          <cell r="G2205" t="str">
            <v>J002</v>
          </cell>
          <cell r="H2205" t="str">
            <v>BATTERY:</v>
          </cell>
          <cell r="I2205" t="str">
            <v>Batteri</v>
          </cell>
          <cell r="J2205" t="str">
            <v>C8705102-1-11C DT12 11,6Ah (CANBUS)</v>
          </cell>
          <cell r="K2205" t="str">
            <v>C8705102-1-11C</v>
          </cell>
          <cell r="L2205" t="str">
            <v>C8705102-1-11C</v>
          </cell>
        </row>
        <row r="2206">
          <cell r="B2206" t="str">
            <v>YEC7405532Batterihållare</v>
          </cell>
          <cell r="C2206" t="str">
            <v>YEC7405532</v>
          </cell>
          <cell r="D2206" t="str">
            <v>2019-2021</v>
          </cell>
          <cell r="E2206">
            <v>43</v>
          </cell>
          <cell r="F2206" t="str">
            <v>0430</v>
          </cell>
          <cell r="G2206" t="str">
            <v>J003</v>
          </cell>
          <cell r="H2206" t="str">
            <v>BATTERY HOLDER/Slider</v>
          </cell>
          <cell r="I2206" t="str">
            <v>Batterihållare</v>
          </cell>
          <cell r="J2206" t="str">
            <v>C8705129-2CA NEW DT12 400mmw cable for MAX, AXA</v>
          </cell>
          <cell r="K2206" t="str">
            <v>C8705129-2CA</v>
          </cell>
          <cell r="L2206" t="str">
            <v>C8705129-2CA</v>
          </cell>
        </row>
        <row r="2207">
          <cell r="B2207" t="str">
            <v>YEC7405532Batteriladdare</v>
          </cell>
          <cell r="C2207" t="str">
            <v>YEC7405532</v>
          </cell>
          <cell r="D2207" t="str">
            <v>2019-2021</v>
          </cell>
          <cell r="E2207">
            <v>44</v>
          </cell>
          <cell r="F2207" t="str">
            <v>0440</v>
          </cell>
          <cell r="G2207" t="str">
            <v>J010</v>
          </cell>
          <cell r="H2207" t="str">
            <v>CHARGER:</v>
          </cell>
          <cell r="I2207" t="str">
            <v>Batteriladdare</v>
          </cell>
          <cell r="J2207" t="str">
            <v xml:space="preserve">C8705086-02C T-Shape CanBus charger for DT12/Shimano </v>
          </cell>
          <cell r="K2207" t="str">
            <v>C8705086-02C</v>
          </cell>
          <cell r="L2207" t="str">
            <v>C8705086-02C</v>
          </cell>
        </row>
        <row r="2208">
          <cell r="B2208" t="str">
            <v>YEC7405532Kontrollbox</v>
          </cell>
          <cell r="C2208" t="str">
            <v>YEC7405532</v>
          </cell>
          <cell r="D2208" t="str">
            <v>2019-2021</v>
          </cell>
          <cell r="E2208">
            <v>45</v>
          </cell>
          <cell r="F2208" t="str">
            <v>0450</v>
          </cell>
          <cell r="G2208" t="str">
            <v>J011</v>
          </cell>
          <cell r="H2208" t="str">
            <v>Controller</v>
          </cell>
          <cell r="I2208" t="str">
            <v>Kontrollbox</v>
          </cell>
          <cell r="J2208" t="str">
            <v>included into the motor</v>
          </cell>
          <cell r="K2208" t="str">
            <v>C8705068-2-19</v>
          </cell>
          <cell r="L2208" t="str">
            <v>C8705068-2-19</v>
          </cell>
        </row>
        <row r="2209">
          <cell r="B2209" t="str">
            <v>YEC7405532Växelöra</v>
          </cell>
          <cell r="C2209" t="str">
            <v>YEC7405532</v>
          </cell>
          <cell r="D2209" t="str">
            <v>2019-2021</v>
          </cell>
          <cell r="E2209">
            <v>46</v>
          </cell>
          <cell r="F2209" t="str">
            <v>0460</v>
          </cell>
          <cell r="G2209" t="str">
            <v>D005</v>
          </cell>
          <cell r="H2209" t="str">
            <v>Gear hanger</v>
          </cell>
          <cell r="I2209" t="str">
            <v>Växelöra</v>
          </cell>
          <cell r="K2209" t="str">
            <v>C1350087</v>
          </cell>
          <cell r="L2209" t="str">
            <v>C1350087</v>
          </cell>
        </row>
        <row r="2210">
          <cell r="B2210" t="str">
            <v>YEC7405833RAM</v>
          </cell>
          <cell r="C2210" t="str">
            <v>YEC7405833</v>
          </cell>
          <cell r="D2210">
            <v>2022</v>
          </cell>
          <cell r="E2210">
            <v>1</v>
          </cell>
          <cell r="F2210" t="str">
            <v>0010</v>
          </cell>
          <cell r="G2210" t="str">
            <v>A001</v>
          </cell>
          <cell r="H2210" t="str">
            <v>PAINTED FRAME</v>
          </cell>
          <cell r="I2210" t="str">
            <v>RAM</v>
          </cell>
          <cell r="K2210" t="str">
            <v>C1307698-580</v>
          </cell>
          <cell r="L2210" t="e">
            <v>#N/A</v>
          </cell>
        </row>
        <row r="2211">
          <cell r="B2211" t="str">
            <v>YEC7405833Framgaffel</v>
          </cell>
          <cell r="C2211" t="str">
            <v>YEC7405833</v>
          </cell>
          <cell r="D2211">
            <v>2022</v>
          </cell>
          <cell r="E2211">
            <v>2</v>
          </cell>
          <cell r="F2211" t="str">
            <v>0020</v>
          </cell>
          <cell r="G2211" t="str">
            <v>A002</v>
          </cell>
          <cell r="H2211" t="str">
            <v>PAINTED FORK</v>
          </cell>
          <cell r="I2211" t="str">
            <v>Framgaffel</v>
          </cell>
          <cell r="K2211" t="str">
            <v>C1605638-300</v>
          </cell>
          <cell r="L2211" t="e">
            <v>#N/A</v>
          </cell>
        </row>
        <row r="2212">
          <cell r="B2212" t="str">
            <v>YEC7405833Styrlager</v>
          </cell>
          <cell r="C2212" t="str">
            <v>YEC7405833</v>
          </cell>
          <cell r="D2212">
            <v>2022</v>
          </cell>
          <cell r="E2212">
            <v>3</v>
          </cell>
          <cell r="F2212" t="str">
            <v>0030</v>
          </cell>
          <cell r="G2212" t="str">
            <v>B001</v>
          </cell>
          <cell r="H2212" t="str">
            <v>Head Set</v>
          </cell>
          <cell r="I2212" t="str">
            <v>Styrlager</v>
          </cell>
          <cell r="K2212" t="str">
            <v>C2105069</v>
          </cell>
          <cell r="L2212" t="str">
            <v>C2100160</v>
          </cell>
        </row>
        <row r="2213">
          <cell r="B2213" t="str">
            <v xml:space="preserve">YEC7405833Styrstam </v>
          </cell>
          <cell r="C2213" t="str">
            <v>YEC7405833</v>
          </cell>
          <cell r="D2213">
            <v>2022</v>
          </cell>
          <cell r="E2213">
            <v>4</v>
          </cell>
          <cell r="F2213" t="str">
            <v>0040</v>
          </cell>
          <cell r="G2213" t="str">
            <v>B002</v>
          </cell>
          <cell r="H2213" t="str">
            <v>Handlebar Stem</v>
          </cell>
          <cell r="I2213" t="str">
            <v xml:space="preserve">Styrstam </v>
          </cell>
          <cell r="K2213" t="str">
            <v>C2205475-105</v>
          </cell>
          <cell r="L2213" t="str">
            <v>C2200261-105</v>
          </cell>
        </row>
        <row r="2214">
          <cell r="B2214" t="str">
            <v>YEC7405833Styre</v>
          </cell>
          <cell r="C2214" t="str">
            <v>YEC7405833</v>
          </cell>
          <cell r="D2214">
            <v>2022</v>
          </cell>
          <cell r="E2214">
            <v>5</v>
          </cell>
          <cell r="F2214" t="str">
            <v>0050</v>
          </cell>
          <cell r="G2214" t="str">
            <v>B003</v>
          </cell>
          <cell r="H2214" t="str">
            <v>Handelbar</v>
          </cell>
          <cell r="I2214" t="str">
            <v>Styre</v>
          </cell>
          <cell r="K2214" t="str">
            <v>C2305990</v>
          </cell>
          <cell r="L2214" t="str">
            <v>C2300249</v>
          </cell>
        </row>
        <row r="2215">
          <cell r="B2215" t="str">
            <v>YEC7405833Bromsgrepp H</v>
          </cell>
          <cell r="C2215" t="str">
            <v>YEC7405833</v>
          </cell>
          <cell r="D2215">
            <v>2022</v>
          </cell>
          <cell r="E2215">
            <v>6</v>
          </cell>
          <cell r="F2215" t="str">
            <v>0060</v>
          </cell>
          <cell r="G2215" t="str">
            <v>C002</v>
          </cell>
          <cell r="H2215" t="str">
            <v>Brake Lever R</v>
          </cell>
          <cell r="I2215" t="str">
            <v>Bromsgrepp H</v>
          </cell>
          <cell r="K2215" t="str">
            <v>Shimano</v>
          </cell>
          <cell r="L2215" t="str">
            <v>Kontakta SHIMANO</v>
          </cell>
        </row>
        <row r="2216">
          <cell r="B2216" t="str">
            <v>YEC7405833Bromsgrepp V</v>
          </cell>
          <cell r="C2216" t="str">
            <v>YEC7405833</v>
          </cell>
          <cell r="D2216">
            <v>2022</v>
          </cell>
          <cell r="E2216">
            <v>7</v>
          </cell>
          <cell r="F2216" t="str">
            <v>0070</v>
          </cell>
          <cell r="G2216" t="str">
            <v>C001</v>
          </cell>
          <cell r="H2216" t="str">
            <v>Brake Lever L</v>
          </cell>
          <cell r="I2216" t="str">
            <v>Bromsgrepp V</v>
          </cell>
          <cell r="K2216" t="str">
            <v>Shimano</v>
          </cell>
          <cell r="L2216" t="str">
            <v>Kontakta SHIMANO</v>
          </cell>
        </row>
        <row r="2217">
          <cell r="B2217" t="str">
            <v>YEC7405833Växelreglage H</v>
          </cell>
          <cell r="C2217" t="str">
            <v>YEC7405833</v>
          </cell>
          <cell r="D2217">
            <v>2022</v>
          </cell>
          <cell r="E2217">
            <v>8</v>
          </cell>
          <cell r="F2217" t="str">
            <v>0080</v>
          </cell>
          <cell r="G2217" t="str">
            <v>D002</v>
          </cell>
          <cell r="H2217" t="str">
            <v>Shift Lever R</v>
          </cell>
          <cell r="I2217" t="str">
            <v>Växelreglage H</v>
          </cell>
          <cell r="K2217" t="str">
            <v>KSLM6000RA</v>
          </cell>
          <cell r="L2217" t="str">
            <v>Kontakta SHIMANO</v>
          </cell>
        </row>
        <row r="2218">
          <cell r="B2218" t="str">
            <v>YEC7405833Växelreglage V</v>
          </cell>
          <cell r="C2218" t="str">
            <v>YEC7405833</v>
          </cell>
          <cell r="D2218">
            <v>2022</v>
          </cell>
          <cell r="E2218">
            <v>9</v>
          </cell>
          <cell r="F2218" t="str">
            <v>0090</v>
          </cell>
          <cell r="G2218" t="str">
            <v>D001</v>
          </cell>
          <cell r="H2218" t="str">
            <v>Shift Lever L</v>
          </cell>
          <cell r="I2218" t="str">
            <v>Växelreglage V</v>
          </cell>
          <cell r="L2218" t="e">
            <v>#N/A</v>
          </cell>
        </row>
        <row r="2219">
          <cell r="B2219" t="str">
            <v>YEC7405833Handtag par</v>
          </cell>
          <cell r="C2219" t="str">
            <v>YEC7405833</v>
          </cell>
          <cell r="D2219">
            <v>2022</v>
          </cell>
          <cell r="E2219">
            <v>10</v>
          </cell>
          <cell r="F2219" t="str">
            <v>0100</v>
          </cell>
          <cell r="G2219" t="str">
            <v>B004</v>
          </cell>
          <cell r="H2219" t="str">
            <v>Grip R</v>
          </cell>
          <cell r="I2219" t="str">
            <v>Handtag par</v>
          </cell>
          <cell r="K2219" t="str">
            <v>C2505677</v>
          </cell>
          <cell r="L2219" t="str">
            <v>C2500164</v>
          </cell>
        </row>
        <row r="2220">
          <cell r="B2220" t="str">
            <v>YEC7405833Frambroms</v>
          </cell>
          <cell r="C2220" t="str">
            <v>YEC7405833</v>
          </cell>
          <cell r="D2220">
            <v>2022</v>
          </cell>
          <cell r="E2220">
            <v>11</v>
          </cell>
          <cell r="F2220" t="str">
            <v>0110</v>
          </cell>
          <cell r="G2220" t="str">
            <v>C003</v>
          </cell>
          <cell r="H2220" t="str">
            <v xml:space="preserve">Brake front </v>
          </cell>
          <cell r="I2220" t="str">
            <v>Frambroms</v>
          </cell>
          <cell r="K2220" t="str">
            <v>AMT201KLFPRX075</v>
          </cell>
          <cell r="L2220" t="str">
            <v>Kontakta SHIMANO</v>
          </cell>
        </row>
        <row r="2221">
          <cell r="B2221" t="str">
            <v>YEC7405833Bakbroms</v>
          </cell>
          <cell r="C2221" t="str">
            <v>YEC7405833</v>
          </cell>
          <cell r="D2221">
            <v>2022</v>
          </cell>
          <cell r="E2221">
            <v>12</v>
          </cell>
          <cell r="F2221" t="str">
            <v>0120</v>
          </cell>
          <cell r="G2221" t="str">
            <v>C004</v>
          </cell>
          <cell r="H2221" t="str">
            <v>Brake rear</v>
          </cell>
          <cell r="I2221" t="str">
            <v>Bakbroms</v>
          </cell>
          <cell r="K2221" t="str">
            <v>AMT201JRRXRX145</v>
          </cell>
          <cell r="L2221" t="str">
            <v>Kontakta SHIMANO</v>
          </cell>
        </row>
        <row r="2222">
          <cell r="B2222" t="str">
            <v>YEC7405833Vevlager</v>
          </cell>
          <cell r="C2222" t="str">
            <v>YEC7405833</v>
          </cell>
          <cell r="D2222">
            <v>2022</v>
          </cell>
          <cell r="E2222">
            <v>13</v>
          </cell>
          <cell r="F2222" t="str">
            <v>0130</v>
          </cell>
          <cell r="G2222" t="str">
            <v>E001</v>
          </cell>
          <cell r="H2222" t="str">
            <v xml:space="preserve">BB-set </v>
          </cell>
          <cell r="I2222" t="str">
            <v>Vevlager</v>
          </cell>
          <cell r="K2222" t="str">
            <v>INGÅR I MOTORN</v>
          </cell>
          <cell r="L2222" t="str">
            <v>Ingår i motorn</v>
          </cell>
        </row>
        <row r="2223">
          <cell r="B2223" t="str">
            <v>YEC7405833Vevparti</v>
          </cell>
          <cell r="C2223" t="str">
            <v>YEC7405833</v>
          </cell>
          <cell r="D2223">
            <v>2022</v>
          </cell>
          <cell r="E2223">
            <v>14</v>
          </cell>
          <cell r="F2223" t="str">
            <v>0140</v>
          </cell>
          <cell r="G2223" t="str">
            <v>E002</v>
          </cell>
          <cell r="H2223" t="str">
            <v>Front Chainwheel</v>
          </cell>
          <cell r="I2223" t="str">
            <v>Vevparti</v>
          </cell>
          <cell r="K2223" t="str">
            <v>C3305776-EG</v>
          </cell>
          <cell r="L2223" t="str">
            <v>C3305776-EG</v>
          </cell>
        </row>
        <row r="2224">
          <cell r="B2224" t="str">
            <v>YEC7405833Kedjeskydd</v>
          </cell>
          <cell r="C2224" t="str">
            <v>YEC7405833</v>
          </cell>
          <cell r="D2224">
            <v>2022</v>
          </cell>
          <cell r="E2224">
            <v>15</v>
          </cell>
          <cell r="F2224" t="str">
            <v>0150</v>
          </cell>
          <cell r="G2224" t="str">
            <v>H001</v>
          </cell>
          <cell r="H2224" t="str">
            <v>Chain guard</v>
          </cell>
          <cell r="I2224" t="str">
            <v>Kedjeskydd</v>
          </cell>
          <cell r="K2224" t="str">
            <v>C8305639</v>
          </cell>
          <cell r="L2224" t="str">
            <v>C8305639</v>
          </cell>
        </row>
        <row r="2225">
          <cell r="B2225" t="str">
            <v>YEC7405833Kedjeskyddsfäste</v>
          </cell>
          <cell r="C2225" t="str">
            <v>YEC7405833</v>
          </cell>
          <cell r="D2225">
            <v>2022</v>
          </cell>
          <cell r="E2225">
            <v>16</v>
          </cell>
          <cell r="F2225" t="str">
            <v>0160</v>
          </cell>
          <cell r="G2225" t="str">
            <v>H002</v>
          </cell>
          <cell r="H2225" t="str">
            <v>Chain guard bracket</v>
          </cell>
          <cell r="I2225" t="str">
            <v>Kedjeskyddsfäste</v>
          </cell>
          <cell r="K2225" t="str">
            <v>Ingår i kedjeskyddet</v>
          </cell>
          <cell r="L2225" t="str">
            <v>Ingår i kedjeskyddet</v>
          </cell>
        </row>
        <row r="2226">
          <cell r="B2226" t="str">
            <v>YEC7405833Framväxel</v>
          </cell>
          <cell r="C2226" t="str">
            <v>YEC7405833</v>
          </cell>
          <cell r="D2226">
            <v>2022</v>
          </cell>
          <cell r="E2226">
            <v>17</v>
          </cell>
          <cell r="F2226" t="str">
            <v>0170</v>
          </cell>
          <cell r="G2226" t="str">
            <v>D003</v>
          </cell>
          <cell r="H2226" t="str">
            <v>Front Derailleur</v>
          </cell>
          <cell r="I2226" t="str">
            <v>Framväxel</v>
          </cell>
          <cell r="K2226">
            <v>0</v>
          </cell>
          <cell r="L2226" t="e">
            <v>#N/A</v>
          </cell>
        </row>
        <row r="2227">
          <cell r="B2227" t="str">
            <v>YEC7405833Bakväxel</v>
          </cell>
          <cell r="C2227" t="str">
            <v>YEC7405833</v>
          </cell>
          <cell r="D2227">
            <v>2022</v>
          </cell>
          <cell r="E2227">
            <v>18</v>
          </cell>
          <cell r="F2227" t="str">
            <v>0180</v>
          </cell>
          <cell r="G2227" t="str">
            <v>D004</v>
          </cell>
          <cell r="H2227" t="str">
            <v>Rear Derailleur</v>
          </cell>
          <cell r="I2227" t="str">
            <v>Bakväxel</v>
          </cell>
          <cell r="K2227" t="str">
            <v>KRDM6000SGS</v>
          </cell>
          <cell r="L2227" t="str">
            <v>Kontakta SHIMANO</v>
          </cell>
        </row>
        <row r="2228">
          <cell r="B2228" t="str">
            <v>YEC7405833Kedja</v>
          </cell>
          <cell r="C2228" t="str">
            <v>YEC7405833</v>
          </cell>
          <cell r="D2228">
            <v>2022</v>
          </cell>
          <cell r="E2228">
            <v>19</v>
          </cell>
          <cell r="F2228" t="str">
            <v>0190</v>
          </cell>
          <cell r="G2228" t="str">
            <v>E003</v>
          </cell>
          <cell r="H2228" t="str">
            <v xml:space="preserve">Chain </v>
          </cell>
          <cell r="I2228" t="str">
            <v>Kedja</v>
          </cell>
          <cell r="K2228" t="str">
            <v>KCNE609010116</v>
          </cell>
          <cell r="L2228" t="str">
            <v>Kontakta SHIMANO</v>
          </cell>
        </row>
        <row r="2229">
          <cell r="B2229" t="str">
            <v>YEC7405833Kassett</v>
          </cell>
          <cell r="C2229" t="str">
            <v>YEC7405833</v>
          </cell>
          <cell r="D2229">
            <v>2022</v>
          </cell>
          <cell r="E2229">
            <v>20</v>
          </cell>
          <cell r="F2229" t="str">
            <v>0200</v>
          </cell>
          <cell r="G2229" t="str">
            <v>E004</v>
          </cell>
          <cell r="H2229" t="str">
            <v>Cassette Sprocket</v>
          </cell>
          <cell r="I2229" t="str">
            <v>Kassett</v>
          </cell>
          <cell r="K2229" t="str">
            <v>KCSHG5010136</v>
          </cell>
          <cell r="L2229" t="str">
            <v>Kontakta SHIMANO</v>
          </cell>
        </row>
        <row r="2230">
          <cell r="B2230" t="str">
            <v>YEC7405833Framhjul</v>
          </cell>
          <cell r="C2230" t="str">
            <v>YEC7405833</v>
          </cell>
          <cell r="D2230">
            <v>2022</v>
          </cell>
          <cell r="E2230">
            <v>21</v>
          </cell>
          <cell r="F2230" t="str">
            <v>0210</v>
          </cell>
          <cell r="G2230" t="str">
            <v>F001</v>
          </cell>
          <cell r="H2230" t="str">
            <v>Front hub</v>
          </cell>
          <cell r="I2230" t="str">
            <v>Framhjul</v>
          </cell>
          <cell r="K2230" t="str">
            <v>C4305196</v>
          </cell>
          <cell r="L2230" t="str">
            <v>C4100337</v>
          </cell>
        </row>
        <row r="2231">
          <cell r="B2231" t="str">
            <v>YEC7405833Bakhjul</v>
          </cell>
          <cell r="C2231" t="str">
            <v>YEC7405833</v>
          </cell>
          <cell r="D2231">
            <v>2022</v>
          </cell>
          <cell r="E2231">
            <v>22</v>
          </cell>
          <cell r="F2231" t="str">
            <v>0220</v>
          </cell>
          <cell r="G2231" t="str">
            <v>F002</v>
          </cell>
          <cell r="H2231" t="str">
            <v>Rear hub</v>
          </cell>
          <cell r="I2231" t="str">
            <v>Bakhjul</v>
          </cell>
          <cell r="K2231" t="str">
            <v>C4405349</v>
          </cell>
          <cell r="L2231" t="str">
            <v>C4200298</v>
          </cell>
        </row>
        <row r="2232">
          <cell r="B2232" t="str">
            <v>YEC7405833Däck</v>
          </cell>
          <cell r="C2232" t="str">
            <v>YEC7405833</v>
          </cell>
          <cell r="D2232">
            <v>2022</v>
          </cell>
          <cell r="E2232">
            <v>23</v>
          </cell>
          <cell r="F2232" t="str">
            <v>0230</v>
          </cell>
          <cell r="G2232" t="str">
            <v>F003</v>
          </cell>
          <cell r="H2232" t="str">
            <v>Tire</v>
          </cell>
          <cell r="I2232" t="str">
            <v>Däck</v>
          </cell>
          <cell r="K2232" t="str">
            <v>C4906455</v>
          </cell>
          <cell r="L2232" t="str">
            <v>C4901463</v>
          </cell>
        </row>
        <row r="2233">
          <cell r="B2233" t="str">
            <v>YEC7405833Skärmar set</v>
          </cell>
          <cell r="C2233" t="str">
            <v>YEC7405833</v>
          </cell>
          <cell r="D2233">
            <v>2022</v>
          </cell>
          <cell r="E2233">
            <v>24</v>
          </cell>
          <cell r="F2233" t="str">
            <v>0240</v>
          </cell>
          <cell r="G2233" t="str">
            <v>H003</v>
          </cell>
          <cell r="H2233" t="str">
            <v xml:space="preserve">Mudguard front   </v>
          </cell>
          <cell r="I2233" t="str">
            <v>Skärmar set</v>
          </cell>
          <cell r="K2233" t="str">
            <v>C8256188-BK</v>
          </cell>
          <cell r="L2233" t="str">
            <v>C8256125-BK / C8255845-BK</v>
          </cell>
        </row>
        <row r="2234">
          <cell r="B2234" t="str">
            <v>YEC7405833Pakethållare</v>
          </cell>
          <cell r="C2234" t="str">
            <v>YEC7405833</v>
          </cell>
          <cell r="D2234">
            <v>2022</v>
          </cell>
          <cell r="E2234">
            <v>25</v>
          </cell>
          <cell r="F2234" t="str">
            <v>0250</v>
          </cell>
          <cell r="G2234" t="str">
            <v>H004</v>
          </cell>
          <cell r="H2234" t="str">
            <v>Carrier</v>
          </cell>
          <cell r="I2234" t="str">
            <v>Pakethållare</v>
          </cell>
          <cell r="K2234" t="str">
            <v>C8205747-BK</v>
          </cell>
          <cell r="L2234" t="str">
            <v>C8200052</v>
          </cell>
        </row>
        <row r="2235">
          <cell r="B2235" t="str">
            <v>YEC7405833Sadel</v>
          </cell>
          <cell r="C2235" t="str">
            <v>YEC7405833</v>
          </cell>
          <cell r="D2235">
            <v>2022</v>
          </cell>
          <cell r="E2235">
            <v>26</v>
          </cell>
          <cell r="F2235" t="str">
            <v>0260</v>
          </cell>
          <cell r="G2235" t="str">
            <v>G001</v>
          </cell>
          <cell r="H2235" t="str">
            <v>Saddle</v>
          </cell>
          <cell r="I2235" t="str">
            <v>Sadel</v>
          </cell>
          <cell r="K2235" t="str">
            <v>C7106260</v>
          </cell>
          <cell r="L2235" t="str">
            <v>C7100524</v>
          </cell>
        </row>
        <row r="2236">
          <cell r="B2236" t="str">
            <v>YEC7405833Sadelstolpe</v>
          </cell>
          <cell r="C2236" t="str">
            <v>YEC7405833</v>
          </cell>
          <cell r="D2236">
            <v>2022</v>
          </cell>
          <cell r="E2236">
            <v>27</v>
          </cell>
          <cell r="F2236" t="str">
            <v>0270</v>
          </cell>
          <cell r="G2236" t="str">
            <v>G002</v>
          </cell>
          <cell r="H2236" t="str">
            <v>Seatpost</v>
          </cell>
          <cell r="I2236" t="str">
            <v>Sadelstolpe</v>
          </cell>
          <cell r="K2236" t="str">
            <v>C7205559</v>
          </cell>
          <cell r="L2236" t="str">
            <v>C7200327-272</v>
          </cell>
        </row>
        <row r="2237">
          <cell r="B2237" t="str">
            <v>YEC7405833Sadelrörsklämma</v>
          </cell>
          <cell r="C2237" t="str">
            <v>YEC7405833</v>
          </cell>
          <cell r="D2237">
            <v>2022</v>
          </cell>
          <cell r="E2237">
            <v>28</v>
          </cell>
          <cell r="F2237" t="str">
            <v>0280</v>
          </cell>
          <cell r="G2237" t="str">
            <v>G003</v>
          </cell>
          <cell r="H2237" t="str">
            <v>Seat Clamp</v>
          </cell>
          <cell r="I2237" t="str">
            <v>Sadelrörsklämma</v>
          </cell>
          <cell r="K2237" t="str">
            <v>C7305002</v>
          </cell>
          <cell r="L2237" t="str">
            <v>C7300027-318</v>
          </cell>
        </row>
        <row r="2238">
          <cell r="B2238" t="str">
            <v>YEC7405833Framlampa</v>
          </cell>
          <cell r="C2238" t="str">
            <v>YEC7405833</v>
          </cell>
          <cell r="D2238">
            <v>2022</v>
          </cell>
          <cell r="E2238">
            <v>29</v>
          </cell>
          <cell r="F2238" t="str">
            <v>0290</v>
          </cell>
          <cell r="G2238" t="str">
            <v>H005</v>
          </cell>
          <cell r="H2238" t="str">
            <v>Front light</v>
          </cell>
          <cell r="I2238" t="str">
            <v>Framlampa</v>
          </cell>
          <cell r="K2238" t="str">
            <v>C8015301</v>
          </cell>
          <cell r="L2238" t="str">
            <v>C8015301</v>
          </cell>
        </row>
        <row r="2239">
          <cell r="B2239" t="str">
            <v>YEC7405833Baklampa</v>
          </cell>
          <cell r="C2239" t="str">
            <v>YEC7405833</v>
          </cell>
          <cell r="D2239">
            <v>2022</v>
          </cell>
          <cell r="E2239">
            <v>30</v>
          </cell>
          <cell r="F2239" t="str">
            <v>0300</v>
          </cell>
          <cell r="G2239" t="str">
            <v>H006</v>
          </cell>
          <cell r="H2239" t="str">
            <v>Light, Rear</v>
          </cell>
          <cell r="I2239" t="str">
            <v>Baklampa</v>
          </cell>
          <cell r="K2239" t="str">
            <v>C8015205</v>
          </cell>
          <cell r="L2239" t="str">
            <v>BSP?</v>
          </cell>
        </row>
        <row r="2240">
          <cell r="B2240" t="str">
            <v>YEC7405833Låssats</v>
          </cell>
          <cell r="C2240" t="str">
            <v>YEC7405833</v>
          </cell>
          <cell r="D2240">
            <v>2022</v>
          </cell>
          <cell r="E2240">
            <v>31</v>
          </cell>
          <cell r="F2240" t="str">
            <v>0310</v>
          </cell>
          <cell r="G2240" t="str">
            <v>H007</v>
          </cell>
          <cell r="H2240" t="str">
            <v>Lock</v>
          </cell>
          <cell r="I2240" t="str">
            <v>Låssats</v>
          </cell>
          <cell r="K2240" t="str">
            <v>C8405077</v>
          </cell>
          <cell r="L2240" t="str">
            <v>C8405125</v>
          </cell>
        </row>
        <row r="2241">
          <cell r="B2241" t="str">
            <v>YEC7405833Stöd</v>
          </cell>
          <cell r="C2241" t="str">
            <v>YEC7405833</v>
          </cell>
          <cell r="D2241">
            <v>2022</v>
          </cell>
          <cell r="E2241">
            <v>32</v>
          </cell>
          <cell r="F2241" t="str">
            <v>0320</v>
          </cell>
          <cell r="G2241" t="str">
            <v>H008</v>
          </cell>
          <cell r="H2241" t="str">
            <v>Kick stand</v>
          </cell>
          <cell r="I2241" t="str">
            <v>Stöd</v>
          </cell>
          <cell r="K2241" t="str">
            <v>C8105214</v>
          </cell>
          <cell r="L2241" t="str">
            <v>C8100036</v>
          </cell>
        </row>
        <row r="2242">
          <cell r="B2242" t="str">
            <v>YEC7405833Korg</v>
          </cell>
          <cell r="C2242" t="str">
            <v>YEC7405833</v>
          </cell>
          <cell r="D2242">
            <v>2022</v>
          </cell>
          <cell r="E2242">
            <v>33</v>
          </cell>
          <cell r="F2242" t="str">
            <v>0330</v>
          </cell>
          <cell r="G2242" t="str">
            <v>H009</v>
          </cell>
          <cell r="H2242" t="str">
            <v>Basket / Fr carrier</v>
          </cell>
          <cell r="I2242" t="str">
            <v>Korg</v>
          </cell>
          <cell r="K2242" t="str">
            <v>EMPTY</v>
          </cell>
          <cell r="L2242" t="e">
            <v>#N/A</v>
          </cell>
        </row>
        <row r="2243">
          <cell r="B2243" t="str">
            <v>YEC7405833Pedaler</v>
          </cell>
          <cell r="C2243" t="str">
            <v>YEC7405833</v>
          </cell>
          <cell r="D2243">
            <v>2022</v>
          </cell>
          <cell r="E2243">
            <v>34</v>
          </cell>
          <cell r="F2243" t="str">
            <v>0340</v>
          </cell>
          <cell r="G2243" t="str">
            <v>E005</v>
          </cell>
          <cell r="H2243" t="str">
            <v xml:space="preserve">Pedal </v>
          </cell>
          <cell r="I2243" t="str">
            <v>Pedaler</v>
          </cell>
          <cell r="K2243" t="str">
            <v>C3505233</v>
          </cell>
          <cell r="L2243" t="str">
            <v>C3500033</v>
          </cell>
        </row>
        <row r="2244">
          <cell r="B2244" t="str">
            <v>YEC7405833Motor</v>
          </cell>
          <cell r="C2244" t="str">
            <v>YEC7405833</v>
          </cell>
          <cell r="D2244">
            <v>2022</v>
          </cell>
          <cell r="E2244">
            <v>35</v>
          </cell>
          <cell r="F2244" t="str">
            <v>0350</v>
          </cell>
          <cell r="G2244" t="str">
            <v>J001</v>
          </cell>
          <cell r="H2244" t="str">
            <v>DRIVE UNIT:</v>
          </cell>
          <cell r="I2244" t="str">
            <v>Motor</v>
          </cell>
          <cell r="K2244" t="str">
            <v>C8705068-1-02BC</v>
          </cell>
          <cell r="L2244" t="str">
            <v>C8705068-1-02BC</v>
          </cell>
        </row>
        <row r="2245">
          <cell r="B2245" t="str">
            <v>YEC7405833Display</v>
          </cell>
          <cell r="C2245" t="str">
            <v>YEC7405833</v>
          </cell>
          <cell r="D2245">
            <v>2022</v>
          </cell>
          <cell r="E2245">
            <v>36</v>
          </cell>
          <cell r="F2245" t="str">
            <v>0360</v>
          </cell>
          <cell r="G2245" t="str">
            <v>J004</v>
          </cell>
          <cell r="H2245" t="str">
            <v>DISPLAY:</v>
          </cell>
          <cell r="I2245" t="str">
            <v>Display</v>
          </cell>
          <cell r="K2245" t="str">
            <v>C8705068-1-37C</v>
          </cell>
          <cell r="L2245" t="str">
            <v>C8705068-1-37C</v>
          </cell>
        </row>
        <row r="2246">
          <cell r="B2246" t="str">
            <v>YEC7405833EB-Bus kabel</v>
          </cell>
          <cell r="C2246" t="str">
            <v>YEC7405833</v>
          </cell>
          <cell r="D2246">
            <v>2022</v>
          </cell>
          <cell r="E2246">
            <v>37</v>
          </cell>
          <cell r="F2246" t="str">
            <v>0370</v>
          </cell>
          <cell r="G2246" t="str">
            <v>J005</v>
          </cell>
          <cell r="H2246" t="str">
            <v>EB-BUS CABLE:</v>
          </cell>
          <cell r="I2246" t="str">
            <v>EB-Bus kabel</v>
          </cell>
          <cell r="K2246" t="str">
            <v>C8705068-1-4-1C</v>
          </cell>
          <cell r="L2246" t="e">
            <v>#N/A</v>
          </cell>
        </row>
        <row r="2247">
          <cell r="B2247" t="str">
            <v>YEC7405833Motorkabel</v>
          </cell>
          <cell r="C2247" t="str">
            <v>YEC7405833</v>
          </cell>
          <cell r="D2247">
            <v>2022</v>
          </cell>
          <cell r="E2247">
            <v>38</v>
          </cell>
          <cell r="F2247" t="str">
            <v>0380</v>
          </cell>
          <cell r="G2247" t="str">
            <v>J006</v>
          </cell>
          <cell r="H2247" t="str">
            <v>POWER CABLE:</v>
          </cell>
          <cell r="I2247" t="str">
            <v>Motorkabel</v>
          </cell>
          <cell r="K2247" t="str">
            <v>Ingår i batterihållaren</v>
          </cell>
          <cell r="L2247" t="str">
            <v>Ingår i batterihållaren</v>
          </cell>
        </row>
        <row r="2248">
          <cell r="B2248" t="str">
            <v>YEC7405833Kabel framlampa</v>
          </cell>
          <cell r="C2248" t="str">
            <v>YEC7405833</v>
          </cell>
          <cell r="D2248">
            <v>2022</v>
          </cell>
          <cell r="E2248">
            <v>39</v>
          </cell>
          <cell r="F2248" t="str">
            <v>0390</v>
          </cell>
          <cell r="G2248" t="str">
            <v>J007</v>
          </cell>
          <cell r="H2248" t="str">
            <v>F. LIGHT CABLE:</v>
          </cell>
          <cell r="I2248" t="str">
            <v>Kabel framlampa</v>
          </cell>
          <cell r="K2248" t="str">
            <v>C8705068-1-04-6</v>
          </cell>
          <cell r="L2248" t="str">
            <v>C8705068-1-04-6</v>
          </cell>
        </row>
        <row r="2249">
          <cell r="B2249" t="str">
            <v>YEC7405833Kabel baklampa</v>
          </cell>
          <cell r="C2249" t="str">
            <v>YEC7405833</v>
          </cell>
          <cell r="D2249">
            <v>2022</v>
          </cell>
          <cell r="E2249">
            <v>40</v>
          </cell>
          <cell r="F2249" t="str">
            <v>0400</v>
          </cell>
          <cell r="G2249" t="str">
            <v>J008</v>
          </cell>
          <cell r="H2249" t="str">
            <v>R. LIGHT CABLE:</v>
          </cell>
          <cell r="I2249" t="str">
            <v>Kabel baklampa</v>
          </cell>
          <cell r="K2249" t="str">
            <v>C8705068-1-0415</v>
          </cell>
          <cell r="L2249" t="str">
            <v>C8705068-1-04-8</v>
          </cell>
        </row>
        <row r="2250">
          <cell r="B2250" t="str">
            <v>YEC7405833Hastighetssensor</v>
          </cell>
          <cell r="C2250" t="str">
            <v>YEC7405833</v>
          </cell>
          <cell r="D2250">
            <v>2022</v>
          </cell>
          <cell r="E2250">
            <v>41</v>
          </cell>
          <cell r="F2250" t="str">
            <v>0410</v>
          </cell>
          <cell r="G2250" t="str">
            <v>J009</v>
          </cell>
          <cell r="H2250" t="str">
            <v>SPEED SENSOR:</v>
          </cell>
          <cell r="I2250" t="str">
            <v>Hastighetssensor</v>
          </cell>
          <cell r="K2250" t="str">
            <v>C8705068-1-411C</v>
          </cell>
          <cell r="L2250" t="str">
            <v>C8705068-1-411C</v>
          </cell>
        </row>
        <row r="2251">
          <cell r="B2251" t="str">
            <v>YEC7405833Batteri</v>
          </cell>
          <cell r="C2251" t="str">
            <v>YEC7405833</v>
          </cell>
          <cell r="D2251">
            <v>2022</v>
          </cell>
          <cell r="E2251">
            <v>42</v>
          </cell>
          <cell r="F2251" t="str">
            <v>0420</v>
          </cell>
          <cell r="G2251" t="str">
            <v>J002</v>
          </cell>
          <cell r="H2251" t="str">
            <v>BATTERY:</v>
          </cell>
          <cell r="I2251" t="str">
            <v>Batteri</v>
          </cell>
          <cell r="K2251" t="str">
            <v>C8705102-1-11C</v>
          </cell>
          <cell r="L2251" t="str">
            <v>C8705102-1-11C</v>
          </cell>
        </row>
        <row r="2252">
          <cell r="B2252" t="str">
            <v>YEC7405833Batterihållare</v>
          </cell>
          <cell r="C2252" t="str">
            <v>YEC7405833</v>
          </cell>
          <cell r="D2252">
            <v>2022</v>
          </cell>
          <cell r="E2252">
            <v>43</v>
          </cell>
          <cell r="F2252" t="str">
            <v>0430</v>
          </cell>
          <cell r="G2252" t="str">
            <v>J003</v>
          </cell>
          <cell r="H2252" t="str">
            <v>BATTERY HOLDER/Slider</v>
          </cell>
          <cell r="I2252" t="str">
            <v>Batterihållare</v>
          </cell>
          <cell r="K2252" t="str">
            <v>C8705129-2CA</v>
          </cell>
          <cell r="L2252" t="str">
            <v>C8705129-2CA</v>
          </cell>
        </row>
        <row r="2253">
          <cell r="B2253" t="str">
            <v>YEC7405833Batteriladdare</v>
          </cell>
          <cell r="C2253" t="str">
            <v>YEC7405833</v>
          </cell>
          <cell r="D2253">
            <v>2022</v>
          </cell>
          <cell r="E2253">
            <v>44</v>
          </cell>
          <cell r="F2253" t="str">
            <v>0440</v>
          </cell>
          <cell r="G2253" t="str">
            <v>J010</v>
          </cell>
          <cell r="H2253" t="str">
            <v>CHARGER:</v>
          </cell>
          <cell r="I2253" t="str">
            <v>Batteriladdare</v>
          </cell>
          <cell r="K2253" t="str">
            <v>C8705086-02C</v>
          </cell>
          <cell r="L2253" t="str">
            <v>C8705086-02C</v>
          </cell>
        </row>
        <row r="2254">
          <cell r="B2254" t="str">
            <v>YEC7405833Kontrollbox</v>
          </cell>
          <cell r="C2254" t="str">
            <v>YEC7405833</v>
          </cell>
          <cell r="D2254">
            <v>2022</v>
          </cell>
          <cell r="E2254">
            <v>45</v>
          </cell>
          <cell r="F2254" t="str">
            <v>0450</v>
          </cell>
          <cell r="G2254" t="str">
            <v>J011</v>
          </cell>
          <cell r="H2254" t="str">
            <v>Controller</v>
          </cell>
          <cell r="I2254" t="str">
            <v>Kontrollbox</v>
          </cell>
          <cell r="K2254" t="str">
            <v>C8705068-2-22</v>
          </cell>
          <cell r="L2254" t="str">
            <v>C8705068-2-22</v>
          </cell>
        </row>
        <row r="2255">
          <cell r="B2255" t="str">
            <v>YEC7405833Växelöra</v>
          </cell>
          <cell r="C2255" t="str">
            <v>YEC7405833</v>
          </cell>
          <cell r="D2255">
            <v>2022</v>
          </cell>
          <cell r="E2255">
            <v>46</v>
          </cell>
          <cell r="F2255" t="str">
            <v>0460</v>
          </cell>
          <cell r="G2255" t="str">
            <v>D005</v>
          </cell>
          <cell r="H2255" t="str">
            <v>Gear hanger</v>
          </cell>
          <cell r="I2255" t="str">
            <v>Växelöra</v>
          </cell>
          <cell r="K2255" t="str">
            <v>C1350087</v>
          </cell>
          <cell r="L2255" t="str">
            <v>C1350087</v>
          </cell>
        </row>
        <row r="2256">
          <cell r="B2256" t="str">
            <v>YEC7405931RAM</v>
          </cell>
          <cell r="C2256" t="str">
            <v>YEC7405931</v>
          </cell>
          <cell r="D2256" t="str">
            <v>2018-2019</v>
          </cell>
          <cell r="E2256">
            <v>1</v>
          </cell>
          <cell r="F2256" t="str">
            <v>0010</v>
          </cell>
          <cell r="G2256" t="str">
            <v>A001</v>
          </cell>
          <cell r="H2256" t="str">
            <v>PAINTED FRAME</v>
          </cell>
          <cell r="I2256" t="str">
            <v>RAM</v>
          </cell>
          <cell r="J2256" t="str">
            <v>C7511-590-47031</v>
          </cell>
          <cell r="K2256" t="str">
            <v>C7511-590-47031</v>
          </cell>
          <cell r="L2256" t="e">
            <v>#N/A</v>
          </cell>
        </row>
        <row r="2257">
          <cell r="B2257" t="str">
            <v>YEC7405931Framgaffel</v>
          </cell>
          <cell r="C2257" t="str">
            <v>YEC7405931</v>
          </cell>
          <cell r="D2257" t="str">
            <v>2018-2019</v>
          </cell>
          <cell r="E2257">
            <v>2</v>
          </cell>
          <cell r="F2257" t="str">
            <v>0020</v>
          </cell>
          <cell r="G2257" t="str">
            <v>A002</v>
          </cell>
          <cell r="H2257" t="str">
            <v>PAINTED FORK</v>
          </cell>
          <cell r="I2257" t="str">
            <v>Framgaffel</v>
          </cell>
          <cell r="J2257" t="str">
            <v>C5440-260-74031</v>
          </cell>
          <cell r="K2257" t="str">
            <v>C5440-260-74031</v>
          </cell>
          <cell r="L2257" t="e">
            <v>#N/A</v>
          </cell>
        </row>
        <row r="2258">
          <cell r="B2258" t="str">
            <v>YEC7405931Styrlager</v>
          </cell>
          <cell r="C2258" t="str">
            <v>YEC7405931</v>
          </cell>
          <cell r="D2258" t="str">
            <v>2018-2019</v>
          </cell>
          <cell r="E2258">
            <v>3</v>
          </cell>
          <cell r="F2258" t="str">
            <v>0030</v>
          </cell>
          <cell r="G2258" t="str">
            <v>B001</v>
          </cell>
          <cell r="H2258" t="str">
            <v>Head Set</v>
          </cell>
          <cell r="I2258" t="str">
            <v>Styrlager</v>
          </cell>
          <cell r="J2258" t="str">
            <v xml:space="preserve">C2105069 HST STbk 1"18 iA 9 44  TH-N10P w/o cap, + C2105053 Black w/o graphic </v>
          </cell>
          <cell r="K2258" t="str">
            <v>C2105069</v>
          </cell>
          <cell r="L2258" t="str">
            <v>C2100160</v>
          </cell>
        </row>
        <row r="2259">
          <cell r="B2259" t="str">
            <v xml:space="preserve">YEC7405931Styrstam </v>
          </cell>
          <cell r="C2259" t="str">
            <v>YEC7405931</v>
          </cell>
          <cell r="D2259" t="str">
            <v>2018-2019</v>
          </cell>
          <cell r="E2259">
            <v>4</v>
          </cell>
          <cell r="F2259" t="str">
            <v>0040</v>
          </cell>
          <cell r="G2259" t="str">
            <v>B002</v>
          </cell>
          <cell r="H2259" t="str">
            <v>Handlebar Stem</v>
          </cell>
          <cell r="I2259" t="str">
            <v xml:space="preserve">Styrstam </v>
          </cell>
          <cell r="J2259" t="str">
            <v>Included in handlebar</v>
          </cell>
          <cell r="K2259" t="str">
            <v>C2205475-105</v>
          </cell>
          <cell r="L2259" t="str">
            <v>C2200261-105</v>
          </cell>
        </row>
        <row r="2260">
          <cell r="B2260" t="str">
            <v>YEC7405931Styre</v>
          </cell>
          <cell r="C2260" t="str">
            <v>YEC7405931</v>
          </cell>
          <cell r="D2260" t="str">
            <v>2018-2019</v>
          </cell>
          <cell r="E2260">
            <v>5</v>
          </cell>
          <cell r="F2260" t="str">
            <v>0050</v>
          </cell>
          <cell r="G2260" t="str">
            <v>B003</v>
          </cell>
          <cell r="H2260" t="str">
            <v>Handelbar</v>
          </cell>
          <cell r="I2260" t="str">
            <v>Styre</v>
          </cell>
          <cell r="J2260" t="str">
            <v xml:space="preserve">C8705068-1-26 New stem/handlebar/display </v>
          </cell>
          <cell r="K2260" t="str">
            <v>C2305990</v>
          </cell>
          <cell r="L2260" t="str">
            <v>C2300249</v>
          </cell>
        </row>
        <row r="2261">
          <cell r="B2261" t="str">
            <v>YEC7405931Bromsgrepp H</v>
          </cell>
          <cell r="C2261" t="str">
            <v>YEC7405931</v>
          </cell>
          <cell r="D2261" t="str">
            <v>2018-2019</v>
          </cell>
          <cell r="E2261">
            <v>6</v>
          </cell>
          <cell r="F2261" t="str">
            <v>0060</v>
          </cell>
          <cell r="G2261" t="str">
            <v>C002</v>
          </cell>
          <cell r="H2261" t="str">
            <v>Brake Lever R</v>
          </cell>
          <cell r="I2261" t="str">
            <v>Bromsgrepp H</v>
          </cell>
          <cell r="K2261" t="str">
            <v>Shimano</v>
          </cell>
          <cell r="L2261" t="str">
            <v>Kontakta SHIMANO</v>
          </cell>
        </row>
        <row r="2262">
          <cell r="B2262" t="str">
            <v>YEC7405931Bromsgrepp V</v>
          </cell>
          <cell r="C2262" t="str">
            <v>YEC7405931</v>
          </cell>
          <cell r="D2262" t="str">
            <v>2018-2019</v>
          </cell>
          <cell r="E2262">
            <v>7</v>
          </cell>
          <cell r="F2262" t="str">
            <v>0070</v>
          </cell>
          <cell r="G2262" t="str">
            <v>C001</v>
          </cell>
          <cell r="H2262" t="str">
            <v>Brake Lever L</v>
          </cell>
          <cell r="I2262" t="str">
            <v>Bromsgrepp V</v>
          </cell>
          <cell r="K2262" t="str">
            <v>Shimano</v>
          </cell>
          <cell r="L2262" t="str">
            <v>Kontakta SHIMANO</v>
          </cell>
        </row>
        <row r="2263">
          <cell r="B2263" t="str">
            <v>YEC7405931Växelreglage H</v>
          </cell>
          <cell r="C2263" t="str">
            <v>YEC7405931</v>
          </cell>
          <cell r="D2263" t="str">
            <v>2018-2019</v>
          </cell>
          <cell r="E2263">
            <v>8</v>
          </cell>
          <cell r="F2263" t="str">
            <v>0080</v>
          </cell>
          <cell r="G2263" t="str">
            <v>D002</v>
          </cell>
          <cell r="H2263" t="str">
            <v>Shift Lever R</v>
          </cell>
          <cell r="I2263" t="str">
            <v>Växelreglage H</v>
          </cell>
          <cell r="J2263" t="str">
            <v xml:space="preserve">KSLM6000RA
SHIFT LEVER, SL-M6000-R,  DEORE
RIGHT, REAR 10-SPEED RAPIDFIRE PLUS 2050MM W/OGD, BULK
JPY 979
</v>
          </cell>
          <cell r="K2263" t="str">
            <v>KSLM6000RA</v>
          </cell>
          <cell r="L2263" t="str">
            <v>Kontakta SHIMANO</v>
          </cell>
        </row>
        <row r="2264">
          <cell r="B2264" t="str">
            <v>YEC7405931Växelreglage V</v>
          </cell>
          <cell r="C2264" t="str">
            <v>YEC7405931</v>
          </cell>
          <cell r="D2264" t="str">
            <v>2018-2019</v>
          </cell>
          <cell r="E2264">
            <v>9</v>
          </cell>
          <cell r="F2264" t="str">
            <v>0090</v>
          </cell>
          <cell r="G2264" t="str">
            <v>D001</v>
          </cell>
          <cell r="H2264" t="str">
            <v>Shift Lever L</v>
          </cell>
          <cell r="I2264" t="str">
            <v>Växelreglage V</v>
          </cell>
          <cell r="L2264" t="e">
            <v>#N/A</v>
          </cell>
        </row>
        <row r="2265">
          <cell r="B2265" t="str">
            <v>YEC7405931Handtag par</v>
          </cell>
          <cell r="C2265" t="str">
            <v>YEC7405931</v>
          </cell>
          <cell r="D2265" t="str">
            <v>2018-2019</v>
          </cell>
          <cell r="E2265">
            <v>10</v>
          </cell>
          <cell r="F2265" t="str">
            <v>0100</v>
          </cell>
          <cell r="G2265" t="str">
            <v>B004</v>
          </cell>
          <cell r="H2265" t="str">
            <v>Grip R</v>
          </cell>
          <cell r="I2265" t="str">
            <v>Handtag par</v>
          </cell>
          <cell r="J2265" t="str">
            <v xml:space="preserve">C2505535 Herrmans CLIK R DD37  black 130mm  </v>
          </cell>
          <cell r="K2265" t="str">
            <v>C2505535</v>
          </cell>
          <cell r="L2265" t="str">
            <v>C2500188</v>
          </cell>
        </row>
        <row r="2266">
          <cell r="B2266" t="str">
            <v>YEC7405931Frambroms</v>
          </cell>
          <cell r="C2266" t="str">
            <v>YEC7405931</v>
          </cell>
          <cell r="D2266" t="str">
            <v>2018-2019</v>
          </cell>
          <cell r="E2266">
            <v>11</v>
          </cell>
          <cell r="F2266" t="str">
            <v>0110</v>
          </cell>
          <cell r="G2266" t="str">
            <v>C003</v>
          </cell>
          <cell r="H2266" t="str">
            <v xml:space="preserve">Brake front </v>
          </cell>
          <cell r="I2266" t="str">
            <v>Frambroms</v>
          </cell>
          <cell r="J2266" t="str">
            <v>AMT201JLFPRX075 DISC BRAKE ASSEMBLED SET/J-kit, BL-MT201(L), BR-MT200(F), BLACK, W/O ADAPTER, RESIN PAD(W/O FIN), 750MM HOSE(SM-BH59-SS BLACK), BULK, 10,04 USD</v>
          </cell>
          <cell r="K2266" t="str">
            <v>AMT201JLFPRX075</v>
          </cell>
          <cell r="L2266" t="str">
            <v>Kontakta SHIMANO</v>
          </cell>
        </row>
        <row r="2267">
          <cell r="B2267" t="str">
            <v>YEC7405931Bakbroms</v>
          </cell>
          <cell r="C2267" t="str">
            <v>YEC7405931</v>
          </cell>
          <cell r="D2267" t="str">
            <v>2018-2019</v>
          </cell>
          <cell r="E2267">
            <v>12</v>
          </cell>
          <cell r="F2267" t="str">
            <v>0120</v>
          </cell>
          <cell r="G2267" t="str">
            <v>C004</v>
          </cell>
          <cell r="H2267" t="str">
            <v>Brake rear</v>
          </cell>
          <cell r="I2267" t="str">
            <v>Bakbroms</v>
          </cell>
          <cell r="J2267" t="str">
            <v>AMT201JRRXRX145 DISC BRAKE ASSEMBLED SET/J-kit, BL-MT201(R), BR-MT200(R), BLACK, W/O ADAPTER, RESIN PAD(W/O FIN), 1450MM HOSE(SM-BH59-SS BLACK), BULK, 10,79 USD</v>
          </cell>
          <cell r="K2267" t="str">
            <v>AMT201JRRXRX145</v>
          </cell>
          <cell r="L2267" t="str">
            <v>Kontakta SHIMANO</v>
          </cell>
        </row>
        <row r="2268">
          <cell r="B2268" t="str">
            <v>YEC7405931Vevlager</v>
          </cell>
          <cell r="C2268" t="str">
            <v>YEC7405931</v>
          </cell>
          <cell r="D2268" t="str">
            <v>2018-2019</v>
          </cell>
          <cell r="E2268">
            <v>13</v>
          </cell>
          <cell r="F2268" t="str">
            <v>0130</v>
          </cell>
          <cell r="G2268" t="str">
            <v>E001</v>
          </cell>
          <cell r="H2268" t="str">
            <v xml:space="preserve">BB-set </v>
          </cell>
          <cell r="I2268" t="str">
            <v>Vevlager</v>
          </cell>
          <cell r="K2268" t="str">
            <v>INGÅR I MOTORN</v>
          </cell>
          <cell r="L2268" t="str">
            <v>Ingår i motorn</v>
          </cell>
        </row>
        <row r="2269">
          <cell r="B2269" t="str">
            <v>YEC7405931Vevparti</v>
          </cell>
          <cell r="C2269" t="str">
            <v>YEC7405931</v>
          </cell>
          <cell r="D2269" t="str">
            <v>2018-2019</v>
          </cell>
          <cell r="E2269">
            <v>14</v>
          </cell>
          <cell r="F2269" t="str">
            <v>0140</v>
          </cell>
          <cell r="G2269" t="str">
            <v>E002</v>
          </cell>
          <cell r="H2269" t="str">
            <v>Front Chainwheel</v>
          </cell>
          <cell r="I2269" t="str">
            <v>Vevparti</v>
          </cell>
          <cell r="K2269" t="str">
            <v>C3305776-EG</v>
          </cell>
          <cell r="L2269" t="str">
            <v>C3305776-EG</v>
          </cell>
        </row>
        <row r="2270">
          <cell r="B2270" t="str">
            <v>YEC7405931Kedjeskydd</v>
          </cell>
          <cell r="C2270" t="str">
            <v>YEC7405931</v>
          </cell>
          <cell r="D2270" t="str">
            <v>2018-2019</v>
          </cell>
          <cell r="E2270">
            <v>15</v>
          </cell>
          <cell r="F2270" t="str">
            <v>0150</v>
          </cell>
          <cell r="G2270" t="str">
            <v>H001</v>
          </cell>
          <cell r="H2270" t="str">
            <v>Chain guard</v>
          </cell>
          <cell r="I2270" t="str">
            <v>Kedjeskydd</v>
          </cell>
          <cell r="J2270" t="str">
            <v>C8305639 SKS Chainblade, C8305640 rear fixation</v>
          </cell>
          <cell r="K2270" t="str">
            <v>C8305639</v>
          </cell>
          <cell r="L2270" t="str">
            <v>C8305639</v>
          </cell>
        </row>
        <row r="2271">
          <cell r="B2271" t="str">
            <v>YEC7405931Kedjeskyddsfäste</v>
          </cell>
          <cell r="C2271" t="str">
            <v>YEC7405931</v>
          </cell>
          <cell r="D2271" t="str">
            <v>2018-2019</v>
          </cell>
          <cell r="E2271">
            <v>16</v>
          </cell>
          <cell r="F2271" t="str">
            <v>0160</v>
          </cell>
          <cell r="G2271" t="str">
            <v>H002</v>
          </cell>
          <cell r="H2271" t="str">
            <v>Chain guard bracket</v>
          </cell>
          <cell r="I2271" t="str">
            <v>Kedjeskyddsfäste</v>
          </cell>
          <cell r="J2271" t="str">
            <v>bracket for MAX included in C8305639</v>
          </cell>
          <cell r="K2271" t="str">
            <v>Ingår i kedjeskyddet</v>
          </cell>
          <cell r="L2271" t="str">
            <v>Ingår i kedjeskyddet</v>
          </cell>
        </row>
        <row r="2272">
          <cell r="B2272" t="str">
            <v>YEC7405931Framväxel</v>
          </cell>
          <cell r="C2272" t="str">
            <v>YEC7405931</v>
          </cell>
          <cell r="D2272" t="str">
            <v>2018-2019</v>
          </cell>
          <cell r="E2272">
            <v>17</v>
          </cell>
          <cell r="F2272" t="str">
            <v>0170</v>
          </cell>
          <cell r="G2272" t="str">
            <v>D003</v>
          </cell>
          <cell r="H2272" t="str">
            <v>Front Derailleur</v>
          </cell>
          <cell r="I2272" t="str">
            <v>Framväxel</v>
          </cell>
          <cell r="J2272" t="str">
            <v>w/o</v>
          </cell>
          <cell r="K2272" t="str">
            <v>EMPTY</v>
          </cell>
          <cell r="L2272" t="e">
            <v>#N/A</v>
          </cell>
        </row>
        <row r="2273">
          <cell r="B2273" t="str">
            <v>YEC7405931Bakväxel</v>
          </cell>
          <cell r="C2273" t="str">
            <v>YEC7405931</v>
          </cell>
          <cell r="D2273" t="str">
            <v>2018-2019</v>
          </cell>
          <cell r="E2273">
            <v>18</v>
          </cell>
          <cell r="F2273" t="str">
            <v>0180</v>
          </cell>
          <cell r="G2273" t="str">
            <v>D004</v>
          </cell>
          <cell r="H2273" t="str">
            <v>Rear Derailleur</v>
          </cell>
          <cell r="I2273" t="str">
            <v>Bakväxel</v>
          </cell>
          <cell r="J2273" t="str">
            <v xml:space="preserve">KRDM6000SGS DEORE, 10SPEED, SHADOW PLUS </v>
          </cell>
          <cell r="K2273" t="str">
            <v>KRDM6000SGS</v>
          </cell>
          <cell r="L2273" t="str">
            <v>Kontakta SHIMANO</v>
          </cell>
        </row>
        <row r="2274">
          <cell r="B2274" t="str">
            <v>YEC7405931Kedja</v>
          </cell>
          <cell r="C2274" t="str">
            <v>YEC7405931</v>
          </cell>
          <cell r="D2274" t="str">
            <v>2018-2019</v>
          </cell>
          <cell r="E2274">
            <v>19</v>
          </cell>
          <cell r="F2274" t="str">
            <v>0190</v>
          </cell>
          <cell r="G2274" t="str">
            <v>E003</v>
          </cell>
          <cell r="H2274" t="str">
            <v xml:space="preserve">Chain </v>
          </cell>
          <cell r="I2274" t="str">
            <v>Kedja</v>
          </cell>
          <cell r="J2274" t="str">
            <v>KCNE609010114, BICYCLE CHAIN FOR E-BIKE, REAR 10 SPD / FRONT SINGLE,              114 LINKS, W/END PIN</v>
          </cell>
          <cell r="K2274" t="str">
            <v>KCNE609010114</v>
          </cell>
          <cell r="L2274" t="str">
            <v>Kontakta SHIMANO</v>
          </cell>
        </row>
        <row r="2275">
          <cell r="B2275" t="str">
            <v>YEC7405931Kassett</v>
          </cell>
          <cell r="C2275" t="str">
            <v>YEC7405931</v>
          </cell>
          <cell r="D2275" t="str">
            <v>2018-2019</v>
          </cell>
          <cell r="E2275">
            <v>20</v>
          </cell>
          <cell r="F2275" t="str">
            <v>0200</v>
          </cell>
          <cell r="G2275" t="str">
            <v>E004</v>
          </cell>
          <cell r="H2275" t="str">
            <v>Cassette Sprocket</v>
          </cell>
          <cell r="I2275" t="str">
            <v>Kassett</v>
          </cell>
          <cell r="J2275" t="str">
            <v xml:space="preserve">KCSHG5010136 CS-HG50-10S 11-36T </v>
          </cell>
          <cell r="K2275" t="str">
            <v>KCSHG5010136</v>
          </cell>
          <cell r="L2275" t="str">
            <v>Kontakta SHIMANO</v>
          </cell>
        </row>
        <row r="2276">
          <cell r="B2276" t="str">
            <v>YEC7405931Framhjul</v>
          </cell>
          <cell r="C2276" t="str">
            <v>YEC7405931</v>
          </cell>
          <cell r="D2276" t="str">
            <v>2018-2019</v>
          </cell>
          <cell r="E2276">
            <v>21</v>
          </cell>
          <cell r="F2276" t="str">
            <v>0210</v>
          </cell>
          <cell r="G2276" t="str">
            <v>F001</v>
          </cell>
          <cell r="H2276" t="str">
            <v>Front hub</v>
          </cell>
          <cell r="I2276" t="str">
            <v>Framhjul</v>
          </cell>
          <cell r="J2276" t="str">
            <v>C4305191 FRONT HUB, CL-1420  36H OLD:100MM AXEL:108MM  QR:133MM, FOR CENTER LOCK DISC BRAKE,   W/O ROTOR MOUNT COVER, BLACK, BULK</v>
          </cell>
          <cell r="K2276" t="str">
            <v>C4305191</v>
          </cell>
          <cell r="L2276" t="str">
            <v>C4100337</v>
          </cell>
        </row>
        <row r="2277">
          <cell r="B2277" t="str">
            <v>YEC7405931Bakhjul</v>
          </cell>
          <cell r="C2277" t="str">
            <v>YEC7405931</v>
          </cell>
          <cell r="D2277" t="str">
            <v>2018-2019</v>
          </cell>
          <cell r="E2277">
            <v>22</v>
          </cell>
          <cell r="F2277" t="str">
            <v>0220</v>
          </cell>
          <cell r="G2277" t="str">
            <v>F002</v>
          </cell>
          <cell r="H2277" t="str">
            <v>Rear hub</v>
          </cell>
          <cell r="I2277" t="str">
            <v>Bakhjul</v>
          </cell>
          <cell r="J2277" t="str">
            <v>C4405342 FREEHUB, CL-1422 36H 8/9/10-SPEED OLD:135MM AXLE:146MM      QR:170MM, FOR CENTER LOCK DISC BRAKE    W/O ROTOR MOUNT COVER, BLACK, BULK</v>
          </cell>
          <cell r="K2277" t="str">
            <v>C4405342</v>
          </cell>
          <cell r="L2277" t="str">
            <v>C4200298</v>
          </cell>
        </row>
        <row r="2278">
          <cell r="B2278" t="str">
            <v>YEC7405931Däck</v>
          </cell>
          <cell r="C2278" t="str">
            <v>YEC7405931</v>
          </cell>
          <cell r="D2278" t="str">
            <v>2018-2019</v>
          </cell>
          <cell r="E2278">
            <v>23</v>
          </cell>
          <cell r="F2278" t="str">
            <v>0230</v>
          </cell>
          <cell r="G2278" t="str">
            <v>F003</v>
          </cell>
          <cell r="H2278" t="str">
            <v>Tire</v>
          </cell>
          <cell r="I2278" t="str">
            <v>Däck</v>
          </cell>
          <cell r="J2278" t="str">
            <v>C4906454 700X37C Duramax XNR E-bike TYR PERGO E H-480</v>
          </cell>
          <cell r="K2278" t="str">
            <v>C4906454</v>
          </cell>
          <cell r="L2278" t="str">
            <v>C4901462</v>
          </cell>
        </row>
        <row r="2279">
          <cell r="B2279" t="str">
            <v>YEC7405931Skärmar set</v>
          </cell>
          <cell r="C2279" t="str">
            <v>YEC7405931</v>
          </cell>
          <cell r="D2279" t="str">
            <v>2018-2019</v>
          </cell>
          <cell r="E2279">
            <v>24</v>
          </cell>
          <cell r="F2279" t="str">
            <v>0240</v>
          </cell>
          <cell r="G2279" t="str">
            <v>H003</v>
          </cell>
          <cell r="H2279" t="str">
            <v xml:space="preserve">Mudguard front   </v>
          </cell>
          <cell r="I2279" t="str">
            <v>Skärmar set</v>
          </cell>
          <cell r="J2279" t="str">
            <v>C8255845-BK FRONT(6648650030-0999)</v>
          </cell>
          <cell r="K2279" t="str">
            <v>C8255845-BK</v>
          </cell>
          <cell r="L2279" t="str">
            <v>C8256125-BK / C8255845-BK</v>
          </cell>
        </row>
        <row r="2280">
          <cell r="B2280" t="str">
            <v>YEC7405931Pakethållare</v>
          </cell>
          <cell r="C2280" t="str">
            <v>YEC7405931</v>
          </cell>
          <cell r="D2280" t="str">
            <v>2018-2019</v>
          </cell>
          <cell r="E2280">
            <v>25</v>
          </cell>
          <cell r="F2280" t="str">
            <v>0250</v>
          </cell>
          <cell r="G2280" t="str">
            <v>H004</v>
          </cell>
          <cell r="H2280" t="str">
            <v>Carrier</v>
          </cell>
          <cell r="I2280" t="str">
            <v>Pakethållare</v>
          </cell>
          <cell r="J2280" t="str">
            <v>C8205747-BK Sport adj black w/bag support AVS</v>
          </cell>
          <cell r="K2280" t="str">
            <v>C8205747-BK</v>
          </cell>
          <cell r="L2280" t="str">
            <v>C8200052</v>
          </cell>
        </row>
        <row r="2281">
          <cell r="B2281" t="str">
            <v>YEC7405931Sadel</v>
          </cell>
          <cell r="C2281" t="str">
            <v>YEC7405931</v>
          </cell>
          <cell r="D2281" t="str">
            <v>2018-2019</v>
          </cell>
          <cell r="E2281">
            <v>26</v>
          </cell>
          <cell r="F2281" t="str">
            <v>0260</v>
          </cell>
          <cell r="G2281" t="str">
            <v>G001</v>
          </cell>
          <cell r="H2281" t="str">
            <v>Saddle</v>
          </cell>
          <cell r="I2281" t="str">
            <v>Sadel</v>
          </cell>
          <cell r="J2281" t="str">
            <v>C7106244 Velo VL-4413 , black steel rail  UNISEX</v>
          </cell>
          <cell r="K2281" t="str">
            <v>C7106244</v>
          </cell>
          <cell r="L2281" t="str">
            <v>C7100524</v>
          </cell>
        </row>
        <row r="2282">
          <cell r="B2282" t="str">
            <v>YEC7405931Sadelstolpe</v>
          </cell>
          <cell r="C2282" t="str">
            <v>YEC7405931</v>
          </cell>
          <cell r="D2282" t="str">
            <v>2018-2019</v>
          </cell>
          <cell r="E2282">
            <v>27</v>
          </cell>
          <cell r="F2282" t="str">
            <v>0270</v>
          </cell>
          <cell r="G2282" t="str">
            <v>G002</v>
          </cell>
          <cell r="H2282" t="str">
            <v>Seatpost</v>
          </cell>
          <cell r="I2282" t="str">
            <v>Sadelstolpe</v>
          </cell>
          <cell r="J2282" t="str">
            <v>C7205559 SP-620 27,2x350MM ALLOY ANODIZED BLACK w OBVIOUS LOGO</v>
          </cell>
          <cell r="K2282" t="str">
            <v>C7205559</v>
          </cell>
          <cell r="L2282" t="str">
            <v>C7200327-272</v>
          </cell>
        </row>
        <row r="2283">
          <cell r="B2283" t="str">
            <v>YEC7405931Sadelrörsklämma</v>
          </cell>
          <cell r="C2283" t="str">
            <v>YEC7405931</v>
          </cell>
          <cell r="D2283" t="str">
            <v>2018-2019</v>
          </cell>
          <cell r="E2283">
            <v>28</v>
          </cell>
          <cell r="F2283" t="str">
            <v>0280</v>
          </cell>
          <cell r="G2283" t="str">
            <v>G003</v>
          </cell>
          <cell r="H2283" t="str">
            <v>Seat Clamp</v>
          </cell>
          <cell r="I2283" t="str">
            <v>Sadelrörsklämma</v>
          </cell>
          <cell r="J2283" t="str">
            <v>C7305002 L/C 31.8 MX27 shiny black</v>
          </cell>
          <cell r="K2283" t="str">
            <v>C7305002</v>
          </cell>
          <cell r="L2283" t="str">
            <v>C7300027-318</v>
          </cell>
        </row>
        <row r="2284">
          <cell r="B2284" t="str">
            <v>YEC7405931Framlampa</v>
          </cell>
          <cell r="C2284" t="str">
            <v>YEC7405931</v>
          </cell>
          <cell r="D2284" t="str">
            <v>2018-2019</v>
          </cell>
          <cell r="E2284">
            <v>29</v>
          </cell>
          <cell r="F2284" t="str">
            <v>0290</v>
          </cell>
          <cell r="G2284" t="str">
            <v>H005</v>
          </cell>
          <cell r="H2284" t="str">
            <v>Front light</v>
          </cell>
          <cell r="I2284" t="str">
            <v>Framlampa</v>
          </cell>
          <cell r="J2284" t="str">
            <v xml:space="preserve">C8015191 JY-7070E 30LUX LED headlamp 6V, w/o bracket, 500mm cable with conector for Bafang , 3mm cable  </v>
          </cell>
          <cell r="K2284" t="str">
            <v>C8015191</v>
          </cell>
          <cell r="L2284" t="str">
            <v>C8015191</v>
          </cell>
        </row>
        <row r="2285">
          <cell r="B2285" t="str">
            <v>YEC7405931Baklampa</v>
          </cell>
          <cell r="C2285" t="str">
            <v>YEC7405931</v>
          </cell>
          <cell r="D2285" t="str">
            <v>2018-2019</v>
          </cell>
          <cell r="E2285">
            <v>30</v>
          </cell>
          <cell r="F2285" t="str">
            <v>0300</v>
          </cell>
          <cell r="G2285" t="str">
            <v>H006</v>
          </cell>
          <cell r="H2285" t="str">
            <v>Light, Rear</v>
          </cell>
          <cell r="I2285" t="str">
            <v>Baklampa</v>
          </cell>
          <cell r="J2285" t="str">
            <v>C8015205 Buchel E-Bike 6V cc50 (EVI approved) w brakelight.</v>
          </cell>
          <cell r="K2285" t="str">
            <v>C8015205</v>
          </cell>
          <cell r="L2285" t="str">
            <v>BSP?</v>
          </cell>
        </row>
        <row r="2286">
          <cell r="B2286" t="str">
            <v>YEC7405931Låssats</v>
          </cell>
          <cell r="C2286" t="str">
            <v>YEC7405931</v>
          </cell>
          <cell r="D2286" t="str">
            <v>2018-2019</v>
          </cell>
          <cell r="E2286">
            <v>31</v>
          </cell>
          <cell r="F2286" t="str">
            <v>0310</v>
          </cell>
          <cell r="G2286" t="str">
            <v>H007</v>
          </cell>
          <cell r="H2286" t="str">
            <v>Lock</v>
          </cell>
          <cell r="I2286" t="str">
            <v>Låssats</v>
          </cell>
          <cell r="J2286" t="str">
            <v>C8405125 AXA SOLID PLUS BLACK, compatible with DT12</v>
          </cell>
          <cell r="K2286" t="str">
            <v>C8405125</v>
          </cell>
          <cell r="L2286" t="str">
            <v>C8405125</v>
          </cell>
        </row>
        <row r="2287">
          <cell r="B2287" t="str">
            <v>YEC7405931Stöd</v>
          </cell>
          <cell r="C2287" t="str">
            <v>YEC7405931</v>
          </cell>
          <cell r="D2287" t="str">
            <v>2018-2019</v>
          </cell>
          <cell r="E2287">
            <v>32</v>
          </cell>
          <cell r="F2287" t="str">
            <v>0320</v>
          </cell>
          <cell r="G2287" t="str">
            <v>H008</v>
          </cell>
          <cell r="H2287" t="str">
            <v>Kick stand</v>
          </cell>
          <cell r="I2287" t="str">
            <v>Stöd</v>
          </cell>
          <cell r="J2287" t="str">
            <v xml:space="preserve">C8105214 Atran Stylo adjustable all black </v>
          </cell>
          <cell r="K2287" t="str">
            <v>C8105214</v>
          </cell>
          <cell r="L2287" t="str">
            <v>C8100036</v>
          </cell>
        </row>
        <row r="2288">
          <cell r="B2288" t="str">
            <v>YEC7405931Korg</v>
          </cell>
          <cell r="C2288" t="str">
            <v>YEC7405931</v>
          </cell>
          <cell r="D2288" t="str">
            <v>2018-2019</v>
          </cell>
          <cell r="E2288">
            <v>33</v>
          </cell>
          <cell r="F2288" t="str">
            <v>0330</v>
          </cell>
          <cell r="G2288" t="str">
            <v>H009</v>
          </cell>
          <cell r="H2288" t="str">
            <v>Basket / Fr carrier</v>
          </cell>
          <cell r="I2288" t="str">
            <v>Korg</v>
          </cell>
          <cell r="K2288" t="str">
            <v>EMPTY</v>
          </cell>
          <cell r="L2288" t="e">
            <v>#N/A</v>
          </cell>
        </row>
        <row r="2289">
          <cell r="B2289" t="str">
            <v>YEC7405931Pedaler</v>
          </cell>
          <cell r="C2289" t="str">
            <v>YEC7405931</v>
          </cell>
          <cell r="D2289" t="str">
            <v>2018-2019</v>
          </cell>
          <cell r="E2289">
            <v>34</v>
          </cell>
          <cell r="F2289" t="str">
            <v>0340</v>
          </cell>
          <cell r="G2289" t="str">
            <v>E005</v>
          </cell>
          <cell r="H2289" t="str">
            <v xml:space="preserve">Pedal </v>
          </cell>
          <cell r="I2289" t="str">
            <v>Pedaler</v>
          </cell>
          <cell r="J2289" t="str">
            <v>C3505222 PDS PLbk SD  916 VP-821</v>
          </cell>
          <cell r="K2289" t="str">
            <v>C3505222</v>
          </cell>
          <cell r="L2289" t="str">
            <v>C3500059</v>
          </cell>
        </row>
        <row r="2290">
          <cell r="B2290" t="str">
            <v>YEC7405931Motor</v>
          </cell>
          <cell r="C2290" t="str">
            <v>YEC7405931</v>
          </cell>
          <cell r="D2290" t="str">
            <v>2018-2019</v>
          </cell>
          <cell r="E2290">
            <v>35</v>
          </cell>
          <cell r="F2290" t="str">
            <v>0350</v>
          </cell>
          <cell r="G2290" t="str">
            <v>J001</v>
          </cell>
          <cell r="H2290" t="str">
            <v>DRIVE UNIT:</v>
          </cell>
          <cell r="I2290" t="str">
            <v>Motor</v>
          </cell>
          <cell r="J229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290" t="str">
            <v>C8705068-1-01A</v>
          </cell>
          <cell r="L2290" t="str">
            <v>C8705068-1-01</v>
          </cell>
        </row>
        <row r="2291">
          <cell r="B2291" t="str">
            <v>YEC7405931Display</v>
          </cell>
          <cell r="C2291" t="str">
            <v>YEC7405931</v>
          </cell>
          <cell r="D2291" t="str">
            <v>2018-2019</v>
          </cell>
          <cell r="E2291">
            <v>36</v>
          </cell>
          <cell r="F2291" t="str">
            <v>0360</v>
          </cell>
          <cell r="G2291" t="str">
            <v>J004</v>
          </cell>
          <cell r="H2291" t="str">
            <v>DISPLAY:</v>
          </cell>
          <cell r="I2291" t="str">
            <v>Display</v>
          </cell>
          <cell r="J2291" t="str">
            <v>included in handlebar</v>
          </cell>
          <cell r="K2291" t="str">
            <v>C8705068-1-26</v>
          </cell>
          <cell r="L2291" t="str">
            <v>C8705068-1-27S</v>
          </cell>
        </row>
        <row r="2292">
          <cell r="B2292" t="str">
            <v>YEC7405931EB-Bus kabel</v>
          </cell>
          <cell r="C2292" t="str">
            <v>YEC7405931</v>
          </cell>
          <cell r="D2292" t="str">
            <v>2018-2019</v>
          </cell>
          <cell r="E2292">
            <v>37</v>
          </cell>
          <cell r="F2292" t="str">
            <v>0370</v>
          </cell>
          <cell r="G2292" t="str">
            <v>J005</v>
          </cell>
          <cell r="H2292" t="str">
            <v>EB-BUS CABLE:</v>
          </cell>
          <cell r="I2292" t="str">
            <v>EB-Bus kabel</v>
          </cell>
          <cell r="J2292" t="str">
            <v>C8705068-1-04-01, 5PIN ( 1340mm ) CONNECT TO CONTROLLER, OTHER SIDE TO DISPLAY, LIGHTING SETS</v>
          </cell>
          <cell r="K2292" t="str">
            <v>C8705068-1-04-01</v>
          </cell>
          <cell r="L2292" t="e">
            <v>#N/A</v>
          </cell>
        </row>
        <row r="2293">
          <cell r="B2293" t="str">
            <v>YEC7405931Motorkabel</v>
          </cell>
          <cell r="C2293" t="str">
            <v>YEC7405931</v>
          </cell>
          <cell r="D2293" t="str">
            <v>2018-2019</v>
          </cell>
          <cell r="E2293">
            <v>38</v>
          </cell>
          <cell r="F2293" t="str">
            <v>0380</v>
          </cell>
          <cell r="G2293" t="str">
            <v>J006</v>
          </cell>
          <cell r="H2293" t="str">
            <v>POWER CABLE:</v>
          </cell>
          <cell r="I2293" t="str">
            <v>Motorkabel</v>
          </cell>
          <cell r="J2293" t="str">
            <v>W/O (inluded into the battary )</v>
          </cell>
          <cell r="K2293" t="str">
            <v>Ingår i batterihållaren</v>
          </cell>
          <cell r="L2293" t="str">
            <v>Ingår i batterihållaren</v>
          </cell>
        </row>
        <row r="2294">
          <cell r="B2294" t="str">
            <v>YEC7405931Kabel framlampa</v>
          </cell>
          <cell r="C2294" t="str">
            <v>YEC7405931</v>
          </cell>
          <cell r="D2294" t="str">
            <v>2018-2019</v>
          </cell>
          <cell r="E2294">
            <v>39</v>
          </cell>
          <cell r="F2294" t="str">
            <v>0390</v>
          </cell>
          <cell r="G2294" t="str">
            <v>J007</v>
          </cell>
          <cell r="H2294" t="str">
            <v>F. LIGHT CABLE:</v>
          </cell>
          <cell r="I2294" t="str">
            <v>Kabel framlampa</v>
          </cell>
          <cell r="J2294" t="str">
            <v>C8705068-1-04-06, FOR FRONT LIGHT : 1200mm</v>
          </cell>
          <cell r="K2294" t="str">
            <v>C8705068-1-04-6</v>
          </cell>
          <cell r="L2294" t="str">
            <v>C8705068-1-04-6</v>
          </cell>
        </row>
        <row r="2295">
          <cell r="B2295" t="str">
            <v>YEC7405931Kabel baklampa</v>
          </cell>
          <cell r="C2295" t="str">
            <v>YEC7405931</v>
          </cell>
          <cell r="D2295" t="str">
            <v>2018-2019</v>
          </cell>
          <cell r="E2295">
            <v>40</v>
          </cell>
          <cell r="F2295" t="str">
            <v>0400</v>
          </cell>
          <cell r="G2295" t="str">
            <v>J008</v>
          </cell>
          <cell r="H2295" t="str">
            <v>R. LIGHT CABLE:</v>
          </cell>
          <cell r="I2295" t="str">
            <v>Kabel baklampa</v>
          </cell>
          <cell r="J2295" t="str">
            <v xml:space="preserve">C8705068-1-04-8  -&gt; C8705068-1-0415 </v>
          </cell>
          <cell r="K2295" t="str">
            <v>C8705068-1-04-8</v>
          </cell>
          <cell r="L2295" t="str">
            <v>C8705068-1-04-8</v>
          </cell>
        </row>
        <row r="2296">
          <cell r="B2296" t="str">
            <v>YEC7405931Hastighetssensor</v>
          </cell>
          <cell r="C2296" t="str">
            <v>YEC7405931</v>
          </cell>
          <cell r="D2296" t="str">
            <v>2018-2019</v>
          </cell>
          <cell r="E2296">
            <v>41</v>
          </cell>
          <cell r="F2296" t="str">
            <v>0410</v>
          </cell>
          <cell r="G2296" t="str">
            <v>J009</v>
          </cell>
          <cell r="H2296" t="str">
            <v>SPEED SENSOR:</v>
          </cell>
          <cell r="I2296" t="str">
            <v>Hastighetssensor</v>
          </cell>
          <cell r="J2296" t="str">
            <v>C8705068-1-04-11, DETECTING WHEEL RPM, CABLE LENGTH:70mm, C8705068-1-04-10 Extension cable for speed sensor: 350mm HIGO/KST at motor end</v>
          </cell>
          <cell r="K2296" t="str">
            <v>C8705068-1-0411</v>
          </cell>
          <cell r="L2296" t="str">
            <v>C8705068-1-0411</v>
          </cell>
        </row>
        <row r="2297">
          <cell r="B2297" t="str">
            <v>YEC7405931Batteri</v>
          </cell>
          <cell r="C2297" t="str">
            <v>YEC7405931</v>
          </cell>
          <cell r="D2297" t="str">
            <v>2018-2019</v>
          </cell>
          <cell r="E2297">
            <v>42</v>
          </cell>
          <cell r="F2297" t="str">
            <v>0420</v>
          </cell>
          <cell r="G2297" t="str">
            <v>J002</v>
          </cell>
          <cell r="H2297" t="str">
            <v>BATTERY:</v>
          </cell>
          <cell r="I2297" t="str">
            <v>Batteri</v>
          </cell>
          <cell r="J2297" t="str">
            <v>C8705102-1-11EA DT12 ready for EG Access</v>
          </cell>
          <cell r="K2297" t="str">
            <v xml:space="preserve">C8705102-1-11EA </v>
          </cell>
          <cell r="L2297" t="str">
            <v>C8705102-1-11EA</v>
          </cell>
        </row>
        <row r="2298">
          <cell r="B2298" t="str">
            <v>YEC7405931Batterihållare</v>
          </cell>
          <cell r="C2298" t="str">
            <v>YEC7405931</v>
          </cell>
          <cell r="D2298" t="str">
            <v>2018-2019</v>
          </cell>
          <cell r="E2298">
            <v>43</v>
          </cell>
          <cell r="F2298" t="str">
            <v>0430</v>
          </cell>
          <cell r="G2298" t="str">
            <v>J003</v>
          </cell>
          <cell r="H2298" t="str">
            <v>BATTERY HOLDER/Slider</v>
          </cell>
          <cell r="I2298" t="str">
            <v>Batterihållare</v>
          </cell>
          <cell r="J2298" t="str">
            <v>C8705129-2 NEW DT12 400mm motorcable for MAX</v>
          </cell>
          <cell r="K2298" t="str">
            <v>C8705129-2</v>
          </cell>
          <cell r="L2298" t="str">
            <v>C8705129-2</v>
          </cell>
        </row>
        <row r="2299">
          <cell r="B2299" t="str">
            <v>YEC7405931Batteriladdare</v>
          </cell>
          <cell r="C2299" t="str">
            <v>YEC7405931</v>
          </cell>
          <cell r="D2299" t="str">
            <v>2018-2019</v>
          </cell>
          <cell r="E2299">
            <v>44</v>
          </cell>
          <cell r="F2299" t="str">
            <v>0440</v>
          </cell>
          <cell r="G2299" t="str">
            <v>J010</v>
          </cell>
          <cell r="H2299" t="str">
            <v>CHARGER:</v>
          </cell>
          <cell r="I2299" t="str">
            <v>Batteriladdare</v>
          </cell>
          <cell r="J2299" t="str">
            <v xml:space="preserve">C8705086-02 CZ2AU2KE7 for DT12/SR11 </v>
          </cell>
          <cell r="K2299" t="str">
            <v>C8705086-02</v>
          </cell>
          <cell r="L2299" t="str">
            <v>C8705086-02</v>
          </cell>
        </row>
        <row r="2300">
          <cell r="B2300" t="str">
            <v>YEC7405931Kontrollbox</v>
          </cell>
          <cell r="C2300" t="str">
            <v>YEC7405931</v>
          </cell>
          <cell r="D2300" t="str">
            <v>2018-2019</v>
          </cell>
          <cell r="E2300">
            <v>45</v>
          </cell>
          <cell r="F2300" t="str">
            <v>0450</v>
          </cell>
          <cell r="G2300" t="str">
            <v>J011</v>
          </cell>
          <cell r="H2300" t="str">
            <v>Controller</v>
          </cell>
          <cell r="I2300" t="str">
            <v>Kontrollbox</v>
          </cell>
          <cell r="J2300" t="str">
            <v>included into the motor</v>
          </cell>
          <cell r="K2300" t="str">
            <v>C8705068-1-12</v>
          </cell>
          <cell r="L2300" t="str">
            <v>C8705068-1-12</v>
          </cell>
        </row>
        <row r="2301">
          <cell r="B2301" t="str">
            <v>YEC7405931Växelöra</v>
          </cell>
          <cell r="C2301" t="str">
            <v>YEC7405931</v>
          </cell>
          <cell r="D2301" t="str">
            <v>2018-2019</v>
          </cell>
          <cell r="E2301">
            <v>46</v>
          </cell>
          <cell r="F2301" t="str">
            <v>0460</v>
          </cell>
          <cell r="G2301" t="str">
            <v>D005</v>
          </cell>
          <cell r="H2301" t="str">
            <v>Gear hanger</v>
          </cell>
          <cell r="I2301" t="str">
            <v>Växelöra</v>
          </cell>
          <cell r="K2301" t="str">
            <v>C1350087</v>
          </cell>
          <cell r="L2301" t="str">
            <v>C1350087</v>
          </cell>
        </row>
        <row r="2302">
          <cell r="B2302" t="str">
            <v>YEC7405932RAM</v>
          </cell>
          <cell r="C2302" t="str">
            <v>YEC7405932</v>
          </cell>
          <cell r="D2302" t="str">
            <v>2019-2021</v>
          </cell>
          <cell r="E2302">
            <v>1</v>
          </cell>
          <cell r="F2302" t="str">
            <v>0010</v>
          </cell>
          <cell r="G2302" t="str">
            <v>A001</v>
          </cell>
          <cell r="H2302" t="str">
            <v>PAINTED FRAME</v>
          </cell>
          <cell r="I2302" t="str">
            <v>RAM</v>
          </cell>
          <cell r="J2302" t="str">
            <v>Crescent-dekal ovan matt lack</v>
          </cell>
          <cell r="K2302" t="str">
            <v>FRAME</v>
          </cell>
          <cell r="L2302" t="e">
            <v>#N/A</v>
          </cell>
        </row>
        <row r="2303">
          <cell r="B2303" t="str">
            <v>YEC7405932Framgaffel</v>
          </cell>
          <cell r="C2303" t="str">
            <v>YEC7405932</v>
          </cell>
          <cell r="D2303" t="str">
            <v>2019-2021</v>
          </cell>
          <cell r="E2303">
            <v>2</v>
          </cell>
          <cell r="F2303" t="str">
            <v>0020</v>
          </cell>
          <cell r="G2303" t="str">
            <v>A002</v>
          </cell>
          <cell r="H2303" t="str">
            <v>PAINTED FORK</v>
          </cell>
          <cell r="I2303" t="str">
            <v>Framgaffel</v>
          </cell>
          <cell r="J2303" t="str">
            <v xml:space="preserve">C1605638-300, 28" INTEGRATED CROWN ST/ALU DISC A-HEAD 200mm </v>
          </cell>
          <cell r="K2303" t="str">
            <v>C1605638-300</v>
          </cell>
          <cell r="L2303" t="e">
            <v>#N/A</v>
          </cell>
        </row>
        <row r="2304">
          <cell r="B2304" t="str">
            <v>YEC7405932Styrlager</v>
          </cell>
          <cell r="C2304" t="str">
            <v>YEC7405932</v>
          </cell>
          <cell r="D2304" t="str">
            <v>2019-2021</v>
          </cell>
          <cell r="E2304">
            <v>3</v>
          </cell>
          <cell r="F2304" t="str">
            <v>0030</v>
          </cell>
          <cell r="G2304" t="str">
            <v>B001</v>
          </cell>
          <cell r="H2304" t="str">
            <v>Head Set</v>
          </cell>
          <cell r="I2304" t="str">
            <v>Styrlager</v>
          </cell>
          <cell r="J2304" t="str">
            <v xml:space="preserve">C2105069 HST STbk 1"18 iA 9 44  TH-N10P w/o cap, + C2105280 Black w Crescent 1894 graphic </v>
          </cell>
          <cell r="K2304" t="str">
            <v>C2105069</v>
          </cell>
          <cell r="L2304" t="str">
            <v>C2100160</v>
          </cell>
        </row>
        <row r="2305">
          <cell r="B2305" t="str">
            <v xml:space="preserve">YEC7405932Styrstam </v>
          </cell>
          <cell r="C2305" t="str">
            <v>YEC7405932</v>
          </cell>
          <cell r="D2305" t="str">
            <v>2019-2021</v>
          </cell>
          <cell r="E2305">
            <v>4</v>
          </cell>
          <cell r="F2305" t="str">
            <v>0040</v>
          </cell>
          <cell r="G2305" t="str">
            <v>B002</v>
          </cell>
          <cell r="H2305" t="str">
            <v>Handlebar Stem</v>
          </cell>
          <cell r="I2305" t="str">
            <v xml:space="preserve">Styrstam </v>
          </cell>
          <cell r="J2305" t="str">
            <v>C2205475-105 AHEAD adjust HL TDS-C268-8 FOV SBED, W/O LOGO</v>
          </cell>
          <cell r="K2305" t="str">
            <v>C2205475-105</v>
          </cell>
          <cell r="L2305" t="str">
            <v>C2200261-105</v>
          </cell>
        </row>
        <row r="2306">
          <cell r="B2306" t="str">
            <v>YEC7405932Styre</v>
          </cell>
          <cell r="C2306" t="str">
            <v>YEC7405932</v>
          </cell>
          <cell r="D2306" t="str">
            <v>2019-2021</v>
          </cell>
          <cell r="E2306">
            <v>5</v>
          </cell>
          <cell r="F2306" t="str">
            <v>0050</v>
          </cell>
          <cell r="G2306" t="str">
            <v>B003</v>
          </cell>
          <cell r="H2306" t="str">
            <v>Handelbar</v>
          </cell>
          <cell r="I2306" t="str">
            <v>Styre</v>
          </cell>
          <cell r="J2306" t="str">
            <v>C2305990 HB-RB11 Rise bar 15mm Shiny anodized Black 6061 PG, TEC LOGO 640mm</v>
          </cell>
          <cell r="K2306" t="str">
            <v>C2305990</v>
          </cell>
          <cell r="L2306" t="str">
            <v>C2300249</v>
          </cell>
        </row>
        <row r="2307">
          <cell r="B2307" t="str">
            <v>YEC7405932Bromsgrepp H</v>
          </cell>
          <cell r="C2307" t="str">
            <v>YEC7405932</v>
          </cell>
          <cell r="D2307" t="str">
            <v>2019-2021</v>
          </cell>
          <cell r="E2307">
            <v>6</v>
          </cell>
          <cell r="F2307" t="str">
            <v>0060</v>
          </cell>
          <cell r="G2307" t="str">
            <v>C002</v>
          </cell>
          <cell r="H2307" t="str">
            <v>Brake Lever R</v>
          </cell>
          <cell r="I2307" t="str">
            <v>Bromsgrepp H</v>
          </cell>
          <cell r="K2307" t="str">
            <v>Shimano</v>
          </cell>
          <cell r="L2307" t="str">
            <v>Kontakta SHIMANO</v>
          </cell>
        </row>
        <row r="2308">
          <cell r="B2308" t="str">
            <v>YEC7405932Bromsgrepp V</v>
          </cell>
          <cell r="C2308" t="str">
            <v>YEC7405932</v>
          </cell>
          <cell r="D2308" t="str">
            <v>2019-2021</v>
          </cell>
          <cell r="E2308">
            <v>7</v>
          </cell>
          <cell r="F2308" t="str">
            <v>0070</v>
          </cell>
          <cell r="G2308" t="str">
            <v>C001</v>
          </cell>
          <cell r="H2308" t="str">
            <v>Brake Lever L</v>
          </cell>
          <cell r="I2308" t="str">
            <v>Bromsgrepp V</v>
          </cell>
          <cell r="K2308" t="str">
            <v>Shimano</v>
          </cell>
          <cell r="L2308" t="str">
            <v>Kontakta SHIMANO</v>
          </cell>
        </row>
        <row r="2309">
          <cell r="B2309" t="str">
            <v>YEC7405932Växelreglage H</v>
          </cell>
          <cell r="C2309" t="str">
            <v>YEC7405932</v>
          </cell>
          <cell r="D2309" t="str">
            <v>2019-2021</v>
          </cell>
          <cell r="E2309">
            <v>8</v>
          </cell>
          <cell r="F2309" t="str">
            <v>0080</v>
          </cell>
          <cell r="G2309" t="str">
            <v>D002</v>
          </cell>
          <cell r="H2309" t="str">
            <v>Shift Lever R</v>
          </cell>
          <cell r="I2309" t="str">
            <v>Växelreglage H</v>
          </cell>
          <cell r="J2309" t="str">
            <v xml:space="preserve">KSLM6000RA, SHIFT LEVER, SL-M6000-R,  DEORE, RIGHT, REAR 10-SPEED RAPIDFIRE PLUS 2050MM W/OGD, BULK, JPY 979
</v>
          </cell>
          <cell r="K2309" t="str">
            <v>KSLM6000RA</v>
          </cell>
          <cell r="L2309" t="str">
            <v>Kontakta SHIMANO</v>
          </cell>
        </row>
        <row r="2310">
          <cell r="B2310" t="str">
            <v>YEC7405932Växelreglage V</v>
          </cell>
          <cell r="C2310" t="str">
            <v>YEC7405932</v>
          </cell>
          <cell r="D2310" t="str">
            <v>2019-2021</v>
          </cell>
          <cell r="E2310">
            <v>9</v>
          </cell>
          <cell r="F2310" t="str">
            <v>0090</v>
          </cell>
          <cell r="G2310" t="str">
            <v>D001</v>
          </cell>
          <cell r="H2310" t="str">
            <v>Shift Lever L</v>
          </cell>
          <cell r="I2310" t="str">
            <v>Växelreglage V</v>
          </cell>
          <cell r="L2310" t="e">
            <v>#N/A</v>
          </cell>
        </row>
        <row r="2311">
          <cell r="B2311" t="str">
            <v>YEC7405932Handtag par</v>
          </cell>
          <cell r="C2311" t="str">
            <v>YEC7405932</v>
          </cell>
          <cell r="D2311" t="str">
            <v>2019-2021</v>
          </cell>
          <cell r="E2311">
            <v>10</v>
          </cell>
          <cell r="F2311" t="str">
            <v>0100</v>
          </cell>
          <cell r="G2311" t="str">
            <v>B004</v>
          </cell>
          <cell r="H2311" t="str">
            <v>Grip R</v>
          </cell>
          <cell r="I2311" t="str">
            <v>Handtag par</v>
          </cell>
          <cell r="J2311" t="str">
            <v>C2505677 GRP 130/130 BK/BK PAIR VELO VLG-1777D2</v>
          </cell>
          <cell r="K2311" t="str">
            <v>C2505677</v>
          </cell>
          <cell r="L2311" t="str">
            <v>C2500164</v>
          </cell>
        </row>
        <row r="2312">
          <cell r="B2312" t="str">
            <v>YEC7405932Frambroms</v>
          </cell>
          <cell r="C2312" t="str">
            <v>YEC7405932</v>
          </cell>
          <cell r="D2312" t="str">
            <v>2019-2021</v>
          </cell>
          <cell r="E2312">
            <v>11</v>
          </cell>
          <cell r="F2312" t="str">
            <v>0110</v>
          </cell>
          <cell r="G2312" t="str">
            <v>C003</v>
          </cell>
          <cell r="H2312" t="str">
            <v xml:space="preserve">Brake front </v>
          </cell>
          <cell r="I2312" t="str">
            <v>Frambroms</v>
          </cell>
          <cell r="J2312" t="str">
            <v>AMT201KLFPRX075 DISC BRAKE ASSEMBLED SET, BL-MT201(L), BR-MT200(F), BLACK, W/O ADAPTER, RESIN PAD(W/O FIN),750MM HOSE(SM-BH59-SS BLACK), BULK, 9,02 USD</v>
          </cell>
          <cell r="K2312" t="str">
            <v>AMT201KLFPRX075</v>
          </cell>
          <cell r="L2312" t="str">
            <v>Kontakta SHIMANO</v>
          </cell>
        </row>
        <row r="2313">
          <cell r="B2313" t="str">
            <v>YEC7405932Bakbroms</v>
          </cell>
          <cell r="C2313" t="str">
            <v>YEC7405932</v>
          </cell>
          <cell r="D2313" t="str">
            <v>2019-2021</v>
          </cell>
          <cell r="E2313">
            <v>12</v>
          </cell>
          <cell r="F2313" t="str">
            <v>0120</v>
          </cell>
          <cell r="G2313" t="str">
            <v>C004</v>
          </cell>
          <cell r="H2313" t="str">
            <v>Brake rear</v>
          </cell>
          <cell r="I2313" t="str">
            <v>Bakbroms</v>
          </cell>
          <cell r="J2313" t="str">
            <v>AMT201JRRXRX145 DISC BRAKE ASSEMBLED SET/J-kit, BL-MT201(R), BR-MT200(R), BLACK, W/O ADAPTER, RESIN PAD(W/O FIN), 1450MM HOSE(SM-BH59-SS BLACK), BULK, 10,79 USD</v>
          </cell>
          <cell r="K2313" t="str">
            <v>AMT201JRRXRX145</v>
          </cell>
          <cell r="L2313" t="str">
            <v>Kontakta SHIMANO</v>
          </cell>
        </row>
        <row r="2314">
          <cell r="B2314" t="str">
            <v>YEC7405932Vevlager</v>
          </cell>
          <cell r="C2314" t="str">
            <v>YEC7405932</v>
          </cell>
          <cell r="D2314" t="str">
            <v>2019-2021</v>
          </cell>
          <cell r="E2314">
            <v>13</v>
          </cell>
          <cell r="F2314" t="str">
            <v>0130</v>
          </cell>
          <cell r="G2314" t="str">
            <v>E001</v>
          </cell>
          <cell r="H2314" t="str">
            <v xml:space="preserve">BB-set </v>
          </cell>
          <cell r="I2314" t="str">
            <v>Vevlager</v>
          </cell>
          <cell r="K2314" t="str">
            <v>INGÅR I MOTORN</v>
          </cell>
          <cell r="L2314" t="str">
            <v>Ingår i motorn</v>
          </cell>
        </row>
        <row r="2315">
          <cell r="B2315" t="str">
            <v>YEC7405932Vevparti</v>
          </cell>
          <cell r="C2315" t="str">
            <v>YEC7405932</v>
          </cell>
          <cell r="D2315" t="str">
            <v>2019-2021</v>
          </cell>
          <cell r="E2315">
            <v>14</v>
          </cell>
          <cell r="F2315" t="str">
            <v>0140</v>
          </cell>
          <cell r="G2315" t="str">
            <v>E002</v>
          </cell>
          <cell r="H2315" t="str">
            <v>Front Chainwheel</v>
          </cell>
          <cell r="I2315" t="str">
            <v>Vevparti</v>
          </cell>
          <cell r="K2315" t="str">
            <v>C3305776-EG</v>
          </cell>
          <cell r="L2315" t="str">
            <v>C3305776-EG</v>
          </cell>
        </row>
        <row r="2316">
          <cell r="B2316" t="str">
            <v>YEC7405932Kedjeskydd</v>
          </cell>
          <cell r="C2316" t="str">
            <v>YEC7405932</v>
          </cell>
          <cell r="D2316" t="str">
            <v>2019-2021</v>
          </cell>
          <cell r="E2316">
            <v>15</v>
          </cell>
          <cell r="F2316" t="str">
            <v>0150</v>
          </cell>
          <cell r="G2316" t="str">
            <v>H001</v>
          </cell>
          <cell r="H2316" t="str">
            <v>Chain guard</v>
          </cell>
          <cell r="I2316" t="str">
            <v>Kedjeskydd</v>
          </cell>
          <cell r="J2316" t="str">
            <v>C8305639 SKS Chainblade, C8305640 rear fixation</v>
          </cell>
          <cell r="K2316" t="str">
            <v>C8305639</v>
          </cell>
          <cell r="L2316" t="str">
            <v>C8305639</v>
          </cell>
        </row>
        <row r="2317">
          <cell r="B2317" t="str">
            <v>YEC7405932Kedjeskyddsfäste</v>
          </cell>
          <cell r="C2317" t="str">
            <v>YEC7405932</v>
          </cell>
          <cell r="D2317" t="str">
            <v>2019-2021</v>
          </cell>
          <cell r="E2317">
            <v>16</v>
          </cell>
          <cell r="F2317" t="str">
            <v>0160</v>
          </cell>
          <cell r="G2317" t="str">
            <v>H002</v>
          </cell>
          <cell r="H2317" t="str">
            <v>Chain guard bracket</v>
          </cell>
          <cell r="I2317" t="str">
            <v>Kedjeskyddsfäste</v>
          </cell>
          <cell r="J2317" t="str">
            <v>bracket for MAX included in C8305639</v>
          </cell>
          <cell r="K2317" t="str">
            <v>Ingår i kedjeskyddet</v>
          </cell>
          <cell r="L2317" t="str">
            <v>Ingår i kedjeskyddet</v>
          </cell>
        </row>
        <row r="2318">
          <cell r="B2318" t="str">
            <v>YEC7405932Framväxel</v>
          </cell>
          <cell r="C2318" t="str">
            <v>YEC7405932</v>
          </cell>
          <cell r="D2318" t="str">
            <v>2019-2021</v>
          </cell>
          <cell r="E2318">
            <v>17</v>
          </cell>
          <cell r="F2318" t="str">
            <v>0170</v>
          </cell>
          <cell r="G2318" t="str">
            <v>D003</v>
          </cell>
          <cell r="H2318" t="str">
            <v>Front Derailleur</v>
          </cell>
          <cell r="I2318" t="str">
            <v>Framväxel</v>
          </cell>
          <cell r="J2318" t="str">
            <v>w/o</v>
          </cell>
          <cell r="K2318" t="str">
            <v>EMPTY</v>
          </cell>
          <cell r="L2318" t="e">
            <v>#N/A</v>
          </cell>
        </row>
        <row r="2319">
          <cell r="B2319" t="str">
            <v>YEC7405932Bakväxel</v>
          </cell>
          <cell r="C2319" t="str">
            <v>YEC7405932</v>
          </cell>
          <cell r="D2319" t="str">
            <v>2019-2021</v>
          </cell>
          <cell r="E2319">
            <v>18</v>
          </cell>
          <cell r="F2319" t="str">
            <v>0180</v>
          </cell>
          <cell r="G2319" t="str">
            <v>D004</v>
          </cell>
          <cell r="H2319" t="str">
            <v>Rear Derailleur</v>
          </cell>
          <cell r="I2319" t="str">
            <v>Bakväxel</v>
          </cell>
          <cell r="J2319" t="str">
            <v xml:space="preserve">KRDM6000SGS DEORE, 10SPEED, SHADOW PLUS </v>
          </cell>
          <cell r="K2319" t="str">
            <v>KRDM6000SGS</v>
          </cell>
          <cell r="L2319" t="str">
            <v>Kontakta SHIMANO</v>
          </cell>
        </row>
        <row r="2320">
          <cell r="B2320" t="str">
            <v>YEC7405932Kedja</v>
          </cell>
          <cell r="C2320" t="str">
            <v>YEC7405932</v>
          </cell>
          <cell r="D2320" t="str">
            <v>2019-2021</v>
          </cell>
          <cell r="E2320">
            <v>19</v>
          </cell>
          <cell r="F2320" t="str">
            <v>0190</v>
          </cell>
          <cell r="G2320" t="str">
            <v>E003</v>
          </cell>
          <cell r="H2320" t="str">
            <v xml:space="preserve">Chain </v>
          </cell>
          <cell r="I2320" t="str">
            <v>Kedja</v>
          </cell>
          <cell r="J2320" t="str">
            <v>KCNE609010116, BICYCLE CHAIN FOR E-BIKE, REAR 10 SPD / FRONT SINGLE,              114 LINKS, W/END PIN</v>
          </cell>
          <cell r="K2320" t="str">
            <v>KCNE609010116</v>
          </cell>
          <cell r="L2320" t="str">
            <v>Kontakta SHIMANO</v>
          </cell>
        </row>
        <row r="2321">
          <cell r="B2321" t="str">
            <v>YEC7405932Kassett</v>
          </cell>
          <cell r="C2321" t="str">
            <v>YEC7405932</v>
          </cell>
          <cell r="D2321" t="str">
            <v>2019-2021</v>
          </cell>
          <cell r="E2321">
            <v>20</v>
          </cell>
          <cell r="F2321" t="str">
            <v>0200</v>
          </cell>
          <cell r="G2321" t="str">
            <v>E004</v>
          </cell>
          <cell r="H2321" t="str">
            <v>Cassette Sprocket</v>
          </cell>
          <cell r="I2321" t="str">
            <v>Kassett</v>
          </cell>
          <cell r="J2321" t="str">
            <v xml:space="preserve">KCSHG5010136 CS-HG50-10S 11-36T </v>
          </cell>
          <cell r="K2321" t="str">
            <v>KCSHG5010136</v>
          </cell>
          <cell r="L2321" t="str">
            <v>Kontakta SHIMANO</v>
          </cell>
        </row>
        <row r="2322">
          <cell r="B2322" t="str">
            <v>YEC7405932Framhjul</v>
          </cell>
          <cell r="C2322" t="str">
            <v>YEC7405932</v>
          </cell>
          <cell r="D2322" t="str">
            <v>2019-2021</v>
          </cell>
          <cell r="E2322">
            <v>21</v>
          </cell>
          <cell r="F2322" t="str">
            <v>0210</v>
          </cell>
          <cell r="G2322" t="str">
            <v>F001</v>
          </cell>
          <cell r="H2322" t="str">
            <v>Front hub</v>
          </cell>
          <cell r="I2322" t="str">
            <v>Framhjul</v>
          </cell>
          <cell r="J2322" t="str">
            <v>C4305191 FRONT HUB, CL-1420  36H OLD:100MM AXEL:108MM  QR:133MM, FOR CENTER LOCK DISC BRAKE,   W/O ROTOR MOUNT COVER, BLACK, BULK</v>
          </cell>
          <cell r="K2322" t="str">
            <v>C4305191</v>
          </cell>
          <cell r="L2322" t="str">
            <v>C4100337</v>
          </cell>
        </row>
        <row r="2323">
          <cell r="B2323" t="str">
            <v>YEC7405932Bakhjul</v>
          </cell>
          <cell r="C2323" t="str">
            <v>YEC7405932</v>
          </cell>
          <cell r="D2323" t="str">
            <v>2019-2021</v>
          </cell>
          <cell r="E2323">
            <v>22</v>
          </cell>
          <cell r="F2323" t="str">
            <v>0220</v>
          </cell>
          <cell r="G2323" t="str">
            <v>F002</v>
          </cell>
          <cell r="H2323" t="str">
            <v>Rear hub</v>
          </cell>
          <cell r="I2323" t="str">
            <v>Bakhjul</v>
          </cell>
          <cell r="J2323" t="str">
            <v>C4405342 FREEHUB, CL-1422 36H 8/9/10-SPEED OLD:135MM AXLE:146MM      QR:170MM, FOR CENTER LOCK DISC BRAKE    W/O ROTOR MOUNT COVER, BLACK, BULK</v>
          </cell>
          <cell r="K2323" t="str">
            <v>C4405342</v>
          </cell>
          <cell r="L2323" t="str">
            <v>C4200298</v>
          </cell>
        </row>
        <row r="2324">
          <cell r="B2324" t="str">
            <v>YEC7405932Däck</v>
          </cell>
          <cell r="C2324" t="str">
            <v>YEC7405932</v>
          </cell>
          <cell r="D2324" t="str">
            <v>2019-2021</v>
          </cell>
          <cell r="E2324">
            <v>23</v>
          </cell>
          <cell r="F2324" t="str">
            <v>0230</v>
          </cell>
          <cell r="G2324" t="str">
            <v>F003</v>
          </cell>
          <cell r="H2324" t="str">
            <v>Tire</v>
          </cell>
          <cell r="I2324" t="str">
            <v>Däck</v>
          </cell>
          <cell r="J2324" t="str">
            <v>C4906454 700X37C Duramax XNR E-bike TYR PERGO E H-480 (AP: 40x40 nylon/canvas)</v>
          </cell>
          <cell r="K2324" t="str">
            <v>C4906454</v>
          </cell>
          <cell r="L2324" t="str">
            <v>C4901462</v>
          </cell>
        </row>
        <row r="2325">
          <cell r="B2325" t="str">
            <v>YEC7405932Skärmar set</v>
          </cell>
          <cell r="C2325" t="str">
            <v>YEC7405932</v>
          </cell>
          <cell r="D2325" t="str">
            <v>2019-2021</v>
          </cell>
          <cell r="E2325">
            <v>24</v>
          </cell>
          <cell r="F2325" t="str">
            <v>0240</v>
          </cell>
          <cell r="G2325" t="str">
            <v>H003</v>
          </cell>
          <cell r="H2325" t="str">
            <v xml:space="preserve">Mudguard front   </v>
          </cell>
          <cell r="I2325" t="str">
            <v>Skärmar set</v>
          </cell>
          <cell r="J2325" t="str">
            <v>C8256188-BK FRONT SKS black 670mm</v>
          </cell>
          <cell r="K2325" t="str">
            <v>C8256188-BK</v>
          </cell>
          <cell r="L2325" t="str">
            <v>C8256125-BK / C8255845-BK</v>
          </cell>
        </row>
        <row r="2326">
          <cell r="B2326" t="str">
            <v>YEC7405932Pakethållare</v>
          </cell>
          <cell r="C2326" t="str">
            <v>YEC7405932</v>
          </cell>
          <cell r="D2326" t="str">
            <v>2019-2021</v>
          </cell>
          <cell r="E2326">
            <v>25</v>
          </cell>
          <cell r="F2326" t="str">
            <v>0250</v>
          </cell>
          <cell r="G2326" t="str">
            <v>H004</v>
          </cell>
          <cell r="H2326" t="str">
            <v>Carrier</v>
          </cell>
          <cell r="I2326" t="str">
            <v>Pakethållare</v>
          </cell>
          <cell r="J2326" t="str">
            <v xml:space="preserve">C8205747-BK Sport adj black w/bag support AVS </v>
          </cell>
          <cell r="K2326" t="str">
            <v>C8205747-BK</v>
          </cell>
          <cell r="L2326" t="str">
            <v>C8200052</v>
          </cell>
        </row>
        <row r="2327">
          <cell r="B2327" t="str">
            <v>YEC7405932Sadel</v>
          </cell>
          <cell r="C2327" t="str">
            <v>YEC7405932</v>
          </cell>
          <cell r="D2327" t="str">
            <v>2019-2021</v>
          </cell>
          <cell r="E2327">
            <v>26</v>
          </cell>
          <cell r="F2327" t="str">
            <v>0260</v>
          </cell>
          <cell r="G2327" t="str">
            <v>G001</v>
          </cell>
          <cell r="H2327" t="str">
            <v>Saddle</v>
          </cell>
          <cell r="I2327" t="str">
            <v>Sadel</v>
          </cell>
          <cell r="J2327" t="str">
            <v xml:space="preserve">C7106260 Velo VL-6470 D2 BLACK , black steel rail, UNISEX </v>
          </cell>
          <cell r="K2327" t="str">
            <v>C7106260</v>
          </cell>
          <cell r="L2327" t="str">
            <v>C7100524</v>
          </cell>
        </row>
        <row r="2328">
          <cell r="B2328" t="str">
            <v>YEC7405932Sadelstolpe</v>
          </cell>
          <cell r="C2328" t="str">
            <v>YEC7405932</v>
          </cell>
          <cell r="D2328" t="str">
            <v>2019-2021</v>
          </cell>
          <cell r="E2328">
            <v>27</v>
          </cell>
          <cell r="F2328" t="str">
            <v>0270</v>
          </cell>
          <cell r="G2328" t="str">
            <v>G002</v>
          </cell>
          <cell r="H2328" t="str">
            <v>Seatpost</v>
          </cell>
          <cell r="I2328" t="str">
            <v>Sadelstolpe</v>
          </cell>
          <cell r="J2328" t="str">
            <v>C7205559 SP-620 27,2x350MM ALLOY ANODIZED BLACK w OBVIOUS LOGO</v>
          </cell>
          <cell r="K2328" t="str">
            <v>C7205559</v>
          </cell>
          <cell r="L2328" t="str">
            <v>C7200327-272</v>
          </cell>
        </row>
        <row r="2329">
          <cell r="B2329" t="str">
            <v>YEC7405932Sadelrörsklämma</v>
          </cell>
          <cell r="C2329" t="str">
            <v>YEC7405932</v>
          </cell>
          <cell r="D2329" t="str">
            <v>2019-2021</v>
          </cell>
          <cell r="E2329">
            <v>28</v>
          </cell>
          <cell r="F2329" t="str">
            <v>0280</v>
          </cell>
          <cell r="G2329" t="str">
            <v>G003</v>
          </cell>
          <cell r="H2329" t="str">
            <v>Seat Clamp</v>
          </cell>
          <cell r="I2329" t="str">
            <v>Sadelrörsklämma</v>
          </cell>
          <cell r="J2329" t="str">
            <v>C7305002 L/C 31.8 MX27 shiny black</v>
          </cell>
          <cell r="K2329" t="str">
            <v>C7305002</v>
          </cell>
          <cell r="L2329" t="str">
            <v>C7300027-318</v>
          </cell>
        </row>
        <row r="2330">
          <cell r="B2330" t="str">
            <v>YEC7405932Framlampa</v>
          </cell>
          <cell r="C2330" t="str">
            <v>YEC7405932</v>
          </cell>
          <cell r="D2330" t="str">
            <v>2019-2021</v>
          </cell>
          <cell r="E2330">
            <v>29</v>
          </cell>
          <cell r="F2330" t="str">
            <v>0290</v>
          </cell>
          <cell r="G2330" t="str">
            <v>H005</v>
          </cell>
          <cell r="H2330" t="str">
            <v>Front light</v>
          </cell>
          <cell r="I2330" t="str">
            <v>Framlampa</v>
          </cell>
          <cell r="J2330" t="str">
            <v xml:space="preserve">C8015301 FL-14 MR4 LED headlamp 6V, w bracket, 650mm cable with conector for Bafang , 3mm cable  </v>
          </cell>
          <cell r="K2330" t="str">
            <v>C8015301</v>
          </cell>
          <cell r="L2330" t="str">
            <v>C8015301</v>
          </cell>
        </row>
        <row r="2331">
          <cell r="B2331" t="str">
            <v>YEC7405932Baklampa</v>
          </cell>
          <cell r="C2331" t="str">
            <v>YEC7405932</v>
          </cell>
          <cell r="D2331" t="str">
            <v>2019-2021</v>
          </cell>
          <cell r="E2331">
            <v>30</v>
          </cell>
          <cell r="F2331" t="str">
            <v>0300</v>
          </cell>
          <cell r="G2331" t="str">
            <v>H006</v>
          </cell>
          <cell r="H2331" t="str">
            <v>Light, Rear</v>
          </cell>
          <cell r="I2331" t="str">
            <v>Baklampa</v>
          </cell>
          <cell r="J2331" t="str">
            <v>C8015205 Buchel E-Bike 6V cc50 (EVI approved) w brakelight.</v>
          </cell>
          <cell r="K2331" t="str">
            <v>C8015205</v>
          </cell>
          <cell r="L2331" t="str">
            <v>BSP?</v>
          </cell>
        </row>
        <row r="2332">
          <cell r="B2332" t="str">
            <v>YEC7405932Låssats</v>
          </cell>
          <cell r="C2332" t="str">
            <v>YEC7405932</v>
          </cell>
          <cell r="D2332" t="str">
            <v>2019-2021</v>
          </cell>
          <cell r="E2332">
            <v>31</v>
          </cell>
          <cell r="F2332" t="str">
            <v>0310</v>
          </cell>
          <cell r="G2332" t="str">
            <v>H007</v>
          </cell>
          <cell r="H2332" t="str">
            <v>Lock</v>
          </cell>
          <cell r="I2332" t="str">
            <v>Låssats</v>
          </cell>
          <cell r="J2332" t="str">
            <v>C8405077 AXA SOLID PLUS XL BLACK, compatible with DT12 removable key</v>
          </cell>
          <cell r="K2332" t="str">
            <v>C8405077</v>
          </cell>
          <cell r="L2332" t="str">
            <v>C8405125</v>
          </cell>
        </row>
        <row r="2333">
          <cell r="B2333" t="str">
            <v>YEC7405932Stöd</v>
          </cell>
          <cell r="C2333" t="str">
            <v>YEC7405932</v>
          </cell>
          <cell r="D2333" t="str">
            <v>2019-2021</v>
          </cell>
          <cell r="E2333">
            <v>32</v>
          </cell>
          <cell r="F2333" t="str">
            <v>0320</v>
          </cell>
          <cell r="G2333" t="str">
            <v>H008</v>
          </cell>
          <cell r="H2333" t="str">
            <v>Kick stand</v>
          </cell>
          <cell r="I2333" t="str">
            <v>Stöd</v>
          </cell>
          <cell r="J2333" t="str">
            <v xml:space="preserve">C8105214 Atran Stylo adjustable all black </v>
          </cell>
          <cell r="K2333" t="str">
            <v>C8105214</v>
          </cell>
          <cell r="L2333" t="str">
            <v>C8100036</v>
          </cell>
        </row>
        <row r="2334">
          <cell r="B2334" t="str">
            <v>YEC7405932Korg</v>
          </cell>
          <cell r="C2334" t="str">
            <v>YEC7405932</v>
          </cell>
          <cell r="D2334" t="str">
            <v>2019-2021</v>
          </cell>
          <cell r="E2334">
            <v>33</v>
          </cell>
          <cell r="F2334" t="str">
            <v>0330</v>
          </cell>
          <cell r="G2334" t="str">
            <v>H009</v>
          </cell>
          <cell r="H2334" t="str">
            <v>Basket / Fr carrier</v>
          </cell>
          <cell r="I2334" t="str">
            <v>Korg</v>
          </cell>
          <cell r="K2334" t="str">
            <v>EMPTY</v>
          </cell>
          <cell r="L2334" t="e">
            <v>#N/A</v>
          </cell>
        </row>
        <row r="2335">
          <cell r="B2335" t="str">
            <v>YEC7405932Pedaler</v>
          </cell>
          <cell r="C2335" t="str">
            <v>YEC7405932</v>
          </cell>
          <cell r="D2335" t="str">
            <v>2019-2021</v>
          </cell>
          <cell r="E2335">
            <v>34</v>
          </cell>
          <cell r="F2335" t="str">
            <v>0340</v>
          </cell>
          <cell r="G2335" t="str">
            <v>E005</v>
          </cell>
          <cell r="H2335" t="str">
            <v xml:space="preserve">Pedal </v>
          </cell>
          <cell r="I2335" t="str">
            <v>Pedaler</v>
          </cell>
          <cell r="J2335" t="str">
            <v>C3505222 PDS PLbk SD  916 VP-821</v>
          </cell>
          <cell r="K2335" t="str">
            <v>C3505222</v>
          </cell>
          <cell r="L2335" t="str">
            <v>C3500059</v>
          </cell>
        </row>
        <row r="2336">
          <cell r="B2336" t="str">
            <v>YEC7405932Motor</v>
          </cell>
          <cell r="C2336" t="str">
            <v>YEC7405932</v>
          </cell>
          <cell r="D2336" t="str">
            <v>2019-2021</v>
          </cell>
          <cell r="E2336">
            <v>35</v>
          </cell>
          <cell r="F2336" t="str">
            <v>0350</v>
          </cell>
          <cell r="G2336" t="str">
            <v>J001</v>
          </cell>
          <cell r="H2336" t="str">
            <v>DRIVE UNIT:</v>
          </cell>
          <cell r="I2336" t="str">
            <v>Motor</v>
          </cell>
          <cell r="J2336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336" t="str">
            <v>C8705068-1-01BC</v>
          </cell>
          <cell r="L2336" t="str">
            <v>C8705068-1-01BC</v>
          </cell>
        </row>
        <row r="2337">
          <cell r="B2337" t="str">
            <v>YEC7405932Display</v>
          </cell>
          <cell r="C2337" t="str">
            <v>YEC7405932</v>
          </cell>
          <cell r="D2337" t="str">
            <v>2019-2021</v>
          </cell>
          <cell r="E2337">
            <v>36</v>
          </cell>
          <cell r="F2337" t="str">
            <v>0360</v>
          </cell>
          <cell r="G2337" t="str">
            <v>J004</v>
          </cell>
          <cell r="H2337" t="str">
            <v>DISPLAY:</v>
          </cell>
          <cell r="I2337" t="str">
            <v>Display</v>
          </cell>
          <cell r="J2337" t="str">
            <v>C8705068-1-35C Display TFT for BAFANG CanBus (plugnplay) 200/500mm Trekking for BAFANG</v>
          </cell>
          <cell r="K2337" t="str">
            <v>C8705068-1-35C</v>
          </cell>
          <cell r="L2337" t="str">
            <v>C8705068-1-35C</v>
          </cell>
        </row>
        <row r="2338">
          <cell r="B2338" t="str">
            <v>YEC7405932EB-Bus kabel</v>
          </cell>
          <cell r="C2338" t="str">
            <v>YEC7405932</v>
          </cell>
          <cell r="D2338" t="str">
            <v>2019-2021</v>
          </cell>
          <cell r="E2338">
            <v>37</v>
          </cell>
          <cell r="F2338" t="str">
            <v>0370</v>
          </cell>
          <cell r="G2338" t="str">
            <v>J005</v>
          </cell>
          <cell r="H2338" t="str">
            <v>EB-BUS CABLE:</v>
          </cell>
          <cell r="I2338" t="str">
            <v>EB-Bus kabel</v>
          </cell>
          <cell r="J2338" t="str">
            <v>C8705068-1-4-1C, 5PIN ( 1340mm ) CONNECT TO CONTROLLER, OTHER SIDE TO DISPLAY, LIGHTING SETS Canbus</v>
          </cell>
          <cell r="K2338" t="str">
            <v>C8705068-1-4-1C</v>
          </cell>
          <cell r="L2338" t="e">
            <v>#N/A</v>
          </cell>
        </row>
        <row r="2339">
          <cell r="B2339" t="str">
            <v>YEC7405932Motorkabel</v>
          </cell>
          <cell r="C2339" t="str">
            <v>YEC7405932</v>
          </cell>
          <cell r="D2339" t="str">
            <v>2019-2021</v>
          </cell>
          <cell r="E2339">
            <v>38</v>
          </cell>
          <cell r="F2339" t="str">
            <v>0380</v>
          </cell>
          <cell r="G2339" t="str">
            <v>J006</v>
          </cell>
          <cell r="H2339" t="str">
            <v>POWER CABLE:</v>
          </cell>
          <cell r="I2339" t="str">
            <v>Motorkabel</v>
          </cell>
          <cell r="K2339" t="str">
            <v>Ingår i batterihållaren</v>
          </cell>
          <cell r="L2339" t="str">
            <v>Ingår i batterihållaren</v>
          </cell>
        </row>
        <row r="2340">
          <cell r="B2340" t="str">
            <v>YEC7405932Kabel framlampa</v>
          </cell>
          <cell r="C2340" t="str">
            <v>YEC7405932</v>
          </cell>
          <cell r="D2340" t="str">
            <v>2019-2021</v>
          </cell>
          <cell r="E2340">
            <v>39</v>
          </cell>
          <cell r="F2340" t="str">
            <v>0390</v>
          </cell>
          <cell r="G2340" t="str">
            <v>J007</v>
          </cell>
          <cell r="H2340" t="str">
            <v>F. LIGHT CABLE:</v>
          </cell>
          <cell r="I2340" t="str">
            <v>Kabel framlampa</v>
          </cell>
          <cell r="J2340" t="str">
            <v>C8705068-1-04-6, FOR FRONT LIGHT : 1200mm</v>
          </cell>
          <cell r="K2340" t="str">
            <v>C8705068-1-04-6</v>
          </cell>
          <cell r="L2340" t="str">
            <v>C8705068-1-04-6</v>
          </cell>
        </row>
        <row r="2341">
          <cell r="B2341" t="str">
            <v>YEC7405932Kabel baklampa</v>
          </cell>
          <cell r="C2341" t="str">
            <v>YEC7405932</v>
          </cell>
          <cell r="D2341" t="str">
            <v>2019-2021</v>
          </cell>
          <cell r="E2341">
            <v>40</v>
          </cell>
          <cell r="F2341" t="str">
            <v>0400</v>
          </cell>
          <cell r="G2341" t="str">
            <v>J008</v>
          </cell>
          <cell r="H2341" t="str">
            <v>R. LIGHT CABLE:</v>
          </cell>
          <cell r="I2341" t="str">
            <v>Kabel baklampa</v>
          </cell>
          <cell r="J2341" t="str">
            <v xml:space="preserve">C8705068-1-04-8  -&gt; C8705068-1-0415 </v>
          </cell>
          <cell r="K2341" t="str">
            <v>C8705068-1-04-8</v>
          </cell>
          <cell r="L2341" t="str">
            <v>C8705068-1-04-8</v>
          </cell>
        </row>
        <row r="2342">
          <cell r="B2342" t="str">
            <v>YEC7405932Hastighetssensor</v>
          </cell>
          <cell r="C2342" t="str">
            <v>YEC7405932</v>
          </cell>
          <cell r="D2342" t="str">
            <v>2019-2021</v>
          </cell>
          <cell r="E2342">
            <v>41</v>
          </cell>
          <cell r="F2342" t="str">
            <v>0410</v>
          </cell>
          <cell r="G2342" t="str">
            <v>J009</v>
          </cell>
          <cell r="H2342" t="str">
            <v>SPEED SENSOR:</v>
          </cell>
          <cell r="I2342" t="str">
            <v>Hastighetssensor</v>
          </cell>
          <cell r="J2342" t="str">
            <v>C8705068-1-411C, DETECTING WHEEL RPM, CABLE LENGTH:70mm</v>
          </cell>
          <cell r="K2342" t="str">
            <v>C8705068-1-411C</v>
          </cell>
          <cell r="L2342" t="str">
            <v>C8705068-1-411C</v>
          </cell>
        </row>
        <row r="2343">
          <cell r="B2343" t="str">
            <v>YEC7405932Batteri</v>
          </cell>
          <cell r="C2343" t="str">
            <v>YEC7405932</v>
          </cell>
          <cell r="D2343" t="str">
            <v>2019-2021</v>
          </cell>
          <cell r="E2343">
            <v>42</v>
          </cell>
          <cell r="F2343" t="str">
            <v>0420</v>
          </cell>
          <cell r="G2343" t="str">
            <v>J002</v>
          </cell>
          <cell r="H2343" t="str">
            <v>BATTERY:</v>
          </cell>
          <cell r="I2343" t="str">
            <v>Batteri</v>
          </cell>
          <cell r="J2343" t="str">
            <v>C8705102-1-11C DT12 11,6Ah (CANBUS)</v>
          </cell>
          <cell r="K2343" t="str">
            <v>C8705102-1-11C</v>
          </cell>
          <cell r="L2343" t="str">
            <v>C8705102-1-11C</v>
          </cell>
        </row>
        <row r="2344">
          <cell r="B2344" t="str">
            <v>YEC7405932Batterihållare</v>
          </cell>
          <cell r="C2344" t="str">
            <v>YEC7405932</v>
          </cell>
          <cell r="D2344" t="str">
            <v>2019-2021</v>
          </cell>
          <cell r="E2344">
            <v>43</v>
          </cell>
          <cell r="F2344" t="str">
            <v>0430</v>
          </cell>
          <cell r="G2344" t="str">
            <v>J003</v>
          </cell>
          <cell r="H2344" t="str">
            <v>BATTERY HOLDER/Slider</v>
          </cell>
          <cell r="I2344" t="str">
            <v>Batterihållare</v>
          </cell>
          <cell r="J2344" t="str">
            <v>C8705129-2CA NEW DT12 400mmw cable for MAX, AXA</v>
          </cell>
          <cell r="K2344" t="str">
            <v>C8705129-2CA</v>
          </cell>
          <cell r="L2344" t="str">
            <v>C8705129-2CA</v>
          </cell>
        </row>
        <row r="2345">
          <cell r="B2345" t="str">
            <v>YEC7405932Batteriladdare</v>
          </cell>
          <cell r="C2345" t="str">
            <v>YEC7405932</v>
          </cell>
          <cell r="D2345" t="str">
            <v>2019-2021</v>
          </cell>
          <cell r="E2345">
            <v>44</v>
          </cell>
          <cell r="F2345" t="str">
            <v>0440</v>
          </cell>
          <cell r="G2345" t="str">
            <v>J010</v>
          </cell>
          <cell r="H2345" t="str">
            <v>CHARGER:</v>
          </cell>
          <cell r="I2345" t="str">
            <v>Batteriladdare</v>
          </cell>
          <cell r="J2345" t="str">
            <v xml:space="preserve">C8705086-02C T-Shape CanBus charger for DT12/Shimano </v>
          </cell>
          <cell r="K2345" t="str">
            <v>C8705086-02C</v>
          </cell>
          <cell r="L2345" t="str">
            <v>C8705086-02C</v>
          </cell>
        </row>
        <row r="2346">
          <cell r="B2346" t="str">
            <v>YEC7405932Kontrollbox</v>
          </cell>
          <cell r="C2346" t="str">
            <v>YEC7405932</v>
          </cell>
          <cell r="D2346" t="str">
            <v>2019-2021</v>
          </cell>
          <cell r="E2346">
            <v>45</v>
          </cell>
          <cell r="F2346" t="str">
            <v>0450</v>
          </cell>
          <cell r="G2346" t="str">
            <v>J011</v>
          </cell>
          <cell r="H2346" t="str">
            <v>Controller</v>
          </cell>
          <cell r="I2346" t="str">
            <v>Kontrollbox</v>
          </cell>
          <cell r="J2346" t="str">
            <v>included into the motor</v>
          </cell>
          <cell r="K2346" t="str">
            <v>C8705068-2-19</v>
          </cell>
          <cell r="L2346" t="str">
            <v>C8705068-2-19</v>
          </cell>
        </row>
        <row r="2347">
          <cell r="B2347" t="str">
            <v>YEC7405932Växelöra</v>
          </cell>
          <cell r="C2347" t="str">
            <v>YEC7405932</v>
          </cell>
          <cell r="D2347" t="str">
            <v>2019-2021</v>
          </cell>
          <cell r="E2347">
            <v>46</v>
          </cell>
          <cell r="F2347" t="str">
            <v>0460</v>
          </cell>
          <cell r="G2347" t="str">
            <v>D005</v>
          </cell>
          <cell r="H2347" t="str">
            <v>Gear hanger</v>
          </cell>
          <cell r="I2347" t="str">
            <v>Växelöra</v>
          </cell>
          <cell r="K2347" t="str">
            <v>C1350087</v>
          </cell>
          <cell r="L2347" t="str">
            <v>C1350087</v>
          </cell>
        </row>
        <row r="2348">
          <cell r="B2348" t="str">
            <v>YEC7504731RAM</v>
          </cell>
          <cell r="C2348" t="str">
            <v>YEC7504731</v>
          </cell>
          <cell r="D2348" t="str">
            <v>2018-2019</v>
          </cell>
          <cell r="E2348">
            <v>1</v>
          </cell>
          <cell r="F2348" t="str">
            <v>0010</v>
          </cell>
          <cell r="G2348" t="str">
            <v>A001</v>
          </cell>
          <cell r="H2348" t="str">
            <v>PAINTED FRAME</v>
          </cell>
          <cell r="I2348" t="str">
            <v>RAM</v>
          </cell>
          <cell r="J2348" t="str">
            <v>C7512-470-75031</v>
          </cell>
          <cell r="K2348" t="str">
            <v>C7512-470-75031</v>
          </cell>
          <cell r="L2348" t="e">
            <v>#N/A</v>
          </cell>
        </row>
        <row r="2349">
          <cell r="B2349" t="str">
            <v>YEC7504731Framgaffel</v>
          </cell>
          <cell r="C2349" t="str">
            <v>YEC7504731</v>
          </cell>
          <cell r="D2349" t="str">
            <v>2018-2019</v>
          </cell>
          <cell r="E2349">
            <v>2</v>
          </cell>
          <cell r="F2349" t="str">
            <v>0020</v>
          </cell>
          <cell r="G2349" t="str">
            <v>A002</v>
          </cell>
          <cell r="H2349" t="str">
            <v>PAINTED FORK</v>
          </cell>
          <cell r="I2349" t="str">
            <v>Framgaffel</v>
          </cell>
          <cell r="J2349" t="str">
            <v>C5440-220-75031</v>
          </cell>
          <cell r="K2349" t="str">
            <v>C5440-220-75031</v>
          </cell>
          <cell r="L2349" t="e">
            <v>#N/A</v>
          </cell>
        </row>
        <row r="2350">
          <cell r="B2350" t="str">
            <v>YEC7504731Styrlager</v>
          </cell>
          <cell r="C2350" t="str">
            <v>YEC7504731</v>
          </cell>
          <cell r="D2350" t="str">
            <v>2018-2019</v>
          </cell>
          <cell r="E2350">
            <v>3</v>
          </cell>
          <cell r="F2350" t="str">
            <v>0030</v>
          </cell>
          <cell r="G2350" t="str">
            <v>B001</v>
          </cell>
          <cell r="H2350" t="str">
            <v>Head Set</v>
          </cell>
          <cell r="I2350" t="str">
            <v>Styrlager</v>
          </cell>
          <cell r="J2350" t="str">
            <v xml:space="preserve">C2105069 HST STbk 1"18 iA 9 44  TH-N10P w/o cap, + C2105053 Black w/o graphic </v>
          </cell>
          <cell r="K2350" t="str">
            <v>C2105069</v>
          </cell>
          <cell r="L2350" t="str">
            <v>C2100160</v>
          </cell>
        </row>
        <row r="2351">
          <cell r="B2351" t="str">
            <v xml:space="preserve">YEC7504731Styrstam </v>
          </cell>
          <cell r="C2351" t="str">
            <v>YEC7504731</v>
          </cell>
          <cell r="D2351" t="str">
            <v>2018-2019</v>
          </cell>
          <cell r="E2351">
            <v>4</v>
          </cell>
          <cell r="F2351" t="str">
            <v>0040</v>
          </cell>
          <cell r="G2351" t="str">
            <v>B002</v>
          </cell>
          <cell r="H2351" t="str">
            <v>Handlebar Stem</v>
          </cell>
          <cell r="I2351" t="str">
            <v xml:space="preserve">Styrstam </v>
          </cell>
          <cell r="J2351" t="str">
            <v>Included in handlebar</v>
          </cell>
          <cell r="K2351" t="str">
            <v>C2205475-105</v>
          </cell>
          <cell r="L2351" t="str">
            <v>C2200261-105</v>
          </cell>
        </row>
        <row r="2352">
          <cell r="B2352" t="str">
            <v>YEC7504731Styre</v>
          </cell>
          <cell r="C2352" t="str">
            <v>YEC7504731</v>
          </cell>
          <cell r="D2352" t="str">
            <v>2018-2019</v>
          </cell>
          <cell r="E2352">
            <v>5</v>
          </cell>
          <cell r="F2352" t="str">
            <v>0050</v>
          </cell>
          <cell r="G2352" t="str">
            <v>B003</v>
          </cell>
          <cell r="H2352" t="str">
            <v>Handelbar</v>
          </cell>
          <cell r="I2352" t="str">
            <v>Styre</v>
          </cell>
          <cell r="J2352" t="str">
            <v xml:space="preserve">C8705068-1-26 New stem/handlebar/display </v>
          </cell>
          <cell r="K2352" t="str">
            <v>C2305990</v>
          </cell>
          <cell r="L2352" t="str">
            <v>C2300249</v>
          </cell>
        </row>
        <row r="2353">
          <cell r="B2353" t="str">
            <v>YEC7504731Bromsgrepp H</v>
          </cell>
          <cell r="C2353" t="str">
            <v>YEC7504731</v>
          </cell>
          <cell r="D2353" t="str">
            <v>2018-2019</v>
          </cell>
          <cell r="E2353">
            <v>6</v>
          </cell>
          <cell r="F2353" t="str">
            <v>0060</v>
          </cell>
          <cell r="G2353" t="str">
            <v>C002</v>
          </cell>
          <cell r="H2353" t="str">
            <v>Brake Lever R</v>
          </cell>
          <cell r="I2353" t="str">
            <v>Bromsgrepp H</v>
          </cell>
          <cell r="K2353" t="str">
            <v>Shimano</v>
          </cell>
          <cell r="L2353" t="str">
            <v>Kontakta SHIMANO</v>
          </cell>
        </row>
        <row r="2354">
          <cell r="B2354" t="str">
            <v>YEC7504731Bromsgrepp V</v>
          </cell>
          <cell r="C2354" t="str">
            <v>YEC7504731</v>
          </cell>
          <cell r="D2354" t="str">
            <v>2018-2019</v>
          </cell>
          <cell r="E2354">
            <v>7</v>
          </cell>
          <cell r="F2354" t="str">
            <v>0070</v>
          </cell>
          <cell r="G2354" t="str">
            <v>C001</v>
          </cell>
          <cell r="H2354" t="str">
            <v>Brake Lever L</v>
          </cell>
          <cell r="I2354" t="str">
            <v>Bromsgrepp V</v>
          </cell>
          <cell r="K2354" t="str">
            <v>Shimano</v>
          </cell>
          <cell r="L2354" t="str">
            <v>Kontakta SHIMANO</v>
          </cell>
        </row>
        <row r="2355">
          <cell r="B2355" t="str">
            <v>YEC7504731Växelreglage H</v>
          </cell>
          <cell r="C2355" t="str">
            <v>YEC7504731</v>
          </cell>
          <cell r="D2355" t="str">
            <v>2018-2019</v>
          </cell>
          <cell r="E2355">
            <v>8</v>
          </cell>
          <cell r="F2355" t="str">
            <v>0080</v>
          </cell>
          <cell r="G2355" t="str">
            <v>D002</v>
          </cell>
          <cell r="H2355" t="str">
            <v>Shift Lever R</v>
          </cell>
          <cell r="I2355" t="str">
            <v>Växelreglage H</v>
          </cell>
          <cell r="J2355" t="str">
            <v xml:space="preserve">KSLM6000RA
SHIFT LEVER, SL-M6000-R,  DEORE
RIGHT, REAR 10-SPEED RAPIDFIRE PLUS 2050MM W/OGD, BULK
JPY 979
</v>
          </cell>
          <cell r="K2355" t="str">
            <v>KSLM6000RA</v>
          </cell>
          <cell r="L2355" t="str">
            <v>Kontakta SHIMANO</v>
          </cell>
        </row>
        <row r="2356">
          <cell r="B2356" t="str">
            <v>YEC7504731Växelreglage V</v>
          </cell>
          <cell r="C2356" t="str">
            <v>YEC7504731</v>
          </cell>
          <cell r="D2356" t="str">
            <v>2018-2019</v>
          </cell>
          <cell r="E2356">
            <v>9</v>
          </cell>
          <cell r="F2356" t="str">
            <v>0090</v>
          </cell>
          <cell r="G2356" t="str">
            <v>D001</v>
          </cell>
          <cell r="H2356" t="str">
            <v>Shift Lever L</v>
          </cell>
          <cell r="I2356" t="str">
            <v>Växelreglage V</v>
          </cell>
          <cell r="L2356" t="e">
            <v>#N/A</v>
          </cell>
        </row>
        <row r="2357">
          <cell r="B2357" t="str">
            <v>YEC7504731Handtag par</v>
          </cell>
          <cell r="C2357" t="str">
            <v>YEC7504731</v>
          </cell>
          <cell r="D2357" t="str">
            <v>2018-2019</v>
          </cell>
          <cell r="E2357">
            <v>10</v>
          </cell>
          <cell r="F2357" t="str">
            <v>0100</v>
          </cell>
          <cell r="G2357" t="str">
            <v>B004</v>
          </cell>
          <cell r="H2357" t="str">
            <v>Grip R</v>
          </cell>
          <cell r="I2357" t="str">
            <v>Handtag par</v>
          </cell>
          <cell r="J2357" t="str">
            <v xml:space="preserve">C2505535 Herrmans CLIK R DD37  black 130mm  </v>
          </cell>
          <cell r="K2357" t="str">
            <v>C2505535</v>
          </cell>
          <cell r="L2357" t="str">
            <v>C2500188</v>
          </cell>
        </row>
        <row r="2358">
          <cell r="B2358" t="str">
            <v>YEC7504731Frambroms</v>
          </cell>
          <cell r="C2358" t="str">
            <v>YEC7504731</v>
          </cell>
          <cell r="D2358" t="str">
            <v>2018-2019</v>
          </cell>
          <cell r="E2358">
            <v>11</v>
          </cell>
          <cell r="F2358" t="str">
            <v>0110</v>
          </cell>
          <cell r="G2358" t="str">
            <v>C003</v>
          </cell>
          <cell r="H2358" t="str">
            <v xml:space="preserve">Brake front </v>
          </cell>
          <cell r="I2358" t="str">
            <v>Frambroms</v>
          </cell>
          <cell r="J2358" t="str">
            <v>AMT201JLFPRX070 DISC BRAKE ASSEMBLED SET/J-kit, BL-MT201(L), BR-MT200(F), BLACK, W/O ADAPTER, RESIN PAD(W/O FIN), 700MM HOSE(SM-BH59-SS BLACK), BULK, 10,04 USD</v>
          </cell>
          <cell r="K2358" t="str">
            <v>AMT201JLFPRX070</v>
          </cell>
          <cell r="L2358" t="str">
            <v>Kontakta SHIMANO</v>
          </cell>
        </row>
        <row r="2359">
          <cell r="B2359" t="str">
            <v>YEC7504731Bakbroms</v>
          </cell>
          <cell r="C2359" t="str">
            <v>YEC7504731</v>
          </cell>
          <cell r="D2359" t="str">
            <v>2018-2019</v>
          </cell>
          <cell r="E2359">
            <v>12</v>
          </cell>
          <cell r="F2359" t="str">
            <v>0120</v>
          </cell>
          <cell r="G2359" t="str">
            <v>C004</v>
          </cell>
          <cell r="H2359" t="str">
            <v>Brake rear</v>
          </cell>
          <cell r="I2359" t="str">
            <v>Bakbroms</v>
          </cell>
          <cell r="J2359" t="str">
            <v>AMT201JRRXRX145 DISC BRAKE ASSEMBLED SET/J-kit, BL-MT201(R), BR-MT200(R), BLACK, W/O ADAPTER, RESIN PAD(W/O FIN), 1450MM HOSE(SM-BH59-SS BLACK), BULK, 10,79 USD</v>
          </cell>
          <cell r="K2359" t="str">
            <v>AMT201JRRXRX145</v>
          </cell>
          <cell r="L2359" t="str">
            <v>Kontakta SHIMANO</v>
          </cell>
        </row>
        <row r="2360">
          <cell r="B2360" t="str">
            <v>YEC7504731Vevlager</v>
          </cell>
          <cell r="C2360" t="str">
            <v>YEC7504731</v>
          </cell>
          <cell r="D2360" t="str">
            <v>2018-2019</v>
          </cell>
          <cell r="E2360">
            <v>13</v>
          </cell>
          <cell r="F2360" t="str">
            <v>0130</v>
          </cell>
          <cell r="G2360" t="str">
            <v>E001</v>
          </cell>
          <cell r="H2360" t="str">
            <v xml:space="preserve">BB-set </v>
          </cell>
          <cell r="I2360" t="str">
            <v>Vevlager</v>
          </cell>
          <cell r="K2360" t="str">
            <v>INGÅR I MOTORN</v>
          </cell>
          <cell r="L2360" t="str">
            <v>Ingår i motorn</v>
          </cell>
        </row>
        <row r="2361">
          <cell r="B2361" t="str">
            <v>YEC7504731Vevparti</v>
          </cell>
          <cell r="C2361" t="str">
            <v>YEC7504731</v>
          </cell>
          <cell r="D2361" t="str">
            <v>2018-2019</v>
          </cell>
          <cell r="E2361">
            <v>14</v>
          </cell>
          <cell r="F2361" t="str">
            <v>0140</v>
          </cell>
          <cell r="G2361" t="str">
            <v>E002</v>
          </cell>
          <cell r="H2361" t="str">
            <v>Front Chainwheel</v>
          </cell>
          <cell r="I2361" t="str">
            <v>Vevparti</v>
          </cell>
          <cell r="K2361" t="str">
            <v>C3305776-EG</v>
          </cell>
          <cell r="L2361" t="str">
            <v>C3305776-EG</v>
          </cell>
        </row>
        <row r="2362">
          <cell r="B2362" t="str">
            <v>YEC7504731Kedjeskydd</v>
          </cell>
          <cell r="C2362" t="str">
            <v>YEC7504731</v>
          </cell>
          <cell r="D2362" t="str">
            <v>2018-2019</v>
          </cell>
          <cell r="E2362">
            <v>15</v>
          </cell>
          <cell r="F2362" t="str">
            <v>0150</v>
          </cell>
          <cell r="G2362" t="str">
            <v>H001</v>
          </cell>
          <cell r="H2362" t="str">
            <v>Chain guard</v>
          </cell>
          <cell r="I2362" t="str">
            <v>Kedjeskydd</v>
          </cell>
          <cell r="J2362" t="str">
            <v>C8305639 SKS Chainblade, C8305640 rear fixation</v>
          </cell>
          <cell r="K2362" t="str">
            <v>C8305639</v>
          </cell>
          <cell r="L2362" t="str">
            <v>C8305639</v>
          </cell>
        </row>
        <row r="2363">
          <cell r="B2363" t="str">
            <v>YEC7504731Kedjeskyddsfäste</v>
          </cell>
          <cell r="C2363" t="str">
            <v>YEC7504731</v>
          </cell>
          <cell r="D2363" t="str">
            <v>2018-2019</v>
          </cell>
          <cell r="E2363">
            <v>16</v>
          </cell>
          <cell r="F2363" t="str">
            <v>0160</v>
          </cell>
          <cell r="G2363" t="str">
            <v>H002</v>
          </cell>
          <cell r="H2363" t="str">
            <v>Chain guard bracket</v>
          </cell>
          <cell r="I2363" t="str">
            <v>Kedjeskyddsfäste</v>
          </cell>
          <cell r="J2363" t="str">
            <v>bracket for MAX included in C8305639</v>
          </cell>
          <cell r="K2363" t="str">
            <v>Ingår i kedjeskyddet</v>
          </cell>
          <cell r="L2363" t="str">
            <v>Ingår i kedjeskyddet</v>
          </cell>
        </row>
        <row r="2364">
          <cell r="B2364" t="str">
            <v>YEC7504731Framväxel</v>
          </cell>
          <cell r="C2364" t="str">
            <v>YEC7504731</v>
          </cell>
          <cell r="D2364" t="str">
            <v>2018-2019</v>
          </cell>
          <cell r="E2364">
            <v>17</v>
          </cell>
          <cell r="F2364" t="str">
            <v>0170</v>
          </cell>
          <cell r="G2364" t="str">
            <v>D003</v>
          </cell>
          <cell r="H2364" t="str">
            <v>Front Derailleur</v>
          </cell>
          <cell r="I2364" t="str">
            <v>Framväxel</v>
          </cell>
          <cell r="J2364" t="str">
            <v>w/o</v>
          </cell>
          <cell r="K2364" t="str">
            <v>EMPTY</v>
          </cell>
          <cell r="L2364" t="e">
            <v>#N/A</v>
          </cell>
        </row>
        <row r="2365">
          <cell r="B2365" t="str">
            <v>YEC7504731Bakväxel</v>
          </cell>
          <cell r="C2365" t="str">
            <v>YEC7504731</v>
          </cell>
          <cell r="D2365" t="str">
            <v>2018-2019</v>
          </cell>
          <cell r="E2365">
            <v>18</v>
          </cell>
          <cell r="F2365" t="str">
            <v>0180</v>
          </cell>
          <cell r="G2365" t="str">
            <v>D004</v>
          </cell>
          <cell r="H2365" t="str">
            <v>Rear Derailleur</v>
          </cell>
          <cell r="I2365" t="str">
            <v>Bakväxel</v>
          </cell>
          <cell r="J2365" t="str">
            <v xml:space="preserve">KRDM6000SGS DEORE, 10SPEED, SHADOW PLUS </v>
          </cell>
          <cell r="K2365" t="str">
            <v>KRDM6000SGS</v>
          </cell>
          <cell r="L2365" t="str">
            <v>Kontakta SHIMANO</v>
          </cell>
        </row>
        <row r="2366">
          <cell r="B2366" t="str">
            <v>YEC7504731Kedja</v>
          </cell>
          <cell r="C2366" t="str">
            <v>YEC7504731</v>
          </cell>
          <cell r="D2366" t="str">
            <v>2018-2019</v>
          </cell>
          <cell r="E2366">
            <v>19</v>
          </cell>
          <cell r="F2366" t="str">
            <v>0190</v>
          </cell>
          <cell r="G2366" t="str">
            <v>E003</v>
          </cell>
          <cell r="H2366" t="str">
            <v xml:space="preserve">Chain </v>
          </cell>
          <cell r="I2366" t="str">
            <v>Kedja</v>
          </cell>
          <cell r="J2366" t="str">
            <v>KCNE609010114, BICYCLE CHAIN FOR E-BIKE, REAR 10 SPD / FRONT SINGLE,              114 LINKS, W/END PIN</v>
          </cell>
          <cell r="K2366" t="str">
            <v>KCNE609010114</v>
          </cell>
          <cell r="L2366" t="str">
            <v>Kontakta SHIMANO</v>
          </cell>
        </row>
        <row r="2367">
          <cell r="B2367" t="str">
            <v>YEC7504731Kassett</v>
          </cell>
          <cell r="C2367" t="str">
            <v>YEC7504731</v>
          </cell>
          <cell r="D2367" t="str">
            <v>2018-2019</v>
          </cell>
          <cell r="E2367">
            <v>20</v>
          </cell>
          <cell r="F2367" t="str">
            <v>0200</v>
          </cell>
          <cell r="G2367" t="str">
            <v>E004</v>
          </cell>
          <cell r="H2367" t="str">
            <v>Cassette Sprocket</v>
          </cell>
          <cell r="I2367" t="str">
            <v>Kassett</v>
          </cell>
          <cell r="J2367" t="str">
            <v xml:space="preserve">KCSHG5010136 CS-HG50-10S 11-36T </v>
          </cell>
          <cell r="K2367" t="str">
            <v>KCSHG5010136</v>
          </cell>
          <cell r="L2367" t="str">
            <v>Kontakta SHIMANO</v>
          </cell>
        </row>
        <row r="2368">
          <cell r="B2368" t="str">
            <v>YEC7504731Framhjul</v>
          </cell>
          <cell r="C2368" t="str">
            <v>YEC7504731</v>
          </cell>
          <cell r="D2368" t="str">
            <v>2018-2019</v>
          </cell>
          <cell r="E2368">
            <v>21</v>
          </cell>
          <cell r="F2368" t="str">
            <v>0210</v>
          </cell>
          <cell r="G2368" t="str">
            <v>F001</v>
          </cell>
          <cell r="H2368" t="str">
            <v>Front hub</v>
          </cell>
          <cell r="I2368" t="str">
            <v>Framhjul</v>
          </cell>
          <cell r="J2368" t="str">
            <v>C4305191 FRONT HUB, CL-1420  36H OLD:100MM AXEL:108MM  QR:133MM, FOR CENTER LOCK DISC BRAKE,   W/O ROTOR MOUNT COVER, BLACK, BULK</v>
          </cell>
          <cell r="K2368" t="str">
            <v>C4305191</v>
          </cell>
          <cell r="L2368" t="str">
            <v>C4100337</v>
          </cell>
        </row>
        <row r="2369">
          <cell r="B2369" t="str">
            <v>YEC7504731Bakhjul</v>
          </cell>
          <cell r="C2369" t="str">
            <v>YEC7504731</v>
          </cell>
          <cell r="D2369" t="str">
            <v>2018-2019</v>
          </cell>
          <cell r="E2369">
            <v>22</v>
          </cell>
          <cell r="F2369" t="str">
            <v>0220</v>
          </cell>
          <cell r="G2369" t="str">
            <v>F002</v>
          </cell>
          <cell r="H2369" t="str">
            <v>Rear hub</v>
          </cell>
          <cell r="I2369" t="str">
            <v>Bakhjul</v>
          </cell>
          <cell r="J2369" t="str">
            <v>C4405342 FREEHUB, CL-1422 36H 8/9/10-SPEED OLD:135MM AXLE:146MM      QR:170MM, FOR CENTER LOCK DISC BRAKE    W/O ROTOR MOUNT COVER, BLACK, BULK</v>
          </cell>
          <cell r="K2369" t="str">
            <v>C4405342</v>
          </cell>
          <cell r="L2369" t="str">
            <v>C4200298</v>
          </cell>
        </row>
        <row r="2370">
          <cell r="B2370" t="str">
            <v>YEC7504731Däck</v>
          </cell>
          <cell r="C2370" t="str">
            <v>YEC7504731</v>
          </cell>
          <cell r="D2370" t="str">
            <v>2018-2019</v>
          </cell>
          <cell r="E2370">
            <v>23</v>
          </cell>
          <cell r="F2370" t="str">
            <v>0230</v>
          </cell>
          <cell r="G2370" t="str">
            <v>F003</v>
          </cell>
          <cell r="H2370" t="str">
            <v>Tire</v>
          </cell>
          <cell r="I2370" t="str">
            <v>Däck</v>
          </cell>
          <cell r="J2370" t="str">
            <v>C4906454 700X37C Duramax XNR E-bike TYR PERGO E H-480</v>
          </cell>
          <cell r="K2370" t="str">
            <v>C4906454</v>
          </cell>
          <cell r="L2370" t="str">
            <v>C4901462</v>
          </cell>
        </row>
        <row r="2371">
          <cell r="B2371" t="str">
            <v>YEC7504731Skärmar set</v>
          </cell>
          <cell r="C2371" t="str">
            <v>YEC7504731</v>
          </cell>
          <cell r="D2371" t="str">
            <v>2018-2019</v>
          </cell>
          <cell r="E2371">
            <v>24</v>
          </cell>
          <cell r="F2371" t="str">
            <v>0240</v>
          </cell>
          <cell r="G2371" t="str">
            <v>H003</v>
          </cell>
          <cell r="H2371" t="str">
            <v xml:space="preserve">Mudguard front   </v>
          </cell>
          <cell r="I2371" t="str">
            <v>Skärmar set</v>
          </cell>
          <cell r="J2371" t="str">
            <v>C8255845-BK FRONT(6648650030-0999)</v>
          </cell>
          <cell r="K2371" t="str">
            <v>C8255845-BK</v>
          </cell>
          <cell r="L2371" t="str">
            <v>C8256125-BK / C8255845-BK</v>
          </cell>
        </row>
        <row r="2372">
          <cell r="B2372" t="str">
            <v>YEC7504731Pakethållare</v>
          </cell>
          <cell r="C2372" t="str">
            <v>YEC7504731</v>
          </cell>
          <cell r="D2372" t="str">
            <v>2018-2019</v>
          </cell>
          <cell r="E2372">
            <v>25</v>
          </cell>
          <cell r="F2372" t="str">
            <v>0250</v>
          </cell>
          <cell r="G2372" t="str">
            <v>H004</v>
          </cell>
          <cell r="H2372" t="str">
            <v>Carrier</v>
          </cell>
          <cell r="I2372" t="str">
            <v>Pakethållare</v>
          </cell>
          <cell r="J2372" t="str">
            <v>C8205747-BK Sport adj black w/bag support AVS</v>
          </cell>
          <cell r="K2372" t="str">
            <v>C8205747-BK</v>
          </cell>
          <cell r="L2372" t="str">
            <v>C8200052</v>
          </cell>
        </row>
        <row r="2373">
          <cell r="B2373" t="str">
            <v>YEC7504731Sadel</v>
          </cell>
          <cell r="C2373" t="str">
            <v>YEC7504731</v>
          </cell>
          <cell r="D2373" t="str">
            <v>2018-2019</v>
          </cell>
          <cell r="E2373">
            <v>26</v>
          </cell>
          <cell r="F2373" t="str">
            <v>0260</v>
          </cell>
          <cell r="G2373" t="str">
            <v>G001</v>
          </cell>
          <cell r="H2373" t="str">
            <v>Saddle</v>
          </cell>
          <cell r="I2373" t="str">
            <v>Sadel</v>
          </cell>
          <cell r="J2373" t="str">
            <v>C7106244 Velo VL-4413 , black steel rail  UNISEX</v>
          </cell>
          <cell r="K2373" t="str">
            <v>C7106244</v>
          </cell>
          <cell r="L2373" t="str">
            <v>C7100524</v>
          </cell>
        </row>
        <row r="2374">
          <cell r="B2374" t="str">
            <v>YEC7504731Sadelstolpe</v>
          </cell>
          <cell r="C2374" t="str">
            <v>YEC7504731</v>
          </cell>
          <cell r="D2374" t="str">
            <v>2018-2019</v>
          </cell>
          <cell r="E2374">
            <v>27</v>
          </cell>
          <cell r="F2374" t="str">
            <v>0270</v>
          </cell>
          <cell r="G2374" t="str">
            <v>G002</v>
          </cell>
          <cell r="H2374" t="str">
            <v>Seatpost</v>
          </cell>
          <cell r="I2374" t="str">
            <v>Sadelstolpe</v>
          </cell>
          <cell r="J2374" t="str">
            <v>C7205559 SP-620 27,2x350MM ALLOY ANODIZED BLACK w OBVIOUS LOGO</v>
          </cell>
          <cell r="K2374" t="str">
            <v>C7205559</v>
          </cell>
          <cell r="L2374" t="str">
            <v>C7200327-272</v>
          </cell>
        </row>
        <row r="2375">
          <cell r="B2375" t="str">
            <v>YEC7504731Sadelrörsklämma</v>
          </cell>
          <cell r="C2375" t="str">
            <v>YEC7504731</v>
          </cell>
          <cell r="D2375" t="str">
            <v>2018-2019</v>
          </cell>
          <cell r="E2375">
            <v>28</v>
          </cell>
          <cell r="F2375" t="str">
            <v>0280</v>
          </cell>
          <cell r="G2375" t="str">
            <v>G003</v>
          </cell>
          <cell r="H2375" t="str">
            <v>Seat Clamp</v>
          </cell>
          <cell r="I2375" t="str">
            <v>Sadelrörsklämma</v>
          </cell>
          <cell r="J2375" t="str">
            <v>C7305002 L/C 31.8 MX27 shiny black</v>
          </cell>
          <cell r="K2375" t="str">
            <v>C7305002</v>
          </cell>
          <cell r="L2375" t="str">
            <v>C7300027-318</v>
          </cell>
        </row>
        <row r="2376">
          <cell r="B2376" t="str">
            <v>YEC7504731Framlampa</v>
          </cell>
          <cell r="C2376" t="str">
            <v>YEC7504731</v>
          </cell>
          <cell r="D2376" t="str">
            <v>2018-2019</v>
          </cell>
          <cell r="E2376">
            <v>29</v>
          </cell>
          <cell r="F2376" t="str">
            <v>0290</v>
          </cell>
          <cell r="G2376" t="str">
            <v>H005</v>
          </cell>
          <cell r="H2376" t="str">
            <v>Front light</v>
          </cell>
          <cell r="I2376" t="str">
            <v>Framlampa</v>
          </cell>
          <cell r="J2376" t="str">
            <v xml:space="preserve">C8015191 JY-7070E 30LUX LED headlamp 6V, w/o bracket, 500mm cable with conector for Bafang , 3mm cable  </v>
          </cell>
          <cell r="K2376" t="str">
            <v>C8015191</v>
          </cell>
          <cell r="L2376" t="str">
            <v>C8015191</v>
          </cell>
        </row>
        <row r="2377">
          <cell r="B2377" t="str">
            <v>YEC7504731Baklampa</v>
          </cell>
          <cell r="C2377" t="str">
            <v>YEC7504731</v>
          </cell>
          <cell r="D2377" t="str">
            <v>2018-2019</v>
          </cell>
          <cell r="E2377">
            <v>30</v>
          </cell>
          <cell r="F2377" t="str">
            <v>0300</v>
          </cell>
          <cell r="G2377" t="str">
            <v>H006</v>
          </cell>
          <cell r="H2377" t="str">
            <v>Light, Rear</v>
          </cell>
          <cell r="I2377" t="str">
            <v>Baklampa</v>
          </cell>
          <cell r="J2377" t="str">
            <v>C8015205 Buchel E-Bike 6V cc50 (EVI approved) w brakelight.</v>
          </cell>
          <cell r="K2377" t="str">
            <v>C8015205</v>
          </cell>
          <cell r="L2377" t="str">
            <v>BSP?</v>
          </cell>
        </row>
        <row r="2378">
          <cell r="B2378" t="str">
            <v>YEC7504731Låssats</v>
          </cell>
          <cell r="C2378" t="str">
            <v>YEC7504731</v>
          </cell>
          <cell r="D2378" t="str">
            <v>2018-2019</v>
          </cell>
          <cell r="E2378">
            <v>31</v>
          </cell>
          <cell r="F2378" t="str">
            <v>0310</v>
          </cell>
          <cell r="G2378" t="str">
            <v>H007</v>
          </cell>
          <cell r="H2378" t="str">
            <v>Lock</v>
          </cell>
          <cell r="I2378" t="str">
            <v>Låssats</v>
          </cell>
          <cell r="J2378" t="str">
            <v>C8405125 AXA SOLID PLUS BLACK, compatible with DT12</v>
          </cell>
          <cell r="K2378" t="str">
            <v>C8405125</v>
          </cell>
          <cell r="L2378" t="str">
            <v>C8405125</v>
          </cell>
        </row>
        <row r="2379">
          <cell r="B2379" t="str">
            <v>YEC7504731Stöd</v>
          </cell>
          <cell r="C2379" t="str">
            <v>YEC7504731</v>
          </cell>
          <cell r="D2379" t="str">
            <v>2018-2019</v>
          </cell>
          <cell r="E2379">
            <v>32</v>
          </cell>
          <cell r="F2379" t="str">
            <v>0320</v>
          </cell>
          <cell r="G2379" t="str">
            <v>H008</v>
          </cell>
          <cell r="H2379" t="str">
            <v>Kick stand</v>
          </cell>
          <cell r="I2379" t="str">
            <v>Stöd</v>
          </cell>
          <cell r="J2379" t="str">
            <v xml:space="preserve">C8105214 Atran Stylo adjustable all black </v>
          </cell>
          <cell r="K2379" t="str">
            <v>C8105214</v>
          </cell>
          <cell r="L2379" t="str">
            <v>C8100036</v>
          </cell>
        </row>
        <row r="2380">
          <cell r="B2380" t="str">
            <v>YEC7504731Korg</v>
          </cell>
          <cell r="C2380" t="str">
            <v>YEC7504731</v>
          </cell>
          <cell r="D2380" t="str">
            <v>2018-2019</v>
          </cell>
          <cell r="E2380">
            <v>33</v>
          </cell>
          <cell r="F2380" t="str">
            <v>0330</v>
          </cell>
          <cell r="G2380" t="str">
            <v>H009</v>
          </cell>
          <cell r="H2380" t="str">
            <v>Basket / Fr carrier</v>
          </cell>
          <cell r="I2380" t="str">
            <v>Korg</v>
          </cell>
          <cell r="K2380" t="str">
            <v>EMPTY</v>
          </cell>
          <cell r="L2380" t="e">
            <v>#N/A</v>
          </cell>
        </row>
        <row r="2381">
          <cell r="B2381" t="str">
            <v>YEC7504731Pedaler</v>
          </cell>
          <cell r="C2381" t="str">
            <v>YEC7504731</v>
          </cell>
          <cell r="D2381" t="str">
            <v>2018-2019</v>
          </cell>
          <cell r="E2381">
            <v>34</v>
          </cell>
          <cell r="F2381" t="str">
            <v>0340</v>
          </cell>
          <cell r="G2381" t="str">
            <v>E005</v>
          </cell>
          <cell r="H2381" t="str">
            <v xml:space="preserve">Pedal </v>
          </cell>
          <cell r="I2381" t="str">
            <v>Pedaler</v>
          </cell>
          <cell r="J2381" t="str">
            <v>C3505222 PDS PLbk SD  916 VP-821</v>
          </cell>
          <cell r="K2381" t="str">
            <v>C3505222</v>
          </cell>
          <cell r="L2381" t="str">
            <v>C3500059</v>
          </cell>
        </row>
        <row r="2382">
          <cell r="B2382" t="str">
            <v>YEC7504731Motor</v>
          </cell>
          <cell r="C2382" t="str">
            <v>YEC7504731</v>
          </cell>
          <cell r="D2382" t="str">
            <v>2018-2019</v>
          </cell>
          <cell r="E2382">
            <v>35</v>
          </cell>
          <cell r="F2382" t="str">
            <v>0350</v>
          </cell>
          <cell r="G2382" t="str">
            <v>J001</v>
          </cell>
          <cell r="H2382" t="str">
            <v>DRIVE UNIT:</v>
          </cell>
          <cell r="I2382" t="str">
            <v>Motor</v>
          </cell>
          <cell r="J2382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382" t="str">
            <v>C8705068-1-01A</v>
          </cell>
          <cell r="L2382" t="str">
            <v>C8705068-1-01</v>
          </cell>
        </row>
        <row r="2383">
          <cell r="B2383" t="str">
            <v>YEC7504731Display</v>
          </cell>
          <cell r="C2383" t="str">
            <v>YEC7504731</v>
          </cell>
          <cell r="D2383" t="str">
            <v>2018-2019</v>
          </cell>
          <cell r="E2383">
            <v>36</v>
          </cell>
          <cell r="F2383" t="str">
            <v>0360</v>
          </cell>
          <cell r="G2383" t="str">
            <v>J004</v>
          </cell>
          <cell r="H2383" t="str">
            <v>DISPLAY:</v>
          </cell>
          <cell r="I2383" t="str">
            <v>Display</v>
          </cell>
          <cell r="J2383" t="str">
            <v>included in handlebar</v>
          </cell>
          <cell r="K2383" t="str">
            <v>C8705068-1-26</v>
          </cell>
          <cell r="L2383" t="str">
            <v>C8705068-1-27S</v>
          </cell>
        </row>
        <row r="2384">
          <cell r="B2384" t="str">
            <v>YEC7504731EB-Bus kabel</v>
          </cell>
          <cell r="C2384" t="str">
            <v>YEC7504731</v>
          </cell>
          <cell r="D2384" t="str">
            <v>2018-2019</v>
          </cell>
          <cell r="E2384">
            <v>37</v>
          </cell>
          <cell r="F2384" t="str">
            <v>0370</v>
          </cell>
          <cell r="G2384" t="str">
            <v>J005</v>
          </cell>
          <cell r="H2384" t="str">
            <v>EB-BUS CABLE:</v>
          </cell>
          <cell r="I2384" t="str">
            <v>EB-Bus kabel</v>
          </cell>
          <cell r="J2384" t="str">
            <v>C8705068-1-04-01, 5PIN ( 1340mm ) CONNECT TO CONTROLLER, OTHER SIDE TO DISPLAY, LIGHTING SETS</v>
          </cell>
          <cell r="K2384" t="str">
            <v>C8705068-1-04-01</v>
          </cell>
          <cell r="L2384" t="e">
            <v>#N/A</v>
          </cell>
        </row>
        <row r="2385">
          <cell r="B2385" t="str">
            <v>YEC7504731Motorkabel</v>
          </cell>
          <cell r="C2385" t="str">
            <v>YEC7504731</v>
          </cell>
          <cell r="D2385" t="str">
            <v>2018-2019</v>
          </cell>
          <cell r="E2385">
            <v>38</v>
          </cell>
          <cell r="F2385" t="str">
            <v>0380</v>
          </cell>
          <cell r="G2385" t="str">
            <v>J006</v>
          </cell>
          <cell r="H2385" t="str">
            <v>POWER CABLE:</v>
          </cell>
          <cell r="I2385" t="str">
            <v>Motorkabel</v>
          </cell>
          <cell r="J2385" t="str">
            <v>W/O (inluded into the battary )</v>
          </cell>
          <cell r="K2385" t="str">
            <v>Ingår i batterihållaren</v>
          </cell>
          <cell r="L2385" t="str">
            <v>Ingår i batterihållaren</v>
          </cell>
        </row>
        <row r="2386">
          <cell r="B2386" t="str">
            <v>YEC7504731Kabel framlampa</v>
          </cell>
          <cell r="C2386" t="str">
            <v>YEC7504731</v>
          </cell>
          <cell r="D2386" t="str">
            <v>2018-2019</v>
          </cell>
          <cell r="E2386">
            <v>39</v>
          </cell>
          <cell r="F2386" t="str">
            <v>0390</v>
          </cell>
          <cell r="G2386" t="str">
            <v>J007</v>
          </cell>
          <cell r="H2386" t="str">
            <v>F. LIGHT CABLE:</v>
          </cell>
          <cell r="I2386" t="str">
            <v>Kabel framlampa</v>
          </cell>
          <cell r="J2386" t="str">
            <v>C8705068-1-04-06, FOR FRONT LIGHT : 1200mm</v>
          </cell>
          <cell r="K2386" t="str">
            <v>C8705068-1-04-6</v>
          </cell>
          <cell r="L2386" t="str">
            <v>C8705068-1-04-6</v>
          </cell>
        </row>
        <row r="2387">
          <cell r="B2387" t="str">
            <v>YEC7504731Kabel baklampa</v>
          </cell>
          <cell r="C2387" t="str">
            <v>YEC7504731</v>
          </cell>
          <cell r="D2387" t="str">
            <v>2018-2019</v>
          </cell>
          <cell r="E2387">
            <v>40</v>
          </cell>
          <cell r="F2387" t="str">
            <v>0400</v>
          </cell>
          <cell r="G2387" t="str">
            <v>J008</v>
          </cell>
          <cell r="H2387" t="str">
            <v>R. LIGHT CABLE:</v>
          </cell>
          <cell r="I2387" t="str">
            <v>Kabel baklampa</v>
          </cell>
          <cell r="J2387" t="str">
            <v xml:space="preserve">C8705068-1-04-8  -&gt; C8705068-1-0415 </v>
          </cell>
          <cell r="K2387" t="str">
            <v>C8705068-1-04-8</v>
          </cell>
          <cell r="L2387" t="str">
            <v>C8705068-1-04-8</v>
          </cell>
        </row>
        <row r="2388">
          <cell r="B2388" t="str">
            <v>YEC7504731Hastighetssensor</v>
          </cell>
          <cell r="C2388" t="str">
            <v>YEC7504731</v>
          </cell>
          <cell r="D2388" t="str">
            <v>2018-2019</v>
          </cell>
          <cell r="E2388">
            <v>41</v>
          </cell>
          <cell r="F2388" t="str">
            <v>0410</v>
          </cell>
          <cell r="G2388" t="str">
            <v>J009</v>
          </cell>
          <cell r="H2388" t="str">
            <v>SPEED SENSOR:</v>
          </cell>
          <cell r="I2388" t="str">
            <v>Hastighetssensor</v>
          </cell>
          <cell r="J2388" t="str">
            <v>C8705068-1-04-11, DETECTING WHEEL RPM, CABLE LENGTH:70mm, C8705068-1-04-10 Extension cable for speed sensor: 350mm HIGO/KST at motor end</v>
          </cell>
          <cell r="K2388" t="str">
            <v>C8705068-1-0411</v>
          </cell>
          <cell r="L2388" t="str">
            <v>C8705068-1-0411</v>
          </cell>
        </row>
        <row r="2389">
          <cell r="B2389" t="str">
            <v>YEC7504731Batteri</v>
          </cell>
          <cell r="C2389" t="str">
            <v>YEC7504731</v>
          </cell>
          <cell r="D2389" t="str">
            <v>2018-2019</v>
          </cell>
          <cell r="E2389">
            <v>42</v>
          </cell>
          <cell r="F2389" t="str">
            <v>0420</v>
          </cell>
          <cell r="G2389" t="str">
            <v>J002</v>
          </cell>
          <cell r="H2389" t="str">
            <v>BATTERY:</v>
          </cell>
          <cell r="I2389" t="str">
            <v>Batteri</v>
          </cell>
          <cell r="J2389" t="str">
            <v>C8705102-1-11EA DT12 ready for EG Access</v>
          </cell>
          <cell r="K2389" t="str">
            <v xml:space="preserve">C8705102-1-11EA </v>
          </cell>
          <cell r="L2389" t="str">
            <v>C8705102-1-11EA</v>
          </cell>
        </row>
        <row r="2390">
          <cell r="B2390" t="str">
            <v>YEC7504731Batterihållare</v>
          </cell>
          <cell r="C2390" t="str">
            <v>YEC7504731</v>
          </cell>
          <cell r="D2390" t="str">
            <v>2018-2019</v>
          </cell>
          <cell r="E2390">
            <v>43</v>
          </cell>
          <cell r="F2390" t="str">
            <v>0430</v>
          </cell>
          <cell r="G2390" t="str">
            <v>J003</v>
          </cell>
          <cell r="H2390" t="str">
            <v>BATTERY HOLDER/Slider</v>
          </cell>
          <cell r="I2390" t="str">
            <v>Batterihållare</v>
          </cell>
          <cell r="J2390" t="str">
            <v>C8705129-2 NEW DT12 400mm motorcable for MAX</v>
          </cell>
          <cell r="K2390" t="str">
            <v>C8705129-2</v>
          </cell>
          <cell r="L2390" t="str">
            <v>C8705129-2</v>
          </cell>
        </row>
        <row r="2391">
          <cell r="B2391" t="str">
            <v>YEC7504731Batteriladdare</v>
          </cell>
          <cell r="C2391" t="str">
            <v>YEC7504731</v>
          </cell>
          <cell r="D2391" t="str">
            <v>2018-2019</v>
          </cell>
          <cell r="E2391">
            <v>44</v>
          </cell>
          <cell r="F2391" t="str">
            <v>0440</v>
          </cell>
          <cell r="G2391" t="str">
            <v>J010</v>
          </cell>
          <cell r="H2391" t="str">
            <v>CHARGER:</v>
          </cell>
          <cell r="I2391" t="str">
            <v>Batteriladdare</v>
          </cell>
          <cell r="J2391" t="str">
            <v xml:space="preserve">C8705086-02 CZ2AU2KE7 for DT12/SR11 </v>
          </cell>
          <cell r="K2391" t="str">
            <v>C8705086-02</v>
          </cell>
          <cell r="L2391" t="str">
            <v>C8705086-02</v>
          </cell>
        </row>
        <row r="2392">
          <cell r="B2392" t="str">
            <v>YEC7504731Kontrollbox</v>
          </cell>
          <cell r="C2392" t="str">
            <v>YEC7504731</v>
          </cell>
          <cell r="D2392" t="str">
            <v>2018-2019</v>
          </cell>
          <cell r="E2392">
            <v>45</v>
          </cell>
          <cell r="F2392" t="str">
            <v>0450</v>
          </cell>
          <cell r="G2392" t="str">
            <v>J011</v>
          </cell>
          <cell r="H2392" t="str">
            <v>Controller</v>
          </cell>
          <cell r="I2392" t="str">
            <v>Kontrollbox</v>
          </cell>
          <cell r="J2392" t="str">
            <v>included into the motor</v>
          </cell>
          <cell r="K2392" t="str">
            <v>C8705068-1-12</v>
          </cell>
          <cell r="L2392" t="str">
            <v>C8705068-1-12</v>
          </cell>
        </row>
        <row r="2393">
          <cell r="B2393" t="str">
            <v>YEC7504731Växelöra</v>
          </cell>
          <cell r="C2393" t="str">
            <v>YEC7504731</v>
          </cell>
          <cell r="D2393" t="str">
            <v>2018-2019</v>
          </cell>
          <cell r="E2393">
            <v>46</v>
          </cell>
          <cell r="F2393" t="str">
            <v>0460</v>
          </cell>
          <cell r="G2393" t="str">
            <v>D005</v>
          </cell>
          <cell r="H2393" t="str">
            <v>Gear hanger</v>
          </cell>
          <cell r="I2393" t="str">
            <v>Växelöra</v>
          </cell>
          <cell r="K2393" t="str">
            <v>C1350087</v>
          </cell>
          <cell r="L2393" t="str">
            <v>C1350087</v>
          </cell>
        </row>
        <row r="2394">
          <cell r="B2394" t="str">
            <v>YEC7504732RAM</v>
          </cell>
          <cell r="C2394" t="str">
            <v>YEC7504732</v>
          </cell>
          <cell r="D2394" t="str">
            <v>2019-2021</v>
          </cell>
          <cell r="E2394">
            <v>1</v>
          </cell>
          <cell r="F2394" t="str">
            <v>0010</v>
          </cell>
          <cell r="G2394" t="str">
            <v>A001</v>
          </cell>
          <cell r="H2394" t="str">
            <v>PAINTED FRAME</v>
          </cell>
          <cell r="I2394" t="str">
            <v>RAM</v>
          </cell>
          <cell r="J2394" t="str">
            <v>Crescent-dekal ovan matt lack</v>
          </cell>
          <cell r="K2394" t="str">
            <v>FRAME</v>
          </cell>
          <cell r="L2394" t="e">
            <v>#N/A</v>
          </cell>
        </row>
        <row r="2395">
          <cell r="B2395" t="str">
            <v>YEC7504732Framgaffel</v>
          </cell>
          <cell r="C2395" t="str">
            <v>YEC7504732</v>
          </cell>
          <cell r="D2395" t="str">
            <v>2019-2021</v>
          </cell>
          <cell r="E2395">
            <v>2</v>
          </cell>
          <cell r="F2395" t="str">
            <v>0020</v>
          </cell>
          <cell r="G2395" t="str">
            <v>A002</v>
          </cell>
          <cell r="H2395" t="str">
            <v>PAINTED FORK</v>
          </cell>
          <cell r="I2395" t="str">
            <v>Framgaffel</v>
          </cell>
          <cell r="J2395" t="str">
            <v>C1605638-240, 28" INTEGRATED CROWN ST/ALU DISC A-HEAD 160mm</v>
          </cell>
          <cell r="K2395" t="str">
            <v>C1605638-240</v>
          </cell>
          <cell r="L2395" t="e">
            <v>#N/A</v>
          </cell>
        </row>
        <row r="2396">
          <cell r="B2396" t="str">
            <v>YEC7504732Styrlager</v>
          </cell>
          <cell r="C2396" t="str">
            <v>YEC7504732</v>
          </cell>
          <cell r="D2396" t="str">
            <v>2019-2021</v>
          </cell>
          <cell r="E2396">
            <v>3</v>
          </cell>
          <cell r="F2396" t="str">
            <v>0030</v>
          </cell>
          <cell r="G2396" t="str">
            <v>B001</v>
          </cell>
          <cell r="H2396" t="str">
            <v>Head Set</v>
          </cell>
          <cell r="I2396" t="str">
            <v>Styrlager</v>
          </cell>
          <cell r="J2396" t="str">
            <v xml:space="preserve">C2105069 HST STbk 1"18 iA 9 44  TH-N10P w/o cap, + C2105280 Black w Crescent 1894 graphic </v>
          </cell>
          <cell r="K2396" t="str">
            <v>C2105069</v>
          </cell>
          <cell r="L2396" t="str">
            <v>C2100160</v>
          </cell>
        </row>
        <row r="2397">
          <cell r="B2397" t="str">
            <v xml:space="preserve">YEC7504732Styrstam </v>
          </cell>
          <cell r="C2397" t="str">
            <v>YEC7504732</v>
          </cell>
          <cell r="D2397" t="str">
            <v>2019-2021</v>
          </cell>
          <cell r="E2397">
            <v>4</v>
          </cell>
          <cell r="F2397" t="str">
            <v>0040</v>
          </cell>
          <cell r="G2397" t="str">
            <v>B002</v>
          </cell>
          <cell r="H2397" t="str">
            <v>Handlebar Stem</v>
          </cell>
          <cell r="I2397" t="str">
            <v xml:space="preserve">Styrstam </v>
          </cell>
          <cell r="J2397" t="str">
            <v>C2205475-105 AHEAD adjust HL TDS-C268-8 FOV SBED, W/O LOGO</v>
          </cell>
          <cell r="K2397" t="str">
            <v>C2205475-105</v>
          </cell>
          <cell r="L2397" t="str">
            <v>C2200261-105</v>
          </cell>
        </row>
        <row r="2398">
          <cell r="B2398" t="str">
            <v>YEC7504732Styre</v>
          </cell>
          <cell r="C2398" t="str">
            <v>YEC7504732</v>
          </cell>
          <cell r="D2398" t="str">
            <v>2019-2021</v>
          </cell>
          <cell r="E2398">
            <v>5</v>
          </cell>
          <cell r="F2398" t="str">
            <v>0050</v>
          </cell>
          <cell r="G2398" t="str">
            <v>B003</v>
          </cell>
          <cell r="H2398" t="str">
            <v>Handelbar</v>
          </cell>
          <cell r="I2398" t="str">
            <v>Styre</v>
          </cell>
          <cell r="J2398" t="str">
            <v>C2305990 HB-RB11 Rise bar 15mm Shiny anodized Black 6061 PG, TEC LOGO 640mm</v>
          </cell>
          <cell r="K2398" t="str">
            <v>C2305990</v>
          </cell>
          <cell r="L2398" t="str">
            <v>C2300249</v>
          </cell>
        </row>
        <row r="2399">
          <cell r="B2399" t="str">
            <v>YEC7504732Bromsgrepp H</v>
          </cell>
          <cell r="C2399" t="str">
            <v>YEC7504732</v>
          </cell>
          <cell r="D2399" t="str">
            <v>2019-2021</v>
          </cell>
          <cell r="E2399">
            <v>6</v>
          </cell>
          <cell r="F2399" t="str">
            <v>0060</v>
          </cell>
          <cell r="G2399" t="str">
            <v>C002</v>
          </cell>
          <cell r="H2399" t="str">
            <v>Brake Lever R</v>
          </cell>
          <cell r="I2399" t="str">
            <v>Bromsgrepp H</v>
          </cell>
          <cell r="K2399" t="str">
            <v>Shimano</v>
          </cell>
          <cell r="L2399" t="str">
            <v>Kontakta SHIMANO</v>
          </cell>
        </row>
        <row r="2400">
          <cell r="B2400" t="str">
            <v>YEC7504732Bromsgrepp V</v>
          </cell>
          <cell r="C2400" t="str">
            <v>YEC7504732</v>
          </cell>
          <cell r="D2400" t="str">
            <v>2019-2021</v>
          </cell>
          <cell r="E2400">
            <v>7</v>
          </cell>
          <cell r="F2400" t="str">
            <v>0070</v>
          </cell>
          <cell r="G2400" t="str">
            <v>C001</v>
          </cell>
          <cell r="H2400" t="str">
            <v>Brake Lever L</v>
          </cell>
          <cell r="I2400" t="str">
            <v>Bromsgrepp V</v>
          </cell>
          <cell r="K2400" t="str">
            <v>Shimano</v>
          </cell>
          <cell r="L2400" t="str">
            <v>Kontakta SHIMANO</v>
          </cell>
        </row>
        <row r="2401">
          <cell r="B2401" t="str">
            <v>YEC7504732Växelreglage H</v>
          </cell>
          <cell r="C2401" t="str">
            <v>YEC7504732</v>
          </cell>
          <cell r="D2401" t="str">
            <v>2019-2021</v>
          </cell>
          <cell r="E2401">
            <v>8</v>
          </cell>
          <cell r="F2401" t="str">
            <v>0080</v>
          </cell>
          <cell r="G2401" t="str">
            <v>D002</v>
          </cell>
          <cell r="H2401" t="str">
            <v>Shift Lever R</v>
          </cell>
          <cell r="I2401" t="str">
            <v>Växelreglage H</v>
          </cell>
          <cell r="J2401" t="str">
            <v xml:space="preserve">KSLM6000RA, SHIFT LEVER, SL-M6000-R,  DEORE, RIGHT, REAR 10-SPEED RAPIDFIRE PLUS 2050MM W/OGD, BULK, JPY 979
</v>
          </cell>
          <cell r="K2401" t="str">
            <v>KSLM6000RA</v>
          </cell>
          <cell r="L2401" t="str">
            <v>Kontakta SHIMANO</v>
          </cell>
        </row>
        <row r="2402">
          <cell r="B2402" t="str">
            <v>YEC7504732Växelreglage V</v>
          </cell>
          <cell r="C2402" t="str">
            <v>YEC7504732</v>
          </cell>
          <cell r="D2402" t="str">
            <v>2019-2021</v>
          </cell>
          <cell r="E2402">
            <v>9</v>
          </cell>
          <cell r="F2402" t="str">
            <v>0090</v>
          </cell>
          <cell r="G2402" t="str">
            <v>D001</v>
          </cell>
          <cell r="H2402" t="str">
            <v>Shift Lever L</v>
          </cell>
          <cell r="I2402" t="str">
            <v>Växelreglage V</v>
          </cell>
          <cell r="L2402" t="e">
            <v>#N/A</v>
          </cell>
        </row>
        <row r="2403">
          <cell r="B2403" t="str">
            <v>YEC7504732Handtag par</v>
          </cell>
          <cell r="C2403" t="str">
            <v>YEC7504732</v>
          </cell>
          <cell r="D2403" t="str">
            <v>2019-2021</v>
          </cell>
          <cell r="E2403">
            <v>10</v>
          </cell>
          <cell r="F2403" t="str">
            <v>0100</v>
          </cell>
          <cell r="G2403" t="str">
            <v>B004</v>
          </cell>
          <cell r="H2403" t="str">
            <v>Grip R</v>
          </cell>
          <cell r="I2403" t="str">
            <v>Handtag par</v>
          </cell>
          <cell r="J2403" t="str">
            <v>C2505677 GRP 130/130 BK/BK PAIR VELO VLG-1777D2</v>
          </cell>
          <cell r="K2403" t="str">
            <v>C2505677</v>
          </cell>
          <cell r="L2403" t="str">
            <v>C2500164</v>
          </cell>
        </row>
        <row r="2404">
          <cell r="B2404" t="str">
            <v>YEC7504732Frambroms</v>
          </cell>
          <cell r="C2404" t="str">
            <v>YEC7504732</v>
          </cell>
          <cell r="D2404" t="str">
            <v>2019-2021</v>
          </cell>
          <cell r="E2404">
            <v>11</v>
          </cell>
          <cell r="F2404" t="str">
            <v>0110</v>
          </cell>
          <cell r="G2404" t="str">
            <v>C003</v>
          </cell>
          <cell r="H2404" t="str">
            <v xml:space="preserve">Brake front </v>
          </cell>
          <cell r="I2404" t="str">
            <v>Frambroms</v>
          </cell>
          <cell r="J2404" t="str">
            <v>AMT201KLFPRX070 DISC BRAKE ASSEMBLED SET, BL-MT201(L), BR-MT200(F), BLACK, W/O ADAPTER, RESIN PAD(W/O FIN),700MM HOSE(SM-BH59-SS BLACK), BULK, 9,02 USD</v>
          </cell>
          <cell r="K2404" t="str">
            <v>AMT201KLFPRX070</v>
          </cell>
          <cell r="L2404" t="str">
            <v>Kontakta SHIMANO</v>
          </cell>
        </row>
        <row r="2405">
          <cell r="B2405" t="str">
            <v>YEC7504732Bakbroms</v>
          </cell>
          <cell r="C2405" t="str">
            <v>YEC7504732</v>
          </cell>
          <cell r="D2405" t="str">
            <v>2019-2021</v>
          </cell>
          <cell r="E2405">
            <v>12</v>
          </cell>
          <cell r="F2405" t="str">
            <v>0120</v>
          </cell>
          <cell r="G2405" t="str">
            <v>C004</v>
          </cell>
          <cell r="H2405" t="str">
            <v>Brake rear</v>
          </cell>
          <cell r="I2405" t="str">
            <v>Bakbroms</v>
          </cell>
          <cell r="J2405" t="str">
            <v>AMT201JRRXRX145 DISC BRAKE ASSEMBLED SET/J-kit, BL-MT201(R), BR-MT200(R), BLACK, W/O ADAPTER, RESIN PAD(W/O FIN), 1450MM HOSE(SM-BH59-SS BLACK), BULK, 10,79 USD</v>
          </cell>
          <cell r="K2405" t="str">
            <v>AMT201JRRXRX145</v>
          </cell>
          <cell r="L2405" t="str">
            <v>Kontakta SHIMANO</v>
          </cell>
        </row>
        <row r="2406">
          <cell r="B2406" t="str">
            <v>YEC7504732Vevlager</v>
          </cell>
          <cell r="C2406" t="str">
            <v>YEC7504732</v>
          </cell>
          <cell r="D2406" t="str">
            <v>2019-2021</v>
          </cell>
          <cell r="E2406">
            <v>13</v>
          </cell>
          <cell r="F2406" t="str">
            <v>0130</v>
          </cell>
          <cell r="G2406" t="str">
            <v>E001</v>
          </cell>
          <cell r="H2406" t="str">
            <v xml:space="preserve">BB-set </v>
          </cell>
          <cell r="I2406" t="str">
            <v>Vevlager</v>
          </cell>
          <cell r="K2406" t="str">
            <v>INGÅR I MOTORN</v>
          </cell>
          <cell r="L2406" t="str">
            <v>Ingår i motorn</v>
          </cell>
        </row>
        <row r="2407">
          <cell r="B2407" t="str">
            <v>YEC7504732Vevparti</v>
          </cell>
          <cell r="C2407" t="str">
            <v>YEC7504732</v>
          </cell>
          <cell r="D2407" t="str">
            <v>2019-2021</v>
          </cell>
          <cell r="E2407">
            <v>14</v>
          </cell>
          <cell r="F2407" t="str">
            <v>0140</v>
          </cell>
          <cell r="G2407" t="str">
            <v>E002</v>
          </cell>
          <cell r="H2407" t="str">
            <v>Front Chainwheel</v>
          </cell>
          <cell r="I2407" t="str">
            <v>Vevparti</v>
          </cell>
          <cell r="K2407" t="str">
            <v>C3305776-EG</v>
          </cell>
          <cell r="L2407" t="str">
            <v>C3305776-EG</v>
          </cell>
        </row>
        <row r="2408">
          <cell r="B2408" t="str">
            <v>YEC7504732Kedjeskydd</v>
          </cell>
          <cell r="C2408" t="str">
            <v>YEC7504732</v>
          </cell>
          <cell r="D2408" t="str">
            <v>2019-2021</v>
          </cell>
          <cell r="E2408">
            <v>15</v>
          </cell>
          <cell r="F2408" t="str">
            <v>0150</v>
          </cell>
          <cell r="G2408" t="str">
            <v>H001</v>
          </cell>
          <cell r="H2408" t="str">
            <v>Chain guard</v>
          </cell>
          <cell r="I2408" t="str">
            <v>Kedjeskydd</v>
          </cell>
          <cell r="J2408" t="str">
            <v>C8305639 SKS Chainblade, C8305640 rear fixation</v>
          </cell>
          <cell r="K2408" t="str">
            <v>C8305639</v>
          </cell>
          <cell r="L2408" t="str">
            <v>C8305639</v>
          </cell>
        </row>
        <row r="2409">
          <cell r="B2409" t="str">
            <v>YEC7504732Kedjeskyddsfäste</v>
          </cell>
          <cell r="C2409" t="str">
            <v>YEC7504732</v>
          </cell>
          <cell r="D2409" t="str">
            <v>2019-2021</v>
          </cell>
          <cell r="E2409">
            <v>16</v>
          </cell>
          <cell r="F2409" t="str">
            <v>0160</v>
          </cell>
          <cell r="G2409" t="str">
            <v>H002</v>
          </cell>
          <cell r="H2409" t="str">
            <v>Chain guard bracket</v>
          </cell>
          <cell r="I2409" t="str">
            <v>Kedjeskyddsfäste</v>
          </cell>
          <cell r="J2409" t="str">
            <v>bracket for MAX included in C8305639</v>
          </cell>
          <cell r="K2409" t="str">
            <v>Ingår i kedjeskyddet</v>
          </cell>
          <cell r="L2409" t="str">
            <v>Ingår i kedjeskyddet</v>
          </cell>
        </row>
        <row r="2410">
          <cell r="B2410" t="str">
            <v>YEC7504732Framväxel</v>
          </cell>
          <cell r="C2410" t="str">
            <v>YEC7504732</v>
          </cell>
          <cell r="D2410" t="str">
            <v>2019-2021</v>
          </cell>
          <cell r="E2410">
            <v>17</v>
          </cell>
          <cell r="F2410" t="str">
            <v>0170</v>
          </cell>
          <cell r="G2410" t="str">
            <v>D003</v>
          </cell>
          <cell r="H2410" t="str">
            <v>Front Derailleur</v>
          </cell>
          <cell r="I2410" t="str">
            <v>Framväxel</v>
          </cell>
          <cell r="J2410" t="str">
            <v>w/o</v>
          </cell>
          <cell r="K2410" t="str">
            <v>EMPTY</v>
          </cell>
          <cell r="L2410" t="e">
            <v>#N/A</v>
          </cell>
        </row>
        <row r="2411">
          <cell r="B2411" t="str">
            <v>YEC7504732Bakväxel</v>
          </cell>
          <cell r="C2411" t="str">
            <v>YEC7504732</v>
          </cell>
          <cell r="D2411" t="str">
            <v>2019-2021</v>
          </cell>
          <cell r="E2411">
            <v>18</v>
          </cell>
          <cell r="F2411" t="str">
            <v>0180</v>
          </cell>
          <cell r="G2411" t="str">
            <v>D004</v>
          </cell>
          <cell r="H2411" t="str">
            <v>Rear Derailleur</v>
          </cell>
          <cell r="I2411" t="str">
            <v>Bakväxel</v>
          </cell>
          <cell r="J2411" t="str">
            <v xml:space="preserve">KRDM6000SGS DEORE, 10SPEED, SHADOW PLUS </v>
          </cell>
          <cell r="K2411" t="str">
            <v>KRDM6000SGS</v>
          </cell>
          <cell r="L2411" t="str">
            <v>Kontakta SHIMANO</v>
          </cell>
        </row>
        <row r="2412">
          <cell r="B2412" t="str">
            <v>YEC7504732Kedja</v>
          </cell>
          <cell r="C2412" t="str">
            <v>YEC7504732</v>
          </cell>
          <cell r="D2412" t="str">
            <v>2019-2021</v>
          </cell>
          <cell r="E2412">
            <v>19</v>
          </cell>
          <cell r="F2412" t="str">
            <v>0190</v>
          </cell>
          <cell r="G2412" t="str">
            <v>E003</v>
          </cell>
          <cell r="H2412" t="str">
            <v xml:space="preserve">Chain </v>
          </cell>
          <cell r="I2412" t="str">
            <v>Kedja</v>
          </cell>
          <cell r="J2412" t="str">
            <v>KCNE609010116, BICYCLE CHAIN FOR E-BIKE, REAR 10 SPD / FRONT SINGLE,              114 LINKS, W/END PIN</v>
          </cell>
          <cell r="K2412" t="str">
            <v>KCNE609010116</v>
          </cell>
          <cell r="L2412" t="str">
            <v>Kontakta SHIMANO</v>
          </cell>
        </row>
        <row r="2413">
          <cell r="B2413" t="str">
            <v>YEC7504732Kassett</v>
          </cell>
          <cell r="C2413" t="str">
            <v>YEC7504732</v>
          </cell>
          <cell r="D2413" t="str">
            <v>2019-2021</v>
          </cell>
          <cell r="E2413">
            <v>20</v>
          </cell>
          <cell r="F2413" t="str">
            <v>0200</v>
          </cell>
          <cell r="G2413" t="str">
            <v>E004</v>
          </cell>
          <cell r="H2413" t="str">
            <v>Cassette Sprocket</v>
          </cell>
          <cell r="I2413" t="str">
            <v>Kassett</v>
          </cell>
          <cell r="J2413" t="str">
            <v xml:space="preserve">KCSHG5010136 CS-HG50-10S 11-36T </v>
          </cell>
          <cell r="K2413" t="str">
            <v>KCSHG5010136</v>
          </cell>
          <cell r="L2413" t="str">
            <v>Kontakta SHIMANO</v>
          </cell>
        </row>
        <row r="2414">
          <cell r="B2414" t="str">
            <v>YEC7504732Framhjul</v>
          </cell>
          <cell r="C2414" t="str">
            <v>YEC7504732</v>
          </cell>
          <cell r="D2414" t="str">
            <v>2019-2021</v>
          </cell>
          <cell r="E2414">
            <v>21</v>
          </cell>
          <cell r="F2414" t="str">
            <v>0210</v>
          </cell>
          <cell r="G2414" t="str">
            <v>F001</v>
          </cell>
          <cell r="H2414" t="str">
            <v>Front hub</v>
          </cell>
          <cell r="I2414" t="str">
            <v>Framhjul</v>
          </cell>
          <cell r="J2414" t="str">
            <v>C4305191 FRONT HUB, CL-1420  36H OLD:100MM AXEL:108MM  QR:133MM, FOR CENTER LOCK DISC BRAKE,   W/O ROTOR MOUNT COVER, BLACK, BULK</v>
          </cell>
          <cell r="K2414" t="str">
            <v>C4305191</v>
          </cell>
          <cell r="L2414" t="str">
            <v>C4100337</v>
          </cell>
        </row>
        <row r="2415">
          <cell r="B2415" t="str">
            <v>YEC7504732Bakhjul</v>
          </cell>
          <cell r="C2415" t="str">
            <v>YEC7504732</v>
          </cell>
          <cell r="D2415" t="str">
            <v>2019-2021</v>
          </cell>
          <cell r="E2415">
            <v>22</v>
          </cell>
          <cell r="F2415" t="str">
            <v>0220</v>
          </cell>
          <cell r="G2415" t="str">
            <v>F002</v>
          </cell>
          <cell r="H2415" t="str">
            <v>Rear hub</v>
          </cell>
          <cell r="I2415" t="str">
            <v>Bakhjul</v>
          </cell>
          <cell r="J2415" t="str">
            <v>C4405342 FREEHUB, CL-1422 36H 8/9/10-SPEED OLD:135MM AXLE:146MM      QR:170MM, FOR CENTER LOCK DISC BRAKE    W/O ROTOR MOUNT COVER, BLACK, BULK</v>
          </cell>
          <cell r="K2415" t="str">
            <v>C4405342</v>
          </cell>
          <cell r="L2415" t="str">
            <v>C4200298</v>
          </cell>
        </row>
        <row r="2416">
          <cell r="B2416" t="str">
            <v>YEC7504732Däck</v>
          </cell>
          <cell r="C2416" t="str">
            <v>YEC7504732</v>
          </cell>
          <cell r="D2416" t="str">
            <v>2019-2021</v>
          </cell>
          <cell r="E2416">
            <v>23</v>
          </cell>
          <cell r="F2416" t="str">
            <v>0230</v>
          </cell>
          <cell r="G2416" t="str">
            <v>F003</v>
          </cell>
          <cell r="H2416" t="str">
            <v>Tire</v>
          </cell>
          <cell r="I2416" t="str">
            <v>Däck</v>
          </cell>
          <cell r="J2416" t="str">
            <v>C4906454 700X37C Duramax XNR E-bike TYR PERGO E H-480 (AP: 40x40 nylon/canvas)</v>
          </cell>
          <cell r="K2416" t="str">
            <v>C4906454</v>
          </cell>
          <cell r="L2416" t="str">
            <v>C4901462</v>
          </cell>
        </row>
        <row r="2417">
          <cell r="B2417" t="str">
            <v>YEC7504732Skärmar set</v>
          </cell>
          <cell r="C2417" t="str">
            <v>YEC7504732</v>
          </cell>
          <cell r="D2417" t="str">
            <v>2019-2021</v>
          </cell>
          <cell r="E2417">
            <v>24</v>
          </cell>
          <cell r="F2417" t="str">
            <v>0240</v>
          </cell>
          <cell r="G2417" t="str">
            <v>H003</v>
          </cell>
          <cell r="H2417" t="str">
            <v xml:space="preserve">Mudguard front   </v>
          </cell>
          <cell r="I2417" t="str">
            <v>Skärmar set</v>
          </cell>
          <cell r="J2417" t="str">
            <v>C8256188-BK FRONT SKS black 670mm</v>
          </cell>
          <cell r="K2417" t="str">
            <v>C8256188-BK</v>
          </cell>
          <cell r="L2417" t="str">
            <v>C8256125-BK / C8255845-BK</v>
          </cell>
        </row>
        <row r="2418">
          <cell r="B2418" t="str">
            <v>YEC7504732Pakethållare</v>
          </cell>
          <cell r="C2418" t="str">
            <v>YEC7504732</v>
          </cell>
          <cell r="D2418" t="str">
            <v>2019-2021</v>
          </cell>
          <cell r="E2418">
            <v>25</v>
          </cell>
          <cell r="F2418" t="str">
            <v>0250</v>
          </cell>
          <cell r="G2418" t="str">
            <v>H004</v>
          </cell>
          <cell r="H2418" t="str">
            <v>Carrier</v>
          </cell>
          <cell r="I2418" t="str">
            <v>Pakethållare</v>
          </cell>
          <cell r="J2418" t="str">
            <v xml:space="preserve">C8205747-BK Sport adj black w/bag support AVS </v>
          </cell>
          <cell r="K2418" t="str">
            <v>C8205747-BK</v>
          </cell>
          <cell r="L2418" t="str">
            <v>C8200052</v>
          </cell>
        </row>
        <row r="2419">
          <cell r="B2419" t="str">
            <v>YEC7504732Sadel</v>
          </cell>
          <cell r="C2419" t="str">
            <v>YEC7504732</v>
          </cell>
          <cell r="D2419" t="str">
            <v>2019-2021</v>
          </cell>
          <cell r="E2419">
            <v>26</v>
          </cell>
          <cell r="F2419" t="str">
            <v>0260</v>
          </cell>
          <cell r="G2419" t="str">
            <v>G001</v>
          </cell>
          <cell r="H2419" t="str">
            <v>Saddle</v>
          </cell>
          <cell r="I2419" t="str">
            <v>Sadel</v>
          </cell>
          <cell r="J2419" t="str">
            <v xml:space="preserve">C7106260 Velo VL-6470 D2 BLACK , black steel rail, UNISEX </v>
          </cell>
          <cell r="K2419" t="str">
            <v>C7106260</v>
          </cell>
          <cell r="L2419" t="str">
            <v>C7100524</v>
          </cell>
        </row>
        <row r="2420">
          <cell r="B2420" t="str">
            <v>YEC7504732Sadelstolpe</v>
          </cell>
          <cell r="C2420" t="str">
            <v>YEC7504732</v>
          </cell>
          <cell r="D2420" t="str">
            <v>2019-2021</v>
          </cell>
          <cell r="E2420">
            <v>27</v>
          </cell>
          <cell r="F2420" t="str">
            <v>0270</v>
          </cell>
          <cell r="G2420" t="str">
            <v>G002</v>
          </cell>
          <cell r="H2420" t="str">
            <v>Seatpost</v>
          </cell>
          <cell r="I2420" t="str">
            <v>Sadelstolpe</v>
          </cell>
          <cell r="J2420" t="str">
            <v>C7205559 SP-620 27,2x350MM ALLOY ANODIZED BLACK w OBVIOUS LOGO</v>
          </cell>
          <cell r="K2420" t="str">
            <v>C7205559</v>
          </cell>
          <cell r="L2420" t="str">
            <v>C7200327-272</v>
          </cell>
        </row>
        <row r="2421">
          <cell r="B2421" t="str">
            <v>YEC7504732Sadelrörsklämma</v>
          </cell>
          <cell r="C2421" t="str">
            <v>YEC7504732</v>
          </cell>
          <cell r="D2421" t="str">
            <v>2019-2021</v>
          </cell>
          <cell r="E2421">
            <v>28</v>
          </cell>
          <cell r="F2421" t="str">
            <v>0280</v>
          </cell>
          <cell r="G2421" t="str">
            <v>G003</v>
          </cell>
          <cell r="H2421" t="str">
            <v>Seat Clamp</v>
          </cell>
          <cell r="I2421" t="str">
            <v>Sadelrörsklämma</v>
          </cell>
          <cell r="J2421" t="str">
            <v>C7305002 L/C 31.8 MX27 shiny black</v>
          </cell>
          <cell r="K2421" t="str">
            <v>C7305002</v>
          </cell>
          <cell r="L2421" t="str">
            <v>C7300027-318</v>
          </cell>
        </row>
        <row r="2422">
          <cell r="B2422" t="str">
            <v>YEC7504732Framlampa</v>
          </cell>
          <cell r="C2422" t="str">
            <v>YEC7504732</v>
          </cell>
          <cell r="D2422" t="str">
            <v>2019-2021</v>
          </cell>
          <cell r="E2422">
            <v>29</v>
          </cell>
          <cell r="F2422" t="str">
            <v>0290</v>
          </cell>
          <cell r="G2422" t="str">
            <v>H005</v>
          </cell>
          <cell r="H2422" t="str">
            <v>Front light</v>
          </cell>
          <cell r="I2422" t="str">
            <v>Framlampa</v>
          </cell>
          <cell r="J2422" t="str">
            <v xml:space="preserve">C8015301 FL-14 MR4 LED headlamp 6V, w bracket, 650mm cable with conector for Bafang , 3mm cable  </v>
          </cell>
          <cell r="K2422" t="str">
            <v>C8015301</v>
          </cell>
          <cell r="L2422" t="str">
            <v>C8015301</v>
          </cell>
        </row>
        <row r="2423">
          <cell r="B2423" t="str">
            <v>YEC7504732Baklampa</v>
          </cell>
          <cell r="C2423" t="str">
            <v>YEC7504732</v>
          </cell>
          <cell r="D2423" t="str">
            <v>2019-2021</v>
          </cell>
          <cell r="E2423">
            <v>30</v>
          </cell>
          <cell r="F2423" t="str">
            <v>0300</v>
          </cell>
          <cell r="G2423" t="str">
            <v>H006</v>
          </cell>
          <cell r="H2423" t="str">
            <v>Light, Rear</v>
          </cell>
          <cell r="I2423" t="str">
            <v>Baklampa</v>
          </cell>
          <cell r="J2423" t="str">
            <v>C8015205 Buchel E-Bike 6V cc50 (EVI approved) w brakelight.</v>
          </cell>
          <cell r="K2423" t="str">
            <v>C8015205</v>
          </cell>
          <cell r="L2423" t="str">
            <v>BSP?</v>
          </cell>
        </row>
        <row r="2424">
          <cell r="B2424" t="str">
            <v>YEC7504732Låssats</v>
          </cell>
          <cell r="C2424" t="str">
            <v>YEC7504732</v>
          </cell>
          <cell r="D2424" t="str">
            <v>2019-2021</v>
          </cell>
          <cell r="E2424">
            <v>31</v>
          </cell>
          <cell r="F2424" t="str">
            <v>0310</v>
          </cell>
          <cell r="G2424" t="str">
            <v>H007</v>
          </cell>
          <cell r="H2424" t="str">
            <v>Lock</v>
          </cell>
          <cell r="I2424" t="str">
            <v>Låssats</v>
          </cell>
          <cell r="J2424" t="str">
            <v>C8405077 AXA SOLID PLUS XL BLACK, compatible with DT12 removable key</v>
          </cell>
          <cell r="K2424" t="str">
            <v>C8405077</v>
          </cell>
          <cell r="L2424" t="str">
            <v>C8405125</v>
          </cell>
        </row>
        <row r="2425">
          <cell r="B2425" t="str">
            <v>YEC7504732Stöd</v>
          </cell>
          <cell r="C2425" t="str">
            <v>YEC7504732</v>
          </cell>
          <cell r="D2425" t="str">
            <v>2019-2021</v>
          </cell>
          <cell r="E2425">
            <v>32</v>
          </cell>
          <cell r="F2425" t="str">
            <v>0320</v>
          </cell>
          <cell r="G2425" t="str">
            <v>H008</v>
          </cell>
          <cell r="H2425" t="str">
            <v>Kick stand</v>
          </cell>
          <cell r="I2425" t="str">
            <v>Stöd</v>
          </cell>
          <cell r="J2425" t="str">
            <v xml:space="preserve">C8105214 Atran Stylo adjustable all black </v>
          </cell>
          <cell r="K2425" t="str">
            <v>C8105214</v>
          </cell>
          <cell r="L2425" t="str">
            <v>C8100036</v>
          </cell>
        </row>
        <row r="2426">
          <cell r="B2426" t="str">
            <v>YEC7504732Korg</v>
          </cell>
          <cell r="C2426" t="str">
            <v>YEC7504732</v>
          </cell>
          <cell r="D2426" t="str">
            <v>2019-2021</v>
          </cell>
          <cell r="E2426">
            <v>33</v>
          </cell>
          <cell r="F2426" t="str">
            <v>0330</v>
          </cell>
          <cell r="G2426" t="str">
            <v>H009</v>
          </cell>
          <cell r="H2426" t="str">
            <v>Basket / Fr carrier</v>
          </cell>
          <cell r="I2426" t="str">
            <v>Korg</v>
          </cell>
          <cell r="K2426" t="str">
            <v>EMPTY</v>
          </cell>
          <cell r="L2426" t="e">
            <v>#N/A</v>
          </cell>
        </row>
        <row r="2427">
          <cell r="B2427" t="str">
            <v>YEC7504732Pedaler</v>
          </cell>
          <cell r="C2427" t="str">
            <v>YEC7504732</v>
          </cell>
          <cell r="D2427" t="str">
            <v>2019-2021</v>
          </cell>
          <cell r="E2427">
            <v>34</v>
          </cell>
          <cell r="F2427" t="str">
            <v>0340</v>
          </cell>
          <cell r="G2427" t="str">
            <v>E005</v>
          </cell>
          <cell r="H2427" t="str">
            <v xml:space="preserve">Pedal </v>
          </cell>
          <cell r="I2427" t="str">
            <v>Pedaler</v>
          </cell>
          <cell r="J2427" t="str">
            <v>C3505222 PDS PLbk SD  916 VP-821</v>
          </cell>
          <cell r="K2427" t="str">
            <v>C3505222</v>
          </cell>
          <cell r="L2427" t="str">
            <v>C3500059</v>
          </cell>
        </row>
        <row r="2428">
          <cell r="B2428" t="str">
            <v>YEC7504732Motor</v>
          </cell>
          <cell r="C2428" t="str">
            <v>YEC7504732</v>
          </cell>
          <cell r="D2428" t="str">
            <v>2019-2021</v>
          </cell>
          <cell r="E2428">
            <v>35</v>
          </cell>
          <cell r="F2428" t="str">
            <v>0350</v>
          </cell>
          <cell r="G2428" t="str">
            <v>J001</v>
          </cell>
          <cell r="H2428" t="str">
            <v>DRIVE UNIT:</v>
          </cell>
          <cell r="I2428" t="str">
            <v>Motor</v>
          </cell>
          <cell r="J2428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428" t="str">
            <v>C8705068-1-01BC</v>
          </cell>
          <cell r="L2428" t="str">
            <v>C8705068-1-01BC</v>
          </cell>
        </row>
        <row r="2429">
          <cell r="B2429" t="str">
            <v>YEC7504732Display</v>
          </cell>
          <cell r="C2429" t="str">
            <v>YEC7504732</v>
          </cell>
          <cell r="D2429" t="str">
            <v>2019-2021</v>
          </cell>
          <cell r="E2429">
            <v>36</v>
          </cell>
          <cell r="F2429" t="str">
            <v>0360</v>
          </cell>
          <cell r="G2429" t="str">
            <v>J004</v>
          </cell>
          <cell r="H2429" t="str">
            <v>DISPLAY:</v>
          </cell>
          <cell r="I2429" t="str">
            <v>Display</v>
          </cell>
          <cell r="J2429" t="str">
            <v>C8705068-1-35C Display TFT for BAFANG CanBus (plugnplay) 200/500mm Trekking for BAFANG</v>
          </cell>
          <cell r="K2429" t="str">
            <v>C8705068-1-35C</v>
          </cell>
          <cell r="L2429" t="str">
            <v>C8705068-1-35C</v>
          </cell>
        </row>
        <row r="2430">
          <cell r="B2430" t="str">
            <v>YEC7504732EB-Bus kabel</v>
          </cell>
          <cell r="C2430" t="str">
            <v>YEC7504732</v>
          </cell>
          <cell r="D2430" t="str">
            <v>2019-2021</v>
          </cell>
          <cell r="E2430">
            <v>37</v>
          </cell>
          <cell r="F2430" t="str">
            <v>0370</v>
          </cell>
          <cell r="G2430" t="str">
            <v>J005</v>
          </cell>
          <cell r="H2430" t="str">
            <v>EB-BUS CABLE:</v>
          </cell>
          <cell r="I2430" t="str">
            <v>EB-Bus kabel</v>
          </cell>
          <cell r="J2430" t="str">
            <v>C8705068-1-4-1C, 5PIN ( 1340mm ) CONNECT TO CONTROLLER, OTHER SIDE TO DISPLAY, LIGHTING SETS Canbus</v>
          </cell>
          <cell r="K2430" t="str">
            <v>C8705068-1-4-1C</v>
          </cell>
          <cell r="L2430" t="e">
            <v>#N/A</v>
          </cell>
        </row>
        <row r="2431">
          <cell r="B2431" t="str">
            <v>YEC7504732Motorkabel</v>
          </cell>
          <cell r="C2431" t="str">
            <v>YEC7504732</v>
          </cell>
          <cell r="D2431" t="str">
            <v>2019-2021</v>
          </cell>
          <cell r="E2431">
            <v>38</v>
          </cell>
          <cell r="F2431" t="str">
            <v>0380</v>
          </cell>
          <cell r="G2431" t="str">
            <v>J006</v>
          </cell>
          <cell r="H2431" t="str">
            <v>POWER CABLE:</v>
          </cell>
          <cell r="I2431" t="str">
            <v>Motorkabel</v>
          </cell>
          <cell r="K2431" t="str">
            <v>Ingår i batterihållaren</v>
          </cell>
          <cell r="L2431" t="str">
            <v>Ingår i batterihållaren</v>
          </cell>
        </row>
        <row r="2432">
          <cell r="B2432" t="str">
            <v>YEC7504732Kabel framlampa</v>
          </cell>
          <cell r="C2432" t="str">
            <v>YEC7504732</v>
          </cell>
          <cell r="D2432" t="str">
            <v>2019-2021</v>
          </cell>
          <cell r="E2432">
            <v>39</v>
          </cell>
          <cell r="F2432" t="str">
            <v>0390</v>
          </cell>
          <cell r="G2432" t="str">
            <v>J007</v>
          </cell>
          <cell r="H2432" t="str">
            <v>F. LIGHT CABLE:</v>
          </cell>
          <cell r="I2432" t="str">
            <v>Kabel framlampa</v>
          </cell>
          <cell r="J2432" t="str">
            <v>C8705068-1-04-6, FOR FRONT LIGHT : 1200mm</v>
          </cell>
          <cell r="K2432" t="str">
            <v>C8705068-1-04-6</v>
          </cell>
          <cell r="L2432" t="str">
            <v>C8705068-1-04-6</v>
          </cell>
        </row>
        <row r="2433">
          <cell r="B2433" t="str">
            <v>YEC7504732Kabel baklampa</v>
          </cell>
          <cell r="C2433" t="str">
            <v>YEC7504732</v>
          </cell>
          <cell r="D2433" t="str">
            <v>2019-2021</v>
          </cell>
          <cell r="E2433">
            <v>40</v>
          </cell>
          <cell r="F2433" t="str">
            <v>0400</v>
          </cell>
          <cell r="G2433" t="str">
            <v>J008</v>
          </cell>
          <cell r="H2433" t="str">
            <v>R. LIGHT CABLE:</v>
          </cell>
          <cell r="I2433" t="str">
            <v>Kabel baklampa</v>
          </cell>
          <cell r="J2433" t="str">
            <v xml:space="preserve">C8705068-1-04-8  -&gt; C8705068-1-0415 </v>
          </cell>
          <cell r="K2433" t="str">
            <v>C8705068-1-04-8</v>
          </cell>
          <cell r="L2433" t="str">
            <v>C8705068-1-04-8</v>
          </cell>
        </row>
        <row r="2434">
          <cell r="B2434" t="str">
            <v>YEC7504732Hastighetssensor</v>
          </cell>
          <cell r="C2434" t="str">
            <v>YEC7504732</v>
          </cell>
          <cell r="D2434" t="str">
            <v>2019-2021</v>
          </cell>
          <cell r="E2434">
            <v>41</v>
          </cell>
          <cell r="F2434" t="str">
            <v>0410</v>
          </cell>
          <cell r="G2434" t="str">
            <v>J009</v>
          </cell>
          <cell r="H2434" t="str">
            <v>SPEED SENSOR:</v>
          </cell>
          <cell r="I2434" t="str">
            <v>Hastighetssensor</v>
          </cell>
          <cell r="J2434" t="str">
            <v>C8705068-1-411C, DETECTING WHEEL RPM, CABLE LENGTH:70mm</v>
          </cell>
          <cell r="K2434" t="str">
            <v>C8705068-1-411C</v>
          </cell>
          <cell r="L2434" t="str">
            <v>C8705068-1-411C</v>
          </cell>
        </row>
        <row r="2435">
          <cell r="B2435" t="str">
            <v>YEC7504732Batteri</v>
          </cell>
          <cell r="C2435" t="str">
            <v>YEC7504732</v>
          </cell>
          <cell r="D2435" t="str">
            <v>2019-2021</v>
          </cell>
          <cell r="E2435">
            <v>42</v>
          </cell>
          <cell r="F2435" t="str">
            <v>0420</v>
          </cell>
          <cell r="G2435" t="str">
            <v>J002</v>
          </cell>
          <cell r="H2435" t="str">
            <v>BATTERY:</v>
          </cell>
          <cell r="I2435" t="str">
            <v>Batteri</v>
          </cell>
          <cell r="J2435" t="str">
            <v>C8705102-1-11C DT12 11,6Ah (CANBUS)</v>
          </cell>
          <cell r="K2435" t="str">
            <v>C8705102-1-11C</v>
          </cell>
          <cell r="L2435" t="str">
            <v>C8705102-1-11C</v>
          </cell>
        </row>
        <row r="2436">
          <cell r="B2436" t="str">
            <v>YEC7504732Batterihållare</v>
          </cell>
          <cell r="C2436" t="str">
            <v>YEC7504732</v>
          </cell>
          <cell r="D2436" t="str">
            <v>2019-2021</v>
          </cell>
          <cell r="E2436">
            <v>43</v>
          </cell>
          <cell r="F2436" t="str">
            <v>0430</v>
          </cell>
          <cell r="G2436" t="str">
            <v>J003</v>
          </cell>
          <cell r="H2436" t="str">
            <v>BATTERY HOLDER/Slider</v>
          </cell>
          <cell r="I2436" t="str">
            <v>Batterihållare</v>
          </cell>
          <cell r="J2436" t="str">
            <v>C8705129-2CA NEW DT12 400mmw cable for MAX, AXA</v>
          </cell>
          <cell r="K2436" t="str">
            <v>C8705129-2CA</v>
          </cell>
          <cell r="L2436" t="str">
            <v>C8705129-2CA</v>
          </cell>
        </row>
        <row r="2437">
          <cell r="B2437" t="str">
            <v>YEC7504732Batteriladdare</v>
          </cell>
          <cell r="C2437" t="str">
            <v>YEC7504732</v>
          </cell>
          <cell r="D2437" t="str">
            <v>2019-2021</v>
          </cell>
          <cell r="E2437">
            <v>44</v>
          </cell>
          <cell r="F2437" t="str">
            <v>0440</v>
          </cell>
          <cell r="G2437" t="str">
            <v>J010</v>
          </cell>
          <cell r="H2437" t="str">
            <v>CHARGER:</v>
          </cell>
          <cell r="I2437" t="str">
            <v>Batteriladdare</v>
          </cell>
          <cell r="J2437" t="str">
            <v xml:space="preserve">C8705086-02C T-Shape CanBus charger for DT12/Shimano </v>
          </cell>
          <cell r="K2437" t="str">
            <v>C8705086-02C</v>
          </cell>
          <cell r="L2437" t="str">
            <v>C8705086-02C</v>
          </cell>
        </row>
        <row r="2438">
          <cell r="B2438" t="str">
            <v>YEC7504732Kontrollbox</v>
          </cell>
          <cell r="C2438" t="str">
            <v>YEC7504732</v>
          </cell>
          <cell r="D2438" t="str">
            <v>2019-2021</v>
          </cell>
          <cell r="E2438">
            <v>45</v>
          </cell>
          <cell r="F2438" t="str">
            <v>0450</v>
          </cell>
          <cell r="G2438" t="str">
            <v>J011</v>
          </cell>
          <cell r="H2438" t="str">
            <v>Controller</v>
          </cell>
          <cell r="I2438" t="str">
            <v>Kontrollbox</v>
          </cell>
          <cell r="J2438" t="str">
            <v>included into the motor</v>
          </cell>
          <cell r="K2438" t="str">
            <v>C8705068-2-19</v>
          </cell>
          <cell r="L2438" t="str">
            <v>C8705068-2-19</v>
          </cell>
        </row>
        <row r="2439">
          <cell r="B2439" t="str">
            <v>YEC7504732Växelöra</v>
          </cell>
          <cell r="C2439" t="str">
            <v>YEC7504732</v>
          </cell>
          <cell r="D2439" t="str">
            <v>2019-2021</v>
          </cell>
          <cell r="E2439">
            <v>46</v>
          </cell>
          <cell r="F2439" t="str">
            <v>0460</v>
          </cell>
          <cell r="G2439" t="str">
            <v>D005</v>
          </cell>
          <cell r="H2439" t="str">
            <v>Gear hanger</v>
          </cell>
          <cell r="I2439" t="str">
            <v>Växelöra</v>
          </cell>
          <cell r="K2439" t="str">
            <v>C1350087</v>
          </cell>
          <cell r="L2439" t="str">
            <v>C1350087</v>
          </cell>
        </row>
        <row r="2440">
          <cell r="B2440" t="str">
            <v>YEC7505131RAM</v>
          </cell>
          <cell r="C2440" t="str">
            <v>YEC7505131</v>
          </cell>
          <cell r="D2440" t="str">
            <v>2018-2019</v>
          </cell>
          <cell r="E2440">
            <v>1</v>
          </cell>
          <cell r="F2440" t="str">
            <v>0010</v>
          </cell>
          <cell r="G2440" t="str">
            <v>A001</v>
          </cell>
          <cell r="H2440" t="str">
            <v>PAINTED FRAME</v>
          </cell>
          <cell r="I2440" t="str">
            <v>RAM</v>
          </cell>
          <cell r="J2440" t="str">
            <v>C7512-510-75031</v>
          </cell>
          <cell r="K2440" t="str">
            <v>C7512-510-75031</v>
          </cell>
          <cell r="L2440" t="e">
            <v>#N/A</v>
          </cell>
        </row>
        <row r="2441">
          <cell r="B2441" t="str">
            <v>YEC7505131Framgaffel</v>
          </cell>
          <cell r="C2441" t="str">
            <v>YEC7505131</v>
          </cell>
          <cell r="D2441" t="str">
            <v>2018-2019</v>
          </cell>
          <cell r="E2441">
            <v>2</v>
          </cell>
          <cell r="F2441" t="str">
            <v>0020</v>
          </cell>
          <cell r="G2441" t="str">
            <v>A002</v>
          </cell>
          <cell r="H2441" t="str">
            <v>PAINTED FORK</v>
          </cell>
          <cell r="I2441" t="str">
            <v>Framgaffel</v>
          </cell>
          <cell r="J2441" t="str">
            <v>C5440-240-75031</v>
          </cell>
          <cell r="K2441" t="str">
            <v>C5440-240-75031</v>
          </cell>
          <cell r="L2441" t="e">
            <v>#N/A</v>
          </cell>
        </row>
        <row r="2442">
          <cell r="B2442" t="str">
            <v>YEC7505131Styrlager</v>
          </cell>
          <cell r="C2442" t="str">
            <v>YEC7505131</v>
          </cell>
          <cell r="D2442" t="str">
            <v>2018-2019</v>
          </cell>
          <cell r="E2442">
            <v>3</v>
          </cell>
          <cell r="F2442" t="str">
            <v>0030</v>
          </cell>
          <cell r="G2442" t="str">
            <v>B001</v>
          </cell>
          <cell r="H2442" t="str">
            <v>Head Set</v>
          </cell>
          <cell r="I2442" t="str">
            <v>Styrlager</v>
          </cell>
          <cell r="J2442" t="str">
            <v xml:space="preserve">C2105069 HST STbk 1"18 iA 9 44  TH-N10P w/o cap, + C2105053 Black w/o graphic </v>
          </cell>
          <cell r="K2442" t="str">
            <v>C2105069</v>
          </cell>
          <cell r="L2442" t="str">
            <v>C2100160</v>
          </cell>
        </row>
        <row r="2443">
          <cell r="B2443" t="str">
            <v xml:space="preserve">YEC7505131Styrstam </v>
          </cell>
          <cell r="C2443" t="str">
            <v>YEC7505131</v>
          </cell>
          <cell r="D2443" t="str">
            <v>2018-2019</v>
          </cell>
          <cell r="E2443">
            <v>4</v>
          </cell>
          <cell r="F2443" t="str">
            <v>0040</v>
          </cell>
          <cell r="G2443" t="str">
            <v>B002</v>
          </cell>
          <cell r="H2443" t="str">
            <v>Handlebar Stem</v>
          </cell>
          <cell r="I2443" t="str">
            <v xml:space="preserve">Styrstam </v>
          </cell>
          <cell r="J2443" t="str">
            <v>Included in handlebar</v>
          </cell>
          <cell r="K2443" t="str">
            <v>C2205475-105</v>
          </cell>
          <cell r="L2443" t="str">
            <v>C2200261-105</v>
          </cell>
        </row>
        <row r="2444">
          <cell r="B2444" t="str">
            <v>YEC7505131Styre</v>
          </cell>
          <cell r="C2444" t="str">
            <v>YEC7505131</v>
          </cell>
          <cell r="D2444" t="str">
            <v>2018-2019</v>
          </cell>
          <cell r="E2444">
            <v>5</v>
          </cell>
          <cell r="F2444" t="str">
            <v>0050</v>
          </cell>
          <cell r="G2444" t="str">
            <v>B003</v>
          </cell>
          <cell r="H2444" t="str">
            <v>Handelbar</v>
          </cell>
          <cell r="I2444" t="str">
            <v>Styre</v>
          </cell>
          <cell r="J2444" t="str">
            <v xml:space="preserve">C8705068-1-26 New stem/handlebar/display </v>
          </cell>
          <cell r="K2444" t="str">
            <v>C2305990</v>
          </cell>
          <cell r="L2444" t="str">
            <v>C2300249</v>
          </cell>
        </row>
        <row r="2445">
          <cell r="B2445" t="str">
            <v>YEC7505131Bromsgrepp H</v>
          </cell>
          <cell r="C2445" t="str">
            <v>YEC7505131</v>
          </cell>
          <cell r="D2445" t="str">
            <v>2018-2019</v>
          </cell>
          <cell r="E2445">
            <v>6</v>
          </cell>
          <cell r="F2445" t="str">
            <v>0060</v>
          </cell>
          <cell r="G2445" t="str">
            <v>C002</v>
          </cell>
          <cell r="H2445" t="str">
            <v>Brake Lever R</v>
          </cell>
          <cell r="I2445" t="str">
            <v>Bromsgrepp H</v>
          </cell>
          <cell r="K2445" t="str">
            <v>Shimano</v>
          </cell>
          <cell r="L2445" t="str">
            <v>Kontakta SHIMANO</v>
          </cell>
        </row>
        <row r="2446">
          <cell r="B2446" t="str">
            <v>YEC7505131Bromsgrepp V</v>
          </cell>
          <cell r="C2446" t="str">
            <v>YEC7505131</v>
          </cell>
          <cell r="D2446" t="str">
            <v>2018-2019</v>
          </cell>
          <cell r="E2446">
            <v>7</v>
          </cell>
          <cell r="F2446" t="str">
            <v>0070</v>
          </cell>
          <cell r="G2446" t="str">
            <v>C001</v>
          </cell>
          <cell r="H2446" t="str">
            <v>Brake Lever L</v>
          </cell>
          <cell r="I2446" t="str">
            <v>Bromsgrepp V</v>
          </cell>
          <cell r="K2446" t="str">
            <v>Shimano</v>
          </cell>
          <cell r="L2446" t="str">
            <v>Kontakta SHIMANO</v>
          </cell>
        </row>
        <row r="2447">
          <cell r="B2447" t="str">
            <v>YEC7505131Växelreglage H</v>
          </cell>
          <cell r="C2447" t="str">
            <v>YEC7505131</v>
          </cell>
          <cell r="D2447" t="str">
            <v>2018-2019</v>
          </cell>
          <cell r="E2447">
            <v>8</v>
          </cell>
          <cell r="F2447" t="str">
            <v>0080</v>
          </cell>
          <cell r="G2447" t="str">
            <v>D002</v>
          </cell>
          <cell r="H2447" t="str">
            <v>Shift Lever R</v>
          </cell>
          <cell r="I2447" t="str">
            <v>Växelreglage H</v>
          </cell>
          <cell r="J2447" t="str">
            <v xml:space="preserve">KSLM6000RA
SHIFT LEVER, SL-M6000-R,  DEORE
RIGHT, REAR 10-SPEED RAPIDFIRE PLUS 2050MM W/OGD, BULK
JPY 979
</v>
          </cell>
          <cell r="K2447" t="str">
            <v>KSLM6000RA</v>
          </cell>
          <cell r="L2447" t="str">
            <v>Kontakta SHIMANO</v>
          </cell>
        </row>
        <row r="2448">
          <cell r="B2448" t="str">
            <v>YEC7505131Växelreglage V</v>
          </cell>
          <cell r="C2448" t="str">
            <v>YEC7505131</v>
          </cell>
          <cell r="D2448" t="str">
            <v>2018-2019</v>
          </cell>
          <cell r="E2448">
            <v>9</v>
          </cell>
          <cell r="F2448" t="str">
            <v>0090</v>
          </cell>
          <cell r="G2448" t="str">
            <v>D001</v>
          </cell>
          <cell r="H2448" t="str">
            <v>Shift Lever L</v>
          </cell>
          <cell r="I2448" t="str">
            <v>Växelreglage V</v>
          </cell>
          <cell r="L2448" t="e">
            <v>#N/A</v>
          </cell>
        </row>
        <row r="2449">
          <cell r="B2449" t="str">
            <v>YEC7505131Handtag par</v>
          </cell>
          <cell r="C2449" t="str">
            <v>YEC7505131</v>
          </cell>
          <cell r="D2449" t="str">
            <v>2018-2019</v>
          </cell>
          <cell r="E2449">
            <v>10</v>
          </cell>
          <cell r="F2449" t="str">
            <v>0100</v>
          </cell>
          <cell r="G2449" t="str">
            <v>B004</v>
          </cell>
          <cell r="H2449" t="str">
            <v>Grip R</v>
          </cell>
          <cell r="I2449" t="str">
            <v>Handtag par</v>
          </cell>
          <cell r="J2449" t="str">
            <v xml:space="preserve">C2505535 Herrmans CLIK R DD37  black 130mm  </v>
          </cell>
          <cell r="K2449" t="str">
            <v>C2505535</v>
          </cell>
          <cell r="L2449" t="str">
            <v>C2500188</v>
          </cell>
        </row>
        <row r="2450">
          <cell r="B2450" t="str">
            <v>YEC7505131Frambroms</v>
          </cell>
          <cell r="C2450" t="str">
            <v>YEC7505131</v>
          </cell>
          <cell r="D2450" t="str">
            <v>2018-2019</v>
          </cell>
          <cell r="E2450">
            <v>11</v>
          </cell>
          <cell r="F2450" t="str">
            <v>0110</v>
          </cell>
          <cell r="G2450" t="str">
            <v>C003</v>
          </cell>
          <cell r="H2450" t="str">
            <v xml:space="preserve">Brake front </v>
          </cell>
          <cell r="I2450" t="str">
            <v>Frambroms</v>
          </cell>
          <cell r="J2450" t="str">
            <v>AMT201JLFPRX070 DISC BRAKE ASSEMBLED SET/J-kit, BL-MT201(L), BR-MT200(F), BLACK, W/O ADAPTER, RESIN PAD(W/O FIN), 700MM HOSE(SM-BH59-SS BLACK), BULK, 10,04 USD</v>
          </cell>
          <cell r="K2450" t="str">
            <v>AMT201JLFPRX070</v>
          </cell>
          <cell r="L2450" t="str">
            <v>Kontakta SHIMANO</v>
          </cell>
        </row>
        <row r="2451">
          <cell r="B2451" t="str">
            <v>YEC7505131Bakbroms</v>
          </cell>
          <cell r="C2451" t="str">
            <v>YEC7505131</v>
          </cell>
          <cell r="D2451" t="str">
            <v>2018-2019</v>
          </cell>
          <cell r="E2451">
            <v>12</v>
          </cell>
          <cell r="F2451" t="str">
            <v>0120</v>
          </cell>
          <cell r="G2451" t="str">
            <v>C004</v>
          </cell>
          <cell r="H2451" t="str">
            <v>Brake rear</v>
          </cell>
          <cell r="I2451" t="str">
            <v>Bakbroms</v>
          </cell>
          <cell r="J2451" t="str">
            <v>AMT201JRRXRX145 DISC BRAKE ASSEMBLED SET/J-kit, BL-MT201(R), BR-MT200(R), BLACK, W/O ADAPTER, RESIN PAD(W/O FIN), 1450MM HOSE(SM-BH59-SS BLACK), BULK, 10,79 USD</v>
          </cell>
          <cell r="K2451" t="str">
            <v>AMT201JRRXRX145</v>
          </cell>
          <cell r="L2451" t="str">
            <v>Kontakta SHIMANO</v>
          </cell>
        </row>
        <row r="2452">
          <cell r="B2452" t="str">
            <v>YEC7505131Vevlager</v>
          </cell>
          <cell r="C2452" t="str">
            <v>YEC7505131</v>
          </cell>
          <cell r="D2452" t="str">
            <v>2018-2019</v>
          </cell>
          <cell r="E2452">
            <v>13</v>
          </cell>
          <cell r="F2452" t="str">
            <v>0130</v>
          </cell>
          <cell r="G2452" t="str">
            <v>E001</v>
          </cell>
          <cell r="H2452" t="str">
            <v xml:space="preserve">BB-set </v>
          </cell>
          <cell r="I2452" t="str">
            <v>Vevlager</v>
          </cell>
          <cell r="K2452" t="str">
            <v>INGÅR I MOTORN</v>
          </cell>
          <cell r="L2452" t="str">
            <v>Ingår i motorn</v>
          </cell>
        </row>
        <row r="2453">
          <cell r="B2453" t="str">
            <v>YEC7505131Vevparti</v>
          </cell>
          <cell r="C2453" t="str">
            <v>YEC7505131</v>
          </cell>
          <cell r="D2453" t="str">
            <v>2018-2019</v>
          </cell>
          <cell r="E2453">
            <v>14</v>
          </cell>
          <cell r="F2453" t="str">
            <v>0140</v>
          </cell>
          <cell r="G2453" t="str">
            <v>E002</v>
          </cell>
          <cell r="H2453" t="str">
            <v>Front Chainwheel</v>
          </cell>
          <cell r="I2453" t="str">
            <v>Vevparti</v>
          </cell>
          <cell r="K2453" t="str">
            <v>C3305776-EG</v>
          </cell>
          <cell r="L2453" t="str">
            <v>C3305776-EG</v>
          </cell>
        </row>
        <row r="2454">
          <cell r="B2454" t="str">
            <v>YEC7505131Kedjeskydd</v>
          </cell>
          <cell r="C2454" t="str">
            <v>YEC7505131</v>
          </cell>
          <cell r="D2454" t="str">
            <v>2018-2019</v>
          </cell>
          <cell r="E2454">
            <v>15</v>
          </cell>
          <cell r="F2454" t="str">
            <v>0150</v>
          </cell>
          <cell r="G2454" t="str">
            <v>H001</v>
          </cell>
          <cell r="H2454" t="str">
            <v>Chain guard</v>
          </cell>
          <cell r="I2454" t="str">
            <v>Kedjeskydd</v>
          </cell>
          <cell r="J2454" t="str">
            <v>C8305639 SKS Chainblade, C8305640 rear fixation</v>
          </cell>
          <cell r="K2454" t="str">
            <v>C8305639</v>
          </cell>
          <cell r="L2454" t="str">
            <v>C8305639</v>
          </cell>
        </row>
        <row r="2455">
          <cell r="B2455" t="str">
            <v>YEC7505131Kedjeskyddsfäste</v>
          </cell>
          <cell r="C2455" t="str">
            <v>YEC7505131</v>
          </cell>
          <cell r="D2455" t="str">
            <v>2018-2019</v>
          </cell>
          <cell r="E2455">
            <v>16</v>
          </cell>
          <cell r="F2455" t="str">
            <v>0160</v>
          </cell>
          <cell r="G2455" t="str">
            <v>H002</v>
          </cell>
          <cell r="H2455" t="str">
            <v>Chain guard bracket</v>
          </cell>
          <cell r="I2455" t="str">
            <v>Kedjeskyddsfäste</v>
          </cell>
          <cell r="J2455" t="str">
            <v>bracket for MAX included in C8305639</v>
          </cell>
          <cell r="K2455" t="str">
            <v>Ingår i kedjeskyddet</v>
          </cell>
          <cell r="L2455" t="str">
            <v>Ingår i kedjeskyddet</v>
          </cell>
        </row>
        <row r="2456">
          <cell r="B2456" t="str">
            <v>YEC7505131Framväxel</v>
          </cell>
          <cell r="C2456" t="str">
            <v>YEC7505131</v>
          </cell>
          <cell r="D2456" t="str">
            <v>2018-2019</v>
          </cell>
          <cell r="E2456">
            <v>17</v>
          </cell>
          <cell r="F2456" t="str">
            <v>0170</v>
          </cell>
          <cell r="G2456" t="str">
            <v>D003</v>
          </cell>
          <cell r="H2456" t="str">
            <v>Front Derailleur</v>
          </cell>
          <cell r="I2456" t="str">
            <v>Framväxel</v>
          </cell>
          <cell r="J2456" t="str">
            <v>w/o</v>
          </cell>
          <cell r="K2456" t="str">
            <v>EMPTY</v>
          </cell>
          <cell r="L2456" t="e">
            <v>#N/A</v>
          </cell>
        </row>
        <row r="2457">
          <cell r="B2457" t="str">
            <v>YEC7505131Bakväxel</v>
          </cell>
          <cell r="C2457" t="str">
            <v>YEC7505131</v>
          </cell>
          <cell r="D2457" t="str">
            <v>2018-2019</v>
          </cell>
          <cell r="E2457">
            <v>18</v>
          </cell>
          <cell r="F2457" t="str">
            <v>0180</v>
          </cell>
          <cell r="G2457" t="str">
            <v>D004</v>
          </cell>
          <cell r="H2457" t="str">
            <v>Rear Derailleur</v>
          </cell>
          <cell r="I2457" t="str">
            <v>Bakväxel</v>
          </cell>
          <cell r="J2457" t="str">
            <v xml:space="preserve">KRDM6000SGS DEORE, 10SPEED, SHADOW PLUS </v>
          </cell>
          <cell r="K2457" t="str">
            <v>KRDM6000SGS</v>
          </cell>
          <cell r="L2457" t="str">
            <v>Kontakta SHIMANO</v>
          </cell>
        </row>
        <row r="2458">
          <cell r="B2458" t="str">
            <v>YEC7505131Kedja</v>
          </cell>
          <cell r="C2458" t="str">
            <v>YEC7505131</v>
          </cell>
          <cell r="D2458" t="str">
            <v>2018-2019</v>
          </cell>
          <cell r="E2458">
            <v>19</v>
          </cell>
          <cell r="F2458" t="str">
            <v>0190</v>
          </cell>
          <cell r="G2458" t="str">
            <v>E003</v>
          </cell>
          <cell r="H2458" t="str">
            <v xml:space="preserve">Chain </v>
          </cell>
          <cell r="I2458" t="str">
            <v>Kedja</v>
          </cell>
          <cell r="J2458" t="str">
            <v>KCNE609010114, BICYCLE CHAIN FOR E-BIKE, REAR 10 SPD / FRONT SINGLE,              114 LINKS, W/END PIN</v>
          </cell>
          <cell r="K2458" t="str">
            <v>KCNE609010114</v>
          </cell>
          <cell r="L2458" t="str">
            <v>Kontakta SHIMANO</v>
          </cell>
        </row>
        <row r="2459">
          <cell r="B2459" t="str">
            <v>YEC7505131Kassett</v>
          </cell>
          <cell r="C2459" t="str">
            <v>YEC7505131</v>
          </cell>
          <cell r="D2459" t="str">
            <v>2018-2019</v>
          </cell>
          <cell r="E2459">
            <v>20</v>
          </cell>
          <cell r="F2459" t="str">
            <v>0200</v>
          </cell>
          <cell r="G2459" t="str">
            <v>E004</v>
          </cell>
          <cell r="H2459" t="str">
            <v>Cassette Sprocket</v>
          </cell>
          <cell r="I2459" t="str">
            <v>Kassett</v>
          </cell>
          <cell r="J2459" t="str">
            <v xml:space="preserve">KCSHG5010136 CS-HG50-10S 11-36T </v>
          </cell>
          <cell r="K2459" t="str">
            <v>KCSHG5010136</v>
          </cell>
          <cell r="L2459" t="str">
            <v>Kontakta SHIMANO</v>
          </cell>
        </row>
        <row r="2460">
          <cell r="B2460" t="str">
            <v>YEC7505131Framhjul</v>
          </cell>
          <cell r="C2460" t="str">
            <v>YEC7505131</v>
          </cell>
          <cell r="D2460" t="str">
            <v>2018-2019</v>
          </cell>
          <cell r="E2460">
            <v>21</v>
          </cell>
          <cell r="F2460" t="str">
            <v>0210</v>
          </cell>
          <cell r="G2460" t="str">
            <v>F001</v>
          </cell>
          <cell r="H2460" t="str">
            <v>Front hub</v>
          </cell>
          <cell r="I2460" t="str">
            <v>Framhjul</v>
          </cell>
          <cell r="J2460" t="str">
            <v>C4305191 FRONT HUB, CL-1420  36H OLD:100MM AXEL:108MM  QR:133MM, FOR CENTER LOCK DISC BRAKE,   W/O ROTOR MOUNT COVER, BLACK, BULK</v>
          </cell>
          <cell r="K2460" t="str">
            <v>C4305191</v>
          </cell>
          <cell r="L2460" t="str">
            <v>C4100337</v>
          </cell>
        </row>
        <row r="2461">
          <cell r="B2461" t="str">
            <v>YEC7505131Bakhjul</v>
          </cell>
          <cell r="C2461" t="str">
            <v>YEC7505131</v>
          </cell>
          <cell r="D2461" t="str">
            <v>2018-2019</v>
          </cell>
          <cell r="E2461">
            <v>22</v>
          </cell>
          <cell r="F2461" t="str">
            <v>0220</v>
          </cell>
          <cell r="G2461" t="str">
            <v>F002</v>
          </cell>
          <cell r="H2461" t="str">
            <v>Rear hub</v>
          </cell>
          <cell r="I2461" t="str">
            <v>Bakhjul</v>
          </cell>
          <cell r="J2461" t="str">
            <v>C4405342 FREEHUB, CL-1422 36H 8/9/10-SPEED OLD:135MM AXLE:146MM      QR:170MM, FOR CENTER LOCK DISC BRAKE    W/O ROTOR MOUNT COVER, BLACK, BULK</v>
          </cell>
          <cell r="K2461" t="str">
            <v>C4405342</v>
          </cell>
          <cell r="L2461" t="str">
            <v>C4200298</v>
          </cell>
        </row>
        <row r="2462">
          <cell r="B2462" t="str">
            <v>YEC7505131Däck</v>
          </cell>
          <cell r="C2462" t="str">
            <v>YEC7505131</v>
          </cell>
          <cell r="D2462" t="str">
            <v>2018-2019</v>
          </cell>
          <cell r="E2462">
            <v>23</v>
          </cell>
          <cell r="F2462" t="str">
            <v>0230</v>
          </cell>
          <cell r="G2462" t="str">
            <v>F003</v>
          </cell>
          <cell r="H2462" t="str">
            <v>Tire</v>
          </cell>
          <cell r="I2462" t="str">
            <v>Däck</v>
          </cell>
          <cell r="J2462" t="str">
            <v>C4906454 700X37C Duramax XNR E-bike TYR PERGO E H-480</v>
          </cell>
          <cell r="K2462" t="str">
            <v>C4906454</v>
          </cell>
          <cell r="L2462" t="str">
            <v>C4901462</v>
          </cell>
        </row>
        <row r="2463">
          <cell r="B2463" t="str">
            <v>YEC7505131Skärmar set</v>
          </cell>
          <cell r="C2463" t="str">
            <v>YEC7505131</v>
          </cell>
          <cell r="D2463" t="str">
            <v>2018-2019</v>
          </cell>
          <cell r="E2463">
            <v>24</v>
          </cell>
          <cell r="F2463" t="str">
            <v>0240</v>
          </cell>
          <cell r="G2463" t="str">
            <v>H003</v>
          </cell>
          <cell r="H2463" t="str">
            <v xml:space="preserve">Mudguard front   </v>
          </cell>
          <cell r="I2463" t="str">
            <v>Skärmar set</v>
          </cell>
          <cell r="J2463" t="str">
            <v>C8255845-BK FRONT(6648650030-0999)</v>
          </cell>
          <cell r="K2463" t="str">
            <v>C8255845-BK</v>
          </cell>
          <cell r="L2463" t="str">
            <v>C8256125-BK / C8255845-BK</v>
          </cell>
        </row>
        <row r="2464">
          <cell r="B2464" t="str">
            <v>YEC7505131Pakethållare</v>
          </cell>
          <cell r="C2464" t="str">
            <v>YEC7505131</v>
          </cell>
          <cell r="D2464" t="str">
            <v>2018-2019</v>
          </cell>
          <cell r="E2464">
            <v>25</v>
          </cell>
          <cell r="F2464" t="str">
            <v>0250</v>
          </cell>
          <cell r="G2464" t="str">
            <v>H004</v>
          </cell>
          <cell r="H2464" t="str">
            <v>Carrier</v>
          </cell>
          <cell r="I2464" t="str">
            <v>Pakethållare</v>
          </cell>
          <cell r="J2464" t="str">
            <v>C8205747-BK Sport adj black w/bag support AVS w</v>
          </cell>
          <cell r="K2464" t="str">
            <v>C8205747-BK</v>
          </cell>
          <cell r="L2464" t="str">
            <v>C8200052</v>
          </cell>
        </row>
        <row r="2465">
          <cell r="B2465" t="str">
            <v>YEC7505131Sadel</v>
          </cell>
          <cell r="C2465" t="str">
            <v>YEC7505131</v>
          </cell>
          <cell r="D2465" t="str">
            <v>2018-2019</v>
          </cell>
          <cell r="E2465">
            <v>26</v>
          </cell>
          <cell r="F2465" t="str">
            <v>0260</v>
          </cell>
          <cell r="G2465" t="str">
            <v>G001</v>
          </cell>
          <cell r="H2465" t="str">
            <v>Saddle</v>
          </cell>
          <cell r="I2465" t="str">
            <v>Sadel</v>
          </cell>
          <cell r="J2465" t="str">
            <v>C7106244 Velo VL-4413 , black steel rail  UNISEX</v>
          </cell>
          <cell r="K2465" t="str">
            <v>C7106244</v>
          </cell>
          <cell r="L2465" t="str">
            <v>C7100524</v>
          </cell>
        </row>
        <row r="2466">
          <cell r="B2466" t="str">
            <v>YEC7505131Sadelstolpe</v>
          </cell>
          <cell r="C2466" t="str">
            <v>YEC7505131</v>
          </cell>
          <cell r="D2466" t="str">
            <v>2018-2019</v>
          </cell>
          <cell r="E2466">
            <v>27</v>
          </cell>
          <cell r="F2466" t="str">
            <v>0270</v>
          </cell>
          <cell r="G2466" t="str">
            <v>G002</v>
          </cell>
          <cell r="H2466" t="str">
            <v>Seatpost</v>
          </cell>
          <cell r="I2466" t="str">
            <v>Sadelstolpe</v>
          </cell>
          <cell r="J2466" t="str">
            <v>C7205559 SP-620 27,2x350MM ALLOY ANODIZED BLACK w OBVIOUS LOGO</v>
          </cell>
          <cell r="K2466" t="str">
            <v>C7205559</v>
          </cell>
          <cell r="L2466" t="str">
            <v>C7200327-272</v>
          </cell>
        </row>
        <row r="2467">
          <cell r="B2467" t="str">
            <v>YEC7505131Sadelrörsklämma</v>
          </cell>
          <cell r="C2467" t="str">
            <v>YEC7505131</v>
          </cell>
          <cell r="D2467" t="str">
            <v>2018-2019</v>
          </cell>
          <cell r="E2467">
            <v>28</v>
          </cell>
          <cell r="F2467" t="str">
            <v>0280</v>
          </cell>
          <cell r="G2467" t="str">
            <v>G003</v>
          </cell>
          <cell r="H2467" t="str">
            <v>Seat Clamp</v>
          </cell>
          <cell r="I2467" t="str">
            <v>Sadelrörsklämma</v>
          </cell>
          <cell r="J2467" t="str">
            <v>C7305002 L/C 31.8 MX27 shiny black</v>
          </cell>
          <cell r="K2467" t="str">
            <v>C7305002</v>
          </cell>
          <cell r="L2467" t="str">
            <v>C7300027-318</v>
          </cell>
        </row>
        <row r="2468">
          <cell r="B2468" t="str">
            <v>YEC7505131Framlampa</v>
          </cell>
          <cell r="C2468" t="str">
            <v>YEC7505131</v>
          </cell>
          <cell r="D2468" t="str">
            <v>2018-2019</v>
          </cell>
          <cell r="E2468">
            <v>29</v>
          </cell>
          <cell r="F2468" t="str">
            <v>0290</v>
          </cell>
          <cell r="G2468" t="str">
            <v>H005</v>
          </cell>
          <cell r="H2468" t="str">
            <v>Front light</v>
          </cell>
          <cell r="I2468" t="str">
            <v>Framlampa</v>
          </cell>
          <cell r="J2468" t="str">
            <v xml:space="preserve">C8015191 JY-7070E 30LUX LED headlamp 6V, w/o bracket, 500mm cable with conector for Bafang , 3mm cable  </v>
          </cell>
          <cell r="K2468" t="str">
            <v>C8015191</v>
          </cell>
          <cell r="L2468" t="str">
            <v>C8015191</v>
          </cell>
        </row>
        <row r="2469">
          <cell r="B2469" t="str">
            <v>YEC7505131Baklampa</v>
          </cell>
          <cell r="C2469" t="str">
            <v>YEC7505131</v>
          </cell>
          <cell r="D2469" t="str">
            <v>2018-2019</v>
          </cell>
          <cell r="E2469">
            <v>30</v>
          </cell>
          <cell r="F2469" t="str">
            <v>0300</v>
          </cell>
          <cell r="G2469" t="str">
            <v>H006</v>
          </cell>
          <cell r="H2469" t="str">
            <v>Light, Rear</v>
          </cell>
          <cell r="I2469" t="str">
            <v>Baklampa</v>
          </cell>
          <cell r="J2469" t="str">
            <v>C8015205 Buchel E-Bike 6V cc50 (EVI approved) w brakelight.</v>
          </cell>
          <cell r="K2469" t="str">
            <v>C8015205</v>
          </cell>
          <cell r="L2469" t="str">
            <v>BSP?</v>
          </cell>
        </row>
        <row r="2470">
          <cell r="B2470" t="str">
            <v>YEC7505131Låssats</v>
          </cell>
          <cell r="C2470" t="str">
            <v>YEC7505131</v>
          </cell>
          <cell r="D2470" t="str">
            <v>2018-2019</v>
          </cell>
          <cell r="E2470">
            <v>31</v>
          </cell>
          <cell r="F2470" t="str">
            <v>0310</v>
          </cell>
          <cell r="G2470" t="str">
            <v>H007</v>
          </cell>
          <cell r="H2470" t="str">
            <v>Lock</v>
          </cell>
          <cell r="I2470" t="str">
            <v>Låssats</v>
          </cell>
          <cell r="J2470" t="str">
            <v>C8405125 AXA SOLID PLUS BLACK, compatible with DT12</v>
          </cell>
          <cell r="K2470" t="str">
            <v>C8405125</v>
          </cell>
          <cell r="L2470" t="str">
            <v>C8405125</v>
          </cell>
        </row>
        <row r="2471">
          <cell r="B2471" t="str">
            <v>YEC7505131Stöd</v>
          </cell>
          <cell r="C2471" t="str">
            <v>YEC7505131</v>
          </cell>
          <cell r="D2471" t="str">
            <v>2018-2019</v>
          </cell>
          <cell r="E2471">
            <v>32</v>
          </cell>
          <cell r="F2471" t="str">
            <v>0320</v>
          </cell>
          <cell r="G2471" t="str">
            <v>H008</v>
          </cell>
          <cell r="H2471" t="str">
            <v>Kick stand</v>
          </cell>
          <cell r="I2471" t="str">
            <v>Stöd</v>
          </cell>
          <cell r="J2471" t="str">
            <v xml:space="preserve">C8105214 Atran Stylo adjustable all black </v>
          </cell>
          <cell r="K2471" t="str">
            <v>C8105214</v>
          </cell>
          <cell r="L2471" t="str">
            <v>C8100036</v>
          </cell>
        </row>
        <row r="2472">
          <cell r="B2472" t="str">
            <v>YEC7505131Korg</v>
          </cell>
          <cell r="C2472" t="str">
            <v>YEC7505131</v>
          </cell>
          <cell r="D2472" t="str">
            <v>2018-2019</v>
          </cell>
          <cell r="E2472">
            <v>33</v>
          </cell>
          <cell r="F2472" t="str">
            <v>0330</v>
          </cell>
          <cell r="G2472" t="str">
            <v>H009</v>
          </cell>
          <cell r="H2472" t="str">
            <v>Basket / Fr carrier</v>
          </cell>
          <cell r="I2472" t="str">
            <v>Korg</v>
          </cell>
          <cell r="K2472" t="str">
            <v>EMPTY</v>
          </cell>
          <cell r="L2472" t="e">
            <v>#N/A</v>
          </cell>
        </row>
        <row r="2473">
          <cell r="B2473" t="str">
            <v>YEC7505131Pedaler</v>
          </cell>
          <cell r="C2473" t="str">
            <v>YEC7505131</v>
          </cell>
          <cell r="D2473" t="str">
            <v>2018-2019</v>
          </cell>
          <cell r="E2473">
            <v>34</v>
          </cell>
          <cell r="F2473" t="str">
            <v>0340</v>
          </cell>
          <cell r="G2473" t="str">
            <v>E005</v>
          </cell>
          <cell r="H2473" t="str">
            <v xml:space="preserve">Pedal </v>
          </cell>
          <cell r="I2473" t="str">
            <v>Pedaler</v>
          </cell>
          <cell r="J2473" t="str">
            <v>C3505222 PDS PLbk SD  916 VP-821</v>
          </cell>
          <cell r="K2473" t="str">
            <v>C3505222</v>
          </cell>
          <cell r="L2473" t="str">
            <v>C3500059</v>
          </cell>
        </row>
        <row r="2474">
          <cell r="B2474" t="str">
            <v>YEC7505131Motor</v>
          </cell>
          <cell r="C2474" t="str">
            <v>YEC7505131</v>
          </cell>
          <cell r="D2474" t="str">
            <v>2018-2019</v>
          </cell>
          <cell r="E2474">
            <v>35</v>
          </cell>
          <cell r="F2474" t="str">
            <v>0350</v>
          </cell>
          <cell r="G2474" t="str">
            <v>J001</v>
          </cell>
          <cell r="H2474" t="str">
            <v>DRIVE UNIT:</v>
          </cell>
          <cell r="I2474" t="str">
            <v>Motor</v>
          </cell>
          <cell r="J247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474" t="str">
            <v>C8705068-1-01A</v>
          </cell>
          <cell r="L2474" t="str">
            <v>C8705068-1-01</v>
          </cell>
        </row>
        <row r="2475">
          <cell r="B2475" t="str">
            <v>YEC7505131Display</v>
          </cell>
          <cell r="C2475" t="str">
            <v>YEC7505131</v>
          </cell>
          <cell r="D2475" t="str">
            <v>2018-2019</v>
          </cell>
          <cell r="E2475">
            <v>36</v>
          </cell>
          <cell r="F2475" t="str">
            <v>0360</v>
          </cell>
          <cell r="G2475" t="str">
            <v>J004</v>
          </cell>
          <cell r="H2475" t="str">
            <v>DISPLAY:</v>
          </cell>
          <cell r="I2475" t="str">
            <v>Display</v>
          </cell>
          <cell r="J2475" t="str">
            <v>included in handlebar</v>
          </cell>
          <cell r="K2475" t="str">
            <v>C8705068-1-26</v>
          </cell>
          <cell r="L2475" t="str">
            <v>C8705068-1-27S</v>
          </cell>
        </row>
        <row r="2476">
          <cell r="B2476" t="str">
            <v>YEC7505131EB-Bus kabel</v>
          </cell>
          <cell r="C2476" t="str">
            <v>YEC7505131</v>
          </cell>
          <cell r="D2476" t="str">
            <v>2018-2019</v>
          </cell>
          <cell r="E2476">
            <v>37</v>
          </cell>
          <cell r="F2476" t="str">
            <v>0370</v>
          </cell>
          <cell r="G2476" t="str">
            <v>J005</v>
          </cell>
          <cell r="H2476" t="str">
            <v>EB-BUS CABLE:</v>
          </cell>
          <cell r="I2476" t="str">
            <v>EB-Bus kabel</v>
          </cell>
          <cell r="J2476" t="str">
            <v>C8705068-1-04-01, 5PIN ( 1340mm ) CONNECT TO CONTROLLER, OTHER SIDE TO DISPLAY, LIGHTING SETS</v>
          </cell>
          <cell r="K2476" t="str">
            <v>C8705068-1-04-01</v>
          </cell>
          <cell r="L2476" t="e">
            <v>#N/A</v>
          </cell>
        </row>
        <row r="2477">
          <cell r="B2477" t="str">
            <v>YEC7505131Motorkabel</v>
          </cell>
          <cell r="C2477" t="str">
            <v>YEC7505131</v>
          </cell>
          <cell r="D2477" t="str">
            <v>2018-2019</v>
          </cell>
          <cell r="E2477">
            <v>38</v>
          </cell>
          <cell r="F2477" t="str">
            <v>0380</v>
          </cell>
          <cell r="G2477" t="str">
            <v>J006</v>
          </cell>
          <cell r="H2477" t="str">
            <v>POWER CABLE:</v>
          </cell>
          <cell r="I2477" t="str">
            <v>Motorkabel</v>
          </cell>
          <cell r="J2477" t="str">
            <v>W/O (inluded into the battary )</v>
          </cell>
          <cell r="K2477" t="str">
            <v>Ingår i batterihållaren</v>
          </cell>
          <cell r="L2477" t="str">
            <v>Ingår i batterihållaren</v>
          </cell>
        </row>
        <row r="2478">
          <cell r="B2478" t="str">
            <v>YEC7505131Kabel framlampa</v>
          </cell>
          <cell r="C2478" t="str">
            <v>YEC7505131</v>
          </cell>
          <cell r="D2478" t="str">
            <v>2018-2019</v>
          </cell>
          <cell r="E2478">
            <v>39</v>
          </cell>
          <cell r="F2478" t="str">
            <v>0390</v>
          </cell>
          <cell r="G2478" t="str">
            <v>J007</v>
          </cell>
          <cell r="H2478" t="str">
            <v>F. LIGHT CABLE:</v>
          </cell>
          <cell r="I2478" t="str">
            <v>Kabel framlampa</v>
          </cell>
          <cell r="J2478" t="str">
            <v>C8705068-1-04-06, FOR FRONT LIGHT : 1200mm</v>
          </cell>
          <cell r="K2478" t="str">
            <v>C8705068-1-04-6</v>
          </cell>
          <cell r="L2478" t="str">
            <v>C8705068-1-04-6</v>
          </cell>
        </row>
        <row r="2479">
          <cell r="B2479" t="str">
            <v>YEC7505131Kabel baklampa</v>
          </cell>
          <cell r="C2479" t="str">
            <v>YEC7505131</v>
          </cell>
          <cell r="D2479" t="str">
            <v>2018-2019</v>
          </cell>
          <cell r="E2479">
            <v>40</v>
          </cell>
          <cell r="F2479" t="str">
            <v>0400</v>
          </cell>
          <cell r="G2479" t="str">
            <v>J008</v>
          </cell>
          <cell r="H2479" t="str">
            <v>R. LIGHT CABLE:</v>
          </cell>
          <cell r="I2479" t="str">
            <v>Kabel baklampa</v>
          </cell>
          <cell r="J2479" t="str">
            <v xml:space="preserve">C8705068-1-04-8  -&gt; C8705068-1-0415 </v>
          </cell>
          <cell r="K2479" t="str">
            <v>C8705068-1-04-8</v>
          </cell>
          <cell r="L2479" t="str">
            <v>C8705068-1-04-8</v>
          </cell>
        </row>
        <row r="2480">
          <cell r="B2480" t="str">
            <v>YEC7505131Hastighetssensor</v>
          </cell>
          <cell r="C2480" t="str">
            <v>YEC7505131</v>
          </cell>
          <cell r="D2480" t="str">
            <v>2018-2019</v>
          </cell>
          <cell r="E2480">
            <v>41</v>
          </cell>
          <cell r="F2480" t="str">
            <v>0410</v>
          </cell>
          <cell r="G2480" t="str">
            <v>J009</v>
          </cell>
          <cell r="H2480" t="str">
            <v>SPEED SENSOR:</v>
          </cell>
          <cell r="I2480" t="str">
            <v>Hastighetssensor</v>
          </cell>
          <cell r="J2480" t="str">
            <v>C8705068-1-04-11, DETECTING WHEEL RPM, CABLE LENGTH:70mm, C8705068-1-04-10 Extension cable for speed sensor: 350mm HIGO/KST at motor end</v>
          </cell>
          <cell r="K2480" t="str">
            <v>C8705068-1-0411</v>
          </cell>
          <cell r="L2480" t="str">
            <v>C8705068-1-0411</v>
          </cell>
        </row>
        <row r="2481">
          <cell r="B2481" t="str">
            <v>YEC7505131Batteri</v>
          </cell>
          <cell r="C2481" t="str">
            <v>YEC7505131</v>
          </cell>
          <cell r="D2481" t="str">
            <v>2018-2019</v>
          </cell>
          <cell r="E2481">
            <v>42</v>
          </cell>
          <cell r="F2481" t="str">
            <v>0420</v>
          </cell>
          <cell r="G2481" t="str">
            <v>J002</v>
          </cell>
          <cell r="H2481" t="str">
            <v>BATTERY:</v>
          </cell>
          <cell r="I2481" t="str">
            <v>Batteri</v>
          </cell>
          <cell r="J2481" t="str">
            <v>C8705102-1-11EA DT12 ready for EG Access</v>
          </cell>
          <cell r="K2481" t="str">
            <v xml:space="preserve">C8705102-1-11EA </v>
          </cell>
          <cell r="L2481" t="str">
            <v>C8705102-1-11EA</v>
          </cell>
        </row>
        <row r="2482">
          <cell r="B2482" t="str">
            <v>YEC7505131Batterihållare</v>
          </cell>
          <cell r="C2482" t="str">
            <v>YEC7505131</v>
          </cell>
          <cell r="D2482" t="str">
            <v>2018-2019</v>
          </cell>
          <cell r="E2482">
            <v>43</v>
          </cell>
          <cell r="F2482" t="str">
            <v>0430</v>
          </cell>
          <cell r="G2482" t="str">
            <v>J003</v>
          </cell>
          <cell r="H2482" t="str">
            <v>BATTERY HOLDER/Slider</v>
          </cell>
          <cell r="I2482" t="str">
            <v>Batterihållare</v>
          </cell>
          <cell r="J2482" t="str">
            <v>C8705129-2 NEW DT12 400mm motorcable for MAX</v>
          </cell>
          <cell r="K2482" t="str">
            <v>C8705129-2</v>
          </cell>
          <cell r="L2482" t="str">
            <v>C8705129-2</v>
          </cell>
        </row>
        <row r="2483">
          <cell r="B2483" t="str">
            <v>YEC7505131Batteriladdare</v>
          </cell>
          <cell r="C2483" t="str">
            <v>YEC7505131</v>
          </cell>
          <cell r="D2483" t="str">
            <v>2018-2019</v>
          </cell>
          <cell r="E2483">
            <v>44</v>
          </cell>
          <cell r="F2483" t="str">
            <v>0440</v>
          </cell>
          <cell r="G2483" t="str">
            <v>J010</v>
          </cell>
          <cell r="H2483" t="str">
            <v>CHARGER:</v>
          </cell>
          <cell r="I2483" t="str">
            <v>Batteriladdare</v>
          </cell>
          <cell r="J2483" t="str">
            <v xml:space="preserve">C8705086-02 CZ2AU2KE7 for DT12/SR11 </v>
          </cell>
          <cell r="K2483" t="str">
            <v>C8705086-02</v>
          </cell>
          <cell r="L2483" t="str">
            <v>C8705086-02</v>
          </cell>
        </row>
        <row r="2484">
          <cell r="B2484" t="str">
            <v>YEC7505131Kontrollbox</v>
          </cell>
          <cell r="C2484" t="str">
            <v>YEC7505131</v>
          </cell>
          <cell r="D2484" t="str">
            <v>2018-2019</v>
          </cell>
          <cell r="E2484">
            <v>45</v>
          </cell>
          <cell r="F2484" t="str">
            <v>0450</v>
          </cell>
          <cell r="G2484" t="str">
            <v>J011</v>
          </cell>
          <cell r="H2484" t="str">
            <v>Controller</v>
          </cell>
          <cell r="I2484" t="str">
            <v>Kontrollbox</v>
          </cell>
          <cell r="J2484" t="str">
            <v>included into the motor</v>
          </cell>
          <cell r="K2484" t="str">
            <v>C8705068-1-12</v>
          </cell>
          <cell r="L2484" t="str">
            <v>C8705068-1-12</v>
          </cell>
        </row>
        <row r="2485">
          <cell r="B2485" t="str">
            <v>YEC7505131Växelöra</v>
          </cell>
          <cell r="C2485" t="str">
            <v>YEC7505131</v>
          </cell>
          <cell r="D2485" t="str">
            <v>2018-2019</v>
          </cell>
          <cell r="E2485">
            <v>46</v>
          </cell>
          <cell r="F2485" t="str">
            <v>0460</v>
          </cell>
          <cell r="G2485" t="str">
            <v>D005</v>
          </cell>
          <cell r="H2485" t="str">
            <v>Gear hanger</v>
          </cell>
          <cell r="I2485" t="str">
            <v>Växelöra</v>
          </cell>
          <cell r="K2485" t="str">
            <v>C1350087</v>
          </cell>
          <cell r="L2485" t="str">
            <v>C1350087</v>
          </cell>
        </row>
        <row r="2486">
          <cell r="B2486" t="str">
            <v>YEC7505132RAM</v>
          </cell>
          <cell r="C2486" t="str">
            <v>YEC7505132</v>
          </cell>
          <cell r="D2486" t="str">
            <v>2019-2021</v>
          </cell>
          <cell r="E2486">
            <v>1</v>
          </cell>
          <cell r="F2486" t="str">
            <v>0010</v>
          </cell>
          <cell r="G2486" t="str">
            <v>A001</v>
          </cell>
          <cell r="H2486" t="str">
            <v>PAINTED FRAME</v>
          </cell>
          <cell r="I2486" t="str">
            <v>RAM</v>
          </cell>
          <cell r="J2486" t="str">
            <v>Crescent-dekal ovan matt lack</v>
          </cell>
          <cell r="K2486" t="str">
            <v>FRAME</v>
          </cell>
          <cell r="L2486" t="e">
            <v>#N/A</v>
          </cell>
        </row>
        <row r="2487">
          <cell r="B2487" t="str">
            <v>YEC7505132Framgaffel</v>
          </cell>
          <cell r="C2487" t="str">
            <v>YEC7505132</v>
          </cell>
          <cell r="D2487" t="str">
            <v>2019-2021</v>
          </cell>
          <cell r="E2487">
            <v>2</v>
          </cell>
          <cell r="F2487" t="str">
            <v>0020</v>
          </cell>
          <cell r="G2487" t="str">
            <v>A002</v>
          </cell>
          <cell r="H2487" t="str">
            <v>PAINTED FORK</v>
          </cell>
          <cell r="I2487" t="str">
            <v>Framgaffel</v>
          </cell>
          <cell r="J2487" t="str">
            <v>C1605638-260, 28" INTEGRATED CROWN ST/ALU DISC A-HEAD 180mm</v>
          </cell>
          <cell r="K2487" t="str">
            <v>C1605638-260</v>
          </cell>
          <cell r="L2487" t="e">
            <v>#N/A</v>
          </cell>
        </row>
        <row r="2488">
          <cell r="B2488" t="str">
            <v>YEC7505132Styrlager</v>
          </cell>
          <cell r="C2488" t="str">
            <v>YEC7505132</v>
          </cell>
          <cell r="D2488" t="str">
            <v>2019-2021</v>
          </cell>
          <cell r="E2488">
            <v>3</v>
          </cell>
          <cell r="F2488" t="str">
            <v>0030</v>
          </cell>
          <cell r="G2488" t="str">
            <v>B001</v>
          </cell>
          <cell r="H2488" t="str">
            <v>Head Set</v>
          </cell>
          <cell r="I2488" t="str">
            <v>Styrlager</v>
          </cell>
          <cell r="J2488" t="str">
            <v xml:space="preserve">C2105069 HST STbk 1"18 iA 9 44  TH-N10P w/o cap, + C2105280 Black w Crescent 1894 graphic </v>
          </cell>
          <cell r="K2488" t="str">
            <v>C2105069</v>
          </cell>
          <cell r="L2488" t="str">
            <v>C2100160</v>
          </cell>
        </row>
        <row r="2489">
          <cell r="B2489" t="str">
            <v xml:space="preserve">YEC7505132Styrstam </v>
          </cell>
          <cell r="C2489" t="str">
            <v>YEC7505132</v>
          </cell>
          <cell r="D2489" t="str">
            <v>2019-2021</v>
          </cell>
          <cell r="E2489">
            <v>4</v>
          </cell>
          <cell r="F2489" t="str">
            <v>0040</v>
          </cell>
          <cell r="G2489" t="str">
            <v>B002</v>
          </cell>
          <cell r="H2489" t="str">
            <v>Handlebar Stem</v>
          </cell>
          <cell r="I2489" t="str">
            <v xml:space="preserve">Styrstam </v>
          </cell>
          <cell r="J2489" t="str">
            <v>C2205475-105 AHEAD adjust HL TDS-C268-8 FOV SBED, W/O LOGO</v>
          </cell>
          <cell r="K2489" t="str">
            <v>C2205475-105</v>
          </cell>
          <cell r="L2489" t="str">
            <v>C2200261-105</v>
          </cell>
        </row>
        <row r="2490">
          <cell r="B2490" t="str">
            <v>YEC7505132Styre</v>
          </cell>
          <cell r="C2490" t="str">
            <v>YEC7505132</v>
          </cell>
          <cell r="D2490" t="str">
            <v>2019-2021</v>
          </cell>
          <cell r="E2490">
            <v>5</v>
          </cell>
          <cell r="F2490" t="str">
            <v>0050</v>
          </cell>
          <cell r="G2490" t="str">
            <v>B003</v>
          </cell>
          <cell r="H2490" t="str">
            <v>Handelbar</v>
          </cell>
          <cell r="I2490" t="str">
            <v>Styre</v>
          </cell>
          <cell r="J2490" t="str">
            <v>C2305990 HB-RB11 Rise bar 15mm Shiny anodized Black 6061 PG, TEC LOGO 640mm</v>
          </cell>
          <cell r="K2490" t="str">
            <v>C2305990</v>
          </cell>
          <cell r="L2490" t="str">
            <v>C2300249</v>
          </cell>
        </row>
        <row r="2491">
          <cell r="B2491" t="str">
            <v>YEC7505132Bromsgrepp H</v>
          </cell>
          <cell r="C2491" t="str">
            <v>YEC7505132</v>
          </cell>
          <cell r="D2491" t="str">
            <v>2019-2021</v>
          </cell>
          <cell r="E2491">
            <v>6</v>
          </cell>
          <cell r="F2491" t="str">
            <v>0060</v>
          </cell>
          <cell r="G2491" t="str">
            <v>C002</v>
          </cell>
          <cell r="H2491" t="str">
            <v>Brake Lever R</v>
          </cell>
          <cell r="I2491" t="str">
            <v>Bromsgrepp H</v>
          </cell>
          <cell r="K2491" t="str">
            <v>Shimano</v>
          </cell>
          <cell r="L2491" t="str">
            <v>Kontakta SHIMANO</v>
          </cell>
        </row>
        <row r="2492">
          <cell r="B2492" t="str">
            <v>YEC7505132Bromsgrepp V</v>
          </cell>
          <cell r="C2492" t="str">
            <v>YEC7505132</v>
          </cell>
          <cell r="D2492" t="str">
            <v>2019-2021</v>
          </cell>
          <cell r="E2492">
            <v>7</v>
          </cell>
          <cell r="F2492" t="str">
            <v>0070</v>
          </cell>
          <cell r="G2492" t="str">
            <v>C001</v>
          </cell>
          <cell r="H2492" t="str">
            <v>Brake Lever L</v>
          </cell>
          <cell r="I2492" t="str">
            <v>Bromsgrepp V</v>
          </cell>
          <cell r="K2492" t="str">
            <v>Shimano</v>
          </cell>
          <cell r="L2492" t="str">
            <v>Kontakta SHIMANO</v>
          </cell>
        </row>
        <row r="2493">
          <cell r="B2493" t="str">
            <v>YEC7505132Växelreglage H</v>
          </cell>
          <cell r="C2493" t="str">
            <v>YEC7505132</v>
          </cell>
          <cell r="D2493" t="str">
            <v>2019-2021</v>
          </cell>
          <cell r="E2493">
            <v>8</v>
          </cell>
          <cell r="F2493" t="str">
            <v>0080</v>
          </cell>
          <cell r="G2493" t="str">
            <v>D002</v>
          </cell>
          <cell r="H2493" t="str">
            <v>Shift Lever R</v>
          </cell>
          <cell r="I2493" t="str">
            <v>Växelreglage H</v>
          </cell>
          <cell r="J2493" t="str">
            <v xml:space="preserve">KSLM6000RA, SHIFT LEVER, SL-M6000-R,  DEORE, RIGHT, REAR 10-SPEED RAPIDFIRE PLUS 2050MM W/OGD, BULK, JPY 979
</v>
          </cell>
          <cell r="K2493" t="str">
            <v>KSLM6000RA</v>
          </cell>
          <cell r="L2493" t="str">
            <v>Kontakta SHIMANO</v>
          </cell>
        </row>
        <row r="2494">
          <cell r="B2494" t="str">
            <v>YEC7505132Växelreglage V</v>
          </cell>
          <cell r="C2494" t="str">
            <v>YEC7505132</v>
          </cell>
          <cell r="D2494" t="str">
            <v>2019-2021</v>
          </cell>
          <cell r="E2494">
            <v>9</v>
          </cell>
          <cell r="F2494" t="str">
            <v>0090</v>
          </cell>
          <cell r="G2494" t="str">
            <v>D001</v>
          </cell>
          <cell r="H2494" t="str">
            <v>Shift Lever L</v>
          </cell>
          <cell r="I2494" t="str">
            <v>Växelreglage V</v>
          </cell>
          <cell r="L2494" t="e">
            <v>#N/A</v>
          </cell>
        </row>
        <row r="2495">
          <cell r="B2495" t="str">
            <v>YEC7505132Handtag par</v>
          </cell>
          <cell r="C2495" t="str">
            <v>YEC7505132</v>
          </cell>
          <cell r="D2495" t="str">
            <v>2019-2021</v>
          </cell>
          <cell r="E2495">
            <v>10</v>
          </cell>
          <cell r="F2495" t="str">
            <v>0100</v>
          </cell>
          <cell r="G2495" t="str">
            <v>B004</v>
          </cell>
          <cell r="H2495" t="str">
            <v>Grip R</v>
          </cell>
          <cell r="I2495" t="str">
            <v>Handtag par</v>
          </cell>
          <cell r="J2495" t="str">
            <v>C2505677 GRP 130/130 BK/BK PAIR VELO VLG-1777D2</v>
          </cell>
          <cell r="K2495" t="str">
            <v>C2505677</v>
          </cell>
          <cell r="L2495" t="str">
            <v>C2500164</v>
          </cell>
        </row>
        <row r="2496">
          <cell r="B2496" t="str">
            <v>YEC7505132Frambroms</v>
          </cell>
          <cell r="C2496" t="str">
            <v>YEC7505132</v>
          </cell>
          <cell r="D2496" t="str">
            <v>2019-2021</v>
          </cell>
          <cell r="E2496">
            <v>11</v>
          </cell>
          <cell r="F2496" t="str">
            <v>0110</v>
          </cell>
          <cell r="G2496" t="str">
            <v>C003</v>
          </cell>
          <cell r="H2496" t="str">
            <v xml:space="preserve">Brake front </v>
          </cell>
          <cell r="I2496" t="str">
            <v>Frambroms</v>
          </cell>
          <cell r="J2496" t="str">
            <v>AMT201KLFPRX070 DISC BRAKE ASSEMBLED SET, BL-MT201(L), BR-MT200(F), BLACK, W/O ADAPTER, RESIN PAD(W/O FIN),700MM HOSE(SM-BH59-SS BLACK), BULK, 9,02 USD</v>
          </cell>
          <cell r="K2496" t="str">
            <v>AMT201KLFPRX070</v>
          </cell>
          <cell r="L2496" t="str">
            <v>Kontakta SHIMANO</v>
          </cell>
        </row>
        <row r="2497">
          <cell r="B2497" t="str">
            <v>YEC7505132Bakbroms</v>
          </cell>
          <cell r="C2497" t="str">
            <v>YEC7505132</v>
          </cell>
          <cell r="D2497" t="str">
            <v>2019-2021</v>
          </cell>
          <cell r="E2497">
            <v>12</v>
          </cell>
          <cell r="F2497" t="str">
            <v>0120</v>
          </cell>
          <cell r="G2497" t="str">
            <v>C004</v>
          </cell>
          <cell r="H2497" t="str">
            <v>Brake rear</v>
          </cell>
          <cell r="I2497" t="str">
            <v>Bakbroms</v>
          </cell>
          <cell r="J2497" t="str">
            <v>AMT201JRRXRX145 DISC BRAKE ASSEMBLED SET/J-kit, BL-MT201(R), BR-MT200(R), BLACK, W/O ADAPTER, RESIN PAD(W/O FIN), 1450MM HOSE(SM-BH59-SS BLACK), BULK, 10,79 USD</v>
          </cell>
          <cell r="K2497" t="str">
            <v>AMT201JRRXRX145</v>
          </cell>
          <cell r="L2497" t="str">
            <v>Kontakta SHIMANO</v>
          </cell>
        </row>
        <row r="2498">
          <cell r="B2498" t="str">
            <v>YEC7505132Vevlager</v>
          </cell>
          <cell r="C2498" t="str">
            <v>YEC7505132</v>
          </cell>
          <cell r="D2498" t="str">
            <v>2019-2021</v>
          </cell>
          <cell r="E2498">
            <v>13</v>
          </cell>
          <cell r="F2498" t="str">
            <v>0130</v>
          </cell>
          <cell r="G2498" t="str">
            <v>E001</v>
          </cell>
          <cell r="H2498" t="str">
            <v xml:space="preserve">BB-set </v>
          </cell>
          <cell r="I2498" t="str">
            <v>Vevlager</v>
          </cell>
          <cell r="K2498" t="str">
            <v>INGÅR I MOTORN</v>
          </cell>
          <cell r="L2498" t="str">
            <v>Ingår i motorn</v>
          </cell>
        </row>
        <row r="2499">
          <cell r="B2499" t="str">
            <v>YEC7505132Vevparti</v>
          </cell>
          <cell r="C2499" t="str">
            <v>YEC7505132</v>
          </cell>
          <cell r="D2499" t="str">
            <v>2019-2021</v>
          </cell>
          <cell r="E2499">
            <v>14</v>
          </cell>
          <cell r="F2499" t="str">
            <v>0140</v>
          </cell>
          <cell r="G2499" t="str">
            <v>E002</v>
          </cell>
          <cell r="H2499" t="str">
            <v>Front Chainwheel</v>
          </cell>
          <cell r="I2499" t="str">
            <v>Vevparti</v>
          </cell>
          <cell r="K2499" t="str">
            <v>C3305776-EG</v>
          </cell>
          <cell r="L2499" t="str">
            <v>C3305776-EG</v>
          </cell>
        </row>
        <row r="2500">
          <cell r="B2500" t="str">
            <v>YEC7505132Kedjeskydd</v>
          </cell>
          <cell r="C2500" t="str">
            <v>YEC7505132</v>
          </cell>
          <cell r="D2500" t="str">
            <v>2019-2021</v>
          </cell>
          <cell r="E2500">
            <v>15</v>
          </cell>
          <cell r="F2500" t="str">
            <v>0150</v>
          </cell>
          <cell r="G2500" t="str">
            <v>H001</v>
          </cell>
          <cell r="H2500" t="str">
            <v>Chain guard</v>
          </cell>
          <cell r="I2500" t="str">
            <v>Kedjeskydd</v>
          </cell>
          <cell r="J2500" t="str">
            <v>C8305639 SKS Chainblade, C8305640 rear fixation</v>
          </cell>
          <cell r="K2500" t="str">
            <v>C8305639</v>
          </cell>
          <cell r="L2500" t="str">
            <v>C8305639</v>
          </cell>
        </row>
        <row r="2501">
          <cell r="B2501" t="str">
            <v>YEC7505132Kedjeskyddsfäste</v>
          </cell>
          <cell r="C2501" t="str">
            <v>YEC7505132</v>
          </cell>
          <cell r="D2501" t="str">
            <v>2019-2021</v>
          </cell>
          <cell r="E2501">
            <v>16</v>
          </cell>
          <cell r="F2501" t="str">
            <v>0160</v>
          </cell>
          <cell r="G2501" t="str">
            <v>H002</v>
          </cell>
          <cell r="H2501" t="str">
            <v>Chain guard bracket</v>
          </cell>
          <cell r="I2501" t="str">
            <v>Kedjeskyddsfäste</v>
          </cell>
          <cell r="J2501" t="str">
            <v>bracket for MAX included in C8305639</v>
          </cell>
          <cell r="K2501" t="str">
            <v>Ingår i kedjeskyddet</v>
          </cell>
          <cell r="L2501" t="str">
            <v>Ingår i kedjeskyddet</v>
          </cell>
        </row>
        <row r="2502">
          <cell r="B2502" t="str">
            <v>YEC7505132Framväxel</v>
          </cell>
          <cell r="C2502" t="str">
            <v>YEC7505132</v>
          </cell>
          <cell r="D2502" t="str">
            <v>2019-2021</v>
          </cell>
          <cell r="E2502">
            <v>17</v>
          </cell>
          <cell r="F2502" t="str">
            <v>0170</v>
          </cell>
          <cell r="G2502" t="str">
            <v>D003</v>
          </cell>
          <cell r="H2502" t="str">
            <v>Front Derailleur</v>
          </cell>
          <cell r="I2502" t="str">
            <v>Framväxel</v>
          </cell>
          <cell r="J2502" t="str">
            <v>w/o</v>
          </cell>
          <cell r="K2502" t="str">
            <v>EMPTY</v>
          </cell>
          <cell r="L2502" t="e">
            <v>#N/A</v>
          </cell>
        </row>
        <row r="2503">
          <cell r="B2503" t="str">
            <v>YEC7505132Bakväxel</v>
          </cell>
          <cell r="C2503" t="str">
            <v>YEC7505132</v>
          </cell>
          <cell r="D2503" t="str">
            <v>2019-2021</v>
          </cell>
          <cell r="E2503">
            <v>18</v>
          </cell>
          <cell r="F2503" t="str">
            <v>0180</v>
          </cell>
          <cell r="G2503" t="str">
            <v>D004</v>
          </cell>
          <cell r="H2503" t="str">
            <v>Rear Derailleur</v>
          </cell>
          <cell r="I2503" t="str">
            <v>Bakväxel</v>
          </cell>
          <cell r="J2503" t="str">
            <v xml:space="preserve">KRDM6000SGS DEORE, 10SPEED, SHADOW PLUS </v>
          </cell>
          <cell r="K2503" t="str">
            <v>KRDM6000SGS</v>
          </cell>
          <cell r="L2503" t="str">
            <v>Kontakta SHIMANO</v>
          </cell>
        </row>
        <row r="2504">
          <cell r="B2504" t="str">
            <v>YEC7505132Kedja</v>
          </cell>
          <cell r="C2504" t="str">
            <v>YEC7505132</v>
          </cell>
          <cell r="D2504" t="str">
            <v>2019-2021</v>
          </cell>
          <cell r="E2504">
            <v>19</v>
          </cell>
          <cell r="F2504" t="str">
            <v>0190</v>
          </cell>
          <cell r="G2504" t="str">
            <v>E003</v>
          </cell>
          <cell r="H2504" t="str">
            <v xml:space="preserve">Chain </v>
          </cell>
          <cell r="I2504" t="str">
            <v>Kedja</v>
          </cell>
          <cell r="J2504" t="str">
            <v>KCNE609010116, BICYCLE CHAIN FOR E-BIKE, REAR 10 SPD / FRONT SINGLE,              114 LINKS, W/END PIN</v>
          </cell>
          <cell r="K2504" t="str">
            <v>KCNE609010116</v>
          </cell>
          <cell r="L2504" t="str">
            <v>Kontakta SHIMANO</v>
          </cell>
        </row>
        <row r="2505">
          <cell r="B2505" t="str">
            <v>YEC7505132Kassett</v>
          </cell>
          <cell r="C2505" t="str">
            <v>YEC7505132</v>
          </cell>
          <cell r="D2505" t="str">
            <v>2019-2021</v>
          </cell>
          <cell r="E2505">
            <v>20</v>
          </cell>
          <cell r="F2505" t="str">
            <v>0200</v>
          </cell>
          <cell r="G2505" t="str">
            <v>E004</v>
          </cell>
          <cell r="H2505" t="str">
            <v>Cassette Sprocket</v>
          </cell>
          <cell r="I2505" t="str">
            <v>Kassett</v>
          </cell>
          <cell r="J2505" t="str">
            <v xml:space="preserve">KCSHG5010136 CS-HG50-10S 11-36T </v>
          </cell>
          <cell r="K2505" t="str">
            <v>KCSHG5010136</v>
          </cell>
          <cell r="L2505" t="str">
            <v>Kontakta SHIMANO</v>
          </cell>
        </row>
        <row r="2506">
          <cell r="B2506" t="str">
            <v>YEC7505132Framhjul</v>
          </cell>
          <cell r="C2506" t="str">
            <v>YEC7505132</v>
          </cell>
          <cell r="D2506" t="str">
            <v>2019-2021</v>
          </cell>
          <cell r="E2506">
            <v>21</v>
          </cell>
          <cell r="F2506" t="str">
            <v>0210</v>
          </cell>
          <cell r="G2506" t="str">
            <v>F001</v>
          </cell>
          <cell r="H2506" t="str">
            <v>Front hub</v>
          </cell>
          <cell r="I2506" t="str">
            <v>Framhjul</v>
          </cell>
          <cell r="J2506" t="str">
            <v>C4305191 FRONT HUB, CL-1420  36H OLD:100MM AXEL:108MM  QR:133MM, FOR CENTER LOCK DISC BRAKE,   W/O ROTOR MOUNT COVER, BLACK, BULK</v>
          </cell>
          <cell r="K2506" t="str">
            <v>C4305191</v>
          </cell>
          <cell r="L2506" t="str">
            <v>C4100337</v>
          </cell>
        </row>
        <row r="2507">
          <cell r="B2507" t="str">
            <v>YEC7505132Bakhjul</v>
          </cell>
          <cell r="C2507" t="str">
            <v>YEC7505132</v>
          </cell>
          <cell r="D2507" t="str">
            <v>2019-2021</v>
          </cell>
          <cell r="E2507">
            <v>22</v>
          </cell>
          <cell r="F2507" t="str">
            <v>0220</v>
          </cell>
          <cell r="G2507" t="str">
            <v>F002</v>
          </cell>
          <cell r="H2507" t="str">
            <v>Rear hub</v>
          </cell>
          <cell r="I2507" t="str">
            <v>Bakhjul</v>
          </cell>
          <cell r="J2507" t="str">
            <v>C4405342 FREEHUB, CL-1422 36H 8/9/10-SPEED OLD:135MM AXLE:146MM      QR:170MM, FOR CENTER LOCK DISC BRAKE    W/O ROTOR MOUNT COVER, BLACK, BULK</v>
          </cell>
          <cell r="K2507" t="str">
            <v>C4405342</v>
          </cell>
          <cell r="L2507" t="str">
            <v>C4200298</v>
          </cell>
        </row>
        <row r="2508">
          <cell r="B2508" t="str">
            <v>YEC7505132Däck</v>
          </cell>
          <cell r="C2508" t="str">
            <v>YEC7505132</v>
          </cell>
          <cell r="D2508" t="str">
            <v>2019-2021</v>
          </cell>
          <cell r="E2508">
            <v>23</v>
          </cell>
          <cell r="F2508" t="str">
            <v>0230</v>
          </cell>
          <cell r="G2508" t="str">
            <v>F003</v>
          </cell>
          <cell r="H2508" t="str">
            <v>Tire</v>
          </cell>
          <cell r="I2508" t="str">
            <v>Däck</v>
          </cell>
          <cell r="J2508" t="str">
            <v>C4906454 700X37C Duramax XNR E-bike TYR PERGO E H-480 (AP: 40x40 nylon/canvas)</v>
          </cell>
          <cell r="K2508" t="str">
            <v>C4906454</v>
          </cell>
          <cell r="L2508" t="str">
            <v>C4901462</v>
          </cell>
        </row>
        <row r="2509">
          <cell r="B2509" t="str">
            <v>YEC7505132Skärmar set</v>
          </cell>
          <cell r="C2509" t="str">
            <v>YEC7505132</v>
          </cell>
          <cell r="D2509" t="str">
            <v>2019-2021</v>
          </cell>
          <cell r="E2509">
            <v>24</v>
          </cell>
          <cell r="F2509" t="str">
            <v>0240</v>
          </cell>
          <cell r="G2509" t="str">
            <v>H003</v>
          </cell>
          <cell r="H2509" t="str">
            <v xml:space="preserve">Mudguard front   </v>
          </cell>
          <cell r="I2509" t="str">
            <v>Skärmar set</v>
          </cell>
          <cell r="J2509" t="str">
            <v>C8256188-BK FRONT SKS black 670mm</v>
          </cell>
          <cell r="K2509" t="str">
            <v>C8256188-BK</v>
          </cell>
          <cell r="L2509" t="str">
            <v>C8256125-BK / C8255845-BK</v>
          </cell>
        </row>
        <row r="2510">
          <cell r="B2510" t="str">
            <v>YEC7505132Pakethållare</v>
          </cell>
          <cell r="C2510" t="str">
            <v>YEC7505132</v>
          </cell>
          <cell r="D2510" t="str">
            <v>2019-2021</v>
          </cell>
          <cell r="E2510">
            <v>25</v>
          </cell>
          <cell r="F2510" t="str">
            <v>0250</v>
          </cell>
          <cell r="G2510" t="str">
            <v>H004</v>
          </cell>
          <cell r="H2510" t="str">
            <v>Carrier</v>
          </cell>
          <cell r="I2510" t="str">
            <v>Pakethållare</v>
          </cell>
          <cell r="J2510" t="str">
            <v xml:space="preserve">C8205747-BK Sport adj black w/bag support AVS </v>
          </cell>
          <cell r="K2510" t="str">
            <v>C8205747-BK</v>
          </cell>
          <cell r="L2510" t="str">
            <v>C8200052</v>
          </cell>
        </row>
        <row r="2511">
          <cell r="B2511" t="str">
            <v>YEC7505132Sadel</v>
          </cell>
          <cell r="C2511" t="str">
            <v>YEC7505132</v>
          </cell>
          <cell r="D2511" t="str">
            <v>2019-2021</v>
          </cell>
          <cell r="E2511">
            <v>26</v>
          </cell>
          <cell r="F2511" t="str">
            <v>0260</v>
          </cell>
          <cell r="G2511" t="str">
            <v>G001</v>
          </cell>
          <cell r="H2511" t="str">
            <v>Saddle</v>
          </cell>
          <cell r="I2511" t="str">
            <v>Sadel</v>
          </cell>
          <cell r="J2511" t="str">
            <v xml:space="preserve">C7106260 Velo VL-6470 D2 BLACK , black steel rail, UNISEX </v>
          </cell>
          <cell r="K2511" t="str">
            <v>C7106260</v>
          </cell>
          <cell r="L2511" t="str">
            <v>C7100524</v>
          </cell>
        </row>
        <row r="2512">
          <cell r="B2512" t="str">
            <v>YEC7505132Sadelstolpe</v>
          </cell>
          <cell r="C2512" t="str">
            <v>YEC7505132</v>
          </cell>
          <cell r="D2512" t="str">
            <v>2019-2021</v>
          </cell>
          <cell r="E2512">
            <v>27</v>
          </cell>
          <cell r="F2512" t="str">
            <v>0270</v>
          </cell>
          <cell r="G2512" t="str">
            <v>G002</v>
          </cell>
          <cell r="H2512" t="str">
            <v>Seatpost</v>
          </cell>
          <cell r="I2512" t="str">
            <v>Sadelstolpe</v>
          </cell>
          <cell r="J2512" t="str">
            <v>C7205559 SP-620 27,2x350MM ALLOY ANODIZED BLACK w OBVIOUS LOGO</v>
          </cell>
          <cell r="K2512" t="str">
            <v>C7205559</v>
          </cell>
          <cell r="L2512" t="str">
            <v>C7200327-272</v>
          </cell>
        </row>
        <row r="2513">
          <cell r="B2513" t="str">
            <v>YEC7505132Sadelrörsklämma</v>
          </cell>
          <cell r="C2513" t="str">
            <v>YEC7505132</v>
          </cell>
          <cell r="D2513" t="str">
            <v>2019-2021</v>
          </cell>
          <cell r="E2513">
            <v>28</v>
          </cell>
          <cell r="F2513" t="str">
            <v>0280</v>
          </cell>
          <cell r="G2513" t="str">
            <v>G003</v>
          </cell>
          <cell r="H2513" t="str">
            <v>Seat Clamp</v>
          </cell>
          <cell r="I2513" t="str">
            <v>Sadelrörsklämma</v>
          </cell>
          <cell r="J2513" t="str">
            <v>C7305002 L/C 31.8 MX27 shiny black</v>
          </cell>
          <cell r="K2513" t="str">
            <v>C7305002</v>
          </cell>
          <cell r="L2513" t="str">
            <v>C7300027-318</v>
          </cell>
        </row>
        <row r="2514">
          <cell r="B2514" t="str">
            <v>YEC7505132Framlampa</v>
          </cell>
          <cell r="C2514" t="str">
            <v>YEC7505132</v>
          </cell>
          <cell r="D2514" t="str">
            <v>2019-2021</v>
          </cell>
          <cell r="E2514">
            <v>29</v>
          </cell>
          <cell r="F2514" t="str">
            <v>0290</v>
          </cell>
          <cell r="G2514" t="str">
            <v>H005</v>
          </cell>
          <cell r="H2514" t="str">
            <v>Front light</v>
          </cell>
          <cell r="I2514" t="str">
            <v>Framlampa</v>
          </cell>
          <cell r="J2514" t="str">
            <v xml:space="preserve">C8015301 FL-14 MR4 LED headlamp 6V, w bracket, 650mm cable with conector for Bafang , 3mm cable  </v>
          </cell>
          <cell r="K2514" t="str">
            <v>C8015301</v>
          </cell>
          <cell r="L2514" t="str">
            <v>C8015301</v>
          </cell>
        </row>
        <row r="2515">
          <cell r="B2515" t="str">
            <v>YEC7505132Baklampa</v>
          </cell>
          <cell r="C2515" t="str">
            <v>YEC7505132</v>
          </cell>
          <cell r="D2515" t="str">
            <v>2019-2021</v>
          </cell>
          <cell r="E2515">
            <v>30</v>
          </cell>
          <cell r="F2515" t="str">
            <v>0300</v>
          </cell>
          <cell r="G2515" t="str">
            <v>H006</v>
          </cell>
          <cell r="H2515" t="str">
            <v>Light, Rear</v>
          </cell>
          <cell r="I2515" t="str">
            <v>Baklampa</v>
          </cell>
          <cell r="J2515" t="str">
            <v>C8015205 Buchel E-Bike 6V cc50 (EVI approved) w brakelight.</v>
          </cell>
          <cell r="K2515" t="str">
            <v>C8015205</v>
          </cell>
          <cell r="L2515" t="str">
            <v>BSP?</v>
          </cell>
        </row>
        <row r="2516">
          <cell r="B2516" t="str">
            <v>YEC7505132Låssats</v>
          </cell>
          <cell r="C2516" t="str">
            <v>YEC7505132</v>
          </cell>
          <cell r="D2516" t="str">
            <v>2019-2021</v>
          </cell>
          <cell r="E2516">
            <v>31</v>
          </cell>
          <cell r="F2516" t="str">
            <v>0310</v>
          </cell>
          <cell r="G2516" t="str">
            <v>H007</v>
          </cell>
          <cell r="H2516" t="str">
            <v>Lock</v>
          </cell>
          <cell r="I2516" t="str">
            <v>Låssats</v>
          </cell>
          <cell r="J2516" t="str">
            <v>C8405077 AXA SOLID PLUS XL BLACK, compatible with DT12 removable key</v>
          </cell>
          <cell r="K2516" t="str">
            <v>C8405077</v>
          </cell>
          <cell r="L2516" t="str">
            <v>C8405125</v>
          </cell>
        </row>
        <row r="2517">
          <cell r="B2517" t="str">
            <v>YEC7505132Stöd</v>
          </cell>
          <cell r="C2517" t="str">
            <v>YEC7505132</v>
          </cell>
          <cell r="D2517" t="str">
            <v>2019-2021</v>
          </cell>
          <cell r="E2517">
            <v>32</v>
          </cell>
          <cell r="F2517" t="str">
            <v>0320</v>
          </cell>
          <cell r="G2517" t="str">
            <v>H008</v>
          </cell>
          <cell r="H2517" t="str">
            <v>Kick stand</v>
          </cell>
          <cell r="I2517" t="str">
            <v>Stöd</v>
          </cell>
          <cell r="J2517" t="str">
            <v xml:space="preserve">C8105214 Atran Stylo adjustable all black </v>
          </cell>
          <cell r="K2517" t="str">
            <v>C8105214</v>
          </cell>
          <cell r="L2517" t="str">
            <v>C8100036</v>
          </cell>
        </row>
        <row r="2518">
          <cell r="B2518" t="str">
            <v>YEC7505132Korg</v>
          </cell>
          <cell r="C2518" t="str">
            <v>YEC7505132</v>
          </cell>
          <cell r="D2518" t="str">
            <v>2019-2021</v>
          </cell>
          <cell r="E2518">
            <v>33</v>
          </cell>
          <cell r="F2518" t="str">
            <v>0330</v>
          </cell>
          <cell r="G2518" t="str">
            <v>H009</v>
          </cell>
          <cell r="H2518" t="str">
            <v>Basket / Fr carrier</v>
          </cell>
          <cell r="I2518" t="str">
            <v>Korg</v>
          </cell>
          <cell r="K2518" t="str">
            <v>EMPTY</v>
          </cell>
          <cell r="L2518" t="e">
            <v>#N/A</v>
          </cell>
        </row>
        <row r="2519">
          <cell r="B2519" t="str">
            <v>YEC7505132Pedaler</v>
          </cell>
          <cell r="C2519" t="str">
            <v>YEC7505132</v>
          </cell>
          <cell r="D2519" t="str">
            <v>2019-2021</v>
          </cell>
          <cell r="E2519">
            <v>34</v>
          </cell>
          <cell r="F2519" t="str">
            <v>0340</v>
          </cell>
          <cell r="G2519" t="str">
            <v>E005</v>
          </cell>
          <cell r="H2519" t="str">
            <v xml:space="preserve">Pedal </v>
          </cell>
          <cell r="I2519" t="str">
            <v>Pedaler</v>
          </cell>
          <cell r="J2519" t="str">
            <v>C3505222 PDS PLbk SD  916 VP-821</v>
          </cell>
          <cell r="K2519" t="str">
            <v>C3505222</v>
          </cell>
          <cell r="L2519" t="str">
            <v>C3500059</v>
          </cell>
        </row>
        <row r="2520">
          <cell r="B2520" t="str">
            <v>YEC7505132Motor</v>
          </cell>
          <cell r="C2520" t="str">
            <v>YEC7505132</v>
          </cell>
          <cell r="D2520" t="str">
            <v>2019-2021</v>
          </cell>
          <cell r="E2520">
            <v>35</v>
          </cell>
          <cell r="F2520" t="str">
            <v>0350</v>
          </cell>
          <cell r="G2520" t="str">
            <v>J001</v>
          </cell>
          <cell r="H2520" t="str">
            <v>DRIVE UNIT:</v>
          </cell>
          <cell r="I2520" t="str">
            <v>Motor</v>
          </cell>
          <cell r="J2520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520" t="str">
            <v>C8705068-1-01BC</v>
          </cell>
          <cell r="L2520" t="str">
            <v>C8705068-1-01BC</v>
          </cell>
        </row>
        <row r="2521">
          <cell r="B2521" t="str">
            <v>YEC7505132Display</v>
          </cell>
          <cell r="C2521" t="str">
            <v>YEC7505132</v>
          </cell>
          <cell r="D2521" t="str">
            <v>2019-2021</v>
          </cell>
          <cell r="E2521">
            <v>36</v>
          </cell>
          <cell r="F2521" t="str">
            <v>0360</v>
          </cell>
          <cell r="G2521" t="str">
            <v>J004</v>
          </cell>
          <cell r="H2521" t="str">
            <v>DISPLAY:</v>
          </cell>
          <cell r="I2521" t="str">
            <v>Display</v>
          </cell>
          <cell r="J2521" t="str">
            <v>C8705068-1-35C Display TFT for BAFANG CanBus (plugnplay) 200/500mm Trekking for BAFANG</v>
          </cell>
          <cell r="K2521" t="str">
            <v>C8705068-1-35C</v>
          </cell>
          <cell r="L2521" t="str">
            <v>C8705068-1-35C</v>
          </cell>
        </row>
        <row r="2522">
          <cell r="B2522" t="str">
            <v>YEC7505132EB-Bus kabel</v>
          </cell>
          <cell r="C2522" t="str">
            <v>YEC7505132</v>
          </cell>
          <cell r="D2522" t="str">
            <v>2019-2021</v>
          </cell>
          <cell r="E2522">
            <v>37</v>
          </cell>
          <cell r="F2522" t="str">
            <v>0370</v>
          </cell>
          <cell r="G2522" t="str">
            <v>J005</v>
          </cell>
          <cell r="H2522" t="str">
            <v>EB-BUS CABLE:</v>
          </cell>
          <cell r="I2522" t="str">
            <v>EB-Bus kabel</v>
          </cell>
          <cell r="J2522" t="str">
            <v>C8705068-1-4-1C, 5PIN ( 1340mm ) CONNECT TO CONTROLLER, OTHER SIDE TO DISPLAY, LIGHTING SETS Canbus</v>
          </cell>
          <cell r="K2522" t="str">
            <v>C8705068-1-4-1C</v>
          </cell>
          <cell r="L2522" t="e">
            <v>#N/A</v>
          </cell>
        </row>
        <row r="2523">
          <cell r="B2523" t="str">
            <v>YEC7505132Motorkabel</v>
          </cell>
          <cell r="C2523" t="str">
            <v>YEC7505132</v>
          </cell>
          <cell r="D2523" t="str">
            <v>2019-2021</v>
          </cell>
          <cell r="E2523">
            <v>38</v>
          </cell>
          <cell r="F2523" t="str">
            <v>0380</v>
          </cell>
          <cell r="G2523" t="str">
            <v>J006</v>
          </cell>
          <cell r="H2523" t="str">
            <v>POWER CABLE:</v>
          </cell>
          <cell r="I2523" t="str">
            <v>Motorkabel</v>
          </cell>
          <cell r="K2523" t="str">
            <v>Ingår i batterihållaren</v>
          </cell>
          <cell r="L2523" t="str">
            <v>Ingår i batterihållaren</v>
          </cell>
        </row>
        <row r="2524">
          <cell r="B2524" t="str">
            <v>YEC7505132Kabel framlampa</v>
          </cell>
          <cell r="C2524" t="str">
            <v>YEC7505132</v>
          </cell>
          <cell r="D2524" t="str">
            <v>2019-2021</v>
          </cell>
          <cell r="E2524">
            <v>39</v>
          </cell>
          <cell r="F2524" t="str">
            <v>0390</v>
          </cell>
          <cell r="G2524" t="str">
            <v>J007</v>
          </cell>
          <cell r="H2524" t="str">
            <v>F. LIGHT CABLE:</v>
          </cell>
          <cell r="I2524" t="str">
            <v>Kabel framlampa</v>
          </cell>
          <cell r="J2524" t="str">
            <v>C8705068-1-04-6, FOR FRONT LIGHT : 1200mm</v>
          </cell>
          <cell r="K2524" t="str">
            <v>C8705068-1-04-6</v>
          </cell>
          <cell r="L2524" t="str">
            <v>C8705068-1-04-6</v>
          </cell>
        </row>
        <row r="2525">
          <cell r="B2525" t="str">
            <v>YEC7505132Kabel baklampa</v>
          </cell>
          <cell r="C2525" t="str">
            <v>YEC7505132</v>
          </cell>
          <cell r="D2525" t="str">
            <v>2019-2021</v>
          </cell>
          <cell r="E2525">
            <v>40</v>
          </cell>
          <cell r="F2525" t="str">
            <v>0400</v>
          </cell>
          <cell r="G2525" t="str">
            <v>J008</v>
          </cell>
          <cell r="H2525" t="str">
            <v>R. LIGHT CABLE:</v>
          </cell>
          <cell r="I2525" t="str">
            <v>Kabel baklampa</v>
          </cell>
          <cell r="J2525" t="str">
            <v xml:space="preserve">C8705068-1-04-8  -&gt; C8705068-1-0415 </v>
          </cell>
          <cell r="K2525" t="str">
            <v>C8705068-1-04-8</v>
          </cell>
          <cell r="L2525" t="str">
            <v>C8705068-1-04-8</v>
          </cell>
        </row>
        <row r="2526">
          <cell r="B2526" t="str">
            <v>YEC7505132Hastighetssensor</v>
          </cell>
          <cell r="C2526" t="str">
            <v>YEC7505132</v>
          </cell>
          <cell r="D2526" t="str">
            <v>2019-2021</v>
          </cell>
          <cell r="E2526">
            <v>41</v>
          </cell>
          <cell r="F2526" t="str">
            <v>0410</v>
          </cell>
          <cell r="G2526" t="str">
            <v>J009</v>
          </cell>
          <cell r="H2526" t="str">
            <v>SPEED SENSOR:</v>
          </cell>
          <cell r="I2526" t="str">
            <v>Hastighetssensor</v>
          </cell>
          <cell r="J2526" t="str">
            <v>C8705068-1-411C, DETECTING WHEEL RPM, CABLE LENGTH:70mm</v>
          </cell>
          <cell r="K2526" t="str">
            <v>C8705068-1-411C</v>
          </cell>
          <cell r="L2526" t="str">
            <v>C8705068-1-411C</v>
          </cell>
        </row>
        <row r="2527">
          <cell r="B2527" t="str">
            <v>YEC7505132Batteri</v>
          </cell>
          <cell r="C2527" t="str">
            <v>YEC7505132</v>
          </cell>
          <cell r="D2527" t="str">
            <v>2019-2021</v>
          </cell>
          <cell r="E2527">
            <v>42</v>
          </cell>
          <cell r="F2527" t="str">
            <v>0420</v>
          </cell>
          <cell r="G2527" t="str">
            <v>J002</v>
          </cell>
          <cell r="H2527" t="str">
            <v>BATTERY:</v>
          </cell>
          <cell r="I2527" t="str">
            <v>Batteri</v>
          </cell>
          <cell r="J2527" t="str">
            <v>C8705102-1-11C DT12 11,6Ah (CANBUS)</v>
          </cell>
          <cell r="K2527" t="str">
            <v>C8705102-1-11C</v>
          </cell>
          <cell r="L2527" t="str">
            <v>C8705102-1-11C</v>
          </cell>
        </row>
        <row r="2528">
          <cell r="B2528" t="str">
            <v>YEC7505132Batterihållare</v>
          </cell>
          <cell r="C2528" t="str">
            <v>YEC7505132</v>
          </cell>
          <cell r="D2528" t="str">
            <v>2019-2021</v>
          </cell>
          <cell r="E2528">
            <v>43</v>
          </cell>
          <cell r="F2528" t="str">
            <v>0430</v>
          </cell>
          <cell r="G2528" t="str">
            <v>J003</v>
          </cell>
          <cell r="H2528" t="str">
            <v>BATTERY HOLDER/Slider</v>
          </cell>
          <cell r="I2528" t="str">
            <v>Batterihållare</v>
          </cell>
          <cell r="J2528" t="str">
            <v>C8705129-2CA NEW DT12 400mmw cable for MAX, AXA</v>
          </cell>
          <cell r="K2528" t="str">
            <v>C8705129-2CA</v>
          </cell>
          <cell r="L2528" t="str">
            <v>C8705129-2CA</v>
          </cell>
        </row>
        <row r="2529">
          <cell r="B2529" t="str">
            <v>YEC7505132Batteriladdare</v>
          </cell>
          <cell r="C2529" t="str">
            <v>YEC7505132</v>
          </cell>
          <cell r="D2529" t="str">
            <v>2019-2021</v>
          </cell>
          <cell r="E2529">
            <v>44</v>
          </cell>
          <cell r="F2529" t="str">
            <v>0440</v>
          </cell>
          <cell r="G2529" t="str">
            <v>J010</v>
          </cell>
          <cell r="H2529" t="str">
            <v>CHARGER:</v>
          </cell>
          <cell r="I2529" t="str">
            <v>Batteriladdare</v>
          </cell>
          <cell r="J2529" t="str">
            <v xml:space="preserve">C8705086-02C T-Shape CanBus charger for DT12/Shimano </v>
          </cell>
          <cell r="K2529" t="str">
            <v>C8705086-02C</v>
          </cell>
          <cell r="L2529" t="str">
            <v>C8705086-02C</v>
          </cell>
        </row>
        <row r="2530">
          <cell r="B2530" t="str">
            <v>YEC7505132Kontrollbox</v>
          </cell>
          <cell r="C2530" t="str">
            <v>YEC7505132</v>
          </cell>
          <cell r="D2530" t="str">
            <v>2019-2021</v>
          </cell>
          <cell r="E2530">
            <v>45</v>
          </cell>
          <cell r="F2530" t="str">
            <v>0450</v>
          </cell>
          <cell r="G2530" t="str">
            <v>J011</v>
          </cell>
          <cell r="H2530" t="str">
            <v>Controller</v>
          </cell>
          <cell r="I2530" t="str">
            <v>Kontrollbox</v>
          </cell>
          <cell r="J2530" t="str">
            <v>included into the motor</v>
          </cell>
          <cell r="K2530" t="str">
            <v>C8705068-2-19</v>
          </cell>
          <cell r="L2530" t="str">
            <v>C8705068-2-19</v>
          </cell>
        </row>
        <row r="2531">
          <cell r="B2531" t="str">
            <v>YEC7505132Växelöra</v>
          </cell>
          <cell r="C2531" t="str">
            <v>YEC7505132</v>
          </cell>
          <cell r="D2531" t="str">
            <v>2019-2021</v>
          </cell>
          <cell r="E2531">
            <v>46</v>
          </cell>
          <cell r="F2531" t="str">
            <v>0460</v>
          </cell>
          <cell r="G2531" t="str">
            <v>D005</v>
          </cell>
          <cell r="H2531" t="str">
            <v>Gear hanger</v>
          </cell>
          <cell r="I2531" t="str">
            <v>Växelöra</v>
          </cell>
          <cell r="K2531" t="str">
            <v>C1350087</v>
          </cell>
          <cell r="L2531" t="str">
            <v>C1350087</v>
          </cell>
        </row>
        <row r="2532">
          <cell r="B2532" t="str">
            <v>YEC7505133RAM</v>
          </cell>
          <cell r="C2532" t="str">
            <v>YEC7505133</v>
          </cell>
          <cell r="D2532">
            <v>2022</v>
          </cell>
          <cell r="E2532">
            <v>1</v>
          </cell>
          <cell r="F2532" t="str">
            <v>0010</v>
          </cell>
          <cell r="G2532" t="str">
            <v>A001</v>
          </cell>
          <cell r="H2532" t="str">
            <v>PAINTED FRAME</v>
          </cell>
          <cell r="I2532" t="str">
            <v>RAM</v>
          </cell>
          <cell r="K2532" t="str">
            <v>C1307699-510</v>
          </cell>
          <cell r="L2532" t="e">
            <v>#N/A</v>
          </cell>
        </row>
        <row r="2533">
          <cell r="B2533" t="str">
            <v>YEC7505133Framgaffel</v>
          </cell>
          <cell r="C2533" t="str">
            <v>YEC7505133</v>
          </cell>
          <cell r="D2533">
            <v>2022</v>
          </cell>
          <cell r="E2533">
            <v>2</v>
          </cell>
          <cell r="F2533" t="str">
            <v>0020</v>
          </cell>
          <cell r="G2533" t="str">
            <v>A002</v>
          </cell>
          <cell r="H2533" t="str">
            <v>PAINTED FORK</v>
          </cell>
          <cell r="I2533" t="str">
            <v>Framgaffel</v>
          </cell>
          <cell r="K2533" t="str">
            <v>C1605638-260</v>
          </cell>
          <cell r="L2533" t="e">
            <v>#N/A</v>
          </cell>
        </row>
        <row r="2534">
          <cell r="B2534" t="str">
            <v>YEC7505133Styrlager</v>
          </cell>
          <cell r="C2534" t="str">
            <v>YEC7505133</v>
          </cell>
          <cell r="D2534">
            <v>2022</v>
          </cell>
          <cell r="E2534">
            <v>3</v>
          </cell>
          <cell r="F2534" t="str">
            <v>0030</v>
          </cell>
          <cell r="G2534" t="str">
            <v>B001</v>
          </cell>
          <cell r="H2534" t="str">
            <v>Head Set</v>
          </cell>
          <cell r="I2534" t="str">
            <v>Styrlager</v>
          </cell>
          <cell r="K2534" t="str">
            <v>C2105069</v>
          </cell>
          <cell r="L2534" t="str">
            <v>C2100160</v>
          </cell>
        </row>
        <row r="2535">
          <cell r="B2535" t="str">
            <v xml:space="preserve">YEC7505133Styrstam </v>
          </cell>
          <cell r="C2535" t="str">
            <v>YEC7505133</v>
          </cell>
          <cell r="D2535">
            <v>2022</v>
          </cell>
          <cell r="E2535">
            <v>4</v>
          </cell>
          <cell r="F2535" t="str">
            <v>0040</v>
          </cell>
          <cell r="G2535" t="str">
            <v>B002</v>
          </cell>
          <cell r="H2535" t="str">
            <v>Handlebar Stem</v>
          </cell>
          <cell r="I2535" t="str">
            <v xml:space="preserve">Styrstam </v>
          </cell>
          <cell r="K2535" t="str">
            <v>C2205475-105</v>
          </cell>
          <cell r="L2535" t="str">
            <v>C2200261-105</v>
          </cell>
        </row>
        <row r="2536">
          <cell r="B2536" t="str">
            <v>YEC7505133Styre</v>
          </cell>
          <cell r="C2536" t="str">
            <v>YEC7505133</v>
          </cell>
          <cell r="D2536">
            <v>2022</v>
          </cell>
          <cell r="E2536">
            <v>5</v>
          </cell>
          <cell r="F2536" t="str">
            <v>0050</v>
          </cell>
          <cell r="G2536" t="str">
            <v>B003</v>
          </cell>
          <cell r="H2536" t="str">
            <v>Handelbar</v>
          </cell>
          <cell r="I2536" t="str">
            <v>Styre</v>
          </cell>
          <cell r="K2536" t="str">
            <v>C2305990</v>
          </cell>
          <cell r="L2536" t="str">
            <v>C2300249</v>
          </cell>
        </row>
        <row r="2537">
          <cell r="B2537" t="str">
            <v>YEC7505133Bromsgrepp H</v>
          </cell>
          <cell r="C2537" t="str">
            <v>YEC7505133</v>
          </cell>
          <cell r="D2537">
            <v>2022</v>
          </cell>
          <cell r="E2537">
            <v>6</v>
          </cell>
          <cell r="F2537" t="str">
            <v>0060</v>
          </cell>
          <cell r="G2537" t="str">
            <v>C002</v>
          </cell>
          <cell r="H2537" t="str">
            <v>Brake Lever R</v>
          </cell>
          <cell r="I2537" t="str">
            <v>Bromsgrepp H</v>
          </cell>
          <cell r="K2537" t="str">
            <v>Shimano</v>
          </cell>
          <cell r="L2537" t="str">
            <v>Kontakta SHIMANO</v>
          </cell>
        </row>
        <row r="2538">
          <cell r="B2538" t="str">
            <v>YEC7505133Bromsgrepp V</v>
          </cell>
          <cell r="C2538" t="str">
            <v>YEC7505133</v>
          </cell>
          <cell r="D2538">
            <v>2022</v>
          </cell>
          <cell r="E2538">
            <v>7</v>
          </cell>
          <cell r="F2538" t="str">
            <v>0070</v>
          </cell>
          <cell r="G2538" t="str">
            <v>C001</v>
          </cell>
          <cell r="H2538" t="str">
            <v>Brake Lever L</v>
          </cell>
          <cell r="I2538" t="str">
            <v>Bromsgrepp V</v>
          </cell>
          <cell r="K2538" t="str">
            <v>Shimano</v>
          </cell>
          <cell r="L2538" t="str">
            <v>Kontakta SHIMANO</v>
          </cell>
        </row>
        <row r="2539">
          <cell r="B2539" t="str">
            <v>YEC7505133Växelreglage H</v>
          </cell>
          <cell r="C2539" t="str">
            <v>YEC7505133</v>
          </cell>
          <cell r="D2539">
            <v>2022</v>
          </cell>
          <cell r="E2539">
            <v>8</v>
          </cell>
          <cell r="F2539" t="str">
            <v>0080</v>
          </cell>
          <cell r="G2539" t="str">
            <v>D002</v>
          </cell>
          <cell r="H2539" t="str">
            <v>Shift Lever R</v>
          </cell>
          <cell r="I2539" t="str">
            <v>Växelreglage H</v>
          </cell>
          <cell r="K2539" t="str">
            <v>KSLM6000RA</v>
          </cell>
          <cell r="L2539" t="str">
            <v>Kontakta SHIMANO</v>
          </cell>
        </row>
        <row r="2540">
          <cell r="B2540" t="str">
            <v>YEC7505133Växelreglage V</v>
          </cell>
          <cell r="C2540" t="str">
            <v>YEC7505133</v>
          </cell>
          <cell r="D2540">
            <v>2022</v>
          </cell>
          <cell r="E2540">
            <v>9</v>
          </cell>
          <cell r="F2540" t="str">
            <v>0090</v>
          </cell>
          <cell r="G2540" t="str">
            <v>D001</v>
          </cell>
          <cell r="H2540" t="str">
            <v>Shift Lever L</v>
          </cell>
          <cell r="I2540" t="str">
            <v>Växelreglage V</v>
          </cell>
          <cell r="L2540" t="e">
            <v>#N/A</v>
          </cell>
        </row>
        <row r="2541">
          <cell r="B2541" t="str">
            <v>YEC7505133Handtag par</v>
          </cell>
          <cell r="C2541" t="str">
            <v>YEC7505133</v>
          </cell>
          <cell r="D2541">
            <v>2022</v>
          </cell>
          <cell r="E2541">
            <v>10</v>
          </cell>
          <cell r="F2541" t="str">
            <v>0100</v>
          </cell>
          <cell r="G2541" t="str">
            <v>B004</v>
          </cell>
          <cell r="H2541" t="str">
            <v>Grip R</v>
          </cell>
          <cell r="I2541" t="str">
            <v>Handtag par</v>
          </cell>
          <cell r="K2541" t="str">
            <v>C2505677</v>
          </cell>
          <cell r="L2541" t="str">
            <v>C2500164</v>
          </cell>
        </row>
        <row r="2542">
          <cell r="B2542" t="str">
            <v>YEC7505133Frambroms</v>
          </cell>
          <cell r="C2542" t="str">
            <v>YEC7505133</v>
          </cell>
          <cell r="D2542">
            <v>2022</v>
          </cell>
          <cell r="E2542">
            <v>11</v>
          </cell>
          <cell r="F2542" t="str">
            <v>0110</v>
          </cell>
          <cell r="G2542" t="str">
            <v>C003</v>
          </cell>
          <cell r="H2542" t="str">
            <v xml:space="preserve">Brake front </v>
          </cell>
          <cell r="I2542" t="str">
            <v>Frambroms</v>
          </cell>
          <cell r="K2542" t="str">
            <v>AMT201KLFPRX075</v>
          </cell>
          <cell r="L2542" t="str">
            <v>Kontakta SHIMANO</v>
          </cell>
        </row>
        <row r="2543">
          <cell r="B2543" t="str">
            <v>YEC7505133Bakbroms</v>
          </cell>
          <cell r="C2543" t="str">
            <v>YEC7505133</v>
          </cell>
          <cell r="D2543">
            <v>2022</v>
          </cell>
          <cell r="E2543">
            <v>12</v>
          </cell>
          <cell r="F2543" t="str">
            <v>0120</v>
          </cell>
          <cell r="G2543" t="str">
            <v>C004</v>
          </cell>
          <cell r="H2543" t="str">
            <v>Brake rear</v>
          </cell>
          <cell r="I2543" t="str">
            <v>Bakbroms</v>
          </cell>
          <cell r="K2543" t="str">
            <v>AMT201JRRXRX145</v>
          </cell>
          <cell r="L2543" t="str">
            <v>Kontakta SHIMANO</v>
          </cell>
        </row>
        <row r="2544">
          <cell r="B2544" t="str">
            <v>YEC7505133Vevlager</v>
          </cell>
          <cell r="C2544" t="str">
            <v>YEC7505133</v>
          </cell>
          <cell r="D2544">
            <v>2022</v>
          </cell>
          <cell r="E2544">
            <v>13</v>
          </cell>
          <cell r="F2544" t="str">
            <v>0130</v>
          </cell>
          <cell r="G2544" t="str">
            <v>E001</v>
          </cell>
          <cell r="H2544" t="str">
            <v xml:space="preserve">BB-set </v>
          </cell>
          <cell r="I2544" t="str">
            <v>Vevlager</v>
          </cell>
          <cell r="K2544" t="str">
            <v>INGÅR I MOTORN</v>
          </cell>
          <cell r="L2544" t="str">
            <v>Ingår i motorn</v>
          </cell>
        </row>
        <row r="2545">
          <cell r="B2545" t="str">
            <v>YEC7505133Vevparti</v>
          </cell>
          <cell r="C2545" t="str">
            <v>YEC7505133</v>
          </cell>
          <cell r="D2545">
            <v>2022</v>
          </cell>
          <cell r="E2545">
            <v>14</v>
          </cell>
          <cell r="F2545" t="str">
            <v>0140</v>
          </cell>
          <cell r="G2545" t="str">
            <v>E002</v>
          </cell>
          <cell r="H2545" t="str">
            <v>Front Chainwheel</v>
          </cell>
          <cell r="I2545" t="str">
            <v>Vevparti</v>
          </cell>
          <cell r="K2545" t="str">
            <v>C3305776-EG</v>
          </cell>
          <cell r="L2545" t="str">
            <v>C3305776-EG</v>
          </cell>
        </row>
        <row r="2546">
          <cell r="B2546" t="str">
            <v>YEC7505133Kedjeskydd</v>
          </cell>
          <cell r="C2546" t="str">
            <v>YEC7505133</v>
          </cell>
          <cell r="D2546">
            <v>2022</v>
          </cell>
          <cell r="E2546">
            <v>15</v>
          </cell>
          <cell r="F2546" t="str">
            <v>0150</v>
          </cell>
          <cell r="G2546" t="str">
            <v>H001</v>
          </cell>
          <cell r="H2546" t="str">
            <v>Chain guard</v>
          </cell>
          <cell r="I2546" t="str">
            <v>Kedjeskydd</v>
          </cell>
          <cell r="K2546" t="str">
            <v>C8305639</v>
          </cell>
          <cell r="L2546" t="str">
            <v>C8305639</v>
          </cell>
        </row>
        <row r="2547">
          <cell r="B2547" t="str">
            <v>YEC7505133Kedjeskyddsfäste</v>
          </cell>
          <cell r="C2547" t="str">
            <v>YEC7505133</v>
          </cell>
          <cell r="D2547">
            <v>2022</v>
          </cell>
          <cell r="E2547">
            <v>16</v>
          </cell>
          <cell r="F2547" t="str">
            <v>0160</v>
          </cell>
          <cell r="G2547" t="str">
            <v>H002</v>
          </cell>
          <cell r="H2547" t="str">
            <v>Chain guard bracket</v>
          </cell>
          <cell r="I2547" t="str">
            <v>Kedjeskyddsfäste</v>
          </cell>
          <cell r="K2547" t="str">
            <v>Ingår i kedjeskyddet</v>
          </cell>
          <cell r="L2547" t="str">
            <v>Ingår i kedjeskyddet</v>
          </cell>
        </row>
        <row r="2548">
          <cell r="B2548" t="str">
            <v>YEC7505133Framväxel</v>
          </cell>
          <cell r="C2548" t="str">
            <v>YEC7505133</v>
          </cell>
          <cell r="D2548">
            <v>2022</v>
          </cell>
          <cell r="E2548">
            <v>17</v>
          </cell>
          <cell r="F2548" t="str">
            <v>0170</v>
          </cell>
          <cell r="G2548" t="str">
            <v>D003</v>
          </cell>
          <cell r="H2548" t="str">
            <v>Front Derailleur</v>
          </cell>
          <cell r="I2548" t="str">
            <v>Framväxel</v>
          </cell>
          <cell r="K2548">
            <v>0</v>
          </cell>
          <cell r="L2548" t="e">
            <v>#N/A</v>
          </cell>
        </row>
        <row r="2549">
          <cell r="B2549" t="str">
            <v>YEC7505133Bakväxel</v>
          </cell>
          <cell r="C2549" t="str">
            <v>YEC7505133</v>
          </cell>
          <cell r="D2549">
            <v>2022</v>
          </cell>
          <cell r="E2549">
            <v>18</v>
          </cell>
          <cell r="F2549" t="str">
            <v>0180</v>
          </cell>
          <cell r="G2549" t="str">
            <v>D004</v>
          </cell>
          <cell r="H2549" t="str">
            <v>Rear Derailleur</v>
          </cell>
          <cell r="I2549" t="str">
            <v>Bakväxel</v>
          </cell>
          <cell r="K2549" t="str">
            <v>KRDM6000SGS</v>
          </cell>
          <cell r="L2549" t="str">
            <v>Kontakta SHIMANO</v>
          </cell>
        </row>
        <row r="2550">
          <cell r="B2550" t="str">
            <v>YEC7505133Kedja</v>
          </cell>
          <cell r="C2550" t="str">
            <v>YEC7505133</v>
          </cell>
          <cell r="D2550">
            <v>2022</v>
          </cell>
          <cell r="E2550">
            <v>19</v>
          </cell>
          <cell r="F2550" t="str">
            <v>0190</v>
          </cell>
          <cell r="G2550" t="str">
            <v>E003</v>
          </cell>
          <cell r="H2550" t="str">
            <v xml:space="preserve">Chain </v>
          </cell>
          <cell r="I2550" t="str">
            <v>Kedja</v>
          </cell>
          <cell r="K2550" t="str">
            <v>KCNE609010116</v>
          </cell>
          <cell r="L2550" t="str">
            <v>Kontakta SHIMANO</v>
          </cell>
        </row>
        <row r="2551">
          <cell r="B2551" t="str">
            <v>YEC7505133Kassett</v>
          </cell>
          <cell r="C2551" t="str">
            <v>YEC7505133</v>
          </cell>
          <cell r="D2551">
            <v>2022</v>
          </cell>
          <cell r="E2551">
            <v>20</v>
          </cell>
          <cell r="F2551" t="str">
            <v>0200</v>
          </cell>
          <cell r="G2551" t="str">
            <v>E004</v>
          </cell>
          <cell r="H2551" t="str">
            <v>Cassette Sprocket</v>
          </cell>
          <cell r="I2551" t="str">
            <v>Kassett</v>
          </cell>
          <cell r="K2551" t="str">
            <v>KCSHG5010136</v>
          </cell>
          <cell r="L2551" t="str">
            <v>Kontakta SHIMANO</v>
          </cell>
        </row>
        <row r="2552">
          <cell r="B2552" t="str">
            <v>YEC7505133Framhjul</v>
          </cell>
          <cell r="C2552" t="str">
            <v>YEC7505133</v>
          </cell>
          <cell r="D2552">
            <v>2022</v>
          </cell>
          <cell r="E2552">
            <v>21</v>
          </cell>
          <cell r="F2552" t="str">
            <v>0210</v>
          </cell>
          <cell r="G2552" t="str">
            <v>F001</v>
          </cell>
          <cell r="H2552" t="str">
            <v>Front hub</v>
          </cell>
          <cell r="I2552" t="str">
            <v>Framhjul</v>
          </cell>
          <cell r="K2552" t="str">
            <v>C4305196</v>
          </cell>
          <cell r="L2552" t="str">
            <v>C4100337</v>
          </cell>
        </row>
        <row r="2553">
          <cell r="B2553" t="str">
            <v>YEC7505133Bakhjul</v>
          </cell>
          <cell r="C2553" t="str">
            <v>YEC7505133</v>
          </cell>
          <cell r="D2553">
            <v>2022</v>
          </cell>
          <cell r="E2553">
            <v>22</v>
          </cell>
          <cell r="F2553" t="str">
            <v>0220</v>
          </cell>
          <cell r="G2553" t="str">
            <v>F002</v>
          </cell>
          <cell r="H2553" t="str">
            <v>Rear hub</v>
          </cell>
          <cell r="I2553" t="str">
            <v>Bakhjul</v>
          </cell>
          <cell r="K2553" t="str">
            <v>C4405349</v>
          </cell>
          <cell r="L2553" t="str">
            <v>C4200298</v>
          </cell>
        </row>
        <row r="2554">
          <cell r="B2554" t="str">
            <v>YEC7505133Däck</v>
          </cell>
          <cell r="C2554" t="str">
            <v>YEC7505133</v>
          </cell>
          <cell r="D2554">
            <v>2022</v>
          </cell>
          <cell r="E2554">
            <v>23</v>
          </cell>
          <cell r="F2554" t="str">
            <v>0230</v>
          </cell>
          <cell r="G2554" t="str">
            <v>F003</v>
          </cell>
          <cell r="H2554" t="str">
            <v>Tire</v>
          </cell>
          <cell r="I2554" t="str">
            <v>Däck</v>
          </cell>
          <cell r="K2554" t="str">
            <v>C4906455</v>
          </cell>
          <cell r="L2554" t="str">
            <v>C4901463</v>
          </cell>
        </row>
        <row r="2555">
          <cell r="B2555" t="str">
            <v>YEC7505133Skärmar set</v>
          </cell>
          <cell r="C2555" t="str">
            <v>YEC7505133</v>
          </cell>
          <cell r="D2555">
            <v>2022</v>
          </cell>
          <cell r="E2555">
            <v>24</v>
          </cell>
          <cell r="F2555" t="str">
            <v>0240</v>
          </cell>
          <cell r="G2555" t="str">
            <v>H003</v>
          </cell>
          <cell r="H2555" t="str">
            <v xml:space="preserve">Mudguard front   </v>
          </cell>
          <cell r="I2555" t="str">
            <v>Skärmar set</v>
          </cell>
          <cell r="K2555" t="str">
            <v>C8256188-BK</v>
          </cell>
          <cell r="L2555" t="str">
            <v>C8256125-BK / C8255845-BK</v>
          </cell>
        </row>
        <row r="2556">
          <cell r="B2556" t="str">
            <v>YEC7505133Pakethållare</v>
          </cell>
          <cell r="C2556" t="str">
            <v>YEC7505133</v>
          </cell>
          <cell r="D2556">
            <v>2022</v>
          </cell>
          <cell r="E2556">
            <v>25</v>
          </cell>
          <cell r="F2556" t="str">
            <v>0250</v>
          </cell>
          <cell r="G2556" t="str">
            <v>H004</v>
          </cell>
          <cell r="H2556" t="str">
            <v>Carrier</v>
          </cell>
          <cell r="I2556" t="str">
            <v>Pakethållare</v>
          </cell>
          <cell r="K2556" t="str">
            <v>C8205747-BK</v>
          </cell>
          <cell r="L2556" t="str">
            <v>C8200052</v>
          </cell>
        </row>
        <row r="2557">
          <cell r="B2557" t="str">
            <v>YEC7505133Sadel</v>
          </cell>
          <cell r="C2557" t="str">
            <v>YEC7505133</v>
          </cell>
          <cell r="D2557">
            <v>2022</v>
          </cell>
          <cell r="E2557">
            <v>26</v>
          </cell>
          <cell r="F2557" t="str">
            <v>0260</v>
          </cell>
          <cell r="G2557" t="str">
            <v>G001</v>
          </cell>
          <cell r="H2557" t="str">
            <v>Saddle</v>
          </cell>
          <cell r="I2557" t="str">
            <v>Sadel</v>
          </cell>
          <cell r="K2557" t="str">
            <v>C7106330</v>
          </cell>
          <cell r="L2557" t="str">
            <v>BSP?</v>
          </cell>
        </row>
        <row r="2558">
          <cell r="B2558" t="str">
            <v>YEC7505133Sadelstolpe</v>
          </cell>
          <cell r="C2558" t="str">
            <v>YEC7505133</v>
          </cell>
          <cell r="D2558">
            <v>2022</v>
          </cell>
          <cell r="E2558">
            <v>27</v>
          </cell>
          <cell r="F2558" t="str">
            <v>0270</v>
          </cell>
          <cell r="G2558" t="str">
            <v>G002</v>
          </cell>
          <cell r="H2558" t="str">
            <v>Seatpost</v>
          </cell>
          <cell r="I2558" t="str">
            <v>Sadelstolpe</v>
          </cell>
          <cell r="K2558" t="str">
            <v>C7205559</v>
          </cell>
          <cell r="L2558" t="str">
            <v>C7200327-272</v>
          </cell>
        </row>
        <row r="2559">
          <cell r="B2559" t="str">
            <v>YEC7505133Sadelrörsklämma</v>
          </cell>
          <cell r="C2559" t="str">
            <v>YEC7505133</v>
          </cell>
          <cell r="D2559">
            <v>2022</v>
          </cell>
          <cell r="E2559">
            <v>28</v>
          </cell>
          <cell r="F2559" t="str">
            <v>0280</v>
          </cell>
          <cell r="G2559" t="str">
            <v>G003</v>
          </cell>
          <cell r="H2559" t="str">
            <v>Seat Clamp</v>
          </cell>
          <cell r="I2559" t="str">
            <v>Sadelrörsklämma</v>
          </cell>
          <cell r="K2559" t="str">
            <v>C7305002</v>
          </cell>
          <cell r="L2559" t="str">
            <v>C7300027-318</v>
          </cell>
        </row>
        <row r="2560">
          <cell r="B2560" t="str">
            <v>YEC7505133Framlampa</v>
          </cell>
          <cell r="C2560" t="str">
            <v>YEC7505133</v>
          </cell>
          <cell r="D2560">
            <v>2022</v>
          </cell>
          <cell r="E2560">
            <v>29</v>
          </cell>
          <cell r="F2560" t="str">
            <v>0290</v>
          </cell>
          <cell r="G2560" t="str">
            <v>H005</v>
          </cell>
          <cell r="H2560" t="str">
            <v>Front light</v>
          </cell>
          <cell r="I2560" t="str">
            <v>Framlampa</v>
          </cell>
          <cell r="K2560" t="str">
            <v>C8015301</v>
          </cell>
          <cell r="L2560" t="str">
            <v>C8015301</v>
          </cell>
        </row>
        <row r="2561">
          <cell r="B2561" t="str">
            <v>YEC7505133Baklampa</v>
          </cell>
          <cell r="C2561" t="str">
            <v>YEC7505133</v>
          </cell>
          <cell r="D2561">
            <v>2022</v>
          </cell>
          <cell r="E2561">
            <v>30</v>
          </cell>
          <cell r="F2561" t="str">
            <v>0300</v>
          </cell>
          <cell r="G2561" t="str">
            <v>H006</v>
          </cell>
          <cell r="H2561" t="str">
            <v>Light, Rear</v>
          </cell>
          <cell r="I2561" t="str">
            <v>Baklampa</v>
          </cell>
          <cell r="K2561" t="str">
            <v>C8015205</v>
          </cell>
          <cell r="L2561" t="str">
            <v>BSP?</v>
          </cell>
        </row>
        <row r="2562">
          <cell r="B2562" t="str">
            <v>YEC7505133Låssats</v>
          </cell>
          <cell r="C2562" t="str">
            <v>YEC7505133</v>
          </cell>
          <cell r="D2562">
            <v>2022</v>
          </cell>
          <cell r="E2562">
            <v>31</v>
          </cell>
          <cell r="F2562" t="str">
            <v>0310</v>
          </cell>
          <cell r="G2562" t="str">
            <v>H007</v>
          </cell>
          <cell r="H2562" t="str">
            <v>Lock</v>
          </cell>
          <cell r="I2562" t="str">
            <v>Låssats</v>
          </cell>
          <cell r="K2562" t="str">
            <v>C8405077</v>
          </cell>
          <cell r="L2562" t="str">
            <v>C8405125</v>
          </cell>
        </row>
        <row r="2563">
          <cell r="B2563" t="str">
            <v>YEC7505133Stöd</v>
          </cell>
          <cell r="C2563" t="str">
            <v>YEC7505133</v>
          </cell>
          <cell r="D2563">
            <v>2022</v>
          </cell>
          <cell r="E2563">
            <v>32</v>
          </cell>
          <cell r="F2563" t="str">
            <v>0320</v>
          </cell>
          <cell r="G2563" t="str">
            <v>H008</v>
          </cell>
          <cell r="H2563" t="str">
            <v>Kick stand</v>
          </cell>
          <cell r="I2563" t="str">
            <v>Stöd</v>
          </cell>
          <cell r="K2563" t="str">
            <v>C8105214</v>
          </cell>
          <cell r="L2563" t="str">
            <v>C8100036</v>
          </cell>
        </row>
        <row r="2564">
          <cell r="B2564" t="str">
            <v>YEC7505133Korg</v>
          </cell>
          <cell r="C2564" t="str">
            <v>YEC7505133</v>
          </cell>
          <cell r="D2564">
            <v>2022</v>
          </cell>
          <cell r="E2564">
            <v>33</v>
          </cell>
          <cell r="F2564" t="str">
            <v>0330</v>
          </cell>
          <cell r="G2564" t="str">
            <v>H009</v>
          </cell>
          <cell r="H2564" t="str">
            <v>Basket / Fr carrier</v>
          </cell>
          <cell r="I2564" t="str">
            <v>Korg</v>
          </cell>
          <cell r="K2564" t="str">
            <v>EMPTY</v>
          </cell>
          <cell r="L2564" t="e">
            <v>#N/A</v>
          </cell>
        </row>
        <row r="2565">
          <cell r="B2565" t="str">
            <v>YEC7505133Pedaler</v>
          </cell>
          <cell r="C2565" t="str">
            <v>YEC7505133</v>
          </cell>
          <cell r="D2565">
            <v>2022</v>
          </cell>
          <cell r="E2565">
            <v>34</v>
          </cell>
          <cell r="F2565" t="str">
            <v>0340</v>
          </cell>
          <cell r="G2565" t="str">
            <v>E005</v>
          </cell>
          <cell r="H2565" t="str">
            <v xml:space="preserve">Pedal </v>
          </cell>
          <cell r="I2565" t="str">
            <v>Pedaler</v>
          </cell>
          <cell r="K2565" t="str">
            <v>C3505233</v>
          </cell>
          <cell r="L2565" t="str">
            <v>C3500033</v>
          </cell>
        </row>
        <row r="2566">
          <cell r="B2566" t="str">
            <v>YEC7505133Motor</v>
          </cell>
          <cell r="C2566" t="str">
            <v>YEC7505133</v>
          </cell>
          <cell r="D2566">
            <v>2022</v>
          </cell>
          <cell r="E2566">
            <v>35</v>
          </cell>
          <cell r="F2566" t="str">
            <v>0350</v>
          </cell>
          <cell r="G2566" t="str">
            <v>J001</v>
          </cell>
          <cell r="H2566" t="str">
            <v>DRIVE UNIT:</v>
          </cell>
          <cell r="I2566" t="str">
            <v>Motor</v>
          </cell>
          <cell r="K2566" t="str">
            <v>C8705068-1-02BC</v>
          </cell>
          <cell r="L2566" t="str">
            <v>C8705068-1-02BC</v>
          </cell>
        </row>
        <row r="2567">
          <cell r="B2567" t="str">
            <v>YEC7505133Display</v>
          </cell>
          <cell r="C2567" t="str">
            <v>YEC7505133</v>
          </cell>
          <cell r="D2567">
            <v>2022</v>
          </cell>
          <cell r="E2567">
            <v>36</v>
          </cell>
          <cell r="F2567" t="str">
            <v>0360</v>
          </cell>
          <cell r="G2567" t="str">
            <v>J004</v>
          </cell>
          <cell r="H2567" t="str">
            <v>DISPLAY:</v>
          </cell>
          <cell r="I2567" t="str">
            <v>Display</v>
          </cell>
          <cell r="K2567" t="str">
            <v>C8705068-1-37C</v>
          </cell>
          <cell r="L2567" t="str">
            <v>C8705068-1-37C</v>
          </cell>
        </row>
        <row r="2568">
          <cell r="B2568" t="str">
            <v>YEC7505133EB-Bus kabel</v>
          </cell>
          <cell r="C2568" t="str">
            <v>YEC7505133</v>
          </cell>
          <cell r="D2568">
            <v>2022</v>
          </cell>
          <cell r="E2568">
            <v>37</v>
          </cell>
          <cell r="F2568" t="str">
            <v>0370</v>
          </cell>
          <cell r="G2568" t="str">
            <v>J005</v>
          </cell>
          <cell r="H2568" t="str">
            <v>EB-BUS CABLE:</v>
          </cell>
          <cell r="I2568" t="str">
            <v>EB-Bus kabel</v>
          </cell>
          <cell r="K2568" t="str">
            <v>C8705068-1-4-1C</v>
          </cell>
          <cell r="L2568" t="e">
            <v>#N/A</v>
          </cell>
        </row>
        <row r="2569">
          <cell r="B2569" t="str">
            <v>YEC7505133Motorkabel</v>
          </cell>
          <cell r="C2569" t="str">
            <v>YEC7505133</v>
          </cell>
          <cell r="D2569">
            <v>2022</v>
          </cell>
          <cell r="E2569">
            <v>38</v>
          </cell>
          <cell r="F2569" t="str">
            <v>0380</v>
          </cell>
          <cell r="G2569" t="str">
            <v>J006</v>
          </cell>
          <cell r="H2569" t="str">
            <v>POWER CABLE:</v>
          </cell>
          <cell r="I2569" t="str">
            <v>Motorkabel</v>
          </cell>
          <cell r="K2569" t="str">
            <v>Ingår i batterihållaren</v>
          </cell>
          <cell r="L2569" t="str">
            <v>Ingår i batterihållaren</v>
          </cell>
        </row>
        <row r="2570">
          <cell r="B2570" t="str">
            <v>YEC7505133Kabel framlampa</v>
          </cell>
          <cell r="C2570" t="str">
            <v>YEC7505133</v>
          </cell>
          <cell r="D2570">
            <v>2022</v>
          </cell>
          <cell r="E2570">
            <v>39</v>
          </cell>
          <cell r="F2570" t="str">
            <v>0390</v>
          </cell>
          <cell r="G2570" t="str">
            <v>J007</v>
          </cell>
          <cell r="H2570" t="str">
            <v>F. LIGHT CABLE:</v>
          </cell>
          <cell r="I2570" t="str">
            <v>Kabel framlampa</v>
          </cell>
          <cell r="K2570" t="str">
            <v>C8705068-1-04-6</v>
          </cell>
          <cell r="L2570" t="str">
            <v>C8705068-1-04-6</v>
          </cell>
        </row>
        <row r="2571">
          <cell r="B2571" t="str">
            <v>YEC7505133Kabel baklampa</v>
          </cell>
          <cell r="C2571" t="str">
            <v>YEC7505133</v>
          </cell>
          <cell r="D2571">
            <v>2022</v>
          </cell>
          <cell r="E2571">
            <v>40</v>
          </cell>
          <cell r="F2571" t="str">
            <v>0400</v>
          </cell>
          <cell r="G2571" t="str">
            <v>J008</v>
          </cell>
          <cell r="H2571" t="str">
            <v>R. LIGHT CABLE:</v>
          </cell>
          <cell r="I2571" t="str">
            <v>Kabel baklampa</v>
          </cell>
          <cell r="K2571" t="str">
            <v>C8705068-1-0415</v>
          </cell>
          <cell r="L2571" t="str">
            <v>C8705068-1-04-8</v>
          </cell>
        </row>
        <row r="2572">
          <cell r="B2572" t="str">
            <v>YEC7505133Hastighetssensor</v>
          </cell>
          <cell r="C2572" t="str">
            <v>YEC7505133</v>
          </cell>
          <cell r="D2572">
            <v>2022</v>
          </cell>
          <cell r="E2572">
            <v>41</v>
          </cell>
          <cell r="F2572" t="str">
            <v>0410</v>
          </cell>
          <cell r="G2572" t="str">
            <v>J009</v>
          </cell>
          <cell r="H2572" t="str">
            <v>SPEED SENSOR:</v>
          </cell>
          <cell r="I2572" t="str">
            <v>Hastighetssensor</v>
          </cell>
          <cell r="K2572" t="str">
            <v>C8705068-1-411C</v>
          </cell>
          <cell r="L2572" t="str">
            <v>C8705068-1-411C</v>
          </cell>
        </row>
        <row r="2573">
          <cell r="B2573" t="str">
            <v>YEC7505133Batteri</v>
          </cell>
          <cell r="C2573" t="str">
            <v>YEC7505133</v>
          </cell>
          <cell r="D2573">
            <v>2022</v>
          </cell>
          <cell r="E2573">
            <v>42</v>
          </cell>
          <cell r="F2573" t="str">
            <v>0420</v>
          </cell>
          <cell r="G2573" t="str">
            <v>J002</v>
          </cell>
          <cell r="H2573" t="str">
            <v>BATTERY:</v>
          </cell>
          <cell r="I2573" t="str">
            <v>Batteri</v>
          </cell>
          <cell r="K2573" t="str">
            <v>C8705102-1-11C</v>
          </cell>
          <cell r="L2573" t="str">
            <v>C8705102-1-11C</v>
          </cell>
        </row>
        <row r="2574">
          <cell r="B2574" t="str">
            <v>YEC7505133Batterihållare</v>
          </cell>
          <cell r="C2574" t="str">
            <v>YEC7505133</v>
          </cell>
          <cell r="D2574">
            <v>2022</v>
          </cell>
          <cell r="E2574">
            <v>43</v>
          </cell>
          <cell r="F2574" t="str">
            <v>0430</v>
          </cell>
          <cell r="G2574" t="str">
            <v>J003</v>
          </cell>
          <cell r="H2574" t="str">
            <v>BATTERY HOLDER/Slider</v>
          </cell>
          <cell r="I2574" t="str">
            <v>Batterihållare</v>
          </cell>
          <cell r="K2574" t="str">
            <v>C8705129-2CA</v>
          </cell>
          <cell r="L2574" t="str">
            <v>C8705129-2CA</v>
          </cell>
        </row>
        <row r="2575">
          <cell r="B2575" t="str">
            <v>YEC7505133Batteriladdare</v>
          </cell>
          <cell r="C2575" t="str">
            <v>YEC7505133</v>
          </cell>
          <cell r="D2575">
            <v>2022</v>
          </cell>
          <cell r="E2575">
            <v>44</v>
          </cell>
          <cell r="F2575" t="str">
            <v>0440</v>
          </cell>
          <cell r="G2575" t="str">
            <v>J010</v>
          </cell>
          <cell r="H2575" t="str">
            <v>CHARGER:</v>
          </cell>
          <cell r="I2575" t="str">
            <v>Batteriladdare</v>
          </cell>
          <cell r="K2575" t="str">
            <v>C8705086-02C</v>
          </cell>
          <cell r="L2575" t="str">
            <v>C8705086-02C</v>
          </cell>
        </row>
        <row r="2576">
          <cell r="B2576" t="str">
            <v>YEC7505133Kontrollbox</v>
          </cell>
          <cell r="C2576" t="str">
            <v>YEC7505133</v>
          </cell>
          <cell r="D2576">
            <v>2022</v>
          </cell>
          <cell r="E2576">
            <v>45</v>
          </cell>
          <cell r="F2576" t="str">
            <v>0450</v>
          </cell>
          <cell r="G2576" t="str">
            <v>J011</v>
          </cell>
          <cell r="H2576" t="str">
            <v>Controller</v>
          </cell>
          <cell r="I2576" t="str">
            <v>Kontrollbox</v>
          </cell>
          <cell r="K2576" t="str">
            <v>C8705068-2-22</v>
          </cell>
          <cell r="L2576" t="str">
            <v>C8705068-2-22</v>
          </cell>
        </row>
        <row r="2577">
          <cell r="B2577" t="str">
            <v>YEC7505133Växelöra</v>
          </cell>
          <cell r="C2577" t="str">
            <v>YEC7505133</v>
          </cell>
          <cell r="D2577">
            <v>2022</v>
          </cell>
          <cell r="E2577">
            <v>46</v>
          </cell>
          <cell r="F2577" t="str">
            <v>0460</v>
          </cell>
          <cell r="G2577" t="str">
            <v>D005</v>
          </cell>
          <cell r="H2577" t="str">
            <v>Gear hanger</v>
          </cell>
          <cell r="I2577" t="str">
            <v>Växelöra</v>
          </cell>
          <cell r="K2577" t="str">
            <v>C1350087</v>
          </cell>
          <cell r="L2577" t="str">
            <v>C1350087</v>
          </cell>
        </row>
        <row r="2578">
          <cell r="B2578" t="str">
            <v>YEC7505531RAM</v>
          </cell>
          <cell r="C2578" t="str">
            <v>YEC7505531</v>
          </cell>
          <cell r="D2578" t="str">
            <v>2018-2019</v>
          </cell>
          <cell r="E2578">
            <v>1</v>
          </cell>
          <cell r="F2578" t="str">
            <v>0010</v>
          </cell>
          <cell r="G2578" t="str">
            <v>A001</v>
          </cell>
          <cell r="H2578" t="str">
            <v>PAINTED FRAME</v>
          </cell>
          <cell r="I2578" t="str">
            <v>RAM</v>
          </cell>
          <cell r="J2578" t="str">
            <v>C7512-550-75031</v>
          </cell>
          <cell r="K2578" t="str">
            <v>C7512-550-75031</v>
          </cell>
          <cell r="L2578" t="e">
            <v>#N/A</v>
          </cell>
        </row>
        <row r="2579">
          <cell r="B2579" t="str">
            <v>YEC7505531Framgaffel</v>
          </cell>
          <cell r="C2579" t="str">
            <v>YEC7505531</v>
          </cell>
          <cell r="D2579" t="str">
            <v>2018-2019</v>
          </cell>
          <cell r="E2579">
            <v>2</v>
          </cell>
          <cell r="F2579" t="str">
            <v>0020</v>
          </cell>
          <cell r="G2579" t="str">
            <v>A002</v>
          </cell>
          <cell r="H2579" t="str">
            <v>PAINTED FORK</v>
          </cell>
          <cell r="I2579" t="str">
            <v>Framgaffel</v>
          </cell>
          <cell r="J2579" t="str">
            <v>C5440-260-75031</v>
          </cell>
          <cell r="K2579" t="str">
            <v>C5440-260-75031</v>
          </cell>
          <cell r="L2579" t="e">
            <v>#N/A</v>
          </cell>
        </row>
        <row r="2580">
          <cell r="B2580" t="str">
            <v>YEC7505531Styrlager</v>
          </cell>
          <cell r="C2580" t="str">
            <v>YEC7505531</v>
          </cell>
          <cell r="D2580" t="str">
            <v>2018-2019</v>
          </cell>
          <cell r="E2580">
            <v>3</v>
          </cell>
          <cell r="F2580" t="str">
            <v>0030</v>
          </cell>
          <cell r="G2580" t="str">
            <v>B001</v>
          </cell>
          <cell r="H2580" t="str">
            <v>Head Set</v>
          </cell>
          <cell r="I2580" t="str">
            <v>Styrlager</v>
          </cell>
          <cell r="J2580" t="str">
            <v xml:space="preserve">C2105069 HST STbk 1"18 iA 9 44  TH-N10P w/o cap, + C2105053 Black w/o graphic </v>
          </cell>
          <cell r="K2580" t="str">
            <v>C2105069</v>
          </cell>
          <cell r="L2580" t="str">
            <v>C2100160</v>
          </cell>
        </row>
        <row r="2581">
          <cell r="B2581" t="str">
            <v xml:space="preserve">YEC7505531Styrstam </v>
          </cell>
          <cell r="C2581" t="str">
            <v>YEC7505531</v>
          </cell>
          <cell r="D2581" t="str">
            <v>2018-2019</v>
          </cell>
          <cell r="E2581">
            <v>4</v>
          </cell>
          <cell r="F2581" t="str">
            <v>0040</v>
          </cell>
          <cell r="G2581" t="str">
            <v>B002</v>
          </cell>
          <cell r="H2581" t="str">
            <v>Handlebar Stem</v>
          </cell>
          <cell r="I2581" t="str">
            <v xml:space="preserve">Styrstam </v>
          </cell>
          <cell r="J2581" t="str">
            <v>Included in handlebar</v>
          </cell>
          <cell r="K2581" t="str">
            <v>C2205475-105</v>
          </cell>
          <cell r="L2581" t="str">
            <v>C2200261-105</v>
          </cell>
        </row>
        <row r="2582">
          <cell r="B2582" t="str">
            <v>YEC7505531Styre</v>
          </cell>
          <cell r="C2582" t="str">
            <v>YEC7505531</v>
          </cell>
          <cell r="D2582" t="str">
            <v>2018-2019</v>
          </cell>
          <cell r="E2582">
            <v>5</v>
          </cell>
          <cell r="F2582" t="str">
            <v>0050</v>
          </cell>
          <cell r="G2582" t="str">
            <v>B003</v>
          </cell>
          <cell r="H2582" t="str">
            <v>Handelbar</v>
          </cell>
          <cell r="I2582" t="str">
            <v>Styre</v>
          </cell>
          <cell r="J2582" t="str">
            <v xml:space="preserve">C8705068-1-26 New stem/handlebar/display </v>
          </cell>
          <cell r="K2582" t="str">
            <v>C2305990</v>
          </cell>
          <cell r="L2582" t="str">
            <v>C2300249</v>
          </cell>
        </row>
        <row r="2583">
          <cell r="B2583" t="str">
            <v>YEC7505531Bromsgrepp H</v>
          </cell>
          <cell r="C2583" t="str">
            <v>YEC7505531</v>
          </cell>
          <cell r="D2583" t="str">
            <v>2018-2019</v>
          </cell>
          <cell r="E2583">
            <v>6</v>
          </cell>
          <cell r="F2583" t="str">
            <v>0060</v>
          </cell>
          <cell r="G2583" t="str">
            <v>C002</v>
          </cell>
          <cell r="H2583" t="str">
            <v>Brake Lever R</v>
          </cell>
          <cell r="I2583" t="str">
            <v>Bromsgrepp H</v>
          </cell>
          <cell r="K2583" t="str">
            <v>Shimano</v>
          </cell>
          <cell r="L2583" t="str">
            <v>Kontakta SHIMANO</v>
          </cell>
        </row>
        <row r="2584">
          <cell r="B2584" t="str">
            <v>YEC7505531Bromsgrepp V</v>
          </cell>
          <cell r="C2584" t="str">
            <v>YEC7505531</v>
          </cell>
          <cell r="D2584" t="str">
            <v>2018-2019</v>
          </cell>
          <cell r="E2584">
            <v>7</v>
          </cell>
          <cell r="F2584" t="str">
            <v>0070</v>
          </cell>
          <cell r="G2584" t="str">
            <v>C001</v>
          </cell>
          <cell r="H2584" t="str">
            <v>Brake Lever L</v>
          </cell>
          <cell r="I2584" t="str">
            <v>Bromsgrepp V</v>
          </cell>
          <cell r="K2584" t="str">
            <v>Shimano</v>
          </cell>
          <cell r="L2584" t="str">
            <v>Kontakta SHIMANO</v>
          </cell>
        </row>
        <row r="2585">
          <cell r="B2585" t="str">
            <v>YEC7505531Växelreglage H</v>
          </cell>
          <cell r="C2585" t="str">
            <v>YEC7505531</v>
          </cell>
          <cell r="D2585" t="str">
            <v>2018-2019</v>
          </cell>
          <cell r="E2585">
            <v>8</v>
          </cell>
          <cell r="F2585" t="str">
            <v>0080</v>
          </cell>
          <cell r="G2585" t="str">
            <v>D002</v>
          </cell>
          <cell r="H2585" t="str">
            <v>Shift Lever R</v>
          </cell>
          <cell r="I2585" t="str">
            <v>Växelreglage H</v>
          </cell>
          <cell r="J2585" t="str">
            <v xml:space="preserve">KSLM6000RA
SHIFT LEVER, SL-M6000-R,  DEORE
RIGHT, REAR 10-SPEED RAPIDFIRE PLUS 2050MM W/OGD, BULK
JPY 979
</v>
          </cell>
          <cell r="K2585" t="str">
            <v>KSLM6000RA</v>
          </cell>
          <cell r="L2585" t="str">
            <v>Kontakta SHIMANO</v>
          </cell>
        </row>
        <row r="2586">
          <cell r="B2586" t="str">
            <v>YEC7505531Växelreglage V</v>
          </cell>
          <cell r="C2586" t="str">
            <v>YEC7505531</v>
          </cell>
          <cell r="D2586" t="str">
            <v>2018-2019</v>
          </cell>
          <cell r="E2586">
            <v>9</v>
          </cell>
          <cell r="F2586" t="str">
            <v>0090</v>
          </cell>
          <cell r="G2586" t="str">
            <v>D001</v>
          </cell>
          <cell r="H2586" t="str">
            <v>Shift Lever L</v>
          </cell>
          <cell r="I2586" t="str">
            <v>Växelreglage V</v>
          </cell>
          <cell r="L2586" t="e">
            <v>#N/A</v>
          </cell>
        </row>
        <row r="2587">
          <cell r="B2587" t="str">
            <v>YEC7505531Handtag par</v>
          </cell>
          <cell r="C2587" t="str">
            <v>YEC7505531</v>
          </cell>
          <cell r="D2587" t="str">
            <v>2018-2019</v>
          </cell>
          <cell r="E2587">
            <v>10</v>
          </cell>
          <cell r="F2587" t="str">
            <v>0100</v>
          </cell>
          <cell r="G2587" t="str">
            <v>B004</v>
          </cell>
          <cell r="H2587" t="str">
            <v>Grip R</v>
          </cell>
          <cell r="I2587" t="str">
            <v>Handtag par</v>
          </cell>
          <cell r="J2587" t="str">
            <v xml:space="preserve">C2505535 Herrmans CLIK R DD37  black 130mm  </v>
          </cell>
          <cell r="K2587" t="str">
            <v>C2505535</v>
          </cell>
          <cell r="L2587" t="str">
            <v>C2500188</v>
          </cell>
        </row>
        <row r="2588">
          <cell r="B2588" t="str">
            <v>YEC7505531Frambroms</v>
          </cell>
          <cell r="C2588" t="str">
            <v>YEC7505531</v>
          </cell>
          <cell r="D2588" t="str">
            <v>2018-2019</v>
          </cell>
          <cell r="E2588">
            <v>11</v>
          </cell>
          <cell r="F2588" t="str">
            <v>0110</v>
          </cell>
          <cell r="G2588" t="str">
            <v>C003</v>
          </cell>
          <cell r="H2588" t="str">
            <v xml:space="preserve">Brake front </v>
          </cell>
          <cell r="I2588" t="str">
            <v>Frambroms</v>
          </cell>
          <cell r="J2588" t="str">
            <v>AMT201JLFPRX070 DISC BRAKE ASSEMBLED SET/J-kit, BL-MT201(L), BR-MT200(F), BLACK, W/O ADAPTER, RESIN PAD(W/O FIN), 700MM HOSE(SM-BH59-SS BLACK), BULK, 10,04 USD</v>
          </cell>
          <cell r="K2588" t="str">
            <v>AMT201JLFPRX070</v>
          </cell>
          <cell r="L2588" t="str">
            <v>Kontakta SHIMANO</v>
          </cell>
        </row>
        <row r="2589">
          <cell r="B2589" t="str">
            <v>YEC7505531Bakbroms</v>
          </cell>
          <cell r="C2589" t="str">
            <v>YEC7505531</v>
          </cell>
          <cell r="D2589" t="str">
            <v>2018-2019</v>
          </cell>
          <cell r="E2589">
            <v>12</v>
          </cell>
          <cell r="F2589" t="str">
            <v>0120</v>
          </cell>
          <cell r="G2589" t="str">
            <v>C004</v>
          </cell>
          <cell r="H2589" t="str">
            <v>Brake rear</v>
          </cell>
          <cell r="I2589" t="str">
            <v>Bakbroms</v>
          </cell>
          <cell r="J2589" t="str">
            <v>AMT201JRRXRX145 DISC BRAKE ASSEMBLED SET/J-kit, BL-MT201(R), BR-MT200(R), BLACK, W/O ADAPTER, RESIN PAD(W/O FIN), 1450MM HOSE(SM-BH59-SS BLACK), BULK, 10,79 USD</v>
          </cell>
          <cell r="K2589" t="str">
            <v>AMT201JRRXRX145</v>
          </cell>
          <cell r="L2589" t="str">
            <v>Kontakta SHIMANO</v>
          </cell>
        </row>
        <row r="2590">
          <cell r="B2590" t="str">
            <v>YEC7505531Vevlager</v>
          </cell>
          <cell r="C2590" t="str">
            <v>YEC7505531</v>
          </cell>
          <cell r="D2590" t="str">
            <v>2018-2019</v>
          </cell>
          <cell r="E2590">
            <v>13</v>
          </cell>
          <cell r="F2590" t="str">
            <v>0130</v>
          </cell>
          <cell r="G2590" t="str">
            <v>E001</v>
          </cell>
          <cell r="H2590" t="str">
            <v xml:space="preserve">BB-set </v>
          </cell>
          <cell r="I2590" t="str">
            <v>Vevlager</v>
          </cell>
          <cell r="K2590" t="str">
            <v>INGÅR I MOTORN</v>
          </cell>
          <cell r="L2590" t="str">
            <v>Ingår i motorn</v>
          </cell>
        </row>
        <row r="2591">
          <cell r="B2591" t="str">
            <v>YEC7505531Vevparti</v>
          </cell>
          <cell r="C2591" t="str">
            <v>YEC7505531</v>
          </cell>
          <cell r="D2591" t="str">
            <v>2018-2019</v>
          </cell>
          <cell r="E2591">
            <v>14</v>
          </cell>
          <cell r="F2591" t="str">
            <v>0140</v>
          </cell>
          <cell r="G2591" t="str">
            <v>E002</v>
          </cell>
          <cell r="H2591" t="str">
            <v>Front Chainwheel</v>
          </cell>
          <cell r="I2591" t="str">
            <v>Vevparti</v>
          </cell>
          <cell r="K2591" t="str">
            <v>C3305776-EG</v>
          </cell>
          <cell r="L2591" t="str">
            <v>C3305776-EG</v>
          </cell>
        </row>
        <row r="2592">
          <cell r="B2592" t="str">
            <v>YEC7505531Kedjeskydd</v>
          </cell>
          <cell r="C2592" t="str">
            <v>YEC7505531</v>
          </cell>
          <cell r="D2592" t="str">
            <v>2018-2019</v>
          </cell>
          <cell r="E2592">
            <v>15</v>
          </cell>
          <cell r="F2592" t="str">
            <v>0150</v>
          </cell>
          <cell r="G2592" t="str">
            <v>H001</v>
          </cell>
          <cell r="H2592" t="str">
            <v>Chain guard</v>
          </cell>
          <cell r="I2592" t="str">
            <v>Kedjeskydd</v>
          </cell>
          <cell r="J2592" t="str">
            <v>C8305639 SKS Chainblade, C8305640 rear fixation</v>
          </cell>
          <cell r="K2592" t="str">
            <v>C8305639</v>
          </cell>
          <cell r="L2592" t="str">
            <v>C8305639</v>
          </cell>
        </row>
        <row r="2593">
          <cell r="B2593" t="str">
            <v>YEC7505531Kedjeskyddsfäste</v>
          </cell>
          <cell r="C2593" t="str">
            <v>YEC7505531</v>
          </cell>
          <cell r="D2593" t="str">
            <v>2018-2019</v>
          </cell>
          <cell r="E2593">
            <v>16</v>
          </cell>
          <cell r="F2593" t="str">
            <v>0160</v>
          </cell>
          <cell r="G2593" t="str">
            <v>H002</v>
          </cell>
          <cell r="H2593" t="str">
            <v>Chain guard bracket</v>
          </cell>
          <cell r="I2593" t="str">
            <v>Kedjeskyddsfäste</v>
          </cell>
          <cell r="J2593" t="str">
            <v>bracket for MAX included in C8305639</v>
          </cell>
          <cell r="K2593" t="str">
            <v>Ingår i kedjeskyddet</v>
          </cell>
          <cell r="L2593" t="str">
            <v>Ingår i kedjeskyddet</v>
          </cell>
        </row>
        <row r="2594">
          <cell r="B2594" t="str">
            <v>YEC7505531Framväxel</v>
          </cell>
          <cell r="C2594" t="str">
            <v>YEC7505531</v>
          </cell>
          <cell r="D2594" t="str">
            <v>2018-2019</v>
          </cell>
          <cell r="E2594">
            <v>17</v>
          </cell>
          <cell r="F2594" t="str">
            <v>0170</v>
          </cell>
          <cell r="G2594" t="str">
            <v>D003</v>
          </cell>
          <cell r="H2594" t="str">
            <v>Front Derailleur</v>
          </cell>
          <cell r="I2594" t="str">
            <v>Framväxel</v>
          </cell>
          <cell r="J2594" t="str">
            <v>w/o</v>
          </cell>
          <cell r="K2594" t="str">
            <v>EMPTY</v>
          </cell>
          <cell r="L2594" t="e">
            <v>#N/A</v>
          </cell>
        </row>
        <row r="2595">
          <cell r="B2595" t="str">
            <v>YEC7505531Bakväxel</v>
          </cell>
          <cell r="C2595" t="str">
            <v>YEC7505531</v>
          </cell>
          <cell r="D2595" t="str">
            <v>2018-2019</v>
          </cell>
          <cell r="E2595">
            <v>18</v>
          </cell>
          <cell r="F2595" t="str">
            <v>0180</v>
          </cell>
          <cell r="G2595" t="str">
            <v>D004</v>
          </cell>
          <cell r="H2595" t="str">
            <v>Rear Derailleur</v>
          </cell>
          <cell r="I2595" t="str">
            <v>Bakväxel</v>
          </cell>
          <cell r="J2595" t="str">
            <v xml:space="preserve">KRDM6000SGS DEORE, 10SPEED, SHADOW PLUS </v>
          </cell>
          <cell r="K2595" t="str">
            <v>KRDM6000SGS</v>
          </cell>
          <cell r="L2595" t="str">
            <v>Kontakta SHIMANO</v>
          </cell>
        </row>
        <row r="2596">
          <cell r="B2596" t="str">
            <v>YEC7505531Kedja</v>
          </cell>
          <cell r="C2596" t="str">
            <v>YEC7505531</v>
          </cell>
          <cell r="D2596" t="str">
            <v>2018-2019</v>
          </cell>
          <cell r="E2596">
            <v>19</v>
          </cell>
          <cell r="F2596" t="str">
            <v>0190</v>
          </cell>
          <cell r="G2596" t="str">
            <v>E003</v>
          </cell>
          <cell r="H2596" t="str">
            <v xml:space="preserve">Chain </v>
          </cell>
          <cell r="I2596" t="str">
            <v>Kedja</v>
          </cell>
          <cell r="J2596" t="str">
            <v>KCNE609010114, BICYCLE CHAIN FOR E-BIKE, REAR 10 SPD / FRONT SINGLE,              114 LINKS, W/END PIN</v>
          </cell>
          <cell r="K2596" t="str">
            <v>KCNE609010114</v>
          </cell>
          <cell r="L2596" t="str">
            <v>Kontakta SHIMANO</v>
          </cell>
        </row>
        <row r="2597">
          <cell r="B2597" t="str">
            <v>YEC7505531Kassett</v>
          </cell>
          <cell r="C2597" t="str">
            <v>YEC7505531</v>
          </cell>
          <cell r="D2597" t="str">
            <v>2018-2019</v>
          </cell>
          <cell r="E2597">
            <v>20</v>
          </cell>
          <cell r="F2597" t="str">
            <v>0200</v>
          </cell>
          <cell r="G2597" t="str">
            <v>E004</v>
          </cell>
          <cell r="H2597" t="str">
            <v>Cassette Sprocket</v>
          </cell>
          <cell r="I2597" t="str">
            <v>Kassett</v>
          </cell>
          <cell r="J2597" t="str">
            <v xml:space="preserve">KCSHG5010136 CS-HG50-10S 11-36T </v>
          </cell>
          <cell r="K2597" t="str">
            <v>KCSHG5010136</v>
          </cell>
          <cell r="L2597" t="str">
            <v>Kontakta SHIMANO</v>
          </cell>
        </row>
        <row r="2598">
          <cell r="B2598" t="str">
            <v>YEC7505531Framhjul</v>
          </cell>
          <cell r="C2598" t="str">
            <v>YEC7505531</v>
          </cell>
          <cell r="D2598" t="str">
            <v>2018-2019</v>
          </cell>
          <cell r="E2598">
            <v>21</v>
          </cell>
          <cell r="F2598" t="str">
            <v>0210</v>
          </cell>
          <cell r="G2598" t="str">
            <v>F001</v>
          </cell>
          <cell r="H2598" t="str">
            <v>Front hub</v>
          </cell>
          <cell r="I2598" t="str">
            <v>Framhjul</v>
          </cell>
          <cell r="J2598" t="str">
            <v>C4305191 FRONT HUB, CL-1420  36H OLD:100MM AXEL:108MM  QR:133MM, FOR CENTER LOCK DISC BRAKE,   W/O ROTOR MOUNT COVER, BLACK, BULK</v>
          </cell>
          <cell r="K2598" t="str">
            <v>C4305191</v>
          </cell>
          <cell r="L2598" t="str">
            <v>C4100337</v>
          </cell>
        </row>
        <row r="2599">
          <cell r="B2599" t="str">
            <v>YEC7505531Bakhjul</v>
          </cell>
          <cell r="C2599" t="str">
            <v>YEC7505531</v>
          </cell>
          <cell r="D2599" t="str">
            <v>2018-2019</v>
          </cell>
          <cell r="E2599">
            <v>22</v>
          </cell>
          <cell r="F2599" t="str">
            <v>0220</v>
          </cell>
          <cell r="G2599" t="str">
            <v>F002</v>
          </cell>
          <cell r="H2599" t="str">
            <v>Rear hub</v>
          </cell>
          <cell r="I2599" t="str">
            <v>Bakhjul</v>
          </cell>
          <cell r="J2599" t="str">
            <v>C4405342 FREEHUB, CL-1422 36H 8/9/10-SPEED OLD:135MM AXLE:146MM      QR:170MM, FOR CENTER LOCK DISC BRAKE    W/O ROTOR MOUNT COVER, BLACK, BULK</v>
          </cell>
          <cell r="K2599" t="str">
            <v>C4405342</v>
          </cell>
          <cell r="L2599" t="str">
            <v>C4200298</v>
          </cell>
        </row>
        <row r="2600">
          <cell r="B2600" t="str">
            <v>YEC7505531Däck</v>
          </cell>
          <cell r="C2600" t="str">
            <v>YEC7505531</v>
          </cell>
          <cell r="D2600" t="str">
            <v>2018-2019</v>
          </cell>
          <cell r="E2600">
            <v>23</v>
          </cell>
          <cell r="F2600" t="str">
            <v>0230</v>
          </cell>
          <cell r="G2600" t="str">
            <v>F003</v>
          </cell>
          <cell r="H2600" t="str">
            <v>Tire</v>
          </cell>
          <cell r="I2600" t="str">
            <v>Däck</v>
          </cell>
          <cell r="J2600" t="str">
            <v>C4906454 700X37C Duramax XNR E-bike TYR PERGO E H-480</v>
          </cell>
          <cell r="K2600" t="str">
            <v>C4906454</v>
          </cell>
          <cell r="L2600" t="str">
            <v>C4901462</v>
          </cell>
        </row>
        <row r="2601">
          <cell r="B2601" t="str">
            <v>YEC7505531Skärmar set</v>
          </cell>
          <cell r="C2601" t="str">
            <v>YEC7505531</v>
          </cell>
          <cell r="D2601" t="str">
            <v>2018-2019</v>
          </cell>
          <cell r="E2601">
            <v>24</v>
          </cell>
          <cell r="F2601" t="str">
            <v>0240</v>
          </cell>
          <cell r="G2601" t="str">
            <v>H003</v>
          </cell>
          <cell r="H2601" t="str">
            <v xml:space="preserve">Mudguard front   </v>
          </cell>
          <cell r="I2601" t="str">
            <v>Skärmar set</v>
          </cell>
          <cell r="J2601" t="str">
            <v>C8255845-BK FRONT(6648650030-0999)</v>
          </cell>
          <cell r="K2601" t="str">
            <v>C8255845-BK</v>
          </cell>
          <cell r="L2601" t="str">
            <v>C8256125-BK / C8255845-BK</v>
          </cell>
        </row>
        <row r="2602">
          <cell r="B2602" t="str">
            <v>YEC7505531Pakethållare</v>
          </cell>
          <cell r="C2602" t="str">
            <v>YEC7505531</v>
          </cell>
          <cell r="D2602" t="str">
            <v>2018-2019</v>
          </cell>
          <cell r="E2602">
            <v>25</v>
          </cell>
          <cell r="F2602" t="str">
            <v>0250</v>
          </cell>
          <cell r="G2602" t="str">
            <v>H004</v>
          </cell>
          <cell r="H2602" t="str">
            <v>Carrier</v>
          </cell>
          <cell r="I2602" t="str">
            <v>Pakethållare</v>
          </cell>
          <cell r="J2602" t="str">
            <v>C8205747-BK Sport adj black w/bag support AVS</v>
          </cell>
          <cell r="K2602" t="str">
            <v>C8205747-BK</v>
          </cell>
          <cell r="L2602" t="str">
            <v>C8200052</v>
          </cell>
        </row>
        <row r="2603">
          <cell r="B2603" t="str">
            <v>YEC7505531Sadel</v>
          </cell>
          <cell r="C2603" t="str">
            <v>YEC7505531</v>
          </cell>
          <cell r="D2603" t="str">
            <v>2018-2019</v>
          </cell>
          <cell r="E2603">
            <v>26</v>
          </cell>
          <cell r="F2603" t="str">
            <v>0260</v>
          </cell>
          <cell r="G2603" t="str">
            <v>G001</v>
          </cell>
          <cell r="H2603" t="str">
            <v>Saddle</v>
          </cell>
          <cell r="I2603" t="str">
            <v>Sadel</v>
          </cell>
          <cell r="J2603" t="str">
            <v>C7106244 Velo VL-4413 , black steel rail  UNISEX</v>
          </cell>
          <cell r="K2603" t="str">
            <v>C7106244</v>
          </cell>
          <cell r="L2603" t="str">
            <v>C7100524</v>
          </cell>
        </row>
        <row r="2604">
          <cell r="B2604" t="str">
            <v>YEC7505531Sadelstolpe</v>
          </cell>
          <cell r="C2604" t="str">
            <v>YEC7505531</v>
          </cell>
          <cell r="D2604" t="str">
            <v>2018-2019</v>
          </cell>
          <cell r="E2604">
            <v>27</v>
          </cell>
          <cell r="F2604" t="str">
            <v>0270</v>
          </cell>
          <cell r="G2604" t="str">
            <v>G002</v>
          </cell>
          <cell r="H2604" t="str">
            <v>Seatpost</v>
          </cell>
          <cell r="I2604" t="str">
            <v>Sadelstolpe</v>
          </cell>
          <cell r="J2604" t="str">
            <v>C7205559 SP-620 27,2x350MM ALLOY ANODIZED BLACK w OBVIOUS LOGO</v>
          </cell>
          <cell r="K2604" t="str">
            <v>C7205559</v>
          </cell>
          <cell r="L2604" t="str">
            <v>C7200327-272</v>
          </cell>
        </row>
        <row r="2605">
          <cell r="B2605" t="str">
            <v>YEC7505531Sadelrörsklämma</v>
          </cell>
          <cell r="C2605" t="str">
            <v>YEC7505531</v>
          </cell>
          <cell r="D2605" t="str">
            <v>2018-2019</v>
          </cell>
          <cell r="E2605">
            <v>28</v>
          </cell>
          <cell r="F2605" t="str">
            <v>0280</v>
          </cell>
          <cell r="G2605" t="str">
            <v>G003</v>
          </cell>
          <cell r="H2605" t="str">
            <v>Seat Clamp</v>
          </cell>
          <cell r="I2605" t="str">
            <v>Sadelrörsklämma</v>
          </cell>
          <cell r="J2605" t="str">
            <v>C7305002 L/C 31.8 MX27 shiny black</v>
          </cell>
          <cell r="K2605" t="str">
            <v>C7305002</v>
          </cell>
          <cell r="L2605" t="str">
            <v>C7300027-318</v>
          </cell>
        </row>
        <row r="2606">
          <cell r="B2606" t="str">
            <v>YEC7505531Framlampa</v>
          </cell>
          <cell r="C2606" t="str">
            <v>YEC7505531</v>
          </cell>
          <cell r="D2606" t="str">
            <v>2018-2019</v>
          </cell>
          <cell r="E2606">
            <v>29</v>
          </cell>
          <cell r="F2606" t="str">
            <v>0290</v>
          </cell>
          <cell r="G2606" t="str">
            <v>H005</v>
          </cell>
          <cell r="H2606" t="str">
            <v>Front light</v>
          </cell>
          <cell r="I2606" t="str">
            <v>Framlampa</v>
          </cell>
          <cell r="J2606" t="str">
            <v xml:space="preserve">C8015191 JY-7070E 30LUX LED headlamp 6V, w/o bracket, 500mm cable with conector for Bafang , 3mm cable  </v>
          </cell>
          <cell r="K2606" t="str">
            <v>C8015191</v>
          </cell>
          <cell r="L2606" t="str">
            <v>C8015191</v>
          </cell>
        </row>
        <row r="2607">
          <cell r="B2607" t="str">
            <v>YEC7505531Baklampa</v>
          </cell>
          <cell r="C2607" t="str">
            <v>YEC7505531</v>
          </cell>
          <cell r="D2607" t="str">
            <v>2018-2019</v>
          </cell>
          <cell r="E2607">
            <v>30</v>
          </cell>
          <cell r="F2607" t="str">
            <v>0300</v>
          </cell>
          <cell r="G2607" t="str">
            <v>H006</v>
          </cell>
          <cell r="H2607" t="str">
            <v>Light, Rear</v>
          </cell>
          <cell r="I2607" t="str">
            <v>Baklampa</v>
          </cell>
          <cell r="J2607" t="str">
            <v>C8015205 Buchel E-Bike 6V cc50 (EVI approved) w brakelight.</v>
          </cell>
          <cell r="K2607" t="str">
            <v>C8015205</v>
          </cell>
          <cell r="L2607" t="str">
            <v>BSP?</v>
          </cell>
        </row>
        <row r="2608">
          <cell r="B2608" t="str">
            <v>YEC7505531Låssats</v>
          </cell>
          <cell r="C2608" t="str">
            <v>YEC7505531</v>
          </cell>
          <cell r="D2608" t="str">
            <v>2018-2019</v>
          </cell>
          <cell r="E2608">
            <v>31</v>
          </cell>
          <cell r="F2608" t="str">
            <v>0310</v>
          </cell>
          <cell r="G2608" t="str">
            <v>H007</v>
          </cell>
          <cell r="H2608" t="str">
            <v>Lock</v>
          </cell>
          <cell r="I2608" t="str">
            <v>Låssats</v>
          </cell>
          <cell r="J2608" t="str">
            <v>C8405125 AXA SOLID PLUS BLACK, compatible with DT12</v>
          </cell>
          <cell r="K2608" t="str">
            <v>C8405125</v>
          </cell>
          <cell r="L2608" t="str">
            <v>C8405125</v>
          </cell>
        </row>
        <row r="2609">
          <cell r="B2609" t="str">
            <v>YEC7505531Stöd</v>
          </cell>
          <cell r="C2609" t="str">
            <v>YEC7505531</v>
          </cell>
          <cell r="D2609" t="str">
            <v>2018-2019</v>
          </cell>
          <cell r="E2609">
            <v>32</v>
          </cell>
          <cell r="F2609" t="str">
            <v>0320</v>
          </cell>
          <cell r="G2609" t="str">
            <v>H008</v>
          </cell>
          <cell r="H2609" t="str">
            <v>Kick stand</v>
          </cell>
          <cell r="I2609" t="str">
            <v>Stöd</v>
          </cell>
          <cell r="J2609" t="str">
            <v xml:space="preserve">C8105214 Atran Stylo adjustable all black </v>
          </cell>
          <cell r="K2609" t="str">
            <v>C8105214</v>
          </cell>
          <cell r="L2609" t="str">
            <v>C8100036</v>
          </cell>
        </row>
        <row r="2610">
          <cell r="B2610" t="str">
            <v>YEC7505531Korg</v>
          </cell>
          <cell r="C2610" t="str">
            <v>YEC7505531</v>
          </cell>
          <cell r="D2610" t="str">
            <v>2018-2019</v>
          </cell>
          <cell r="E2610">
            <v>33</v>
          </cell>
          <cell r="F2610" t="str">
            <v>0330</v>
          </cell>
          <cell r="G2610" t="str">
            <v>H009</v>
          </cell>
          <cell r="H2610" t="str">
            <v>Basket / Fr carrier</v>
          </cell>
          <cell r="I2610" t="str">
            <v>Korg</v>
          </cell>
          <cell r="K2610" t="str">
            <v>EMPTY</v>
          </cell>
          <cell r="L2610" t="e">
            <v>#N/A</v>
          </cell>
        </row>
        <row r="2611">
          <cell r="B2611" t="str">
            <v>YEC7505531Pedaler</v>
          </cell>
          <cell r="C2611" t="str">
            <v>YEC7505531</v>
          </cell>
          <cell r="D2611" t="str">
            <v>2018-2019</v>
          </cell>
          <cell r="E2611">
            <v>34</v>
          </cell>
          <cell r="F2611" t="str">
            <v>0340</v>
          </cell>
          <cell r="G2611" t="str">
            <v>E005</v>
          </cell>
          <cell r="H2611" t="str">
            <v xml:space="preserve">Pedal </v>
          </cell>
          <cell r="I2611" t="str">
            <v>Pedaler</v>
          </cell>
          <cell r="J2611" t="str">
            <v>C3505222 PDS PLbk SD  916 VP-821</v>
          </cell>
          <cell r="K2611" t="str">
            <v>C3505222</v>
          </cell>
          <cell r="L2611" t="str">
            <v>C3500059</v>
          </cell>
        </row>
        <row r="2612">
          <cell r="B2612" t="str">
            <v>YEC7505531Motor</v>
          </cell>
          <cell r="C2612" t="str">
            <v>YEC7505531</v>
          </cell>
          <cell r="D2612" t="str">
            <v>2018-2019</v>
          </cell>
          <cell r="E2612">
            <v>35</v>
          </cell>
          <cell r="F2612" t="str">
            <v>0350</v>
          </cell>
          <cell r="G2612" t="str">
            <v>J001</v>
          </cell>
          <cell r="H2612" t="str">
            <v>DRIVE UNIT:</v>
          </cell>
          <cell r="I2612" t="str">
            <v>Motor</v>
          </cell>
          <cell r="J2612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2612" t="str">
            <v>C8705068-1-01A</v>
          </cell>
          <cell r="L2612" t="str">
            <v>C8705068-1-01</v>
          </cell>
        </row>
        <row r="2613">
          <cell r="B2613" t="str">
            <v>YEC7505531Display</v>
          </cell>
          <cell r="C2613" t="str">
            <v>YEC7505531</v>
          </cell>
          <cell r="D2613" t="str">
            <v>2018-2019</v>
          </cell>
          <cell r="E2613">
            <v>36</v>
          </cell>
          <cell r="F2613" t="str">
            <v>0360</v>
          </cell>
          <cell r="G2613" t="str">
            <v>J004</v>
          </cell>
          <cell r="H2613" t="str">
            <v>DISPLAY:</v>
          </cell>
          <cell r="I2613" t="str">
            <v>Display</v>
          </cell>
          <cell r="J2613" t="str">
            <v>included in handlebar</v>
          </cell>
          <cell r="K2613" t="str">
            <v>C8705068-1-26</v>
          </cell>
          <cell r="L2613" t="str">
            <v>C8705068-1-27S</v>
          </cell>
        </row>
        <row r="2614">
          <cell r="B2614" t="str">
            <v>YEC7505531EB-Bus kabel</v>
          </cell>
          <cell r="C2614" t="str">
            <v>YEC7505531</v>
          </cell>
          <cell r="D2614" t="str">
            <v>2018-2019</v>
          </cell>
          <cell r="E2614">
            <v>37</v>
          </cell>
          <cell r="F2614" t="str">
            <v>0370</v>
          </cell>
          <cell r="G2614" t="str">
            <v>J005</v>
          </cell>
          <cell r="H2614" t="str">
            <v>EB-BUS CABLE:</v>
          </cell>
          <cell r="I2614" t="str">
            <v>EB-Bus kabel</v>
          </cell>
          <cell r="J2614" t="str">
            <v>C8705068-1-04-01, 5PIN ( 1340mm ) CONNECT TO CONTROLLER, OTHER SIDE TO DISPLAY, LIGHTING SETS</v>
          </cell>
          <cell r="K2614" t="str">
            <v>C8705068-1-04-01</v>
          </cell>
          <cell r="L2614" t="e">
            <v>#N/A</v>
          </cell>
        </row>
        <row r="2615">
          <cell r="B2615" t="str">
            <v>YEC7505531Motorkabel</v>
          </cell>
          <cell r="C2615" t="str">
            <v>YEC7505531</v>
          </cell>
          <cell r="D2615" t="str">
            <v>2018-2019</v>
          </cell>
          <cell r="E2615">
            <v>38</v>
          </cell>
          <cell r="F2615" t="str">
            <v>0380</v>
          </cell>
          <cell r="G2615" t="str">
            <v>J006</v>
          </cell>
          <cell r="H2615" t="str">
            <v>POWER CABLE:</v>
          </cell>
          <cell r="I2615" t="str">
            <v>Motorkabel</v>
          </cell>
          <cell r="J2615" t="str">
            <v>W/O (inluded into the battary )</v>
          </cell>
          <cell r="K2615" t="str">
            <v>Ingår i batterihållaren</v>
          </cell>
          <cell r="L2615" t="str">
            <v>Ingår i batterihållaren</v>
          </cell>
        </row>
        <row r="2616">
          <cell r="B2616" t="str">
            <v>YEC7505531Kabel framlampa</v>
          </cell>
          <cell r="C2616" t="str">
            <v>YEC7505531</v>
          </cell>
          <cell r="D2616" t="str">
            <v>2018-2019</v>
          </cell>
          <cell r="E2616">
            <v>39</v>
          </cell>
          <cell r="F2616" t="str">
            <v>0390</v>
          </cell>
          <cell r="G2616" t="str">
            <v>J007</v>
          </cell>
          <cell r="H2616" t="str">
            <v>F. LIGHT CABLE:</v>
          </cell>
          <cell r="I2616" t="str">
            <v>Kabel framlampa</v>
          </cell>
          <cell r="J2616" t="str">
            <v>C8705068-1-04-06, FOR FRONT LIGHT : 1200mm</v>
          </cell>
          <cell r="K2616" t="str">
            <v>C8705068-1-04-6</v>
          </cell>
          <cell r="L2616" t="str">
            <v>C8705068-1-04-6</v>
          </cell>
        </row>
        <row r="2617">
          <cell r="B2617" t="str">
            <v>YEC7505531Kabel baklampa</v>
          </cell>
          <cell r="C2617" t="str">
            <v>YEC7505531</v>
          </cell>
          <cell r="D2617" t="str">
            <v>2018-2019</v>
          </cell>
          <cell r="E2617">
            <v>40</v>
          </cell>
          <cell r="F2617" t="str">
            <v>0400</v>
          </cell>
          <cell r="G2617" t="str">
            <v>J008</v>
          </cell>
          <cell r="H2617" t="str">
            <v>R. LIGHT CABLE:</v>
          </cell>
          <cell r="I2617" t="str">
            <v>Kabel baklampa</v>
          </cell>
          <cell r="J2617" t="str">
            <v xml:space="preserve">C8705068-1-04-8  -&gt; C8705068-1-0415 </v>
          </cell>
          <cell r="K2617" t="str">
            <v>C8705068-1-04-8</v>
          </cell>
          <cell r="L2617" t="str">
            <v>C8705068-1-04-8</v>
          </cell>
        </row>
        <row r="2618">
          <cell r="B2618" t="str">
            <v>YEC7505531Hastighetssensor</v>
          </cell>
          <cell r="C2618" t="str">
            <v>YEC7505531</v>
          </cell>
          <cell r="D2618" t="str">
            <v>2018-2019</v>
          </cell>
          <cell r="E2618">
            <v>41</v>
          </cell>
          <cell r="F2618" t="str">
            <v>0410</v>
          </cell>
          <cell r="G2618" t="str">
            <v>J009</v>
          </cell>
          <cell r="H2618" t="str">
            <v>SPEED SENSOR:</v>
          </cell>
          <cell r="I2618" t="str">
            <v>Hastighetssensor</v>
          </cell>
          <cell r="J2618" t="str">
            <v>C8705068-1-04-11, DETECTING WHEEL RPM, CABLE LENGTH:70mm, C8705068-1-04-10 Extension cable for speed sensor: 350mm HIGO/KST at motor end</v>
          </cell>
          <cell r="K2618" t="str">
            <v>C8705068-1-0411</v>
          </cell>
          <cell r="L2618" t="str">
            <v>C8705068-1-0411</v>
          </cell>
        </row>
        <row r="2619">
          <cell r="B2619" t="str">
            <v>YEC7505531Batteri</v>
          </cell>
          <cell r="C2619" t="str">
            <v>YEC7505531</v>
          </cell>
          <cell r="D2619" t="str">
            <v>2018-2019</v>
          </cell>
          <cell r="E2619">
            <v>42</v>
          </cell>
          <cell r="F2619" t="str">
            <v>0420</v>
          </cell>
          <cell r="G2619" t="str">
            <v>J002</v>
          </cell>
          <cell r="H2619" t="str">
            <v>BATTERY:</v>
          </cell>
          <cell r="I2619" t="str">
            <v>Batteri</v>
          </cell>
          <cell r="J2619" t="str">
            <v>C8705102-1-11EA DT12 ready for EG Access</v>
          </cell>
          <cell r="K2619" t="str">
            <v xml:space="preserve">C8705102-1-11EA </v>
          </cell>
          <cell r="L2619" t="str">
            <v>C8705102-1-11EA</v>
          </cell>
        </row>
        <row r="2620">
          <cell r="B2620" t="str">
            <v>YEC7505531Batterihållare</v>
          </cell>
          <cell r="C2620" t="str">
            <v>YEC7505531</v>
          </cell>
          <cell r="D2620" t="str">
            <v>2018-2019</v>
          </cell>
          <cell r="E2620">
            <v>43</v>
          </cell>
          <cell r="F2620" t="str">
            <v>0430</v>
          </cell>
          <cell r="G2620" t="str">
            <v>J003</v>
          </cell>
          <cell r="H2620" t="str">
            <v>BATTERY HOLDER/Slider</v>
          </cell>
          <cell r="I2620" t="str">
            <v>Batterihållare</v>
          </cell>
          <cell r="J2620" t="str">
            <v>C8705129-2 NEW DT12 400mm motorcable for MAX</v>
          </cell>
          <cell r="K2620" t="str">
            <v>C8705129-2</v>
          </cell>
          <cell r="L2620" t="str">
            <v>C8705129-2</v>
          </cell>
        </row>
        <row r="2621">
          <cell r="B2621" t="str">
            <v>YEC7505531Batteriladdare</v>
          </cell>
          <cell r="C2621" t="str">
            <v>YEC7505531</v>
          </cell>
          <cell r="D2621" t="str">
            <v>2018-2019</v>
          </cell>
          <cell r="E2621">
            <v>44</v>
          </cell>
          <cell r="F2621" t="str">
            <v>0440</v>
          </cell>
          <cell r="G2621" t="str">
            <v>J010</v>
          </cell>
          <cell r="H2621" t="str">
            <v>CHARGER:</v>
          </cell>
          <cell r="I2621" t="str">
            <v>Batteriladdare</v>
          </cell>
          <cell r="J2621" t="str">
            <v xml:space="preserve">C8705086-02 CZ2AU2KE7 for DT12/SR11 </v>
          </cell>
          <cell r="K2621" t="str">
            <v>C8705086-02</v>
          </cell>
          <cell r="L2621" t="str">
            <v>C8705086-02</v>
          </cell>
        </row>
        <row r="2622">
          <cell r="B2622" t="str">
            <v>YEC7505531Kontrollbox</v>
          </cell>
          <cell r="C2622" t="str">
            <v>YEC7505531</v>
          </cell>
          <cell r="D2622" t="str">
            <v>2018-2019</v>
          </cell>
          <cell r="E2622">
            <v>45</v>
          </cell>
          <cell r="F2622" t="str">
            <v>0450</v>
          </cell>
          <cell r="G2622" t="str">
            <v>J011</v>
          </cell>
          <cell r="H2622" t="str">
            <v>Controller</v>
          </cell>
          <cell r="I2622" t="str">
            <v>Kontrollbox</v>
          </cell>
          <cell r="J2622" t="str">
            <v>included into the motor</v>
          </cell>
          <cell r="K2622" t="str">
            <v>C8705068-1-12</v>
          </cell>
          <cell r="L2622" t="str">
            <v>C8705068-1-12</v>
          </cell>
        </row>
        <row r="2623">
          <cell r="B2623" t="str">
            <v>YEC7505531Växelöra</v>
          </cell>
          <cell r="C2623" t="str">
            <v>YEC7505531</v>
          </cell>
          <cell r="D2623" t="str">
            <v>2018-2019</v>
          </cell>
          <cell r="E2623">
            <v>46</v>
          </cell>
          <cell r="F2623" t="str">
            <v>0460</v>
          </cell>
          <cell r="G2623" t="str">
            <v>D005</v>
          </cell>
          <cell r="H2623" t="str">
            <v>Gear hanger</v>
          </cell>
          <cell r="I2623" t="str">
            <v>Växelöra</v>
          </cell>
          <cell r="K2623" t="str">
            <v>C1350087</v>
          </cell>
          <cell r="L2623" t="str">
            <v>C1350087</v>
          </cell>
        </row>
        <row r="2624">
          <cell r="B2624" t="str">
            <v>YEC7505532RAM</v>
          </cell>
          <cell r="C2624" t="str">
            <v>YEC7505532</v>
          </cell>
          <cell r="D2624" t="str">
            <v>2019-2021</v>
          </cell>
          <cell r="E2624">
            <v>1</v>
          </cell>
          <cell r="F2624" t="str">
            <v>0010</v>
          </cell>
          <cell r="G2624" t="str">
            <v>A001</v>
          </cell>
          <cell r="H2624" t="str">
            <v>PAINTED FRAME</v>
          </cell>
          <cell r="I2624" t="str">
            <v>RAM</v>
          </cell>
          <cell r="J2624" t="str">
            <v>Crescent-dekal ovan matt lack</v>
          </cell>
          <cell r="K2624" t="str">
            <v>FRAME</v>
          </cell>
          <cell r="L2624" t="e">
            <v>#N/A</v>
          </cell>
        </row>
        <row r="2625">
          <cell r="B2625" t="str">
            <v>YEC7505532Framgaffel</v>
          </cell>
          <cell r="C2625" t="str">
            <v>YEC7505532</v>
          </cell>
          <cell r="D2625" t="str">
            <v>2019-2021</v>
          </cell>
          <cell r="E2625">
            <v>2</v>
          </cell>
          <cell r="F2625" t="str">
            <v>0020</v>
          </cell>
          <cell r="G2625" t="str">
            <v>A002</v>
          </cell>
          <cell r="H2625" t="str">
            <v>PAINTED FORK</v>
          </cell>
          <cell r="I2625" t="str">
            <v>Framgaffel</v>
          </cell>
          <cell r="J2625" t="str">
            <v xml:space="preserve">C1605638-280, 28" INTEGRATED CROWN ST/ALU DISC A-HEAD 200mm </v>
          </cell>
          <cell r="K2625" t="str">
            <v>C1605638-280</v>
          </cell>
          <cell r="L2625" t="e">
            <v>#N/A</v>
          </cell>
        </row>
        <row r="2626">
          <cell r="B2626" t="str">
            <v>YEC7505532Styrlager</v>
          </cell>
          <cell r="C2626" t="str">
            <v>YEC7505532</v>
          </cell>
          <cell r="D2626" t="str">
            <v>2019-2021</v>
          </cell>
          <cell r="E2626">
            <v>3</v>
          </cell>
          <cell r="F2626" t="str">
            <v>0030</v>
          </cell>
          <cell r="G2626" t="str">
            <v>B001</v>
          </cell>
          <cell r="H2626" t="str">
            <v>Head Set</v>
          </cell>
          <cell r="I2626" t="str">
            <v>Styrlager</v>
          </cell>
          <cell r="J2626" t="str">
            <v xml:space="preserve">C2105069 HST STbk 1"18 iA 9 44  TH-N10P w/o cap, + C2105280 Black w Crescent 1894 graphic </v>
          </cell>
          <cell r="K2626" t="str">
            <v>C2105069</v>
          </cell>
          <cell r="L2626" t="str">
            <v>C2100160</v>
          </cell>
        </row>
        <row r="2627">
          <cell r="B2627" t="str">
            <v xml:space="preserve">YEC7505532Styrstam </v>
          </cell>
          <cell r="C2627" t="str">
            <v>YEC7505532</v>
          </cell>
          <cell r="D2627" t="str">
            <v>2019-2021</v>
          </cell>
          <cell r="E2627">
            <v>4</v>
          </cell>
          <cell r="F2627" t="str">
            <v>0040</v>
          </cell>
          <cell r="G2627" t="str">
            <v>B002</v>
          </cell>
          <cell r="H2627" t="str">
            <v>Handlebar Stem</v>
          </cell>
          <cell r="I2627" t="str">
            <v xml:space="preserve">Styrstam </v>
          </cell>
          <cell r="J2627" t="str">
            <v>C2205475-105 AHEAD adjust HL TDS-C268-8 FOV SBED, W/O LOGO</v>
          </cell>
          <cell r="K2627" t="str">
            <v>C2205475-105</v>
          </cell>
          <cell r="L2627" t="str">
            <v>C2200261-105</v>
          </cell>
        </row>
        <row r="2628">
          <cell r="B2628" t="str">
            <v>YEC7505532Styre</v>
          </cell>
          <cell r="C2628" t="str">
            <v>YEC7505532</v>
          </cell>
          <cell r="D2628" t="str">
            <v>2019-2021</v>
          </cell>
          <cell r="E2628">
            <v>5</v>
          </cell>
          <cell r="F2628" t="str">
            <v>0050</v>
          </cell>
          <cell r="G2628" t="str">
            <v>B003</v>
          </cell>
          <cell r="H2628" t="str">
            <v>Handelbar</v>
          </cell>
          <cell r="I2628" t="str">
            <v>Styre</v>
          </cell>
          <cell r="J2628" t="str">
            <v>C2305990 HB-RB11 Rise bar 15mm Shiny anodized Black 6061 PG, TEC LOGO 640mm</v>
          </cell>
          <cell r="K2628" t="str">
            <v>C2305990</v>
          </cell>
          <cell r="L2628" t="str">
            <v>C2300249</v>
          </cell>
        </row>
        <row r="2629">
          <cell r="B2629" t="str">
            <v>YEC7505532Bromsgrepp H</v>
          </cell>
          <cell r="C2629" t="str">
            <v>YEC7505532</v>
          </cell>
          <cell r="D2629" t="str">
            <v>2019-2021</v>
          </cell>
          <cell r="E2629">
            <v>6</v>
          </cell>
          <cell r="F2629" t="str">
            <v>0060</v>
          </cell>
          <cell r="G2629" t="str">
            <v>C002</v>
          </cell>
          <cell r="H2629" t="str">
            <v>Brake Lever R</v>
          </cell>
          <cell r="I2629" t="str">
            <v>Bromsgrepp H</v>
          </cell>
          <cell r="K2629" t="str">
            <v>Shimano</v>
          </cell>
          <cell r="L2629" t="str">
            <v>Kontakta SHIMANO</v>
          </cell>
        </row>
        <row r="2630">
          <cell r="B2630" t="str">
            <v>YEC7505532Bromsgrepp V</v>
          </cell>
          <cell r="C2630" t="str">
            <v>YEC7505532</v>
          </cell>
          <cell r="D2630" t="str">
            <v>2019-2021</v>
          </cell>
          <cell r="E2630">
            <v>7</v>
          </cell>
          <cell r="F2630" t="str">
            <v>0070</v>
          </cell>
          <cell r="G2630" t="str">
            <v>C001</v>
          </cell>
          <cell r="H2630" t="str">
            <v>Brake Lever L</v>
          </cell>
          <cell r="I2630" t="str">
            <v>Bromsgrepp V</v>
          </cell>
          <cell r="K2630" t="str">
            <v>Shimano</v>
          </cell>
          <cell r="L2630" t="str">
            <v>Kontakta SHIMANO</v>
          </cell>
        </row>
        <row r="2631">
          <cell r="B2631" t="str">
            <v>YEC7505532Växelreglage H</v>
          </cell>
          <cell r="C2631" t="str">
            <v>YEC7505532</v>
          </cell>
          <cell r="D2631" t="str">
            <v>2019-2021</v>
          </cell>
          <cell r="E2631">
            <v>8</v>
          </cell>
          <cell r="F2631" t="str">
            <v>0080</v>
          </cell>
          <cell r="G2631" t="str">
            <v>D002</v>
          </cell>
          <cell r="H2631" t="str">
            <v>Shift Lever R</v>
          </cell>
          <cell r="I2631" t="str">
            <v>Växelreglage H</v>
          </cell>
          <cell r="J2631" t="str">
            <v xml:space="preserve">KSLM6000RA, SHIFT LEVER, SL-M6000-R,  DEORE, RIGHT, REAR 10-SPEED RAPIDFIRE PLUS 2050MM W/OGD, BULK, JPY 979
</v>
          </cell>
          <cell r="K2631" t="str">
            <v>KSLM6000RA</v>
          </cell>
          <cell r="L2631" t="str">
            <v>Kontakta SHIMANO</v>
          </cell>
        </row>
        <row r="2632">
          <cell r="B2632" t="str">
            <v>YEC7505532Växelreglage V</v>
          </cell>
          <cell r="C2632" t="str">
            <v>YEC7505532</v>
          </cell>
          <cell r="D2632" t="str">
            <v>2019-2021</v>
          </cell>
          <cell r="E2632">
            <v>9</v>
          </cell>
          <cell r="F2632" t="str">
            <v>0090</v>
          </cell>
          <cell r="G2632" t="str">
            <v>D001</v>
          </cell>
          <cell r="H2632" t="str">
            <v>Shift Lever L</v>
          </cell>
          <cell r="I2632" t="str">
            <v>Växelreglage V</v>
          </cell>
          <cell r="L2632" t="e">
            <v>#N/A</v>
          </cell>
        </row>
        <row r="2633">
          <cell r="B2633" t="str">
            <v>YEC7505532Handtag par</v>
          </cell>
          <cell r="C2633" t="str">
            <v>YEC7505532</v>
          </cell>
          <cell r="D2633" t="str">
            <v>2019-2021</v>
          </cell>
          <cell r="E2633">
            <v>10</v>
          </cell>
          <cell r="F2633" t="str">
            <v>0100</v>
          </cell>
          <cell r="G2633" t="str">
            <v>B004</v>
          </cell>
          <cell r="H2633" t="str">
            <v>Grip R</v>
          </cell>
          <cell r="I2633" t="str">
            <v>Handtag par</v>
          </cell>
          <cell r="J2633" t="str">
            <v>C2505677 GRP 130/130 BK/BK PAIR VELO VLG-1777D2</v>
          </cell>
          <cell r="K2633" t="str">
            <v>C2505677</v>
          </cell>
          <cell r="L2633" t="str">
            <v>C2500164</v>
          </cell>
        </row>
        <row r="2634">
          <cell r="B2634" t="str">
            <v>YEC7505532Frambroms</v>
          </cell>
          <cell r="C2634" t="str">
            <v>YEC7505532</v>
          </cell>
          <cell r="D2634" t="str">
            <v>2019-2021</v>
          </cell>
          <cell r="E2634">
            <v>11</v>
          </cell>
          <cell r="F2634" t="str">
            <v>0110</v>
          </cell>
          <cell r="G2634" t="str">
            <v>C003</v>
          </cell>
          <cell r="H2634" t="str">
            <v xml:space="preserve">Brake front </v>
          </cell>
          <cell r="I2634" t="str">
            <v>Frambroms</v>
          </cell>
          <cell r="J2634" t="str">
            <v>AMT201KLFPRX070 DISC BRAKE ASSEMBLED SET, BL-MT201(L), BR-MT200(F), BLACK, W/O ADAPTER, RESIN PAD(W/O FIN),700MM HOSE(SM-BH59-SS BLACK), BULK, 9,02 USD</v>
          </cell>
          <cell r="K2634" t="str">
            <v>AMT201KLFPRX070</v>
          </cell>
          <cell r="L2634" t="str">
            <v>Kontakta SHIMANO</v>
          </cell>
        </row>
        <row r="2635">
          <cell r="B2635" t="str">
            <v>YEC7505532Bakbroms</v>
          </cell>
          <cell r="C2635" t="str">
            <v>YEC7505532</v>
          </cell>
          <cell r="D2635" t="str">
            <v>2019-2021</v>
          </cell>
          <cell r="E2635">
            <v>12</v>
          </cell>
          <cell r="F2635" t="str">
            <v>0120</v>
          </cell>
          <cell r="G2635" t="str">
            <v>C004</v>
          </cell>
          <cell r="H2635" t="str">
            <v>Brake rear</v>
          </cell>
          <cell r="I2635" t="str">
            <v>Bakbroms</v>
          </cell>
          <cell r="J2635" t="str">
            <v>AMT201JRRXRX145 DISC BRAKE ASSEMBLED SET/J-kit, BL-MT201(R), BR-MT200(R), BLACK, W/O ADAPTER, RESIN PAD(W/O FIN), 1450MM HOSE(SM-BH59-SS BLACK), BULK, 10,79 USD</v>
          </cell>
          <cell r="K2635" t="str">
            <v>AMT201JRRXRX145</v>
          </cell>
          <cell r="L2635" t="str">
            <v>Kontakta SHIMANO</v>
          </cell>
        </row>
        <row r="2636">
          <cell r="B2636" t="str">
            <v>YEC7505532Vevlager</v>
          </cell>
          <cell r="C2636" t="str">
            <v>YEC7505532</v>
          </cell>
          <cell r="D2636" t="str">
            <v>2019-2021</v>
          </cell>
          <cell r="E2636">
            <v>13</v>
          </cell>
          <cell r="F2636" t="str">
            <v>0130</v>
          </cell>
          <cell r="G2636" t="str">
            <v>E001</v>
          </cell>
          <cell r="H2636" t="str">
            <v xml:space="preserve">BB-set </v>
          </cell>
          <cell r="I2636" t="str">
            <v>Vevlager</v>
          </cell>
          <cell r="K2636" t="str">
            <v>INGÅR I MOTORN</v>
          </cell>
          <cell r="L2636" t="str">
            <v>Ingår i motorn</v>
          </cell>
        </row>
        <row r="2637">
          <cell r="B2637" t="str">
            <v>YEC7505532Vevparti</v>
          </cell>
          <cell r="C2637" t="str">
            <v>YEC7505532</v>
          </cell>
          <cell r="D2637" t="str">
            <v>2019-2021</v>
          </cell>
          <cell r="E2637">
            <v>14</v>
          </cell>
          <cell r="F2637" t="str">
            <v>0140</v>
          </cell>
          <cell r="G2637" t="str">
            <v>E002</v>
          </cell>
          <cell r="H2637" t="str">
            <v>Front Chainwheel</v>
          </cell>
          <cell r="I2637" t="str">
            <v>Vevparti</v>
          </cell>
          <cell r="K2637" t="str">
            <v>C3305776-EG</v>
          </cell>
          <cell r="L2637" t="str">
            <v>C3305776-EG</v>
          </cell>
        </row>
        <row r="2638">
          <cell r="B2638" t="str">
            <v>YEC7505532Kedjeskydd</v>
          </cell>
          <cell r="C2638" t="str">
            <v>YEC7505532</v>
          </cell>
          <cell r="D2638" t="str">
            <v>2019-2021</v>
          </cell>
          <cell r="E2638">
            <v>15</v>
          </cell>
          <cell r="F2638" t="str">
            <v>0150</v>
          </cell>
          <cell r="G2638" t="str">
            <v>H001</v>
          </cell>
          <cell r="H2638" t="str">
            <v>Chain guard</v>
          </cell>
          <cell r="I2638" t="str">
            <v>Kedjeskydd</v>
          </cell>
          <cell r="J2638" t="str">
            <v>C8305639 SKS Chainblade, C8305640 rear fixation</v>
          </cell>
          <cell r="K2638" t="str">
            <v>C8305639</v>
          </cell>
          <cell r="L2638" t="str">
            <v>C8305639</v>
          </cell>
        </row>
        <row r="2639">
          <cell r="B2639" t="str">
            <v>YEC7505532Kedjeskyddsfäste</v>
          </cell>
          <cell r="C2639" t="str">
            <v>YEC7505532</v>
          </cell>
          <cell r="D2639" t="str">
            <v>2019-2021</v>
          </cell>
          <cell r="E2639">
            <v>16</v>
          </cell>
          <cell r="F2639" t="str">
            <v>0160</v>
          </cell>
          <cell r="G2639" t="str">
            <v>H002</v>
          </cell>
          <cell r="H2639" t="str">
            <v>Chain guard bracket</v>
          </cell>
          <cell r="I2639" t="str">
            <v>Kedjeskyddsfäste</v>
          </cell>
          <cell r="J2639" t="str">
            <v>bracket for MAX included in C8305639</v>
          </cell>
          <cell r="K2639" t="str">
            <v>Ingår i kedjeskyddet</v>
          </cell>
          <cell r="L2639" t="str">
            <v>Ingår i kedjeskyddet</v>
          </cell>
        </row>
        <row r="2640">
          <cell r="B2640" t="str">
            <v>YEC7505532Framväxel</v>
          </cell>
          <cell r="C2640" t="str">
            <v>YEC7505532</v>
          </cell>
          <cell r="D2640" t="str">
            <v>2019-2021</v>
          </cell>
          <cell r="E2640">
            <v>17</v>
          </cell>
          <cell r="F2640" t="str">
            <v>0170</v>
          </cell>
          <cell r="G2640" t="str">
            <v>D003</v>
          </cell>
          <cell r="H2640" t="str">
            <v>Front Derailleur</v>
          </cell>
          <cell r="I2640" t="str">
            <v>Framväxel</v>
          </cell>
          <cell r="J2640" t="str">
            <v>w/o</v>
          </cell>
          <cell r="K2640" t="str">
            <v>EMPTY</v>
          </cell>
          <cell r="L2640" t="e">
            <v>#N/A</v>
          </cell>
        </row>
        <row r="2641">
          <cell r="B2641" t="str">
            <v>YEC7505532Bakväxel</v>
          </cell>
          <cell r="C2641" t="str">
            <v>YEC7505532</v>
          </cell>
          <cell r="D2641" t="str">
            <v>2019-2021</v>
          </cell>
          <cell r="E2641">
            <v>18</v>
          </cell>
          <cell r="F2641" t="str">
            <v>0180</v>
          </cell>
          <cell r="G2641" t="str">
            <v>D004</v>
          </cell>
          <cell r="H2641" t="str">
            <v>Rear Derailleur</v>
          </cell>
          <cell r="I2641" t="str">
            <v>Bakväxel</v>
          </cell>
          <cell r="J2641" t="str">
            <v xml:space="preserve">KRDM6000SGS DEORE, 10SPEED, SHADOW PLUS </v>
          </cell>
          <cell r="K2641" t="str">
            <v>KRDM6000SGS</v>
          </cell>
          <cell r="L2641" t="str">
            <v>Kontakta SHIMANO</v>
          </cell>
        </row>
        <row r="2642">
          <cell r="B2642" t="str">
            <v>YEC7505532Kedja</v>
          </cell>
          <cell r="C2642" t="str">
            <v>YEC7505532</v>
          </cell>
          <cell r="D2642" t="str">
            <v>2019-2021</v>
          </cell>
          <cell r="E2642">
            <v>19</v>
          </cell>
          <cell r="F2642" t="str">
            <v>0190</v>
          </cell>
          <cell r="G2642" t="str">
            <v>E003</v>
          </cell>
          <cell r="H2642" t="str">
            <v xml:space="preserve">Chain </v>
          </cell>
          <cell r="I2642" t="str">
            <v>Kedja</v>
          </cell>
          <cell r="J2642" t="str">
            <v>KCNE609010116, BICYCLE CHAIN FOR E-BIKE, REAR 10 SPD / FRONT SINGLE,              114 LINKS, W/END PIN</v>
          </cell>
          <cell r="K2642" t="str">
            <v>KCNE609010116</v>
          </cell>
          <cell r="L2642" t="str">
            <v>Kontakta SHIMANO</v>
          </cell>
        </row>
        <row r="2643">
          <cell r="B2643" t="str">
            <v>YEC7505532Kassett</v>
          </cell>
          <cell r="C2643" t="str">
            <v>YEC7505532</v>
          </cell>
          <cell r="D2643" t="str">
            <v>2019-2021</v>
          </cell>
          <cell r="E2643">
            <v>20</v>
          </cell>
          <cell r="F2643" t="str">
            <v>0200</v>
          </cell>
          <cell r="G2643" t="str">
            <v>E004</v>
          </cell>
          <cell r="H2643" t="str">
            <v>Cassette Sprocket</v>
          </cell>
          <cell r="I2643" t="str">
            <v>Kassett</v>
          </cell>
          <cell r="J2643" t="str">
            <v xml:space="preserve">KCSHG5010136 CS-HG50-10S 11-36T </v>
          </cell>
          <cell r="K2643" t="str">
            <v>KCSHG5010136</v>
          </cell>
          <cell r="L2643" t="str">
            <v>Kontakta SHIMANO</v>
          </cell>
        </row>
        <row r="2644">
          <cell r="B2644" t="str">
            <v>YEC7505532Framhjul</v>
          </cell>
          <cell r="C2644" t="str">
            <v>YEC7505532</v>
          </cell>
          <cell r="D2644" t="str">
            <v>2019-2021</v>
          </cell>
          <cell r="E2644">
            <v>21</v>
          </cell>
          <cell r="F2644" t="str">
            <v>0210</v>
          </cell>
          <cell r="G2644" t="str">
            <v>F001</v>
          </cell>
          <cell r="H2644" t="str">
            <v>Front hub</v>
          </cell>
          <cell r="I2644" t="str">
            <v>Framhjul</v>
          </cell>
          <cell r="J2644" t="str">
            <v>C4305191 FRONT HUB, CL-1420  36H OLD:100MM AXEL:108MM  QR:133MM, FOR CENTER LOCK DISC BRAKE,   W/O ROTOR MOUNT COVER, BLACK, BULK</v>
          </cell>
          <cell r="K2644" t="str">
            <v>C4305191</v>
          </cell>
          <cell r="L2644" t="str">
            <v>C4100337</v>
          </cell>
        </row>
        <row r="2645">
          <cell r="B2645" t="str">
            <v>YEC7505532Bakhjul</v>
          </cell>
          <cell r="C2645" t="str">
            <v>YEC7505532</v>
          </cell>
          <cell r="D2645" t="str">
            <v>2019-2021</v>
          </cell>
          <cell r="E2645">
            <v>22</v>
          </cell>
          <cell r="F2645" t="str">
            <v>0220</v>
          </cell>
          <cell r="G2645" t="str">
            <v>F002</v>
          </cell>
          <cell r="H2645" t="str">
            <v>Rear hub</v>
          </cell>
          <cell r="I2645" t="str">
            <v>Bakhjul</v>
          </cell>
          <cell r="J2645" t="str">
            <v>C4405342 FREEHUB, CL-1422 36H 8/9/10-SPEED OLD:135MM AXLE:146MM      QR:170MM, FOR CENTER LOCK DISC BRAKE    W/O ROTOR MOUNT COVER, BLACK, BULK</v>
          </cell>
          <cell r="K2645" t="str">
            <v>C4405342</v>
          </cell>
          <cell r="L2645" t="str">
            <v>C4200298</v>
          </cell>
        </row>
        <row r="2646">
          <cell r="B2646" t="str">
            <v>YEC7505532Däck</v>
          </cell>
          <cell r="C2646" t="str">
            <v>YEC7505532</v>
          </cell>
          <cell r="D2646" t="str">
            <v>2019-2021</v>
          </cell>
          <cell r="E2646">
            <v>23</v>
          </cell>
          <cell r="F2646" t="str">
            <v>0230</v>
          </cell>
          <cell r="G2646" t="str">
            <v>F003</v>
          </cell>
          <cell r="H2646" t="str">
            <v>Tire</v>
          </cell>
          <cell r="I2646" t="str">
            <v>Däck</v>
          </cell>
          <cell r="J2646" t="str">
            <v>C4906454 700X37C Duramax XNR E-bike TYR PERGO E H-480 (AP: 40x40 nylon/canvas)</v>
          </cell>
          <cell r="K2646" t="str">
            <v>C4906454</v>
          </cell>
          <cell r="L2646" t="str">
            <v>C4901462</v>
          </cell>
        </row>
        <row r="2647">
          <cell r="B2647" t="str">
            <v>YEC7505532Skärmar set</v>
          </cell>
          <cell r="C2647" t="str">
            <v>YEC7505532</v>
          </cell>
          <cell r="D2647" t="str">
            <v>2019-2021</v>
          </cell>
          <cell r="E2647">
            <v>24</v>
          </cell>
          <cell r="F2647" t="str">
            <v>0240</v>
          </cell>
          <cell r="G2647" t="str">
            <v>H003</v>
          </cell>
          <cell r="H2647" t="str">
            <v xml:space="preserve">Mudguard front   </v>
          </cell>
          <cell r="I2647" t="str">
            <v>Skärmar set</v>
          </cell>
          <cell r="J2647" t="str">
            <v>C8256188-BK FRONT SKS black 670mm</v>
          </cell>
          <cell r="K2647" t="str">
            <v>C8256188-BK</v>
          </cell>
          <cell r="L2647" t="str">
            <v>C8256125-BK / C8255845-BK</v>
          </cell>
        </row>
        <row r="2648">
          <cell r="B2648" t="str">
            <v>YEC7505532Pakethållare</v>
          </cell>
          <cell r="C2648" t="str">
            <v>YEC7505532</v>
          </cell>
          <cell r="D2648" t="str">
            <v>2019-2021</v>
          </cell>
          <cell r="E2648">
            <v>25</v>
          </cell>
          <cell r="F2648" t="str">
            <v>0250</v>
          </cell>
          <cell r="G2648" t="str">
            <v>H004</v>
          </cell>
          <cell r="H2648" t="str">
            <v>Carrier</v>
          </cell>
          <cell r="I2648" t="str">
            <v>Pakethållare</v>
          </cell>
          <cell r="J2648" t="str">
            <v xml:space="preserve">C8205747-BK Sport adj black w/bag support AVS </v>
          </cell>
          <cell r="K2648" t="str">
            <v>C8205747-BK</v>
          </cell>
          <cell r="L2648" t="str">
            <v>C8200052</v>
          </cell>
        </row>
        <row r="2649">
          <cell r="B2649" t="str">
            <v>YEC7505532Sadel</v>
          </cell>
          <cell r="C2649" t="str">
            <v>YEC7505532</v>
          </cell>
          <cell r="D2649" t="str">
            <v>2019-2021</v>
          </cell>
          <cell r="E2649">
            <v>26</v>
          </cell>
          <cell r="F2649" t="str">
            <v>0260</v>
          </cell>
          <cell r="G2649" t="str">
            <v>G001</v>
          </cell>
          <cell r="H2649" t="str">
            <v>Saddle</v>
          </cell>
          <cell r="I2649" t="str">
            <v>Sadel</v>
          </cell>
          <cell r="J2649" t="str">
            <v xml:space="preserve">C7106260 Velo VL-6470 D2 BLACK , black steel rail, UNISEX </v>
          </cell>
          <cell r="K2649" t="str">
            <v>C7106260</v>
          </cell>
          <cell r="L2649" t="str">
            <v>C7100524</v>
          </cell>
        </row>
        <row r="2650">
          <cell r="B2650" t="str">
            <v>YEC7505532Sadelstolpe</v>
          </cell>
          <cell r="C2650" t="str">
            <v>YEC7505532</v>
          </cell>
          <cell r="D2650" t="str">
            <v>2019-2021</v>
          </cell>
          <cell r="E2650">
            <v>27</v>
          </cell>
          <cell r="F2650" t="str">
            <v>0270</v>
          </cell>
          <cell r="G2650" t="str">
            <v>G002</v>
          </cell>
          <cell r="H2650" t="str">
            <v>Seatpost</v>
          </cell>
          <cell r="I2650" t="str">
            <v>Sadelstolpe</v>
          </cell>
          <cell r="J2650" t="str">
            <v>C7205559 SP-620 27,2x350MM ALLOY ANODIZED BLACK w OBVIOUS LOGO</v>
          </cell>
          <cell r="K2650" t="str">
            <v>C7205559</v>
          </cell>
          <cell r="L2650" t="str">
            <v>C7200327-272</v>
          </cell>
        </row>
        <row r="2651">
          <cell r="B2651" t="str">
            <v>YEC7505532Sadelrörsklämma</v>
          </cell>
          <cell r="C2651" t="str">
            <v>YEC7505532</v>
          </cell>
          <cell r="D2651" t="str">
            <v>2019-2021</v>
          </cell>
          <cell r="E2651">
            <v>28</v>
          </cell>
          <cell r="F2651" t="str">
            <v>0280</v>
          </cell>
          <cell r="G2651" t="str">
            <v>G003</v>
          </cell>
          <cell r="H2651" t="str">
            <v>Seat Clamp</v>
          </cell>
          <cell r="I2651" t="str">
            <v>Sadelrörsklämma</v>
          </cell>
          <cell r="J2651" t="str">
            <v>C7305002 L/C 31.8 MX27 shiny black</v>
          </cell>
          <cell r="K2651" t="str">
            <v>C7305002</v>
          </cell>
          <cell r="L2651" t="str">
            <v>C7300027-318</v>
          </cell>
        </row>
        <row r="2652">
          <cell r="B2652" t="str">
            <v>YEC7505532Framlampa</v>
          </cell>
          <cell r="C2652" t="str">
            <v>YEC7505532</v>
          </cell>
          <cell r="D2652" t="str">
            <v>2019-2021</v>
          </cell>
          <cell r="E2652">
            <v>29</v>
          </cell>
          <cell r="F2652" t="str">
            <v>0290</v>
          </cell>
          <cell r="G2652" t="str">
            <v>H005</v>
          </cell>
          <cell r="H2652" t="str">
            <v>Front light</v>
          </cell>
          <cell r="I2652" t="str">
            <v>Framlampa</v>
          </cell>
          <cell r="J2652" t="str">
            <v xml:space="preserve">C8015301 FL-14 MR4 LED headlamp 6V, w bracket, 650mm cable with conector for Bafang , 3mm cable  </v>
          </cell>
          <cell r="K2652" t="str">
            <v>C8015301</v>
          </cell>
          <cell r="L2652" t="str">
            <v>C8015301</v>
          </cell>
        </row>
        <row r="2653">
          <cell r="B2653" t="str">
            <v>YEC7505532Baklampa</v>
          </cell>
          <cell r="C2653" t="str">
            <v>YEC7505532</v>
          </cell>
          <cell r="D2653" t="str">
            <v>2019-2021</v>
          </cell>
          <cell r="E2653">
            <v>30</v>
          </cell>
          <cell r="F2653" t="str">
            <v>0300</v>
          </cell>
          <cell r="G2653" t="str">
            <v>H006</v>
          </cell>
          <cell r="H2653" t="str">
            <v>Light, Rear</v>
          </cell>
          <cell r="I2653" t="str">
            <v>Baklampa</v>
          </cell>
          <cell r="J2653" t="str">
            <v>C8015205 Buchel E-Bike 6V cc50 (EVI approved) w brakelight.</v>
          </cell>
          <cell r="K2653" t="str">
            <v>C8015205</v>
          </cell>
          <cell r="L2653" t="str">
            <v>BSP?</v>
          </cell>
        </row>
        <row r="2654">
          <cell r="B2654" t="str">
            <v>YEC7505532Låssats</v>
          </cell>
          <cell r="C2654" t="str">
            <v>YEC7505532</v>
          </cell>
          <cell r="D2654" t="str">
            <v>2019-2021</v>
          </cell>
          <cell r="E2654">
            <v>31</v>
          </cell>
          <cell r="F2654" t="str">
            <v>0310</v>
          </cell>
          <cell r="G2654" t="str">
            <v>H007</v>
          </cell>
          <cell r="H2654" t="str">
            <v>Lock</v>
          </cell>
          <cell r="I2654" t="str">
            <v>Låssats</v>
          </cell>
          <cell r="J2654" t="str">
            <v>C8405077 AXA SOLID PLUS XL BLACK, compatible with DT12 removable key</v>
          </cell>
          <cell r="K2654" t="str">
            <v>C8405077</v>
          </cell>
          <cell r="L2654" t="str">
            <v>C8405125</v>
          </cell>
        </row>
        <row r="2655">
          <cell r="B2655" t="str">
            <v>YEC7505532Stöd</v>
          </cell>
          <cell r="C2655" t="str">
            <v>YEC7505532</v>
          </cell>
          <cell r="D2655" t="str">
            <v>2019-2021</v>
          </cell>
          <cell r="E2655">
            <v>32</v>
          </cell>
          <cell r="F2655" t="str">
            <v>0320</v>
          </cell>
          <cell r="G2655" t="str">
            <v>H008</v>
          </cell>
          <cell r="H2655" t="str">
            <v>Kick stand</v>
          </cell>
          <cell r="I2655" t="str">
            <v>Stöd</v>
          </cell>
          <cell r="J2655" t="str">
            <v xml:space="preserve">C8105214 Atran Stylo adjustable all black </v>
          </cell>
          <cell r="K2655" t="str">
            <v>C8105214</v>
          </cell>
          <cell r="L2655" t="str">
            <v>C8100036</v>
          </cell>
        </row>
        <row r="2656">
          <cell r="B2656" t="str">
            <v>YEC7505532Korg</v>
          </cell>
          <cell r="C2656" t="str">
            <v>YEC7505532</v>
          </cell>
          <cell r="D2656" t="str">
            <v>2019-2021</v>
          </cell>
          <cell r="E2656">
            <v>33</v>
          </cell>
          <cell r="F2656" t="str">
            <v>0330</v>
          </cell>
          <cell r="G2656" t="str">
            <v>H009</v>
          </cell>
          <cell r="H2656" t="str">
            <v>Basket / Fr carrier</v>
          </cell>
          <cell r="I2656" t="str">
            <v>Korg</v>
          </cell>
          <cell r="K2656" t="str">
            <v>EMPTY</v>
          </cell>
          <cell r="L2656" t="e">
            <v>#N/A</v>
          </cell>
        </row>
        <row r="2657">
          <cell r="B2657" t="str">
            <v>YEC7505532Pedaler</v>
          </cell>
          <cell r="C2657" t="str">
            <v>YEC7505532</v>
          </cell>
          <cell r="D2657" t="str">
            <v>2019-2021</v>
          </cell>
          <cell r="E2657">
            <v>34</v>
          </cell>
          <cell r="F2657" t="str">
            <v>0340</v>
          </cell>
          <cell r="G2657" t="str">
            <v>E005</v>
          </cell>
          <cell r="H2657" t="str">
            <v xml:space="preserve">Pedal </v>
          </cell>
          <cell r="I2657" t="str">
            <v>Pedaler</v>
          </cell>
          <cell r="J2657" t="str">
            <v>C3505222 PDS PLbk SD  916 VP-821</v>
          </cell>
          <cell r="K2657" t="str">
            <v>C3505222</v>
          </cell>
          <cell r="L2657" t="str">
            <v>C3500059</v>
          </cell>
        </row>
        <row r="2658">
          <cell r="B2658" t="str">
            <v>YEC7505532Motor</v>
          </cell>
          <cell r="C2658" t="str">
            <v>YEC7505532</v>
          </cell>
          <cell r="D2658" t="str">
            <v>2019-2021</v>
          </cell>
          <cell r="E2658">
            <v>35</v>
          </cell>
          <cell r="F2658" t="str">
            <v>0350</v>
          </cell>
          <cell r="G2658" t="str">
            <v>J001</v>
          </cell>
          <cell r="H2658" t="str">
            <v>DRIVE UNIT:</v>
          </cell>
          <cell r="I2658" t="str">
            <v>Motor</v>
          </cell>
          <cell r="J2658" t="str">
            <v>C8705068-1-01BC,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for AXA In</v>
          </cell>
          <cell r="K2658" t="str">
            <v>C8705068-1-01BC</v>
          </cell>
          <cell r="L2658" t="str">
            <v>C8705068-1-01BC</v>
          </cell>
        </row>
        <row r="2659">
          <cell r="B2659" t="str">
            <v>YEC7505532Display</v>
          </cell>
          <cell r="C2659" t="str">
            <v>YEC7505532</v>
          </cell>
          <cell r="D2659" t="str">
            <v>2019-2021</v>
          </cell>
          <cell r="E2659">
            <v>36</v>
          </cell>
          <cell r="F2659" t="str">
            <v>0360</v>
          </cell>
          <cell r="G2659" t="str">
            <v>J004</v>
          </cell>
          <cell r="H2659" t="str">
            <v>DISPLAY:</v>
          </cell>
          <cell r="I2659" t="str">
            <v>Display</v>
          </cell>
          <cell r="J2659" t="str">
            <v>C8705068-1-35C Display TFT for BAFANG CanBus (plugnplay) 200/500mm Trekking for BAFANG</v>
          </cell>
          <cell r="K2659" t="str">
            <v>C8705068-1-35C</v>
          </cell>
          <cell r="L2659" t="str">
            <v>C8705068-1-35C</v>
          </cell>
        </row>
        <row r="2660">
          <cell r="B2660" t="str">
            <v>YEC7505532EB-Bus kabel</v>
          </cell>
          <cell r="C2660" t="str">
            <v>YEC7505532</v>
          </cell>
          <cell r="D2660" t="str">
            <v>2019-2021</v>
          </cell>
          <cell r="E2660">
            <v>37</v>
          </cell>
          <cell r="F2660" t="str">
            <v>0370</v>
          </cell>
          <cell r="G2660" t="str">
            <v>J005</v>
          </cell>
          <cell r="H2660" t="str">
            <v>EB-BUS CABLE:</v>
          </cell>
          <cell r="I2660" t="str">
            <v>EB-Bus kabel</v>
          </cell>
          <cell r="J2660" t="str">
            <v>C8705068-1-4-1C, 5PIN ( 1340mm ) CONNECT TO CONTROLLER, OTHER SIDE TO DISPLAY, LIGHTING SETS Canbus</v>
          </cell>
          <cell r="K2660" t="str">
            <v>C8705068-1-4-1C</v>
          </cell>
          <cell r="L2660" t="e">
            <v>#N/A</v>
          </cell>
        </row>
        <row r="2661">
          <cell r="B2661" t="str">
            <v>YEC7505532Motorkabel</v>
          </cell>
          <cell r="C2661" t="str">
            <v>YEC7505532</v>
          </cell>
          <cell r="D2661" t="str">
            <v>2019-2021</v>
          </cell>
          <cell r="E2661">
            <v>38</v>
          </cell>
          <cell r="F2661" t="str">
            <v>0380</v>
          </cell>
          <cell r="G2661" t="str">
            <v>J006</v>
          </cell>
          <cell r="H2661" t="str">
            <v>POWER CABLE:</v>
          </cell>
          <cell r="I2661" t="str">
            <v>Motorkabel</v>
          </cell>
          <cell r="K2661" t="str">
            <v>Ingår i batterihållaren</v>
          </cell>
          <cell r="L2661" t="str">
            <v>Ingår i batterihållaren</v>
          </cell>
        </row>
        <row r="2662">
          <cell r="B2662" t="str">
            <v>YEC7505532Kabel framlampa</v>
          </cell>
          <cell r="C2662" t="str">
            <v>YEC7505532</v>
          </cell>
          <cell r="D2662" t="str">
            <v>2019-2021</v>
          </cell>
          <cell r="E2662">
            <v>39</v>
          </cell>
          <cell r="F2662" t="str">
            <v>0390</v>
          </cell>
          <cell r="G2662" t="str">
            <v>J007</v>
          </cell>
          <cell r="H2662" t="str">
            <v>F. LIGHT CABLE:</v>
          </cell>
          <cell r="I2662" t="str">
            <v>Kabel framlampa</v>
          </cell>
          <cell r="J2662" t="str">
            <v>C8705068-1-04-6, FOR FRONT LIGHT : 1200mm</v>
          </cell>
          <cell r="K2662" t="str">
            <v>C8705068-1-04-6</v>
          </cell>
          <cell r="L2662" t="str">
            <v>C8705068-1-04-6</v>
          </cell>
        </row>
        <row r="2663">
          <cell r="B2663" t="str">
            <v>YEC7505532Kabel baklampa</v>
          </cell>
          <cell r="C2663" t="str">
            <v>YEC7505532</v>
          </cell>
          <cell r="D2663" t="str">
            <v>2019-2021</v>
          </cell>
          <cell r="E2663">
            <v>40</v>
          </cell>
          <cell r="F2663" t="str">
            <v>0400</v>
          </cell>
          <cell r="G2663" t="str">
            <v>J008</v>
          </cell>
          <cell r="H2663" t="str">
            <v>R. LIGHT CABLE:</v>
          </cell>
          <cell r="I2663" t="str">
            <v>Kabel baklampa</v>
          </cell>
          <cell r="J2663" t="str">
            <v xml:space="preserve">C8705068-1-04-8  -&gt; C8705068-1-0415 </v>
          </cell>
          <cell r="K2663" t="str">
            <v>C8705068-1-04-8</v>
          </cell>
          <cell r="L2663" t="str">
            <v>C8705068-1-04-8</v>
          </cell>
        </row>
        <row r="2664">
          <cell r="B2664" t="str">
            <v>YEC7505532Hastighetssensor</v>
          </cell>
          <cell r="C2664" t="str">
            <v>YEC7505532</v>
          </cell>
          <cell r="D2664" t="str">
            <v>2019-2021</v>
          </cell>
          <cell r="E2664">
            <v>41</v>
          </cell>
          <cell r="F2664" t="str">
            <v>0410</v>
          </cell>
          <cell r="G2664" t="str">
            <v>J009</v>
          </cell>
          <cell r="H2664" t="str">
            <v>SPEED SENSOR:</v>
          </cell>
          <cell r="I2664" t="str">
            <v>Hastighetssensor</v>
          </cell>
          <cell r="J2664" t="str">
            <v>C8705068-1-411C, DETECTING WHEEL RPM, CABLE LENGTH:70mm</v>
          </cell>
          <cell r="K2664" t="str">
            <v>C8705068-1-411C</v>
          </cell>
          <cell r="L2664" t="str">
            <v>C8705068-1-411C</v>
          </cell>
        </row>
        <row r="2665">
          <cell r="B2665" t="str">
            <v>YEC7505532Batteri</v>
          </cell>
          <cell r="C2665" t="str">
            <v>YEC7505532</v>
          </cell>
          <cell r="D2665" t="str">
            <v>2019-2021</v>
          </cell>
          <cell r="E2665">
            <v>42</v>
          </cell>
          <cell r="F2665" t="str">
            <v>0420</v>
          </cell>
          <cell r="G2665" t="str">
            <v>J002</v>
          </cell>
          <cell r="H2665" t="str">
            <v>BATTERY:</v>
          </cell>
          <cell r="I2665" t="str">
            <v>Batteri</v>
          </cell>
          <cell r="J2665" t="str">
            <v>C8705102-1-11C DT12 11,6Ah (CANBUS)</v>
          </cell>
          <cell r="K2665" t="str">
            <v>C8705102-1-11C</v>
          </cell>
          <cell r="L2665" t="str">
            <v>C8705102-1-11C</v>
          </cell>
        </row>
        <row r="2666">
          <cell r="B2666" t="str">
            <v>YEC7505532Batterihållare</v>
          </cell>
          <cell r="C2666" t="str">
            <v>YEC7505532</v>
          </cell>
          <cell r="D2666" t="str">
            <v>2019-2021</v>
          </cell>
          <cell r="E2666">
            <v>43</v>
          </cell>
          <cell r="F2666" t="str">
            <v>0430</v>
          </cell>
          <cell r="G2666" t="str">
            <v>J003</v>
          </cell>
          <cell r="H2666" t="str">
            <v>BATTERY HOLDER/Slider</v>
          </cell>
          <cell r="I2666" t="str">
            <v>Batterihållare</v>
          </cell>
          <cell r="J2666" t="str">
            <v>C8705129-2CA NEW DT12 400mmw cable for MAX, AXA</v>
          </cell>
          <cell r="K2666" t="str">
            <v>C8705129-2CA</v>
          </cell>
          <cell r="L2666" t="str">
            <v>C8705129-2CA</v>
          </cell>
        </row>
        <row r="2667">
          <cell r="B2667" t="str">
            <v>YEC7505532Batteriladdare</v>
          </cell>
          <cell r="C2667" t="str">
            <v>YEC7505532</v>
          </cell>
          <cell r="D2667" t="str">
            <v>2019-2021</v>
          </cell>
          <cell r="E2667">
            <v>44</v>
          </cell>
          <cell r="F2667" t="str">
            <v>0440</v>
          </cell>
          <cell r="G2667" t="str">
            <v>J010</v>
          </cell>
          <cell r="H2667" t="str">
            <v>CHARGER:</v>
          </cell>
          <cell r="I2667" t="str">
            <v>Batteriladdare</v>
          </cell>
          <cell r="J2667" t="str">
            <v xml:space="preserve">C8705086-02C T-Shape CanBus charger for DT12/Shimano </v>
          </cell>
          <cell r="K2667" t="str">
            <v>C8705086-02C</v>
          </cell>
          <cell r="L2667" t="str">
            <v>C8705086-02C</v>
          </cell>
        </row>
        <row r="2668">
          <cell r="B2668" t="str">
            <v>YEC7505532Kontrollbox</v>
          </cell>
          <cell r="C2668" t="str">
            <v>YEC7505532</v>
          </cell>
          <cell r="D2668" t="str">
            <v>2019-2021</v>
          </cell>
          <cell r="E2668">
            <v>45</v>
          </cell>
          <cell r="F2668" t="str">
            <v>0450</v>
          </cell>
          <cell r="G2668" t="str">
            <v>J011</v>
          </cell>
          <cell r="H2668" t="str">
            <v>Controller</v>
          </cell>
          <cell r="I2668" t="str">
            <v>Kontrollbox</v>
          </cell>
          <cell r="J2668" t="str">
            <v>included into the motor</v>
          </cell>
          <cell r="K2668" t="str">
            <v>C8705068-2-19</v>
          </cell>
          <cell r="L2668" t="str">
            <v>C8705068-2-19</v>
          </cell>
        </row>
        <row r="2669">
          <cell r="B2669" t="str">
            <v>YEC7505532Växelöra</v>
          </cell>
          <cell r="C2669" t="str">
            <v>YEC7505532</v>
          </cell>
          <cell r="D2669" t="str">
            <v>2019-2021</v>
          </cell>
          <cell r="E2669">
            <v>46</v>
          </cell>
          <cell r="F2669" t="str">
            <v>0460</v>
          </cell>
          <cell r="G2669" t="str">
            <v>D005</v>
          </cell>
          <cell r="H2669" t="str">
            <v>Gear hanger</v>
          </cell>
          <cell r="I2669" t="str">
            <v>Växelöra</v>
          </cell>
          <cell r="K2669" t="str">
            <v>C1350087</v>
          </cell>
          <cell r="L2669" t="str">
            <v>C1350087</v>
          </cell>
        </row>
        <row r="2670">
          <cell r="B2670" t="str">
            <v>YEC7505533RAM</v>
          </cell>
          <cell r="C2670" t="str">
            <v>YEC7505533</v>
          </cell>
          <cell r="D2670">
            <v>2022</v>
          </cell>
          <cell r="E2670">
            <v>1</v>
          </cell>
          <cell r="F2670" t="str">
            <v>0010</v>
          </cell>
          <cell r="G2670" t="str">
            <v>A001</v>
          </cell>
          <cell r="H2670" t="str">
            <v>PAINTED FRAME</v>
          </cell>
          <cell r="I2670" t="str">
            <v>RAM</v>
          </cell>
          <cell r="K2670" t="str">
            <v>C1307699-550</v>
          </cell>
          <cell r="L2670" t="e">
            <v>#N/A</v>
          </cell>
        </row>
        <row r="2671">
          <cell r="B2671" t="str">
            <v>YEC7505533Framgaffel</v>
          </cell>
          <cell r="C2671" t="str">
            <v>YEC7505533</v>
          </cell>
          <cell r="D2671">
            <v>2022</v>
          </cell>
          <cell r="E2671">
            <v>2</v>
          </cell>
          <cell r="F2671" t="str">
            <v>0020</v>
          </cell>
          <cell r="G2671" t="str">
            <v>A002</v>
          </cell>
          <cell r="H2671" t="str">
            <v>PAINTED FORK</v>
          </cell>
          <cell r="I2671" t="str">
            <v>Framgaffel</v>
          </cell>
          <cell r="K2671" t="str">
            <v>C1605638-280</v>
          </cell>
          <cell r="L2671" t="e">
            <v>#N/A</v>
          </cell>
        </row>
        <row r="2672">
          <cell r="B2672" t="str">
            <v>YEC7505533Styrlager</v>
          </cell>
          <cell r="C2672" t="str">
            <v>YEC7505533</v>
          </cell>
          <cell r="D2672">
            <v>2022</v>
          </cell>
          <cell r="E2672">
            <v>3</v>
          </cell>
          <cell r="F2672" t="str">
            <v>0030</v>
          </cell>
          <cell r="G2672" t="str">
            <v>B001</v>
          </cell>
          <cell r="H2672" t="str">
            <v>Head Set</v>
          </cell>
          <cell r="I2672" t="str">
            <v>Styrlager</v>
          </cell>
          <cell r="K2672" t="str">
            <v>C2105069</v>
          </cell>
          <cell r="L2672" t="str">
            <v>C2100160</v>
          </cell>
        </row>
        <row r="2673">
          <cell r="B2673" t="str">
            <v xml:space="preserve">YEC7505533Styrstam </v>
          </cell>
          <cell r="C2673" t="str">
            <v>YEC7505533</v>
          </cell>
          <cell r="D2673">
            <v>2022</v>
          </cell>
          <cell r="E2673">
            <v>4</v>
          </cell>
          <cell r="F2673" t="str">
            <v>0040</v>
          </cell>
          <cell r="G2673" t="str">
            <v>B002</v>
          </cell>
          <cell r="H2673" t="str">
            <v>Handlebar Stem</v>
          </cell>
          <cell r="I2673" t="str">
            <v xml:space="preserve">Styrstam </v>
          </cell>
          <cell r="K2673" t="str">
            <v>C2205475-105</v>
          </cell>
          <cell r="L2673" t="str">
            <v>C2200261-105</v>
          </cell>
        </row>
        <row r="2674">
          <cell r="B2674" t="str">
            <v>YEC7505533Styre</v>
          </cell>
          <cell r="C2674" t="str">
            <v>YEC7505533</v>
          </cell>
          <cell r="D2674">
            <v>2022</v>
          </cell>
          <cell r="E2674">
            <v>5</v>
          </cell>
          <cell r="F2674" t="str">
            <v>0050</v>
          </cell>
          <cell r="G2674" t="str">
            <v>B003</v>
          </cell>
          <cell r="H2674" t="str">
            <v>Handelbar</v>
          </cell>
          <cell r="I2674" t="str">
            <v>Styre</v>
          </cell>
          <cell r="K2674" t="str">
            <v>C2305990</v>
          </cell>
          <cell r="L2674" t="str">
            <v>C2300249</v>
          </cell>
        </row>
        <row r="2675">
          <cell r="B2675" t="str">
            <v>YEC7505533Bromsgrepp H</v>
          </cell>
          <cell r="C2675" t="str">
            <v>YEC7505533</v>
          </cell>
          <cell r="D2675">
            <v>2022</v>
          </cell>
          <cell r="E2675">
            <v>6</v>
          </cell>
          <cell r="F2675" t="str">
            <v>0060</v>
          </cell>
          <cell r="G2675" t="str">
            <v>C002</v>
          </cell>
          <cell r="H2675" t="str">
            <v>Brake Lever R</v>
          </cell>
          <cell r="I2675" t="str">
            <v>Bromsgrepp H</v>
          </cell>
          <cell r="K2675" t="str">
            <v>Shimano</v>
          </cell>
          <cell r="L2675" t="str">
            <v>Kontakta SHIMANO</v>
          </cell>
        </row>
        <row r="2676">
          <cell r="B2676" t="str">
            <v>YEC7505533Bromsgrepp V</v>
          </cell>
          <cell r="C2676" t="str">
            <v>YEC7505533</v>
          </cell>
          <cell r="D2676">
            <v>2022</v>
          </cell>
          <cell r="E2676">
            <v>7</v>
          </cell>
          <cell r="F2676" t="str">
            <v>0070</v>
          </cell>
          <cell r="G2676" t="str">
            <v>C001</v>
          </cell>
          <cell r="H2676" t="str">
            <v>Brake Lever L</v>
          </cell>
          <cell r="I2676" t="str">
            <v>Bromsgrepp V</v>
          </cell>
          <cell r="K2676" t="str">
            <v>Shimano</v>
          </cell>
          <cell r="L2676" t="str">
            <v>Kontakta SHIMANO</v>
          </cell>
        </row>
        <row r="2677">
          <cell r="B2677" t="str">
            <v>YEC7505533Växelreglage H</v>
          </cell>
          <cell r="C2677" t="str">
            <v>YEC7505533</v>
          </cell>
          <cell r="D2677">
            <v>2022</v>
          </cell>
          <cell r="E2677">
            <v>8</v>
          </cell>
          <cell r="F2677" t="str">
            <v>0080</v>
          </cell>
          <cell r="G2677" t="str">
            <v>D002</v>
          </cell>
          <cell r="H2677" t="str">
            <v>Shift Lever R</v>
          </cell>
          <cell r="I2677" t="str">
            <v>Växelreglage H</v>
          </cell>
          <cell r="K2677" t="str">
            <v>KSLM6000RA</v>
          </cell>
          <cell r="L2677" t="str">
            <v>Kontakta SHIMANO</v>
          </cell>
        </row>
        <row r="2678">
          <cell r="B2678" t="str">
            <v>YEC7505533Växelreglage V</v>
          </cell>
          <cell r="C2678" t="str">
            <v>YEC7505533</v>
          </cell>
          <cell r="D2678">
            <v>2022</v>
          </cell>
          <cell r="E2678">
            <v>9</v>
          </cell>
          <cell r="F2678" t="str">
            <v>0090</v>
          </cell>
          <cell r="G2678" t="str">
            <v>D001</v>
          </cell>
          <cell r="H2678" t="str">
            <v>Shift Lever L</v>
          </cell>
          <cell r="I2678" t="str">
            <v>Växelreglage V</v>
          </cell>
          <cell r="L2678" t="e">
            <v>#N/A</v>
          </cell>
        </row>
        <row r="2679">
          <cell r="B2679" t="str">
            <v>YEC7505533Handtag par</v>
          </cell>
          <cell r="C2679" t="str">
            <v>YEC7505533</v>
          </cell>
          <cell r="D2679">
            <v>2022</v>
          </cell>
          <cell r="E2679">
            <v>10</v>
          </cell>
          <cell r="F2679" t="str">
            <v>0100</v>
          </cell>
          <cell r="G2679" t="str">
            <v>B004</v>
          </cell>
          <cell r="H2679" t="str">
            <v>Grip R</v>
          </cell>
          <cell r="I2679" t="str">
            <v>Handtag par</v>
          </cell>
          <cell r="K2679" t="str">
            <v>C2505677</v>
          </cell>
          <cell r="L2679" t="str">
            <v>C2500164</v>
          </cell>
        </row>
        <row r="2680">
          <cell r="B2680" t="str">
            <v>YEC7505533Frambroms</v>
          </cell>
          <cell r="C2680" t="str">
            <v>YEC7505533</v>
          </cell>
          <cell r="D2680">
            <v>2022</v>
          </cell>
          <cell r="E2680">
            <v>11</v>
          </cell>
          <cell r="F2680" t="str">
            <v>0110</v>
          </cell>
          <cell r="G2680" t="str">
            <v>C003</v>
          </cell>
          <cell r="H2680" t="str">
            <v xml:space="preserve">Brake front </v>
          </cell>
          <cell r="I2680" t="str">
            <v>Frambroms</v>
          </cell>
          <cell r="K2680" t="str">
            <v>AMT201KLFPRX075</v>
          </cell>
          <cell r="L2680" t="str">
            <v>Kontakta SHIMANO</v>
          </cell>
        </row>
        <row r="2681">
          <cell r="B2681" t="str">
            <v>YEC7505533Bakbroms</v>
          </cell>
          <cell r="C2681" t="str">
            <v>YEC7505533</v>
          </cell>
          <cell r="D2681">
            <v>2022</v>
          </cell>
          <cell r="E2681">
            <v>12</v>
          </cell>
          <cell r="F2681" t="str">
            <v>0120</v>
          </cell>
          <cell r="G2681" t="str">
            <v>C004</v>
          </cell>
          <cell r="H2681" t="str">
            <v>Brake rear</v>
          </cell>
          <cell r="I2681" t="str">
            <v>Bakbroms</v>
          </cell>
          <cell r="K2681" t="str">
            <v>AMT201JRRXRX145</v>
          </cell>
          <cell r="L2681" t="str">
            <v>Kontakta SHIMANO</v>
          </cell>
        </row>
        <row r="2682">
          <cell r="B2682" t="str">
            <v>YEC7505533Vevlager</v>
          </cell>
          <cell r="C2682" t="str">
            <v>YEC7505533</v>
          </cell>
          <cell r="D2682">
            <v>2022</v>
          </cell>
          <cell r="E2682">
            <v>13</v>
          </cell>
          <cell r="F2682" t="str">
            <v>0130</v>
          </cell>
          <cell r="G2682" t="str">
            <v>E001</v>
          </cell>
          <cell r="H2682" t="str">
            <v xml:space="preserve">BB-set </v>
          </cell>
          <cell r="I2682" t="str">
            <v>Vevlager</v>
          </cell>
          <cell r="K2682" t="str">
            <v>INGÅR I MOTORN</v>
          </cell>
          <cell r="L2682" t="str">
            <v>Ingår i motorn</v>
          </cell>
        </row>
        <row r="2683">
          <cell r="B2683" t="str">
            <v>YEC7505533Vevparti</v>
          </cell>
          <cell r="C2683" t="str">
            <v>YEC7505533</v>
          </cell>
          <cell r="D2683">
            <v>2022</v>
          </cell>
          <cell r="E2683">
            <v>14</v>
          </cell>
          <cell r="F2683" t="str">
            <v>0140</v>
          </cell>
          <cell r="G2683" t="str">
            <v>E002</v>
          </cell>
          <cell r="H2683" t="str">
            <v>Front Chainwheel</v>
          </cell>
          <cell r="I2683" t="str">
            <v>Vevparti</v>
          </cell>
          <cell r="K2683" t="str">
            <v>C3305776-EG</v>
          </cell>
          <cell r="L2683" t="str">
            <v>C3305776-EG</v>
          </cell>
        </row>
        <row r="2684">
          <cell r="B2684" t="str">
            <v>YEC7505533Kedjeskydd</v>
          </cell>
          <cell r="C2684" t="str">
            <v>YEC7505533</v>
          </cell>
          <cell r="D2684">
            <v>2022</v>
          </cell>
          <cell r="E2684">
            <v>15</v>
          </cell>
          <cell r="F2684" t="str">
            <v>0150</v>
          </cell>
          <cell r="G2684" t="str">
            <v>H001</v>
          </cell>
          <cell r="H2684" t="str">
            <v>Chain guard</v>
          </cell>
          <cell r="I2684" t="str">
            <v>Kedjeskydd</v>
          </cell>
          <cell r="K2684" t="str">
            <v>C8305639</v>
          </cell>
          <cell r="L2684" t="str">
            <v>C8305639</v>
          </cell>
        </row>
        <row r="2685">
          <cell r="B2685" t="str">
            <v>YEC7505533Kedjeskyddsfäste</v>
          </cell>
          <cell r="C2685" t="str">
            <v>YEC7505533</v>
          </cell>
          <cell r="D2685">
            <v>2022</v>
          </cell>
          <cell r="E2685">
            <v>16</v>
          </cell>
          <cell r="F2685" t="str">
            <v>0160</v>
          </cell>
          <cell r="G2685" t="str">
            <v>H002</v>
          </cell>
          <cell r="H2685" t="str">
            <v>Chain guard bracket</v>
          </cell>
          <cell r="I2685" t="str">
            <v>Kedjeskyddsfäste</v>
          </cell>
          <cell r="K2685" t="str">
            <v>Ingår i kedjeskyddet</v>
          </cell>
          <cell r="L2685" t="str">
            <v>Ingår i kedjeskyddet</v>
          </cell>
        </row>
        <row r="2686">
          <cell r="B2686" t="str">
            <v>YEC7505533Framväxel</v>
          </cell>
          <cell r="C2686" t="str">
            <v>YEC7505533</v>
          </cell>
          <cell r="D2686">
            <v>2022</v>
          </cell>
          <cell r="E2686">
            <v>17</v>
          </cell>
          <cell r="F2686" t="str">
            <v>0170</v>
          </cell>
          <cell r="G2686" t="str">
            <v>D003</v>
          </cell>
          <cell r="H2686" t="str">
            <v>Front Derailleur</v>
          </cell>
          <cell r="I2686" t="str">
            <v>Framväxel</v>
          </cell>
          <cell r="K2686">
            <v>0</v>
          </cell>
          <cell r="L2686" t="e">
            <v>#N/A</v>
          </cell>
        </row>
        <row r="2687">
          <cell r="B2687" t="str">
            <v>YEC7505533Bakväxel</v>
          </cell>
          <cell r="C2687" t="str">
            <v>YEC7505533</v>
          </cell>
          <cell r="D2687">
            <v>2022</v>
          </cell>
          <cell r="E2687">
            <v>18</v>
          </cell>
          <cell r="F2687" t="str">
            <v>0180</v>
          </cell>
          <cell r="G2687" t="str">
            <v>D004</v>
          </cell>
          <cell r="H2687" t="str">
            <v>Rear Derailleur</v>
          </cell>
          <cell r="I2687" t="str">
            <v>Bakväxel</v>
          </cell>
          <cell r="K2687" t="str">
            <v>KRDM6000SGS</v>
          </cell>
          <cell r="L2687" t="str">
            <v>Kontakta SHIMANO</v>
          </cell>
        </row>
        <row r="2688">
          <cell r="B2688" t="str">
            <v>YEC7505533Kedja</v>
          </cell>
          <cell r="C2688" t="str">
            <v>YEC7505533</v>
          </cell>
          <cell r="D2688">
            <v>2022</v>
          </cell>
          <cell r="E2688">
            <v>19</v>
          </cell>
          <cell r="F2688" t="str">
            <v>0190</v>
          </cell>
          <cell r="G2688" t="str">
            <v>E003</v>
          </cell>
          <cell r="H2688" t="str">
            <v xml:space="preserve">Chain </v>
          </cell>
          <cell r="I2688" t="str">
            <v>Kedja</v>
          </cell>
          <cell r="K2688" t="str">
            <v>KCNE609010116</v>
          </cell>
          <cell r="L2688" t="str">
            <v>Kontakta SHIMANO</v>
          </cell>
        </row>
        <row r="2689">
          <cell r="B2689" t="str">
            <v>YEC7505533Kassett</v>
          </cell>
          <cell r="C2689" t="str">
            <v>YEC7505533</v>
          </cell>
          <cell r="D2689">
            <v>2022</v>
          </cell>
          <cell r="E2689">
            <v>20</v>
          </cell>
          <cell r="F2689" t="str">
            <v>0200</v>
          </cell>
          <cell r="G2689" t="str">
            <v>E004</v>
          </cell>
          <cell r="H2689" t="str">
            <v>Cassette Sprocket</v>
          </cell>
          <cell r="I2689" t="str">
            <v>Kassett</v>
          </cell>
          <cell r="K2689" t="str">
            <v>KCSHG5010136</v>
          </cell>
          <cell r="L2689" t="str">
            <v>Kontakta SHIMANO</v>
          </cell>
        </row>
        <row r="2690">
          <cell r="B2690" t="str">
            <v>YEC7505533Framhjul</v>
          </cell>
          <cell r="C2690" t="str">
            <v>YEC7505533</v>
          </cell>
          <cell r="D2690">
            <v>2022</v>
          </cell>
          <cell r="E2690">
            <v>21</v>
          </cell>
          <cell r="F2690" t="str">
            <v>0210</v>
          </cell>
          <cell r="G2690" t="str">
            <v>F001</v>
          </cell>
          <cell r="H2690" t="str">
            <v>Front hub</v>
          </cell>
          <cell r="I2690" t="str">
            <v>Framhjul</v>
          </cell>
          <cell r="K2690" t="str">
            <v>C4305196</v>
          </cell>
          <cell r="L2690" t="str">
            <v>C4100337</v>
          </cell>
        </row>
        <row r="2691">
          <cell r="B2691" t="str">
            <v>YEC7505533Bakhjul</v>
          </cell>
          <cell r="C2691" t="str">
            <v>YEC7505533</v>
          </cell>
          <cell r="D2691">
            <v>2022</v>
          </cell>
          <cell r="E2691">
            <v>22</v>
          </cell>
          <cell r="F2691" t="str">
            <v>0220</v>
          </cell>
          <cell r="G2691" t="str">
            <v>F002</v>
          </cell>
          <cell r="H2691" t="str">
            <v>Rear hub</v>
          </cell>
          <cell r="I2691" t="str">
            <v>Bakhjul</v>
          </cell>
          <cell r="K2691" t="str">
            <v>C4405349</v>
          </cell>
          <cell r="L2691" t="str">
            <v>C4200298</v>
          </cell>
        </row>
        <row r="2692">
          <cell r="B2692" t="str">
            <v>YEC7505533Däck</v>
          </cell>
          <cell r="C2692" t="str">
            <v>YEC7505533</v>
          </cell>
          <cell r="D2692">
            <v>2022</v>
          </cell>
          <cell r="E2692">
            <v>23</v>
          </cell>
          <cell r="F2692" t="str">
            <v>0230</v>
          </cell>
          <cell r="G2692" t="str">
            <v>F003</v>
          </cell>
          <cell r="H2692" t="str">
            <v>Tire</v>
          </cell>
          <cell r="I2692" t="str">
            <v>Däck</v>
          </cell>
          <cell r="K2692" t="str">
            <v>C4906455</v>
          </cell>
          <cell r="L2692" t="str">
            <v>C4901463</v>
          </cell>
        </row>
        <row r="2693">
          <cell r="B2693" t="str">
            <v>YEC7505533Skärmar set</v>
          </cell>
          <cell r="C2693" t="str">
            <v>YEC7505533</v>
          </cell>
          <cell r="D2693">
            <v>2022</v>
          </cell>
          <cell r="E2693">
            <v>24</v>
          </cell>
          <cell r="F2693" t="str">
            <v>0240</v>
          </cell>
          <cell r="G2693" t="str">
            <v>H003</v>
          </cell>
          <cell r="H2693" t="str">
            <v xml:space="preserve">Mudguard front   </v>
          </cell>
          <cell r="I2693" t="str">
            <v>Skärmar set</v>
          </cell>
          <cell r="K2693" t="str">
            <v>C8256188-BK</v>
          </cell>
          <cell r="L2693" t="str">
            <v>C8256125-BK / C8255845-BK</v>
          </cell>
        </row>
        <row r="2694">
          <cell r="B2694" t="str">
            <v>YEC7505533Pakethållare</v>
          </cell>
          <cell r="C2694" t="str">
            <v>YEC7505533</v>
          </cell>
          <cell r="D2694">
            <v>2022</v>
          </cell>
          <cell r="E2694">
            <v>25</v>
          </cell>
          <cell r="F2694" t="str">
            <v>0250</v>
          </cell>
          <cell r="G2694" t="str">
            <v>H004</v>
          </cell>
          <cell r="H2694" t="str">
            <v>Carrier</v>
          </cell>
          <cell r="I2694" t="str">
            <v>Pakethållare</v>
          </cell>
          <cell r="K2694" t="str">
            <v>C8205747-BK</v>
          </cell>
          <cell r="L2694" t="str">
            <v>C8200052</v>
          </cell>
        </row>
        <row r="2695">
          <cell r="B2695" t="str">
            <v>YEC7505533Sadel</v>
          </cell>
          <cell r="C2695" t="str">
            <v>YEC7505533</v>
          </cell>
          <cell r="D2695">
            <v>2022</v>
          </cell>
          <cell r="E2695">
            <v>26</v>
          </cell>
          <cell r="F2695" t="str">
            <v>0260</v>
          </cell>
          <cell r="G2695" t="str">
            <v>G001</v>
          </cell>
          <cell r="H2695" t="str">
            <v>Saddle</v>
          </cell>
          <cell r="I2695" t="str">
            <v>Sadel</v>
          </cell>
          <cell r="K2695" t="str">
            <v>C7106330</v>
          </cell>
          <cell r="L2695" t="str">
            <v>BSP?</v>
          </cell>
        </row>
        <row r="2696">
          <cell r="B2696" t="str">
            <v>YEC7505533Sadelstolpe</v>
          </cell>
          <cell r="C2696" t="str">
            <v>YEC7505533</v>
          </cell>
          <cell r="D2696">
            <v>2022</v>
          </cell>
          <cell r="E2696">
            <v>27</v>
          </cell>
          <cell r="F2696" t="str">
            <v>0270</v>
          </cell>
          <cell r="G2696" t="str">
            <v>G002</v>
          </cell>
          <cell r="H2696" t="str">
            <v>Seatpost</v>
          </cell>
          <cell r="I2696" t="str">
            <v>Sadelstolpe</v>
          </cell>
          <cell r="K2696" t="str">
            <v>C7205559</v>
          </cell>
          <cell r="L2696" t="str">
            <v>C7200327-272</v>
          </cell>
        </row>
        <row r="2697">
          <cell r="B2697" t="str">
            <v>YEC7505533Sadelrörsklämma</v>
          </cell>
          <cell r="C2697" t="str">
            <v>YEC7505533</v>
          </cell>
          <cell r="D2697">
            <v>2022</v>
          </cell>
          <cell r="E2697">
            <v>28</v>
          </cell>
          <cell r="F2697" t="str">
            <v>0280</v>
          </cell>
          <cell r="G2697" t="str">
            <v>G003</v>
          </cell>
          <cell r="H2697" t="str">
            <v>Seat Clamp</v>
          </cell>
          <cell r="I2697" t="str">
            <v>Sadelrörsklämma</v>
          </cell>
          <cell r="K2697" t="str">
            <v>C7305002</v>
          </cell>
          <cell r="L2697" t="str">
            <v>C7300027-318</v>
          </cell>
        </row>
        <row r="2698">
          <cell r="B2698" t="str">
            <v>YEC7505533Framlampa</v>
          </cell>
          <cell r="C2698" t="str">
            <v>YEC7505533</v>
          </cell>
          <cell r="D2698">
            <v>2022</v>
          </cell>
          <cell r="E2698">
            <v>29</v>
          </cell>
          <cell r="F2698" t="str">
            <v>0290</v>
          </cell>
          <cell r="G2698" t="str">
            <v>H005</v>
          </cell>
          <cell r="H2698" t="str">
            <v>Front light</v>
          </cell>
          <cell r="I2698" t="str">
            <v>Framlampa</v>
          </cell>
          <cell r="K2698" t="str">
            <v>C8015301</v>
          </cell>
          <cell r="L2698" t="str">
            <v>C8015301</v>
          </cell>
        </row>
        <row r="2699">
          <cell r="B2699" t="str">
            <v>YEC7505533Baklampa</v>
          </cell>
          <cell r="C2699" t="str">
            <v>YEC7505533</v>
          </cell>
          <cell r="D2699">
            <v>2022</v>
          </cell>
          <cell r="E2699">
            <v>30</v>
          </cell>
          <cell r="F2699" t="str">
            <v>0300</v>
          </cell>
          <cell r="G2699" t="str">
            <v>H006</v>
          </cell>
          <cell r="H2699" t="str">
            <v>Light, Rear</v>
          </cell>
          <cell r="I2699" t="str">
            <v>Baklampa</v>
          </cell>
          <cell r="K2699" t="str">
            <v>C8015205</v>
          </cell>
          <cell r="L2699" t="str">
            <v>BSP?</v>
          </cell>
        </row>
        <row r="2700">
          <cell r="B2700" t="str">
            <v>YEC7505533Låssats</v>
          </cell>
          <cell r="C2700" t="str">
            <v>YEC7505533</v>
          </cell>
          <cell r="D2700">
            <v>2022</v>
          </cell>
          <cell r="E2700">
            <v>31</v>
          </cell>
          <cell r="F2700" t="str">
            <v>0310</v>
          </cell>
          <cell r="G2700" t="str">
            <v>H007</v>
          </cell>
          <cell r="H2700" t="str">
            <v>Lock</v>
          </cell>
          <cell r="I2700" t="str">
            <v>Låssats</v>
          </cell>
          <cell r="K2700" t="str">
            <v>C8405077</v>
          </cell>
          <cell r="L2700" t="str">
            <v>C8405125</v>
          </cell>
        </row>
        <row r="2701">
          <cell r="B2701" t="str">
            <v>YEC7505533Stöd</v>
          </cell>
          <cell r="C2701" t="str">
            <v>YEC7505533</v>
          </cell>
          <cell r="D2701">
            <v>2022</v>
          </cell>
          <cell r="E2701">
            <v>32</v>
          </cell>
          <cell r="F2701" t="str">
            <v>0320</v>
          </cell>
          <cell r="G2701" t="str">
            <v>H008</v>
          </cell>
          <cell r="H2701" t="str">
            <v>Kick stand</v>
          </cell>
          <cell r="I2701" t="str">
            <v>Stöd</v>
          </cell>
          <cell r="K2701" t="str">
            <v>C8105214</v>
          </cell>
          <cell r="L2701" t="str">
            <v>C8100036</v>
          </cell>
        </row>
        <row r="2702">
          <cell r="B2702" t="str">
            <v>YEC7505533Korg</v>
          </cell>
          <cell r="C2702" t="str">
            <v>YEC7505533</v>
          </cell>
          <cell r="D2702">
            <v>2022</v>
          </cell>
          <cell r="E2702">
            <v>33</v>
          </cell>
          <cell r="F2702" t="str">
            <v>0330</v>
          </cell>
          <cell r="G2702" t="str">
            <v>H009</v>
          </cell>
          <cell r="H2702" t="str">
            <v>Basket / Fr carrier</v>
          </cell>
          <cell r="I2702" t="str">
            <v>Korg</v>
          </cell>
          <cell r="K2702" t="str">
            <v>EMPTY</v>
          </cell>
          <cell r="L2702" t="e">
            <v>#N/A</v>
          </cell>
        </row>
        <row r="2703">
          <cell r="B2703" t="str">
            <v>YEC7505533Pedaler</v>
          </cell>
          <cell r="C2703" t="str">
            <v>YEC7505533</v>
          </cell>
          <cell r="D2703">
            <v>2022</v>
          </cell>
          <cell r="E2703">
            <v>34</v>
          </cell>
          <cell r="F2703" t="str">
            <v>0340</v>
          </cell>
          <cell r="G2703" t="str">
            <v>E005</v>
          </cell>
          <cell r="H2703" t="str">
            <v xml:space="preserve">Pedal </v>
          </cell>
          <cell r="I2703" t="str">
            <v>Pedaler</v>
          </cell>
          <cell r="K2703" t="str">
            <v>C3505233</v>
          </cell>
          <cell r="L2703" t="str">
            <v>C3500033</v>
          </cell>
        </row>
        <row r="2704">
          <cell r="B2704" t="str">
            <v>YEC7505533Motor</v>
          </cell>
          <cell r="C2704" t="str">
            <v>YEC7505533</v>
          </cell>
          <cell r="D2704">
            <v>2022</v>
          </cell>
          <cell r="E2704">
            <v>35</v>
          </cell>
          <cell r="F2704" t="str">
            <v>0350</v>
          </cell>
          <cell r="G2704" t="str">
            <v>J001</v>
          </cell>
          <cell r="H2704" t="str">
            <v>DRIVE UNIT:</v>
          </cell>
          <cell r="I2704" t="str">
            <v>Motor</v>
          </cell>
          <cell r="K2704" t="str">
            <v>C8705068-1-02BC</v>
          </cell>
          <cell r="L2704" t="str">
            <v>C8705068-1-02BC</v>
          </cell>
        </row>
        <row r="2705">
          <cell r="B2705" t="str">
            <v>YEC7505533Display</v>
          </cell>
          <cell r="C2705" t="str">
            <v>YEC7505533</v>
          </cell>
          <cell r="D2705">
            <v>2022</v>
          </cell>
          <cell r="E2705">
            <v>36</v>
          </cell>
          <cell r="F2705" t="str">
            <v>0360</v>
          </cell>
          <cell r="G2705" t="str">
            <v>J004</v>
          </cell>
          <cell r="H2705" t="str">
            <v>DISPLAY:</v>
          </cell>
          <cell r="I2705" t="str">
            <v>Display</v>
          </cell>
          <cell r="K2705" t="str">
            <v>C8705068-1-37C</v>
          </cell>
          <cell r="L2705" t="str">
            <v>C8705068-1-37C</v>
          </cell>
        </row>
        <row r="2706">
          <cell r="B2706" t="str">
            <v>YEC7505533EB-Bus kabel</v>
          </cell>
          <cell r="C2706" t="str">
            <v>YEC7505533</v>
          </cell>
          <cell r="D2706">
            <v>2022</v>
          </cell>
          <cell r="E2706">
            <v>37</v>
          </cell>
          <cell r="F2706" t="str">
            <v>0370</v>
          </cell>
          <cell r="G2706" t="str">
            <v>J005</v>
          </cell>
          <cell r="H2706" t="str">
            <v>EB-BUS CABLE:</v>
          </cell>
          <cell r="I2706" t="str">
            <v>EB-Bus kabel</v>
          </cell>
          <cell r="K2706" t="str">
            <v>C8705068-1-4-1C</v>
          </cell>
          <cell r="L2706" t="e">
            <v>#N/A</v>
          </cell>
        </row>
        <row r="2707">
          <cell r="B2707" t="str">
            <v>YEC7505533Motorkabel</v>
          </cell>
          <cell r="C2707" t="str">
            <v>YEC7505533</v>
          </cell>
          <cell r="D2707">
            <v>2022</v>
          </cell>
          <cell r="E2707">
            <v>38</v>
          </cell>
          <cell r="F2707" t="str">
            <v>0380</v>
          </cell>
          <cell r="G2707" t="str">
            <v>J006</v>
          </cell>
          <cell r="H2707" t="str">
            <v>POWER CABLE:</v>
          </cell>
          <cell r="I2707" t="str">
            <v>Motorkabel</v>
          </cell>
          <cell r="K2707" t="str">
            <v>Ingår i batterihållaren</v>
          </cell>
          <cell r="L2707" t="str">
            <v>Ingår i batterihållaren</v>
          </cell>
        </row>
        <row r="2708">
          <cell r="B2708" t="str">
            <v>YEC7505533Kabel framlampa</v>
          </cell>
          <cell r="C2708" t="str">
            <v>YEC7505533</v>
          </cell>
          <cell r="D2708">
            <v>2022</v>
          </cell>
          <cell r="E2708">
            <v>39</v>
          </cell>
          <cell r="F2708" t="str">
            <v>0390</v>
          </cell>
          <cell r="G2708" t="str">
            <v>J007</v>
          </cell>
          <cell r="H2708" t="str">
            <v>F. LIGHT CABLE:</v>
          </cell>
          <cell r="I2708" t="str">
            <v>Kabel framlampa</v>
          </cell>
          <cell r="K2708" t="str">
            <v>C8705068-1-04-6</v>
          </cell>
          <cell r="L2708" t="str">
            <v>C8705068-1-04-6</v>
          </cell>
        </row>
        <row r="2709">
          <cell r="B2709" t="str">
            <v>YEC7505533Kabel baklampa</v>
          </cell>
          <cell r="C2709" t="str">
            <v>YEC7505533</v>
          </cell>
          <cell r="D2709">
            <v>2022</v>
          </cell>
          <cell r="E2709">
            <v>40</v>
          </cell>
          <cell r="F2709" t="str">
            <v>0400</v>
          </cell>
          <cell r="G2709" t="str">
            <v>J008</v>
          </cell>
          <cell r="H2709" t="str">
            <v>R. LIGHT CABLE:</v>
          </cell>
          <cell r="I2709" t="str">
            <v>Kabel baklampa</v>
          </cell>
          <cell r="K2709" t="str">
            <v>C8705068-1-0415</v>
          </cell>
          <cell r="L2709" t="str">
            <v>C8705068-1-04-8</v>
          </cell>
        </row>
        <row r="2710">
          <cell r="B2710" t="str">
            <v>YEC7505533Hastighetssensor</v>
          </cell>
          <cell r="C2710" t="str">
            <v>YEC7505533</v>
          </cell>
          <cell r="D2710">
            <v>2022</v>
          </cell>
          <cell r="E2710">
            <v>41</v>
          </cell>
          <cell r="F2710" t="str">
            <v>0410</v>
          </cell>
          <cell r="G2710" t="str">
            <v>J009</v>
          </cell>
          <cell r="H2710" t="str">
            <v>SPEED SENSOR:</v>
          </cell>
          <cell r="I2710" t="str">
            <v>Hastighetssensor</v>
          </cell>
          <cell r="K2710" t="str">
            <v>C8705068-1-411C</v>
          </cell>
          <cell r="L2710" t="str">
            <v>C8705068-1-411C</v>
          </cell>
        </row>
        <row r="2711">
          <cell r="B2711" t="str">
            <v>YEC7505533Batteri</v>
          </cell>
          <cell r="C2711" t="str">
            <v>YEC7505533</v>
          </cell>
          <cell r="D2711">
            <v>2022</v>
          </cell>
          <cell r="E2711">
            <v>42</v>
          </cell>
          <cell r="F2711" t="str">
            <v>0420</v>
          </cell>
          <cell r="G2711" t="str">
            <v>J002</v>
          </cell>
          <cell r="H2711" t="str">
            <v>BATTERY:</v>
          </cell>
          <cell r="I2711" t="str">
            <v>Batteri</v>
          </cell>
          <cell r="K2711" t="str">
            <v>C8705102-1-11C</v>
          </cell>
          <cell r="L2711" t="str">
            <v>C8705102-1-11C</v>
          </cell>
        </row>
        <row r="2712">
          <cell r="B2712" t="str">
            <v>YEC7505533Batterihållare</v>
          </cell>
          <cell r="C2712" t="str">
            <v>YEC7505533</v>
          </cell>
          <cell r="D2712">
            <v>2022</v>
          </cell>
          <cell r="E2712">
            <v>43</v>
          </cell>
          <cell r="F2712" t="str">
            <v>0430</v>
          </cell>
          <cell r="G2712" t="str">
            <v>J003</v>
          </cell>
          <cell r="H2712" t="str">
            <v>BATTERY HOLDER/Slider</v>
          </cell>
          <cell r="I2712" t="str">
            <v>Batterihållare</v>
          </cell>
          <cell r="K2712" t="str">
            <v>C8705129-2CA</v>
          </cell>
          <cell r="L2712" t="str">
            <v>C8705129-2CA</v>
          </cell>
        </row>
        <row r="2713">
          <cell r="B2713" t="str">
            <v>YEC7505533Batteriladdare</v>
          </cell>
          <cell r="C2713" t="str">
            <v>YEC7505533</v>
          </cell>
          <cell r="D2713">
            <v>2022</v>
          </cell>
          <cell r="E2713">
            <v>44</v>
          </cell>
          <cell r="F2713" t="str">
            <v>0440</v>
          </cell>
          <cell r="G2713" t="str">
            <v>J010</v>
          </cell>
          <cell r="H2713" t="str">
            <v>CHARGER:</v>
          </cell>
          <cell r="I2713" t="str">
            <v>Batteriladdare</v>
          </cell>
          <cell r="K2713" t="str">
            <v>C8705086-02C</v>
          </cell>
          <cell r="L2713" t="str">
            <v>C8705086-02C</v>
          </cell>
        </row>
        <row r="2714">
          <cell r="B2714" t="str">
            <v>YEC7505533Kontrollbox</v>
          </cell>
          <cell r="C2714" t="str">
            <v>YEC7505533</v>
          </cell>
          <cell r="D2714">
            <v>2022</v>
          </cell>
          <cell r="E2714">
            <v>45</v>
          </cell>
          <cell r="F2714" t="str">
            <v>0450</v>
          </cell>
          <cell r="G2714" t="str">
            <v>J011</v>
          </cell>
          <cell r="H2714" t="str">
            <v>Controller</v>
          </cell>
          <cell r="I2714" t="str">
            <v>Kontrollbox</v>
          </cell>
          <cell r="K2714" t="str">
            <v>C8705068-2-22</v>
          </cell>
          <cell r="L2714" t="str">
            <v>C8705068-2-22</v>
          </cell>
        </row>
        <row r="2715">
          <cell r="B2715" t="str">
            <v>YEC7505533Växelöra</v>
          </cell>
          <cell r="C2715" t="str">
            <v>YEC7505533</v>
          </cell>
          <cell r="D2715">
            <v>2022</v>
          </cell>
          <cell r="E2715">
            <v>46</v>
          </cell>
          <cell r="F2715" t="str">
            <v>0460</v>
          </cell>
          <cell r="G2715" t="str">
            <v>D005</v>
          </cell>
          <cell r="H2715" t="str">
            <v>Gear hanger</v>
          </cell>
          <cell r="I2715" t="str">
            <v>Växelöra</v>
          </cell>
          <cell r="K2715" t="str">
            <v>C1350087</v>
          </cell>
          <cell r="L2715" t="str">
            <v>C1350087</v>
          </cell>
        </row>
        <row r="2716">
          <cell r="B2716" t="str">
            <v>YEC7685331RAM</v>
          </cell>
          <cell r="C2716" t="str">
            <v>YEC7685331</v>
          </cell>
          <cell r="D2716" t="str">
            <v>2022-2023</v>
          </cell>
          <cell r="E2716">
            <v>1</v>
          </cell>
          <cell r="F2716" t="str">
            <v>0010</v>
          </cell>
          <cell r="G2716" t="str">
            <v>A001</v>
          </cell>
          <cell r="H2716" t="str">
            <v>PAINTED FRAME</v>
          </cell>
          <cell r="I2716" t="str">
            <v>RAM</v>
          </cell>
          <cell r="K2716" t="str">
            <v>C1307752-530</v>
          </cell>
          <cell r="L2716" t="e">
            <v>#N/A</v>
          </cell>
        </row>
        <row r="2717">
          <cell r="B2717" t="str">
            <v>YEC7685331Framgaffel</v>
          </cell>
          <cell r="C2717" t="str">
            <v>YEC7685331</v>
          </cell>
          <cell r="D2717" t="str">
            <v>2022-2023</v>
          </cell>
          <cell r="E2717">
            <v>2</v>
          </cell>
          <cell r="F2717" t="str">
            <v>0020</v>
          </cell>
          <cell r="G2717" t="str">
            <v>A002</v>
          </cell>
          <cell r="H2717" t="str">
            <v>PAINTED FORK</v>
          </cell>
          <cell r="I2717" t="str">
            <v>Framgaffel</v>
          </cell>
          <cell r="K2717" t="str">
            <v>C1605638-280</v>
          </cell>
          <cell r="L2717" t="e">
            <v>#N/A</v>
          </cell>
        </row>
        <row r="2718">
          <cell r="B2718" t="str">
            <v>YEC7685331Styrlager</v>
          </cell>
          <cell r="C2718" t="str">
            <v>YEC7685331</v>
          </cell>
          <cell r="D2718" t="str">
            <v>2022-2023</v>
          </cell>
          <cell r="E2718">
            <v>3</v>
          </cell>
          <cell r="F2718" t="str">
            <v>0030</v>
          </cell>
          <cell r="G2718" t="str">
            <v>B001</v>
          </cell>
          <cell r="H2718" t="str">
            <v>Head Set</v>
          </cell>
          <cell r="I2718" t="str">
            <v>Styrlager</v>
          </cell>
          <cell r="K2718" t="str">
            <v>C2105069</v>
          </cell>
          <cell r="L2718" t="str">
            <v>C2100160</v>
          </cell>
        </row>
        <row r="2719">
          <cell r="B2719" t="str">
            <v xml:space="preserve">YEC7685331Styrstam </v>
          </cell>
          <cell r="C2719" t="str">
            <v>YEC7685331</v>
          </cell>
          <cell r="D2719" t="str">
            <v>2022-2023</v>
          </cell>
          <cell r="E2719">
            <v>4</v>
          </cell>
          <cell r="F2719" t="str">
            <v>0040</v>
          </cell>
          <cell r="G2719" t="str">
            <v>B002</v>
          </cell>
          <cell r="H2719" t="str">
            <v>Handlebar Stem</v>
          </cell>
          <cell r="I2719" t="str">
            <v xml:space="preserve">Styrstam </v>
          </cell>
          <cell r="K2719" t="str">
            <v>C2205509-090</v>
          </cell>
          <cell r="L2719" t="str">
            <v>C2200152-090</v>
          </cell>
        </row>
        <row r="2720">
          <cell r="B2720" t="str">
            <v>YEC7685331Styre</v>
          </cell>
          <cell r="C2720" t="str">
            <v>YEC7685331</v>
          </cell>
          <cell r="D2720" t="str">
            <v>2022-2023</v>
          </cell>
          <cell r="E2720">
            <v>5</v>
          </cell>
          <cell r="F2720" t="str">
            <v>0050</v>
          </cell>
          <cell r="G2720" t="str">
            <v>B003</v>
          </cell>
          <cell r="H2720" t="str">
            <v>Handelbar</v>
          </cell>
          <cell r="I2720" t="str">
            <v>Styre</v>
          </cell>
          <cell r="K2720" t="str">
            <v>C2305990</v>
          </cell>
          <cell r="L2720" t="str">
            <v>C2300249</v>
          </cell>
        </row>
        <row r="2721">
          <cell r="B2721" t="str">
            <v>YEC7685331Bromsgrepp H</v>
          </cell>
          <cell r="C2721" t="str">
            <v>YEC7685331</v>
          </cell>
          <cell r="D2721" t="str">
            <v>2022-2023</v>
          </cell>
          <cell r="E2721">
            <v>6</v>
          </cell>
          <cell r="F2721" t="str">
            <v>0060</v>
          </cell>
          <cell r="G2721" t="str">
            <v>C002</v>
          </cell>
          <cell r="H2721" t="str">
            <v>Brake Lever R</v>
          </cell>
          <cell r="I2721" t="str">
            <v>Bromsgrepp H</v>
          </cell>
          <cell r="K2721" t="str">
            <v>Shimano</v>
          </cell>
          <cell r="L2721" t="str">
            <v>Kontakta SHIMANO</v>
          </cell>
        </row>
        <row r="2722">
          <cell r="B2722" t="str">
            <v>YEC7685331Bromsgrepp V</v>
          </cell>
          <cell r="C2722" t="str">
            <v>YEC7685331</v>
          </cell>
          <cell r="D2722" t="str">
            <v>2022-2023</v>
          </cell>
          <cell r="E2722">
            <v>7</v>
          </cell>
          <cell r="F2722" t="str">
            <v>0070</v>
          </cell>
          <cell r="G2722" t="str">
            <v>C001</v>
          </cell>
          <cell r="H2722" t="str">
            <v>Brake Lever L</v>
          </cell>
          <cell r="I2722" t="str">
            <v>Bromsgrepp V</v>
          </cell>
          <cell r="K2722" t="str">
            <v>Shimano</v>
          </cell>
          <cell r="L2722" t="str">
            <v>Kontakta SHIMANO</v>
          </cell>
        </row>
        <row r="2723">
          <cell r="B2723" t="str">
            <v>YEC7685331Växelreglage H</v>
          </cell>
          <cell r="C2723" t="str">
            <v>YEC7685331</v>
          </cell>
          <cell r="D2723" t="str">
            <v>2022-2023</v>
          </cell>
          <cell r="E2723">
            <v>8</v>
          </cell>
          <cell r="F2723" t="str">
            <v>0080</v>
          </cell>
          <cell r="G2723" t="str">
            <v>D002</v>
          </cell>
          <cell r="H2723" t="str">
            <v>Shift Lever R</v>
          </cell>
          <cell r="I2723" t="str">
            <v>Växelreglage H</v>
          </cell>
          <cell r="K2723" t="str">
            <v>ASLM3158RA</v>
          </cell>
          <cell r="L2723" t="str">
            <v>Kontakta SHIMANO</v>
          </cell>
        </row>
        <row r="2724">
          <cell r="B2724" t="str">
            <v>YEC7685331Växelreglage V</v>
          </cell>
          <cell r="C2724" t="str">
            <v>YEC7685331</v>
          </cell>
          <cell r="D2724" t="str">
            <v>2022-2023</v>
          </cell>
          <cell r="E2724">
            <v>9</v>
          </cell>
          <cell r="F2724" t="str">
            <v>0090</v>
          </cell>
          <cell r="G2724" t="str">
            <v>D001</v>
          </cell>
          <cell r="H2724" t="str">
            <v>Shift Lever L</v>
          </cell>
          <cell r="I2724" t="str">
            <v>Växelreglage V</v>
          </cell>
          <cell r="L2724" t="e">
            <v>#N/A</v>
          </cell>
        </row>
        <row r="2725">
          <cell r="B2725" t="str">
            <v>YEC7685331Handtag par</v>
          </cell>
          <cell r="C2725" t="str">
            <v>YEC7685331</v>
          </cell>
          <cell r="D2725" t="str">
            <v>2022-2023</v>
          </cell>
          <cell r="E2725">
            <v>10</v>
          </cell>
          <cell r="F2725" t="str">
            <v>0100</v>
          </cell>
          <cell r="G2725" t="str">
            <v>B004</v>
          </cell>
          <cell r="H2725" t="str">
            <v>Grip R</v>
          </cell>
          <cell r="I2725" t="str">
            <v>Handtag par</v>
          </cell>
          <cell r="K2725" t="str">
            <v>C2505504</v>
          </cell>
          <cell r="L2725" t="str">
            <v>C2500188</v>
          </cell>
        </row>
        <row r="2726">
          <cell r="B2726" t="str">
            <v>YEC7685331Frambroms</v>
          </cell>
          <cell r="C2726" t="str">
            <v>YEC7685331</v>
          </cell>
          <cell r="D2726" t="str">
            <v>2022-2023</v>
          </cell>
          <cell r="E2726">
            <v>11</v>
          </cell>
          <cell r="F2726" t="str">
            <v>0110</v>
          </cell>
          <cell r="G2726" t="str">
            <v>C003</v>
          </cell>
          <cell r="H2726" t="str">
            <v xml:space="preserve">Brake front </v>
          </cell>
          <cell r="I2726" t="str">
            <v>Frambroms</v>
          </cell>
          <cell r="K2726" t="str">
            <v>AMT201KLFPRX070</v>
          </cell>
          <cell r="L2726" t="str">
            <v>Kontakta SHIMANO</v>
          </cell>
        </row>
        <row r="2727">
          <cell r="B2727" t="str">
            <v>YEC7685331Bakbroms</v>
          </cell>
          <cell r="C2727" t="str">
            <v>YEC7685331</v>
          </cell>
          <cell r="D2727" t="str">
            <v>2022-2023</v>
          </cell>
          <cell r="E2727">
            <v>12</v>
          </cell>
          <cell r="F2727" t="str">
            <v>0120</v>
          </cell>
          <cell r="G2727" t="str">
            <v>C004</v>
          </cell>
          <cell r="H2727" t="str">
            <v>Brake rear</v>
          </cell>
          <cell r="I2727" t="str">
            <v>Bakbroms</v>
          </cell>
          <cell r="K2727" t="str">
            <v>AMT201JRRXRX145</v>
          </cell>
          <cell r="L2727" t="str">
            <v>Kontakta SHIMANO</v>
          </cell>
        </row>
        <row r="2728">
          <cell r="B2728" t="str">
            <v>YEC7685331Vevlager</v>
          </cell>
          <cell r="C2728" t="str">
            <v>YEC7685331</v>
          </cell>
          <cell r="D2728" t="str">
            <v>2022-2023</v>
          </cell>
          <cell r="E2728">
            <v>13</v>
          </cell>
          <cell r="F2728" t="str">
            <v>0130</v>
          </cell>
          <cell r="G2728" t="str">
            <v>E001</v>
          </cell>
          <cell r="H2728" t="str">
            <v xml:space="preserve">BB-set </v>
          </cell>
          <cell r="I2728" t="str">
            <v>Vevlager</v>
          </cell>
          <cell r="K2728" t="str">
            <v>INGÅR I MOTORN</v>
          </cell>
          <cell r="L2728" t="str">
            <v>Ingår i motorn</v>
          </cell>
        </row>
        <row r="2729">
          <cell r="B2729" t="str">
            <v>YEC7685331Vevparti</v>
          </cell>
          <cell r="C2729" t="str">
            <v>YEC7685331</v>
          </cell>
          <cell r="D2729" t="str">
            <v>2022-2023</v>
          </cell>
          <cell r="E2729">
            <v>14</v>
          </cell>
          <cell r="F2729" t="str">
            <v>0140</v>
          </cell>
          <cell r="G2729" t="str">
            <v>E002</v>
          </cell>
          <cell r="H2729" t="str">
            <v>Front Chainwheel</v>
          </cell>
          <cell r="I2729" t="str">
            <v>Vevparti</v>
          </cell>
          <cell r="K2729" t="str">
            <v>C3305776-EG</v>
          </cell>
          <cell r="L2729" t="str">
            <v>C3305776-EG</v>
          </cell>
        </row>
        <row r="2730">
          <cell r="B2730" t="str">
            <v>YEC7685331Kedjeskydd</v>
          </cell>
          <cell r="C2730" t="str">
            <v>YEC7685331</v>
          </cell>
          <cell r="D2730" t="str">
            <v>2022-2023</v>
          </cell>
          <cell r="E2730">
            <v>15</v>
          </cell>
          <cell r="F2730" t="str">
            <v>0150</v>
          </cell>
          <cell r="G2730" t="str">
            <v>H001</v>
          </cell>
          <cell r="H2730" t="str">
            <v>Chain guard</v>
          </cell>
          <cell r="I2730" t="str">
            <v>Kedjeskydd</v>
          </cell>
          <cell r="K2730" t="str">
            <v>EMPTY</v>
          </cell>
          <cell r="L2730" t="e">
            <v>#N/A</v>
          </cell>
        </row>
        <row r="2731">
          <cell r="B2731" t="str">
            <v>YEC7685331Kedjeskyddsfäste</v>
          </cell>
          <cell r="C2731" t="str">
            <v>YEC7685331</v>
          </cell>
          <cell r="D2731" t="str">
            <v>2022-2023</v>
          </cell>
          <cell r="E2731">
            <v>16</v>
          </cell>
          <cell r="F2731" t="str">
            <v>0160</v>
          </cell>
          <cell r="G2731" t="str">
            <v>H002</v>
          </cell>
          <cell r="H2731" t="str">
            <v>Chain guard bracket</v>
          </cell>
          <cell r="I2731" t="str">
            <v>Kedjeskyddsfäste</v>
          </cell>
          <cell r="K2731" t="str">
            <v>EMPTY</v>
          </cell>
          <cell r="L2731" t="e">
            <v>#N/A</v>
          </cell>
        </row>
        <row r="2732">
          <cell r="B2732" t="str">
            <v>YEC7685331Framväxel</v>
          </cell>
          <cell r="C2732" t="str">
            <v>YEC7685331</v>
          </cell>
          <cell r="D2732" t="str">
            <v>2022-2023</v>
          </cell>
          <cell r="E2732">
            <v>17</v>
          </cell>
          <cell r="F2732" t="str">
            <v>0170</v>
          </cell>
          <cell r="G2732" t="str">
            <v>D003</v>
          </cell>
          <cell r="H2732" t="str">
            <v>Front Derailleur</v>
          </cell>
          <cell r="I2732" t="str">
            <v>Framväxel</v>
          </cell>
          <cell r="K2732">
            <v>0</v>
          </cell>
          <cell r="L2732" t="e">
            <v>#N/A</v>
          </cell>
        </row>
        <row r="2733">
          <cell r="B2733" t="str">
            <v>YEC7685331Bakväxel</v>
          </cell>
          <cell r="C2733" t="str">
            <v>YEC7685331</v>
          </cell>
          <cell r="D2733" t="str">
            <v>2022-2023</v>
          </cell>
          <cell r="E2733">
            <v>18</v>
          </cell>
          <cell r="F2733" t="str">
            <v>0180</v>
          </cell>
          <cell r="G2733" t="str">
            <v>D004</v>
          </cell>
          <cell r="H2733" t="str">
            <v>Rear Derailleur</v>
          </cell>
          <cell r="I2733" t="str">
            <v>Bakväxel</v>
          </cell>
          <cell r="K2733" t="str">
            <v>ARDM360SGSL</v>
          </cell>
          <cell r="L2733" t="str">
            <v>Kontakta SHIMANO</v>
          </cell>
        </row>
        <row r="2734">
          <cell r="B2734" t="str">
            <v>YEC7685331Kedja</v>
          </cell>
          <cell r="C2734" t="str">
            <v>YEC7685331</v>
          </cell>
          <cell r="D2734" t="str">
            <v>2022-2023</v>
          </cell>
          <cell r="E2734">
            <v>19</v>
          </cell>
          <cell r="F2734" t="str">
            <v>0190</v>
          </cell>
          <cell r="G2734" t="str">
            <v>E003</v>
          </cell>
          <cell r="H2734" t="str">
            <v xml:space="preserve">Chain </v>
          </cell>
          <cell r="I2734" t="str">
            <v>Kedja</v>
          </cell>
          <cell r="K2734" t="str">
            <v>ACNHG40116</v>
          </cell>
          <cell r="L2734" t="str">
            <v>Kontakta SHIMANO</v>
          </cell>
        </row>
        <row r="2735">
          <cell r="B2735" t="str">
            <v>YEC7685331Kassett</v>
          </cell>
          <cell r="C2735" t="str">
            <v>YEC7685331</v>
          </cell>
          <cell r="D2735" t="str">
            <v>2022-2023</v>
          </cell>
          <cell r="E2735">
            <v>20</v>
          </cell>
          <cell r="F2735" t="str">
            <v>0200</v>
          </cell>
          <cell r="G2735" t="str">
            <v>E004</v>
          </cell>
          <cell r="H2735" t="str">
            <v>Cassette Sprocket</v>
          </cell>
          <cell r="I2735" t="str">
            <v>Kassett</v>
          </cell>
          <cell r="K2735" t="str">
            <v>ACSHG318134</v>
          </cell>
          <cell r="L2735" t="str">
            <v>Kontakta SHIMANO</v>
          </cell>
        </row>
        <row r="2736">
          <cell r="B2736" t="str">
            <v>YEC7685331Framhjul</v>
          </cell>
          <cell r="C2736" t="str">
            <v>YEC7685331</v>
          </cell>
          <cell r="D2736" t="str">
            <v>2022-2023</v>
          </cell>
          <cell r="E2736">
            <v>21</v>
          </cell>
          <cell r="F2736" t="str">
            <v>0210</v>
          </cell>
          <cell r="G2736" t="str">
            <v>F001</v>
          </cell>
          <cell r="H2736" t="str">
            <v>Front hub</v>
          </cell>
          <cell r="I2736" t="str">
            <v>Framhjul</v>
          </cell>
          <cell r="K2736" t="str">
            <v>C4305196</v>
          </cell>
          <cell r="L2736" t="str">
            <v>C4100337</v>
          </cell>
        </row>
        <row r="2737">
          <cell r="B2737" t="str">
            <v>YEC7685331Bakhjul</v>
          </cell>
          <cell r="C2737" t="str">
            <v>YEC7685331</v>
          </cell>
          <cell r="D2737" t="str">
            <v>2022-2023</v>
          </cell>
          <cell r="E2737">
            <v>22</v>
          </cell>
          <cell r="F2737" t="str">
            <v>0220</v>
          </cell>
          <cell r="G2737" t="str">
            <v>F002</v>
          </cell>
          <cell r="H2737" t="str">
            <v>Rear hub</v>
          </cell>
          <cell r="I2737" t="str">
            <v>Bakhjul</v>
          </cell>
          <cell r="K2737" t="str">
            <v>C4405349</v>
          </cell>
          <cell r="L2737" t="str">
            <v>C4200298</v>
          </cell>
        </row>
        <row r="2738">
          <cell r="B2738" t="str">
            <v>YEC7685331Däck</v>
          </cell>
          <cell r="C2738" t="str">
            <v>YEC7685331</v>
          </cell>
          <cell r="D2738" t="str">
            <v>2022-2023</v>
          </cell>
          <cell r="E2738">
            <v>23</v>
          </cell>
          <cell r="F2738" t="str">
            <v>0230</v>
          </cell>
          <cell r="G2738" t="str">
            <v>F003</v>
          </cell>
          <cell r="H2738" t="str">
            <v>Tire</v>
          </cell>
          <cell r="I2738" t="str">
            <v>Däck</v>
          </cell>
          <cell r="K2738" t="str">
            <v>C4906455</v>
          </cell>
          <cell r="L2738" t="str">
            <v>C4901463</v>
          </cell>
        </row>
        <row r="2739">
          <cell r="B2739" t="str">
            <v>YEC7685331Skärmar set</v>
          </cell>
          <cell r="C2739" t="str">
            <v>YEC7685331</v>
          </cell>
          <cell r="D2739" t="str">
            <v>2022-2023</v>
          </cell>
          <cell r="E2739">
            <v>24</v>
          </cell>
          <cell r="F2739" t="str">
            <v>0240</v>
          </cell>
          <cell r="G2739" t="str">
            <v>H003</v>
          </cell>
          <cell r="H2739" t="str">
            <v xml:space="preserve">Mudguard front   </v>
          </cell>
          <cell r="I2739" t="str">
            <v>Skärmar set</v>
          </cell>
          <cell r="K2739" t="str">
            <v>C8256188-BK</v>
          </cell>
          <cell r="L2739" t="str">
            <v>C8256125-BK / C8255845-BK</v>
          </cell>
        </row>
        <row r="2740">
          <cell r="B2740" t="str">
            <v>YEC7685331Pakethållare</v>
          </cell>
          <cell r="C2740" t="str">
            <v>YEC7685331</v>
          </cell>
          <cell r="D2740" t="str">
            <v>2022-2023</v>
          </cell>
          <cell r="E2740">
            <v>25</v>
          </cell>
          <cell r="F2740" t="str">
            <v>0250</v>
          </cell>
          <cell r="G2740" t="str">
            <v>H004</v>
          </cell>
          <cell r="H2740" t="str">
            <v>Carrier</v>
          </cell>
          <cell r="I2740" t="str">
            <v>Pakethållare</v>
          </cell>
          <cell r="K2740" t="str">
            <v>C8205747-BK</v>
          </cell>
          <cell r="L2740" t="str">
            <v>C8200052</v>
          </cell>
        </row>
        <row r="2741">
          <cell r="B2741" t="str">
            <v>YEC7685331Sadel</v>
          </cell>
          <cell r="C2741" t="str">
            <v>YEC7685331</v>
          </cell>
          <cell r="D2741" t="str">
            <v>2022-2023</v>
          </cell>
          <cell r="E2741">
            <v>26</v>
          </cell>
          <cell r="F2741" t="str">
            <v>0260</v>
          </cell>
          <cell r="G2741" t="str">
            <v>G001</v>
          </cell>
          <cell r="H2741" t="str">
            <v>Saddle</v>
          </cell>
          <cell r="I2741" t="str">
            <v>Sadel</v>
          </cell>
          <cell r="K2741" t="str">
            <v>C7106265</v>
          </cell>
          <cell r="L2741" t="str">
            <v>C7100525</v>
          </cell>
        </row>
        <row r="2742">
          <cell r="B2742" t="str">
            <v>YEC7685331Sadelstolpe</v>
          </cell>
          <cell r="C2742" t="str">
            <v>YEC7685331</v>
          </cell>
          <cell r="D2742" t="str">
            <v>2022-2023</v>
          </cell>
          <cell r="E2742">
            <v>27</v>
          </cell>
          <cell r="F2742" t="str">
            <v>0270</v>
          </cell>
          <cell r="G2742" t="str">
            <v>G002</v>
          </cell>
          <cell r="H2742" t="str">
            <v>Seatpost</v>
          </cell>
          <cell r="I2742" t="str">
            <v>Sadelstolpe</v>
          </cell>
          <cell r="K2742" t="str">
            <v>C7205567</v>
          </cell>
          <cell r="L2742" t="str">
            <v>C7200327-272</v>
          </cell>
        </row>
        <row r="2743">
          <cell r="B2743" t="str">
            <v>YEC7685331Sadelrörsklämma</v>
          </cell>
          <cell r="C2743" t="str">
            <v>YEC7685331</v>
          </cell>
          <cell r="D2743" t="str">
            <v>2022-2023</v>
          </cell>
          <cell r="E2743">
            <v>28</v>
          </cell>
          <cell r="F2743" t="str">
            <v>0280</v>
          </cell>
          <cell r="G2743" t="str">
            <v>G003</v>
          </cell>
          <cell r="H2743" t="str">
            <v>Seat Clamp</v>
          </cell>
          <cell r="I2743" t="str">
            <v>Sadelrörsklämma</v>
          </cell>
          <cell r="K2743" t="str">
            <v>C7305002</v>
          </cell>
          <cell r="L2743" t="str">
            <v>C7300027-318</v>
          </cell>
        </row>
        <row r="2744">
          <cell r="B2744" t="str">
            <v>YEC7685331Framlampa</v>
          </cell>
          <cell r="C2744" t="str">
            <v>YEC7685331</v>
          </cell>
          <cell r="D2744" t="str">
            <v>2022-2023</v>
          </cell>
          <cell r="E2744">
            <v>29</v>
          </cell>
          <cell r="F2744" t="str">
            <v>0290</v>
          </cell>
          <cell r="G2744" t="str">
            <v>H005</v>
          </cell>
          <cell r="H2744" t="str">
            <v>Front light</v>
          </cell>
          <cell r="I2744" t="str">
            <v>Framlampa</v>
          </cell>
          <cell r="K2744" t="str">
            <v>C8015301</v>
          </cell>
          <cell r="L2744" t="str">
            <v>C8015301</v>
          </cell>
        </row>
        <row r="2745">
          <cell r="B2745" t="str">
            <v>YEC7685331Baklampa</v>
          </cell>
          <cell r="C2745" t="str">
            <v>YEC7685331</v>
          </cell>
          <cell r="D2745" t="str">
            <v>2022-2023</v>
          </cell>
          <cell r="E2745">
            <v>30</v>
          </cell>
          <cell r="F2745" t="str">
            <v>0300</v>
          </cell>
          <cell r="G2745" t="str">
            <v>H006</v>
          </cell>
          <cell r="H2745" t="str">
            <v>Light, Rear</v>
          </cell>
          <cell r="I2745" t="str">
            <v>Baklampa</v>
          </cell>
          <cell r="K2745" t="str">
            <v>C8015183</v>
          </cell>
          <cell r="L2745" t="str">
            <v>C8015183</v>
          </cell>
        </row>
        <row r="2746">
          <cell r="B2746" t="str">
            <v>YEC7685331Låssats</v>
          </cell>
          <cell r="C2746" t="str">
            <v>YEC7685331</v>
          </cell>
          <cell r="D2746" t="str">
            <v>2022-2023</v>
          </cell>
          <cell r="E2746">
            <v>31</v>
          </cell>
          <cell r="F2746" t="str">
            <v>0310</v>
          </cell>
          <cell r="G2746" t="str">
            <v>H007</v>
          </cell>
          <cell r="H2746" t="str">
            <v>Lock</v>
          </cell>
          <cell r="I2746" t="str">
            <v>Låssats</v>
          </cell>
          <cell r="K2746" t="str">
            <v>C8405077</v>
          </cell>
          <cell r="L2746" t="str">
            <v>C8405125</v>
          </cell>
        </row>
        <row r="2747">
          <cell r="B2747" t="str">
            <v>YEC7685331Stöd</v>
          </cell>
          <cell r="C2747" t="str">
            <v>YEC7685331</v>
          </cell>
          <cell r="D2747" t="str">
            <v>2022-2023</v>
          </cell>
          <cell r="E2747">
            <v>32</v>
          </cell>
          <cell r="F2747" t="str">
            <v>0320</v>
          </cell>
          <cell r="G2747" t="str">
            <v>H008</v>
          </cell>
          <cell r="H2747" t="str">
            <v>Kick stand</v>
          </cell>
          <cell r="I2747" t="str">
            <v>Stöd</v>
          </cell>
          <cell r="K2747" t="str">
            <v>C8105214</v>
          </cell>
          <cell r="L2747" t="str">
            <v>C8100036</v>
          </cell>
        </row>
        <row r="2748">
          <cell r="B2748" t="str">
            <v>YEC7685331Korg</v>
          </cell>
          <cell r="C2748" t="str">
            <v>YEC7685331</v>
          </cell>
          <cell r="D2748" t="str">
            <v>2022-2023</v>
          </cell>
          <cell r="E2748">
            <v>33</v>
          </cell>
          <cell r="F2748" t="str">
            <v>0330</v>
          </cell>
          <cell r="G2748" t="str">
            <v>H009</v>
          </cell>
          <cell r="H2748" t="str">
            <v>Basket / Fr carrier</v>
          </cell>
          <cell r="I2748" t="str">
            <v>Korg</v>
          </cell>
          <cell r="K2748" t="str">
            <v>EMPTY</v>
          </cell>
          <cell r="L2748" t="e">
            <v>#N/A</v>
          </cell>
        </row>
        <row r="2749">
          <cell r="B2749" t="str">
            <v>YEC7685331Pedaler</v>
          </cell>
          <cell r="C2749" t="str">
            <v>YEC7685331</v>
          </cell>
          <cell r="D2749" t="str">
            <v>2022-2023</v>
          </cell>
          <cell r="E2749">
            <v>34</v>
          </cell>
          <cell r="F2749" t="str">
            <v>0340</v>
          </cell>
          <cell r="G2749" t="str">
            <v>E005</v>
          </cell>
          <cell r="H2749" t="str">
            <v xml:space="preserve">Pedal </v>
          </cell>
          <cell r="I2749" t="str">
            <v>Pedaler</v>
          </cell>
          <cell r="K2749" t="str">
            <v>C3505233</v>
          </cell>
          <cell r="L2749" t="str">
            <v>C3500033</v>
          </cell>
        </row>
        <row r="2750">
          <cell r="B2750" t="str">
            <v>YEC7685331Motor</v>
          </cell>
          <cell r="C2750" t="str">
            <v>YEC7685331</v>
          </cell>
          <cell r="D2750" t="str">
            <v>2022-2023</v>
          </cell>
          <cell r="E2750">
            <v>35</v>
          </cell>
          <cell r="F2750" t="str">
            <v>0350</v>
          </cell>
          <cell r="G2750" t="str">
            <v>J001</v>
          </cell>
          <cell r="H2750" t="str">
            <v>DRIVE UNIT:</v>
          </cell>
          <cell r="I2750" t="str">
            <v>Motor</v>
          </cell>
          <cell r="K2750" t="str">
            <v>C8705240-1-01BC</v>
          </cell>
          <cell r="L2750" t="str">
            <v>C8705240-1-01BC</v>
          </cell>
        </row>
        <row r="2751">
          <cell r="B2751" t="str">
            <v>YEC7685331Display</v>
          </cell>
          <cell r="C2751" t="str">
            <v>YEC7685331</v>
          </cell>
          <cell r="D2751" t="str">
            <v>2022-2023</v>
          </cell>
          <cell r="E2751">
            <v>36</v>
          </cell>
          <cell r="F2751" t="str">
            <v>0360</v>
          </cell>
          <cell r="G2751" t="str">
            <v>J004</v>
          </cell>
          <cell r="H2751" t="str">
            <v>DISPLAY:</v>
          </cell>
          <cell r="I2751" t="str">
            <v>Display</v>
          </cell>
          <cell r="K2751" t="str">
            <v>C8705068-1-38C</v>
          </cell>
          <cell r="L2751" t="str">
            <v>C8705068-1-38C</v>
          </cell>
        </row>
        <row r="2752">
          <cell r="B2752" t="str">
            <v>YEC7685331EB-Bus kabel</v>
          </cell>
          <cell r="C2752" t="str">
            <v>YEC7685331</v>
          </cell>
          <cell r="D2752" t="str">
            <v>2022-2023</v>
          </cell>
          <cell r="E2752">
            <v>37</v>
          </cell>
          <cell r="F2752" t="str">
            <v>0370</v>
          </cell>
          <cell r="G2752" t="str">
            <v>J005</v>
          </cell>
          <cell r="H2752" t="str">
            <v>EB-BUS CABLE:</v>
          </cell>
          <cell r="I2752" t="str">
            <v>EB-Bus kabel</v>
          </cell>
          <cell r="K2752" t="str">
            <v>C8705240-1-4-2C</v>
          </cell>
          <cell r="L2752" t="str">
            <v>C8705240-1-4-2C</v>
          </cell>
        </row>
        <row r="2753">
          <cell r="B2753" t="str">
            <v>YEC7685331Motorkabel</v>
          </cell>
          <cell r="C2753" t="str">
            <v>YEC7685331</v>
          </cell>
          <cell r="D2753" t="str">
            <v>2022-2023</v>
          </cell>
          <cell r="E2753">
            <v>38</v>
          </cell>
          <cell r="F2753" t="str">
            <v>0380</v>
          </cell>
          <cell r="G2753" t="str">
            <v>J006</v>
          </cell>
          <cell r="H2753" t="str">
            <v>POWER CABLE:</v>
          </cell>
          <cell r="I2753" t="str">
            <v>Motorkabel</v>
          </cell>
          <cell r="K2753" t="str">
            <v>Ingår i batterihållaren</v>
          </cell>
          <cell r="L2753" t="str">
            <v>Ingår i batterihållaren</v>
          </cell>
        </row>
        <row r="2754">
          <cell r="B2754" t="str">
            <v>YEC7685331Kabel framlampa</v>
          </cell>
          <cell r="C2754" t="str">
            <v>YEC7685331</v>
          </cell>
          <cell r="D2754" t="str">
            <v>2022-2023</v>
          </cell>
          <cell r="E2754">
            <v>39</v>
          </cell>
          <cell r="F2754" t="str">
            <v>0390</v>
          </cell>
          <cell r="G2754" t="str">
            <v>J007</v>
          </cell>
          <cell r="H2754" t="str">
            <v>F. LIGHT CABLE:</v>
          </cell>
          <cell r="I2754" t="str">
            <v>Kabel framlampa</v>
          </cell>
          <cell r="K2754" t="str">
            <v>C8705068-1-0416</v>
          </cell>
          <cell r="L2754" t="str">
            <v>C8705068-1-0416</v>
          </cell>
        </row>
        <row r="2755">
          <cell r="B2755" t="str">
            <v>YEC7685331Kabel baklampa</v>
          </cell>
          <cell r="C2755" t="str">
            <v>YEC7685331</v>
          </cell>
          <cell r="D2755" t="str">
            <v>2022-2023</v>
          </cell>
          <cell r="E2755">
            <v>40</v>
          </cell>
          <cell r="F2755" t="str">
            <v>0400</v>
          </cell>
          <cell r="G2755" t="str">
            <v>J008</v>
          </cell>
          <cell r="H2755" t="str">
            <v>R. LIGHT CABLE:</v>
          </cell>
          <cell r="I2755" t="str">
            <v>Kabel baklampa</v>
          </cell>
          <cell r="K2755" t="str">
            <v>C8705068-1-0415</v>
          </cell>
          <cell r="L2755" t="str">
            <v>C8705068-1-04-8</v>
          </cell>
        </row>
        <row r="2756">
          <cell r="B2756" t="str">
            <v>YEC7685331Hastighetssensor</v>
          </cell>
          <cell r="C2756" t="str">
            <v>YEC7685331</v>
          </cell>
          <cell r="D2756" t="str">
            <v>2022-2023</v>
          </cell>
          <cell r="E2756">
            <v>41</v>
          </cell>
          <cell r="F2756" t="str">
            <v>0410</v>
          </cell>
          <cell r="G2756" t="str">
            <v>J009</v>
          </cell>
          <cell r="H2756" t="str">
            <v>SPEED SENSOR:</v>
          </cell>
          <cell r="I2756" t="str">
            <v>Hastighetssensor</v>
          </cell>
          <cell r="K2756" t="str">
            <v>C8705068-1-411C</v>
          </cell>
          <cell r="L2756" t="str">
            <v>C8705068-1-411C</v>
          </cell>
        </row>
        <row r="2757">
          <cell r="B2757" t="str">
            <v>YEC7685331Batteri</v>
          </cell>
          <cell r="C2757" t="str">
            <v>YEC7685331</v>
          </cell>
          <cell r="D2757" t="str">
            <v>2022-2023</v>
          </cell>
          <cell r="E2757">
            <v>42</v>
          </cell>
          <cell r="F2757" t="str">
            <v>0420</v>
          </cell>
          <cell r="G2757" t="str">
            <v>J002</v>
          </cell>
          <cell r="H2757" t="str">
            <v>BATTERY:</v>
          </cell>
          <cell r="I2757" t="str">
            <v>Batteri</v>
          </cell>
          <cell r="K2757" t="str">
            <v>C8705102-1-11C</v>
          </cell>
          <cell r="L2757" t="str">
            <v>C8705102-1-11C</v>
          </cell>
        </row>
        <row r="2758">
          <cell r="B2758" t="str">
            <v>YEC7685331Batterihållare</v>
          </cell>
          <cell r="C2758" t="str">
            <v>YEC7685331</v>
          </cell>
          <cell r="D2758" t="str">
            <v>2022-2023</v>
          </cell>
          <cell r="E2758">
            <v>43</v>
          </cell>
          <cell r="F2758" t="str">
            <v>0430</v>
          </cell>
          <cell r="G2758" t="str">
            <v>J003</v>
          </cell>
          <cell r="H2758" t="str">
            <v>BATTERY HOLDER/Slider</v>
          </cell>
          <cell r="I2758" t="str">
            <v>Batterihållare</v>
          </cell>
          <cell r="K2758" t="str">
            <v>C8705129-2C</v>
          </cell>
          <cell r="L2758" t="str">
            <v>C8705129-2C</v>
          </cell>
        </row>
        <row r="2759">
          <cell r="B2759" t="str">
            <v>YEC7685331Batteriladdare</v>
          </cell>
          <cell r="C2759" t="str">
            <v>YEC7685331</v>
          </cell>
          <cell r="D2759" t="str">
            <v>2022-2023</v>
          </cell>
          <cell r="E2759">
            <v>44</v>
          </cell>
          <cell r="F2759" t="str">
            <v>0440</v>
          </cell>
          <cell r="G2759" t="str">
            <v>J010</v>
          </cell>
          <cell r="H2759" t="str">
            <v>CHARGER:</v>
          </cell>
          <cell r="I2759" t="str">
            <v>Batteriladdare</v>
          </cell>
          <cell r="K2759" t="str">
            <v>C8705086-02C</v>
          </cell>
          <cell r="L2759" t="str">
            <v>C8705086-02C</v>
          </cell>
        </row>
        <row r="2760">
          <cell r="B2760" t="str">
            <v>YEC7685331Kontrollbox</v>
          </cell>
          <cell r="C2760" t="str">
            <v>YEC7685331</v>
          </cell>
          <cell r="D2760" t="str">
            <v>2022-2023</v>
          </cell>
          <cell r="E2760">
            <v>45</v>
          </cell>
          <cell r="F2760" t="str">
            <v>0450</v>
          </cell>
          <cell r="G2760" t="str">
            <v>J011</v>
          </cell>
          <cell r="H2760" t="str">
            <v>Controller</v>
          </cell>
          <cell r="I2760" t="str">
            <v>Kontrollbox</v>
          </cell>
          <cell r="K2760" t="str">
            <v>INGÅR I MOTORN</v>
          </cell>
          <cell r="L2760" t="str">
            <v>Ingår i motorn</v>
          </cell>
        </row>
        <row r="2761">
          <cell r="B2761" t="str">
            <v>YEC7685331Växelöra</v>
          </cell>
          <cell r="C2761" t="str">
            <v>YEC7685331</v>
          </cell>
          <cell r="D2761" t="str">
            <v>2022-2023</v>
          </cell>
          <cell r="E2761">
            <v>46</v>
          </cell>
          <cell r="F2761" t="str">
            <v>0460</v>
          </cell>
          <cell r="G2761" t="str">
            <v>D005</v>
          </cell>
          <cell r="H2761" t="str">
            <v>Gear hanger</v>
          </cell>
          <cell r="I2761" t="str">
            <v>Växelöra</v>
          </cell>
          <cell r="K2761" t="str">
            <v>C1350087</v>
          </cell>
          <cell r="L2761" t="str">
            <v>C1350087</v>
          </cell>
        </row>
        <row r="2762">
          <cell r="B2762" t="str">
            <v>YEC7685831RAM</v>
          </cell>
          <cell r="C2762" t="str">
            <v>YEC7685831</v>
          </cell>
          <cell r="D2762" t="str">
            <v>2022-2023</v>
          </cell>
          <cell r="E2762">
            <v>1</v>
          </cell>
          <cell r="F2762" t="str">
            <v>0010</v>
          </cell>
          <cell r="G2762" t="str">
            <v>A001</v>
          </cell>
          <cell r="H2762" t="str">
            <v>PAINTED FRAME</v>
          </cell>
          <cell r="I2762" t="str">
            <v>RAM</v>
          </cell>
          <cell r="K2762" t="str">
            <v>C1307752-580</v>
          </cell>
          <cell r="L2762" t="e">
            <v>#N/A</v>
          </cell>
        </row>
        <row r="2763">
          <cell r="B2763" t="str">
            <v>YEC7685831Framgaffel</v>
          </cell>
          <cell r="C2763" t="str">
            <v>YEC7685831</v>
          </cell>
          <cell r="D2763" t="str">
            <v>2022-2023</v>
          </cell>
          <cell r="E2763">
            <v>2</v>
          </cell>
          <cell r="F2763" t="str">
            <v>0020</v>
          </cell>
          <cell r="G2763" t="str">
            <v>A002</v>
          </cell>
          <cell r="H2763" t="str">
            <v>PAINTED FORK</v>
          </cell>
          <cell r="I2763" t="str">
            <v>Framgaffel</v>
          </cell>
          <cell r="K2763" t="str">
            <v>C1605638-300</v>
          </cell>
          <cell r="L2763" t="e">
            <v>#N/A</v>
          </cell>
        </row>
        <row r="2764">
          <cell r="B2764" t="str">
            <v>YEC7685831Styrlager</v>
          </cell>
          <cell r="C2764" t="str">
            <v>YEC7685831</v>
          </cell>
          <cell r="D2764" t="str">
            <v>2022-2023</v>
          </cell>
          <cell r="E2764">
            <v>3</v>
          </cell>
          <cell r="F2764" t="str">
            <v>0030</v>
          </cell>
          <cell r="G2764" t="str">
            <v>B001</v>
          </cell>
          <cell r="H2764" t="str">
            <v>Head Set</v>
          </cell>
          <cell r="I2764" t="str">
            <v>Styrlager</v>
          </cell>
          <cell r="K2764" t="str">
            <v>C2105069</v>
          </cell>
          <cell r="L2764" t="str">
            <v>C2100160</v>
          </cell>
        </row>
        <row r="2765">
          <cell r="B2765" t="str">
            <v xml:space="preserve">YEC7685831Styrstam </v>
          </cell>
          <cell r="C2765" t="str">
            <v>YEC7685831</v>
          </cell>
          <cell r="D2765" t="str">
            <v>2022-2023</v>
          </cell>
          <cell r="E2765">
            <v>4</v>
          </cell>
          <cell r="F2765" t="str">
            <v>0040</v>
          </cell>
          <cell r="G2765" t="str">
            <v>B002</v>
          </cell>
          <cell r="H2765" t="str">
            <v>Handlebar Stem</v>
          </cell>
          <cell r="I2765" t="str">
            <v xml:space="preserve">Styrstam </v>
          </cell>
          <cell r="K2765" t="str">
            <v>C2205509-105</v>
          </cell>
          <cell r="L2765" t="str">
            <v>C2200152-110</v>
          </cell>
        </row>
        <row r="2766">
          <cell r="B2766" t="str">
            <v>YEC7685831Styre</v>
          </cell>
          <cell r="C2766" t="str">
            <v>YEC7685831</v>
          </cell>
          <cell r="D2766" t="str">
            <v>2022-2023</v>
          </cell>
          <cell r="E2766">
            <v>5</v>
          </cell>
          <cell r="F2766" t="str">
            <v>0050</v>
          </cell>
          <cell r="G2766" t="str">
            <v>B003</v>
          </cell>
          <cell r="H2766" t="str">
            <v>Handelbar</v>
          </cell>
          <cell r="I2766" t="str">
            <v>Styre</v>
          </cell>
          <cell r="K2766" t="str">
            <v>C2305990</v>
          </cell>
          <cell r="L2766" t="str">
            <v>C2300249</v>
          </cell>
        </row>
        <row r="2767">
          <cell r="B2767" t="str">
            <v>YEC7685831Bromsgrepp H</v>
          </cell>
          <cell r="C2767" t="str">
            <v>YEC7685831</v>
          </cell>
          <cell r="D2767" t="str">
            <v>2022-2023</v>
          </cell>
          <cell r="E2767">
            <v>6</v>
          </cell>
          <cell r="F2767" t="str">
            <v>0060</v>
          </cell>
          <cell r="G2767" t="str">
            <v>C002</v>
          </cell>
          <cell r="H2767" t="str">
            <v>Brake Lever R</v>
          </cell>
          <cell r="I2767" t="str">
            <v>Bromsgrepp H</v>
          </cell>
          <cell r="K2767" t="str">
            <v>Shimano</v>
          </cell>
          <cell r="L2767" t="str">
            <v>Kontakta SHIMANO</v>
          </cell>
        </row>
        <row r="2768">
          <cell r="B2768" t="str">
            <v>YEC7685831Bromsgrepp V</v>
          </cell>
          <cell r="C2768" t="str">
            <v>YEC7685831</v>
          </cell>
          <cell r="D2768" t="str">
            <v>2022-2023</v>
          </cell>
          <cell r="E2768">
            <v>7</v>
          </cell>
          <cell r="F2768" t="str">
            <v>0070</v>
          </cell>
          <cell r="G2768" t="str">
            <v>C001</v>
          </cell>
          <cell r="H2768" t="str">
            <v>Brake Lever L</v>
          </cell>
          <cell r="I2768" t="str">
            <v>Bromsgrepp V</v>
          </cell>
          <cell r="K2768" t="str">
            <v>Shimano</v>
          </cell>
          <cell r="L2768" t="str">
            <v>Kontakta SHIMANO</v>
          </cell>
        </row>
        <row r="2769">
          <cell r="B2769" t="str">
            <v>YEC7685831Växelreglage H</v>
          </cell>
          <cell r="C2769" t="str">
            <v>YEC7685831</v>
          </cell>
          <cell r="D2769" t="str">
            <v>2022-2023</v>
          </cell>
          <cell r="E2769">
            <v>8</v>
          </cell>
          <cell r="F2769" t="str">
            <v>0080</v>
          </cell>
          <cell r="G2769" t="str">
            <v>D002</v>
          </cell>
          <cell r="H2769" t="str">
            <v>Shift Lever R</v>
          </cell>
          <cell r="I2769" t="str">
            <v>Växelreglage H</v>
          </cell>
          <cell r="K2769" t="str">
            <v>ASLM3158RA</v>
          </cell>
          <cell r="L2769" t="str">
            <v>Kontakta SHIMANO</v>
          </cell>
        </row>
        <row r="2770">
          <cell r="B2770" t="str">
            <v>YEC7685831Växelreglage V</v>
          </cell>
          <cell r="C2770" t="str">
            <v>YEC7685831</v>
          </cell>
          <cell r="D2770" t="str">
            <v>2022-2023</v>
          </cell>
          <cell r="E2770">
            <v>9</v>
          </cell>
          <cell r="F2770" t="str">
            <v>0090</v>
          </cell>
          <cell r="G2770" t="str">
            <v>D001</v>
          </cell>
          <cell r="H2770" t="str">
            <v>Shift Lever L</v>
          </cell>
          <cell r="I2770" t="str">
            <v>Växelreglage V</v>
          </cell>
          <cell r="L2770" t="e">
            <v>#N/A</v>
          </cell>
        </row>
        <row r="2771">
          <cell r="B2771" t="str">
            <v>YEC7685831Handtag par</v>
          </cell>
          <cell r="C2771" t="str">
            <v>YEC7685831</v>
          </cell>
          <cell r="D2771" t="str">
            <v>2022-2023</v>
          </cell>
          <cell r="E2771">
            <v>10</v>
          </cell>
          <cell r="F2771" t="str">
            <v>0100</v>
          </cell>
          <cell r="G2771" t="str">
            <v>B004</v>
          </cell>
          <cell r="H2771" t="str">
            <v>Grip R</v>
          </cell>
          <cell r="I2771" t="str">
            <v>Handtag par</v>
          </cell>
          <cell r="K2771" t="str">
            <v>C2505504</v>
          </cell>
          <cell r="L2771" t="str">
            <v>C2500188</v>
          </cell>
        </row>
        <row r="2772">
          <cell r="B2772" t="str">
            <v>YEC7685831Frambroms</v>
          </cell>
          <cell r="C2772" t="str">
            <v>YEC7685831</v>
          </cell>
          <cell r="D2772" t="str">
            <v>2022-2023</v>
          </cell>
          <cell r="E2772">
            <v>11</v>
          </cell>
          <cell r="F2772" t="str">
            <v>0110</v>
          </cell>
          <cell r="G2772" t="str">
            <v>C003</v>
          </cell>
          <cell r="H2772" t="str">
            <v xml:space="preserve">Brake front </v>
          </cell>
          <cell r="I2772" t="str">
            <v>Frambroms</v>
          </cell>
          <cell r="K2772" t="str">
            <v>AMT201KLFPRX075</v>
          </cell>
          <cell r="L2772" t="str">
            <v>Kontakta SHIMANO</v>
          </cell>
        </row>
        <row r="2773">
          <cell r="B2773" t="str">
            <v>YEC7685831Bakbroms</v>
          </cell>
          <cell r="C2773" t="str">
            <v>YEC7685831</v>
          </cell>
          <cell r="D2773" t="str">
            <v>2022-2023</v>
          </cell>
          <cell r="E2773">
            <v>12</v>
          </cell>
          <cell r="F2773" t="str">
            <v>0120</v>
          </cell>
          <cell r="G2773" t="str">
            <v>C004</v>
          </cell>
          <cell r="H2773" t="str">
            <v>Brake rear</v>
          </cell>
          <cell r="I2773" t="str">
            <v>Bakbroms</v>
          </cell>
          <cell r="K2773" t="str">
            <v>AMT201JRRXRX145</v>
          </cell>
          <cell r="L2773" t="str">
            <v>Kontakta SHIMANO</v>
          </cell>
        </row>
        <row r="2774">
          <cell r="B2774" t="str">
            <v>YEC7685831Vevlager</v>
          </cell>
          <cell r="C2774" t="str">
            <v>YEC7685831</v>
          </cell>
          <cell r="D2774" t="str">
            <v>2022-2023</v>
          </cell>
          <cell r="E2774">
            <v>13</v>
          </cell>
          <cell r="F2774" t="str">
            <v>0130</v>
          </cell>
          <cell r="G2774" t="str">
            <v>E001</v>
          </cell>
          <cell r="H2774" t="str">
            <v xml:space="preserve">BB-set </v>
          </cell>
          <cell r="I2774" t="str">
            <v>Vevlager</v>
          </cell>
          <cell r="K2774" t="str">
            <v>INGÅR I MOTORN</v>
          </cell>
          <cell r="L2774" t="str">
            <v>Ingår i motorn</v>
          </cell>
        </row>
        <row r="2775">
          <cell r="B2775" t="str">
            <v>YEC7685831Vevparti</v>
          </cell>
          <cell r="C2775" t="str">
            <v>YEC7685831</v>
          </cell>
          <cell r="D2775" t="str">
            <v>2022-2023</v>
          </cell>
          <cell r="E2775">
            <v>14</v>
          </cell>
          <cell r="F2775" t="str">
            <v>0140</v>
          </cell>
          <cell r="G2775" t="str">
            <v>E002</v>
          </cell>
          <cell r="H2775" t="str">
            <v>Front Chainwheel</v>
          </cell>
          <cell r="I2775" t="str">
            <v>Vevparti</v>
          </cell>
          <cell r="K2775" t="str">
            <v>C3305776-EG</v>
          </cell>
          <cell r="L2775" t="str">
            <v>C3305776-EG</v>
          </cell>
        </row>
        <row r="2776">
          <cell r="B2776" t="str">
            <v>YEC7685831Kedjeskydd</v>
          </cell>
          <cell r="C2776" t="str">
            <v>YEC7685831</v>
          </cell>
          <cell r="D2776" t="str">
            <v>2022-2023</v>
          </cell>
          <cell r="E2776">
            <v>15</v>
          </cell>
          <cell r="F2776" t="str">
            <v>0150</v>
          </cell>
          <cell r="G2776" t="str">
            <v>H001</v>
          </cell>
          <cell r="H2776" t="str">
            <v>Chain guard</v>
          </cell>
          <cell r="I2776" t="str">
            <v>Kedjeskydd</v>
          </cell>
          <cell r="K2776" t="str">
            <v>EMPTY</v>
          </cell>
          <cell r="L2776" t="e">
            <v>#N/A</v>
          </cell>
        </row>
        <row r="2777">
          <cell r="B2777" t="str">
            <v>YEC7685831Kedjeskyddsfäste</v>
          </cell>
          <cell r="C2777" t="str">
            <v>YEC7685831</v>
          </cell>
          <cell r="D2777" t="str">
            <v>2022-2023</v>
          </cell>
          <cell r="E2777">
            <v>16</v>
          </cell>
          <cell r="F2777" t="str">
            <v>0160</v>
          </cell>
          <cell r="G2777" t="str">
            <v>H002</v>
          </cell>
          <cell r="H2777" t="str">
            <v>Chain guard bracket</v>
          </cell>
          <cell r="I2777" t="str">
            <v>Kedjeskyddsfäste</v>
          </cell>
          <cell r="K2777" t="str">
            <v>EMPTY</v>
          </cell>
          <cell r="L2777" t="e">
            <v>#N/A</v>
          </cell>
        </row>
        <row r="2778">
          <cell r="B2778" t="str">
            <v>YEC7685831Framväxel</v>
          </cell>
          <cell r="C2778" t="str">
            <v>YEC7685831</v>
          </cell>
          <cell r="D2778" t="str">
            <v>2022-2023</v>
          </cell>
          <cell r="E2778">
            <v>17</v>
          </cell>
          <cell r="F2778" t="str">
            <v>0170</v>
          </cell>
          <cell r="G2778" t="str">
            <v>D003</v>
          </cell>
          <cell r="H2778" t="str">
            <v>Front Derailleur</v>
          </cell>
          <cell r="I2778" t="str">
            <v>Framväxel</v>
          </cell>
          <cell r="K2778">
            <v>0</v>
          </cell>
          <cell r="L2778" t="e">
            <v>#N/A</v>
          </cell>
        </row>
        <row r="2779">
          <cell r="B2779" t="str">
            <v>YEC7685831Bakväxel</v>
          </cell>
          <cell r="C2779" t="str">
            <v>YEC7685831</v>
          </cell>
          <cell r="D2779" t="str">
            <v>2022-2023</v>
          </cell>
          <cell r="E2779">
            <v>18</v>
          </cell>
          <cell r="F2779" t="str">
            <v>0180</v>
          </cell>
          <cell r="G2779" t="str">
            <v>D004</v>
          </cell>
          <cell r="H2779" t="str">
            <v>Rear Derailleur</v>
          </cell>
          <cell r="I2779" t="str">
            <v>Bakväxel</v>
          </cell>
          <cell r="K2779" t="str">
            <v>ARDM360SGSL</v>
          </cell>
          <cell r="L2779" t="str">
            <v>Kontakta SHIMANO</v>
          </cell>
        </row>
        <row r="2780">
          <cell r="B2780" t="str">
            <v>YEC7685831Kedja</v>
          </cell>
          <cell r="C2780" t="str">
            <v>YEC7685831</v>
          </cell>
          <cell r="D2780" t="str">
            <v>2022-2023</v>
          </cell>
          <cell r="E2780">
            <v>19</v>
          </cell>
          <cell r="F2780" t="str">
            <v>0190</v>
          </cell>
          <cell r="G2780" t="str">
            <v>E003</v>
          </cell>
          <cell r="H2780" t="str">
            <v xml:space="preserve">Chain </v>
          </cell>
          <cell r="I2780" t="str">
            <v>Kedja</v>
          </cell>
          <cell r="K2780" t="str">
            <v>ACNHG40116</v>
          </cell>
          <cell r="L2780" t="str">
            <v>Kontakta SHIMANO</v>
          </cell>
        </row>
        <row r="2781">
          <cell r="B2781" t="str">
            <v>YEC7685831Kassett</v>
          </cell>
          <cell r="C2781" t="str">
            <v>YEC7685831</v>
          </cell>
          <cell r="D2781" t="str">
            <v>2022-2023</v>
          </cell>
          <cell r="E2781">
            <v>20</v>
          </cell>
          <cell r="F2781" t="str">
            <v>0200</v>
          </cell>
          <cell r="G2781" t="str">
            <v>E004</v>
          </cell>
          <cell r="H2781" t="str">
            <v>Cassette Sprocket</v>
          </cell>
          <cell r="I2781" t="str">
            <v>Kassett</v>
          </cell>
          <cell r="K2781" t="str">
            <v>ACSHG318134</v>
          </cell>
          <cell r="L2781" t="str">
            <v>Kontakta SHIMANO</v>
          </cell>
        </row>
        <row r="2782">
          <cell r="B2782" t="str">
            <v>YEC7685831Framhjul</v>
          </cell>
          <cell r="C2782" t="str">
            <v>YEC7685831</v>
          </cell>
          <cell r="D2782" t="str">
            <v>2022-2023</v>
          </cell>
          <cell r="E2782">
            <v>21</v>
          </cell>
          <cell r="F2782" t="str">
            <v>0210</v>
          </cell>
          <cell r="G2782" t="str">
            <v>F001</v>
          </cell>
          <cell r="H2782" t="str">
            <v>Front hub</v>
          </cell>
          <cell r="I2782" t="str">
            <v>Framhjul</v>
          </cell>
          <cell r="K2782" t="str">
            <v>C4305196</v>
          </cell>
          <cell r="L2782" t="str">
            <v>C4100337</v>
          </cell>
        </row>
        <row r="2783">
          <cell r="B2783" t="str">
            <v>YEC7685831Bakhjul</v>
          </cell>
          <cell r="C2783" t="str">
            <v>YEC7685831</v>
          </cell>
          <cell r="D2783" t="str">
            <v>2022-2023</v>
          </cell>
          <cell r="E2783">
            <v>22</v>
          </cell>
          <cell r="F2783" t="str">
            <v>0220</v>
          </cell>
          <cell r="G2783" t="str">
            <v>F002</v>
          </cell>
          <cell r="H2783" t="str">
            <v>Rear hub</v>
          </cell>
          <cell r="I2783" t="str">
            <v>Bakhjul</v>
          </cell>
          <cell r="K2783" t="str">
            <v>C4405349</v>
          </cell>
          <cell r="L2783" t="str">
            <v>C4200298</v>
          </cell>
        </row>
        <row r="2784">
          <cell r="B2784" t="str">
            <v>YEC7685831Däck</v>
          </cell>
          <cell r="C2784" t="str">
            <v>YEC7685831</v>
          </cell>
          <cell r="D2784" t="str">
            <v>2022-2023</v>
          </cell>
          <cell r="E2784">
            <v>23</v>
          </cell>
          <cell r="F2784" t="str">
            <v>0230</v>
          </cell>
          <cell r="G2784" t="str">
            <v>F003</v>
          </cell>
          <cell r="H2784" t="str">
            <v>Tire</v>
          </cell>
          <cell r="I2784" t="str">
            <v>Däck</v>
          </cell>
          <cell r="K2784" t="str">
            <v>C4906455</v>
          </cell>
          <cell r="L2784" t="str">
            <v>C4901463</v>
          </cell>
        </row>
        <row r="2785">
          <cell r="B2785" t="str">
            <v>YEC7685831Skärmar set</v>
          </cell>
          <cell r="C2785" t="str">
            <v>YEC7685831</v>
          </cell>
          <cell r="D2785" t="str">
            <v>2022-2023</v>
          </cell>
          <cell r="E2785">
            <v>24</v>
          </cell>
          <cell r="F2785" t="str">
            <v>0240</v>
          </cell>
          <cell r="G2785" t="str">
            <v>H003</v>
          </cell>
          <cell r="H2785" t="str">
            <v xml:space="preserve">Mudguard front   </v>
          </cell>
          <cell r="I2785" t="str">
            <v>Skärmar set</v>
          </cell>
          <cell r="K2785" t="str">
            <v>C8256188-BK</v>
          </cell>
          <cell r="L2785" t="str">
            <v>C8256125-BK / C8255845-BK</v>
          </cell>
        </row>
        <row r="2786">
          <cell r="B2786" t="str">
            <v>YEC7685831Pakethållare</v>
          </cell>
          <cell r="C2786" t="str">
            <v>YEC7685831</v>
          </cell>
          <cell r="D2786" t="str">
            <v>2022-2023</v>
          </cell>
          <cell r="E2786">
            <v>25</v>
          </cell>
          <cell r="F2786" t="str">
            <v>0250</v>
          </cell>
          <cell r="G2786" t="str">
            <v>H004</v>
          </cell>
          <cell r="H2786" t="str">
            <v>Carrier</v>
          </cell>
          <cell r="I2786" t="str">
            <v>Pakethållare</v>
          </cell>
          <cell r="K2786" t="str">
            <v>C8205747-BK</v>
          </cell>
          <cell r="L2786" t="str">
            <v>C8200052</v>
          </cell>
        </row>
        <row r="2787">
          <cell r="B2787" t="str">
            <v>YEC7685831Sadel</v>
          </cell>
          <cell r="C2787" t="str">
            <v>YEC7685831</v>
          </cell>
          <cell r="D2787" t="str">
            <v>2022-2023</v>
          </cell>
          <cell r="E2787">
            <v>26</v>
          </cell>
          <cell r="F2787" t="str">
            <v>0260</v>
          </cell>
          <cell r="G2787" t="str">
            <v>G001</v>
          </cell>
          <cell r="H2787" t="str">
            <v>Saddle</v>
          </cell>
          <cell r="I2787" t="str">
            <v>Sadel</v>
          </cell>
          <cell r="K2787" t="str">
            <v>C7106265</v>
          </cell>
          <cell r="L2787" t="str">
            <v>C7100525</v>
          </cell>
        </row>
        <row r="2788">
          <cell r="B2788" t="str">
            <v>YEC7685831Sadelstolpe</v>
          </cell>
          <cell r="C2788" t="str">
            <v>YEC7685831</v>
          </cell>
          <cell r="D2788" t="str">
            <v>2022-2023</v>
          </cell>
          <cell r="E2788">
            <v>27</v>
          </cell>
          <cell r="F2788" t="str">
            <v>0270</v>
          </cell>
          <cell r="G2788" t="str">
            <v>G002</v>
          </cell>
          <cell r="H2788" t="str">
            <v>Seatpost</v>
          </cell>
          <cell r="I2788" t="str">
            <v>Sadelstolpe</v>
          </cell>
          <cell r="K2788" t="str">
            <v>C7205567</v>
          </cell>
          <cell r="L2788" t="str">
            <v>C7200327-272</v>
          </cell>
        </row>
        <row r="2789">
          <cell r="B2789" t="str">
            <v>YEC7685831Sadelrörsklämma</v>
          </cell>
          <cell r="C2789" t="str">
            <v>YEC7685831</v>
          </cell>
          <cell r="D2789" t="str">
            <v>2022-2023</v>
          </cell>
          <cell r="E2789">
            <v>28</v>
          </cell>
          <cell r="F2789" t="str">
            <v>0280</v>
          </cell>
          <cell r="G2789" t="str">
            <v>G003</v>
          </cell>
          <cell r="H2789" t="str">
            <v>Seat Clamp</v>
          </cell>
          <cell r="I2789" t="str">
            <v>Sadelrörsklämma</v>
          </cell>
          <cell r="K2789" t="str">
            <v>C7305002</v>
          </cell>
          <cell r="L2789" t="str">
            <v>C7300027-318</v>
          </cell>
        </row>
        <row r="2790">
          <cell r="B2790" t="str">
            <v>YEC7685831Framlampa</v>
          </cell>
          <cell r="C2790" t="str">
            <v>YEC7685831</v>
          </cell>
          <cell r="D2790" t="str">
            <v>2022-2023</v>
          </cell>
          <cell r="E2790">
            <v>29</v>
          </cell>
          <cell r="F2790" t="str">
            <v>0290</v>
          </cell>
          <cell r="G2790" t="str">
            <v>H005</v>
          </cell>
          <cell r="H2790" t="str">
            <v>Front light</v>
          </cell>
          <cell r="I2790" t="str">
            <v>Framlampa</v>
          </cell>
          <cell r="K2790" t="str">
            <v>C8015301</v>
          </cell>
          <cell r="L2790" t="str">
            <v>C8015301</v>
          </cell>
        </row>
        <row r="2791">
          <cell r="B2791" t="str">
            <v>YEC7685831Baklampa</v>
          </cell>
          <cell r="C2791" t="str">
            <v>YEC7685831</v>
          </cell>
          <cell r="D2791" t="str">
            <v>2022-2023</v>
          </cell>
          <cell r="E2791">
            <v>30</v>
          </cell>
          <cell r="F2791" t="str">
            <v>0300</v>
          </cell>
          <cell r="G2791" t="str">
            <v>H006</v>
          </cell>
          <cell r="H2791" t="str">
            <v>Light, Rear</v>
          </cell>
          <cell r="I2791" t="str">
            <v>Baklampa</v>
          </cell>
          <cell r="K2791" t="str">
            <v>C8015183</v>
          </cell>
          <cell r="L2791" t="str">
            <v>C8015183</v>
          </cell>
        </row>
        <row r="2792">
          <cell r="B2792" t="str">
            <v>YEC7685831Låssats</v>
          </cell>
          <cell r="C2792" t="str">
            <v>YEC7685831</v>
          </cell>
          <cell r="D2792" t="str">
            <v>2022-2023</v>
          </cell>
          <cell r="E2792">
            <v>31</v>
          </cell>
          <cell r="F2792" t="str">
            <v>0310</v>
          </cell>
          <cell r="G2792" t="str">
            <v>H007</v>
          </cell>
          <cell r="H2792" t="str">
            <v>Lock</v>
          </cell>
          <cell r="I2792" t="str">
            <v>Låssats</v>
          </cell>
          <cell r="K2792" t="str">
            <v>C8405077</v>
          </cell>
          <cell r="L2792" t="str">
            <v>C8405125</v>
          </cell>
        </row>
        <row r="2793">
          <cell r="B2793" t="str">
            <v>YEC7685831Stöd</v>
          </cell>
          <cell r="C2793" t="str">
            <v>YEC7685831</v>
          </cell>
          <cell r="D2793" t="str">
            <v>2022-2023</v>
          </cell>
          <cell r="E2793">
            <v>32</v>
          </cell>
          <cell r="F2793" t="str">
            <v>0320</v>
          </cell>
          <cell r="G2793" t="str">
            <v>H008</v>
          </cell>
          <cell r="H2793" t="str">
            <v>Kick stand</v>
          </cell>
          <cell r="I2793" t="str">
            <v>Stöd</v>
          </cell>
          <cell r="K2793" t="str">
            <v>C8105214</v>
          </cell>
          <cell r="L2793" t="str">
            <v>C8100036</v>
          </cell>
        </row>
        <row r="2794">
          <cell r="B2794" t="str">
            <v>YEC7685831Korg</v>
          </cell>
          <cell r="C2794" t="str">
            <v>YEC7685831</v>
          </cell>
          <cell r="D2794" t="str">
            <v>2022-2023</v>
          </cell>
          <cell r="E2794">
            <v>33</v>
          </cell>
          <cell r="F2794" t="str">
            <v>0330</v>
          </cell>
          <cell r="G2794" t="str">
            <v>H009</v>
          </cell>
          <cell r="H2794" t="str">
            <v>Basket / Fr carrier</v>
          </cell>
          <cell r="I2794" t="str">
            <v>Korg</v>
          </cell>
          <cell r="K2794" t="str">
            <v>EMPTY</v>
          </cell>
          <cell r="L2794" t="e">
            <v>#N/A</v>
          </cell>
        </row>
        <row r="2795">
          <cell r="B2795" t="str">
            <v>YEC7685831Pedaler</v>
          </cell>
          <cell r="C2795" t="str">
            <v>YEC7685831</v>
          </cell>
          <cell r="D2795" t="str">
            <v>2022-2023</v>
          </cell>
          <cell r="E2795">
            <v>34</v>
          </cell>
          <cell r="F2795" t="str">
            <v>0340</v>
          </cell>
          <cell r="G2795" t="str">
            <v>E005</v>
          </cell>
          <cell r="H2795" t="str">
            <v xml:space="preserve">Pedal </v>
          </cell>
          <cell r="I2795" t="str">
            <v>Pedaler</v>
          </cell>
          <cell r="K2795" t="str">
            <v>C3505233</v>
          </cell>
          <cell r="L2795" t="str">
            <v>C3500033</v>
          </cell>
        </row>
        <row r="2796">
          <cell r="B2796" t="str">
            <v>YEC7685831Motor</v>
          </cell>
          <cell r="C2796" t="str">
            <v>YEC7685831</v>
          </cell>
          <cell r="D2796" t="str">
            <v>2022-2023</v>
          </cell>
          <cell r="E2796">
            <v>35</v>
          </cell>
          <cell r="F2796" t="str">
            <v>0350</v>
          </cell>
          <cell r="G2796" t="str">
            <v>J001</v>
          </cell>
          <cell r="H2796" t="str">
            <v>DRIVE UNIT:</v>
          </cell>
          <cell r="I2796" t="str">
            <v>Motor</v>
          </cell>
          <cell r="K2796" t="str">
            <v>C8705240-1-01BC</v>
          </cell>
          <cell r="L2796" t="str">
            <v>C8705240-1-01BC</v>
          </cell>
        </row>
        <row r="2797">
          <cell r="B2797" t="str">
            <v>YEC7685831Display</v>
          </cell>
          <cell r="C2797" t="str">
            <v>YEC7685831</v>
          </cell>
          <cell r="D2797" t="str">
            <v>2022-2023</v>
          </cell>
          <cell r="E2797">
            <v>36</v>
          </cell>
          <cell r="F2797" t="str">
            <v>0360</v>
          </cell>
          <cell r="G2797" t="str">
            <v>J004</v>
          </cell>
          <cell r="H2797" t="str">
            <v>DISPLAY:</v>
          </cell>
          <cell r="I2797" t="str">
            <v>Display</v>
          </cell>
          <cell r="K2797" t="str">
            <v>C8705068-1-38C</v>
          </cell>
          <cell r="L2797" t="str">
            <v>C8705068-1-38C</v>
          </cell>
        </row>
        <row r="2798">
          <cell r="B2798" t="str">
            <v>YEC7685831EB-Bus kabel</v>
          </cell>
          <cell r="C2798" t="str">
            <v>YEC7685831</v>
          </cell>
          <cell r="D2798" t="str">
            <v>2022-2023</v>
          </cell>
          <cell r="E2798">
            <v>37</v>
          </cell>
          <cell r="F2798" t="str">
            <v>0370</v>
          </cell>
          <cell r="G2798" t="str">
            <v>J005</v>
          </cell>
          <cell r="H2798" t="str">
            <v>EB-BUS CABLE:</v>
          </cell>
          <cell r="I2798" t="str">
            <v>EB-Bus kabel</v>
          </cell>
          <cell r="K2798" t="str">
            <v>C8705240-1-4-2C</v>
          </cell>
          <cell r="L2798" t="str">
            <v>C8705240-1-4-2C</v>
          </cell>
        </row>
        <row r="2799">
          <cell r="B2799" t="str">
            <v>YEC7685831Motorkabel</v>
          </cell>
          <cell r="C2799" t="str">
            <v>YEC7685831</v>
          </cell>
          <cell r="D2799" t="str">
            <v>2022-2023</v>
          </cell>
          <cell r="E2799">
            <v>38</v>
          </cell>
          <cell r="F2799" t="str">
            <v>0380</v>
          </cell>
          <cell r="G2799" t="str">
            <v>J006</v>
          </cell>
          <cell r="H2799" t="str">
            <v>POWER CABLE:</v>
          </cell>
          <cell r="I2799" t="str">
            <v>Motorkabel</v>
          </cell>
          <cell r="K2799" t="str">
            <v>Ingår i batterihållaren</v>
          </cell>
          <cell r="L2799" t="str">
            <v>Ingår i batterihållaren</v>
          </cell>
        </row>
        <row r="2800">
          <cell r="B2800" t="str">
            <v>YEC7685831Kabel framlampa</v>
          </cell>
          <cell r="C2800" t="str">
            <v>YEC7685831</v>
          </cell>
          <cell r="D2800" t="str">
            <v>2022-2023</v>
          </cell>
          <cell r="E2800">
            <v>39</v>
          </cell>
          <cell r="F2800" t="str">
            <v>0390</v>
          </cell>
          <cell r="G2800" t="str">
            <v>J007</v>
          </cell>
          <cell r="H2800" t="str">
            <v>F. LIGHT CABLE:</v>
          </cell>
          <cell r="I2800" t="str">
            <v>Kabel framlampa</v>
          </cell>
          <cell r="K2800" t="str">
            <v>C8705068-1-0416</v>
          </cell>
          <cell r="L2800" t="str">
            <v>C8705068-1-0416</v>
          </cell>
        </row>
        <row r="2801">
          <cell r="B2801" t="str">
            <v>YEC7685831Kabel baklampa</v>
          </cell>
          <cell r="C2801" t="str">
            <v>YEC7685831</v>
          </cell>
          <cell r="D2801" t="str">
            <v>2022-2023</v>
          </cell>
          <cell r="E2801">
            <v>40</v>
          </cell>
          <cell r="F2801" t="str">
            <v>0400</v>
          </cell>
          <cell r="G2801" t="str">
            <v>J008</v>
          </cell>
          <cell r="H2801" t="str">
            <v>R. LIGHT CABLE:</v>
          </cell>
          <cell r="I2801" t="str">
            <v>Kabel baklampa</v>
          </cell>
          <cell r="K2801" t="str">
            <v>C8705068-1-0415</v>
          </cell>
          <cell r="L2801" t="str">
            <v>C8705068-1-04-8</v>
          </cell>
        </row>
        <row r="2802">
          <cell r="B2802" t="str">
            <v>YEC7685831Hastighetssensor</v>
          </cell>
          <cell r="C2802" t="str">
            <v>YEC7685831</v>
          </cell>
          <cell r="D2802" t="str">
            <v>2022-2023</v>
          </cell>
          <cell r="E2802">
            <v>41</v>
          </cell>
          <cell r="F2802" t="str">
            <v>0410</v>
          </cell>
          <cell r="G2802" t="str">
            <v>J009</v>
          </cell>
          <cell r="H2802" t="str">
            <v>SPEED SENSOR:</v>
          </cell>
          <cell r="I2802" t="str">
            <v>Hastighetssensor</v>
          </cell>
          <cell r="K2802" t="str">
            <v>C8705068-1-411C</v>
          </cell>
          <cell r="L2802" t="str">
            <v>C8705068-1-411C</v>
          </cell>
        </row>
        <row r="2803">
          <cell r="B2803" t="str">
            <v>YEC7685831Batteri</v>
          </cell>
          <cell r="C2803" t="str">
            <v>YEC7685831</v>
          </cell>
          <cell r="D2803" t="str">
            <v>2022-2023</v>
          </cell>
          <cell r="E2803">
            <v>42</v>
          </cell>
          <cell r="F2803" t="str">
            <v>0420</v>
          </cell>
          <cell r="G2803" t="str">
            <v>J002</v>
          </cell>
          <cell r="H2803" t="str">
            <v>BATTERY:</v>
          </cell>
          <cell r="I2803" t="str">
            <v>Batteri</v>
          </cell>
          <cell r="K2803" t="str">
            <v>C8705102-1-11C</v>
          </cell>
          <cell r="L2803" t="str">
            <v>C8705102-1-11C</v>
          </cell>
        </row>
        <row r="2804">
          <cell r="B2804" t="str">
            <v>YEC7685831Batterihållare</v>
          </cell>
          <cell r="C2804" t="str">
            <v>YEC7685831</v>
          </cell>
          <cell r="D2804" t="str">
            <v>2022-2023</v>
          </cell>
          <cell r="E2804">
            <v>43</v>
          </cell>
          <cell r="F2804" t="str">
            <v>0430</v>
          </cell>
          <cell r="G2804" t="str">
            <v>J003</v>
          </cell>
          <cell r="H2804" t="str">
            <v>BATTERY HOLDER/Slider</v>
          </cell>
          <cell r="I2804" t="str">
            <v>Batterihållare</v>
          </cell>
          <cell r="K2804" t="str">
            <v>C8705129-2C</v>
          </cell>
          <cell r="L2804" t="str">
            <v>C8705129-2C</v>
          </cell>
        </row>
        <row r="2805">
          <cell r="B2805" t="str">
            <v>YEC7685831Batteriladdare</v>
          </cell>
          <cell r="C2805" t="str">
            <v>YEC7685831</v>
          </cell>
          <cell r="D2805" t="str">
            <v>2022-2023</v>
          </cell>
          <cell r="E2805">
            <v>44</v>
          </cell>
          <cell r="F2805" t="str">
            <v>0440</v>
          </cell>
          <cell r="G2805" t="str">
            <v>J010</v>
          </cell>
          <cell r="H2805" t="str">
            <v>CHARGER:</v>
          </cell>
          <cell r="I2805" t="str">
            <v>Batteriladdare</v>
          </cell>
          <cell r="K2805" t="str">
            <v>C8705086-02C</v>
          </cell>
          <cell r="L2805" t="str">
            <v>C8705086-02C</v>
          </cell>
        </row>
        <row r="2806">
          <cell r="B2806" t="str">
            <v>YEC7685831Kontrollbox</v>
          </cell>
          <cell r="C2806" t="str">
            <v>YEC7685831</v>
          </cell>
          <cell r="D2806" t="str">
            <v>2022-2023</v>
          </cell>
          <cell r="E2806">
            <v>45</v>
          </cell>
          <cell r="F2806" t="str">
            <v>0450</v>
          </cell>
          <cell r="G2806" t="str">
            <v>J011</v>
          </cell>
          <cell r="H2806" t="str">
            <v>Controller</v>
          </cell>
          <cell r="I2806" t="str">
            <v>Kontrollbox</v>
          </cell>
          <cell r="K2806" t="str">
            <v>INGÅR I MOTORN</v>
          </cell>
          <cell r="L2806" t="str">
            <v>Ingår i motorn</v>
          </cell>
        </row>
        <row r="2807">
          <cell r="B2807" t="str">
            <v>YEC7685831Växelöra</v>
          </cell>
          <cell r="C2807" t="str">
            <v>YEC7685831</v>
          </cell>
          <cell r="D2807" t="str">
            <v>2022-2023</v>
          </cell>
          <cell r="E2807">
            <v>46</v>
          </cell>
          <cell r="F2807" t="str">
            <v>0460</v>
          </cell>
          <cell r="G2807" t="str">
            <v>D005</v>
          </cell>
          <cell r="H2807" t="str">
            <v>Gear hanger</v>
          </cell>
          <cell r="I2807" t="str">
            <v>Växelöra</v>
          </cell>
          <cell r="K2807" t="str">
            <v>C1350087</v>
          </cell>
          <cell r="L2807" t="str">
            <v>C1350087</v>
          </cell>
        </row>
        <row r="2808">
          <cell r="B2808" t="str">
            <v>YEC7695131RAM</v>
          </cell>
          <cell r="C2808" t="str">
            <v>YEC7695131</v>
          </cell>
          <cell r="D2808" t="str">
            <v>2020-2021</v>
          </cell>
          <cell r="E2808">
            <v>1</v>
          </cell>
          <cell r="F2808" t="str">
            <v>0010</v>
          </cell>
          <cell r="G2808" t="str">
            <v>A001</v>
          </cell>
          <cell r="H2808" t="str">
            <v>PAINTED FRAME</v>
          </cell>
          <cell r="I2808" t="str">
            <v>RAM</v>
          </cell>
          <cell r="K2808" t="str">
            <v>FRAME</v>
          </cell>
          <cell r="L2808" t="e">
            <v>#N/A</v>
          </cell>
        </row>
        <row r="2809">
          <cell r="B2809" t="str">
            <v>YEC7695131Framgaffel</v>
          </cell>
          <cell r="C2809" t="str">
            <v>YEC7695131</v>
          </cell>
          <cell r="D2809" t="str">
            <v>2020-2021</v>
          </cell>
          <cell r="E2809">
            <v>2</v>
          </cell>
          <cell r="F2809" t="str">
            <v>0020</v>
          </cell>
          <cell r="G2809" t="str">
            <v>A002</v>
          </cell>
          <cell r="H2809" t="str">
            <v>PAINTED FORK</v>
          </cell>
          <cell r="I2809" t="str">
            <v>Framgaffel</v>
          </cell>
          <cell r="J2809" t="str">
            <v>C1605470-250, 28" INTEGRATED CROWN ST/ST DISC A-HEAD</v>
          </cell>
          <cell r="K2809" t="str">
            <v>C1605470-250</v>
          </cell>
          <cell r="L2809" t="e">
            <v>#N/A</v>
          </cell>
        </row>
        <row r="2810">
          <cell r="B2810" t="str">
            <v>YEC7695131Styrlager</v>
          </cell>
          <cell r="C2810" t="str">
            <v>YEC7695131</v>
          </cell>
          <cell r="D2810" t="str">
            <v>2020-2021</v>
          </cell>
          <cell r="E2810">
            <v>3</v>
          </cell>
          <cell r="F2810" t="str">
            <v>0030</v>
          </cell>
          <cell r="G2810" t="str">
            <v>B001</v>
          </cell>
          <cell r="H2810" t="str">
            <v>Head Set</v>
          </cell>
          <cell r="I2810" t="str">
            <v>Styrlager</v>
          </cell>
          <cell r="J2810" t="str">
            <v xml:space="preserve">C2105069 HST STbk 1"18 iA 9 44  TH-N10P w/o cap, + C2105280 Black w Crescent 1894 graphic </v>
          </cell>
          <cell r="K2810" t="str">
            <v>C2105069</v>
          </cell>
          <cell r="L2810" t="str">
            <v>C2100160</v>
          </cell>
        </row>
        <row r="2811">
          <cell r="B2811" t="str">
            <v xml:space="preserve">YEC7695131Styrstam </v>
          </cell>
          <cell r="C2811" t="str">
            <v>YEC7695131</v>
          </cell>
          <cell r="D2811" t="str">
            <v>2020-2021</v>
          </cell>
          <cell r="E2811">
            <v>4</v>
          </cell>
          <cell r="F2811" t="str">
            <v>0040</v>
          </cell>
          <cell r="G2811" t="str">
            <v>B002</v>
          </cell>
          <cell r="H2811" t="str">
            <v>Handlebar Stem</v>
          </cell>
          <cell r="I2811" t="str">
            <v xml:space="preserve">Styrstam </v>
          </cell>
          <cell r="J2811" t="str">
            <v>C2205509-090 AS-601 31,8 Melt forged 4 bolt, 7*,  w/TEC LOGO EXT: 90MM</v>
          </cell>
          <cell r="K2811" t="str">
            <v>C2205509-090</v>
          </cell>
          <cell r="L2811" t="str">
            <v>C2200152-090</v>
          </cell>
        </row>
        <row r="2812">
          <cell r="B2812" t="str">
            <v>YEC7695131Styre</v>
          </cell>
          <cell r="C2812" t="str">
            <v>YEC7695131</v>
          </cell>
          <cell r="D2812" t="str">
            <v>2020-2021</v>
          </cell>
          <cell r="E2812">
            <v>5</v>
          </cell>
          <cell r="F2812" t="str">
            <v>0050</v>
          </cell>
          <cell r="G2812" t="str">
            <v>B003</v>
          </cell>
          <cell r="H2812" t="str">
            <v>Handelbar</v>
          </cell>
          <cell r="I2812" t="str">
            <v>Styre</v>
          </cell>
          <cell r="J2812" t="str">
            <v>C2305990 HB-RB11 Rise bar 15mm Shiny anodized Black 6061 PG, TEC LOGO 640mm</v>
          </cell>
          <cell r="K2812" t="str">
            <v>C2305990</v>
          </cell>
          <cell r="L2812" t="str">
            <v>C2300249</v>
          </cell>
        </row>
        <row r="2813">
          <cell r="B2813" t="str">
            <v>YEC7695131Bromsgrepp H</v>
          </cell>
          <cell r="C2813" t="str">
            <v>YEC7695131</v>
          </cell>
          <cell r="D2813" t="str">
            <v>2020-2021</v>
          </cell>
          <cell r="E2813">
            <v>6</v>
          </cell>
          <cell r="F2813" t="str">
            <v>0060</v>
          </cell>
          <cell r="G2813" t="str">
            <v>C002</v>
          </cell>
          <cell r="H2813" t="str">
            <v>Brake Lever R</v>
          </cell>
          <cell r="I2813" t="str">
            <v>Bromsgrepp H</v>
          </cell>
          <cell r="K2813" t="str">
            <v>Shimano</v>
          </cell>
          <cell r="L2813" t="str">
            <v>Kontakta SHIMANO</v>
          </cell>
        </row>
        <row r="2814">
          <cell r="B2814" t="str">
            <v>YEC7695131Bromsgrepp V</v>
          </cell>
          <cell r="C2814" t="str">
            <v>YEC7695131</v>
          </cell>
          <cell r="D2814" t="str">
            <v>2020-2021</v>
          </cell>
          <cell r="E2814">
            <v>7</v>
          </cell>
          <cell r="F2814" t="str">
            <v>0070</v>
          </cell>
          <cell r="G2814" t="str">
            <v>C001</v>
          </cell>
          <cell r="H2814" t="str">
            <v>Brake Lever L</v>
          </cell>
          <cell r="I2814" t="str">
            <v>Bromsgrepp V</v>
          </cell>
          <cell r="K2814" t="str">
            <v>Shimano</v>
          </cell>
          <cell r="L2814" t="str">
            <v>Kontakta SHIMANO</v>
          </cell>
        </row>
        <row r="2815">
          <cell r="B2815" t="str">
            <v>YEC7695131Växelreglage H</v>
          </cell>
          <cell r="C2815" t="str">
            <v>YEC7695131</v>
          </cell>
          <cell r="D2815" t="str">
            <v>2020-2021</v>
          </cell>
          <cell r="E2815">
            <v>8</v>
          </cell>
          <cell r="F2815" t="str">
            <v>0080</v>
          </cell>
          <cell r="G2815" t="str">
            <v>D002</v>
          </cell>
          <cell r="H2815" t="str">
            <v>Shift Lever R</v>
          </cell>
          <cell r="I2815" t="str">
            <v>Växelreglage H</v>
          </cell>
          <cell r="J2815" t="str">
            <v>ASLM3000RAT, SHIFT LEVER, SL-M3000-R, ACERA,  RIGHT, 9-SPEED, RAPIDFIRE PLUS, 2050MM  STAINLESS INNER,W/ OPTICAL GEAR DISPLAY</v>
          </cell>
          <cell r="K2815" t="str">
            <v>ASLM3000RAT</v>
          </cell>
          <cell r="L2815" t="str">
            <v>Kontakta SHIMANO</v>
          </cell>
        </row>
        <row r="2816">
          <cell r="B2816" t="str">
            <v>YEC7695131Växelreglage V</v>
          </cell>
          <cell r="C2816" t="str">
            <v>YEC7695131</v>
          </cell>
          <cell r="D2816" t="str">
            <v>2020-2021</v>
          </cell>
          <cell r="E2816">
            <v>9</v>
          </cell>
          <cell r="F2816" t="str">
            <v>0090</v>
          </cell>
          <cell r="G2816" t="str">
            <v>D001</v>
          </cell>
          <cell r="H2816" t="str">
            <v>Shift Lever L</v>
          </cell>
          <cell r="I2816" t="str">
            <v>Växelreglage V</v>
          </cell>
          <cell r="L2816" t="e">
            <v>#N/A</v>
          </cell>
        </row>
        <row r="2817">
          <cell r="B2817" t="str">
            <v>YEC7695131Handtag par</v>
          </cell>
          <cell r="C2817" t="str">
            <v>YEC7695131</v>
          </cell>
          <cell r="D2817" t="str">
            <v>2020-2021</v>
          </cell>
          <cell r="E2817">
            <v>10</v>
          </cell>
          <cell r="F2817" t="str">
            <v>0100</v>
          </cell>
          <cell r="G2817" t="str">
            <v>B004</v>
          </cell>
          <cell r="H2817" t="str">
            <v>Grip R</v>
          </cell>
          <cell r="I2817" t="str">
            <v>Handtag par</v>
          </cell>
          <cell r="J2817" t="str">
            <v>C2505504 TEC VLG-1600D2 130MM BLACK/GREY</v>
          </cell>
          <cell r="K2817" t="str">
            <v>C2505504</v>
          </cell>
          <cell r="L2817" t="str">
            <v>C2500188</v>
          </cell>
        </row>
        <row r="2818">
          <cell r="B2818" t="str">
            <v>YEC7695131Frambroms</v>
          </cell>
          <cell r="C2818" t="str">
            <v>YEC7695131</v>
          </cell>
          <cell r="D2818" t="str">
            <v>2020-2021</v>
          </cell>
          <cell r="E2818">
            <v>11</v>
          </cell>
          <cell r="F2818" t="str">
            <v>0110</v>
          </cell>
          <cell r="G2818" t="str">
            <v>C003</v>
          </cell>
          <cell r="H2818" t="str">
            <v xml:space="preserve">Brake front </v>
          </cell>
          <cell r="I2818" t="str">
            <v>Frambroms</v>
          </cell>
          <cell r="J2818" t="str">
            <v>AMT201KLFPRX070 DISC BRAKE ASSEMBLED SET, BL-MT201(L), BR-MT200(F), BLACK, W/O ADAPTER, RESIN PAD(W/O FIN),700MM HOSE(SM-BH59-SS BLACK), BULK, 9,02 USD</v>
          </cell>
          <cell r="K2818" t="str">
            <v>AMT201KLFPRX070</v>
          </cell>
          <cell r="L2818" t="str">
            <v>Kontakta SHIMANO</v>
          </cell>
        </row>
        <row r="2819">
          <cell r="B2819" t="str">
            <v>YEC7695131Bakbroms</v>
          </cell>
          <cell r="C2819" t="str">
            <v>YEC7695131</v>
          </cell>
          <cell r="D2819" t="str">
            <v>2020-2021</v>
          </cell>
          <cell r="E2819">
            <v>12</v>
          </cell>
          <cell r="F2819" t="str">
            <v>0120</v>
          </cell>
          <cell r="G2819" t="str">
            <v>C004</v>
          </cell>
          <cell r="H2819" t="str">
            <v>Brake rear</v>
          </cell>
          <cell r="I2819" t="str">
            <v>Bakbroms</v>
          </cell>
          <cell r="J2819" t="str">
            <v>AMT201JRRXRX145 DISC BRAKE ASSEMBLED SET/J-kit, BL-MT201(R), BR-MT200(R), BLACK, W/O ADAPTER, RESIN PAD(W/O FIN), 1450MM HOSE(SM-BH59-SS BLACK), BULK, 10,79 USD</v>
          </cell>
          <cell r="K2819" t="str">
            <v>AMT201JRRXRX145</v>
          </cell>
          <cell r="L2819" t="str">
            <v>Kontakta SHIMANO</v>
          </cell>
        </row>
        <row r="2820">
          <cell r="B2820" t="str">
            <v>YEC7695131Vevlager</v>
          </cell>
          <cell r="C2820" t="str">
            <v>YEC7695131</v>
          </cell>
          <cell r="D2820" t="str">
            <v>2020-2021</v>
          </cell>
          <cell r="E2820">
            <v>13</v>
          </cell>
          <cell r="F2820" t="str">
            <v>0130</v>
          </cell>
          <cell r="G2820" t="str">
            <v>E001</v>
          </cell>
          <cell r="H2820" t="str">
            <v xml:space="preserve">BB-set </v>
          </cell>
          <cell r="I2820" t="str">
            <v>Vevlager</v>
          </cell>
          <cell r="K2820" t="str">
            <v>INGÅR I MOTORN</v>
          </cell>
          <cell r="L2820" t="str">
            <v>Ingår i motorn</v>
          </cell>
        </row>
        <row r="2821">
          <cell r="B2821" t="str">
            <v>YEC7695131Vevparti</v>
          </cell>
          <cell r="C2821" t="str">
            <v>YEC7695131</v>
          </cell>
          <cell r="D2821" t="str">
            <v>2020-2021</v>
          </cell>
          <cell r="E2821">
            <v>14</v>
          </cell>
          <cell r="F2821" t="str">
            <v>0140</v>
          </cell>
          <cell r="G2821" t="str">
            <v>E002</v>
          </cell>
          <cell r="H2821" t="str">
            <v>Front Chainwheel</v>
          </cell>
          <cell r="I2821" t="str">
            <v>Vevparti</v>
          </cell>
          <cell r="J2821" t="str">
            <v>included inspider</v>
          </cell>
          <cell r="K2821" t="str">
            <v>C8705194-10</v>
          </cell>
          <cell r="L2821" t="str">
            <v>C8705194-10</v>
          </cell>
        </row>
        <row r="2822">
          <cell r="B2822" t="str">
            <v>YEC7695131Kedjeskydd</v>
          </cell>
          <cell r="C2822" t="str">
            <v>YEC7695131</v>
          </cell>
          <cell r="D2822" t="str">
            <v>2020-2021</v>
          </cell>
          <cell r="E2822">
            <v>15</v>
          </cell>
          <cell r="F2822" t="str">
            <v>0150</v>
          </cell>
          <cell r="G2822" t="str">
            <v>H001</v>
          </cell>
          <cell r="H2822" t="str">
            <v>Chain guard</v>
          </cell>
          <cell r="I2822" t="str">
            <v>Kedjeskydd</v>
          </cell>
          <cell r="K2822" t="str">
            <v>EMPTY</v>
          </cell>
          <cell r="L2822" t="e">
            <v>#N/A</v>
          </cell>
        </row>
        <row r="2823">
          <cell r="B2823" t="str">
            <v>YEC7695131Kedjeskyddsfäste</v>
          </cell>
          <cell r="C2823" t="str">
            <v>YEC7695131</v>
          </cell>
          <cell r="D2823" t="str">
            <v>2020-2021</v>
          </cell>
          <cell r="E2823">
            <v>16</v>
          </cell>
          <cell r="F2823" t="str">
            <v>0160</v>
          </cell>
          <cell r="G2823" t="str">
            <v>H002</v>
          </cell>
          <cell r="H2823" t="str">
            <v>Chain guard bracket</v>
          </cell>
          <cell r="I2823" t="str">
            <v>Kedjeskyddsfäste</v>
          </cell>
          <cell r="K2823" t="str">
            <v>EMPTY</v>
          </cell>
          <cell r="L2823" t="e">
            <v>#N/A</v>
          </cell>
        </row>
        <row r="2824">
          <cell r="B2824" t="str">
            <v>YEC7695131Framväxel</v>
          </cell>
          <cell r="C2824" t="str">
            <v>YEC7695131</v>
          </cell>
          <cell r="D2824" t="str">
            <v>2020-2021</v>
          </cell>
          <cell r="E2824">
            <v>17</v>
          </cell>
          <cell r="F2824" t="str">
            <v>0170</v>
          </cell>
          <cell r="G2824" t="str">
            <v>D003</v>
          </cell>
          <cell r="H2824" t="str">
            <v>Front Derailleur</v>
          </cell>
          <cell r="I2824" t="str">
            <v>Framväxel</v>
          </cell>
          <cell r="J2824" t="str">
            <v>w/o</v>
          </cell>
          <cell r="K2824" t="str">
            <v>EMPTY</v>
          </cell>
          <cell r="L2824" t="e">
            <v>#N/A</v>
          </cell>
        </row>
        <row r="2825">
          <cell r="B2825" t="str">
            <v>YEC7695131Bakväxel</v>
          </cell>
          <cell r="C2825" t="str">
            <v>YEC7695131</v>
          </cell>
          <cell r="D2825" t="str">
            <v>2020-2021</v>
          </cell>
          <cell r="E2825">
            <v>18</v>
          </cell>
          <cell r="F2825" t="str">
            <v>0180</v>
          </cell>
          <cell r="G2825" t="str">
            <v>D004</v>
          </cell>
          <cell r="H2825" t="str">
            <v>Rear Derailleur</v>
          </cell>
          <cell r="I2825" t="str">
            <v>Bakväxel</v>
          </cell>
          <cell r="J2825" t="str">
            <v>ARDT4000SGSL Alivio BLACK 9-speed</v>
          </cell>
          <cell r="K2825" t="str">
            <v>ARDT4000SGSL</v>
          </cell>
          <cell r="L2825" t="str">
            <v>Kontakta SHIMANO</v>
          </cell>
        </row>
        <row r="2826">
          <cell r="B2826" t="str">
            <v>YEC7695131Kedja</v>
          </cell>
          <cell r="C2826" t="str">
            <v>YEC7695131</v>
          </cell>
          <cell r="D2826" t="str">
            <v>2020-2021</v>
          </cell>
          <cell r="E2826">
            <v>19</v>
          </cell>
          <cell r="F2826" t="str">
            <v>0190</v>
          </cell>
          <cell r="G2826" t="str">
            <v>E003</v>
          </cell>
          <cell r="H2826" t="str">
            <v xml:space="preserve">Chain </v>
          </cell>
          <cell r="I2826" t="str">
            <v>Kedja</v>
          </cell>
          <cell r="J2826" t="str">
            <v>ACNHG53C114 SHIM  CN-HG53 SUPER NARROW CHAIN FOR 9-SPEED  SPECIAL RIVET, 114 LINKS</v>
          </cell>
          <cell r="K2826" t="str">
            <v>ACNHG53C114</v>
          </cell>
          <cell r="L2826" t="str">
            <v>Kontakta SHIMANO</v>
          </cell>
        </row>
        <row r="2827">
          <cell r="B2827" t="str">
            <v>YEC7695131Kassett</v>
          </cell>
          <cell r="C2827" t="str">
            <v>YEC7695131</v>
          </cell>
          <cell r="D2827" t="str">
            <v>2020-2021</v>
          </cell>
          <cell r="E2827">
            <v>20</v>
          </cell>
          <cell r="F2827" t="str">
            <v>0200</v>
          </cell>
          <cell r="G2827" t="str">
            <v>E004</v>
          </cell>
          <cell r="H2827" t="str">
            <v>Cassette Sprocket</v>
          </cell>
          <cell r="I2827" t="str">
            <v>Kassett</v>
          </cell>
          <cell r="J2827" t="str">
            <v>ACSHG2009132 SHIM HG-200 11-32 9-DEL + C4355178 Spooke protector YF-5010</v>
          </cell>
          <cell r="K2827" t="str">
            <v>ACSHG2009132</v>
          </cell>
          <cell r="L2827" t="str">
            <v>Kontakta SHIMANO</v>
          </cell>
        </row>
        <row r="2828">
          <cell r="B2828" t="str">
            <v>YEC7695131Framhjul</v>
          </cell>
          <cell r="C2828" t="str">
            <v>YEC7695131</v>
          </cell>
          <cell r="D2828" t="str">
            <v>2020-2021</v>
          </cell>
          <cell r="E2828">
            <v>21</v>
          </cell>
          <cell r="F2828" t="str">
            <v>0210</v>
          </cell>
          <cell r="G2828" t="str">
            <v>F001</v>
          </cell>
          <cell r="H2828" t="str">
            <v>Front hub</v>
          </cell>
          <cell r="I2828" t="str">
            <v>Framhjul</v>
          </cell>
          <cell r="J2828" t="str">
            <v>C4305191 FRONT HUB, CL-1420  36H OLD:100MM AXEL:108MM  QR:133MM, FOR CENTER LOCK DISC BRAKE,   W/O ROTOR MOUNT COVER, BLACK, BULK</v>
          </cell>
          <cell r="K2828" t="str">
            <v>C4108096</v>
          </cell>
          <cell r="L2828" t="str">
            <v>C4100384</v>
          </cell>
        </row>
        <row r="2829">
          <cell r="B2829" t="str">
            <v>YEC7695131Bakhjul</v>
          </cell>
          <cell r="C2829" t="str">
            <v>YEC7695131</v>
          </cell>
          <cell r="D2829" t="str">
            <v>2020-2021</v>
          </cell>
          <cell r="E2829">
            <v>22</v>
          </cell>
          <cell r="F2829" t="str">
            <v>0220</v>
          </cell>
          <cell r="G2829" t="str">
            <v>F002</v>
          </cell>
          <cell r="H2829" t="str">
            <v>Rear hub</v>
          </cell>
          <cell r="I2829" t="str">
            <v>Bakhjul</v>
          </cell>
          <cell r="J2829" t="str">
            <v>C4405342 FREEHUB, CL-1422 36H 8/9/10-SPEED OLD:135MM AXLE:146MM      QR:170MM, FOR CENTER LOCK DISC BRAKE    W/O ROTOR MOUNT COVER, BLACK, BULK</v>
          </cell>
          <cell r="K2829" t="str">
            <v>C4208213</v>
          </cell>
          <cell r="L2829" t="str">
            <v>C4200390</v>
          </cell>
        </row>
        <row r="2830">
          <cell r="B2830" t="str">
            <v>YEC7695131Däck</v>
          </cell>
          <cell r="C2830" t="str">
            <v>YEC7695131</v>
          </cell>
          <cell r="D2830" t="str">
            <v>2020-2021</v>
          </cell>
          <cell r="E2830">
            <v>23</v>
          </cell>
          <cell r="F2830" t="str">
            <v>0230</v>
          </cell>
          <cell r="G2830" t="str">
            <v>F003</v>
          </cell>
          <cell r="H2830" t="str">
            <v>Tire</v>
          </cell>
          <cell r="I2830" t="str">
            <v>Däck</v>
          </cell>
          <cell r="J2830" t="str">
            <v>C4906454 700X37C Duramax XNR E-bike TYR PERGO E H-480 (AP: 40x40 nylon/canvas)</v>
          </cell>
          <cell r="K2830" t="str">
            <v>C4906454</v>
          </cell>
          <cell r="L2830" t="str">
            <v>C4901462</v>
          </cell>
        </row>
        <row r="2831">
          <cell r="B2831" t="str">
            <v>YEC7695131Skärmar set</v>
          </cell>
          <cell r="C2831" t="str">
            <v>YEC7695131</v>
          </cell>
          <cell r="D2831" t="str">
            <v>2020-2021</v>
          </cell>
          <cell r="E2831">
            <v>24</v>
          </cell>
          <cell r="F2831" t="str">
            <v>0240</v>
          </cell>
          <cell r="G2831" t="str">
            <v>H003</v>
          </cell>
          <cell r="H2831" t="str">
            <v xml:space="preserve">Mudguard front   </v>
          </cell>
          <cell r="I2831" t="str">
            <v>Skärmar set</v>
          </cell>
          <cell r="J2831" t="str">
            <v>C8256188-BK FRONT SKS black 670mm</v>
          </cell>
          <cell r="K2831" t="str">
            <v>C8256188-BK</v>
          </cell>
          <cell r="L2831" t="str">
            <v>C8256125-BK / C8255845-BK</v>
          </cell>
        </row>
        <row r="2832">
          <cell r="B2832" t="str">
            <v>YEC7695131Pakethållare</v>
          </cell>
          <cell r="C2832" t="str">
            <v>YEC7695131</v>
          </cell>
          <cell r="D2832" t="str">
            <v>2020-2021</v>
          </cell>
          <cell r="E2832">
            <v>25</v>
          </cell>
          <cell r="F2832" t="str">
            <v>0250</v>
          </cell>
          <cell r="G2832" t="str">
            <v>H004</v>
          </cell>
          <cell r="H2832" t="str">
            <v>Carrier</v>
          </cell>
          <cell r="I2832" t="str">
            <v>Pakethållare</v>
          </cell>
          <cell r="J2832" t="str">
            <v xml:space="preserve">C8205747-BK Sport adj black w/bag support AVS </v>
          </cell>
          <cell r="K2832" t="str">
            <v>C8205747-BK</v>
          </cell>
          <cell r="L2832" t="str">
            <v>C8200052</v>
          </cell>
        </row>
        <row r="2833">
          <cell r="B2833" t="str">
            <v>YEC7695131Sadel</v>
          </cell>
          <cell r="C2833" t="str">
            <v>YEC7695131</v>
          </cell>
          <cell r="D2833" t="str">
            <v>2020-2021</v>
          </cell>
          <cell r="E2833">
            <v>26</v>
          </cell>
          <cell r="F2833" t="str">
            <v>0260</v>
          </cell>
          <cell r="G2833" t="str">
            <v>G001</v>
          </cell>
          <cell r="H2833" t="str">
            <v>Saddle</v>
          </cell>
          <cell r="I2833" t="str">
            <v>Sadel</v>
          </cell>
          <cell r="J2833" t="str">
            <v>C7106125 TEC ACTIVIUS, GENT 2062 HRM PU MATT,NYLON BASE , BLACK STEEL RAIL W SCALE + CHECKERED RUBBER ON RAIL</v>
          </cell>
          <cell r="K2833" t="str">
            <v>C7106125</v>
          </cell>
          <cell r="L2833" t="str">
            <v>C7100525</v>
          </cell>
        </row>
        <row r="2834">
          <cell r="B2834" t="str">
            <v>YEC7695131Sadelstolpe</v>
          </cell>
          <cell r="C2834" t="str">
            <v>YEC7695131</v>
          </cell>
          <cell r="D2834" t="str">
            <v>2020-2021</v>
          </cell>
          <cell r="E2834">
            <v>27</v>
          </cell>
          <cell r="F2834" t="str">
            <v>0270</v>
          </cell>
          <cell r="G2834" t="str">
            <v>G002</v>
          </cell>
          <cell r="H2834" t="str">
            <v>Seatpost</v>
          </cell>
          <cell r="I2834" t="str">
            <v>Sadelstolpe</v>
          </cell>
          <cell r="J2834" t="str">
            <v>C7205559 SP-620 27,2x350MM ALLOY ANODIZED BLACK w OBVIOUS LOGO</v>
          </cell>
          <cell r="K2834" t="str">
            <v>C7205559</v>
          </cell>
          <cell r="L2834" t="str">
            <v>C7200327-272</v>
          </cell>
        </row>
        <row r="2835">
          <cell r="B2835" t="str">
            <v>YEC7695131Sadelrörsklämma</v>
          </cell>
          <cell r="C2835" t="str">
            <v>YEC7695131</v>
          </cell>
          <cell r="D2835" t="str">
            <v>2020-2021</v>
          </cell>
          <cell r="E2835">
            <v>28</v>
          </cell>
          <cell r="F2835" t="str">
            <v>0280</v>
          </cell>
          <cell r="G2835" t="str">
            <v>G003</v>
          </cell>
          <cell r="H2835" t="str">
            <v>Seat Clamp</v>
          </cell>
          <cell r="I2835" t="str">
            <v>Sadelrörsklämma</v>
          </cell>
          <cell r="J2835" t="str">
            <v>C7305002 L/C 31.8 MX27 shiny black</v>
          </cell>
          <cell r="K2835" t="str">
            <v>C7305002</v>
          </cell>
          <cell r="L2835" t="str">
            <v>C7300027-318</v>
          </cell>
        </row>
        <row r="2836">
          <cell r="B2836" t="str">
            <v>YEC7695131Framlampa</v>
          </cell>
          <cell r="C2836" t="str">
            <v>YEC7695131</v>
          </cell>
          <cell r="D2836" t="str">
            <v>2020-2021</v>
          </cell>
          <cell r="E2836">
            <v>29</v>
          </cell>
          <cell r="F2836" t="str">
            <v>0290</v>
          </cell>
          <cell r="G2836" t="str">
            <v>H005</v>
          </cell>
          <cell r="H2836" t="str">
            <v>Front light</v>
          </cell>
          <cell r="I2836" t="str">
            <v>Framlampa</v>
          </cell>
          <cell r="J2836" t="str">
            <v xml:space="preserve">C8015301 FL-14 MR4 LED headlamp 6V, w bracket, 650mm cable with conector for Bafang , 3mm cable  </v>
          </cell>
          <cell r="K2836" t="str">
            <v>C8015301</v>
          </cell>
          <cell r="L2836" t="str">
            <v>C8015301</v>
          </cell>
        </row>
        <row r="2837">
          <cell r="B2837" t="str">
            <v>YEC7695131Baklampa</v>
          </cell>
          <cell r="C2837" t="str">
            <v>YEC7695131</v>
          </cell>
          <cell r="D2837" t="str">
            <v>2020-2021</v>
          </cell>
          <cell r="E2837">
            <v>30</v>
          </cell>
          <cell r="F2837" t="str">
            <v>0300</v>
          </cell>
          <cell r="G2837" t="str">
            <v>H006</v>
          </cell>
          <cell r="H2837" t="str">
            <v>Light, Rear</v>
          </cell>
          <cell r="I2837" t="str">
            <v>Baklampa</v>
          </cell>
          <cell r="J2837" t="str">
            <v xml:space="preserve">C8015183 Buchel E-Bike 6V cc50 (EVI approved) </v>
          </cell>
          <cell r="K2837" t="str">
            <v>C8015183</v>
          </cell>
          <cell r="L2837" t="str">
            <v>C8015183</v>
          </cell>
        </row>
        <row r="2838">
          <cell r="B2838" t="str">
            <v>YEC7695131Låssats</v>
          </cell>
          <cell r="C2838" t="str">
            <v>YEC7695131</v>
          </cell>
          <cell r="D2838" t="str">
            <v>2020-2021</v>
          </cell>
          <cell r="E2838">
            <v>31</v>
          </cell>
          <cell r="F2838" t="str">
            <v>0310</v>
          </cell>
          <cell r="G2838" t="str">
            <v>H007</v>
          </cell>
          <cell r="H2838" t="str">
            <v>Lock</v>
          </cell>
          <cell r="I2838" t="str">
            <v>Låssats</v>
          </cell>
          <cell r="J2838" t="str">
            <v>C8405077 AXA SOLID PLUS XL BLACK, compatible with DT12 removable key</v>
          </cell>
          <cell r="K2838" t="str">
            <v>C8405077</v>
          </cell>
          <cell r="L2838" t="str">
            <v>C8405125</v>
          </cell>
        </row>
        <row r="2839">
          <cell r="B2839" t="str">
            <v>YEC7695131Stöd</v>
          </cell>
          <cell r="C2839" t="str">
            <v>YEC7695131</v>
          </cell>
          <cell r="D2839" t="str">
            <v>2020-2021</v>
          </cell>
          <cell r="E2839">
            <v>32</v>
          </cell>
          <cell r="F2839" t="str">
            <v>0320</v>
          </cell>
          <cell r="G2839" t="str">
            <v>H008</v>
          </cell>
          <cell r="H2839" t="str">
            <v>Kick stand</v>
          </cell>
          <cell r="I2839" t="str">
            <v>Stöd</v>
          </cell>
          <cell r="J2839" t="str">
            <v xml:space="preserve">C8105214 Atran Stylo adjustable all black </v>
          </cell>
          <cell r="K2839" t="str">
            <v>C8105214</v>
          </cell>
          <cell r="L2839" t="str">
            <v>C8100036</v>
          </cell>
        </row>
        <row r="2840">
          <cell r="B2840" t="str">
            <v>YEC7695131Korg</v>
          </cell>
          <cell r="C2840" t="str">
            <v>YEC7695131</v>
          </cell>
          <cell r="D2840" t="str">
            <v>2020-2021</v>
          </cell>
          <cell r="E2840">
            <v>33</v>
          </cell>
          <cell r="F2840" t="str">
            <v>0330</v>
          </cell>
          <cell r="G2840" t="str">
            <v>H009</v>
          </cell>
          <cell r="H2840" t="str">
            <v>Basket / Fr carrier</v>
          </cell>
          <cell r="I2840" t="str">
            <v>Korg</v>
          </cell>
          <cell r="K2840" t="str">
            <v>EMPTY</v>
          </cell>
          <cell r="L2840" t="e">
            <v>#N/A</v>
          </cell>
        </row>
        <row r="2841">
          <cell r="B2841" t="str">
            <v>YEC7695131Pedaler</v>
          </cell>
          <cell r="C2841" t="str">
            <v>YEC7695131</v>
          </cell>
          <cell r="D2841" t="str">
            <v>2020-2021</v>
          </cell>
          <cell r="E2841">
            <v>34</v>
          </cell>
          <cell r="F2841" t="str">
            <v>0340</v>
          </cell>
          <cell r="G2841" t="str">
            <v>E005</v>
          </cell>
          <cell r="H2841" t="str">
            <v xml:space="preserve">Pedal </v>
          </cell>
          <cell r="I2841" t="str">
            <v>Pedaler</v>
          </cell>
          <cell r="J2841" t="str">
            <v>C3505222 PDS PLbk SD  916 VP-821</v>
          </cell>
          <cell r="K2841" t="str">
            <v>C3505222</v>
          </cell>
          <cell r="L2841" t="str">
            <v>C3500059</v>
          </cell>
        </row>
        <row r="2842">
          <cell r="B2842" t="str">
            <v>YEC7695131Motor</v>
          </cell>
          <cell r="C2842" t="str">
            <v>YEC7695131</v>
          </cell>
          <cell r="D2842" t="str">
            <v>2020-2021</v>
          </cell>
          <cell r="E2842">
            <v>35</v>
          </cell>
          <cell r="F2842" t="str">
            <v>0350</v>
          </cell>
          <cell r="G2842" t="str">
            <v>J001</v>
          </cell>
          <cell r="H2842" t="str">
            <v>DRIVE UNIT:</v>
          </cell>
          <cell r="I2842" t="str">
            <v>Motor</v>
          </cell>
          <cell r="J2842" t="str">
            <v xml:space="preserve">C8705194-01FWC DU C80 Freewheel f/28" CanBus incl. Fixing bolts </v>
          </cell>
          <cell r="K2842" t="str">
            <v>C8705194-01FWC</v>
          </cell>
          <cell r="L2842" t="str">
            <v>C8705194-01FWC</v>
          </cell>
        </row>
        <row r="2843">
          <cell r="B2843" t="str">
            <v>YEC7695131Display</v>
          </cell>
          <cell r="C2843" t="str">
            <v>YEC7695131</v>
          </cell>
          <cell r="D2843" t="str">
            <v>2020-2021</v>
          </cell>
          <cell r="E2843">
            <v>36</v>
          </cell>
          <cell r="F2843" t="str">
            <v>0360</v>
          </cell>
          <cell r="G2843" t="str">
            <v>J004</v>
          </cell>
          <cell r="H2843" t="str">
            <v>DISPLAY:</v>
          </cell>
          <cell r="I2843" t="str">
            <v>Display</v>
          </cell>
          <cell r="J2843" t="str">
            <v>C8705194-18C Display small LCD all EGOING CanBus for ANANDA (plugnplay) 850mm City</v>
          </cell>
          <cell r="K2843" t="str">
            <v>C8705194-18C</v>
          </cell>
          <cell r="L2843" t="str">
            <v>C8705194-18C</v>
          </cell>
        </row>
        <row r="2844">
          <cell r="B2844" t="str">
            <v>YEC7695131EB-Bus kabel</v>
          </cell>
          <cell r="C2844" t="str">
            <v>YEC7695131</v>
          </cell>
          <cell r="D2844" t="str">
            <v>2020-2021</v>
          </cell>
          <cell r="E2844">
            <v>37</v>
          </cell>
          <cell r="F2844" t="str">
            <v>0370</v>
          </cell>
          <cell r="G2844" t="str">
            <v>J005</v>
          </cell>
          <cell r="H2844" t="str">
            <v>EB-BUS CABLE:</v>
          </cell>
          <cell r="I2844" t="str">
            <v>EB-Bus kabel</v>
          </cell>
          <cell r="J2844" t="str">
            <v>C8705194-03C  EB-Bus cable C80 CanBus 1130mm</v>
          </cell>
          <cell r="K2844" t="str">
            <v>C8705194-03C</v>
          </cell>
          <cell r="L2844" t="str">
            <v>C8705194-03C</v>
          </cell>
        </row>
        <row r="2845">
          <cell r="B2845" t="str">
            <v>YEC7695131Motorkabel</v>
          </cell>
          <cell r="C2845" t="str">
            <v>YEC7695131</v>
          </cell>
          <cell r="D2845" t="str">
            <v>2020-2021</v>
          </cell>
          <cell r="E2845">
            <v>38</v>
          </cell>
          <cell r="F2845" t="str">
            <v>0380</v>
          </cell>
          <cell r="G2845" t="str">
            <v>J006</v>
          </cell>
          <cell r="H2845" t="str">
            <v>POWER CABLE:</v>
          </cell>
          <cell r="I2845" t="str">
            <v>Motorkabel</v>
          </cell>
          <cell r="J2845" t="str">
            <v>W/O (inluded into the battary slider)</v>
          </cell>
          <cell r="K2845" t="str">
            <v>C8705194-19</v>
          </cell>
          <cell r="L2845" t="str">
            <v>C8705194-19</v>
          </cell>
        </row>
        <row r="2846">
          <cell r="B2846" t="str">
            <v>YEC7695131Kabel framlampa</v>
          </cell>
          <cell r="C2846" t="str">
            <v>YEC7695131</v>
          </cell>
          <cell r="D2846" t="str">
            <v>2020-2021</v>
          </cell>
          <cell r="E2846">
            <v>39</v>
          </cell>
          <cell r="F2846" t="str">
            <v>0390</v>
          </cell>
          <cell r="G2846" t="str">
            <v>J007</v>
          </cell>
          <cell r="H2846" t="str">
            <v>F. LIGHT CABLE:</v>
          </cell>
          <cell r="I2846" t="str">
            <v>Kabel framlampa</v>
          </cell>
          <cell r="J2846" t="str">
            <v>Included in EB-BUS cable</v>
          </cell>
          <cell r="K2846" t="str">
            <v>Ingår i EB-buskabeln</v>
          </cell>
          <cell r="L2846" t="str">
            <v>Ingår i EB-buskabeln</v>
          </cell>
        </row>
        <row r="2847">
          <cell r="B2847" t="str">
            <v>YEC7695131Kabel baklampa</v>
          </cell>
          <cell r="C2847" t="str">
            <v>YEC7695131</v>
          </cell>
          <cell r="D2847" t="str">
            <v>2020-2021</v>
          </cell>
          <cell r="E2847">
            <v>40</v>
          </cell>
          <cell r="F2847" t="str">
            <v>0400</v>
          </cell>
          <cell r="G2847" t="str">
            <v>J008</v>
          </cell>
          <cell r="H2847" t="str">
            <v>R. LIGHT CABLE:</v>
          </cell>
          <cell r="I2847" t="str">
            <v>Kabel baklampa</v>
          </cell>
          <cell r="J2847" t="str">
            <v>C8705194-21 lightcable prestrippded/female 1200mm</v>
          </cell>
          <cell r="K2847" t="str">
            <v>C8705194-21</v>
          </cell>
          <cell r="L2847" t="str">
            <v>BSP?</v>
          </cell>
        </row>
        <row r="2848">
          <cell r="B2848" t="str">
            <v>YEC7695131Hastighetssensor</v>
          </cell>
          <cell r="C2848" t="str">
            <v>YEC7695131</v>
          </cell>
          <cell r="D2848" t="str">
            <v>2020-2021</v>
          </cell>
          <cell r="E2848">
            <v>41</v>
          </cell>
          <cell r="F2848" t="str">
            <v>0410</v>
          </cell>
          <cell r="G2848" t="str">
            <v>J009</v>
          </cell>
          <cell r="H2848" t="str">
            <v>SPEED SENSOR:</v>
          </cell>
          <cell r="I2848" t="str">
            <v>Hastighetssensor</v>
          </cell>
          <cell r="J2848" t="str">
            <v>C8705194-04C Speed Sensor C80 CanBus 200mm</v>
          </cell>
          <cell r="K2848" t="str">
            <v>C8705194-04C</v>
          </cell>
          <cell r="L2848" t="str">
            <v>C8705194-04C</v>
          </cell>
        </row>
        <row r="2849">
          <cell r="B2849" t="str">
            <v>YEC7695131Batteri</v>
          </cell>
          <cell r="C2849" t="str">
            <v>YEC7695131</v>
          </cell>
          <cell r="D2849" t="str">
            <v>2020-2021</v>
          </cell>
          <cell r="E2849">
            <v>42</v>
          </cell>
          <cell r="F2849" t="str">
            <v>0420</v>
          </cell>
          <cell r="G2849" t="str">
            <v>J002</v>
          </cell>
          <cell r="H2849" t="str">
            <v>BATTERY:</v>
          </cell>
          <cell r="I2849" t="str">
            <v>Batteri</v>
          </cell>
          <cell r="J2849" t="str">
            <v>C8705102-1-11C DT12 11,6Ah (CANBUS)</v>
          </cell>
          <cell r="K2849" t="str">
            <v>C8705102-1-11C</v>
          </cell>
          <cell r="L2849" t="str">
            <v>C8705102-1-11C</v>
          </cell>
        </row>
        <row r="2850">
          <cell r="B2850" t="str">
            <v>YEC7695131Batterihållare</v>
          </cell>
          <cell r="C2850" t="str">
            <v>YEC7695131</v>
          </cell>
          <cell r="D2850" t="str">
            <v>2020-2021</v>
          </cell>
          <cell r="E2850">
            <v>43</v>
          </cell>
          <cell r="F2850" t="str">
            <v>0430</v>
          </cell>
          <cell r="G2850" t="str">
            <v>J003</v>
          </cell>
          <cell r="H2850" t="str">
            <v>BATTERY HOLDER/Slider</v>
          </cell>
          <cell r="I2850" t="str">
            <v>Batterihållare</v>
          </cell>
          <cell r="J2850" t="str">
            <v>C8705194-19 NEW DT12 400mm motorcable for Ananda C80</v>
          </cell>
          <cell r="K2850" t="str">
            <v>C8705194-19</v>
          </cell>
          <cell r="L2850" t="str">
            <v>C8705194-19</v>
          </cell>
        </row>
        <row r="2851">
          <cell r="B2851" t="str">
            <v>YEC7695131Batteriladdare</v>
          </cell>
          <cell r="C2851" t="str">
            <v>YEC7695131</v>
          </cell>
          <cell r="D2851" t="str">
            <v>2020-2021</v>
          </cell>
          <cell r="E2851">
            <v>44</v>
          </cell>
          <cell r="F2851" t="str">
            <v>0440</v>
          </cell>
          <cell r="G2851" t="str">
            <v>J010</v>
          </cell>
          <cell r="H2851" t="str">
            <v>CHARGER:</v>
          </cell>
          <cell r="I2851" t="str">
            <v>Batteriladdare</v>
          </cell>
          <cell r="J2851" t="str">
            <v xml:space="preserve">C8705086-02C T-Shape CanBus charger for DT12/Shimano </v>
          </cell>
          <cell r="K2851" t="str">
            <v>C8705086-02C</v>
          </cell>
          <cell r="L2851" t="str">
            <v>C8705086-02C</v>
          </cell>
        </row>
        <row r="2852">
          <cell r="B2852" t="str">
            <v>YEC7695131Kontrollbox</v>
          </cell>
          <cell r="C2852" t="str">
            <v>YEC7695131</v>
          </cell>
          <cell r="D2852" t="str">
            <v>2020-2021</v>
          </cell>
          <cell r="E2852">
            <v>45</v>
          </cell>
          <cell r="F2852" t="str">
            <v>0450</v>
          </cell>
          <cell r="G2852" t="str">
            <v>J011</v>
          </cell>
          <cell r="H2852" t="str">
            <v>Controller</v>
          </cell>
          <cell r="I2852" t="str">
            <v>Kontrollbox</v>
          </cell>
          <cell r="J2852" t="str">
            <v>included into the motor</v>
          </cell>
          <cell r="K2852" t="str">
            <v>INGÅR I MOTORN</v>
          </cell>
          <cell r="L2852" t="str">
            <v>Ingår i motorn</v>
          </cell>
        </row>
        <row r="2853">
          <cell r="B2853" t="str">
            <v>YEC7695131Växelöra</v>
          </cell>
          <cell r="C2853" t="str">
            <v>YEC7695131</v>
          </cell>
          <cell r="D2853" t="str">
            <v>2020-2021</v>
          </cell>
          <cell r="E2853">
            <v>46</v>
          </cell>
          <cell r="F2853" t="str">
            <v>0460</v>
          </cell>
          <cell r="G2853" t="str">
            <v>D005</v>
          </cell>
          <cell r="H2853" t="str">
            <v>Gear hanger</v>
          </cell>
          <cell r="I2853" t="str">
            <v>Växelöra</v>
          </cell>
          <cell r="K2853" t="str">
            <v>C1350087</v>
          </cell>
          <cell r="L2853" t="str">
            <v>C1350087</v>
          </cell>
        </row>
        <row r="2854">
          <cell r="B2854" t="str">
            <v>YEC7695531RAM</v>
          </cell>
          <cell r="C2854" t="str">
            <v>YEC7695531</v>
          </cell>
          <cell r="D2854" t="str">
            <v>2020-2021</v>
          </cell>
          <cell r="E2854">
            <v>1</v>
          </cell>
          <cell r="F2854" t="str">
            <v>0010</v>
          </cell>
          <cell r="G2854" t="str">
            <v>A001</v>
          </cell>
          <cell r="H2854" t="str">
            <v>PAINTED FRAME</v>
          </cell>
          <cell r="I2854" t="str">
            <v>RAM</v>
          </cell>
          <cell r="K2854" t="str">
            <v>FRAME</v>
          </cell>
          <cell r="L2854" t="e">
            <v>#N/A</v>
          </cell>
        </row>
        <row r="2855">
          <cell r="B2855" t="str">
            <v>YEC7695531Framgaffel</v>
          </cell>
          <cell r="C2855" t="str">
            <v>YEC7695531</v>
          </cell>
          <cell r="D2855" t="str">
            <v>2020-2021</v>
          </cell>
          <cell r="E2855">
            <v>2</v>
          </cell>
          <cell r="F2855" t="str">
            <v>0020</v>
          </cell>
          <cell r="G2855" t="str">
            <v>A002</v>
          </cell>
          <cell r="H2855" t="str">
            <v>PAINTED FORK</v>
          </cell>
          <cell r="I2855" t="str">
            <v>Framgaffel</v>
          </cell>
          <cell r="J2855" t="str">
            <v>C1605470-270, 28" INTEGRATED CROWN ST/ST DISC A-HEAD</v>
          </cell>
          <cell r="K2855" t="str">
            <v>C1605470-270</v>
          </cell>
          <cell r="L2855" t="e">
            <v>#N/A</v>
          </cell>
        </row>
        <row r="2856">
          <cell r="B2856" t="str">
            <v>YEC7695531Styrlager</v>
          </cell>
          <cell r="C2856" t="str">
            <v>YEC7695531</v>
          </cell>
          <cell r="D2856" t="str">
            <v>2020-2021</v>
          </cell>
          <cell r="E2856">
            <v>3</v>
          </cell>
          <cell r="F2856" t="str">
            <v>0030</v>
          </cell>
          <cell r="G2856" t="str">
            <v>B001</v>
          </cell>
          <cell r="H2856" t="str">
            <v>Head Set</v>
          </cell>
          <cell r="I2856" t="str">
            <v>Styrlager</v>
          </cell>
          <cell r="J2856" t="str">
            <v xml:space="preserve">C2105069 HST STbk 1"18 iA 9 44  TH-N10P w/o cap, + C2105280 Black w Crescent 1894 graphic </v>
          </cell>
          <cell r="K2856" t="str">
            <v>C2105069</v>
          </cell>
          <cell r="L2856" t="str">
            <v>C2100160</v>
          </cell>
        </row>
        <row r="2857">
          <cell r="B2857" t="str">
            <v xml:space="preserve">YEC7695531Styrstam </v>
          </cell>
          <cell r="C2857" t="str">
            <v>YEC7695531</v>
          </cell>
          <cell r="D2857" t="str">
            <v>2020-2021</v>
          </cell>
          <cell r="E2857">
            <v>4</v>
          </cell>
          <cell r="F2857" t="str">
            <v>0040</v>
          </cell>
          <cell r="G2857" t="str">
            <v>B002</v>
          </cell>
          <cell r="H2857" t="str">
            <v>Handlebar Stem</v>
          </cell>
          <cell r="I2857" t="str">
            <v xml:space="preserve">Styrstam </v>
          </cell>
          <cell r="J2857" t="str">
            <v>C2205509-105 AS-601 31,8 Melt forged 4 bolt, 7*,  w/TEC LOGO EXT: 105MM</v>
          </cell>
          <cell r="K2857" t="str">
            <v>C2205509-105</v>
          </cell>
          <cell r="L2857" t="str">
            <v>C2200152-110</v>
          </cell>
        </row>
        <row r="2858">
          <cell r="B2858" t="str">
            <v>YEC7695531Styre</v>
          </cell>
          <cell r="C2858" t="str">
            <v>YEC7695531</v>
          </cell>
          <cell r="D2858" t="str">
            <v>2020-2021</v>
          </cell>
          <cell r="E2858">
            <v>5</v>
          </cell>
          <cell r="F2858" t="str">
            <v>0050</v>
          </cell>
          <cell r="G2858" t="str">
            <v>B003</v>
          </cell>
          <cell r="H2858" t="str">
            <v>Handelbar</v>
          </cell>
          <cell r="I2858" t="str">
            <v>Styre</v>
          </cell>
          <cell r="J2858" t="str">
            <v>C2305990 HB-RB11 Rise bar 15mm Shiny anodized Black 6061 PG, TEC LOGO 640mm</v>
          </cell>
          <cell r="K2858" t="str">
            <v>C2305990</v>
          </cell>
          <cell r="L2858" t="str">
            <v>C2300249</v>
          </cell>
        </row>
        <row r="2859">
          <cell r="B2859" t="str">
            <v>YEC7695531Bromsgrepp H</v>
          </cell>
          <cell r="C2859" t="str">
            <v>YEC7695531</v>
          </cell>
          <cell r="D2859" t="str">
            <v>2020-2021</v>
          </cell>
          <cell r="E2859">
            <v>6</v>
          </cell>
          <cell r="F2859" t="str">
            <v>0060</v>
          </cell>
          <cell r="G2859" t="str">
            <v>C002</v>
          </cell>
          <cell r="H2859" t="str">
            <v>Brake Lever R</v>
          </cell>
          <cell r="I2859" t="str">
            <v>Bromsgrepp H</v>
          </cell>
          <cell r="K2859" t="str">
            <v>Shimano</v>
          </cell>
          <cell r="L2859" t="str">
            <v>Kontakta SHIMANO</v>
          </cell>
        </row>
        <row r="2860">
          <cell r="B2860" t="str">
            <v>YEC7695531Bromsgrepp V</v>
          </cell>
          <cell r="C2860" t="str">
            <v>YEC7695531</v>
          </cell>
          <cell r="D2860" t="str">
            <v>2020-2021</v>
          </cell>
          <cell r="E2860">
            <v>7</v>
          </cell>
          <cell r="F2860" t="str">
            <v>0070</v>
          </cell>
          <cell r="G2860" t="str">
            <v>C001</v>
          </cell>
          <cell r="H2860" t="str">
            <v>Brake Lever L</v>
          </cell>
          <cell r="I2860" t="str">
            <v>Bromsgrepp V</v>
          </cell>
          <cell r="K2860" t="str">
            <v>Shimano</v>
          </cell>
          <cell r="L2860" t="str">
            <v>Kontakta SHIMANO</v>
          </cell>
        </row>
        <row r="2861">
          <cell r="B2861" t="str">
            <v>YEC7695531Växelreglage H</v>
          </cell>
          <cell r="C2861" t="str">
            <v>YEC7695531</v>
          </cell>
          <cell r="D2861" t="str">
            <v>2020-2021</v>
          </cell>
          <cell r="E2861">
            <v>8</v>
          </cell>
          <cell r="F2861" t="str">
            <v>0080</v>
          </cell>
          <cell r="G2861" t="str">
            <v>D002</v>
          </cell>
          <cell r="H2861" t="str">
            <v>Shift Lever R</v>
          </cell>
          <cell r="I2861" t="str">
            <v>Växelreglage H</v>
          </cell>
          <cell r="J2861" t="str">
            <v>ASLM3000RAT, SHIFT LEVER, SL-M3000-R, ACERA,  RIGHT, 9-SPEED, RAPIDFIRE PLUS, 2050MM  STAINLESS INNER,W/ OPTICAL GEAR DISPLAY</v>
          </cell>
          <cell r="K2861" t="str">
            <v>ASLM3000RAT</v>
          </cell>
          <cell r="L2861" t="str">
            <v>Kontakta SHIMANO</v>
          </cell>
        </row>
        <row r="2862">
          <cell r="B2862" t="str">
            <v>YEC7695531Växelreglage V</v>
          </cell>
          <cell r="C2862" t="str">
            <v>YEC7695531</v>
          </cell>
          <cell r="D2862" t="str">
            <v>2020-2021</v>
          </cell>
          <cell r="E2862">
            <v>9</v>
          </cell>
          <cell r="F2862" t="str">
            <v>0090</v>
          </cell>
          <cell r="G2862" t="str">
            <v>D001</v>
          </cell>
          <cell r="H2862" t="str">
            <v>Shift Lever L</v>
          </cell>
          <cell r="I2862" t="str">
            <v>Växelreglage V</v>
          </cell>
          <cell r="L2862" t="e">
            <v>#N/A</v>
          </cell>
        </row>
        <row r="2863">
          <cell r="B2863" t="str">
            <v>YEC7695531Handtag par</v>
          </cell>
          <cell r="C2863" t="str">
            <v>YEC7695531</v>
          </cell>
          <cell r="D2863" t="str">
            <v>2020-2021</v>
          </cell>
          <cell r="E2863">
            <v>10</v>
          </cell>
          <cell r="F2863" t="str">
            <v>0100</v>
          </cell>
          <cell r="G2863" t="str">
            <v>B004</v>
          </cell>
          <cell r="H2863" t="str">
            <v>Grip R</v>
          </cell>
          <cell r="I2863" t="str">
            <v>Handtag par</v>
          </cell>
          <cell r="J2863" t="str">
            <v>C2505504 TEC VLG-1600D2 130MM BLACK/GREY</v>
          </cell>
          <cell r="K2863" t="str">
            <v>C2505504</v>
          </cell>
          <cell r="L2863" t="str">
            <v>C2500188</v>
          </cell>
        </row>
        <row r="2864">
          <cell r="B2864" t="str">
            <v>YEC7695531Frambroms</v>
          </cell>
          <cell r="C2864" t="str">
            <v>YEC7695531</v>
          </cell>
          <cell r="D2864" t="str">
            <v>2020-2021</v>
          </cell>
          <cell r="E2864">
            <v>11</v>
          </cell>
          <cell r="F2864" t="str">
            <v>0110</v>
          </cell>
          <cell r="G2864" t="str">
            <v>C003</v>
          </cell>
          <cell r="H2864" t="str">
            <v xml:space="preserve">Brake front </v>
          </cell>
          <cell r="I2864" t="str">
            <v>Frambroms</v>
          </cell>
          <cell r="J2864" t="str">
            <v>AMT201KLFPRX070 DISC BRAKE ASSEMBLED SET, BL-MT201(L), BR-MT200(F), BLACK, W/O ADAPTER, RESIN PAD(W/O FIN),700MM HOSE(SM-BH59-SS BLACK), BULK, 9,02 USD</v>
          </cell>
          <cell r="K2864" t="str">
            <v>AMT201KLFPRX070</v>
          </cell>
          <cell r="L2864" t="str">
            <v>Kontakta SHIMANO</v>
          </cell>
        </row>
        <row r="2865">
          <cell r="B2865" t="str">
            <v>YEC7695531Bakbroms</v>
          </cell>
          <cell r="C2865" t="str">
            <v>YEC7695531</v>
          </cell>
          <cell r="D2865" t="str">
            <v>2020-2021</v>
          </cell>
          <cell r="E2865">
            <v>12</v>
          </cell>
          <cell r="F2865" t="str">
            <v>0120</v>
          </cell>
          <cell r="G2865" t="str">
            <v>C004</v>
          </cell>
          <cell r="H2865" t="str">
            <v>Brake rear</v>
          </cell>
          <cell r="I2865" t="str">
            <v>Bakbroms</v>
          </cell>
          <cell r="J2865" t="str">
            <v>AMT201JRRXRX145 DISC BRAKE ASSEMBLED SET/J-kit, BL-MT201(R), BR-MT200(R), BLACK, W/O ADAPTER, RESIN PAD(W/O FIN), 1450MM HOSE(SM-BH59-SS BLACK), BULK, 10,79 USD</v>
          </cell>
          <cell r="K2865" t="str">
            <v>AMT201JRRXRX145</v>
          </cell>
          <cell r="L2865" t="str">
            <v>Kontakta SHIMANO</v>
          </cell>
        </row>
        <row r="2866">
          <cell r="B2866" t="str">
            <v>YEC7695531Vevlager</v>
          </cell>
          <cell r="C2866" t="str">
            <v>YEC7695531</v>
          </cell>
          <cell r="D2866" t="str">
            <v>2020-2021</v>
          </cell>
          <cell r="E2866">
            <v>13</v>
          </cell>
          <cell r="F2866" t="str">
            <v>0130</v>
          </cell>
          <cell r="G2866" t="str">
            <v>E001</v>
          </cell>
          <cell r="H2866" t="str">
            <v xml:space="preserve">BB-set </v>
          </cell>
          <cell r="I2866" t="str">
            <v>Vevlager</v>
          </cell>
          <cell r="K2866" t="str">
            <v>INGÅR I MOTORN</v>
          </cell>
          <cell r="L2866" t="str">
            <v>Ingår i motorn</v>
          </cell>
        </row>
        <row r="2867">
          <cell r="B2867" t="str">
            <v>YEC7695531Vevparti</v>
          </cell>
          <cell r="C2867" t="str">
            <v>YEC7695531</v>
          </cell>
          <cell r="D2867" t="str">
            <v>2020-2021</v>
          </cell>
          <cell r="E2867">
            <v>14</v>
          </cell>
          <cell r="F2867" t="str">
            <v>0140</v>
          </cell>
          <cell r="G2867" t="str">
            <v>E002</v>
          </cell>
          <cell r="H2867" t="str">
            <v>Front Chainwheel</v>
          </cell>
          <cell r="I2867" t="str">
            <v>Vevparti</v>
          </cell>
          <cell r="J2867" t="str">
            <v>included inspider</v>
          </cell>
          <cell r="K2867" t="str">
            <v>C8705194-10</v>
          </cell>
          <cell r="L2867" t="str">
            <v>C8705194-10</v>
          </cell>
        </row>
        <row r="2868">
          <cell r="B2868" t="str">
            <v>YEC7695531Kedjeskydd</v>
          </cell>
          <cell r="C2868" t="str">
            <v>YEC7695531</v>
          </cell>
          <cell r="D2868" t="str">
            <v>2020-2021</v>
          </cell>
          <cell r="E2868">
            <v>15</v>
          </cell>
          <cell r="F2868" t="str">
            <v>0150</v>
          </cell>
          <cell r="G2868" t="str">
            <v>H001</v>
          </cell>
          <cell r="H2868" t="str">
            <v>Chain guard</v>
          </cell>
          <cell r="I2868" t="str">
            <v>Kedjeskydd</v>
          </cell>
          <cell r="K2868" t="str">
            <v>EMPTY</v>
          </cell>
          <cell r="L2868" t="e">
            <v>#N/A</v>
          </cell>
        </row>
        <row r="2869">
          <cell r="B2869" t="str">
            <v>YEC7695531Kedjeskyddsfäste</v>
          </cell>
          <cell r="C2869" t="str">
            <v>YEC7695531</v>
          </cell>
          <cell r="D2869" t="str">
            <v>2020-2021</v>
          </cell>
          <cell r="E2869">
            <v>16</v>
          </cell>
          <cell r="F2869" t="str">
            <v>0160</v>
          </cell>
          <cell r="G2869" t="str">
            <v>H002</v>
          </cell>
          <cell r="H2869" t="str">
            <v>Chain guard bracket</v>
          </cell>
          <cell r="I2869" t="str">
            <v>Kedjeskyddsfäste</v>
          </cell>
          <cell r="K2869" t="str">
            <v>EMPTY</v>
          </cell>
          <cell r="L2869" t="e">
            <v>#N/A</v>
          </cell>
        </row>
        <row r="2870">
          <cell r="B2870" t="str">
            <v>YEC7695531Framväxel</v>
          </cell>
          <cell r="C2870" t="str">
            <v>YEC7695531</v>
          </cell>
          <cell r="D2870" t="str">
            <v>2020-2021</v>
          </cell>
          <cell r="E2870">
            <v>17</v>
          </cell>
          <cell r="F2870" t="str">
            <v>0170</v>
          </cell>
          <cell r="G2870" t="str">
            <v>D003</v>
          </cell>
          <cell r="H2870" t="str">
            <v>Front Derailleur</v>
          </cell>
          <cell r="I2870" t="str">
            <v>Framväxel</v>
          </cell>
          <cell r="J2870" t="str">
            <v>w/o</v>
          </cell>
          <cell r="K2870" t="str">
            <v>EMPTY</v>
          </cell>
          <cell r="L2870" t="e">
            <v>#N/A</v>
          </cell>
        </row>
        <row r="2871">
          <cell r="B2871" t="str">
            <v>YEC7695531Bakväxel</v>
          </cell>
          <cell r="C2871" t="str">
            <v>YEC7695531</v>
          </cell>
          <cell r="D2871" t="str">
            <v>2020-2021</v>
          </cell>
          <cell r="E2871">
            <v>18</v>
          </cell>
          <cell r="F2871" t="str">
            <v>0180</v>
          </cell>
          <cell r="G2871" t="str">
            <v>D004</v>
          </cell>
          <cell r="H2871" t="str">
            <v>Rear Derailleur</v>
          </cell>
          <cell r="I2871" t="str">
            <v>Bakväxel</v>
          </cell>
          <cell r="J2871" t="str">
            <v>ARDT4000SGSL Alivio BLACK 9-speed</v>
          </cell>
          <cell r="K2871" t="str">
            <v>ARDT4000SGSL</v>
          </cell>
          <cell r="L2871" t="str">
            <v>Kontakta SHIMANO</v>
          </cell>
        </row>
        <row r="2872">
          <cell r="B2872" t="str">
            <v>YEC7695531Kedja</v>
          </cell>
          <cell r="C2872" t="str">
            <v>YEC7695531</v>
          </cell>
          <cell r="D2872" t="str">
            <v>2020-2021</v>
          </cell>
          <cell r="E2872">
            <v>19</v>
          </cell>
          <cell r="F2872" t="str">
            <v>0190</v>
          </cell>
          <cell r="G2872" t="str">
            <v>E003</v>
          </cell>
          <cell r="H2872" t="str">
            <v xml:space="preserve">Chain </v>
          </cell>
          <cell r="I2872" t="str">
            <v>Kedja</v>
          </cell>
          <cell r="J2872" t="str">
            <v>ACNHG53C114 SHIM  CN-HG53 SUPER NARROW CHAIN FOR 9-SPEED  SPECIAL RIVET, 114 LINKS</v>
          </cell>
          <cell r="K2872" t="str">
            <v>ACNHG53C114</v>
          </cell>
          <cell r="L2872" t="str">
            <v>Kontakta SHIMANO</v>
          </cell>
        </row>
        <row r="2873">
          <cell r="B2873" t="str">
            <v>YEC7695531Kassett</v>
          </cell>
          <cell r="C2873" t="str">
            <v>YEC7695531</v>
          </cell>
          <cell r="D2873" t="str">
            <v>2020-2021</v>
          </cell>
          <cell r="E2873">
            <v>20</v>
          </cell>
          <cell r="F2873" t="str">
            <v>0200</v>
          </cell>
          <cell r="G2873" t="str">
            <v>E004</v>
          </cell>
          <cell r="H2873" t="str">
            <v>Cassette Sprocket</v>
          </cell>
          <cell r="I2873" t="str">
            <v>Kassett</v>
          </cell>
          <cell r="J2873" t="str">
            <v>ACSHG2009132 SHIM HG-200 11-32 9-DEL + C4355178 Spooke protector YF-5010</v>
          </cell>
          <cell r="K2873" t="str">
            <v>ACSHG2009132</v>
          </cell>
          <cell r="L2873" t="str">
            <v>Kontakta SHIMANO</v>
          </cell>
        </row>
        <row r="2874">
          <cell r="B2874" t="str">
            <v>YEC7695531Framhjul</v>
          </cell>
          <cell r="C2874" t="str">
            <v>YEC7695531</v>
          </cell>
          <cell r="D2874" t="str">
            <v>2020-2021</v>
          </cell>
          <cell r="E2874">
            <v>21</v>
          </cell>
          <cell r="F2874" t="str">
            <v>0210</v>
          </cell>
          <cell r="G2874" t="str">
            <v>F001</v>
          </cell>
          <cell r="H2874" t="str">
            <v>Front hub</v>
          </cell>
          <cell r="I2874" t="str">
            <v>Framhjul</v>
          </cell>
          <cell r="J2874" t="str">
            <v>C4305191 FRONT HUB, CL-1420  36H OLD:100MM AXEL:108MM  QR:133MM, FOR CENTER LOCK DISC BRAKE,   W/O ROTOR MOUNT COVER, BLACK, BULK</v>
          </cell>
          <cell r="K2874" t="str">
            <v>C4108096</v>
          </cell>
          <cell r="L2874" t="str">
            <v>C4100384</v>
          </cell>
        </row>
        <row r="2875">
          <cell r="B2875" t="str">
            <v>YEC7695531Bakhjul</v>
          </cell>
          <cell r="C2875" t="str">
            <v>YEC7695531</v>
          </cell>
          <cell r="D2875" t="str">
            <v>2020-2021</v>
          </cell>
          <cell r="E2875">
            <v>22</v>
          </cell>
          <cell r="F2875" t="str">
            <v>0220</v>
          </cell>
          <cell r="G2875" t="str">
            <v>F002</v>
          </cell>
          <cell r="H2875" t="str">
            <v>Rear hub</v>
          </cell>
          <cell r="I2875" t="str">
            <v>Bakhjul</v>
          </cell>
          <cell r="J2875" t="str">
            <v>C4405342 FREEHUB, CL-1422 36H 8/9/10-SPEED OLD:135MM AXLE:146MM      QR:170MM, FOR CENTER LOCK DISC BRAKE    W/O ROTOR MOUNT COVER, BLACK, BULK</v>
          </cell>
          <cell r="K2875" t="str">
            <v>C4208213</v>
          </cell>
          <cell r="L2875" t="str">
            <v>C4200390</v>
          </cell>
        </row>
        <row r="2876">
          <cell r="B2876" t="str">
            <v>YEC7695531Däck</v>
          </cell>
          <cell r="C2876" t="str">
            <v>YEC7695531</v>
          </cell>
          <cell r="D2876" t="str">
            <v>2020-2021</v>
          </cell>
          <cell r="E2876">
            <v>23</v>
          </cell>
          <cell r="F2876" t="str">
            <v>0230</v>
          </cell>
          <cell r="G2876" t="str">
            <v>F003</v>
          </cell>
          <cell r="H2876" t="str">
            <v>Tire</v>
          </cell>
          <cell r="I2876" t="str">
            <v>Däck</v>
          </cell>
          <cell r="J2876" t="str">
            <v>C4906454 700X37C Duramax XNR E-bike TYR PERGO E H-480 (AP: 40x40 nylon/canvas)</v>
          </cell>
          <cell r="K2876" t="str">
            <v>C4906454</v>
          </cell>
          <cell r="L2876" t="str">
            <v>C4901462</v>
          </cell>
        </row>
        <row r="2877">
          <cell r="B2877" t="str">
            <v>YEC7695531Skärmar set</v>
          </cell>
          <cell r="C2877" t="str">
            <v>YEC7695531</v>
          </cell>
          <cell r="D2877" t="str">
            <v>2020-2021</v>
          </cell>
          <cell r="E2877">
            <v>24</v>
          </cell>
          <cell r="F2877" t="str">
            <v>0240</v>
          </cell>
          <cell r="G2877" t="str">
            <v>H003</v>
          </cell>
          <cell r="H2877" t="str">
            <v xml:space="preserve">Mudguard front   </v>
          </cell>
          <cell r="I2877" t="str">
            <v>Skärmar set</v>
          </cell>
          <cell r="J2877" t="str">
            <v>C8256188-BK FRONT SKS black 670mm</v>
          </cell>
          <cell r="K2877" t="str">
            <v>C8256188-BK</v>
          </cell>
          <cell r="L2877" t="str">
            <v>C8256125-BK / C8255845-BK</v>
          </cell>
        </row>
        <row r="2878">
          <cell r="B2878" t="str">
            <v>YEC7695531Pakethållare</v>
          </cell>
          <cell r="C2878" t="str">
            <v>YEC7695531</v>
          </cell>
          <cell r="D2878" t="str">
            <v>2020-2021</v>
          </cell>
          <cell r="E2878">
            <v>25</v>
          </cell>
          <cell r="F2878" t="str">
            <v>0250</v>
          </cell>
          <cell r="G2878" t="str">
            <v>H004</v>
          </cell>
          <cell r="H2878" t="str">
            <v>Carrier</v>
          </cell>
          <cell r="I2878" t="str">
            <v>Pakethållare</v>
          </cell>
          <cell r="J2878" t="str">
            <v xml:space="preserve">C8205747-BK Sport adj black w/bag support AVS </v>
          </cell>
          <cell r="K2878" t="str">
            <v>C8205747-BK</v>
          </cell>
          <cell r="L2878" t="str">
            <v>C8200052</v>
          </cell>
        </row>
        <row r="2879">
          <cell r="B2879" t="str">
            <v>YEC7695531Sadel</v>
          </cell>
          <cell r="C2879" t="str">
            <v>YEC7695531</v>
          </cell>
          <cell r="D2879" t="str">
            <v>2020-2021</v>
          </cell>
          <cell r="E2879">
            <v>26</v>
          </cell>
          <cell r="F2879" t="str">
            <v>0260</v>
          </cell>
          <cell r="G2879" t="str">
            <v>G001</v>
          </cell>
          <cell r="H2879" t="str">
            <v>Saddle</v>
          </cell>
          <cell r="I2879" t="str">
            <v>Sadel</v>
          </cell>
          <cell r="J2879" t="str">
            <v>C7106125 TEC ACTIVIUS, GENT 2062 HRM PU MATT,NYLON BASE , BLACK STEEL RAIL W SCALE + CHECKERED RUBBER ON RAIL</v>
          </cell>
          <cell r="K2879" t="str">
            <v>C7106125</v>
          </cell>
          <cell r="L2879" t="str">
            <v>C7100525</v>
          </cell>
        </row>
        <row r="2880">
          <cell r="B2880" t="str">
            <v>YEC7695531Sadelstolpe</v>
          </cell>
          <cell r="C2880" t="str">
            <v>YEC7695531</v>
          </cell>
          <cell r="D2880" t="str">
            <v>2020-2021</v>
          </cell>
          <cell r="E2880">
            <v>27</v>
          </cell>
          <cell r="F2880" t="str">
            <v>0270</v>
          </cell>
          <cell r="G2880" t="str">
            <v>G002</v>
          </cell>
          <cell r="H2880" t="str">
            <v>Seatpost</v>
          </cell>
          <cell r="I2880" t="str">
            <v>Sadelstolpe</v>
          </cell>
          <cell r="J2880" t="str">
            <v>C7205559 SP-620 27,2x350MM ALLOY ANODIZED BLACK w OBVIOUS LOGO</v>
          </cell>
          <cell r="K2880" t="str">
            <v>C7205559</v>
          </cell>
          <cell r="L2880" t="str">
            <v>C7200327-272</v>
          </cell>
        </row>
        <row r="2881">
          <cell r="B2881" t="str">
            <v>YEC7695531Sadelrörsklämma</v>
          </cell>
          <cell r="C2881" t="str">
            <v>YEC7695531</v>
          </cell>
          <cell r="D2881" t="str">
            <v>2020-2021</v>
          </cell>
          <cell r="E2881">
            <v>28</v>
          </cell>
          <cell r="F2881" t="str">
            <v>0280</v>
          </cell>
          <cell r="G2881" t="str">
            <v>G003</v>
          </cell>
          <cell r="H2881" t="str">
            <v>Seat Clamp</v>
          </cell>
          <cell r="I2881" t="str">
            <v>Sadelrörsklämma</v>
          </cell>
          <cell r="J2881" t="str">
            <v>C7305002 L/C 31.8 MX27 shiny black</v>
          </cell>
          <cell r="K2881" t="str">
            <v>C7305002</v>
          </cell>
          <cell r="L2881" t="str">
            <v>C7300027-318</v>
          </cell>
        </row>
        <row r="2882">
          <cell r="B2882" t="str">
            <v>YEC7695531Framlampa</v>
          </cell>
          <cell r="C2882" t="str">
            <v>YEC7695531</v>
          </cell>
          <cell r="D2882" t="str">
            <v>2020-2021</v>
          </cell>
          <cell r="E2882">
            <v>29</v>
          </cell>
          <cell r="F2882" t="str">
            <v>0290</v>
          </cell>
          <cell r="G2882" t="str">
            <v>H005</v>
          </cell>
          <cell r="H2882" t="str">
            <v>Front light</v>
          </cell>
          <cell r="I2882" t="str">
            <v>Framlampa</v>
          </cell>
          <cell r="J2882" t="str">
            <v xml:space="preserve">C8015301 FL-14 MR4 LED headlamp 6V, w bracket, 650mm cable with conector for Bafang , 3mm cable  </v>
          </cell>
          <cell r="K2882" t="str">
            <v>C8015301</v>
          </cell>
          <cell r="L2882" t="str">
            <v>C8015301</v>
          </cell>
        </row>
        <row r="2883">
          <cell r="B2883" t="str">
            <v>YEC7695531Baklampa</v>
          </cell>
          <cell r="C2883" t="str">
            <v>YEC7695531</v>
          </cell>
          <cell r="D2883" t="str">
            <v>2020-2021</v>
          </cell>
          <cell r="E2883">
            <v>30</v>
          </cell>
          <cell r="F2883" t="str">
            <v>0300</v>
          </cell>
          <cell r="G2883" t="str">
            <v>H006</v>
          </cell>
          <cell r="H2883" t="str">
            <v>Light, Rear</v>
          </cell>
          <cell r="I2883" t="str">
            <v>Baklampa</v>
          </cell>
          <cell r="J2883" t="str">
            <v xml:space="preserve">C8015183 Buchel E-Bike 6V cc50 (EVI approved) </v>
          </cell>
          <cell r="K2883" t="str">
            <v>C8015183</v>
          </cell>
          <cell r="L2883" t="str">
            <v>C8015183</v>
          </cell>
        </row>
        <row r="2884">
          <cell r="B2884" t="str">
            <v>YEC7695531Låssats</v>
          </cell>
          <cell r="C2884" t="str">
            <v>YEC7695531</v>
          </cell>
          <cell r="D2884" t="str">
            <v>2020-2021</v>
          </cell>
          <cell r="E2884">
            <v>31</v>
          </cell>
          <cell r="F2884" t="str">
            <v>0310</v>
          </cell>
          <cell r="G2884" t="str">
            <v>H007</v>
          </cell>
          <cell r="H2884" t="str">
            <v>Lock</v>
          </cell>
          <cell r="I2884" t="str">
            <v>Låssats</v>
          </cell>
          <cell r="J2884" t="str">
            <v>C8405077 AXA SOLID PLUS XL BLACK, compatible with DT12 removable key</v>
          </cell>
          <cell r="K2884" t="str">
            <v>C8405077</v>
          </cell>
          <cell r="L2884" t="str">
            <v>C8405125</v>
          </cell>
        </row>
        <row r="2885">
          <cell r="B2885" t="str">
            <v>YEC7695531Stöd</v>
          </cell>
          <cell r="C2885" t="str">
            <v>YEC7695531</v>
          </cell>
          <cell r="D2885" t="str">
            <v>2020-2021</v>
          </cell>
          <cell r="E2885">
            <v>32</v>
          </cell>
          <cell r="F2885" t="str">
            <v>0320</v>
          </cell>
          <cell r="G2885" t="str">
            <v>H008</v>
          </cell>
          <cell r="H2885" t="str">
            <v>Kick stand</v>
          </cell>
          <cell r="I2885" t="str">
            <v>Stöd</v>
          </cell>
          <cell r="J2885" t="str">
            <v xml:space="preserve">C8105214 Atran Stylo adjustable all black </v>
          </cell>
          <cell r="K2885" t="str">
            <v>C8105214</v>
          </cell>
          <cell r="L2885" t="str">
            <v>C8100036</v>
          </cell>
        </row>
        <row r="2886">
          <cell r="B2886" t="str">
            <v>YEC7695531Korg</v>
          </cell>
          <cell r="C2886" t="str">
            <v>YEC7695531</v>
          </cell>
          <cell r="D2886" t="str">
            <v>2020-2021</v>
          </cell>
          <cell r="E2886">
            <v>33</v>
          </cell>
          <cell r="F2886" t="str">
            <v>0330</v>
          </cell>
          <cell r="G2886" t="str">
            <v>H009</v>
          </cell>
          <cell r="H2886" t="str">
            <v>Basket / Fr carrier</v>
          </cell>
          <cell r="I2886" t="str">
            <v>Korg</v>
          </cell>
          <cell r="K2886" t="str">
            <v>EMPTY</v>
          </cell>
          <cell r="L2886" t="e">
            <v>#N/A</v>
          </cell>
        </row>
        <row r="2887">
          <cell r="B2887" t="str">
            <v>YEC7695531Pedaler</v>
          </cell>
          <cell r="C2887" t="str">
            <v>YEC7695531</v>
          </cell>
          <cell r="D2887" t="str">
            <v>2020-2021</v>
          </cell>
          <cell r="E2887">
            <v>34</v>
          </cell>
          <cell r="F2887" t="str">
            <v>0340</v>
          </cell>
          <cell r="G2887" t="str">
            <v>E005</v>
          </cell>
          <cell r="H2887" t="str">
            <v xml:space="preserve">Pedal </v>
          </cell>
          <cell r="I2887" t="str">
            <v>Pedaler</v>
          </cell>
          <cell r="J2887" t="str">
            <v>C3505222 PDS PLbk SD  916 VP-821</v>
          </cell>
          <cell r="K2887" t="str">
            <v>C3505222</v>
          </cell>
          <cell r="L2887" t="str">
            <v>C3500059</v>
          </cell>
        </row>
        <row r="2888">
          <cell r="B2888" t="str">
            <v>YEC7695531Motor</v>
          </cell>
          <cell r="C2888" t="str">
            <v>YEC7695531</v>
          </cell>
          <cell r="D2888" t="str">
            <v>2020-2021</v>
          </cell>
          <cell r="E2888">
            <v>35</v>
          </cell>
          <cell r="F2888" t="str">
            <v>0350</v>
          </cell>
          <cell r="G2888" t="str">
            <v>J001</v>
          </cell>
          <cell r="H2888" t="str">
            <v>DRIVE UNIT:</v>
          </cell>
          <cell r="I2888" t="str">
            <v>Motor</v>
          </cell>
          <cell r="J2888" t="str">
            <v xml:space="preserve">C8705194-01FWC DU C80 Freewheel f/28" CanBus incl. Fixing bolts </v>
          </cell>
          <cell r="K2888" t="str">
            <v>C8705194-01FWC</v>
          </cell>
          <cell r="L2888" t="str">
            <v>C8705194-01FWC</v>
          </cell>
        </row>
        <row r="2889">
          <cell r="B2889" t="str">
            <v>YEC7695531Display</v>
          </cell>
          <cell r="C2889" t="str">
            <v>YEC7695531</v>
          </cell>
          <cell r="D2889" t="str">
            <v>2020-2021</v>
          </cell>
          <cell r="E2889">
            <v>36</v>
          </cell>
          <cell r="F2889" t="str">
            <v>0360</v>
          </cell>
          <cell r="G2889" t="str">
            <v>J004</v>
          </cell>
          <cell r="H2889" t="str">
            <v>DISPLAY:</v>
          </cell>
          <cell r="I2889" t="str">
            <v>Display</v>
          </cell>
          <cell r="J2889" t="str">
            <v>C8705194-18C Display small LCD all EGOING CanBus for ANANDA (plugnplay) 850mm City</v>
          </cell>
          <cell r="K2889" t="str">
            <v>C8705194-18C</v>
          </cell>
          <cell r="L2889" t="str">
            <v>C8705194-18C</v>
          </cell>
        </row>
        <row r="2890">
          <cell r="B2890" t="str">
            <v>YEC7695531EB-Bus kabel</v>
          </cell>
          <cell r="C2890" t="str">
            <v>YEC7695531</v>
          </cell>
          <cell r="D2890" t="str">
            <v>2020-2021</v>
          </cell>
          <cell r="E2890">
            <v>37</v>
          </cell>
          <cell r="F2890" t="str">
            <v>0370</v>
          </cell>
          <cell r="G2890" t="str">
            <v>J005</v>
          </cell>
          <cell r="H2890" t="str">
            <v>EB-BUS CABLE:</v>
          </cell>
          <cell r="I2890" t="str">
            <v>EB-Bus kabel</v>
          </cell>
          <cell r="J2890" t="str">
            <v>C8705194-03C  EB-Bus cable C80 CanBus 1130mm</v>
          </cell>
          <cell r="K2890" t="str">
            <v>C8705194-03C</v>
          </cell>
          <cell r="L2890" t="str">
            <v>C8705194-03C</v>
          </cell>
        </row>
        <row r="2891">
          <cell r="B2891" t="str">
            <v>YEC7695531Motorkabel</v>
          </cell>
          <cell r="C2891" t="str">
            <v>YEC7695531</v>
          </cell>
          <cell r="D2891" t="str">
            <v>2020-2021</v>
          </cell>
          <cell r="E2891">
            <v>38</v>
          </cell>
          <cell r="F2891" t="str">
            <v>0380</v>
          </cell>
          <cell r="G2891" t="str">
            <v>J006</v>
          </cell>
          <cell r="H2891" t="str">
            <v>POWER CABLE:</v>
          </cell>
          <cell r="I2891" t="str">
            <v>Motorkabel</v>
          </cell>
          <cell r="J2891" t="str">
            <v>W/O (inluded into the battary slider)</v>
          </cell>
          <cell r="K2891" t="str">
            <v>C8705194-19</v>
          </cell>
          <cell r="L2891" t="str">
            <v>C8705194-19</v>
          </cell>
        </row>
        <row r="2892">
          <cell r="B2892" t="str">
            <v>YEC7695531Kabel framlampa</v>
          </cell>
          <cell r="C2892" t="str">
            <v>YEC7695531</v>
          </cell>
          <cell r="D2892" t="str">
            <v>2020-2021</v>
          </cell>
          <cell r="E2892">
            <v>39</v>
          </cell>
          <cell r="F2892" t="str">
            <v>0390</v>
          </cell>
          <cell r="G2892" t="str">
            <v>J007</v>
          </cell>
          <cell r="H2892" t="str">
            <v>F. LIGHT CABLE:</v>
          </cell>
          <cell r="I2892" t="str">
            <v>Kabel framlampa</v>
          </cell>
          <cell r="J2892" t="str">
            <v>Included in EB-BUS cable</v>
          </cell>
          <cell r="K2892" t="str">
            <v>Ingår i EB-buskabeln</v>
          </cell>
          <cell r="L2892" t="str">
            <v>Ingår i EB-buskabeln</v>
          </cell>
        </row>
        <row r="2893">
          <cell r="B2893" t="str">
            <v>YEC7695531Kabel baklampa</v>
          </cell>
          <cell r="C2893" t="str">
            <v>YEC7695531</v>
          </cell>
          <cell r="D2893" t="str">
            <v>2020-2021</v>
          </cell>
          <cell r="E2893">
            <v>40</v>
          </cell>
          <cell r="F2893" t="str">
            <v>0400</v>
          </cell>
          <cell r="G2893" t="str">
            <v>J008</v>
          </cell>
          <cell r="H2893" t="str">
            <v>R. LIGHT CABLE:</v>
          </cell>
          <cell r="I2893" t="str">
            <v>Kabel baklampa</v>
          </cell>
          <cell r="J2893" t="str">
            <v>C8705194-21 lightcable prestrippded/female 1200mm</v>
          </cell>
          <cell r="K2893" t="str">
            <v>C8705194-21</v>
          </cell>
          <cell r="L2893" t="str">
            <v>BSP?</v>
          </cell>
        </row>
        <row r="2894">
          <cell r="B2894" t="str">
            <v>YEC7695531Hastighetssensor</v>
          </cell>
          <cell r="C2894" t="str">
            <v>YEC7695531</v>
          </cell>
          <cell r="D2894" t="str">
            <v>2020-2021</v>
          </cell>
          <cell r="E2894">
            <v>41</v>
          </cell>
          <cell r="F2894" t="str">
            <v>0410</v>
          </cell>
          <cell r="G2894" t="str">
            <v>J009</v>
          </cell>
          <cell r="H2894" t="str">
            <v>SPEED SENSOR:</v>
          </cell>
          <cell r="I2894" t="str">
            <v>Hastighetssensor</v>
          </cell>
          <cell r="J2894" t="str">
            <v>C8705194-04C Speed Sensor C80 CanBus 200mm</v>
          </cell>
          <cell r="K2894" t="str">
            <v>C8705194-04C</v>
          </cell>
          <cell r="L2894" t="str">
            <v>C8705194-04C</v>
          </cell>
        </row>
        <row r="2895">
          <cell r="B2895" t="str">
            <v>YEC7695531Batteri</v>
          </cell>
          <cell r="C2895" t="str">
            <v>YEC7695531</v>
          </cell>
          <cell r="D2895" t="str">
            <v>2020-2021</v>
          </cell>
          <cell r="E2895">
            <v>42</v>
          </cell>
          <cell r="F2895" t="str">
            <v>0420</v>
          </cell>
          <cell r="G2895" t="str">
            <v>J002</v>
          </cell>
          <cell r="H2895" t="str">
            <v>BATTERY:</v>
          </cell>
          <cell r="I2895" t="str">
            <v>Batteri</v>
          </cell>
          <cell r="J2895" t="str">
            <v>C8705102-1-11C DT12 11,6Ah (CANBUS)</v>
          </cell>
          <cell r="K2895" t="str">
            <v>C8705102-1-11C</v>
          </cell>
          <cell r="L2895" t="str">
            <v>C8705102-1-11C</v>
          </cell>
        </row>
        <row r="2896">
          <cell r="B2896" t="str">
            <v>YEC7695531Batterihållare</v>
          </cell>
          <cell r="C2896" t="str">
            <v>YEC7695531</v>
          </cell>
          <cell r="D2896" t="str">
            <v>2020-2021</v>
          </cell>
          <cell r="E2896">
            <v>43</v>
          </cell>
          <cell r="F2896" t="str">
            <v>0430</v>
          </cell>
          <cell r="G2896" t="str">
            <v>J003</v>
          </cell>
          <cell r="H2896" t="str">
            <v>BATTERY HOLDER/Slider</v>
          </cell>
          <cell r="I2896" t="str">
            <v>Batterihållare</v>
          </cell>
          <cell r="J2896" t="str">
            <v>C8705194-19 NEW DT12 400mm motorcable for Ananda C80</v>
          </cell>
          <cell r="K2896" t="str">
            <v>C8705194-19</v>
          </cell>
          <cell r="L2896" t="str">
            <v>C8705194-19</v>
          </cell>
        </row>
        <row r="2897">
          <cell r="B2897" t="str">
            <v>YEC7695531Batteriladdare</v>
          </cell>
          <cell r="C2897" t="str">
            <v>YEC7695531</v>
          </cell>
          <cell r="D2897" t="str">
            <v>2020-2021</v>
          </cell>
          <cell r="E2897">
            <v>44</v>
          </cell>
          <cell r="F2897" t="str">
            <v>0440</v>
          </cell>
          <cell r="G2897" t="str">
            <v>J010</v>
          </cell>
          <cell r="H2897" t="str">
            <v>CHARGER:</v>
          </cell>
          <cell r="I2897" t="str">
            <v>Batteriladdare</v>
          </cell>
          <cell r="J2897" t="str">
            <v xml:space="preserve">C8705086-02C T-Shape CanBus charger for DT12/Shimano </v>
          </cell>
          <cell r="K2897" t="str">
            <v>C8705086-02C</v>
          </cell>
          <cell r="L2897" t="str">
            <v>C8705086-02C</v>
          </cell>
        </row>
        <row r="2898">
          <cell r="B2898" t="str">
            <v>YEC7695531Kontrollbox</v>
          </cell>
          <cell r="C2898" t="str">
            <v>YEC7695531</v>
          </cell>
          <cell r="D2898" t="str">
            <v>2020-2021</v>
          </cell>
          <cell r="E2898">
            <v>45</v>
          </cell>
          <cell r="F2898" t="str">
            <v>0450</v>
          </cell>
          <cell r="G2898" t="str">
            <v>J011</v>
          </cell>
          <cell r="H2898" t="str">
            <v>Controller</v>
          </cell>
          <cell r="I2898" t="str">
            <v>Kontrollbox</v>
          </cell>
          <cell r="J2898" t="str">
            <v>included into the motor</v>
          </cell>
          <cell r="K2898" t="str">
            <v>INGÅR I MOTORN</v>
          </cell>
          <cell r="L2898" t="str">
            <v>Ingår i motorn</v>
          </cell>
        </row>
        <row r="2899">
          <cell r="B2899" t="str">
            <v>YEC7695531Växelöra</v>
          </cell>
          <cell r="C2899" t="str">
            <v>YEC7695531</v>
          </cell>
          <cell r="D2899" t="str">
            <v>2020-2021</v>
          </cell>
          <cell r="E2899">
            <v>46</v>
          </cell>
          <cell r="F2899" t="str">
            <v>0460</v>
          </cell>
          <cell r="G2899" t="str">
            <v>D005</v>
          </cell>
          <cell r="H2899" t="str">
            <v>Gear hanger</v>
          </cell>
          <cell r="I2899" t="str">
            <v>Växelöra</v>
          </cell>
          <cell r="K2899" t="str">
            <v>C1350087</v>
          </cell>
          <cell r="L2899" t="str">
            <v>C1350087</v>
          </cell>
        </row>
        <row r="2900">
          <cell r="B2900" t="str">
            <v>YEC7695931RAM</v>
          </cell>
          <cell r="C2900" t="str">
            <v>YEC7695931</v>
          </cell>
          <cell r="D2900" t="str">
            <v>2020-2021</v>
          </cell>
          <cell r="E2900">
            <v>1</v>
          </cell>
          <cell r="F2900" t="str">
            <v>0010</v>
          </cell>
          <cell r="G2900" t="str">
            <v>A001</v>
          </cell>
          <cell r="H2900" t="str">
            <v>PAINTED FRAME</v>
          </cell>
          <cell r="I2900" t="str">
            <v>RAM</v>
          </cell>
          <cell r="K2900" t="str">
            <v>FRAME</v>
          </cell>
          <cell r="L2900" t="e">
            <v>#N/A</v>
          </cell>
        </row>
        <row r="2901">
          <cell r="B2901" t="str">
            <v>YEC7695931Framgaffel</v>
          </cell>
          <cell r="C2901" t="str">
            <v>YEC7695931</v>
          </cell>
          <cell r="D2901" t="str">
            <v>2020-2021</v>
          </cell>
          <cell r="E2901">
            <v>2</v>
          </cell>
          <cell r="F2901" t="str">
            <v>0020</v>
          </cell>
          <cell r="G2901" t="str">
            <v>A002</v>
          </cell>
          <cell r="H2901" t="str">
            <v>PAINTED FORK</v>
          </cell>
          <cell r="I2901" t="str">
            <v>Framgaffel</v>
          </cell>
          <cell r="J2901" t="str">
            <v>C1605470-290, 28" INTEGRATED CROWN ST/ST DISC A-HEAD</v>
          </cell>
          <cell r="K2901" t="str">
            <v>C1605470-290</v>
          </cell>
          <cell r="L2901" t="e">
            <v>#N/A</v>
          </cell>
        </row>
        <row r="2902">
          <cell r="B2902" t="str">
            <v>YEC7695931Styrlager</v>
          </cell>
          <cell r="C2902" t="str">
            <v>YEC7695931</v>
          </cell>
          <cell r="D2902" t="str">
            <v>2020-2021</v>
          </cell>
          <cell r="E2902">
            <v>3</v>
          </cell>
          <cell r="F2902" t="str">
            <v>0030</v>
          </cell>
          <cell r="G2902" t="str">
            <v>B001</v>
          </cell>
          <cell r="H2902" t="str">
            <v>Head Set</v>
          </cell>
          <cell r="I2902" t="str">
            <v>Styrlager</v>
          </cell>
          <cell r="J2902" t="str">
            <v xml:space="preserve">C2105069 HST STbk 1"18 iA 9 44  TH-N10P w/o cap, + C2105280 Black w Crescent 1894 graphic </v>
          </cell>
          <cell r="K2902" t="str">
            <v>C2105069</v>
          </cell>
          <cell r="L2902" t="str">
            <v>C2100160</v>
          </cell>
        </row>
        <row r="2903">
          <cell r="B2903" t="str">
            <v xml:space="preserve">YEC7695931Styrstam </v>
          </cell>
          <cell r="C2903" t="str">
            <v>YEC7695931</v>
          </cell>
          <cell r="D2903" t="str">
            <v>2020-2021</v>
          </cell>
          <cell r="E2903">
            <v>4</v>
          </cell>
          <cell r="F2903" t="str">
            <v>0040</v>
          </cell>
          <cell r="G2903" t="str">
            <v>B002</v>
          </cell>
          <cell r="H2903" t="str">
            <v>Handlebar Stem</v>
          </cell>
          <cell r="I2903" t="str">
            <v xml:space="preserve">Styrstam </v>
          </cell>
          <cell r="J2903" t="str">
            <v>C2205509-105 AS-601 31,8 Melt forged 4 bolt, 7*,  w/TEC LOGO EXT: 105MM</v>
          </cell>
          <cell r="K2903" t="str">
            <v>C2205509-105</v>
          </cell>
          <cell r="L2903" t="str">
            <v>C2200152-110</v>
          </cell>
        </row>
        <row r="2904">
          <cell r="B2904" t="str">
            <v>YEC7695931Styre</v>
          </cell>
          <cell r="C2904" t="str">
            <v>YEC7695931</v>
          </cell>
          <cell r="D2904" t="str">
            <v>2020-2021</v>
          </cell>
          <cell r="E2904">
            <v>5</v>
          </cell>
          <cell r="F2904" t="str">
            <v>0050</v>
          </cell>
          <cell r="G2904" t="str">
            <v>B003</v>
          </cell>
          <cell r="H2904" t="str">
            <v>Handelbar</v>
          </cell>
          <cell r="I2904" t="str">
            <v>Styre</v>
          </cell>
          <cell r="J2904" t="str">
            <v>C2305990 HB-RB11 Rise bar 15mm Shiny anodized Black 6061 PG, TEC LOGO 640mm</v>
          </cell>
          <cell r="K2904" t="str">
            <v>C2305990</v>
          </cell>
          <cell r="L2904" t="str">
            <v>C2300249</v>
          </cell>
        </row>
        <row r="2905">
          <cell r="B2905" t="str">
            <v>YEC7695931Bromsgrepp H</v>
          </cell>
          <cell r="C2905" t="str">
            <v>YEC7695931</v>
          </cell>
          <cell r="D2905" t="str">
            <v>2020-2021</v>
          </cell>
          <cell r="E2905">
            <v>6</v>
          </cell>
          <cell r="F2905" t="str">
            <v>0060</v>
          </cell>
          <cell r="G2905" t="str">
            <v>C002</v>
          </cell>
          <cell r="H2905" t="str">
            <v>Brake Lever R</v>
          </cell>
          <cell r="I2905" t="str">
            <v>Bromsgrepp H</v>
          </cell>
          <cell r="K2905" t="str">
            <v>Shimano</v>
          </cell>
          <cell r="L2905" t="str">
            <v>Kontakta SHIMANO</v>
          </cell>
        </row>
        <row r="2906">
          <cell r="B2906" t="str">
            <v>YEC7695931Bromsgrepp V</v>
          </cell>
          <cell r="C2906" t="str">
            <v>YEC7695931</v>
          </cell>
          <cell r="D2906" t="str">
            <v>2020-2021</v>
          </cell>
          <cell r="E2906">
            <v>7</v>
          </cell>
          <cell r="F2906" t="str">
            <v>0070</v>
          </cell>
          <cell r="G2906" t="str">
            <v>C001</v>
          </cell>
          <cell r="H2906" t="str">
            <v>Brake Lever L</v>
          </cell>
          <cell r="I2906" t="str">
            <v>Bromsgrepp V</v>
          </cell>
          <cell r="K2906" t="str">
            <v>Shimano</v>
          </cell>
          <cell r="L2906" t="str">
            <v>Kontakta SHIMANO</v>
          </cell>
        </row>
        <row r="2907">
          <cell r="B2907" t="str">
            <v>YEC7695931Växelreglage H</v>
          </cell>
          <cell r="C2907" t="str">
            <v>YEC7695931</v>
          </cell>
          <cell r="D2907" t="str">
            <v>2020-2021</v>
          </cell>
          <cell r="E2907">
            <v>8</v>
          </cell>
          <cell r="F2907" t="str">
            <v>0080</v>
          </cell>
          <cell r="G2907" t="str">
            <v>D002</v>
          </cell>
          <cell r="H2907" t="str">
            <v>Shift Lever R</v>
          </cell>
          <cell r="I2907" t="str">
            <v>Växelreglage H</v>
          </cell>
          <cell r="J2907" t="str">
            <v>ASLM3000RAT, SHIFT LEVER, SL-M3000-R, ACERA,  RIGHT, 9-SPEED, RAPIDFIRE PLUS, 2050MM  STAINLESS INNER,W/ OPTICAL GEAR DISPLAY</v>
          </cell>
          <cell r="K2907" t="str">
            <v>ASLM3000RAT</v>
          </cell>
          <cell r="L2907" t="str">
            <v>Kontakta SHIMANO</v>
          </cell>
        </row>
        <row r="2908">
          <cell r="B2908" t="str">
            <v>YEC7695931Växelreglage V</v>
          </cell>
          <cell r="C2908" t="str">
            <v>YEC7695931</v>
          </cell>
          <cell r="D2908" t="str">
            <v>2020-2021</v>
          </cell>
          <cell r="E2908">
            <v>9</v>
          </cell>
          <cell r="F2908" t="str">
            <v>0090</v>
          </cell>
          <cell r="G2908" t="str">
            <v>D001</v>
          </cell>
          <cell r="H2908" t="str">
            <v>Shift Lever L</v>
          </cell>
          <cell r="I2908" t="str">
            <v>Växelreglage V</v>
          </cell>
          <cell r="L2908" t="e">
            <v>#N/A</v>
          </cell>
        </row>
        <row r="2909">
          <cell r="B2909" t="str">
            <v>YEC7695931Handtag par</v>
          </cell>
          <cell r="C2909" t="str">
            <v>YEC7695931</v>
          </cell>
          <cell r="D2909" t="str">
            <v>2020-2021</v>
          </cell>
          <cell r="E2909">
            <v>10</v>
          </cell>
          <cell r="F2909" t="str">
            <v>0100</v>
          </cell>
          <cell r="G2909" t="str">
            <v>B004</v>
          </cell>
          <cell r="H2909" t="str">
            <v>Grip R</v>
          </cell>
          <cell r="I2909" t="str">
            <v>Handtag par</v>
          </cell>
          <cell r="J2909" t="str">
            <v>C2505504 TEC VLG-1600D2 130MM BLACK/GREY</v>
          </cell>
          <cell r="K2909" t="str">
            <v>C2505504</v>
          </cell>
          <cell r="L2909" t="str">
            <v>C2500188</v>
          </cell>
        </row>
        <row r="2910">
          <cell r="B2910" t="str">
            <v>YEC7695931Frambroms</v>
          </cell>
          <cell r="C2910" t="str">
            <v>YEC7695931</v>
          </cell>
          <cell r="D2910" t="str">
            <v>2020-2021</v>
          </cell>
          <cell r="E2910">
            <v>11</v>
          </cell>
          <cell r="F2910" t="str">
            <v>0110</v>
          </cell>
          <cell r="G2910" t="str">
            <v>C003</v>
          </cell>
          <cell r="H2910" t="str">
            <v xml:space="preserve">Brake front </v>
          </cell>
          <cell r="I2910" t="str">
            <v>Frambroms</v>
          </cell>
          <cell r="J2910" t="str">
            <v>AMT201KLFPRX075 DISC BRAKE ASSEMBLED SET, BL-MT201(L), BR-MT200(F), BLACK, W/O ADAPTER, RESIN PAD(W/O FIN),750MM HOSE(SM-BH59-SS BLACK), BULK, 9,02 USD</v>
          </cell>
          <cell r="K2910" t="str">
            <v>AMT201KLFPRX075</v>
          </cell>
          <cell r="L2910" t="str">
            <v>Kontakta SHIMANO</v>
          </cell>
        </row>
        <row r="2911">
          <cell r="B2911" t="str">
            <v>YEC7695931Bakbroms</v>
          </cell>
          <cell r="C2911" t="str">
            <v>YEC7695931</v>
          </cell>
          <cell r="D2911" t="str">
            <v>2020-2021</v>
          </cell>
          <cell r="E2911">
            <v>12</v>
          </cell>
          <cell r="F2911" t="str">
            <v>0120</v>
          </cell>
          <cell r="G2911" t="str">
            <v>C004</v>
          </cell>
          <cell r="H2911" t="str">
            <v>Brake rear</v>
          </cell>
          <cell r="I2911" t="str">
            <v>Bakbroms</v>
          </cell>
          <cell r="J2911" t="str">
            <v>AMT201JRRXRX145 DISC BRAKE ASSEMBLED SET/J-kit, BL-MT201(R), BR-MT200(R), BLACK, W/O ADAPTER, RESIN PAD(W/O FIN), 1450MM HOSE(SM-BH59-SS BLACK), BULK, 10,79 USD</v>
          </cell>
          <cell r="K2911" t="str">
            <v>AMT201JRRXRX145</v>
          </cell>
          <cell r="L2911" t="str">
            <v>Kontakta SHIMANO</v>
          </cell>
        </row>
        <row r="2912">
          <cell r="B2912" t="str">
            <v>YEC7695931Vevlager</v>
          </cell>
          <cell r="C2912" t="str">
            <v>YEC7695931</v>
          </cell>
          <cell r="D2912" t="str">
            <v>2020-2021</v>
          </cell>
          <cell r="E2912">
            <v>13</v>
          </cell>
          <cell r="F2912" t="str">
            <v>0130</v>
          </cell>
          <cell r="G2912" t="str">
            <v>E001</v>
          </cell>
          <cell r="H2912" t="str">
            <v xml:space="preserve">BB-set </v>
          </cell>
          <cell r="I2912" t="str">
            <v>Vevlager</v>
          </cell>
          <cell r="K2912" t="str">
            <v>INGÅR I MOTORN</v>
          </cell>
          <cell r="L2912" t="str">
            <v>Ingår i motorn</v>
          </cell>
        </row>
        <row r="2913">
          <cell r="B2913" t="str">
            <v>YEC7695931Vevparti</v>
          </cell>
          <cell r="C2913" t="str">
            <v>YEC7695931</v>
          </cell>
          <cell r="D2913" t="str">
            <v>2020-2021</v>
          </cell>
          <cell r="E2913">
            <v>14</v>
          </cell>
          <cell r="F2913" t="str">
            <v>0140</v>
          </cell>
          <cell r="G2913" t="str">
            <v>E002</v>
          </cell>
          <cell r="H2913" t="str">
            <v>Front Chainwheel</v>
          </cell>
          <cell r="I2913" t="str">
            <v>Vevparti</v>
          </cell>
          <cell r="J2913" t="str">
            <v>included inspider</v>
          </cell>
          <cell r="K2913" t="str">
            <v>C8705194-10</v>
          </cell>
          <cell r="L2913" t="str">
            <v>C8705194-10</v>
          </cell>
        </row>
        <row r="2914">
          <cell r="B2914" t="str">
            <v>YEC7695931Kedjeskydd</v>
          </cell>
          <cell r="C2914" t="str">
            <v>YEC7695931</v>
          </cell>
          <cell r="D2914" t="str">
            <v>2020-2021</v>
          </cell>
          <cell r="E2914">
            <v>15</v>
          </cell>
          <cell r="F2914" t="str">
            <v>0150</v>
          </cell>
          <cell r="G2914" t="str">
            <v>H001</v>
          </cell>
          <cell r="H2914" t="str">
            <v>Chain guard</v>
          </cell>
          <cell r="I2914" t="str">
            <v>Kedjeskydd</v>
          </cell>
          <cell r="K2914" t="str">
            <v>EMPTY</v>
          </cell>
          <cell r="L2914" t="e">
            <v>#N/A</v>
          </cell>
        </row>
        <row r="2915">
          <cell r="B2915" t="str">
            <v>YEC7695931Kedjeskyddsfäste</v>
          </cell>
          <cell r="C2915" t="str">
            <v>YEC7695931</v>
          </cell>
          <cell r="D2915" t="str">
            <v>2020-2021</v>
          </cell>
          <cell r="E2915">
            <v>16</v>
          </cell>
          <cell r="F2915" t="str">
            <v>0160</v>
          </cell>
          <cell r="G2915" t="str">
            <v>H002</v>
          </cell>
          <cell r="H2915" t="str">
            <v>Chain guard bracket</v>
          </cell>
          <cell r="I2915" t="str">
            <v>Kedjeskyddsfäste</v>
          </cell>
          <cell r="K2915" t="str">
            <v>EMPTY</v>
          </cell>
          <cell r="L2915" t="e">
            <v>#N/A</v>
          </cell>
        </row>
        <row r="2916">
          <cell r="B2916" t="str">
            <v>YEC7695931Framväxel</v>
          </cell>
          <cell r="C2916" t="str">
            <v>YEC7695931</v>
          </cell>
          <cell r="D2916" t="str">
            <v>2020-2021</v>
          </cell>
          <cell r="E2916">
            <v>17</v>
          </cell>
          <cell r="F2916" t="str">
            <v>0170</v>
          </cell>
          <cell r="G2916" t="str">
            <v>D003</v>
          </cell>
          <cell r="H2916" t="str">
            <v>Front Derailleur</v>
          </cell>
          <cell r="I2916" t="str">
            <v>Framväxel</v>
          </cell>
          <cell r="J2916" t="str">
            <v>w/o</v>
          </cell>
          <cell r="K2916" t="str">
            <v>EMPTY</v>
          </cell>
          <cell r="L2916" t="e">
            <v>#N/A</v>
          </cell>
        </row>
        <row r="2917">
          <cell r="B2917" t="str">
            <v>YEC7695931Bakväxel</v>
          </cell>
          <cell r="C2917" t="str">
            <v>YEC7695931</v>
          </cell>
          <cell r="D2917" t="str">
            <v>2020-2021</v>
          </cell>
          <cell r="E2917">
            <v>18</v>
          </cell>
          <cell r="F2917" t="str">
            <v>0180</v>
          </cell>
          <cell r="G2917" t="str">
            <v>D004</v>
          </cell>
          <cell r="H2917" t="str">
            <v>Rear Derailleur</v>
          </cell>
          <cell r="I2917" t="str">
            <v>Bakväxel</v>
          </cell>
          <cell r="J2917" t="str">
            <v>ARDT4000SGSL Alivio BLACK 9-speed</v>
          </cell>
          <cell r="K2917" t="str">
            <v>ARDT4000SGSL</v>
          </cell>
          <cell r="L2917" t="str">
            <v>Kontakta SHIMANO</v>
          </cell>
        </row>
        <row r="2918">
          <cell r="B2918" t="str">
            <v>YEC7695931Kedja</v>
          </cell>
          <cell r="C2918" t="str">
            <v>YEC7695931</v>
          </cell>
          <cell r="D2918" t="str">
            <v>2020-2021</v>
          </cell>
          <cell r="E2918">
            <v>19</v>
          </cell>
          <cell r="F2918" t="str">
            <v>0190</v>
          </cell>
          <cell r="G2918" t="str">
            <v>E003</v>
          </cell>
          <cell r="H2918" t="str">
            <v xml:space="preserve">Chain </v>
          </cell>
          <cell r="I2918" t="str">
            <v>Kedja</v>
          </cell>
          <cell r="J2918" t="str">
            <v>ACNHG53C114 SHIM  CN-HG53 SUPER NARROW CHAIN FOR 9-SPEED  SPECIAL RIVET, 114 LINKS</v>
          </cell>
          <cell r="K2918" t="str">
            <v>ACNHG53C114</v>
          </cell>
          <cell r="L2918" t="str">
            <v>Kontakta SHIMANO</v>
          </cell>
        </row>
        <row r="2919">
          <cell r="B2919" t="str">
            <v>YEC7695931Kassett</v>
          </cell>
          <cell r="C2919" t="str">
            <v>YEC7695931</v>
          </cell>
          <cell r="D2919" t="str">
            <v>2020-2021</v>
          </cell>
          <cell r="E2919">
            <v>20</v>
          </cell>
          <cell r="F2919" t="str">
            <v>0200</v>
          </cell>
          <cell r="G2919" t="str">
            <v>E004</v>
          </cell>
          <cell r="H2919" t="str">
            <v>Cassette Sprocket</v>
          </cell>
          <cell r="I2919" t="str">
            <v>Kassett</v>
          </cell>
          <cell r="J2919" t="str">
            <v>ACSHG2009132 SHIM HG-200 11-32 9-DEL + C4355178 Spooke protector YF-5010</v>
          </cell>
          <cell r="K2919" t="str">
            <v>ACSHG2009132</v>
          </cell>
          <cell r="L2919" t="str">
            <v>Kontakta SHIMANO</v>
          </cell>
        </row>
        <row r="2920">
          <cell r="B2920" t="str">
            <v>YEC7695931Framhjul</v>
          </cell>
          <cell r="C2920" t="str">
            <v>YEC7695931</v>
          </cell>
          <cell r="D2920" t="str">
            <v>2020-2021</v>
          </cell>
          <cell r="E2920">
            <v>21</v>
          </cell>
          <cell r="F2920" t="str">
            <v>0210</v>
          </cell>
          <cell r="G2920" t="str">
            <v>F001</v>
          </cell>
          <cell r="H2920" t="str">
            <v>Front hub</v>
          </cell>
          <cell r="I2920" t="str">
            <v>Framhjul</v>
          </cell>
          <cell r="J2920" t="str">
            <v>C4305191 FRONT HUB, CL-1420  36H OLD:100MM AXEL:108MM  QR:133MM, FOR CENTER LOCK DISC BRAKE,   W/O ROTOR MOUNT COVER, BLACK, BULK</v>
          </cell>
          <cell r="K2920" t="str">
            <v>C4108096</v>
          </cell>
          <cell r="L2920" t="str">
            <v>C4100384</v>
          </cell>
        </row>
        <row r="2921">
          <cell r="B2921" t="str">
            <v>YEC7695931Bakhjul</v>
          </cell>
          <cell r="C2921" t="str">
            <v>YEC7695931</v>
          </cell>
          <cell r="D2921" t="str">
            <v>2020-2021</v>
          </cell>
          <cell r="E2921">
            <v>22</v>
          </cell>
          <cell r="F2921" t="str">
            <v>0220</v>
          </cell>
          <cell r="G2921" t="str">
            <v>F002</v>
          </cell>
          <cell r="H2921" t="str">
            <v>Rear hub</v>
          </cell>
          <cell r="I2921" t="str">
            <v>Bakhjul</v>
          </cell>
          <cell r="J2921" t="str">
            <v>C4405342 FREEHUB, CL-1422 36H 8/9/10-SPEED OLD:135MM AXLE:146MM      QR:170MM, FOR CENTER LOCK DISC BRAKE    W/O ROTOR MOUNT COVER, BLACK, BULK</v>
          </cell>
          <cell r="K2921" t="str">
            <v>C4208213</v>
          </cell>
          <cell r="L2921" t="str">
            <v>C4200390</v>
          </cell>
        </row>
        <row r="2922">
          <cell r="B2922" t="str">
            <v>YEC7695931Däck</v>
          </cell>
          <cell r="C2922" t="str">
            <v>YEC7695931</v>
          </cell>
          <cell r="D2922" t="str">
            <v>2020-2021</v>
          </cell>
          <cell r="E2922">
            <v>23</v>
          </cell>
          <cell r="F2922" t="str">
            <v>0230</v>
          </cell>
          <cell r="G2922" t="str">
            <v>F003</v>
          </cell>
          <cell r="H2922" t="str">
            <v>Tire</v>
          </cell>
          <cell r="I2922" t="str">
            <v>Däck</v>
          </cell>
          <cell r="J2922" t="str">
            <v>C4906454 700X37C Duramax XNR E-bike TYR PERGO E H-480 (AP: 40x40 nylon/canvas)</v>
          </cell>
          <cell r="K2922" t="str">
            <v>C4906454</v>
          </cell>
          <cell r="L2922" t="str">
            <v>C4901462</v>
          </cell>
        </row>
        <row r="2923">
          <cell r="B2923" t="str">
            <v>YEC7695931Skärmar set</v>
          </cell>
          <cell r="C2923" t="str">
            <v>YEC7695931</v>
          </cell>
          <cell r="D2923" t="str">
            <v>2020-2021</v>
          </cell>
          <cell r="E2923">
            <v>24</v>
          </cell>
          <cell r="F2923" t="str">
            <v>0240</v>
          </cell>
          <cell r="G2923" t="str">
            <v>H003</v>
          </cell>
          <cell r="H2923" t="str">
            <v xml:space="preserve">Mudguard front   </v>
          </cell>
          <cell r="I2923" t="str">
            <v>Skärmar set</v>
          </cell>
          <cell r="J2923" t="str">
            <v>C8256188-BK FRONT SKS black 670mm</v>
          </cell>
          <cell r="K2923" t="str">
            <v>C8256188-BK</v>
          </cell>
          <cell r="L2923" t="str">
            <v>C8256125-BK / C8255845-BK</v>
          </cell>
        </row>
        <row r="2924">
          <cell r="B2924" t="str">
            <v>YEC7695931Pakethållare</v>
          </cell>
          <cell r="C2924" t="str">
            <v>YEC7695931</v>
          </cell>
          <cell r="D2924" t="str">
            <v>2020-2021</v>
          </cell>
          <cell r="E2924">
            <v>25</v>
          </cell>
          <cell r="F2924" t="str">
            <v>0250</v>
          </cell>
          <cell r="G2924" t="str">
            <v>H004</v>
          </cell>
          <cell r="H2924" t="str">
            <v>Carrier</v>
          </cell>
          <cell r="I2924" t="str">
            <v>Pakethållare</v>
          </cell>
          <cell r="J2924" t="str">
            <v xml:space="preserve">C8205747-BK Sport adj black w/bag support AVS </v>
          </cell>
          <cell r="K2924" t="str">
            <v>C8205747-BK</v>
          </cell>
          <cell r="L2924" t="str">
            <v>C8200052</v>
          </cell>
        </row>
        <row r="2925">
          <cell r="B2925" t="str">
            <v>YEC7695931Sadel</v>
          </cell>
          <cell r="C2925" t="str">
            <v>YEC7695931</v>
          </cell>
          <cell r="D2925" t="str">
            <v>2020-2021</v>
          </cell>
          <cell r="E2925">
            <v>26</v>
          </cell>
          <cell r="F2925" t="str">
            <v>0260</v>
          </cell>
          <cell r="G2925" t="str">
            <v>G001</v>
          </cell>
          <cell r="H2925" t="str">
            <v>Saddle</v>
          </cell>
          <cell r="I2925" t="str">
            <v>Sadel</v>
          </cell>
          <cell r="J2925" t="str">
            <v>C7106125 TEC ACTIVIUS, GENT 2062 HRM PU MATT,NYLON BASE , BLACK STEEL RAIL W SCALE + CHECKERED RUBBER ON RAIL</v>
          </cell>
          <cell r="K2925" t="str">
            <v>C7106125</v>
          </cell>
          <cell r="L2925" t="str">
            <v>C7100525</v>
          </cell>
        </row>
        <row r="2926">
          <cell r="B2926" t="str">
            <v>YEC7695931Sadelstolpe</v>
          </cell>
          <cell r="C2926" t="str">
            <v>YEC7695931</v>
          </cell>
          <cell r="D2926" t="str">
            <v>2020-2021</v>
          </cell>
          <cell r="E2926">
            <v>27</v>
          </cell>
          <cell r="F2926" t="str">
            <v>0270</v>
          </cell>
          <cell r="G2926" t="str">
            <v>G002</v>
          </cell>
          <cell r="H2926" t="str">
            <v>Seatpost</v>
          </cell>
          <cell r="I2926" t="str">
            <v>Sadelstolpe</v>
          </cell>
          <cell r="J2926" t="str">
            <v>C7205559 SP-620 27,2x350MM ALLOY ANODIZED BLACK w OBVIOUS LOGO</v>
          </cell>
          <cell r="K2926" t="str">
            <v>C7205559</v>
          </cell>
          <cell r="L2926" t="str">
            <v>C7200327-272</v>
          </cell>
        </row>
        <row r="2927">
          <cell r="B2927" t="str">
            <v>YEC7695931Sadelrörsklämma</v>
          </cell>
          <cell r="C2927" t="str">
            <v>YEC7695931</v>
          </cell>
          <cell r="D2927" t="str">
            <v>2020-2021</v>
          </cell>
          <cell r="E2927">
            <v>28</v>
          </cell>
          <cell r="F2927" t="str">
            <v>0280</v>
          </cell>
          <cell r="G2927" t="str">
            <v>G003</v>
          </cell>
          <cell r="H2927" t="str">
            <v>Seat Clamp</v>
          </cell>
          <cell r="I2927" t="str">
            <v>Sadelrörsklämma</v>
          </cell>
          <cell r="J2927" t="str">
            <v>C7305002 L/C 31.8 MX27 shiny black</v>
          </cell>
          <cell r="K2927" t="str">
            <v>C7305002</v>
          </cell>
          <cell r="L2927" t="str">
            <v>C7300027-318</v>
          </cell>
        </row>
        <row r="2928">
          <cell r="B2928" t="str">
            <v>YEC7695931Framlampa</v>
          </cell>
          <cell r="C2928" t="str">
            <v>YEC7695931</v>
          </cell>
          <cell r="D2928" t="str">
            <v>2020-2021</v>
          </cell>
          <cell r="E2928">
            <v>29</v>
          </cell>
          <cell r="F2928" t="str">
            <v>0290</v>
          </cell>
          <cell r="G2928" t="str">
            <v>H005</v>
          </cell>
          <cell r="H2928" t="str">
            <v>Front light</v>
          </cell>
          <cell r="I2928" t="str">
            <v>Framlampa</v>
          </cell>
          <cell r="J2928" t="str">
            <v xml:space="preserve">C8015301 FL-14 MR4 LED headlamp 6V, w bracket, 650mm cable with conector for Bafang , 3mm cable  </v>
          </cell>
          <cell r="K2928" t="str">
            <v>C8015301</v>
          </cell>
          <cell r="L2928" t="str">
            <v>C8015301</v>
          </cell>
        </row>
        <row r="2929">
          <cell r="B2929" t="str">
            <v>YEC7695931Baklampa</v>
          </cell>
          <cell r="C2929" t="str">
            <v>YEC7695931</v>
          </cell>
          <cell r="D2929" t="str">
            <v>2020-2021</v>
          </cell>
          <cell r="E2929">
            <v>30</v>
          </cell>
          <cell r="F2929" t="str">
            <v>0300</v>
          </cell>
          <cell r="G2929" t="str">
            <v>H006</v>
          </cell>
          <cell r="H2929" t="str">
            <v>Light, Rear</v>
          </cell>
          <cell r="I2929" t="str">
            <v>Baklampa</v>
          </cell>
          <cell r="J2929" t="str">
            <v xml:space="preserve">C8015183 Buchel E-Bike 6V cc50 (EVI approved) </v>
          </cell>
          <cell r="K2929" t="str">
            <v>C8015183</v>
          </cell>
          <cell r="L2929" t="str">
            <v>C8015183</v>
          </cell>
        </row>
        <row r="2930">
          <cell r="B2930" t="str">
            <v>YEC7695931Låssats</v>
          </cell>
          <cell r="C2930" t="str">
            <v>YEC7695931</v>
          </cell>
          <cell r="D2930" t="str">
            <v>2020-2021</v>
          </cell>
          <cell r="E2930">
            <v>31</v>
          </cell>
          <cell r="F2930" t="str">
            <v>0310</v>
          </cell>
          <cell r="G2930" t="str">
            <v>H007</v>
          </cell>
          <cell r="H2930" t="str">
            <v>Lock</v>
          </cell>
          <cell r="I2930" t="str">
            <v>Låssats</v>
          </cell>
          <cell r="J2930" t="str">
            <v>C8405077 AXA SOLID PLUS XL BLACK, compatible with DT12 removable key</v>
          </cell>
          <cell r="K2930" t="str">
            <v>C8405077</v>
          </cell>
          <cell r="L2930" t="str">
            <v>C8405125</v>
          </cell>
        </row>
        <row r="2931">
          <cell r="B2931" t="str">
            <v>YEC7695931Stöd</v>
          </cell>
          <cell r="C2931" t="str">
            <v>YEC7695931</v>
          </cell>
          <cell r="D2931" t="str">
            <v>2020-2021</v>
          </cell>
          <cell r="E2931">
            <v>32</v>
          </cell>
          <cell r="F2931" t="str">
            <v>0320</v>
          </cell>
          <cell r="G2931" t="str">
            <v>H008</v>
          </cell>
          <cell r="H2931" t="str">
            <v>Kick stand</v>
          </cell>
          <cell r="I2931" t="str">
            <v>Stöd</v>
          </cell>
          <cell r="J2931" t="str">
            <v xml:space="preserve">C8105214 Atran Stylo adjustable all black </v>
          </cell>
          <cell r="K2931" t="str">
            <v>C8105214</v>
          </cell>
          <cell r="L2931" t="str">
            <v>C8100036</v>
          </cell>
        </row>
        <row r="2932">
          <cell r="B2932" t="str">
            <v>YEC7695931Korg</v>
          </cell>
          <cell r="C2932" t="str">
            <v>YEC7695931</v>
          </cell>
          <cell r="D2932" t="str">
            <v>2020-2021</v>
          </cell>
          <cell r="E2932">
            <v>33</v>
          </cell>
          <cell r="F2932" t="str">
            <v>0330</v>
          </cell>
          <cell r="G2932" t="str">
            <v>H009</v>
          </cell>
          <cell r="H2932" t="str">
            <v>Basket / Fr carrier</v>
          </cell>
          <cell r="I2932" t="str">
            <v>Korg</v>
          </cell>
          <cell r="K2932" t="str">
            <v>EMPTY</v>
          </cell>
          <cell r="L2932" t="e">
            <v>#N/A</v>
          </cell>
        </row>
        <row r="2933">
          <cell r="B2933" t="str">
            <v>YEC7695931Pedaler</v>
          </cell>
          <cell r="C2933" t="str">
            <v>YEC7695931</v>
          </cell>
          <cell r="D2933" t="str">
            <v>2020-2021</v>
          </cell>
          <cell r="E2933">
            <v>34</v>
          </cell>
          <cell r="F2933" t="str">
            <v>0340</v>
          </cell>
          <cell r="G2933" t="str">
            <v>E005</v>
          </cell>
          <cell r="H2933" t="str">
            <v xml:space="preserve">Pedal </v>
          </cell>
          <cell r="I2933" t="str">
            <v>Pedaler</v>
          </cell>
          <cell r="J2933" t="str">
            <v>C3505222 PDS PLbk SD  916 VP-821</v>
          </cell>
          <cell r="K2933" t="str">
            <v>C3505222</v>
          </cell>
          <cell r="L2933" t="str">
            <v>C3500059</v>
          </cell>
        </row>
        <row r="2934">
          <cell r="B2934" t="str">
            <v>YEC7695931Motor</v>
          </cell>
          <cell r="C2934" t="str">
            <v>YEC7695931</v>
          </cell>
          <cell r="D2934" t="str">
            <v>2020-2021</v>
          </cell>
          <cell r="E2934">
            <v>35</v>
          </cell>
          <cell r="F2934" t="str">
            <v>0350</v>
          </cell>
          <cell r="G2934" t="str">
            <v>J001</v>
          </cell>
          <cell r="H2934" t="str">
            <v>DRIVE UNIT:</v>
          </cell>
          <cell r="I2934" t="str">
            <v>Motor</v>
          </cell>
          <cell r="J2934" t="str">
            <v xml:space="preserve">C8705194-01FWC DU C80 Freewheel f/28" CanBus incl. Fixing bolts </v>
          </cell>
          <cell r="K2934" t="str">
            <v>C8705194-01FWC</v>
          </cell>
          <cell r="L2934" t="str">
            <v>C8705194-01FWC</v>
          </cell>
        </row>
        <row r="2935">
          <cell r="B2935" t="str">
            <v>YEC7695931Display</v>
          </cell>
          <cell r="C2935" t="str">
            <v>YEC7695931</v>
          </cell>
          <cell r="D2935" t="str">
            <v>2020-2021</v>
          </cell>
          <cell r="E2935">
            <v>36</v>
          </cell>
          <cell r="F2935" t="str">
            <v>0360</v>
          </cell>
          <cell r="G2935" t="str">
            <v>J004</v>
          </cell>
          <cell r="H2935" t="str">
            <v>DISPLAY:</v>
          </cell>
          <cell r="I2935" t="str">
            <v>Display</v>
          </cell>
          <cell r="J2935" t="str">
            <v>C8705194-18C Display small LCD all EGOING CanBus for ANANDA (plugnplay) 850mm City</v>
          </cell>
          <cell r="K2935" t="str">
            <v>C8705194-18C</v>
          </cell>
          <cell r="L2935" t="str">
            <v>C8705194-18C</v>
          </cell>
        </row>
        <row r="2936">
          <cell r="B2936" t="str">
            <v>YEC7695931EB-Bus kabel</v>
          </cell>
          <cell r="C2936" t="str">
            <v>YEC7695931</v>
          </cell>
          <cell r="D2936" t="str">
            <v>2020-2021</v>
          </cell>
          <cell r="E2936">
            <v>37</v>
          </cell>
          <cell r="F2936" t="str">
            <v>0370</v>
          </cell>
          <cell r="G2936" t="str">
            <v>J005</v>
          </cell>
          <cell r="H2936" t="str">
            <v>EB-BUS CABLE:</v>
          </cell>
          <cell r="I2936" t="str">
            <v>EB-Bus kabel</v>
          </cell>
          <cell r="J2936" t="str">
            <v>C8705194-03C  EB-Bus cable C80 CanBus 1130mm</v>
          </cell>
          <cell r="K2936" t="str">
            <v>C8705194-03C</v>
          </cell>
          <cell r="L2936" t="str">
            <v>C8705194-03C</v>
          </cell>
        </row>
        <row r="2937">
          <cell r="B2937" t="str">
            <v>YEC7695931Motorkabel</v>
          </cell>
          <cell r="C2937" t="str">
            <v>YEC7695931</v>
          </cell>
          <cell r="D2937" t="str">
            <v>2020-2021</v>
          </cell>
          <cell r="E2937">
            <v>38</v>
          </cell>
          <cell r="F2937" t="str">
            <v>0380</v>
          </cell>
          <cell r="G2937" t="str">
            <v>J006</v>
          </cell>
          <cell r="H2937" t="str">
            <v>POWER CABLE:</v>
          </cell>
          <cell r="I2937" t="str">
            <v>Motorkabel</v>
          </cell>
          <cell r="J2937" t="str">
            <v>W/O (inluded into the battary slider)</v>
          </cell>
          <cell r="K2937" t="str">
            <v>C8705194-19</v>
          </cell>
          <cell r="L2937" t="str">
            <v>C8705194-19</v>
          </cell>
        </row>
        <row r="2938">
          <cell r="B2938" t="str">
            <v>YEC7695931Kabel framlampa</v>
          </cell>
          <cell r="C2938" t="str">
            <v>YEC7695931</v>
          </cell>
          <cell r="D2938" t="str">
            <v>2020-2021</v>
          </cell>
          <cell r="E2938">
            <v>39</v>
          </cell>
          <cell r="F2938" t="str">
            <v>0390</v>
          </cell>
          <cell r="G2938" t="str">
            <v>J007</v>
          </cell>
          <cell r="H2938" t="str">
            <v>F. LIGHT CABLE:</v>
          </cell>
          <cell r="I2938" t="str">
            <v>Kabel framlampa</v>
          </cell>
          <cell r="J2938" t="str">
            <v>Included in EB-BUS cable</v>
          </cell>
          <cell r="K2938" t="str">
            <v>Ingår i EB-buskabeln</v>
          </cell>
          <cell r="L2938" t="str">
            <v>Ingår i EB-buskabeln</v>
          </cell>
        </row>
        <row r="2939">
          <cell r="B2939" t="str">
            <v>YEC7695931Kabel baklampa</v>
          </cell>
          <cell r="C2939" t="str">
            <v>YEC7695931</v>
          </cell>
          <cell r="D2939" t="str">
            <v>2020-2021</v>
          </cell>
          <cell r="E2939">
            <v>40</v>
          </cell>
          <cell r="F2939" t="str">
            <v>0400</v>
          </cell>
          <cell r="G2939" t="str">
            <v>J008</v>
          </cell>
          <cell r="H2939" t="str">
            <v>R. LIGHT CABLE:</v>
          </cell>
          <cell r="I2939" t="str">
            <v>Kabel baklampa</v>
          </cell>
          <cell r="J2939" t="str">
            <v>C8705194-21 lightcable prestrippded/female 1200mm</v>
          </cell>
          <cell r="K2939" t="str">
            <v>C8705194-21</v>
          </cell>
          <cell r="L2939" t="str">
            <v>BSP?</v>
          </cell>
        </row>
        <row r="2940">
          <cell r="B2940" t="str">
            <v>YEC7695931Hastighetssensor</v>
          </cell>
          <cell r="C2940" t="str">
            <v>YEC7695931</v>
          </cell>
          <cell r="D2940" t="str">
            <v>2020-2021</v>
          </cell>
          <cell r="E2940">
            <v>41</v>
          </cell>
          <cell r="F2940" t="str">
            <v>0410</v>
          </cell>
          <cell r="G2940" t="str">
            <v>J009</v>
          </cell>
          <cell r="H2940" t="str">
            <v>SPEED SENSOR:</v>
          </cell>
          <cell r="I2940" t="str">
            <v>Hastighetssensor</v>
          </cell>
          <cell r="J2940" t="str">
            <v>C8705194-04C Speed Sensor C80 CanBus 200mm</v>
          </cell>
          <cell r="K2940" t="str">
            <v>C8705194-04C</v>
          </cell>
          <cell r="L2940" t="str">
            <v>C8705194-04C</v>
          </cell>
        </row>
        <row r="2941">
          <cell r="B2941" t="str">
            <v>YEC7695931Batteri</v>
          </cell>
          <cell r="C2941" t="str">
            <v>YEC7695931</v>
          </cell>
          <cell r="D2941" t="str">
            <v>2020-2021</v>
          </cell>
          <cell r="E2941">
            <v>42</v>
          </cell>
          <cell r="F2941" t="str">
            <v>0420</v>
          </cell>
          <cell r="G2941" t="str">
            <v>J002</v>
          </cell>
          <cell r="H2941" t="str">
            <v>BATTERY:</v>
          </cell>
          <cell r="I2941" t="str">
            <v>Batteri</v>
          </cell>
          <cell r="J2941" t="str">
            <v>C8705102-1-11C DT12 11,6Ah (CANBUS)</v>
          </cell>
          <cell r="K2941" t="str">
            <v>C8705102-1-11C</v>
          </cell>
          <cell r="L2941" t="str">
            <v>C8705102-1-11C</v>
          </cell>
        </row>
        <row r="2942">
          <cell r="B2942" t="str">
            <v>YEC7695931Batterihållare</v>
          </cell>
          <cell r="C2942" t="str">
            <v>YEC7695931</v>
          </cell>
          <cell r="D2942" t="str">
            <v>2020-2021</v>
          </cell>
          <cell r="E2942">
            <v>43</v>
          </cell>
          <cell r="F2942" t="str">
            <v>0430</v>
          </cell>
          <cell r="G2942" t="str">
            <v>J003</v>
          </cell>
          <cell r="H2942" t="str">
            <v>BATTERY HOLDER/Slider</v>
          </cell>
          <cell r="I2942" t="str">
            <v>Batterihållare</v>
          </cell>
          <cell r="J2942" t="str">
            <v>C8705194-19 NEW DT12 400mm motorcable for Ananda C80</v>
          </cell>
          <cell r="K2942" t="str">
            <v>C8705194-19</v>
          </cell>
          <cell r="L2942" t="str">
            <v>C8705194-19</v>
          </cell>
        </row>
        <row r="2943">
          <cell r="B2943" t="str">
            <v>YEC7695931Batteriladdare</v>
          </cell>
          <cell r="C2943" t="str">
            <v>YEC7695931</v>
          </cell>
          <cell r="D2943" t="str">
            <v>2020-2021</v>
          </cell>
          <cell r="E2943">
            <v>44</v>
          </cell>
          <cell r="F2943" t="str">
            <v>0440</v>
          </cell>
          <cell r="G2943" t="str">
            <v>J010</v>
          </cell>
          <cell r="H2943" t="str">
            <v>CHARGER:</v>
          </cell>
          <cell r="I2943" t="str">
            <v>Batteriladdare</v>
          </cell>
          <cell r="J2943" t="str">
            <v xml:space="preserve">C8705086-02C T-Shape CanBus charger for DT12/Shimano </v>
          </cell>
          <cell r="K2943" t="str">
            <v>C8705086-02C</v>
          </cell>
          <cell r="L2943" t="str">
            <v>C8705086-02C</v>
          </cell>
        </row>
        <row r="2944">
          <cell r="B2944" t="str">
            <v>YEC7695931Kontrollbox</v>
          </cell>
          <cell r="C2944" t="str">
            <v>YEC7695931</v>
          </cell>
          <cell r="D2944" t="str">
            <v>2020-2021</v>
          </cell>
          <cell r="E2944">
            <v>45</v>
          </cell>
          <cell r="F2944" t="str">
            <v>0450</v>
          </cell>
          <cell r="G2944" t="str">
            <v>J011</v>
          </cell>
          <cell r="H2944" t="str">
            <v>Controller</v>
          </cell>
          <cell r="I2944" t="str">
            <v>Kontrollbox</v>
          </cell>
          <cell r="J2944" t="str">
            <v>included into the motor</v>
          </cell>
          <cell r="K2944" t="str">
            <v>INGÅR I MOTORN</v>
          </cell>
          <cell r="L2944" t="str">
            <v>Ingår i motorn</v>
          </cell>
        </row>
        <row r="2945">
          <cell r="B2945" t="str">
            <v>YEC7695931Växelöra</v>
          </cell>
          <cell r="C2945" t="str">
            <v>YEC7695931</v>
          </cell>
          <cell r="D2945" t="str">
            <v>2020-2021</v>
          </cell>
          <cell r="E2945">
            <v>46</v>
          </cell>
          <cell r="F2945" t="str">
            <v>0460</v>
          </cell>
          <cell r="G2945" t="str">
            <v>D005</v>
          </cell>
          <cell r="H2945" t="str">
            <v>Gear hanger</v>
          </cell>
          <cell r="I2945" t="str">
            <v>Växelöra</v>
          </cell>
          <cell r="K2945" t="str">
            <v>C1350087</v>
          </cell>
          <cell r="L2945" t="str">
            <v>C1350087</v>
          </cell>
        </row>
        <row r="2946">
          <cell r="B2946" t="str">
            <v>YEC7785131RAM</v>
          </cell>
          <cell r="C2946" t="str">
            <v>YEC7785131</v>
          </cell>
          <cell r="D2946" t="str">
            <v>2022-2023</v>
          </cell>
          <cell r="E2946">
            <v>1</v>
          </cell>
          <cell r="F2946" t="str">
            <v>0010</v>
          </cell>
          <cell r="G2946" t="str">
            <v>A001</v>
          </cell>
          <cell r="H2946" t="str">
            <v>PAINTED FRAME</v>
          </cell>
          <cell r="I2946" t="str">
            <v>RAM</v>
          </cell>
          <cell r="K2946" t="str">
            <v>C1307753-510</v>
          </cell>
          <cell r="L2946" t="e">
            <v>#N/A</v>
          </cell>
        </row>
        <row r="2947">
          <cell r="B2947" t="str">
            <v>YEC7785131Framgaffel</v>
          </cell>
          <cell r="C2947" t="str">
            <v>YEC7785131</v>
          </cell>
          <cell r="D2947" t="str">
            <v>2022-2023</v>
          </cell>
          <cell r="E2947">
            <v>2</v>
          </cell>
          <cell r="F2947" t="str">
            <v>0020</v>
          </cell>
          <cell r="G2947" t="str">
            <v>A002</v>
          </cell>
          <cell r="H2947" t="str">
            <v>PAINTED FORK</v>
          </cell>
          <cell r="I2947" t="str">
            <v>Framgaffel</v>
          </cell>
          <cell r="K2947" t="str">
            <v>C1605638-260</v>
          </cell>
          <cell r="L2947" t="e">
            <v>#N/A</v>
          </cell>
        </row>
        <row r="2948">
          <cell r="B2948" t="str">
            <v>YEC7785131Styrlager</v>
          </cell>
          <cell r="C2948" t="str">
            <v>YEC7785131</v>
          </cell>
          <cell r="D2948" t="str">
            <v>2022-2023</v>
          </cell>
          <cell r="E2948">
            <v>3</v>
          </cell>
          <cell r="F2948" t="str">
            <v>0030</v>
          </cell>
          <cell r="G2948" t="str">
            <v>B001</v>
          </cell>
          <cell r="H2948" t="str">
            <v>Head Set</v>
          </cell>
          <cell r="I2948" t="str">
            <v>Styrlager</v>
          </cell>
          <cell r="K2948" t="str">
            <v>C2105069</v>
          </cell>
          <cell r="L2948" t="str">
            <v>C2100160</v>
          </cell>
        </row>
        <row r="2949">
          <cell r="B2949" t="str">
            <v xml:space="preserve">YEC7785131Styrstam </v>
          </cell>
          <cell r="C2949" t="str">
            <v>YEC7785131</v>
          </cell>
          <cell r="D2949" t="str">
            <v>2022-2023</v>
          </cell>
          <cell r="E2949">
            <v>4</v>
          </cell>
          <cell r="F2949" t="str">
            <v>0040</v>
          </cell>
          <cell r="G2949" t="str">
            <v>B002</v>
          </cell>
          <cell r="H2949" t="str">
            <v>Handlebar Stem</v>
          </cell>
          <cell r="I2949" t="str">
            <v xml:space="preserve">Styrstam </v>
          </cell>
          <cell r="K2949" t="str">
            <v>C2205509-090</v>
          </cell>
          <cell r="L2949" t="str">
            <v>C2200152-090</v>
          </cell>
        </row>
        <row r="2950">
          <cell r="B2950" t="str">
            <v>YEC7785131Styre</v>
          </cell>
          <cell r="C2950" t="str">
            <v>YEC7785131</v>
          </cell>
          <cell r="D2950" t="str">
            <v>2022-2023</v>
          </cell>
          <cell r="E2950">
            <v>5</v>
          </cell>
          <cell r="F2950" t="str">
            <v>0050</v>
          </cell>
          <cell r="G2950" t="str">
            <v>B003</v>
          </cell>
          <cell r="H2950" t="str">
            <v>Handelbar</v>
          </cell>
          <cell r="I2950" t="str">
            <v>Styre</v>
          </cell>
          <cell r="K2950" t="str">
            <v>C2305990</v>
          </cell>
          <cell r="L2950" t="str">
            <v>C2300249</v>
          </cell>
        </row>
        <row r="2951">
          <cell r="B2951" t="str">
            <v>YEC7785131Bromsgrepp H</v>
          </cell>
          <cell r="C2951" t="str">
            <v>YEC7785131</v>
          </cell>
          <cell r="D2951" t="str">
            <v>2022-2023</v>
          </cell>
          <cell r="E2951">
            <v>6</v>
          </cell>
          <cell r="F2951" t="str">
            <v>0060</v>
          </cell>
          <cell r="G2951" t="str">
            <v>C002</v>
          </cell>
          <cell r="H2951" t="str">
            <v>Brake Lever R</v>
          </cell>
          <cell r="I2951" t="str">
            <v>Bromsgrepp H</v>
          </cell>
          <cell r="K2951" t="str">
            <v>Shimano</v>
          </cell>
          <cell r="L2951" t="str">
            <v>Kontakta SHIMANO</v>
          </cell>
        </row>
        <row r="2952">
          <cell r="B2952" t="str">
            <v>YEC7785131Bromsgrepp V</v>
          </cell>
          <cell r="C2952" t="str">
            <v>YEC7785131</v>
          </cell>
          <cell r="D2952" t="str">
            <v>2022-2023</v>
          </cell>
          <cell r="E2952">
            <v>7</v>
          </cell>
          <cell r="F2952" t="str">
            <v>0070</v>
          </cell>
          <cell r="G2952" t="str">
            <v>C001</v>
          </cell>
          <cell r="H2952" t="str">
            <v>Brake Lever L</v>
          </cell>
          <cell r="I2952" t="str">
            <v>Bromsgrepp V</v>
          </cell>
          <cell r="K2952" t="str">
            <v>Shimano</v>
          </cell>
          <cell r="L2952" t="str">
            <v>Kontakta SHIMANO</v>
          </cell>
        </row>
        <row r="2953">
          <cell r="B2953" t="str">
            <v>YEC7785131Växelreglage H</v>
          </cell>
          <cell r="C2953" t="str">
            <v>YEC7785131</v>
          </cell>
          <cell r="D2953" t="str">
            <v>2022-2023</v>
          </cell>
          <cell r="E2953">
            <v>8</v>
          </cell>
          <cell r="F2953" t="str">
            <v>0080</v>
          </cell>
          <cell r="G2953" t="str">
            <v>D002</v>
          </cell>
          <cell r="H2953" t="str">
            <v>Shift Lever R</v>
          </cell>
          <cell r="I2953" t="str">
            <v>Växelreglage H</v>
          </cell>
          <cell r="K2953" t="str">
            <v>ASLM3158RA</v>
          </cell>
          <cell r="L2953" t="str">
            <v>Kontakta SHIMANO</v>
          </cell>
        </row>
        <row r="2954">
          <cell r="B2954" t="str">
            <v>YEC7785131Växelreglage V</v>
          </cell>
          <cell r="C2954" t="str">
            <v>YEC7785131</v>
          </cell>
          <cell r="D2954" t="str">
            <v>2022-2023</v>
          </cell>
          <cell r="E2954">
            <v>9</v>
          </cell>
          <cell r="F2954" t="str">
            <v>0090</v>
          </cell>
          <cell r="G2954" t="str">
            <v>D001</v>
          </cell>
          <cell r="H2954" t="str">
            <v>Shift Lever L</v>
          </cell>
          <cell r="I2954" t="str">
            <v>Växelreglage V</v>
          </cell>
          <cell r="L2954" t="e">
            <v>#N/A</v>
          </cell>
        </row>
        <row r="2955">
          <cell r="B2955" t="str">
            <v>YEC7785131Handtag par</v>
          </cell>
          <cell r="C2955" t="str">
            <v>YEC7785131</v>
          </cell>
          <cell r="D2955" t="str">
            <v>2022-2023</v>
          </cell>
          <cell r="E2955">
            <v>10</v>
          </cell>
          <cell r="F2955" t="str">
            <v>0100</v>
          </cell>
          <cell r="G2955" t="str">
            <v>B004</v>
          </cell>
          <cell r="H2955" t="str">
            <v>Grip R</v>
          </cell>
          <cell r="I2955" t="str">
            <v>Handtag par</v>
          </cell>
          <cell r="K2955" t="str">
            <v>C2505504</v>
          </cell>
          <cell r="L2955" t="str">
            <v>C2500188</v>
          </cell>
        </row>
        <row r="2956">
          <cell r="B2956" t="str">
            <v>YEC7785131Frambroms</v>
          </cell>
          <cell r="C2956" t="str">
            <v>YEC7785131</v>
          </cell>
          <cell r="D2956" t="str">
            <v>2022-2023</v>
          </cell>
          <cell r="E2956">
            <v>11</v>
          </cell>
          <cell r="F2956" t="str">
            <v>0110</v>
          </cell>
          <cell r="G2956" t="str">
            <v>C003</v>
          </cell>
          <cell r="H2956" t="str">
            <v xml:space="preserve">Brake front </v>
          </cell>
          <cell r="I2956" t="str">
            <v>Frambroms</v>
          </cell>
          <cell r="K2956" t="str">
            <v>AMT201KLFPRX070</v>
          </cell>
          <cell r="L2956" t="str">
            <v>Kontakta SHIMANO</v>
          </cell>
        </row>
        <row r="2957">
          <cell r="B2957" t="str">
            <v>YEC7785131Bakbroms</v>
          </cell>
          <cell r="C2957" t="str">
            <v>YEC7785131</v>
          </cell>
          <cell r="D2957" t="str">
            <v>2022-2023</v>
          </cell>
          <cell r="E2957">
            <v>12</v>
          </cell>
          <cell r="F2957" t="str">
            <v>0120</v>
          </cell>
          <cell r="G2957" t="str">
            <v>C004</v>
          </cell>
          <cell r="H2957" t="str">
            <v>Brake rear</v>
          </cell>
          <cell r="I2957" t="str">
            <v>Bakbroms</v>
          </cell>
          <cell r="K2957" t="str">
            <v>AMT201JRRXRX145</v>
          </cell>
          <cell r="L2957" t="str">
            <v>Kontakta SHIMANO</v>
          </cell>
        </row>
        <row r="2958">
          <cell r="B2958" t="str">
            <v>YEC7785131Vevlager</v>
          </cell>
          <cell r="C2958" t="str">
            <v>YEC7785131</v>
          </cell>
          <cell r="D2958" t="str">
            <v>2022-2023</v>
          </cell>
          <cell r="E2958">
            <v>13</v>
          </cell>
          <cell r="F2958" t="str">
            <v>0130</v>
          </cell>
          <cell r="G2958" t="str">
            <v>E001</v>
          </cell>
          <cell r="H2958" t="str">
            <v xml:space="preserve">BB-set </v>
          </cell>
          <cell r="I2958" t="str">
            <v>Vevlager</v>
          </cell>
          <cell r="K2958" t="str">
            <v>INGÅR I MOTORN</v>
          </cell>
          <cell r="L2958" t="str">
            <v>Ingår i motorn</v>
          </cell>
        </row>
        <row r="2959">
          <cell r="B2959" t="str">
            <v>YEC7785131Vevparti</v>
          </cell>
          <cell r="C2959" t="str">
            <v>YEC7785131</v>
          </cell>
          <cell r="D2959" t="str">
            <v>2022-2023</v>
          </cell>
          <cell r="E2959">
            <v>14</v>
          </cell>
          <cell r="F2959" t="str">
            <v>0140</v>
          </cell>
          <cell r="G2959" t="str">
            <v>E002</v>
          </cell>
          <cell r="H2959" t="str">
            <v>Front Chainwheel</v>
          </cell>
          <cell r="I2959" t="str">
            <v>Vevparti</v>
          </cell>
          <cell r="K2959" t="str">
            <v>C3305776-EG</v>
          </cell>
          <cell r="L2959" t="str">
            <v>C3305776-EG</v>
          </cell>
        </row>
        <row r="2960">
          <cell r="B2960" t="str">
            <v>YEC7785131Kedjeskydd</v>
          </cell>
          <cell r="C2960" t="str">
            <v>YEC7785131</v>
          </cell>
          <cell r="D2960" t="str">
            <v>2022-2023</v>
          </cell>
          <cell r="E2960">
            <v>15</v>
          </cell>
          <cell r="F2960" t="str">
            <v>0150</v>
          </cell>
          <cell r="G2960" t="str">
            <v>H001</v>
          </cell>
          <cell r="H2960" t="str">
            <v>Chain guard</v>
          </cell>
          <cell r="I2960" t="str">
            <v>Kedjeskydd</v>
          </cell>
          <cell r="K2960" t="str">
            <v>EMPTY</v>
          </cell>
          <cell r="L2960" t="e">
            <v>#N/A</v>
          </cell>
        </row>
        <row r="2961">
          <cell r="B2961" t="str">
            <v>YEC7785131Kedjeskyddsfäste</v>
          </cell>
          <cell r="C2961" t="str">
            <v>YEC7785131</v>
          </cell>
          <cell r="D2961" t="str">
            <v>2022-2023</v>
          </cell>
          <cell r="E2961">
            <v>16</v>
          </cell>
          <cell r="F2961" t="str">
            <v>0160</v>
          </cell>
          <cell r="G2961" t="str">
            <v>H002</v>
          </cell>
          <cell r="H2961" t="str">
            <v>Chain guard bracket</v>
          </cell>
          <cell r="I2961" t="str">
            <v>Kedjeskyddsfäste</v>
          </cell>
          <cell r="K2961" t="str">
            <v>EMPTY</v>
          </cell>
          <cell r="L2961" t="e">
            <v>#N/A</v>
          </cell>
        </row>
        <row r="2962">
          <cell r="B2962" t="str">
            <v>YEC7785131Framväxel</v>
          </cell>
          <cell r="C2962" t="str">
            <v>YEC7785131</v>
          </cell>
          <cell r="D2962" t="str">
            <v>2022-2023</v>
          </cell>
          <cell r="E2962">
            <v>17</v>
          </cell>
          <cell r="F2962" t="str">
            <v>0170</v>
          </cell>
          <cell r="G2962" t="str">
            <v>D003</v>
          </cell>
          <cell r="H2962" t="str">
            <v>Front Derailleur</v>
          </cell>
          <cell r="I2962" t="str">
            <v>Framväxel</v>
          </cell>
          <cell r="K2962">
            <v>0</v>
          </cell>
          <cell r="L2962" t="e">
            <v>#N/A</v>
          </cell>
        </row>
        <row r="2963">
          <cell r="B2963" t="str">
            <v>YEC7785131Bakväxel</v>
          </cell>
          <cell r="C2963" t="str">
            <v>YEC7785131</v>
          </cell>
          <cell r="D2963" t="str">
            <v>2022-2023</v>
          </cell>
          <cell r="E2963">
            <v>18</v>
          </cell>
          <cell r="F2963" t="str">
            <v>0180</v>
          </cell>
          <cell r="G2963" t="str">
            <v>D004</v>
          </cell>
          <cell r="H2963" t="str">
            <v>Rear Derailleur</v>
          </cell>
          <cell r="I2963" t="str">
            <v>Bakväxel</v>
          </cell>
          <cell r="K2963" t="str">
            <v>ARDM360SGSL</v>
          </cell>
          <cell r="L2963" t="str">
            <v>Kontakta SHIMANO</v>
          </cell>
        </row>
        <row r="2964">
          <cell r="B2964" t="str">
            <v>YEC7785131Kedja</v>
          </cell>
          <cell r="C2964" t="str">
            <v>YEC7785131</v>
          </cell>
          <cell r="D2964" t="str">
            <v>2022-2023</v>
          </cell>
          <cell r="E2964">
            <v>19</v>
          </cell>
          <cell r="F2964" t="str">
            <v>0190</v>
          </cell>
          <cell r="G2964" t="str">
            <v>E003</v>
          </cell>
          <cell r="H2964" t="str">
            <v xml:space="preserve">Chain </v>
          </cell>
          <cell r="I2964" t="str">
            <v>Kedja</v>
          </cell>
          <cell r="K2964" t="str">
            <v>ACNHG40116</v>
          </cell>
          <cell r="L2964" t="str">
            <v>Kontakta SHIMANO</v>
          </cell>
        </row>
        <row r="2965">
          <cell r="B2965" t="str">
            <v>YEC7785131Kassett</v>
          </cell>
          <cell r="C2965" t="str">
            <v>YEC7785131</v>
          </cell>
          <cell r="D2965" t="str">
            <v>2022-2023</v>
          </cell>
          <cell r="E2965">
            <v>20</v>
          </cell>
          <cell r="F2965" t="str">
            <v>0200</v>
          </cell>
          <cell r="G2965" t="str">
            <v>E004</v>
          </cell>
          <cell r="H2965" t="str">
            <v>Cassette Sprocket</v>
          </cell>
          <cell r="I2965" t="str">
            <v>Kassett</v>
          </cell>
          <cell r="K2965" t="str">
            <v>ACSHG318134</v>
          </cell>
          <cell r="L2965" t="str">
            <v>Kontakta SHIMANO</v>
          </cell>
        </row>
        <row r="2966">
          <cell r="B2966" t="str">
            <v>YEC7785131Framhjul</v>
          </cell>
          <cell r="C2966" t="str">
            <v>YEC7785131</v>
          </cell>
          <cell r="D2966" t="str">
            <v>2022-2023</v>
          </cell>
          <cell r="E2966">
            <v>21</v>
          </cell>
          <cell r="F2966" t="str">
            <v>0210</v>
          </cell>
          <cell r="G2966" t="str">
            <v>F001</v>
          </cell>
          <cell r="H2966" t="str">
            <v>Front hub</v>
          </cell>
          <cell r="I2966" t="str">
            <v>Framhjul</v>
          </cell>
          <cell r="K2966" t="str">
            <v>C4305196</v>
          </cell>
          <cell r="L2966" t="str">
            <v>C4100337</v>
          </cell>
        </row>
        <row r="2967">
          <cell r="B2967" t="str">
            <v>YEC7785131Bakhjul</v>
          </cell>
          <cell r="C2967" t="str">
            <v>YEC7785131</v>
          </cell>
          <cell r="D2967" t="str">
            <v>2022-2023</v>
          </cell>
          <cell r="E2967">
            <v>22</v>
          </cell>
          <cell r="F2967" t="str">
            <v>0220</v>
          </cell>
          <cell r="G2967" t="str">
            <v>F002</v>
          </cell>
          <cell r="H2967" t="str">
            <v>Rear hub</v>
          </cell>
          <cell r="I2967" t="str">
            <v>Bakhjul</v>
          </cell>
          <cell r="K2967" t="str">
            <v>C4405349</v>
          </cell>
          <cell r="L2967" t="str">
            <v>C4200298</v>
          </cell>
        </row>
        <row r="2968">
          <cell r="B2968" t="str">
            <v>YEC7785131Däck</v>
          </cell>
          <cell r="C2968" t="str">
            <v>YEC7785131</v>
          </cell>
          <cell r="D2968" t="str">
            <v>2022-2023</v>
          </cell>
          <cell r="E2968">
            <v>23</v>
          </cell>
          <cell r="F2968" t="str">
            <v>0230</v>
          </cell>
          <cell r="G2968" t="str">
            <v>F003</v>
          </cell>
          <cell r="H2968" t="str">
            <v>Tire</v>
          </cell>
          <cell r="I2968" t="str">
            <v>Däck</v>
          </cell>
          <cell r="K2968" t="str">
            <v>C4906455</v>
          </cell>
          <cell r="L2968" t="str">
            <v>C4901463</v>
          </cell>
        </row>
        <row r="2969">
          <cell r="B2969" t="str">
            <v>YEC7785131Skärmar set</v>
          </cell>
          <cell r="C2969" t="str">
            <v>YEC7785131</v>
          </cell>
          <cell r="D2969" t="str">
            <v>2022-2023</v>
          </cell>
          <cell r="E2969">
            <v>24</v>
          </cell>
          <cell r="F2969" t="str">
            <v>0240</v>
          </cell>
          <cell r="G2969" t="str">
            <v>H003</v>
          </cell>
          <cell r="H2969" t="str">
            <v xml:space="preserve">Mudguard front   </v>
          </cell>
          <cell r="I2969" t="str">
            <v>Skärmar set</v>
          </cell>
          <cell r="K2969" t="str">
            <v>C8256188-BK</v>
          </cell>
          <cell r="L2969" t="str">
            <v>C8256125-BK / C8255845-BK</v>
          </cell>
        </row>
        <row r="2970">
          <cell r="B2970" t="str">
            <v>YEC7785131Pakethållare</v>
          </cell>
          <cell r="C2970" t="str">
            <v>YEC7785131</v>
          </cell>
          <cell r="D2970" t="str">
            <v>2022-2023</v>
          </cell>
          <cell r="E2970">
            <v>25</v>
          </cell>
          <cell r="F2970" t="str">
            <v>0250</v>
          </cell>
          <cell r="G2970" t="str">
            <v>H004</v>
          </cell>
          <cell r="H2970" t="str">
            <v>Carrier</v>
          </cell>
          <cell r="I2970" t="str">
            <v>Pakethållare</v>
          </cell>
          <cell r="K2970" t="str">
            <v>C8205747-BK</v>
          </cell>
          <cell r="L2970" t="str">
            <v>C8200052</v>
          </cell>
        </row>
        <row r="2971">
          <cell r="B2971" t="str">
            <v>YEC7785131Sadel</v>
          </cell>
          <cell r="C2971" t="str">
            <v>YEC7785131</v>
          </cell>
          <cell r="D2971" t="str">
            <v>2022-2023</v>
          </cell>
          <cell r="E2971">
            <v>26</v>
          </cell>
          <cell r="F2971" t="str">
            <v>0260</v>
          </cell>
          <cell r="G2971" t="str">
            <v>G001</v>
          </cell>
          <cell r="H2971" t="str">
            <v>Saddle</v>
          </cell>
          <cell r="I2971" t="str">
            <v>Sadel</v>
          </cell>
          <cell r="K2971" t="str">
            <v>C7106330</v>
          </cell>
          <cell r="L2971" t="str">
            <v>BSP?</v>
          </cell>
        </row>
        <row r="2972">
          <cell r="B2972" t="str">
            <v>YEC7785131Sadelstolpe</v>
          </cell>
          <cell r="C2972" t="str">
            <v>YEC7785131</v>
          </cell>
          <cell r="D2972" t="str">
            <v>2022-2023</v>
          </cell>
          <cell r="E2972">
            <v>27</v>
          </cell>
          <cell r="F2972" t="str">
            <v>0270</v>
          </cell>
          <cell r="G2972" t="str">
            <v>G002</v>
          </cell>
          <cell r="H2972" t="str">
            <v>Seatpost</v>
          </cell>
          <cell r="I2972" t="str">
            <v>Sadelstolpe</v>
          </cell>
          <cell r="K2972" t="str">
            <v>C7205567</v>
          </cell>
          <cell r="L2972" t="str">
            <v>C7200327-272</v>
          </cell>
        </row>
        <row r="2973">
          <cell r="B2973" t="str">
            <v>YEC7785131Sadelrörsklämma</v>
          </cell>
          <cell r="C2973" t="str">
            <v>YEC7785131</v>
          </cell>
          <cell r="D2973" t="str">
            <v>2022-2023</v>
          </cell>
          <cell r="E2973">
            <v>28</v>
          </cell>
          <cell r="F2973" t="str">
            <v>0280</v>
          </cell>
          <cell r="G2973" t="str">
            <v>G003</v>
          </cell>
          <cell r="H2973" t="str">
            <v>Seat Clamp</v>
          </cell>
          <cell r="I2973" t="str">
            <v>Sadelrörsklämma</v>
          </cell>
          <cell r="K2973" t="str">
            <v>C7305002</v>
          </cell>
          <cell r="L2973" t="str">
            <v>C7300027-318</v>
          </cell>
        </row>
        <row r="2974">
          <cell r="B2974" t="str">
            <v>YEC7785131Framlampa</v>
          </cell>
          <cell r="C2974" t="str">
            <v>YEC7785131</v>
          </cell>
          <cell r="D2974" t="str">
            <v>2022-2023</v>
          </cell>
          <cell r="E2974">
            <v>29</v>
          </cell>
          <cell r="F2974" t="str">
            <v>0290</v>
          </cell>
          <cell r="G2974" t="str">
            <v>H005</v>
          </cell>
          <cell r="H2974" t="str">
            <v>Front light</v>
          </cell>
          <cell r="I2974" t="str">
            <v>Framlampa</v>
          </cell>
          <cell r="K2974" t="str">
            <v>C8015301</v>
          </cell>
          <cell r="L2974" t="str">
            <v>C8015301</v>
          </cell>
        </row>
        <row r="2975">
          <cell r="B2975" t="str">
            <v>YEC7785131Baklampa</v>
          </cell>
          <cell r="C2975" t="str">
            <v>YEC7785131</v>
          </cell>
          <cell r="D2975" t="str">
            <v>2022-2023</v>
          </cell>
          <cell r="E2975">
            <v>30</v>
          </cell>
          <cell r="F2975" t="str">
            <v>0300</v>
          </cell>
          <cell r="G2975" t="str">
            <v>H006</v>
          </cell>
          <cell r="H2975" t="str">
            <v>Light, Rear</v>
          </cell>
          <cell r="I2975" t="str">
            <v>Baklampa</v>
          </cell>
          <cell r="K2975" t="str">
            <v>C8015183</v>
          </cell>
          <cell r="L2975" t="str">
            <v>C8015183</v>
          </cell>
        </row>
        <row r="2976">
          <cell r="B2976" t="str">
            <v>YEC7785131Låssats</v>
          </cell>
          <cell r="C2976" t="str">
            <v>YEC7785131</v>
          </cell>
          <cell r="D2976" t="str">
            <v>2022-2023</v>
          </cell>
          <cell r="E2976">
            <v>31</v>
          </cell>
          <cell r="F2976" t="str">
            <v>0310</v>
          </cell>
          <cell r="G2976" t="str">
            <v>H007</v>
          </cell>
          <cell r="H2976" t="str">
            <v>Lock</v>
          </cell>
          <cell r="I2976" t="str">
            <v>Låssats</v>
          </cell>
          <cell r="K2976" t="str">
            <v>C8405077</v>
          </cell>
          <cell r="L2976" t="str">
            <v>C8405125</v>
          </cell>
        </row>
        <row r="2977">
          <cell r="B2977" t="str">
            <v>YEC7785131Stöd</v>
          </cell>
          <cell r="C2977" t="str">
            <v>YEC7785131</v>
          </cell>
          <cell r="D2977" t="str">
            <v>2022-2023</v>
          </cell>
          <cell r="E2977">
            <v>32</v>
          </cell>
          <cell r="F2977" t="str">
            <v>0320</v>
          </cell>
          <cell r="G2977" t="str">
            <v>H008</v>
          </cell>
          <cell r="H2977" t="str">
            <v>Kick stand</v>
          </cell>
          <cell r="I2977" t="str">
            <v>Stöd</v>
          </cell>
          <cell r="K2977" t="str">
            <v>C8105214</v>
          </cell>
          <cell r="L2977" t="str">
            <v>C8100036</v>
          </cell>
        </row>
        <row r="2978">
          <cell r="B2978" t="str">
            <v>YEC7785131Korg</v>
          </cell>
          <cell r="C2978" t="str">
            <v>YEC7785131</v>
          </cell>
          <cell r="D2978" t="str">
            <v>2022-2023</v>
          </cell>
          <cell r="E2978">
            <v>33</v>
          </cell>
          <cell r="F2978" t="str">
            <v>0330</v>
          </cell>
          <cell r="G2978" t="str">
            <v>H009</v>
          </cell>
          <cell r="H2978" t="str">
            <v>Basket / Fr carrier</v>
          </cell>
          <cell r="I2978" t="str">
            <v>Korg</v>
          </cell>
          <cell r="K2978" t="str">
            <v>EMPTY</v>
          </cell>
          <cell r="L2978" t="e">
            <v>#N/A</v>
          </cell>
        </row>
        <row r="2979">
          <cell r="B2979" t="str">
            <v>YEC7785131Pedaler</v>
          </cell>
          <cell r="C2979" t="str">
            <v>YEC7785131</v>
          </cell>
          <cell r="D2979" t="str">
            <v>2022-2023</v>
          </cell>
          <cell r="E2979">
            <v>34</v>
          </cell>
          <cell r="F2979" t="str">
            <v>0340</v>
          </cell>
          <cell r="G2979" t="str">
            <v>E005</v>
          </cell>
          <cell r="H2979" t="str">
            <v xml:space="preserve">Pedal </v>
          </cell>
          <cell r="I2979" t="str">
            <v>Pedaler</v>
          </cell>
          <cell r="K2979" t="str">
            <v>C3505233</v>
          </cell>
          <cell r="L2979" t="str">
            <v>C3500033</v>
          </cell>
        </row>
        <row r="2980">
          <cell r="B2980" t="str">
            <v>YEC7785131Motor</v>
          </cell>
          <cell r="C2980" t="str">
            <v>YEC7785131</v>
          </cell>
          <cell r="D2980" t="str">
            <v>2022-2023</v>
          </cell>
          <cell r="E2980">
            <v>35</v>
          </cell>
          <cell r="F2980" t="str">
            <v>0350</v>
          </cell>
          <cell r="G2980" t="str">
            <v>J001</v>
          </cell>
          <cell r="H2980" t="str">
            <v>DRIVE UNIT:</v>
          </cell>
          <cell r="I2980" t="str">
            <v>Motor</v>
          </cell>
          <cell r="K2980" t="str">
            <v>C8705240-1-01BC</v>
          </cell>
          <cell r="L2980" t="str">
            <v>C8705240-1-01BC</v>
          </cell>
        </row>
        <row r="2981">
          <cell r="B2981" t="str">
            <v>YEC7785131Display</v>
          </cell>
          <cell r="C2981" t="str">
            <v>YEC7785131</v>
          </cell>
          <cell r="D2981" t="str">
            <v>2022-2023</v>
          </cell>
          <cell r="E2981">
            <v>36</v>
          </cell>
          <cell r="F2981" t="str">
            <v>0360</v>
          </cell>
          <cell r="G2981" t="str">
            <v>J004</v>
          </cell>
          <cell r="H2981" t="str">
            <v>DISPLAY:</v>
          </cell>
          <cell r="I2981" t="str">
            <v>Display</v>
          </cell>
          <cell r="K2981" t="str">
            <v>C8705068-1-38C</v>
          </cell>
          <cell r="L2981" t="str">
            <v>C8705068-1-38C</v>
          </cell>
        </row>
        <row r="2982">
          <cell r="B2982" t="str">
            <v>YEC7785131EB-Bus kabel</v>
          </cell>
          <cell r="C2982" t="str">
            <v>YEC7785131</v>
          </cell>
          <cell r="D2982" t="str">
            <v>2022-2023</v>
          </cell>
          <cell r="E2982">
            <v>37</v>
          </cell>
          <cell r="F2982" t="str">
            <v>0370</v>
          </cell>
          <cell r="G2982" t="str">
            <v>J005</v>
          </cell>
          <cell r="H2982" t="str">
            <v>EB-BUS CABLE:</v>
          </cell>
          <cell r="I2982" t="str">
            <v>EB-Bus kabel</v>
          </cell>
          <cell r="K2982" t="str">
            <v>C8705240-1-4-2C</v>
          </cell>
          <cell r="L2982" t="str">
            <v>C8705240-1-4-2C</v>
          </cell>
        </row>
        <row r="2983">
          <cell r="B2983" t="str">
            <v>YEC7785131Motorkabel</v>
          </cell>
          <cell r="C2983" t="str">
            <v>YEC7785131</v>
          </cell>
          <cell r="D2983" t="str">
            <v>2022-2023</v>
          </cell>
          <cell r="E2983">
            <v>38</v>
          </cell>
          <cell r="F2983" t="str">
            <v>0380</v>
          </cell>
          <cell r="G2983" t="str">
            <v>J006</v>
          </cell>
          <cell r="H2983" t="str">
            <v>POWER CABLE:</v>
          </cell>
          <cell r="I2983" t="str">
            <v>Motorkabel</v>
          </cell>
          <cell r="K2983" t="str">
            <v>Ingår i batterihållaren</v>
          </cell>
          <cell r="L2983" t="str">
            <v>Ingår i batterihållaren</v>
          </cell>
        </row>
        <row r="2984">
          <cell r="B2984" t="str">
            <v>YEC7785131Kabel framlampa</v>
          </cell>
          <cell r="C2984" t="str">
            <v>YEC7785131</v>
          </cell>
          <cell r="D2984" t="str">
            <v>2022-2023</v>
          </cell>
          <cell r="E2984">
            <v>39</v>
          </cell>
          <cell r="F2984" t="str">
            <v>0390</v>
          </cell>
          <cell r="G2984" t="str">
            <v>J007</v>
          </cell>
          <cell r="H2984" t="str">
            <v>F. LIGHT CABLE:</v>
          </cell>
          <cell r="I2984" t="str">
            <v>Kabel framlampa</v>
          </cell>
          <cell r="K2984" t="str">
            <v>C8705068-1-0416</v>
          </cell>
          <cell r="L2984" t="str">
            <v>C8705068-1-0416</v>
          </cell>
        </row>
        <row r="2985">
          <cell r="B2985" t="str">
            <v>YEC7785131Kabel baklampa</v>
          </cell>
          <cell r="C2985" t="str">
            <v>YEC7785131</v>
          </cell>
          <cell r="D2985" t="str">
            <v>2022-2023</v>
          </cell>
          <cell r="E2985">
            <v>40</v>
          </cell>
          <cell r="F2985" t="str">
            <v>0400</v>
          </cell>
          <cell r="G2985" t="str">
            <v>J008</v>
          </cell>
          <cell r="H2985" t="str">
            <v>R. LIGHT CABLE:</v>
          </cell>
          <cell r="I2985" t="str">
            <v>Kabel baklampa</v>
          </cell>
          <cell r="K2985" t="str">
            <v>C8705068-1-0415</v>
          </cell>
          <cell r="L2985" t="str">
            <v>C8705068-1-04-8</v>
          </cell>
        </row>
        <row r="2986">
          <cell r="B2986" t="str">
            <v>YEC7785131Hastighetssensor</v>
          </cell>
          <cell r="C2986" t="str">
            <v>YEC7785131</v>
          </cell>
          <cell r="D2986" t="str">
            <v>2022-2023</v>
          </cell>
          <cell r="E2986">
            <v>41</v>
          </cell>
          <cell r="F2986" t="str">
            <v>0410</v>
          </cell>
          <cell r="G2986" t="str">
            <v>J009</v>
          </cell>
          <cell r="H2986" t="str">
            <v>SPEED SENSOR:</v>
          </cell>
          <cell r="I2986" t="str">
            <v>Hastighetssensor</v>
          </cell>
          <cell r="K2986" t="str">
            <v>C8705068-1-411C</v>
          </cell>
          <cell r="L2986" t="str">
            <v>C8705068-1-411C</v>
          </cell>
        </row>
        <row r="2987">
          <cell r="B2987" t="str">
            <v>YEC7785131Batteri</v>
          </cell>
          <cell r="C2987" t="str">
            <v>YEC7785131</v>
          </cell>
          <cell r="D2987" t="str">
            <v>2022-2023</v>
          </cell>
          <cell r="E2987">
            <v>42</v>
          </cell>
          <cell r="F2987" t="str">
            <v>0420</v>
          </cell>
          <cell r="G2987" t="str">
            <v>J002</v>
          </cell>
          <cell r="H2987" t="str">
            <v>BATTERY:</v>
          </cell>
          <cell r="I2987" t="str">
            <v>Batteri</v>
          </cell>
          <cell r="K2987" t="str">
            <v>C8705102-1-11C</v>
          </cell>
          <cell r="L2987" t="str">
            <v>C8705102-1-11C</v>
          </cell>
        </row>
        <row r="2988">
          <cell r="B2988" t="str">
            <v>YEC7785131Batterihållare</v>
          </cell>
          <cell r="C2988" t="str">
            <v>YEC7785131</v>
          </cell>
          <cell r="D2988" t="str">
            <v>2022-2023</v>
          </cell>
          <cell r="E2988">
            <v>43</v>
          </cell>
          <cell r="F2988" t="str">
            <v>0430</v>
          </cell>
          <cell r="G2988" t="str">
            <v>J003</v>
          </cell>
          <cell r="H2988" t="str">
            <v>BATTERY HOLDER/Slider</v>
          </cell>
          <cell r="I2988" t="str">
            <v>Batterihållare</v>
          </cell>
          <cell r="K2988" t="str">
            <v>C8705129-2C</v>
          </cell>
          <cell r="L2988" t="str">
            <v>C8705129-2C</v>
          </cell>
        </row>
        <row r="2989">
          <cell r="B2989" t="str">
            <v>YEC7785131Batteriladdare</v>
          </cell>
          <cell r="C2989" t="str">
            <v>YEC7785131</v>
          </cell>
          <cell r="D2989" t="str">
            <v>2022-2023</v>
          </cell>
          <cell r="E2989">
            <v>44</v>
          </cell>
          <cell r="F2989" t="str">
            <v>0440</v>
          </cell>
          <cell r="G2989" t="str">
            <v>J010</v>
          </cell>
          <cell r="H2989" t="str">
            <v>CHARGER:</v>
          </cell>
          <cell r="I2989" t="str">
            <v>Batteriladdare</v>
          </cell>
          <cell r="K2989" t="str">
            <v>C8705086-02C</v>
          </cell>
          <cell r="L2989" t="str">
            <v>C8705086-02C</v>
          </cell>
        </row>
        <row r="2990">
          <cell r="B2990" t="str">
            <v>YEC7785131Kontrollbox</v>
          </cell>
          <cell r="C2990" t="str">
            <v>YEC7785131</v>
          </cell>
          <cell r="D2990" t="str">
            <v>2022-2023</v>
          </cell>
          <cell r="E2990">
            <v>45</v>
          </cell>
          <cell r="F2990" t="str">
            <v>0450</v>
          </cell>
          <cell r="G2990" t="str">
            <v>J011</v>
          </cell>
          <cell r="H2990" t="str">
            <v>Controller</v>
          </cell>
          <cell r="I2990" t="str">
            <v>Kontrollbox</v>
          </cell>
          <cell r="K2990" t="str">
            <v>INGÅR I MOTORN</v>
          </cell>
          <cell r="L2990" t="str">
            <v>Ingår i motorn</v>
          </cell>
        </row>
        <row r="2991">
          <cell r="B2991" t="str">
            <v>YEC7785131Växelöra</v>
          </cell>
          <cell r="C2991" t="str">
            <v>YEC7785131</v>
          </cell>
          <cell r="D2991" t="str">
            <v>2022-2023</v>
          </cell>
          <cell r="E2991">
            <v>46</v>
          </cell>
          <cell r="F2991" t="str">
            <v>0460</v>
          </cell>
          <cell r="G2991" t="str">
            <v>D005</v>
          </cell>
          <cell r="H2991" t="str">
            <v>Gear hanger</v>
          </cell>
          <cell r="I2991" t="str">
            <v>Växelöra</v>
          </cell>
          <cell r="K2991" t="str">
            <v>C1350087</v>
          </cell>
          <cell r="L2991" t="str">
            <v>C1350087</v>
          </cell>
        </row>
        <row r="2992">
          <cell r="B2992" t="str">
            <v>YEC7785531RAM</v>
          </cell>
          <cell r="C2992" t="str">
            <v>YEC7785531</v>
          </cell>
          <cell r="D2992" t="str">
            <v>2022-2023</v>
          </cell>
          <cell r="E2992">
            <v>1</v>
          </cell>
          <cell r="F2992" t="str">
            <v>0010</v>
          </cell>
          <cell r="G2992" t="str">
            <v>A001</v>
          </cell>
          <cell r="H2992" t="str">
            <v>PAINTED FRAME</v>
          </cell>
          <cell r="I2992" t="str">
            <v>RAM</v>
          </cell>
          <cell r="K2992" t="str">
            <v>C1307753-550</v>
          </cell>
          <cell r="L2992" t="e">
            <v>#N/A</v>
          </cell>
        </row>
        <row r="2993">
          <cell r="B2993" t="str">
            <v>YEC7785531Framgaffel</v>
          </cell>
          <cell r="C2993" t="str">
            <v>YEC7785531</v>
          </cell>
          <cell r="D2993" t="str">
            <v>2022-2023</v>
          </cell>
          <cell r="E2993">
            <v>2</v>
          </cell>
          <cell r="F2993" t="str">
            <v>0020</v>
          </cell>
          <cell r="G2993" t="str">
            <v>A002</v>
          </cell>
          <cell r="H2993" t="str">
            <v>PAINTED FORK</v>
          </cell>
          <cell r="I2993" t="str">
            <v>Framgaffel</v>
          </cell>
          <cell r="K2993" t="str">
            <v>C1605638-280</v>
          </cell>
          <cell r="L2993" t="e">
            <v>#N/A</v>
          </cell>
        </row>
        <row r="2994">
          <cell r="B2994" t="str">
            <v>YEC7785531Styrlager</v>
          </cell>
          <cell r="C2994" t="str">
            <v>YEC7785531</v>
          </cell>
          <cell r="D2994" t="str">
            <v>2022-2023</v>
          </cell>
          <cell r="E2994">
            <v>3</v>
          </cell>
          <cell r="F2994" t="str">
            <v>0030</v>
          </cell>
          <cell r="G2994" t="str">
            <v>B001</v>
          </cell>
          <cell r="H2994" t="str">
            <v>Head Set</v>
          </cell>
          <cell r="I2994" t="str">
            <v>Styrlager</v>
          </cell>
          <cell r="K2994" t="str">
            <v>C2105069</v>
          </cell>
          <cell r="L2994" t="str">
            <v>C2100160</v>
          </cell>
        </row>
        <row r="2995">
          <cell r="B2995" t="str">
            <v xml:space="preserve">YEC7785531Styrstam </v>
          </cell>
          <cell r="C2995" t="str">
            <v>YEC7785531</v>
          </cell>
          <cell r="D2995" t="str">
            <v>2022-2023</v>
          </cell>
          <cell r="E2995">
            <v>4</v>
          </cell>
          <cell r="F2995" t="str">
            <v>0040</v>
          </cell>
          <cell r="G2995" t="str">
            <v>B002</v>
          </cell>
          <cell r="H2995" t="str">
            <v>Handlebar Stem</v>
          </cell>
          <cell r="I2995" t="str">
            <v xml:space="preserve">Styrstam </v>
          </cell>
          <cell r="K2995" t="str">
            <v>C2205509-090</v>
          </cell>
          <cell r="L2995" t="str">
            <v>C2200152-090</v>
          </cell>
        </row>
        <row r="2996">
          <cell r="B2996" t="str">
            <v>YEC7785531Styre</v>
          </cell>
          <cell r="C2996" t="str">
            <v>YEC7785531</v>
          </cell>
          <cell r="D2996" t="str">
            <v>2022-2023</v>
          </cell>
          <cell r="E2996">
            <v>5</v>
          </cell>
          <cell r="F2996" t="str">
            <v>0050</v>
          </cell>
          <cell r="G2996" t="str">
            <v>B003</v>
          </cell>
          <cell r="H2996" t="str">
            <v>Handelbar</v>
          </cell>
          <cell r="I2996" t="str">
            <v>Styre</v>
          </cell>
          <cell r="K2996" t="str">
            <v>C2305990</v>
          </cell>
          <cell r="L2996" t="str">
            <v>C2300249</v>
          </cell>
        </row>
        <row r="2997">
          <cell r="B2997" t="str">
            <v>YEC7785531Bromsgrepp H</v>
          </cell>
          <cell r="C2997" t="str">
            <v>YEC7785531</v>
          </cell>
          <cell r="D2997" t="str">
            <v>2022-2023</v>
          </cell>
          <cell r="E2997">
            <v>6</v>
          </cell>
          <cell r="F2997" t="str">
            <v>0060</v>
          </cell>
          <cell r="G2997" t="str">
            <v>C002</v>
          </cell>
          <cell r="H2997" t="str">
            <v>Brake Lever R</v>
          </cell>
          <cell r="I2997" t="str">
            <v>Bromsgrepp H</v>
          </cell>
          <cell r="K2997" t="str">
            <v>Shimano</v>
          </cell>
          <cell r="L2997" t="str">
            <v>Kontakta SHIMANO</v>
          </cell>
        </row>
        <row r="2998">
          <cell r="B2998" t="str">
            <v>YEC7785531Bromsgrepp V</v>
          </cell>
          <cell r="C2998" t="str">
            <v>YEC7785531</v>
          </cell>
          <cell r="D2998" t="str">
            <v>2022-2023</v>
          </cell>
          <cell r="E2998">
            <v>7</v>
          </cell>
          <cell r="F2998" t="str">
            <v>0070</v>
          </cell>
          <cell r="G2998" t="str">
            <v>C001</v>
          </cell>
          <cell r="H2998" t="str">
            <v>Brake Lever L</v>
          </cell>
          <cell r="I2998" t="str">
            <v>Bromsgrepp V</v>
          </cell>
          <cell r="K2998" t="str">
            <v>Shimano</v>
          </cell>
          <cell r="L2998" t="str">
            <v>Kontakta SHIMANO</v>
          </cell>
        </row>
        <row r="2999">
          <cell r="B2999" t="str">
            <v>YEC7785531Växelreglage H</v>
          </cell>
          <cell r="C2999" t="str">
            <v>YEC7785531</v>
          </cell>
          <cell r="D2999" t="str">
            <v>2022-2023</v>
          </cell>
          <cell r="E2999">
            <v>8</v>
          </cell>
          <cell r="F2999" t="str">
            <v>0080</v>
          </cell>
          <cell r="G2999" t="str">
            <v>D002</v>
          </cell>
          <cell r="H2999" t="str">
            <v>Shift Lever R</v>
          </cell>
          <cell r="I2999" t="str">
            <v>Växelreglage H</v>
          </cell>
          <cell r="K2999" t="str">
            <v>ASLM3158RA</v>
          </cell>
          <cell r="L2999" t="str">
            <v>Kontakta SHIMANO</v>
          </cell>
        </row>
        <row r="3000">
          <cell r="B3000" t="str">
            <v>YEC7785531Växelreglage V</v>
          </cell>
          <cell r="C3000" t="str">
            <v>YEC7785531</v>
          </cell>
          <cell r="D3000" t="str">
            <v>2022-2023</v>
          </cell>
          <cell r="E3000">
            <v>9</v>
          </cell>
          <cell r="F3000" t="str">
            <v>0090</v>
          </cell>
          <cell r="G3000" t="str">
            <v>D001</v>
          </cell>
          <cell r="H3000" t="str">
            <v>Shift Lever L</v>
          </cell>
          <cell r="I3000" t="str">
            <v>Växelreglage V</v>
          </cell>
          <cell r="L3000" t="e">
            <v>#N/A</v>
          </cell>
        </row>
        <row r="3001">
          <cell r="B3001" t="str">
            <v>YEC7785531Handtag par</v>
          </cell>
          <cell r="C3001" t="str">
            <v>YEC7785531</v>
          </cell>
          <cell r="D3001" t="str">
            <v>2022-2023</v>
          </cell>
          <cell r="E3001">
            <v>10</v>
          </cell>
          <cell r="F3001" t="str">
            <v>0100</v>
          </cell>
          <cell r="G3001" t="str">
            <v>B004</v>
          </cell>
          <cell r="H3001" t="str">
            <v>Grip R</v>
          </cell>
          <cell r="I3001" t="str">
            <v>Handtag par</v>
          </cell>
          <cell r="K3001" t="str">
            <v>C2505504</v>
          </cell>
          <cell r="L3001" t="str">
            <v>C2500188</v>
          </cell>
        </row>
        <row r="3002">
          <cell r="B3002" t="str">
            <v>YEC7785531Frambroms</v>
          </cell>
          <cell r="C3002" t="str">
            <v>YEC7785531</v>
          </cell>
          <cell r="D3002" t="str">
            <v>2022-2023</v>
          </cell>
          <cell r="E3002">
            <v>11</v>
          </cell>
          <cell r="F3002" t="str">
            <v>0110</v>
          </cell>
          <cell r="G3002" t="str">
            <v>C003</v>
          </cell>
          <cell r="H3002" t="str">
            <v xml:space="preserve">Brake front </v>
          </cell>
          <cell r="I3002" t="str">
            <v>Frambroms</v>
          </cell>
          <cell r="K3002" t="str">
            <v>AMT201KLFPRX070</v>
          </cell>
          <cell r="L3002" t="str">
            <v>Kontakta SHIMANO</v>
          </cell>
        </row>
        <row r="3003">
          <cell r="B3003" t="str">
            <v>YEC7785531Bakbroms</v>
          </cell>
          <cell r="C3003" t="str">
            <v>YEC7785531</v>
          </cell>
          <cell r="D3003" t="str">
            <v>2022-2023</v>
          </cell>
          <cell r="E3003">
            <v>12</v>
          </cell>
          <cell r="F3003" t="str">
            <v>0120</v>
          </cell>
          <cell r="G3003" t="str">
            <v>C004</v>
          </cell>
          <cell r="H3003" t="str">
            <v>Brake rear</v>
          </cell>
          <cell r="I3003" t="str">
            <v>Bakbroms</v>
          </cell>
          <cell r="K3003" t="str">
            <v>AMT201JRRXRX145</v>
          </cell>
          <cell r="L3003" t="str">
            <v>Kontakta SHIMANO</v>
          </cell>
        </row>
        <row r="3004">
          <cell r="B3004" t="str">
            <v>YEC7785531Vevlager</v>
          </cell>
          <cell r="C3004" t="str">
            <v>YEC7785531</v>
          </cell>
          <cell r="D3004" t="str">
            <v>2022-2023</v>
          </cell>
          <cell r="E3004">
            <v>13</v>
          </cell>
          <cell r="F3004" t="str">
            <v>0130</v>
          </cell>
          <cell r="G3004" t="str">
            <v>E001</v>
          </cell>
          <cell r="H3004" t="str">
            <v xml:space="preserve">BB-set </v>
          </cell>
          <cell r="I3004" t="str">
            <v>Vevlager</v>
          </cell>
          <cell r="K3004" t="str">
            <v>INGÅR I MOTORN</v>
          </cell>
          <cell r="L3004" t="str">
            <v>Ingår i motorn</v>
          </cell>
        </row>
        <row r="3005">
          <cell r="B3005" t="str">
            <v>YEC7785531Vevparti</v>
          </cell>
          <cell r="C3005" t="str">
            <v>YEC7785531</v>
          </cell>
          <cell r="D3005" t="str">
            <v>2022-2023</v>
          </cell>
          <cell r="E3005">
            <v>14</v>
          </cell>
          <cell r="F3005" t="str">
            <v>0140</v>
          </cell>
          <cell r="G3005" t="str">
            <v>E002</v>
          </cell>
          <cell r="H3005" t="str">
            <v>Front Chainwheel</v>
          </cell>
          <cell r="I3005" t="str">
            <v>Vevparti</v>
          </cell>
          <cell r="K3005" t="str">
            <v>C3305776-EG</v>
          </cell>
          <cell r="L3005" t="str">
            <v>C3305776-EG</v>
          </cell>
        </row>
        <row r="3006">
          <cell r="B3006" t="str">
            <v>YEC7785531Kedjeskydd</v>
          </cell>
          <cell r="C3006" t="str">
            <v>YEC7785531</v>
          </cell>
          <cell r="D3006" t="str">
            <v>2022-2023</v>
          </cell>
          <cell r="E3006">
            <v>15</v>
          </cell>
          <cell r="F3006" t="str">
            <v>0150</v>
          </cell>
          <cell r="G3006" t="str">
            <v>H001</v>
          </cell>
          <cell r="H3006" t="str">
            <v>Chain guard</v>
          </cell>
          <cell r="I3006" t="str">
            <v>Kedjeskydd</v>
          </cell>
          <cell r="K3006" t="str">
            <v>EMPTY</v>
          </cell>
          <cell r="L3006" t="e">
            <v>#N/A</v>
          </cell>
        </row>
        <row r="3007">
          <cell r="B3007" t="str">
            <v>YEC7785531Kedjeskyddsfäste</v>
          </cell>
          <cell r="C3007" t="str">
            <v>YEC7785531</v>
          </cell>
          <cell r="D3007" t="str">
            <v>2022-2023</v>
          </cell>
          <cell r="E3007">
            <v>16</v>
          </cell>
          <cell r="F3007" t="str">
            <v>0160</v>
          </cell>
          <cell r="G3007" t="str">
            <v>H002</v>
          </cell>
          <cell r="H3007" t="str">
            <v>Chain guard bracket</v>
          </cell>
          <cell r="I3007" t="str">
            <v>Kedjeskyddsfäste</v>
          </cell>
          <cell r="K3007" t="str">
            <v>EMPTY</v>
          </cell>
          <cell r="L3007" t="e">
            <v>#N/A</v>
          </cell>
        </row>
        <row r="3008">
          <cell r="B3008" t="str">
            <v>YEC7785531Framväxel</v>
          </cell>
          <cell r="C3008" t="str">
            <v>YEC7785531</v>
          </cell>
          <cell r="D3008" t="str">
            <v>2022-2023</v>
          </cell>
          <cell r="E3008">
            <v>17</v>
          </cell>
          <cell r="F3008" t="str">
            <v>0170</v>
          </cell>
          <cell r="G3008" t="str">
            <v>D003</v>
          </cell>
          <cell r="H3008" t="str">
            <v>Front Derailleur</v>
          </cell>
          <cell r="I3008" t="str">
            <v>Framväxel</v>
          </cell>
          <cell r="K3008">
            <v>0</v>
          </cell>
          <cell r="L3008" t="e">
            <v>#N/A</v>
          </cell>
        </row>
        <row r="3009">
          <cell r="B3009" t="str">
            <v>YEC7785531Bakväxel</v>
          </cell>
          <cell r="C3009" t="str">
            <v>YEC7785531</v>
          </cell>
          <cell r="D3009" t="str">
            <v>2022-2023</v>
          </cell>
          <cell r="E3009">
            <v>18</v>
          </cell>
          <cell r="F3009" t="str">
            <v>0180</v>
          </cell>
          <cell r="G3009" t="str">
            <v>D004</v>
          </cell>
          <cell r="H3009" t="str">
            <v>Rear Derailleur</v>
          </cell>
          <cell r="I3009" t="str">
            <v>Bakväxel</v>
          </cell>
          <cell r="K3009" t="str">
            <v>ARDM360SGSL</v>
          </cell>
          <cell r="L3009" t="str">
            <v>Kontakta SHIMANO</v>
          </cell>
        </row>
        <row r="3010">
          <cell r="B3010" t="str">
            <v>YEC7785531Kedja</v>
          </cell>
          <cell r="C3010" t="str">
            <v>YEC7785531</v>
          </cell>
          <cell r="D3010" t="str">
            <v>2022-2023</v>
          </cell>
          <cell r="E3010">
            <v>19</v>
          </cell>
          <cell r="F3010" t="str">
            <v>0190</v>
          </cell>
          <cell r="G3010" t="str">
            <v>E003</v>
          </cell>
          <cell r="H3010" t="str">
            <v xml:space="preserve">Chain </v>
          </cell>
          <cell r="I3010" t="str">
            <v>Kedja</v>
          </cell>
          <cell r="K3010" t="str">
            <v>ACNHG40116</v>
          </cell>
          <cell r="L3010" t="str">
            <v>Kontakta SHIMANO</v>
          </cell>
        </row>
        <row r="3011">
          <cell r="B3011" t="str">
            <v>YEC7785531Kassett</v>
          </cell>
          <cell r="C3011" t="str">
            <v>YEC7785531</v>
          </cell>
          <cell r="D3011" t="str">
            <v>2022-2023</v>
          </cell>
          <cell r="E3011">
            <v>20</v>
          </cell>
          <cell r="F3011" t="str">
            <v>0200</v>
          </cell>
          <cell r="G3011" t="str">
            <v>E004</v>
          </cell>
          <cell r="H3011" t="str">
            <v>Cassette Sprocket</v>
          </cell>
          <cell r="I3011" t="str">
            <v>Kassett</v>
          </cell>
          <cell r="K3011" t="str">
            <v>ACSHG318134</v>
          </cell>
          <cell r="L3011" t="str">
            <v>Kontakta SHIMANO</v>
          </cell>
        </row>
        <row r="3012">
          <cell r="B3012" t="str">
            <v>YEC7785531Framhjul</v>
          </cell>
          <cell r="C3012" t="str">
            <v>YEC7785531</v>
          </cell>
          <cell r="D3012" t="str">
            <v>2022-2023</v>
          </cell>
          <cell r="E3012">
            <v>21</v>
          </cell>
          <cell r="F3012" t="str">
            <v>0210</v>
          </cell>
          <cell r="G3012" t="str">
            <v>F001</v>
          </cell>
          <cell r="H3012" t="str">
            <v>Front hub</v>
          </cell>
          <cell r="I3012" t="str">
            <v>Framhjul</v>
          </cell>
          <cell r="K3012" t="str">
            <v>C4305196</v>
          </cell>
          <cell r="L3012" t="str">
            <v>C4100337</v>
          </cell>
        </row>
        <row r="3013">
          <cell r="B3013" t="str">
            <v>YEC7785531Bakhjul</v>
          </cell>
          <cell r="C3013" t="str">
            <v>YEC7785531</v>
          </cell>
          <cell r="D3013" t="str">
            <v>2022-2023</v>
          </cell>
          <cell r="E3013">
            <v>22</v>
          </cell>
          <cell r="F3013" t="str">
            <v>0220</v>
          </cell>
          <cell r="G3013" t="str">
            <v>F002</v>
          </cell>
          <cell r="H3013" t="str">
            <v>Rear hub</v>
          </cell>
          <cell r="I3013" t="str">
            <v>Bakhjul</v>
          </cell>
          <cell r="K3013" t="str">
            <v>C4405349</v>
          </cell>
          <cell r="L3013" t="str">
            <v>C4200298</v>
          </cell>
        </row>
        <row r="3014">
          <cell r="B3014" t="str">
            <v>YEC7785531Däck</v>
          </cell>
          <cell r="C3014" t="str">
            <v>YEC7785531</v>
          </cell>
          <cell r="D3014" t="str">
            <v>2022-2023</v>
          </cell>
          <cell r="E3014">
            <v>23</v>
          </cell>
          <cell r="F3014" t="str">
            <v>0230</v>
          </cell>
          <cell r="G3014" t="str">
            <v>F003</v>
          </cell>
          <cell r="H3014" t="str">
            <v>Tire</v>
          </cell>
          <cell r="I3014" t="str">
            <v>Däck</v>
          </cell>
          <cell r="K3014" t="str">
            <v>C4906455</v>
          </cell>
          <cell r="L3014" t="str">
            <v>C4901463</v>
          </cell>
        </row>
        <row r="3015">
          <cell r="B3015" t="str">
            <v>YEC7785531Skärmar set</v>
          </cell>
          <cell r="C3015" t="str">
            <v>YEC7785531</v>
          </cell>
          <cell r="D3015" t="str">
            <v>2022-2023</v>
          </cell>
          <cell r="E3015">
            <v>24</v>
          </cell>
          <cell r="F3015" t="str">
            <v>0240</v>
          </cell>
          <cell r="G3015" t="str">
            <v>H003</v>
          </cell>
          <cell r="H3015" t="str">
            <v xml:space="preserve">Mudguard front   </v>
          </cell>
          <cell r="I3015" t="str">
            <v>Skärmar set</v>
          </cell>
          <cell r="K3015" t="str">
            <v>C8256188-BK</v>
          </cell>
          <cell r="L3015" t="str">
            <v>C8256125-BK / C8255845-BK</v>
          </cell>
        </row>
        <row r="3016">
          <cell r="B3016" t="str">
            <v>YEC7785531Pakethållare</v>
          </cell>
          <cell r="C3016" t="str">
            <v>YEC7785531</v>
          </cell>
          <cell r="D3016" t="str">
            <v>2022-2023</v>
          </cell>
          <cell r="E3016">
            <v>25</v>
          </cell>
          <cell r="F3016" t="str">
            <v>0250</v>
          </cell>
          <cell r="G3016" t="str">
            <v>H004</v>
          </cell>
          <cell r="H3016" t="str">
            <v>Carrier</v>
          </cell>
          <cell r="I3016" t="str">
            <v>Pakethållare</v>
          </cell>
          <cell r="K3016" t="str">
            <v>C8205747-BK</v>
          </cell>
          <cell r="L3016" t="str">
            <v>C8200052</v>
          </cell>
        </row>
        <row r="3017">
          <cell r="B3017" t="str">
            <v>YEC7785531Sadel</v>
          </cell>
          <cell r="C3017" t="str">
            <v>YEC7785531</v>
          </cell>
          <cell r="D3017" t="str">
            <v>2022-2023</v>
          </cell>
          <cell r="E3017">
            <v>26</v>
          </cell>
          <cell r="F3017" t="str">
            <v>0260</v>
          </cell>
          <cell r="G3017" t="str">
            <v>G001</v>
          </cell>
          <cell r="H3017" t="str">
            <v>Saddle</v>
          </cell>
          <cell r="I3017" t="str">
            <v>Sadel</v>
          </cell>
          <cell r="K3017" t="str">
            <v>C7106330</v>
          </cell>
          <cell r="L3017" t="str">
            <v>BSP?</v>
          </cell>
        </row>
        <row r="3018">
          <cell r="B3018" t="str">
            <v>YEC7785531Sadelstolpe</v>
          </cell>
          <cell r="C3018" t="str">
            <v>YEC7785531</v>
          </cell>
          <cell r="D3018" t="str">
            <v>2022-2023</v>
          </cell>
          <cell r="E3018">
            <v>27</v>
          </cell>
          <cell r="F3018" t="str">
            <v>0270</v>
          </cell>
          <cell r="G3018" t="str">
            <v>G002</v>
          </cell>
          <cell r="H3018" t="str">
            <v>Seatpost</v>
          </cell>
          <cell r="I3018" t="str">
            <v>Sadelstolpe</v>
          </cell>
          <cell r="K3018" t="str">
            <v>C7205567</v>
          </cell>
          <cell r="L3018" t="str">
            <v>C7200327-272</v>
          </cell>
        </row>
        <row r="3019">
          <cell r="B3019" t="str">
            <v>YEC7785531Sadelrörsklämma</v>
          </cell>
          <cell r="C3019" t="str">
            <v>YEC7785531</v>
          </cell>
          <cell r="D3019" t="str">
            <v>2022-2023</v>
          </cell>
          <cell r="E3019">
            <v>28</v>
          </cell>
          <cell r="F3019" t="str">
            <v>0280</v>
          </cell>
          <cell r="G3019" t="str">
            <v>G003</v>
          </cell>
          <cell r="H3019" t="str">
            <v>Seat Clamp</v>
          </cell>
          <cell r="I3019" t="str">
            <v>Sadelrörsklämma</v>
          </cell>
          <cell r="K3019" t="str">
            <v>C7305002</v>
          </cell>
          <cell r="L3019" t="str">
            <v>C7300027-318</v>
          </cell>
        </row>
        <row r="3020">
          <cell r="B3020" t="str">
            <v>YEC7785531Framlampa</v>
          </cell>
          <cell r="C3020" t="str">
            <v>YEC7785531</v>
          </cell>
          <cell r="D3020" t="str">
            <v>2022-2023</v>
          </cell>
          <cell r="E3020">
            <v>29</v>
          </cell>
          <cell r="F3020" t="str">
            <v>0290</v>
          </cell>
          <cell r="G3020" t="str">
            <v>H005</v>
          </cell>
          <cell r="H3020" t="str">
            <v>Front light</v>
          </cell>
          <cell r="I3020" t="str">
            <v>Framlampa</v>
          </cell>
          <cell r="K3020" t="str">
            <v>C8015301</v>
          </cell>
          <cell r="L3020" t="str">
            <v>C8015301</v>
          </cell>
        </row>
        <row r="3021">
          <cell r="B3021" t="str">
            <v>YEC7785531Baklampa</v>
          </cell>
          <cell r="C3021" t="str">
            <v>YEC7785531</v>
          </cell>
          <cell r="D3021" t="str">
            <v>2022-2023</v>
          </cell>
          <cell r="E3021">
            <v>30</v>
          </cell>
          <cell r="F3021" t="str">
            <v>0300</v>
          </cell>
          <cell r="G3021" t="str">
            <v>H006</v>
          </cell>
          <cell r="H3021" t="str">
            <v>Light, Rear</v>
          </cell>
          <cell r="I3021" t="str">
            <v>Baklampa</v>
          </cell>
          <cell r="K3021" t="str">
            <v>C8015183</v>
          </cell>
          <cell r="L3021" t="str">
            <v>C8015183</v>
          </cell>
        </row>
        <row r="3022">
          <cell r="B3022" t="str">
            <v>YEC7785531Låssats</v>
          </cell>
          <cell r="C3022" t="str">
            <v>YEC7785531</v>
          </cell>
          <cell r="D3022" t="str">
            <v>2022-2023</v>
          </cell>
          <cell r="E3022">
            <v>31</v>
          </cell>
          <cell r="F3022" t="str">
            <v>0310</v>
          </cell>
          <cell r="G3022" t="str">
            <v>H007</v>
          </cell>
          <cell r="H3022" t="str">
            <v>Lock</v>
          </cell>
          <cell r="I3022" t="str">
            <v>Låssats</v>
          </cell>
          <cell r="K3022" t="str">
            <v>C8405077</v>
          </cell>
          <cell r="L3022" t="str">
            <v>C8405125</v>
          </cell>
        </row>
        <row r="3023">
          <cell r="B3023" t="str">
            <v>YEC7785531Stöd</v>
          </cell>
          <cell r="C3023" t="str">
            <v>YEC7785531</v>
          </cell>
          <cell r="D3023" t="str">
            <v>2022-2023</v>
          </cell>
          <cell r="E3023">
            <v>32</v>
          </cell>
          <cell r="F3023" t="str">
            <v>0320</v>
          </cell>
          <cell r="G3023" t="str">
            <v>H008</v>
          </cell>
          <cell r="H3023" t="str">
            <v>Kick stand</v>
          </cell>
          <cell r="I3023" t="str">
            <v>Stöd</v>
          </cell>
          <cell r="K3023" t="str">
            <v>C8105214</v>
          </cell>
          <cell r="L3023" t="str">
            <v>C8100036</v>
          </cell>
        </row>
        <row r="3024">
          <cell r="B3024" t="str">
            <v>YEC7785531Korg</v>
          </cell>
          <cell r="C3024" t="str">
            <v>YEC7785531</v>
          </cell>
          <cell r="D3024" t="str">
            <v>2022-2023</v>
          </cell>
          <cell r="E3024">
            <v>33</v>
          </cell>
          <cell r="F3024" t="str">
            <v>0330</v>
          </cell>
          <cell r="G3024" t="str">
            <v>H009</v>
          </cell>
          <cell r="H3024" t="str">
            <v>Basket / Fr carrier</v>
          </cell>
          <cell r="I3024" t="str">
            <v>Korg</v>
          </cell>
          <cell r="K3024" t="str">
            <v>EMPTY</v>
          </cell>
          <cell r="L3024" t="e">
            <v>#N/A</v>
          </cell>
        </row>
        <row r="3025">
          <cell r="B3025" t="str">
            <v>YEC7785531Pedaler</v>
          </cell>
          <cell r="C3025" t="str">
            <v>YEC7785531</v>
          </cell>
          <cell r="D3025" t="str">
            <v>2022-2023</v>
          </cell>
          <cell r="E3025">
            <v>34</v>
          </cell>
          <cell r="F3025" t="str">
            <v>0340</v>
          </cell>
          <cell r="G3025" t="str">
            <v>E005</v>
          </cell>
          <cell r="H3025" t="str">
            <v xml:space="preserve">Pedal </v>
          </cell>
          <cell r="I3025" t="str">
            <v>Pedaler</v>
          </cell>
          <cell r="K3025" t="str">
            <v>C3505233</v>
          </cell>
          <cell r="L3025" t="str">
            <v>C3500033</v>
          </cell>
        </row>
        <row r="3026">
          <cell r="B3026" t="str">
            <v>YEC7785531Motor</v>
          </cell>
          <cell r="C3026" t="str">
            <v>YEC7785531</v>
          </cell>
          <cell r="D3026" t="str">
            <v>2022-2023</v>
          </cell>
          <cell r="E3026">
            <v>35</v>
          </cell>
          <cell r="F3026" t="str">
            <v>0350</v>
          </cell>
          <cell r="G3026" t="str">
            <v>J001</v>
          </cell>
          <cell r="H3026" t="str">
            <v>DRIVE UNIT:</v>
          </cell>
          <cell r="I3026" t="str">
            <v>Motor</v>
          </cell>
          <cell r="K3026" t="str">
            <v>C8705240-1-01BC</v>
          </cell>
          <cell r="L3026" t="str">
            <v>C8705240-1-01BC</v>
          </cell>
        </row>
        <row r="3027">
          <cell r="B3027" t="str">
            <v>YEC7785531Display</v>
          </cell>
          <cell r="C3027" t="str">
            <v>YEC7785531</v>
          </cell>
          <cell r="D3027" t="str">
            <v>2022-2023</v>
          </cell>
          <cell r="E3027">
            <v>36</v>
          </cell>
          <cell r="F3027" t="str">
            <v>0360</v>
          </cell>
          <cell r="G3027" t="str">
            <v>J004</v>
          </cell>
          <cell r="H3027" t="str">
            <v>DISPLAY:</v>
          </cell>
          <cell r="I3027" t="str">
            <v>Display</v>
          </cell>
          <cell r="K3027" t="str">
            <v>C8705068-1-38C</v>
          </cell>
          <cell r="L3027" t="str">
            <v>C8705068-1-38C</v>
          </cell>
        </row>
        <row r="3028">
          <cell r="B3028" t="str">
            <v>YEC7785531EB-Bus kabel</v>
          </cell>
          <cell r="C3028" t="str">
            <v>YEC7785531</v>
          </cell>
          <cell r="D3028" t="str">
            <v>2022-2023</v>
          </cell>
          <cell r="E3028">
            <v>37</v>
          </cell>
          <cell r="F3028" t="str">
            <v>0370</v>
          </cell>
          <cell r="G3028" t="str">
            <v>J005</v>
          </cell>
          <cell r="H3028" t="str">
            <v>EB-BUS CABLE:</v>
          </cell>
          <cell r="I3028" t="str">
            <v>EB-Bus kabel</v>
          </cell>
          <cell r="K3028" t="str">
            <v>C8705240-1-4-2C</v>
          </cell>
          <cell r="L3028" t="str">
            <v>C8705240-1-4-2C</v>
          </cell>
        </row>
        <row r="3029">
          <cell r="B3029" t="str">
            <v>YEC7785531Motorkabel</v>
          </cell>
          <cell r="C3029" t="str">
            <v>YEC7785531</v>
          </cell>
          <cell r="D3029" t="str">
            <v>2022-2023</v>
          </cell>
          <cell r="E3029">
            <v>38</v>
          </cell>
          <cell r="F3029" t="str">
            <v>0380</v>
          </cell>
          <cell r="G3029" t="str">
            <v>J006</v>
          </cell>
          <cell r="H3029" t="str">
            <v>POWER CABLE:</v>
          </cell>
          <cell r="I3029" t="str">
            <v>Motorkabel</v>
          </cell>
          <cell r="K3029" t="str">
            <v>Ingår i batterihållaren</v>
          </cell>
          <cell r="L3029" t="str">
            <v>Ingår i batterihållaren</v>
          </cell>
        </row>
        <row r="3030">
          <cell r="B3030" t="str">
            <v>YEC7785531Kabel framlampa</v>
          </cell>
          <cell r="C3030" t="str">
            <v>YEC7785531</v>
          </cell>
          <cell r="D3030" t="str">
            <v>2022-2023</v>
          </cell>
          <cell r="E3030">
            <v>39</v>
          </cell>
          <cell r="F3030" t="str">
            <v>0390</v>
          </cell>
          <cell r="G3030" t="str">
            <v>J007</v>
          </cell>
          <cell r="H3030" t="str">
            <v>F. LIGHT CABLE:</v>
          </cell>
          <cell r="I3030" t="str">
            <v>Kabel framlampa</v>
          </cell>
          <cell r="K3030" t="str">
            <v>C8705068-1-0416</v>
          </cell>
          <cell r="L3030" t="str">
            <v>C8705068-1-0416</v>
          </cell>
        </row>
        <row r="3031">
          <cell r="B3031" t="str">
            <v>YEC7785531Kabel baklampa</v>
          </cell>
          <cell r="C3031" t="str">
            <v>YEC7785531</v>
          </cell>
          <cell r="D3031" t="str">
            <v>2022-2023</v>
          </cell>
          <cell r="E3031">
            <v>40</v>
          </cell>
          <cell r="F3031" t="str">
            <v>0400</v>
          </cell>
          <cell r="G3031" t="str">
            <v>J008</v>
          </cell>
          <cell r="H3031" t="str">
            <v>R. LIGHT CABLE:</v>
          </cell>
          <cell r="I3031" t="str">
            <v>Kabel baklampa</v>
          </cell>
          <cell r="K3031" t="str">
            <v>C8705068-1-0415</v>
          </cell>
          <cell r="L3031" t="str">
            <v>C8705068-1-04-8</v>
          </cell>
        </row>
        <row r="3032">
          <cell r="B3032" t="str">
            <v>YEC7785531Hastighetssensor</v>
          </cell>
          <cell r="C3032" t="str">
            <v>YEC7785531</v>
          </cell>
          <cell r="D3032" t="str">
            <v>2022-2023</v>
          </cell>
          <cell r="E3032">
            <v>41</v>
          </cell>
          <cell r="F3032" t="str">
            <v>0410</v>
          </cell>
          <cell r="G3032" t="str">
            <v>J009</v>
          </cell>
          <cell r="H3032" t="str">
            <v>SPEED SENSOR:</v>
          </cell>
          <cell r="I3032" t="str">
            <v>Hastighetssensor</v>
          </cell>
          <cell r="K3032" t="str">
            <v>C8705068-1-411C</v>
          </cell>
          <cell r="L3032" t="str">
            <v>C8705068-1-411C</v>
          </cell>
        </row>
        <row r="3033">
          <cell r="B3033" t="str">
            <v>YEC7785531Batteri</v>
          </cell>
          <cell r="C3033" t="str">
            <v>YEC7785531</v>
          </cell>
          <cell r="D3033" t="str">
            <v>2022-2023</v>
          </cell>
          <cell r="E3033">
            <v>42</v>
          </cell>
          <cell r="F3033" t="str">
            <v>0420</v>
          </cell>
          <cell r="G3033" t="str">
            <v>J002</v>
          </cell>
          <cell r="H3033" t="str">
            <v>BATTERY:</v>
          </cell>
          <cell r="I3033" t="str">
            <v>Batteri</v>
          </cell>
          <cell r="K3033" t="str">
            <v>C8705102-1-11C</v>
          </cell>
          <cell r="L3033" t="str">
            <v>C8705102-1-11C</v>
          </cell>
        </row>
        <row r="3034">
          <cell r="B3034" t="str">
            <v>YEC7785531Batterihållare</v>
          </cell>
          <cell r="C3034" t="str">
            <v>YEC7785531</v>
          </cell>
          <cell r="D3034" t="str">
            <v>2022-2023</v>
          </cell>
          <cell r="E3034">
            <v>43</v>
          </cell>
          <cell r="F3034" t="str">
            <v>0430</v>
          </cell>
          <cell r="G3034" t="str">
            <v>J003</v>
          </cell>
          <cell r="H3034" t="str">
            <v>BATTERY HOLDER/Slider</v>
          </cell>
          <cell r="I3034" t="str">
            <v>Batterihållare</v>
          </cell>
          <cell r="K3034" t="str">
            <v>C8705129-2C</v>
          </cell>
          <cell r="L3034" t="str">
            <v>C8705129-2C</v>
          </cell>
        </row>
        <row r="3035">
          <cell r="B3035" t="str">
            <v>YEC7785531Batteriladdare</v>
          </cell>
          <cell r="C3035" t="str">
            <v>YEC7785531</v>
          </cell>
          <cell r="D3035" t="str">
            <v>2022-2023</v>
          </cell>
          <cell r="E3035">
            <v>44</v>
          </cell>
          <cell r="F3035" t="str">
            <v>0440</v>
          </cell>
          <cell r="G3035" t="str">
            <v>J010</v>
          </cell>
          <cell r="H3035" t="str">
            <v>CHARGER:</v>
          </cell>
          <cell r="I3035" t="str">
            <v>Batteriladdare</v>
          </cell>
          <cell r="K3035" t="str">
            <v>C8705086-02C</v>
          </cell>
          <cell r="L3035" t="str">
            <v>C8705086-02C</v>
          </cell>
        </row>
        <row r="3036">
          <cell r="B3036" t="str">
            <v>YEC7785531Kontrollbox</v>
          </cell>
          <cell r="C3036" t="str">
            <v>YEC7785531</v>
          </cell>
          <cell r="D3036" t="str">
            <v>2022-2023</v>
          </cell>
          <cell r="E3036">
            <v>45</v>
          </cell>
          <cell r="F3036" t="str">
            <v>0450</v>
          </cell>
          <cell r="G3036" t="str">
            <v>J011</v>
          </cell>
          <cell r="H3036" t="str">
            <v>Controller</v>
          </cell>
          <cell r="I3036" t="str">
            <v>Kontrollbox</v>
          </cell>
          <cell r="K3036" t="str">
            <v>INGÅR I MOTORN</v>
          </cell>
          <cell r="L3036" t="str">
            <v>Ingår i motorn</v>
          </cell>
        </row>
        <row r="3037">
          <cell r="B3037" t="str">
            <v>YEC7785531Växelöra</v>
          </cell>
          <cell r="C3037" t="str">
            <v>YEC7785531</v>
          </cell>
          <cell r="D3037" t="str">
            <v>2022-2023</v>
          </cell>
          <cell r="E3037">
            <v>46</v>
          </cell>
          <cell r="F3037" t="str">
            <v>0460</v>
          </cell>
          <cell r="G3037" t="str">
            <v>D005</v>
          </cell>
          <cell r="H3037" t="str">
            <v>Gear hanger</v>
          </cell>
          <cell r="I3037" t="str">
            <v>Växelöra</v>
          </cell>
          <cell r="K3037" t="str">
            <v>C1350087</v>
          </cell>
          <cell r="L3037" t="str">
            <v>C1350087</v>
          </cell>
        </row>
        <row r="3038">
          <cell r="B3038" t="str">
            <v>YEC7795131RAM</v>
          </cell>
          <cell r="C3038" t="str">
            <v>YEC7795131</v>
          </cell>
          <cell r="D3038" t="str">
            <v>2020-2021</v>
          </cell>
          <cell r="E3038">
            <v>1</v>
          </cell>
          <cell r="F3038" t="str">
            <v>0010</v>
          </cell>
          <cell r="G3038" t="str">
            <v>A001</v>
          </cell>
          <cell r="H3038" t="str">
            <v>PAINTED FRAME</v>
          </cell>
          <cell r="I3038" t="str">
            <v>RAM</v>
          </cell>
          <cell r="K3038" t="str">
            <v>FRAME</v>
          </cell>
          <cell r="L3038" t="e">
            <v>#N/A</v>
          </cell>
        </row>
        <row r="3039">
          <cell r="B3039" t="str">
            <v>YEC7795131Framgaffel</v>
          </cell>
          <cell r="C3039" t="str">
            <v>YEC7795131</v>
          </cell>
          <cell r="D3039" t="str">
            <v>2020-2021</v>
          </cell>
          <cell r="E3039">
            <v>2</v>
          </cell>
          <cell r="F3039" t="str">
            <v>0020</v>
          </cell>
          <cell r="G3039" t="str">
            <v>A002</v>
          </cell>
          <cell r="H3039" t="str">
            <v>PAINTED FORK</v>
          </cell>
          <cell r="I3039" t="str">
            <v>Framgaffel</v>
          </cell>
          <cell r="J3039" t="str">
            <v>C1605470-250, 28" INTEGRATED CROWN ST/ST DISC A-HEAD</v>
          </cell>
          <cell r="K3039" t="str">
            <v>C1605470-250</v>
          </cell>
          <cell r="L3039" t="e">
            <v>#N/A</v>
          </cell>
        </row>
        <row r="3040">
          <cell r="B3040" t="str">
            <v>YEC7795131Styrlager</v>
          </cell>
          <cell r="C3040" t="str">
            <v>YEC7795131</v>
          </cell>
          <cell r="D3040" t="str">
            <v>2020-2021</v>
          </cell>
          <cell r="E3040">
            <v>3</v>
          </cell>
          <cell r="F3040" t="str">
            <v>0030</v>
          </cell>
          <cell r="G3040" t="str">
            <v>B001</v>
          </cell>
          <cell r="H3040" t="str">
            <v>Head Set</v>
          </cell>
          <cell r="I3040" t="str">
            <v>Styrlager</v>
          </cell>
          <cell r="J3040" t="str">
            <v xml:space="preserve">C2105069 HST STbk 1"18 iA 9 44  TH-N10P w/o cap, + C2105280 Black w Crescent 1894 graphic </v>
          </cell>
          <cell r="K3040" t="str">
            <v>C2105069</v>
          </cell>
          <cell r="L3040" t="str">
            <v>C2100160</v>
          </cell>
        </row>
        <row r="3041">
          <cell r="B3041" t="str">
            <v xml:space="preserve">YEC7795131Styrstam </v>
          </cell>
          <cell r="C3041" t="str">
            <v>YEC7795131</v>
          </cell>
          <cell r="D3041" t="str">
            <v>2020-2021</v>
          </cell>
          <cell r="E3041">
            <v>4</v>
          </cell>
          <cell r="F3041" t="str">
            <v>0040</v>
          </cell>
          <cell r="G3041" t="str">
            <v>B002</v>
          </cell>
          <cell r="H3041" t="str">
            <v>Handlebar Stem</v>
          </cell>
          <cell r="I3041" t="str">
            <v xml:space="preserve">Styrstam </v>
          </cell>
          <cell r="J3041" t="str">
            <v>C2205509-090 AS-601 31,8 Melt forged 4 bolt, 7*,  w/TEC LOGO EXT: 90MM</v>
          </cell>
          <cell r="K3041" t="str">
            <v>C2205509-090</v>
          </cell>
          <cell r="L3041" t="str">
            <v>C2200152-090</v>
          </cell>
        </row>
        <row r="3042">
          <cell r="B3042" t="str">
            <v>YEC7795131Styre</v>
          </cell>
          <cell r="C3042" t="str">
            <v>YEC7795131</v>
          </cell>
          <cell r="D3042" t="str">
            <v>2020-2021</v>
          </cell>
          <cell r="E3042">
            <v>5</v>
          </cell>
          <cell r="F3042" t="str">
            <v>0050</v>
          </cell>
          <cell r="G3042" t="str">
            <v>B003</v>
          </cell>
          <cell r="H3042" t="str">
            <v>Handelbar</v>
          </cell>
          <cell r="I3042" t="str">
            <v>Styre</v>
          </cell>
          <cell r="J3042" t="str">
            <v>C2305990 HB-RB11 Rise bar 15mm Shiny anodized Black 6061 PG, TEC LOGO 640mm</v>
          </cell>
          <cell r="K3042" t="str">
            <v>C2305990</v>
          </cell>
          <cell r="L3042" t="str">
            <v>C2300249</v>
          </cell>
        </row>
        <row r="3043">
          <cell r="B3043" t="str">
            <v>YEC7795131Bromsgrepp H</v>
          </cell>
          <cell r="C3043" t="str">
            <v>YEC7795131</v>
          </cell>
          <cell r="D3043" t="str">
            <v>2020-2021</v>
          </cell>
          <cell r="E3043">
            <v>6</v>
          </cell>
          <cell r="F3043" t="str">
            <v>0060</v>
          </cell>
          <cell r="G3043" t="str">
            <v>C002</v>
          </cell>
          <cell r="H3043" t="str">
            <v>Brake Lever R</v>
          </cell>
          <cell r="I3043" t="str">
            <v>Bromsgrepp H</v>
          </cell>
          <cell r="K3043" t="str">
            <v>Shimano</v>
          </cell>
          <cell r="L3043" t="str">
            <v>Kontakta SHIMANO</v>
          </cell>
        </row>
        <row r="3044">
          <cell r="B3044" t="str">
            <v>YEC7795131Bromsgrepp V</v>
          </cell>
          <cell r="C3044" t="str">
            <v>YEC7795131</v>
          </cell>
          <cell r="D3044" t="str">
            <v>2020-2021</v>
          </cell>
          <cell r="E3044">
            <v>7</v>
          </cell>
          <cell r="F3044" t="str">
            <v>0070</v>
          </cell>
          <cell r="G3044" t="str">
            <v>C001</v>
          </cell>
          <cell r="H3044" t="str">
            <v>Brake Lever L</v>
          </cell>
          <cell r="I3044" t="str">
            <v>Bromsgrepp V</v>
          </cell>
          <cell r="K3044" t="str">
            <v>Shimano</v>
          </cell>
          <cell r="L3044" t="str">
            <v>Kontakta SHIMANO</v>
          </cell>
        </row>
        <row r="3045">
          <cell r="B3045" t="str">
            <v>YEC7795131Växelreglage H</v>
          </cell>
          <cell r="C3045" t="str">
            <v>YEC7795131</v>
          </cell>
          <cell r="D3045" t="str">
            <v>2020-2021</v>
          </cell>
          <cell r="E3045">
            <v>8</v>
          </cell>
          <cell r="F3045" t="str">
            <v>0080</v>
          </cell>
          <cell r="G3045" t="str">
            <v>D002</v>
          </cell>
          <cell r="H3045" t="str">
            <v>Shift Lever R</v>
          </cell>
          <cell r="I3045" t="str">
            <v>Växelreglage H</v>
          </cell>
          <cell r="J3045" t="str">
            <v>ASLM3000RAT, SHIFT LEVER, SL-M3000-R, ACERA,  RIGHT, 9-SPEED, RAPIDFIRE PLUS, 2050MM  STAINLESS INNER,W/ OPTICAL GEAR DISPLAY</v>
          </cell>
          <cell r="K3045" t="str">
            <v>ASLM3000RAT</v>
          </cell>
          <cell r="L3045" t="str">
            <v>Kontakta SHIMANO</v>
          </cell>
        </row>
        <row r="3046">
          <cell r="B3046" t="str">
            <v>YEC7795131Växelreglage V</v>
          </cell>
          <cell r="C3046" t="str">
            <v>YEC7795131</v>
          </cell>
          <cell r="D3046" t="str">
            <v>2020-2021</v>
          </cell>
          <cell r="E3046">
            <v>9</v>
          </cell>
          <cell r="F3046" t="str">
            <v>0090</v>
          </cell>
          <cell r="G3046" t="str">
            <v>D001</v>
          </cell>
          <cell r="H3046" t="str">
            <v>Shift Lever L</v>
          </cell>
          <cell r="I3046" t="str">
            <v>Växelreglage V</v>
          </cell>
          <cell r="L3046" t="e">
            <v>#N/A</v>
          </cell>
        </row>
        <row r="3047">
          <cell r="B3047" t="str">
            <v>YEC7795131Handtag par</v>
          </cell>
          <cell r="C3047" t="str">
            <v>YEC7795131</v>
          </cell>
          <cell r="D3047" t="str">
            <v>2020-2021</v>
          </cell>
          <cell r="E3047">
            <v>10</v>
          </cell>
          <cell r="F3047" t="str">
            <v>0100</v>
          </cell>
          <cell r="G3047" t="str">
            <v>B004</v>
          </cell>
          <cell r="H3047" t="str">
            <v>Grip R</v>
          </cell>
          <cell r="I3047" t="str">
            <v>Handtag par</v>
          </cell>
          <cell r="J3047" t="str">
            <v>C2505504 TEC VLG-1600D2 130MM BLACK/GREY</v>
          </cell>
          <cell r="K3047" t="str">
            <v>C2505504</v>
          </cell>
          <cell r="L3047" t="str">
            <v>C2500188</v>
          </cell>
        </row>
        <row r="3048">
          <cell r="B3048" t="str">
            <v>YEC7795131Frambroms</v>
          </cell>
          <cell r="C3048" t="str">
            <v>YEC7795131</v>
          </cell>
          <cell r="D3048" t="str">
            <v>2020-2021</v>
          </cell>
          <cell r="E3048">
            <v>11</v>
          </cell>
          <cell r="F3048" t="str">
            <v>0110</v>
          </cell>
          <cell r="G3048" t="str">
            <v>C003</v>
          </cell>
          <cell r="H3048" t="str">
            <v xml:space="preserve">Brake front </v>
          </cell>
          <cell r="I3048" t="str">
            <v>Frambroms</v>
          </cell>
          <cell r="J3048" t="str">
            <v>AMT201KLFPRX070 DISC BRAKE ASSEMBLED SET, BL-MT201(L), BR-MT200(F), BLACK, W/O ADAPTER, RESIN PAD(W/O FIN),700MM HOSE(SM-BH59-SS BLACK), BULK, 9,02 USD</v>
          </cell>
          <cell r="K3048" t="str">
            <v>AMT201KLFPRX070</v>
          </cell>
          <cell r="L3048" t="str">
            <v>Kontakta SHIMANO</v>
          </cell>
        </row>
        <row r="3049">
          <cell r="B3049" t="str">
            <v>YEC7795131Bakbroms</v>
          </cell>
          <cell r="C3049" t="str">
            <v>YEC7795131</v>
          </cell>
          <cell r="D3049" t="str">
            <v>2020-2021</v>
          </cell>
          <cell r="E3049">
            <v>12</v>
          </cell>
          <cell r="F3049" t="str">
            <v>0120</v>
          </cell>
          <cell r="G3049" t="str">
            <v>C004</v>
          </cell>
          <cell r="H3049" t="str">
            <v>Brake rear</v>
          </cell>
          <cell r="I3049" t="str">
            <v>Bakbroms</v>
          </cell>
          <cell r="J3049" t="str">
            <v>AMT201JRRXRX145 DISC BRAKE ASSEMBLED SET/J-kit, BL-MT201(R), BR-MT200(R), BLACK, W/O ADAPTER, RESIN PAD(W/O FIN), 1450MM HOSE(SM-BH59-SS BLACK), BULK, 10,79 USD</v>
          </cell>
          <cell r="K3049" t="str">
            <v>AMT201JRRXRX145</v>
          </cell>
          <cell r="L3049" t="str">
            <v>Kontakta SHIMANO</v>
          </cell>
        </row>
        <row r="3050">
          <cell r="B3050" t="str">
            <v>YEC7795131Vevlager</v>
          </cell>
          <cell r="C3050" t="str">
            <v>YEC7795131</v>
          </cell>
          <cell r="D3050" t="str">
            <v>2020-2021</v>
          </cell>
          <cell r="E3050">
            <v>13</v>
          </cell>
          <cell r="F3050" t="str">
            <v>0130</v>
          </cell>
          <cell r="G3050" t="str">
            <v>E001</v>
          </cell>
          <cell r="H3050" t="str">
            <v xml:space="preserve">BB-set </v>
          </cell>
          <cell r="I3050" t="str">
            <v>Vevlager</v>
          </cell>
          <cell r="K3050" t="str">
            <v>INGÅR I MOTORN</v>
          </cell>
          <cell r="L3050" t="str">
            <v>Ingår i motorn</v>
          </cell>
        </row>
        <row r="3051">
          <cell r="B3051" t="str">
            <v>YEC7795131Vevparti</v>
          </cell>
          <cell r="C3051" t="str">
            <v>YEC7795131</v>
          </cell>
          <cell r="D3051" t="str">
            <v>2020-2021</v>
          </cell>
          <cell r="E3051">
            <v>14</v>
          </cell>
          <cell r="F3051" t="str">
            <v>0140</v>
          </cell>
          <cell r="G3051" t="str">
            <v>E002</v>
          </cell>
          <cell r="H3051" t="str">
            <v>Front Chainwheel</v>
          </cell>
          <cell r="I3051" t="str">
            <v>Vevparti</v>
          </cell>
          <cell r="J3051" t="str">
            <v>included inspider</v>
          </cell>
          <cell r="K3051" t="str">
            <v>C8705194-10</v>
          </cell>
          <cell r="L3051" t="str">
            <v>C8705194-10</v>
          </cell>
        </row>
        <row r="3052">
          <cell r="B3052" t="str">
            <v>YEC7795131Kedjeskydd</v>
          </cell>
          <cell r="C3052" t="str">
            <v>YEC7795131</v>
          </cell>
          <cell r="D3052" t="str">
            <v>2020-2021</v>
          </cell>
          <cell r="E3052">
            <v>15</v>
          </cell>
          <cell r="F3052" t="str">
            <v>0150</v>
          </cell>
          <cell r="G3052" t="str">
            <v>H001</v>
          </cell>
          <cell r="H3052" t="str">
            <v>Chain guard</v>
          </cell>
          <cell r="I3052" t="str">
            <v>Kedjeskydd</v>
          </cell>
          <cell r="K3052" t="str">
            <v>EMPTY</v>
          </cell>
          <cell r="L3052" t="e">
            <v>#N/A</v>
          </cell>
        </row>
        <row r="3053">
          <cell r="B3053" t="str">
            <v>YEC7795131Kedjeskyddsfäste</v>
          </cell>
          <cell r="C3053" t="str">
            <v>YEC7795131</v>
          </cell>
          <cell r="D3053" t="str">
            <v>2020-2021</v>
          </cell>
          <cell r="E3053">
            <v>16</v>
          </cell>
          <cell r="F3053" t="str">
            <v>0160</v>
          </cell>
          <cell r="G3053" t="str">
            <v>H002</v>
          </cell>
          <cell r="H3053" t="str">
            <v>Chain guard bracket</v>
          </cell>
          <cell r="I3053" t="str">
            <v>Kedjeskyddsfäste</v>
          </cell>
          <cell r="K3053" t="str">
            <v>EMPTY</v>
          </cell>
          <cell r="L3053" t="e">
            <v>#N/A</v>
          </cell>
        </row>
        <row r="3054">
          <cell r="B3054" t="str">
            <v>YEC7795131Framväxel</v>
          </cell>
          <cell r="C3054" t="str">
            <v>YEC7795131</v>
          </cell>
          <cell r="D3054" t="str">
            <v>2020-2021</v>
          </cell>
          <cell r="E3054">
            <v>17</v>
          </cell>
          <cell r="F3054" t="str">
            <v>0170</v>
          </cell>
          <cell r="G3054" t="str">
            <v>D003</v>
          </cell>
          <cell r="H3054" t="str">
            <v>Front Derailleur</v>
          </cell>
          <cell r="I3054" t="str">
            <v>Framväxel</v>
          </cell>
          <cell r="J3054" t="str">
            <v>w/o</v>
          </cell>
          <cell r="K3054" t="str">
            <v>EMPTY</v>
          </cell>
          <cell r="L3054" t="e">
            <v>#N/A</v>
          </cell>
        </row>
        <row r="3055">
          <cell r="B3055" t="str">
            <v>YEC7795131Bakväxel</v>
          </cell>
          <cell r="C3055" t="str">
            <v>YEC7795131</v>
          </cell>
          <cell r="D3055" t="str">
            <v>2020-2021</v>
          </cell>
          <cell r="E3055">
            <v>18</v>
          </cell>
          <cell r="F3055" t="str">
            <v>0180</v>
          </cell>
          <cell r="G3055" t="str">
            <v>D004</v>
          </cell>
          <cell r="H3055" t="str">
            <v>Rear Derailleur</v>
          </cell>
          <cell r="I3055" t="str">
            <v>Bakväxel</v>
          </cell>
          <cell r="J3055" t="str">
            <v>ARDT4000SGSL Alivio BLACK 9-speed</v>
          </cell>
          <cell r="K3055" t="str">
            <v>ARDT4000SGSL</v>
          </cell>
          <cell r="L3055" t="str">
            <v>Kontakta SHIMANO</v>
          </cell>
        </row>
        <row r="3056">
          <cell r="B3056" t="str">
            <v>YEC7795131Kedja</v>
          </cell>
          <cell r="C3056" t="str">
            <v>YEC7795131</v>
          </cell>
          <cell r="D3056" t="str">
            <v>2020-2021</v>
          </cell>
          <cell r="E3056">
            <v>19</v>
          </cell>
          <cell r="F3056" t="str">
            <v>0190</v>
          </cell>
          <cell r="G3056" t="str">
            <v>E003</v>
          </cell>
          <cell r="H3056" t="str">
            <v xml:space="preserve">Chain </v>
          </cell>
          <cell r="I3056" t="str">
            <v>Kedja</v>
          </cell>
          <cell r="J3056" t="str">
            <v>ACNHG53C114 SHIM  CN-HG53 SUPER NARROW CHAIN FOR 9-SPEED  SPECIAL RIVET, 114 LINKS</v>
          </cell>
          <cell r="K3056" t="str">
            <v>ACNHG53C114</v>
          </cell>
          <cell r="L3056" t="str">
            <v>Kontakta SHIMANO</v>
          </cell>
        </row>
        <row r="3057">
          <cell r="B3057" t="str">
            <v>YEC7795131Kassett</v>
          </cell>
          <cell r="C3057" t="str">
            <v>YEC7795131</v>
          </cell>
          <cell r="D3057" t="str">
            <v>2020-2021</v>
          </cell>
          <cell r="E3057">
            <v>20</v>
          </cell>
          <cell r="F3057" t="str">
            <v>0200</v>
          </cell>
          <cell r="G3057" t="str">
            <v>E004</v>
          </cell>
          <cell r="H3057" t="str">
            <v>Cassette Sprocket</v>
          </cell>
          <cell r="I3057" t="str">
            <v>Kassett</v>
          </cell>
          <cell r="J3057" t="str">
            <v>ACSHG2009132 SHIM HG-200 11-32 9-DEL + C4355178 Spooke protector YF-5010</v>
          </cell>
          <cell r="K3057" t="str">
            <v>ACSHG2009132</v>
          </cell>
          <cell r="L3057" t="str">
            <v>Kontakta SHIMANO</v>
          </cell>
        </row>
        <row r="3058">
          <cell r="B3058" t="str">
            <v>YEC7795131Framhjul</v>
          </cell>
          <cell r="C3058" t="str">
            <v>YEC7795131</v>
          </cell>
          <cell r="D3058" t="str">
            <v>2020-2021</v>
          </cell>
          <cell r="E3058">
            <v>21</v>
          </cell>
          <cell r="F3058" t="str">
            <v>0210</v>
          </cell>
          <cell r="G3058" t="str">
            <v>F001</v>
          </cell>
          <cell r="H3058" t="str">
            <v>Front hub</v>
          </cell>
          <cell r="I3058" t="str">
            <v>Framhjul</v>
          </cell>
          <cell r="J3058" t="str">
            <v>C4305191 FRONT HUB, CL-1420  36H OLD:100MM AXEL:108MM  QR:133MM, FOR CENTER LOCK DISC BRAKE,   W/O ROTOR MOUNT COVER, BLACK, BULK</v>
          </cell>
          <cell r="K3058" t="str">
            <v>C4108096</v>
          </cell>
          <cell r="L3058" t="str">
            <v>C4100384</v>
          </cell>
        </row>
        <row r="3059">
          <cell r="B3059" t="str">
            <v>YEC7795131Bakhjul</v>
          </cell>
          <cell r="C3059" t="str">
            <v>YEC7795131</v>
          </cell>
          <cell r="D3059" t="str">
            <v>2020-2021</v>
          </cell>
          <cell r="E3059">
            <v>22</v>
          </cell>
          <cell r="F3059" t="str">
            <v>0220</v>
          </cell>
          <cell r="G3059" t="str">
            <v>F002</v>
          </cell>
          <cell r="H3059" t="str">
            <v>Rear hub</v>
          </cell>
          <cell r="I3059" t="str">
            <v>Bakhjul</v>
          </cell>
          <cell r="J3059" t="str">
            <v>C4405342 FREEHUB, CL-1422 36H 8/9/10-SPEED OLD:135MM AXLE:146MM      QR:170MM, FOR CENTER LOCK DISC BRAKE    W/O ROTOR MOUNT COVER, BLACK, BULK</v>
          </cell>
          <cell r="K3059" t="str">
            <v>C4208213</v>
          </cell>
          <cell r="L3059" t="str">
            <v>C4200390</v>
          </cell>
        </row>
        <row r="3060">
          <cell r="B3060" t="str">
            <v>YEC7795131Däck</v>
          </cell>
          <cell r="C3060" t="str">
            <v>YEC7795131</v>
          </cell>
          <cell r="D3060" t="str">
            <v>2020-2021</v>
          </cell>
          <cell r="E3060">
            <v>23</v>
          </cell>
          <cell r="F3060" t="str">
            <v>0230</v>
          </cell>
          <cell r="G3060" t="str">
            <v>F003</v>
          </cell>
          <cell r="H3060" t="str">
            <v>Tire</v>
          </cell>
          <cell r="I3060" t="str">
            <v>Däck</v>
          </cell>
          <cell r="J3060" t="str">
            <v>C4906454 700X37C Duramax XNR E-bike TYR PERGO E H-480 (AP: 40x40 nylon/canvas)</v>
          </cell>
          <cell r="K3060" t="str">
            <v>C4906454</v>
          </cell>
          <cell r="L3060" t="str">
            <v>C4901462</v>
          </cell>
        </row>
        <row r="3061">
          <cell r="B3061" t="str">
            <v>YEC7795131Skärmar set</v>
          </cell>
          <cell r="C3061" t="str">
            <v>YEC7795131</v>
          </cell>
          <cell r="D3061" t="str">
            <v>2020-2021</v>
          </cell>
          <cell r="E3061">
            <v>24</v>
          </cell>
          <cell r="F3061" t="str">
            <v>0240</v>
          </cell>
          <cell r="G3061" t="str">
            <v>H003</v>
          </cell>
          <cell r="H3061" t="str">
            <v xml:space="preserve">Mudguard front   </v>
          </cell>
          <cell r="I3061" t="str">
            <v>Skärmar set</v>
          </cell>
          <cell r="J3061" t="str">
            <v>C8256188-BK FRONT SKS black 670mm</v>
          </cell>
          <cell r="K3061" t="str">
            <v>C8256188-BK</v>
          </cell>
          <cell r="L3061" t="str">
            <v>C8256125-BK / C8255845-BK</v>
          </cell>
        </row>
        <row r="3062">
          <cell r="B3062" t="str">
            <v>YEC7795131Pakethållare</v>
          </cell>
          <cell r="C3062" t="str">
            <v>YEC7795131</v>
          </cell>
          <cell r="D3062" t="str">
            <v>2020-2021</v>
          </cell>
          <cell r="E3062">
            <v>25</v>
          </cell>
          <cell r="F3062" t="str">
            <v>0250</v>
          </cell>
          <cell r="G3062" t="str">
            <v>H004</v>
          </cell>
          <cell r="H3062" t="str">
            <v>Carrier</v>
          </cell>
          <cell r="I3062" t="str">
            <v>Pakethållare</v>
          </cell>
          <cell r="J3062" t="str">
            <v xml:space="preserve">C8205747-BK Sport adj black w/bag support AVS </v>
          </cell>
          <cell r="K3062" t="str">
            <v>C8205747-BK</v>
          </cell>
          <cell r="L3062" t="str">
            <v>C8200052</v>
          </cell>
        </row>
        <row r="3063">
          <cell r="B3063" t="str">
            <v>YEC7795131Sadel</v>
          </cell>
          <cell r="C3063" t="str">
            <v>YEC7795131</v>
          </cell>
          <cell r="D3063" t="str">
            <v>2020-2021</v>
          </cell>
          <cell r="E3063">
            <v>26</v>
          </cell>
          <cell r="F3063" t="str">
            <v>0260</v>
          </cell>
          <cell r="G3063" t="str">
            <v>G001</v>
          </cell>
          <cell r="H3063" t="str">
            <v>Saddle</v>
          </cell>
          <cell r="I3063" t="str">
            <v>Sadel</v>
          </cell>
          <cell r="J3063" t="str">
            <v>C7106126 TEC ACTIVIUS, LADY 2062 DRM PU MATT,NYLON BASE , BLACK STEEL RAIL W SCALE + CHECKERED RUBBER ON RAIL</v>
          </cell>
          <cell r="K3063" t="str">
            <v>C7106126</v>
          </cell>
          <cell r="L3063" t="str">
            <v>C7100524</v>
          </cell>
        </row>
        <row r="3064">
          <cell r="B3064" t="str">
            <v>YEC7795131Sadelstolpe</v>
          </cell>
          <cell r="C3064" t="str">
            <v>YEC7795131</v>
          </cell>
          <cell r="D3064" t="str">
            <v>2020-2021</v>
          </cell>
          <cell r="E3064">
            <v>27</v>
          </cell>
          <cell r="F3064" t="str">
            <v>0270</v>
          </cell>
          <cell r="G3064" t="str">
            <v>G002</v>
          </cell>
          <cell r="H3064" t="str">
            <v>Seatpost</v>
          </cell>
          <cell r="I3064" t="str">
            <v>Sadelstolpe</v>
          </cell>
          <cell r="J3064" t="str">
            <v>C7205559 SP-620 27,2x350MM ALLOY ANODIZED BLACK w OBVIOUS LOGO</v>
          </cell>
          <cell r="K3064" t="str">
            <v>C7205559</v>
          </cell>
          <cell r="L3064" t="str">
            <v>C7200327-272</v>
          </cell>
        </row>
        <row r="3065">
          <cell r="B3065" t="str">
            <v>YEC7795131Sadelrörsklämma</v>
          </cell>
          <cell r="C3065" t="str">
            <v>YEC7795131</v>
          </cell>
          <cell r="D3065" t="str">
            <v>2020-2021</v>
          </cell>
          <cell r="E3065">
            <v>28</v>
          </cell>
          <cell r="F3065" t="str">
            <v>0280</v>
          </cell>
          <cell r="G3065" t="str">
            <v>G003</v>
          </cell>
          <cell r="H3065" t="str">
            <v>Seat Clamp</v>
          </cell>
          <cell r="I3065" t="str">
            <v>Sadelrörsklämma</v>
          </cell>
          <cell r="J3065" t="str">
            <v>C7305002 L/C 31.8 MX27 shiny black</v>
          </cell>
          <cell r="K3065" t="str">
            <v>C7305002</v>
          </cell>
          <cell r="L3065" t="str">
            <v>C7300027-318</v>
          </cell>
        </row>
        <row r="3066">
          <cell r="B3066" t="str">
            <v>YEC7795131Framlampa</v>
          </cell>
          <cell r="C3066" t="str">
            <v>YEC7795131</v>
          </cell>
          <cell r="D3066" t="str">
            <v>2020-2021</v>
          </cell>
          <cell r="E3066">
            <v>29</v>
          </cell>
          <cell r="F3066" t="str">
            <v>0290</v>
          </cell>
          <cell r="G3066" t="str">
            <v>H005</v>
          </cell>
          <cell r="H3066" t="str">
            <v>Front light</v>
          </cell>
          <cell r="I3066" t="str">
            <v>Framlampa</v>
          </cell>
          <cell r="J3066" t="str">
            <v xml:space="preserve">C8015301 FL-14 MR4 LED headlamp 6V, w bracket, 650mm cable with conector for Bafang , 3mm cable  </v>
          </cell>
          <cell r="K3066" t="str">
            <v>C8015301</v>
          </cell>
          <cell r="L3066" t="str">
            <v>C8015301</v>
          </cell>
        </row>
        <row r="3067">
          <cell r="B3067" t="str">
            <v>YEC7795131Baklampa</v>
          </cell>
          <cell r="C3067" t="str">
            <v>YEC7795131</v>
          </cell>
          <cell r="D3067" t="str">
            <v>2020-2021</v>
          </cell>
          <cell r="E3067">
            <v>30</v>
          </cell>
          <cell r="F3067" t="str">
            <v>0300</v>
          </cell>
          <cell r="G3067" t="str">
            <v>H006</v>
          </cell>
          <cell r="H3067" t="str">
            <v>Light, Rear</v>
          </cell>
          <cell r="I3067" t="str">
            <v>Baklampa</v>
          </cell>
          <cell r="J3067" t="str">
            <v xml:space="preserve">C8015183 Buchel E-Bike 6V cc50 (EVI approved) </v>
          </cell>
          <cell r="K3067" t="str">
            <v>C8015183</v>
          </cell>
          <cell r="L3067" t="str">
            <v>C8015183</v>
          </cell>
        </row>
        <row r="3068">
          <cell r="B3068" t="str">
            <v>YEC7795131Låssats</v>
          </cell>
          <cell r="C3068" t="str">
            <v>YEC7795131</v>
          </cell>
          <cell r="D3068" t="str">
            <v>2020-2021</v>
          </cell>
          <cell r="E3068">
            <v>31</v>
          </cell>
          <cell r="F3068" t="str">
            <v>0310</v>
          </cell>
          <cell r="G3068" t="str">
            <v>H007</v>
          </cell>
          <cell r="H3068" t="str">
            <v>Lock</v>
          </cell>
          <cell r="I3068" t="str">
            <v>Låssats</v>
          </cell>
          <cell r="J3068" t="str">
            <v>C8405077 AXA SOLID PLUS XL BLACK, compatible with DT12 removable key</v>
          </cell>
          <cell r="K3068" t="str">
            <v>C8405077</v>
          </cell>
          <cell r="L3068" t="str">
            <v>C8405125</v>
          </cell>
        </row>
        <row r="3069">
          <cell r="B3069" t="str">
            <v>YEC7795131Stöd</v>
          </cell>
          <cell r="C3069" t="str">
            <v>YEC7795131</v>
          </cell>
          <cell r="D3069" t="str">
            <v>2020-2021</v>
          </cell>
          <cell r="E3069">
            <v>32</v>
          </cell>
          <cell r="F3069" t="str">
            <v>0320</v>
          </cell>
          <cell r="G3069" t="str">
            <v>H008</v>
          </cell>
          <cell r="H3069" t="str">
            <v>Kick stand</v>
          </cell>
          <cell r="I3069" t="str">
            <v>Stöd</v>
          </cell>
          <cell r="J3069" t="str">
            <v xml:space="preserve">C8105214 Atran Stylo adjustable all black </v>
          </cell>
          <cell r="K3069" t="str">
            <v>C8105214</v>
          </cell>
          <cell r="L3069" t="str">
            <v>C8100036</v>
          </cell>
        </row>
        <row r="3070">
          <cell r="B3070" t="str">
            <v>YEC7795131Korg</v>
          </cell>
          <cell r="C3070" t="str">
            <v>YEC7795131</v>
          </cell>
          <cell r="D3070" t="str">
            <v>2020-2021</v>
          </cell>
          <cell r="E3070">
            <v>33</v>
          </cell>
          <cell r="F3070" t="str">
            <v>0330</v>
          </cell>
          <cell r="G3070" t="str">
            <v>H009</v>
          </cell>
          <cell r="H3070" t="str">
            <v>Basket / Fr carrier</v>
          </cell>
          <cell r="I3070" t="str">
            <v>Korg</v>
          </cell>
          <cell r="K3070" t="str">
            <v>EMPTY</v>
          </cell>
          <cell r="L3070" t="e">
            <v>#N/A</v>
          </cell>
        </row>
        <row r="3071">
          <cell r="B3071" t="str">
            <v>YEC7795131Pedaler</v>
          </cell>
          <cell r="C3071" t="str">
            <v>YEC7795131</v>
          </cell>
          <cell r="D3071" t="str">
            <v>2020-2021</v>
          </cell>
          <cell r="E3071">
            <v>34</v>
          </cell>
          <cell r="F3071" t="str">
            <v>0340</v>
          </cell>
          <cell r="G3071" t="str">
            <v>E005</v>
          </cell>
          <cell r="H3071" t="str">
            <v xml:space="preserve">Pedal </v>
          </cell>
          <cell r="I3071" t="str">
            <v>Pedaler</v>
          </cell>
          <cell r="J3071" t="str">
            <v>C3505222 PDS PLbk SD  916 VP-821</v>
          </cell>
          <cell r="K3071" t="str">
            <v>C3505222</v>
          </cell>
          <cell r="L3071" t="str">
            <v>C3500059</v>
          </cell>
        </row>
        <row r="3072">
          <cell r="B3072" t="str">
            <v>YEC7795131Motor</v>
          </cell>
          <cell r="C3072" t="str">
            <v>YEC7795131</v>
          </cell>
          <cell r="D3072" t="str">
            <v>2020-2021</v>
          </cell>
          <cell r="E3072">
            <v>35</v>
          </cell>
          <cell r="F3072" t="str">
            <v>0350</v>
          </cell>
          <cell r="G3072" t="str">
            <v>J001</v>
          </cell>
          <cell r="H3072" t="str">
            <v>DRIVE UNIT:</v>
          </cell>
          <cell r="I3072" t="str">
            <v>Motor</v>
          </cell>
          <cell r="J3072" t="str">
            <v xml:space="preserve">C8705194-01FWC DU C80 Freewheel f/28" CanBus incl. Fixing bolts </v>
          </cell>
          <cell r="K3072" t="str">
            <v>C8705194-01FWC</v>
          </cell>
          <cell r="L3072" t="str">
            <v>C8705194-01FWC</v>
          </cell>
        </row>
        <row r="3073">
          <cell r="B3073" t="str">
            <v>YEC7795131Display</v>
          </cell>
          <cell r="C3073" t="str">
            <v>YEC7795131</v>
          </cell>
          <cell r="D3073" t="str">
            <v>2020-2021</v>
          </cell>
          <cell r="E3073">
            <v>36</v>
          </cell>
          <cell r="F3073" t="str">
            <v>0360</v>
          </cell>
          <cell r="G3073" t="str">
            <v>J004</v>
          </cell>
          <cell r="H3073" t="str">
            <v>DISPLAY:</v>
          </cell>
          <cell r="I3073" t="str">
            <v>Display</v>
          </cell>
          <cell r="J3073" t="str">
            <v>C8705194-18C Display small LCD all EGOING CanBus for ANANDA (plugnplay) 850mm City</v>
          </cell>
          <cell r="K3073" t="str">
            <v>C8705194-18C</v>
          </cell>
          <cell r="L3073" t="str">
            <v>C8705194-18C</v>
          </cell>
        </row>
        <row r="3074">
          <cell r="B3074" t="str">
            <v>YEC7795131EB-Bus kabel</v>
          </cell>
          <cell r="C3074" t="str">
            <v>YEC7795131</v>
          </cell>
          <cell r="D3074" t="str">
            <v>2020-2021</v>
          </cell>
          <cell r="E3074">
            <v>37</v>
          </cell>
          <cell r="F3074" t="str">
            <v>0370</v>
          </cell>
          <cell r="G3074" t="str">
            <v>J005</v>
          </cell>
          <cell r="H3074" t="str">
            <v>EB-BUS CABLE:</v>
          </cell>
          <cell r="I3074" t="str">
            <v>EB-Bus kabel</v>
          </cell>
          <cell r="J3074" t="str">
            <v>C8705194-03C  EB-Bus cable C80 CanBus 1130mm</v>
          </cell>
          <cell r="K3074" t="str">
            <v>C8705194-03C</v>
          </cell>
          <cell r="L3074" t="str">
            <v>C8705194-03C</v>
          </cell>
        </row>
        <row r="3075">
          <cell r="B3075" t="str">
            <v>YEC7795131Motorkabel</v>
          </cell>
          <cell r="C3075" t="str">
            <v>YEC7795131</v>
          </cell>
          <cell r="D3075" t="str">
            <v>2020-2021</v>
          </cell>
          <cell r="E3075">
            <v>38</v>
          </cell>
          <cell r="F3075" t="str">
            <v>0380</v>
          </cell>
          <cell r="G3075" t="str">
            <v>J006</v>
          </cell>
          <cell r="H3075" t="str">
            <v>POWER CABLE:</v>
          </cell>
          <cell r="I3075" t="str">
            <v>Motorkabel</v>
          </cell>
          <cell r="J3075" t="str">
            <v>W/O (inluded into the battary slider)</v>
          </cell>
          <cell r="K3075" t="str">
            <v>C8705194-19</v>
          </cell>
          <cell r="L3075" t="str">
            <v>C8705194-19</v>
          </cell>
        </row>
        <row r="3076">
          <cell r="B3076" t="str">
            <v>YEC7795131Kabel framlampa</v>
          </cell>
          <cell r="C3076" t="str">
            <v>YEC7795131</v>
          </cell>
          <cell r="D3076" t="str">
            <v>2020-2021</v>
          </cell>
          <cell r="E3076">
            <v>39</v>
          </cell>
          <cell r="F3076" t="str">
            <v>0390</v>
          </cell>
          <cell r="G3076" t="str">
            <v>J007</v>
          </cell>
          <cell r="H3076" t="str">
            <v>F. LIGHT CABLE:</v>
          </cell>
          <cell r="I3076" t="str">
            <v>Kabel framlampa</v>
          </cell>
          <cell r="J3076" t="str">
            <v>Included in EB-BUS cable</v>
          </cell>
          <cell r="K3076" t="str">
            <v>Ingår i EB-buskabeln</v>
          </cell>
          <cell r="L3076" t="str">
            <v>Ingår i EB-buskabeln</v>
          </cell>
        </row>
        <row r="3077">
          <cell r="B3077" t="str">
            <v>YEC7795131Kabel baklampa</v>
          </cell>
          <cell r="C3077" t="str">
            <v>YEC7795131</v>
          </cell>
          <cell r="D3077" t="str">
            <v>2020-2021</v>
          </cell>
          <cell r="E3077">
            <v>40</v>
          </cell>
          <cell r="F3077" t="str">
            <v>0400</v>
          </cell>
          <cell r="G3077" t="str">
            <v>J008</v>
          </cell>
          <cell r="H3077" t="str">
            <v>R. LIGHT CABLE:</v>
          </cell>
          <cell r="I3077" t="str">
            <v>Kabel baklampa</v>
          </cell>
          <cell r="J3077" t="str">
            <v>C8705194-21 lightcable prestrippded/female 1200mm</v>
          </cell>
          <cell r="K3077" t="str">
            <v>C8705194-21</v>
          </cell>
          <cell r="L3077" t="str">
            <v>BSP?</v>
          </cell>
        </row>
        <row r="3078">
          <cell r="B3078" t="str">
            <v>YEC7795131Hastighetssensor</v>
          </cell>
          <cell r="C3078" t="str">
            <v>YEC7795131</v>
          </cell>
          <cell r="D3078" t="str">
            <v>2020-2021</v>
          </cell>
          <cell r="E3078">
            <v>41</v>
          </cell>
          <cell r="F3078" t="str">
            <v>0410</v>
          </cell>
          <cell r="G3078" t="str">
            <v>J009</v>
          </cell>
          <cell r="H3078" t="str">
            <v>SPEED SENSOR:</v>
          </cell>
          <cell r="I3078" t="str">
            <v>Hastighetssensor</v>
          </cell>
          <cell r="J3078" t="str">
            <v>C8705194-04C Speed Sensor C80 CanBus 200mm</v>
          </cell>
          <cell r="K3078" t="str">
            <v>C8705194-04C</v>
          </cell>
          <cell r="L3078" t="str">
            <v>C8705194-04C</v>
          </cell>
        </row>
        <row r="3079">
          <cell r="B3079" t="str">
            <v>YEC7795131Batteri</v>
          </cell>
          <cell r="C3079" t="str">
            <v>YEC7795131</v>
          </cell>
          <cell r="D3079" t="str">
            <v>2020-2021</v>
          </cell>
          <cell r="E3079">
            <v>42</v>
          </cell>
          <cell r="F3079" t="str">
            <v>0420</v>
          </cell>
          <cell r="G3079" t="str">
            <v>J002</v>
          </cell>
          <cell r="H3079" t="str">
            <v>BATTERY:</v>
          </cell>
          <cell r="I3079" t="str">
            <v>Batteri</v>
          </cell>
          <cell r="J3079" t="str">
            <v>C8705102-1-11C DT12 11,6Ah (CANBUS)</v>
          </cell>
          <cell r="K3079" t="str">
            <v>C8705102-1-11C</v>
          </cell>
          <cell r="L3079" t="str">
            <v>C8705102-1-11C</v>
          </cell>
        </row>
        <row r="3080">
          <cell r="B3080" t="str">
            <v>YEC7795131Batterihållare</v>
          </cell>
          <cell r="C3080" t="str">
            <v>YEC7795131</v>
          </cell>
          <cell r="D3080" t="str">
            <v>2020-2021</v>
          </cell>
          <cell r="E3080">
            <v>43</v>
          </cell>
          <cell r="F3080" t="str">
            <v>0430</v>
          </cell>
          <cell r="G3080" t="str">
            <v>J003</v>
          </cell>
          <cell r="H3080" t="str">
            <v>BATTERY HOLDER/Slider</v>
          </cell>
          <cell r="I3080" t="str">
            <v>Batterihållare</v>
          </cell>
          <cell r="J3080" t="str">
            <v>C8705194-19 NEW DT12 400mm motorcable for Ananda C80</v>
          </cell>
          <cell r="K3080" t="str">
            <v>C8705194-19</v>
          </cell>
          <cell r="L3080" t="str">
            <v>C8705194-19</v>
          </cell>
        </row>
        <row r="3081">
          <cell r="B3081" t="str">
            <v>YEC7795131Batteriladdare</v>
          </cell>
          <cell r="C3081" t="str">
            <v>YEC7795131</v>
          </cell>
          <cell r="D3081" t="str">
            <v>2020-2021</v>
          </cell>
          <cell r="E3081">
            <v>44</v>
          </cell>
          <cell r="F3081" t="str">
            <v>0440</v>
          </cell>
          <cell r="G3081" t="str">
            <v>J010</v>
          </cell>
          <cell r="H3081" t="str">
            <v>CHARGER:</v>
          </cell>
          <cell r="I3081" t="str">
            <v>Batteriladdare</v>
          </cell>
          <cell r="J3081" t="str">
            <v xml:space="preserve">C8705086-02C T-Shape CanBus charger for DT12/Shimano </v>
          </cell>
          <cell r="K3081" t="str">
            <v>C8705086-02C</v>
          </cell>
          <cell r="L3081" t="str">
            <v>C8705086-02C</v>
          </cell>
        </row>
        <row r="3082">
          <cell r="B3082" t="str">
            <v>YEC7795131Kontrollbox</v>
          </cell>
          <cell r="C3082" t="str">
            <v>YEC7795131</v>
          </cell>
          <cell r="D3082" t="str">
            <v>2020-2021</v>
          </cell>
          <cell r="E3082">
            <v>45</v>
          </cell>
          <cell r="F3082" t="str">
            <v>0450</v>
          </cell>
          <cell r="G3082" t="str">
            <v>J011</v>
          </cell>
          <cell r="H3082" t="str">
            <v>Controller</v>
          </cell>
          <cell r="I3082" t="str">
            <v>Kontrollbox</v>
          </cell>
          <cell r="J3082" t="str">
            <v>included into the motor</v>
          </cell>
          <cell r="K3082" t="str">
            <v>INGÅR I MOTORN</v>
          </cell>
          <cell r="L3082" t="str">
            <v>Ingår i motorn</v>
          </cell>
        </row>
        <row r="3083">
          <cell r="B3083" t="str">
            <v>YEC7795131Växelöra</v>
          </cell>
          <cell r="C3083" t="str">
            <v>YEC7795131</v>
          </cell>
          <cell r="D3083" t="str">
            <v>2020-2021</v>
          </cell>
          <cell r="E3083">
            <v>46</v>
          </cell>
          <cell r="F3083" t="str">
            <v>0460</v>
          </cell>
          <cell r="G3083" t="str">
            <v>D005</v>
          </cell>
          <cell r="H3083" t="str">
            <v>Gear hanger</v>
          </cell>
          <cell r="I3083" t="str">
            <v>Växelöra</v>
          </cell>
          <cell r="K3083" t="str">
            <v>C1350087</v>
          </cell>
          <cell r="L3083" t="str">
            <v>C1350087</v>
          </cell>
        </row>
        <row r="3084">
          <cell r="B3084" t="str">
            <v>YEC7795531RAM</v>
          </cell>
          <cell r="C3084" t="str">
            <v>YEC7795531</v>
          </cell>
          <cell r="D3084" t="str">
            <v>2020-2021</v>
          </cell>
          <cell r="E3084">
            <v>1</v>
          </cell>
          <cell r="F3084" t="str">
            <v>0010</v>
          </cell>
          <cell r="G3084" t="str">
            <v>A001</v>
          </cell>
          <cell r="H3084" t="str">
            <v>PAINTED FRAME</v>
          </cell>
          <cell r="I3084" t="str">
            <v>RAM</v>
          </cell>
          <cell r="K3084" t="str">
            <v>FRAME</v>
          </cell>
          <cell r="L3084" t="e">
            <v>#N/A</v>
          </cell>
        </row>
        <row r="3085">
          <cell r="B3085" t="str">
            <v>YEC7795531Framgaffel</v>
          </cell>
          <cell r="C3085" t="str">
            <v>YEC7795531</v>
          </cell>
          <cell r="D3085" t="str">
            <v>2020-2021</v>
          </cell>
          <cell r="E3085">
            <v>2</v>
          </cell>
          <cell r="F3085" t="str">
            <v>0020</v>
          </cell>
          <cell r="G3085" t="str">
            <v>A002</v>
          </cell>
          <cell r="H3085" t="str">
            <v>PAINTED FORK</v>
          </cell>
          <cell r="I3085" t="str">
            <v>Framgaffel</v>
          </cell>
          <cell r="J3085" t="str">
            <v>C1605470-270, 28" INTEGRATED CROWN ST/ST DISC A-HEAD</v>
          </cell>
          <cell r="K3085" t="str">
            <v>C1605470-270</v>
          </cell>
          <cell r="L3085" t="e">
            <v>#N/A</v>
          </cell>
        </row>
        <row r="3086">
          <cell r="B3086" t="str">
            <v>YEC7795531Styrlager</v>
          </cell>
          <cell r="C3086" t="str">
            <v>YEC7795531</v>
          </cell>
          <cell r="D3086" t="str">
            <v>2020-2021</v>
          </cell>
          <cell r="E3086">
            <v>3</v>
          </cell>
          <cell r="F3086" t="str">
            <v>0030</v>
          </cell>
          <cell r="G3086" t="str">
            <v>B001</v>
          </cell>
          <cell r="H3086" t="str">
            <v>Head Set</v>
          </cell>
          <cell r="I3086" t="str">
            <v>Styrlager</v>
          </cell>
          <cell r="J3086" t="str">
            <v xml:space="preserve">C2105069 HST STbk 1"18 iA 9 44  TH-N10P w/o cap, + C2105280 Black w Crescent 1894 graphic </v>
          </cell>
          <cell r="K3086" t="str">
            <v>C2105069</v>
          </cell>
          <cell r="L3086" t="str">
            <v>C2100160</v>
          </cell>
        </row>
        <row r="3087">
          <cell r="B3087" t="str">
            <v xml:space="preserve">YEC7795531Styrstam </v>
          </cell>
          <cell r="C3087" t="str">
            <v>YEC7795531</v>
          </cell>
          <cell r="D3087" t="str">
            <v>2020-2021</v>
          </cell>
          <cell r="E3087">
            <v>4</v>
          </cell>
          <cell r="F3087" t="str">
            <v>0040</v>
          </cell>
          <cell r="G3087" t="str">
            <v>B002</v>
          </cell>
          <cell r="H3087" t="str">
            <v>Handlebar Stem</v>
          </cell>
          <cell r="I3087" t="str">
            <v xml:space="preserve">Styrstam </v>
          </cell>
          <cell r="J3087" t="str">
            <v>C2205509-090 AS-601 31,8 Melt forged 4 bolt, 7*,  w/TEC LOGO EXT: 90MM</v>
          </cell>
          <cell r="K3087" t="str">
            <v>C2205509-090</v>
          </cell>
          <cell r="L3087" t="str">
            <v>C2200152-090</v>
          </cell>
        </row>
        <row r="3088">
          <cell r="B3088" t="str">
            <v>YEC7795531Styre</v>
          </cell>
          <cell r="C3088" t="str">
            <v>YEC7795531</v>
          </cell>
          <cell r="D3088" t="str">
            <v>2020-2021</v>
          </cell>
          <cell r="E3088">
            <v>5</v>
          </cell>
          <cell r="F3088" t="str">
            <v>0050</v>
          </cell>
          <cell r="G3088" t="str">
            <v>B003</v>
          </cell>
          <cell r="H3088" t="str">
            <v>Handelbar</v>
          </cell>
          <cell r="I3088" t="str">
            <v>Styre</v>
          </cell>
          <cell r="J3088" t="str">
            <v>C2305990 HB-RB11 Rise bar 15mm Shiny anodized Black 6061 PG, TEC LOGO 640mm</v>
          </cell>
          <cell r="K3088" t="str">
            <v>C2305990</v>
          </cell>
          <cell r="L3088" t="str">
            <v>C2300249</v>
          </cell>
        </row>
        <row r="3089">
          <cell r="B3089" t="str">
            <v>YEC7795531Bromsgrepp H</v>
          </cell>
          <cell r="C3089" t="str">
            <v>YEC7795531</v>
          </cell>
          <cell r="D3089" t="str">
            <v>2020-2021</v>
          </cell>
          <cell r="E3089">
            <v>6</v>
          </cell>
          <cell r="F3089" t="str">
            <v>0060</v>
          </cell>
          <cell r="G3089" t="str">
            <v>C002</v>
          </cell>
          <cell r="H3089" t="str">
            <v>Brake Lever R</v>
          </cell>
          <cell r="I3089" t="str">
            <v>Bromsgrepp H</v>
          </cell>
          <cell r="K3089" t="str">
            <v>Shimano</v>
          </cell>
          <cell r="L3089" t="str">
            <v>Kontakta SHIMANO</v>
          </cell>
        </row>
        <row r="3090">
          <cell r="B3090" t="str">
            <v>YEC7795531Bromsgrepp V</v>
          </cell>
          <cell r="C3090" t="str">
            <v>YEC7795531</v>
          </cell>
          <cell r="D3090" t="str">
            <v>2020-2021</v>
          </cell>
          <cell r="E3090">
            <v>7</v>
          </cell>
          <cell r="F3090" t="str">
            <v>0070</v>
          </cell>
          <cell r="G3090" t="str">
            <v>C001</v>
          </cell>
          <cell r="H3090" t="str">
            <v>Brake Lever L</v>
          </cell>
          <cell r="I3090" t="str">
            <v>Bromsgrepp V</v>
          </cell>
          <cell r="K3090" t="str">
            <v>Shimano</v>
          </cell>
          <cell r="L3090" t="str">
            <v>Kontakta SHIMANO</v>
          </cell>
        </row>
        <row r="3091">
          <cell r="B3091" t="str">
            <v>YEC7795531Växelreglage H</v>
          </cell>
          <cell r="C3091" t="str">
            <v>YEC7795531</v>
          </cell>
          <cell r="D3091" t="str">
            <v>2020-2021</v>
          </cell>
          <cell r="E3091">
            <v>8</v>
          </cell>
          <cell r="F3091" t="str">
            <v>0080</v>
          </cell>
          <cell r="G3091" t="str">
            <v>D002</v>
          </cell>
          <cell r="H3091" t="str">
            <v>Shift Lever R</v>
          </cell>
          <cell r="I3091" t="str">
            <v>Växelreglage H</v>
          </cell>
          <cell r="J3091" t="str">
            <v>ASLM3000RAT, SHIFT LEVER, SL-M3000-R, ACERA,  RIGHT, 9-SPEED, RAPIDFIRE PLUS, 2050MM  STAINLESS INNER,W/ OPTICAL GEAR DISPLAY</v>
          </cell>
          <cell r="K3091" t="str">
            <v>ASLM3000RAT</v>
          </cell>
          <cell r="L3091" t="str">
            <v>Kontakta SHIMANO</v>
          </cell>
        </row>
        <row r="3092">
          <cell r="B3092" t="str">
            <v>YEC7795531Växelreglage V</v>
          </cell>
          <cell r="C3092" t="str">
            <v>YEC7795531</v>
          </cell>
          <cell r="D3092" t="str">
            <v>2020-2021</v>
          </cell>
          <cell r="E3092">
            <v>9</v>
          </cell>
          <cell r="F3092" t="str">
            <v>0090</v>
          </cell>
          <cell r="G3092" t="str">
            <v>D001</v>
          </cell>
          <cell r="H3092" t="str">
            <v>Shift Lever L</v>
          </cell>
          <cell r="I3092" t="str">
            <v>Växelreglage V</v>
          </cell>
          <cell r="L3092" t="e">
            <v>#N/A</v>
          </cell>
        </row>
        <row r="3093">
          <cell r="B3093" t="str">
            <v>YEC7795531Handtag par</v>
          </cell>
          <cell r="C3093" t="str">
            <v>YEC7795531</v>
          </cell>
          <cell r="D3093" t="str">
            <v>2020-2021</v>
          </cell>
          <cell r="E3093">
            <v>10</v>
          </cell>
          <cell r="F3093" t="str">
            <v>0100</v>
          </cell>
          <cell r="G3093" t="str">
            <v>B004</v>
          </cell>
          <cell r="H3093" t="str">
            <v>Grip R</v>
          </cell>
          <cell r="I3093" t="str">
            <v>Handtag par</v>
          </cell>
          <cell r="J3093" t="str">
            <v>C2505504 TEC VLG-1600D2 130MM BLACK/GREY</v>
          </cell>
          <cell r="K3093" t="str">
            <v>C2505504</v>
          </cell>
          <cell r="L3093" t="str">
            <v>C2500188</v>
          </cell>
        </row>
        <row r="3094">
          <cell r="B3094" t="str">
            <v>YEC7795531Frambroms</v>
          </cell>
          <cell r="C3094" t="str">
            <v>YEC7795531</v>
          </cell>
          <cell r="D3094" t="str">
            <v>2020-2021</v>
          </cell>
          <cell r="E3094">
            <v>11</v>
          </cell>
          <cell r="F3094" t="str">
            <v>0110</v>
          </cell>
          <cell r="G3094" t="str">
            <v>C003</v>
          </cell>
          <cell r="H3094" t="str">
            <v xml:space="preserve">Brake front </v>
          </cell>
          <cell r="I3094" t="str">
            <v>Frambroms</v>
          </cell>
          <cell r="J3094" t="str">
            <v>AMT201KLFPRX070 DISC BRAKE ASSEMBLED SET, BL-MT201(L), BR-MT200(F), BLACK, W/O ADAPTER, RESIN PAD(W/O FIN),700MM HOSE(SM-BH59-SS BLACK), BULK, 9,02 USD</v>
          </cell>
          <cell r="K3094" t="str">
            <v>AMT201KLFPRX070</v>
          </cell>
          <cell r="L3094" t="str">
            <v>Kontakta SHIMANO</v>
          </cell>
        </row>
        <row r="3095">
          <cell r="B3095" t="str">
            <v>YEC7795531Bakbroms</v>
          </cell>
          <cell r="C3095" t="str">
            <v>YEC7795531</v>
          </cell>
          <cell r="D3095" t="str">
            <v>2020-2021</v>
          </cell>
          <cell r="E3095">
            <v>12</v>
          </cell>
          <cell r="F3095" t="str">
            <v>0120</v>
          </cell>
          <cell r="G3095" t="str">
            <v>C004</v>
          </cell>
          <cell r="H3095" t="str">
            <v>Brake rear</v>
          </cell>
          <cell r="I3095" t="str">
            <v>Bakbroms</v>
          </cell>
          <cell r="J3095" t="str">
            <v>AMT201JRRXRX145 DISC BRAKE ASSEMBLED SET/J-kit, BL-MT201(R), BR-MT200(R), BLACK, W/O ADAPTER, RESIN PAD(W/O FIN), 1450MM HOSE(SM-BH59-SS BLACK), BULK, 10,79 USD</v>
          </cell>
          <cell r="K3095" t="str">
            <v>AMT201JRRXRX145</v>
          </cell>
          <cell r="L3095" t="str">
            <v>Kontakta SHIMANO</v>
          </cell>
        </row>
        <row r="3096">
          <cell r="B3096" t="str">
            <v>YEC7795531Vevlager</v>
          </cell>
          <cell r="C3096" t="str">
            <v>YEC7795531</v>
          </cell>
          <cell r="D3096" t="str">
            <v>2020-2021</v>
          </cell>
          <cell r="E3096">
            <v>13</v>
          </cell>
          <cell r="F3096" t="str">
            <v>0130</v>
          </cell>
          <cell r="G3096" t="str">
            <v>E001</v>
          </cell>
          <cell r="H3096" t="str">
            <v xml:space="preserve">BB-set </v>
          </cell>
          <cell r="I3096" t="str">
            <v>Vevlager</v>
          </cell>
          <cell r="K3096" t="str">
            <v>INGÅR I MOTORN</v>
          </cell>
          <cell r="L3096" t="str">
            <v>Ingår i motorn</v>
          </cell>
        </row>
        <row r="3097">
          <cell r="B3097" t="str">
            <v>YEC7795531Vevparti</v>
          </cell>
          <cell r="C3097" t="str">
            <v>YEC7795531</v>
          </cell>
          <cell r="D3097" t="str">
            <v>2020-2021</v>
          </cell>
          <cell r="E3097">
            <v>14</v>
          </cell>
          <cell r="F3097" t="str">
            <v>0140</v>
          </cell>
          <cell r="G3097" t="str">
            <v>E002</v>
          </cell>
          <cell r="H3097" t="str">
            <v>Front Chainwheel</v>
          </cell>
          <cell r="I3097" t="str">
            <v>Vevparti</v>
          </cell>
          <cell r="J3097" t="str">
            <v>included inspider</v>
          </cell>
          <cell r="K3097" t="str">
            <v>C8705194-10</v>
          </cell>
          <cell r="L3097" t="str">
            <v>C8705194-10</v>
          </cell>
        </row>
        <row r="3098">
          <cell r="B3098" t="str">
            <v>YEC7795531Kedjeskydd</v>
          </cell>
          <cell r="C3098" t="str">
            <v>YEC7795531</v>
          </cell>
          <cell r="D3098" t="str">
            <v>2020-2021</v>
          </cell>
          <cell r="E3098">
            <v>15</v>
          </cell>
          <cell r="F3098" t="str">
            <v>0150</v>
          </cell>
          <cell r="G3098" t="str">
            <v>H001</v>
          </cell>
          <cell r="H3098" t="str">
            <v>Chain guard</v>
          </cell>
          <cell r="I3098" t="str">
            <v>Kedjeskydd</v>
          </cell>
          <cell r="K3098" t="str">
            <v>EMPTY</v>
          </cell>
          <cell r="L3098" t="e">
            <v>#N/A</v>
          </cell>
        </row>
        <row r="3099">
          <cell r="B3099" t="str">
            <v>YEC7795531Kedjeskyddsfäste</v>
          </cell>
          <cell r="C3099" t="str">
            <v>YEC7795531</v>
          </cell>
          <cell r="D3099" t="str">
            <v>2020-2021</v>
          </cell>
          <cell r="E3099">
            <v>16</v>
          </cell>
          <cell r="F3099" t="str">
            <v>0160</v>
          </cell>
          <cell r="G3099" t="str">
            <v>H002</v>
          </cell>
          <cell r="H3099" t="str">
            <v>Chain guard bracket</v>
          </cell>
          <cell r="I3099" t="str">
            <v>Kedjeskyddsfäste</v>
          </cell>
          <cell r="K3099" t="str">
            <v>EMPTY</v>
          </cell>
          <cell r="L3099" t="e">
            <v>#N/A</v>
          </cell>
        </row>
        <row r="3100">
          <cell r="B3100" t="str">
            <v>YEC7795531Framväxel</v>
          </cell>
          <cell r="C3100" t="str">
            <v>YEC7795531</v>
          </cell>
          <cell r="D3100" t="str">
            <v>2020-2021</v>
          </cell>
          <cell r="E3100">
            <v>17</v>
          </cell>
          <cell r="F3100" t="str">
            <v>0170</v>
          </cell>
          <cell r="G3100" t="str">
            <v>D003</v>
          </cell>
          <cell r="H3100" t="str">
            <v>Front Derailleur</v>
          </cell>
          <cell r="I3100" t="str">
            <v>Framväxel</v>
          </cell>
          <cell r="J3100" t="str">
            <v>w/o</v>
          </cell>
          <cell r="K3100" t="str">
            <v>EMPTY</v>
          </cell>
          <cell r="L3100" t="e">
            <v>#N/A</v>
          </cell>
        </row>
        <row r="3101">
          <cell r="B3101" t="str">
            <v>YEC7795531Bakväxel</v>
          </cell>
          <cell r="C3101" t="str">
            <v>YEC7795531</v>
          </cell>
          <cell r="D3101" t="str">
            <v>2020-2021</v>
          </cell>
          <cell r="E3101">
            <v>18</v>
          </cell>
          <cell r="F3101" t="str">
            <v>0180</v>
          </cell>
          <cell r="G3101" t="str">
            <v>D004</v>
          </cell>
          <cell r="H3101" t="str">
            <v>Rear Derailleur</v>
          </cell>
          <cell r="I3101" t="str">
            <v>Bakväxel</v>
          </cell>
          <cell r="J3101" t="str">
            <v>ARDT4000SGSL Alivio BLACK 9-speed</v>
          </cell>
          <cell r="K3101" t="str">
            <v>ARDT4000SGSL</v>
          </cell>
          <cell r="L3101" t="str">
            <v>Kontakta SHIMANO</v>
          </cell>
        </row>
        <row r="3102">
          <cell r="B3102" t="str">
            <v>YEC7795531Kedja</v>
          </cell>
          <cell r="C3102" t="str">
            <v>YEC7795531</v>
          </cell>
          <cell r="D3102" t="str">
            <v>2020-2021</v>
          </cell>
          <cell r="E3102">
            <v>19</v>
          </cell>
          <cell r="F3102" t="str">
            <v>0190</v>
          </cell>
          <cell r="G3102" t="str">
            <v>E003</v>
          </cell>
          <cell r="H3102" t="str">
            <v xml:space="preserve">Chain </v>
          </cell>
          <cell r="I3102" t="str">
            <v>Kedja</v>
          </cell>
          <cell r="J3102" t="str">
            <v>ACNHG53C114 SHIM  CN-HG53 SUPER NARROW CHAIN FOR 9-SPEED  SPECIAL RIVET, 114 LINKS</v>
          </cell>
          <cell r="K3102" t="str">
            <v>ACNHG53C114</v>
          </cell>
          <cell r="L3102" t="str">
            <v>Kontakta SHIMANO</v>
          </cell>
        </row>
        <row r="3103">
          <cell r="B3103" t="str">
            <v>YEC7795531Kassett</v>
          </cell>
          <cell r="C3103" t="str">
            <v>YEC7795531</v>
          </cell>
          <cell r="D3103" t="str">
            <v>2020-2021</v>
          </cell>
          <cell r="E3103">
            <v>20</v>
          </cell>
          <cell r="F3103" t="str">
            <v>0200</v>
          </cell>
          <cell r="G3103" t="str">
            <v>E004</v>
          </cell>
          <cell r="H3103" t="str">
            <v>Cassette Sprocket</v>
          </cell>
          <cell r="I3103" t="str">
            <v>Kassett</v>
          </cell>
          <cell r="J3103" t="str">
            <v>ACSHG2009132 SHIM HG-200 11-32 9-DEL + C4355178 Spooke protector YF-5010</v>
          </cell>
          <cell r="K3103" t="str">
            <v>ACSHG2009132</v>
          </cell>
          <cell r="L3103" t="str">
            <v>Kontakta SHIMANO</v>
          </cell>
        </row>
        <row r="3104">
          <cell r="B3104" t="str">
            <v>YEC7795531Framhjul</v>
          </cell>
          <cell r="C3104" t="str">
            <v>YEC7795531</v>
          </cell>
          <cell r="D3104" t="str">
            <v>2020-2021</v>
          </cell>
          <cell r="E3104">
            <v>21</v>
          </cell>
          <cell r="F3104" t="str">
            <v>0210</v>
          </cell>
          <cell r="G3104" t="str">
            <v>F001</v>
          </cell>
          <cell r="H3104" t="str">
            <v>Front hub</v>
          </cell>
          <cell r="I3104" t="str">
            <v>Framhjul</v>
          </cell>
          <cell r="J3104" t="str">
            <v>C4305191 FRONT HUB, CL-1420  36H OLD:100MM AXEL:108MM  QR:133MM, FOR CENTER LOCK DISC BRAKE,   W/O ROTOR MOUNT COVER, BLACK, BULK</v>
          </cell>
          <cell r="K3104" t="str">
            <v>C4108096</v>
          </cell>
          <cell r="L3104" t="str">
            <v>C4100384</v>
          </cell>
        </row>
        <row r="3105">
          <cell r="B3105" t="str">
            <v>YEC7795531Bakhjul</v>
          </cell>
          <cell r="C3105" t="str">
            <v>YEC7795531</v>
          </cell>
          <cell r="D3105" t="str">
            <v>2020-2021</v>
          </cell>
          <cell r="E3105">
            <v>22</v>
          </cell>
          <cell r="F3105" t="str">
            <v>0220</v>
          </cell>
          <cell r="G3105" t="str">
            <v>F002</v>
          </cell>
          <cell r="H3105" t="str">
            <v>Rear hub</v>
          </cell>
          <cell r="I3105" t="str">
            <v>Bakhjul</v>
          </cell>
          <cell r="J3105" t="str">
            <v>C4405342 FREEHUB, CL-1422 36H 8/9/10-SPEED OLD:135MM AXLE:146MM      QR:170MM, FOR CENTER LOCK DISC BRAKE    W/O ROTOR MOUNT COVER, BLACK, BULK</v>
          </cell>
          <cell r="K3105" t="str">
            <v>C4208213</v>
          </cell>
          <cell r="L3105" t="str">
            <v>C4200390</v>
          </cell>
        </row>
        <row r="3106">
          <cell r="B3106" t="str">
            <v>YEC7795531Däck</v>
          </cell>
          <cell r="C3106" t="str">
            <v>YEC7795531</v>
          </cell>
          <cell r="D3106" t="str">
            <v>2020-2021</v>
          </cell>
          <cell r="E3106">
            <v>23</v>
          </cell>
          <cell r="F3106" t="str">
            <v>0230</v>
          </cell>
          <cell r="G3106" t="str">
            <v>F003</v>
          </cell>
          <cell r="H3106" t="str">
            <v>Tire</v>
          </cell>
          <cell r="I3106" t="str">
            <v>Däck</v>
          </cell>
          <cell r="J3106" t="str">
            <v>C4906454 700X37C Duramax XNR E-bike TYR PERGO E H-480 (AP: 40x40 nylon/canvas)</v>
          </cell>
          <cell r="K3106" t="str">
            <v>C4906454</v>
          </cell>
          <cell r="L3106" t="str">
            <v>C4901462</v>
          </cell>
        </row>
        <row r="3107">
          <cell r="B3107" t="str">
            <v>YEC7795531Skärmar set</v>
          </cell>
          <cell r="C3107" t="str">
            <v>YEC7795531</v>
          </cell>
          <cell r="D3107" t="str">
            <v>2020-2021</v>
          </cell>
          <cell r="E3107">
            <v>24</v>
          </cell>
          <cell r="F3107" t="str">
            <v>0240</v>
          </cell>
          <cell r="G3107" t="str">
            <v>H003</v>
          </cell>
          <cell r="H3107" t="str">
            <v xml:space="preserve">Mudguard front   </v>
          </cell>
          <cell r="I3107" t="str">
            <v>Skärmar set</v>
          </cell>
          <cell r="J3107" t="str">
            <v>C8256188-BK FRONT SKS black 670mm</v>
          </cell>
          <cell r="K3107" t="str">
            <v>C8256188-BK</v>
          </cell>
          <cell r="L3107" t="str">
            <v>C8256125-BK / C8255845-BK</v>
          </cell>
        </row>
        <row r="3108">
          <cell r="B3108" t="str">
            <v>YEC7795531Pakethållare</v>
          </cell>
          <cell r="C3108" t="str">
            <v>YEC7795531</v>
          </cell>
          <cell r="D3108" t="str">
            <v>2020-2021</v>
          </cell>
          <cell r="E3108">
            <v>25</v>
          </cell>
          <cell r="F3108" t="str">
            <v>0250</v>
          </cell>
          <cell r="G3108" t="str">
            <v>H004</v>
          </cell>
          <cell r="H3108" t="str">
            <v>Carrier</v>
          </cell>
          <cell r="I3108" t="str">
            <v>Pakethållare</v>
          </cell>
          <cell r="J3108" t="str">
            <v xml:space="preserve">C8205747-BK Sport adj black w/bag support AVS </v>
          </cell>
          <cell r="K3108" t="str">
            <v>C8205747-BK</v>
          </cell>
          <cell r="L3108" t="str">
            <v>C8200052</v>
          </cell>
        </row>
        <row r="3109">
          <cell r="B3109" t="str">
            <v>YEC7795531Sadel</v>
          </cell>
          <cell r="C3109" t="str">
            <v>YEC7795531</v>
          </cell>
          <cell r="D3109" t="str">
            <v>2020-2021</v>
          </cell>
          <cell r="E3109">
            <v>26</v>
          </cell>
          <cell r="F3109" t="str">
            <v>0260</v>
          </cell>
          <cell r="G3109" t="str">
            <v>G001</v>
          </cell>
          <cell r="H3109" t="str">
            <v>Saddle</v>
          </cell>
          <cell r="I3109" t="str">
            <v>Sadel</v>
          </cell>
          <cell r="J3109" t="str">
            <v>C7106126 TEC ACTIVIUS, LADY 2062 DRM PU MATT,NYLON BASE , BLACK STEEL RAIL W SCALE + CHECKERED RUBBER ON RAIL</v>
          </cell>
          <cell r="K3109" t="str">
            <v>C7106126</v>
          </cell>
          <cell r="L3109" t="str">
            <v>C7100524</v>
          </cell>
        </row>
        <row r="3110">
          <cell r="B3110" t="str">
            <v>YEC7795531Sadelstolpe</v>
          </cell>
          <cell r="C3110" t="str">
            <v>YEC7795531</v>
          </cell>
          <cell r="D3110" t="str">
            <v>2020-2021</v>
          </cell>
          <cell r="E3110">
            <v>27</v>
          </cell>
          <cell r="F3110" t="str">
            <v>0270</v>
          </cell>
          <cell r="G3110" t="str">
            <v>G002</v>
          </cell>
          <cell r="H3110" t="str">
            <v>Seatpost</v>
          </cell>
          <cell r="I3110" t="str">
            <v>Sadelstolpe</v>
          </cell>
          <cell r="J3110" t="str">
            <v>C7205559 SP-620 27,2x350MM ALLOY ANODIZED BLACK w OBVIOUS LOGO</v>
          </cell>
          <cell r="K3110" t="str">
            <v>C7205559</v>
          </cell>
          <cell r="L3110" t="str">
            <v>C7200327-272</v>
          </cell>
        </row>
        <row r="3111">
          <cell r="B3111" t="str">
            <v>YEC7795531Sadelrörsklämma</v>
          </cell>
          <cell r="C3111" t="str">
            <v>YEC7795531</v>
          </cell>
          <cell r="D3111" t="str">
            <v>2020-2021</v>
          </cell>
          <cell r="E3111">
            <v>28</v>
          </cell>
          <cell r="F3111" t="str">
            <v>0280</v>
          </cell>
          <cell r="G3111" t="str">
            <v>G003</v>
          </cell>
          <cell r="H3111" t="str">
            <v>Seat Clamp</v>
          </cell>
          <cell r="I3111" t="str">
            <v>Sadelrörsklämma</v>
          </cell>
          <cell r="J3111" t="str">
            <v>C7305002 L/C 31.8 MX27 shiny black</v>
          </cell>
          <cell r="K3111" t="str">
            <v>C7305002</v>
          </cell>
          <cell r="L3111" t="str">
            <v>C7300027-318</v>
          </cell>
        </row>
        <row r="3112">
          <cell r="B3112" t="str">
            <v>YEC7795531Framlampa</v>
          </cell>
          <cell r="C3112" t="str">
            <v>YEC7795531</v>
          </cell>
          <cell r="D3112" t="str">
            <v>2020-2021</v>
          </cell>
          <cell r="E3112">
            <v>29</v>
          </cell>
          <cell r="F3112" t="str">
            <v>0290</v>
          </cell>
          <cell r="G3112" t="str">
            <v>H005</v>
          </cell>
          <cell r="H3112" t="str">
            <v>Front light</v>
          </cell>
          <cell r="I3112" t="str">
            <v>Framlampa</v>
          </cell>
          <cell r="J3112" t="str">
            <v xml:space="preserve">C8015301 FL-14 MR4 LED headlamp 6V, w bracket, 650mm cable with conector for Bafang , 3mm cable  </v>
          </cell>
          <cell r="K3112" t="str">
            <v>C8015301</v>
          </cell>
          <cell r="L3112" t="str">
            <v>C8015301</v>
          </cell>
        </row>
        <row r="3113">
          <cell r="B3113" t="str">
            <v>YEC7795531Baklampa</v>
          </cell>
          <cell r="C3113" t="str">
            <v>YEC7795531</v>
          </cell>
          <cell r="D3113" t="str">
            <v>2020-2021</v>
          </cell>
          <cell r="E3113">
            <v>30</v>
          </cell>
          <cell r="F3113" t="str">
            <v>0300</v>
          </cell>
          <cell r="G3113" t="str">
            <v>H006</v>
          </cell>
          <cell r="H3113" t="str">
            <v>Light, Rear</v>
          </cell>
          <cell r="I3113" t="str">
            <v>Baklampa</v>
          </cell>
          <cell r="J3113" t="str">
            <v xml:space="preserve">C8015183 Buchel E-Bike 6V cc50 (EVI approved) </v>
          </cell>
          <cell r="K3113" t="str">
            <v>C8015183</v>
          </cell>
          <cell r="L3113" t="str">
            <v>C8015183</v>
          </cell>
        </row>
        <row r="3114">
          <cell r="B3114" t="str">
            <v>YEC7795531Låssats</v>
          </cell>
          <cell r="C3114" t="str">
            <v>YEC7795531</v>
          </cell>
          <cell r="D3114" t="str">
            <v>2020-2021</v>
          </cell>
          <cell r="E3114">
            <v>31</v>
          </cell>
          <cell r="F3114" t="str">
            <v>0310</v>
          </cell>
          <cell r="G3114" t="str">
            <v>H007</v>
          </cell>
          <cell r="H3114" t="str">
            <v>Lock</v>
          </cell>
          <cell r="I3114" t="str">
            <v>Låssats</v>
          </cell>
          <cell r="J3114" t="str">
            <v>C8405077 AXA SOLID PLUS XL BLACK, compatible with DT12 removable key</v>
          </cell>
          <cell r="K3114" t="str">
            <v>C8405077</v>
          </cell>
          <cell r="L3114" t="str">
            <v>C8405125</v>
          </cell>
        </row>
        <row r="3115">
          <cell r="B3115" t="str">
            <v>YEC7795531Stöd</v>
          </cell>
          <cell r="C3115" t="str">
            <v>YEC7795531</v>
          </cell>
          <cell r="D3115" t="str">
            <v>2020-2021</v>
          </cell>
          <cell r="E3115">
            <v>32</v>
          </cell>
          <cell r="F3115" t="str">
            <v>0320</v>
          </cell>
          <cell r="G3115" t="str">
            <v>H008</v>
          </cell>
          <cell r="H3115" t="str">
            <v>Kick stand</v>
          </cell>
          <cell r="I3115" t="str">
            <v>Stöd</v>
          </cell>
          <cell r="J3115" t="str">
            <v xml:space="preserve">C8105214 Atran Stylo adjustable all black </v>
          </cell>
          <cell r="K3115" t="str">
            <v>C8105214</v>
          </cell>
          <cell r="L3115" t="str">
            <v>C8100036</v>
          </cell>
        </row>
        <row r="3116">
          <cell r="B3116" t="str">
            <v>YEC7795531Korg</v>
          </cell>
          <cell r="C3116" t="str">
            <v>YEC7795531</v>
          </cell>
          <cell r="D3116" t="str">
            <v>2020-2021</v>
          </cell>
          <cell r="E3116">
            <v>33</v>
          </cell>
          <cell r="F3116" t="str">
            <v>0330</v>
          </cell>
          <cell r="G3116" t="str">
            <v>H009</v>
          </cell>
          <cell r="H3116" t="str">
            <v>Basket / Fr carrier</v>
          </cell>
          <cell r="I3116" t="str">
            <v>Korg</v>
          </cell>
          <cell r="K3116" t="str">
            <v>EMPTY</v>
          </cell>
          <cell r="L3116" t="e">
            <v>#N/A</v>
          </cell>
        </row>
        <row r="3117">
          <cell r="B3117" t="str">
            <v>YEC7795531Pedaler</v>
          </cell>
          <cell r="C3117" t="str">
            <v>YEC7795531</v>
          </cell>
          <cell r="D3117" t="str">
            <v>2020-2021</v>
          </cell>
          <cell r="E3117">
            <v>34</v>
          </cell>
          <cell r="F3117" t="str">
            <v>0340</v>
          </cell>
          <cell r="G3117" t="str">
            <v>E005</v>
          </cell>
          <cell r="H3117" t="str">
            <v xml:space="preserve">Pedal </v>
          </cell>
          <cell r="I3117" t="str">
            <v>Pedaler</v>
          </cell>
          <cell r="J3117" t="str">
            <v>C3505222 PDS PLbk SD  916 VP-821</v>
          </cell>
          <cell r="K3117" t="str">
            <v>C3505222</v>
          </cell>
          <cell r="L3117" t="str">
            <v>C3500059</v>
          </cell>
        </row>
        <row r="3118">
          <cell r="B3118" t="str">
            <v>YEC7795531Motor</v>
          </cell>
          <cell r="C3118" t="str">
            <v>YEC7795531</v>
          </cell>
          <cell r="D3118" t="str">
            <v>2020-2021</v>
          </cell>
          <cell r="E3118">
            <v>35</v>
          </cell>
          <cell r="F3118" t="str">
            <v>0350</v>
          </cell>
          <cell r="G3118" t="str">
            <v>J001</v>
          </cell>
          <cell r="H3118" t="str">
            <v>DRIVE UNIT:</v>
          </cell>
          <cell r="I3118" t="str">
            <v>Motor</v>
          </cell>
          <cell r="J3118" t="str">
            <v xml:space="preserve">C8705194-01FWC DU C80 Freewheel f/28" CanBus incl. Fixing bolts </v>
          </cell>
          <cell r="K3118" t="str">
            <v>C8705194-01FWC</v>
          </cell>
          <cell r="L3118" t="str">
            <v>C8705194-01FWC</v>
          </cell>
        </row>
        <row r="3119">
          <cell r="B3119" t="str">
            <v>YEC7795531Display</v>
          </cell>
          <cell r="C3119" t="str">
            <v>YEC7795531</v>
          </cell>
          <cell r="D3119" t="str">
            <v>2020-2021</v>
          </cell>
          <cell r="E3119">
            <v>36</v>
          </cell>
          <cell r="F3119" t="str">
            <v>0360</v>
          </cell>
          <cell r="G3119" t="str">
            <v>J004</v>
          </cell>
          <cell r="H3119" t="str">
            <v>DISPLAY:</v>
          </cell>
          <cell r="I3119" t="str">
            <v>Display</v>
          </cell>
          <cell r="J3119" t="str">
            <v>C8705194-18C Display small LCD all EGOING CanBus for ANANDA (plugnplay) 850mm City</v>
          </cell>
          <cell r="K3119" t="str">
            <v>C8705194-18C</v>
          </cell>
          <cell r="L3119" t="str">
            <v>C8705194-18C</v>
          </cell>
        </row>
        <row r="3120">
          <cell r="B3120" t="str">
            <v>YEC7795531EB-Bus kabel</v>
          </cell>
          <cell r="C3120" t="str">
            <v>YEC7795531</v>
          </cell>
          <cell r="D3120" t="str">
            <v>2020-2021</v>
          </cell>
          <cell r="E3120">
            <v>37</v>
          </cell>
          <cell r="F3120" t="str">
            <v>0370</v>
          </cell>
          <cell r="G3120" t="str">
            <v>J005</v>
          </cell>
          <cell r="H3120" t="str">
            <v>EB-BUS CABLE:</v>
          </cell>
          <cell r="I3120" t="str">
            <v>EB-Bus kabel</v>
          </cell>
          <cell r="J3120" t="str">
            <v>C8705194-03C  EB-Bus cable C80 CanBus 1130mm</v>
          </cell>
          <cell r="K3120" t="str">
            <v>C8705194-03C</v>
          </cell>
          <cell r="L3120" t="str">
            <v>C8705194-03C</v>
          </cell>
        </row>
        <row r="3121">
          <cell r="B3121" t="str">
            <v>YEC7795531Motorkabel</v>
          </cell>
          <cell r="C3121" t="str">
            <v>YEC7795531</v>
          </cell>
          <cell r="D3121" t="str">
            <v>2020-2021</v>
          </cell>
          <cell r="E3121">
            <v>38</v>
          </cell>
          <cell r="F3121" t="str">
            <v>0380</v>
          </cell>
          <cell r="G3121" t="str">
            <v>J006</v>
          </cell>
          <cell r="H3121" t="str">
            <v>POWER CABLE:</v>
          </cell>
          <cell r="I3121" t="str">
            <v>Motorkabel</v>
          </cell>
          <cell r="J3121" t="str">
            <v>W/O (inluded into the battary slider)</v>
          </cell>
          <cell r="K3121" t="str">
            <v>C8705194-19</v>
          </cell>
          <cell r="L3121" t="str">
            <v>C8705194-19</v>
          </cell>
        </row>
        <row r="3122">
          <cell r="B3122" t="str">
            <v>YEC7795531Kabel framlampa</v>
          </cell>
          <cell r="C3122" t="str">
            <v>YEC7795531</v>
          </cell>
          <cell r="D3122" t="str">
            <v>2020-2021</v>
          </cell>
          <cell r="E3122">
            <v>39</v>
          </cell>
          <cell r="F3122" t="str">
            <v>0390</v>
          </cell>
          <cell r="G3122" t="str">
            <v>J007</v>
          </cell>
          <cell r="H3122" t="str">
            <v>F. LIGHT CABLE:</v>
          </cell>
          <cell r="I3122" t="str">
            <v>Kabel framlampa</v>
          </cell>
          <cell r="J3122" t="str">
            <v>Included in EB-BUS cable</v>
          </cell>
          <cell r="K3122" t="str">
            <v>Ingår i EB-buskabeln</v>
          </cell>
          <cell r="L3122" t="str">
            <v>Ingår i EB-buskabeln</v>
          </cell>
        </row>
        <row r="3123">
          <cell r="B3123" t="str">
            <v>YEC7795531Kabel baklampa</v>
          </cell>
          <cell r="C3123" t="str">
            <v>YEC7795531</v>
          </cell>
          <cell r="D3123" t="str">
            <v>2020-2021</v>
          </cell>
          <cell r="E3123">
            <v>40</v>
          </cell>
          <cell r="F3123" t="str">
            <v>0400</v>
          </cell>
          <cell r="G3123" t="str">
            <v>J008</v>
          </cell>
          <cell r="H3123" t="str">
            <v>R. LIGHT CABLE:</v>
          </cell>
          <cell r="I3123" t="str">
            <v>Kabel baklampa</v>
          </cell>
          <cell r="J3123" t="str">
            <v>C8705194-21 lightcable prestrippded/female 1200mm</v>
          </cell>
          <cell r="K3123" t="str">
            <v>C8705194-21</v>
          </cell>
          <cell r="L3123" t="str">
            <v>BSP?</v>
          </cell>
        </row>
        <row r="3124">
          <cell r="B3124" t="str">
            <v>YEC7795531Hastighetssensor</v>
          </cell>
          <cell r="C3124" t="str">
            <v>YEC7795531</v>
          </cell>
          <cell r="D3124" t="str">
            <v>2020-2021</v>
          </cell>
          <cell r="E3124">
            <v>41</v>
          </cell>
          <cell r="F3124" t="str">
            <v>0410</v>
          </cell>
          <cell r="G3124" t="str">
            <v>J009</v>
          </cell>
          <cell r="H3124" t="str">
            <v>SPEED SENSOR:</v>
          </cell>
          <cell r="I3124" t="str">
            <v>Hastighetssensor</v>
          </cell>
          <cell r="J3124" t="str">
            <v>C8705194-04C Speed Sensor C80 CanBus 200mm</v>
          </cell>
          <cell r="K3124" t="str">
            <v>C8705194-04C</v>
          </cell>
          <cell r="L3124" t="str">
            <v>C8705194-04C</v>
          </cell>
        </row>
        <row r="3125">
          <cell r="B3125" t="str">
            <v>YEC7795531Batteri</v>
          </cell>
          <cell r="C3125" t="str">
            <v>YEC7795531</v>
          </cell>
          <cell r="D3125" t="str">
            <v>2020-2021</v>
          </cell>
          <cell r="E3125">
            <v>42</v>
          </cell>
          <cell r="F3125" t="str">
            <v>0420</v>
          </cell>
          <cell r="G3125" t="str">
            <v>J002</v>
          </cell>
          <cell r="H3125" t="str">
            <v>BATTERY:</v>
          </cell>
          <cell r="I3125" t="str">
            <v>Batteri</v>
          </cell>
          <cell r="J3125" t="str">
            <v>C8705102-1-11C DT12 11,6Ah (CANBUS)</v>
          </cell>
          <cell r="K3125" t="str">
            <v>C8705102-1-11C</v>
          </cell>
          <cell r="L3125" t="str">
            <v>C8705102-1-11C</v>
          </cell>
        </row>
        <row r="3126">
          <cell r="B3126" t="str">
            <v>YEC7795531Batterihållare</v>
          </cell>
          <cell r="C3126" t="str">
            <v>YEC7795531</v>
          </cell>
          <cell r="D3126" t="str">
            <v>2020-2021</v>
          </cell>
          <cell r="E3126">
            <v>43</v>
          </cell>
          <cell r="F3126" t="str">
            <v>0430</v>
          </cell>
          <cell r="G3126" t="str">
            <v>J003</v>
          </cell>
          <cell r="H3126" t="str">
            <v>BATTERY HOLDER/Slider</v>
          </cell>
          <cell r="I3126" t="str">
            <v>Batterihållare</v>
          </cell>
          <cell r="J3126" t="str">
            <v>C8705194-19 NEW DT12 400mm motorcable for Ananda C80</v>
          </cell>
          <cell r="K3126" t="str">
            <v>C8705194-19</v>
          </cell>
          <cell r="L3126" t="str">
            <v>C8705194-19</v>
          </cell>
        </row>
        <row r="3127">
          <cell r="B3127" t="str">
            <v>YEC7795531Batteriladdare</v>
          </cell>
          <cell r="C3127" t="str">
            <v>YEC7795531</v>
          </cell>
          <cell r="D3127" t="str">
            <v>2020-2021</v>
          </cell>
          <cell r="E3127">
            <v>44</v>
          </cell>
          <cell r="F3127" t="str">
            <v>0440</v>
          </cell>
          <cell r="G3127" t="str">
            <v>J010</v>
          </cell>
          <cell r="H3127" t="str">
            <v>CHARGER:</v>
          </cell>
          <cell r="I3127" t="str">
            <v>Batteriladdare</v>
          </cell>
          <cell r="J3127" t="str">
            <v xml:space="preserve">C8705086-02C T-Shape CanBus charger for DT12/Shimano </v>
          </cell>
          <cell r="K3127" t="str">
            <v>C8705086-02C</v>
          </cell>
          <cell r="L3127" t="str">
            <v>C8705086-02C</v>
          </cell>
        </row>
        <row r="3128">
          <cell r="B3128" t="str">
            <v>YEC7795531Kontrollbox</v>
          </cell>
          <cell r="C3128" t="str">
            <v>YEC7795531</v>
          </cell>
          <cell r="D3128" t="str">
            <v>2020-2021</v>
          </cell>
          <cell r="E3128">
            <v>45</v>
          </cell>
          <cell r="F3128" t="str">
            <v>0450</v>
          </cell>
          <cell r="G3128" t="str">
            <v>J011</v>
          </cell>
          <cell r="H3128" t="str">
            <v>Controller</v>
          </cell>
          <cell r="I3128" t="str">
            <v>Kontrollbox</v>
          </cell>
          <cell r="J3128" t="str">
            <v>included into the motor</v>
          </cell>
          <cell r="K3128" t="str">
            <v>INGÅR I MOTORN</v>
          </cell>
          <cell r="L3128" t="str">
            <v>Ingår i motorn</v>
          </cell>
        </row>
        <row r="3129">
          <cell r="B3129" t="str">
            <v>YEC7795531Växelöra</v>
          </cell>
          <cell r="C3129" t="str">
            <v>YEC7795531</v>
          </cell>
          <cell r="D3129" t="str">
            <v>2020-2021</v>
          </cell>
          <cell r="E3129">
            <v>46</v>
          </cell>
          <cell r="F3129" t="str">
            <v>0460</v>
          </cell>
          <cell r="G3129" t="str">
            <v>D005</v>
          </cell>
          <cell r="H3129" t="str">
            <v>Gear hanger</v>
          </cell>
          <cell r="I3129" t="str">
            <v>Växelöra</v>
          </cell>
          <cell r="K3129" t="str">
            <v>C1350087</v>
          </cell>
          <cell r="L3129" t="str">
            <v>C1350087</v>
          </cell>
        </row>
        <row r="3130">
          <cell r="B3130" t="str">
            <v>YEC7805131RAM</v>
          </cell>
          <cell r="C3130" t="str">
            <v>YEC7805131</v>
          </cell>
          <cell r="D3130">
            <v>2019</v>
          </cell>
          <cell r="E3130">
            <v>1</v>
          </cell>
          <cell r="F3130" t="str">
            <v>0010</v>
          </cell>
          <cell r="G3130" t="str">
            <v>A001</v>
          </cell>
          <cell r="H3130" t="str">
            <v>PAINTED FRAME</v>
          </cell>
          <cell r="I3130" t="str">
            <v>RAM</v>
          </cell>
          <cell r="J3130" t="str">
            <v>C7438-510-78031</v>
          </cell>
          <cell r="K3130" t="str">
            <v>C7438-510-78031</v>
          </cell>
          <cell r="L3130" t="e">
            <v>#N/A</v>
          </cell>
        </row>
        <row r="3131">
          <cell r="B3131" t="str">
            <v>YEC7805131Framgaffel</v>
          </cell>
          <cell r="C3131" t="str">
            <v>YEC7805131</v>
          </cell>
          <cell r="D3131">
            <v>2019</v>
          </cell>
          <cell r="E3131">
            <v>2</v>
          </cell>
          <cell r="F3131" t="str">
            <v>0020</v>
          </cell>
          <cell r="G3131" t="str">
            <v>A002</v>
          </cell>
          <cell r="H3131" t="str">
            <v>PAINTED FORK</v>
          </cell>
          <cell r="I3131" t="str">
            <v>Framgaffel</v>
          </cell>
          <cell r="K3131" t="str">
            <v>FORK</v>
          </cell>
          <cell r="L3131" t="e">
            <v>#N/A</v>
          </cell>
        </row>
        <row r="3132">
          <cell r="B3132" t="str">
            <v>YEC7805131Styrlager</v>
          </cell>
          <cell r="C3132" t="str">
            <v>YEC7805131</v>
          </cell>
          <cell r="D3132">
            <v>2019</v>
          </cell>
          <cell r="E3132">
            <v>3</v>
          </cell>
          <cell r="F3132" t="str">
            <v>0030</v>
          </cell>
          <cell r="G3132" t="str">
            <v>B001</v>
          </cell>
          <cell r="H3132" t="str">
            <v>Head Set</v>
          </cell>
          <cell r="I3132" t="str">
            <v>Styrlager</v>
          </cell>
          <cell r="J3132" t="str">
            <v xml:space="preserve">C2105069 HST STbk 1"18 iA 9 44  TH-N10P w/o cap, + C2105053 Black w/o graphic </v>
          </cell>
          <cell r="K3132" t="str">
            <v>C2105069</v>
          </cell>
          <cell r="L3132" t="str">
            <v>C2100160</v>
          </cell>
        </row>
        <row r="3133">
          <cell r="B3133" t="str">
            <v xml:space="preserve">YEC7805131Styrstam </v>
          </cell>
          <cell r="C3133" t="str">
            <v>YEC7805131</v>
          </cell>
          <cell r="D3133">
            <v>2019</v>
          </cell>
          <cell r="E3133">
            <v>4</v>
          </cell>
          <cell r="F3133" t="str">
            <v>0040</v>
          </cell>
          <cell r="G3133" t="str">
            <v>B002</v>
          </cell>
          <cell r="H3133" t="str">
            <v>Handlebar Stem</v>
          </cell>
          <cell r="I3133" t="str">
            <v xml:space="preserve">Styrstam </v>
          </cell>
          <cell r="J3133" t="str">
            <v>C2205475-105 AHEAD adjust HL TDS-C268-8 FOV SBED, W/O LOGO</v>
          </cell>
          <cell r="K3133" t="str">
            <v>C2205475-105</v>
          </cell>
          <cell r="L3133" t="str">
            <v>C2200261-105</v>
          </cell>
        </row>
        <row r="3134">
          <cell r="B3134" t="str">
            <v>YEC7805131Styre</v>
          </cell>
          <cell r="C3134" t="str">
            <v>YEC7805131</v>
          </cell>
          <cell r="D3134">
            <v>2019</v>
          </cell>
          <cell r="E3134">
            <v>5</v>
          </cell>
          <cell r="F3134" t="str">
            <v>0050</v>
          </cell>
          <cell r="G3134" t="str">
            <v>B003</v>
          </cell>
          <cell r="H3134" t="str">
            <v>Handelbar</v>
          </cell>
          <cell r="I3134" t="str">
            <v>Styre</v>
          </cell>
          <cell r="J3134" t="str">
            <v xml:space="preserve">C2305979 HB-FB12  FLAT BAR ALLOY 6061 DB, 31.8MM W:620MM, 5D, ANODIZED GREY W/OBVIOUS LOGO  </v>
          </cell>
          <cell r="K3134" t="str">
            <v>C2305979</v>
          </cell>
          <cell r="L3134" t="str">
            <v>C2300248</v>
          </cell>
        </row>
        <row r="3135">
          <cell r="B3135" t="str">
            <v>YEC7805131Bromsgrepp H</v>
          </cell>
          <cell r="C3135" t="str">
            <v>YEC7805131</v>
          </cell>
          <cell r="D3135">
            <v>2019</v>
          </cell>
          <cell r="E3135">
            <v>6</v>
          </cell>
          <cell r="F3135" t="str">
            <v>0060</v>
          </cell>
          <cell r="G3135" t="str">
            <v>C002</v>
          </cell>
          <cell r="H3135" t="str">
            <v>Brake Lever R</v>
          </cell>
          <cell r="I3135" t="str">
            <v>Bromsgrepp H</v>
          </cell>
          <cell r="J3135" t="str">
            <v>inkl in brake</v>
          </cell>
          <cell r="K3135" t="str">
            <v>Shimano</v>
          </cell>
          <cell r="L3135" t="str">
            <v>Kontakta SHIMANO</v>
          </cell>
        </row>
        <row r="3136">
          <cell r="B3136" t="str">
            <v>YEC7805131Bromsgrepp V</v>
          </cell>
          <cell r="C3136" t="str">
            <v>YEC7805131</v>
          </cell>
          <cell r="D3136">
            <v>2019</v>
          </cell>
          <cell r="E3136">
            <v>7</v>
          </cell>
          <cell r="F3136" t="str">
            <v>0070</v>
          </cell>
          <cell r="G3136" t="str">
            <v>C001</v>
          </cell>
          <cell r="H3136" t="str">
            <v>Brake Lever L</v>
          </cell>
          <cell r="I3136" t="str">
            <v>Bromsgrepp V</v>
          </cell>
          <cell r="J3136" t="str">
            <v>inkl in brake</v>
          </cell>
          <cell r="K3136" t="str">
            <v>Shimano</v>
          </cell>
          <cell r="L3136" t="str">
            <v>Kontakta SHIMANO</v>
          </cell>
        </row>
        <row r="3137">
          <cell r="B3137" t="str">
            <v>YEC7805131Växelreglage H</v>
          </cell>
          <cell r="C3137" t="str">
            <v>YEC7805131</v>
          </cell>
          <cell r="D3137">
            <v>2019</v>
          </cell>
          <cell r="E3137">
            <v>8</v>
          </cell>
          <cell r="F3137" t="str">
            <v>0080</v>
          </cell>
          <cell r="G3137" t="str">
            <v>D002</v>
          </cell>
          <cell r="H3137" t="str">
            <v>Shift Lever R</v>
          </cell>
          <cell r="I3137" t="str">
            <v>Växelreglage H</v>
          </cell>
          <cell r="J3137" t="str">
            <v xml:space="preserve">KSLM6000RA
SHIFT LEVER, SL-M6000-R,  DEORE
RIGHT, REAR 10-SPEED RAPIDFIRE PLUS 2050MM W/OGD, BULK
JPY 979
</v>
          </cell>
          <cell r="K3137" t="str">
            <v>KSLM6000RA</v>
          </cell>
          <cell r="L3137" t="str">
            <v>Kontakta SHIMANO</v>
          </cell>
        </row>
        <row r="3138">
          <cell r="B3138" t="str">
            <v>YEC7805131Växelreglage V</v>
          </cell>
          <cell r="C3138" t="str">
            <v>YEC7805131</v>
          </cell>
          <cell r="D3138">
            <v>2019</v>
          </cell>
          <cell r="E3138">
            <v>9</v>
          </cell>
          <cell r="F3138" t="str">
            <v>0090</v>
          </cell>
          <cell r="G3138" t="str">
            <v>D001</v>
          </cell>
          <cell r="H3138" t="str">
            <v>Shift Lever L</v>
          </cell>
          <cell r="I3138" t="str">
            <v>Växelreglage V</v>
          </cell>
          <cell r="L3138" t="e">
            <v>#N/A</v>
          </cell>
        </row>
        <row r="3139">
          <cell r="B3139" t="str">
            <v>YEC7805131Handtag par</v>
          </cell>
          <cell r="C3139" t="str">
            <v>YEC7805131</v>
          </cell>
          <cell r="D3139">
            <v>2019</v>
          </cell>
          <cell r="E3139">
            <v>10</v>
          </cell>
          <cell r="F3139" t="str">
            <v>0100</v>
          </cell>
          <cell r="G3139" t="str">
            <v>B004</v>
          </cell>
          <cell r="H3139" t="str">
            <v>Grip R</v>
          </cell>
          <cell r="I3139" t="str">
            <v>Handtag par</v>
          </cell>
          <cell r="J3139" t="str">
            <v>C2505504 TEC VLG-1600D2 130MM BLACK/GREY</v>
          </cell>
          <cell r="K3139" t="str">
            <v>C2505504</v>
          </cell>
          <cell r="L3139" t="str">
            <v>C2500188</v>
          </cell>
        </row>
        <row r="3140">
          <cell r="B3140" t="str">
            <v>YEC7805131Frambroms</v>
          </cell>
          <cell r="C3140" t="str">
            <v>YEC7805131</v>
          </cell>
          <cell r="D3140">
            <v>2019</v>
          </cell>
          <cell r="E3140">
            <v>11</v>
          </cell>
          <cell r="F3140" t="str">
            <v>0110</v>
          </cell>
          <cell r="G3140" t="str">
            <v>C003</v>
          </cell>
          <cell r="H3140" t="str">
            <v xml:space="preserve">Brake front </v>
          </cell>
          <cell r="I3140" t="str">
            <v>Frambroms</v>
          </cell>
          <cell r="J3140" t="str">
            <v>AMT201JLFPRX070 DISC BRAKE ASSEMBLED SET/J-kit, BL-MT201(L), BR-MT200(F), BLACK, W/O ADAPTER, RESIN PAD(W/O FIN), 700MM HOSE(SM-BH59-SS BLACK), BULK, 10,04 USD</v>
          </cell>
          <cell r="K3140" t="str">
            <v>AMT201JLFPRX070</v>
          </cell>
          <cell r="L3140" t="str">
            <v>Kontakta SHIMANO</v>
          </cell>
        </row>
        <row r="3141">
          <cell r="B3141" t="str">
            <v>YEC7805131Bakbroms</v>
          </cell>
          <cell r="C3141" t="str">
            <v>YEC7805131</v>
          </cell>
          <cell r="D3141">
            <v>2019</v>
          </cell>
          <cell r="E3141">
            <v>12</v>
          </cell>
          <cell r="F3141" t="str">
            <v>0120</v>
          </cell>
          <cell r="G3141" t="str">
            <v>C004</v>
          </cell>
          <cell r="H3141" t="str">
            <v>Brake rear</v>
          </cell>
          <cell r="I3141" t="str">
            <v>Bakbroms</v>
          </cell>
          <cell r="J3141" t="str">
            <v>AMT201JRRXRX145 DISC BRAKE ASSEMBLED SET/J-kit, BL-MT201(R), BR-MT200(R), BLACK, W/O ADAPTER, RESIN PAD(W/O FIN), 1450MM HOSE(SM-BH59-SS BLACK), BULK, 10,79 USD</v>
          </cell>
          <cell r="K3141" t="str">
            <v>AMT201JRRXRX145</v>
          </cell>
          <cell r="L3141" t="str">
            <v>Kontakta SHIMANO</v>
          </cell>
        </row>
        <row r="3142">
          <cell r="B3142" t="str">
            <v>YEC7805131Vevlager</v>
          </cell>
          <cell r="C3142" t="str">
            <v>YEC7805131</v>
          </cell>
          <cell r="D3142">
            <v>2019</v>
          </cell>
          <cell r="E3142">
            <v>13</v>
          </cell>
          <cell r="F3142" t="str">
            <v>0130</v>
          </cell>
          <cell r="G3142" t="str">
            <v>E001</v>
          </cell>
          <cell r="H3142" t="str">
            <v xml:space="preserve">BB-set </v>
          </cell>
          <cell r="I3142" t="str">
            <v>Vevlager</v>
          </cell>
          <cell r="K3142" t="str">
            <v>INGÅR I MOTORN</v>
          </cell>
          <cell r="L3142" t="str">
            <v>Ingår i motorn</v>
          </cell>
        </row>
        <row r="3143">
          <cell r="B3143" t="str">
            <v>YEC7805131Vevparti</v>
          </cell>
          <cell r="C3143" t="str">
            <v>YEC7805131</v>
          </cell>
          <cell r="D3143">
            <v>2019</v>
          </cell>
          <cell r="E3143">
            <v>14</v>
          </cell>
          <cell r="F3143" t="str">
            <v>0140</v>
          </cell>
          <cell r="G3143" t="str">
            <v>E002</v>
          </cell>
          <cell r="H3143" t="str">
            <v>Front Chainwheel</v>
          </cell>
          <cell r="I3143" t="str">
            <v>Vevparti</v>
          </cell>
          <cell r="K3143" t="str">
            <v>C3305776-EG</v>
          </cell>
          <cell r="L3143" t="str">
            <v>C3305776-EG</v>
          </cell>
        </row>
        <row r="3144">
          <cell r="B3144" t="str">
            <v>YEC7805131Kedjeskydd</v>
          </cell>
          <cell r="C3144" t="str">
            <v>YEC7805131</v>
          </cell>
          <cell r="D3144">
            <v>2019</v>
          </cell>
          <cell r="E3144">
            <v>15</v>
          </cell>
          <cell r="F3144" t="str">
            <v>0150</v>
          </cell>
          <cell r="G3144" t="str">
            <v>H001</v>
          </cell>
          <cell r="H3144" t="str">
            <v>Chain guard</v>
          </cell>
          <cell r="I3144" t="str">
            <v>Kedjeskydd</v>
          </cell>
          <cell r="J3144" t="str">
            <v>C8305639 SKS Chainblade, C8305640 rear fixation</v>
          </cell>
          <cell r="K3144" t="str">
            <v>C8305639</v>
          </cell>
          <cell r="L3144" t="str">
            <v>C8305639</v>
          </cell>
        </row>
        <row r="3145">
          <cell r="B3145" t="str">
            <v>YEC7805131Kedjeskyddsfäste</v>
          </cell>
          <cell r="C3145" t="str">
            <v>YEC7805131</v>
          </cell>
          <cell r="D3145">
            <v>2019</v>
          </cell>
          <cell r="E3145">
            <v>16</v>
          </cell>
          <cell r="F3145" t="str">
            <v>0160</v>
          </cell>
          <cell r="G3145" t="str">
            <v>H002</v>
          </cell>
          <cell r="H3145" t="str">
            <v>Chain guard bracket</v>
          </cell>
          <cell r="I3145" t="str">
            <v>Kedjeskyddsfäste</v>
          </cell>
          <cell r="J3145" t="str">
            <v>bracket for MAX included in C8305639</v>
          </cell>
          <cell r="K3145" t="str">
            <v>Ingår i kedjeskyddet</v>
          </cell>
          <cell r="L3145" t="str">
            <v>Ingår i kedjeskyddet</v>
          </cell>
        </row>
        <row r="3146">
          <cell r="B3146" t="str">
            <v>YEC7805131Framväxel</v>
          </cell>
          <cell r="C3146" t="str">
            <v>YEC7805131</v>
          </cell>
          <cell r="D3146">
            <v>2019</v>
          </cell>
          <cell r="E3146">
            <v>17</v>
          </cell>
          <cell r="F3146" t="str">
            <v>0170</v>
          </cell>
          <cell r="G3146" t="str">
            <v>D003</v>
          </cell>
          <cell r="H3146" t="str">
            <v>Front Derailleur</v>
          </cell>
          <cell r="I3146" t="str">
            <v>Framväxel</v>
          </cell>
          <cell r="J3146" t="str">
            <v>w/o</v>
          </cell>
          <cell r="K3146" t="str">
            <v>EMPTY</v>
          </cell>
          <cell r="L3146" t="e">
            <v>#N/A</v>
          </cell>
        </row>
        <row r="3147">
          <cell r="B3147" t="str">
            <v>YEC7805131Bakväxel</v>
          </cell>
          <cell r="C3147" t="str">
            <v>YEC7805131</v>
          </cell>
          <cell r="D3147">
            <v>2019</v>
          </cell>
          <cell r="E3147">
            <v>18</v>
          </cell>
          <cell r="F3147" t="str">
            <v>0180</v>
          </cell>
          <cell r="G3147" t="str">
            <v>D004</v>
          </cell>
          <cell r="H3147" t="str">
            <v>Rear Derailleur</v>
          </cell>
          <cell r="I3147" t="str">
            <v>Bakväxel</v>
          </cell>
          <cell r="J3147" t="str">
            <v xml:space="preserve">KRDM6000SGS DEORE, 10SPEED, SHADOW PLUS </v>
          </cell>
          <cell r="K3147" t="str">
            <v>KRDM6000SGS</v>
          </cell>
          <cell r="L3147" t="str">
            <v>Kontakta SHIMANO</v>
          </cell>
        </row>
        <row r="3148">
          <cell r="B3148" t="str">
            <v>YEC7805131Kedja</v>
          </cell>
          <cell r="C3148" t="str">
            <v>YEC7805131</v>
          </cell>
          <cell r="D3148">
            <v>2019</v>
          </cell>
          <cell r="E3148">
            <v>19</v>
          </cell>
          <cell r="F3148" t="str">
            <v>0190</v>
          </cell>
          <cell r="G3148" t="str">
            <v>E003</v>
          </cell>
          <cell r="H3148" t="str">
            <v xml:space="preserve">Chain </v>
          </cell>
          <cell r="I3148" t="str">
            <v>Kedja</v>
          </cell>
          <cell r="J3148" t="str">
            <v>KCNE609010114, BICYCLE CHAIN FOR E-BIKE, REAR 10 SPD / FRONT SINGLE,              114 LINKS, W/END PIN</v>
          </cell>
          <cell r="K3148" t="str">
            <v>KCNE609010114</v>
          </cell>
          <cell r="L3148" t="str">
            <v>Kontakta SHIMANO</v>
          </cell>
        </row>
        <row r="3149">
          <cell r="B3149" t="str">
            <v>YEC7805131Kassett</v>
          </cell>
          <cell r="C3149" t="str">
            <v>YEC7805131</v>
          </cell>
          <cell r="D3149">
            <v>2019</v>
          </cell>
          <cell r="E3149">
            <v>20</v>
          </cell>
          <cell r="F3149" t="str">
            <v>0200</v>
          </cell>
          <cell r="G3149" t="str">
            <v>E004</v>
          </cell>
          <cell r="H3149" t="str">
            <v>Cassette Sprocket</v>
          </cell>
          <cell r="I3149" t="str">
            <v>Kassett</v>
          </cell>
          <cell r="J3149" t="str">
            <v xml:space="preserve">KCSHG5010136 CS-HG50-10S 11-36T </v>
          </cell>
          <cell r="K3149" t="str">
            <v>KCSHG5010136</v>
          </cell>
          <cell r="L3149" t="str">
            <v>Kontakta SHIMANO</v>
          </cell>
        </row>
        <row r="3150">
          <cell r="B3150" t="str">
            <v>YEC7805131Framhjul</v>
          </cell>
          <cell r="C3150" t="str">
            <v>YEC7805131</v>
          </cell>
          <cell r="D3150">
            <v>2019</v>
          </cell>
          <cell r="E3150">
            <v>21</v>
          </cell>
          <cell r="F3150" t="str">
            <v>0210</v>
          </cell>
          <cell r="G3150" t="str">
            <v>F001</v>
          </cell>
          <cell r="H3150" t="str">
            <v>Front hub</v>
          </cell>
          <cell r="I3150" t="str">
            <v>Framhjul</v>
          </cell>
          <cell r="J3150" t="str">
            <v>C4305191 FRONT HUB, CL-1420  36H OLD:100MM AXEL:108MM  QR:133MM, FOR CENTER LOCK DISC BRAKE,   W/O ROTOR MOUNT COVER, BLACK, BULK</v>
          </cell>
          <cell r="K3150" t="str">
            <v>C4305191</v>
          </cell>
          <cell r="L3150" t="str">
            <v>C4100337</v>
          </cell>
        </row>
        <row r="3151">
          <cell r="B3151" t="str">
            <v>YEC7805131Bakhjul</v>
          </cell>
          <cell r="C3151" t="str">
            <v>YEC7805131</v>
          </cell>
          <cell r="D3151">
            <v>2019</v>
          </cell>
          <cell r="E3151">
            <v>22</v>
          </cell>
          <cell r="F3151" t="str">
            <v>0220</v>
          </cell>
          <cell r="G3151" t="str">
            <v>F002</v>
          </cell>
          <cell r="H3151" t="str">
            <v>Rear hub</v>
          </cell>
          <cell r="I3151" t="str">
            <v>Bakhjul</v>
          </cell>
          <cell r="J3151" t="str">
            <v>C4405342 FREEHUB, CL-1422 36H 8/9/10-SPEED OLD:135MM AXLE:146MM      QR:170MM, FOR CENTER LOCK DISC BRAKE    W/O ROTOR MOUNT COVER, BLACK, BULK</v>
          </cell>
          <cell r="K3151" t="str">
            <v>C4405342</v>
          </cell>
          <cell r="L3151" t="str">
            <v>C4200298</v>
          </cell>
        </row>
        <row r="3152">
          <cell r="B3152" t="str">
            <v>YEC7805131Däck</v>
          </cell>
          <cell r="C3152" t="str">
            <v>YEC7805131</v>
          </cell>
          <cell r="D3152">
            <v>2019</v>
          </cell>
          <cell r="E3152">
            <v>23</v>
          </cell>
          <cell r="F3152" t="str">
            <v>0230</v>
          </cell>
          <cell r="G3152" t="str">
            <v>F003</v>
          </cell>
          <cell r="H3152" t="str">
            <v>Tire</v>
          </cell>
          <cell r="I3152" t="str">
            <v>Däck</v>
          </cell>
          <cell r="J3152" t="str">
            <v>C4906454 700X37C Duramax XNR E-bike TYR PERGO E H-480</v>
          </cell>
          <cell r="K3152" t="str">
            <v>C4906454</v>
          </cell>
          <cell r="L3152" t="str">
            <v>C4901462</v>
          </cell>
        </row>
        <row r="3153">
          <cell r="B3153" t="str">
            <v>YEC7805131Skärmar set</v>
          </cell>
          <cell r="C3153" t="str">
            <v>YEC7805131</v>
          </cell>
          <cell r="D3153">
            <v>2019</v>
          </cell>
          <cell r="E3153">
            <v>24</v>
          </cell>
          <cell r="F3153" t="str">
            <v>0240</v>
          </cell>
          <cell r="G3153" t="str">
            <v>H003</v>
          </cell>
          <cell r="H3153" t="str">
            <v xml:space="preserve">Mudguard front   </v>
          </cell>
          <cell r="I3153" t="str">
            <v>Skärmar set</v>
          </cell>
          <cell r="J3153" t="str">
            <v>C8255845-BK FRONT(6648650030-0999)</v>
          </cell>
          <cell r="K3153" t="str">
            <v>C8255845-BK</v>
          </cell>
          <cell r="L3153" t="str">
            <v>C8256125-BK / C8255845-BK</v>
          </cell>
        </row>
        <row r="3154">
          <cell r="B3154" t="str">
            <v>YEC7805131Pakethållare</v>
          </cell>
          <cell r="C3154" t="str">
            <v>YEC7805131</v>
          </cell>
          <cell r="D3154">
            <v>2019</v>
          </cell>
          <cell r="E3154">
            <v>25</v>
          </cell>
          <cell r="F3154" t="str">
            <v>0250</v>
          </cell>
          <cell r="G3154" t="str">
            <v>H004</v>
          </cell>
          <cell r="H3154" t="str">
            <v>Carrier</v>
          </cell>
          <cell r="I3154" t="str">
            <v>Pakethållare</v>
          </cell>
          <cell r="J3154" t="str">
            <v>C8205747-BK Sport adj black w/bag support AVS</v>
          </cell>
          <cell r="K3154" t="str">
            <v>C8205747-BK</v>
          </cell>
          <cell r="L3154" t="str">
            <v>C8200052</v>
          </cell>
        </row>
        <row r="3155">
          <cell r="B3155" t="str">
            <v>YEC7805131Sadel</v>
          </cell>
          <cell r="C3155" t="str">
            <v>YEC7805131</v>
          </cell>
          <cell r="D3155">
            <v>2019</v>
          </cell>
          <cell r="E3155">
            <v>26</v>
          </cell>
          <cell r="F3155" t="str">
            <v>0260</v>
          </cell>
          <cell r="G3155" t="str">
            <v>G001</v>
          </cell>
          <cell r="H3155" t="str">
            <v>Saddle</v>
          </cell>
          <cell r="I3155" t="str">
            <v>Sadel</v>
          </cell>
          <cell r="J3155" t="str">
            <v>C7106244 Velo VL-4413 , black steel rail  UNISEX</v>
          </cell>
          <cell r="K3155" t="str">
            <v>C7106244</v>
          </cell>
          <cell r="L3155" t="str">
            <v>C7100524</v>
          </cell>
        </row>
        <row r="3156">
          <cell r="B3156" t="str">
            <v>YEC7805131Sadelstolpe</v>
          </cell>
          <cell r="C3156" t="str">
            <v>YEC7805131</v>
          </cell>
          <cell r="D3156">
            <v>2019</v>
          </cell>
          <cell r="E3156">
            <v>27</v>
          </cell>
          <cell r="F3156" t="str">
            <v>0270</v>
          </cell>
          <cell r="G3156" t="str">
            <v>G002</v>
          </cell>
          <cell r="H3156" t="str">
            <v>Seatpost</v>
          </cell>
          <cell r="I3156" t="str">
            <v>Sadelstolpe</v>
          </cell>
          <cell r="J3156" t="str">
            <v>C7205559 SP-620 27,2x350MM ALLOY ANODIZED BLACK w OBVIOUS LOGO</v>
          </cell>
          <cell r="K3156" t="str">
            <v>C7205559</v>
          </cell>
          <cell r="L3156" t="str">
            <v>C7200327-272</v>
          </cell>
        </row>
        <row r="3157">
          <cell r="B3157" t="str">
            <v>YEC7805131Sadelrörsklämma</v>
          </cell>
          <cell r="C3157" t="str">
            <v>YEC7805131</v>
          </cell>
          <cell r="D3157">
            <v>2019</v>
          </cell>
          <cell r="E3157">
            <v>28</v>
          </cell>
          <cell r="F3157" t="str">
            <v>0280</v>
          </cell>
          <cell r="G3157" t="str">
            <v>G003</v>
          </cell>
          <cell r="H3157" t="str">
            <v>Seat Clamp</v>
          </cell>
          <cell r="I3157" t="str">
            <v>Sadelrörsklämma</v>
          </cell>
          <cell r="J3157" t="str">
            <v>C7305002 L/C 31.8 MX27 shiny black</v>
          </cell>
          <cell r="K3157" t="str">
            <v>C7305002</v>
          </cell>
          <cell r="L3157" t="str">
            <v>C7300027-318</v>
          </cell>
        </row>
        <row r="3158">
          <cell r="B3158" t="str">
            <v>YEC7805131Framlampa</v>
          </cell>
          <cell r="C3158" t="str">
            <v>YEC7805131</v>
          </cell>
          <cell r="D3158">
            <v>2019</v>
          </cell>
          <cell r="E3158">
            <v>29</v>
          </cell>
          <cell r="F3158" t="str">
            <v>0290</v>
          </cell>
          <cell r="G3158" t="str">
            <v>H005</v>
          </cell>
          <cell r="H3158" t="str">
            <v>Front light</v>
          </cell>
          <cell r="I3158" t="str">
            <v>Framlampa</v>
          </cell>
          <cell r="J3158" t="str">
            <v xml:space="preserve">C8015191 JY-7070E 30LUX LED headlamp 6V, w/o bracket, 500mm cable with conector for Bafang , 3mm cable  </v>
          </cell>
          <cell r="K3158" t="str">
            <v>C8015191</v>
          </cell>
          <cell r="L3158" t="str">
            <v>C8015191</v>
          </cell>
        </row>
        <row r="3159">
          <cell r="B3159" t="str">
            <v>YEC7805131Baklampa</v>
          </cell>
          <cell r="C3159" t="str">
            <v>YEC7805131</v>
          </cell>
          <cell r="D3159">
            <v>2019</v>
          </cell>
          <cell r="E3159">
            <v>30</v>
          </cell>
          <cell r="F3159" t="str">
            <v>0300</v>
          </cell>
          <cell r="G3159" t="str">
            <v>H006</v>
          </cell>
          <cell r="H3159" t="str">
            <v>Light, Rear</v>
          </cell>
          <cell r="I3159" t="str">
            <v>Baklampa</v>
          </cell>
          <cell r="J3159" t="str">
            <v xml:space="preserve">C8015183 Buchel E-Bike 6V cc50 (EVI approved) </v>
          </cell>
          <cell r="K3159" t="str">
            <v>C8015183</v>
          </cell>
          <cell r="L3159" t="str">
            <v>C8015183</v>
          </cell>
        </row>
        <row r="3160">
          <cell r="B3160" t="str">
            <v>YEC7805131Låssats</v>
          </cell>
          <cell r="C3160" t="str">
            <v>YEC7805131</v>
          </cell>
          <cell r="D3160">
            <v>2019</v>
          </cell>
          <cell r="E3160">
            <v>31</v>
          </cell>
          <cell r="F3160" t="str">
            <v>0310</v>
          </cell>
          <cell r="G3160" t="str">
            <v>H007</v>
          </cell>
          <cell r="H3160" t="str">
            <v>Lock</v>
          </cell>
          <cell r="I3160" t="str">
            <v>Låssats</v>
          </cell>
          <cell r="J3160" t="str">
            <v>C8405125 AXA SOLID PLUS BLACK, compatible with DT12</v>
          </cell>
          <cell r="K3160" t="str">
            <v>C8405125</v>
          </cell>
          <cell r="L3160" t="str">
            <v>C8405125</v>
          </cell>
        </row>
        <row r="3161">
          <cell r="B3161" t="str">
            <v>YEC7805131Stöd</v>
          </cell>
          <cell r="C3161" t="str">
            <v>YEC7805131</v>
          </cell>
          <cell r="D3161">
            <v>2019</v>
          </cell>
          <cell r="E3161">
            <v>32</v>
          </cell>
          <cell r="F3161" t="str">
            <v>0320</v>
          </cell>
          <cell r="G3161" t="str">
            <v>H008</v>
          </cell>
          <cell r="H3161" t="str">
            <v>Kick stand</v>
          </cell>
          <cell r="I3161" t="str">
            <v>Stöd</v>
          </cell>
          <cell r="J3161" t="str">
            <v xml:space="preserve">C8105214 Atran Stylo adjustable all black </v>
          </cell>
          <cell r="K3161" t="str">
            <v>C8105214</v>
          </cell>
          <cell r="L3161" t="str">
            <v>C8100036</v>
          </cell>
        </row>
        <row r="3162">
          <cell r="B3162" t="str">
            <v>YEC7805131Korg</v>
          </cell>
          <cell r="C3162" t="str">
            <v>YEC7805131</v>
          </cell>
          <cell r="D3162">
            <v>2019</v>
          </cell>
          <cell r="E3162">
            <v>33</v>
          </cell>
          <cell r="F3162" t="str">
            <v>0330</v>
          </cell>
          <cell r="G3162" t="str">
            <v>H009</v>
          </cell>
          <cell r="H3162" t="str">
            <v>Basket / Fr carrier</v>
          </cell>
          <cell r="I3162" t="str">
            <v>Korg</v>
          </cell>
          <cell r="K3162" t="str">
            <v>EMPTY</v>
          </cell>
          <cell r="L3162" t="e">
            <v>#N/A</v>
          </cell>
        </row>
        <row r="3163">
          <cell r="B3163" t="str">
            <v>YEC7805131Pedaler</v>
          </cell>
          <cell r="C3163" t="str">
            <v>YEC7805131</v>
          </cell>
          <cell r="D3163">
            <v>2019</v>
          </cell>
          <cell r="E3163">
            <v>34</v>
          </cell>
          <cell r="F3163" t="str">
            <v>0340</v>
          </cell>
          <cell r="G3163" t="str">
            <v>E005</v>
          </cell>
          <cell r="H3163" t="str">
            <v xml:space="preserve">Pedal </v>
          </cell>
          <cell r="I3163" t="str">
            <v>Pedaler</v>
          </cell>
          <cell r="J3163" t="str">
            <v>C3505222 PDS PLbk SD  916 VP-821</v>
          </cell>
          <cell r="K3163" t="str">
            <v>C3505222</v>
          </cell>
          <cell r="L3163" t="str">
            <v>C3500059</v>
          </cell>
        </row>
        <row r="3164">
          <cell r="B3164" t="str">
            <v>YEC7805131Motor</v>
          </cell>
          <cell r="C3164" t="str">
            <v>YEC7805131</v>
          </cell>
          <cell r="D3164">
            <v>2019</v>
          </cell>
          <cell r="E3164">
            <v>35</v>
          </cell>
          <cell r="F3164" t="str">
            <v>0350</v>
          </cell>
          <cell r="G3164" t="str">
            <v>J001</v>
          </cell>
          <cell r="H3164" t="str">
            <v>DRIVE UNIT:</v>
          </cell>
          <cell r="I3164" t="str">
            <v>Motor</v>
          </cell>
          <cell r="J316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164" t="str">
            <v>C8705068-1-01A</v>
          </cell>
          <cell r="L3164" t="str">
            <v>C8705068-1-01</v>
          </cell>
        </row>
        <row r="3165">
          <cell r="B3165" t="str">
            <v>YEC7805131Display</v>
          </cell>
          <cell r="C3165" t="str">
            <v>YEC7805131</v>
          </cell>
          <cell r="D3165">
            <v>2019</v>
          </cell>
          <cell r="E3165">
            <v>36</v>
          </cell>
          <cell r="F3165" t="str">
            <v>0360</v>
          </cell>
          <cell r="G3165" t="str">
            <v>J004</v>
          </cell>
          <cell r="H3165" t="str">
            <v>DISPLAY:</v>
          </cell>
          <cell r="I3165" t="str">
            <v>Display</v>
          </cell>
          <cell r="J3165" t="str">
            <v>C8705068-1-27S LCD C10,Silver Alloy e-going logo.cable length:500mm. cable length for switch:200mm,    Chip for BESST system. New dual pivot bracket with 2 plastic inserts (Ø22,2/25,4).</v>
          </cell>
          <cell r="K3165" t="str">
            <v>C8705068-1-27S</v>
          </cell>
          <cell r="L3165" t="str">
            <v>C8705068-1-27S</v>
          </cell>
        </row>
        <row r="3166">
          <cell r="B3166" t="str">
            <v>YEC7805131EB-Bus kabel</v>
          </cell>
          <cell r="C3166" t="str">
            <v>YEC7805131</v>
          </cell>
          <cell r="D3166">
            <v>2019</v>
          </cell>
          <cell r="E3166">
            <v>37</v>
          </cell>
          <cell r="F3166" t="str">
            <v>0370</v>
          </cell>
          <cell r="G3166" t="str">
            <v>J005</v>
          </cell>
          <cell r="H3166" t="str">
            <v>EB-BUS CABLE:</v>
          </cell>
          <cell r="I3166" t="str">
            <v>EB-Bus kabel</v>
          </cell>
          <cell r="J3166" t="str">
            <v>C8705068-1-04-01, 5PIN ( 1340mm ) CONNECT TO CONTROLLER, OTHER SIDE TO DISPLAY, LIGHTING SETS</v>
          </cell>
          <cell r="K3166" t="str">
            <v>C8705068-1-04-01</v>
          </cell>
          <cell r="L3166" t="e">
            <v>#N/A</v>
          </cell>
        </row>
        <row r="3167">
          <cell r="B3167" t="str">
            <v>YEC7805131Motorkabel</v>
          </cell>
          <cell r="C3167" t="str">
            <v>YEC7805131</v>
          </cell>
          <cell r="D3167">
            <v>2019</v>
          </cell>
          <cell r="E3167">
            <v>38</v>
          </cell>
          <cell r="F3167" t="str">
            <v>0380</v>
          </cell>
          <cell r="G3167" t="str">
            <v>J006</v>
          </cell>
          <cell r="H3167" t="str">
            <v>POWER CABLE:</v>
          </cell>
          <cell r="I3167" t="str">
            <v>Motorkabel</v>
          </cell>
          <cell r="J3167" t="str">
            <v>W/O (inluded into the battary )</v>
          </cell>
          <cell r="K3167" t="str">
            <v>Ingår i batterihållaren</v>
          </cell>
          <cell r="L3167" t="str">
            <v>Ingår i batterihållaren</v>
          </cell>
        </row>
        <row r="3168">
          <cell r="B3168" t="str">
            <v>YEC7805131Kabel framlampa</v>
          </cell>
          <cell r="C3168" t="str">
            <v>YEC7805131</v>
          </cell>
          <cell r="D3168">
            <v>2019</v>
          </cell>
          <cell r="E3168">
            <v>39</v>
          </cell>
          <cell r="F3168" t="str">
            <v>0390</v>
          </cell>
          <cell r="G3168" t="str">
            <v>J007</v>
          </cell>
          <cell r="H3168" t="str">
            <v>F. LIGHT CABLE:</v>
          </cell>
          <cell r="I3168" t="str">
            <v>Kabel framlampa</v>
          </cell>
          <cell r="J3168" t="str">
            <v>C8705068-1-04-06, FOR FRONT LIGHT : 1200mm</v>
          </cell>
          <cell r="K3168" t="str">
            <v>C8705068-1-04-6</v>
          </cell>
          <cell r="L3168" t="str">
            <v>C8705068-1-04-6</v>
          </cell>
        </row>
        <row r="3169">
          <cell r="B3169" t="str">
            <v>YEC7805131Kabel baklampa</v>
          </cell>
          <cell r="C3169" t="str">
            <v>YEC7805131</v>
          </cell>
          <cell r="D3169">
            <v>2019</v>
          </cell>
          <cell r="E3169">
            <v>40</v>
          </cell>
          <cell r="F3169" t="str">
            <v>0400</v>
          </cell>
          <cell r="G3169" t="str">
            <v>J008</v>
          </cell>
          <cell r="H3169" t="str">
            <v>R. LIGHT CABLE:</v>
          </cell>
          <cell r="I3169" t="str">
            <v>Kabel baklampa</v>
          </cell>
          <cell r="J3169" t="str">
            <v xml:space="preserve">C8705068-1-04-8  -&gt; C8705068-1-0415 </v>
          </cell>
          <cell r="K3169" t="str">
            <v>C8705068-1-04-8</v>
          </cell>
          <cell r="L3169" t="str">
            <v>C8705068-1-04-8</v>
          </cell>
        </row>
        <row r="3170">
          <cell r="B3170" t="str">
            <v>YEC7805131Hastighetssensor</v>
          </cell>
          <cell r="C3170" t="str">
            <v>YEC7805131</v>
          </cell>
          <cell r="D3170">
            <v>2019</v>
          </cell>
          <cell r="E3170">
            <v>41</v>
          </cell>
          <cell r="F3170" t="str">
            <v>0410</v>
          </cell>
          <cell r="G3170" t="str">
            <v>J009</v>
          </cell>
          <cell r="H3170" t="str">
            <v>SPEED SENSOR:</v>
          </cell>
          <cell r="I3170" t="str">
            <v>Hastighetssensor</v>
          </cell>
          <cell r="J3170" t="str">
            <v>C8705068-1-0411, DETECTING WHEEL RPM, CABLE LENGTH:70mm, C8705068-1-04-10 Extension cable for speed sensor: 350mm HIGO/KST at motor end</v>
          </cell>
          <cell r="K3170" t="str">
            <v>C8705068-1-0411</v>
          </cell>
          <cell r="L3170" t="str">
            <v>C8705068-1-0411</v>
          </cell>
        </row>
        <row r="3171">
          <cell r="B3171" t="str">
            <v>YEC7805131Batteri</v>
          </cell>
          <cell r="C3171" t="str">
            <v>YEC7805131</v>
          </cell>
          <cell r="D3171">
            <v>2019</v>
          </cell>
          <cell r="E3171">
            <v>42</v>
          </cell>
          <cell r="F3171" t="str">
            <v>0420</v>
          </cell>
          <cell r="G3171" t="str">
            <v>J002</v>
          </cell>
          <cell r="H3171" t="str">
            <v>BATTERY:</v>
          </cell>
          <cell r="I3171" t="str">
            <v>Batteri</v>
          </cell>
          <cell r="J3171" t="str">
            <v>C8705102-1-11EA DT12 ready for EG Access</v>
          </cell>
          <cell r="K3171" t="str">
            <v xml:space="preserve">C8705102-1-11EA </v>
          </cell>
          <cell r="L3171" t="str">
            <v>C8705102-1-11EA</v>
          </cell>
        </row>
        <row r="3172">
          <cell r="B3172" t="str">
            <v>YEC7805131Batterihållare</v>
          </cell>
          <cell r="C3172" t="str">
            <v>YEC7805131</v>
          </cell>
          <cell r="D3172">
            <v>2019</v>
          </cell>
          <cell r="E3172">
            <v>43</v>
          </cell>
          <cell r="F3172" t="str">
            <v>0430</v>
          </cell>
          <cell r="G3172" t="str">
            <v>J003</v>
          </cell>
          <cell r="H3172" t="str">
            <v>BATTERY HOLDER/Slider</v>
          </cell>
          <cell r="I3172" t="str">
            <v>Batterihållare</v>
          </cell>
          <cell r="J3172" t="str">
            <v>C8705129-2 NEW DT12 400mm motorcable for MAX</v>
          </cell>
          <cell r="K3172" t="str">
            <v>C8705129-2</v>
          </cell>
          <cell r="L3172" t="str">
            <v>C8705129-2</v>
          </cell>
        </row>
        <row r="3173">
          <cell r="B3173" t="str">
            <v>YEC7805131Batteriladdare</v>
          </cell>
          <cell r="C3173" t="str">
            <v>YEC7805131</v>
          </cell>
          <cell r="D3173">
            <v>2019</v>
          </cell>
          <cell r="E3173">
            <v>44</v>
          </cell>
          <cell r="F3173" t="str">
            <v>0440</v>
          </cell>
          <cell r="G3173" t="str">
            <v>J010</v>
          </cell>
          <cell r="H3173" t="str">
            <v>CHARGER:</v>
          </cell>
          <cell r="I3173" t="str">
            <v>Batteriladdare</v>
          </cell>
          <cell r="J3173" t="str">
            <v xml:space="preserve">C8705086-02 CZ2AU2KE7 for DT12/SR11 </v>
          </cell>
          <cell r="K3173" t="str">
            <v>C8705086-02</v>
          </cell>
          <cell r="L3173" t="str">
            <v>C8705086-02</v>
          </cell>
        </row>
        <row r="3174">
          <cell r="B3174" t="str">
            <v>YEC7805131Kontrollbox</v>
          </cell>
          <cell r="C3174" t="str">
            <v>YEC7805131</v>
          </cell>
          <cell r="D3174">
            <v>2019</v>
          </cell>
          <cell r="E3174">
            <v>45</v>
          </cell>
          <cell r="F3174" t="str">
            <v>0450</v>
          </cell>
          <cell r="G3174" t="str">
            <v>J011</v>
          </cell>
          <cell r="H3174" t="str">
            <v>Controller</v>
          </cell>
          <cell r="I3174" t="str">
            <v>Kontrollbox</v>
          </cell>
          <cell r="J3174" t="str">
            <v>included into the motor</v>
          </cell>
          <cell r="K3174" t="str">
            <v>C8705068-1-12</v>
          </cell>
          <cell r="L3174" t="str">
            <v>C8705068-1-12</v>
          </cell>
        </row>
        <row r="3175">
          <cell r="B3175" t="str">
            <v>YEC7805131Växelöra</v>
          </cell>
          <cell r="C3175" t="str">
            <v>YEC7805131</v>
          </cell>
          <cell r="D3175">
            <v>2019</v>
          </cell>
          <cell r="E3175">
            <v>46</v>
          </cell>
          <cell r="F3175" t="str">
            <v>0460</v>
          </cell>
          <cell r="G3175" t="str">
            <v>D005</v>
          </cell>
          <cell r="H3175" t="str">
            <v>Gear hanger</v>
          </cell>
          <cell r="I3175" t="str">
            <v>Växelöra</v>
          </cell>
          <cell r="K3175" t="str">
            <v>C1350087</v>
          </cell>
          <cell r="L3175" t="str">
            <v>C1350087</v>
          </cell>
        </row>
        <row r="3176">
          <cell r="B3176" t="str">
            <v>YEC7805132RAM</v>
          </cell>
          <cell r="C3176" t="str">
            <v>YEC7805132</v>
          </cell>
          <cell r="D3176">
            <v>2019</v>
          </cell>
          <cell r="E3176">
            <v>1</v>
          </cell>
          <cell r="F3176" t="str">
            <v>0010</v>
          </cell>
          <cell r="G3176" t="str">
            <v>A001</v>
          </cell>
          <cell r="H3176" t="str">
            <v>PAINTED FRAME</v>
          </cell>
          <cell r="I3176" t="str">
            <v>RAM</v>
          </cell>
          <cell r="J3176" t="str">
            <v>C7438-510-78032</v>
          </cell>
          <cell r="K3176" t="str">
            <v>C7438-510-78032</v>
          </cell>
          <cell r="L3176" t="e">
            <v>#N/A</v>
          </cell>
        </row>
        <row r="3177">
          <cell r="B3177" t="str">
            <v>YEC7805132Framgaffel</v>
          </cell>
          <cell r="C3177" t="str">
            <v>YEC7805132</v>
          </cell>
          <cell r="D3177">
            <v>2019</v>
          </cell>
          <cell r="E3177">
            <v>2</v>
          </cell>
          <cell r="F3177" t="str">
            <v>0020</v>
          </cell>
          <cell r="G3177" t="str">
            <v>A002</v>
          </cell>
          <cell r="H3177" t="str">
            <v>PAINTED FORK</v>
          </cell>
          <cell r="I3177" t="str">
            <v>Framgaffel</v>
          </cell>
          <cell r="K3177" t="str">
            <v>FORK</v>
          </cell>
          <cell r="L3177" t="e">
            <v>#N/A</v>
          </cell>
        </row>
        <row r="3178">
          <cell r="B3178" t="str">
            <v>YEC7805132Styrlager</v>
          </cell>
          <cell r="C3178" t="str">
            <v>YEC7805132</v>
          </cell>
          <cell r="D3178">
            <v>2019</v>
          </cell>
          <cell r="E3178">
            <v>3</v>
          </cell>
          <cell r="F3178" t="str">
            <v>0030</v>
          </cell>
          <cell r="G3178" t="str">
            <v>B001</v>
          </cell>
          <cell r="H3178" t="str">
            <v>Head Set</v>
          </cell>
          <cell r="I3178" t="str">
            <v>Styrlager</v>
          </cell>
          <cell r="J3178" t="str">
            <v xml:space="preserve">C2105069 HST STbk 1"18 iA 9 44  TH-N10P w/o cap, + C2105053 Black w/o graphic </v>
          </cell>
          <cell r="K3178" t="str">
            <v>C2105069</v>
          </cell>
          <cell r="L3178" t="str">
            <v>C2100160</v>
          </cell>
        </row>
        <row r="3179">
          <cell r="B3179" t="str">
            <v xml:space="preserve">YEC7805132Styrstam </v>
          </cell>
          <cell r="C3179" t="str">
            <v>YEC7805132</v>
          </cell>
          <cell r="D3179">
            <v>2019</v>
          </cell>
          <cell r="E3179">
            <v>4</v>
          </cell>
          <cell r="F3179" t="str">
            <v>0040</v>
          </cell>
          <cell r="G3179" t="str">
            <v>B002</v>
          </cell>
          <cell r="H3179" t="str">
            <v>Handlebar Stem</v>
          </cell>
          <cell r="I3179" t="str">
            <v xml:space="preserve">Styrstam </v>
          </cell>
          <cell r="J3179" t="str">
            <v>C2205475-105 AHEAD adjust HL TDS-C268-8 FOV SBED, W/O LOGO</v>
          </cell>
          <cell r="K3179" t="str">
            <v>C2205475-105</v>
          </cell>
          <cell r="L3179" t="str">
            <v>C2200261-105</v>
          </cell>
        </row>
        <row r="3180">
          <cell r="B3180" t="str">
            <v>YEC7805132Styre</v>
          </cell>
          <cell r="C3180" t="str">
            <v>YEC7805132</v>
          </cell>
          <cell r="D3180">
            <v>2019</v>
          </cell>
          <cell r="E3180">
            <v>5</v>
          </cell>
          <cell r="F3180" t="str">
            <v>0050</v>
          </cell>
          <cell r="G3180" t="str">
            <v>B003</v>
          </cell>
          <cell r="H3180" t="str">
            <v>Handelbar</v>
          </cell>
          <cell r="I3180" t="str">
            <v>Styre</v>
          </cell>
          <cell r="J3180" t="str">
            <v xml:space="preserve">C2305979 HB-FB12  FLAT BAR ALLOY 6061 DB, 31.8MM W:620MM, 5D, ANODIZED GREY W/OBVIOUS LOGO  </v>
          </cell>
          <cell r="K3180" t="str">
            <v>C2305979</v>
          </cell>
          <cell r="L3180" t="str">
            <v>C2300248</v>
          </cell>
        </row>
        <row r="3181">
          <cell r="B3181" t="str">
            <v>YEC7805132Bromsgrepp H</v>
          </cell>
          <cell r="C3181" t="str">
            <v>YEC7805132</v>
          </cell>
          <cell r="D3181">
            <v>2019</v>
          </cell>
          <cell r="E3181">
            <v>6</v>
          </cell>
          <cell r="F3181" t="str">
            <v>0060</v>
          </cell>
          <cell r="G3181" t="str">
            <v>C002</v>
          </cell>
          <cell r="H3181" t="str">
            <v>Brake Lever R</v>
          </cell>
          <cell r="I3181" t="str">
            <v>Bromsgrepp H</v>
          </cell>
          <cell r="J3181" t="str">
            <v>inkl in brake</v>
          </cell>
          <cell r="K3181" t="str">
            <v>Shimano</v>
          </cell>
          <cell r="L3181" t="str">
            <v>Kontakta SHIMANO</v>
          </cell>
        </row>
        <row r="3182">
          <cell r="B3182" t="str">
            <v>YEC7805132Bromsgrepp V</v>
          </cell>
          <cell r="C3182" t="str">
            <v>YEC7805132</v>
          </cell>
          <cell r="D3182">
            <v>2019</v>
          </cell>
          <cell r="E3182">
            <v>7</v>
          </cell>
          <cell r="F3182" t="str">
            <v>0070</v>
          </cell>
          <cell r="G3182" t="str">
            <v>C001</v>
          </cell>
          <cell r="H3182" t="str">
            <v>Brake Lever L</v>
          </cell>
          <cell r="I3182" t="str">
            <v>Bromsgrepp V</v>
          </cell>
          <cell r="J3182" t="str">
            <v>inkl in brake</v>
          </cell>
          <cell r="K3182" t="str">
            <v>Shimano</v>
          </cell>
          <cell r="L3182" t="str">
            <v>Kontakta SHIMANO</v>
          </cell>
        </row>
        <row r="3183">
          <cell r="B3183" t="str">
            <v>YEC7805132Växelreglage H</v>
          </cell>
          <cell r="C3183" t="str">
            <v>YEC7805132</v>
          </cell>
          <cell r="D3183">
            <v>2019</v>
          </cell>
          <cell r="E3183">
            <v>8</v>
          </cell>
          <cell r="F3183" t="str">
            <v>0080</v>
          </cell>
          <cell r="G3183" t="str">
            <v>D002</v>
          </cell>
          <cell r="H3183" t="str">
            <v>Shift Lever R</v>
          </cell>
          <cell r="I3183" t="str">
            <v>Växelreglage H</v>
          </cell>
          <cell r="J3183" t="str">
            <v xml:space="preserve">KSLM6000RA
SHIFT LEVER, SL-M6000-R,  DEORE
RIGHT, REAR 10-SPEED RAPIDFIRE PLUS 2050MM W/OGD, BULK
JPY 979
</v>
          </cell>
          <cell r="K3183" t="str">
            <v>KSLM6000RA</v>
          </cell>
          <cell r="L3183" t="str">
            <v>Kontakta SHIMANO</v>
          </cell>
        </row>
        <row r="3184">
          <cell r="B3184" t="str">
            <v>YEC7805132Växelreglage V</v>
          </cell>
          <cell r="C3184" t="str">
            <v>YEC7805132</v>
          </cell>
          <cell r="D3184">
            <v>2019</v>
          </cell>
          <cell r="E3184">
            <v>9</v>
          </cell>
          <cell r="F3184" t="str">
            <v>0090</v>
          </cell>
          <cell r="G3184" t="str">
            <v>D001</v>
          </cell>
          <cell r="H3184" t="str">
            <v>Shift Lever L</v>
          </cell>
          <cell r="I3184" t="str">
            <v>Växelreglage V</v>
          </cell>
          <cell r="L3184" t="e">
            <v>#N/A</v>
          </cell>
        </row>
        <row r="3185">
          <cell r="B3185" t="str">
            <v>YEC7805132Handtag par</v>
          </cell>
          <cell r="C3185" t="str">
            <v>YEC7805132</v>
          </cell>
          <cell r="D3185">
            <v>2019</v>
          </cell>
          <cell r="E3185">
            <v>10</v>
          </cell>
          <cell r="F3185" t="str">
            <v>0100</v>
          </cell>
          <cell r="G3185" t="str">
            <v>B004</v>
          </cell>
          <cell r="H3185" t="str">
            <v>Grip R</v>
          </cell>
          <cell r="I3185" t="str">
            <v>Handtag par</v>
          </cell>
          <cell r="J3185" t="str">
            <v>C2505504 TEC VLG-1600D2 130MM BLACK/GREY</v>
          </cell>
          <cell r="K3185" t="str">
            <v>C2505504</v>
          </cell>
          <cell r="L3185" t="str">
            <v>C2500188</v>
          </cell>
        </row>
        <row r="3186">
          <cell r="B3186" t="str">
            <v>YEC7805132Frambroms</v>
          </cell>
          <cell r="C3186" t="str">
            <v>YEC7805132</v>
          </cell>
          <cell r="D3186">
            <v>2019</v>
          </cell>
          <cell r="E3186">
            <v>11</v>
          </cell>
          <cell r="F3186" t="str">
            <v>0110</v>
          </cell>
          <cell r="G3186" t="str">
            <v>C003</v>
          </cell>
          <cell r="H3186" t="str">
            <v xml:space="preserve">Brake front </v>
          </cell>
          <cell r="I3186" t="str">
            <v>Frambroms</v>
          </cell>
          <cell r="J3186" t="str">
            <v>AMT201JLFPRX070 DISC BRAKE ASSEMBLED SET/J-kit, BL-MT201(L), BR-MT200(F), BLACK, W/O ADAPTER, RESIN PAD(W/O FIN), 700MM HOSE(SM-BH59-SS BLACK), BULK, 10,04 USD</v>
          </cell>
          <cell r="K3186" t="str">
            <v>AMT201JLFPRX070</v>
          </cell>
          <cell r="L3186" t="str">
            <v>Kontakta SHIMANO</v>
          </cell>
        </row>
        <row r="3187">
          <cell r="B3187" t="str">
            <v>YEC7805132Bakbroms</v>
          </cell>
          <cell r="C3187" t="str">
            <v>YEC7805132</v>
          </cell>
          <cell r="D3187">
            <v>2019</v>
          </cell>
          <cell r="E3187">
            <v>12</v>
          </cell>
          <cell r="F3187" t="str">
            <v>0120</v>
          </cell>
          <cell r="G3187" t="str">
            <v>C004</v>
          </cell>
          <cell r="H3187" t="str">
            <v>Brake rear</v>
          </cell>
          <cell r="I3187" t="str">
            <v>Bakbroms</v>
          </cell>
          <cell r="J3187" t="str">
            <v>AMT201JRRXRX145 DISC BRAKE ASSEMBLED SET/J-kit, BL-MT201(R), BR-MT200(R), BLACK, W/O ADAPTER, RESIN PAD(W/O FIN), 1450MM HOSE(SM-BH59-SS BLACK), BULK, 10,79 USD</v>
          </cell>
          <cell r="K3187" t="str">
            <v>AMT201JRRXRX145</v>
          </cell>
          <cell r="L3187" t="str">
            <v>Kontakta SHIMANO</v>
          </cell>
        </row>
        <row r="3188">
          <cell r="B3188" t="str">
            <v>YEC7805132Vevlager</v>
          </cell>
          <cell r="C3188" t="str">
            <v>YEC7805132</v>
          </cell>
          <cell r="D3188">
            <v>2019</v>
          </cell>
          <cell r="E3188">
            <v>13</v>
          </cell>
          <cell r="F3188" t="str">
            <v>0130</v>
          </cell>
          <cell r="G3188" t="str">
            <v>E001</v>
          </cell>
          <cell r="H3188" t="str">
            <v xml:space="preserve">BB-set </v>
          </cell>
          <cell r="I3188" t="str">
            <v>Vevlager</v>
          </cell>
          <cell r="K3188" t="str">
            <v>INGÅR I MOTORN</v>
          </cell>
          <cell r="L3188" t="str">
            <v>Ingår i motorn</v>
          </cell>
        </row>
        <row r="3189">
          <cell r="B3189" t="str">
            <v>YEC7805132Vevparti</v>
          </cell>
          <cell r="C3189" t="str">
            <v>YEC7805132</v>
          </cell>
          <cell r="D3189">
            <v>2019</v>
          </cell>
          <cell r="E3189">
            <v>14</v>
          </cell>
          <cell r="F3189" t="str">
            <v>0140</v>
          </cell>
          <cell r="G3189" t="str">
            <v>E002</v>
          </cell>
          <cell r="H3189" t="str">
            <v>Front Chainwheel</v>
          </cell>
          <cell r="I3189" t="str">
            <v>Vevparti</v>
          </cell>
          <cell r="K3189" t="str">
            <v>C3305776-EG</v>
          </cell>
          <cell r="L3189" t="str">
            <v>C3305776-EG</v>
          </cell>
        </row>
        <row r="3190">
          <cell r="B3190" t="str">
            <v>YEC7805132Kedjeskydd</v>
          </cell>
          <cell r="C3190" t="str">
            <v>YEC7805132</v>
          </cell>
          <cell r="D3190">
            <v>2019</v>
          </cell>
          <cell r="E3190">
            <v>15</v>
          </cell>
          <cell r="F3190" t="str">
            <v>0150</v>
          </cell>
          <cell r="G3190" t="str">
            <v>H001</v>
          </cell>
          <cell r="H3190" t="str">
            <v>Chain guard</v>
          </cell>
          <cell r="I3190" t="str">
            <v>Kedjeskydd</v>
          </cell>
          <cell r="J3190" t="str">
            <v>C8305639 SKS Chainblade, C8305640 rear fixation</v>
          </cell>
          <cell r="K3190" t="str">
            <v>C8305639</v>
          </cell>
          <cell r="L3190" t="str">
            <v>C8305639</v>
          </cell>
        </row>
        <row r="3191">
          <cell r="B3191" t="str">
            <v>YEC7805132Kedjeskyddsfäste</v>
          </cell>
          <cell r="C3191" t="str">
            <v>YEC7805132</v>
          </cell>
          <cell r="D3191">
            <v>2019</v>
          </cell>
          <cell r="E3191">
            <v>16</v>
          </cell>
          <cell r="F3191" t="str">
            <v>0160</v>
          </cell>
          <cell r="G3191" t="str">
            <v>H002</v>
          </cell>
          <cell r="H3191" t="str">
            <v>Chain guard bracket</v>
          </cell>
          <cell r="I3191" t="str">
            <v>Kedjeskyddsfäste</v>
          </cell>
          <cell r="J3191" t="str">
            <v>bracket for MAX included in C8305639</v>
          </cell>
          <cell r="K3191" t="str">
            <v>Ingår i kedjeskyddet</v>
          </cell>
          <cell r="L3191" t="str">
            <v>Ingår i kedjeskyddet</v>
          </cell>
        </row>
        <row r="3192">
          <cell r="B3192" t="str">
            <v>YEC7805132Framväxel</v>
          </cell>
          <cell r="C3192" t="str">
            <v>YEC7805132</v>
          </cell>
          <cell r="D3192">
            <v>2019</v>
          </cell>
          <cell r="E3192">
            <v>17</v>
          </cell>
          <cell r="F3192" t="str">
            <v>0170</v>
          </cell>
          <cell r="G3192" t="str">
            <v>D003</v>
          </cell>
          <cell r="H3192" t="str">
            <v>Front Derailleur</v>
          </cell>
          <cell r="I3192" t="str">
            <v>Framväxel</v>
          </cell>
          <cell r="J3192" t="str">
            <v>w/o</v>
          </cell>
          <cell r="K3192" t="str">
            <v>EMPTY</v>
          </cell>
          <cell r="L3192" t="e">
            <v>#N/A</v>
          </cell>
        </row>
        <row r="3193">
          <cell r="B3193" t="str">
            <v>YEC7805132Bakväxel</v>
          </cell>
          <cell r="C3193" t="str">
            <v>YEC7805132</v>
          </cell>
          <cell r="D3193">
            <v>2019</v>
          </cell>
          <cell r="E3193">
            <v>18</v>
          </cell>
          <cell r="F3193" t="str">
            <v>0180</v>
          </cell>
          <cell r="G3193" t="str">
            <v>D004</v>
          </cell>
          <cell r="H3193" t="str">
            <v>Rear Derailleur</v>
          </cell>
          <cell r="I3193" t="str">
            <v>Bakväxel</v>
          </cell>
          <cell r="J3193" t="str">
            <v xml:space="preserve">KRDM6000SGS DEORE, 10SPEED, SHADOW PLUS </v>
          </cell>
          <cell r="K3193" t="str">
            <v>KRDM6000SGS</v>
          </cell>
          <cell r="L3193" t="str">
            <v>Kontakta SHIMANO</v>
          </cell>
        </row>
        <row r="3194">
          <cell r="B3194" t="str">
            <v>YEC7805132Kedja</v>
          </cell>
          <cell r="C3194" t="str">
            <v>YEC7805132</v>
          </cell>
          <cell r="D3194">
            <v>2019</v>
          </cell>
          <cell r="E3194">
            <v>19</v>
          </cell>
          <cell r="F3194" t="str">
            <v>0190</v>
          </cell>
          <cell r="G3194" t="str">
            <v>E003</v>
          </cell>
          <cell r="H3194" t="str">
            <v xml:space="preserve">Chain </v>
          </cell>
          <cell r="I3194" t="str">
            <v>Kedja</v>
          </cell>
          <cell r="J3194" t="str">
            <v>KCNE609010114, BICYCLE CHAIN FOR E-BIKE, REAR 10 SPD / FRONT SINGLE,              114 LINKS, W/END PIN</v>
          </cell>
          <cell r="K3194" t="str">
            <v>KCNE609010114</v>
          </cell>
          <cell r="L3194" t="str">
            <v>Kontakta SHIMANO</v>
          </cell>
        </row>
        <row r="3195">
          <cell r="B3195" t="str">
            <v>YEC7805132Kassett</v>
          </cell>
          <cell r="C3195" t="str">
            <v>YEC7805132</v>
          </cell>
          <cell r="D3195">
            <v>2019</v>
          </cell>
          <cell r="E3195">
            <v>20</v>
          </cell>
          <cell r="F3195" t="str">
            <v>0200</v>
          </cell>
          <cell r="G3195" t="str">
            <v>E004</v>
          </cell>
          <cell r="H3195" t="str">
            <v>Cassette Sprocket</v>
          </cell>
          <cell r="I3195" t="str">
            <v>Kassett</v>
          </cell>
          <cell r="J3195" t="str">
            <v xml:space="preserve">KCSHG5010136 CS-HG50-10S 11-36T </v>
          </cell>
          <cell r="K3195" t="str">
            <v>KCSHG5010136</v>
          </cell>
          <cell r="L3195" t="str">
            <v>Kontakta SHIMANO</v>
          </cell>
        </row>
        <row r="3196">
          <cell r="B3196" t="str">
            <v>YEC7805132Framhjul</v>
          </cell>
          <cell r="C3196" t="str">
            <v>YEC7805132</v>
          </cell>
          <cell r="D3196">
            <v>2019</v>
          </cell>
          <cell r="E3196">
            <v>21</v>
          </cell>
          <cell r="F3196" t="str">
            <v>0210</v>
          </cell>
          <cell r="G3196" t="str">
            <v>F001</v>
          </cell>
          <cell r="H3196" t="str">
            <v>Front hub</v>
          </cell>
          <cell r="I3196" t="str">
            <v>Framhjul</v>
          </cell>
          <cell r="J3196" t="str">
            <v>C4305191 FRONT HUB, CL-1420  36H OLD:100MM AXEL:108MM  QR:133MM, FOR CENTER LOCK DISC BRAKE,   W/O ROTOR MOUNT COVER, BLACK, BULK</v>
          </cell>
          <cell r="K3196" t="str">
            <v>C4305191</v>
          </cell>
          <cell r="L3196" t="str">
            <v>C4100337</v>
          </cell>
        </row>
        <row r="3197">
          <cell r="B3197" t="str">
            <v>YEC7805132Bakhjul</v>
          </cell>
          <cell r="C3197" t="str">
            <v>YEC7805132</v>
          </cell>
          <cell r="D3197">
            <v>2019</v>
          </cell>
          <cell r="E3197">
            <v>22</v>
          </cell>
          <cell r="F3197" t="str">
            <v>0220</v>
          </cell>
          <cell r="G3197" t="str">
            <v>F002</v>
          </cell>
          <cell r="H3197" t="str">
            <v>Rear hub</v>
          </cell>
          <cell r="I3197" t="str">
            <v>Bakhjul</v>
          </cell>
          <cell r="J3197" t="str">
            <v>C4405342 FREEHUB, CL-1422 36H 8/9/10-SPEED OLD:135MM AXLE:146MM      QR:170MM, FOR CENTER LOCK DISC BRAKE    W/O ROTOR MOUNT COVER, BLACK, BULK</v>
          </cell>
          <cell r="K3197" t="str">
            <v>C4405342</v>
          </cell>
          <cell r="L3197" t="str">
            <v>C4200298</v>
          </cell>
        </row>
        <row r="3198">
          <cell r="B3198" t="str">
            <v>YEC7805132Däck</v>
          </cell>
          <cell r="C3198" t="str">
            <v>YEC7805132</v>
          </cell>
          <cell r="D3198">
            <v>2019</v>
          </cell>
          <cell r="E3198">
            <v>23</v>
          </cell>
          <cell r="F3198" t="str">
            <v>0230</v>
          </cell>
          <cell r="G3198" t="str">
            <v>F003</v>
          </cell>
          <cell r="H3198" t="str">
            <v>Tire</v>
          </cell>
          <cell r="I3198" t="str">
            <v>Däck</v>
          </cell>
          <cell r="J3198" t="str">
            <v>C4906454 700X37C Duramax XNR E-bike TYR PERGO E H-480</v>
          </cell>
          <cell r="K3198" t="str">
            <v>C4906454</v>
          </cell>
          <cell r="L3198" t="str">
            <v>C4901462</v>
          </cell>
        </row>
        <row r="3199">
          <cell r="B3199" t="str">
            <v>YEC7805132Skärmar set</v>
          </cell>
          <cell r="C3199" t="str">
            <v>YEC7805132</v>
          </cell>
          <cell r="D3199">
            <v>2019</v>
          </cell>
          <cell r="E3199">
            <v>24</v>
          </cell>
          <cell r="F3199" t="str">
            <v>0240</v>
          </cell>
          <cell r="G3199" t="str">
            <v>H003</v>
          </cell>
          <cell r="H3199" t="str">
            <v xml:space="preserve">Mudguard front   </v>
          </cell>
          <cell r="I3199" t="str">
            <v>Skärmar set</v>
          </cell>
          <cell r="J3199" t="str">
            <v>C8255845-BK FRONT(6648650030-0999)</v>
          </cell>
          <cell r="K3199" t="str">
            <v>C8255845-BK</v>
          </cell>
          <cell r="L3199" t="str">
            <v>C8256125-BK / C8255845-BK</v>
          </cell>
        </row>
        <row r="3200">
          <cell r="B3200" t="str">
            <v>YEC7805132Pakethållare</v>
          </cell>
          <cell r="C3200" t="str">
            <v>YEC7805132</v>
          </cell>
          <cell r="D3200">
            <v>2019</v>
          </cell>
          <cell r="E3200">
            <v>25</v>
          </cell>
          <cell r="F3200" t="str">
            <v>0250</v>
          </cell>
          <cell r="G3200" t="str">
            <v>H004</v>
          </cell>
          <cell r="H3200" t="str">
            <v>Carrier</v>
          </cell>
          <cell r="I3200" t="str">
            <v>Pakethållare</v>
          </cell>
          <cell r="J3200" t="str">
            <v>C8205747-BK Sport adj black w/bag support AVS</v>
          </cell>
          <cell r="K3200" t="str">
            <v>C8205747-BK</v>
          </cell>
          <cell r="L3200" t="str">
            <v>C8200052</v>
          </cell>
        </row>
        <row r="3201">
          <cell r="B3201" t="str">
            <v>YEC7805132Sadel</v>
          </cell>
          <cell r="C3201" t="str">
            <v>YEC7805132</v>
          </cell>
          <cell r="D3201">
            <v>2019</v>
          </cell>
          <cell r="E3201">
            <v>26</v>
          </cell>
          <cell r="F3201" t="str">
            <v>0260</v>
          </cell>
          <cell r="G3201" t="str">
            <v>G001</v>
          </cell>
          <cell r="H3201" t="str">
            <v>Saddle</v>
          </cell>
          <cell r="I3201" t="str">
            <v>Sadel</v>
          </cell>
          <cell r="J3201" t="str">
            <v>C7106244 Velo VL-4413 , black steel rail  UNISEX</v>
          </cell>
          <cell r="K3201" t="str">
            <v>C7106244</v>
          </cell>
          <cell r="L3201" t="str">
            <v>C7100524</v>
          </cell>
        </row>
        <row r="3202">
          <cell r="B3202" t="str">
            <v>YEC7805132Sadelstolpe</v>
          </cell>
          <cell r="C3202" t="str">
            <v>YEC7805132</v>
          </cell>
          <cell r="D3202">
            <v>2019</v>
          </cell>
          <cell r="E3202">
            <v>27</v>
          </cell>
          <cell r="F3202" t="str">
            <v>0270</v>
          </cell>
          <cell r="G3202" t="str">
            <v>G002</v>
          </cell>
          <cell r="H3202" t="str">
            <v>Seatpost</v>
          </cell>
          <cell r="I3202" t="str">
            <v>Sadelstolpe</v>
          </cell>
          <cell r="J3202" t="str">
            <v>C7205559 SP-620 27,2x350MM ALLOY ANODIZED BLACK w OBVIOUS LOGO</v>
          </cell>
          <cell r="K3202" t="str">
            <v>C7205559</v>
          </cell>
          <cell r="L3202" t="str">
            <v>C7200327-272</v>
          </cell>
        </row>
        <row r="3203">
          <cell r="B3203" t="str">
            <v>YEC7805132Sadelrörsklämma</v>
          </cell>
          <cell r="C3203" t="str">
            <v>YEC7805132</v>
          </cell>
          <cell r="D3203">
            <v>2019</v>
          </cell>
          <cell r="E3203">
            <v>28</v>
          </cell>
          <cell r="F3203" t="str">
            <v>0280</v>
          </cell>
          <cell r="G3203" t="str">
            <v>G003</v>
          </cell>
          <cell r="H3203" t="str">
            <v>Seat Clamp</v>
          </cell>
          <cell r="I3203" t="str">
            <v>Sadelrörsklämma</v>
          </cell>
          <cell r="J3203" t="str">
            <v>C7305002 L/C 31.8 MX27 shiny black</v>
          </cell>
          <cell r="K3203" t="str">
            <v>C7305002</v>
          </cell>
          <cell r="L3203" t="str">
            <v>C7300027-318</v>
          </cell>
        </row>
        <row r="3204">
          <cell r="B3204" t="str">
            <v>YEC7805132Framlampa</v>
          </cell>
          <cell r="C3204" t="str">
            <v>YEC7805132</v>
          </cell>
          <cell r="D3204">
            <v>2019</v>
          </cell>
          <cell r="E3204">
            <v>29</v>
          </cell>
          <cell r="F3204" t="str">
            <v>0290</v>
          </cell>
          <cell r="G3204" t="str">
            <v>H005</v>
          </cell>
          <cell r="H3204" t="str">
            <v>Front light</v>
          </cell>
          <cell r="I3204" t="str">
            <v>Framlampa</v>
          </cell>
          <cell r="J3204" t="str">
            <v xml:space="preserve">C8015191 JY-7070E 30LUX LED headlamp 6V, w/o bracket, 500mm cable with conector for Bafang , 3mm cable  </v>
          </cell>
          <cell r="K3204" t="str">
            <v>C8015191</v>
          </cell>
          <cell r="L3204" t="str">
            <v>C8015191</v>
          </cell>
        </row>
        <row r="3205">
          <cell r="B3205" t="str">
            <v>YEC7805132Baklampa</v>
          </cell>
          <cell r="C3205" t="str">
            <v>YEC7805132</v>
          </cell>
          <cell r="D3205">
            <v>2019</v>
          </cell>
          <cell r="E3205">
            <v>30</v>
          </cell>
          <cell r="F3205" t="str">
            <v>0300</v>
          </cell>
          <cell r="G3205" t="str">
            <v>H006</v>
          </cell>
          <cell r="H3205" t="str">
            <v>Light, Rear</v>
          </cell>
          <cell r="I3205" t="str">
            <v>Baklampa</v>
          </cell>
          <cell r="J3205" t="str">
            <v xml:space="preserve">C8015183 Buchel E-Bike 6V cc50 (EVI approved) </v>
          </cell>
          <cell r="K3205" t="str">
            <v>C8015183</v>
          </cell>
          <cell r="L3205" t="str">
            <v>C8015183</v>
          </cell>
        </row>
        <row r="3206">
          <cell r="B3206" t="str">
            <v>YEC7805132Låssats</v>
          </cell>
          <cell r="C3206" t="str">
            <v>YEC7805132</v>
          </cell>
          <cell r="D3206">
            <v>2019</v>
          </cell>
          <cell r="E3206">
            <v>31</v>
          </cell>
          <cell r="F3206" t="str">
            <v>0310</v>
          </cell>
          <cell r="G3206" t="str">
            <v>H007</v>
          </cell>
          <cell r="H3206" t="str">
            <v>Lock</v>
          </cell>
          <cell r="I3206" t="str">
            <v>Låssats</v>
          </cell>
          <cell r="J3206" t="str">
            <v>C8405125 AXA SOLID PLUS BLACK, compatible with DT12</v>
          </cell>
          <cell r="K3206" t="str">
            <v>C8405125</v>
          </cell>
          <cell r="L3206" t="str">
            <v>C8405125</v>
          </cell>
        </row>
        <row r="3207">
          <cell r="B3207" t="str">
            <v>YEC7805132Stöd</v>
          </cell>
          <cell r="C3207" t="str">
            <v>YEC7805132</v>
          </cell>
          <cell r="D3207">
            <v>2019</v>
          </cell>
          <cell r="E3207">
            <v>32</v>
          </cell>
          <cell r="F3207" t="str">
            <v>0320</v>
          </cell>
          <cell r="G3207" t="str">
            <v>H008</v>
          </cell>
          <cell r="H3207" t="str">
            <v>Kick stand</v>
          </cell>
          <cell r="I3207" t="str">
            <v>Stöd</v>
          </cell>
          <cell r="J3207" t="str">
            <v xml:space="preserve">C8105214 Atran Stylo adjustable all black </v>
          </cell>
          <cell r="K3207" t="str">
            <v>C8105214</v>
          </cell>
          <cell r="L3207" t="str">
            <v>C8100036</v>
          </cell>
        </row>
        <row r="3208">
          <cell r="B3208" t="str">
            <v>YEC7805132Korg</v>
          </cell>
          <cell r="C3208" t="str">
            <v>YEC7805132</v>
          </cell>
          <cell r="D3208">
            <v>2019</v>
          </cell>
          <cell r="E3208">
            <v>33</v>
          </cell>
          <cell r="F3208" t="str">
            <v>0330</v>
          </cell>
          <cell r="G3208" t="str">
            <v>H009</v>
          </cell>
          <cell r="H3208" t="str">
            <v>Basket / Fr carrier</v>
          </cell>
          <cell r="I3208" t="str">
            <v>Korg</v>
          </cell>
          <cell r="K3208" t="str">
            <v>EMPTY</v>
          </cell>
          <cell r="L3208" t="e">
            <v>#N/A</v>
          </cell>
        </row>
        <row r="3209">
          <cell r="B3209" t="str">
            <v>YEC7805132Pedaler</v>
          </cell>
          <cell r="C3209" t="str">
            <v>YEC7805132</v>
          </cell>
          <cell r="D3209">
            <v>2019</v>
          </cell>
          <cell r="E3209">
            <v>34</v>
          </cell>
          <cell r="F3209" t="str">
            <v>0340</v>
          </cell>
          <cell r="G3209" t="str">
            <v>E005</v>
          </cell>
          <cell r="H3209" t="str">
            <v xml:space="preserve">Pedal </v>
          </cell>
          <cell r="I3209" t="str">
            <v>Pedaler</v>
          </cell>
          <cell r="J3209" t="str">
            <v>C3505222 PDS PLbk SD  916 VP-821</v>
          </cell>
          <cell r="K3209" t="str">
            <v>C3505222</v>
          </cell>
          <cell r="L3209" t="str">
            <v>C3500059</v>
          </cell>
        </row>
        <row r="3210">
          <cell r="B3210" t="str">
            <v>YEC7805132Motor</v>
          </cell>
          <cell r="C3210" t="str">
            <v>YEC7805132</v>
          </cell>
          <cell r="D3210">
            <v>2019</v>
          </cell>
          <cell r="E3210">
            <v>35</v>
          </cell>
          <cell r="F3210" t="str">
            <v>0350</v>
          </cell>
          <cell r="G3210" t="str">
            <v>J001</v>
          </cell>
          <cell r="H3210" t="str">
            <v>DRIVE UNIT:</v>
          </cell>
          <cell r="I3210" t="str">
            <v>Motor</v>
          </cell>
          <cell r="J321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210" t="str">
            <v>C8705068-1-01A</v>
          </cell>
          <cell r="L3210" t="str">
            <v>C8705068-1-01</v>
          </cell>
        </row>
        <row r="3211">
          <cell r="B3211" t="str">
            <v>YEC7805132Display</v>
          </cell>
          <cell r="C3211" t="str">
            <v>YEC7805132</v>
          </cell>
          <cell r="D3211">
            <v>2019</v>
          </cell>
          <cell r="E3211">
            <v>36</v>
          </cell>
          <cell r="F3211" t="str">
            <v>0360</v>
          </cell>
          <cell r="G3211" t="str">
            <v>J004</v>
          </cell>
          <cell r="H3211" t="str">
            <v>DISPLAY:</v>
          </cell>
          <cell r="I3211" t="str">
            <v>Display</v>
          </cell>
          <cell r="J3211" t="str">
            <v>C8705068-1-27S LCD C10,Silver Alloy e-going logo.cable length:500mm. cable length for switch:200mm,    Chip for BESST system. New dual pivot bracket with 2 plastic inserts (Ø22,2/25,4).</v>
          </cell>
          <cell r="K3211" t="str">
            <v>C8705068-1-27S</v>
          </cell>
          <cell r="L3211" t="str">
            <v>C8705068-1-27S</v>
          </cell>
        </row>
        <row r="3212">
          <cell r="B3212" t="str">
            <v>YEC7805132EB-Bus kabel</v>
          </cell>
          <cell r="C3212" t="str">
            <v>YEC7805132</v>
          </cell>
          <cell r="D3212">
            <v>2019</v>
          </cell>
          <cell r="E3212">
            <v>37</v>
          </cell>
          <cell r="F3212" t="str">
            <v>0370</v>
          </cell>
          <cell r="G3212" t="str">
            <v>J005</v>
          </cell>
          <cell r="H3212" t="str">
            <v>EB-BUS CABLE:</v>
          </cell>
          <cell r="I3212" t="str">
            <v>EB-Bus kabel</v>
          </cell>
          <cell r="J3212" t="str">
            <v>C8705068-1-04-01, 5PIN ( 1340mm ) CONNECT TO CONTROLLER, OTHER SIDE TO DISPLAY, LIGHTING SETS</v>
          </cell>
          <cell r="K3212" t="str">
            <v>C8705068-1-04-01</v>
          </cell>
          <cell r="L3212" t="e">
            <v>#N/A</v>
          </cell>
        </row>
        <row r="3213">
          <cell r="B3213" t="str">
            <v>YEC7805132Motorkabel</v>
          </cell>
          <cell r="C3213" t="str">
            <v>YEC7805132</v>
          </cell>
          <cell r="D3213">
            <v>2019</v>
          </cell>
          <cell r="E3213">
            <v>38</v>
          </cell>
          <cell r="F3213" t="str">
            <v>0380</v>
          </cell>
          <cell r="G3213" t="str">
            <v>J006</v>
          </cell>
          <cell r="H3213" t="str">
            <v>POWER CABLE:</v>
          </cell>
          <cell r="I3213" t="str">
            <v>Motorkabel</v>
          </cell>
          <cell r="J3213" t="str">
            <v>W/O (inluded into the battary )</v>
          </cell>
          <cell r="K3213" t="str">
            <v>Ingår i batterihållaren</v>
          </cell>
          <cell r="L3213" t="str">
            <v>Ingår i batterihållaren</v>
          </cell>
        </row>
        <row r="3214">
          <cell r="B3214" t="str">
            <v>YEC7805132Kabel framlampa</v>
          </cell>
          <cell r="C3214" t="str">
            <v>YEC7805132</v>
          </cell>
          <cell r="D3214">
            <v>2019</v>
          </cell>
          <cell r="E3214">
            <v>39</v>
          </cell>
          <cell r="F3214" t="str">
            <v>0390</v>
          </cell>
          <cell r="G3214" t="str">
            <v>J007</v>
          </cell>
          <cell r="H3214" t="str">
            <v>F. LIGHT CABLE:</v>
          </cell>
          <cell r="I3214" t="str">
            <v>Kabel framlampa</v>
          </cell>
          <cell r="J3214" t="str">
            <v>C8705068-1-04-06, FOR FRONT LIGHT : 1200mm</v>
          </cell>
          <cell r="K3214" t="str">
            <v>C8705068-1-04-6</v>
          </cell>
          <cell r="L3214" t="str">
            <v>C8705068-1-04-6</v>
          </cell>
        </row>
        <row r="3215">
          <cell r="B3215" t="str">
            <v>YEC7805132Kabel baklampa</v>
          </cell>
          <cell r="C3215" t="str">
            <v>YEC7805132</v>
          </cell>
          <cell r="D3215">
            <v>2019</v>
          </cell>
          <cell r="E3215">
            <v>40</v>
          </cell>
          <cell r="F3215" t="str">
            <v>0400</v>
          </cell>
          <cell r="G3215" t="str">
            <v>J008</v>
          </cell>
          <cell r="H3215" t="str">
            <v>R. LIGHT CABLE:</v>
          </cell>
          <cell r="I3215" t="str">
            <v>Kabel baklampa</v>
          </cell>
          <cell r="J3215" t="str">
            <v xml:space="preserve">C8705068-1-04-8  -&gt; C8705068-1-0415 </v>
          </cell>
          <cell r="K3215" t="str">
            <v>C8705068-1-04-8</v>
          </cell>
          <cell r="L3215" t="str">
            <v>C8705068-1-04-8</v>
          </cell>
        </row>
        <row r="3216">
          <cell r="B3216" t="str">
            <v>YEC7805132Hastighetssensor</v>
          </cell>
          <cell r="C3216" t="str">
            <v>YEC7805132</v>
          </cell>
          <cell r="D3216">
            <v>2019</v>
          </cell>
          <cell r="E3216">
            <v>41</v>
          </cell>
          <cell r="F3216" t="str">
            <v>0410</v>
          </cell>
          <cell r="G3216" t="str">
            <v>J009</v>
          </cell>
          <cell r="H3216" t="str">
            <v>SPEED SENSOR:</v>
          </cell>
          <cell r="I3216" t="str">
            <v>Hastighetssensor</v>
          </cell>
          <cell r="J3216" t="str">
            <v>C8705068-1-0411, DETECTING WHEEL RPM, CABLE LENGTH:70mm, C8705068-1-04-10 Extension cable for speed sensor: 350mm HIGO/KST at motor end</v>
          </cell>
          <cell r="K3216" t="str">
            <v>C8705068-1-0411</v>
          </cell>
          <cell r="L3216" t="str">
            <v>C8705068-1-0411</v>
          </cell>
        </row>
        <row r="3217">
          <cell r="B3217" t="str">
            <v>YEC7805132Batteri</v>
          </cell>
          <cell r="C3217" t="str">
            <v>YEC7805132</v>
          </cell>
          <cell r="D3217">
            <v>2019</v>
          </cell>
          <cell r="E3217">
            <v>42</v>
          </cell>
          <cell r="F3217" t="str">
            <v>0420</v>
          </cell>
          <cell r="G3217" t="str">
            <v>J002</v>
          </cell>
          <cell r="H3217" t="str">
            <v>BATTERY:</v>
          </cell>
          <cell r="I3217" t="str">
            <v>Batteri</v>
          </cell>
          <cell r="J3217" t="str">
            <v>C8705102-1-11EA DT12 ready for EG Access</v>
          </cell>
          <cell r="K3217" t="str">
            <v xml:space="preserve">C8705102-1-11EA </v>
          </cell>
          <cell r="L3217" t="str">
            <v>C8705102-1-11EA</v>
          </cell>
        </row>
        <row r="3218">
          <cell r="B3218" t="str">
            <v>YEC7805132Batterihållare</v>
          </cell>
          <cell r="C3218" t="str">
            <v>YEC7805132</v>
          </cell>
          <cell r="D3218">
            <v>2019</v>
          </cell>
          <cell r="E3218">
            <v>43</v>
          </cell>
          <cell r="F3218" t="str">
            <v>0430</v>
          </cell>
          <cell r="G3218" t="str">
            <v>J003</v>
          </cell>
          <cell r="H3218" t="str">
            <v>BATTERY HOLDER/Slider</v>
          </cell>
          <cell r="I3218" t="str">
            <v>Batterihållare</v>
          </cell>
          <cell r="J3218" t="str">
            <v>C8705129-2 NEW DT12 400mm motorcable for MAX</v>
          </cell>
          <cell r="K3218" t="str">
            <v>C8705129-2</v>
          </cell>
          <cell r="L3218" t="str">
            <v>C8705129-2</v>
          </cell>
        </row>
        <row r="3219">
          <cell r="B3219" t="str">
            <v>YEC7805132Batteriladdare</v>
          </cell>
          <cell r="C3219" t="str">
            <v>YEC7805132</v>
          </cell>
          <cell r="D3219">
            <v>2019</v>
          </cell>
          <cell r="E3219">
            <v>44</v>
          </cell>
          <cell r="F3219" t="str">
            <v>0440</v>
          </cell>
          <cell r="G3219" t="str">
            <v>J010</v>
          </cell>
          <cell r="H3219" t="str">
            <v>CHARGER:</v>
          </cell>
          <cell r="I3219" t="str">
            <v>Batteriladdare</v>
          </cell>
          <cell r="J3219" t="str">
            <v xml:space="preserve">C8705086-02 CZ2AU2KE7 for DT12/SR11 </v>
          </cell>
          <cell r="K3219" t="str">
            <v>C8705086-02</v>
          </cell>
          <cell r="L3219" t="str">
            <v>C8705086-02</v>
          </cell>
        </row>
        <row r="3220">
          <cell r="B3220" t="str">
            <v>YEC7805132Kontrollbox</v>
          </cell>
          <cell r="C3220" t="str">
            <v>YEC7805132</v>
          </cell>
          <cell r="D3220">
            <v>2019</v>
          </cell>
          <cell r="E3220">
            <v>45</v>
          </cell>
          <cell r="F3220" t="str">
            <v>0450</v>
          </cell>
          <cell r="G3220" t="str">
            <v>J011</v>
          </cell>
          <cell r="H3220" t="str">
            <v>Controller</v>
          </cell>
          <cell r="I3220" t="str">
            <v>Kontrollbox</v>
          </cell>
          <cell r="J3220" t="str">
            <v>included into the motor</v>
          </cell>
          <cell r="K3220" t="str">
            <v>C8705068-1-12</v>
          </cell>
          <cell r="L3220" t="str">
            <v>C8705068-1-12</v>
          </cell>
        </row>
        <row r="3221">
          <cell r="B3221" t="str">
            <v>YEC7805132Växelöra</v>
          </cell>
          <cell r="C3221" t="str">
            <v>YEC7805132</v>
          </cell>
          <cell r="D3221">
            <v>2019</v>
          </cell>
          <cell r="E3221">
            <v>46</v>
          </cell>
          <cell r="F3221" t="str">
            <v>0460</v>
          </cell>
          <cell r="G3221" t="str">
            <v>D005</v>
          </cell>
          <cell r="H3221" t="str">
            <v>Gear hanger</v>
          </cell>
          <cell r="I3221" t="str">
            <v>Växelöra</v>
          </cell>
          <cell r="K3221" t="str">
            <v>C1350087</v>
          </cell>
          <cell r="L3221" t="str">
            <v>C1350087</v>
          </cell>
        </row>
        <row r="3222">
          <cell r="B3222" t="str">
            <v>YEC7805133RAM</v>
          </cell>
          <cell r="C3222" t="str">
            <v>YEC7805133</v>
          </cell>
          <cell r="D3222" t="str">
            <v>2019-2021</v>
          </cell>
          <cell r="E3222">
            <v>1</v>
          </cell>
          <cell r="F3222" t="str">
            <v>0010</v>
          </cell>
          <cell r="G3222" t="str">
            <v>A001</v>
          </cell>
          <cell r="H3222" t="str">
            <v>PAINTED FRAME</v>
          </cell>
          <cell r="I3222" t="str">
            <v>RAM</v>
          </cell>
          <cell r="J3222" t="str">
            <v>Crescent-dekal ovan matt lack</v>
          </cell>
          <cell r="K3222" t="str">
            <v>FRAME</v>
          </cell>
          <cell r="L3222" t="e">
            <v>#N/A</v>
          </cell>
        </row>
        <row r="3223">
          <cell r="B3223" t="str">
            <v>YEC7805133Framgaffel</v>
          </cell>
          <cell r="C3223" t="str">
            <v>YEC7805133</v>
          </cell>
          <cell r="D3223" t="str">
            <v>2019-2021</v>
          </cell>
          <cell r="E3223">
            <v>2</v>
          </cell>
          <cell r="F3223" t="str">
            <v>0020</v>
          </cell>
          <cell r="G3223" t="str">
            <v>A002</v>
          </cell>
          <cell r="H3223" t="str">
            <v>PAINTED FORK</v>
          </cell>
          <cell r="I3223" t="str">
            <v>Framgaffel</v>
          </cell>
          <cell r="J3223" t="str">
            <v>C1625288-230-BK Suntour SF16-NEX-DS-HLO-700C-63 DISC ONLY TYP, BLACK W/O GRAPHIC</v>
          </cell>
          <cell r="K3223" t="str">
            <v>C1625288-230-BK</v>
          </cell>
          <cell r="L3223" t="e">
            <v>#N/A</v>
          </cell>
        </row>
        <row r="3224">
          <cell r="B3224" t="str">
            <v>YEC7805133Styrlager</v>
          </cell>
          <cell r="C3224" t="str">
            <v>YEC7805133</v>
          </cell>
          <cell r="D3224" t="str">
            <v>2019-2021</v>
          </cell>
          <cell r="E3224">
            <v>3</v>
          </cell>
          <cell r="F3224" t="str">
            <v>0030</v>
          </cell>
          <cell r="G3224" t="str">
            <v>B001</v>
          </cell>
          <cell r="H3224" t="str">
            <v>Head Set</v>
          </cell>
          <cell r="I3224" t="str">
            <v>Styrlager</v>
          </cell>
          <cell r="J3224" t="str">
            <v xml:space="preserve">C2105069 HST STbk 1"18 iA 9 44  TH-N10P w/o cap, + C2105280 Black w Crescent 1894 graphic </v>
          </cell>
          <cell r="K3224" t="str">
            <v>C2105069</v>
          </cell>
          <cell r="L3224" t="str">
            <v>C2100160</v>
          </cell>
        </row>
        <row r="3225">
          <cell r="B3225" t="str">
            <v xml:space="preserve">YEC7805133Styrstam </v>
          </cell>
          <cell r="C3225" t="str">
            <v>YEC7805133</v>
          </cell>
          <cell r="D3225" t="str">
            <v>2019-2021</v>
          </cell>
          <cell r="E3225">
            <v>4</v>
          </cell>
          <cell r="F3225" t="str">
            <v>0040</v>
          </cell>
          <cell r="G3225" t="str">
            <v>B002</v>
          </cell>
          <cell r="H3225" t="str">
            <v>Handlebar Stem</v>
          </cell>
          <cell r="I3225" t="str">
            <v xml:space="preserve">Styrstam </v>
          </cell>
          <cell r="J3225" t="str">
            <v>C2205475-105 AHEAD adjust HL TDS-C268-8 FOV SBED, W/O LOGO</v>
          </cell>
          <cell r="K3225" t="str">
            <v>C2205475-105</v>
          </cell>
          <cell r="L3225" t="str">
            <v>C2200261-105</v>
          </cell>
        </row>
        <row r="3226">
          <cell r="B3226" t="str">
            <v>YEC7805133Styre</v>
          </cell>
          <cell r="C3226" t="str">
            <v>YEC7805133</v>
          </cell>
          <cell r="D3226" t="str">
            <v>2019-2021</v>
          </cell>
          <cell r="E3226">
            <v>5</v>
          </cell>
          <cell r="F3226" t="str">
            <v>0050</v>
          </cell>
          <cell r="G3226" t="str">
            <v>B003</v>
          </cell>
          <cell r="H3226" t="str">
            <v>Handelbar</v>
          </cell>
          <cell r="I3226" t="str">
            <v>Styre</v>
          </cell>
          <cell r="J3226" t="str">
            <v xml:space="preserve">C2305979 HB-FB12  FLAT BAR ALLOY 6061 DB, 31.8MM W:620MM, 5D, ANODIZED GREY W/OBVIOUS LOGO  </v>
          </cell>
          <cell r="K3226" t="str">
            <v>C2305979</v>
          </cell>
          <cell r="L3226" t="str">
            <v>C2300248</v>
          </cell>
        </row>
        <row r="3227">
          <cell r="B3227" t="str">
            <v>YEC7805133Bromsgrepp H</v>
          </cell>
          <cell r="C3227" t="str">
            <v>YEC7805133</v>
          </cell>
          <cell r="D3227" t="str">
            <v>2019-2021</v>
          </cell>
          <cell r="E3227">
            <v>6</v>
          </cell>
          <cell r="F3227" t="str">
            <v>0060</v>
          </cell>
          <cell r="G3227" t="str">
            <v>C002</v>
          </cell>
          <cell r="H3227" t="str">
            <v>Brake Lever R</v>
          </cell>
          <cell r="I3227" t="str">
            <v>Bromsgrepp H</v>
          </cell>
          <cell r="J3227" t="str">
            <v>inkl in brake</v>
          </cell>
          <cell r="K3227" t="str">
            <v>Shimano</v>
          </cell>
          <cell r="L3227" t="str">
            <v>Kontakta SHIMANO</v>
          </cell>
        </row>
        <row r="3228">
          <cell r="B3228" t="str">
            <v>YEC7805133Bromsgrepp V</v>
          </cell>
          <cell r="C3228" t="str">
            <v>YEC7805133</v>
          </cell>
          <cell r="D3228" t="str">
            <v>2019-2021</v>
          </cell>
          <cell r="E3228">
            <v>7</v>
          </cell>
          <cell r="F3228" t="str">
            <v>0070</v>
          </cell>
          <cell r="G3228" t="str">
            <v>C001</v>
          </cell>
          <cell r="H3228" t="str">
            <v>Brake Lever L</v>
          </cell>
          <cell r="I3228" t="str">
            <v>Bromsgrepp V</v>
          </cell>
          <cell r="J3228" t="str">
            <v>inkl in brake</v>
          </cell>
          <cell r="K3228" t="str">
            <v>Shimano</v>
          </cell>
          <cell r="L3228" t="str">
            <v>Kontakta SHIMANO</v>
          </cell>
        </row>
        <row r="3229">
          <cell r="B3229" t="str">
            <v>YEC7805133Växelreglage H</v>
          </cell>
          <cell r="C3229" t="str">
            <v>YEC7805133</v>
          </cell>
          <cell r="D3229" t="str">
            <v>2019-2021</v>
          </cell>
          <cell r="E3229">
            <v>8</v>
          </cell>
          <cell r="F3229" t="str">
            <v>0080</v>
          </cell>
          <cell r="G3229" t="str">
            <v>D002</v>
          </cell>
          <cell r="H3229" t="str">
            <v>Shift Lever R</v>
          </cell>
          <cell r="I3229" t="str">
            <v>Växelreglage H</v>
          </cell>
          <cell r="J3229" t="str">
            <v xml:space="preserve">KSLM6000RA, SHIFT LEVER, SL-M6000-R,  DEORE, RIGHT, REAR 10-SPEED RAPIDFIRE PLUS 2050MM W/OGD, BULK, JPY 979
</v>
          </cell>
          <cell r="K3229" t="str">
            <v>KSLM6000RA</v>
          </cell>
          <cell r="L3229" t="str">
            <v>Kontakta SHIMANO</v>
          </cell>
        </row>
        <row r="3230">
          <cell r="B3230" t="str">
            <v>YEC7805133Växelreglage V</v>
          </cell>
          <cell r="C3230" t="str">
            <v>YEC7805133</v>
          </cell>
          <cell r="D3230" t="str">
            <v>2019-2021</v>
          </cell>
          <cell r="E3230">
            <v>9</v>
          </cell>
          <cell r="F3230" t="str">
            <v>0090</v>
          </cell>
          <cell r="G3230" t="str">
            <v>D001</v>
          </cell>
          <cell r="H3230" t="str">
            <v>Shift Lever L</v>
          </cell>
          <cell r="I3230" t="str">
            <v>Växelreglage V</v>
          </cell>
          <cell r="L3230" t="e">
            <v>#N/A</v>
          </cell>
        </row>
        <row r="3231">
          <cell r="B3231" t="str">
            <v>YEC7805133Handtag par</v>
          </cell>
          <cell r="C3231" t="str">
            <v>YEC7805133</v>
          </cell>
          <cell r="D3231" t="str">
            <v>2019-2021</v>
          </cell>
          <cell r="E3231">
            <v>10</v>
          </cell>
          <cell r="F3231" t="str">
            <v>0100</v>
          </cell>
          <cell r="G3231" t="str">
            <v>B004</v>
          </cell>
          <cell r="H3231" t="str">
            <v>Grip R</v>
          </cell>
          <cell r="I3231" t="str">
            <v>Handtag par</v>
          </cell>
          <cell r="J3231" t="str">
            <v>C2505683 GRP 130/130 BROWN/BK PAIR VELO VLG-1777D2</v>
          </cell>
          <cell r="K3231" t="str">
            <v>C2505683</v>
          </cell>
          <cell r="L3231" t="str">
            <v>BSP?</v>
          </cell>
        </row>
        <row r="3232">
          <cell r="B3232" t="str">
            <v>YEC7805133Frambroms</v>
          </cell>
          <cell r="C3232" t="str">
            <v>YEC7805133</v>
          </cell>
          <cell r="D3232" t="str">
            <v>2019-2021</v>
          </cell>
          <cell r="E3232">
            <v>11</v>
          </cell>
          <cell r="F3232" t="str">
            <v>0110</v>
          </cell>
          <cell r="G3232" t="str">
            <v>C003</v>
          </cell>
          <cell r="H3232" t="str">
            <v xml:space="preserve">Brake front </v>
          </cell>
          <cell r="I3232" t="str">
            <v>Frambroms</v>
          </cell>
          <cell r="J3232" t="str">
            <v>AMT201KLFPRX075 DISC BRAKE ASSEMBLED SET, BL-MT201(L), BR-MT200(F), BLACK, W/O ADAPTER, RESIN PAD(W/O FIN),750MM HOSE(SM-BH59-SS BLACK), BULK, 9,02 USD</v>
          </cell>
          <cell r="K3232" t="str">
            <v>AMT201KLFPRX075</v>
          </cell>
          <cell r="L3232" t="str">
            <v>Kontakta SHIMANO</v>
          </cell>
        </row>
        <row r="3233">
          <cell r="B3233" t="str">
            <v>YEC7805133Bakbroms</v>
          </cell>
          <cell r="C3233" t="str">
            <v>YEC7805133</v>
          </cell>
          <cell r="D3233" t="str">
            <v>2019-2021</v>
          </cell>
          <cell r="E3233">
            <v>12</v>
          </cell>
          <cell r="F3233" t="str">
            <v>0120</v>
          </cell>
          <cell r="G3233" t="str">
            <v>C004</v>
          </cell>
          <cell r="H3233" t="str">
            <v>Brake rear</v>
          </cell>
          <cell r="I3233" t="str">
            <v>Bakbroms</v>
          </cell>
          <cell r="J3233" t="str">
            <v>AMT201JRRXRX145 DISC BRAKE ASSEMBLED SET/J-kit, BL-MT201(R), BR-MT200(R), BLACK, W/O ADAPTER, RESIN PAD(W/O FIN), 1450MM HOSE(SM-BH59-SS BLACK), BULK, 10,79 USD</v>
          </cell>
          <cell r="K3233" t="str">
            <v>AMT201JRRXRX145</v>
          </cell>
          <cell r="L3233" t="str">
            <v>Kontakta SHIMANO</v>
          </cell>
        </row>
        <row r="3234">
          <cell r="B3234" t="str">
            <v>YEC7805133Vevlager</v>
          </cell>
          <cell r="C3234" t="str">
            <v>YEC7805133</v>
          </cell>
          <cell r="D3234" t="str">
            <v>2019-2021</v>
          </cell>
          <cell r="E3234">
            <v>13</v>
          </cell>
          <cell r="F3234" t="str">
            <v>0130</v>
          </cell>
          <cell r="G3234" t="str">
            <v>E001</v>
          </cell>
          <cell r="H3234" t="str">
            <v xml:space="preserve">BB-set </v>
          </cell>
          <cell r="I3234" t="str">
            <v>Vevlager</v>
          </cell>
          <cell r="K3234" t="str">
            <v>INGÅR I MOTORN</v>
          </cell>
          <cell r="L3234" t="str">
            <v>Ingår i motorn</v>
          </cell>
        </row>
        <row r="3235">
          <cell r="B3235" t="str">
            <v>YEC7805133Vevparti</v>
          </cell>
          <cell r="C3235" t="str">
            <v>YEC7805133</v>
          </cell>
          <cell r="D3235" t="str">
            <v>2019-2021</v>
          </cell>
          <cell r="E3235">
            <v>14</v>
          </cell>
          <cell r="F3235" t="str">
            <v>0140</v>
          </cell>
          <cell r="G3235" t="str">
            <v>E002</v>
          </cell>
          <cell r="H3235" t="str">
            <v>Front Chainwheel</v>
          </cell>
          <cell r="I3235" t="str">
            <v>Vevparti</v>
          </cell>
          <cell r="K3235" t="str">
            <v>C3305776-EG</v>
          </cell>
          <cell r="L3235" t="str">
            <v>C3305776-EG</v>
          </cell>
        </row>
        <row r="3236">
          <cell r="B3236" t="str">
            <v>YEC7805133Kedjeskydd</v>
          </cell>
          <cell r="C3236" t="str">
            <v>YEC7805133</v>
          </cell>
          <cell r="D3236" t="str">
            <v>2019-2021</v>
          </cell>
          <cell r="E3236">
            <v>15</v>
          </cell>
          <cell r="F3236" t="str">
            <v>0150</v>
          </cell>
          <cell r="G3236" t="str">
            <v>H001</v>
          </cell>
          <cell r="H3236" t="str">
            <v>Chain guard</v>
          </cell>
          <cell r="I3236" t="str">
            <v>Kedjeskydd</v>
          </cell>
          <cell r="J3236" t="str">
            <v>C8305639 SKS Chainblade, C8305640 rear fixation</v>
          </cell>
          <cell r="K3236" t="str">
            <v>C8305639</v>
          </cell>
          <cell r="L3236" t="str">
            <v>C8305639</v>
          </cell>
        </row>
        <row r="3237">
          <cell r="B3237" t="str">
            <v>YEC7805133Kedjeskyddsfäste</v>
          </cell>
          <cell r="C3237" t="str">
            <v>YEC7805133</v>
          </cell>
          <cell r="D3237" t="str">
            <v>2019-2021</v>
          </cell>
          <cell r="E3237">
            <v>16</v>
          </cell>
          <cell r="F3237" t="str">
            <v>0160</v>
          </cell>
          <cell r="G3237" t="str">
            <v>H002</v>
          </cell>
          <cell r="H3237" t="str">
            <v>Chain guard bracket</v>
          </cell>
          <cell r="I3237" t="str">
            <v>Kedjeskyddsfäste</v>
          </cell>
          <cell r="J3237" t="str">
            <v>bracket for MAX included in C8305639</v>
          </cell>
          <cell r="K3237" t="str">
            <v>Ingår i kedjeskyddet</v>
          </cell>
          <cell r="L3237" t="str">
            <v>Ingår i kedjeskyddet</v>
          </cell>
        </row>
        <row r="3238">
          <cell r="B3238" t="str">
            <v>YEC7805133Framväxel</v>
          </cell>
          <cell r="C3238" t="str">
            <v>YEC7805133</v>
          </cell>
          <cell r="D3238" t="str">
            <v>2019-2021</v>
          </cell>
          <cell r="E3238">
            <v>17</v>
          </cell>
          <cell r="F3238" t="str">
            <v>0170</v>
          </cell>
          <cell r="G3238" t="str">
            <v>D003</v>
          </cell>
          <cell r="H3238" t="str">
            <v>Front Derailleur</v>
          </cell>
          <cell r="I3238" t="str">
            <v>Framväxel</v>
          </cell>
          <cell r="J3238" t="str">
            <v>w/o</v>
          </cell>
          <cell r="K3238" t="str">
            <v>EMPTY</v>
          </cell>
          <cell r="L3238" t="e">
            <v>#N/A</v>
          </cell>
        </row>
        <row r="3239">
          <cell r="B3239" t="str">
            <v>YEC7805133Bakväxel</v>
          </cell>
          <cell r="C3239" t="str">
            <v>YEC7805133</v>
          </cell>
          <cell r="D3239" t="str">
            <v>2019-2021</v>
          </cell>
          <cell r="E3239">
            <v>18</v>
          </cell>
          <cell r="F3239" t="str">
            <v>0180</v>
          </cell>
          <cell r="G3239" t="str">
            <v>D004</v>
          </cell>
          <cell r="H3239" t="str">
            <v>Rear Derailleur</v>
          </cell>
          <cell r="I3239" t="str">
            <v>Bakväxel</v>
          </cell>
          <cell r="J3239" t="str">
            <v xml:space="preserve">KRDM6000SGS DEORE, 10SPEED, SHADOW PLUS </v>
          </cell>
          <cell r="K3239" t="str">
            <v>KRDM6000SGS</v>
          </cell>
          <cell r="L3239" t="str">
            <v>Kontakta SHIMANO</v>
          </cell>
        </row>
        <row r="3240">
          <cell r="B3240" t="str">
            <v>YEC7805133Kedja</v>
          </cell>
          <cell r="C3240" t="str">
            <v>YEC7805133</v>
          </cell>
          <cell r="D3240" t="str">
            <v>2019-2021</v>
          </cell>
          <cell r="E3240">
            <v>19</v>
          </cell>
          <cell r="F3240" t="str">
            <v>0190</v>
          </cell>
          <cell r="G3240" t="str">
            <v>E003</v>
          </cell>
          <cell r="H3240" t="str">
            <v xml:space="preserve">Chain </v>
          </cell>
          <cell r="I3240" t="str">
            <v>Kedja</v>
          </cell>
          <cell r="J3240" t="str">
            <v>KCNE609010116, BICYCLE CHAIN FOR E-BIKE, REAR 10 SPD / FRONT SINGLE,              114 LINKS, W/END PIN</v>
          </cell>
          <cell r="K3240" t="str">
            <v>KCNE609010116</v>
          </cell>
          <cell r="L3240" t="str">
            <v>Kontakta SHIMANO</v>
          </cell>
        </row>
        <row r="3241">
          <cell r="B3241" t="str">
            <v>YEC7805133Kassett</v>
          </cell>
          <cell r="C3241" t="str">
            <v>YEC7805133</v>
          </cell>
          <cell r="D3241" t="str">
            <v>2019-2021</v>
          </cell>
          <cell r="E3241">
            <v>20</v>
          </cell>
          <cell r="F3241" t="str">
            <v>0200</v>
          </cell>
          <cell r="G3241" t="str">
            <v>E004</v>
          </cell>
          <cell r="H3241" t="str">
            <v>Cassette Sprocket</v>
          </cell>
          <cell r="I3241" t="str">
            <v>Kassett</v>
          </cell>
          <cell r="J3241" t="str">
            <v xml:space="preserve">KCSHG5010136 CS-HG50-10S 11-36T </v>
          </cell>
          <cell r="K3241" t="str">
            <v>KCSHG5010136</v>
          </cell>
          <cell r="L3241" t="str">
            <v>Kontakta SHIMANO</v>
          </cell>
        </row>
        <row r="3242">
          <cell r="B3242" t="str">
            <v>YEC7805133Framhjul</v>
          </cell>
          <cell r="C3242" t="str">
            <v>YEC7805133</v>
          </cell>
          <cell r="D3242" t="str">
            <v>2019-2021</v>
          </cell>
          <cell r="E3242">
            <v>21</v>
          </cell>
          <cell r="F3242" t="str">
            <v>0210</v>
          </cell>
          <cell r="G3242" t="str">
            <v>F001</v>
          </cell>
          <cell r="H3242" t="str">
            <v>Front hub</v>
          </cell>
          <cell r="I3242" t="str">
            <v>Framhjul</v>
          </cell>
          <cell r="J3242" t="str">
            <v>C4305191 FRONT HUB, CL-1420  36H OLD:100MM AXEL:108MM  QR:133MM, FOR CENTER LOCK DISC BRAKE,   W/O ROTOR MOUNT COVER, BLACK, BULK</v>
          </cell>
          <cell r="K3242" t="str">
            <v>C4305191</v>
          </cell>
          <cell r="L3242" t="str">
            <v>C4100337</v>
          </cell>
        </row>
        <row r="3243">
          <cell r="B3243" t="str">
            <v>YEC7805133Bakhjul</v>
          </cell>
          <cell r="C3243" t="str">
            <v>YEC7805133</v>
          </cell>
          <cell r="D3243" t="str">
            <v>2019-2021</v>
          </cell>
          <cell r="E3243">
            <v>22</v>
          </cell>
          <cell r="F3243" t="str">
            <v>0220</v>
          </cell>
          <cell r="G3243" t="str">
            <v>F002</v>
          </cell>
          <cell r="H3243" t="str">
            <v>Rear hub</v>
          </cell>
          <cell r="I3243" t="str">
            <v>Bakhjul</v>
          </cell>
          <cell r="J3243" t="str">
            <v>C4405342 FREEHUB, CL-1422 36H 8/9/10-SPEED OLD:135MM AXLE:146MM      QR:170MM, FOR CENTER LOCK DISC BRAKE    W/O ROTOR MOUNT COVER, BLACK, BULK</v>
          </cell>
          <cell r="K3243" t="str">
            <v>C4405342</v>
          </cell>
          <cell r="L3243" t="str">
            <v>C4200298</v>
          </cell>
        </row>
        <row r="3244">
          <cell r="B3244" t="str">
            <v>YEC7805133Däck</v>
          </cell>
          <cell r="C3244" t="str">
            <v>YEC7805133</v>
          </cell>
          <cell r="D3244" t="str">
            <v>2019-2021</v>
          </cell>
          <cell r="E3244">
            <v>23</v>
          </cell>
          <cell r="F3244" t="str">
            <v>0230</v>
          </cell>
          <cell r="G3244" t="str">
            <v>F003</v>
          </cell>
          <cell r="H3244" t="str">
            <v>Tire</v>
          </cell>
          <cell r="I3244" t="str">
            <v>Däck</v>
          </cell>
          <cell r="J3244" t="str">
            <v>C4906436 TYR 700X37C Duramax Regular Reflex 60 TPI UNDA H-481 Brown (AP: W/O</v>
          </cell>
          <cell r="K3244" t="str">
            <v>C4906436</v>
          </cell>
          <cell r="L3244" t="str">
            <v>C4901540</v>
          </cell>
        </row>
        <row r="3245">
          <cell r="B3245" t="str">
            <v>YEC7805133Skärmar set</v>
          </cell>
          <cell r="C3245" t="str">
            <v>YEC7805133</v>
          </cell>
          <cell r="D3245" t="str">
            <v>2019-2021</v>
          </cell>
          <cell r="E3245">
            <v>24</v>
          </cell>
          <cell r="F3245" t="str">
            <v>0240</v>
          </cell>
          <cell r="G3245" t="str">
            <v>H003</v>
          </cell>
          <cell r="H3245" t="str">
            <v xml:space="preserve">Mudguard front   </v>
          </cell>
          <cell r="I3245" t="str">
            <v>Skärmar set</v>
          </cell>
          <cell r="J3245" t="str">
            <v>C8255845-BN FRONT(6648650030-0999) UNKNOWN BROWN</v>
          </cell>
          <cell r="K3245" t="str">
            <v>C8255845-BN</v>
          </cell>
          <cell r="L3245" t="str">
            <v>Kontakta Service</v>
          </cell>
        </row>
        <row r="3246">
          <cell r="B3246" t="str">
            <v>YEC7805133Pakethållare</v>
          </cell>
          <cell r="C3246" t="str">
            <v>YEC7805133</v>
          </cell>
          <cell r="D3246" t="str">
            <v>2019-2021</v>
          </cell>
          <cell r="E3246">
            <v>25</v>
          </cell>
          <cell r="F3246" t="str">
            <v>0250</v>
          </cell>
          <cell r="G3246" t="str">
            <v>H004</v>
          </cell>
          <cell r="H3246" t="str">
            <v>Carrier</v>
          </cell>
          <cell r="I3246" t="str">
            <v>Pakethållare</v>
          </cell>
          <cell r="J3246" t="str">
            <v xml:space="preserve">C8205747-BK Sport adj black w/bag support AVS </v>
          </cell>
          <cell r="K3246" t="str">
            <v>C8205747-BK</v>
          </cell>
          <cell r="L3246" t="str">
            <v>C8200052</v>
          </cell>
        </row>
        <row r="3247">
          <cell r="B3247" t="str">
            <v>YEC7805133Sadel</v>
          </cell>
          <cell r="C3247" t="str">
            <v>YEC7805133</v>
          </cell>
          <cell r="D3247" t="str">
            <v>2019-2021</v>
          </cell>
          <cell r="E3247">
            <v>26</v>
          </cell>
          <cell r="F3247" t="str">
            <v>0260</v>
          </cell>
          <cell r="G3247" t="str">
            <v>G001</v>
          </cell>
          <cell r="H3247" t="str">
            <v>Saddle</v>
          </cell>
          <cell r="I3247" t="str">
            <v>Sadel</v>
          </cell>
          <cell r="J3247" t="str">
            <v xml:space="preserve">C7106261 Velo VL-6470 D2 BROWN , black steel rail, UNISEX </v>
          </cell>
          <cell r="K3247" t="str">
            <v>C7106261</v>
          </cell>
          <cell r="L3247" t="str">
            <v>C7106261</v>
          </cell>
        </row>
        <row r="3248">
          <cell r="B3248" t="str">
            <v>YEC7805133Sadelstolpe</v>
          </cell>
          <cell r="C3248" t="str">
            <v>YEC7805133</v>
          </cell>
          <cell r="D3248" t="str">
            <v>2019-2021</v>
          </cell>
          <cell r="E3248">
            <v>27</v>
          </cell>
          <cell r="F3248" t="str">
            <v>0270</v>
          </cell>
          <cell r="G3248" t="str">
            <v>G002</v>
          </cell>
          <cell r="H3248" t="str">
            <v>Seatpost</v>
          </cell>
          <cell r="I3248" t="str">
            <v>Sadelstolpe</v>
          </cell>
          <cell r="J3248" t="str">
            <v>C7205559 SP-620 27,2x350MM ALLOY ANODIZED BLACK w OBVIOUS LOGO</v>
          </cell>
          <cell r="K3248" t="str">
            <v>C7205559</v>
          </cell>
          <cell r="L3248" t="str">
            <v>C7200327-272</v>
          </cell>
        </row>
        <row r="3249">
          <cell r="B3249" t="str">
            <v>YEC7805133Sadelrörsklämma</v>
          </cell>
          <cell r="C3249" t="str">
            <v>YEC7805133</v>
          </cell>
          <cell r="D3249" t="str">
            <v>2019-2021</v>
          </cell>
          <cell r="E3249">
            <v>28</v>
          </cell>
          <cell r="F3249" t="str">
            <v>0280</v>
          </cell>
          <cell r="G3249" t="str">
            <v>G003</v>
          </cell>
          <cell r="H3249" t="str">
            <v>Seat Clamp</v>
          </cell>
          <cell r="I3249" t="str">
            <v>Sadelrörsklämma</v>
          </cell>
          <cell r="J3249" t="str">
            <v>C7305002 L/C 31.8 MX27 shiny black</v>
          </cell>
          <cell r="K3249" t="str">
            <v>C7305002</v>
          </cell>
          <cell r="L3249" t="str">
            <v>C7300027-318</v>
          </cell>
        </row>
        <row r="3250">
          <cell r="B3250" t="str">
            <v>YEC7805133Framlampa</v>
          </cell>
          <cell r="C3250" t="str">
            <v>YEC7805133</v>
          </cell>
          <cell r="D3250" t="str">
            <v>2019-2021</v>
          </cell>
          <cell r="E3250">
            <v>29</v>
          </cell>
          <cell r="F3250" t="str">
            <v>0290</v>
          </cell>
          <cell r="G3250" t="str">
            <v>H005</v>
          </cell>
          <cell r="H3250" t="str">
            <v>Front light</v>
          </cell>
          <cell r="I3250" t="str">
            <v>Framlampa</v>
          </cell>
          <cell r="J3250" t="str">
            <v xml:space="preserve">C8015307 FL-14 MR4 LED headlamp 6V, w bracket for susp fork, 650mm cable with conector for Bafang , 3mm cable  </v>
          </cell>
          <cell r="K3250" t="str">
            <v>C8015307</v>
          </cell>
          <cell r="L3250" t="str">
            <v>C8015301</v>
          </cell>
        </row>
        <row r="3251">
          <cell r="B3251" t="str">
            <v>YEC7805133Baklampa</v>
          </cell>
          <cell r="C3251" t="str">
            <v>YEC7805133</v>
          </cell>
          <cell r="D3251" t="str">
            <v>2019-2021</v>
          </cell>
          <cell r="E3251">
            <v>30</v>
          </cell>
          <cell r="F3251" t="str">
            <v>0300</v>
          </cell>
          <cell r="G3251" t="str">
            <v>H006</v>
          </cell>
          <cell r="H3251" t="str">
            <v>Light, Rear</v>
          </cell>
          <cell r="I3251" t="str">
            <v>Baklampa</v>
          </cell>
          <cell r="J3251" t="str">
            <v xml:space="preserve">C8015183 Buchel E-Bike 6V cc50 (EVI approved) </v>
          </cell>
          <cell r="K3251" t="str">
            <v>C8015183</v>
          </cell>
          <cell r="L3251" t="str">
            <v>C8015183</v>
          </cell>
        </row>
        <row r="3252">
          <cell r="B3252" t="str">
            <v>YEC7805133Låssats</v>
          </cell>
          <cell r="C3252" t="str">
            <v>YEC7805133</v>
          </cell>
          <cell r="D3252" t="str">
            <v>2019-2021</v>
          </cell>
          <cell r="E3252">
            <v>31</v>
          </cell>
          <cell r="F3252" t="str">
            <v>0310</v>
          </cell>
          <cell r="G3252" t="str">
            <v>H007</v>
          </cell>
          <cell r="H3252" t="str">
            <v>Lock</v>
          </cell>
          <cell r="I3252" t="str">
            <v>Låssats</v>
          </cell>
          <cell r="J3252" t="str">
            <v>C8405077 AXA SOLID PLUS XL BLACK, compatible with DT12 removable key</v>
          </cell>
          <cell r="K3252" t="str">
            <v>C8405077</v>
          </cell>
          <cell r="L3252" t="str">
            <v>C8405125</v>
          </cell>
        </row>
        <row r="3253">
          <cell r="B3253" t="str">
            <v>YEC7805133Stöd</v>
          </cell>
          <cell r="C3253" t="str">
            <v>YEC7805133</v>
          </cell>
          <cell r="D3253" t="str">
            <v>2019-2021</v>
          </cell>
          <cell r="E3253">
            <v>32</v>
          </cell>
          <cell r="F3253" t="str">
            <v>0320</v>
          </cell>
          <cell r="G3253" t="str">
            <v>H008</v>
          </cell>
          <cell r="H3253" t="str">
            <v>Kick stand</v>
          </cell>
          <cell r="I3253" t="str">
            <v>Stöd</v>
          </cell>
          <cell r="J3253" t="str">
            <v xml:space="preserve">C8105214 Atran Stylo adjustable all black </v>
          </cell>
          <cell r="K3253" t="str">
            <v>C8105214</v>
          </cell>
          <cell r="L3253" t="str">
            <v>C8100036</v>
          </cell>
        </row>
        <row r="3254">
          <cell r="B3254" t="str">
            <v>YEC7805133Korg</v>
          </cell>
          <cell r="C3254" t="str">
            <v>YEC7805133</v>
          </cell>
          <cell r="D3254" t="str">
            <v>2019-2021</v>
          </cell>
          <cell r="E3254">
            <v>33</v>
          </cell>
          <cell r="F3254" t="str">
            <v>0330</v>
          </cell>
          <cell r="G3254" t="str">
            <v>H009</v>
          </cell>
          <cell r="H3254" t="str">
            <v>Basket / Fr carrier</v>
          </cell>
          <cell r="I3254" t="str">
            <v>Korg</v>
          </cell>
          <cell r="K3254" t="str">
            <v>EMPTY</v>
          </cell>
          <cell r="L3254" t="e">
            <v>#N/A</v>
          </cell>
        </row>
        <row r="3255">
          <cell r="B3255" t="str">
            <v>YEC7805133Pedaler</v>
          </cell>
          <cell r="C3255" t="str">
            <v>YEC7805133</v>
          </cell>
          <cell r="D3255" t="str">
            <v>2019-2021</v>
          </cell>
          <cell r="E3255">
            <v>34</v>
          </cell>
          <cell r="F3255" t="str">
            <v>0340</v>
          </cell>
          <cell r="G3255" t="str">
            <v>E005</v>
          </cell>
          <cell r="H3255" t="str">
            <v xml:space="preserve">Pedal </v>
          </cell>
          <cell r="I3255" t="str">
            <v>Pedaler</v>
          </cell>
          <cell r="J3255" t="str">
            <v>C3505222 PDS PLbk SD  916 VP-821</v>
          </cell>
          <cell r="K3255" t="str">
            <v>C3505222</v>
          </cell>
          <cell r="L3255" t="str">
            <v>C3500059</v>
          </cell>
        </row>
        <row r="3256">
          <cell r="B3256" t="str">
            <v>YEC7805133Motor</v>
          </cell>
          <cell r="C3256" t="str">
            <v>YEC7805133</v>
          </cell>
          <cell r="D3256" t="str">
            <v>2019-2021</v>
          </cell>
          <cell r="E3256">
            <v>35</v>
          </cell>
          <cell r="F3256" t="str">
            <v>0350</v>
          </cell>
          <cell r="G3256" t="str">
            <v>J001</v>
          </cell>
          <cell r="H3256" t="str">
            <v>DRIVE UNIT:</v>
          </cell>
          <cell r="I3256" t="str">
            <v>Motor</v>
          </cell>
          <cell r="J3256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256" t="str">
            <v>C8705068-1-01AC</v>
          </cell>
          <cell r="L3256" t="str">
            <v>C8705068-1-01AC</v>
          </cell>
        </row>
        <row r="3257">
          <cell r="B3257" t="str">
            <v>YEC7805133Display</v>
          </cell>
          <cell r="C3257" t="str">
            <v>YEC7805133</v>
          </cell>
          <cell r="D3257" t="str">
            <v>2019-2021</v>
          </cell>
          <cell r="E3257">
            <v>36</v>
          </cell>
          <cell r="F3257" t="str">
            <v>0360</v>
          </cell>
          <cell r="G3257" t="str">
            <v>J004</v>
          </cell>
          <cell r="H3257" t="str">
            <v>DISPLAY:</v>
          </cell>
          <cell r="I3257" t="str">
            <v>Display</v>
          </cell>
          <cell r="J3257" t="str">
            <v>C8705068-1-35C Display TFT for BAFANG CanBus (plugnplay) 200/500mm Trekking for BAFANG</v>
          </cell>
          <cell r="K3257" t="str">
            <v>C8705068-1-35C</v>
          </cell>
          <cell r="L3257" t="str">
            <v>C8705068-1-35C</v>
          </cell>
        </row>
        <row r="3258">
          <cell r="B3258" t="str">
            <v>YEC7805133EB-Bus kabel</v>
          </cell>
          <cell r="C3258" t="str">
            <v>YEC7805133</v>
          </cell>
          <cell r="D3258" t="str">
            <v>2019-2021</v>
          </cell>
          <cell r="E3258">
            <v>37</v>
          </cell>
          <cell r="F3258" t="str">
            <v>0370</v>
          </cell>
          <cell r="G3258" t="str">
            <v>J005</v>
          </cell>
          <cell r="H3258" t="str">
            <v>EB-BUS CABLE:</v>
          </cell>
          <cell r="I3258" t="str">
            <v>EB-Bus kabel</v>
          </cell>
          <cell r="J3258" t="str">
            <v>C8705068-1-4-1C, 5PIN ( 1340mm ) CONNECT TO CONTROLLER, OTHER SIDE TO DISPLAY, LIGHTING SETS Canbus</v>
          </cell>
          <cell r="K3258" t="str">
            <v>C8705068-1-4-1C</v>
          </cell>
          <cell r="L3258" t="e">
            <v>#N/A</v>
          </cell>
        </row>
        <row r="3259">
          <cell r="B3259" t="str">
            <v>YEC7805133Motorkabel</v>
          </cell>
          <cell r="C3259" t="str">
            <v>YEC7805133</v>
          </cell>
          <cell r="D3259" t="str">
            <v>2019-2021</v>
          </cell>
          <cell r="E3259">
            <v>38</v>
          </cell>
          <cell r="F3259" t="str">
            <v>0380</v>
          </cell>
          <cell r="G3259" t="str">
            <v>J006</v>
          </cell>
          <cell r="H3259" t="str">
            <v>POWER CABLE:</v>
          </cell>
          <cell r="I3259" t="str">
            <v>Motorkabel</v>
          </cell>
          <cell r="K3259" t="str">
            <v>Ingår i batterihållaren</v>
          </cell>
          <cell r="L3259" t="str">
            <v>Ingår i batterihållaren</v>
          </cell>
        </row>
        <row r="3260">
          <cell r="B3260" t="str">
            <v>YEC7805133Kabel framlampa</v>
          </cell>
          <cell r="C3260" t="str">
            <v>YEC7805133</v>
          </cell>
          <cell r="D3260" t="str">
            <v>2019-2021</v>
          </cell>
          <cell r="E3260">
            <v>39</v>
          </cell>
          <cell r="F3260" t="str">
            <v>0390</v>
          </cell>
          <cell r="G3260" t="str">
            <v>J007</v>
          </cell>
          <cell r="H3260" t="str">
            <v>F. LIGHT CABLE:</v>
          </cell>
          <cell r="I3260" t="str">
            <v>Kabel framlampa</v>
          </cell>
          <cell r="J3260" t="str">
            <v>C8705068-1-04-6, FOR FRONT LIGHT : 1200mm</v>
          </cell>
          <cell r="K3260" t="str">
            <v>C8705068-1-04-6</v>
          </cell>
          <cell r="L3260" t="str">
            <v>C8705068-1-04-6</v>
          </cell>
        </row>
        <row r="3261">
          <cell r="B3261" t="str">
            <v>YEC7805133Kabel baklampa</v>
          </cell>
          <cell r="C3261" t="str">
            <v>YEC7805133</v>
          </cell>
          <cell r="D3261" t="str">
            <v>2019-2021</v>
          </cell>
          <cell r="E3261">
            <v>40</v>
          </cell>
          <cell r="F3261" t="str">
            <v>0400</v>
          </cell>
          <cell r="G3261" t="str">
            <v>J008</v>
          </cell>
          <cell r="H3261" t="str">
            <v>R. LIGHT CABLE:</v>
          </cell>
          <cell r="I3261" t="str">
            <v>Kabel baklampa</v>
          </cell>
          <cell r="J3261" t="str">
            <v xml:space="preserve">C8705068-1-04-8  -&gt; C8705068-1-0415 </v>
          </cell>
          <cell r="K3261" t="str">
            <v>C8705068-1-04-8</v>
          </cell>
          <cell r="L3261" t="str">
            <v>C8705068-1-04-8</v>
          </cell>
        </row>
        <row r="3262">
          <cell r="B3262" t="str">
            <v>YEC7805133Hastighetssensor</v>
          </cell>
          <cell r="C3262" t="str">
            <v>YEC7805133</v>
          </cell>
          <cell r="D3262" t="str">
            <v>2019-2021</v>
          </cell>
          <cell r="E3262">
            <v>41</v>
          </cell>
          <cell r="F3262" t="str">
            <v>0410</v>
          </cell>
          <cell r="G3262" t="str">
            <v>J009</v>
          </cell>
          <cell r="H3262" t="str">
            <v>SPEED SENSOR:</v>
          </cell>
          <cell r="I3262" t="str">
            <v>Hastighetssensor</v>
          </cell>
          <cell r="J3262" t="str">
            <v>C8705068-1-411C, DETECTING WHEEL RPM, CABLE LENGTH:70mm</v>
          </cell>
          <cell r="K3262" t="str">
            <v>C8705068-1-411C</v>
          </cell>
          <cell r="L3262" t="str">
            <v>C8705068-1-411C</v>
          </cell>
        </row>
        <row r="3263">
          <cell r="B3263" t="str">
            <v>YEC7805133Batteri</v>
          </cell>
          <cell r="C3263" t="str">
            <v>YEC7805133</v>
          </cell>
          <cell r="D3263" t="str">
            <v>2019-2021</v>
          </cell>
          <cell r="E3263">
            <v>42</v>
          </cell>
          <cell r="F3263" t="str">
            <v>0420</v>
          </cell>
          <cell r="G3263" t="str">
            <v>J002</v>
          </cell>
          <cell r="H3263" t="str">
            <v>BATTERY:</v>
          </cell>
          <cell r="I3263" t="str">
            <v>Batteri</v>
          </cell>
          <cell r="J3263" t="str">
            <v>C8705102-1-11C DT12 11,6Ah (CANBUS)</v>
          </cell>
          <cell r="K3263" t="str">
            <v>C8705102-1-11C</v>
          </cell>
          <cell r="L3263" t="str">
            <v>C8705102-1-11C</v>
          </cell>
        </row>
        <row r="3264">
          <cell r="B3264" t="str">
            <v>YEC7805133Batterihållare</v>
          </cell>
          <cell r="C3264" t="str">
            <v>YEC7805133</v>
          </cell>
          <cell r="D3264" t="str">
            <v>2019-2021</v>
          </cell>
          <cell r="E3264">
            <v>43</v>
          </cell>
          <cell r="F3264" t="str">
            <v>0430</v>
          </cell>
          <cell r="G3264" t="str">
            <v>J003</v>
          </cell>
          <cell r="H3264" t="str">
            <v>BATTERY HOLDER/Slider</v>
          </cell>
          <cell r="I3264" t="str">
            <v>Batterihållare</v>
          </cell>
          <cell r="J3264" t="str">
            <v>C8705129-2C NEW DT12 400mm motorcable for MAX, new connector</v>
          </cell>
          <cell r="K3264" t="str">
            <v>C8705129-2C</v>
          </cell>
          <cell r="L3264" t="str">
            <v>C8705129-2C</v>
          </cell>
        </row>
        <row r="3265">
          <cell r="B3265" t="str">
            <v>YEC7805133Batteriladdare</v>
          </cell>
          <cell r="C3265" t="str">
            <v>YEC7805133</v>
          </cell>
          <cell r="D3265" t="str">
            <v>2019-2021</v>
          </cell>
          <cell r="E3265">
            <v>44</v>
          </cell>
          <cell r="F3265" t="str">
            <v>0440</v>
          </cell>
          <cell r="G3265" t="str">
            <v>J010</v>
          </cell>
          <cell r="H3265" t="str">
            <v>CHARGER:</v>
          </cell>
          <cell r="I3265" t="str">
            <v>Batteriladdare</v>
          </cell>
          <cell r="J3265" t="str">
            <v xml:space="preserve">C8705086-02C T-Shape CanBus charger for DT12/Shimano </v>
          </cell>
          <cell r="K3265" t="str">
            <v>C8705086-02C</v>
          </cell>
          <cell r="L3265" t="str">
            <v>C8705086-02C</v>
          </cell>
        </row>
        <row r="3266">
          <cell r="B3266" t="str">
            <v>YEC7805133Kontrollbox</v>
          </cell>
          <cell r="C3266" t="str">
            <v>YEC7805133</v>
          </cell>
          <cell r="D3266" t="str">
            <v>2019-2021</v>
          </cell>
          <cell r="E3266">
            <v>45</v>
          </cell>
          <cell r="F3266" t="str">
            <v>0450</v>
          </cell>
          <cell r="G3266" t="str">
            <v>J011</v>
          </cell>
          <cell r="H3266" t="str">
            <v>Controller</v>
          </cell>
          <cell r="I3266" t="str">
            <v>Kontrollbox</v>
          </cell>
          <cell r="J3266" t="str">
            <v>included into the motor</v>
          </cell>
          <cell r="K3266" t="str">
            <v>C8705068-2-19</v>
          </cell>
          <cell r="L3266" t="str">
            <v>C8705068-2-19</v>
          </cell>
        </row>
        <row r="3267">
          <cell r="B3267" t="str">
            <v>YEC7805133Växelöra</v>
          </cell>
          <cell r="C3267" t="str">
            <v>YEC7805133</v>
          </cell>
          <cell r="D3267" t="str">
            <v>2019-2021</v>
          </cell>
          <cell r="E3267">
            <v>46</v>
          </cell>
          <cell r="F3267" t="str">
            <v>0460</v>
          </cell>
          <cell r="G3267" t="str">
            <v>D005</v>
          </cell>
          <cell r="H3267" t="str">
            <v>Gear hanger</v>
          </cell>
          <cell r="I3267" t="str">
            <v>Växelöra</v>
          </cell>
          <cell r="K3267" t="str">
            <v>C1350087</v>
          </cell>
          <cell r="L3267" t="str">
            <v>C1350087</v>
          </cell>
        </row>
        <row r="3268">
          <cell r="B3268" t="str">
            <v>YEC7805134RAM</v>
          </cell>
          <cell r="C3268" t="str">
            <v>YEC7805134</v>
          </cell>
          <cell r="D3268" t="str">
            <v>2019-2020</v>
          </cell>
          <cell r="E3268">
            <v>1</v>
          </cell>
          <cell r="F3268" t="str">
            <v>0010</v>
          </cell>
          <cell r="G3268" t="str">
            <v>A001</v>
          </cell>
          <cell r="H3268" t="str">
            <v>PAINTED FRAME</v>
          </cell>
          <cell r="I3268" t="str">
            <v>RAM</v>
          </cell>
          <cell r="J3268" t="str">
            <v>Crescent-dekal ovan matt lack</v>
          </cell>
          <cell r="K3268" t="str">
            <v>FRAME</v>
          </cell>
          <cell r="L3268" t="e">
            <v>#N/A</v>
          </cell>
        </row>
        <row r="3269">
          <cell r="B3269" t="str">
            <v>YEC7805134Framgaffel</v>
          </cell>
          <cell r="C3269" t="str">
            <v>YEC7805134</v>
          </cell>
          <cell r="D3269" t="str">
            <v>2019-2020</v>
          </cell>
          <cell r="E3269">
            <v>2</v>
          </cell>
          <cell r="F3269" t="str">
            <v>0020</v>
          </cell>
          <cell r="G3269" t="str">
            <v>A002</v>
          </cell>
          <cell r="H3269" t="str">
            <v>PAINTED FORK</v>
          </cell>
          <cell r="I3269" t="str">
            <v>Framgaffel</v>
          </cell>
          <cell r="J3269" t="str">
            <v>C1625288-230-BK Suntour SF16-NEX-DS-HLO-700C-63 DISC ONLY TYP, BLACK W/O GRAPHIC</v>
          </cell>
          <cell r="K3269" t="str">
            <v>C1625288-230-BK</v>
          </cell>
          <cell r="L3269" t="e">
            <v>#N/A</v>
          </cell>
        </row>
        <row r="3270">
          <cell r="B3270" t="str">
            <v>YEC7805134Styrlager</v>
          </cell>
          <cell r="C3270" t="str">
            <v>YEC7805134</v>
          </cell>
          <cell r="D3270" t="str">
            <v>2019-2020</v>
          </cell>
          <cell r="E3270">
            <v>3</v>
          </cell>
          <cell r="F3270" t="str">
            <v>0030</v>
          </cell>
          <cell r="G3270" t="str">
            <v>B001</v>
          </cell>
          <cell r="H3270" t="str">
            <v>Head Set</v>
          </cell>
          <cell r="I3270" t="str">
            <v>Styrlager</v>
          </cell>
          <cell r="J3270" t="str">
            <v xml:space="preserve">C2105069 HST STbk 1"18 iA 9 44  TH-N10P w/o cap, + C2105280 Black w Crescent 1894 graphic </v>
          </cell>
          <cell r="K3270" t="str">
            <v>C2105069</v>
          </cell>
          <cell r="L3270" t="str">
            <v>C2100160</v>
          </cell>
        </row>
        <row r="3271">
          <cell r="B3271" t="str">
            <v xml:space="preserve">YEC7805134Styrstam </v>
          </cell>
          <cell r="C3271" t="str">
            <v>YEC7805134</v>
          </cell>
          <cell r="D3271" t="str">
            <v>2019-2020</v>
          </cell>
          <cell r="E3271">
            <v>4</v>
          </cell>
          <cell r="F3271" t="str">
            <v>0040</v>
          </cell>
          <cell r="G3271" t="str">
            <v>B002</v>
          </cell>
          <cell r="H3271" t="str">
            <v>Handlebar Stem</v>
          </cell>
          <cell r="I3271" t="str">
            <v xml:space="preserve">Styrstam </v>
          </cell>
          <cell r="J3271" t="str">
            <v>C2205475-105 AHEAD adjust HL TDS-C268-8 FOV SBED, W/O LOGO</v>
          </cell>
          <cell r="K3271" t="str">
            <v>C2205475-105</v>
          </cell>
          <cell r="L3271" t="str">
            <v>C2200261-105</v>
          </cell>
        </row>
        <row r="3272">
          <cell r="B3272" t="str">
            <v>YEC7805134Styre</v>
          </cell>
          <cell r="C3272" t="str">
            <v>YEC7805134</v>
          </cell>
          <cell r="D3272" t="str">
            <v>2019-2020</v>
          </cell>
          <cell r="E3272">
            <v>5</v>
          </cell>
          <cell r="F3272" t="str">
            <v>0050</v>
          </cell>
          <cell r="G3272" t="str">
            <v>B003</v>
          </cell>
          <cell r="H3272" t="str">
            <v>Handelbar</v>
          </cell>
          <cell r="I3272" t="str">
            <v>Styre</v>
          </cell>
          <cell r="J3272" t="str">
            <v xml:space="preserve">C2305979 HB-FB12  FLAT BAR ALLOY 6061 DB, 31.8MM W:620MM, 5D, ANODIZED GREY W/OBVIOUS LOGO  </v>
          </cell>
          <cell r="K3272" t="str">
            <v>C2305979</v>
          </cell>
          <cell r="L3272" t="str">
            <v>C2300248</v>
          </cell>
        </row>
        <row r="3273">
          <cell r="B3273" t="str">
            <v>YEC7805134Bromsgrepp H</v>
          </cell>
          <cell r="C3273" t="str">
            <v>YEC7805134</v>
          </cell>
          <cell r="D3273" t="str">
            <v>2019-2020</v>
          </cell>
          <cell r="E3273">
            <v>6</v>
          </cell>
          <cell r="F3273" t="str">
            <v>0060</v>
          </cell>
          <cell r="G3273" t="str">
            <v>C002</v>
          </cell>
          <cell r="H3273" t="str">
            <v>Brake Lever R</v>
          </cell>
          <cell r="I3273" t="str">
            <v>Bromsgrepp H</v>
          </cell>
          <cell r="J3273" t="str">
            <v>inkl in brake</v>
          </cell>
          <cell r="K3273" t="str">
            <v>Shimano</v>
          </cell>
          <cell r="L3273" t="str">
            <v>Kontakta SHIMANO</v>
          </cell>
        </row>
        <row r="3274">
          <cell r="B3274" t="str">
            <v>YEC7805134Bromsgrepp V</v>
          </cell>
          <cell r="C3274" t="str">
            <v>YEC7805134</v>
          </cell>
          <cell r="D3274" t="str">
            <v>2019-2020</v>
          </cell>
          <cell r="E3274">
            <v>7</v>
          </cell>
          <cell r="F3274" t="str">
            <v>0070</v>
          </cell>
          <cell r="G3274" t="str">
            <v>C001</v>
          </cell>
          <cell r="H3274" t="str">
            <v>Brake Lever L</v>
          </cell>
          <cell r="I3274" t="str">
            <v>Bromsgrepp V</v>
          </cell>
          <cell r="J3274" t="str">
            <v>inkl in brake</v>
          </cell>
          <cell r="K3274" t="str">
            <v>Shimano</v>
          </cell>
          <cell r="L3274" t="str">
            <v>Kontakta SHIMANO</v>
          </cell>
        </row>
        <row r="3275">
          <cell r="B3275" t="str">
            <v>YEC7805134Växelreglage H</v>
          </cell>
          <cell r="C3275" t="str">
            <v>YEC7805134</v>
          </cell>
          <cell r="D3275" t="str">
            <v>2019-2020</v>
          </cell>
          <cell r="E3275">
            <v>8</v>
          </cell>
          <cell r="F3275" t="str">
            <v>0080</v>
          </cell>
          <cell r="G3275" t="str">
            <v>D002</v>
          </cell>
          <cell r="H3275" t="str">
            <v>Shift Lever R</v>
          </cell>
          <cell r="I3275" t="str">
            <v>Växelreglage H</v>
          </cell>
          <cell r="J3275" t="str">
            <v xml:space="preserve">KSLM6000RA, SHIFT LEVER, SL-M6000-R,  DEORE, RIGHT, REAR 10-SPEED RAPIDFIRE PLUS 2050MM W/OGD, BULK, JPY 979
</v>
          </cell>
          <cell r="K3275" t="str">
            <v>KSLM6000RA</v>
          </cell>
          <cell r="L3275" t="str">
            <v>Kontakta SHIMANO</v>
          </cell>
        </row>
        <row r="3276">
          <cell r="B3276" t="str">
            <v>YEC7805134Växelreglage V</v>
          </cell>
          <cell r="C3276" t="str">
            <v>YEC7805134</v>
          </cell>
          <cell r="D3276" t="str">
            <v>2019-2020</v>
          </cell>
          <cell r="E3276">
            <v>9</v>
          </cell>
          <cell r="F3276" t="str">
            <v>0090</v>
          </cell>
          <cell r="G3276" t="str">
            <v>D001</v>
          </cell>
          <cell r="H3276" t="str">
            <v>Shift Lever L</v>
          </cell>
          <cell r="I3276" t="str">
            <v>Växelreglage V</v>
          </cell>
          <cell r="L3276" t="e">
            <v>#N/A</v>
          </cell>
        </row>
        <row r="3277">
          <cell r="B3277" t="str">
            <v>YEC7805134Handtag par</v>
          </cell>
          <cell r="C3277" t="str">
            <v>YEC7805134</v>
          </cell>
          <cell r="D3277" t="str">
            <v>2019-2020</v>
          </cell>
          <cell r="E3277">
            <v>10</v>
          </cell>
          <cell r="F3277" t="str">
            <v>0100</v>
          </cell>
          <cell r="G3277" t="str">
            <v>B004</v>
          </cell>
          <cell r="H3277" t="str">
            <v>Grip R</v>
          </cell>
          <cell r="I3277" t="str">
            <v>Handtag par</v>
          </cell>
          <cell r="J3277" t="str">
            <v>C2505677 GRP 130/130 BK/BK PAIR VELO VLG-1777D2</v>
          </cell>
          <cell r="K3277" t="str">
            <v>C2505677</v>
          </cell>
          <cell r="L3277" t="str">
            <v>C2500164</v>
          </cell>
        </row>
        <row r="3278">
          <cell r="B3278" t="str">
            <v>YEC7805134Frambroms</v>
          </cell>
          <cell r="C3278" t="str">
            <v>YEC7805134</v>
          </cell>
          <cell r="D3278" t="str">
            <v>2019-2020</v>
          </cell>
          <cell r="E3278">
            <v>11</v>
          </cell>
          <cell r="F3278" t="str">
            <v>0110</v>
          </cell>
          <cell r="G3278" t="str">
            <v>C003</v>
          </cell>
          <cell r="H3278" t="str">
            <v xml:space="preserve">Brake front </v>
          </cell>
          <cell r="I3278" t="str">
            <v>Frambroms</v>
          </cell>
          <cell r="J3278" t="str">
            <v>AMT201KLFPRX075 DISC BRAKE ASSEMBLED SET, BL-MT201(L), BR-MT200(F), BLACK, W/O ADAPTER, RESIN PAD(W/O FIN),750MM HOSE(SM-BH59-SS BLACK), BULK, 9,02 USD</v>
          </cell>
          <cell r="K3278" t="str">
            <v>AMT201KLFPRX075</v>
          </cell>
          <cell r="L3278" t="str">
            <v>Kontakta SHIMANO</v>
          </cell>
        </row>
        <row r="3279">
          <cell r="B3279" t="str">
            <v>YEC7805134Bakbroms</v>
          </cell>
          <cell r="C3279" t="str">
            <v>YEC7805134</v>
          </cell>
          <cell r="D3279" t="str">
            <v>2019-2020</v>
          </cell>
          <cell r="E3279">
            <v>12</v>
          </cell>
          <cell r="F3279" t="str">
            <v>0120</v>
          </cell>
          <cell r="G3279" t="str">
            <v>C004</v>
          </cell>
          <cell r="H3279" t="str">
            <v>Brake rear</v>
          </cell>
          <cell r="I3279" t="str">
            <v>Bakbroms</v>
          </cell>
          <cell r="J3279" t="str">
            <v>AMT201JRRXRX145 DISC BRAKE ASSEMBLED SET/J-kit, BL-MT201(R), BR-MT200(R), BLACK, W/O ADAPTER, RESIN PAD(W/O FIN), 1450MM HOSE(SM-BH59-SS BLACK), BULK, 10,79 USD</v>
          </cell>
          <cell r="K3279" t="str">
            <v>AMT201JRRXRX145</v>
          </cell>
          <cell r="L3279" t="str">
            <v>Kontakta SHIMANO</v>
          </cell>
        </row>
        <row r="3280">
          <cell r="B3280" t="str">
            <v>YEC7805134Vevlager</v>
          </cell>
          <cell r="C3280" t="str">
            <v>YEC7805134</v>
          </cell>
          <cell r="D3280" t="str">
            <v>2019-2020</v>
          </cell>
          <cell r="E3280">
            <v>13</v>
          </cell>
          <cell r="F3280" t="str">
            <v>0130</v>
          </cell>
          <cell r="G3280" t="str">
            <v>E001</v>
          </cell>
          <cell r="H3280" t="str">
            <v xml:space="preserve">BB-set </v>
          </cell>
          <cell r="I3280" t="str">
            <v>Vevlager</v>
          </cell>
          <cell r="K3280" t="str">
            <v>INGÅR I MOTORN</v>
          </cell>
          <cell r="L3280" t="str">
            <v>Ingår i motorn</v>
          </cell>
        </row>
        <row r="3281">
          <cell r="B3281" t="str">
            <v>YEC7805134Vevparti</v>
          </cell>
          <cell r="C3281" t="str">
            <v>YEC7805134</v>
          </cell>
          <cell r="D3281" t="str">
            <v>2019-2020</v>
          </cell>
          <cell r="E3281">
            <v>14</v>
          </cell>
          <cell r="F3281" t="str">
            <v>0140</v>
          </cell>
          <cell r="G3281" t="str">
            <v>E002</v>
          </cell>
          <cell r="H3281" t="str">
            <v>Front Chainwheel</v>
          </cell>
          <cell r="I3281" t="str">
            <v>Vevparti</v>
          </cell>
          <cell r="K3281" t="str">
            <v>C3305776-EG</v>
          </cell>
          <cell r="L3281" t="str">
            <v>C3305776-EG</v>
          </cell>
        </row>
        <row r="3282">
          <cell r="B3282" t="str">
            <v>YEC7805134Kedjeskydd</v>
          </cell>
          <cell r="C3282" t="str">
            <v>YEC7805134</v>
          </cell>
          <cell r="D3282" t="str">
            <v>2019-2020</v>
          </cell>
          <cell r="E3282">
            <v>15</v>
          </cell>
          <cell r="F3282" t="str">
            <v>0150</v>
          </cell>
          <cell r="G3282" t="str">
            <v>H001</v>
          </cell>
          <cell r="H3282" t="str">
            <v>Chain guard</v>
          </cell>
          <cell r="I3282" t="str">
            <v>Kedjeskydd</v>
          </cell>
          <cell r="J3282" t="str">
            <v>C8305639 SKS Chainblade, C8305640 rear fixation</v>
          </cell>
          <cell r="K3282" t="str">
            <v>C8305639</v>
          </cell>
          <cell r="L3282" t="str">
            <v>C8305639</v>
          </cell>
        </row>
        <row r="3283">
          <cell r="B3283" t="str">
            <v>YEC7805134Kedjeskyddsfäste</v>
          </cell>
          <cell r="C3283" t="str">
            <v>YEC7805134</v>
          </cell>
          <cell r="D3283" t="str">
            <v>2019-2020</v>
          </cell>
          <cell r="E3283">
            <v>16</v>
          </cell>
          <cell r="F3283" t="str">
            <v>0160</v>
          </cell>
          <cell r="G3283" t="str">
            <v>H002</v>
          </cell>
          <cell r="H3283" t="str">
            <v>Chain guard bracket</v>
          </cell>
          <cell r="I3283" t="str">
            <v>Kedjeskyddsfäste</v>
          </cell>
          <cell r="J3283" t="str">
            <v>bracket for MAX included in C8305639</v>
          </cell>
          <cell r="K3283" t="str">
            <v>Ingår i kedjeskyddet</v>
          </cell>
          <cell r="L3283" t="str">
            <v>Ingår i kedjeskyddet</v>
          </cell>
        </row>
        <row r="3284">
          <cell r="B3284" t="str">
            <v>YEC7805134Framväxel</v>
          </cell>
          <cell r="C3284" t="str">
            <v>YEC7805134</v>
          </cell>
          <cell r="D3284" t="str">
            <v>2019-2020</v>
          </cell>
          <cell r="E3284">
            <v>17</v>
          </cell>
          <cell r="F3284" t="str">
            <v>0170</v>
          </cell>
          <cell r="G3284" t="str">
            <v>D003</v>
          </cell>
          <cell r="H3284" t="str">
            <v>Front Derailleur</v>
          </cell>
          <cell r="I3284" t="str">
            <v>Framväxel</v>
          </cell>
          <cell r="J3284" t="str">
            <v>w/o</v>
          </cell>
          <cell r="K3284" t="str">
            <v>EMPTY</v>
          </cell>
          <cell r="L3284" t="e">
            <v>#N/A</v>
          </cell>
        </row>
        <row r="3285">
          <cell r="B3285" t="str">
            <v>YEC7805134Bakväxel</v>
          </cell>
          <cell r="C3285" t="str">
            <v>YEC7805134</v>
          </cell>
          <cell r="D3285" t="str">
            <v>2019-2020</v>
          </cell>
          <cell r="E3285">
            <v>18</v>
          </cell>
          <cell r="F3285" t="str">
            <v>0180</v>
          </cell>
          <cell r="G3285" t="str">
            <v>D004</v>
          </cell>
          <cell r="H3285" t="str">
            <v>Rear Derailleur</v>
          </cell>
          <cell r="I3285" t="str">
            <v>Bakväxel</v>
          </cell>
          <cell r="J3285" t="str">
            <v xml:space="preserve">KRDM6000SGS DEORE, 10SPEED, SHADOW PLUS </v>
          </cell>
          <cell r="K3285" t="str">
            <v>KRDM6000SGS</v>
          </cell>
          <cell r="L3285" t="str">
            <v>Kontakta SHIMANO</v>
          </cell>
        </row>
        <row r="3286">
          <cell r="B3286" t="str">
            <v>YEC7805134Kedja</v>
          </cell>
          <cell r="C3286" t="str">
            <v>YEC7805134</v>
          </cell>
          <cell r="D3286" t="str">
            <v>2019-2020</v>
          </cell>
          <cell r="E3286">
            <v>19</v>
          </cell>
          <cell r="F3286" t="str">
            <v>0190</v>
          </cell>
          <cell r="G3286" t="str">
            <v>E003</v>
          </cell>
          <cell r="H3286" t="str">
            <v xml:space="preserve">Chain </v>
          </cell>
          <cell r="I3286" t="str">
            <v>Kedja</v>
          </cell>
          <cell r="J3286" t="str">
            <v>KCNE609010116, BICYCLE CHAIN FOR E-BIKE, REAR 10 SPD / FRONT SINGLE,              114 LINKS, W/END PIN</v>
          </cell>
          <cell r="K3286" t="str">
            <v>KCNE609010116</v>
          </cell>
          <cell r="L3286" t="str">
            <v>Kontakta SHIMANO</v>
          </cell>
        </row>
        <row r="3287">
          <cell r="B3287" t="str">
            <v>YEC7805134Kassett</v>
          </cell>
          <cell r="C3287" t="str">
            <v>YEC7805134</v>
          </cell>
          <cell r="D3287" t="str">
            <v>2019-2020</v>
          </cell>
          <cell r="E3287">
            <v>20</v>
          </cell>
          <cell r="F3287" t="str">
            <v>0200</v>
          </cell>
          <cell r="G3287" t="str">
            <v>E004</v>
          </cell>
          <cell r="H3287" t="str">
            <v>Cassette Sprocket</v>
          </cell>
          <cell r="I3287" t="str">
            <v>Kassett</v>
          </cell>
          <cell r="J3287" t="str">
            <v xml:space="preserve">KCSHG5010136 CS-HG50-10S 11-36T </v>
          </cell>
          <cell r="K3287" t="str">
            <v>KCSHG5010136</v>
          </cell>
          <cell r="L3287" t="str">
            <v>Kontakta SHIMANO</v>
          </cell>
        </row>
        <row r="3288">
          <cell r="B3288" t="str">
            <v>YEC7805134Framhjul</v>
          </cell>
          <cell r="C3288" t="str">
            <v>YEC7805134</v>
          </cell>
          <cell r="D3288" t="str">
            <v>2019-2020</v>
          </cell>
          <cell r="E3288">
            <v>21</v>
          </cell>
          <cell r="F3288" t="str">
            <v>0210</v>
          </cell>
          <cell r="G3288" t="str">
            <v>F001</v>
          </cell>
          <cell r="H3288" t="str">
            <v>Front hub</v>
          </cell>
          <cell r="I3288" t="str">
            <v>Framhjul</v>
          </cell>
          <cell r="J3288" t="str">
            <v>C4305191 FRONT HUB, CL-1420  36H OLD:100MM AXEL:108MM  QR:133MM, FOR CENTER LOCK DISC BRAKE,   W/O ROTOR MOUNT COVER, BLACK, BULK</v>
          </cell>
          <cell r="K3288" t="str">
            <v>C4305191</v>
          </cell>
          <cell r="L3288" t="str">
            <v>C4100337</v>
          </cell>
        </row>
        <row r="3289">
          <cell r="B3289" t="str">
            <v>YEC7805134Bakhjul</v>
          </cell>
          <cell r="C3289" t="str">
            <v>YEC7805134</v>
          </cell>
          <cell r="D3289" t="str">
            <v>2019-2020</v>
          </cell>
          <cell r="E3289">
            <v>22</v>
          </cell>
          <cell r="F3289" t="str">
            <v>0220</v>
          </cell>
          <cell r="G3289" t="str">
            <v>F002</v>
          </cell>
          <cell r="H3289" t="str">
            <v>Rear hub</v>
          </cell>
          <cell r="I3289" t="str">
            <v>Bakhjul</v>
          </cell>
          <cell r="J3289" t="str">
            <v>C4405342 FREEHUB, CL-1422 36H 8/9/10-SPEED OLD:135MM AXLE:146MM      QR:170MM, FOR CENTER LOCK DISC BRAKE    W/O ROTOR MOUNT COVER, BLACK, BULK</v>
          </cell>
          <cell r="K3289" t="str">
            <v>C4405342</v>
          </cell>
          <cell r="L3289" t="str">
            <v>C4200298</v>
          </cell>
        </row>
        <row r="3290">
          <cell r="B3290" t="str">
            <v>YEC7805134Däck</v>
          </cell>
          <cell r="C3290" t="str">
            <v>YEC7805134</v>
          </cell>
          <cell r="D3290" t="str">
            <v>2019-2020</v>
          </cell>
          <cell r="E3290">
            <v>23</v>
          </cell>
          <cell r="F3290" t="str">
            <v>0230</v>
          </cell>
          <cell r="G3290" t="str">
            <v>F003</v>
          </cell>
          <cell r="H3290" t="str">
            <v>Tire</v>
          </cell>
          <cell r="I3290" t="str">
            <v>Däck</v>
          </cell>
          <cell r="J3290" t="str">
            <v>C4906454 700X37C Duramax XNR E-bike TYR PERGO E H-480 (AP: 40x40 nylon/canvas)</v>
          </cell>
          <cell r="K3290" t="str">
            <v>C4906454</v>
          </cell>
          <cell r="L3290" t="str">
            <v>C4901462</v>
          </cell>
        </row>
        <row r="3291">
          <cell r="B3291" t="str">
            <v>YEC7805134Skärmar set</v>
          </cell>
          <cell r="C3291" t="str">
            <v>YEC7805134</v>
          </cell>
          <cell r="D3291" t="str">
            <v>2019-2020</v>
          </cell>
          <cell r="E3291">
            <v>24</v>
          </cell>
          <cell r="F3291" t="str">
            <v>0240</v>
          </cell>
          <cell r="G3291" t="str">
            <v>H003</v>
          </cell>
          <cell r="H3291" t="str">
            <v xml:space="preserve">Mudguard front   </v>
          </cell>
          <cell r="I3291" t="str">
            <v>Skärmar set</v>
          </cell>
          <cell r="J3291" t="str">
            <v>C8255845-BK FRONT(6648650030-0999)</v>
          </cell>
          <cell r="K3291" t="str">
            <v>C8255845-BK</v>
          </cell>
          <cell r="L3291" t="str">
            <v>C8256125-BK / C8255845-BK</v>
          </cell>
        </row>
        <row r="3292">
          <cell r="B3292" t="str">
            <v>YEC7805134Pakethållare</v>
          </cell>
          <cell r="C3292" t="str">
            <v>YEC7805134</v>
          </cell>
          <cell r="D3292" t="str">
            <v>2019-2020</v>
          </cell>
          <cell r="E3292">
            <v>25</v>
          </cell>
          <cell r="F3292" t="str">
            <v>0250</v>
          </cell>
          <cell r="G3292" t="str">
            <v>H004</v>
          </cell>
          <cell r="H3292" t="str">
            <v>Carrier</v>
          </cell>
          <cell r="I3292" t="str">
            <v>Pakethållare</v>
          </cell>
          <cell r="J3292" t="str">
            <v xml:space="preserve">C8205747-BK Sport adj black w/bag support AVS </v>
          </cell>
          <cell r="K3292" t="str">
            <v>C8205747-BK</v>
          </cell>
          <cell r="L3292" t="str">
            <v>C8200052</v>
          </cell>
        </row>
        <row r="3293">
          <cell r="B3293" t="str">
            <v>YEC7805134Sadel</v>
          </cell>
          <cell r="C3293" t="str">
            <v>YEC7805134</v>
          </cell>
          <cell r="D3293" t="str">
            <v>2019-2020</v>
          </cell>
          <cell r="E3293">
            <v>26</v>
          </cell>
          <cell r="F3293" t="str">
            <v>0260</v>
          </cell>
          <cell r="G3293" t="str">
            <v>G001</v>
          </cell>
          <cell r="H3293" t="str">
            <v>Saddle</v>
          </cell>
          <cell r="I3293" t="str">
            <v>Sadel</v>
          </cell>
          <cell r="J3293" t="str">
            <v xml:space="preserve">C7106260 Velo VL-6470 D2 BLACK , black steel rail, UNISEX </v>
          </cell>
          <cell r="K3293" t="str">
            <v>C7106260</v>
          </cell>
          <cell r="L3293" t="str">
            <v>C7100524</v>
          </cell>
        </row>
        <row r="3294">
          <cell r="B3294" t="str">
            <v>YEC7805134Sadelstolpe</v>
          </cell>
          <cell r="C3294" t="str">
            <v>YEC7805134</v>
          </cell>
          <cell r="D3294" t="str">
            <v>2019-2020</v>
          </cell>
          <cell r="E3294">
            <v>27</v>
          </cell>
          <cell r="F3294" t="str">
            <v>0270</v>
          </cell>
          <cell r="G3294" t="str">
            <v>G002</v>
          </cell>
          <cell r="H3294" t="str">
            <v>Seatpost</v>
          </cell>
          <cell r="I3294" t="str">
            <v>Sadelstolpe</v>
          </cell>
          <cell r="J3294" t="str">
            <v>C7205559 SP-620 27,2x350MM ALLOY ANODIZED BLACK w OBVIOUS LOGO</v>
          </cell>
          <cell r="K3294" t="str">
            <v>C7205559</v>
          </cell>
          <cell r="L3294" t="str">
            <v>C7200327-272</v>
          </cell>
        </row>
        <row r="3295">
          <cell r="B3295" t="str">
            <v>YEC7805134Sadelrörsklämma</v>
          </cell>
          <cell r="C3295" t="str">
            <v>YEC7805134</v>
          </cell>
          <cell r="D3295" t="str">
            <v>2019-2020</v>
          </cell>
          <cell r="E3295">
            <v>28</v>
          </cell>
          <cell r="F3295" t="str">
            <v>0280</v>
          </cell>
          <cell r="G3295" t="str">
            <v>G003</v>
          </cell>
          <cell r="H3295" t="str">
            <v>Seat Clamp</v>
          </cell>
          <cell r="I3295" t="str">
            <v>Sadelrörsklämma</v>
          </cell>
          <cell r="J3295" t="str">
            <v>C7305002 L/C 31.8 MX27 shiny black</v>
          </cell>
          <cell r="K3295" t="str">
            <v>C7305002</v>
          </cell>
          <cell r="L3295" t="str">
            <v>C7300027-318</v>
          </cell>
        </row>
        <row r="3296">
          <cell r="B3296" t="str">
            <v>YEC7805134Framlampa</v>
          </cell>
          <cell r="C3296" t="str">
            <v>YEC7805134</v>
          </cell>
          <cell r="D3296" t="str">
            <v>2019-2020</v>
          </cell>
          <cell r="E3296">
            <v>29</v>
          </cell>
          <cell r="F3296" t="str">
            <v>0290</v>
          </cell>
          <cell r="G3296" t="str">
            <v>H005</v>
          </cell>
          <cell r="H3296" t="str">
            <v>Front light</v>
          </cell>
          <cell r="I3296" t="str">
            <v>Framlampa</v>
          </cell>
          <cell r="J3296" t="str">
            <v xml:space="preserve">C8015307 FL-14 MR4 LED headlamp 6V, w bracket for susp fork, 650mm cable with conector for Bafang , 3mm cable  </v>
          </cell>
          <cell r="K3296" t="str">
            <v>C8015307</v>
          </cell>
          <cell r="L3296" t="str">
            <v>C8015301</v>
          </cell>
        </row>
        <row r="3297">
          <cell r="B3297" t="str">
            <v>YEC7805134Baklampa</v>
          </cell>
          <cell r="C3297" t="str">
            <v>YEC7805134</v>
          </cell>
          <cell r="D3297" t="str">
            <v>2019-2020</v>
          </cell>
          <cell r="E3297">
            <v>30</v>
          </cell>
          <cell r="F3297" t="str">
            <v>0300</v>
          </cell>
          <cell r="G3297" t="str">
            <v>H006</v>
          </cell>
          <cell r="H3297" t="str">
            <v>Light, Rear</v>
          </cell>
          <cell r="I3297" t="str">
            <v>Baklampa</v>
          </cell>
          <cell r="J3297" t="str">
            <v xml:space="preserve">C8015183 Buchel E-Bike 6V cc50 (EVI approved) </v>
          </cell>
          <cell r="K3297" t="str">
            <v>C8015183</v>
          </cell>
          <cell r="L3297" t="str">
            <v>C8015183</v>
          </cell>
        </row>
        <row r="3298">
          <cell r="B3298" t="str">
            <v>YEC7805134Låssats</v>
          </cell>
          <cell r="C3298" t="str">
            <v>YEC7805134</v>
          </cell>
          <cell r="D3298" t="str">
            <v>2019-2020</v>
          </cell>
          <cell r="E3298">
            <v>31</v>
          </cell>
          <cell r="F3298" t="str">
            <v>0310</v>
          </cell>
          <cell r="G3298" t="str">
            <v>H007</v>
          </cell>
          <cell r="H3298" t="str">
            <v>Lock</v>
          </cell>
          <cell r="I3298" t="str">
            <v>Låssats</v>
          </cell>
          <cell r="J3298" t="str">
            <v>C8405077 AXA SOLID PLUS XL BLACK, compatible with DT12 removable key</v>
          </cell>
          <cell r="K3298" t="str">
            <v>C8405077</v>
          </cell>
          <cell r="L3298" t="str">
            <v>C8405125</v>
          </cell>
        </row>
        <row r="3299">
          <cell r="B3299" t="str">
            <v>YEC7805134Stöd</v>
          </cell>
          <cell r="C3299" t="str">
            <v>YEC7805134</v>
          </cell>
          <cell r="D3299" t="str">
            <v>2019-2020</v>
          </cell>
          <cell r="E3299">
            <v>32</v>
          </cell>
          <cell r="F3299" t="str">
            <v>0320</v>
          </cell>
          <cell r="G3299" t="str">
            <v>H008</v>
          </cell>
          <cell r="H3299" t="str">
            <v>Kick stand</v>
          </cell>
          <cell r="I3299" t="str">
            <v>Stöd</v>
          </cell>
          <cell r="J3299" t="str">
            <v xml:space="preserve">C8105214 Atran Stylo adjustable all black </v>
          </cell>
          <cell r="K3299" t="str">
            <v>C8105214</v>
          </cell>
          <cell r="L3299" t="str">
            <v>C8100036</v>
          </cell>
        </row>
        <row r="3300">
          <cell r="B3300" t="str">
            <v>YEC7805134Korg</v>
          </cell>
          <cell r="C3300" t="str">
            <v>YEC7805134</v>
          </cell>
          <cell r="D3300" t="str">
            <v>2019-2020</v>
          </cell>
          <cell r="E3300">
            <v>33</v>
          </cell>
          <cell r="F3300" t="str">
            <v>0330</v>
          </cell>
          <cell r="G3300" t="str">
            <v>H009</v>
          </cell>
          <cell r="H3300" t="str">
            <v>Basket / Fr carrier</v>
          </cell>
          <cell r="I3300" t="str">
            <v>Korg</v>
          </cell>
          <cell r="K3300" t="str">
            <v>EMPTY</v>
          </cell>
          <cell r="L3300" t="e">
            <v>#N/A</v>
          </cell>
        </row>
        <row r="3301">
          <cell r="B3301" t="str">
            <v>YEC7805134Pedaler</v>
          </cell>
          <cell r="C3301" t="str">
            <v>YEC7805134</v>
          </cell>
          <cell r="D3301" t="str">
            <v>2019-2020</v>
          </cell>
          <cell r="E3301">
            <v>34</v>
          </cell>
          <cell r="F3301" t="str">
            <v>0340</v>
          </cell>
          <cell r="G3301" t="str">
            <v>E005</v>
          </cell>
          <cell r="H3301" t="str">
            <v xml:space="preserve">Pedal </v>
          </cell>
          <cell r="I3301" t="str">
            <v>Pedaler</v>
          </cell>
          <cell r="J3301" t="str">
            <v>C3505222 PDS PLbk SD  916 VP-821</v>
          </cell>
          <cell r="K3301" t="str">
            <v>C3505222</v>
          </cell>
          <cell r="L3301" t="str">
            <v>C3500059</v>
          </cell>
        </row>
        <row r="3302">
          <cell r="B3302" t="str">
            <v>YEC7805134Motor</v>
          </cell>
          <cell r="C3302" t="str">
            <v>YEC7805134</v>
          </cell>
          <cell r="D3302" t="str">
            <v>2019-2020</v>
          </cell>
          <cell r="E3302">
            <v>35</v>
          </cell>
          <cell r="F3302" t="str">
            <v>0350</v>
          </cell>
          <cell r="G3302" t="str">
            <v>J001</v>
          </cell>
          <cell r="H3302" t="str">
            <v>DRIVE UNIT:</v>
          </cell>
          <cell r="I3302" t="str">
            <v>Motor</v>
          </cell>
          <cell r="J3302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302" t="str">
            <v>C8705068-1-01AC</v>
          </cell>
          <cell r="L3302" t="str">
            <v>C8705068-1-01AC</v>
          </cell>
        </row>
        <row r="3303">
          <cell r="B3303" t="str">
            <v>YEC7805134Display</v>
          </cell>
          <cell r="C3303" t="str">
            <v>YEC7805134</v>
          </cell>
          <cell r="D3303" t="str">
            <v>2019-2020</v>
          </cell>
          <cell r="E3303">
            <v>36</v>
          </cell>
          <cell r="F3303" t="str">
            <v>0360</v>
          </cell>
          <cell r="G3303" t="str">
            <v>J004</v>
          </cell>
          <cell r="H3303" t="str">
            <v>DISPLAY:</v>
          </cell>
          <cell r="I3303" t="str">
            <v>Display</v>
          </cell>
          <cell r="J3303" t="str">
            <v>C8705068-1-35C Display TFT for BAFANG CanBus (plugnplay) 200/500mm Trekking for BAFANG</v>
          </cell>
          <cell r="K3303" t="str">
            <v>C8705068-1-35C</v>
          </cell>
          <cell r="L3303" t="str">
            <v>C8705068-1-35C</v>
          </cell>
        </row>
        <row r="3304">
          <cell r="B3304" t="str">
            <v>YEC7805134EB-Bus kabel</v>
          </cell>
          <cell r="C3304" t="str">
            <v>YEC7805134</v>
          </cell>
          <cell r="D3304" t="str">
            <v>2019-2020</v>
          </cell>
          <cell r="E3304">
            <v>37</v>
          </cell>
          <cell r="F3304" t="str">
            <v>0370</v>
          </cell>
          <cell r="G3304" t="str">
            <v>J005</v>
          </cell>
          <cell r="H3304" t="str">
            <v>EB-BUS CABLE:</v>
          </cell>
          <cell r="I3304" t="str">
            <v>EB-Bus kabel</v>
          </cell>
          <cell r="J3304" t="str">
            <v>C8705068-1-4-1C, 5PIN ( 1340mm ) CONNECT TO CONTROLLER, OTHER SIDE TO DISPLAY, LIGHTING SETS Canbus</v>
          </cell>
          <cell r="K3304" t="str">
            <v>C8705068-1-4-1C</v>
          </cell>
          <cell r="L3304" t="e">
            <v>#N/A</v>
          </cell>
        </row>
        <row r="3305">
          <cell r="B3305" t="str">
            <v>YEC7805134Motorkabel</v>
          </cell>
          <cell r="C3305" t="str">
            <v>YEC7805134</v>
          </cell>
          <cell r="D3305" t="str">
            <v>2019-2020</v>
          </cell>
          <cell r="E3305">
            <v>38</v>
          </cell>
          <cell r="F3305" t="str">
            <v>0380</v>
          </cell>
          <cell r="G3305" t="str">
            <v>J006</v>
          </cell>
          <cell r="H3305" t="str">
            <v>POWER CABLE:</v>
          </cell>
          <cell r="I3305" t="str">
            <v>Motorkabel</v>
          </cell>
          <cell r="K3305" t="str">
            <v>Ingår i batterihållaren</v>
          </cell>
          <cell r="L3305" t="str">
            <v>Ingår i batterihållaren</v>
          </cell>
        </row>
        <row r="3306">
          <cell r="B3306" t="str">
            <v>YEC7805134Kabel framlampa</v>
          </cell>
          <cell r="C3306" t="str">
            <v>YEC7805134</v>
          </cell>
          <cell r="D3306" t="str">
            <v>2019-2020</v>
          </cell>
          <cell r="E3306">
            <v>39</v>
          </cell>
          <cell r="F3306" t="str">
            <v>0390</v>
          </cell>
          <cell r="G3306" t="str">
            <v>J007</v>
          </cell>
          <cell r="H3306" t="str">
            <v>F. LIGHT CABLE:</v>
          </cell>
          <cell r="I3306" t="str">
            <v>Kabel framlampa</v>
          </cell>
          <cell r="J3306" t="str">
            <v>C8705068-1-04-6, FOR FRONT LIGHT : 1200mm</v>
          </cell>
          <cell r="K3306" t="str">
            <v>C8705068-1-04-6</v>
          </cell>
          <cell r="L3306" t="str">
            <v>C8705068-1-04-6</v>
          </cell>
        </row>
        <row r="3307">
          <cell r="B3307" t="str">
            <v>YEC7805134Kabel baklampa</v>
          </cell>
          <cell r="C3307" t="str">
            <v>YEC7805134</v>
          </cell>
          <cell r="D3307" t="str">
            <v>2019-2020</v>
          </cell>
          <cell r="E3307">
            <v>40</v>
          </cell>
          <cell r="F3307" t="str">
            <v>0400</v>
          </cell>
          <cell r="G3307" t="str">
            <v>J008</v>
          </cell>
          <cell r="H3307" t="str">
            <v>R. LIGHT CABLE:</v>
          </cell>
          <cell r="I3307" t="str">
            <v>Kabel baklampa</v>
          </cell>
          <cell r="J3307" t="str">
            <v xml:space="preserve">C8705068-1-04-8  -&gt; C8705068-1-0415 </v>
          </cell>
          <cell r="K3307" t="str">
            <v>C8705068-1-04-8</v>
          </cell>
          <cell r="L3307" t="str">
            <v>C8705068-1-04-8</v>
          </cell>
        </row>
        <row r="3308">
          <cell r="B3308" t="str">
            <v>YEC7805134Hastighetssensor</v>
          </cell>
          <cell r="C3308" t="str">
            <v>YEC7805134</v>
          </cell>
          <cell r="D3308" t="str">
            <v>2019-2020</v>
          </cell>
          <cell r="E3308">
            <v>41</v>
          </cell>
          <cell r="F3308" t="str">
            <v>0410</v>
          </cell>
          <cell r="G3308" t="str">
            <v>J009</v>
          </cell>
          <cell r="H3308" t="str">
            <v>SPEED SENSOR:</v>
          </cell>
          <cell r="I3308" t="str">
            <v>Hastighetssensor</v>
          </cell>
          <cell r="J3308" t="str">
            <v>C8705068-1-411C, DETECTING WHEEL RPM, CABLE LENGTH:70mm</v>
          </cell>
          <cell r="K3308" t="str">
            <v>C8705068-1-411C</v>
          </cell>
          <cell r="L3308" t="str">
            <v>C8705068-1-411C</v>
          </cell>
        </row>
        <row r="3309">
          <cell r="B3309" t="str">
            <v>YEC7805134Batteri</v>
          </cell>
          <cell r="C3309" t="str">
            <v>YEC7805134</v>
          </cell>
          <cell r="D3309" t="str">
            <v>2019-2020</v>
          </cell>
          <cell r="E3309">
            <v>42</v>
          </cell>
          <cell r="F3309" t="str">
            <v>0420</v>
          </cell>
          <cell r="G3309" t="str">
            <v>J002</v>
          </cell>
          <cell r="H3309" t="str">
            <v>BATTERY:</v>
          </cell>
          <cell r="I3309" t="str">
            <v>Batteri</v>
          </cell>
          <cell r="J3309" t="str">
            <v>C8705102-1-11C DT12 11,6Ah (CANBUS)</v>
          </cell>
          <cell r="K3309" t="str">
            <v>C8705102-1-11C</v>
          </cell>
          <cell r="L3309" t="str">
            <v>C8705102-1-11C</v>
          </cell>
        </row>
        <row r="3310">
          <cell r="B3310" t="str">
            <v>YEC7805134Batterihållare</v>
          </cell>
          <cell r="C3310" t="str">
            <v>YEC7805134</v>
          </cell>
          <cell r="D3310" t="str">
            <v>2019-2020</v>
          </cell>
          <cell r="E3310">
            <v>43</v>
          </cell>
          <cell r="F3310" t="str">
            <v>0430</v>
          </cell>
          <cell r="G3310" t="str">
            <v>J003</v>
          </cell>
          <cell r="H3310" t="str">
            <v>BATTERY HOLDER/Slider</v>
          </cell>
          <cell r="I3310" t="str">
            <v>Batterihållare</v>
          </cell>
          <cell r="J3310" t="str">
            <v>C8705129-2C NEW DT12 400mm motorcable for MAX, new connector</v>
          </cell>
          <cell r="K3310" t="str">
            <v>C8705129-2C</v>
          </cell>
          <cell r="L3310" t="str">
            <v>C8705129-2C</v>
          </cell>
        </row>
        <row r="3311">
          <cell r="B3311" t="str">
            <v>YEC7805134Batteriladdare</v>
          </cell>
          <cell r="C3311" t="str">
            <v>YEC7805134</v>
          </cell>
          <cell r="D3311" t="str">
            <v>2019-2020</v>
          </cell>
          <cell r="E3311">
            <v>44</v>
          </cell>
          <cell r="F3311" t="str">
            <v>0440</v>
          </cell>
          <cell r="G3311" t="str">
            <v>J010</v>
          </cell>
          <cell r="H3311" t="str">
            <v>CHARGER:</v>
          </cell>
          <cell r="I3311" t="str">
            <v>Batteriladdare</v>
          </cell>
          <cell r="J3311" t="str">
            <v xml:space="preserve">C8705086-02C T-Shape CanBus charger for DT12/Shimano </v>
          </cell>
          <cell r="K3311" t="str">
            <v>C8705086-02C</v>
          </cell>
          <cell r="L3311" t="str">
            <v>C8705086-02C</v>
          </cell>
        </row>
        <row r="3312">
          <cell r="B3312" t="str">
            <v>YEC7805134Kontrollbox</v>
          </cell>
          <cell r="C3312" t="str">
            <v>YEC7805134</v>
          </cell>
          <cell r="D3312" t="str">
            <v>2019-2020</v>
          </cell>
          <cell r="E3312">
            <v>45</v>
          </cell>
          <cell r="F3312" t="str">
            <v>0450</v>
          </cell>
          <cell r="G3312" t="str">
            <v>J011</v>
          </cell>
          <cell r="H3312" t="str">
            <v>Controller</v>
          </cell>
          <cell r="I3312" t="str">
            <v>Kontrollbox</v>
          </cell>
          <cell r="J3312" t="str">
            <v>included into the motor</v>
          </cell>
          <cell r="K3312" t="str">
            <v>C8705068-2-19</v>
          </cell>
          <cell r="L3312" t="str">
            <v>C8705068-2-19</v>
          </cell>
        </row>
        <row r="3313">
          <cell r="B3313" t="str">
            <v>YEC7805134Växelöra</v>
          </cell>
          <cell r="C3313" t="str">
            <v>YEC7805134</v>
          </cell>
          <cell r="D3313" t="str">
            <v>2019-2020</v>
          </cell>
          <cell r="E3313">
            <v>46</v>
          </cell>
          <cell r="F3313" t="str">
            <v>0460</v>
          </cell>
          <cell r="G3313" t="str">
            <v>D005</v>
          </cell>
          <cell r="H3313" t="str">
            <v>Gear hanger</v>
          </cell>
          <cell r="I3313" t="str">
            <v>Växelöra</v>
          </cell>
          <cell r="K3313" t="str">
            <v>C1350087</v>
          </cell>
          <cell r="L3313" t="str">
            <v>C1350087</v>
          </cell>
        </row>
        <row r="3314">
          <cell r="B3314" t="str">
            <v>YEC7805334RAM</v>
          </cell>
          <cell r="C3314" t="str">
            <v>YEC7805334</v>
          </cell>
          <cell r="D3314">
            <v>2022</v>
          </cell>
          <cell r="E3314">
            <v>1</v>
          </cell>
          <cell r="F3314" t="str">
            <v>0010</v>
          </cell>
          <cell r="G3314" t="str">
            <v>A001</v>
          </cell>
          <cell r="H3314" t="str">
            <v>PAINTED FRAME</v>
          </cell>
          <cell r="I3314" t="str">
            <v>RAM</v>
          </cell>
          <cell r="K3314" t="str">
            <v>C1307696-530</v>
          </cell>
          <cell r="L3314" t="e">
            <v>#N/A</v>
          </cell>
        </row>
        <row r="3315">
          <cell r="B3315" t="str">
            <v>YEC7805334Framgaffel</v>
          </cell>
          <cell r="C3315" t="str">
            <v>YEC7805334</v>
          </cell>
          <cell r="D3315">
            <v>2022</v>
          </cell>
          <cell r="E3315">
            <v>2</v>
          </cell>
          <cell r="F3315" t="str">
            <v>0020</v>
          </cell>
          <cell r="G3315" t="str">
            <v>A002</v>
          </cell>
          <cell r="H3315" t="str">
            <v>PAINTED FORK</v>
          </cell>
          <cell r="I3315" t="str">
            <v>Framgaffel</v>
          </cell>
          <cell r="K3315" t="str">
            <v>C1625288-230-BK</v>
          </cell>
          <cell r="L3315" t="e">
            <v>#N/A</v>
          </cell>
        </row>
        <row r="3316">
          <cell r="B3316" t="str">
            <v>YEC7805334Styrlager</v>
          </cell>
          <cell r="C3316" t="str">
            <v>YEC7805334</v>
          </cell>
          <cell r="D3316">
            <v>2022</v>
          </cell>
          <cell r="E3316">
            <v>3</v>
          </cell>
          <cell r="F3316" t="str">
            <v>0030</v>
          </cell>
          <cell r="G3316" t="str">
            <v>B001</v>
          </cell>
          <cell r="H3316" t="str">
            <v>Head Set</v>
          </cell>
          <cell r="I3316" t="str">
            <v>Styrlager</v>
          </cell>
          <cell r="K3316" t="str">
            <v>C2105069</v>
          </cell>
          <cell r="L3316" t="str">
            <v>C2100160</v>
          </cell>
        </row>
        <row r="3317">
          <cell r="B3317" t="str">
            <v xml:space="preserve">YEC7805334Styrstam </v>
          </cell>
          <cell r="C3317" t="str">
            <v>YEC7805334</v>
          </cell>
          <cell r="D3317">
            <v>2022</v>
          </cell>
          <cell r="E3317">
            <v>4</v>
          </cell>
          <cell r="F3317" t="str">
            <v>0040</v>
          </cell>
          <cell r="G3317" t="str">
            <v>B002</v>
          </cell>
          <cell r="H3317" t="str">
            <v>Handlebar Stem</v>
          </cell>
          <cell r="I3317" t="str">
            <v xml:space="preserve">Styrstam </v>
          </cell>
          <cell r="K3317" t="str">
            <v>C2205475-105</v>
          </cell>
          <cell r="L3317" t="str">
            <v>C2200261-105</v>
          </cell>
        </row>
        <row r="3318">
          <cell r="B3318" t="str">
            <v>YEC7805334Styre</v>
          </cell>
          <cell r="C3318" t="str">
            <v>YEC7805334</v>
          </cell>
          <cell r="D3318">
            <v>2022</v>
          </cell>
          <cell r="E3318">
            <v>5</v>
          </cell>
          <cell r="F3318" t="str">
            <v>0050</v>
          </cell>
          <cell r="G3318" t="str">
            <v>B003</v>
          </cell>
          <cell r="H3318" t="str">
            <v>Handelbar</v>
          </cell>
          <cell r="I3318" t="str">
            <v>Styre</v>
          </cell>
          <cell r="K3318" t="str">
            <v>C2305990</v>
          </cell>
          <cell r="L3318" t="str">
            <v>C2300249</v>
          </cell>
        </row>
        <row r="3319">
          <cell r="B3319" t="str">
            <v>YEC7805334Bromsgrepp H</v>
          </cell>
          <cell r="C3319" t="str">
            <v>YEC7805334</v>
          </cell>
          <cell r="D3319">
            <v>2022</v>
          </cell>
          <cell r="E3319">
            <v>6</v>
          </cell>
          <cell r="F3319" t="str">
            <v>0060</v>
          </cell>
          <cell r="G3319" t="str">
            <v>C002</v>
          </cell>
          <cell r="H3319" t="str">
            <v>Brake Lever R</v>
          </cell>
          <cell r="I3319" t="str">
            <v>Bromsgrepp H</v>
          </cell>
          <cell r="K3319" t="str">
            <v>Shimano</v>
          </cell>
          <cell r="L3319" t="str">
            <v>Kontakta SHIMANO</v>
          </cell>
        </row>
        <row r="3320">
          <cell r="B3320" t="str">
            <v>YEC7805334Bromsgrepp V</v>
          </cell>
          <cell r="C3320" t="str">
            <v>YEC7805334</v>
          </cell>
          <cell r="D3320">
            <v>2022</v>
          </cell>
          <cell r="E3320">
            <v>7</v>
          </cell>
          <cell r="F3320" t="str">
            <v>0070</v>
          </cell>
          <cell r="G3320" t="str">
            <v>C001</v>
          </cell>
          <cell r="H3320" t="str">
            <v>Brake Lever L</v>
          </cell>
          <cell r="I3320" t="str">
            <v>Bromsgrepp V</v>
          </cell>
          <cell r="K3320" t="str">
            <v>Shimano</v>
          </cell>
          <cell r="L3320" t="str">
            <v>Kontakta SHIMANO</v>
          </cell>
        </row>
        <row r="3321">
          <cell r="B3321" t="str">
            <v>YEC7805334Växelreglage H</v>
          </cell>
          <cell r="C3321" t="str">
            <v>YEC7805334</v>
          </cell>
          <cell r="D3321">
            <v>2022</v>
          </cell>
          <cell r="E3321">
            <v>8</v>
          </cell>
          <cell r="F3321" t="str">
            <v>0080</v>
          </cell>
          <cell r="G3321" t="str">
            <v>D002</v>
          </cell>
          <cell r="H3321" t="str">
            <v>Shift Lever R</v>
          </cell>
          <cell r="I3321" t="str">
            <v>Växelreglage H</v>
          </cell>
          <cell r="K3321" t="str">
            <v>KSLM6000RA</v>
          </cell>
          <cell r="L3321" t="str">
            <v>Kontakta SHIMANO</v>
          </cell>
        </row>
        <row r="3322">
          <cell r="B3322" t="str">
            <v>YEC7805334Växelreglage V</v>
          </cell>
          <cell r="C3322" t="str">
            <v>YEC7805334</v>
          </cell>
          <cell r="D3322">
            <v>2022</v>
          </cell>
          <cell r="E3322">
            <v>9</v>
          </cell>
          <cell r="F3322" t="str">
            <v>0090</v>
          </cell>
          <cell r="G3322" t="str">
            <v>D001</v>
          </cell>
          <cell r="H3322" t="str">
            <v>Shift Lever L</v>
          </cell>
          <cell r="I3322" t="str">
            <v>Växelreglage V</v>
          </cell>
          <cell r="L3322" t="e">
            <v>#N/A</v>
          </cell>
        </row>
        <row r="3323">
          <cell r="B3323" t="str">
            <v>YEC7805334Handtag par</v>
          </cell>
          <cell r="C3323" t="str">
            <v>YEC7805334</v>
          </cell>
          <cell r="D3323">
            <v>2022</v>
          </cell>
          <cell r="E3323">
            <v>10</v>
          </cell>
          <cell r="F3323" t="str">
            <v>0100</v>
          </cell>
          <cell r="G3323" t="str">
            <v>B004</v>
          </cell>
          <cell r="H3323" t="str">
            <v>Grip R</v>
          </cell>
          <cell r="I3323" t="str">
            <v>Handtag par</v>
          </cell>
          <cell r="K3323" t="str">
            <v>C2505683</v>
          </cell>
          <cell r="L3323" t="str">
            <v>BSP?</v>
          </cell>
        </row>
        <row r="3324">
          <cell r="B3324" t="str">
            <v>YEC7805334Frambroms</v>
          </cell>
          <cell r="C3324" t="str">
            <v>YEC7805334</v>
          </cell>
          <cell r="D3324">
            <v>2022</v>
          </cell>
          <cell r="E3324">
            <v>11</v>
          </cell>
          <cell r="F3324" t="str">
            <v>0110</v>
          </cell>
          <cell r="G3324" t="str">
            <v>C003</v>
          </cell>
          <cell r="H3324" t="str">
            <v xml:space="preserve">Brake front </v>
          </cell>
          <cell r="I3324" t="str">
            <v>Frambroms</v>
          </cell>
          <cell r="K3324" t="str">
            <v>AMT201KLFPRX080</v>
          </cell>
          <cell r="L3324" t="str">
            <v>Kontakta SHIMANO</v>
          </cell>
        </row>
        <row r="3325">
          <cell r="B3325" t="str">
            <v>YEC7805334Bakbroms</v>
          </cell>
          <cell r="C3325" t="str">
            <v>YEC7805334</v>
          </cell>
          <cell r="D3325">
            <v>2022</v>
          </cell>
          <cell r="E3325">
            <v>12</v>
          </cell>
          <cell r="F3325" t="str">
            <v>0120</v>
          </cell>
          <cell r="G3325" t="str">
            <v>C004</v>
          </cell>
          <cell r="H3325" t="str">
            <v>Brake rear</v>
          </cell>
          <cell r="I3325" t="str">
            <v>Bakbroms</v>
          </cell>
          <cell r="K3325" t="str">
            <v>AMT201JRRXRX145</v>
          </cell>
          <cell r="L3325" t="str">
            <v>Kontakta SHIMANO</v>
          </cell>
        </row>
        <row r="3326">
          <cell r="B3326" t="str">
            <v>YEC7805334Vevlager</v>
          </cell>
          <cell r="C3326" t="str">
            <v>YEC7805334</v>
          </cell>
          <cell r="D3326">
            <v>2022</v>
          </cell>
          <cell r="E3326">
            <v>13</v>
          </cell>
          <cell r="F3326" t="str">
            <v>0130</v>
          </cell>
          <cell r="G3326" t="str">
            <v>E001</v>
          </cell>
          <cell r="H3326" t="str">
            <v xml:space="preserve">BB-set </v>
          </cell>
          <cell r="I3326" t="str">
            <v>Vevlager</v>
          </cell>
          <cell r="K3326" t="str">
            <v>INGÅR I MOTORN</v>
          </cell>
          <cell r="L3326" t="str">
            <v>Ingår i motorn</v>
          </cell>
        </row>
        <row r="3327">
          <cell r="B3327" t="str">
            <v>YEC7805334Vevparti</v>
          </cell>
          <cell r="C3327" t="str">
            <v>YEC7805334</v>
          </cell>
          <cell r="D3327">
            <v>2022</v>
          </cell>
          <cell r="E3327">
            <v>14</v>
          </cell>
          <cell r="F3327" t="str">
            <v>0140</v>
          </cell>
          <cell r="G3327" t="str">
            <v>E002</v>
          </cell>
          <cell r="H3327" t="str">
            <v>Front Chainwheel</v>
          </cell>
          <cell r="I3327" t="str">
            <v>Vevparti</v>
          </cell>
          <cell r="K3327" t="str">
            <v>C3305776-EG</v>
          </cell>
          <cell r="L3327" t="str">
            <v>C3305776-EG</v>
          </cell>
        </row>
        <row r="3328">
          <cell r="B3328" t="str">
            <v>YEC7805334Kedjeskydd</v>
          </cell>
          <cell r="C3328" t="str">
            <v>YEC7805334</v>
          </cell>
          <cell r="D3328">
            <v>2022</v>
          </cell>
          <cell r="E3328">
            <v>15</v>
          </cell>
          <cell r="F3328" t="str">
            <v>0150</v>
          </cell>
          <cell r="G3328" t="str">
            <v>H001</v>
          </cell>
          <cell r="H3328" t="str">
            <v>Chain guard</v>
          </cell>
          <cell r="I3328" t="str">
            <v>Kedjeskydd</v>
          </cell>
          <cell r="K3328" t="str">
            <v>C8305639</v>
          </cell>
          <cell r="L3328" t="str">
            <v>C8305639</v>
          </cell>
        </row>
        <row r="3329">
          <cell r="B3329" t="str">
            <v>YEC7805334Kedjeskyddsfäste</v>
          </cell>
          <cell r="C3329" t="str">
            <v>YEC7805334</v>
          </cell>
          <cell r="D3329">
            <v>2022</v>
          </cell>
          <cell r="E3329">
            <v>16</v>
          </cell>
          <cell r="F3329" t="str">
            <v>0160</v>
          </cell>
          <cell r="G3329" t="str">
            <v>H002</v>
          </cell>
          <cell r="H3329" t="str">
            <v>Chain guard bracket</v>
          </cell>
          <cell r="I3329" t="str">
            <v>Kedjeskyddsfäste</v>
          </cell>
          <cell r="K3329" t="str">
            <v>Ingår i kedjeskyddet</v>
          </cell>
          <cell r="L3329" t="str">
            <v>Ingår i kedjeskyddet</v>
          </cell>
        </row>
        <row r="3330">
          <cell r="B3330" t="str">
            <v>YEC7805334Framväxel</v>
          </cell>
          <cell r="C3330" t="str">
            <v>YEC7805334</v>
          </cell>
          <cell r="D3330">
            <v>2022</v>
          </cell>
          <cell r="E3330">
            <v>17</v>
          </cell>
          <cell r="F3330" t="str">
            <v>0170</v>
          </cell>
          <cell r="G3330" t="str">
            <v>D003</v>
          </cell>
          <cell r="H3330" t="str">
            <v>Front Derailleur</v>
          </cell>
          <cell r="I3330" t="str">
            <v>Framväxel</v>
          </cell>
          <cell r="K3330">
            <v>0</v>
          </cell>
          <cell r="L3330" t="e">
            <v>#N/A</v>
          </cell>
        </row>
        <row r="3331">
          <cell r="B3331" t="str">
            <v>YEC7805334Bakväxel</v>
          </cell>
          <cell r="C3331" t="str">
            <v>YEC7805334</v>
          </cell>
          <cell r="D3331">
            <v>2022</v>
          </cell>
          <cell r="E3331">
            <v>18</v>
          </cell>
          <cell r="F3331" t="str">
            <v>0180</v>
          </cell>
          <cell r="G3331" t="str">
            <v>D004</v>
          </cell>
          <cell r="H3331" t="str">
            <v>Rear Derailleur</v>
          </cell>
          <cell r="I3331" t="str">
            <v>Bakväxel</v>
          </cell>
          <cell r="K3331" t="str">
            <v>KRDM6000SGS</v>
          </cell>
          <cell r="L3331" t="str">
            <v>Kontakta SHIMANO</v>
          </cell>
        </row>
        <row r="3332">
          <cell r="B3332" t="str">
            <v>YEC7805334Kedja</v>
          </cell>
          <cell r="C3332" t="str">
            <v>YEC7805334</v>
          </cell>
          <cell r="D3332">
            <v>2022</v>
          </cell>
          <cell r="E3332">
            <v>19</v>
          </cell>
          <cell r="F3332" t="str">
            <v>0190</v>
          </cell>
          <cell r="G3332" t="str">
            <v>E003</v>
          </cell>
          <cell r="H3332" t="str">
            <v xml:space="preserve">Chain </v>
          </cell>
          <cell r="I3332" t="str">
            <v>Kedja</v>
          </cell>
          <cell r="K3332" t="str">
            <v>KCNE609010116</v>
          </cell>
          <cell r="L3332" t="str">
            <v>Kontakta SHIMANO</v>
          </cell>
        </row>
        <row r="3333">
          <cell r="B3333" t="str">
            <v>YEC7805334Kassett</v>
          </cell>
          <cell r="C3333" t="str">
            <v>YEC7805334</v>
          </cell>
          <cell r="D3333">
            <v>2022</v>
          </cell>
          <cell r="E3333">
            <v>20</v>
          </cell>
          <cell r="F3333" t="str">
            <v>0200</v>
          </cell>
          <cell r="G3333" t="str">
            <v>E004</v>
          </cell>
          <cell r="H3333" t="str">
            <v>Cassette Sprocket</v>
          </cell>
          <cell r="I3333" t="str">
            <v>Kassett</v>
          </cell>
          <cell r="K3333" t="str">
            <v>KCSHG5010136</v>
          </cell>
          <cell r="L3333" t="str">
            <v>Kontakta SHIMANO</v>
          </cell>
        </row>
        <row r="3334">
          <cell r="B3334" t="str">
            <v>YEC7805334Framhjul</v>
          </cell>
          <cell r="C3334" t="str">
            <v>YEC7805334</v>
          </cell>
          <cell r="D3334">
            <v>2022</v>
          </cell>
          <cell r="E3334">
            <v>21</v>
          </cell>
          <cell r="F3334" t="str">
            <v>0210</v>
          </cell>
          <cell r="G3334" t="str">
            <v>F001</v>
          </cell>
          <cell r="H3334" t="str">
            <v>Front hub</v>
          </cell>
          <cell r="I3334" t="str">
            <v>Framhjul</v>
          </cell>
          <cell r="K3334" t="str">
            <v>C4108079</v>
          </cell>
          <cell r="L3334" t="str">
            <v>C4100337</v>
          </cell>
        </row>
        <row r="3335">
          <cell r="B3335" t="str">
            <v>YEC7805334Bakhjul</v>
          </cell>
          <cell r="C3335" t="str">
            <v>YEC7805334</v>
          </cell>
          <cell r="D3335">
            <v>2022</v>
          </cell>
          <cell r="E3335">
            <v>22</v>
          </cell>
          <cell r="F3335" t="str">
            <v>0220</v>
          </cell>
          <cell r="G3335" t="str">
            <v>F002</v>
          </cell>
          <cell r="H3335" t="str">
            <v>Rear hub</v>
          </cell>
          <cell r="I3335" t="str">
            <v>Bakhjul</v>
          </cell>
          <cell r="K3335" t="str">
            <v>C4208182</v>
          </cell>
          <cell r="L3335" t="str">
            <v>C4200298</v>
          </cell>
        </row>
        <row r="3336">
          <cell r="B3336" t="str">
            <v>YEC7805334Däck</v>
          </cell>
          <cell r="C3336" t="str">
            <v>YEC7805334</v>
          </cell>
          <cell r="D3336">
            <v>2022</v>
          </cell>
          <cell r="E3336">
            <v>23</v>
          </cell>
          <cell r="F3336" t="str">
            <v>0230</v>
          </cell>
          <cell r="G3336" t="str">
            <v>F003</v>
          </cell>
          <cell r="H3336" t="str">
            <v>Tire</v>
          </cell>
          <cell r="I3336" t="str">
            <v>Däck</v>
          </cell>
          <cell r="K3336" t="str">
            <v>C4906456</v>
          </cell>
          <cell r="L3336" t="str">
            <v>BSP?</v>
          </cell>
        </row>
        <row r="3337">
          <cell r="B3337" t="str">
            <v>YEC7805334Skärmar set</v>
          </cell>
          <cell r="C3337" t="str">
            <v>YEC7805334</v>
          </cell>
          <cell r="D3337">
            <v>2022</v>
          </cell>
          <cell r="E3337">
            <v>24</v>
          </cell>
          <cell r="F3337" t="str">
            <v>0240</v>
          </cell>
          <cell r="G3337" t="str">
            <v>H003</v>
          </cell>
          <cell r="H3337" t="str">
            <v xml:space="preserve">Mudguard front   </v>
          </cell>
          <cell r="I3337" t="str">
            <v>Skärmar set</v>
          </cell>
          <cell r="K3337" t="str">
            <v>C8255845-BN</v>
          </cell>
          <cell r="L3337" t="str">
            <v>Kontakta Service</v>
          </cell>
        </row>
        <row r="3338">
          <cell r="B3338" t="str">
            <v>YEC7805334Pakethållare</v>
          </cell>
          <cell r="C3338" t="str">
            <v>YEC7805334</v>
          </cell>
          <cell r="D3338">
            <v>2022</v>
          </cell>
          <cell r="E3338">
            <v>25</v>
          </cell>
          <cell r="F3338" t="str">
            <v>0250</v>
          </cell>
          <cell r="G3338" t="str">
            <v>H004</v>
          </cell>
          <cell r="H3338" t="str">
            <v>Carrier</v>
          </cell>
          <cell r="I3338" t="str">
            <v>Pakethållare</v>
          </cell>
          <cell r="K3338" t="str">
            <v>C8205747-BK</v>
          </cell>
          <cell r="L3338" t="str">
            <v>C8200052</v>
          </cell>
        </row>
        <row r="3339">
          <cell r="B3339" t="str">
            <v>YEC7805334Sadel</v>
          </cell>
          <cell r="C3339" t="str">
            <v>YEC7805334</v>
          </cell>
          <cell r="D3339">
            <v>2022</v>
          </cell>
          <cell r="E3339">
            <v>26</v>
          </cell>
          <cell r="F3339" t="str">
            <v>0260</v>
          </cell>
          <cell r="G3339" t="str">
            <v>G001</v>
          </cell>
          <cell r="H3339" t="str">
            <v>Saddle</v>
          </cell>
          <cell r="I3339" t="str">
            <v>Sadel</v>
          </cell>
          <cell r="K3339" t="str">
            <v>C7106261</v>
          </cell>
          <cell r="L3339" t="str">
            <v>C7106261</v>
          </cell>
        </row>
        <row r="3340">
          <cell r="B3340" t="str">
            <v>YEC7805334Sadelstolpe</v>
          </cell>
          <cell r="C3340" t="str">
            <v>YEC7805334</v>
          </cell>
          <cell r="D3340">
            <v>2022</v>
          </cell>
          <cell r="E3340">
            <v>27</v>
          </cell>
          <cell r="F3340" t="str">
            <v>0270</v>
          </cell>
          <cell r="G3340" t="str">
            <v>G002</v>
          </cell>
          <cell r="H3340" t="str">
            <v>Seatpost</v>
          </cell>
          <cell r="I3340" t="str">
            <v>Sadelstolpe</v>
          </cell>
          <cell r="K3340" t="str">
            <v>C7205567</v>
          </cell>
          <cell r="L3340" t="str">
            <v>C7200327-272</v>
          </cell>
        </row>
        <row r="3341">
          <cell r="B3341" t="str">
            <v>YEC7805334Sadelrörsklämma</v>
          </cell>
          <cell r="C3341" t="str">
            <v>YEC7805334</v>
          </cell>
          <cell r="D3341">
            <v>2022</v>
          </cell>
          <cell r="E3341">
            <v>28</v>
          </cell>
          <cell r="F3341" t="str">
            <v>0280</v>
          </cell>
          <cell r="G3341" t="str">
            <v>G003</v>
          </cell>
          <cell r="H3341" t="str">
            <v>Seat Clamp</v>
          </cell>
          <cell r="I3341" t="str">
            <v>Sadelrörsklämma</v>
          </cell>
          <cell r="K3341" t="str">
            <v>C7305002</v>
          </cell>
          <cell r="L3341" t="str">
            <v>C7300027-318</v>
          </cell>
        </row>
        <row r="3342">
          <cell r="B3342" t="str">
            <v>YEC7805334Framlampa</v>
          </cell>
          <cell r="C3342" t="str">
            <v>YEC7805334</v>
          </cell>
          <cell r="D3342">
            <v>2022</v>
          </cell>
          <cell r="E3342">
            <v>29</v>
          </cell>
          <cell r="F3342" t="str">
            <v>0290</v>
          </cell>
          <cell r="G3342" t="str">
            <v>H005</v>
          </cell>
          <cell r="H3342" t="str">
            <v>Front light</v>
          </cell>
          <cell r="I3342" t="str">
            <v>Framlampa</v>
          </cell>
          <cell r="K3342" t="str">
            <v>C8015307</v>
          </cell>
          <cell r="L3342" t="str">
            <v>C8015301</v>
          </cell>
        </row>
        <row r="3343">
          <cell r="B3343" t="str">
            <v>YEC7805334Baklampa</v>
          </cell>
          <cell r="C3343" t="str">
            <v>YEC7805334</v>
          </cell>
          <cell r="D3343">
            <v>2022</v>
          </cell>
          <cell r="E3343">
            <v>30</v>
          </cell>
          <cell r="F3343" t="str">
            <v>0300</v>
          </cell>
          <cell r="G3343" t="str">
            <v>H006</v>
          </cell>
          <cell r="H3343" t="str">
            <v>Light, Rear</v>
          </cell>
          <cell r="I3343" t="str">
            <v>Baklampa</v>
          </cell>
          <cell r="K3343" t="str">
            <v>C8015216</v>
          </cell>
          <cell r="L3343" t="str">
            <v>BSP?</v>
          </cell>
        </row>
        <row r="3344">
          <cell r="B3344" t="str">
            <v>YEC7805334Låssats</v>
          </cell>
          <cell r="C3344" t="str">
            <v>YEC7805334</v>
          </cell>
          <cell r="D3344">
            <v>2022</v>
          </cell>
          <cell r="E3344">
            <v>31</v>
          </cell>
          <cell r="F3344" t="str">
            <v>0310</v>
          </cell>
          <cell r="G3344" t="str">
            <v>H007</v>
          </cell>
          <cell r="H3344" t="str">
            <v>Lock</v>
          </cell>
          <cell r="I3344" t="str">
            <v>Låssats</v>
          </cell>
          <cell r="K3344" t="str">
            <v>C8405077</v>
          </cell>
          <cell r="L3344" t="str">
            <v>C8405125</v>
          </cell>
        </row>
        <row r="3345">
          <cell r="B3345" t="str">
            <v>YEC7805334Stöd</v>
          </cell>
          <cell r="C3345" t="str">
            <v>YEC7805334</v>
          </cell>
          <cell r="D3345">
            <v>2022</v>
          </cell>
          <cell r="E3345">
            <v>32</v>
          </cell>
          <cell r="F3345" t="str">
            <v>0320</v>
          </cell>
          <cell r="G3345" t="str">
            <v>H008</v>
          </cell>
          <cell r="H3345" t="str">
            <v>Kick stand</v>
          </cell>
          <cell r="I3345" t="str">
            <v>Stöd</v>
          </cell>
          <cell r="K3345" t="str">
            <v>C8105214</v>
          </cell>
          <cell r="L3345" t="str">
            <v>C8100036</v>
          </cell>
        </row>
        <row r="3346">
          <cell r="B3346" t="str">
            <v>YEC7805334Korg</v>
          </cell>
          <cell r="C3346" t="str">
            <v>YEC7805334</v>
          </cell>
          <cell r="D3346">
            <v>2022</v>
          </cell>
          <cell r="E3346">
            <v>33</v>
          </cell>
          <cell r="F3346" t="str">
            <v>0330</v>
          </cell>
          <cell r="G3346" t="str">
            <v>H009</v>
          </cell>
          <cell r="H3346" t="str">
            <v>Basket / Fr carrier</v>
          </cell>
          <cell r="I3346" t="str">
            <v>Korg</v>
          </cell>
          <cell r="K3346" t="str">
            <v>EMPTY</v>
          </cell>
          <cell r="L3346" t="e">
            <v>#N/A</v>
          </cell>
        </row>
        <row r="3347">
          <cell r="B3347" t="str">
            <v>YEC7805334Pedaler</v>
          </cell>
          <cell r="C3347" t="str">
            <v>YEC7805334</v>
          </cell>
          <cell r="D3347">
            <v>2022</v>
          </cell>
          <cell r="E3347">
            <v>34</v>
          </cell>
          <cell r="F3347" t="str">
            <v>0340</v>
          </cell>
          <cell r="G3347" t="str">
            <v>E005</v>
          </cell>
          <cell r="H3347" t="str">
            <v xml:space="preserve">Pedal </v>
          </cell>
          <cell r="I3347" t="str">
            <v>Pedaler</v>
          </cell>
          <cell r="K3347" t="str">
            <v>C3505233</v>
          </cell>
          <cell r="L3347" t="str">
            <v>C3500033</v>
          </cell>
        </row>
        <row r="3348">
          <cell r="B3348" t="str">
            <v>YEC7805334Motor</v>
          </cell>
          <cell r="C3348" t="str">
            <v>YEC7805334</v>
          </cell>
          <cell r="D3348">
            <v>2022</v>
          </cell>
          <cell r="E3348">
            <v>35</v>
          </cell>
          <cell r="F3348" t="str">
            <v>0350</v>
          </cell>
          <cell r="G3348" t="str">
            <v>J001</v>
          </cell>
          <cell r="H3348" t="str">
            <v>DRIVE UNIT:</v>
          </cell>
          <cell r="I3348" t="str">
            <v>Motor</v>
          </cell>
          <cell r="K3348" t="str">
            <v>C8705068-1-02BC</v>
          </cell>
          <cell r="L3348" t="str">
            <v>C8705068-1-02BC</v>
          </cell>
        </row>
        <row r="3349">
          <cell r="B3349" t="str">
            <v>YEC7805334Display</v>
          </cell>
          <cell r="C3349" t="str">
            <v>YEC7805334</v>
          </cell>
          <cell r="D3349">
            <v>2022</v>
          </cell>
          <cell r="E3349">
            <v>36</v>
          </cell>
          <cell r="F3349" t="str">
            <v>0360</v>
          </cell>
          <cell r="G3349" t="str">
            <v>J004</v>
          </cell>
          <cell r="H3349" t="str">
            <v>DISPLAY:</v>
          </cell>
          <cell r="I3349" t="str">
            <v>Display</v>
          </cell>
          <cell r="K3349" t="str">
            <v>C8705068-1-37C</v>
          </cell>
          <cell r="L3349" t="str">
            <v>C8705068-1-37C</v>
          </cell>
        </row>
        <row r="3350">
          <cell r="B3350" t="str">
            <v>YEC7805334EB-Bus kabel</v>
          </cell>
          <cell r="C3350" t="str">
            <v>YEC7805334</v>
          </cell>
          <cell r="D3350">
            <v>2022</v>
          </cell>
          <cell r="E3350">
            <v>37</v>
          </cell>
          <cell r="F3350" t="str">
            <v>0370</v>
          </cell>
          <cell r="G3350" t="str">
            <v>J005</v>
          </cell>
          <cell r="H3350" t="str">
            <v>EB-BUS CABLE:</v>
          </cell>
          <cell r="I3350" t="str">
            <v>EB-Bus kabel</v>
          </cell>
          <cell r="K3350" t="str">
            <v>C8705068-1-4-1C</v>
          </cell>
          <cell r="L3350" t="e">
            <v>#N/A</v>
          </cell>
        </row>
        <row r="3351">
          <cell r="B3351" t="str">
            <v>YEC7805334Motorkabel</v>
          </cell>
          <cell r="C3351" t="str">
            <v>YEC7805334</v>
          </cell>
          <cell r="D3351">
            <v>2022</v>
          </cell>
          <cell r="E3351">
            <v>38</v>
          </cell>
          <cell r="F3351" t="str">
            <v>0380</v>
          </cell>
          <cell r="G3351" t="str">
            <v>J006</v>
          </cell>
          <cell r="H3351" t="str">
            <v>POWER CABLE:</v>
          </cell>
          <cell r="I3351" t="str">
            <v>Motorkabel</v>
          </cell>
          <cell r="K3351" t="str">
            <v>Ingår i batterihållaren</v>
          </cell>
          <cell r="L3351" t="str">
            <v>Ingår i batterihållaren</v>
          </cell>
        </row>
        <row r="3352">
          <cell r="B3352" t="str">
            <v>YEC7805334Kabel framlampa</v>
          </cell>
          <cell r="C3352" t="str">
            <v>YEC7805334</v>
          </cell>
          <cell r="D3352">
            <v>2022</v>
          </cell>
          <cell r="E3352">
            <v>39</v>
          </cell>
          <cell r="F3352" t="str">
            <v>0390</v>
          </cell>
          <cell r="G3352" t="str">
            <v>J007</v>
          </cell>
          <cell r="H3352" t="str">
            <v>F. LIGHT CABLE:</v>
          </cell>
          <cell r="I3352" t="str">
            <v>Kabel framlampa</v>
          </cell>
          <cell r="K3352" t="str">
            <v>C8705068-1-04-6</v>
          </cell>
          <cell r="L3352" t="str">
            <v>C8705068-1-04-6</v>
          </cell>
        </row>
        <row r="3353">
          <cell r="B3353" t="str">
            <v>YEC7805334Kabel baklampa</v>
          </cell>
          <cell r="C3353" t="str">
            <v>YEC7805334</v>
          </cell>
          <cell r="D3353">
            <v>2022</v>
          </cell>
          <cell r="E3353">
            <v>40</v>
          </cell>
          <cell r="F3353" t="str">
            <v>0400</v>
          </cell>
          <cell r="G3353" t="str">
            <v>J008</v>
          </cell>
          <cell r="H3353" t="str">
            <v>R. LIGHT CABLE:</v>
          </cell>
          <cell r="I3353" t="str">
            <v>Kabel baklampa</v>
          </cell>
          <cell r="K3353" t="str">
            <v>C8705068-1-0415</v>
          </cell>
          <cell r="L3353" t="str">
            <v>C8705068-1-04-8</v>
          </cell>
        </row>
        <row r="3354">
          <cell r="B3354" t="str">
            <v>YEC7805334Hastighetssensor</v>
          </cell>
          <cell r="C3354" t="str">
            <v>YEC7805334</v>
          </cell>
          <cell r="D3354">
            <v>2022</v>
          </cell>
          <cell r="E3354">
            <v>41</v>
          </cell>
          <cell r="F3354" t="str">
            <v>0410</v>
          </cell>
          <cell r="G3354" t="str">
            <v>J009</v>
          </cell>
          <cell r="H3354" t="str">
            <v>SPEED SENSOR:</v>
          </cell>
          <cell r="I3354" t="str">
            <v>Hastighetssensor</v>
          </cell>
          <cell r="K3354" t="str">
            <v>C8705068-1-411C</v>
          </cell>
          <cell r="L3354" t="str">
            <v>C8705068-1-411C</v>
          </cell>
        </row>
        <row r="3355">
          <cell r="B3355" t="str">
            <v>YEC7805334Batteri</v>
          </cell>
          <cell r="C3355" t="str">
            <v>YEC7805334</v>
          </cell>
          <cell r="D3355">
            <v>2022</v>
          </cell>
          <cell r="E3355">
            <v>42</v>
          </cell>
          <cell r="F3355" t="str">
            <v>0420</v>
          </cell>
          <cell r="G3355" t="str">
            <v>J002</v>
          </cell>
          <cell r="H3355" t="str">
            <v>BATTERY:</v>
          </cell>
          <cell r="I3355" t="str">
            <v>Batteri</v>
          </cell>
          <cell r="K3355" t="str">
            <v>C8705102-1-11C</v>
          </cell>
          <cell r="L3355" t="str">
            <v>C8705102-1-11C</v>
          </cell>
        </row>
        <row r="3356">
          <cell r="B3356" t="str">
            <v>YEC7805334Batterihållare</v>
          </cell>
          <cell r="C3356" t="str">
            <v>YEC7805334</v>
          </cell>
          <cell r="D3356">
            <v>2022</v>
          </cell>
          <cell r="E3356">
            <v>43</v>
          </cell>
          <cell r="F3356" t="str">
            <v>0430</v>
          </cell>
          <cell r="G3356" t="str">
            <v>J003</v>
          </cell>
          <cell r="H3356" t="str">
            <v>BATTERY HOLDER/Slider</v>
          </cell>
          <cell r="I3356" t="str">
            <v>Batterihållare</v>
          </cell>
          <cell r="K3356" t="str">
            <v>C8705129-2CA</v>
          </cell>
          <cell r="L3356" t="str">
            <v>C8705129-2CA</v>
          </cell>
        </row>
        <row r="3357">
          <cell r="B3357" t="str">
            <v>YEC7805334Batteriladdare</v>
          </cell>
          <cell r="C3357" t="str">
            <v>YEC7805334</v>
          </cell>
          <cell r="D3357">
            <v>2022</v>
          </cell>
          <cell r="E3357">
            <v>44</v>
          </cell>
          <cell r="F3357" t="str">
            <v>0440</v>
          </cell>
          <cell r="G3357" t="str">
            <v>J010</v>
          </cell>
          <cell r="H3357" t="str">
            <v>CHARGER:</v>
          </cell>
          <cell r="I3357" t="str">
            <v>Batteriladdare</v>
          </cell>
          <cell r="K3357" t="str">
            <v>C8705086-02C</v>
          </cell>
          <cell r="L3357" t="str">
            <v>C8705086-02C</v>
          </cell>
        </row>
        <row r="3358">
          <cell r="B3358" t="str">
            <v>YEC7805334Kontrollbox</v>
          </cell>
          <cell r="C3358" t="str">
            <v>YEC7805334</v>
          </cell>
          <cell r="D3358">
            <v>2022</v>
          </cell>
          <cell r="E3358">
            <v>45</v>
          </cell>
          <cell r="F3358" t="str">
            <v>0450</v>
          </cell>
          <cell r="G3358" t="str">
            <v>J011</v>
          </cell>
          <cell r="H3358" t="str">
            <v>Controller</v>
          </cell>
          <cell r="I3358" t="str">
            <v>Kontrollbox</v>
          </cell>
          <cell r="K3358" t="str">
            <v>C8705068-2-22</v>
          </cell>
          <cell r="L3358" t="str">
            <v>C8705068-2-22</v>
          </cell>
        </row>
        <row r="3359">
          <cell r="B3359" t="str">
            <v>YEC7805334Växelöra</v>
          </cell>
          <cell r="C3359" t="str">
            <v>YEC7805334</v>
          </cell>
          <cell r="D3359">
            <v>2022</v>
          </cell>
          <cell r="E3359">
            <v>46</v>
          </cell>
          <cell r="F3359" t="str">
            <v>0460</v>
          </cell>
          <cell r="G3359" t="str">
            <v>D005</v>
          </cell>
          <cell r="H3359" t="str">
            <v>Gear hanger</v>
          </cell>
          <cell r="I3359" t="str">
            <v>Växelöra</v>
          </cell>
          <cell r="K3359" t="str">
            <v>C1350087</v>
          </cell>
          <cell r="L3359" t="str">
            <v>C1350087</v>
          </cell>
        </row>
        <row r="3360">
          <cell r="B3360" t="str">
            <v>YEC7805531RAM</v>
          </cell>
          <cell r="C3360" t="str">
            <v>YEC7805531</v>
          </cell>
          <cell r="D3360">
            <v>2019</v>
          </cell>
          <cell r="E3360">
            <v>1</v>
          </cell>
          <cell r="F3360" t="str">
            <v>0010</v>
          </cell>
          <cell r="G3360" t="str">
            <v>A001</v>
          </cell>
          <cell r="H3360" t="str">
            <v>PAINTED FRAME</v>
          </cell>
          <cell r="I3360" t="str">
            <v>RAM</v>
          </cell>
          <cell r="J3360" t="str">
            <v>C7438-550-78031</v>
          </cell>
          <cell r="K3360" t="str">
            <v>C7438-550-78031</v>
          </cell>
          <cell r="L3360" t="e">
            <v>#N/A</v>
          </cell>
        </row>
        <row r="3361">
          <cell r="B3361" t="str">
            <v>YEC7805531Framgaffel</v>
          </cell>
          <cell r="C3361" t="str">
            <v>YEC7805531</v>
          </cell>
          <cell r="D3361">
            <v>2019</v>
          </cell>
          <cell r="E3361">
            <v>2</v>
          </cell>
          <cell r="F3361" t="str">
            <v>0020</v>
          </cell>
          <cell r="G3361" t="str">
            <v>A002</v>
          </cell>
          <cell r="H3361" t="str">
            <v>PAINTED FORK</v>
          </cell>
          <cell r="I3361" t="str">
            <v>Framgaffel</v>
          </cell>
          <cell r="K3361" t="str">
            <v>FORK</v>
          </cell>
          <cell r="L3361" t="e">
            <v>#N/A</v>
          </cell>
        </row>
        <row r="3362">
          <cell r="B3362" t="str">
            <v>YEC7805531Styrlager</v>
          </cell>
          <cell r="C3362" t="str">
            <v>YEC7805531</v>
          </cell>
          <cell r="D3362">
            <v>2019</v>
          </cell>
          <cell r="E3362">
            <v>3</v>
          </cell>
          <cell r="F3362" t="str">
            <v>0030</v>
          </cell>
          <cell r="G3362" t="str">
            <v>B001</v>
          </cell>
          <cell r="H3362" t="str">
            <v>Head Set</v>
          </cell>
          <cell r="I3362" t="str">
            <v>Styrlager</v>
          </cell>
          <cell r="J3362" t="str">
            <v xml:space="preserve">C2105069 HST STbk 1"18 iA 9 44  TH-N10P w/o cap, + C2105053 Black w/o graphic </v>
          </cell>
          <cell r="K3362" t="str">
            <v>C2105069</v>
          </cell>
          <cell r="L3362" t="str">
            <v>C2100160</v>
          </cell>
        </row>
        <row r="3363">
          <cell r="B3363" t="str">
            <v xml:space="preserve">YEC7805531Styrstam </v>
          </cell>
          <cell r="C3363" t="str">
            <v>YEC7805531</v>
          </cell>
          <cell r="D3363">
            <v>2019</v>
          </cell>
          <cell r="E3363">
            <v>4</v>
          </cell>
          <cell r="F3363" t="str">
            <v>0040</v>
          </cell>
          <cell r="G3363" t="str">
            <v>B002</v>
          </cell>
          <cell r="H3363" t="str">
            <v>Handlebar Stem</v>
          </cell>
          <cell r="I3363" t="str">
            <v xml:space="preserve">Styrstam </v>
          </cell>
          <cell r="J3363" t="str">
            <v>C2205475-105 AHEAD adjust HL TDS-C268-8 FOV SBED, W/O LOGO</v>
          </cell>
          <cell r="K3363" t="str">
            <v>C2205475-105</v>
          </cell>
          <cell r="L3363" t="str">
            <v>C2200261-105</v>
          </cell>
        </row>
        <row r="3364">
          <cell r="B3364" t="str">
            <v>YEC7805531Styre</v>
          </cell>
          <cell r="C3364" t="str">
            <v>YEC7805531</v>
          </cell>
          <cell r="D3364">
            <v>2019</v>
          </cell>
          <cell r="E3364">
            <v>5</v>
          </cell>
          <cell r="F3364" t="str">
            <v>0050</v>
          </cell>
          <cell r="G3364" t="str">
            <v>B003</v>
          </cell>
          <cell r="H3364" t="str">
            <v>Handelbar</v>
          </cell>
          <cell r="I3364" t="str">
            <v>Styre</v>
          </cell>
          <cell r="J3364" t="str">
            <v xml:space="preserve">C2305979 HB-FB12  FLAT BAR ALLOY 6061 DB, 31.8MM W:620MM, 5D, ANODIZED GREY W/OBVIOUS LOGO  </v>
          </cell>
          <cell r="K3364" t="str">
            <v>C2305979</v>
          </cell>
          <cell r="L3364" t="str">
            <v>C2300248</v>
          </cell>
        </row>
        <row r="3365">
          <cell r="B3365" t="str">
            <v>YEC7805531Bromsgrepp H</v>
          </cell>
          <cell r="C3365" t="str">
            <v>YEC7805531</v>
          </cell>
          <cell r="D3365">
            <v>2019</v>
          </cell>
          <cell r="E3365">
            <v>6</v>
          </cell>
          <cell r="F3365" t="str">
            <v>0060</v>
          </cell>
          <cell r="G3365" t="str">
            <v>C002</v>
          </cell>
          <cell r="H3365" t="str">
            <v>Brake Lever R</v>
          </cell>
          <cell r="I3365" t="str">
            <v>Bromsgrepp H</v>
          </cell>
          <cell r="J3365" t="str">
            <v>inkl in brake</v>
          </cell>
          <cell r="K3365" t="str">
            <v>Shimano</v>
          </cell>
          <cell r="L3365" t="str">
            <v>Kontakta SHIMANO</v>
          </cell>
        </row>
        <row r="3366">
          <cell r="B3366" t="str">
            <v>YEC7805531Bromsgrepp V</v>
          </cell>
          <cell r="C3366" t="str">
            <v>YEC7805531</v>
          </cell>
          <cell r="D3366">
            <v>2019</v>
          </cell>
          <cell r="E3366">
            <v>7</v>
          </cell>
          <cell r="F3366" t="str">
            <v>0070</v>
          </cell>
          <cell r="G3366" t="str">
            <v>C001</v>
          </cell>
          <cell r="H3366" t="str">
            <v>Brake Lever L</v>
          </cell>
          <cell r="I3366" t="str">
            <v>Bromsgrepp V</v>
          </cell>
          <cell r="J3366" t="str">
            <v>inkl in brake</v>
          </cell>
          <cell r="K3366" t="str">
            <v>Shimano</v>
          </cell>
          <cell r="L3366" t="str">
            <v>Kontakta SHIMANO</v>
          </cell>
        </row>
        <row r="3367">
          <cell r="B3367" t="str">
            <v>YEC7805531Växelreglage H</v>
          </cell>
          <cell r="C3367" t="str">
            <v>YEC7805531</v>
          </cell>
          <cell r="D3367">
            <v>2019</v>
          </cell>
          <cell r="E3367">
            <v>8</v>
          </cell>
          <cell r="F3367" t="str">
            <v>0080</v>
          </cell>
          <cell r="G3367" t="str">
            <v>D002</v>
          </cell>
          <cell r="H3367" t="str">
            <v>Shift Lever R</v>
          </cell>
          <cell r="I3367" t="str">
            <v>Växelreglage H</v>
          </cell>
          <cell r="J3367" t="str">
            <v xml:space="preserve">KSLM6000RA
SHIFT LEVER, SL-M6000-R,  DEORE
RIGHT, REAR 10-SPEED RAPIDFIRE PLUS 2050MM W/OGD, BULK
JPY 979
</v>
          </cell>
          <cell r="K3367" t="str">
            <v>KSLM6000RA</v>
          </cell>
          <cell r="L3367" t="str">
            <v>Kontakta SHIMANO</v>
          </cell>
        </row>
        <row r="3368">
          <cell r="B3368" t="str">
            <v>YEC7805531Växelreglage V</v>
          </cell>
          <cell r="C3368" t="str">
            <v>YEC7805531</v>
          </cell>
          <cell r="D3368">
            <v>2019</v>
          </cell>
          <cell r="E3368">
            <v>9</v>
          </cell>
          <cell r="F3368" t="str">
            <v>0090</v>
          </cell>
          <cell r="G3368" t="str">
            <v>D001</v>
          </cell>
          <cell r="H3368" t="str">
            <v>Shift Lever L</v>
          </cell>
          <cell r="I3368" t="str">
            <v>Växelreglage V</v>
          </cell>
          <cell r="L3368" t="e">
            <v>#N/A</v>
          </cell>
        </row>
        <row r="3369">
          <cell r="B3369" t="str">
            <v>YEC7805531Handtag par</v>
          </cell>
          <cell r="C3369" t="str">
            <v>YEC7805531</v>
          </cell>
          <cell r="D3369">
            <v>2019</v>
          </cell>
          <cell r="E3369">
            <v>10</v>
          </cell>
          <cell r="F3369" t="str">
            <v>0100</v>
          </cell>
          <cell r="G3369" t="str">
            <v>B004</v>
          </cell>
          <cell r="H3369" t="str">
            <v>Grip R</v>
          </cell>
          <cell r="I3369" t="str">
            <v>Handtag par</v>
          </cell>
          <cell r="J3369" t="str">
            <v>C2505504 TEC VLG-1600D2 130MM BLACK/GREY</v>
          </cell>
          <cell r="K3369" t="str">
            <v>C2505504</v>
          </cell>
          <cell r="L3369" t="str">
            <v>C2500188</v>
          </cell>
        </row>
        <row r="3370">
          <cell r="B3370" t="str">
            <v>YEC7805531Frambroms</v>
          </cell>
          <cell r="C3370" t="str">
            <v>YEC7805531</v>
          </cell>
          <cell r="D3370">
            <v>2019</v>
          </cell>
          <cell r="E3370">
            <v>11</v>
          </cell>
          <cell r="F3370" t="str">
            <v>0110</v>
          </cell>
          <cell r="G3370" t="str">
            <v>C003</v>
          </cell>
          <cell r="H3370" t="str">
            <v xml:space="preserve">Brake front </v>
          </cell>
          <cell r="I3370" t="str">
            <v>Frambroms</v>
          </cell>
          <cell r="J3370" t="str">
            <v>AMT201JLFPRX070 DISC BRAKE ASSEMBLED SET/J-kit, BL-MT201(L), BR-MT200(F), BLACK, W/O ADAPTER, RESIN PAD(W/O FIN), 700MM HOSE(SM-BH59-SS BLACK), BULK, 10,04 USD</v>
          </cell>
          <cell r="K3370" t="str">
            <v>AMT201JLFPRX070</v>
          </cell>
          <cell r="L3370" t="str">
            <v>Kontakta SHIMANO</v>
          </cell>
        </row>
        <row r="3371">
          <cell r="B3371" t="str">
            <v>YEC7805531Bakbroms</v>
          </cell>
          <cell r="C3371" t="str">
            <v>YEC7805531</v>
          </cell>
          <cell r="D3371">
            <v>2019</v>
          </cell>
          <cell r="E3371">
            <v>12</v>
          </cell>
          <cell r="F3371" t="str">
            <v>0120</v>
          </cell>
          <cell r="G3371" t="str">
            <v>C004</v>
          </cell>
          <cell r="H3371" t="str">
            <v>Brake rear</v>
          </cell>
          <cell r="I3371" t="str">
            <v>Bakbroms</v>
          </cell>
          <cell r="J3371" t="str">
            <v>AMT201JRRXRX145 DISC BRAKE ASSEMBLED SET/J-kit, BL-MT201(R), BR-MT200(R), BLACK, W/O ADAPTER, RESIN PAD(W/O FIN), 1450MM HOSE(SM-BH59-SS BLACK), BULK, 10,79 USD</v>
          </cell>
          <cell r="K3371" t="str">
            <v>AMT201JRRXRX145</v>
          </cell>
          <cell r="L3371" t="str">
            <v>Kontakta SHIMANO</v>
          </cell>
        </row>
        <row r="3372">
          <cell r="B3372" t="str">
            <v>YEC7805531Vevlager</v>
          </cell>
          <cell r="C3372" t="str">
            <v>YEC7805531</v>
          </cell>
          <cell r="D3372">
            <v>2019</v>
          </cell>
          <cell r="E3372">
            <v>13</v>
          </cell>
          <cell r="F3372" t="str">
            <v>0130</v>
          </cell>
          <cell r="G3372" t="str">
            <v>E001</v>
          </cell>
          <cell r="H3372" t="str">
            <v xml:space="preserve">BB-set </v>
          </cell>
          <cell r="I3372" t="str">
            <v>Vevlager</v>
          </cell>
          <cell r="K3372" t="str">
            <v>INGÅR I MOTORN</v>
          </cell>
          <cell r="L3372" t="str">
            <v>Ingår i motorn</v>
          </cell>
        </row>
        <row r="3373">
          <cell r="B3373" t="str">
            <v>YEC7805531Vevparti</v>
          </cell>
          <cell r="C3373" t="str">
            <v>YEC7805531</v>
          </cell>
          <cell r="D3373">
            <v>2019</v>
          </cell>
          <cell r="E3373">
            <v>14</v>
          </cell>
          <cell r="F3373" t="str">
            <v>0140</v>
          </cell>
          <cell r="G3373" t="str">
            <v>E002</v>
          </cell>
          <cell r="H3373" t="str">
            <v>Front Chainwheel</v>
          </cell>
          <cell r="I3373" t="str">
            <v>Vevparti</v>
          </cell>
          <cell r="K3373" t="str">
            <v>C3305776-EG</v>
          </cell>
          <cell r="L3373" t="str">
            <v>C3305776-EG</v>
          </cell>
        </row>
        <row r="3374">
          <cell r="B3374" t="str">
            <v>YEC7805531Kedjeskydd</v>
          </cell>
          <cell r="C3374" t="str">
            <v>YEC7805531</v>
          </cell>
          <cell r="D3374">
            <v>2019</v>
          </cell>
          <cell r="E3374">
            <v>15</v>
          </cell>
          <cell r="F3374" t="str">
            <v>0150</v>
          </cell>
          <cell r="G3374" t="str">
            <v>H001</v>
          </cell>
          <cell r="H3374" t="str">
            <v>Chain guard</v>
          </cell>
          <cell r="I3374" t="str">
            <v>Kedjeskydd</v>
          </cell>
          <cell r="J3374" t="str">
            <v>C8305639 SKS Chainblade, C8305640 rear fixation</v>
          </cell>
          <cell r="K3374" t="str">
            <v>C8305639</v>
          </cell>
          <cell r="L3374" t="str">
            <v>C8305639</v>
          </cell>
        </row>
        <row r="3375">
          <cell r="B3375" t="str">
            <v>YEC7805531Kedjeskyddsfäste</v>
          </cell>
          <cell r="C3375" t="str">
            <v>YEC7805531</v>
          </cell>
          <cell r="D3375">
            <v>2019</v>
          </cell>
          <cell r="E3375">
            <v>16</v>
          </cell>
          <cell r="F3375" t="str">
            <v>0160</v>
          </cell>
          <cell r="G3375" t="str">
            <v>H002</v>
          </cell>
          <cell r="H3375" t="str">
            <v>Chain guard bracket</v>
          </cell>
          <cell r="I3375" t="str">
            <v>Kedjeskyddsfäste</v>
          </cell>
          <cell r="J3375" t="str">
            <v>bracket for MAX included in C8305639</v>
          </cell>
          <cell r="K3375" t="str">
            <v>Ingår i kedjeskyddet</v>
          </cell>
          <cell r="L3375" t="str">
            <v>Ingår i kedjeskyddet</v>
          </cell>
        </row>
        <row r="3376">
          <cell r="B3376" t="str">
            <v>YEC7805531Framväxel</v>
          </cell>
          <cell r="C3376" t="str">
            <v>YEC7805531</v>
          </cell>
          <cell r="D3376">
            <v>2019</v>
          </cell>
          <cell r="E3376">
            <v>17</v>
          </cell>
          <cell r="F3376" t="str">
            <v>0170</v>
          </cell>
          <cell r="G3376" t="str">
            <v>D003</v>
          </cell>
          <cell r="H3376" t="str">
            <v>Front Derailleur</v>
          </cell>
          <cell r="I3376" t="str">
            <v>Framväxel</v>
          </cell>
          <cell r="J3376" t="str">
            <v>w/o</v>
          </cell>
          <cell r="K3376" t="str">
            <v>EMPTY</v>
          </cell>
          <cell r="L3376" t="e">
            <v>#N/A</v>
          </cell>
        </row>
        <row r="3377">
          <cell r="B3377" t="str">
            <v>YEC7805531Bakväxel</v>
          </cell>
          <cell r="C3377" t="str">
            <v>YEC7805531</v>
          </cell>
          <cell r="D3377">
            <v>2019</v>
          </cell>
          <cell r="E3377">
            <v>18</v>
          </cell>
          <cell r="F3377" t="str">
            <v>0180</v>
          </cell>
          <cell r="G3377" t="str">
            <v>D004</v>
          </cell>
          <cell r="H3377" t="str">
            <v>Rear Derailleur</v>
          </cell>
          <cell r="I3377" t="str">
            <v>Bakväxel</v>
          </cell>
          <cell r="J3377" t="str">
            <v xml:space="preserve">KRDM6000SGS DEORE, 10SPEED, SHADOW PLUS </v>
          </cell>
          <cell r="K3377" t="str">
            <v>KRDM6000SGS</v>
          </cell>
          <cell r="L3377" t="str">
            <v>Kontakta SHIMANO</v>
          </cell>
        </row>
        <row r="3378">
          <cell r="B3378" t="str">
            <v>YEC7805531Kedja</v>
          </cell>
          <cell r="C3378" t="str">
            <v>YEC7805531</v>
          </cell>
          <cell r="D3378">
            <v>2019</v>
          </cell>
          <cell r="E3378">
            <v>19</v>
          </cell>
          <cell r="F3378" t="str">
            <v>0190</v>
          </cell>
          <cell r="G3378" t="str">
            <v>E003</v>
          </cell>
          <cell r="H3378" t="str">
            <v xml:space="preserve">Chain </v>
          </cell>
          <cell r="I3378" t="str">
            <v>Kedja</v>
          </cell>
          <cell r="J3378" t="str">
            <v>KCNE609010114, BICYCLE CHAIN FOR E-BIKE, REAR 10 SPD / FRONT SINGLE,              114 LINKS, W/END PIN</v>
          </cell>
          <cell r="K3378" t="str">
            <v>KCNE609010114</v>
          </cell>
          <cell r="L3378" t="str">
            <v>Kontakta SHIMANO</v>
          </cell>
        </row>
        <row r="3379">
          <cell r="B3379" t="str">
            <v>YEC7805531Kassett</v>
          </cell>
          <cell r="C3379" t="str">
            <v>YEC7805531</v>
          </cell>
          <cell r="D3379">
            <v>2019</v>
          </cell>
          <cell r="E3379">
            <v>20</v>
          </cell>
          <cell r="F3379" t="str">
            <v>0200</v>
          </cell>
          <cell r="G3379" t="str">
            <v>E004</v>
          </cell>
          <cell r="H3379" t="str">
            <v>Cassette Sprocket</v>
          </cell>
          <cell r="I3379" t="str">
            <v>Kassett</v>
          </cell>
          <cell r="J3379" t="str">
            <v xml:space="preserve">KCSHG5010136 CS-HG50-10S 11-36T </v>
          </cell>
          <cell r="K3379" t="str">
            <v>KCSHG5010136</v>
          </cell>
          <cell r="L3379" t="str">
            <v>Kontakta SHIMANO</v>
          </cell>
        </row>
        <row r="3380">
          <cell r="B3380" t="str">
            <v>YEC7805531Framhjul</v>
          </cell>
          <cell r="C3380" t="str">
            <v>YEC7805531</v>
          </cell>
          <cell r="D3380">
            <v>2019</v>
          </cell>
          <cell r="E3380">
            <v>21</v>
          </cell>
          <cell r="F3380" t="str">
            <v>0210</v>
          </cell>
          <cell r="G3380" t="str">
            <v>F001</v>
          </cell>
          <cell r="H3380" t="str">
            <v>Front hub</v>
          </cell>
          <cell r="I3380" t="str">
            <v>Framhjul</v>
          </cell>
          <cell r="J3380" t="str">
            <v>C4305191 FRONT HUB, CL-1420  36H OLD:100MM AXEL:108MM  QR:133MM, FOR CENTER LOCK DISC BRAKE,   W/O ROTOR MOUNT COVER, BLACK, BULK</v>
          </cell>
          <cell r="K3380" t="str">
            <v>C4305191</v>
          </cell>
          <cell r="L3380" t="str">
            <v>C4100337</v>
          </cell>
        </row>
        <row r="3381">
          <cell r="B3381" t="str">
            <v>YEC7805531Bakhjul</v>
          </cell>
          <cell r="C3381" t="str">
            <v>YEC7805531</v>
          </cell>
          <cell r="D3381">
            <v>2019</v>
          </cell>
          <cell r="E3381">
            <v>22</v>
          </cell>
          <cell r="F3381" t="str">
            <v>0220</v>
          </cell>
          <cell r="G3381" t="str">
            <v>F002</v>
          </cell>
          <cell r="H3381" t="str">
            <v>Rear hub</v>
          </cell>
          <cell r="I3381" t="str">
            <v>Bakhjul</v>
          </cell>
          <cell r="J3381" t="str">
            <v>C4405342 FREEHUB, CL-1422 36H 8/9/10-SPEED OLD:135MM AXLE:146MM      QR:170MM, FOR CENTER LOCK DISC BRAKE    W/O ROTOR MOUNT COVER, BLACK, BULK</v>
          </cell>
          <cell r="K3381" t="str">
            <v>C4405342</v>
          </cell>
          <cell r="L3381" t="str">
            <v>C4200298</v>
          </cell>
        </row>
        <row r="3382">
          <cell r="B3382" t="str">
            <v>YEC7805531Däck</v>
          </cell>
          <cell r="C3382" t="str">
            <v>YEC7805531</v>
          </cell>
          <cell r="D3382">
            <v>2019</v>
          </cell>
          <cell r="E3382">
            <v>23</v>
          </cell>
          <cell r="F3382" t="str">
            <v>0230</v>
          </cell>
          <cell r="G3382" t="str">
            <v>F003</v>
          </cell>
          <cell r="H3382" t="str">
            <v>Tire</v>
          </cell>
          <cell r="I3382" t="str">
            <v>Däck</v>
          </cell>
          <cell r="J3382" t="str">
            <v>C4906454 700X37C Duramax XNR E-bike TYR PERGO E H-480</v>
          </cell>
          <cell r="K3382" t="str">
            <v>C4906454</v>
          </cell>
          <cell r="L3382" t="str">
            <v>C4901462</v>
          </cell>
        </row>
        <row r="3383">
          <cell r="B3383" t="str">
            <v>YEC7805531Skärmar set</v>
          </cell>
          <cell r="C3383" t="str">
            <v>YEC7805531</v>
          </cell>
          <cell r="D3383">
            <v>2019</v>
          </cell>
          <cell r="E3383">
            <v>24</v>
          </cell>
          <cell r="F3383" t="str">
            <v>0240</v>
          </cell>
          <cell r="G3383" t="str">
            <v>H003</v>
          </cell>
          <cell r="H3383" t="str">
            <v xml:space="preserve">Mudguard front   </v>
          </cell>
          <cell r="I3383" t="str">
            <v>Skärmar set</v>
          </cell>
          <cell r="J3383" t="str">
            <v>C8255845-BK FRONT(6648650030-0999)</v>
          </cell>
          <cell r="K3383" t="str">
            <v>C8255845-BK</v>
          </cell>
          <cell r="L3383" t="str">
            <v>C8256125-BK / C8255845-BK</v>
          </cell>
        </row>
        <row r="3384">
          <cell r="B3384" t="str">
            <v>YEC7805531Pakethållare</v>
          </cell>
          <cell r="C3384" t="str">
            <v>YEC7805531</v>
          </cell>
          <cell r="D3384">
            <v>2019</v>
          </cell>
          <cell r="E3384">
            <v>25</v>
          </cell>
          <cell r="F3384" t="str">
            <v>0250</v>
          </cell>
          <cell r="G3384" t="str">
            <v>H004</v>
          </cell>
          <cell r="H3384" t="str">
            <v>Carrier</v>
          </cell>
          <cell r="I3384" t="str">
            <v>Pakethållare</v>
          </cell>
          <cell r="J3384" t="str">
            <v>C8205747-BK Sport adj black w/bag support AVS</v>
          </cell>
          <cell r="K3384" t="str">
            <v>C8205747-BK</v>
          </cell>
          <cell r="L3384" t="str">
            <v>C8200052</v>
          </cell>
        </row>
        <row r="3385">
          <cell r="B3385" t="str">
            <v>YEC7805531Sadel</v>
          </cell>
          <cell r="C3385" t="str">
            <v>YEC7805531</v>
          </cell>
          <cell r="D3385">
            <v>2019</v>
          </cell>
          <cell r="E3385">
            <v>26</v>
          </cell>
          <cell r="F3385" t="str">
            <v>0260</v>
          </cell>
          <cell r="G3385" t="str">
            <v>G001</v>
          </cell>
          <cell r="H3385" t="str">
            <v>Saddle</v>
          </cell>
          <cell r="I3385" t="str">
            <v>Sadel</v>
          </cell>
          <cell r="J3385" t="str">
            <v>C7106244 Velo VL-4413 , black steel rail  UNISEX</v>
          </cell>
          <cell r="K3385" t="str">
            <v>C7106244</v>
          </cell>
          <cell r="L3385" t="str">
            <v>C7100524</v>
          </cell>
        </row>
        <row r="3386">
          <cell r="B3386" t="str">
            <v>YEC7805531Sadelstolpe</v>
          </cell>
          <cell r="C3386" t="str">
            <v>YEC7805531</v>
          </cell>
          <cell r="D3386">
            <v>2019</v>
          </cell>
          <cell r="E3386">
            <v>27</v>
          </cell>
          <cell r="F3386" t="str">
            <v>0270</v>
          </cell>
          <cell r="G3386" t="str">
            <v>G002</v>
          </cell>
          <cell r="H3386" t="str">
            <v>Seatpost</v>
          </cell>
          <cell r="I3386" t="str">
            <v>Sadelstolpe</v>
          </cell>
          <cell r="J3386" t="str">
            <v>C7205559 SP-620 27,2x350MM ALLOY ANODIZED BLACK w OBVIOUS LOGO</v>
          </cell>
          <cell r="K3386" t="str">
            <v>C7205559</v>
          </cell>
          <cell r="L3386" t="str">
            <v>C7200327-272</v>
          </cell>
        </row>
        <row r="3387">
          <cell r="B3387" t="str">
            <v>YEC7805531Sadelrörsklämma</v>
          </cell>
          <cell r="C3387" t="str">
            <v>YEC7805531</v>
          </cell>
          <cell r="D3387">
            <v>2019</v>
          </cell>
          <cell r="E3387">
            <v>28</v>
          </cell>
          <cell r="F3387" t="str">
            <v>0280</v>
          </cell>
          <cell r="G3387" t="str">
            <v>G003</v>
          </cell>
          <cell r="H3387" t="str">
            <v>Seat Clamp</v>
          </cell>
          <cell r="I3387" t="str">
            <v>Sadelrörsklämma</v>
          </cell>
          <cell r="J3387" t="str">
            <v>C7305002 L/C 31.8 MX27 shiny black</v>
          </cell>
          <cell r="K3387" t="str">
            <v>C7305002</v>
          </cell>
          <cell r="L3387" t="str">
            <v>C7300027-318</v>
          </cell>
        </row>
        <row r="3388">
          <cell r="B3388" t="str">
            <v>YEC7805531Framlampa</v>
          </cell>
          <cell r="C3388" t="str">
            <v>YEC7805531</v>
          </cell>
          <cell r="D3388">
            <v>2019</v>
          </cell>
          <cell r="E3388">
            <v>29</v>
          </cell>
          <cell r="F3388" t="str">
            <v>0290</v>
          </cell>
          <cell r="G3388" t="str">
            <v>H005</v>
          </cell>
          <cell r="H3388" t="str">
            <v>Front light</v>
          </cell>
          <cell r="I3388" t="str">
            <v>Framlampa</v>
          </cell>
          <cell r="J3388" t="str">
            <v xml:space="preserve">C8015191 JY-7070E 30LUX LED headlamp 6V, w/o bracket, 500mm cable with conector for Bafang , 3mm cable  </v>
          </cell>
          <cell r="K3388" t="str">
            <v>C8015191</v>
          </cell>
          <cell r="L3388" t="str">
            <v>C8015191</v>
          </cell>
        </row>
        <row r="3389">
          <cell r="B3389" t="str">
            <v>YEC7805531Baklampa</v>
          </cell>
          <cell r="C3389" t="str">
            <v>YEC7805531</v>
          </cell>
          <cell r="D3389">
            <v>2019</v>
          </cell>
          <cell r="E3389">
            <v>30</v>
          </cell>
          <cell r="F3389" t="str">
            <v>0300</v>
          </cell>
          <cell r="G3389" t="str">
            <v>H006</v>
          </cell>
          <cell r="H3389" t="str">
            <v>Light, Rear</v>
          </cell>
          <cell r="I3389" t="str">
            <v>Baklampa</v>
          </cell>
          <cell r="J3389" t="str">
            <v xml:space="preserve">C8015183 Buchel E-Bike 6V cc50 (EVI approved) </v>
          </cell>
          <cell r="K3389" t="str">
            <v>C8015183</v>
          </cell>
          <cell r="L3389" t="str">
            <v>C8015183</v>
          </cell>
        </row>
        <row r="3390">
          <cell r="B3390" t="str">
            <v>YEC7805531Låssats</v>
          </cell>
          <cell r="C3390" t="str">
            <v>YEC7805531</v>
          </cell>
          <cell r="D3390">
            <v>2019</v>
          </cell>
          <cell r="E3390">
            <v>31</v>
          </cell>
          <cell r="F3390" t="str">
            <v>0310</v>
          </cell>
          <cell r="G3390" t="str">
            <v>H007</v>
          </cell>
          <cell r="H3390" t="str">
            <v>Lock</v>
          </cell>
          <cell r="I3390" t="str">
            <v>Låssats</v>
          </cell>
          <cell r="J3390" t="str">
            <v>C8405125 AXA SOLID PLUS BLACK, compatible with DT12</v>
          </cell>
          <cell r="K3390" t="str">
            <v>C8405125</v>
          </cell>
          <cell r="L3390" t="str">
            <v>C8405125</v>
          </cell>
        </row>
        <row r="3391">
          <cell r="B3391" t="str">
            <v>YEC7805531Stöd</v>
          </cell>
          <cell r="C3391" t="str">
            <v>YEC7805531</v>
          </cell>
          <cell r="D3391">
            <v>2019</v>
          </cell>
          <cell r="E3391">
            <v>32</v>
          </cell>
          <cell r="F3391" t="str">
            <v>0320</v>
          </cell>
          <cell r="G3391" t="str">
            <v>H008</v>
          </cell>
          <cell r="H3391" t="str">
            <v>Kick stand</v>
          </cell>
          <cell r="I3391" t="str">
            <v>Stöd</v>
          </cell>
          <cell r="J3391" t="str">
            <v xml:space="preserve">C8105214 Atran Stylo adjustable all black </v>
          </cell>
          <cell r="K3391" t="str">
            <v>C8105214</v>
          </cell>
          <cell r="L3391" t="str">
            <v>C8100036</v>
          </cell>
        </row>
        <row r="3392">
          <cell r="B3392" t="str">
            <v>YEC7805531Korg</v>
          </cell>
          <cell r="C3392" t="str">
            <v>YEC7805531</v>
          </cell>
          <cell r="D3392">
            <v>2019</v>
          </cell>
          <cell r="E3392">
            <v>33</v>
          </cell>
          <cell r="F3392" t="str">
            <v>0330</v>
          </cell>
          <cell r="G3392" t="str">
            <v>H009</v>
          </cell>
          <cell r="H3392" t="str">
            <v>Basket / Fr carrier</v>
          </cell>
          <cell r="I3392" t="str">
            <v>Korg</v>
          </cell>
          <cell r="K3392" t="str">
            <v>EMPTY</v>
          </cell>
          <cell r="L3392" t="e">
            <v>#N/A</v>
          </cell>
        </row>
        <row r="3393">
          <cell r="B3393" t="str">
            <v>YEC7805531Pedaler</v>
          </cell>
          <cell r="C3393" t="str">
            <v>YEC7805531</v>
          </cell>
          <cell r="D3393">
            <v>2019</v>
          </cell>
          <cell r="E3393">
            <v>34</v>
          </cell>
          <cell r="F3393" t="str">
            <v>0340</v>
          </cell>
          <cell r="G3393" t="str">
            <v>E005</v>
          </cell>
          <cell r="H3393" t="str">
            <v xml:space="preserve">Pedal </v>
          </cell>
          <cell r="I3393" t="str">
            <v>Pedaler</v>
          </cell>
          <cell r="J3393" t="str">
            <v>C3505222 PDS PLbk SD  916 VP-821</v>
          </cell>
          <cell r="K3393" t="str">
            <v>C3505222</v>
          </cell>
          <cell r="L3393" t="str">
            <v>C3500059</v>
          </cell>
        </row>
        <row r="3394">
          <cell r="B3394" t="str">
            <v>YEC7805531Motor</v>
          </cell>
          <cell r="C3394" t="str">
            <v>YEC7805531</v>
          </cell>
          <cell r="D3394">
            <v>2019</v>
          </cell>
          <cell r="E3394">
            <v>35</v>
          </cell>
          <cell r="F3394" t="str">
            <v>0350</v>
          </cell>
          <cell r="G3394" t="str">
            <v>J001</v>
          </cell>
          <cell r="H3394" t="str">
            <v>DRIVE UNIT:</v>
          </cell>
          <cell r="I3394" t="str">
            <v>Motor</v>
          </cell>
          <cell r="J339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394" t="str">
            <v>C8705068-1-01A</v>
          </cell>
          <cell r="L3394" t="str">
            <v>C8705068-1-01</v>
          </cell>
        </row>
        <row r="3395">
          <cell r="B3395" t="str">
            <v>YEC7805531Display</v>
          </cell>
          <cell r="C3395" t="str">
            <v>YEC7805531</v>
          </cell>
          <cell r="D3395">
            <v>2019</v>
          </cell>
          <cell r="E3395">
            <v>36</v>
          </cell>
          <cell r="F3395" t="str">
            <v>0360</v>
          </cell>
          <cell r="G3395" t="str">
            <v>J004</v>
          </cell>
          <cell r="H3395" t="str">
            <v>DISPLAY:</v>
          </cell>
          <cell r="I3395" t="str">
            <v>Display</v>
          </cell>
          <cell r="J3395" t="str">
            <v>C8705068-1-27S LCD C10,Silver Alloy e-going logo.cable length:500mm. cable length for switch:200mm,    Chip for BESST system. New dual pivot bracket with 2 plastic inserts (Ø22,2/25,4).</v>
          </cell>
          <cell r="K3395" t="str">
            <v>C8705068-1-27S</v>
          </cell>
          <cell r="L3395" t="str">
            <v>C8705068-1-27S</v>
          </cell>
        </row>
        <row r="3396">
          <cell r="B3396" t="str">
            <v>YEC7805531EB-Bus kabel</v>
          </cell>
          <cell r="C3396" t="str">
            <v>YEC7805531</v>
          </cell>
          <cell r="D3396">
            <v>2019</v>
          </cell>
          <cell r="E3396">
            <v>37</v>
          </cell>
          <cell r="F3396" t="str">
            <v>0370</v>
          </cell>
          <cell r="G3396" t="str">
            <v>J005</v>
          </cell>
          <cell r="H3396" t="str">
            <v>EB-BUS CABLE:</v>
          </cell>
          <cell r="I3396" t="str">
            <v>EB-Bus kabel</v>
          </cell>
          <cell r="J3396" t="str">
            <v>C8705068-1-04-01, 5PIN ( 1340mm ) CONNECT TO CONTROLLER, OTHER SIDE TO DISPLAY, LIGHTING SETS</v>
          </cell>
          <cell r="K3396" t="str">
            <v>C8705068-1-04-01</v>
          </cell>
          <cell r="L3396" t="e">
            <v>#N/A</v>
          </cell>
        </row>
        <row r="3397">
          <cell r="B3397" t="str">
            <v>YEC7805531Motorkabel</v>
          </cell>
          <cell r="C3397" t="str">
            <v>YEC7805531</v>
          </cell>
          <cell r="D3397">
            <v>2019</v>
          </cell>
          <cell r="E3397">
            <v>38</v>
          </cell>
          <cell r="F3397" t="str">
            <v>0380</v>
          </cell>
          <cell r="G3397" t="str">
            <v>J006</v>
          </cell>
          <cell r="H3397" t="str">
            <v>POWER CABLE:</v>
          </cell>
          <cell r="I3397" t="str">
            <v>Motorkabel</v>
          </cell>
          <cell r="J3397" t="str">
            <v>W/O (inluded into the battary )</v>
          </cell>
          <cell r="K3397" t="str">
            <v>Ingår i batterihållaren</v>
          </cell>
          <cell r="L3397" t="str">
            <v>Ingår i batterihållaren</v>
          </cell>
        </row>
        <row r="3398">
          <cell r="B3398" t="str">
            <v>YEC7805531Kabel framlampa</v>
          </cell>
          <cell r="C3398" t="str">
            <v>YEC7805531</v>
          </cell>
          <cell r="D3398">
            <v>2019</v>
          </cell>
          <cell r="E3398">
            <v>39</v>
          </cell>
          <cell r="F3398" t="str">
            <v>0390</v>
          </cell>
          <cell r="G3398" t="str">
            <v>J007</v>
          </cell>
          <cell r="H3398" t="str">
            <v>F. LIGHT CABLE:</v>
          </cell>
          <cell r="I3398" t="str">
            <v>Kabel framlampa</v>
          </cell>
          <cell r="J3398" t="str">
            <v>C8705068-1-04-06, FOR FRONT LIGHT : 1200mm</v>
          </cell>
          <cell r="K3398" t="str">
            <v>C8705068-1-04-6</v>
          </cell>
          <cell r="L3398" t="str">
            <v>C8705068-1-04-6</v>
          </cell>
        </row>
        <row r="3399">
          <cell r="B3399" t="str">
            <v>YEC7805531Kabel baklampa</v>
          </cell>
          <cell r="C3399" t="str">
            <v>YEC7805531</v>
          </cell>
          <cell r="D3399">
            <v>2019</v>
          </cell>
          <cell r="E3399">
            <v>40</v>
          </cell>
          <cell r="F3399" t="str">
            <v>0400</v>
          </cell>
          <cell r="G3399" t="str">
            <v>J008</v>
          </cell>
          <cell r="H3399" t="str">
            <v>R. LIGHT CABLE:</v>
          </cell>
          <cell r="I3399" t="str">
            <v>Kabel baklampa</v>
          </cell>
          <cell r="J3399" t="str">
            <v xml:space="preserve">C8705068-1-04-8  -&gt; C8705068-1-0415 </v>
          </cell>
          <cell r="K3399" t="str">
            <v>C8705068-1-04-8</v>
          </cell>
          <cell r="L3399" t="str">
            <v>C8705068-1-04-8</v>
          </cell>
        </row>
        <row r="3400">
          <cell r="B3400" t="str">
            <v>YEC7805531Hastighetssensor</v>
          </cell>
          <cell r="C3400" t="str">
            <v>YEC7805531</v>
          </cell>
          <cell r="D3400">
            <v>2019</v>
          </cell>
          <cell r="E3400">
            <v>41</v>
          </cell>
          <cell r="F3400" t="str">
            <v>0410</v>
          </cell>
          <cell r="G3400" t="str">
            <v>J009</v>
          </cell>
          <cell r="H3400" t="str">
            <v>SPEED SENSOR:</v>
          </cell>
          <cell r="I3400" t="str">
            <v>Hastighetssensor</v>
          </cell>
          <cell r="J3400" t="str">
            <v>C8705068-1-0411, DETECTING WHEEL RPM, CABLE LENGTH:70mm, C8705068-1-04-10 Extension cable for speed sensor: 350mm HIGO/KST at motor end</v>
          </cell>
          <cell r="K3400" t="str">
            <v>C8705068-1-0411</v>
          </cell>
          <cell r="L3400" t="str">
            <v>C8705068-1-0411</v>
          </cell>
        </row>
        <row r="3401">
          <cell r="B3401" t="str">
            <v>YEC7805531Batteri</v>
          </cell>
          <cell r="C3401" t="str">
            <v>YEC7805531</v>
          </cell>
          <cell r="D3401">
            <v>2019</v>
          </cell>
          <cell r="E3401">
            <v>42</v>
          </cell>
          <cell r="F3401" t="str">
            <v>0420</v>
          </cell>
          <cell r="G3401" t="str">
            <v>J002</v>
          </cell>
          <cell r="H3401" t="str">
            <v>BATTERY:</v>
          </cell>
          <cell r="I3401" t="str">
            <v>Batteri</v>
          </cell>
          <cell r="J3401" t="str">
            <v>C8705102-1-11EA DT12 ready for EG Access</v>
          </cell>
          <cell r="K3401" t="str">
            <v xml:space="preserve">C8705102-1-11EA </v>
          </cell>
          <cell r="L3401" t="str">
            <v>C8705102-1-11EA</v>
          </cell>
        </row>
        <row r="3402">
          <cell r="B3402" t="str">
            <v>YEC7805531Batterihållare</v>
          </cell>
          <cell r="C3402" t="str">
            <v>YEC7805531</v>
          </cell>
          <cell r="D3402">
            <v>2019</v>
          </cell>
          <cell r="E3402">
            <v>43</v>
          </cell>
          <cell r="F3402" t="str">
            <v>0430</v>
          </cell>
          <cell r="G3402" t="str">
            <v>J003</v>
          </cell>
          <cell r="H3402" t="str">
            <v>BATTERY HOLDER/Slider</v>
          </cell>
          <cell r="I3402" t="str">
            <v>Batterihållare</v>
          </cell>
          <cell r="J3402" t="str">
            <v>C8705129-2 NEW DT12 400mm motorcable for MAX</v>
          </cell>
          <cell r="K3402" t="str">
            <v>C8705129-2</v>
          </cell>
          <cell r="L3402" t="str">
            <v>C8705129-2</v>
          </cell>
        </row>
        <row r="3403">
          <cell r="B3403" t="str">
            <v>YEC7805531Batteriladdare</v>
          </cell>
          <cell r="C3403" t="str">
            <v>YEC7805531</v>
          </cell>
          <cell r="D3403">
            <v>2019</v>
          </cell>
          <cell r="E3403">
            <v>44</v>
          </cell>
          <cell r="F3403" t="str">
            <v>0440</v>
          </cell>
          <cell r="G3403" t="str">
            <v>J010</v>
          </cell>
          <cell r="H3403" t="str">
            <v>CHARGER:</v>
          </cell>
          <cell r="I3403" t="str">
            <v>Batteriladdare</v>
          </cell>
          <cell r="J3403" t="str">
            <v xml:space="preserve">C8705086-02 CZ2AU2KE7 for DT12/SR11 </v>
          </cell>
          <cell r="K3403" t="str">
            <v>C8705086-02</v>
          </cell>
          <cell r="L3403" t="str">
            <v>C8705086-02</v>
          </cell>
        </row>
        <row r="3404">
          <cell r="B3404" t="str">
            <v>YEC7805531Kontrollbox</v>
          </cell>
          <cell r="C3404" t="str">
            <v>YEC7805531</v>
          </cell>
          <cell r="D3404">
            <v>2019</v>
          </cell>
          <cell r="E3404">
            <v>45</v>
          </cell>
          <cell r="F3404" t="str">
            <v>0450</v>
          </cell>
          <cell r="G3404" t="str">
            <v>J011</v>
          </cell>
          <cell r="H3404" t="str">
            <v>Controller</v>
          </cell>
          <cell r="I3404" t="str">
            <v>Kontrollbox</v>
          </cell>
          <cell r="J3404" t="str">
            <v>included into the motor</v>
          </cell>
          <cell r="K3404" t="str">
            <v>C8705068-1-12</v>
          </cell>
          <cell r="L3404" t="str">
            <v>C8705068-1-12</v>
          </cell>
        </row>
        <row r="3405">
          <cell r="B3405" t="str">
            <v>YEC7805531Växelöra</v>
          </cell>
          <cell r="C3405" t="str">
            <v>YEC7805531</v>
          </cell>
          <cell r="D3405">
            <v>2019</v>
          </cell>
          <cell r="E3405">
            <v>46</v>
          </cell>
          <cell r="F3405" t="str">
            <v>0460</v>
          </cell>
          <cell r="G3405" t="str">
            <v>D005</v>
          </cell>
          <cell r="H3405" t="str">
            <v>Gear hanger</v>
          </cell>
          <cell r="I3405" t="str">
            <v>Växelöra</v>
          </cell>
          <cell r="K3405" t="str">
            <v>C1350087</v>
          </cell>
          <cell r="L3405" t="str">
            <v>C1350087</v>
          </cell>
        </row>
        <row r="3406">
          <cell r="B3406" t="str">
            <v>YEC7805532RAM</v>
          </cell>
          <cell r="C3406" t="str">
            <v>YEC7805532</v>
          </cell>
          <cell r="D3406">
            <v>2019</v>
          </cell>
          <cell r="E3406">
            <v>1</v>
          </cell>
          <cell r="F3406" t="str">
            <v>0010</v>
          </cell>
          <cell r="G3406" t="str">
            <v>A001</v>
          </cell>
          <cell r="H3406" t="str">
            <v>PAINTED FRAME</v>
          </cell>
          <cell r="I3406" t="str">
            <v>RAM</v>
          </cell>
          <cell r="J3406" t="str">
            <v>C7438-550-78032</v>
          </cell>
          <cell r="K3406" t="str">
            <v>C7438-550-78032</v>
          </cell>
          <cell r="L3406" t="e">
            <v>#N/A</v>
          </cell>
        </row>
        <row r="3407">
          <cell r="B3407" t="str">
            <v>YEC7805532Framgaffel</v>
          </cell>
          <cell r="C3407" t="str">
            <v>YEC7805532</v>
          </cell>
          <cell r="D3407">
            <v>2019</v>
          </cell>
          <cell r="E3407">
            <v>2</v>
          </cell>
          <cell r="F3407" t="str">
            <v>0020</v>
          </cell>
          <cell r="G3407" t="str">
            <v>A002</v>
          </cell>
          <cell r="H3407" t="str">
            <v>PAINTED FORK</v>
          </cell>
          <cell r="I3407" t="str">
            <v>Framgaffel</v>
          </cell>
          <cell r="K3407" t="str">
            <v>FORK</v>
          </cell>
          <cell r="L3407" t="e">
            <v>#N/A</v>
          </cell>
        </row>
        <row r="3408">
          <cell r="B3408" t="str">
            <v>YEC7805532Styrlager</v>
          </cell>
          <cell r="C3408" t="str">
            <v>YEC7805532</v>
          </cell>
          <cell r="D3408">
            <v>2019</v>
          </cell>
          <cell r="E3408">
            <v>3</v>
          </cell>
          <cell r="F3408" t="str">
            <v>0030</v>
          </cell>
          <cell r="G3408" t="str">
            <v>B001</v>
          </cell>
          <cell r="H3408" t="str">
            <v>Head Set</v>
          </cell>
          <cell r="I3408" t="str">
            <v>Styrlager</v>
          </cell>
          <cell r="J3408" t="str">
            <v xml:space="preserve">C2105069 HST STbk 1"18 iA 9 44  TH-N10P w/o cap, + C2105053 Black w/o graphic </v>
          </cell>
          <cell r="K3408" t="str">
            <v>C2105069</v>
          </cell>
          <cell r="L3408" t="str">
            <v>C2100160</v>
          </cell>
        </row>
        <row r="3409">
          <cell r="B3409" t="str">
            <v xml:space="preserve">YEC7805532Styrstam </v>
          </cell>
          <cell r="C3409" t="str">
            <v>YEC7805532</v>
          </cell>
          <cell r="D3409">
            <v>2019</v>
          </cell>
          <cell r="E3409">
            <v>4</v>
          </cell>
          <cell r="F3409" t="str">
            <v>0040</v>
          </cell>
          <cell r="G3409" t="str">
            <v>B002</v>
          </cell>
          <cell r="H3409" t="str">
            <v>Handlebar Stem</v>
          </cell>
          <cell r="I3409" t="str">
            <v xml:space="preserve">Styrstam </v>
          </cell>
          <cell r="J3409" t="str">
            <v>C2205475-105 AHEAD adjust HL TDS-C268-8 FOV SBED, W/O LOGO</v>
          </cell>
          <cell r="K3409" t="str">
            <v>C2205475-105</v>
          </cell>
          <cell r="L3409" t="str">
            <v>C2200261-105</v>
          </cell>
        </row>
        <row r="3410">
          <cell r="B3410" t="str">
            <v>YEC7805532Styre</v>
          </cell>
          <cell r="C3410" t="str">
            <v>YEC7805532</v>
          </cell>
          <cell r="D3410">
            <v>2019</v>
          </cell>
          <cell r="E3410">
            <v>5</v>
          </cell>
          <cell r="F3410" t="str">
            <v>0050</v>
          </cell>
          <cell r="G3410" t="str">
            <v>B003</v>
          </cell>
          <cell r="H3410" t="str">
            <v>Handelbar</v>
          </cell>
          <cell r="I3410" t="str">
            <v>Styre</v>
          </cell>
          <cell r="J3410" t="str">
            <v xml:space="preserve">C2305979 HB-FB12  FLAT BAR ALLOY 6061 DB, 31.8MM W:620MM, 5D, ANODIZED GREY W/OBVIOUS LOGO  </v>
          </cell>
          <cell r="K3410" t="str">
            <v>C2305979</v>
          </cell>
          <cell r="L3410" t="str">
            <v>C2300248</v>
          </cell>
        </row>
        <row r="3411">
          <cell r="B3411" t="str">
            <v>YEC7805532Bromsgrepp H</v>
          </cell>
          <cell r="C3411" t="str">
            <v>YEC7805532</v>
          </cell>
          <cell r="D3411">
            <v>2019</v>
          </cell>
          <cell r="E3411">
            <v>6</v>
          </cell>
          <cell r="F3411" t="str">
            <v>0060</v>
          </cell>
          <cell r="G3411" t="str">
            <v>C002</v>
          </cell>
          <cell r="H3411" t="str">
            <v>Brake Lever R</v>
          </cell>
          <cell r="I3411" t="str">
            <v>Bromsgrepp H</v>
          </cell>
          <cell r="J3411" t="str">
            <v>inkl in brake</v>
          </cell>
          <cell r="K3411" t="str">
            <v>Shimano</v>
          </cell>
          <cell r="L3411" t="str">
            <v>Kontakta SHIMANO</v>
          </cell>
        </row>
        <row r="3412">
          <cell r="B3412" t="str">
            <v>YEC7805532Bromsgrepp V</v>
          </cell>
          <cell r="C3412" t="str">
            <v>YEC7805532</v>
          </cell>
          <cell r="D3412">
            <v>2019</v>
          </cell>
          <cell r="E3412">
            <v>7</v>
          </cell>
          <cell r="F3412" t="str">
            <v>0070</v>
          </cell>
          <cell r="G3412" t="str">
            <v>C001</v>
          </cell>
          <cell r="H3412" t="str">
            <v>Brake Lever L</v>
          </cell>
          <cell r="I3412" t="str">
            <v>Bromsgrepp V</v>
          </cell>
          <cell r="J3412" t="str">
            <v>inkl in brake</v>
          </cell>
          <cell r="K3412" t="str">
            <v>Shimano</v>
          </cell>
          <cell r="L3412" t="str">
            <v>Kontakta SHIMANO</v>
          </cell>
        </row>
        <row r="3413">
          <cell r="B3413" t="str">
            <v>YEC7805532Växelreglage H</v>
          </cell>
          <cell r="C3413" t="str">
            <v>YEC7805532</v>
          </cell>
          <cell r="D3413">
            <v>2019</v>
          </cell>
          <cell r="E3413">
            <v>8</v>
          </cell>
          <cell r="F3413" t="str">
            <v>0080</v>
          </cell>
          <cell r="G3413" t="str">
            <v>D002</v>
          </cell>
          <cell r="H3413" t="str">
            <v>Shift Lever R</v>
          </cell>
          <cell r="I3413" t="str">
            <v>Växelreglage H</v>
          </cell>
          <cell r="J3413" t="str">
            <v xml:space="preserve">KSLM6000RA
SHIFT LEVER, SL-M6000-R,  DEORE
RIGHT, REAR 10-SPEED RAPIDFIRE PLUS 2050MM W/OGD, BULK
JPY 979
</v>
          </cell>
          <cell r="K3413" t="str">
            <v>KSLM6000RA</v>
          </cell>
          <cell r="L3413" t="str">
            <v>Kontakta SHIMANO</v>
          </cell>
        </row>
        <row r="3414">
          <cell r="B3414" t="str">
            <v>YEC7805532Växelreglage V</v>
          </cell>
          <cell r="C3414" t="str">
            <v>YEC7805532</v>
          </cell>
          <cell r="D3414">
            <v>2019</v>
          </cell>
          <cell r="E3414">
            <v>9</v>
          </cell>
          <cell r="F3414" t="str">
            <v>0090</v>
          </cell>
          <cell r="G3414" t="str">
            <v>D001</v>
          </cell>
          <cell r="H3414" t="str">
            <v>Shift Lever L</v>
          </cell>
          <cell r="I3414" t="str">
            <v>Växelreglage V</v>
          </cell>
          <cell r="L3414" t="e">
            <v>#N/A</v>
          </cell>
        </row>
        <row r="3415">
          <cell r="B3415" t="str">
            <v>YEC7805532Handtag par</v>
          </cell>
          <cell r="C3415" t="str">
            <v>YEC7805532</v>
          </cell>
          <cell r="D3415">
            <v>2019</v>
          </cell>
          <cell r="E3415">
            <v>10</v>
          </cell>
          <cell r="F3415" t="str">
            <v>0100</v>
          </cell>
          <cell r="G3415" t="str">
            <v>B004</v>
          </cell>
          <cell r="H3415" t="str">
            <v>Grip R</v>
          </cell>
          <cell r="I3415" t="str">
            <v>Handtag par</v>
          </cell>
          <cell r="J3415" t="str">
            <v>C2505504 TEC VLG-1600D2 130MM BLACK/GREY</v>
          </cell>
          <cell r="K3415" t="str">
            <v>C2505504</v>
          </cell>
          <cell r="L3415" t="str">
            <v>C2500188</v>
          </cell>
        </row>
        <row r="3416">
          <cell r="B3416" t="str">
            <v>YEC7805532Frambroms</v>
          </cell>
          <cell r="C3416" t="str">
            <v>YEC7805532</v>
          </cell>
          <cell r="D3416">
            <v>2019</v>
          </cell>
          <cell r="E3416">
            <v>11</v>
          </cell>
          <cell r="F3416" t="str">
            <v>0110</v>
          </cell>
          <cell r="G3416" t="str">
            <v>C003</v>
          </cell>
          <cell r="H3416" t="str">
            <v xml:space="preserve">Brake front </v>
          </cell>
          <cell r="I3416" t="str">
            <v>Frambroms</v>
          </cell>
          <cell r="J3416" t="str">
            <v>AMT201JLFPRX070 DISC BRAKE ASSEMBLED SET/J-kit, BL-MT201(L), BR-MT200(F), BLACK, W/O ADAPTER, RESIN PAD(W/O FIN), 700MM HOSE(SM-BH59-SS BLACK), BULK, 10,04 USD</v>
          </cell>
          <cell r="K3416" t="str">
            <v>AMT201JLFPRX070</v>
          </cell>
          <cell r="L3416" t="str">
            <v>Kontakta SHIMANO</v>
          </cell>
        </row>
        <row r="3417">
          <cell r="B3417" t="str">
            <v>YEC7805532Bakbroms</v>
          </cell>
          <cell r="C3417" t="str">
            <v>YEC7805532</v>
          </cell>
          <cell r="D3417">
            <v>2019</v>
          </cell>
          <cell r="E3417">
            <v>12</v>
          </cell>
          <cell r="F3417" t="str">
            <v>0120</v>
          </cell>
          <cell r="G3417" t="str">
            <v>C004</v>
          </cell>
          <cell r="H3417" t="str">
            <v>Brake rear</v>
          </cell>
          <cell r="I3417" t="str">
            <v>Bakbroms</v>
          </cell>
          <cell r="J3417" t="str">
            <v>AMT201JRRXRX145 DISC BRAKE ASSEMBLED SET/J-kit, BL-MT201(R), BR-MT200(R), BLACK, W/O ADAPTER, RESIN PAD(W/O FIN), 1450MM HOSE(SM-BH59-SS BLACK), BULK, 10,79 USD</v>
          </cell>
          <cell r="K3417" t="str">
            <v>AMT201JRRXRX145</v>
          </cell>
          <cell r="L3417" t="str">
            <v>Kontakta SHIMANO</v>
          </cell>
        </row>
        <row r="3418">
          <cell r="B3418" t="str">
            <v>YEC7805532Vevlager</v>
          </cell>
          <cell r="C3418" t="str">
            <v>YEC7805532</v>
          </cell>
          <cell r="D3418">
            <v>2019</v>
          </cell>
          <cell r="E3418">
            <v>13</v>
          </cell>
          <cell r="F3418" t="str">
            <v>0130</v>
          </cell>
          <cell r="G3418" t="str">
            <v>E001</v>
          </cell>
          <cell r="H3418" t="str">
            <v xml:space="preserve">BB-set </v>
          </cell>
          <cell r="I3418" t="str">
            <v>Vevlager</v>
          </cell>
          <cell r="K3418" t="str">
            <v>INGÅR I MOTORN</v>
          </cell>
          <cell r="L3418" t="str">
            <v>Ingår i motorn</v>
          </cell>
        </row>
        <row r="3419">
          <cell r="B3419" t="str">
            <v>YEC7805532Vevparti</v>
          </cell>
          <cell r="C3419" t="str">
            <v>YEC7805532</v>
          </cell>
          <cell r="D3419">
            <v>2019</v>
          </cell>
          <cell r="E3419">
            <v>14</v>
          </cell>
          <cell r="F3419" t="str">
            <v>0140</v>
          </cell>
          <cell r="G3419" t="str">
            <v>E002</v>
          </cell>
          <cell r="H3419" t="str">
            <v>Front Chainwheel</v>
          </cell>
          <cell r="I3419" t="str">
            <v>Vevparti</v>
          </cell>
          <cell r="K3419" t="str">
            <v>C3305776-EG</v>
          </cell>
          <cell r="L3419" t="str">
            <v>C3305776-EG</v>
          </cell>
        </row>
        <row r="3420">
          <cell r="B3420" t="str">
            <v>YEC7805532Kedjeskydd</v>
          </cell>
          <cell r="C3420" t="str">
            <v>YEC7805532</v>
          </cell>
          <cell r="D3420">
            <v>2019</v>
          </cell>
          <cell r="E3420">
            <v>15</v>
          </cell>
          <cell r="F3420" t="str">
            <v>0150</v>
          </cell>
          <cell r="G3420" t="str">
            <v>H001</v>
          </cell>
          <cell r="H3420" t="str">
            <v>Chain guard</v>
          </cell>
          <cell r="I3420" t="str">
            <v>Kedjeskydd</v>
          </cell>
          <cell r="J3420" t="str">
            <v>C8305639 SKS Chainblade, C8305640 rear fixation</v>
          </cell>
          <cell r="K3420" t="str">
            <v>C8305639</v>
          </cell>
          <cell r="L3420" t="str">
            <v>C8305639</v>
          </cell>
        </row>
        <row r="3421">
          <cell r="B3421" t="str">
            <v>YEC7805532Kedjeskyddsfäste</v>
          </cell>
          <cell r="C3421" t="str">
            <v>YEC7805532</v>
          </cell>
          <cell r="D3421">
            <v>2019</v>
          </cell>
          <cell r="E3421">
            <v>16</v>
          </cell>
          <cell r="F3421" t="str">
            <v>0160</v>
          </cell>
          <cell r="G3421" t="str">
            <v>H002</v>
          </cell>
          <cell r="H3421" t="str">
            <v>Chain guard bracket</v>
          </cell>
          <cell r="I3421" t="str">
            <v>Kedjeskyddsfäste</v>
          </cell>
          <cell r="J3421" t="str">
            <v>bracket for MAX included in C8305639</v>
          </cell>
          <cell r="K3421" t="str">
            <v>Ingår i kedjeskyddet</v>
          </cell>
          <cell r="L3421" t="str">
            <v>Ingår i kedjeskyddet</v>
          </cell>
        </row>
        <row r="3422">
          <cell r="B3422" t="str">
            <v>YEC7805532Framväxel</v>
          </cell>
          <cell r="C3422" t="str">
            <v>YEC7805532</v>
          </cell>
          <cell r="D3422">
            <v>2019</v>
          </cell>
          <cell r="E3422">
            <v>17</v>
          </cell>
          <cell r="F3422" t="str">
            <v>0170</v>
          </cell>
          <cell r="G3422" t="str">
            <v>D003</v>
          </cell>
          <cell r="H3422" t="str">
            <v>Front Derailleur</v>
          </cell>
          <cell r="I3422" t="str">
            <v>Framväxel</v>
          </cell>
          <cell r="J3422" t="str">
            <v>w/o</v>
          </cell>
          <cell r="K3422" t="str">
            <v>EMPTY</v>
          </cell>
          <cell r="L3422" t="e">
            <v>#N/A</v>
          </cell>
        </row>
        <row r="3423">
          <cell r="B3423" t="str">
            <v>YEC7805532Bakväxel</v>
          </cell>
          <cell r="C3423" t="str">
            <v>YEC7805532</v>
          </cell>
          <cell r="D3423">
            <v>2019</v>
          </cell>
          <cell r="E3423">
            <v>18</v>
          </cell>
          <cell r="F3423" t="str">
            <v>0180</v>
          </cell>
          <cell r="G3423" t="str">
            <v>D004</v>
          </cell>
          <cell r="H3423" t="str">
            <v>Rear Derailleur</v>
          </cell>
          <cell r="I3423" t="str">
            <v>Bakväxel</v>
          </cell>
          <cell r="J3423" t="str">
            <v xml:space="preserve">KRDM6000SGS DEORE, 10SPEED, SHADOW PLUS </v>
          </cell>
          <cell r="K3423" t="str">
            <v>KRDM6000SGS</v>
          </cell>
          <cell r="L3423" t="str">
            <v>Kontakta SHIMANO</v>
          </cell>
        </row>
        <row r="3424">
          <cell r="B3424" t="str">
            <v>YEC7805532Kedja</v>
          </cell>
          <cell r="C3424" t="str">
            <v>YEC7805532</v>
          </cell>
          <cell r="D3424">
            <v>2019</v>
          </cell>
          <cell r="E3424">
            <v>19</v>
          </cell>
          <cell r="F3424" t="str">
            <v>0190</v>
          </cell>
          <cell r="G3424" t="str">
            <v>E003</v>
          </cell>
          <cell r="H3424" t="str">
            <v xml:space="preserve">Chain </v>
          </cell>
          <cell r="I3424" t="str">
            <v>Kedja</v>
          </cell>
          <cell r="J3424" t="str">
            <v>KCNE609010114, BICYCLE CHAIN FOR E-BIKE, REAR 10 SPD / FRONT SINGLE,              114 LINKS, W/END PIN</v>
          </cell>
          <cell r="K3424" t="str">
            <v>KCNE609010114</v>
          </cell>
          <cell r="L3424" t="str">
            <v>Kontakta SHIMANO</v>
          </cell>
        </row>
        <row r="3425">
          <cell r="B3425" t="str">
            <v>YEC7805532Kassett</v>
          </cell>
          <cell r="C3425" t="str">
            <v>YEC7805532</v>
          </cell>
          <cell r="D3425">
            <v>2019</v>
          </cell>
          <cell r="E3425">
            <v>20</v>
          </cell>
          <cell r="F3425" t="str">
            <v>0200</v>
          </cell>
          <cell r="G3425" t="str">
            <v>E004</v>
          </cell>
          <cell r="H3425" t="str">
            <v>Cassette Sprocket</v>
          </cell>
          <cell r="I3425" t="str">
            <v>Kassett</v>
          </cell>
          <cell r="J3425" t="str">
            <v xml:space="preserve">KCSHG5010136 CS-HG50-10S 11-36T </v>
          </cell>
          <cell r="K3425" t="str">
            <v>KCSHG5010136</v>
          </cell>
          <cell r="L3425" t="str">
            <v>Kontakta SHIMANO</v>
          </cell>
        </row>
        <row r="3426">
          <cell r="B3426" t="str">
            <v>YEC7805532Framhjul</v>
          </cell>
          <cell r="C3426" t="str">
            <v>YEC7805532</v>
          </cell>
          <cell r="D3426">
            <v>2019</v>
          </cell>
          <cell r="E3426">
            <v>21</v>
          </cell>
          <cell r="F3426" t="str">
            <v>0210</v>
          </cell>
          <cell r="G3426" t="str">
            <v>F001</v>
          </cell>
          <cell r="H3426" t="str">
            <v>Front hub</v>
          </cell>
          <cell r="I3426" t="str">
            <v>Framhjul</v>
          </cell>
          <cell r="J3426" t="str">
            <v>C4305191 FRONT HUB, CL-1420  36H OLD:100MM AXEL:108MM  QR:133MM, FOR CENTER LOCK DISC BRAKE,   W/O ROTOR MOUNT COVER, BLACK, BULK</v>
          </cell>
          <cell r="K3426" t="str">
            <v>C4305191</v>
          </cell>
          <cell r="L3426" t="str">
            <v>C4100337</v>
          </cell>
        </row>
        <row r="3427">
          <cell r="B3427" t="str">
            <v>YEC7805532Bakhjul</v>
          </cell>
          <cell r="C3427" t="str">
            <v>YEC7805532</v>
          </cell>
          <cell r="D3427">
            <v>2019</v>
          </cell>
          <cell r="E3427">
            <v>22</v>
          </cell>
          <cell r="F3427" t="str">
            <v>0220</v>
          </cell>
          <cell r="G3427" t="str">
            <v>F002</v>
          </cell>
          <cell r="H3427" t="str">
            <v>Rear hub</v>
          </cell>
          <cell r="I3427" t="str">
            <v>Bakhjul</v>
          </cell>
          <cell r="J3427" t="str">
            <v>C4405342 FREEHUB, CL-1422 36H 8/9/10-SPEED OLD:135MM AXLE:146MM      QR:170MM, FOR CENTER LOCK DISC BRAKE    W/O ROTOR MOUNT COVER, BLACK, BULK</v>
          </cell>
          <cell r="K3427" t="str">
            <v>C4405342</v>
          </cell>
          <cell r="L3427" t="str">
            <v>C4200298</v>
          </cell>
        </row>
        <row r="3428">
          <cell r="B3428" t="str">
            <v>YEC7805532Däck</v>
          </cell>
          <cell r="C3428" t="str">
            <v>YEC7805532</v>
          </cell>
          <cell r="D3428">
            <v>2019</v>
          </cell>
          <cell r="E3428">
            <v>23</v>
          </cell>
          <cell r="F3428" t="str">
            <v>0230</v>
          </cell>
          <cell r="G3428" t="str">
            <v>F003</v>
          </cell>
          <cell r="H3428" t="str">
            <v>Tire</v>
          </cell>
          <cell r="I3428" t="str">
            <v>Däck</v>
          </cell>
          <cell r="J3428" t="str">
            <v>C4906454 700X37C Duramax XNR E-bike TYR PERGO E H-480</v>
          </cell>
          <cell r="K3428" t="str">
            <v>C4906454</v>
          </cell>
          <cell r="L3428" t="str">
            <v>C4901462</v>
          </cell>
        </row>
        <row r="3429">
          <cell r="B3429" t="str">
            <v>YEC7805532Skärmar set</v>
          </cell>
          <cell r="C3429" t="str">
            <v>YEC7805532</v>
          </cell>
          <cell r="D3429">
            <v>2019</v>
          </cell>
          <cell r="E3429">
            <v>24</v>
          </cell>
          <cell r="F3429" t="str">
            <v>0240</v>
          </cell>
          <cell r="G3429" t="str">
            <v>H003</v>
          </cell>
          <cell r="H3429" t="str">
            <v xml:space="preserve">Mudguard front   </v>
          </cell>
          <cell r="I3429" t="str">
            <v>Skärmar set</v>
          </cell>
          <cell r="J3429" t="str">
            <v>C8255845-BK FRONT(6648650030-0999)</v>
          </cell>
          <cell r="K3429" t="str">
            <v>C8255845-BK</v>
          </cell>
          <cell r="L3429" t="str">
            <v>C8256125-BK / C8255845-BK</v>
          </cell>
        </row>
        <row r="3430">
          <cell r="B3430" t="str">
            <v>YEC7805532Pakethållare</v>
          </cell>
          <cell r="C3430" t="str">
            <v>YEC7805532</v>
          </cell>
          <cell r="D3430">
            <v>2019</v>
          </cell>
          <cell r="E3430">
            <v>25</v>
          </cell>
          <cell r="F3430" t="str">
            <v>0250</v>
          </cell>
          <cell r="G3430" t="str">
            <v>H004</v>
          </cell>
          <cell r="H3430" t="str">
            <v>Carrier</v>
          </cell>
          <cell r="I3430" t="str">
            <v>Pakethållare</v>
          </cell>
          <cell r="J3430" t="str">
            <v>C8205747-BK Sport adj black w/bag support AVS</v>
          </cell>
          <cell r="K3430" t="str">
            <v>C8205747-BK</v>
          </cell>
          <cell r="L3430" t="str">
            <v>C8200052</v>
          </cell>
        </row>
        <row r="3431">
          <cell r="B3431" t="str">
            <v>YEC7805532Sadel</v>
          </cell>
          <cell r="C3431" t="str">
            <v>YEC7805532</v>
          </cell>
          <cell r="D3431">
            <v>2019</v>
          </cell>
          <cell r="E3431">
            <v>26</v>
          </cell>
          <cell r="F3431" t="str">
            <v>0260</v>
          </cell>
          <cell r="G3431" t="str">
            <v>G001</v>
          </cell>
          <cell r="H3431" t="str">
            <v>Saddle</v>
          </cell>
          <cell r="I3431" t="str">
            <v>Sadel</v>
          </cell>
          <cell r="J3431" t="str">
            <v>C7106244 Velo VL-4413 , black steel rail  UNISEX</v>
          </cell>
          <cell r="K3431" t="str">
            <v>C7106244</v>
          </cell>
          <cell r="L3431" t="str">
            <v>C7100524</v>
          </cell>
        </row>
        <row r="3432">
          <cell r="B3432" t="str">
            <v>YEC7805532Sadelstolpe</v>
          </cell>
          <cell r="C3432" t="str">
            <v>YEC7805532</v>
          </cell>
          <cell r="D3432">
            <v>2019</v>
          </cell>
          <cell r="E3432">
            <v>27</v>
          </cell>
          <cell r="F3432" t="str">
            <v>0270</v>
          </cell>
          <cell r="G3432" t="str">
            <v>G002</v>
          </cell>
          <cell r="H3432" t="str">
            <v>Seatpost</v>
          </cell>
          <cell r="I3432" t="str">
            <v>Sadelstolpe</v>
          </cell>
          <cell r="J3432" t="str">
            <v>C7205559 SP-620 27,2x350MM ALLOY ANODIZED BLACK w OBVIOUS LOGO</v>
          </cell>
          <cell r="K3432" t="str">
            <v>C7205559</v>
          </cell>
          <cell r="L3432" t="str">
            <v>C7200327-272</v>
          </cell>
        </row>
        <row r="3433">
          <cell r="B3433" t="str">
            <v>YEC7805532Sadelrörsklämma</v>
          </cell>
          <cell r="C3433" t="str">
            <v>YEC7805532</v>
          </cell>
          <cell r="D3433">
            <v>2019</v>
          </cell>
          <cell r="E3433">
            <v>28</v>
          </cell>
          <cell r="F3433" t="str">
            <v>0280</v>
          </cell>
          <cell r="G3433" t="str">
            <v>G003</v>
          </cell>
          <cell r="H3433" t="str">
            <v>Seat Clamp</v>
          </cell>
          <cell r="I3433" t="str">
            <v>Sadelrörsklämma</v>
          </cell>
          <cell r="J3433" t="str">
            <v>C7305002 L/C 31.8 MX27 shiny black</v>
          </cell>
          <cell r="K3433" t="str">
            <v>C7305002</v>
          </cell>
          <cell r="L3433" t="str">
            <v>C7300027-318</v>
          </cell>
        </row>
        <row r="3434">
          <cell r="B3434" t="str">
            <v>YEC7805532Framlampa</v>
          </cell>
          <cell r="C3434" t="str">
            <v>YEC7805532</v>
          </cell>
          <cell r="D3434">
            <v>2019</v>
          </cell>
          <cell r="E3434">
            <v>29</v>
          </cell>
          <cell r="F3434" t="str">
            <v>0290</v>
          </cell>
          <cell r="G3434" t="str">
            <v>H005</v>
          </cell>
          <cell r="H3434" t="str">
            <v>Front light</v>
          </cell>
          <cell r="I3434" t="str">
            <v>Framlampa</v>
          </cell>
          <cell r="J3434" t="str">
            <v xml:space="preserve">C8015191 JY-7070E 30LUX LED headlamp 6V, w/o bracket, 500mm cable with conector for Bafang , 3mm cable  </v>
          </cell>
          <cell r="K3434" t="str">
            <v>C8015191</v>
          </cell>
          <cell r="L3434" t="str">
            <v>C8015191</v>
          </cell>
        </row>
        <row r="3435">
          <cell r="B3435" t="str">
            <v>YEC7805532Baklampa</v>
          </cell>
          <cell r="C3435" t="str">
            <v>YEC7805532</v>
          </cell>
          <cell r="D3435">
            <v>2019</v>
          </cell>
          <cell r="E3435">
            <v>30</v>
          </cell>
          <cell r="F3435" t="str">
            <v>0300</v>
          </cell>
          <cell r="G3435" t="str">
            <v>H006</v>
          </cell>
          <cell r="H3435" t="str">
            <v>Light, Rear</v>
          </cell>
          <cell r="I3435" t="str">
            <v>Baklampa</v>
          </cell>
          <cell r="J3435" t="str">
            <v xml:space="preserve">C8015183 Buchel E-Bike 6V cc50 (EVI approved) </v>
          </cell>
          <cell r="K3435" t="str">
            <v>C8015183</v>
          </cell>
          <cell r="L3435" t="str">
            <v>C8015183</v>
          </cell>
        </row>
        <row r="3436">
          <cell r="B3436" t="str">
            <v>YEC7805532Låssats</v>
          </cell>
          <cell r="C3436" t="str">
            <v>YEC7805532</v>
          </cell>
          <cell r="D3436">
            <v>2019</v>
          </cell>
          <cell r="E3436">
            <v>31</v>
          </cell>
          <cell r="F3436" t="str">
            <v>0310</v>
          </cell>
          <cell r="G3436" t="str">
            <v>H007</v>
          </cell>
          <cell r="H3436" t="str">
            <v>Lock</v>
          </cell>
          <cell r="I3436" t="str">
            <v>Låssats</v>
          </cell>
          <cell r="J3436" t="str">
            <v>C8405125 AXA SOLID PLUS BLACK, compatible with DT12</v>
          </cell>
          <cell r="K3436" t="str">
            <v>C8405125</v>
          </cell>
          <cell r="L3436" t="str">
            <v>C8405125</v>
          </cell>
        </row>
        <row r="3437">
          <cell r="B3437" t="str">
            <v>YEC7805532Stöd</v>
          </cell>
          <cell r="C3437" t="str">
            <v>YEC7805532</v>
          </cell>
          <cell r="D3437">
            <v>2019</v>
          </cell>
          <cell r="E3437">
            <v>32</v>
          </cell>
          <cell r="F3437" t="str">
            <v>0320</v>
          </cell>
          <cell r="G3437" t="str">
            <v>H008</v>
          </cell>
          <cell r="H3437" t="str">
            <v>Kick stand</v>
          </cell>
          <cell r="I3437" t="str">
            <v>Stöd</v>
          </cell>
          <cell r="J3437" t="str">
            <v xml:space="preserve">C8105214 Atran Stylo adjustable all black </v>
          </cell>
          <cell r="K3437" t="str">
            <v>C8105214</v>
          </cell>
          <cell r="L3437" t="str">
            <v>C8100036</v>
          </cell>
        </row>
        <row r="3438">
          <cell r="B3438" t="str">
            <v>YEC7805532Korg</v>
          </cell>
          <cell r="C3438" t="str">
            <v>YEC7805532</v>
          </cell>
          <cell r="D3438">
            <v>2019</v>
          </cell>
          <cell r="E3438">
            <v>33</v>
          </cell>
          <cell r="F3438" t="str">
            <v>0330</v>
          </cell>
          <cell r="G3438" t="str">
            <v>H009</v>
          </cell>
          <cell r="H3438" t="str">
            <v>Basket / Fr carrier</v>
          </cell>
          <cell r="I3438" t="str">
            <v>Korg</v>
          </cell>
          <cell r="K3438" t="str">
            <v>EMPTY</v>
          </cell>
          <cell r="L3438" t="e">
            <v>#N/A</v>
          </cell>
        </row>
        <row r="3439">
          <cell r="B3439" t="str">
            <v>YEC7805532Pedaler</v>
          </cell>
          <cell r="C3439" t="str">
            <v>YEC7805532</v>
          </cell>
          <cell r="D3439">
            <v>2019</v>
          </cell>
          <cell r="E3439">
            <v>34</v>
          </cell>
          <cell r="F3439" t="str">
            <v>0340</v>
          </cell>
          <cell r="G3439" t="str">
            <v>E005</v>
          </cell>
          <cell r="H3439" t="str">
            <v xml:space="preserve">Pedal </v>
          </cell>
          <cell r="I3439" t="str">
            <v>Pedaler</v>
          </cell>
          <cell r="J3439" t="str">
            <v>C3505222 PDS PLbk SD  916 VP-821</v>
          </cell>
          <cell r="K3439" t="str">
            <v>C3505222</v>
          </cell>
          <cell r="L3439" t="str">
            <v>C3500059</v>
          </cell>
        </row>
        <row r="3440">
          <cell r="B3440" t="str">
            <v>YEC7805532Motor</v>
          </cell>
          <cell r="C3440" t="str">
            <v>YEC7805532</v>
          </cell>
          <cell r="D3440">
            <v>2019</v>
          </cell>
          <cell r="E3440">
            <v>35</v>
          </cell>
          <cell r="F3440" t="str">
            <v>0350</v>
          </cell>
          <cell r="G3440" t="str">
            <v>J001</v>
          </cell>
          <cell r="H3440" t="str">
            <v>DRIVE UNIT:</v>
          </cell>
          <cell r="I3440" t="str">
            <v>Motor</v>
          </cell>
          <cell r="J344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440" t="str">
            <v>C8705068-1-01A</v>
          </cell>
          <cell r="L3440" t="str">
            <v>C8705068-1-01</v>
          </cell>
        </row>
        <row r="3441">
          <cell r="B3441" t="str">
            <v>YEC7805532Display</v>
          </cell>
          <cell r="C3441" t="str">
            <v>YEC7805532</v>
          </cell>
          <cell r="D3441">
            <v>2019</v>
          </cell>
          <cell r="E3441">
            <v>36</v>
          </cell>
          <cell r="F3441" t="str">
            <v>0360</v>
          </cell>
          <cell r="G3441" t="str">
            <v>J004</v>
          </cell>
          <cell r="H3441" t="str">
            <v>DISPLAY:</v>
          </cell>
          <cell r="I3441" t="str">
            <v>Display</v>
          </cell>
          <cell r="J3441" t="str">
            <v>C8705068-1-27S LCD C10,Silver Alloy e-going logo.cable length:500mm. cable length for switch:200mm,    Chip for BESST system. New dual pivot bracket with 2 plastic inserts (Ø22,2/25,4).</v>
          </cell>
          <cell r="K3441" t="str">
            <v>C8705068-1-27S</v>
          </cell>
          <cell r="L3441" t="str">
            <v>C8705068-1-27S</v>
          </cell>
        </row>
        <row r="3442">
          <cell r="B3442" t="str">
            <v>YEC7805532EB-Bus kabel</v>
          </cell>
          <cell r="C3442" t="str">
            <v>YEC7805532</v>
          </cell>
          <cell r="D3442">
            <v>2019</v>
          </cell>
          <cell r="E3442">
            <v>37</v>
          </cell>
          <cell r="F3442" t="str">
            <v>0370</v>
          </cell>
          <cell r="G3442" t="str">
            <v>J005</v>
          </cell>
          <cell r="H3442" t="str">
            <v>EB-BUS CABLE:</v>
          </cell>
          <cell r="I3442" t="str">
            <v>EB-Bus kabel</v>
          </cell>
          <cell r="J3442" t="str">
            <v>C8705068-1-04-01, 5PIN ( 1340mm ) CONNECT TO CONTROLLER, OTHER SIDE TO DISPLAY, LIGHTING SETS</v>
          </cell>
          <cell r="K3442" t="str">
            <v>C8705068-1-04-01</v>
          </cell>
          <cell r="L3442" t="e">
            <v>#N/A</v>
          </cell>
        </row>
        <row r="3443">
          <cell r="B3443" t="str">
            <v>YEC7805532Motorkabel</v>
          </cell>
          <cell r="C3443" t="str">
            <v>YEC7805532</v>
          </cell>
          <cell r="D3443">
            <v>2019</v>
          </cell>
          <cell r="E3443">
            <v>38</v>
          </cell>
          <cell r="F3443" t="str">
            <v>0380</v>
          </cell>
          <cell r="G3443" t="str">
            <v>J006</v>
          </cell>
          <cell r="H3443" t="str">
            <v>POWER CABLE:</v>
          </cell>
          <cell r="I3443" t="str">
            <v>Motorkabel</v>
          </cell>
          <cell r="J3443" t="str">
            <v>W/O (inluded into the battary )</v>
          </cell>
          <cell r="K3443" t="str">
            <v>Ingår i batterihållaren</v>
          </cell>
          <cell r="L3443" t="str">
            <v>Ingår i batterihållaren</v>
          </cell>
        </row>
        <row r="3444">
          <cell r="B3444" t="str">
            <v>YEC7805532Kabel framlampa</v>
          </cell>
          <cell r="C3444" t="str">
            <v>YEC7805532</v>
          </cell>
          <cell r="D3444">
            <v>2019</v>
          </cell>
          <cell r="E3444">
            <v>39</v>
          </cell>
          <cell r="F3444" t="str">
            <v>0390</v>
          </cell>
          <cell r="G3444" t="str">
            <v>J007</v>
          </cell>
          <cell r="H3444" t="str">
            <v>F. LIGHT CABLE:</v>
          </cell>
          <cell r="I3444" t="str">
            <v>Kabel framlampa</v>
          </cell>
          <cell r="J3444" t="str">
            <v>C8705068-1-04-06, FOR FRONT LIGHT : 1200mm</v>
          </cell>
          <cell r="K3444" t="str">
            <v>C8705068-1-04-6</v>
          </cell>
          <cell r="L3444" t="str">
            <v>C8705068-1-04-6</v>
          </cell>
        </row>
        <row r="3445">
          <cell r="B3445" t="str">
            <v>YEC7805532Kabel baklampa</v>
          </cell>
          <cell r="C3445" t="str">
            <v>YEC7805532</v>
          </cell>
          <cell r="D3445">
            <v>2019</v>
          </cell>
          <cell r="E3445">
            <v>40</v>
          </cell>
          <cell r="F3445" t="str">
            <v>0400</v>
          </cell>
          <cell r="G3445" t="str">
            <v>J008</v>
          </cell>
          <cell r="H3445" t="str">
            <v>R. LIGHT CABLE:</v>
          </cell>
          <cell r="I3445" t="str">
            <v>Kabel baklampa</v>
          </cell>
          <cell r="J3445" t="str">
            <v xml:space="preserve">C8705068-1-04-8  -&gt; C8705068-1-0415 </v>
          </cell>
          <cell r="K3445" t="str">
            <v>C8705068-1-04-8</v>
          </cell>
          <cell r="L3445" t="str">
            <v>C8705068-1-04-8</v>
          </cell>
        </row>
        <row r="3446">
          <cell r="B3446" t="str">
            <v>YEC7805532Hastighetssensor</v>
          </cell>
          <cell r="C3446" t="str">
            <v>YEC7805532</v>
          </cell>
          <cell r="D3446">
            <v>2019</v>
          </cell>
          <cell r="E3446">
            <v>41</v>
          </cell>
          <cell r="F3446" t="str">
            <v>0410</v>
          </cell>
          <cell r="G3446" t="str">
            <v>J009</v>
          </cell>
          <cell r="H3446" t="str">
            <v>SPEED SENSOR:</v>
          </cell>
          <cell r="I3446" t="str">
            <v>Hastighetssensor</v>
          </cell>
          <cell r="J3446" t="str">
            <v>C8705068-1-0411, DETECTING WHEEL RPM, CABLE LENGTH:70mm, C8705068-1-04-10 Extension cable for speed sensor: 350mm HIGO/KST at motor end</v>
          </cell>
          <cell r="K3446" t="str">
            <v>C8705068-1-0411</v>
          </cell>
          <cell r="L3446" t="str">
            <v>C8705068-1-0411</v>
          </cell>
        </row>
        <row r="3447">
          <cell r="B3447" t="str">
            <v>YEC7805532Batteri</v>
          </cell>
          <cell r="C3447" t="str">
            <v>YEC7805532</v>
          </cell>
          <cell r="D3447">
            <v>2019</v>
          </cell>
          <cell r="E3447">
            <v>42</v>
          </cell>
          <cell r="F3447" t="str">
            <v>0420</v>
          </cell>
          <cell r="G3447" t="str">
            <v>J002</v>
          </cell>
          <cell r="H3447" t="str">
            <v>BATTERY:</v>
          </cell>
          <cell r="I3447" t="str">
            <v>Batteri</v>
          </cell>
          <cell r="J3447" t="str">
            <v>C8705102-1-11EA DT12 ready for EG Access</v>
          </cell>
          <cell r="K3447" t="str">
            <v xml:space="preserve">C8705102-1-11EA </v>
          </cell>
          <cell r="L3447" t="str">
            <v>C8705102-1-11EA</v>
          </cell>
        </row>
        <row r="3448">
          <cell r="B3448" t="str">
            <v>YEC7805532Batterihållare</v>
          </cell>
          <cell r="C3448" t="str">
            <v>YEC7805532</v>
          </cell>
          <cell r="D3448">
            <v>2019</v>
          </cell>
          <cell r="E3448">
            <v>43</v>
          </cell>
          <cell r="F3448" t="str">
            <v>0430</v>
          </cell>
          <cell r="G3448" t="str">
            <v>J003</v>
          </cell>
          <cell r="H3448" t="str">
            <v>BATTERY HOLDER/Slider</v>
          </cell>
          <cell r="I3448" t="str">
            <v>Batterihållare</v>
          </cell>
          <cell r="J3448" t="str">
            <v>C8705129-2 NEW DT12 400mm motorcable for MAX</v>
          </cell>
          <cell r="K3448" t="str">
            <v>C8705129-2</v>
          </cell>
          <cell r="L3448" t="str">
            <v>C8705129-2</v>
          </cell>
        </row>
        <row r="3449">
          <cell r="B3449" t="str">
            <v>YEC7805532Batteriladdare</v>
          </cell>
          <cell r="C3449" t="str">
            <v>YEC7805532</v>
          </cell>
          <cell r="D3449">
            <v>2019</v>
          </cell>
          <cell r="E3449">
            <v>44</v>
          </cell>
          <cell r="F3449" t="str">
            <v>0440</v>
          </cell>
          <cell r="G3449" t="str">
            <v>J010</v>
          </cell>
          <cell r="H3449" t="str">
            <v>CHARGER:</v>
          </cell>
          <cell r="I3449" t="str">
            <v>Batteriladdare</v>
          </cell>
          <cell r="J3449" t="str">
            <v xml:space="preserve">C8705086-02 CZ2AU2KE7 for DT12/SR11 </v>
          </cell>
          <cell r="K3449" t="str">
            <v>C8705086-02</v>
          </cell>
          <cell r="L3449" t="str">
            <v>C8705086-02</v>
          </cell>
        </row>
        <row r="3450">
          <cell r="B3450" t="str">
            <v>YEC7805532Kontrollbox</v>
          </cell>
          <cell r="C3450" t="str">
            <v>YEC7805532</v>
          </cell>
          <cell r="D3450">
            <v>2019</v>
          </cell>
          <cell r="E3450">
            <v>45</v>
          </cell>
          <cell r="F3450" t="str">
            <v>0450</v>
          </cell>
          <cell r="G3450" t="str">
            <v>J011</v>
          </cell>
          <cell r="H3450" t="str">
            <v>Controller</v>
          </cell>
          <cell r="I3450" t="str">
            <v>Kontrollbox</v>
          </cell>
          <cell r="J3450" t="str">
            <v>included into the motor</v>
          </cell>
          <cell r="K3450" t="str">
            <v>C8705068-1-12</v>
          </cell>
          <cell r="L3450" t="str">
            <v>C8705068-1-12</v>
          </cell>
        </row>
        <row r="3451">
          <cell r="B3451" t="str">
            <v>YEC7805532Växelöra</v>
          </cell>
          <cell r="C3451" t="str">
            <v>YEC7805532</v>
          </cell>
          <cell r="D3451">
            <v>2019</v>
          </cell>
          <cell r="E3451">
            <v>46</v>
          </cell>
          <cell r="F3451" t="str">
            <v>0460</v>
          </cell>
          <cell r="G3451" t="str">
            <v>D005</v>
          </cell>
          <cell r="H3451" t="str">
            <v>Gear hanger</v>
          </cell>
          <cell r="I3451" t="str">
            <v>Växelöra</v>
          </cell>
          <cell r="K3451" t="str">
            <v>C1350087</v>
          </cell>
          <cell r="L3451" t="str">
            <v>C1350087</v>
          </cell>
        </row>
        <row r="3452">
          <cell r="B3452" t="str">
            <v>YEC7805533RAM</v>
          </cell>
          <cell r="C3452" t="str">
            <v>YEC7805533</v>
          </cell>
          <cell r="D3452" t="str">
            <v>2019-2021</v>
          </cell>
          <cell r="E3452">
            <v>1</v>
          </cell>
          <cell r="F3452" t="str">
            <v>0010</v>
          </cell>
          <cell r="G3452" t="str">
            <v>A001</v>
          </cell>
          <cell r="H3452" t="str">
            <v>PAINTED FRAME</v>
          </cell>
          <cell r="I3452" t="str">
            <v>RAM</v>
          </cell>
          <cell r="J3452" t="str">
            <v>Crescent-dekal ovan matt lack</v>
          </cell>
          <cell r="K3452" t="str">
            <v>FRAME</v>
          </cell>
          <cell r="L3452" t="e">
            <v>#N/A</v>
          </cell>
        </row>
        <row r="3453">
          <cell r="B3453" t="str">
            <v>YEC7805533Framgaffel</v>
          </cell>
          <cell r="C3453" t="str">
            <v>YEC7805533</v>
          </cell>
          <cell r="D3453" t="str">
            <v>2019-2021</v>
          </cell>
          <cell r="E3453">
            <v>2</v>
          </cell>
          <cell r="F3453" t="str">
            <v>0020</v>
          </cell>
          <cell r="G3453" t="str">
            <v>A002</v>
          </cell>
          <cell r="H3453" t="str">
            <v>PAINTED FORK</v>
          </cell>
          <cell r="I3453" t="str">
            <v>Framgaffel</v>
          </cell>
          <cell r="J3453" t="str">
            <v>C1625288-230-BK Suntour SF16-NEX-DS-HLO-700C-63 DISC ONLY TYP, BLACK W/O GRAPHIC</v>
          </cell>
          <cell r="K3453" t="str">
            <v>C1625288-230-BK</v>
          </cell>
          <cell r="L3453" t="e">
            <v>#N/A</v>
          </cell>
        </row>
        <row r="3454">
          <cell r="B3454" t="str">
            <v>YEC7805533Styrlager</v>
          </cell>
          <cell r="C3454" t="str">
            <v>YEC7805533</v>
          </cell>
          <cell r="D3454" t="str">
            <v>2019-2021</v>
          </cell>
          <cell r="E3454">
            <v>3</v>
          </cell>
          <cell r="F3454" t="str">
            <v>0030</v>
          </cell>
          <cell r="G3454" t="str">
            <v>B001</v>
          </cell>
          <cell r="H3454" t="str">
            <v>Head Set</v>
          </cell>
          <cell r="I3454" t="str">
            <v>Styrlager</v>
          </cell>
          <cell r="J3454" t="str">
            <v xml:space="preserve">C2105069 HST STbk 1"18 iA 9 44  TH-N10P w/o cap, + C2105280 Black w Crescent 1894 graphic </v>
          </cell>
          <cell r="K3454" t="str">
            <v>C2105069</v>
          </cell>
          <cell r="L3454" t="str">
            <v>C2100160</v>
          </cell>
        </row>
        <row r="3455">
          <cell r="B3455" t="str">
            <v xml:space="preserve">YEC7805533Styrstam </v>
          </cell>
          <cell r="C3455" t="str">
            <v>YEC7805533</v>
          </cell>
          <cell r="D3455" t="str">
            <v>2019-2021</v>
          </cell>
          <cell r="E3455">
            <v>4</v>
          </cell>
          <cell r="F3455" t="str">
            <v>0040</v>
          </cell>
          <cell r="G3455" t="str">
            <v>B002</v>
          </cell>
          <cell r="H3455" t="str">
            <v>Handlebar Stem</v>
          </cell>
          <cell r="I3455" t="str">
            <v xml:space="preserve">Styrstam </v>
          </cell>
          <cell r="J3455" t="str">
            <v>C2205475-105 AHEAD adjust HL TDS-C268-8 FOV SBED, W/O LOGO</v>
          </cell>
          <cell r="K3455" t="str">
            <v>C2205475-105</v>
          </cell>
          <cell r="L3455" t="str">
            <v>C2200261-105</v>
          </cell>
        </row>
        <row r="3456">
          <cell r="B3456" t="str">
            <v>YEC7805533Styre</v>
          </cell>
          <cell r="C3456" t="str">
            <v>YEC7805533</v>
          </cell>
          <cell r="D3456" t="str">
            <v>2019-2021</v>
          </cell>
          <cell r="E3456">
            <v>5</v>
          </cell>
          <cell r="F3456" t="str">
            <v>0050</v>
          </cell>
          <cell r="G3456" t="str">
            <v>B003</v>
          </cell>
          <cell r="H3456" t="str">
            <v>Handelbar</v>
          </cell>
          <cell r="I3456" t="str">
            <v>Styre</v>
          </cell>
          <cell r="J3456" t="str">
            <v xml:space="preserve">C2305979 HB-FB12  FLAT BAR ALLOY 6061 DB, 31.8MM W:620MM, 5D, ANODIZED GREY W/OBVIOUS LOGO  </v>
          </cell>
          <cell r="K3456" t="str">
            <v>C2305979</v>
          </cell>
          <cell r="L3456" t="str">
            <v>C2300248</v>
          </cell>
        </row>
        <row r="3457">
          <cell r="B3457" t="str">
            <v>YEC7805533Bromsgrepp H</v>
          </cell>
          <cell r="C3457" t="str">
            <v>YEC7805533</v>
          </cell>
          <cell r="D3457" t="str">
            <v>2019-2021</v>
          </cell>
          <cell r="E3457">
            <v>6</v>
          </cell>
          <cell r="F3457" t="str">
            <v>0060</v>
          </cell>
          <cell r="G3457" t="str">
            <v>C002</v>
          </cell>
          <cell r="H3457" t="str">
            <v>Brake Lever R</v>
          </cell>
          <cell r="I3457" t="str">
            <v>Bromsgrepp H</v>
          </cell>
          <cell r="J3457" t="str">
            <v>inkl in brake</v>
          </cell>
          <cell r="K3457" t="str">
            <v>Shimano</v>
          </cell>
          <cell r="L3457" t="str">
            <v>Kontakta SHIMANO</v>
          </cell>
        </row>
        <row r="3458">
          <cell r="B3458" t="str">
            <v>YEC7805533Bromsgrepp V</v>
          </cell>
          <cell r="C3458" t="str">
            <v>YEC7805533</v>
          </cell>
          <cell r="D3458" t="str">
            <v>2019-2021</v>
          </cell>
          <cell r="E3458">
            <v>7</v>
          </cell>
          <cell r="F3458" t="str">
            <v>0070</v>
          </cell>
          <cell r="G3458" t="str">
            <v>C001</v>
          </cell>
          <cell r="H3458" t="str">
            <v>Brake Lever L</v>
          </cell>
          <cell r="I3458" t="str">
            <v>Bromsgrepp V</v>
          </cell>
          <cell r="J3458" t="str">
            <v>inkl in brake</v>
          </cell>
          <cell r="K3458" t="str">
            <v>Shimano</v>
          </cell>
          <cell r="L3458" t="str">
            <v>Kontakta SHIMANO</v>
          </cell>
        </row>
        <row r="3459">
          <cell r="B3459" t="str">
            <v>YEC7805533Växelreglage H</v>
          </cell>
          <cell r="C3459" t="str">
            <v>YEC7805533</v>
          </cell>
          <cell r="D3459" t="str">
            <v>2019-2021</v>
          </cell>
          <cell r="E3459">
            <v>8</v>
          </cell>
          <cell r="F3459" t="str">
            <v>0080</v>
          </cell>
          <cell r="G3459" t="str">
            <v>D002</v>
          </cell>
          <cell r="H3459" t="str">
            <v>Shift Lever R</v>
          </cell>
          <cell r="I3459" t="str">
            <v>Växelreglage H</v>
          </cell>
          <cell r="J3459" t="str">
            <v xml:space="preserve">KSLM6000RA, SHIFT LEVER, SL-M6000-R,  DEORE, RIGHT, REAR 10-SPEED RAPIDFIRE PLUS 2050MM W/OGD, BULK, JPY 979
</v>
          </cell>
          <cell r="K3459" t="str">
            <v>KSLM6000RA</v>
          </cell>
          <cell r="L3459" t="str">
            <v>Kontakta SHIMANO</v>
          </cell>
        </row>
        <row r="3460">
          <cell r="B3460" t="str">
            <v>YEC7805533Växelreglage V</v>
          </cell>
          <cell r="C3460" t="str">
            <v>YEC7805533</v>
          </cell>
          <cell r="D3460" t="str">
            <v>2019-2021</v>
          </cell>
          <cell r="E3460">
            <v>9</v>
          </cell>
          <cell r="F3460" t="str">
            <v>0090</v>
          </cell>
          <cell r="G3460" t="str">
            <v>D001</v>
          </cell>
          <cell r="H3460" t="str">
            <v>Shift Lever L</v>
          </cell>
          <cell r="I3460" t="str">
            <v>Växelreglage V</v>
          </cell>
          <cell r="L3460" t="e">
            <v>#N/A</v>
          </cell>
        </row>
        <row r="3461">
          <cell r="B3461" t="str">
            <v>YEC7805533Handtag par</v>
          </cell>
          <cell r="C3461" t="str">
            <v>YEC7805533</v>
          </cell>
          <cell r="D3461" t="str">
            <v>2019-2021</v>
          </cell>
          <cell r="E3461">
            <v>10</v>
          </cell>
          <cell r="F3461" t="str">
            <v>0100</v>
          </cell>
          <cell r="G3461" t="str">
            <v>B004</v>
          </cell>
          <cell r="H3461" t="str">
            <v>Grip R</v>
          </cell>
          <cell r="I3461" t="str">
            <v>Handtag par</v>
          </cell>
          <cell r="J3461" t="str">
            <v>C2505683 GRP 130/130 BROWN/BK PAIR VELO VLG-1777D2</v>
          </cell>
          <cell r="K3461" t="str">
            <v>C2505683</v>
          </cell>
          <cell r="L3461" t="str">
            <v>BSP?</v>
          </cell>
        </row>
        <row r="3462">
          <cell r="B3462" t="str">
            <v>YEC7805533Frambroms</v>
          </cell>
          <cell r="C3462" t="str">
            <v>YEC7805533</v>
          </cell>
          <cell r="D3462" t="str">
            <v>2019-2021</v>
          </cell>
          <cell r="E3462">
            <v>11</v>
          </cell>
          <cell r="F3462" t="str">
            <v>0110</v>
          </cell>
          <cell r="G3462" t="str">
            <v>C003</v>
          </cell>
          <cell r="H3462" t="str">
            <v xml:space="preserve">Brake front </v>
          </cell>
          <cell r="I3462" t="str">
            <v>Frambroms</v>
          </cell>
          <cell r="J3462" t="str">
            <v>AMT201KLFPRX075 DISC BRAKE ASSEMBLED SET, BL-MT201(L), BR-MT200(F), BLACK, W/O ADAPTER, RESIN PAD(W/O FIN),750MM HOSE(SM-BH59-SS BLACK), BULK, 9,02 USD</v>
          </cell>
          <cell r="K3462" t="str">
            <v>AMT201KLFPRX075</v>
          </cell>
          <cell r="L3462" t="str">
            <v>Kontakta SHIMANO</v>
          </cell>
        </row>
        <row r="3463">
          <cell r="B3463" t="str">
            <v>YEC7805533Bakbroms</v>
          </cell>
          <cell r="C3463" t="str">
            <v>YEC7805533</v>
          </cell>
          <cell r="D3463" t="str">
            <v>2019-2021</v>
          </cell>
          <cell r="E3463">
            <v>12</v>
          </cell>
          <cell r="F3463" t="str">
            <v>0120</v>
          </cell>
          <cell r="G3463" t="str">
            <v>C004</v>
          </cell>
          <cell r="H3463" t="str">
            <v>Brake rear</v>
          </cell>
          <cell r="I3463" t="str">
            <v>Bakbroms</v>
          </cell>
          <cell r="J3463" t="str">
            <v>AMT201JRRXRX145 DISC BRAKE ASSEMBLED SET/J-kit, BL-MT201(R), BR-MT200(R), BLACK, W/O ADAPTER, RESIN PAD(W/O FIN), 1450MM HOSE(SM-BH59-SS BLACK), BULK, 10,79 USD</v>
          </cell>
          <cell r="K3463" t="str">
            <v>AMT201JRRXRX145</v>
          </cell>
          <cell r="L3463" t="str">
            <v>Kontakta SHIMANO</v>
          </cell>
        </row>
        <row r="3464">
          <cell r="B3464" t="str">
            <v>YEC7805533Vevlager</v>
          </cell>
          <cell r="C3464" t="str">
            <v>YEC7805533</v>
          </cell>
          <cell r="D3464" t="str">
            <v>2019-2021</v>
          </cell>
          <cell r="E3464">
            <v>13</v>
          </cell>
          <cell r="F3464" t="str">
            <v>0130</v>
          </cell>
          <cell r="G3464" t="str">
            <v>E001</v>
          </cell>
          <cell r="H3464" t="str">
            <v xml:space="preserve">BB-set </v>
          </cell>
          <cell r="I3464" t="str">
            <v>Vevlager</v>
          </cell>
          <cell r="K3464" t="str">
            <v>INGÅR I MOTORN</v>
          </cell>
          <cell r="L3464" t="str">
            <v>Ingår i motorn</v>
          </cell>
        </row>
        <row r="3465">
          <cell r="B3465" t="str">
            <v>YEC7805533Vevparti</v>
          </cell>
          <cell r="C3465" t="str">
            <v>YEC7805533</v>
          </cell>
          <cell r="D3465" t="str">
            <v>2019-2021</v>
          </cell>
          <cell r="E3465">
            <v>14</v>
          </cell>
          <cell r="F3465" t="str">
            <v>0140</v>
          </cell>
          <cell r="G3465" t="str">
            <v>E002</v>
          </cell>
          <cell r="H3465" t="str">
            <v>Front Chainwheel</v>
          </cell>
          <cell r="I3465" t="str">
            <v>Vevparti</v>
          </cell>
          <cell r="K3465" t="str">
            <v>C3305776-EG</v>
          </cell>
          <cell r="L3465" t="str">
            <v>C3305776-EG</v>
          </cell>
        </row>
        <row r="3466">
          <cell r="B3466" t="str">
            <v>YEC7805533Kedjeskydd</v>
          </cell>
          <cell r="C3466" t="str">
            <v>YEC7805533</v>
          </cell>
          <cell r="D3466" t="str">
            <v>2019-2021</v>
          </cell>
          <cell r="E3466">
            <v>15</v>
          </cell>
          <cell r="F3466" t="str">
            <v>0150</v>
          </cell>
          <cell r="G3466" t="str">
            <v>H001</v>
          </cell>
          <cell r="H3466" t="str">
            <v>Chain guard</v>
          </cell>
          <cell r="I3466" t="str">
            <v>Kedjeskydd</v>
          </cell>
          <cell r="J3466" t="str">
            <v>C8305639 SKS Chainblade, C8305640 rear fixation</v>
          </cell>
          <cell r="K3466" t="str">
            <v>C8305639</v>
          </cell>
          <cell r="L3466" t="str">
            <v>C8305639</v>
          </cell>
        </row>
        <row r="3467">
          <cell r="B3467" t="str">
            <v>YEC7805533Kedjeskyddsfäste</v>
          </cell>
          <cell r="C3467" t="str">
            <v>YEC7805533</v>
          </cell>
          <cell r="D3467" t="str">
            <v>2019-2021</v>
          </cell>
          <cell r="E3467">
            <v>16</v>
          </cell>
          <cell r="F3467" t="str">
            <v>0160</v>
          </cell>
          <cell r="G3467" t="str">
            <v>H002</v>
          </cell>
          <cell r="H3467" t="str">
            <v>Chain guard bracket</v>
          </cell>
          <cell r="I3467" t="str">
            <v>Kedjeskyddsfäste</v>
          </cell>
          <cell r="J3467" t="str">
            <v>bracket for MAX included in C8305639</v>
          </cell>
          <cell r="K3467" t="str">
            <v>Ingår i kedjeskyddet</v>
          </cell>
          <cell r="L3467" t="str">
            <v>Ingår i kedjeskyddet</v>
          </cell>
        </row>
        <row r="3468">
          <cell r="B3468" t="str">
            <v>YEC7805533Framväxel</v>
          </cell>
          <cell r="C3468" t="str">
            <v>YEC7805533</v>
          </cell>
          <cell r="D3468" t="str">
            <v>2019-2021</v>
          </cell>
          <cell r="E3468">
            <v>17</v>
          </cell>
          <cell r="F3468" t="str">
            <v>0170</v>
          </cell>
          <cell r="G3468" t="str">
            <v>D003</v>
          </cell>
          <cell r="H3468" t="str">
            <v>Front Derailleur</v>
          </cell>
          <cell r="I3468" t="str">
            <v>Framväxel</v>
          </cell>
          <cell r="J3468" t="str">
            <v>w/o</v>
          </cell>
          <cell r="K3468" t="str">
            <v>EMPTY</v>
          </cell>
          <cell r="L3468" t="e">
            <v>#N/A</v>
          </cell>
        </row>
        <row r="3469">
          <cell r="B3469" t="str">
            <v>YEC7805533Bakväxel</v>
          </cell>
          <cell r="C3469" t="str">
            <v>YEC7805533</v>
          </cell>
          <cell r="D3469" t="str">
            <v>2019-2021</v>
          </cell>
          <cell r="E3469">
            <v>18</v>
          </cell>
          <cell r="F3469" t="str">
            <v>0180</v>
          </cell>
          <cell r="G3469" t="str">
            <v>D004</v>
          </cell>
          <cell r="H3469" t="str">
            <v>Rear Derailleur</v>
          </cell>
          <cell r="I3469" t="str">
            <v>Bakväxel</v>
          </cell>
          <cell r="J3469" t="str">
            <v xml:space="preserve">KRDM6000SGS DEORE, 10SPEED, SHADOW PLUS </v>
          </cell>
          <cell r="K3469" t="str">
            <v>KRDM6000SGS</v>
          </cell>
          <cell r="L3469" t="str">
            <v>Kontakta SHIMANO</v>
          </cell>
        </row>
        <row r="3470">
          <cell r="B3470" t="str">
            <v>YEC7805533Kedja</v>
          </cell>
          <cell r="C3470" t="str">
            <v>YEC7805533</v>
          </cell>
          <cell r="D3470" t="str">
            <v>2019-2021</v>
          </cell>
          <cell r="E3470">
            <v>19</v>
          </cell>
          <cell r="F3470" t="str">
            <v>0190</v>
          </cell>
          <cell r="G3470" t="str">
            <v>E003</v>
          </cell>
          <cell r="H3470" t="str">
            <v xml:space="preserve">Chain </v>
          </cell>
          <cell r="I3470" t="str">
            <v>Kedja</v>
          </cell>
          <cell r="J3470" t="str">
            <v>KCNE609010116, BICYCLE CHAIN FOR E-BIKE, REAR 10 SPD / FRONT SINGLE,              114 LINKS, W/END PIN</v>
          </cell>
          <cell r="K3470" t="str">
            <v>KCNE609010116</v>
          </cell>
          <cell r="L3470" t="str">
            <v>Kontakta SHIMANO</v>
          </cell>
        </row>
        <row r="3471">
          <cell r="B3471" t="str">
            <v>YEC7805533Kassett</v>
          </cell>
          <cell r="C3471" t="str">
            <v>YEC7805533</v>
          </cell>
          <cell r="D3471" t="str">
            <v>2019-2021</v>
          </cell>
          <cell r="E3471">
            <v>20</v>
          </cell>
          <cell r="F3471" t="str">
            <v>0200</v>
          </cell>
          <cell r="G3471" t="str">
            <v>E004</v>
          </cell>
          <cell r="H3471" t="str">
            <v>Cassette Sprocket</v>
          </cell>
          <cell r="I3471" t="str">
            <v>Kassett</v>
          </cell>
          <cell r="J3471" t="str">
            <v xml:space="preserve">KCSHG5010136 CS-HG50-10S 11-36T </v>
          </cell>
          <cell r="K3471" t="str">
            <v>KCSHG5010136</v>
          </cell>
          <cell r="L3471" t="str">
            <v>Kontakta SHIMANO</v>
          </cell>
        </row>
        <row r="3472">
          <cell r="B3472" t="str">
            <v>YEC7805533Framhjul</v>
          </cell>
          <cell r="C3472" t="str">
            <v>YEC7805533</v>
          </cell>
          <cell r="D3472" t="str">
            <v>2019-2021</v>
          </cell>
          <cell r="E3472">
            <v>21</v>
          </cell>
          <cell r="F3472" t="str">
            <v>0210</v>
          </cell>
          <cell r="G3472" t="str">
            <v>F001</v>
          </cell>
          <cell r="H3472" t="str">
            <v>Front hub</v>
          </cell>
          <cell r="I3472" t="str">
            <v>Framhjul</v>
          </cell>
          <cell r="J3472" t="str">
            <v>C4305191 FRONT HUB, CL-1420  36H OLD:100MM AXEL:108MM  QR:133MM, FOR CENTER LOCK DISC BRAKE,   W/O ROTOR MOUNT COVER, BLACK, BULK</v>
          </cell>
          <cell r="K3472" t="str">
            <v>C4305191</v>
          </cell>
          <cell r="L3472" t="str">
            <v>C4100337</v>
          </cell>
        </row>
        <row r="3473">
          <cell r="B3473" t="str">
            <v>YEC7805533Bakhjul</v>
          </cell>
          <cell r="C3473" t="str">
            <v>YEC7805533</v>
          </cell>
          <cell r="D3473" t="str">
            <v>2019-2021</v>
          </cell>
          <cell r="E3473">
            <v>22</v>
          </cell>
          <cell r="F3473" t="str">
            <v>0220</v>
          </cell>
          <cell r="G3473" t="str">
            <v>F002</v>
          </cell>
          <cell r="H3473" t="str">
            <v>Rear hub</v>
          </cell>
          <cell r="I3473" t="str">
            <v>Bakhjul</v>
          </cell>
          <cell r="J3473" t="str">
            <v>C4405342 FREEHUB, CL-1422 36H 8/9/10-SPEED OLD:135MM AXLE:146MM      QR:170MM, FOR CENTER LOCK DISC BRAKE    W/O ROTOR MOUNT COVER, BLACK, BULK</v>
          </cell>
          <cell r="K3473" t="str">
            <v>C4405342</v>
          </cell>
          <cell r="L3473" t="str">
            <v>C4200298</v>
          </cell>
        </row>
        <row r="3474">
          <cell r="B3474" t="str">
            <v>YEC7805533Däck</v>
          </cell>
          <cell r="C3474" t="str">
            <v>YEC7805533</v>
          </cell>
          <cell r="D3474" t="str">
            <v>2019-2021</v>
          </cell>
          <cell r="E3474">
            <v>23</v>
          </cell>
          <cell r="F3474" t="str">
            <v>0230</v>
          </cell>
          <cell r="G3474" t="str">
            <v>F003</v>
          </cell>
          <cell r="H3474" t="str">
            <v>Tire</v>
          </cell>
          <cell r="I3474" t="str">
            <v>Däck</v>
          </cell>
          <cell r="J3474" t="str">
            <v>C4906436 TYR 700X37C Duramax Regular Reflex 60 TPI UNDA H-481 Brown (AP: W/O</v>
          </cell>
          <cell r="K3474" t="str">
            <v>C4906436</v>
          </cell>
          <cell r="L3474" t="str">
            <v>C4901540</v>
          </cell>
        </row>
        <row r="3475">
          <cell r="B3475" t="str">
            <v>YEC7805533Skärmar set</v>
          </cell>
          <cell r="C3475" t="str">
            <v>YEC7805533</v>
          </cell>
          <cell r="D3475" t="str">
            <v>2019-2021</v>
          </cell>
          <cell r="E3475">
            <v>24</v>
          </cell>
          <cell r="F3475" t="str">
            <v>0240</v>
          </cell>
          <cell r="G3475" t="str">
            <v>H003</v>
          </cell>
          <cell r="H3475" t="str">
            <v xml:space="preserve">Mudguard front   </v>
          </cell>
          <cell r="I3475" t="str">
            <v>Skärmar set</v>
          </cell>
          <cell r="J3475" t="str">
            <v>C8255845-BN FRONT(6648650030-0999) UNKNOWN BROWN</v>
          </cell>
          <cell r="K3475" t="str">
            <v>C8255845-BN</v>
          </cell>
          <cell r="L3475" t="str">
            <v>Kontakta Service</v>
          </cell>
        </row>
        <row r="3476">
          <cell r="B3476" t="str">
            <v>YEC7805533Pakethållare</v>
          </cell>
          <cell r="C3476" t="str">
            <v>YEC7805533</v>
          </cell>
          <cell r="D3476" t="str">
            <v>2019-2021</v>
          </cell>
          <cell r="E3476">
            <v>25</v>
          </cell>
          <cell r="F3476" t="str">
            <v>0250</v>
          </cell>
          <cell r="G3476" t="str">
            <v>H004</v>
          </cell>
          <cell r="H3476" t="str">
            <v>Carrier</v>
          </cell>
          <cell r="I3476" t="str">
            <v>Pakethållare</v>
          </cell>
          <cell r="J3476" t="str">
            <v xml:space="preserve">C8205747-BK Sport adj black w/bag support AVS </v>
          </cell>
          <cell r="K3476" t="str">
            <v>C8205747-BK</v>
          </cell>
          <cell r="L3476" t="str">
            <v>C8200052</v>
          </cell>
        </row>
        <row r="3477">
          <cell r="B3477" t="str">
            <v>YEC7805533Sadel</v>
          </cell>
          <cell r="C3477" t="str">
            <v>YEC7805533</v>
          </cell>
          <cell r="D3477" t="str">
            <v>2019-2021</v>
          </cell>
          <cell r="E3477">
            <v>26</v>
          </cell>
          <cell r="F3477" t="str">
            <v>0260</v>
          </cell>
          <cell r="G3477" t="str">
            <v>G001</v>
          </cell>
          <cell r="H3477" t="str">
            <v>Saddle</v>
          </cell>
          <cell r="I3477" t="str">
            <v>Sadel</v>
          </cell>
          <cell r="J3477" t="str">
            <v xml:space="preserve">C7106261 Velo VL-6470 D2 BROWN , black steel rail, UNISEX </v>
          </cell>
          <cell r="K3477" t="str">
            <v>C7106261</v>
          </cell>
          <cell r="L3477" t="str">
            <v>C7106261</v>
          </cell>
        </row>
        <row r="3478">
          <cell r="B3478" t="str">
            <v>YEC7805533Sadelstolpe</v>
          </cell>
          <cell r="C3478" t="str">
            <v>YEC7805533</v>
          </cell>
          <cell r="D3478" t="str">
            <v>2019-2021</v>
          </cell>
          <cell r="E3478">
            <v>27</v>
          </cell>
          <cell r="F3478" t="str">
            <v>0270</v>
          </cell>
          <cell r="G3478" t="str">
            <v>G002</v>
          </cell>
          <cell r="H3478" t="str">
            <v>Seatpost</v>
          </cell>
          <cell r="I3478" t="str">
            <v>Sadelstolpe</v>
          </cell>
          <cell r="J3478" t="str">
            <v>C7205559 SP-620 27,2x350MM ALLOY ANODIZED BLACK w OBVIOUS LOGO</v>
          </cell>
          <cell r="K3478" t="str">
            <v>C7205559</v>
          </cell>
          <cell r="L3478" t="str">
            <v>C7200327-272</v>
          </cell>
        </row>
        <row r="3479">
          <cell r="B3479" t="str">
            <v>YEC7805533Sadelrörsklämma</v>
          </cell>
          <cell r="C3479" t="str">
            <v>YEC7805533</v>
          </cell>
          <cell r="D3479" t="str">
            <v>2019-2021</v>
          </cell>
          <cell r="E3479">
            <v>28</v>
          </cell>
          <cell r="F3479" t="str">
            <v>0280</v>
          </cell>
          <cell r="G3479" t="str">
            <v>G003</v>
          </cell>
          <cell r="H3479" t="str">
            <v>Seat Clamp</v>
          </cell>
          <cell r="I3479" t="str">
            <v>Sadelrörsklämma</v>
          </cell>
          <cell r="J3479" t="str">
            <v>C7305002 L/C 31.8 MX27 shiny black</v>
          </cell>
          <cell r="K3479" t="str">
            <v>C7305002</v>
          </cell>
          <cell r="L3479" t="str">
            <v>C7300027-318</v>
          </cell>
        </row>
        <row r="3480">
          <cell r="B3480" t="str">
            <v>YEC7805533Framlampa</v>
          </cell>
          <cell r="C3480" t="str">
            <v>YEC7805533</v>
          </cell>
          <cell r="D3480" t="str">
            <v>2019-2021</v>
          </cell>
          <cell r="E3480">
            <v>29</v>
          </cell>
          <cell r="F3480" t="str">
            <v>0290</v>
          </cell>
          <cell r="G3480" t="str">
            <v>H005</v>
          </cell>
          <cell r="H3480" t="str">
            <v>Front light</v>
          </cell>
          <cell r="I3480" t="str">
            <v>Framlampa</v>
          </cell>
          <cell r="J3480" t="str">
            <v xml:space="preserve">C8015307 FL-14 MR4 LED headlamp 6V, w bracket for susp fork, 650mm cable with conector for Bafang , 3mm cable  </v>
          </cell>
          <cell r="K3480" t="str">
            <v>C8015307</v>
          </cell>
          <cell r="L3480" t="str">
            <v>C8015301</v>
          </cell>
        </row>
        <row r="3481">
          <cell r="B3481" t="str">
            <v>YEC7805533Baklampa</v>
          </cell>
          <cell r="C3481" t="str">
            <v>YEC7805533</v>
          </cell>
          <cell r="D3481" t="str">
            <v>2019-2021</v>
          </cell>
          <cell r="E3481">
            <v>30</v>
          </cell>
          <cell r="F3481" t="str">
            <v>0300</v>
          </cell>
          <cell r="G3481" t="str">
            <v>H006</v>
          </cell>
          <cell r="H3481" t="str">
            <v>Light, Rear</v>
          </cell>
          <cell r="I3481" t="str">
            <v>Baklampa</v>
          </cell>
          <cell r="J3481" t="str">
            <v xml:space="preserve">C8015183 Buchel E-Bike 6V cc50 (EVI approved) </v>
          </cell>
          <cell r="K3481" t="str">
            <v>C8015183</v>
          </cell>
          <cell r="L3481" t="str">
            <v>C8015183</v>
          </cell>
        </row>
        <row r="3482">
          <cell r="B3482" t="str">
            <v>YEC7805533Låssats</v>
          </cell>
          <cell r="C3482" t="str">
            <v>YEC7805533</v>
          </cell>
          <cell r="D3482" t="str">
            <v>2019-2021</v>
          </cell>
          <cell r="E3482">
            <v>31</v>
          </cell>
          <cell r="F3482" t="str">
            <v>0310</v>
          </cell>
          <cell r="G3482" t="str">
            <v>H007</v>
          </cell>
          <cell r="H3482" t="str">
            <v>Lock</v>
          </cell>
          <cell r="I3482" t="str">
            <v>Låssats</v>
          </cell>
          <cell r="J3482" t="str">
            <v>C8405077 AXA SOLID PLUS XL BLACK, compatible with DT12 removable key</v>
          </cell>
          <cell r="K3482" t="str">
            <v>C8405077</v>
          </cell>
          <cell r="L3482" t="str">
            <v>C8405125</v>
          </cell>
        </row>
        <row r="3483">
          <cell r="B3483" t="str">
            <v>YEC7805533Stöd</v>
          </cell>
          <cell r="C3483" t="str">
            <v>YEC7805533</v>
          </cell>
          <cell r="D3483" t="str">
            <v>2019-2021</v>
          </cell>
          <cell r="E3483">
            <v>32</v>
          </cell>
          <cell r="F3483" t="str">
            <v>0320</v>
          </cell>
          <cell r="G3483" t="str">
            <v>H008</v>
          </cell>
          <cell r="H3483" t="str">
            <v>Kick stand</v>
          </cell>
          <cell r="I3483" t="str">
            <v>Stöd</v>
          </cell>
          <cell r="J3483" t="str">
            <v xml:space="preserve">C8105214 Atran Stylo adjustable all black </v>
          </cell>
          <cell r="K3483" t="str">
            <v>C8105214</v>
          </cell>
          <cell r="L3483" t="str">
            <v>C8100036</v>
          </cell>
        </row>
        <row r="3484">
          <cell r="B3484" t="str">
            <v>YEC7805533Korg</v>
          </cell>
          <cell r="C3484" t="str">
            <v>YEC7805533</v>
          </cell>
          <cell r="D3484" t="str">
            <v>2019-2021</v>
          </cell>
          <cell r="E3484">
            <v>33</v>
          </cell>
          <cell r="F3484" t="str">
            <v>0330</v>
          </cell>
          <cell r="G3484" t="str">
            <v>H009</v>
          </cell>
          <cell r="H3484" t="str">
            <v>Basket / Fr carrier</v>
          </cell>
          <cell r="I3484" t="str">
            <v>Korg</v>
          </cell>
          <cell r="K3484" t="str">
            <v>EMPTY</v>
          </cell>
          <cell r="L3484" t="e">
            <v>#N/A</v>
          </cell>
        </row>
        <row r="3485">
          <cell r="B3485" t="str">
            <v>YEC7805533Pedaler</v>
          </cell>
          <cell r="C3485" t="str">
            <v>YEC7805533</v>
          </cell>
          <cell r="D3485" t="str">
            <v>2019-2021</v>
          </cell>
          <cell r="E3485">
            <v>34</v>
          </cell>
          <cell r="F3485" t="str">
            <v>0340</v>
          </cell>
          <cell r="G3485" t="str">
            <v>E005</v>
          </cell>
          <cell r="H3485" t="str">
            <v xml:space="preserve">Pedal </v>
          </cell>
          <cell r="I3485" t="str">
            <v>Pedaler</v>
          </cell>
          <cell r="J3485" t="str">
            <v>C3505222 PDS PLbk SD  916 VP-821</v>
          </cell>
          <cell r="K3485" t="str">
            <v>C3505222</v>
          </cell>
          <cell r="L3485" t="str">
            <v>C3500059</v>
          </cell>
        </row>
        <row r="3486">
          <cell r="B3486" t="str">
            <v>YEC7805533Motor</v>
          </cell>
          <cell r="C3486" t="str">
            <v>YEC7805533</v>
          </cell>
          <cell r="D3486" t="str">
            <v>2019-2021</v>
          </cell>
          <cell r="E3486">
            <v>35</v>
          </cell>
          <cell r="F3486" t="str">
            <v>0350</v>
          </cell>
          <cell r="G3486" t="str">
            <v>J001</v>
          </cell>
          <cell r="H3486" t="str">
            <v>DRIVE UNIT:</v>
          </cell>
          <cell r="I3486" t="str">
            <v>Motor</v>
          </cell>
          <cell r="J3486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486" t="str">
            <v>C8705068-1-01AC</v>
          </cell>
          <cell r="L3486" t="str">
            <v>C8705068-1-01AC</v>
          </cell>
        </row>
        <row r="3487">
          <cell r="B3487" t="str">
            <v>YEC7805533Display</v>
          </cell>
          <cell r="C3487" t="str">
            <v>YEC7805533</v>
          </cell>
          <cell r="D3487" t="str">
            <v>2019-2021</v>
          </cell>
          <cell r="E3487">
            <v>36</v>
          </cell>
          <cell r="F3487" t="str">
            <v>0360</v>
          </cell>
          <cell r="G3487" t="str">
            <v>J004</v>
          </cell>
          <cell r="H3487" t="str">
            <v>DISPLAY:</v>
          </cell>
          <cell r="I3487" t="str">
            <v>Display</v>
          </cell>
          <cell r="J3487" t="str">
            <v>C8705068-1-35C Display TFT for BAFANG CanBus (plugnplay) 200/500mm Trekking for BAFANG</v>
          </cell>
          <cell r="K3487" t="str">
            <v>C8705068-1-35C</v>
          </cell>
          <cell r="L3487" t="str">
            <v>C8705068-1-35C</v>
          </cell>
        </row>
        <row r="3488">
          <cell r="B3488" t="str">
            <v>YEC7805533EB-Bus kabel</v>
          </cell>
          <cell r="C3488" t="str">
            <v>YEC7805533</v>
          </cell>
          <cell r="D3488" t="str">
            <v>2019-2021</v>
          </cell>
          <cell r="E3488">
            <v>37</v>
          </cell>
          <cell r="F3488" t="str">
            <v>0370</v>
          </cell>
          <cell r="G3488" t="str">
            <v>J005</v>
          </cell>
          <cell r="H3488" t="str">
            <v>EB-BUS CABLE:</v>
          </cell>
          <cell r="I3488" t="str">
            <v>EB-Bus kabel</v>
          </cell>
          <cell r="J3488" t="str">
            <v>C8705068-1-4-1C, 5PIN ( 1340mm ) CONNECT TO CONTROLLER, OTHER SIDE TO DISPLAY, LIGHTING SETS Canbus</v>
          </cell>
          <cell r="K3488" t="str">
            <v>C8705068-1-4-1C</v>
          </cell>
          <cell r="L3488" t="e">
            <v>#N/A</v>
          </cell>
        </row>
        <row r="3489">
          <cell r="B3489" t="str">
            <v>YEC7805533Motorkabel</v>
          </cell>
          <cell r="C3489" t="str">
            <v>YEC7805533</v>
          </cell>
          <cell r="D3489" t="str">
            <v>2019-2021</v>
          </cell>
          <cell r="E3489">
            <v>38</v>
          </cell>
          <cell r="F3489" t="str">
            <v>0380</v>
          </cell>
          <cell r="G3489" t="str">
            <v>J006</v>
          </cell>
          <cell r="H3489" t="str">
            <v>POWER CABLE:</v>
          </cell>
          <cell r="I3489" t="str">
            <v>Motorkabel</v>
          </cell>
          <cell r="K3489" t="str">
            <v>Ingår i batterihållaren</v>
          </cell>
          <cell r="L3489" t="str">
            <v>Ingår i batterihållaren</v>
          </cell>
        </row>
        <row r="3490">
          <cell r="B3490" t="str">
            <v>YEC7805533Kabel framlampa</v>
          </cell>
          <cell r="C3490" t="str">
            <v>YEC7805533</v>
          </cell>
          <cell r="D3490" t="str">
            <v>2019-2021</v>
          </cell>
          <cell r="E3490">
            <v>39</v>
          </cell>
          <cell r="F3490" t="str">
            <v>0390</v>
          </cell>
          <cell r="G3490" t="str">
            <v>J007</v>
          </cell>
          <cell r="H3490" t="str">
            <v>F. LIGHT CABLE:</v>
          </cell>
          <cell r="I3490" t="str">
            <v>Kabel framlampa</v>
          </cell>
          <cell r="J3490" t="str">
            <v>C8705068-1-04-6, FOR FRONT LIGHT : 1200mm</v>
          </cell>
          <cell r="K3490" t="str">
            <v>C8705068-1-04-6</v>
          </cell>
          <cell r="L3490" t="str">
            <v>C8705068-1-04-6</v>
          </cell>
        </row>
        <row r="3491">
          <cell r="B3491" t="str">
            <v>YEC7805533Kabel baklampa</v>
          </cell>
          <cell r="C3491" t="str">
            <v>YEC7805533</v>
          </cell>
          <cell r="D3491" t="str">
            <v>2019-2021</v>
          </cell>
          <cell r="E3491">
            <v>40</v>
          </cell>
          <cell r="F3491" t="str">
            <v>0400</v>
          </cell>
          <cell r="G3491" t="str">
            <v>J008</v>
          </cell>
          <cell r="H3491" t="str">
            <v>R. LIGHT CABLE:</v>
          </cell>
          <cell r="I3491" t="str">
            <v>Kabel baklampa</v>
          </cell>
          <cell r="J3491" t="str">
            <v xml:space="preserve">C8705068-1-04-8  -&gt; C8705068-1-0415 </v>
          </cell>
          <cell r="K3491" t="str">
            <v>C8705068-1-04-8</v>
          </cell>
          <cell r="L3491" t="str">
            <v>C8705068-1-04-8</v>
          </cell>
        </row>
        <row r="3492">
          <cell r="B3492" t="str">
            <v>YEC7805533Hastighetssensor</v>
          </cell>
          <cell r="C3492" t="str">
            <v>YEC7805533</v>
          </cell>
          <cell r="D3492" t="str">
            <v>2019-2021</v>
          </cell>
          <cell r="E3492">
            <v>41</v>
          </cell>
          <cell r="F3492" t="str">
            <v>0410</v>
          </cell>
          <cell r="G3492" t="str">
            <v>J009</v>
          </cell>
          <cell r="H3492" t="str">
            <v>SPEED SENSOR:</v>
          </cell>
          <cell r="I3492" t="str">
            <v>Hastighetssensor</v>
          </cell>
          <cell r="J3492" t="str">
            <v>C8705068-1-411C, DETECTING WHEEL RPM, CABLE LENGTH:70mm</v>
          </cell>
          <cell r="K3492" t="str">
            <v>C8705068-1-411C</v>
          </cell>
          <cell r="L3492" t="str">
            <v>C8705068-1-411C</v>
          </cell>
        </row>
        <row r="3493">
          <cell r="B3493" t="str">
            <v>YEC7805533Batteri</v>
          </cell>
          <cell r="C3493" t="str">
            <v>YEC7805533</v>
          </cell>
          <cell r="D3493" t="str">
            <v>2019-2021</v>
          </cell>
          <cell r="E3493">
            <v>42</v>
          </cell>
          <cell r="F3493" t="str">
            <v>0420</v>
          </cell>
          <cell r="G3493" t="str">
            <v>J002</v>
          </cell>
          <cell r="H3493" t="str">
            <v>BATTERY:</v>
          </cell>
          <cell r="I3493" t="str">
            <v>Batteri</v>
          </cell>
          <cell r="J3493" t="str">
            <v>C8705102-1-11C DT12 11,6Ah (CANBUS)</v>
          </cell>
          <cell r="K3493" t="str">
            <v>C8705102-1-11C</v>
          </cell>
          <cell r="L3493" t="str">
            <v>C8705102-1-11C</v>
          </cell>
        </row>
        <row r="3494">
          <cell r="B3494" t="str">
            <v>YEC7805533Batterihållare</v>
          </cell>
          <cell r="C3494" t="str">
            <v>YEC7805533</v>
          </cell>
          <cell r="D3494" t="str">
            <v>2019-2021</v>
          </cell>
          <cell r="E3494">
            <v>43</v>
          </cell>
          <cell r="F3494" t="str">
            <v>0430</v>
          </cell>
          <cell r="G3494" t="str">
            <v>J003</v>
          </cell>
          <cell r="H3494" t="str">
            <v>BATTERY HOLDER/Slider</v>
          </cell>
          <cell r="I3494" t="str">
            <v>Batterihållare</v>
          </cell>
          <cell r="J3494" t="str">
            <v>C8705129-2C NEW DT12 400mm motorcable for MAX, new connector</v>
          </cell>
          <cell r="K3494" t="str">
            <v>C8705129-2C</v>
          </cell>
          <cell r="L3494" t="str">
            <v>C8705129-2C</v>
          </cell>
        </row>
        <row r="3495">
          <cell r="B3495" t="str">
            <v>YEC7805533Batteriladdare</v>
          </cell>
          <cell r="C3495" t="str">
            <v>YEC7805533</v>
          </cell>
          <cell r="D3495" t="str">
            <v>2019-2021</v>
          </cell>
          <cell r="E3495">
            <v>44</v>
          </cell>
          <cell r="F3495" t="str">
            <v>0440</v>
          </cell>
          <cell r="G3495" t="str">
            <v>J010</v>
          </cell>
          <cell r="H3495" t="str">
            <v>CHARGER:</v>
          </cell>
          <cell r="I3495" t="str">
            <v>Batteriladdare</v>
          </cell>
          <cell r="J3495" t="str">
            <v xml:space="preserve">C8705086-02C T-Shape CanBus charger for DT12/Shimano </v>
          </cell>
          <cell r="K3495" t="str">
            <v>C8705086-02C</v>
          </cell>
          <cell r="L3495" t="str">
            <v>C8705086-02C</v>
          </cell>
        </row>
        <row r="3496">
          <cell r="B3496" t="str">
            <v>YEC7805533Kontrollbox</v>
          </cell>
          <cell r="C3496" t="str">
            <v>YEC7805533</v>
          </cell>
          <cell r="D3496" t="str">
            <v>2019-2021</v>
          </cell>
          <cell r="E3496">
            <v>45</v>
          </cell>
          <cell r="F3496" t="str">
            <v>0450</v>
          </cell>
          <cell r="G3496" t="str">
            <v>J011</v>
          </cell>
          <cell r="H3496" t="str">
            <v>Controller</v>
          </cell>
          <cell r="I3496" t="str">
            <v>Kontrollbox</v>
          </cell>
          <cell r="J3496" t="str">
            <v>included into the motor</v>
          </cell>
          <cell r="K3496" t="str">
            <v>C8705068-2-19</v>
          </cell>
          <cell r="L3496" t="str">
            <v>C8705068-2-19</v>
          </cell>
        </row>
        <row r="3497">
          <cell r="B3497" t="str">
            <v>YEC7805533Växelöra</v>
          </cell>
          <cell r="C3497" t="str">
            <v>YEC7805533</v>
          </cell>
          <cell r="D3497" t="str">
            <v>2019-2021</v>
          </cell>
          <cell r="E3497">
            <v>46</v>
          </cell>
          <cell r="F3497" t="str">
            <v>0460</v>
          </cell>
          <cell r="G3497" t="str">
            <v>D005</v>
          </cell>
          <cell r="H3497" t="str">
            <v>Gear hanger</v>
          </cell>
          <cell r="I3497" t="str">
            <v>Växelöra</v>
          </cell>
          <cell r="K3497" t="str">
            <v>C1350087</v>
          </cell>
          <cell r="L3497" t="str">
            <v>C1350087</v>
          </cell>
        </row>
        <row r="3498">
          <cell r="B3498" t="str">
            <v>YEC7805534RAM</v>
          </cell>
          <cell r="C3498" t="str">
            <v>YEC7805534</v>
          </cell>
          <cell r="D3498" t="str">
            <v>2019-2020</v>
          </cell>
          <cell r="E3498">
            <v>1</v>
          </cell>
          <cell r="F3498" t="str">
            <v>0010</v>
          </cell>
          <cell r="G3498" t="str">
            <v>A001</v>
          </cell>
          <cell r="H3498" t="str">
            <v>PAINTED FRAME</v>
          </cell>
          <cell r="I3498" t="str">
            <v>RAM</v>
          </cell>
          <cell r="J3498" t="str">
            <v>Crescent-dekal ovan matt lack</v>
          </cell>
          <cell r="K3498" t="str">
            <v>FRAME</v>
          </cell>
          <cell r="L3498" t="e">
            <v>#N/A</v>
          </cell>
        </row>
        <row r="3499">
          <cell r="B3499" t="str">
            <v>YEC7805534Framgaffel</v>
          </cell>
          <cell r="C3499" t="str">
            <v>YEC7805534</v>
          </cell>
          <cell r="D3499" t="str">
            <v>2019-2020</v>
          </cell>
          <cell r="E3499">
            <v>2</v>
          </cell>
          <cell r="F3499" t="str">
            <v>0020</v>
          </cell>
          <cell r="G3499" t="str">
            <v>A002</v>
          </cell>
          <cell r="H3499" t="str">
            <v>PAINTED FORK</v>
          </cell>
          <cell r="I3499" t="str">
            <v>Framgaffel</v>
          </cell>
          <cell r="J3499" t="str">
            <v>C1625288-230-BK Suntour SF16-NEX-DS-HLO-700C-63 DISC ONLY TYP, BLACK W/O GRAPHIC</v>
          </cell>
          <cell r="K3499" t="str">
            <v>C1625288-230-BK</v>
          </cell>
          <cell r="L3499" t="e">
            <v>#N/A</v>
          </cell>
        </row>
        <row r="3500">
          <cell r="B3500" t="str">
            <v>YEC7805534Styrlager</v>
          </cell>
          <cell r="C3500" t="str">
            <v>YEC7805534</v>
          </cell>
          <cell r="D3500" t="str">
            <v>2019-2020</v>
          </cell>
          <cell r="E3500">
            <v>3</v>
          </cell>
          <cell r="F3500" t="str">
            <v>0030</v>
          </cell>
          <cell r="G3500" t="str">
            <v>B001</v>
          </cell>
          <cell r="H3500" t="str">
            <v>Head Set</v>
          </cell>
          <cell r="I3500" t="str">
            <v>Styrlager</v>
          </cell>
          <cell r="J3500" t="str">
            <v xml:space="preserve">C2105069 HST STbk 1"18 iA 9 44  TH-N10P w/o cap, + C2105280 Black w Crescent 1894 graphic </v>
          </cell>
          <cell r="K3500" t="str">
            <v>C2105069</v>
          </cell>
          <cell r="L3500" t="str">
            <v>C2100160</v>
          </cell>
        </row>
        <row r="3501">
          <cell r="B3501" t="str">
            <v xml:space="preserve">YEC7805534Styrstam </v>
          </cell>
          <cell r="C3501" t="str">
            <v>YEC7805534</v>
          </cell>
          <cell r="D3501" t="str">
            <v>2019-2020</v>
          </cell>
          <cell r="E3501">
            <v>4</v>
          </cell>
          <cell r="F3501" t="str">
            <v>0040</v>
          </cell>
          <cell r="G3501" t="str">
            <v>B002</v>
          </cell>
          <cell r="H3501" t="str">
            <v>Handlebar Stem</v>
          </cell>
          <cell r="I3501" t="str">
            <v xml:space="preserve">Styrstam </v>
          </cell>
          <cell r="J3501" t="str">
            <v>C2205475-105 AHEAD adjust HL TDS-C268-8 FOV SBED, W/O LOGO</v>
          </cell>
          <cell r="K3501" t="str">
            <v>C2205475-105</v>
          </cell>
          <cell r="L3501" t="str">
            <v>C2200261-105</v>
          </cell>
        </row>
        <row r="3502">
          <cell r="B3502" t="str">
            <v>YEC7805534Styre</v>
          </cell>
          <cell r="C3502" t="str">
            <v>YEC7805534</v>
          </cell>
          <cell r="D3502" t="str">
            <v>2019-2020</v>
          </cell>
          <cell r="E3502">
            <v>5</v>
          </cell>
          <cell r="F3502" t="str">
            <v>0050</v>
          </cell>
          <cell r="G3502" t="str">
            <v>B003</v>
          </cell>
          <cell r="H3502" t="str">
            <v>Handelbar</v>
          </cell>
          <cell r="I3502" t="str">
            <v>Styre</v>
          </cell>
          <cell r="J3502" t="str">
            <v xml:space="preserve">C2305979 HB-FB12  FLAT BAR ALLOY 6061 DB, 31.8MM W:620MM, 5D, ANODIZED GREY W/OBVIOUS LOGO  </v>
          </cell>
          <cell r="K3502" t="str">
            <v>C2305979</v>
          </cell>
          <cell r="L3502" t="str">
            <v>C2300248</v>
          </cell>
        </row>
        <row r="3503">
          <cell r="B3503" t="str">
            <v>YEC7805534Bromsgrepp H</v>
          </cell>
          <cell r="C3503" t="str">
            <v>YEC7805534</v>
          </cell>
          <cell r="D3503" t="str">
            <v>2019-2020</v>
          </cell>
          <cell r="E3503">
            <v>6</v>
          </cell>
          <cell r="F3503" t="str">
            <v>0060</v>
          </cell>
          <cell r="G3503" t="str">
            <v>C002</v>
          </cell>
          <cell r="H3503" t="str">
            <v>Brake Lever R</v>
          </cell>
          <cell r="I3503" t="str">
            <v>Bromsgrepp H</v>
          </cell>
          <cell r="J3503" t="str">
            <v>inkl in brake</v>
          </cell>
          <cell r="K3503" t="str">
            <v>Shimano</v>
          </cell>
          <cell r="L3503" t="str">
            <v>Kontakta SHIMANO</v>
          </cell>
        </row>
        <row r="3504">
          <cell r="B3504" t="str">
            <v>YEC7805534Bromsgrepp V</v>
          </cell>
          <cell r="C3504" t="str">
            <v>YEC7805534</v>
          </cell>
          <cell r="D3504" t="str">
            <v>2019-2020</v>
          </cell>
          <cell r="E3504">
            <v>7</v>
          </cell>
          <cell r="F3504" t="str">
            <v>0070</v>
          </cell>
          <cell r="G3504" t="str">
            <v>C001</v>
          </cell>
          <cell r="H3504" t="str">
            <v>Brake Lever L</v>
          </cell>
          <cell r="I3504" t="str">
            <v>Bromsgrepp V</v>
          </cell>
          <cell r="J3504" t="str">
            <v>inkl in brake</v>
          </cell>
          <cell r="K3504" t="str">
            <v>Shimano</v>
          </cell>
          <cell r="L3504" t="str">
            <v>Kontakta SHIMANO</v>
          </cell>
        </row>
        <row r="3505">
          <cell r="B3505" t="str">
            <v>YEC7805534Växelreglage H</v>
          </cell>
          <cell r="C3505" t="str">
            <v>YEC7805534</v>
          </cell>
          <cell r="D3505" t="str">
            <v>2019-2020</v>
          </cell>
          <cell r="E3505">
            <v>8</v>
          </cell>
          <cell r="F3505" t="str">
            <v>0080</v>
          </cell>
          <cell r="G3505" t="str">
            <v>D002</v>
          </cell>
          <cell r="H3505" t="str">
            <v>Shift Lever R</v>
          </cell>
          <cell r="I3505" t="str">
            <v>Växelreglage H</v>
          </cell>
          <cell r="J3505" t="str">
            <v xml:space="preserve">KSLM6000RA, SHIFT LEVER, SL-M6000-R,  DEORE, RIGHT, REAR 10-SPEED RAPIDFIRE PLUS 2050MM W/OGD, BULK, JPY 979
</v>
          </cell>
          <cell r="K3505" t="str">
            <v>KSLM6000RA</v>
          </cell>
          <cell r="L3505" t="str">
            <v>Kontakta SHIMANO</v>
          </cell>
        </row>
        <row r="3506">
          <cell r="B3506" t="str">
            <v>YEC7805534Växelreglage V</v>
          </cell>
          <cell r="C3506" t="str">
            <v>YEC7805534</v>
          </cell>
          <cell r="D3506" t="str">
            <v>2019-2020</v>
          </cell>
          <cell r="E3506">
            <v>9</v>
          </cell>
          <cell r="F3506" t="str">
            <v>0090</v>
          </cell>
          <cell r="G3506" t="str">
            <v>D001</v>
          </cell>
          <cell r="H3506" t="str">
            <v>Shift Lever L</v>
          </cell>
          <cell r="I3506" t="str">
            <v>Växelreglage V</v>
          </cell>
          <cell r="L3506" t="e">
            <v>#N/A</v>
          </cell>
        </row>
        <row r="3507">
          <cell r="B3507" t="str">
            <v>YEC7805534Handtag par</v>
          </cell>
          <cell r="C3507" t="str">
            <v>YEC7805534</v>
          </cell>
          <cell r="D3507" t="str">
            <v>2019-2020</v>
          </cell>
          <cell r="E3507">
            <v>10</v>
          </cell>
          <cell r="F3507" t="str">
            <v>0100</v>
          </cell>
          <cell r="G3507" t="str">
            <v>B004</v>
          </cell>
          <cell r="H3507" t="str">
            <v>Grip R</v>
          </cell>
          <cell r="I3507" t="str">
            <v>Handtag par</v>
          </cell>
          <cell r="J3507" t="str">
            <v>C2505677 GRP 130/130 BK/BK PAIR VELO VLG-1777D2</v>
          </cell>
          <cell r="K3507" t="str">
            <v>C2505677</v>
          </cell>
          <cell r="L3507" t="str">
            <v>C2500164</v>
          </cell>
        </row>
        <row r="3508">
          <cell r="B3508" t="str">
            <v>YEC7805534Frambroms</v>
          </cell>
          <cell r="C3508" t="str">
            <v>YEC7805534</v>
          </cell>
          <cell r="D3508" t="str">
            <v>2019-2020</v>
          </cell>
          <cell r="E3508">
            <v>11</v>
          </cell>
          <cell r="F3508" t="str">
            <v>0110</v>
          </cell>
          <cell r="G3508" t="str">
            <v>C003</v>
          </cell>
          <cell r="H3508" t="str">
            <v xml:space="preserve">Brake front </v>
          </cell>
          <cell r="I3508" t="str">
            <v>Frambroms</v>
          </cell>
          <cell r="J3508" t="str">
            <v>AMT201KLFPRX075 DISC BRAKE ASSEMBLED SET, BL-MT201(L), BR-MT200(F), BLACK, W/O ADAPTER, RESIN PAD(W/O FIN),750MM HOSE(SM-BH59-SS BLACK), BULK, 9,02 USD</v>
          </cell>
          <cell r="K3508" t="str">
            <v>AMT201KLFPRX075</v>
          </cell>
          <cell r="L3508" t="str">
            <v>Kontakta SHIMANO</v>
          </cell>
        </row>
        <row r="3509">
          <cell r="B3509" t="str">
            <v>YEC7805534Bakbroms</v>
          </cell>
          <cell r="C3509" t="str">
            <v>YEC7805534</v>
          </cell>
          <cell r="D3509" t="str">
            <v>2019-2020</v>
          </cell>
          <cell r="E3509">
            <v>12</v>
          </cell>
          <cell r="F3509" t="str">
            <v>0120</v>
          </cell>
          <cell r="G3509" t="str">
            <v>C004</v>
          </cell>
          <cell r="H3509" t="str">
            <v>Brake rear</v>
          </cell>
          <cell r="I3509" t="str">
            <v>Bakbroms</v>
          </cell>
          <cell r="J3509" t="str">
            <v>AMT201JRRXRX145 DISC BRAKE ASSEMBLED SET/J-kit, BL-MT201(R), BR-MT200(R), BLACK, W/O ADAPTER, RESIN PAD(W/O FIN), 1450MM HOSE(SM-BH59-SS BLACK), BULK, 10,79 USD</v>
          </cell>
          <cell r="K3509" t="str">
            <v>AMT201JRRXRX145</v>
          </cell>
          <cell r="L3509" t="str">
            <v>Kontakta SHIMANO</v>
          </cell>
        </row>
        <row r="3510">
          <cell r="B3510" t="str">
            <v>YEC7805534Vevlager</v>
          </cell>
          <cell r="C3510" t="str">
            <v>YEC7805534</v>
          </cell>
          <cell r="D3510" t="str">
            <v>2019-2020</v>
          </cell>
          <cell r="E3510">
            <v>13</v>
          </cell>
          <cell r="F3510" t="str">
            <v>0130</v>
          </cell>
          <cell r="G3510" t="str">
            <v>E001</v>
          </cell>
          <cell r="H3510" t="str">
            <v xml:space="preserve">BB-set </v>
          </cell>
          <cell r="I3510" t="str">
            <v>Vevlager</v>
          </cell>
          <cell r="K3510" t="str">
            <v>INGÅR I MOTORN</v>
          </cell>
          <cell r="L3510" t="str">
            <v>Ingår i motorn</v>
          </cell>
        </row>
        <row r="3511">
          <cell r="B3511" t="str">
            <v>YEC7805534Vevparti</v>
          </cell>
          <cell r="C3511" t="str">
            <v>YEC7805534</v>
          </cell>
          <cell r="D3511" t="str">
            <v>2019-2020</v>
          </cell>
          <cell r="E3511">
            <v>14</v>
          </cell>
          <cell r="F3511" t="str">
            <v>0140</v>
          </cell>
          <cell r="G3511" t="str">
            <v>E002</v>
          </cell>
          <cell r="H3511" t="str">
            <v>Front Chainwheel</v>
          </cell>
          <cell r="I3511" t="str">
            <v>Vevparti</v>
          </cell>
          <cell r="K3511" t="str">
            <v>C3305776-EG</v>
          </cell>
          <cell r="L3511" t="str">
            <v>C3305776-EG</v>
          </cell>
        </row>
        <row r="3512">
          <cell r="B3512" t="str">
            <v>YEC7805534Kedjeskydd</v>
          </cell>
          <cell r="C3512" t="str">
            <v>YEC7805534</v>
          </cell>
          <cell r="D3512" t="str">
            <v>2019-2020</v>
          </cell>
          <cell r="E3512">
            <v>15</v>
          </cell>
          <cell r="F3512" t="str">
            <v>0150</v>
          </cell>
          <cell r="G3512" t="str">
            <v>H001</v>
          </cell>
          <cell r="H3512" t="str">
            <v>Chain guard</v>
          </cell>
          <cell r="I3512" t="str">
            <v>Kedjeskydd</v>
          </cell>
          <cell r="J3512" t="str">
            <v>C8305639 SKS Chainblade, C8305640 rear fixation</v>
          </cell>
          <cell r="K3512" t="str">
            <v>C8305639</v>
          </cell>
          <cell r="L3512" t="str">
            <v>C8305639</v>
          </cell>
        </row>
        <row r="3513">
          <cell r="B3513" t="str">
            <v>YEC7805534Kedjeskyddsfäste</v>
          </cell>
          <cell r="C3513" t="str">
            <v>YEC7805534</v>
          </cell>
          <cell r="D3513" t="str">
            <v>2019-2020</v>
          </cell>
          <cell r="E3513">
            <v>16</v>
          </cell>
          <cell r="F3513" t="str">
            <v>0160</v>
          </cell>
          <cell r="G3513" t="str">
            <v>H002</v>
          </cell>
          <cell r="H3513" t="str">
            <v>Chain guard bracket</v>
          </cell>
          <cell r="I3513" t="str">
            <v>Kedjeskyddsfäste</v>
          </cell>
          <cell r="J3513" t="str">
            <v>bracket for MAX included in C8305639</v>
          </cell>
          <cell r="K3513" t="str">
            <v>Ingår i kedjeskyddet</v>
          </cell>
          <cell r="L3513" t="str">
            <v>Ingår i kedjeskyddet</v>
          </cell>
        </row>
        <row r="3514">
          <cell r="B3514" t="str">
            <v>YEC7805534Framväxel</v>
          </cell>
          <cell r="C3514" t="str">
            <v>YEC7805534</v>
          </cell>
          <cell r="D3514" t="str">
            <v>2019-2020</v>
          </cell>
          <cell r="E3514">
            <v>17</v>
          </cell>
          <cell r="F3514" t="str">
            <v>0170</v>
          </cell>
          <cell r="G3514" t="str">
            <v>D003</v>
          </cell>
          <cell r="H3514" t="str">
            <v>Front Derailleur</v>
          </cell>
          <cell r="I3514" t="str">
            <v>Framväxel</v>
          </cell>
          <cell r="J3514" t="str">
            <v>w/o</v>
          </cell>
          <cell r="K3514" t="str">
            <v>EMPTY</v>
          </cell>
          <cell r="L3514" t="e">
            <v>#N/A</v>
          </cell>
        </row>
        <row r="3515">
          <cell r="B3515" t="str">
            <v>YEC7805534Bakväxel</v>
          </cell>
          <cell r="C3515" t="str">
            <v>YEC7805534</v>
          </cell>
          <cell r="D3515" t="str">
            <v>2019-2020</v>
          </cell>
          <cell r="E3515">
            <v>18</v>
          </cell>
          <cell r="F3515" t="str">
            <v>0180</v>
          </cell>
          <cell r="G3515" t="str">
            <v>D004</v>
          </cell>
          <cell r="H3515" t="str">
            <v>Rear Derailleur</v>
          </cell>
          <cell r="I3515" t="str">
            <v>Bakväxel</v>
          </cell>
          <cell r="J3515" t="str">
            <v xml:space="preserve">KRDM6000SGS DEORE, 10SPEED, SHADOW PLUS </v>
          </cell>
          <cell r="K3515" t="str">
            <v>KRDM6000SGS</v>
          </cell>
          <cell r="L3515" t="str">
            <v>Kontakta SHIMANO</v>
          </cell>
        </row>
        <row r="3516">
          <cell r="B3516" t="str">
            <v>YEC7805534Kedja</v>
          </cell>
          <cell r="C3516" t="str">
            <v>YEC7805534</v>
          </cell>
          <cell r="D3516" t="str">
            <v>2019-2020</v>
          </cell>
          <cell r="E3516">
            <v>19</v>
          </cell>
          <cell r="F3516" t="str">
            <v>0190</v>
          </cell>
          <cell r="G3516" t="str">
            <v>E003</v>
          </cell>
          <cell r="H3516" t="str">
            <v xml:space="preserve">Chain </v>
          </cell>
          <cell r="I3516" t="str">
            <v>Kedja</v>
          </cell>
          <cell r="J3516" t="str">
            <v>KCNE609010116, BICYCLE CHAIN FOR E-BIKE, REAR 10 SPD / FRONT SINGLE,              114 LINKS, W/END PIN</v>
          </cell>
          <cell r="K3516" t="str">
            <v>KCNE609010116</v>
          </cell>
          <cell r="L3516" t="str">
            <v>Kontakta SHIMANO</v>
          </cell>
        </row>
        <row r="3517">
          <cell r="B3517" t="str">
            <v>YEC7805534Kassett</v>
          </cell>
          <cell r="C3517" t="str">
            <v>YEC7805534</v>
          </cell>
          <cell r="D3517" t="str">
            <v>2019-2020</v>
          </cell>
          <cell r="E3517">
            <v>20</v>
          </cell>
          <cell r="F3517" t="str">
            <v>0200</v>
          </cell>
          <cell r="G3517" t="str">
            <v>E004</v>
          </cell>
          <cell r="H3517" t="str">
            <v>Cassette Sprocket</v>
          </cell>
          <cell r="I3517" t="str">
            <v>Kassett</v>
          </cell>
          <cell r="J3517" t="str">
            <v xml:space="preserve">KCSHG5010136 CS-HG50-10S 11-36T </v>
          </cell>
          <cell r="K3517" t="str">
            <v>KCSHG5010136</v>
          </cell>
          <cell r="L3517" t="str">
            <v>Kontakta SHIMANO</v>
          </cell>
        </row>
        <row r="3518">
          <cell r="B3518" t="str">
            <v>YEC7805534Framhjul</v>
          </cell>
          <cell r="C3518" t="str">
            <v>YEC7805534</v>
          </cell>
          <cell r="D3518" t="str">
            <v>2019-2020</v>
          </cell>
          <cell r="E3518">
            <v>21</v>
          </cell>
          <cell r="F3518" t="str">
            <v>0210</v>
          </cell>
          <cell r="G3518" t="str">
            <v>F001</v>
          </cell>
          <cell r="H3518" t="str">
            <v>Front hub</v>
          </cell>
          <cell r="I3518" t="str">
            <v>Framhjul</v>
          </cell>
          <cell r="J3518" t="str">
            <v>C4305191 FRONT HUB, CL-1420  36H OLD:100MM AXEL:108MM  QR:133MM, FOR CENTER LOCK DISC BRAKE,   W/O ROTOR MOUNT COVER, BLACK, BULK</v>
          </cell>
          <cell r="K3518" t="str">
            <v>C4305191</v>
          </cell>
          <cell r="L3518" t="str">
            <v>C4100337</v>
          </cell>
        </row>
        <row r="3519">
          <cell r="B3519" t="str">
            <v>YEC7805534Bakhjul</v>
          </cell>
          <cell r="C3519" t="str">
            <v>YEC7805534</v>
          </cell>
          <cell r="D3519" t="str">
            <v>2019-2020</v>
          </cell>
          <cell r="E3519">
            <v>22</v>
          </cell>
          <cell r="F3519" t="str">
            <v>0220</v>
          </cell>
          <cell r="G3519" t="str">
            <v>F002</v>
          </cell>
          <cell r="H3519" t="str">
            <v>Rear hub</v>
          </cell>
          <cell r="I3519" t="str">
            <v>Bakhjul</v>
          </cell>
          <cell r="J3519" t="str">
            <v>C4405342 FREEHUB, CL-1422 36H 8/9/10-SPEED OLD:135MM AXLE:146MM      QR:170MM, FOR CENTER LOCK DISC BRAKE    W/O ROTOR MOUNT COVER, BLACK, BULK</v>
          </cell>
          <cell r="K3519" t="str">
            <v>C4405342</v>
          </cell>
          <cell r="L3519" t="str">
            <v>C4200298</v>
          </cell>
        </row>
        <row r="3520">
          <cell r="B3520" t="str">
            <v>YEC7805534Däck</v>
          </cell>
          <cell r="C3520" t="str">
            <v>YEC7805534</v>
          </cell>
          <cell r="D3520" t="str">
            <v>2019-2020</v>
          </cell>
          <cell r="E3520">
            <v>23</v>
          </cell>
          <cell r="F3520" t="str">
            <v>0230</v>
          </cell>
          <cell r="G3520" t="str">
            <v>F003</v>
          </cell>
          <cell r="H3520" t="str">
            <v>Tire</v>
          </cell>
          <cell r="I3520" t="str">
            <v>Däck</v>
          </cell>
          <cell r="J3520" t="str">
            <v>C4906454 700X37C Duramax XNR E-bike TYR PERGO E H-480 (AP: 40x40 nylon/canvas)</v>
          </cell>
          <cell r="K3520" t="str">
            <v>C4906454</v>
          </cell>
          <cell r="L3520" t="str">
            <v>C4901462</v>
          </cell>
        </row>
        <row r="3521">
          <cell r="B3521" t="str">
            <v>YEC7805534Skärmar set</v>
          </cell>
          <cell r="C3521" t="str">
            <v>YEC7805534</v>
          </cell>
          <cell r="D3521" t="str">
            <v>2019-2020</v>
          </cell>
          <cell r="E3521">
            <v>24</v>
          </cell>
          <cell r="F3521" t="str">
            <v>0240</v>
          </cell>
          <cell r="G3521" t="str">
            <v>H003</v>
          </cell>
          <cell r="H3521" t="str">
            <v xml:space="preserve">Mudguard front   </v>
          </cell>
          <cell r="I3521" t="str">
            <v>Skärmar set</v>
          </cell>
          <cell r="J3521" t="str">
            <v>C8255845-BK FRONT(6648650030-0999)</v>
          </cell>
          <cell r="K3521" t="str">
            <v>C8255845-BK</v>
          </cell>
          <cell r="L3521" t="str">
            <v>C8256125-BK / C8255845-BK</v>
          </cell>
        </row>
        <row r="3522">
          <cell r="B3522" t="str">
            <v>YEC7805534Pakethållare</v>
          </cell>
          <cell r="C3522" t="str">
            <v>YEC7805534</v>
          </cell>
          <cell r="D3522" t="str">
            <v>2019-2020</v>
          </cell>
          <cell r="E3522">
            <v>25</v>
          </cell>
          <cell r="F3522" t="str">
            <v>0250</v>
          </cell>
          <cell r="G3522" t="str">
            <v>H004</v>
          </cell>
          <cell r="H3522" t="str">
            <v>Carrier</v>
          </cell>
          <cell r="I3522" t="str">
            <v>Pakethållare</v>
          </cell>
          <cell r="J3522" t="str">
            <v xml:space="preserve">C8205747-BK Sport adj black w/bag support AVS </v>
          </cell>
          <cell r="K3522" t="str">
            <v>C8205747-BK</v>
          </cell>
          <cell r="L3522" t="str">
            <v>C8200052</v>
          </cell>
        </row>
        <row r="3523">
          <cell r="B3523" t="str">
            <v>YEC7805534Sadel</v>
          </cell>
          <cell r="C3523" t="str">
            <v>YEC7805534</v>
          </cell>
          <cell r="D3523" t="str">
            <v>2019-2020</v>
          </cell>
          <cell r="E3523">
            <v>26</v>
          </cell>
          <cell r="F3523" t="str">
            <v>0260</v>
          </cell>
          <cell r="G3523" t="str">
            <v>G001</v>
          </cell>
          <cell r="H3523" t="str">
            <v>Saddle</v>
          </cell>
          <cell r="I3523" t="str">
            <v>Sadel</v>
          </cell>
          <cell r="J3523" t="str">
            <v xml:space="preserve">C7106260 Velo VL-6470 D2 BLACK , black steel rail, UNISEX </v>
          </cell>
          <cell r="K3523" t="str">
            <v>C7106260</v>
          </cell>
          <cell r="L3523" t="str">
            <v>C7100524</v>
          </cell>
        </row>
        <row r="3524">
          <cell r="B3524" t="str">
            <v>YEC7805534Sadelstolpe</v>
          </cell>
          <cell r="C3524" t="str">
            <v>YEC7805534</v>
          </cell>
          <cell r="D3524" t="str">
            <v>2019-2020</v>
          </cell>
          <cell r="E3524">
            <v>27</v>
          </cell>
          <cell r="F3524" t="str">
            <v>0270</v>
          </cell>
          <cell r="G3524" t="str">
            <v>G002</v>
          </cell>
          <cell r="H3524" t="str">
            <v>Seatpost</v>
          </cell>
          <cell r="I3524" t="str">
            <v>Sadelstolpe</v>
          </cell>
          <cell r="J3524" t="str">
            <v>C7205559 SP-620 27,2x350MM ALLOY ANODIZED BLACK w OBVIOUS LOGO</v>
          </cell>
          <cell r="K3524" t="str">
            <v>C7205559</v>
          </cell>
          <cell r="L3524" t="str">
            <v>C7200327-272</v>
          </cell>
        </row>
        <row r="3525">
          <cell r="B3525" t="str">
            <v>YEC7805534Sadelrörsklämma</v>
          </cell>
          <cell r="C3525" t="str">
            <v>YEC7805534</v>
          </cell>
          <cell r="D3525" t="str">
            <v>2019-2020</v>
          </cell>
          <cell r="E3525">
            <v>28</v>
          </cell>
          <cell r="F3525" t="str">
            <v>0280</v>
          </cell>
          <cell r="G3525" t="str">
            <v>G003</v>
          </cell>
          <cell r="H3525" t="str">
            <v>Seat Clamp</v>
          </cell>
          <cell r="I3525" t="str">
            <v>Sadelrörsklämma</v>
          </cell>
          <cell r="J3525" t="str">
            <v>C7305002 L/C 31.8 MX27 shiny black</v>
          </cell>
          <cell r="K3525" t="str">
            <v>C7305002</v>
          </cell>
          <cell r="L3525" t="str">
            <v>C7300027-318</v>
          </cell>
        </row>
        <row r="3526">
          <cell r="B3526" t="str">
            <v>YEC7805534Framlampa</v>
          </cell>
          <cell r="C3526" t="str">
            <v>YEC7805534</v>
          </cell>
          <cell r="D3526" t="str">
            <v>2019-2020</v>
          </cell>
          <cell r="E3526">
            <v>29</v>
          </cell>
          <cell r="F3526" t="str">
            <v>0290</v>
          </cell>
          <cell r="G3526" t="str">
            <v>H005</v>
          </cell>
          <cell r="H3526" t="str">
            <v>Front light</v>
          </cell>
          <cell r="I3526" t="str">
            <v>Framlampa</v>
          </cell>
          <cell r="J3526" t="str">
            <v xml:space="preserve">C8015307 FL-14 MR4 LED headlamp 6V, w bracket for susp fork, 650mm cable with conector for Bafang , 3mm cable  </v>
          </cell>
          <cell r="K3526" t="str">
            <v>C8015307</v>
          </cell>
          <cell r="L3526" t="str">
            <v>C8015301</v>
          </cell>
        </row>
        <row r="3527">
          <cell r="B3527" t="str">
            <v>YEC7805534Baklampa</v>
          </cell>
          <cell r="C3527" t="str">
            <v>YEC7805534</v>
          </cell>
          <cell r="D3527" t="str">
            <v>2019-2020</v>
          </cell>
          <cell r="E3527">
            <v>30</v>
          </cell>
          <cell r="F3527" t="str">
            <v>0300</v>
          </cell>
          <cell r="G3527" t="str">
            <v>H006</v>
          </cell>
          <cell r="H3527" t="str">
            <v>Light, Rear</v>
          </cell>
          <cell r="I3527" t="str">
            <v>Baklampa</v>
          </cell>
          <cell r="J3527" t="str">
            <v xml:space="preserve">C8015183 Buchel E-Bike 6V cc50 (EVI approved) </v>
          </cell>
          <cell r="K3527" t="str">
            <v>C8015183</v>
          </cell>
          <cell r="L3527" t="str">
            <v>C8015183</v>
          </cell>
        </row>
        <row r="3528">
          <cell r="B3528" t="str">
            <v>YEC7805534Låssats</v>
          </cell>
          <cell r="C3528" t="str">
            <v>YEC7805534</v>
          </cell>
          <cell r="D3528" t="str">
            <v>2019-2020</v>
          </cell>
          <cell r="E3528">
            <v>31</v>
          </cell>
          <cell r="F3528" t="str">
            <v>0310</v>
          </cell>
          <cell r="G3528" t="str">
            <v>H007</v>
          </cell>
          <cell r="H3528" t="str">
            <v>Lock</v>
          </cell>
          <cell r="I3528" t="str">
            <v>Låssats</v>
          </cell>
          <cell r="J3528" t="str">
            <v>C8405077 AXA SOLID PLUS XL BLACK, compatible with DT12 removable key</v>
          </cell>
          <cell r="K3528" t="str">
            <v>C8405077</v>
          </cell>
          <cell r="L3528" t="str">
            <v>C8405125</v>
          </cell>
        </row>
        <row r="3529">
          <cell r="B3529" t="str">
            <v>YEC7805534Stöd</v>
          </cell>
          <cell r="C3529" t="str">
            <v>YEC7805534</v>
          </cell>
          <cell r="D3529" t="str">
            <v>2019-2020</v>
          </cell>
          <cell r="E3529">
            <v>32</v>
          </cell>
          <cell r="F3529" t="str">
            <v>0320</v>
          </cell>
          <cell r="G3529" t="str">
            <v>H008</v>
          </cell>
          <cell r="H3529" t="str">
            <v>Kick stand</v>
          </cell>
          <cell r="I3529" t="str">
            <v>Stöd</v>
          </cell>
          <cell r="J3529" t="str">
            <v xml:space="preserve">C8105214 Atran Stylo adjustable all black </v>
          </cell>
          <cell r="K3529" t="str">
            <v>C8105214</v>
          </cell>
          <cell r="L3529" t="str">
            <v>C8100036</v>
          </cell>
        </row>
        <row r="3530">
          <cell r="B3530" t="str">
            <v>YEC7805534Korg</v>
          </cell>
          <cell r="C3530" t="str">
            <v>YEC7805534</v>
          </cell>
          <cell r="D3530" t="str">
            <v>2019-2020</v>
          </cell>
          <cell r="E3530">
            <v>33</v>
          </cell>
          <cell r="F3530" t="str">
            <v>0330</v>
          </cell>
          <cell r="G3530" t="str">
            <v>H009</v>
          </cell>
          <cell r="H3530" t="str">
            <v>Basket / Fr carrier</v>
          </cell>
          <cell r="I3530" t="str">
            <v>Korg</v>
          </cell>
          <cell r="K3530" t="str">
            <v>EMPTY</v>
          </cell>
          <cell r="L3530" t="e">
            <v>#N/A</v>
          </cell>
        </row>
        <row r="3531">
          <cell r="B3531" t="str">
            <v>YEC7805534Pedaler</v>
          </cell>
          <cell r="C3531" t="str">
            <v>YEC7805534</v>
          </cell>
          <cell r="D3531" t="str">
            <v>2019-2020</v>
          </cell>
          <cell r="E3531">
            <v>34</v>
          </cell>
          <cell r="F3531" t="str">
            <v>0340</v>
          </cell>
          <cell r="G3531" t="str">
            <v>E005</v>
          </cell>
          <cell r="H3531" t="str">
            <v xml:space="preserve">Pedal </v>
          </cell>
          <cell r="I3531" t="str">
            <v>Pedaler</v>
          </cell>
          <cell r="J3531" t="str">
            <v>C3505222 PDS PLbk SD  916 VP-821</v>
          </cell>
          <cell r="K3531" t="str">
            <v>C3505222</v>
          </cell>
          <cell r="L3531" t="str">
            <v>C3500059</v>
          </cell>
        </row>
        <row r="3532">
          <cell r="B3532" t="str">
            <v>YEC7805534Motor</v>
          </cell>
          <cell r="C3532" t="str">
            <v>YEC7805534</v>
          </cell>
          <cell r="D3532" t="str">
            <v>2019-2020</v>
          </cell>
          <cell r="E3532">
            <v>35</v>
          </cell>
          <cell r="F3532" t="str">
            <v>0350</v>
          </cell>
          <cell r="G3532" t="str">
            <v>J001</v>
          </cell>
          <cell r="H3532" t="str">
            <v>DRIVE UNIT:</v>
          </cell>
          <cell r="I3532" t="str">
            <v>Motor</v>
          </cell>
          <cell r="J3532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532" t="str">
            <v>C8705068-1-01AC</v>
          </cell>
          <cell r="L3532" t="str">
            <v>C8705068-1-01AC</v>
          </cell>
        </row>
        <row r="3533">
          <cell r="B3533" t="str">
            <v>YEC7805534Display</v>
          </cell>
          <cell r="C3533" t="str">
            <v>YEC7805534</v>
          </cell>
          <cell r="D3533" t="str">
            <v>2019-2020</v>
          </cell>
          <cell r="E3533">
            <v>36</v>
          </cell>
          <cell r="F3533" t="str">
            <v>0360</v>
          </cell>
          <cell r="G3533" t="str">
            <v>J004</v>
          </cell>
          <cell r="H3533" t="str">
            <v>DISPLAY:</v>
          </cell>
          <cell r="I3533" t="str">
            <v>Display</v>
          </cell>
          <cell r="J3533" t="str">
            <v>C8705068-1-35C Display TFT for BAFANG CanBus (plugnplay) 200/500mm Trekking for BAFANG</v>
          </cell>
          <cell r="K3533" t="str">
            <v>C8705068-1-35C</v>
          </cell>
          <cell r="L3533" t="str">
            <v>C8705068-1-35C</v>
          </cell>
        </row>
        <row r="3534">
          <cell r="B3534" t="str">
            <v>YEC7805534EB-Bus kabel</v>
          </cell>
          <cell r="C3534" t="str">
            <v>YEC7805534</v>
          </cell>
          <cell r="D3534" t="str">
            <v>2019-2020</v>
          </cell>
          <cell r="E3534">
            <v>37</v>
          </cell>
          <cell r="F3534" t="str">
            <v>0370</v>
          </cell>
          <cell r="G3534" t="str">
            <v>J005</v>
          </cell>
          <cell r="H3534" t="str">
            <v>EB-BUS CABLE:</v>
          </cell>
          <cell r="I3534" t="str">
            <v>EB-Bus kabel</v>
          </cell>
          <cell r="J3534" t="str">
            <v>C8705068-1-4-1C, 5PIN ( 1340mm ) CONNECT TO CONTROLLER, OTHER SIDE TO DISPLAY, LIGHTING SETS Canbus</v>
          </cell>
          <cell r="K3534" t="str">
            <v>C8705068-1-4-1C</v>
          </cell>
          <cell r="L3534" t="e">
            <v>#N/A</v>
          </cell>
        </row>
        <row r="3535">
          <cell r="B3535" t="str">
            <v>YEC7805534Motorkabel</v>
          </cell>
          <cell r="C3535" t="str">
            <v>YEC7805534</v>
          </cell>
          <cell r="D3535" t="str">
            <v>2019-2020</v>
          </cell>
          <cell r="E3535">
            <v>38</v>
          </cell>
          <cell r="F3535" t="str">
            <v>0380</v>
          </cell>
          <cell r="G3535" t="str">
            <v>J006</v>
          </cell>
          <cell r="H3535" t="str">
            <v>POWER CABLE:</v>
          </cell>
          <cell r="I3535" t="str">
            <v>Motorkabel</v>
          </cell>
          <cell r="K3535" t="str">
            <v>Ingår i batterihållaren</v>
          </cell>
          <cell r="L3535" t="str">
            <v>Ingår i batterihållaren</v>
          </cell>
        </row>
        <row r="3536">
          <cell r="B3536" t="str">
            <v>YEC7805534Kabel framlampa</v>
          </cell>
          <cell r="C3536" t="str">
            <v>YEC7805534</v>
          </cell>
          <cell r="D3536" t="str">
            <v>2019-2020</v>
          </cell>
          <cell r="E3536">
            <v>39</v>
          </cell>
          <cell r="F3536" t="str">
            <v>0390</v>
          </cell>
          <cell r="G3536" t="str">
            <v>J007</v>
          </cell>
          <cell r="H3536" t="str">
            <v>F. LIGHT CABLE:</v>
          </cell>
          <cell r="I3536" t="str">
            <v>Kabel framlampa</v>
          </cell>
          <cell r="J3536" t="str">
            <v>C8705068-1-04-6, FOR FRONT LIGHT : 1200mm</v>
          </cell>
          <cell r="K3536" t="str">
            <v>C8705068-1-04-6</v>
          </cell>
          <cell r="L3536" t="str">
            <v>C8705068-1-04-6</v>
          </cell>
        </row>
        <row r="3537">
          <cell r="B3537" t="str">
            <v>YEC7805534Kabel baklampa</v>
          </cell>
          <cell r="C3537" t="str">
            <v>YEC7805534</v>
          </cell>
          <cell r="D3537" t="str">
            <v>2019-2020</v>
          </cell>
          <cell r="E3537">
            <v>40</v>
          </cell>
          <cell r="F3537" t="str">
            <v>0400</v>
          </cell>
          <cell r="G3537" t="str">
            <v>J008</v>
          </cell>
          <cell r="H3537" t="str">
            <v>R. LIGHT CABLE:</v>
          </cell>
          <cell r="I3537" t="str">
            <v>Kabel baklampa</v>
          </cell>
          <cell r="J3537" t="str">
            <v xml:space="preserve">C8705068-1-04-8  -&gt; C8705068-1-0415 </v>
          </cell>
          <cell r="K3537" t="str">
            <v>C8705068-1-04-8</v>
          </cell>
          <cell r="L3537" t="str">
            <v>C8705068-1-04-8</v>
          </cell>
        </row>
        <row r="3538">
          <cell r="B3538" t="str">
            <v>YEC7805534Hastighetssensor</v>
          </cell>
          <cell r="C3538" t="str">
            <v>YEC7805534</v>
          </cell>
          <cell r="D3538" t="str">
            <v>2019-2020</v>
          </cell>
          <cell r="E3538">
            <v>41</v>
          </cell>
          <cell r="F3538" t="str">
            <v>0410</v>
          </cell>
          <cell r="G3538" t="str">
            <v>J009</v>
          </cell>
          <cell r="H3538" t="str">
            <v>SPEED SENSOR:</v>
          </cell>
          <cell r="I3538" t="str">
            <v>Hastighetssensor</v>
          </cell>
          <cell r="J3538" t="str">
            <v>C8705068-1-411C, DETECTING WHEEL RPM, CABLE LENGTH:70mm</v>
          </cell>
          <cell r="K3538" t="str">
            <v>C8705068-1-411C</v>
          </cell>
          <cell r="L3538" t="str">
            <v>C8705068-1-411C</v>
          </cell>
        </row>
        <row r="3539">
          <cell r="B3539" t="str">
            <v>YEC7805534Batteri</v>
          </cell>
          <cell r="C3539" t="str">
            <v>YEC7805534</v>
          </cell>
          <cell r="D3539" t="str">
            <v>2019-2020</v>
          </cell>
          <cell r="E3539">
            <v>42</v>
          </cell>
          <cell r="F3539" t="str">
            <v>0420</v>
          </cell>
          <cell r="G3539" t="str">
            <v>J002</v>
          </cell>
          <cell r="H3539" t="str">
            <v>BATTERY:</v>
          </cell>
          <cell r="I3539" t="str">
            <v>Batteri</v>
          </cell>
          <cell r="J3539" t="str">
            <v>C8705102-1-11C DT12 11,6Ah (CANBUS)</v>
          </cell>
          <cell r="K3539" t="str">
            <v>C8705102-1-11C</v>
          </cell>
          <cell r="L3539" t="str">
            <v>C8705102-1-11C</v>
          </cell>
        </row>
        <row r="3540">
          <cell r="B3540" t="str">
            <v>YEC7805534Batterihållare</v>
          </cell>
          <cell r="C3540" t="str">
            <v>YEC7805534</v>
          </cell>
          <cell r="D3540" t="str">
            <v>2019-2020</v>
          </cell>
          <cell r="E3540">
            <v>43</v>
          </cell>
          <cell r="F3540" t="str">
            <v>0430</v>
          </cell>
          <cell r="G3540" t="str">
            <v>J003</v>
          </cell>
          <cell r="H3540" t="str">
            <v>BATTERY HOLDER/Slider</v>
          </cell>
          <cell r="I3540" t="str">
            <v>Batterihållare</v>
          </cell>
          <cell r="J3540" t="str">
            <v>C8705129-2C NEW DT12 400mm motorcable for MAX, new connector</v>
          </cell>
          <cell r="K3540" t="str">
            <v>C8705129-2C</v>
          </cell>
          <cell r="L3540" t="str">
            <v>C8705129-2C</v>
          </cell>
        </row>
        <row r="3541">
          <cell r="B3541" t="str">
            <v>YEC7805534Batteriladdare</v>
          </cell>
          <cell r="C3541" t="str">
            <v>YEC7805534</v>
          </cell>
          <cell r="D3541" t="str">
            <v>2019-2020</v>
          </cell>
          <cell r="E3541">
            <v>44</v>
          </cell>
          <cell r="F3541" t="str">
            <v>0440</v>
          </cell>
          <cell r="G3541" t="str">
            <v>J010</v>
          </cell>
          <cell r="H3541" t="str">
            <v>CHARGER:</v>
          </cell>
          <cell r="I3541" t="str">
            <v>Batteriladdare</v>
          </cell>
          <cell r="J3541" t="str">
            <v xml:space="preserve">C8705086-02C T-Shape CanBus charger for DT12/Shimano </v>
          </cell>
          <cell r="K3541" t="str">
            <v>C8705086-02C</v>
          </cell>
          <cell r="L3541" t="str">
            <v>C8705086-02C</v>
          </cell>
        </row>
        <row r="3542">
          <cell r="B3542" t="str">
            <v>YEC7805534Kontrollbox</v>
          </cell>
          <cell r="C3542" t="str">
            <v>YEC7805534</v>
          </cell>
          <cell r="D3542" t="str">
            <v>2019-2020</v>
          </cell>
          <cell r="E3542">
            <v>45</v>
          </cell>
          <cell r="F3542" t="str">
            <v>0450</v>
          </cell>
          <cell r="G3542" t="str">
            <v>J011</v>
          </cell>
          <cell r="H3542" t="str">
            <v>Controller</v>
          </cell>
          <cell r="I3542" t="str">
            <v>Kontrollbox</v>
          </cell>
          <cell r="J3542" t="str">
            <v>included into the motor</v>
          </cell>
          <cell r="K3542" t="str">
            <v>C8705068-2-19</v>
          </cell>
          <cell r="L3542" t="str">
            <v>C8705068-2-19</v>
          </cell>
        </row>
        <row r="3543">
          <cell r="B3543" t="str">
            <v>YEC7805534Växelöra</v>
          </cell>
          <cell r="C3543" t="str">
            <v>YEC7805534</v>
          </cell>
          <cell r="D3543" t="str">
            <v>2019-2020</v>
          </cell>
          <cell r="E3543">
            <v>46</v>
          </cell>
          <cell r="F3543" t="str">
            <v>0460</v>
          </cell>
          <cell r="G3543" t="str">
            <v>D005</v>
          </cell>
          <cell r="H3543" t="str">
            <v>Gear hanger</v>
          </cell>
          <cell r="I3543" t="str">
            <v>Växelöra</v>
          </cell>
          <cell r="K3543" t="str">
            <v>C1350087</v>
          </cell>
          <cell r="L3543" t="str">
            <v>C1350087</v>
          </cell>
        </row>
        <row r="3544">
          <cell r="B3544" t="str">
            <v>YEC7805834RAM</v>
          </cell>
          <cell r="C3544" t="str">
            <v>YEC7805834</v>
          </cell>
          <cell r="D3544">
            <v>2022</v>
          </cell>
          <cell r="E3544">
            <v>1</v>
          </cell>
          <cell r="F3544" t="str">
            <v>0010</v>
          </cell>
          <cell r="G3544" t="str">
            <v>A001</v>
          </cell>
          <cell r="H3544" t="str">
            <v>PAINTED FRAME</v>
          </cell>
          <cell r="I3544" t="str">
            <v>RAM</v>
          </cell>
          <cell r="K3544" t="str">
            <v>C1307696-580</v>
          </cell>
          <cell r="L3544" t="e">
            <v>#N/A</v>
          </cell>
        </row>
        <row r="3545">
          <cell r="B3545" t="str">
            <v>YEC7805834Framgaffel</v>
          </cell>
          <cell r="C3545" t="str">
            <v>YEC7805834</v>
          </cell>
          <cell r="D3545">
            <v>2022</v>
          </cell>
          <cell r="E3545">
            <v>2</v>
          </cell>
          <cell r="F3545" t="str">
            <v>0020</v>
          </cell>
          <cell r="G3545" t="str">
            <v>A002</v>
          </cell>
          <cell r="H3545" t="str">
            <v>PAINTED FORK</v>
          </cell>
          <cell r="I3545" t="str">
            <v>Framgaffel</v>
          </cell>
          <cell r="K3545" t="str">
            <v>C1625288-250-BK</v>
          </cell>
          <cell r="L3545" t="e">
            <v>#N/A</v>
          </cell>
        </row>
        <row r="3546">
          <cell r="B3546" t="str">
            <v>YEC7805834Styrlager</v>
          </cell>
          <cell r="C3546" t="str">
            <v>YEC7805834</v>
          </cell>
          <cell r="D3546">
            <v>2022</v>
          </cell>
          <cell r="E3546">
            <v>3</v>
          </cell>
          <cell r="F3546" t="str">
            <v>0030</v>
          </cell>
          <cell r="G3546" t="str">
            <v>B001</v>
          </cell>
          <cell r="H3546" t="str">
            <v>Head Set</v>
          </cell>
          <cell r="I3546" t="str">
            <v>Styrlager</v>
          </cell>
          <cell r="K3546" t="str">
            <v>C2105069</v>
          </cell>
          <cell r="L3546" t="str">
            <v>C2100160</v>
          </cell>
        </row>
        <row r="3547">
          <cell r="B3547" t="str">
            <v xml:space="preserve">YEC7805834Styrstam </v>
          </cell>
          <cell r="C3547" t="str">
            <v>YEC7805834</v>
          </cell>
          <cell r="D3547">
            <v>2022</v>
          </cell>
          <cell r="E3547">
            <v>4</v>
          </cell>
          <cell r="F3547" t="str">
            <v>0040</v>
          </cell>
          <cell r="G3547" t="str">
            <v>B002</v>
          </cell>
          <cell r="H3547" t="str">
            <v>Handlebar Stem</v>
          </cell>
          <cell r="I3547" t="str">
            <v xml:space="preserve">Styrstam </v>
          </cell>
          <cell r="K3547" t="str">
            <v>C2205475-105</v>
          </cell>
          <cell r="L3547" t="str">
            <v>C2200261-105</v>
          </cell>
        </row>
        <row r="3548">
          <cell r="B3548" t="str">
            <v>YEC7805834Styre</v>
          </cell>
          <cell r="C3548" t="str">
            <v>YEC7805834</v>
          </cell>
          <cell r="D3548">
            <v>2022</v>
          </cell>
          <cell r="E3548">
            <v>5</v>
          </cell>
          <cell r="F3548" t="str">
            <v>0050</v>
          </cell>
          <cell r="G3548" t="str">
            <v>B003</v>
          </cell>
          <cell r="H3548" t="str">
            <v>Handelbar</v>
          </cell>
          <cell r="I3548" t="str">
            <v>Styre</v>
          </cell>
          <cell r="K3548" t="str">
            <v>C2305990</v>
          </cell>
          <cell r="L3548" t="str">
            <v>C2300249</v>
          </cell>
        </row>
        <row r="3549">
          <cell r="B3549" t="str">
            <v>YEC7805834Bromsgrepp H</v>
          </cell>
          <cell r="C3549" t="str">
            <v>YEC7805834</v>
          </cell>
          <cell r="D3549">
            <v>2022</v>
          </cell>
          <cell r="E3549">
            <v>6</v>
          </cell>
          <cell r="F3549" t="str">
            <v>0060</v>
          </cell>
          <cell r="G3549" t="str">
            <v>C002</v>
          </cell>
          <cell r="H3549" t="str">
            <v>Brake Lever R</v>
          </cell>
          <cell r="I3549" t="str">
            <v>Bromsgrepp H</v>
          </cell>
          <cell r="K3549" t="str">
            <v>AMT201JRRXRX155</v>
          </cell>
          <cell r="L3549" t="str">
            <v>Kontakta SHIMANO</v>
          </cell>
        </row>
        <row r="3550">
          <cell r="B3550" t="str">
            <v>YEC7805834Bromsgrepp V</v>
          </cell>
          <cell r="C3550" t="str">
            <v>YEC7805834</v>
          </cell>
          <cell r="D3550">
            <v>2022</v>
          </cell>
          <cell r="E3550">
            <v>7</v>
          </cell>
          <cell r="F3550" t="str">
            <v>0070</v>
          </cell>
          <cell r="G3550" t="str">
            <v>C001</v>
          </cell>
          <cell r="H3550" t="str">
            <v>Brake Lever L</v>
          </cell>
          <cell r="I3550" t="str">
            <v>Bromsgrepp V</v>
          </cell>
          <cell r="K3550" t="str">
            <v>AMT201KLFPRX085</v>
          </cell>
          <cell r="L3550" t="str">
            <v>Kontakta SHIMANO</v>
          </cell>
        </row>
        <row r="3551">
          <cell r="B3551" t="str">
            <v>YEC7805834Växelreglage H</v>
          </cell>
          <cell r="C3551" t="str">
            <v>YEC7805834</v>
          </cell>
          <cell r="D3551">
            <v>2022</v>
          </cell>
          <cell r="E3551">
            <v>8</v>
          </cell>
          <cell r="F3551" t="str">
            <v>0080</v>
          </cell>
          <cell r="G3551" t="str">
            <v>D002</v>
          </cell>
          <cell r="H3551" t="str">
            <v>Shift Lever R</v>
          </cell>
          <cell r="I3551" t="str">
            <v>Växelreglage H</v>
          </cell>
          <cell r="K3551" t="str">
            <v>KSLM6000RA</v>
          </cell>
          <cell r="L3551" t="str">
            <v>Kontakta SHIMANO</v>
          </cell>
        </row>
        <row r="3552">
          <cell r="B3552" t="str">
            <v>YEC7805834Växelreglage V</v>
          </cell>
          <cell r="C3552" t="str">
            <v>YEC7805834</v>
          </cell>
          <cell r="D3552">
            <v>2022</v>
          </cell>
          <cell r="E3552">
            <v>9</v>
          </cell>
          <cell r="F3552" t="str">
            <v>0090</v>
          </cell>
          <cell r="G3552" t="str">
            <v>D001</v>
          </cell>
          <cell r="H3552" t="str">
            <v>Shift Lever L</v>
          </cell>
          <cell r="I3552" t="str">
            <v>Växelreglage V</v>
          </cell>
          <cell r="L3552" t="e">
            <v>#N/A</v>
          </cell>
        </row>
        <row r="3553">
          <cell r="B3553" t="str">
            <v>YEC7805834Handtag par</v>
          </cell>
          <cell r="C3553" t="str">
            <v>YEC7805834</v>
          </cell>
          <cell r="D3553">
            <v>2022</v>
          </cell>
          <cell r="E3553">
            <v>10</v>
          </cell>
          <cell r="F3553" t="str">
            <v>0100</v>
          </cell>
          <cell r="G3553" t="str">
            <v>B004</v>
          </cell>
          <cell r="H3553" t="str">
            <v>Grip R</v>
          </cell>
          <cell r="I3553" t="str">
            <v>Handtag par</v>
          </cell>
          <cell r="K3553" t="str">
            <v>C2505683</v>
          </cell>
          <cell r="L3553" t="str">
            <v>BSP?</v>
          </cell>
        </row>
        <row r="3554">
          <cell r="B3554" t="str">
            <v>YEC7805834Frambroms</v>
          </cell>
          <cell r="C3554" t="str">
            <v>YEC7805834</v>
          </cell>
          <cell r="D3554">
            <v>2022</v>
          </cell>
          <cell r="E3554">
            <v>11</v>
          </cell>
          <cell r="F3554" t="str">
            <v>0110</v>
          </cell>
          <cell r="G3554" t="str">
            <v>C003</v>
          </cell>
          <cell r="H3554" t="str">
            <v xml:space="preserve">Brake front </v>
          </cell>
          <cell r="I3554" t="str">
            <v>Frambroms</v>
          </cell>
          <cell r="K3554" t="str">
            <v>AMT201KLFPRX085</v>
          </cell>
          <cell r="L3554" t="str">
            <v>Kontakta SHIMANO</v>
          </cell>
        </row>
        <row r="3555">
          <cell r="B3555" t="str">
            <v>YEC7805834Bakbroms</v>
          </cell>
          <cell r="C3555" t="str">
            <v>YEC7805834</v>
          </cell>
          <cell r="D3555">
            <v>2022</v>
          </cell>
          <cell r="E3555">
            <v>12</v>
          </cell>
          <cell r="F3555" t="str">
            <v>0120</v>
          </cell>
          <cell r="G3555" t="str">
            <v>C004</v>
          </cell>
          <cell r="H3555" t="str">
            <v>Brake rear</v>
          </cell>
          <cell r="I3555" t="str">
            <v>Bakbroms</v>
          </cell>
          <cell r="K3555" t="str">
            <v>AMT201JRRXRX155</v>
          </cell>
          <cell r="L3555" t="str">
            <v>Kontakta SHIMANO</v>
          </cell>
        </row>
        <row r="3556">
          <cell r="B3556" t="str">
            <v>YEC7805834Vevlager</v>
          </cell>
          <cell r="C3556" t="str">
            <v>YEC7805834</v>
          </cell>
          <cell r="D3556">
            <v>2022</v>
          </cell>
          <cell r="E3556">
            <v>13</v>
          </cell>
          <cell r="F3556" t="str">
            <v>0130</v>
          </cell>
          <cell r="G3556" t="str">
            <v>E001</v>
          </cell>
          <cell r="H3556" t="str">
            <v xml:space="preserve">BB-set </v>
          </cell>
          <cell r="I3556" t="str">
            <v>Vevlager</v>
          </cell>
          <cell r="K3556" t="str">
            <v>INGÅR I MOTORN</v>
          </cell>
          <cell r="L3556" t="str">
            <v>Ingår i motorn</v>
          </cell>
        </row>
        <row r="3557">
          <cell r="B3557" t="str">
            <v>YEC7805834Vevparti</v>
          </cell>
          <cell r="C3557" t="str">
            <v>YEC7805834</v>
          </cell>
          <cell r="D3557">
            <v>2022</v>
          </cell>
          <cell r="E3557">
            <v>14</v>
          </cell>
          <cell r="F3557" t="str">
            <v>0140</v>
          </cell>
          <cell r="G3557" t="str">
            <v>E002</v>
          </cell>
          <cell r="H3557" t="str">
            <v>Front Chainwheel</v>
          </cell>
          <cell r="I3557" t="str">
            <v>Vevparti</v>
          </cell>
          <cell r="K3557" t="str">
            <v>C3305776-EG</v>
          </cell>
          <cell r="L3557" t="str">
            <v>C3305776-EG</v>
          </cell>
        </row>
        <row r="3558">
          <cell r="B3558" t="str">
            <v>YEC7805834Kedjeskydd</v>
          </cell>
          <cell r="C3558" t="str">
            <v>YEC7805834</v>
          </cell>
          <cell r="D3558">
            <v>2022</v>
          </cell>
          <cell r="E3558">
            <v>15</v>
          </cell>
          <cell r="F3558" t="str">
            <v>0150</v>
          </cell>
          <cell r="G3558" t="str">
            <v>H001</v>
          </cell>
          <cell r="H3558" t="str">
            <v>Chain guard</v>
          </cell>
          <cell r="I3558" t="str">
            <v>Kedjeskydd</v>
          </cell>
          <cell r="K3558" t="str">
            <v>C8305639</v>
          </cell>
          <cell r="L3558" t="str">
            <v>C8305639</v>
          </cell>
        </row>
        <row r="3559">
          <cell r="B3559" t="str">
            <v>YEC7805834Kedjeskyddsfäste</v>
          </cell>
          <cell r="C3559" t="str">
            <v>YEC7805834</v>
          </cell>
          <cell r="D3559">
            <v>2022</v>
          </cell>
          <cell r="E3559">
            <v>16</v>
          </cell>
          <cell r="F3559" t="str">
            <v>0160</v>
          </cell>
          <cell r="G3559" t="str">
            <v>H002</v>
          </cell>
          <cell r="H3559" t="str">
            <v>Chain guard bracket</v>
          </cell>
          <cell r="I3559" t="str">
            <v>Kedjeskyddsfäste</v>
          </cell>
          <cell r="K3559" t="str">
            <v>Ingår i kedjeskyddet</v>
          </cell>
          <cell r="L3559" t="str">
            <v>Ingår i kedjeskyddet</v>
          </cell>
        </row>
        <row r="3560">
          <cell r="B3560" t="str">
            <v>YEC7805834Framväxel</v>
          </cell>
          <cell r="C3560" t="str">
            <v>YEC7805834</v>
          </cell>
          <cell r="D3560">
            <v>2022</v>
          </cell>
          <cell r="E3560">
            <v>17</v>
          </cell>
          <cell r="F3560" t="str">
            <v>0170</v>
          </cell>
          <cell r="G3560" t="str">
            <v>D003</v>
          </cell>
          <cell r="H3560" t="str">
            <v>Front Derailleur</v>
          </cell>
          <cell r="I3560" t="str">
            <v>Framväxel</v>
          </cell>
          <cell r="K3560">
            <v>0</v>
          </cell>
          <cell r="L3560" t="e">
            <v>#N/A</v>
          </cell>
        </row>
        <row r="3561">
          <cell r="B3561" t="str">
            <v>YEC7805834Bakväxel</v>
          </cell>
          <cell r="C3561" t="str">
            <v>YEC7805834</v>
          </cell>
          <cell r="D3561">
            <v>2022</v>
          </cell>
          <cell r="E3561">
            <v>18</v>
          </cell>
          <cell r="F3561" t="str">
            <v>0180</v>
          </cell>
          <cell r="G3561" t="str">
            <v>D004</v>
          </cell>
          <cell r="H3561" t="str">
            <v>Rear Derailleur</v>
          </cell>
          <cell r="I3561" t="str">
            <v>Bakväxel</v>
          </cell>
          <cell r="K3561" t="str">
            <v>KRDM6000SGS</v>
          </cell>
          <cell r="L3561" t="str">
            <v>Kontakta SHIMANO</v>
          </cell>
        </row>
        <row r="3562">
          <cell r="B3562" t="str">
            <v>YEC7805834Kedja</v>
          </cell>
          <cell r="C3562" t="str">
            <v>YEC7805834</v>
          </cell>
          <cell r="D3562">
            <v>2022</v>
          </cell>
          <cell r="E3562">
            <v>19</v>
          </cell>
          <cell r="F3562" t="str">
            <v>0190</v>
          </cell>
          <cell r="G3562" t="str">
            <v>E003</v>
          </cell>
          <cell r="H3562" t="str">
            <v xml:space="preserve">Chain </v>
          </cell>
          <cell r="I3562" t="str">
            <v>Kedja</v>
          </cell>
          <cell r="K3562" t="str">
            <v>KCNE609010116</v>
          </cell>
          <cell r="L3562" t="str">
            <v>Kontakta SHIMANO</v>
          </cell>
        </row>
        <row r="3563">
          <cell r="B3563" t="str">
            <v>YEC7805834Kassett</v>
          </cell>
          <cell r="C3563" t="str">
            <v>YEC7805834</v>
          </cell>
          <cell r="D3563">
            <v>2022</v>
          </cell>
          <cell r="E3563">
            <v>20</v>
          </cell>
          <cell r="F3563" t="str">
            <v>0200</v>
          </cell>
          <cell r="G3563" t="str">
            <v>E004</v>
          </cell>
          <cell r="H3563" t="str">
            <v>Cassette Sprocket</v>
          </cell>
          <cell r="I3563" t="str">
            <v>Kassett</v>
          </cell>
          <cell r="K3563" t="str">
            <v>KCSHG5010136</v>
          </cell>
          <cell r="L3563" t="str">
            <v>Kontakta SHIMANO</v>
          </cell>
        </row>
        <row r="3564">
          <cell r="B3564" t="str">
            <v>YEC7805834Framhjul</v>
          </cell>
          <cell r="C3564" t="str">
            <v>YEC7805834</v>
          </cell>
          <cell r="D3564">
            <v>2022</v>
          </cell>
          <cell r="E3564">
            <v>21</v>
          </cell>
          <cell r="F3564" t="str">
            <v>0210</v>
          </cell>
          <cell r="G3564" t="str">
            <v>F001</v>
          </cell>
          <cell r="H3564" t="str">
            <v>Front hub</v>
          </cell>
          <cell r="I3564" t="str">
            <v>Framhjul</v>
          </cell>
          <cell r="K3564" t="str">
            <v>C4305196</v>
          </cell>
          <cell r="L3564" t="str">
            <v>C4100337</v>
          </cell>
        </row>
        <row r="3565">
          <cell r="B3565" t="str">
            <v>YEC7805834Bakhjul</v>
          </cell>
          <cell r="C3565" t="str">
            <v>YEC7805834</v>
          </cell>
          <cell r="D3565">
            <v>2022</v>
          </cell>
          <cell r="E3565">
            <v>22</v>
          </cell>
          <cell r="F3565" t="str">
            <v>0220</v>
          </cell>
          <cell r="G3565" t="str">
            <v>F002</v>
          </cell>
          <cell r="H3565" t="str">
            <v>Rear hub</v>
          </cell>
          <cell r="I3565" t="str">
            <v>Bakhjul</v>
          </cell>
          <cell r="K3565" t="str">
            <v>C4405349</v>
          </cell>
          <cell r="L3565" t="str">
            <v>C4200298</v>
          </cell>
        </row>
        <row r="3566">
          <cell r="B3566" t="str">
            <v>YEC7805834Däck</v>
          </cell>
          <cell r="C3566" t="str">
            <v>YEC7805834</v>
          </cell>
          <cell r="D3566">
            <v>2022</v>
          </cell>
          <cell r="E3566">
            <v>23</v>
          </cell>
          <cell r="F3566" t="str">
            <v>0230</v>
          </cell>
          <cell r="G3566" t="str">
            <v>F003</v>
          </cell>
          <cell r="H3566" t="str">
            <v>Tire</v>
          </cell>
          <cell r="I3566" t="str">
            <v>Däck</v>
          </cell>
          <cell r="K3566" t="str">
            <v>C4906456</v>
          </cell>
          <cell r="L3566" t="str">
            <v>BSP?</v>
          </cell>
        </row>
        <row r="3567">
          <cell r="B3567" t="str">
            <v>YEC7805834Skärmar set</v>
          </cell>
          <cell r="C3567" t="str">
            <v>YEC7805834</v>
          </cell>
          <cell r="D3567">
            <v>2022</v>
          </cell>
          <cell r="E3567">
            <v>24</v>
          </cell>
          <cell r="F3567" t="str">
            <v>0240</v>
          </cell>
          <cell r="G3567" t="str">
            <v>H003</v>
          </cell>
          <cell r="H3567" t="str">
            <v xml:space="preserve">Mudguard front   </v>
          </cell>
          <cell r="I3567" t="str">
            <v>Skärmar set</v>
          </cell>
          <cell r="K3567" t="str">
            <v>C8255845-BN</v>
          </cell>
          <cell r="L3567" t="str">
            <v>Kontakta Service</v>
          </cell>
        </row>
        <row r="3568">
          <cell r="B3568" t="str">
            <v>YEC7805834Pakethållare</v>
          </cell>
          <cell r="C3568" t="str">
            <v>YEC7805834</v>
          </cell>
          <cell r="D3568">
            <v>2022</v>
          </cell>
          <cell r="E3568">
            <v>25</v>
          </cell>
          <cell r="F3568" t="str">
            <v>0250</v>
          </cell>
          <cell r="G3568" t="str">
            <v>H004</v>
          </cell>
          <cell r="H3568" t="str">
            <v>Carrier</v>
          </cell>
          <cell r="I3568" t="str">
            <v>Pakethållare</v>
          </cell>
          <cell r="K3568" t="str">
            <v>C8205747-BK</v>
          </cell>
          <cell r="L3568" t="str">
            <v>C8200052</v>
          </cell>
        </row>
        <row r="3569">
          <cell r="B3569" t="str">
            <v>YEC7805834Sadel</v>
          </cell>
          <cell r="C3569" t="str">
            <v>YEC7805834</v>
          </cell>
          <cell r="D3569">
            <v>2022</v>
          </cell>
          <cell r="E3569">
            <v>26</v>
          </cell>
          <cell r="F3569" t="str">
            <v>0260</v>
          </cell>
          <cell r="G3569" t="str">
            <v>G001</v>
          </cell>
          <cell r="H3569" t="str">
            <v>Saddle</v>
          </cell>
          <cell r="I3569" t="str">
            <v>Sadel</v>
          </cell>
          <cell r="K3569" t="str">
            <v>C7106261</v>
          </cell>
          <cell r="L3569" t="str">
            <v>C7106261</v>
          </cell>
        </row>
        <row r="3570">
          <cell r="B3570" t="str">
            <v>YEC7805834Sadelstolpe</v>
          </cell>
          <cell r="C3570" t="str">
            <v>YEC7805834</v>
          </cell>
          <cell r="D3570">
            <v>2022</v>
          </cell>
          <cell r="E3570">
            <v>27</v>
          </cell>
          <cell r="F3570" t="str">
            <v>0270</v>
          </cell>
          <cell r="G3570" t="str">
            <v>G002</v>
          </cell>
          <cell r="H3570" t="str">
            <v>Seatpost</v>
          </cell>
          <cell r="I3570" t="str">
            <v>Sadelstolpe</v>
          </cell>
          <cell r="K3570" t="str">
            <v>C7205567</v>
          </cell>
          <cell r="L3570" t="str">
            <v>C7200327-272</v>
          </cell>
        </row>
        <row r="3571">
          <cell r="B3571" t="str">
            <v>YEC7805834Sadelrörsklämma</v>
          </cell>
          <cell r="C3571" t="str">
            <v>YEC7805834</v>
          </cell>
          <cell r="D3571">
            <v>2022</v>
          </cell>
          <cell r="E3571">
            <v>28</v>
          </cell>
          <cell r="F3571" t="str">
            <v>0280</v>
          </cell>
          <cell r="G3571" t="str">
            <v>G003</v>
          </cell>
          <cell r="H3571" t="str">
            <v>Seat Clamp</v>
          </cell>
          <cell r="I3571" t="str">
            <v>Sadelrörsklämma</v>
          </cell>
          <cell r="K3571" t="str">
            <v>C7305002</v>
          </cell>
          <cell r="L3571" t="str">
            <v>C7300027-318</v>
          </cell>
        </row>
        <row r="3572">
          <cell r="B3572" t="str">
            <v>YEC7805834Framlampa</v>
          </cell>
          <cell r="C3572" t="str">
            <v>YEC7805834</v>
          </cell>
          <cell r="D3572">
            <v>2022</v>
          </cell>
          <cell r="E3572">
            <v>29</v>
          </cell>
          <cell r="F3572" t="str">
            <v>0290</v>
          </cell>
          <cell r="G3572" t="str">
            <v>H005</v>
          </cell>
          <cell r="H3572" t="str">
            <v>Front light</v>
          </cell>
          <cell r="I3572" t="str">
            <v>Framlampa</v>
          </cell>
          <cell r="K3572" t="str">
            <v>C8015307</v>
          </cell>
          <cell r="L3572" t="str">
            <v>C8015301</v>
          </cell>
        </row>
        <row r="3573">
          <cell r="B3573" t="str">
            <v>YEC7805834Baklampa</v>
          </cell>
          <cell r="C3573" t="str">
            <v>YEC7805834</v>
          </cell>
          <cell r="D3573">
            <v>2022</v>
          </cell>
          <cell r="E3573">
            <v>30</v>
          </cell>
          <cell r="F3573" t="str">
            <v>0300</v>
          </cell>
          <cell r="G3573" t="str">
            <v>H006</v>
          </cell>
          <cell r="H3573" t="str">
            <v>Light, Rear</v>
          </cell>
          <cell r="I3573" t="str">
            <v>Baklampa</v>
          </cell>
          <cell r="K3573" t="str">
            <v>C8015216</v>
          </cell>
          <cell r="L3573" t="str">
            <v>BSP?</v>
          </cell>
        </row>
        <row r="3574">
          <cell r="B3574" t="str">
            <v>YEC7805834Låssats</v>
          </cell>
          <cell r="C3574" t="str">
            <v>YEC7805834</v>
          </cell>
          <cell r="D3574">
            <v>2022</v>
          </cell>
          <cell r="E3574">
            <v>31</v>
          </cell>
          <cell r="F3574" t="str">
            <v>0310</v>
          </cell>
          <cell r="G3574" t="str">
            <v>H007</v>
          </cell>
          <cell r="H3574" t="str">
            <v>Lock</v>
          </cell>
          <cell r="I3574" t="str">
            <v>Låssats</v>
          </cell>
          <cell r="K3574" t="str">
            <v>C8405077</v>
          </cell>
          <cell r="L3574" t="str">
            <v>C8405125</v>
          </cell>
        </row>
        <row r="3575">
          <cell r="B3575" t="str">
            <v>YEC7805834Stöd</v>
          </cell>
          <cell r="C3575" t="str">
            <v>YEC7805834</v>
          </cell>
          <cell r="D3575">
            <v>2022</v>
          </cell>
          <cell r="E3575">
            <v>32</v>
          </cell>
          <cell r="F3575" t="str">
            <v>0320</v>
          </cell>
          <cell r="G3575" t="str">
            <v>H008</v>
          </cell>
          <cell r="H3575" t="str">
            <v>Kick stand</v>
          </cell>
          <cell r="I3575" t="str">
            <v>Stöd</v>
          </cell>
          <cell r="K3575" t="str">
            <v>C8105214</v>
          </cell>
          <cell r="L3575" t="str">
            <v>C8100036</v>
          </cell>
        </row>
        <row r="3576">
          <cell r="B3576" t="str">
            <v>YEC7805834Korg</v>
          </cell>
          <cell r="C3576" t="str">
            <v>YEC7805834</v>
          </cell>
          <cell r="D3576">
            <v>2022</v>
          </cell>
          <cell r="E3576">
            <v>33</v>
          </cell>
          <cell r="F3576" t="str">
            <v>0330</v>
          </cell>
          <cell r="G3576" t="str">
            <v>H009</v>
          </cell>
          <cell r="H3576" t="str">
            <v>Basket / Fr carrier</v>
          </cell>
          <cell r="I3576" t="str">
            <v>Korg</v>
          </cell>
          <cell r="K3576" t="str">
            <v>EMPTY</v>
          </cell>
          <cell r="L3576" t="e">
            <v>#N/A</v>
          </cell>
        </row>
        <row r="3577">
          <cell r="B3577" t="str">
            <v>YEC7805834Pedaler</v>
          </cell>
          <cell r="C3577" t="str">
            <v>YEC7805834</v>
          </cell>
          <cell r="D3577">
            <v>2022</v>
          </cell>
          <cell r="E3577">
            <v>34</v>
          </cell>
          <cell r="F3577" t="str">
            <v>0340</v>
          </cell>
          <cell r="G3577" t="str">
            <v>E005</v>
          </cell>
          <cell r="H3577" t="str">
            <v xml:space="preserve">Pedal </v>
          </cell>
          <cell r="I3577" t="str">
            <v>Pedaler</v>
          </cell>
          <cell r="K3577" t="str">
            <v>C3505233</v>
          </cell>
          <cell r="L3577" t="str">
            <v>C3500033</v>
          </cell>
        </row>
        <row r="3578">
          <cell r="B3578" t="str">
            <v>YEC7805834Motor</v>
          </cell>
          <cell r="C3578" t="str">
            <v>YEC7805834</v>
          </cell>
          <cell r="D3578">
            <v>2022</v>
          </cell>
          <cell r="E3578">
            <v>35</v>
          </cell>
          <cell r="F3578" t="str">
            <v>0350</v>
          </cell>
          <cell r="G3578" t="str">
            <v>J001</v>
          </cell>
          <cell r="H3578" t="str">
            <v>DRIVE UNIT:</v>
          </cell>
          <cell r="I3578" t="str">
            <v>Motor</v>
          </cell>
          <cell r="K3578" t="str">
            <v>C8705068-1-02BC</v>
          </cell>
          <cell r="L3578" t="str">
            <v>C8705068-1-02BC</v>
          </cell>
        </row>
        <row r="3579">
          <cell r="B3579" t="str">
            <v>YEC7805834Display</v>
          </cell>
          <cell r="C3579" t="str">
            <v>YEC7805834</v>
          </cell>
          <cell r="D3579">
            <v>2022</v>
          </cell>
          <cell r="E3579">
            <v>36</v>
          </cell>
          <cell r="F3579" t="str">
            <v>0360</v>
          </cell>
          <cell r="G3579" t="str">
            <v>J004</v>
          </cell>
          <cell r="H3579" t="str">
            <v>DISPLAY:</v>
          </cell>
          <cell r="I3579" t="str">
            <v>Display</v>
          </cell>
          <cell r="K3579" t="str">
            <v>C8705068-1-37C</v>
          </cell>
          <cell r="L3579" t="str">
            <v>C8705068-1-37C</v>
          </cell>
        </row>
        <row r="3580">
          <cell r="B3580" t="str">
            <v>YEC7805834EB-Bus kabel</v>
          </cell>
          <cell r="C3580" t="str">
            <v>YEC7805834</v>
          </cell>
          <cell r="D3580">
            <v>2022</v>
          </cell>
          <cell r="E3580">
            <v>37</v>
          </cell>
          <cell r="F3580" t="str">
            <v>0370</v>
          </cell>
          <cell r="G3580" t="str">
            <v>J005</v>
          </cell>
          <cell r="H3580" t="str">
            <v>EB-BUS CABLE:</v>
          </cell>
          <cell r="I3580" t="str">
            <v>EB-Bus kabel</v>
          </cell>
          <cell r="K3580" t="str">
            <v>C8705068-1-4-1C</v>
          </cell>
          <cell r="L3580" t="e">
            <v>#N/A</v>
          </cell>
        </row>
        <row r="3581">
          <cell r="B3581" t="str">
            <v>YEC7805834Motorkabel</v>
          </cell>
          <cell r="C3581" t="str">
            <v>YEC7805834</v>
          </cell>
          <cell r="D3581">
            <v>2022</v>
          </cell>
          <cell r="E3581">
            <v>38</v>
          </cell>
          <cell r="F3581" t="str">
            <v>0380</v>
          </cell>
          <cell r="G3581" t="str">
            <v>J006</v>
          </cell>
          <cell r="H3581" t="str">
            <v>POWER CABLE:</v>
          </cell>
          <cell r="I3581" t="str">
            <v>Motorkabel</v>
          </cell>
          <cell r="K3581" t="str">
            <v>Ingår i batterihållaren</v>
          </cell>
          <cell r="L3581" t="str">
            <v>Ingår i batterihållaren</v>
          </cell>
        </row>
        <row r="3582">
          <cell r="B3582" t="str">
            <v>YEC7805834Kabel framlampa</v>
          </cell>
          <cell r="C3582" t="str">
            <v>YEC7805834</v>
          </cell>
          <cell r="D3582">
            <v>2022</v>
          </cell>
          <cell r="E3582">
            <v>39</v>
          </cell>
          <cell r="F3582" t="str">
            <v>0390</v>
          </cell>
          <cell r="G3582" t="str">
            <v>J007</v>
          </cell>
          <cell r="H3582" t="str">
            <v>F. LIGHT CABLE:</v>
          </cell>
          <cell r="I3582" t="str">
            <v>Kabel framlampa</v>
          </cell>
          <cell r="K3582" t="str">
            <v>C8705068-1-04-6</v>
          </cell>
          <cell r="L3582" t="str">
            <v>C8705068-1-04-6</v>
          </cell>
        </row>
        <row r="3583">
          <cell r="B3583" t="str">
            <v>YEC7805834Kabel baklampa</v>
          </cell>
          <cell r="C3583" t="str">
            <v>YEC7805834</v>
          </cell>
          <cell r="D3583">
            <v>2022</v>
          </cell>
          <cell r="E3583">
            <v>40</v>
          </cell>
          <cell r="F3583" t="str">
            <v>0400</v>
          </cell>
          <cell r="G3583" t="str">
            <v>J008</v>
          </cell>
          <cell r="H3583" t="str">
            <v>R. LIGHT CABLE:</v>
          </cell>
          <cell r="I3583" t="str">
            <v>Kabel baklampa</v>
          </cell>
          <cell r="K3583" t="str">
            <v>C8705068-1-0415</v>
          </cell>
          <cell r="L3583" t="str">
            <v>C8705068-1-04-8</v>
          </cell>
        </row>
        <row r="3584">
          <cell r="B3584" t="str">
            <v>YEC7805834Hastighetssensor</v>
          </cell>
          <cell r="C3584" t="str">
            <v>YEC7805834</v>
          </cell>
          <cell r="D3584">
            <v>2022</v>
          </cell>
          <cell r="E3584">
            <v>41</v>
          </cell>
          <cell r="F3584" t="str">
            <v>0410</v>
          </cell>
          <cell r="G3584" t="str">
            <v>J009</v>
          </cell>
          <cell r="H3584" t="str">
            <v>SPEED SENSOR:</v>
          </cell>
          <cell r="I3584" t="str">
            <v>Hastighetssensor</v>
          </cell>
          <cell r="K3584" t="str">
            <v>C8705068-1-411C</v>
          </cell>
          <cell r="L3584" t="str">
            <v>C8705068-1-411C</v>
          </cell>
        </row>
        <row r="3585">
          <cell r="B3585" t="str">
            <v>YEC7805834Batteri</v>
          </cell>
          <cell r="C3585" t="str">
            <v>YEC7805834</v>
          </cell>
          <cell r="D3585">
            <v>2022</v>
          </cell>
          <cell r="E3585">
            <v>42</v>
          </cell>
          <cell r="F3585" t="str">
            <v>0420</v>
          </cell>
          <cell r="G3585" t="str">
            <v>J002</v>
          </cell>
          <cell r="H3585" t="str">
            <v>BATTERY:</v>
          </cell>
          <cell r="I3585" t="str">
            <v>Batteri</v>
          </cell>
          <cell r="K3585" t="str">
            <v>C8705102-1-11C</v>
          </cell>
          <cell r="L3585" t="str">
            <v>C8705102-1-11C</v>
          </cell>
        </row>
        <row r="3586">
          <cell r="B3586" t="str">
            <v>YEC7805834Batterihållare</v>
          </cell>
          <cell r="C3586" t="str">
            <v>YEC7805834</v>
          </cell>
          <cell r="D3586">
            <v>2022</v>
          </cell>
          <cell r="E3586">
            <v>43</v>
          </cell>
          <cell r="F3586" t="str">
            <v>0430</v>
          </cell>
          <cell r="G3586" t="str">
            <v>J003</v>
          </cell>
          <cell r="H3586" t="str">
            <v>BATTERY HOLDER/Slider</v>
          </cell>
          <cell r="I3586" t="str">
            <v>Batterihållare</v>
          </cell>
          <cell r="K3586" t="str">
            <v>C8705129-2CA</v>
          </cell>
          <cell r="L3586" t="str">
            <v>C8705129-2CA</v>
          </cell>
        </row>
        <row r="3587">
          <cell r="B3587" t="str">
            <v>YEC7805834Batteriladdare</v>
          </cell>
          <cell r="C3587" t="str">
            <v>YEC7805834</v>
          </cell>
          <cell r="D3587">
            <v>2022</v>
          </cell>
          <cell r="E3587">
            <v>44</v>
          </cell>
          <cell r="F3587" t="str">
            <v>0440</v>
          </cell>
          <cell r="G3587" t="str">
            <v>J010</v>
          </cell>
          <cell r="H3587" t="str">
            <v>CHARGER:</v>
          </cell>
          <cell r="I3587" t="str">
            <v>Batteriladdare</v>
          </cell>
          <cell r="K3587" t="str">
            <v>C8705086-02C</v>
          </cell>
          <cell r="L3587" t="str">
            <v>C8705086-02C</v>
          </cell>
        </row>
        <row r="3588">
          <cell r="B3588" t="str">
            <v>YEC7805834Kontrollbox</v>
          </cell>
          <cell r="C3588" t="str">
            <v>YEC7805834</v>
          </cell>
          <cell r="D3588">
            <v>2022</v>
          </cell>
          <cell r="E3588">
            <v>45</v>
          </cell>
          <cell r="F3588" t="str">
            <v>0450</v>
          </cell>
          <cell r="G3588" t="str">
            <v>J011</v>
          </cell>
          <cell r="H3588" t="str">
            <v>Controller</v>
          </cell>
          <cell r="I3588" t="str">
            <v>Kontrollbox</v>
          </cell>
          <cell r="K3588" t="str">
            <v>C8705068-2-22</v>
          </cell>
          <cell r="L3588" t="str">
            <v>C8705068-2-22</v>
          </cell>
        </row>
        <row r="3589">
          <cell r="B3589" t="str">
            <v>YEC7805834Växelöra</v>
          </cell>
          <cell r="C3589" t="str">
            <v>YEC7805834</v>
          </cell>
          <cell r="D3589">
            <v>2022</v>
          </cell>
          <cell r="E3589">
            <v>46</v>
          </cell>
          <cell r="F3589" t="str">
            <v>0460</v>
          </cell>
          <cell r="G3589" t="str">
            <v>D005</v>
          </cell>
          <cell r="H3589" t="str">
            <v>Gear hanger</v>
          </cell>
          <cell r="I3589" t="str">
            <v>Växelöra</v>
          </cell>
          <cell r="K3589" t="str">
            <v>C1350087</v>
          </cell>
          <cell r="L3589" t="str">
            <v>C1350087</v>
          </cell>
        </row>
        <row r="3590">
          <cell r="B3590" t="str">
            <v>YEC7805931RAM</v>
          </cell>
          <cell r="C3590" t="str">
            <v>YEC7805931</v>
          </cell>
          <cell r="D3590">
            <v>2019</v>
          </cell>
          <cell r="E3590">
            <v>1</v>
          </cell>
          <cell r="F3590" t="str">
            <v>0010</v>
          </cell>
          <cell r="G3590" t="str">
            <v>A001</v>
          </cell>
          <cell r="H3590" t="str">
            <v>PAINTED FRAME</v>
          </cell>
          <cell r="I3590" t="str">
            <v>RAM</v>
          </cell>
          <cell r="J3590" t="str">
            <v>C7438-590-78031</v>
          </cell>
          <cell r="K3590" t="str">
            <v>C7438-590-78031</v>
          </cell>
          <cell r="L3590" t="e">
            <v>#N/A</v>
          </cell>
        </row>
        <row r="3591">
          <cell r="B3591" t="str">
            <v>YEC7805931Framgaffel</v>
          </cell>
          <cell r="C3591" t="str">
            <v>YEC7805931</v>
          </cell>
          <cell r="D3591">
            <v>2019</v>
          </cell>
          <cell r="E3591">
            <v>2</v>
          </cell>
          <cell r="F3591" t="str">
            <v>0020</v>
          </cell>
          <cell r="G3591" t="str">
            <v>A002</v>
          </cell>
          <cell r="H3591" t="str">
            <v>PAINTED FORK</v>
          </cell>
          <cell r="I3591" t="str">
            <v>Framgaffel</v>
          </cell>
          <cell r="K3591" t="str">
            <v>FORK</v>
          </cell>
          <cell r="L3591" t="e">
            <v>#N/A</v>
          </cell>
        </row>
        <row r="3592">
          <cell r="B3592" t="str">
            <v>YEC7805931Styrlager</v>
          </cell>
          <cell r="C3592" t="str">
            <v>YEC7805931</v>
          </cell>
          <cell r="D3592">
            <v>2019</v>
          </cell>
          <cell r="E3592">
            <v>3</v>
          </cell>
          <cell r="F3592" t="str">
            <v>0030</v>
          </cell>
          <cell r="G3592" t="str">
            <v>B001</v>
          </cell>
          <cell r="H3592" t="str">
            <v>Head Set</v>
          </cell>
          <cell r="I3592" t="str">
            <v>Styrlager</v>
          </cell>
          <cell r="J3592" t="str">
            <v xml:space="preserve">C2105069 HST STbk 1"18 iA 9 44  TH-N10P w/o cap, + C2105053 Black w/o graphic </v>
          </cell>
          <cell r="K3592" t="str">
            <v>C2105069</v>
          </cell>
          <cell r="L3592" t="str">
            <v>C2100160</v>
          </cell>
        </row>
        <row r="3593">
          <cell r="B3593" t="str">
            <v xml:space="preserve">YEC7805931Styrstam </v>
          </cell>
          <cell r="C3593" t="str">
            <v>YEC7805931</v>
          </cell>
          <cell r="D3593">
            <v>2019</v>
          </cell>
          <cell r="E3593">
            <v>4</v>
          </cell>
          <cell r="F3593" t="str">
            <v>0040</v>
          </cell>
          <cell r="G3593" t="str">
            <v>B002</v>
          </cell>
          <cell r="H3593" t="str">
            <v>Handlebar Stem</v>
          </cell>
          <cell r="I3593" t="str">
            <v xml:space="preserve">Styrstam </v>
          </cell>
          <cell r="J3593" t="str">
            <v>C2205475-105 AHEAD adjust HL TDS-C268-8 FOV SBED, W/O LOGO</v>
          </cell>
          <cell r="K3593" t="str">
            <v>C2205475-105</v>
          </cell>
          <cell r="L3593" t="str">
            <v>C2200261-105</v>
          </cell>
        </row>
        <row r="3594">
          <cell r="B3594" t="str">
            <v>YEC7805931Styre</v>
          </cell>
          <cell r="C3594" t="str">
            <v>YEC7805931</v>
          </cell>
          <cell r="D3594">
            <v>2019</v>
          </cell>
          <cell r="E3594">
            <v>5</v>
          </cell>
          <cell r="F3594" t="str">
            <v>0050</v>
          </cell>
          <cell r="G3594" t="str">
            <v>B003</v>
          </cell>
          <cell r="H3594" t="str">
            <v>Handelbar</v>
          </cell>
          <cell r="I3594" t="str">
            <v>Styre</v>
          </cell>
          <cell r="J3594" t="str">
            <v xml:space="preserve">C2305979 HB-FB12  FLAT BAR ALLOY 6061 DB, 31.8MM W:620MM, 5D, ANODIZED GREY W/OBVIOUS LOGO  </v>
          </cell>
          <cell r="K3594" t="str">
            <v>C2305979</v>
          </cell>
          <cell r="L3594" t="str">
            <v>C2300248</v>
          </cell>
        </row>
        <row r="3595">
          <cell r="B3595" t="str">
            <v>YEC7805931Bromsgrepp H</v>
          </cell>
          <cell r="C3595" t="str">
            <v>YEC7805931</v>
          </cell>
          <cell r="D3595">
            <v>2019</v>
          </cell>
          <cell r="E3595">
            <v>6</v>
          </cell>
          <cell r="F3595" t="str">
            <v>0060</v>
          </cell>
          <cell r="G3595" t="str">
            <v>C002</v>
          </cell>
          <cell r="H3595" t="str">
            <v>Brake Lever R</v>
          </cell>
          <cell r="I3595" t="str">
            <v>Bromsgrepp H</v>
          </cell>
          <cell r="J3595" t="str">
            <v>inkl in brake</v>
          </cell>
          <cell r="K3595" t="str">
            <v>Shimano</v>
          </cell>
          <cell r="L3595" t="str">
            <v>Kontakta SHIMANO</v>
          </cell>
        </row>
        <row r="3596">
          <cell r="B3596" t="str">
            <v>YEC7805931Bromsgrepp V</v>
          </cell>
          <cell r="C3596" t="str">
            <v>YEC7805931</v>
          </cell>
          <cell r="D3596">
            <v>2019</v>
          </cell>
          <cell r="E3596">
            <v>7</v>
          </cell>
          <cell r="F3596" t="str">
            <v>0070</v>
          </cell>
          <cell r="G3596" t="str">
            <v>C001</v>
          </cell>
          <cell r="H3596" t="str">
            <v>Brake Lever L</v>
          </cell>
          <cell r="I3596" t="str">
            <v>Bromsgrepp V</v>
          </cell>
          <cell r="J3596" t="str">
            <v>inkl in brake</v>
          </cell>
          <cell r="K3596" t="str">
            <v>Shimano</v>
          </cell>
          <cell r="L3596" t="str">
            <v>Kontakta SHIMANO</v>
          </cell>
        </row>
        <row r="3597">
          <cell r="B3597" t="str">
            <v>YEC7805931Växelreglage H</v>
          </cell>
          <cell r="C3597" t="str">
            <v>YEC7805931</v>
          </cell>
          <cell r="D3597">
            <v>2019</v>
          </cell>
          <cell r="E3597">
            <v>8</v>
          </cell>
          <cell r="F3597" t="str">
            <v>0080</v>
          </cell>
          <cell r="G3597" t="str">
            <v>D002</v>
          </cell>
          <cell r="H3597" t="str">
            <v>Shift Lever R</v>
          </cell>
          <cell r="I3597" t="str">
            <v>Växelreglage H</v>
          </cell>
          <cell r="J3597" t="str">
            <v xml:space="preserve">KSLM6000RA
SHIFT LEVER, SL-M6000-R,  DEORE
RIGHT, REAR 10-SPEED RAPIDFIRE PLUS 2050MM W/OGD, BULK
JPY 979
</v>
          </cell>
          <cell r="K3597" t="str">
            <v>KSLM6000RA</v>
          </cell>
          <cell r="L3597" t="str">
            <v>Kontakta SHIMANO</v>
          </cell>
        </row>
        <row r="3598">
          <cell r="B3598" t="str">
            <v>YEC7805931Växelreglage V</v>
          </cell>
          <cell r="C3598" t="str">
            <v>YEC7805931</v>
          </cell>
          <cell r="D3598">
            <v>2019</v>
          </cell>
          <cell r="E3598">
            <v>9</v>
          </cell>
          <cell r="F3598" t="str">
            <v>0090</v>
          </cell>
          <cell r="G3598" t="str">
            <v>D001</v>
          </cell>
          <cell r="H3598" t="str">
            <v>Shift Lever L</v>
          </cell>
          <cell r="I3598" t="str">
            <v>Växelreglage V</v>
          </cell>
          <cell r="L3598" t="e">
            <v>#N/A</v>
          </cell>
        </row>
        <row r="3599">
          <cell r="B3599" t="str">
            <v>YEC7805931Handtag par</v>
          </cell>
          <cell r="C3599" t="str">
            <v>YEC7805931</v>
          </cell>
          <cell r="D3599">
            <v>2019</v>
          </cell>
          <cell r="E3599">
            <v>10</v>
          </cell>
          <cell r="F3599" t="str">
            <v>0100</v>
          </cell>
          <cell r="G3599" t="str">
            <v>B004</v>
          </cell>
          <cell r="H3599" t="str">
            <v>Grip R</v>
          </cell>
          <cell r="I3599" t="str">
            <v>Handtag par</v>
          </cell>
          <cell r="J3599" t="str">
            <v>C2505504 TEC VLG-1600D2 130MM BLACK/GREY</v>
          </cell>
          <cell r="K3599" t="str">
            <v>C2505504</v>
          </cell>
          <cell r="L3599" t="str">
            <v>C2500188</v>
          </cell>
        </row>
        <row r="3600">
          <cell r="B3600" t="str">
            <v>YEC7805931Frambroms</v>
          </cell>
          <cell r="C3600" t="str">
            <v>YEC7805931</v>
          </cell>
          <cell r="D3600">
            <v>2019</v>
          </cell>
          <cell r="E3600">
            <v>11</v>
          </cell>
          <cell r="F3600" t="str">
            <v>0110</v>
          </cell>
          <cell r="G3600" t="str">
            <v>C003</v>
          </cell>
          <cell r="H3600" t="str">
            <v xml:space="preserve">Brake front </v>
          </cell>
          <cell r="I3600" t="str">
            <v>Frambroms</v>
          </cell>
          <cell r="J3600" t="str">
            <v>AMT201JLFPRX075 DISC BRAKE ASSEMBLED SET/J-kit, BL-MT201(L), BR-MT200(F), BLACK, W/O ADAPTER, RESIN PAD(W/O FIN), 750MM HOSE(SM-BH59-SS BLACK), BULK, 10,04 USD</v>
          </cell>
          <cell r="K3600" t="str">
            <v>AMT201JLFPRX075</v>
          </cell>
          <cell r="L3600" t="str">
            <v>Kontakta SHIMANO</v>
          </cell>
        </row>
        <row r="3601">
          <cell r="B3601" t="str">
            <v>YEC7805931Bakbroms</v>
          </cell>
          <cell r="C3601" t="str">
            <v>YEC7805931</v>
          </cell>
          <cell r="D3601">
            <v>2019</v>
          </cell>
          <cell r="E3601">
            <v>12</v>
          </cell>
          <cell r="F3601" t="str">
            <v>0120</v>
          </cell>
          <cell r="G3601" t="str">
            <v>C004</v>
          </cell>
          <cell r="H3601" t="str">
            <v>Brake rear</v>
          </cell>
          <cell r="I3601" t="str">
            <v>Bakbroms</v>
          </cell>
          <cell r="J3601" t="str">
            <v>AMT201JRRXRX145 DISC BRAKE ASSEMBLED SET/J-kit, BL-MT201(R), BR-MT200(R), BLACK, W/O ADAPTER, RESIN PAD(W/O FIN), 1450MM HOSE(SM-BH59-SS BLACK), BULK, 10,79 USD</v>
          </cell>
          <cell r="K3601" t="str">
            <v>AMT201JRRXRX145</v>
          </cell>
          <cell r="L3601" t="str">
            <v>Kontakta SHIMANO</v>
          </cell>
        </row>
        <row r="3602">
          <cell r="B3602" t="str">
            <v>YEC7805931Vevlager</v>
          </cell>
          <cell r="C3602" t="str">
            <v>YEC7805931</v>
          </cell>
          <cell r="D3602">
            <v>2019</v>
          </cell>
          <cell r="E3602">
            <v>13</v>
          </cell>
          <cell r="F3602" t="str">
            <v>0130</v>
          </cell>
          <cell r="G3602" t="str">
            <v>E001</v>
          </cell>
          <cell r="H3602" t="str">
            <v xml:space="preserve">BB-set </v>
          </cell>
          <cell r="I3602" t="str">
            <v>Vevlager</v>
          </cell>
          <cell r="K3602" t="str">
            <v>INGÅR I MOTORN</v>
          </cell>
          <cell r="L3602" t="str">
            <v>Ingår i motorn</v>
          </cell>
        </row>
        <row r="3603">
          <cell r="B3603" t="str">
            <v>YEC7805931Vevparti</v>
          </cell>
          <cell r="C3603" t="str">
            <v>YEC7805931</v>
          </cell>
          <cell r="D3603">
            <v>2019</v>
          </cell>
          <cell r="E3603">
            <v>14</v>
          </cell>
          <cell r="F3603" t="str">
            <v>0140</v>
          </cell>
          <cell r="G3603" t="str">
            <v>E002</v>
          </cell>
          <cell r="H3603" t="str">
            <v>Front Chainwheel</v>
          </cell>
          <cell r="I3603" t="str">
            <v>Vevparti</v>
          </cell>
          <cell r="K3603" t="str">
            <v>C3305776-EG</v>
          </cell>
          <cell r="L3603" t="str">
            <v>C3305776-EG</v>
          </cell>
        </row>
        <row r="3604">
          <cell r="B3604" t="str">
            <v>YEC7805931Kedjeskydd</v>
          </cell>
          <cell r="C3604" t="str">
            <v>YEC7805931</v>
          </cell>
          <cell r="D3604">
            <v>2019</v>
          </cell>
          <cell r="E3604">
            <v>15</v>
          </cell>
          <cell r="F3604" t="str">
            <v>0150</v>
          </cell>
          <cell r="G3604" t="str">
            <v>H001</v>
          </cell>
          <cell r="H3604" t="str">
            <v>Chain guard</v>
          </cell>
          <cell r="I3604" t="str">
            <v>Kedjeskydd</v>
          </cell>
          <cell r="J3604" t="str">
            <v>C8305639 SKS Chainblade, C8305640 rear fixation</v>
          </cell>
          <cell r="K3604" t="str">
            <v>C8305639</v>
          </cell>
          <cell r="L3604" t="str">
            <v>C8305639</v>
          </cell>
        </row>
        <row r="3605">
          <cell r="B3605" t="str">
            <v>YEC7805931Kedjeskyddsfäste</v>
          </cell>
          <cell r="C3605" t="str">
            <v>YEC7805931</v>
          </cell>
          <cell r="D3605">
            <v>2019</v>
          </cell>
          <cell r="E3605">
            <v>16</v>
          </cell>
          <cell r="F3605" t="str">
            <v>0160</v>
          </cell>
          <cell r="G3605" t="str">
            <v>H002</v>
          </cell>
          <cell r="H3605" t="str">
            <v>Chain guard bracket</v>
          </cell>
          <cell r="I3605" t="str">
            <v>Kedjeskyddsfäste</v>
          </cell>
          <cell r="J3605" t="str">
            <v>bracket for MAX included in C8305639</v>
          </cell>
          <cell r="K3605" t="str">
            <v>Ingår i kedjeskyddet</v>
          </cell>
          <cell r="L3605" t="str">
            <v>Ingår i kedjeskyddet</v>
          </cell>
        </row>
        <row r="3606">
          <cell r="B3606" t="str">
            <v>YEC7805931Framväxel</v>
          </cell>
          <cell r="C3606" t="str">
            <v>YEC7805931</v>
          </cell>
          <cell r="D3606">
            <v>2019</v>
          </cell>
          <cell r="E3606">
            <v>17</v>
          </cell>
          <cell r="F3606" t="str">
            <v>0170</v>
          </cell>
          <cell r="G3606" t="str">
            <v>D003</v>
          </cell>
          <cell r="H3606" t="str">
            <v>Front Derailleur</v>
          </cell>
          <cell r="I3606" t="str">
            <v>Framväxel</v>
          </cell>
          <cell r="J3606" t="str">
            <v>w/o</v>
          </cell>
          <cell r="K3606" t="str">
            <v>EMPTY</v>
          </cell>
          <cell r="L3606" t="e">
            <v>#N/A</v>
          </cell>
        </row>
        <row r="3607">
          <cell r="B3607" t="str">
            <v>YEC7805931Bakväxel</v>
          </cell>
          <cell r="C3607" t="str">
            <v>YEC7805931</v>
          </cell>
          <cell r="D3607">
            <v>2019</v>
          </cell>
          <cell r="E3607">
            <v>18</v>
          </cell>
          <cell r="F3607" t="str">
            <v>0180</v>
          </cell>
          <cell r="G3607" t="str">
            <v>D004</v>
          </cell>
          <cell r="H3607" t="str">
            <v>Rear Derailleur</v>
          </cell>
          <cell r="I3607" t="str">
            <v>Bakväxel</v>
          </cell>
          <cell r="J3607" t="str">
            <v xml:space="preserve">KRDM6000SGS DEORE, 10SPEED, SHADOW PLUS </v>
          </cell>
          <cell r="K3607" t="str">
            <v>KRDM6000SGS</v>
          </cell>
          <cell r="L3607" t="str">
            <v>Kontakta SHIMANO</v>
          </cell>
        </row>
        <row r="3608">
          <cell r="B3608" t="str">
            <v>YEC7805931Kedja</v>
          </cell>
          <cell r="C3608" t="str">
            <v>YEC7805931</v>
          </cell>
          <cell r="D3608">
            <v>2019</v>
          </cell>
          <cell r="E3608">
            <v>19</v>
          </cell>
          <cell r="F3608" t="str">
            <v>0190</v>
          </cell>
          <cell r="G3608" t="str">
            <v>E003</v>
          </cell>
          <cell r="H3608" t="str">
            <v xml:space="preserve">Chain </v>
          </cell>
          <cell r="I3608" t="str">
            <v>Kedja</v>
          </cell>
          <cell r="J3608" t="str">
            <v>KCNE609010114, BICYCLE CHAIN FOR E-BIKE, REAR 10 SPD / FRONT SINGLE,              114 LINKS, W/END PIN</v>
          </cell>
          <cell r="K3608" t="str">
            <v>KCNE609010114</v>
          </cell>
          <cell r="L3608" t="str">
            <v>Kontakta SHIMANO</v>
          </cell>
        </row>
        <row r="3609">
          <cell r="B3609" t="str">
            <v>YEC7805931Kassett</v>
          </cell>
          <cell r="C3609" t="str">
            <v>YEC7805931</v>
          </cell>
          <cell r="D3609">
            <v>2019</v>
          </cell>
          <cell r="E3609">
            <v>20</v>
          </cell>
          <cell r="F3609" t="str">
            <v>0200</v>
          </cell>
          <cell r="G3609" t="str">
            <v>E004</v>
          </cell>
          <cell r="H3609" t="str">
            <v>Cassette Sprocket</v>
          </cell>
          <cell r="I3609" t="str">
            <v>Kassett</v>
          </cell>
          <cell r="J3609" t="str">
            <v xml:space="preserve">KCSHG5010136 CS-HG50-10S 11-36T </v>
          </cell>
          <cell r="K3609" t="str">
            <v>KCSHG5010136</v>
          </cell>
          <cell r="L3609" t="str">
            <v>Kontakta SHIMANO</v>
          </cell>
        </row>
        <row r="3610">
          <cell r="B3610" t="str">
            <v>YEC7805931Framhjul</v>
          </cell>
          <cell r="C3610" t="str">
            <v>YEC7805931</v>
          </cell>
          <cell r="D3610">
            <v>2019</v>
          </cell>
          <cell r="E3610">
            <v>21</v>
          </cell>
          <cell r="F3610" t="str">
            <v>0210</v>
          </cell>
          <cell r="G3610" t="str">
            <v>F001</v>
          </cell>
          <cell r="H3610" t="str">
            <v>Front hub</v>
          </cell>
          <cell r="I3610" t="str">
            <v>Framhjul</v>
          </cell>
          <cell r="J3610" t="str">
            <v>C4305191 FRONT HUB, CL-1420  36H OLD:100MM AXEL:108MM  QR:133MM, FOR CENTER LOCK DISC BRAKE,   W/O ROTOR MOUNT COVER, BLACK, BULK</v>
          </cell>
          <cell r="K3610" t="str">
            <v>C4305191</v>
          </cell>
          <cell r="L3610" t="str">
            <v>C4100337</v>
          </cell>
        </row>
        <row r="3611">
          <cell r="B3611" t="str">
            <v>YEC7805931Bakhjul</v>
          </cell>
          <cell r="C3611" t="str">
            <v>YEC7805931</v>
          </cell>
          <cell r="D3611">
            <v>2019</v>
          </cell>
          <cell r="E3611">
            <v>22</v>
          </cell>
          <cell r="F3611" t="str">
            <v>0220</v>
          </cell>
          <cell r="G3611" t="str">
            <v>F002</v>
          </cell>
          <cell r="H3611" t="str">
            <v>Rear hub</v>
          </cell>
          <cell r="I3611" t="str">
            <v>Bakhjul</v>
          </cell>
          <cell r="J3611" t="str">
            <v>C4405342 FREEHUB, CL-1422 36H 8/9/10-SPEED OLD:135MM AXLE:146MM      QR:170MM, FOR CENTER LOCK DISC BRAKE    W/O ROTOR MOUNT COVER, BLACK, BULK</v>
          </cell>
          <cell r="K3611" t="str">
            <v>C4405342</v>
          </cell>
          <cell r="L3611" t="str">
            <v>C4200298</v>
          </cell>
        </row>
        <row r="3612">
          <cell r="B3612" t="str">
            <v>YEC7805931Däck</v>
          </cell>
          <cell r="C3612" t="str">
            <v>YEC7805931</v>
          </cell>
          <cell r="D3612">
            <v>2019</v>
          </cell>
          <cell r="E3612">
            <v>23</v>
          </cell>
          <cell r="F3612" t="str">
            <v>0230</v>
          </cell>
          <cell r="G3612" t="str">
            <v>F003</v>
          </cell>
          <cell r="H3612" t="str">
            <v>Tire</v>
          </cell>
          <cell r="I3612" t="str">
            <v>Däck</v>
          </cell>
          <cell r="J3612" t="str">
            <v>C4906454 700X37C Duramax XNR E-bike TYR PERGO E H-480</v>
          </cell>
          <cell r="K3612" t="str">
            <v>C4906454</v>
          </cell>
          <cell r="L3612" t="str">
            <v>C4901462</v>
          </cell>
        </row>
        <row r="3613">
          <cell r="B3613" t="str">
            <v>YEC7805931Skärmar set</v>
          </cell>
          <cell r="C3613" t="str">
            <v>YEC7805931</v>
          </cell>
          <cell r="D3613">
            <v>2019</v>
          </cell>
          <cell r="E3613">
            <v>24</v>
          </cell>
          <cell r="F3613" t="str">
            <v>0240</v>
          </cell>
          <cell r="G3613" t="str">
            <v>H003</v>
          </cell>
          <cell r="H3613" t="str">
            <v xml:space="preserve">Mudguard front   </v>
          </cell>
          <cell r="I3613" t="str">
            <v>Skärmar set</v>
          </cell>
          <cell r="J3613" t="str">
            <v>C8255845-BK FRONT(6648650030-0999)</v>
          </cell>
          <cell r="K3613" t="str">
            <v>C8255845-BK</v>
          </cell>
          <cell r="L3613" t="str">
            <v>C8256125-BK / C8255845-BK</v>
          </cell>
        </row>
        <row r="3614">
          <cell r="B3614" t="str">
            <v>YEC7805931Pakethållare</v>
          </cell>
          <cell r="C3614" t="str">
            <v>YEC7805931</v>
          </cell>
          <cell r="D3614">
            <v>2019</v>
          </cell>
          <cell r="E3614">
            <v>25</v>
          </cell>
          <cell r="F3614" t="str">
            <v>0250</v>
          </cell>
          <cell r="G3614" t="str">
            <v>H004</v>
          </cell>
          <cell r="H3614" t="str">
            <v>Carrier</v>
          </cell>
          <cell r="I3614" t="str">
            <v>Pakethållare</v>
          </cell>
          <cell r="J3614" t="str">
            <v>C8205747-BK Sport adj black w/bag support AVS</v>
          </cell>
          <cell r="K3614" t="str">
            <v>C8205747-BK</v>
          </cell>
          <cell r="L3614" t="str">
            <v>C8200052</v>
          </cell>
        </row>
        <row r="3615">
          <cell r="B3615" t="str">
            <v>YEC7805931Sadel</v>
          </cell>
          <cell r="C3615" t="str">
            <v>YEC7805931</v>
          </cell>
          <cell r="D3615">
            <v>2019</v>
          </cell>
          <cell r="E3615">
            <v>26</v>
          </cell>
          <cell r="F3615" t="str">
            <v>0260</v>
          </cell>
          <cell r="G3615" t="str">
            <v>G001</v>
          </cell>
          <cell r="H3615" t="str">
            <v>Saddle</v>
          </cell>
          <cell r="I3615" t="str">
            <v>Sadel</v>
          </cell>
          <cell r="J3615" t="str">
            <v>C7106244 Velo VL-4413 , black steel rail  UNISEX</v>
          </cell>
          <cell r="K3615" t="str">
            <v>C7106244</v>
          </cell>
          <cell r="L3615" t="str">
            <v>C7100524</v>
          </cell>
        </row>
        <row r="3616">
          <cell r="B3616" t="str">
            <v>YEC7805931Sadelstolpe</v>
          </cell>
          <cell r="C3616" t="str">
            <v>YEC7805931</v>
          </cell>
          <cell r="D3616">
            <v>2019</v>
          </cell>
          <cell r="E3616">
            <v>27</v>
          </cell>
          <cell r="F3616" t="str">
            <v>0270</v>
          </cell>
          <cell r="G3616" t="str">
            <v>G002</v>
          </cell>
          <cell r="H3616" t="str">
            <v>Seatpost</v>
          </cell>
          <cell r="I3616" t="str">
            <v>Sadelstolpe</v>
          </cell>
          <cell r="J3616" t="str">
            <v>C7205559 SP-620 27,2x350MM ALLOY ANODIZED BLACK w OBVIOUS LOGO</v>
          </cell>
          <cell r="K3616" t="str">
            <v>C7205559</v>
          </cell>
          <cell r="L3616" t="str">
            <v>C7200327-272</v>
          </cell>
        </row>
        <row r="3617">
          <cell r="B3617" t="str">
            <v>YEC7805931Sadelrörsklämma</v>
          </cell>
          <cell r="C3617" t="str">
            <v>YEC7805931</v>
          </cell>
          <cell r="D3617">
            <v>2019</v>
          </cell>
          <cell r="E3617">
            <v>28</v>
          </cell>
          <cell r="F3617" t="str">
            <v>0280</v>
          </cell>
          <cell r="G3617" t="str">
            <v>G003</v>
          </cell>
          <cell r="H3617" t="str">
            <v>Seat Clamp</v>
          </cell>
          <cell r="I3617" t="str">
            <v>Sadelrörsklämma</v>
          </cell>
          <cell r="J3617" t="str">
            <v>C7305002 L/C 31.8 MX27 shiny black</v>
          </cell>
          <cell r="K3617" t="str">
            <v>C7305002</v>
          </cell>
          <cell r="L3617" t="str">
            <v>C7300027-318</v>
          </cell>
        </row>
        <row r="3618">
          <cell r="B3618" t="str">
            <v>YEC7805931Framlampa</v>
          </cell>
          <cell r="C3618" t="str">
            <v>YEC7805931</v>
          </cell>
          <cell r="D3618">
            <v>2019</v>
          </cell>
          <cell r="E3618">
            <v>29</v>
          </cell>
          <cell r="F3618" t="str">
            <v>0290</v>
          </cell>
          <cell r="G3618" t="str">
            <v>H005</v>
          </cell>
          <cell r="H3618" t="str">
            <v>Front light</v>
          </cell>
          <cell r="I3618" t="str">
            <v>Framlampa</v>
          </cell>
          <cell r="J3618" t="str">
            <v xml:space="preserve">C8015191 JY-7070E 30LUX LED headlamp 6V, w/o bracket, 500mm cable with conector for Bafang , 3mm cable  </v>
          </cell>
          <cell r="K3618" t="str">
            <v>C8015191</v>
          </cell>
          <cell r="L3618" t="str">
            <v>C8015191</v>
          </cell>
        </row>
        <row r="3619">
          <cell r="B3619" t="str">
            <v>YEC7805931Baklampa</v>
          </cell>
          <cell r="C3619" t="str">
            <v>YEC7805931</v>
          </cell>
          <cell r="D3619">
            <v>2019</v>
          </cell>
          <cell r="E3619">
            <v>30</v>
          </cell>
          <cell r="F3619" t="str">
            <v>0300</v>
          </cell>
          <cell r="G3619" t="str">
            <v>H006</v>
          </cell>
          <cell r="H3619" t="str">
            <v>Light, Rear</v>
          </cell>
          <cell r="I3619" t="str">
            <v>Baklampa</v>
          </cell>
          <cell r="J3619" t="str">
            <v xml:space="preserve">C8015183 Buchel E-Bike 6V cc50 (EVI approved) </v>
          </cell>
          <cell r="K3619" t="str">
            <v>C8015183</v>
          </cell>
          <cell r="L3619" t="str">
            <v>C8015183</v>
          </cell>
        </row>
        <row r="3620">
          <cell r="B3620" t="str">
            <v>YEC7805931Låssats</v>
          </cell>
          <cell r="C3620" t="str">
            <v>YEC7805931</v>
          </cell>
          <cell r="D3620">
            <v>2019</v>
          </cell>
          <cell r="E3620">
            <v>31</v>
          </cell>
          <cell r="F3620" t="str">
            <v>0310</v>
          </cell>
          <cell r="G3620" t="str">
            <v>H007</v>
          </cell>
          <cell r="H3620" t="str">
            <v>Lock</v>
          </cell>
          <cell r="I3620" t="str">
            <v>Låssats</v>
          </cell>
          <cell r="J3620" t="str">
            <v>C8405125 AXA SOLID PLUS BLACK, compatible with DT12</v>
          </cell>
          <cell r="K3620" t="str">
            <v>C8405125</v>
          </cell>
          <cell r="L3620" t="str">
            <v>C8405125</v>
          </cell>
        </row>
        <row r="3621">
          <cell r="B3621" t="str">
            <v>YEC7805931Stöd</v>
          </cell>
          <cell r="C3621" t="str">
            <v>YEC7805931</v>
          </cell>
          <cell r="D3621">
            <v>2019</v>
          </cell>
          <cell r="E3621">
            <v>32</v>
          </cell>
          <cell r="F3621" t="str">
            <v>0320</v>
          </cell>
          <cell r="G3621" t="str">
            <v>H008</v>
          </cell>
          <cell r="H3621" t="str">
            <v>Kick stand</v>
          </cell>
          <cell r="I3621" t="str">
            <v>Stöd</v>
          </cell>
          <cell r="J3621" t="str">
            <v xml:space="preserve">C8105214 Atran Stylo adjustable all black </v>
          </cell>
          <cell r="K3621" t="str">
            <v>C8105214</v>
          </cell>
          <cell r="L3621" t="str">
            <v>C8100036</v>
          </cell>
        </row>
        <row r="3622">
          <cell r="B3622" t="str">
            <v>YEC7805931Korg</v>
          </cell>
          <cell r="C3622" t="str">
            <v>YEC7805931</v>
          </cell>
          <cell r="D3622">
            <v>2019</v>
          </cell>
          <cell r="E3622">
            <v>33</v>
          </cell>
          <cell r="F3622" t="str">
            <v>0330</v>
          </cell>
          <cell r="G3622" t="str">
            <v>H009</v>
          </cell>
          <cell r="H3622" t="str">
            <v>Basket / Fr carrier</v>
          </cell>
          <cell r="I3622" t="str">
            <v>Korg</v>
          </cell>
          <cell r="K3622" t="str">
            <v>EMPTY</v>
          </cell>
          <cell r="L3622" t="e">
            <v>#N/A</v>
          </cell>
        </row>
        <row r="3623">
          <cell r="B3623" t="str">
            <v>YEC7805931Pedaler</v>
          </cell>
          <cell r="C3623" t="str">
            <v>YEC7805931</v>
          </cell>
          <cell r="D3623">
            <v>2019</v>
          </cell>
          <cell r="E3623">
            <v>34</v>
          </cell>
          <cell r="F3623" t="str">
            <v>0340</v>
          </cell>
          <cell r="G3623" t="str">
            <v>E005</v>
          </cell>
          <cell r="H3623" t="str">
            <v xml:space="preserve">Pedal </v>
          </cell>
          <cell r="I3623" t="str">
            <v>Pedaler</v>
          </cell>
          <cell r="J3623" t="str">
            <v>C3505222 PDS PLbk SD  916 VP-821</v>
          </cell>
          <cell r="K3623" t="str">
            <v>C3505222</v>
          </cell>
          <cell r="L3623" t="str">
            <v>C3500059</v>
          </cell>
        </row>
        <row r="3624">
          <cell r="B3624" t="str">
            <v>YEC7805931Motor</v>
          </cell>
          <cell r="C3624" t="str">
            <v>YEC7805931</v>
          </cell>
          <cell r="D3624">
            <v>2019</v>
          </cell>
          <cell r="E3624">
            <v>35</v>
          </cell>
          <cell r="F3624" t="str">
            <v>0350</v>
          </cell>
          <cell r="G3624" t="str">
            <v>J001</v>
          </cell>
          <cell r="H3624" t="str">
            <v>DRIVE UNIT:</v>
          </cell>
          <cell r="I3624" t="str">
            <v>Motor</v>
          </cell>
          <cell r="J3624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624" t="str">
            <v>C8705068-1-01A</v>
          </cell>
          <cell r="L3624" t="str">
            <v>C8705068-1-01</v>
          </cell>
        </row>
        <row r="3625">
          <cell r="B3625" t="str">
            <v>YEC7805931Display</v>
          </cell>
          <cell r="C3625" t="str">
            <v>YEC7805931</v>
          </cell>
          <cell r="D3625">
            <v>2019</v>
          </cell>
          <cell r="E3625">
            <v>36</v>
          </cell>
          <cell r="F3625" t="str">
            <v>0360</v>
          </cell>
          <cell r="G3625" t="str">
            <v>J004</v>
          </cell>
          <cell r="H3625" t="str">
            <v>DISPLAY:</v>
          </cell>
          <cell r="I3625" t="str">
            <v>Display</v>
          </cell>
          <cell r="J3625" t="str">
            <v>C8705068-1-27S LCD C10,Silver Alloy e-going logo.cable length:500mm. cable length for switch:200mm,    Chip for BESST system. New dual pivot bracket with 2 plastic inserts (Ø22,2/25,4).</v>
          </cell>
          <cell r="K3625" t="str">
            <v>C8705068-1-27S</v>
          </cell>
          <cell r="L3625" t="str">
            <v>C8705068-1-27S</v>
          </cell>
        </row>
        <row r="3626">
          <cell r="B3626" t="str">
            <v>YEC7805931EB-Bus kabel</v>
          </cell>
          <cell r="C3626" t="str">
            <v>YEC7805931</v>
          </cell>
          <cell r="D3626">
            <v>2019</v>
          </cell>
          <cell r="E3626">
            <v>37</v>
          </cell>
          <cell r="F3626" t="str">
            <v>0370</v>
          </cell>
          <cell r="G3626" t="str">
            <v>J005</v>
          </cell>
          <cell r="H3626" t="str">
            <v>EB-BUS CABLE:</v>
          </cell>
          <cell r="I3626" t="str">
            <v>EB-Bus kabel</v>
          </cell>
          <cell r="J3626" t="str">
            <v>C8705068-1-04-01, 5PIN ( 1340mm ) CONNECT TO CONTROLLER, OTHER SIDE TO DISPLAY, LIGHTING SETS</v>
          </cell>
          <cell r="K3626" t="str">
            <v>C8705068-1-04-01</v>
          </cell>
          <cell r="L3626" t="e">
            <v>#N/A</v>
          </cell>
        </row>
        <row r="3627">
          <cell r="B3627" t="str">
            <v>YEC7805931Motorkabel</v>
          </cell>
          <cell r="C3627" t="str">
            <v>YEC7805931</v>
          </cell>
          <cell r="D3627">
            <v>2019</v>
          </cell>
          <cell r="E3627">
            <v>38</v>
          </cell>
          <cell r="F3627" t="str">
            <v>0380</v>
          </cell>
          <cell r="G3627" t="str">
            <v>J006</v>
          </cell>
          <cell r="H3627" t="str">
            <v>POWER CABLE:</v>
          </cell>
          <cell r="I3627" t="str">
            <v>Motorkabel</v>
          </cell>
          <cell r="J3627" t="str">
            <v>W/O (inluded into the battary )</v>
          </cell>
          <cell r="K3627" t="str">
            <v>Ingår i batterihållaren</v>
          </cell>
          <cell r="L3627" t="str">
            <v>Ingår i batterihållaren</v>
          </cell>
        </row>
        <row r="3628">
          <cell r="B3628" t="str">
            <v>YEC7805931Kabel framlampa</v>
          </cell>
          <cell r="C3628" t="str">
            <v>YEC7805931</v>
          </cell>
          <cell r="D3628">
            <v>2019</v>
          </cell>
          <cell r="E3628">
            <v>39</v>
          </cell>
          <cell r="F3628" t="str">
            <v>0390</v>
          </cell>
          <cell r="G3628" t="str">
            <v>J007</v>
          </cell>
          <cell r="H3628" t="str">
            <v>F. LIGHT CABLE:</v>
          </cell>
          <cell r="I3628" t="str">
            <v>Kabel framlampa</v>
          </cell>
          <cell r="J3628" t="str">
            <v>C8705068-1-04-06, FOR FRONT LIGHT : 1200mm</v>
          </cell>
          <cell r="K3628" t="str">
            <v>C8705068-1-04-6</v>
          </cell>
          <cell r="L3628" t="str">
            <v>C8705068-1-04-6</v>
          </cell>
        </row>
        <row r="3629">
          <cell r="B3629" t="str">
            <v>YEC7805931Kabel baklampa</v>
          </cell>
          <cell r="C3629" t="str">
            <v>YEC7805931</v>
          </cell>
          <cell r="D3629">
            <v>2019</v>
          </cell>
          <cell r="E3629">
            <v>40</v>
          </cell>
          <cell r="F3629" t="str">
            <v>0400</v>
          </cell>
          <cell r="G3629" t="str">
            <v>J008</v>
          </cell>
          <cell r="H3629" t="str">
            <v>R. LIGHT CABLE:</v>
          </cell>
          <cell r="I3629" t="str">
            <v>Kabel baklampa</v>
          </cell>
          <cell r="J3629" t="str">
            <v xml:space="preserve">C8705068-1-04-8  -&gt; C8705068-1-0415 </v>
          </cell>
          <cell r="K3629" t="str">
            <v>C8705068-1-04-8</v>
          </cell>
          <cell r="L3629" t="str">
            <v>C8705068-1-04-8</v>
          </cell>
        </row>
        <row r="3630">
          <cell r="B3630" t="str">
            <v>YEC7805931Hastighetssensor</v>
          </cell>
          <cell r="C3630" t="str">
            <v>YEC7805931</v>
          </cell>
          <cell r="D3630">
            <v>2019</v>
          </cell>
          <cell r="E3630">
            <v>41</v>
          </cell>
          <cell r="F3630" t="str">
            <v>0410</v>
          </cell>
          <cell r="G3630" t="str">
            <v>J009</v>
          </cell>
          <cell r="H3630" t="str">
            <v>SPEED SENSOR:</v>
          </cell>
          <cell r="I3630" t="str">
            <v>Hastighetssensor</v>
          </cell>
          <cell r="J3630" t="str">
            <v>C8705068-1-0411, DETECTING WHEEL RPM, CABLE LENGTH:70mm, C8705068-1-04-10 Extension cable for speed sensor: 350mm HIGO/KST at motor end</v>
          </cell>
          <cell r="K3630" t="str">
            <v>C8705068-1-0411</v>
          </cell>
          <cell r="L3630" t="str">
            <v>C8705068-1-0411</v>
          </cell>
        </row>
        <row r="3631">
          <cell r="B3631" t="str">
            <v>YEC7805931Batteri</v>
          </cell>
          <cell r="C3631" t="str">
            <v>YEC7805931</v>
          </cell>
          <cell r="D3631">
            <v>2019</v>
          </cell>
          <cell r="E3631">
            <v>42</v>
          </cell>
          <cell r="F3631" t="str">
            <v>0420</v>
          </cell>
          <cell r="G3631" t="str">
            <v>J002</v>
          </cell>
          <cell r="H3631" t="str">
            <v>BATTERY:</v>
          </cell>
          <cell r="I3631" t="str">
            <v>Batteri</v>
          </cell>
          <cell r="J3631" t="str">
            <v>C8705102-1-11EA DT12 ready for EG Access</v>
          </cell>
          <cell r="K3631" t="str">
            <v xml:space="preserve">C8705102-1-11EA </v>
          </cell>
          <cell r="L3631" t="str">
            <v>C8705102-1-11EA</v>
          </cell>
        </row>
        <row r="3632">
          <cell r="B3632" t="str">
            <v>YEC7805931Batterihållare</v>
          </cell>
          <cell r="C3632" t="str">
            <v>YEC7805931</v>
          </cell>
          <cell r="D3632">
            <v>2019</v>
          </cell>
          <cell r="E3632">
            <v>43</v>
          </cell>
          <cell r="F3632" t="str">
            <v>0430</v>
          </cell>
          <cell r="G3632" t="str">
            <v>J003</v>
          </cell>
          <cell r="H3632" t="str">
            <v>BATTERY HOLDER/Slider</v>
          </cell>
          <cell r="I3632" t="str">
            <v>Batterihållare</v>
          </cell>
          <cell r="J3632" t="str">
            <v>C8705129-2 NEW DT12 400mm motorcable for MAX</v>
          </cell>
          <cell r="K3632" t="str">
            <v>C8705129-2</v>
          </cell>
          <cell r="L3632" t="str">
            <v>C8705129-2</v>
          </cell>
        </row>
        <row r="3633">
          <cell r="B3633" t="str">
            <v>YEC7805931Batteriladdare</v>
          </cell>
          <cell r="C3633" t="str">
            <v>YEC7805931</v>
          </cell>
          <cell r="D3633">
            <v>2019</v>
          </cell>
          <cell r="E3633">
            <v>44</v>
          </cell>
          <cell r="F3633" t="str">
            <v>0440</v>
          </cell>
          <cell r="G3633" t="str">
            <v>J010</v>
          </cell>
          <cell r="H3633" t="str">
            <v>CHARGER:</v>
          </cell>
          <cell r="I3633" t="str">
            <v>Batteriladdare</v>
          </cell>
          <cell r="J3633" t="str">
            <v xml:space="preserve">C8705086-02 CZ2AU2KE7 for DT12/SR11 </v>
          </cell>
          <cell r="K3633" t="str">
            <v>C8705086-02</v>
          </cell>
          <cell r="L3633" t="str">
            <v>C8705086-02</v>
          </cell>
        </row>
        <row r="3634">
          <cell r="B3634" t="str">
            <v>YEC7805931Kontrollbox</v>
          </cell>
          <cell r="C3634" t="str">
            <v>YEC7805931</v>
          </cell>
          <cell r="D3634">
            <v>2019</v>
          </cell>
          <cell r="E3634">
            <v>45</v>
          </cell>
          <cell r="F3634" t="str">
            <v>0450</v>
          </cell>
          <cell r="G3634" t="str">
            <v>J011</v>
          </cell>
          <cell r="H3634" t="str">
            <v>Controller</v>
          </cell>
          <cell r="I3634" t="str">
            <v>Kontrollbox</v>
          </cell>
          <cell r="J3634" t="str">
            <v>included into the motor</v>
          </cell>
          <cell r="K3634" t="str">
            <v>C8705068-1-12</v>
          </cell>
          <cell r="L3634" t="str">
            <v>C8705068-1-12</v>
          </cell>
        </row>
        <row r="3635">
          <cell r="B3635" t="str">
            <v>YEC7805931Växelöra</v>
          </cell>
          <cell r="C3635" t="str">
            <v>YEC7805931</v>
          </cell>
          <cell r="D3635">
            <v>2019</v>
          </cell>
          <cell r="E3635">
            <v>46</v>
          </cell>
          <cell r="F3635" t="str">
            <v>0460</v>
          </cell>
          <cell r="G3635" t="str">
            <v>D005</v>
          </cell>
          <cell r="H3635" t="str">
            <v>Gear hanger</v>
          </cell>
          <cell r="I3635" t="str">
            <v>Växelöra</v>
          </cell>
          <cell r="K3635" t="str">
            <v>C1350087</v>
          </cell>
          <cell r="L3635" t="str">
            <v>C1350087</v>
          </cell>
        </row>
        <row r="3636">
          <cell r="B3636" t="str">
            <v>YEC7805932RAM</v>
          </cell>
          <cell r="C3636" t="str">
            <v>YEC7805932</v>
          </cell>
          <cell r="D3636">
            <v>2019</v>
          </cell>
          <cell r="E3636">
            <v>1</v>
          </cell>
          <cell r="F3636" t="str">
            <v>0010</v>
          </cell>
          <cell r="G3636" t="str">
            <v>A001</v>
          </cell>
          <cell r="H3636" t="str">
            <v>PAINTED FRAME</v>
          </cell>
          <cell r="I3636" t="str">
            <v>RAM</v>
          </cell>
          <cell r="J3636" t="str">
            <v>C7438-590-78032</v>
          </cell>
          <cell r="K3636" t="str">
            <v>C7438-590-78032</v>
          </cell>
          <cell r="L3636" t="e">
            <v>#N/A</v>
          </cell>
        </row>
        <row r="3637">
          <cell r="B3637" t="str">
            <v>YEC7805932Framgaffel</v>
          </cell>
          <cell r="C3637" t="str">
            <v>YEC7805932</v>
          </cell>
          <cell r="D3637">
            <v>2019</v>
          </cell>
          <cell r="E3637">
            <v>2</v>
          </cell>
          <cell r="F3637" t="str">
            <v>0020</v>
          </cell>
          <cell r="G3637" t="str">
            <v>A002</v>
          </cell>
          <cell r="H3637" t="str">
            <v>PAINTED FORK</v>
          </cell>
          <cell r="I3637" t="str">
            <v>Framgaffel</v>
          </cell>
          <cell r="K3637" t="str">
            <v>FORK</v>
          </cell>
          <cell r="L3637" t="e">
            <v>#N/A</v>
          </cell>
        </row>
        <row r="3638">
          <cell r="B3638" t="str">
            <v>YEC7805932Styrlager</v>
          </cell>
          <cell r="C3638" t="str">
            <v>YEC7805932</v>
          </cell>
          <cell r="D3638">
            <v>2019</v>
          </cell>
          <cell r="E3638">
            <v>3</v>
          </cell>
          <cell r="F3638" t="str">
            <v>0030</v>
          </cell>
          <cell r="G3638" t="str">
            <v>B001</v>
          </cell>
          <cell r="H3638" t="str">
            <v>Head Set</v>
          </cell>
          <cell r="I3638" t="str">
            <v>Styrlager</v>
          </cell>
          <cell r="J3638" t="str">
            <v xml:space="preserve">C2105069 HST STbk 1"18 iA 9 44  TH-N10P w/o cap, + C2105053 Black w/o graphic </v>
          </cell>
          <cell r="K3638" t="str">
            <v>C2105069</v>
          </cell>
          <cell r="L3638" t="str">
            <v>C2100160</v>
          </cell>
        </row>
        <row r="3639">
          <cell r="B3639" t="str">
            <v xml:space="preserve">YEC7805932Styrstam </v>
          </cell>
          <cell r="C3639" t="str">
            <v>YEC7805932</v>
          </cell>
          <cell r="D3639">
            <v>2019</v>
          </cell>
          <cell r="E3639">
            <v>4</v>
          </cell>
          <cell r="F3639" t="str">
            <v>0040</v>
          </cell>
          <cell r="G3639" t="str">
            <v>B002</v>
          </cell>
          <cell r="H3639" t="str">
            <v>Handlebar Stem</v>
          </cell>
          <cell r="I3639" t="str">
            <v xml:space="preserve">Styrstam </v>
          </cell>
          <cell r="J3639" t="str">
            <v>C2205475-105 AHEAD adjust HL TDS-C268-8 FOV SBED, W/O LOGO</v>
          </cell>
          <cell r="K3639" t="str">
            <v>C2205475-105</v>
          </cell>
          <cell r="L3639" t="str">
            <v>C2200261-105</v>
          </cell>
        </row>
        <row r="3640">
          <cell r="B3640" t="str">
            <v>YEC7805932Styre</v>
          </cell>
          <cell r="C3640" t="str">
            <v>YEC7805932</v>
          </cell>
          <cell r="D3640">
            <v>2019</v>
          </cell>
          <cell r="E3640">
            <v>5</v>
          </cell>
          <cell r="F3640" t="str">
            <v>0050</v>
          </cell>
          <cell r="G3640" t="str">
            <v>B003</v>
          </cell>
          <cell r="H3640" t="str">
            <v>Handelbar</v>
          </cell>
          <cell r="I3640" t="str">
            <v>Styre</v>
          </cell>
          <cell r="J3640" t="str">
            <v xml:space="preserve">C2305979 HB-FB12  FLAT BAR ALLOY 6061 DB, 31.8MM W:620MM, 5D, ANODIZED GREY W/OBVIOUS LOGO  </v>
          </cell>
          <cell r="K3640" t="str">
            <v>C2305979</v>
          </cell>
          <cell r="L3640" t="str">
            <v>C2300248</v>
          </cell>
        </row>
        <row r="3641">
          <cell r="B3641" t="str">
            <v>YEC7805932Bromsgrepp H</v>
          </cell>
          <cell r="C3641" t="str">
            <v>YEC7805932</v>
          </cell>
          <cell r="D3641">
            <v>2019</v>
          </cell>
          <cell r="E3641">
            <v>6</v>
          </cell>
          <cell r="F3641" t="str">
            <v>0060</v>
          </cell>
          <cell r="G3641" t="str">
            <v>C002</v>
          </cell>
          <cell r="H3641" t="str">
            <v>Brake Lever R</v>
          </cell>
          <cell r="I3641" t="str">
            <v>Bromsgrepp H</v>
          </cell>
          <cell r="J3641" t="str">
            <v>inkl in brake</v>
          </cell>
          <cell r="K3641" t="str">
            <v>Shimano</v>
          </cell>
          <cell r="L3641" t="str">
            <v>Kontakta SHIMANO</v>
          </cell>
        </row>
        <row r="3642">
          <cell r="B3642" t="str">
            <v>YEC7805932Bromsgrepp V</v>
          </cell>
          <cell r="C3642" t="str">
            <v>YEC7805932</v>
          </cell>
          <cell r="D3642">
            <v>2019</v>
          </cell>
          <cell r="E3642">
            <v>7</v>
          </cell>
          <cell r="F3642" t="str">
            <v>0070</v>
          </cell>
          <cell r="G3642" t="str">
            <v>C001</v>
          </cell>
          <cell r="H3642" t="str">
            <v>Brake Lever L</v>
          </cell>
          <cell r="I3642" t="str">
            <v>Bromsgrepp V</v>
          </cell>
          <cell r="J3642" t="str">
            <v>inkl in brake</v>
          </cell>
          <cell r="K3642" t="str">
            <v>Shimano</v>
          </cell>
          <cell r="L3642" t="str">
            <v>Kontakta SHIMANO</v>
          </cell>
        </row>
        <row r="3643">
          <cell r="B3643" t="str">
            <v>YEC7805932Växelreglage H</v>
          </cell>
          <cell r="C3643" t="str">
            <v>YEC7805932</v>
          </cell>
          <cell r="D3643">
            <v>2019</v>
          </cell>
          <cell r="E3643">
            <v>8</v>
          </cell>
          <cell r="F3643" t="str">
            <v>0080</v>
          </cell>
          <cell r="G3643" t="str">
            <v>D002</v>
          </cell>
          <cell r="H3643" t="str">
            <v>Shift Lever R</v>
          </cell>
          <cell r="I3643" t="str">
            <v>Växelreglage H</v>
          </cell>
          <cell r="J3643" t="str">
            <v xml:space="preserve">KSLM6000RA
SHIFT LEVER, SL-M6000-R,  DEORE
RIGHT, REAR 10-SPEED RAPIDFIRE PLUS 2050MM W/OGD, BULK
JPY 979
</v>
          </cell>
          <cell r="K3643" t="str">
            <v>KSLM6000RA</v>
          </cell>
          <cell r="L3643" t="str">
            <v>Kontakta SHIMANO</v>
          </cell>
        </row>
        <row r="3644">
          <cell r="B3644" t="str">
            <v>YEC7805932Växelreglage V</v>
          </cell>
          <cell r="C3644" t="str">
            <v>YEC7805932</v>
          </cell>
          <cell r="D3644">
            <v>2019</v>
          </cell>
          <cell r="E3644">
            <v>9</v>
          </cell>
          <cell r="F3644" t="str">
            <v>0090</v>
          </cell>
          <cell r="G3644" t="str">
            <v>D001</v>
          </cell>
          <cell r="H3644" t="str">
            <v>Shift Lever L</v>
          </cell>
          <cell r="I3644" t="str">
            <v>Växelreglage V</v>
          </cell>
          <cell r="L3644" t="e">
            <v>#N/A</v>
          </cell>
        </row>
        <row r="3645">
          <cell r="B3645" t="str">
            <v>YEC7805932Handtag par</v>
          </cell>
          <cell r="C3645" t="str">
            <v>YEC7805932</v>
          </cell>
          <cell r="D3645">
            <v>2019</v>
          </cell>
          <cell r="E3645">
            <v>10</v>
          </cell>
          <cell r="F3645" t="str">
            <v>0100</v>
          </cell>
          <cell r="G3645" t="str">
            <v>B004</v>
          </cell>
          <cell r="H3645" t="str">
            <v>Grip R</v>
          </cell>
          <cell r="I3645" t="str">
            <v>Handtag par</v>
          </cell>
          <cell r="J3645" t="str">
            <v>C2505504 TEC VLG-1600D2 130MM BLACK/GREY</v>
          </cell>
          <cell r="K3645" t="str">
            <v>C2505504</v>
          </cell>
          <cell r="L3645" t="str">
            <v>C2500188</v>
          </cell>
        </row>
        <row r="3646">
          <cell r="B3646" t="str">
            <v>YEC7805932Frambroms</v>
          </cell>
          <cell r="C3646" t="str">
            <v>YEC7805932</v>
          </cell>
          <cell r="D3646">
            <v>2019</v>
          </cell>
          <cell r="E3646">
            <v>11</v>
          </cell>
          <cell r="F3646" t="str">
            <v>0110</v>
          </cell>
          <cell r="G3646" t="str">
            <v>C003</v>
          </cell>
          <cell r="H3646" t="str">
            <v xml:space="preserve">Brake front </v>
          </cell>
          <cell r="I3646" t="str">
            <v>Frambroms</v>
          </cell>
          <cell r="J3646" t="str">
            <v>AMT201JLFPRX075 DISC BRAKE ASSEMBLED SET/J-kit, BL-MT201(L), BR-MT200(F), BLACK, W/O ADAPTER, RESIN PAD(W/O FIN), 750MM HOSE(SM-BH59-SS BLACK), BULK, 10,04 USD</v>
          </cell>
          <cell r="K3646" t="str">
            <v>AMT201JLFPRX075</v>
          </cell>
          <cell r="L3646" t="str">
            <v>Kontakta SHIMANO</v>
          </cell>
        </row>
        <row r="3647">
          <cell r="B3647" t="str">
            <v>YEC7805932Bakbroms</v>
          </cell>
          <cell r="C3647" t="str">
            <v>YEC7805932</v>
          </cell>
          <cell r="D3647">
            <v>2019</v>
          </cell>
          <cell r="E3647">
            <v>12</v>
          </cell>
          <cell r="F3647" t="str">
            <v>0120</v>
          </cell>
          <cell r="G3647" t="str">
            <v>C004</v>
          </cell>
          <cell r="H3647" t="str">
            <v>Brake rear</v>
          </cell>
          <cell r="I3647" t="str">
            <v>Bakbroms</v>
          </cell>
          <cell r="J3647" t="str">
            <v>AMT201JRRXRX145 DISC BRAKE ASSEMBLED SET/J-kit, BL-MT201(R), BR-MT200(R), BLACK, W/O ADAPTER, RESIN PAD(W/O FIN), 1450MM HOSE(SM-BH59-SS BLACK), BULK, 10,79 USD</v>
          </cell>
          <cell r="K3647" t="str">
            <v>AMT201JRRXRX145</v>
          </cell>
          <cell r="L3647" t="str">
            <v>Kontakta SHIMANO</v>
          </cell>
        </row>
        <row r="3648">
          <cell r="B3648" t="str">
            <v>YEC7805932Vevlager</v>
          </cell>
          <cell r="C3648" t="str">
            <v>YEC7805932</v>
          </cell>
          <cell r="D3648">
            <v>2019</v>
          </cell>
          <cell r="E3648">
            <v>13</v>
          </cell>
          <cell r="F3648" t="str">
            <v>0130</v>
          </cell>
          <cell r="G3648" t="str">
            <v>E001</v>
          </cell>
          <cell r="H3648" t="str">
            <v xml:space="preserve">BB-set </v>
          </cell>
          <cell r="I3648" t="str">
            <v>Vevlager</v>
          </cell>
          <cell r="K3648" t="str">
            <v>INGÅR I MOTORN</v>
          </cell>
          <cell r="L3648" t="str">
            <v>Ingår i motorn</v>
          </cell>
        </row>
        <row r="3649">
          <cell r="B3649" t="str">
            <v>YEC7805932Vevparti</v>
          </cell>
          <cell r="C3649" t="str">
            <v>YEC7805932</v>
          </cell>
          <cell r="D3649">
            <v>2019</v>
          </cell>
          <cell r="E3649">
            <v>14</v>
          </cell>
          <cell r="F3649" t="str">
            <v>0140</v>
          </cell>
          <cell r="G3649" t="str">
            <v>E002</v>
          </cell>
          <cell r="H3649" t="str">
            <v>Front Chainwheel</v>
          </cell>
          <cell r="I3649" t="str">
            <v>Vevparti</v>
          </cell>
          <cell r="K3649" t="str">
            <v>C3305776-EG</v>
          </cell>
          <cell r="L3649" t="str">
            <v>C3305776-EG</v>
          </cell>
        </row>
        <row r="3650">
          <cell r="B3650" t="str">
            <v>YEC7805932Kedjeskydd</v>
          </cell>
          <cell r="C3650" t="str">
            <v>YEC7805932</v>
          </cell>
          <cell r="D3650">
            <v>2019</v>
          </cell>
          <cell r="E3650">
            <v>15</v>
          </cell>
          <cell r="F3650" t="str">
            <v>0150</v>
          </cell>
          <cell r="G3650" t="str">
            <v>H001</v>
          </cell>
          <cell r="H3650" t="str">
            <v>Chain guard</v>
          </cell>
          <cell r="I3650" t="str">
            <v>Kedjeskydd</v>
          </cell>
          <cell r="J3650" t="str">
            <v>C8305639 SKS Chainblade, C8305640 rear fixation</v>
          </cell>
          <cell r="K3650" t="str">
            <v>C8305639</v>
          </cell>
          <cell r="L3650" t="str">
            <v>C8305639</v>
          </cell>
        </row>
        <row r="3651">
          <cell r="B3651" t="str">
            <v>YEC7805932Kedjeskyddsfäste</v>
          </cell>
          <cell r="C3651" t="str">
            <v>YEC7805932</v>
          </cell>
          <cell r="D3651">
            <v>2019</v>
          </cell>
          <cell r="E3651">
            <v>16</v>
          </cell>
          <cell r="F3651" t="str">
            <v>0160</v>
          </cell>
          <cell r="G3651" t="str">
            <v>H002</v>
          </cell>
          <cell r="H3651" t="str">
            <v>Chain guard bracket</v>
          </cell>
          <cell r="I3651" t="str">
            <v>Kedjeskyddsfäste</v>
          </cell>
          <cell r="J3651" t="str">
            <v>bracket for MAX included in C8305639</v>
          </cell>
          <cell r="K3651" t="str">
            <v>Ingår i kedjeskyddet</v>
          </cell>
          <cell r="L3651" t="str">
            <v>Ingår i kedjeskyddet</v>
          </cell>
        </row>
        <row r="3652">
          <cell r="B3652" t="str">
            <v>YEC7805932Framväxel</v>
          </cell>
          <cell r="C3652" t="str">
            <v>YEC7805932</v>
          </cell>
          <cell r="D3652">
            <v>2019</v>
          </cell>
          <cell r="E3652">
            <v>17</v>
          </cell>
          <cell r="F3652" t="str">
            <v>0170</v>
          </cell>
          <cell r="G3652" t="str">
            <v>D003</v>
          </cell>
          <cell r="H3652" t="str">
            <v>Front Derailleur</v>
          </cell>
          <cell r="I3652" t="str">
            <v>Framväxel</v>
          </cell>
          <cell r="J3652" t="str">
            <v>w/o</v>
          </cell>
          <cell r="K3652" t="str">
            <v>EMPTY</v>
          </cell>
          <cell r="L3652" t="e">
            <v>#N/A</v>
          </cell>
        </row>
        <row r="3653">
          <cell r="B3653" t="str">
            <v>YEC7805932Bakväxel</v>
          </cell>
          <cell r="C3653" t="str">
            <v>YEC7805932</v>
          </cell>
          <cell r="D3653">
            <v>2019</v>
          </cell>
          <cell r="E3653">
            <v>18</v>
          </cell>
          <cell r="F3653" t="str">
            <v>0180</v>
          </cell>
          <cell r="G3653" t="str">
            <v>D004</v>
          </cell>
          <cell r="H3653" t="str">
            <v>Rear Derailleur</v>
          </cell>
          <cell r="I3653" t="str">
            <v>Bakväxel</v>
          </cell>
          <cell r="J3653" t="str">
            <v xml:space="preserve">KRDM6000SGS DEORE, 10SPEED, SHADOW PLUS </v>
          </cell>
          <cell r="K3653" t="str">
            <v>KRDM6000SGS</v>
          </cell>
          <cell r="L3653" t="str">
            <v>Kontakta SHIMANO</v>
          </cell>
        </row>
        <row r="3654">
          <cell r="B3654" t="str">
            <v>YEC7805932Kedja</v>
          </cell>
          <cell r="C3654" t="str">
            <v>YEC7805932</v>
          </cell>
          <cell r="D3654">
            <v>2019</v>
          </cell>
          <cell r="E3654">
            <v>19</v>
          </cell>
          <cell r="F3654" t="str">
            <v>0190</v>
          </cell>
          <cell r="G3654" t="str">
            <v>E003</v>
          </cell>
          <cell r="H3654" t="str">
            <v xml:space="preserve">Chain </v>
          </cell>
          <cell r="I3654" t="str">
            <v>Kedja</v>
          </cell>
          <cell r="J3654" t="str">
            <v>KCNE609010114, BICYCLE CHAIN FOR E-BIKE, REAR 10 SPD / FRONT SINGLE,              114 LINKS, W/END PIN</v>
          </cell>
          <cell r="K3654" t="str">
            <v>KCNE609010114</v>
          </cell>
          <cell r="L3654" t="str">
            <v>Kontakta SHIMANO</v>
          </cell>
        </row>
        <row r="3655">
          <cell r="B3655" t="str">
            <v>YEC7805932Kassett</v>
          </cell>
          <cell r="C3655" t="str">
            <v>YEC7805932</v>
          </cell>
          <cell r="D3655">
            <v>2019</v>
          </cell>
          <cell r="E3655">
            <v>20</v>
          </cell>
          <cell r="F3655" t="str">
            <v>0200</v>
          </cell>
          <cell r="G3655" t="str">
            <v>E004</v>
          </cell>
          <cell r="H3655" t="str">
            <v>Cassette Sprocket</v>
          </cell>
          <cell r="I3655" t="str">
            <v>Kassett</v>
          </cell>
          <cell r="J3655" t="str">
            <v xml:space="preserve">KCSHG5010136 CS-HG50-10S 11-36T </v>
          </cell>
          <cell r="K3655" t="str">
            <v>KCSHG5010136</v>
          </cell>
          <cell r="L3655" t="str">
            <v>Kontakta SHIMANO</v>
          </cell>
        </row>
        <row r="3656">
          <cell r="B3656" t="str">
            <v>YEC7805932Framhjul</v>
          </cell>
          <cell r="C3656" t="str">
            <v>YEC7805932</v>
          </cell>
          <cell r="D3656">
            <v>2019</v>
          </cell>
          <cell r="E3656">
            <v>21</v>
          </cell>
          <cell r="F3656" t="str">
            <v>0210</v>
          </cell>
          <cell r="G3656" t="str">
            <v>F001</v>
          </cell>
          <cell r="H3656" t="str">
            <v>Front hub</v>
          </cell>
          <cell r="I3656" t="str">
            <v>Framhjul</v>
          </cell>
          <cell r="J3656" t="str">
            <v>C4305191 FRONT HUB, CL-1420  36H OLD:100MM AXEL:108MM  QR:133MM, FOR CENTER LOCK DISC BRAKE,   W/O ROTOR MOUNT COVER, BLACK, BULK</v>
          </cell>
          <cell r="K3656" t="str">
            <v>C4305191</v>
          </cell>
          <cell r="L3656" t="str">
            <v>C4100337</v>
          </cell>
        </row>
        <row r="3657">
          <cell r="B3657" t="str">
            <v>YEC7805932Bakhjul</v>
          </cell>
          <cell r="C3657" t="str">
            <v>YEC7805932</v>
          </cell>
          <cell r="D3657">
            <v>2019</v>
          </cell>
          <cell r="E3657">
            <v>22</v>
          </cell>
          <cell r="F3657" t="str">
            <v>0220</v>
          </cell>
          <cell r="G3657" t="str">
            <v>F002</v>
          </cell>
          <cell r="H3657" t="str">
            <v>Rear hub</v>
          </cell>
          <cell r="I3657" t="str">
            <v>Bakhjul</v>
          </cell>
          <cell r="J3657" t="str">
            <v>C4405342 FREEHUB, CL-1422 36H 8/9/10-SPEED OLD:135MM AXLE:146MM      QR:170MM, FOR CENTER LOCK DISC BRAKE    W/O ROTOR MOUNT COVER, BLACK, BULK</v>
          </cell>
          <cell r="K3657" t="str">
            <v>C4405342</v>
          </cell>
          <cell r="L3657" t="str">
            <v>C4200298</v>
          </cell>
        </row>
        <row r="3658">
          <cell r="B3658" t="str">
            <v>YEC7805932Däck</v>
          </cell>
          <cell r="C3658" t="str">
            <v>YEC7805932</v>
          </cell>
          <cell r="D3658">
            <v>2019</v>
          </cell>
          <cell r="E3658">
            <v>23</v>
          </cell>
          <cell r="F3658" t="str">
            <v>0230</v>
          </cell>
          <cell r="G3658" t="str">
            <v>F003</v>
          </cell>
          <cell r="H3658" t="str">
            <v>Tire</v>
          </cell>
          <cell r="I3658" t="str">
            <v>Däck</v>
          </cell>
          <cell r="J3658" t="str">
            <v>C4906454 700X37C Duramax XNR E-bike TYR PERGO E H-480</v>
          </cell>
          <cell r="K3658" t="str">
            <v>C4906454</v>
          </cell>
          <cell r="L3658" t="str">
            <v>C4901462</v>
          </cell>
        </row>
        <row r="3659">
          <cell r="B3659" t="str">
            <v>YEC7805932Skärmar set</v>
          </cell>
          <cell r="C3659" t="str">
            <v>YEC7805932</v>
          </cell>
          <cell r="D3659">
            <v>2019</v>
          </cell>
          <cell r="E3659">
            <v>24</v>
          </cell>
          <cell r="F3659" t="str">
            <v>0240</v>
          </cell>
          <cell r="G3659" t="str">
            <v>H003</v>
          </cell>
          <cell r="H3659" t="str">
            <v xml:space="preserve">Mudguard front   </v>
          </cell>
          <cell r="I3659" t="str">
            <v>Skärmar set</v>
          </cell>
          <cell r="J3659" t="str">
            <v>C8255845-BK FRONT(6648650030-0999)</v>
          </cell>
          <cell r="K3659" t="str">
            <v>C8255845-BK</v>
          </cell>
          <cell r="L3659" t="str">
            <v>C8256125-BK / C8255845-BK</v>
          </cell>
        </row>
        <row r="3660">
          <cell r="B3660" t="str">
            <v>YEC7805932Pakethållare</v>
          </cell>
          <cell r="C3660" t="str">
            <v>YEC7805932</v>
          </cell>
          <cell r="D3660">
            <v>2019</v>
          </cell>
          <cell r="E3660">
            <v>25</v>
          </cell>
          <cell r="F3660" t="str">
            <v>0250</v>
          </cell>
          <cell r="G3660" t="str">
            <v>H004</v>
          </cell>
          <cell r="H3660" t="str">
            <v>Carrier</v>
          </cell>
          <cell r="I3660" t="str">
            <v>Pakethållare</v>
          </cell>
          <cell r="J3660" t="str">
            <v>C8205747-BK Sport adj black w/bag support AVS</v>
          </cell>
          <cell r="K3660" t="str">
            <v>C8205747-BK</v>
          </cell>
          <cell r="L3660" t="str">
            <v>C8200052</v>
          </cell>
        </row>
        <row r="3661">
          <cell r="B3661" t="str">
            <v>YEC7805932Sadel</v>
          </cell>
          <cell r="C3661" t="str">
            <v>YEC7805932</v>
          </cell>
          <cell r="D3661">
            <v>2019</v>
          </cell>
          <cell r="E3661">
            <v>26</v>
          </cell>
          <cell r="F3661" t="str">
            <v>0260</v>
          </cell>
          <cell r="G3661" t="str">
            <v>G001</v>
          </cell>
          <cell r="H3661" t="str">
            <v>Saddle</v>
          </cell>
          <cell r="I3661" t="str">
            <v>Sadel</v>
          </cell>
          <cell r="J3661" t="str">
            <v>C7106244 Velo VL-4413 , black steel rail  UNISEX</v>
          </cell>
          <cell r="K3661" t="str">
            <v>C7106244</v>
          </cell>
          <cell r="L3661" t="str">
            <v>C7100524</v>
          </cell>
        </row>
        <row r="3662">
          <cell r="B3662" t="str">
            <v>YEC7805932Sadelstolpe</v>
          </cell>
          <cell r="C3662" t="str">
            <v>YEC7805932</v>
          </cell>
          <cell r="D3662">
            <v>2019</v>
          </cell>
          <cell r="E3662">
            <v>27</v>
          </cell>
          <cell r="F3662" t="str">
            <v>0270</v>
          </cell>
          <cell r="G3662" t="str">
            <v>G002</v>
          </cell>
          <cell r="H3662" t="str">
            <v>Seatpost</v>
          </cell>
          <cell r="I3662" t="str">
            <v>Sadelstolpe</v>
          </cell>
          <cell r="J3662" t="str">
            <v>C7205559 SP-620 27,2x350MM ALLOY ANODIZED BLACK w OBVIOUS LOGO</v>
          </cell>
          <cell r="K3662" t="str">
            <v>C7205559</v>
          </cell>
          <cell r="L3662" t="str">
            <v>C7200327-272</v>
          </cell>
        </row>
        <row r="3663">
          <cell r="B3663" t="str">
            <v>YEC7805932Sadelrörsklämma</v>
          </cell>
          <cell r="C3663" t="str">
            <v>YEC7805932</v>
          </cell>
          <cell r="D3663">
            <v>2019</v>
          </cell>
          <cell r="E3663">
            <v>28</v>
          </cell>
          <cell r="F3663" t="str">
            <v>0280</v>
          </cell>
          <cell r="G3663" t="str">
            <v>G003</v>
          </cell>
          <cell r="H3663" t="str">
            <v>Seat Clamp</v>
          </cell>
          <cell r="I3663" t="str">
            <v>Sadelrörsklämma</v>
          </cell>
          <cell r="J3663" t="str">
            <v>C7305002 L/C 31.8 MX27 shiny black</v>
          </cell>
          <cell r="K3663" t="str">
            <v>C7305002</v>
          </cell>
          <cell r="L3663" t="str">
            <v>C7300027-318</v>
          </cell>
        </row>
        <row r="3664">
          <cell r="B3664" t="str">
            <v>YEC7805932Framlampa</v>
          </cell>
          <cell r="C3664" t="str">
            <v>YEC7805932</v>
          </cell>
          <cell r="D3664">
            <v>2019</v>
          </cell>
          <cell r="E3664">
            <v>29</v>
          </cell>
          <cell r="F3664" t="str">
            <v>0290</v>
          </cell>
          <cell r="G3664" t="str">
            <v>H005</v>
          </cell>
          <cell r="H3664" t="str">
            <v>Front light</v>
          </cell>
          <cell r="I3664" t="str">
            <v>Framlampa</v>
          </cell>
          <cell r="J3664" t="str">
            <v xml:space="preserve">C8015191 JY-7070E 30LUX LED headlamp 6V, w/o bracket, 500mm cable with conector for Bafang , 3mm cable  </v>
          </cell>
          <cell r="K3664" t="str">
            <v>C8015191</v>
          </cell>
          <cell r="L3664" t="str">
            <v>C8015191</v>
          </cell>
        </row>
        <row r="3665">
          <cell r="B3665" t="str">
            <v>YEC7805932Baklampa</v>
          </cell>
          <cell r="C3665" t="str">
            <v>YEC7805932</v>
          </cell>
          <cell r="D3665">
            <v>2019</v>
          </cell>
          <cell r="E3665">
            <v>30</v>
          </cell>
          <cell r="F3665" t="str">
            <v>0300</v>
          </cell>
          <cell r="G3665" t="str">
            <v>H006</v>
          </cell>
          <cell r="H3665" t="str">
            <v>Light, Rear</v>
          </cell>
          <cell r="I3665" t="str">
            <v>Baklampa</v>
          </cell>
          <cell r="J3665" t="str">
            <v xml:space="preserve">C8015183 Buchel E-Bike 6V cc50 (EVI approved) </v>
          </cell>
          <cell r="K3665" t="str">
            <v>C8015183</v>
          </cell>
          <cell r="L3665" t="str">
            <v>C8015183</v>
          </cell>
        </row>
        <row r="3666">
          <cell r="B3666" t="str">
            <v>YEC7805932Låssats</v>
          </cell>
          <cell r="C3666" t="str">
            <v>YEC7805932</v>
          </cell>
          <cell r="D3666">
            <v>2019</v>
          </cell>
          <cell r="E3666">
            <v>31</v>
          </cell>
          <cell r="F3666" t="str">
            <v>0310</v>
          </cell>
          <cell r="G3666" t="str">
            <v>H007</v>
          </cell>
          <cell r="H3666" t="str">
            <v>Lock</v>
          </cell>
          <cell r="I3666" t="str">
            <v>Låssats</v>
          </cell>
          <cell r="J3666" t="str">
            <v>C8405125 AXA SOLID PLUS BLACK, compatible with DT12</v>
          </cell>
          <cell r="K3666" t="str">
            <v>C8405125</v>
          </cell>
          <cell r="L3666" t="str">
            <v>C8405125</v>
          </cell>
        </row>
        <row r="3667">
          <cell r="B3667" t="str">
            <v>YEC7805932Stöd</v>
          </cell>
          <cell r="C3667" t="str">
            <v>YEC7805932</v>
          </cell>
          <cell r="D3667">
            <v>2019</v>
          </cell>
          <cell r="E3667">
            <v>32</v>
          </cell>
          <cell r="F3667" t="str">
            <v>0320</v>
          </cell>
          <cell r="G3667" t="str">
            <v>H008</v>
          </cell>
          <cell r="H3667" t="str">
            <v>Kick stand</v>
          </cell>
          <cell r="I3667" t="str">
            <v>Stöd</v>
          </cell>
          <cell r="J3667" t="str">
            <v xml:space="preserve">C8105214 Atran Stylo adjustable all black </v>
          </cell>
          <cell r="K3667" t="str">
            <v>C8105214</v>
          </cell>
          <cell r="L3667" t="str">
            <v>C8100036</v>
          </cell>
        </row>
        <row r="3668">
          <cell r="B3668" t="str">
            <v>YEC7805932Korg</v>
          </cell>
          <cell r="C3668" t="str">
            <v>YEC7805932</v>
          </cell>
          <cell r="D3668">
            <v>2019</v>
          </cell>
          <cell r="E3668">
            <v>33</v>
          </cell>
          <cell r="F3668" t="str">
            <v>0330</v>
          </cell>
          <cell r="G3668" t="str">
            <v>H009</v>
          </cell>
          <cell r="H3668" t="str">
            <v>Basket / Fr carrier</v>
          </cell>
          <cell r="I3668" t="str">
            <v>Korg</v>
          </cell>
          <cell r="K3668" t="str">
            <v>EMPTY</v>
          </cell>
          <cell r="L3668" t="e">
            <v>#N/A</v>
          </cell>
        </row>
        <row r="3669">
          <cell r="B3669" t="str">
            <v>YEC7805932Pedaler</v>
          </cell>
          <cell r="C3669" t="str">
            <v>YEC7805932</v>
          </cell>
          <cell r="D3669">
            <v>2019</v>
          </cell>
          <cell r="E3669">
            <v>34</v>
          </cell>
          <cell r="F3669" t="str">
            <v>0340</v>
          </cell>
          <cell r="G3669" t="str">
            <v>E005</v>
          </cell>
          <cell r="H3669" t="str">
            <v xml:space="preserve">Pedal </v>
          </cell>
          <cell r="I3669" t="str">
            <v>Pedaler</v>
          </cell>
          <cell r="J3669" t="str">
            <v>C3505222 PDS PLbk SD  916 VP-821</v>
          </cell>
          <cell r="K3669" t="str">
            <v>C3505222</v>
          </cell>
          <cell r="L3669" t="str">
            <v>C3500059</v>
          </cell>
        </row>
        <row r="3670">
          <cell r="B3670" t="str">
            <v>YEC7805932Motor</v>
          </cell>
          <cell r="C3670" t="str">
            <v>YEC7805932</v>
          </cell>
          <cell r="D3670">
            <v>2019</v>
          </cell>
          <cell r="E3670">
            <v>35</v>
          </cell>
          <cell r="F3670" t="str">
            <v>0350</v>
          </cell>
          <cell r="G3670" t="str">
            <v>J001</v>
          </cell>
          <cell r="H3670" t="str">
            <v>DRIVE UNIT:</v>
          </cell>
          <cell r="I3670" t="str">
            <v>Motor</v>
          </cell>
          <cell r="J367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670" t="str">
            <v>C8705068-1-01A</v>
          </cell>
          <cell r="L3670" t="str">
            <v>C8705068-1-01</v>
          </cell>
        </row>
        <row r="3671">
          <cell r="B3671" t="str">
            <v>YEC7805932Display</v>
          </cell>
          <cell r="C3671" t="str">
            <v>YEC7805932</v>
          </cell>
          <cell r="D3671">
            <v>2019</v>
          </cell>
          <cell r="E3671">
            <v>36</v>
          </cell>
          <cell r="F3671" t="str">
            <v>0360</v>
          </cell>
          <cell r="G3671" t="str">
            <v>J004</v>
          </cell>
          <cell r="H3671" t="str">
            <v>DISPLAY:</v>
          </cell>
          <cell r="I3671" t="str">
            <v>Display</v>
          </cell>
          <cell r="J3671" t="str">
            <v>C8705068-1-27S LCD C10,Silver Alloy e-going logo.cable length:500mm. cable length for switch:200mm,    Chip for BESST system. New dual pivot bracket with 2 plastic inserts (Ø22,2/25,4).</v>
          </cell>
          <cell r="K3671" t="str">
            <v>C8705068-1-27S</v>
          </cell>
          <cell r="L3671" t="str">
            <v>C8705068-1-27S</v>
          </cell>
        </row>
        <row r="3672">
          <cell r="B3672" t="str">
            <v>YEC7805932EB-Bus kabel</v>
          </cell>
          <cell r="C3672" t="str">
            <v>YEC7805932</v>
          </cell>
          <cell r="D3672">
            <v>2019</v>
          </cell>
          <cell r="E3672">
            <v>37</v>
          </cell>
          <cell r="F3672" t="str">
            <v>0370</v>
          </cell>
          <cell r="G3672" t="str">
            <v>J005</v>
          </cell>
          <cell r="H3672" t="str">
            <v>EB-BUS CABLE:</v>
          </cell>
          <cell r="I3672" t="str">
            <v>EB-Bus kabel</v>
          </cell>
          <cell r="J3672" t="str">
            <v>C8705068-1-04-01, 5PIN ( 1340mm ) CONNECT TO CONTROLLER, OTHER SIDE TO DISPLAY, LIGHTING SETS</v>
          </cell>
          <cell r="K3672" t="str">
            <v>C8705068-1-04-01</v>
          </cell>
          <cell r="L3672" t="e">
            <v>#N/A</v>
          </cell>
        </row>
        <row r="3673">
          <cell r="B3673" t="str">
            <v>YEC7805932Motorkabel</v>
          </cell>
          <cell r="C3673" t="str">
            <v>YEC7805932</v>
          </cell>
          <cell r="D3673">
            <v>2019</v>
          </cell>
          <cell r="E3673">
            <v>38</v>
          </cell>
          <cell r="F3673" t="str">
            <v>0380</v>
          </cell>
          <cell r="G3673" t="str">
            <v>J006</v>
          </cell>
          <cell r="H3673" t="str">
            <v>POWER CABLE:</v>
          </cell>
          <cell r="I3673" t="str">
            <v>Motorkabel</v>
          </cell>
          <cell r="J3673" t="str">
            <v>W/O (inluded into the battary )</v>
          </cell>
          <cell r="K3673" t="str">
            <v>Ingår i batterihållaren</v>
          </cell>
          <cell r="L3673" t="str">
            <v>Ingår i batterihållaren</v>
          </cell>
        </row>
        <row r="3674">
          <cell r="B3674" t="str">
            <v>YEC7805932Kabel framlampa</v>
          </cell>
          <cell r="C3674" t="str">
            <v>YEC7805932</v>
          </cell>
          <cell r="D3674">
            <v>2019</v>
          </cell>
          <cell r="E3674">
            <v>39</v>
          </cell>
          <cell r="F3674" t="str">
            <v>0390</v>
          </cell>
          <cell r="G3674" t="str">
            <v>J007</v>
          </cell>
          <cell r="H3674" t="str">
            <v>F. LIGHT CABLE:</v>
          </cell>
          <cell r="I3674" t="str">
            <v>Kabel framlampa</v>
          </cell>
          <cell r="J3674" t="str">
            <v>C8705068-1-04-06, FOR FRONT LIGHT : 1200mm</v>
          </cell>
          <cell r="K3674" t="str">
            <v>C8705068-1-04-6</v>
          </cell>
          <cell r="L3674" t="str">
            <v>C8705068-1-04-6</v>
          </cell>
        </row>
        <row r="3675">
          <cell r="B3675" t="str">
            <v>YEC7805932Kabel baklampa</v>
          </cell>
          <cell r="C3675" t="str">
            <v>YEC7805932</v>
          </cell>
          <cell r="D3675">
            <v>2019</v>
          </cell>
          <cell r="E3675">
            <v>40</v>
          </cell>
          <cell r="F3675" t="str">
            <v>0400</v>
          </cell>
          <cell r="G3675" t="str">
            <v>J008</v>
          </cell>
          <cell r="H3675" t="str">
            <v>R. LIGHT CABLE:</v>
          </cell>
          <cell r="I3675" t="str">
            <v>Kabel baklampa</v>
          </cell>
          <cell r="J3675" t="str">
            <v xml:space="preserve">C8705068-1-04-8  -&gt; C8705068-1-0415 </v>
          </cell>
          <cell r="K3675" t="str">
            <v>C8705068-1-04-8</v>
          </cell>
          <cell r="L3675" t="str">
            <v>C8705068-1-04-8</v>
          </cell>
        </row>
        <row r="3676">
          <cell r="B3676" t="str">
            <v>YEC7805932Hastighetssensor</v>
          </cell>
          <cell r="C3676" t="str">
            <v>YEC7805932</v>
          </cell>
          <cell r="D3676">
            <v>2019</v>
          </cell>
          <cell r="E3676">
            <v>41</v>
          </cell>
          <cell r="F3676" t="str">
            <v>0410</v>
          </cell>
          <cell r="G3676" t="str">
            <v>J009</v>
          </cell>
          <cell r="H3676" t="str">
            <v>SPEED SENSOR:</v>
          </cell>
          <cell r="I3676" t="str">
            <v>Hastighetssensor</v>
          </cell>
          <cell r="J3676" t="str">
            <v>C8705068-1-0411, DETECTING WHEEL RPM, CABLE LENGTH:70mm, C8705068-1-04-10 Extension cable for speed sensor: 350mm HIGO/KST at motor end</v>
          </cell>
          <cell r="K3676" t="str">
            <v>C8705068-1-0411</v>
          </cell>
          <cell r="L3676" t="str">
            <v>C8705068-1-0411</v>
          </cell>
        </row>
        <row r="3677">
          <cell r="B3677" t="str">
            <v>YEC7805932Batteri</v>
          </cell>
          <cell r="C3677" t="str">
            <v>YEC7805932</v>
          </cell>
          <cell r="D3677">
            <v>2019</v>
          </cell>
          <cell r="E3677">
            <v>42</v>
          </cell>
          <cell r="F3677" t="str">
            <v>0420</v>
          </cell>
          <cell r="G3677" t="str">
            <v>J002</v>
          </cell>
          <cell r="H3677" t="str">
            <v>BATTERY:</v>
          </cell>
          <cell r="I3677" t="str">
            <v>Batteri</v>
          </cell>
          <cell r="J3677" t="str">
            <v>C8705102-1-11EA DT12 ready for EG Access</v>
          </cell>
          <cell r="K3677" t="str">
            <v xml:space="preserve">C8705102-1-11EA </v>
          </cell>
          <cell r="L3677" t="str">
            <v>C8705102-1-11EA</v>
          </cell>
        </row>
        <row r="3678">
          <cell r="B3678" t="str">
            <v>YEC7805932Batterihållare</v>
          </cell>
          <cell r="C3678" t="str">
            <v>YEC7805932</v>
          </cell>
          <cell r="D3678">
            <v>2019</v>
          </cell>
          <cell r="E3678">
            <v>43</v>
          </cell>
          <cell r="F3678" t="str">
            <v>0430</v>
          </cell>
          <cell r="G3678" t="str">
            <v>J003</v>
          </cell>
          <cell r="H3678" t="str">
            <v>BATTERY HOLDER/Slider</v>
          </cell>
          <cell r="I3678" t="str">
            <v>Batterihållare</v>
          </cell>
          <cell r="J3678" t="str">
            <v>C8705129-2 NEW DT12 400mm motorcable for MAX</v>
          </cell>
          <cell r="K3678" t="str">
            <v>C8705129-2</v>
          </cell>
          <cell r="L3678" t="str">
            <v>C8705129-2</v>
          </cell>
        </row>
        <row r="3679">
          <cell r="B3679" t="str">
            <v>YEC7805932Batteriladdare</v>
          </cell>
          <cell r="C3679" t="str">
            <v>YEC7805932</v>
          </cell>
          <cell r="D3679">
            <v>2019</v>
          </cell>
          <cell r="E3679">
            <v>44</v>
          </cell>
          <cell r="F3679" t="str">
            <v>0440</v>
          </cell>
          <cell r="G3679" t="str">
            <v>J010</v>
          </cell>
          <cell r="H3679" t="str">
            <v>CHARGER:</v>
          </cell>
          <cell r="I3679" t="str">
            <v>Batteriladdare</v>
          </cell>
          <cell r="J3679" t="str">
            <v xml:space="preserve">C8705086-02 CZ2AU2KE7 for DT12/SR11 </v>
          </cell>
          <cell r="K3679" t="str">
            <v>C8705086-02</v>
          </cell>
          <cell r="L3679" t="str">
            <v>C8705086-02</v>
          </cell>
        </row>
        <row r="3680">
          <cell r="B3680" t="str">
            <v>YEC7805932Kontrollbox</v>
          </cell>
          <cell r="C3680" t="str">
            <v>YEC7805932</v>
          </cell>
          <cell r="D3680">
            <v>2019</v>
          </cell>
          <cell r="E3680">
            <v>45</v>
          </cell>
          <cell r="F3680" t="str">
            <v>0450</v>
          </cell>
          <cell r="G3680" t="str">
            <v>J011</v>
          </cell>
          <cell r="H3680" t="str">
            <v>Controller</v>
          </cell>
          <cell r="I3680" t="str">
            <v>Kontrollbox</v>
          </cell>
          <cell r="J3680" t="str">
            <v>included into the motor</v>
          </cell>
          <cell r="K3680" t="str">
            <v>C8705068-1-12</v>
          </cell>
          <cell r="L3680" t="str">
            <v>C8705068-1-12</v>
          </cell>
        </row>
        <row r="3681">
          <cell r="B3681" t="str">
            <v>YEC7805932Växelöra</v>
          </cell>
          <cell r="C3681" t="str">
            <v>YEC7805932</v>
          </cell>
          <cell r="D3681">
            <v>2019</v>
          </cell>
          <cell r="E3681">
            <v>46</v>
          </cell>
          <cell r="F3681" t="str">
            <v>0460</v>
          </cell>
          <cell r="G3681" t="str">
            <v>D005</v>
          </cell>
          <cell r="H3681" t="str">
            <v>Gear hanger</v>
          </cell>
          <cell r="I3681" t="str">
            <v>Växelöra</v>
          </cell>
          <cell r="K3681" t="str">
            <v>C1350087</v>
          </cell>
          <cell r="L3681" t="str">
            <v>C1350087</v>
          </cell>
        </row>
        <row r="3682">
          <cell r="B3682" t="str">
            <v>YEC7805933RAM</v>
          </cell>
          <cell r="C3682" t="str">
            <v>YEC7805933</v>
          </cell>
          <cell r="D3682" t="str">
            <v>2019-2021</v>
          </cell>
          <cell r="E3682">
            <v>1</v>
          </cell>
          <cell r="F3682" t="str">
            <v>0010</v>
          </cell>
          <cell r="G3682" t="str">
            <v>A001</v>
          </cell>
          <cell r="H3682" t="str">
            <v>PAINTED FRAME</v>
          </cell>
          <cell r="I3682" t="str">
            <v>RAM</v>
          </cell>
          <cell r="J3682" t="str">
            <v>Crescent-dekal ovan matt lack</v>
          </cell>
          <cell r="K3682" t="str">
            <v>FRAME</v>
          </cell>
          <cell r="L3682" t="e">
            <v>#N/A</v>
          </cell>
        </row>
        <row r="3683">
          <cell r="B3683" t="str">
            <v>YEC7805933Framgaffel</v>
          </cell>
          <cell r="C3683" t="str">
            <v>YEC7805933</v>
          </cell>
          <cell r="D3683" t="str">
            <v>2019-2021</v>
          </cell>
          <cell r="E3683">
            <v>2</v>
          </cell>
          <cell r="F3683" t="str">
            <v>0020</v>
          </cell>
          <cell r="G3683" t="str">
            <v>A002</v>
          </cell>
          <cell r="H3683" t="str">
            <v>PAINTED FORK</v>
          </cell>
          <cell r="I3683" t="str">
            <v>Framgaffel</v>
          </cell>
          <cell r="J3683" t="str">
            <v>C1625288-250-BK Suntour SF16-NEX-DS-HLO-700C-63 DISC ONLY TYP, BLACK W/O GRAPHIC</v>
          </cell>
          <cell r="K3683" t="str">
            <v>C1625288-250-BK</v>
          </cell>
          <cell r="L3683" t="e">
            <v>#N/A</v>
          </cell>
        </row>
        <row r="3684">
          <cell r="B3684" t="str">
            <v>YEC7805933Styrlager</v>
          </cell>
          <cell r="C3684" t="str">
            <v>YEC7805933</v>
          </cell>
          <cell r="D3684" t="str">
            <v>2019-2021</v>
          </cell>
          <cell r="E3684">
            <v>3</v>
          </cell>
          <cell r="F3684" t="str">
            <v>0030</v>
          </cell>
          <cell r="G3684" t="str">
            <v>B001</v>
          </cell>
          <cell r="H3684" t="str">
            <v>Head Set</v>
          </cell>
          <cell r="I3684" t="str">
            <v>Styrlager</v>
          </cell>
          <cell r="J3684" t="str">
            <v xml:space="preserve">C2105069 HST STbk 1"18 iA 9 44  TH-N10P w/o cap, + C2105280 Black w Crescent 1894 graphic </v>
          </cell>
          <cell r="K3684" t="str">
            <v>C2105069</v>
          </cell>
          <cell r="L3684" t="str">
            <v>C2100160</v>
          </cell>
        </row>
        <row r="3685">
          <cell r="B3685" t="str">
            <v xml:space="preserve">YEC7805933Styrstam </v>
          </cell>
          <cell r="C3685" t="str">
            <v>YEC7805933</v>
          </cell>
          <cell r="D3685" t="str">
            <v>2019-2021</v>
          </cell>
          <cell r="E3685">
            <v>4</v>
          </cell>
          <cell r="F3685" t="str">
            <v>0040</v>
          </cell>
          <cell r="G3685" t="str">
            <v>B002</v>
          </cell>
          <cell r="H3685" t="str">
            <v>Handlebar Stem</v>
          </cell>
          <cell r="I3685" t="str">
            <v xml:space="preserve">Styrstam </v>
          </cell>
          <cell r="J3685" t="str">
            <v>C2205475-105 AHEAD adjust HL TDS-C268-8 FOV SBED, W/O LOGO</v>
          </cell>
          <cell r="K3685" t="str">
            <v>C2205475-105</v>
          </cell>
          <cell r="L3685" t="str">
            <v>C2200261-105</v>
          </cell>
        </row>
        <row r="3686">
          <cell r="B3686" t="str">
            <v>YEC7805933Styre</v>
          </cell>
          <cell r="C3686" t="str">
            <v>YEC7805933</v>
          </cell>
          <cell r="D3686" t="str">
            <v>2019-2021</v>
          </cell>
          <cell r="E3686">
            <v>5</v>
          </cell>
          <cell r="F3686" t="str">
            <v>0050</v>
          </cell>
          <cell r="G3686" t="str">
            <v>B003</v>
          </cell>
          <cell r="H3686" t="str">
            <v>Handelbar</v>
          </cell>
          <cell r="I3686" t="str">
            <v>Styre</v>
          </cell>
          <cell r="J3686" t="str">
            <v xml:space="preserve">C2305979 HB-FB12  FLAT BAR ALLOY 6061 DB, 31.8MM W:620MM, 5D, ANODIZED GREY W/OBVIOUS LOGO  </v>
          </cell>
          <cell r="K3686" t="str">
            <v>C2305979</v>
          </cell>
          <cell r="L3686" t="str">
            <v>C2300248</v>
          </cell>
        </row>
        <row r="3687">
          <cell r="B3687" t="str">
            <v>YEC7805933Bromsgrepp H</v>
          </cell>
          <cell r="C3687" t="str">
            <v>YEC7805933</v>
          </cell>
          <cell r="D3687" t="str">
            <v>2019-2021</v>
          </cell>
          <cell r="E3687">
            <v>6</v>
          </cell>
          <cell r="F3687" t="str">
            <v>0060</v>
          </cell>
          <cell r="G3687" t="str">
            <v>C002</v>
          </cell>
          <cell r="H3687" t="str">
            <v>Brake Lever R</v>
          </cell>
          <cell r="I3687" t="str">
            <v>Bromsgrepp H</v>
          </cell>
          <cell r="J3687" t="str">
            <v>inkl in brake</v>
          </cell>
          <cell r="K3687" t="str">
            <v>Shimano</v>
          </cell>
          <cell r="L3687" t="str">
            <v>Kontakta SHIMANO</v>
          </cell>
        </row>
        <row r="3688">
          <cell r="B3688" t="str">
            <v>YEC7805933Bromsgrepp V</v>
          </cell>
          <cell r="C3688" t="str">
            <v>YEC7805933</v>
          </cell>
          <cell r="D3688" t="str">
            <v>2019-2021</v>
          </cell>
          <cell r="E3688">
            <v>7</v>
          </cell>
          <cell r="F3688" t="str">
            <v>0070</v>
          </cell>
          <cell r="G3688" t="str">
            <v>C001</v>
          </cell>
          <cell r="H3688" t="str">
            <v>Brake Lever L</v>
          </cell>
          <cell r="I3688" t="str">
            <v>Bromsgrepp V</v>
          </cell>
          <cell r="J3688" t="str">
            <v>inkl in brake</v>
          </cell>
          <cell r="K3688" t="str">
            <v>Shimano</v>
          </cell>
          <cell r="L3688" t="str">
            <v>Kontakta SHIMANO</v>
          </cell>
        </row>
        <row r="3689">
          <cell r="B3689" t="str">
            <v>YEC7805933Växelreglage H</v>
          </cell>
          <cell r="C3689" t="str">
            <v>YEC7805933</v>
          </cell>
          <cell r="D3689" t="str">
            <v>2019-2021</v>
          </cell>
          <cell r="E3689">
            <v>8</v>
          </cell>
          <cell r="F3689" t="str">
            <v>0080</v>
          </cell>
          <cell r="G3689" t="str">
            <v>D002</v>
          </cell>
          <cell r="H3689" t="str">
            <v>Shift Lever R</v>
          </cell>
          <cell r="I3689" t="str">
            <v>Växelreglage H</v>
          </cell>
          <cell r="J3689" t="str">
            <v xml:space="preserve">KSLM6000RA, SHIFT LEVER, SL-M6000-R,  DEORE, RIGHT, REAR 10-SPEED RAPIDFIRE PLUS 2050MM W/OGD, BULK, JPY 979
</v>
          </cell>
          <cell r="K3689" t="str">
            <v>KSLM6000RA</v>
          </cell>
          <cell r="L3689" t="str">
            <v>Kontakta SHIMANO</v>
          </cell>
        </row>
        <row r="3690">
          <cell r="B3690" t="str">
            <v>YEC7805933Växelreglage V</v>
          </cell>
          <cell r="C3690" t="str">
            <v>YEC7805933</v>
          </cell>
          <cell r="D3690" t="str">
            <v>2019-2021</v>
          </cell>
          <cell r="E3690">
            <v>9</v>
          </cell>
          <cell r="F3690" t="str">
            <v>0090</v>
          </cell>
          <cell r="G3690" t="str">
            <v>D001</v>
          </cell>
          <cell r="H3690" t="str">
            <v>Shift Lever L</v>
          </cell>
          <cell r="I3690" t="str">
            <v>Växelreglage V</v>
          </cell>
          <cell r="L3690" t="e">
            <v>#N/A</v>
          </cell>
        </row>
        <row r="3691">
          <cell r="B3691" t="str">
            <v>YEC7805933Handtag par</v>
          </cell>
          <cell r="C3691" t="str">
            <v>YEC7805933</v>
          </cell>
          <cell r="D3691" t="str">
            <v>2019-2021</v>
          </cell>
          <cell r="E3691">
            <v>10</v>
          </cell>
          <cell r="F3691" t="str">
            <v>0100</v>
          </cell>
          <cell r="G3691" t="str">
            <v>B004</v>
          </cell>
          <cell r="H3691" t="str">
            <v>Grip R</v>
          </cell>
          <cell r="I3691" t="str">
            <v>Handtag par</v>
          </cell>
          <cell r="J3691" t="str">
            <v>C2505683 GRP 130/130 BROWN/BK PAIR VELO VLG-1777D2</v>
          </cell>
          <cell r="K3691" t="str">
            <v>C2505683</v>
          </cell>
          <cell r="L3691" t="str">
            <v>BSP?</v>
          </cell>
        </row>
        <row r="3692">
          <cell r="B3692" t="str">
            <v>YEC7805933Frambroms</v>
          </cell>
          <cell r="C3692" t="str">
            <v>YEC7805933</v>
          </cell>
          <cell r="D3692" t="str">
            <v>2019-2021</v>
          </cell>
          <cell r="E3692">
            <v>11</v>
          </cell>
          <cell r="F3692" t="str">
            <v>0110</v>
          </cell>
          <cell r="G3692" t="str">
            <v>C003</v>
          </cell>
          <cell r="H3692" t="str">
            <v xml:space="preserve">Brake front </v>
          </cell>
          <cell r="I3692" t="str">
            <v>Frambroms</v>
          </cell>
          <cell r="J3692" t="str">
            <v>AMT201KLFPRX075 DISC BRAKE ASSEMBLED SET, BL-MT201(L), BR-MT200(F), BLACK, W/O ADAPTER, RESIN PAD(W/O FIN),750MM HOSE(SM-BH59-SS BLACK), BULK, 9,02 USD</v>
          </cell>
          <cell r="K3692" t="str">
            <v>AMT201KLFPRX075</v>
          </cell>
          <cell r="L3692" t="str">
            <v>Kontakta SHIMANO</v>
          </cell>
        </row>
        <row r="3693">
          <cell r="B3693" t="str">
            <v>YEC7805933Bakbroms</v>
          </cell>
          <cell r="C3693" t="str">
            <v>YEC7805933</v>
          </cell>
          <cell r="D3693" t="str">
            <v>2019-2021</v>
          </cell>
          <cell r="E3693">
            <v>12</v>
          </cell>
          <cell r="F3693" t="str">
            <v>0120</v>
          </cell>
          <cell r="G3693" t="str">
            <v>C004</v>
          </cell>
          <cell r="H3693" t="str">
            <v>Brake rear</v>
          </cell>
          <cell r="I3693" t="str">
            <v>Bakbroms</v>
          </cell>
          <cell r="J3693" t="str">
            <v>AMT201JRRXRX145 DISC BRAKE ASSEMBLED SET/J-kit, BL-MT201(R), BR-MT200(R), BLACK, W/O ADAPTER, RESIN PAD(W/O FIN), 1450MM HOSE(SM-BH59-SS BLACK), BULK, 10,79 USD</v>
          </cell>
          <cell r="K3693" t="str">
            <v>AMT201JRRXRX145</v>
          </cell>
          <cell r="L3693" t="str">
            <v>Kontakta SHIMANO</v>
          </cell>
        </row>
        <row r="3694">
          <cell r="B3694" t="str">
            <v>YEC7805933Vevlager</v>
          </cell>
          <cell r="C3694" t="str">
            <v>YEC7805933</v>
          </cell>
          <cell r="D3694" t="str">
            <v>2019-2021</v>
          </cell>
          <cell r="E3694">
            <v>13</v>
          </cell>
          <cell r="F3694" t="str">
            <v>0130</v>
          </cell>
          <cell r="G3694" t="str">
            <v>E001</v>
          </cell>
          <cell r="H3694" t="str">
            <v xml:space="preserve">BB-set </v>
          </cell>
          <cell r="I3694" t="str">
            <v>Vevlager</v>
          </cell>
          <cell r="K3694" t="str">
            <v>INGÅR I MOTORN</v>
          </cell>
          <cell r="L3694" t="str">
            <v>Ingår i motorn</v>
          </cell>
        </row>
        <row r="3695">
          <cell r="B3695" t="str">
            <v>YEC7805933Vevparti</v>
          </cell>
          <cell r="C3695" t="str">
            <v>YEC7805933</v>
          </cell>
          <cell r="D3695" t="str">
            <v>2019-2021</v>
          </cell>
          <cell r="E3695">
            <v>14</v>
          </cell>
          <cell r="F3695" t="str">
            <v>0140</v>
          </cell>
          <cell r="G3695" t="str">
            <v>E002</v>
          </cell>
          <cell r="H3695" t="str">
            <v>Front Chainwheel</v>
          </cell>
          <cell r="I3695" t="str">
            <v>Vevparti</v>
          </cell>
          <cell r="K3695" t="str">
            <v>C3305776-EG</v>
          </cell>
          <cell r="L3695" t="str">
            <v>C3305776-EG</v>
          </cell>
        </row>
        <row r="3696">
          <cell r="B3696" t="str">
            <v>YEC7805933Kedjeskydd</v>
          </cell>
          <cell r="C3696" t="str">
            <v>YEC7805933</v>
          </cell>
          <cell r="D3696" t="str">
            <v>2019-2021</v>
          </cell>
          <cell r="E3696">
            <v>15</v>
          </cell>
          <cell r="F3696" t="str">
            <v>0150</v>
          </cell>
          <cell r="G3696" t="str">
            <v>H001</v>
          </cell>
          <cell r="H3696" t="str">
            <v>Chain guard</v>
          </cell>
          <cell r="I3696" t="str">
            <v>Kedjeskydd</v>
          </cell>
          <cell r="J3696" t="str">
            <v>C8305639 SKS Chainblade, C8305640 rear fixation</v>
          </cell>
          <cell r="K3696" t="str">
            <v>C8305639</v>
          </cell>
          <cell r="L3696" t="str">
            <v>C8305639</v>
          </cell>
        </row>
        <row r="3697">
          <cell r="B3697" t="str">
            <v>YEC7805933Kedjeskyddsfäste</v>
          </cell>
          <cell r="C3697" t="str">
            <v>YEC7805933</v>
          </cell>
          <cell r="D3697" t="str">
            <v>2019-2021</v>
          </cell>
          <cell r="E3697">
            <v>16</v>
          </cell>
          <cell r="F3697" t="str">
            <v>0160</v>
          </cell>
          <cell r="G3697" t="str">
            <v>H002</v>
          </cell>
          <cell r="H3697" t="str">
            <v>Chain guard bracket</v>
          </cell>
          <cell r="I3697" t="str">
            <v>Kedjeskyddsfäste</v>
          </cell>
          <cell r="J3697" t="str">
            <v>bracket for MAX included in C8305639</v>
          </cell>
          <cell r="K3697" t="str">
            <v>Ingår i kedjeskyddet</v>
          </cell>
          <cell r="L3697" t="str">
            <v>Ingår i kedjeskyddet</v>
          </cell>
        </row>
        <row r="3698">
          <cell r="B3698" t="str">
            <v>YEC7805933Framväxel</v>
          </cell>
          <cell r="C3698" t="str">
            <v>YEC7805933</v>
          </cell>
          <cell r="D3698" t="str">
            <v>2019-2021</v>
          </cell>
          <cell r="E3698">
            <v>17</v>
          </cell>
          <cell r="F3698" t="str">
            <v>0170</v>
          </cell>
          <cell r="G3698" t="str">
            <v>D003</v>
          </cell>
          <cell r="H3698" t="str">
            <v>Front Derailleur</v>
          </cell>
          <cell r="I3698" t="str">
            <v>Framväxel</v>
          </cell>
          <cell r="J3698" t="str">
            <v>w/o</v>
          </cell>
          <cell r="K3698" t="str">
            <v>EMPTY</v>
          </cell>
          <cell r="L3698" t="e">
            <v>#N/A</v>
          </cell>
        </row>
        <row r="3699">
          <cell r="B3699" t="str">
            <v>YEC7805933Bakväxel</v>
          </cell>
          <cell r="C3699" t="str">
            <v>YEC7805933</v>
          </cell>
          <cell r="D3699" t="str">
            <v>2019-2021</v>
          </cell>
          <cell r="E3699">
            <v>18</v>
          </cell>
          <cell r="F3699" t="str">
            <v>0180</v>
          </cell>
          <cell r="G3699" t="str">
            <v>D004</v>
          </cell>
          <cell r="H3699" t="str">
            <v>Rear Derailleur</v>
          </cell>
          <cell r="I3699" t="str">
            <v>Bakväxel</v>
          </cell>
          <cell r="J3699" t="str">
            <v xml:space="preserve">KRDM6000SGS DEORE, 10SPEED, SHADOW PLUS </v>
          </cell>
          <cell r="K3699" t="str">
            <v>KRDM6000SGS</v>
          </cell>
          <cell r="L3699" t="str">
            <v>Kontakta SHIMANO</v>
          </cell>
        </row>
        <row r="3700">
          <cell r="B3700" t="str">
            <v>YEC7805933Kedja</v>
          </cell>
          <cell r="C3700" t="str">
            <v>YEC7805933</v>
          </cell>
          <cell r="D3700" t="str">
            <v>2019-2021</v>
          </cell>
          <cell r="E3700">
            <v>19</v>
          </cell>
          <cell r="F3700" t="str">
            <v>0190</v>
          </cell>
          <cell r="G3700" t="str">
            <v>E003</v>
          </cell>
          <cell r="H3700" t="str">
            <v xml:space="preserve">Chain </v>
          </cell>
          <cell r="I3700" t="str">
            <v>Kedja</v>
          </cell>
          <cell r="J3700" t="str">
            <v>KCNE609010116, BICYCLE CHAIN FOR E-BIKE, REAR 10 SPD / FRONT SINGLE,              114 LINKS, W/END PIN</v>
          </cell>
          <cell r="K3700" t="str">
            <v>KCNE609010116</v>
          </cell>
          <cell r="L3700" t="str">
            <v>Kontakta SHIMANO</v>
          </cell>
        </row>
        <row r="3701">
          <cell r="B3701" t="str">
            <v>YEC7805933Kassett</v>
          </cell>
          <cell r="C3701" t="str">
            <v>YEC7805933</v>
          </cell>
          <cell r="D3701" t="str">
            <v>2019-2021</v>
          </cell>
          <cell r="E3701">
            <v>20</v>
          </cell>
          <cell r="F3701" t="str">
            <v>0200</v>
          </cell>
          <cell r="G3701" t="str">
            <v>E004</v>
          </cell>
          <cell r="H3701" t="str">
            <v>Cassette Sprocket</v>
          </cell>
          <cell r="I3701" t="str">
            <v>Kassett</v>
          </cell>
          <cell r="J3701" t="str">
            <v xml:space="preserve">KCSHG5010136 CS-HG50-10S 11-36T </v>
          </cell>
          <cell r="K3701" t="str">
            <v>KCSHG5010136</v>
          </cell>
          <cell r="L3701" t="str">
            <v>Kontakta SHIMANO</v>
          </cell>
        </row>
        <row r="3702">
          <cell r="B3702" t="str">
            <v>YEC7805933Framhjul</v>
          </cell>
          <cell r="C3702" t="str">
            <v>YEC7805933</v>
          </cell>
          <cell r="D3702" t="str">
            <v>2019-2021</v>
          </cell>
          <cell r="E3702">
            <v>21</v>
          </cell>
          <cell r="F3702" t="str">
            <v>0210</v>
          </cell>
          <cell r="G3702" t="str">
            <v>F001</v>
          </cell>
          <cell r="H3702" t="str">
            <v>Front hub</v>
          </cell>
          <cell r="I3702" t="str">
            <v>Framhjul</v>
          </cell>
          <cell r="J3702" t="str">
            <v>C4305191 FRONT HUB, CL-1420  36H OLD:100MM AXEL:108MM  QR:133MM, FOR CENTER LOCK DISC BRAKE,   W/O ROTOR MOUNT COVER, BLACK, BULK</v>
          </cell>
          <cell r="K3702" t="str">
            <v>C4305191</v>
          </cell>
          <cell r="L3702" t="str">
            <v>C4100337</v>
          </cell>
        </row>
        <row r="3703">
          <cell r="B3703" t="str">
            <v>YEC7805933Bakhjul</v>
          </cell>
          <cell r="C3703" t="str">
            <v>YEC7805933</v>
          </cell>
          <cell r="D3703" t="str">
            <v>2019-2021</v>
          </cell>
          <cell r="E3703">
            <v>22</v>
          </cell>
          <cell r="F3703" t="str">
            <v>0220</v>
          </cell>
          <cell r="G3703" t="str">
            <v>F002</v>
          </cell>
          <cell r="H3703" t="str">
            <v>Rear hub</v>
          </cell>
          <cell r="I3703" t="str">
            <v>Bakhjul</v>
          </cell>
          <cell r="J3703" t="str">
            <v>C4405342 FREEHUB, CL-1422 36H 8/9/10-SPEED OLD:135MM AXLE:146MM      QR:170MM, FOR CENTER LOCK DISC BRAKE    W/O ROTOR MOUNT COVER, BLACK, BULK</v>
          </cell>
          <cell r="K3703" t="str">
            <v>C4405342</v>
          </cell>
          <cell r="L3703" t="str">
            <v>C4200298</v>
          </cell>
        </row>
        <row r="3704">
          <cell r="B3704" t="str">
            <v>YEC7805933Däck</v>
          </cell>
          <cell r="C3704" t="str">
            <v>YEC7805933</v>
          </cell>
          <cell r="D3704" t="str">
            <v>2019-2021</v>
          </cell>
          <cell r="E3704">
            <v>23</v>
          </cell>
          <cell r="F3704" t="str">
            <v>0230</v>
          </cell>
          <cell r="G3704" t="str">
            <v>F003</v>
          </cell>
          <cell r="H3704" t="str">
            <v>Tire</v>
          </cell>
          <cell r="I3704" t="str">
            <v>Däck</v>
          </cell>
          <cell r="J3704" t="str">
            <v>C4906436 TYR 700X37C Duramax Regular Reflex 60 TPI UNDA H-481 Brown (AP: W/O</v>
          </cell>
          <cell r="K3704" t="str">
            <v>C4906436</v>
          </cell>
          <cell r="L3704" t="str">
            <v>C4901540</v>
          </cell>
        </row>
        <row r="3705">
          <cell r="B3705" t="str">
            <v>YEC7805933Skärmar set</v>
          </cell>
          <cell r="C3705" t="str">
            <v>YEC7805933</v>
          </cell>
          <cell r="D3705" t="str">
            <v>2019-2021</v>
          </cell>
          <cell r="E3705">
            <v>24</v>
          </cell>
          <cell r="F3705" t="str">
            <v>0240</v>
          </cell>
          <cell r="G3705" t="str">
            <v>H003</v>
          </cell>
          <cell r="H3705" t="str">
            <v xml:space="preserve">Mudguard front   </v>
          </cell>
          <cell r="I3705" t="str">
            <v>Skärmar set</v>
          </cell>
          <cell r="J3705" t="str">
            <v>C8255845-BN FRONT(6648650030-0999) UNKNOWN BROWN</v>
          </cell>
          <cell r="K3705" t="str">
            <v>C8255845-BN</v>
          </cell>
          <cell r="L3705" t="str">
            <v>Kontakta Service</v>
          </cell>
        </row>
        <row r="3706">
          <cell r="B3706" t="str">
            <v>YEC7805933Pakethållare</v>
          </cell>
          <cell r="C3706" t="str">
            <v>YEC7805933</v>
          </cell>
          <cell r="D3706" t="str">
            <v>2019-2021</v>
          </cell>
          <cell r="E3706">
            <v>25</v>
          </cell>
          <cell r="F3706" t="str">
            <v>0250</v>
          </cell>
          <cell r="G3706" t="str">
            <v>H004</v>
          </cell>
          <cell r="H3706" t="str">
            <v>Carrier</v>
          </cell>
          <cell r="I3706" t="str">
            <v>Pakethållare</v>
          </cell>
          <cell r="J3706" t="str">
            <v xml:space="preserve">C8205747-BK Sport adj black w/bag support AVS </v>
          </cell>
          <cell r="K3706" t="str">
            <v>C8205747-BK</v>
          </cell>
          <cell r="L3706" t="str">
            <v>C8200052</v>
          </cell>
        </row>
        <row r="3707">
          <cell r="B3707" t="str">
            <v>YEC7805933Sadel</v>
          </cell>
          <cell r="C3707" t="str">
            <v>YEC7805933</v>
          </cell>
          <cell r="D3707" t="str">
            <v>2019-2021</v>
          </cell>
          <cell r="E3707">
            <v>26</v>
          </cell>
          <cell r="F3707" t="str">
            <v>0260</v>
          </cell>
          <cell r="G3707" t="str">
            <v>G001</v>
          </cell>
          <cell r="H3707" t="str">
            <v>Saddle</v>
          </cell>
          <cell r="I3707" t="str">
            <v>Sadel</v>
          </cell>
          <cell r="J3707" t="str">
            <v xml:space="preserve">C7106261 Velo VL-6470 D2 BROWN , black steel rail, UNISEX </v>
          </cell>
          <cell r="K3707" t="str">
            <v>C7106261</v>
          </cell>
          <cell r="L3707" t="str">
            <v>C7106261</v>
          </cell>
        </row>
        <row r="3708">
          <cell r="B3708" t="str">
            <v>YEC7805933Sadelstolpe</v>
          </cell>
          <cell r="C3708" t="str">
            <v>YEC7805933</v>
          </cell>
          <cell r="D3708" t="str">
            <v>2019-2021</v>
          </cell>
          <cell r="E3708">
            <v>27</v>
          </cell>
          <cell r="F3708" t="str">
            <v>0270</v>
          </cell>
          <cell r="G3708" t="str">
            <v>G002</v>
          </cell>
          <cell r="H3708" t="str">
            <v>Seatpost</v>
          </cell>
          <cell r="I3708" t="str">
            <v>Sadelstolpe</v>
          </cell>
          <cell r="J3708" t="str">
            <v>C7205559 SP-620 27,2x350MM ALLOY ANODIZED BLACK w OBVIOUS LOGO</v>
          </cell>
          <cell r="K3708" t="str">
            <v>C7205559</v>
          </cell>
          <cell r="L3708" t="str">
            <v>C7200327-272</v>
          </cell>
        </row>
        <row r="3709">
          <cell r="B3709" t="str">
            <v>YEC7805933Sadelrörsklämma</v>
          </cell>
          <cell r="C3709" t="str">
            <v>YEC7805933</v>
          </cell>
          <cell r="D3709" t="str">
            <v>2019-2021</v>
          </cell>
          <cell r="E3709">
            <v>28</v>
          </cell>
          <cell r="F3709" t="str">
            <v>0280</v>
          </cell>
          <cell r="G3709" t="str">
            <v>G003</v>
          </cell>
          <cell r="H3709" t="str">
            <v>Seat Clamp</v>
          </cell>
          <cell r="I3709" t="str">
            <v>Sadelrörsklämma</v>
          </cell>
          <cell r="J3709" t="str">
            <v>C7305002 L/C 31.8 MX27 shiny black</v>
          </cell>
          <cell r="K3709" t="str">
            <v>C7305002</v>
          </cell>
          <cell r="L3709" t="str">
            <v>C7300027-318</v>
          </cell>
        </row>
        <row r="3710">
          <cell r="B3710" t="str">
            <v>YEC7805933Framlampa</v>
          </cell>
          <cell r="C3710" t="str">
            <v>YEC7805933</v>
          </cell>
          <cell r="D3710" t="str">
            <v>2019-2021</v>
          </cell>
          <cell r="E3710">
            <v>29</v>
          </cell>
          <cell r="F3710" t="str">
            <v>0290</v>
          </cell>
          <cell r="G3710" t="str">
            <v>H005</v>
          </cell>
          <cell r="H3710" t="str">
            <v>Front light</v>
          </cell>
          <cell r="I3710" t="str">
            <v>Framlampa</v>
          </cell>
          <cell r="J3710" t="str">
            <v xml:space="preserve">C8015307 FL-14 MR4 LED headlamp 6V, w bracket for susp fork, 650mm cable with conector for Bafang , 3mm cable  </v>
          </cell>
          <cell r="K3710" t="str">
            <v>C8015307</v>
          </cell>
          <cell r="L3710" t="str">
            <v>C8015301</v>
          </cell>
        </row>
        <row r="3711">
          <cell r="B3711" t="str">
            <v>YEC7805933Baklampa</v>
          </cell>
          <cell r="C3711" t="str">
            <v>YEC7805933</v>
          </cell>
          <cell r="D3711" t="str">
            <v>2019-2021</v>
          </cell>
          <cell r="E3711">
            <v>30</v>
          </cell>
          <cell r="F3711" t="str">
            <v>0300</v>
          </cell>
          <cell r="G3711" t="str">
            <v>H006</v>
          </cell>
          <cell r="H3711" t="str">
            <v>Light, Rear</v>
          </cell>
          <cell r="I3711" t="str">
            <v>Baklampa</v>
          </cell>
          <cell r="J3711" t="str">
            <v xml:space="preserve">C8015183 Buchel E-Bike 6V cc50 (EVI approved) </v>
          </cell>
          <cell r="K3711" t="str">
            <v>C8015183</v>
          </cell>
          <cell r="L3711" t="str">
            <v>C8015183</v>
          </cell>
        </row>
        <row r="3712">
          <cell r="B3712" t="str">
            <v>YEC7805933Låssats</v>
          </cell>
          <cell r="C3712" t="str">
            <v>YEC7805933</v>
          </cell>
          <cell r="D3712" t="str">
            <v>2019-2021</v>
          </cell>
          <cell r="E3712">
            <v>31</v>
          </cell>
          <cell r="F3712" t="str">
            <v>0310</v>
          </cell>
          <cell r="G3712" t="str">
            <v>H007</v>
          </cell>
          <cell r="H3712" t="str">
            <v>Lock</v>
          </cell>
          <cell r="I3712" t="str">
            <v>Låssats</v>
          </cell>
          <cell r="J3712" t="str">
            <v>C8405077 AXA SOLID PLUS XL BLACK, compatible with DT12 removable key</v>
          </cell>
          <cell r="K3712" t="str">
            <v>C8405077</v>
          </cell>
          <cell r="L3712" t="str">
            <v>C8405125</v>
          </cell>
        </row>
        <row r="3713">
          <cell r="B3713" t="str">
            <v>YEC7805933Stöd</v>
          </cell>
          <cell r="C3713" t="str">
            <v>YEC7805933</v>
          </cell>
          <cell r="D3713" t="str">
            <v>2019-2021</v>
          </cell>
          <cell r="E3713">
            <v>32</v>
          </cell>
          <cell r="F3713" t="str">
            <v>0320</v>
          </cell>
          <cell r="G3713" t="str">
            <v>H008</v>
          </cell>
          <cell r="H3713" t="str">
            <v>Kick stand</v>
          </cell>
          <cell r="I3713" t="str">
            <v>Stöd</v>
          </cell>
          <cell r="J3713" t="str">
            <v xml:space="preserve">C8105214 Atran Stylo adjustable all black </v>
          </cell>
          <cell r="K3713" t="str">
            <v>C8105214</v>
          </cell>
          <cell r="L3713" t="str">
            <v>C8100036</v>
          </cell>
        </row>
        <row r="3714">
          <cell r="B3714" t="str">
            <v>YEC7805933Korg</v>
          </cell>
          <cell r="C3714" t="str">
            <v>YEC7805933</v>
          </cell>
          <cell r="D3714" t="str">
            <v>2019-2021</v>
          </cell>
          <cell r="E3714">
            <v>33</v>
          </cell>
          <cell r="F3714" t="str">
            <v>0330</v>
          </cell>
          <cell r="G3714" t="str">
            <v>H009</v>
          </cell>
          <cell r="H3714" t="str">
            <v>Basket / Fr carrier</v>
          </cell>
          <cell r="I3714" t="str">
            <v>Korg</v>
          </cell>
          <cell r="K3714" t="str">
            <v>EMPTY</v>
          </cell>
          <cell r="L3714" t="e">
            <v>#N/A</v>
          </cell>
        </row>
        <row r="3715">
          <cell r="B3715" t="str">
            <v>YEC7805933Pedaler</v>
          </cell>
          <cell r="C3715" t="str">
            <v>YEC7805933</v>
          </cell>
          <cell r="D3715" t="str">
            <v>2019-2021</v>
          </cell>
          <cell r="E3715">
            <v>34</v>
          </cell>
          <cell r="F3715" t="str">
            <v>0340</v>
          </cell>
          <cell r="G3715" t="str">
            <v>E005</v>
          </cell>
          <cell r="H3715" t="str">
            <v xml:space="preserve">Pedal </v>
          </cell>
          <cell r="I3715" t="str">
            <v>Pedaler</v>
          </cell>
          <cell r="J3715" t="str">
            <v>C3505222 PDS PLbk SD  916 VP-821</v>
          </cell>
          <cell r="K3715" t="str">
            <v>C3505222</v>
          </cell>
          <cell r="L3715" t="str">
            <v>C3500059</v>
          </cell>
        </row>
        <row r="3716">
          <cell r="B3716" t="str">
            <v>YEC7805933Motor</v>
          </cell>
          <cell r="C3716" t="str">
            <v>YEC7805933</v>
          </cell>
          <cell r="D3716" t="str">
            <v>2019-2021</v>
          </cell>
          <cell r="E3716">
            <v>35</v>
          </cell>
          <cell r="F3716" t="str">
            <v>0350</v>
          </cell>
          <cell r="G3716" t="str">
            <v>J001</v>
          </cell>
          <cell r="H3716" t="str">
            <v>DRIVE UNIT:</v>
          </cell>
          <cell r="I3716" t="str">
            <v>Motor</v>
          </cell>
          <cell r="J3716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716" t="str">
            <v>C8705068-1-01AC</v>
          </cell>
          <cell r="L3716" t="str">
            <v>C8705068-1-01AC</v>
          </cell>
        </row>
        <row r="3717">
          <cell r="B3717" t="str">
            <v>YEC7805933Display</v>
          </cell>
          <cell r="C3717" t="str">
            <v>YEC7805933</v>
          </cell>
          <cell r="D3717" t="str">
            <v>2019-2021</v>
          </cell>
          <cell r="E3717">
            <v>36</v>
          </cell>
          <cell r="F3717" t="str">
            <v>0360</v>
          </cell>
          <cell r="G3717" t="str">
            <v>J004</v>
          </cell>
          <cell r="H3717" t="str">
            <v>DISPLAY:</v>
          </cell>
          <cell r="I3717" t="str">
            <v>Display</v>
          </cell>
          <cell r="J3717" t="str">
            <v>C8705068-1-35C Display TFT for BAFANG CanBus (plugnplay) 200/500mm Trekking for BAFANG</v>
          </cell>
          <cell r="K3717" t="str">
            <v>C8705068-1-35C</v>
          </cell>
          <cell r="L3717" t="str">
            <v>C8705068-1-35C</v>
          </cell>
        </row>
        <row r="3718">
          <cell r="B3718" t="str">
            <v>YEC7805933EB-Bus kabel</v>
          </cell>
          <cell r="C3718" t="str">
            <v>YEC7805933</v>
          </cell>
          <cell r="D3718" t="str">
            <v>2019-2021</v>
          </cell>
          <cell r="E3718">
            <v>37</v>
          </cell>
          <cell r="F3718" t="str">
            <v>0370</v>
          </cell>
          <cell r="G3718" t="str">
            <v>J005</v>
          </cell>
          <cell r="H3718" t="str">
            <v>EB-BUS CABLE:</v>
          </cell>
          <cell r="I3718" t="str">
            <v>EB-Bus kabel</v>
          </cell>
          <cell r="J3718" t="str">
            <v>C8705068-1-4-1C, 5PIN ( 1340mm ) CONNECT TO CONTROLLER, OTHER SIDE TO DISPLAY, LIGHTING SETS Canbus</v>
          </cell>
          <cell r="K3718" t="str">
            <v>C8705068-1-4-1C</v>
          </cell>
          <cell r="L3718" t="e">
            <v>#N/A</v>
          </cell>
        </row>
        <row r="3719">
          <cell r="B3719" t="str">
            <v>YEC7805933Motorkabel</v>
          </cell>
          <cell r="C3719" t="str">
            <v>YEC7805933</v>
          </cell>
          <cell r="D3719" t="str">
            <v>2019-2021</v>
          </cell>
          <cell r="E3719">
            <v>38</v>
          </cell>
          <cell r="F3719" t="str">
            <v>0380</v>
          </cell>
          <cell r="G3719" t="str">
            <v>J006</v>
          </cell>
          <cell r="H3719" t="str">
            <v>POWER CABLE:</v>
          </cell>
          <cell r="I3719" t="str">
            <v>Motorkabel</v>
          </cell>
          <cell r="K3719" t="str">
            <v>Ingår i batterihållaren</v>
          </cell>
          <cell r="L3719" t="str">
            <v>Ingår i batterihållaren</v>
          </cell>
        </row>
        <row r="3720">
          <cell r="B3720" t="str">
            <v>YEC7805933Kabel framlampa</v>
          </cell>
          <cell r="C3720" t="str">
            <v>YEC7805933</v>
          </cell>
          <cell r="D3720" t="str">
            <v>2019-2021</v>
          </cell>
          <cell r="E3720">
            <v>39</v>
          </cell>
          <cell r="F3720" t="str">
            <v>0390</v>
          </cell>
          <cell r="G3720" t="str">
            <v>J007</v>
          </cell>
          <cell r="H3720" t="str">
            <v>F. LIGHT CABLE:</v>
          </cell>
          <cell r="I3720" t="str">
            <v>Kabel framlampa</v>
          </cell>
          <cell r="J3720" t="str">
            <v>C8705068-1-04-6, FOR FRONT LIGHT : 1200mm</v>
          </cell>
          <cell r="K3720" t="str">
            <v>C8705068-1-04-6</v>
          </cell>
          <cell r="L3720" t="str">
            <v>C8705068-1-04-6</v>
          </cell>
        </row>
        <row r="3721">
          <cell r="B3721" t="str">
            <v>YEC7805933Kabel baklampa</v>
          </cell>
          <cell r="C3721" t="str">
            <v>YEC7805933</v>
          </cell>
          <cell r="D3721" t="str">
            <v>2019-2021</v>
          </cell>
          <cell r="E3721">
            <v>40</v>
          </cell>
          <cell r="F3721" t="str">
            <v>0400</v>
          </cell>
          <cell r="G3721" t="str">
            <v>J008</v>
          </cell>
          <cell r="H3721" t="str">
            <v>R. LIGHT CABLE:</v>
          </cell>
          <cell r="I3721" t="str">
            <v>Kabel baklampa</v>
          </cell>
          <cell r="J3721" t="str">
            <v xml:space="preserve">C8705068-1-04-8  -&gt; C8705068-1-0415 </v>
          </cell>
          <cell r="K3721" t="str">
            <v>C8705068-1-04-8</v>
          </cell>
          <cell r="L3721" t="str">
            <v>C8705068-1-04-8</v>
          </cell>
        </row>
        <row r="3722">
          <cell r="B3722" t="str">
            <v>YEC7805933Hastighetssensor</v>
          </cell>
          <cell r="C3722" t="str">
            <v>YEC7805933</v>
          </cell>
          <cell r="D3722" t="str">
            <v>2019-2021</v>
          </cell>
          <cell r="E3722">
            <v>41</v>
          </cell>
          <cell r="F3722" t="str">
            <v>0410</v>
          </cell>
          <cell r="G3722" t="str">
            <v>J009</v>
          </cell>
          <cell r="H3722" t="str">
            <v>SPEED SENSOR:</v>
          </cell>
          <cell r="I3722" t="str">
            <v>Hastighetssensor</v>
          </cell>
          <cell r="J3722" t="str">
            <v>C8705068-1-411C, DETECTING WHEEL RPM, CABLE LENGTH:70mm</v>
          </cell>
          <cell r="K3722" t="str">
            <v>C8705068-1-411C</v>
          </cell>
          <cell r="L3722" t="str">
            <v>C8705068-1-411C</v>
          </cell>
        </row>
        <row r="3723">
          <cell r="B3723" t="str">
            <v>YEC7805933Batteri</v>
          </cell>
          <cell r="C3723" t="str">
            <v>YEC7805933</v>
          </cell>
          <cell r="D3723" t="str">
            <v>2019-2021</v>
          </cell>
          <cell r="E3723">
            <v>42</v>
          </cell>
          <cell r="F3723" t="str">
            <v>0420</v>
          </cell>
          <cell r="G3723" t="str">
            <v>J002</v>
          </cell>
          <cell r="H3723" t="str">
            <v>BATTERY:</v>
          </cell>
          <cell r="I3723" t="str">
            <v>Batteri</v>
          </cell>
          <cell r="J3723" t="str">
            <v>C8705102-1-11C DT12 11,6Ah (CANBUS)</v>
          </cell>
          <cell r="K3723" t="str">
            <v>C8705102-1-11C</v>
          </cell>
          <cell r="L3723" t="str">
            <v>C8705102-1-11C</v>
          </cell>
        </row>
        <row r="3724">
          <cell r="B3724" t="str">
            <v>YEC7805933Batterihållare</v>
          </cell>
          <cell r="C3724" t="str">
            <v>YEC7805933</v>
          </cell>
          <cell r="D3724" t="str">
            <v>2019-2021</v>
          </cell>
          <cell r="E3724">
            <v>43</v>
          </cell>
          <cell r="F3724" t="str">
            <v>0430</v>
          </cell>
          <cell r="G3724" t="str">
            <v>J003</v>
          </cell>
          <cell r="H3724" t="str">
            <v>BATTERY HOLDER/Slider</v>
          </cell>
          <cell r="I3724" t="str">
            <v>Batterihållare</v>
          </cell>
          <cell r="J3724" t="str">
            <v>C8705129-2C NEW DT12 400mm motorcable for MAX, new connector</v>
          </cell>
          <cell r="K3724" t="str">
            <v>C8705129-2C</v>
          </cell>
          <cell r="L3724" t="str">
            <v>C8705129-2C</v>
          </cell>
        </row>
        <row r="3725">
          <cell r="B3725" t="str">
            <v>YEC7805933Batteriladdare</v>
          </cell>
          <cell r="C3725" t="str">
            <v>YEC7805933</v>
          </cell>
          <cell r="D3725" t="str">
            <v>2019-2021</v>
          </cell>
          <cell r="E3725">
            <v>44</v>
          </cell>
          <cell r="F3725" t="str">
            <v>0440</v>
          </cell>
          <cell r="G3725" t="str">
            <v>J010</v>
          </cell>
          <cell r="H3725" t="str">
            <v>CHARGER:</v>
          </cell>
          <cell r="I3725" t="str">
            <v>Batteriladdare</v>
          </cell>
          <cell r="J3725" t="str">
            <v xml:space="preserve">C8705086-02C T-Shape CanBus charger for DT12/Shimano </v>
          </cell>
          <cell r="K3725" t="str">
            <v>C8705086-02C</v>
          </cell>
          <cell r="L3725" t="str">
            <v>C8705086-02C</v>
          </cell>
        </row>
        <row r="3726">
          <cell r="B3726" t="str">
            <v>YEC7805933Kontrollbox</v>
          </cell>
          <cell r="C3726" t="str">
            <v>YEC7805933</v>
          </cell>
          <cell r="D3726" t="str">
            <v>2019-2021</v>
          </cell>
          <cell r="E3726">
            <v>45</v>
          </cell>
          <cell r="F3726" t="str">
            <v>0450</v>
          </cell>
          <cell r="G3726" t="str">
            <v>J011</v>
          </cell>
          <cell r="H3726" t="str">
            <v>Controller</v>
          </cell>
          <cell r="I3726" t="str">
            <v>Kontrollbox</v>
          </cell>
          <cell r="J3726" t="str">
            <v>included into the motor</v>
          </cell>
          <cell r="K3726" t="str">
            <v>C8705068-2-19</v>
          </cell>
          <cell r="L3726" t="str">
            <v>C8705068-2-19</v>
          </cell>
        </row>
        <row r="3727">
          <cell r="B3727" t="str">
            <v>YEC7805933Växelöra</v>
          </cell>
          <cell r="C3727" t="str">
            <v>YEC7805933</v>
          </cell>
          <cell r="D3727" t="str">
            <v>2019-2021</v>
          </cell>
          <cell r="E3727">
            <v>46</v>
          </cell>
          <cell r="F3727" t="str">
            <v>0460</v>
          </cell>
          <cell r="G3727" t="str">
            <v>D005</v>
          </cell>
          <cell r="H3727" t="str">
            <v>Gear hanger</v>
          </cell>
          <cell r="I3727" t="str">
            <v>Växelöra</v>
          </cell>
          <cell r="K3727" t="str">
            <v>C1350087</v>
          </cell>
          <cell r="L3727" t="str">
            <v>C1350087</v>
          </cell>
        </row>
        <row r="3728">
          <cell r="B3728" t="str">
            <v>YEC7805934RAM</v>
          </cell>
          <cell r="C3728" t="str">
            <v>YEC7805934</v>
          </cell>
          <cell r="D3728" t="str">
            <v>2019-2020</v>
          </cell>
          <cell r="E3728">
            <v>1</v>
          </cell>
          <cell r="F3728" t="str">
            <v>0010</v>
          </cell>
          <cell r="G3728" t="str">
            <v>A001</v>
          </cell>
          <cell r="H3728" t="str">
            <v>PAINTED FRAME</v>
          </cell>
          <cell r="I3728" t="str">
            <v>RAM</v>
          </cell>
          <cell r="J3728" t="str">
            <v>Crescent-dekal ovan matt lack</v>
          </cell>
          <cell r="K3728" t="str">
            <v>FRAME</v>
          </cell>
          <cell r="L3728" t="e">
            <v>#N/A</v>
          </cell>
        </row>
        <row r="3729">
          <cell r="B3729" t="str">
            <v>YEC7805934Framgaffel</v>
          </cell>
          <cell r="C3729" t="str">
            <v>YEC7805934</v>
          </cell>
          <cell r="D3729" t="str">
            <v>2019-2020</v>
          </cell>
          <cell r="E3729">
            <v>2</v>
          </cell>
          <cell r="F3729" t="str">
            <v>0020</v>
          </cell>
          <cell r="G3729" t="str">
            <v>A002</v>
          </cell>
          <cell r="H3729" t="str">
            <v>PAINTED FORK</v>
          </cell>
          <cell r="I3729" t="str">
            <v>Framgaffel</v>
          </cell>
          <cell r="J3729" t="str">
            <v>C1625288-250-BK Suntour SF16-NEX-DS-HLO-700C-63 DISC ONLY TYP, BLACK W/O GRAPHIC</v>
          </cell>
          <cell r="K3729" t="str">
            <v>C1625288-250-BK</v>
          </cell>
          <cell r="L3729" t="e">
            <v>#N/A</v>
          </cell>
        </row>
        <row r="3730">
          <cell r="B3730" t="str">
            <v>YEC7805934Styrlager</v>
          </cell>
          <cell r="C3730" t="str">
            <v>YEC7805934</v>
          </cell>
          <cell r="D3730" t="str">
            <v>2019-2020</v>
          </cell>
          <cell r="E3730">
            <v>3</v>
          </cell>
          <cell r="F3730" t="str">
            <v>0030</v>
          </cell>
          <cell r="G3730" t="str">
            <v>B001</v>
          </cell>
          <cell r="H3730" t="str">
            <v>Head Set</v>
          </cell>
          <cell r="I3730" t="str">
            <v>Styrlager</v>
          </cell>
          <cell r="J3730" t="str">
            <v xml:space="preserve">C2105069 HST STbk 1"18 iA 9 44  TH-N10P w/o cap, + C2105280 Black w Crescent 1894 graphic </v>
          </cell>
          <cell r="K3730" t="str">
            <v>C2105069</v>
          </cell>
          <cell r="L3730" t="str">
            <v>C2100160</v>
          </cell>
        </row>
        <row r="3731">
          <cell r="B3731" t="str">
            <v xml:space="preserve">YEC7805934Styrstam </v>
          </cell>
          <cell r="C3731" t="str">
            <v>YEC7805934</v>
          </cell>
          <cell r="D3731" t="str">
            <v>2019-2020</v>
          </cell>
          <cell r="E3731">
            <v>4</v>
          </cell>
          <cell r="F3731" t="str">
            <v>0040</v>
          </cell>
          <cell r="G3731" t="str">
            <v>B002</v>
          </cell>
          <cell r="H3731" t="str">
            <v>Handlebar Stem</v>
          </cell>
          <cell r="I3731" t="str">
            <v xml:space="preserve">Styrstam </v>
          </cell>
          <cell r="J3731" t="str">
            <v>C2205475-105 AHEAD adjust HL TDS-C268-8 FOV SBED, W/O LOGO</v>
          </cell>
          <cell r="K3731" t="str">
            <v>C2205475-105</v>
          </cell>
          <cell r="L3731" t="str">
            <v>C2200261-105</v>
          </cell>
        </row>
        <row r="3732">
          <cell r="B3732" t="str">
            <v>YEC7805934Styre</v>
          </cell>
          <cell r="C3732" t="str">
            <v>YEC7805934</v>
          </cell>
          <cell r="D3732" t="str">
            <v>2019-2020</v>
          </cell>
          <cell r="E3732">
            <v>5</v>
          </cell>
          <cell r="F3732" t="str">
            <v>0050</v>
          </cell>
          <cell r="G3732" t="str">
            <v>B003</v>
          </cell>
          <cell r="H3732" t="str">
            <v>Handelbar</v>
          </cell>
          <cell r="I3732" t="str">
            <v>Styre</v>
          </cell>
          <cell r="J3732" t="str">
            <v xml:space="preserve">C2305979 HB-FB12  FLAT BAR ALLOY 6061 DB, 31.8MM W:620MM, 5D, ANODIZED GREY W/OBVIOUS LOGO  </v>
          </cell>
          <cell r="K3732" t="str">
            <v>C2305979</v>
          </cell>
          <cell r="L3732" t="str">
            <v>C2300248</v>
          </cell>
        </row>
        <row r="3733">
          <cell r="B3733" t="str">
            <v>YEC7805934Bromsgrepp H</v>
          </cell>
          <cell r="C3733" t="str">
            <v>YEC7805934</v>
          </cell>
          <cell r="D3733" t="str">
            <v>2019-2020</v>
          </cell>
          <cell r="E3733">
            <v>6</v>
          </cell>
          <cell r="F3733" t="str">
            <v>0060</v>
          </cell>
          <cell r="G3733" t="str">
            <v>C002</v>
          </cell>
          <cell r="H3733" t="str">
            <v>Brake Lever R</v>
          </cell>
          <cell r="I3733" t="str">
            <v>Bromsgrepp H</v>
          </cell>
          <cell r="J3733" t="str">
            <v>inkl in brake</v>
          </cell>
          <cell r="K3733" t="str">
            <v>Shimano</v>
          </cell>
          <cell r="L3733" t="str">
            <v>Kontakta SHIMANO</v>
          </cell>
        </row>
        <row r="3734">
          <cell r="B3734" t="str">
            <v>YEC7805934Bromsgrepp V</v>
          </cell>
          <cell r="C3734" t="str">
            <v>YEC7805934</v>
          </cell>
          <cell r="D3734" t="str">
            <v>2019-2020</v>
          </cell>
          <cell r="E3734">
            <v>7</v>
          </cell>
          <cell r="F3734" t="str">
            <v>0070</v>
          </cell>
          <cell r="G3734" t="str">
            <v>C001</v>
          </cell>
          <cell r="H3734" t="str">
            <v>Brake Lever L</v>
          </cell>
          <cell r="I3734" t="str">
            <v>Bromsgrepp V</v>
          </cell>
          <cell r="J3734" t="str">
            <v>inkl in brake</v>
          </cell>
          <cell r="K3734" t="str">
            <v>Shimano</v>
          </cell>
          <cell r="L3734" t="str">
            <v>Kontakta SHIMANO</v>
          </cell>
        </row>
        <row r="3735">
          <cell r="B3735" t="str">
            <v>YEC7805934Växelreglage H</v>
          </cell>
          <cell r="C3735" t="str">
            <v>YEC7805934</v>
          </cell>
          <cell r="D3735" t="str">
            <v>2019-2020</v>
          </cell>
          <cell r="E3735">
            <v>8</v>
          </cell>
          <cell r="F3735" t="str">
            <v>0080</v>
          </cell>
          <cell r="G3735" t="str">
            <v>D002</v>
          </cell>
          <cell r="H3735" t="str">
            <v>Shift Lever R</v>
          </cell>
          <cell r="I3735" t="str">
            <v>Växelreglage H</v>
          </cell>
          <cell r="J3735" t="str">
            <v xml:space="preserve">KSLM6000RA, SHIFT LEVER, SL-M6000-R,  DEORE, RIGHT, REAR 10-SPEED RAPIDFIRE PLUS 2050MM W/OGD, BULK, JPY 979
</v>
          </cell>
          <cell r="K3735" t="str">
            <v>KSLM6000RA</v>
          </cell>
          <cell r="L3735" t="str">
            <v>Kontakta SHIMANO</v>
          </cell>
        </row>
        <row r="3736">
          <cell r="B3736" t="str">
            <v>YEC7805934Växelreglage V</v>
          </cell>
          <cell r="C3736" t="str">
            <v>YEC7805934</v>
          </cell>
          <cell r="D3736" t="str">
            <v>2019-2020</v>
          </cell>
          <cell r="E3736">
            <v>9</v>
          </cell>
          <cell r="F3736" t="str">
            <v>0090</v>
          </cell>
          <cell r="G3736" t="str">
            <v>D001</v>
          </cell>
          <cell r="H3736" t="str">
            <v>Shift Lever L</v>
          </cell>
          <cell r="I3736" t="str">
            <v>Växelreglage V</v>
          </cell>
          <cell r="L3736" t="e">
            <v>#N/A</v>
          </cell>
        </row>
        <row r="3737">
          <cell r="B3737" t="str">
            <v>YEC7805934Handtag par</v>
          </cell>
          <cell r="C3737" t="str">
            <v>YEC7805934</v>
          </cell>
          <cell r="D3737" t="str">
            <v>2019-2020</v>
          </cell>
          <cell r="E3737">
            <v>10</v>
          </cell>
          <cell r="F3737" t="str">
            <v>0100</v>
          </cell>
          <cell r="G3737" t="str">
            <v>B004</v>
          </cell>
          <cell r="H3737" t="str">
            <v>Grip R</v>
          </cell>
          <cell r="I3737" t="str">
            <v>Handtag par</v>
          </cell>
          <cell r="J3737" t="str">
            <v>C2505677 GRP 130/130 BK/BK PAIR VELO VLG-1777D2</v>
          </cell>
          <cell r="K3737" t="str">
            <v>C2505677</v>
          </cell>
          <cell r="L3737" t="str">
            <v>C2500164</v>
          </cell>
        </row>
        <row r="3738">
          <cell r="B3738" t="str">
            <v>YEC7805934Frambroms</v>
          </cell>
          <cell r="C3738" t="str">
            <v>YEC7805934</v>
          </cell>
          <cell r="D3738" t="str">
            <v>2019-2020</v>
          </cell>
          <cell r="E3738">
            <v>11</v>
          </cell>
          <cell r="F3738" t="str">
            <v>0110</v>
          </cell>
          <cell r="G3738" t="str">
            <v>C003</v>
          </cell>
          <cell r="H3738" t="str">
            <v xml:space="preserve">Brake front </v>
          </cell>
          <cell r="I3738" t="str">
            <v>Frambroms</v>
          </cell>
          <cell r="J3738" t="str">
            <v>AMT201KLFPRX075 DISC BRAKE ASSEMBLED SET, BL-MT201(L), BR-MT200(F), BLACK, W/O ADAPTER, RESIN PAD(W/O FIN),750MM HOSE(SM-BH59-SS BLACK), BULK, 9,02 USD</v>
          </cell>
          <cell r="K3738" t="str">
            <v>AMT201KLFPRX075</v>
          </cell>
          <cell r="L3738" t="str">
            <v>Kontakta SHIMANO</v>
          </cell>
        </row>
        <row r="3739">
          <cell r="B3739" t="str">
            <v>YEC7805934Bakbroms</v>
          </cell>
          <cell r="C3739" t="str">
            <v>YEC7805934</v>
          </cell>
          <cell r="D3739" t="str">
            <v>2019-2020</v>
          </cell>
          <cell r="E3739">
            <v>12</v>
          </cell>
          <cell r="F3739" t="str">
            <v>0120</v>
          </cell>
          <cell r="G3739" t="str">
            <v>C004</v>
          </cell>
          <cell r="H3739" t="str">
            <v>Brake rear</v>
          </cell>
          <cell r="I3739" t="str">
            <v>Bakbroms</v>
          </cell>
          <cell r="J3739" t="str">
            <v>AMT201JRRXRX145 DISC BRAKE ASSEMBLED SET/J-kit, BL-MT201(R), BR-MT200(R), BLACK, W/O ADAPTER, RESIN PAD(W/O FIN), 1450MM HOSE(SM-BH59-SS BLACK), BULK, 10,79 USD</v>
          </cell>
          <cell r="K3739" t="str">
            <v>AMT201JRRXRX145</v>
          </cell>
          <cell r="L3739" t="str">
            <v>Kontakta SHIMANO</v>
          </cell>
        </row>
        <row r="3740">
          <cell r="B3740" t="str">
            <v>YEC7805934Vevlager</v>
          </cell>
          <cell r="C3740" t="str">
            <v>YEC7805934</v>
          </cell>
          <cell r="D3740" t="str">
            <v>2019-2020</v>
          </cell>
          <cell r="E3740">
            <v>13</v>
          </cell>
          <cell r="F3740" t="str">
            <v>0130</v>
          </cell>
          <cell r="G3740" t="str">
            <v>E001</v>
          </cell>
          <cell r="H3740" t="str">
            <v xml:space="preserve">BB-set </v>
          </cell>
          <cell r="I3740" t="str">
            <v>Vevlager</v>
          </cell>
          <cell r="K3740" t="str">
            <v>INGÅR I MOTORN</v>
          </cell>
          <cell r="L3740" t="str">
            <v>Ingår i motorn</v>
          </cell>
        </row>
        <row r="3741">
          <cell r="B3741" t="str">
            <v>YEC7805934Vevparti</v>
          </cell>
          <cell r="C3741" t="str">
            <v>YEC7805934</v>
          </cell>
          <cell r="D3741" t="str">
            <v>2019-2020</v>
          </cell>
          <cell r="E3741">
            <v>14</v>
          </cell>
          <cell r="F3741" t="str">
            <v>0140</v>
          </cell>
          <cell r="G3741" t="str">
            <v>E002</v>
          </cell>
          <cell r="H3741" t="str">
            <v>Front Chainwheel</v>
          </cell>
          <cell r="I3741" t="str">
            <v>Vevparti</v>
          </cell>
          <cell r="K3741" t="str">
            <v>C3305776-EG</v>
          </cell>
          <cell r="L3741" t="str">
            <v>C3305776-EG</v>
          </cell>
        </row>
        <row r="3742">
          <cell r="B3742" t="str">
            <v>YEC7805934Kedjeskydd</v>
          </cell>
          <cell r="C3742" t="str">
            <v>YEC7805934</v>
          </cell>
          <cell r="D3742" t="str">
            <v>2019-2020</v>
          </cell>
          <cell r="E3742">
            <v>15</v>
          </cell>
          <cell r="F3742" t="str">
            <v>0150</v>
          </cell>
          <cell r="G3742" t="str">
            <v>H001</v>
          </cell>
          <cell r="H3742" t="str">
            <v>Chain guard</v>
          </cell>
          <cell r="I3742" t="str">
            <v>Kedjeskydd</v>
          </cell>
          <cell r="J3742" t="str">
            <v>C8305639 SKS Chainblade, C8305640 rear fixation</v>
          </cell>
          <cell r="K3742" t="str">
            <v>C8305639</v>
          </cell>
          <cell r="L3742" t="str">
            <v>C8305639</v>
          </cell>
        </row>
        <row r="3743">
          <cell r="B3743" t="str">
            <v>YEC7805934Kedjeskyddsfäste</v>
          </cell>
          <cell r="C3743" t="str">
            <v>YEC7805934</v>
          </cell>
          <cell r="D3743" t="str">
            <v>2019-2020</v>
          </cell>
          <cell r="E3743">
            <v>16</v>
          </cell>
          <cell r="F3743" t="str">
            <v>0160</v>
          </cell>
          <cell r="G3743" t="str">
            <v>H002</v>
          </cell>
          <cell r="H3743" t="str">
            <v>Chain guard bracket</v>
          </cell>
          <cell r="I3743" t="str">
            <v>Kedjeskyddsfäste</v>
          </cell>
          <cell r="J3743" t="str">
            <v>bracket for MAX included in C8305639</v>
          </cell>
          <cell r="K3743" t="str">
            <v>Ingår i kedjeskyddet</v>
          </cell>
          <cell r="L3743" t="str">
            <v>Ingår i kedjeskyddet</v>
          </cell>
        </row>
        <row r="3744">
          <cell r="B3744" t="str">
            <v>YEC7805934Framväxel</v>
          </cell>
          <cell r="C3744" t="str">
            <v>YEC7805934</v>
          </cell>
          <cell r="D3744" t="str">
            <v>2019-2020</v>
          </cell>
          <cell r="E3744">
            <v>17</v>
          </cell>
          <cell r="F3744" t="str">
            <v>0170</v>
          </cell>
          <cell r="G3744" t="str">
            <v>D003</v>
          </cell>
          <cell r="H3744" t="str">
            <v>Front Derailleur</v>
          </cell>
          <cell r="I3744" t="str">
            <v>Framväxel</v>
          </cell>
          <cell r="J3744" t="str">
            <v>w/o</v>
          </cell>
          <cell r="K3744" t="str">
            <v>EMPTY</v>
          </cell>
          <cell r="L3744" t="e">
            <v>#N/A</v>
          </cell>
        </row>
        <row r="3745">
          <cell r="B3745" t="str">
            <v>YEC7805934Bakväxel</v>
          </cell>
          <cell r="C3745" t="str">
            <v>YEC7805934</v>
          </cell>
          <cell r="D3745" t="str">
            <v>2019-2020</v>
          </cell>
          <cell r="E3745">
            <v>18</v>
          </cell>
          <cell r="F3745" t="str">
            <v>0180</v>
          </cell>
          <cell r="G3745" t="str">
            <v>D004</v>
          </cell>
          <cell r="H3745" t="str">
            <v>Rear Derailleur</v>
          </cell>
          <cell r="I3745" t="str">
            <v>Bakväxel</v>
          </cell>
          <cell r="J3745" t="str">
            <v xml:space="preserve">KRDM6000SGS DEORE, 10SPEED, SHADOW PLUS </v>
          </cell>
          <cell r="K3745" t="str">
            <v>KRDM6000SGS</v>
          </cell>
          <cell r="L3745" t="str">
            <v>Kontakta SHIMANO</v>
          </cell>
        </row>
        <row r="3746">
          <cell r="B3746" t="str">
            <v>YEC7805934Kedja</v>
          </cell>
          <cell r="C3746" t="str">
            <v>YEC7805934</v>
          </cell>
          <cell r="D3746" t="str">
            <v>2019-2020</v>
          </cell>
          <cell r="E3746">
            <v>19</v>
          </cell>
          <cell r="F3746" t="str">
            <v>0190</v>
          </cell>
          <cell r="G3746" t="str">
            <v>E003</v>
          </cell>
          <cell r="H3746" t="str">
            <v xml:space="preserve">Chain </v>
          </cell>
          <cell r="I3746" t="str">
            <v>Kedja</v>
          </cell>
          <cell r="J3746" t="str">
            <v>KCNE609010116, BICYCLE CHAIN FOR E-BIKE, REAR 10 SPD / FRONT SINGLE,              114 LINKS, W/END PIN</v>
          </cell>
          <cell r="K3746" t="str">
            <v>KCNE609010116</v>
          </cell>
          <cell r="L3746" t="str">
            <v>Kontakta SHIMANO</v>
          </cell>
        </row>
        <row r="3747">
          <cell r="B3747" t="str">
            <v>YEC7805934Kassett</v>
          </cell>
          <cell r="C3747" t="str">
            <v>YEC7805934</v>
          </cell>
          <cell r="D3747" t="str">
            <v>2019-2020</v>
          </cell>
          <cell r="E3747">
            <v>20</v>
          </cell>
          <cell r="F3747" t="str">
            <v>0200</v>
          </cell>
          <cell r="G3747" t="str">
            <v>E004</v>
          </cell>
          <cell r="H3747" t="str">
            <v>Cassette Sprocket</v>
          </cell>
          <cell r="I3747" t="str">
            <v>Kassett</v>
          </cell>
          <cell r="J3747" t="str">
            <v xml:space="preserve">KCSHG5010136 CS-HG50-10S 11-36T </v>
          </cell>
          <cell r="K3747" t="str">
            <v>KCSHG5010136</v>
          </cell>
          <cell r="L3747" t="str">
            <v>Kontakta SHIMANO</v>
          </cell>
        </row>
        <row r="3748">
          <cell r="B3748" t="str">
            <v>YEC7805934Framhjul</v>
          </cell>
          <cell r="C3748" t="str">
            <v>YEC7805934</v>
          </cell>
          <cell r="D3748" t="str">
            <v>2019-2020</v>
          </cell>
          <cell r="E3748">
            <v>21</v>
          </cell>
          <cell r="F3748" t="str">
            <v>0210</v>
          </cell>
          <cell r="G3748" t="str">
            <v>F001</v>
          </cell>
          <cell r="H3748" t="str">
            <v>Front hub</v>
          </cell>
          <cell r="I3748" t="str">
            <v>Framhjul</v>
          </cell>
          <cell r="J3748" t="str">
            <v>C4305191 FRONT HUB, CL-1420  36H OLD:100MM AXEL:108MM  QR:133MM, FOR CENTER LOCK DISC BRAKE,   W/O ROTOR MOUNT COVER, BLACK, BULK</v>
          </cell>
          <cell r="K3748" t="str">
            <v>C4305191</v>
          </cell>
          <cell r="L3748" t="str">
            <v>C4100337</v>
          </cell>
        </row>
        <row r="3749">
          <cell r="B3749" t="str">
            <v>YEC7805934Bakhjul</v>
          </cell>
          <cell r="C3749" t="str">
            <v>YEC7805934</v>
          </cell>
          <cell r="D3749" t="str">
            <v>2019-2020</v>
          </cell>
          <cell r="E3749">
            <v>22</v>
          </cell>
          <cell r="F3749" t="str">
            <v>0220</v>
          </cell>
          <cell r="G3749" t="str">
            <v>F002</v>
          </cell>
          <cell r="H3749" t="str">
            <v>Rear hub</v>
          </cell>
          <cell r="I3749" t="str">
            <v>Bakhjul</v>
          </cell>
          <cell r="J3749" t="str">
            <v>C4405342 FREEHUB, CL-1422 36H 8/9/10-SPEED OLD:135MM AXLE:146MM      QR:170MM, FOR CENTER LOCK DISC BRAKE    W/O ROTOR MOUNT COVER, BLACK, BULK</v>
          </cell>
          <cell r="K3749" t="str">
            <v>C4405342</v>
          </cell>
          <cell r="L3749" t="str">
            <v>C4200298</v>
          </cell>
        </row>
        <row r="3750">
          <cell r="B3750" t="str">
            <v>YEC7805934Däck</v>
          </cell>
          <cell r="C3750" t="str">
            <v>YEC7805934</v>
          </cell>
          <cell r="D3750" t="str">
            <v>2019-2020</v>
          </cell>
          <cell r="E3750">
            <v>23</v>
          </cell>
          <cell r="F3750" t="str">
            <v>0230</v>
          </cell>
          <cell r="G3750" t="str">
            <v>F003</v>
          </cell>
          <cell r="H3750" t="str">
            <v>Tire</v>
          </cell>
          <cell r="I3750" t="str">
            <v>Däck</v>
          </cell>
          <cell r="J3750" t="str">
            <v>C4906454 700X37C Duramax XNR E-bike TYR PERGO E H-480 (AP: 40x40 nylon/canvas)</v>
          </cell>
          <cell r="K3750" t="str">
            <v>C4906454</v>
          </cell>
          <cell r="L3750" t="str">
            <v>C4901462</v>
          </cell>
        </row>
        <row r="3751">
          <cell r="B3751" t="str">
            <v>YEC7805934Skärmar set</v>
          </cell>
          <cell r="C3751" t="str">
            <v>YEC7805934</v>
          </cell>
          <cell r="D3751" t="str">
            <v>2019-2020</v>
          </cell>
          <cell r="E3751">
            <v>24</v>
          </cell>
          <cell r="F3751" t="str">
            <v>0240</v>
          </cell>
          <cell r="G3751" t="str">
            <v>H003</v>
          </cell>
          <cell r="H3751" t="str">
            <v xml:space="preserve">Mudguard front   </v>
          </cell>
          <cell r="I3751" t="str">
            <v>Skärmar set</v>
          </cell>
          <cell r="J3751" t="str">
            <v>C8255845-BK FRONT(6648650030-0999)</v>
          </cell>
          <cell r="K3751" t="str">
            <v>C8255845-BK</v>
          </cell>
          <cell r="L3751" t="str">
            <v>C8256125-BK / C8255845-BK</v>
          </cell>
        </row>
        <row r="3752">
          <cell r="B3752" t="str">
            <v>YEC7805934Pakethållare</v>
          </cell>
          <cell r="C3752" t="str">
            <v>YEC7805934</v>
          </cell>
          <cell r="D3752" t="str">
            <v>2019-2020</v>
          </cell>
          <cell r="E3752">
            <v>25</v>
          </cell>
          <cell r="F3752" t="str">
            <v>0250</v>
          </cell>
          <cell r="G3752" t="str">
            <v>H004</v>
          </cell>
          <cell r="H3752" t="str">
            <v>Carrier</v>
          </cell>
          <cell r="I3752" t="str">
            <v>Pakethållare</v>
          </cell>
          <cell r="J3752" t="str">
            <v xml:space="preserve">C8205747-BK Sport adj black w/bag support AVS </v>
          </cell>
          <cell r="K3752" t="str">
            <v>C8205747-BK</v>
          </cell>
          <cell r="L3752" t="str">
            <v>C8200052</v>
          </cell>
        </row>
        <row r="3753">
          <cell r="B3753" t="str">
            <v>YEC7805934Sadel</v>
          </cell>
          <cell r="C3753" t="str">
            <v>YEC7805934</v>
          </cell>
          <cell r="D3753" t="str">
            <v>2019-2020</v>
          </cell>
          <cell r="E3753">
            <v>26</v>
          </cell>
          <cell r="F3753" t="str">
            <v>0260</v>
          </cell>
          <cell r="G3753" t="str">
            <v>G001</v>
          </cell>
          <cell r="H3753" t="str">
            <v>Saddle</v>
          </cell>
          <cell r="I3753" t="str">
            <v>Sadel</v>
          </cell>
          <cell r="J3753" t="str">
            <v xml:space="preserve">C7106260 Velo VL-6470 D2 BLACK , black steel rail, UNISEX </v>
          </cell>
          <cell r="K3753" t="str">
            <v>C7106260</v>
          </cell>
          <cell r="L3753" t="str">
            <v>C7100524</v>
          </cell>
        </row>
        <row r="3754">
          <cell r="B3754" t="str">
            <v>YEC7805934Sadelstolpe</v>
          </cell>
          <cell r="C3754" t="str">
            <v>YEC7805934</v>
          </cell>
          <cell r="D3754" t="str">
            <v>2019-2020</v>
          </cell>
          <cell r="E3754">
            <v>27</v>
          </cell>
          <cell r="F3754" t="str">
            <v>0270</v>
          </cell>
          <cell r="G3754" t="str">
            <v>G002</v>
          </cell>
          <cell r="H3754" t="str">
            <v>Seatpost</v>
          </cell>
          <cell r="I3754" t="str">
            <v>Sadelstolpe</v>
          </cell>
          <cell r="J3754" t="str">
            <v>C7205559 SP-620 27,2x350MM ALLOY ANODIZED BLACK w OBVIOUS LOGO</v>
          </cell>
          <cell r="K3754" t="str">
            <v>C7205559</v>
          </cell>
          <cell r="L3754" t="str">
            <v>C7200327-272</v>
          </cell>
        </row>
        <row r="3755">
          <cell r="B3755" t="str">
            <v>YEC7805934Sadelrörsklämma</v>
          </cell>
          <cell r="C3755" t="str">
            <v>YEC7805934</v>
          </cell>
          <cell r="D3755" t="str">
            <v>2019-2020</v>
          </cell>
          <cell r="E3755">
            <v>28</v>
          </cell>
          <cell r="F3755" t="str">
            <v>0280</v>
          </cell>
          <cell r="G3755" t="str">
            <v>G003</v>
          </cell>
          <cell r="H3755" t="str">
            <v>Seat Clamp</v>
          </cell>
          <cell r="I3755" t="str">
            <v>Sadelrörsklämma</v>
          </cell>
          <cell r="J3755" t="str">
            <v>C7305002 L/C 31.8 MX27 shiny black</v>
          </cell>
          <cell r="K3755" t="str">
            <v>C7305002</v>
          </cell>
          <cell r="L3755" t="str">
            <v>C7300027-318</v>
          </cell>
        </row>
        <row r="3756">
          <cell r="B3756" t="str">
            <v>YEC7805934Framlampa</v>
          </cell>
          <cell r="C3756" t="str">
            <v>YEC7805934</v>
          </cell>
          <cell r="D3756" t="str">
            <v>2019-2020</v>
          </cell>
          <cell r="E3756">
            <v>29</v>
          </cell>
          <cell r="F3756" t="str">
            <v>0290</v>
          </cell>
          <cell r="G3756" t="str">
            <v>H005</v>
          </cell>
          <cell r="H3756" t="str">
            <v>Front light</v>
          </cell>
          <cell r="I3756" t="str">
            <v>Framlampa</v>
          </cell>
          <cell r="J3756" t="str">
            <v xml:space="preserve">C8015307 FL-14 MR4 LED headlamp 6V, w bracket for susp fork, 650mm cable with conector for Bafang , 3mm cable  </v>
          </cell>
          <cell r="K3756" t="str">
            <v>C8015307</v>
          </cell>
          <cell r="L3756" t="str">
            <v>C8015301</v>
          </cell>
        </row>
        <row r="3757">
          <cell r="B3757" t="str">
            <v>YEC7805934Baklampa</v>
          </cell>
          <cell r="C3757" t="str">
            <v>YEC7805934</v>
          </cell>
          <cell r="D3757" t="str">
            <v>2019-2020</v>
          </cell>
          <cell r="E3757">
            <v>30</v>
          </cell>
          <cell r="F3757" t="str">
            <v>0300</v>
          </cell>
          <cell r="G3757" t="str">
            <v>H006</v>
          </cell>
          <cell r="H3757" t="str">
            <v>Light, Rear</v>
          </cell>
          <cell r="I3757" t="str">
            <v>Baklampa</v>
          </cell>
          <cell r="J3757" t="str">
            <v xml:space="preserve">C8015183 Buchel E-Bike 6V cc50 (EVI approved) </v>
          </cell>
          <cell r="K3757" t="str">
            <v>C8015183</v>
          </cell>
          <cell r="L3757" t="str">
            <v>C8015183</v>
          </cell>
        </row>
        <row r="3758">
          <cell r="B3758" t="str">
            <v>YEC7805934Låssats</v>
          </cell>
          <cell r="C3758" t="str">
            <v>YEC7805934</v>
          </cell>
          <cell r="D3758" t="str">
            <v>2019-2020</v>
          </cell>
          <cell r="E3758">
            <v>31</v>
          </cell>
          <cell r="F3758" t="str">
            <v>0310</v>
          </cell>
          <cell r="G3758" t="str">
            <v>H007</v>
          </cell>
          <cell r="H3758" t="str">
            <v>Lock</v>
          </cell>
          <cell r="I3758" t="str">
            <v>Låssats</v>
          </cell>
          <cell r="J3758" t="str">
            <v>C8405077 AXA SOLID PLUS XL BLACK, compatible with DT12 removable key</v>
          </cell>
          <cell r="K3758" t="str">
            <v>C8405077</v>
          </cell>
          <cell r="L3758" t="str">
            <v>C8405125</v>
          </cell>
        </row>
        <row r="3759">
          <cell r="B3759" t="str">
            <v>YEC7805934Stöd</v>
          </cell>
          <cell r="C3759" t="str">
            <v>YEC7805934</v>
          </cell>
          <cell r="D3759" t="str">
            <v>2019-2020</v>
          </cell>
          <cell r="E3759">
            <v>32</v>
          </cell>
          <cell r="F3759" t="str">
            <v>0320</v>
          </cell>
          <cell r="G3759" t="str">
            <v>H008</v>
          </cell>
          <cell r="H3759" t="str">
            <v>Kick stand</v>
          </cell>
          <cell r="I3759" t="str">
            <v>Stöd</v>
          </cell>
          <cell r="J3759" t="str">
            <v xml:space="preserve">C8105214 Atran Stylo adjustable all black </v>
          </cell>
          <cell r="K3759" t="str">
            <v>C8105214</v>
          </cell>
          <cell r="L3759" t="str">
            <v>C8100036</v>
          </cell>
        </row>
        <row r="3760">
          <cell r="B3760" t="str">
            <v>YEC7805934Korg</v>
          </cell>
          <cell r="C3760" t="str">
            <v>YEC7805934</v>
          </cell>
          <cell r="D3760" t="str">
            <v>2019-2020</v>
          </cell>
          <cell r="E3760">
            <v>33</v>
          </cell>
          <cell r="F3760" t="str">
            <v>0330</v>
          </cell>
          <cell r="G3760" t="str">
            <v>H009</v>
          </cell>
          <cell r="H3760" t="str">
            <v>Basket / Fr carrier</v>
          </cell>
          <cell r="I3760" t="str">
            <v>Korg</v>
          </cell>
          <cell r="K3760" t="str">
            <v>EMPTY</v>
          </cell>
          <cell r="L3760" t="e">
            <v>#N/A</v>
          </cell>
        </row>
        <row r="3761">
          <cell r="B3761" t="str">
            <v>YEC7805934Pedaler</v>
          </cell>
          <cell r="C3761" t="str">
            <v>YEC7805934</v>
          </cell>
          <cell r="D3761" t="str">
            <v>2019-2020</v>
          </cell>
          <cell r="E3761">
            <v>34</v>
          </cell>
          <cell r="F3761" t="str">
            <v>0340</v>
          </cell>
          <cell r="G3761" t="str">
            <v>E005</v>
          </cell>
          <cell r="H3761" t="str">
            <v xml:space="preserve">Pedal </v>
          </cell>
          <cell r="I3761" t="str">
            <v>Pedaler</v>
          </cell>
          <cell r="J3761" t="str">
            <v>C3505222 PDS PLbk SD  916 VP-821</v>
          </cell>
          <cell r="K3761" t="str">
            <v>C3505222</v>
          </cell>
          <cell r="L3761" t="str">
            <v>C3500059</v>
          </cell>
        </row>
        <row r="3762">
          <cell r="B3762" t="str">
            <v>YEC7805934Motor</v>
          </cell>
          <cell r="C3762" t="str">
            <v>YEC7805934</v>
          </cell>
          <cell r="D3762" t="str">
            <v>2019-2020</v>
          </cell>
          <cell r="E3762">
            <v>35</v>
          </cell>
          <cell r="F3762" t="str">
            <v>0350</v>
          </cell>
          <cell r="G3762" t="str">
            <v>J001</v>
          </cell>
          <cell r="H3762" t="str">
            <v>DRIVE UNIT:</v>
          </cell>
          <cell r="I3762" t="str">
            <v>Motor</v>
          </cell>
          <cell r="J3762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762" t="str">
            <v>C8705068-1-01AC</v>
          </cell>
          <cell r="L3762" t="str">
            <v>C8705068-1-01AC</v>
          </cell>
        </row>
        <row r="3763">
          <cell r="B3763" t="str">
            <v>YEC7805934Display</v>
          </cell>
          <cell r="C3763" t="str">
            <v>YEC7805934</v>
          </cell>
          <cell r="D3763" t="str">
            <v>2019-2020</v>
          </cell>
          <cell r="E3763">
            <v>36</v>
          </cell>
          <cell r="F3763" t="str">
            <v>0360</v>
          </cell>
          <cell r="G3763" t="str">
            <v>J004</v>
          </cell>
          <cell r="H3763" t="str">
            <v>DISPLAY:</v>
          </cell>
          <cell r="I3763" t="str">
            <v>Display</v>
          </cell>
          <cell r="J3763" t="str">
            <v>C8705068-1-35C Display TFT for BAFANG CanBus (plugnplay) 200/500mm Trekking for BAFANG</v>
          </cell>
          <cell r="K3763" t="str">
            <v>C8705068-1-35C</v>
          </cell>
          <cell r="L3763" t="str">
            <v>C8705068-1-35C</v>
          </cell>
        </row>
        <row r="3764">
          <cell r="B3764" t="str">
            <v>YEC7805934EB-Bus kabel</v>
          </cell>
          <cell r="C3764" t="str">
            <v>YEC7805934</v>
          </cell>
          <cell r="D3764" t="str">
            <v>2019-2020</v>
          </cell>
          <cell r="E3764">
            <v>37</v>
          </cell>
          <cell r="F3764" t="str">
            <v>0370</v>
          </cell>
          <cell r="G3764" t="str">
            <v>J005</v>
          </cell>
          <cell r="H3764" t="str">
            <v>EB-BUS CABLE:</v>
          </cell>
          <cell r="I3764" t="str">
            <v>EB-Bus kabel</v>
          </cell>
          <cell r="J3764" t="str">
            <v>C8705068-1-4-1C, 5PIN ( 1340mm ) CONNECT TO CONTROLLER, OTHER SIDE TO DISPLAY, LIGHTING SETS Canbus</v>
          </cell>
          <cell r="K3764" t="str">
            <v>C8705068-1-4-1C</v>
          </cell>
          <cell r="L3764" t="e">
            <v>#N/A</v>
          </cell>
        </row>
        <row r="3765">
          <cell r="B3765" t="str">
            <v>YEC7805934Motorkabel</v>
          </cell>
          <cell r="C3765" t="str">
            <v>YEC7805934</v>
          </cell>
          <cell r="D3765" t="str">
            <v>2019-2020</v>
          </cell>
          <cell r="E3765">
            <v>38</v>
          </cell>
          <cell r="F3765" t="str">
            <v>0380</v>
          </cell>
          <cell r="G3765" t="str">
            <v>J006</v>
          </cell>
          <cell r="H3765" t="str">
            <v>POWER CABLE:</v>
          </cell>
          <cell r="I3765" t="str">
            <v>Motorkabel</v>
          </cell>
          <cell r="K3765" t="str">
            <v>Ingår i batterihållaren</v>
          </cell>
          <cell r="L3765" t="str">
            <v>Ingår i batterihållaren</v>
          </cell>
        </row>
        <row r="3766">
          <cell r="B3766" t="str">
            <v>YEC7805934Kabel framlampa</v>
          </cell>
          <cell r="C3766" t="str">
            <v>YEC7805934</v>
          </cell>
          <cell r="D3766" t="str">
            <v>2019-2020</v>
          </cell>
          <cell r="E3766">
            <v>39</v>
          </cell>
          <cell r="F3766" t="str">
            <v>0390</v>
          </cell>
          <cell r="G3766" t="str">
            <v>J007</v>
          </cell>
          <cell r="H3766" t="str">
            <v>F. LIGHT CABLE:</v>
          </cell>
          <cell r="I3766" t="str">
            <v>Kabel framlampa</v>
          </cell>
          <cell r="J3766" t="str">
            <v>C8705068-1-04-6, FOR FRONT LIGHT : 1200mm</v>
          </cell>
          <cell r="K3766" t="str">
            <v>C8705068-1-04-6</v>
          </cell>
          <cell r="L3766" t="str">
            <v>C8705068-1-04-6</v>
          </cell>
        </row>
        <row r="3767">
          <cell r="B3767" t="str">
            <v>YEC7805934Kabel baklampa</v>
          </cell>
          <cell r="C3767" t="str">
            <v>YEC7805934</v>
          </cell>
          <cell r="D3767" t="str">
            <v>2019-2020</v>
          </cell>
          <cell r="E3767">
            <v>40</v>
          </cell>
          <cell r="F3767" t="str">
            <v>0400</v>
          </cell>
          <cell r="G3767" t="str">
            <v>J008</v>
          </cell>
          <cell r="H3767" t="str">
            <v>R. LIGHT CABLE:</v>
          </cell>
          <cell r="I3767" t="str">
            <v>Kabel baklampa</v>
          </cell>
          <cell r="J3767" t="str">
            <v xml:space="preserve">C8705068-1-04-8  -&gt; C8705068-1-0415 </v>
          </cell>
          <cell r="K3767" t="str">
            <v>C8705068-1-04-8</v>
          </cell>
          <cell r="L3767" t="str">
            <v>C8705068-1-04-8</v>
          </cell>
        </row>
        <row r="3768">
          <cell r="B3768" t="str">
            <v>YEC7805934Hastighetssensor</v>
          </cell>
          <cell r="C3768" t="str">
            <v>YEC7805934</v>
          </cell>
          <cell r="D3768" t="str">
            <v>2019-2020</v>
          </cell>
          <cell r="E3768">
            <v>41</v>
          </cell>
          <cell r="F3768" t="str">
            <v>0410</v>
          </cell>
          <cell r="G3768" t="str">
            <v>J009</v>
          </cell>
          <cell r="H3768" t="str">
            <v>SPEED SENSOR:</v>
          </cell>
          <cell r="I3768" t="str">
            <v>Hastighetssensor</v>
          </cell>
          <cell r="J3768" t="str">
            <v>C8705068-1-411C, DETECTING WHEEL RPM, CABLE LENGTH:70mm</v>
          </cell>
          <cell r="K3768" t="str">
            <v>C8705068-1-411C</v>
          </cell>
          <cell r="L3768" t="str">
            <v>C8705068-1-411C</v>
          </cell>
        </row>
        <row r="3769">
          <cell r="B3769" t="str">
            <v>YEC7805934Batteri</v>
          </cell>
          <cell r="C3769" t="str">
            <v>YEC7805934</v>
          </cell>
          <cell r="D3769" t="str">
            <v>2019-2020</v>
          </cell>
          <cell r="E3769">
            <v>42</v>
          </cell>
          <cell r="F3769" t="str">
            <v>0420</v>
          </cell>
          <cell r="G3769" t="str">
            <v>J002</v>
          </cell>
          <cell r="H3769" t="str">
            <v>BATTERY:</v>
          </cell>
          <cell r="I3769" t="str">
            <v>Batteri</v>
          </cell>
          <cell r="J3769" t="str">
            <v>C8705102-1-11C DT12 11,6Ah (CANBUS)</v>
          </cell>
          <cell r="K3769" t="str">
            <v>C8705102-1-11C</v>
          </cell>
          <cell r="L3769" t="str">
            <v>C8705102-1-11C</v>
          </cell>
        </row>
        <row r="3770">
          <cell r="B3770" t="str">
            <v>YEC7805934Batterihållare</v>
          </cell>
          <cell r="C3770" t="str">
            <v>YEC7805934</v>
          </cell>
          <cell r="D3770" t="str">
            <v>2019-2020</v>
          </cell>
          <cell r="E3770">
            <v>43</v>
          </cell>
          <cell r="F3770" t="str">
            <v>0430</v>
          </cell>
          <cell r="G3770" t="str">
            <v>J003</v>
          </cell>
          <cell r="H3770" t="str">
            <v>BATTERY HOLDER/Slider</v>
          </cell>
          <cell r="I3770" t="str">
            <v>Batterihållare</v>
          </cell>
          <cell r="J3770" t="str">
            <v>C8705129-2C NEW DT12 400mm motorcable for MAX, new connector</v>
          </cell>
          <cell r="K3770" t="str">
            <v>C8705129-2C</v>
          </cell>
          <cell r="L3770" t="str">
            <v>C8705129-2C</v>
          </cell>
        </row>
        <row r="3771">
          <cell r="B3771" t="str">
            <v>YEC7805934Batteriladdare</v>
          </cell>
          <cell r="C3771" t="str">
            <v>YEC7805934</v>
          </cell>
          <cell r="D3771" t="str">
            <v>2019-2020</v>
          </cell>
          <cell r="E3771">
            <v>44</v>
          </cell>
          <cell r="F3771" t="str">
            <v>0440</v>
          </cell>
          <cell r="G3771" t="str">
            <v>J010</v>
          </cell>
          <cell r="H3771" t="str">
            <v>CHARGER:</v>
          </cell>
          <cell r="I3771" t="str">
            <v>Batteriladdare</v>
          </cell>
          <cell r="J3771" t="str">
            <v xml:space="preserve">C8705086-02C T-Shape CanBus charger for DT12/Shimano </v>
          </cell>
          <cell r="K3771" t="str">
            <v>C8705086-02C</v>
          </cell>
          <cell r="L3771" t="str">
            <v>C8705086-02C</v>
          </cell>
        </row>
        <row r="3772">
          <cell r="B3772" t="str">
            <v>YEC7805934Kontrollbox</v>
          </cell>
          <cell r="C3772" t="str">
            <v>YEC7805934</v>
          </cell>
          <cell r="D3772" t="str">
            <v>2019-2020</v>
          </cell>
          <cell r="E3772">
            <v>45</v>
          </cell>
          <cell r="F3772" t="str">
            <v>0450</v>
          </cell>
          <cell r="G3772" t="str">
            <v>J011</v>
          </cell>
          <cell r="H3772" t="str">
            <v>Controller</v>
          </cell>
          <cell r="I3772" t="str">
            <v>Kontrollbox</v>
          </cell>
          <cell r="J3772" t="str">
            <v>included into the motor</v>
          </cell>
          <cell r="K3772" t="str">
            <v>C8705068-2-19</v>
          </cell>
          <cell r="L3772" t="str">
            <v>C8705068-2-19</v>
          </cell>
        </row>
        <row r="3773">
          <cell r="B3773" t="str">
            <v>YEC7805934Växelöra</v>
          </cell>
          <cell r="C3773" t="str">
            <v>YEC7805934</v>
          </cell>
          <cell r="D3773" t="str">
            <v>2019-2020</v>
          </cell>
          <cell r="E3773">
            <v>46</v>
          </cell>
          <cell r="F3773" t="str">
            <v>0460</v>
          </cell>
          <cell r="G3773" t="str">
            <v>D005</v>
          </cell>
          <cell r="H3773" t="str">
            <v>Gear hanger</v>
          </cell>
          <cell r="I3773" t="str">
            <v>Växelöra</v>
          </cell>
          <cell r="K3773" t="str">
            <v>C1350087</v>
          </cell>
          <cell r="L3773" t="str">
            <v>C1350087</v>
          </cell>
        </row>
        <row r="3774">
          <cell r="B3774" t="str">
            <v>YEC7895321RAM</v>
          </cell>
          <cell r="C3774" t="str">
            <v>YEC7895321</v>
          </cell>
          <cell r="D3774" t="str">
            <v>2023-2024</v>
          </cell>
          <cell r="E3774">
            <v>1</v>
          </cell>
          <cell r="F3774" t="str">
            <v>0010</v>
          </cell>
          <cell r="G3774" t="str">
            <v>A001</v>
          </cell>
          <cell r="H3774" t="str">
            <v>PAINTED FRAME</v>
          </cell>
          <cell r="I3774" t="str">
            <v>RAM</v>
          </cell>
          <cell r="K3774" t="str">
            <v>C1308063-530</v>
          </cell>
          <cell r="L3774" t="e">
            <v>#N/A</v>
          </cell>
        </row>
        <row r="3775">
          <cell r="B3775" t="str">
            <v>YEC7895321Framgaffel</v>
          </cell>
          <cell r="C3775" t="str">
            <v>YEC7895321</v>
          </cell>
          <cell r="D3775" t="str">
            <v>2023-2024</v>
          </cell>
          <cell r="E3775">
            <v>2</v>
          </cell>
          <cell r="F3775" t="str">
            <v>0020</v>
          </cell>
          <cell r="G3775" t="str">
            <v>A002</v>
          </cell>
          <cell r="H3775" t="str">
            <v>PAINTED FORK</v>
          </cell>
          <cell r="I3775" t="str">
            <v>Framgaffel</v>
          </cell>
          <cell r="J3775" t="str">
            <v>C1605443-193 FF 28 ST 1"1/8 Bi 30 37 w hole</v>
          </cell>
          <cell r="K3775" t="str">
            <v>C1625381-240-BK</v>
          </cell>
          <cell r="L3775" t="e">
            <v>#N/A</v>
          </cell>
        </row>
        <row r="3776">
          <cell r="B3776" t="str">
            <v>YEC7895321Styrlager</v>
          </cell>
          <cell r="C3776" t="str">
            <v>YEC7895321</v>
          </cell>
          <cell r="D3776" t="str">
            <v>2023-2024</v>
          </cell>
          <cell r="E3776">
            <v>3</v>
          </cell>
          <cell r="F3776" t="str">
            <v>0030</v>
          </cell>
          <cell r="G3776" t="str">
            <v>B001</v>
          </cell>
          <cell r="H3776" t="str">
            <v>Head Set</v>
          </cell>
          <cell r="I3776" t="str">
            <v>Styrlager</v>
          </cell>
          <cell r="J3776" t="str">
            <v>C2105002 VP-MH305C SEMI INTEGR, ED BLACK O/S  SH = 20mm</v>
          </cell>
          <cell r="K3776" t="str">
            <v>C2105339</v>
          </cell>
          <cell r="L3776" t="str">
            <v>C2105339</v>
          </cell>
        </row>
        <row r="3777">
          <cell r="B3777" t="str">
            <v xml:space="preserve">YEC7895321Styrstam </v>
          </cell>
          <cell r="C3777" t="str">
            <v>YEC7895321</v>
          </cell>
          <cell r="D3777" t="str">
            <v>2023-2024</v>
          </cell>
          <cell r="E3777">
            <v>4</v>
          </cell>
          <cell r="F3777" t="str">
            <v>0040</v>
          </cell>
          <cell r="G3777" t="str">
            <v>B002</v>
          </cell>
          <cell r="H3777" t="str">
            <v>Handlebar Stem</v>
          </cell>
          <cell r="I3777" t="str">
            <v xml:space="preserve">Styrstam </v>
          </cell>
          <cell r="J3777" t="str">
            <v>C2205360-090 H/L 25.4X90/130 MTS-AD2 HIGH POL</v>
          </cell>
          <cell r="K3777" t="str">
            <v>C2205475-105</v>
          </cell>
          <cell r="L3777" t="str">
            <v>C2200261-105</v>
          </cell>
        </row>
        <row r="3778">
          <cell r="B3778" t="str">
            <v>YEC7895321Styre</v>
          </cell>
          <cell r="C3778" t="str">
            <v>YEC7895321</v>
          </cell>
          <cell r="D3778" t="str">
            <v>2023-2024</v>
          </cell>
          <cell r="E3778">
            <v>5</v>
          </cell>
          <cell r="F3778" t="str">
            <v>0050</v>
          </cell>
          <cell r="G3778" t="str">
            <v>B003</v>
          </cell>
          <cell r="H3778" t="str">
            <v>Handelbar</v>
          </cell>
          <cell r="I3778" t="str">
            <v>Styre</v>
          </cell>
          <cell r="J3778" t="str">
            <v xml:space="preserve">C2305480 HB ALsvhp 600 25.4 2.6 NR-AL29  </v>
          </cell>
          <cell r="K3778" t="str">
            <v>C2305990</v>
          </cell>
          <cell r="L3778" t="str">
            <v>C2300249</v>
          </cell>
        </row>
        <row r="3779">
          <cell r="B3779" t="str">
            <v>YEC7895321Bromsgrepp H</v>
          </cell>
          <cell r="C3779" t="str">
            <v>YEC7895321</v>
          </cell>
          <cell r="D3779" t="str">
            <v>2023-2024</v>
          </cell>
          <cell r="E3779">
            <v>6</v>
          </cell>
          <cell r="F3779" t="str">
            <v>0060</v>
          </cell>
          <cell r="G3779" t="str">
            <v>C002</v>
          </cell>
          <cell r="H3779" t="str">
            <v>Brake Lever R</v>
          </cell>
          <cell r="I3779" t="str">
            <v>Bromsgrepp H</v>
          </cell>
          <cell r="K3779" t="str">
            <v>Shimano</v>
          </cell>
          <cell r="L3779" t="str">
            <v>Kontakta SHIMANO</v>
          </cell>
        </row>
        <row r="3780">
          <cell r="B3780" t="str">
            <v>YEC7895321Bromsgrepp V</v>
          </cell>
          <cell r="C3780" t="str">
            <v>YEC7895321</v>
          </cell>
          <cell r="D3780" t="str">
            <v>2023-2024</v>
          </cell>
          <cell r="E3780">
            <v>7</v>
          </cell>
          <cell r="F3780" t="str">
            <v>0070</v>
          </cell>
          <cell r="G3780" t="str">
            <v>C001</v>
          </cell>
          <cell r="H3780" t="str">
            <v>Brake Lever L</v>
          </cell>
          <cell r="I3780" t="str">
            <v>Bromsgrepp V</v>
          </cell>
          <cell r="J3780" t="str">
            <v>C6505049 BLL ALsvPLbk VB U 4F BL39AP</v>
          </cell>
          <cell r="K3780" t="str">
            <v>Shimano</v>
          </cell>
          <cell r="L3780" t="str">
            <v>Kontakta SHIMANO</v>
          </cell>
        </row>
        <row r="3781">
          <cell r="B3781" t="str">
            <v>YEC7895321Växelreglage H</v>
          </cell>
          <cell r="C3781" t="str">
            <v>YEC7895321</v>
          </cell>
          <cell r="D3781" t="str">
            <v>2023-2024</v>
          </cell>
          <cell r="E3781">
            <v>8</v>
          </cell>
          <cell r="F3781" t="str">
            <v>0080</v>
          </cell>
          <cell r="G3781" t="str">
            <v>D002</v>
          </cell>
          <cell r="H3781" t="str">
            <v>Shift Lever R</v>
          </cell>
          <cell r="I3781" t="str">
            <v>Växelreglage H</v>
          </cell>
          <cell r="J3781" t="str">
            <v>C5105092 SHIFT LEVER, SL-C3000-7, NEXUS, REVO SHIFTER, 2320MM INNER, W/O OUTER FOR CJ-NX40(FOR SCANDINAVIAN), BLACK, BULK</v>
          </cell>
          <cell r="K3781" t="str">
            <v>ASLM3000RAT</v>
          </cell>
          <cell r="L3781" t="str">
            <v>Kontakta SHIMANO</v>
          </cell>
        </row>
        <row r="3782">
          <cell r="B3782" t="str">
            <v>YEC7895321Växelreglage V</v>
          </cell>
          <cell r="C3782" t="str">
            <v>YEC7895321</v>
          </cell>
          <cell r="D3782" t="str">
            <v>2023-2024</v>
          </cell>
          <cell r="E3782">
            <v>9</v>
          </cell>
          <cell r="F3782" t="str">
            <v>0090</v>
          </cell>
          <cell r="G3782" t="str">
            <v>D001</v>
          </cell>
          <cell r="H3782" t="str">
            <v>Shift Lever L</v>
          </cell>
          <cell r="I3782" t="str">
            <v>Växelreglage V</v>
          </cell>
          <cell r="L3782" t="e">
            <v>#N/A</v>
          </cell>
        </row>
        <row r="3783">
          <cell r="B3783" t="str">
            <v>YEC7895321Handtag par</v>
          </cell>
          <cell r="C3783" t="str">
            <v>YEC7895321</v>
          </cell>
          <cell r="D3783" t="str">
            <v>2023-2024</v>
          </cell>
          <cell r="E3783">
            <v>10</v>
          </cell>
          <cell r="F3783" t="str">
            <v>0100</v>
          </cell>
          <cell r="G3783" t="str">
            <v>B004</v>
          </cell>
          <cell r="H3783" t="str">
            <v>Grip R</v>
          </cell>
          <cell r="I3783" t="str">
            <v>Handtag par</v>
          </cell>
          <cell r="J3783" t="str">
            <v xml:space="preserve">C2505484  HERRMANS 84A ERGO TPE 90MM  </v>
          </cell>
          <cell r="K3783" t="str">
            <v>C2505504</v>
          </cell>
          <cell r="L3783" t="str">
            <v>C2500188</v>
          </cell>
        </row>
        <row r="3784">
          <cell r="B3784" t="str">
            <v>YEC7895321Frambroms</v>
          </cell>
          <cell r="C3784" t="str">
            <v>YEC7895321</v>
          </cell>
          <cell r="D3784" t="str">
            <v>2023-2024</v>
          </cell>
          <cell r="E3784">
            <v>11</v>
          </cell>
          <cell r="F3784" t="str">
            <v>0110</v>
          </cell>
          <cell r="G3784" t="str">
            <v>C003</v>
          </cell>
          <cell r="H3784" t="str">
            <v xml:space="preserve">Brake front </v>
          </cell>
          <cell r="I3784" t="str">
            <v>Frambroms</v>
          </cell>
          <cell r="K3784" t="str">
            <v>AMT201KLFPRX085</v>
          </cell>
          <cell r="L3784" t="str">
            <v>Kontakta SHIMANO</v>
          </cell>
        </row>
        <row r="3785">
          <cell r="B3785" t="str">
            <v>YEC7895321Bakbroms</v>
          </cell>
          <cell r="C3785" t="str">
            <v>YEC7895321</v>
          </cell>
          <cell r="D3785" t="str">
            <v>2023-2024</v>
          </cell>
          <cell r="E3785">
            <v>12</v>
          </cell>
          <cell r="F3785" t="str">
            <v>0120</v>
          </cell>
          <cell r="G3785" t="str">
            <v>C004</v>
          </cell>
          <cell r="H3785" t="str">
            <v>Brake rear</v>
          </cell>
          <cell r="I3785" t="str">
            <v>Bakbroms</v>
          </cell>
          <cell r="K3785" t="str">
            <v>AMT201JRRXRX145</v>
          </cell>
          <cell r="L3785" t="str">
            <v>Kontakta SHIMANO</v>
          </cell>
        </row>
        <row r="3786">
          <cell r="B3786" t="str">
            <v>YEC7895321Vevlager</v>
          </cell>
          <cell r="C3786" t="str">
            <v>YEC7895321</v>
          </cell>
          <cell r="D3786" t="str">
            <v>2023-2024</v>
          </cell>
          <cell r="E3786">
            <v>13</v>
          </cell>
          <cell r="F3786" t="str">
            <v>0130</v>
          </cell>
          <cell r="G3786" t="str">
            <v>E001</v>
          </cell>
          <cell r="H3786" t="str">
            <v xml:space="preserve">BB-set </v>
          </cell>
          <cell r="I3786" t="str">
            <v>Vevlager</v>
          </cell>
          <cell r="K3786" t="str">
            <v>INGÅR I MOTORN</v>
          </cell>
          <cell r="L3786" t="str">
            <v>Ingår i motorn</v>
          </cell>
        </row>
        <row r="3787">
          <cell r="B3787" t="str">
            <v>YEC7895321Vevparti</v>
          </cell>
          <cell r="C3787" t="str">
            <v>YEC7895321</v>
          </cell>
          <cell r="D3787" t="str">
            <v>2023-2024</v>
          </cell>
          <cell r="E3787">
            <v>14</v>
          </cell>
          <cell r="F3787" t="str">
            <v>0140</v>
          </cell>
          <cell r="G3787" t="str">
            <v>E002</v>
          </cell>
          <cell r="H3787" t="str">
            <v>Front Chainwheel</v>
          </cell>
          <cell r="I3787" t="str">
            <v>Vevparti</v>
          </cell>
          <cell r="K3787" t="str">
            <v>AFCE5010CXX</v>
          </cell>
          <cell r="L3787" t="str">
            <v>Kontakta SHIMANO</v>
          </cell>
        </row>
        <row r="3788">
          <cell r="B3788" t="str">
            <v>YEC7895321Kedjeskydd</v>
          </cell>
          <cell r="C3788" t="str">
            <v>YEC7895321</v>
          </cell>
          <cell r="D3788" t="str">
            <v>2023-2024</v>
          </cell>
          <cell r="E3788">
            <v>15</v>
          </cell>
          <cell r="F3788" t="str">
            <v>0150</v>
          </cell>
          <cell r="G3788" t="str">
            <v>H001</v>
          </cell>
          <cell r="H3788" t="str">
            <v>Chain guard</v>
          </cell>
          <cell r="I3788" t="str">
            <v>Kedjeskydd</v>
          </cell>
          <cell r="K3788" t="str">
            <v>ASMCRE50B4SG</v>
          </cell>
          <cell r="L3788" t="str">
            <v>Kontakta SHIMANO</v>
          </cell>
        </row>
        <row r="3789">
          <cell r="B3789" t="str">
            <v>YEC7895321Kedjeskyddsfäste</v>
          </cell>
          <cell r="C3789" t="str">
            <v>YEC7895321</v>
          </cell>
          <cell r="D3789" t="str">
            <v>2023-2024</v>
          </cell>
          <cell r="E3789">
            <v>16</v>
          </cell>
          <cell r="F3789" t="str">
            <v>0160</v>
          </cell>
          <cell r="G3789" t="str">
            <v>H002</v>
          </cell>
          <cell r="H3789" t="str">
            <v>Chain guard bracket</v>
          </cell>
          <cell r="I3789" t="str">
            <v>Kedjeskyddsfäste</v>
          </cell>
          <cell r="K3789" t="str">
            <v>Shimano</v>
          </cell>
          <cell r="L3789" t="str">
            <v>Kontakta SHIMANO</v>
          </cell>
        </row>
        <row r="3790">
          <cell r="B3790" t="str">
            <v>YEC7895321Framväxel</v>
          </cell>
          <cell r="C3790" t="str">
            <v>YEC7895321</v>
          </cell>
          <cell r="D3790" t="str">
            <v>2023-2024</v>
          </cell>
          <cell r="E3790">
            <v>17</v>
          </cell>
          <cell r="F3790" t="str">
            <v>0170</v>
          </cell>
          <cell r="G3790" t="str">
            <v>D003</v>
          </cell>
          <cell r="H3790" t="str">
            <v>Front Derailleur</v>
          </cell>
          <cell r="I3790" t="str">
            <v>Framväxel</v>
          </cell>
          <cell r="K3790" t="str">
            <v>w/o</v>
          </cell>
          <cell r="L3790" t="e">
            <v>#N/A</v>
          </cell>
        </row>
        <row r="3791">
          <cell r="B3791" t="str">
            <v>YEC7895321Bakväxel</v>
          </cell>
          <cell r="C3791" t="str">
            <v>YEC7895321</v>
          </cell>
          <cell r="D3791" t="str">
            <v>2023-2024</v>
          </cell>
          <cell r="E3791">
            <v>18</v>
          </cell>
          <cell r="F3791" t="str">
            <v>0180</v>
          </cell>
          <cell r="G3791" t="str">
            <v>D004</v>
          </cell>
          <cell r="H3791" t="str">
            <v>Rear Derailleur</v>
          </cell>
          <cell r="I3791" t="str">
            <v>Bakväxel</v>
          </cell>
          <cell r="K3791" t="str">
            <v>ARDT4000SGSL</v>
          </cell>
          <cell r="L3791" t="str">
            <v>Kontakta SHIMANO</v>
          </cell>
        </row>
        <row r="3792">
          <cell r="B3792" t="str">
            <v>YEC7895321Kedja</v>
          </cell>
          <cell r="C3792" t="str">
            <v>YEC7895321</v>
          </cell>
          <cell r="D3792" t="str">
            <v>2023-2024</v>
          </cell>
          <cell r="E3792">
            <v>19</v>
          </cell>
          <cell r="F3792" t="str">
            <v>0190</v>
          </cell>
          <cell r="G3792" t="str">
            <v>E003</v>
          </cell>
          <cell r="H3792" t="str">
            <v xml:space="preserve">Chain </v>
          </cell>
          <cell r="I3792" t="str">
            <v>Kedja</v>
          </cell>
          <cell r="J3792" t="str">
            <v>C3405041-104  + link CHA 1S 105L RB Z610HXRB   KMC</v>
          </cell>
          <cell r="K3792" t="str">
            <v>ACNHG53C114</v>
          </cell>
          <cell r="L3792" t="str">
            <v>Kontakta SHIMANO</v>
          </cell>
        </row>
        <row r="3793">
          <cell r="B3793" t="str">
            <v>YEC7895321Kassett</v>
          </cell>
          <cell r="C3793" t="str">
            <v>YEC7895321</v>
          </cell>
          <cell r="D3793" t="str">
            <v>2023-2024</v>
          </cell>
          <cell r="E3793">
            <v>20</v>
          </cell>
          <cell r="F3793" t="str">
            <v>0200</v>
          </cell>
          <cell r="G3793" t="str">
            <v>E004</v>
          </cell>
          <cell r="H3793" t="str">
            <v>Cassette Sprocket</v>
          </cell>
          <cell r="I3793" t="str">
            <v>Kassett</v>
          </cell>
          <cell r="J3793" t="str">
            <v>ASMGEAR20SU SPT SC20sv3/32" (INTERNAL HUB)</v>
          </cell>
          <cell r="K3793" t="str">
            <v>ACSHG2009132</v>
          </cell>
          <cell r="L3793" t="str">
            <v>Kontakta SHIMANO</v>
          </cell>
        </row>
        <row r="3794">
          <cell r="B3794" t="str">
            <v>YEC7895321Framhjul</v>
          </cell>
          <cell r="C3794" t="str">
            <v>YEC7895321</v>
          </cell>
          <cell r="D3794" t="str">
            <v>2023-2024</v>
          </cell>
          <cell r="E3794">
            <v>21</v>
          </cell>
          <cell r="F3794" t="str">
            <v>0210</v>
          </cell>
          <cell r="G3794" t="str">
            <v>F001</v>
          </cell>
          <cell r="H3794" t="str">
            <v>Front hub</v>
          </cell>
          <cell r="I3794" t="str">
            <v>Framhjul</v>
          </cell>
          <cell r="J3794" t="str">
            <v xml:space="preserve">C4305002 HUB FRONT ALLOY SOLID AXLE 36H </v>
          </cell>
          <cell r="K3794" t="str">
            <v>C4305196</v>
          </cell>
          <cell r="L3794" t="str">
            <v>C4100337</v>
          </cell>
        </row>
        <row r="3795">
          <cell r="B3795" t="str">
            <v>YEC7895321Bakhjul</v>
          </cell>
          <cell r="C3795" t="str">
            <v>YEC7895321</v>
          </cell>
          <cell r="D3795" t="str">
            <v>2023-2024</v>
          </cell>
          <cell r="E3795">
            <v>22</v>
          </cell>
          <cell r="F3795" t="str">
            <v>0220</v>
          </cell>
          <cell r="G3795" t="str">
            <v>F002</v>
          </cell>
          <cell r="H3795" t="str">
            <v>Rear hub</v>
          </cell>
          <cell r="I3795" t="str">
            <v>Bakhjul</v>
          </cell>
          <cell r="J3795" t="str">
            <v>ASGC30007CADXR (ASG7C30ADXR) HBRcb 36 H SILVER DX</v>
          </cell>
          <cell r="K3795" t="str">
            <v>C4405349</v>
          </cell>
          <cell r="L3795" t="str">
            <v>C4200298</v>
          </cell>
        </row>
        <row r="3796">
          <cell r="B3796" t="str">
            <v>YEC7895321Däck</v>
          </cell>
          <cell r="C3796" t="str">
            <v>YEC7895321</v>
          </cell>
          <cell r="D3796" t="str">
            <v>2023-2024</v>
          </cell>
          <cell r="E3796">
            <v>23</v>
          </cell>
          <cell r="F3796" t="str">
            <v>0230</v>
          </cell>
          <cell r="G3796" t="str">
            <v>F003</v>
          </cell>
          <cell r="H3796" t="str">
            <v>Tire</v>
          </cell>
          <cell r="I3796" t="str">
            <v>Däck</v>
          </cell>
          <cell r="J3796" t="str">
            <v>C4906583 44-622 PERGO Black reflex</v>
          </cell>
          <cell r="K3796" t="str">
            <v>C4906583</v>
          </cell>
          <cell r="L3796" t="str">
            <v>C4901464</v>
          </cell>
        </row>
        <row r="3797">
          <cell r="B3797" t="str">
            <v>YEC7895321Skärmar set</v>
          </cell>
          <cell r="C3797" t="str">
            <v>YEC7895321</v>
          </cell>
          <cell r="D3797" t="str">
            <v>2023-2024</v>
          </cell>
          <cell r="E3797">
            <v>24</v>
          </cell>
          <cell r="F3797" t="str">
            <v>0240</v>
          </cell>
          <cell r="G3797" t="str">
            <v>H003</v>
          </cell>
          <cell r="H3797" t="str">
            <v xml:space="preserve">Mudguard front   </v>
          </cell>
          <cell r="I3797" t="str">
            <v>Skärmar set</v>
          </cell>
          <cell r="K3797" t="str">
            <v>C8256299-BK</v>
          </cell>
          <cell r="L3797" t="str">
            <v>C8256299-BK / C8256300-BK</v>
          </cell>
        </row>
        <row r="3798">
          <cell r="B3798" t="str">
            <v>YEC7895321Pakethållare</v>
          </cell>
          <cell r="C3798" t="str">
            <v>YEC7895321</v>
          </cell>
          <cell r="D3798" t="str">
            <v>2023-2024</v>
          </cell>
          <cell r="E3798">
            <v>25</v>
          </cell>
          <cell r="F3798" t="str">
            <v>0250</v>
          </cell>
          <cell r="G3798" t="str">
            <v>H004</v>
          </cell>
          <cell r="H3798" t="str">
            <v>Carrier</v>
          </cell>
          <cell r="I3798" t="str">
            <v>Pakethållare</v>
          </cell>
          <cell r="K3798" t="str">
            <v>C8205747-BK</v>
          </cell>
          <cell r="L3798" t="str">
            <v>C8200052</v>
          </cell>
        </row>
        <row r="3799">
          <cell r="B3799" t="str">
            <v>YEC7895321Sadel</v>
          </cell>
          <cell r="C3799" t="str">
            <v>YEC7895321</v>
          </cell>
          <cell r="D3799" t="str">
            <v>2023-2024</v>
          </cell>
          <cell r="E3799">
            <v>26</v>
          </cell>
          <cell r="F3799" t="str">
            <v>0260</v>
          </cell>
          <cell r="G3799" t="str">
            <v>G001</v>
          </cell>
          <cell r="H3799" t="str">
            <v>Saddle</v>
          </cell>
          <cell r="I3799" t="str">
            <v>Sadel</v>
          </cell>
          <cell r="K3799" t="str">
            <v>C7106265</v>
          </cell>
          <cell r="L3799" t="str">
            <v>C7100525</v>
          </cell>
        </row>
        <row r="3800">
          <cell r="B3800" t="str">
            <v>YEC7895321Sadelstolpe</v>
          </cell>
          <cell r="C3800" t="str">
            <v>YEC7895321</v>
          </cell>
          <cell r="D3800" t="str">
            <v>2023-2024</v>
          </cell>
          <cell r="E3800">
            <v>27</v>
          </cell>
          <cell r="F3800" t="str">
            <v>0270</v>
          </cell>
          <cell r="G3800" t="str">
            <v>G002</v>
          </cell>
          <cell r="H3800" t="str">
            <v>Seatpost</v>
          </cell>
          <cell r="I3800" t="str">
            <v>Sadelstolpe</v>
          </cell>
          <cell r="K3800" t="str">
            <v>C7205554</v>
          </cell>
          <cell r="L3800" t="str">
            <v>C7200322-316</v>
          </cell>
        </row>
        <row r="3801">
          <cell r="B3801" t="str">
            <v>YEC7895321Sadelrörsklämma</v>
          </cell>
          <cell r="C3801" t="str">
            <v>YEC7895321</v>
          </cell>
          <cell r="D3801" t="str">
            <v>2023-2024</v>
          </cell>
          <cell r="E3801">
            <v>28</v>
          </cell>
          <cell r="F3801" t="str">
            <v>0280</v>
          </cell>
          <cell r="G3801" t="str">
            <v>G003</v>
          </cell>
          <cell r="H3801" t="str">
            <v>Seat Clamp</v>
          </cell>
          <cell r="I3801" t="str">
            <v>Sadelrörsklämma</v>
          </cell>
          <cell r="K3801" t="str">
            <v>C7305138-BK</v>
          </cell>
          <cell r="L3801" t="str">
            <v>C7300027-350</v>
          </cell>
        </row>
        <row r="3802">
          <cell r="B3802" t="str">
            <v>YEC7895321Framlampa</v>
          </cell>
          <cell r="C3802" t="str">
            <v>YEC7895321</v>
          </cell>
          <cell r="D3802" t="str">
            <v>2023-2024</v>
          </cell>
          <cell r="E3802">
            <v>29</v>
          </cell>
          <cell r="F3802" t="str">
            <v>0290</v>
          </cell>
          <cell r="G3802" t="str">
            <v>H005</v>
          </cell>
          <cell r="H3802" t="str">
            <v>Front light</v>
          </cell>
          <cell r="I3802" t="str">
            <v>Framlampa</v>
          </cell>
          <cell r="J3802" t="str">
            <v>C8025221 Front light Breeze Evo without ss bracket, Classic chrome, 0,5W LED, 15 lux, Waterproof IP44 w 65 cm cable</v>
          </cell>
          <cell r="K3802" t="str">
            <v>C8015307</v>
          </cell>
          <cell r="L3802" t="str">
            <v>C8015301</v>
          </cell>
        </row>
        <row r="3803">
          <cell r="B3803" t="str">
            <v>YEC7895321Baklampa</v>
          </cell>
          <cell r="C3803" t="str">
            <v>YEC7895321</v>
          </cell>
          <cell r="D3803" t="str">
            <v>2023-2024</v>
          </cell>
          <cell r="E3803">
            <v>30</v>
          </cell>
          <cell r="F3803" t="str">
            <v>0300</v>
          </cell>
          <cell r="G3803" t="str">
            <v>H006</v>
          </cell>
          <cell r="H3803" t="str">
            <v>Light, Rear</v>
          </cell>
          <cell r="I3803" t="str">
            <v>Baklampa</v>
          </cell>
          <cell r="J3803" t="str">
            <v>inkl in battery</v>
          </cell>
          <cell r="K3803" t="str">
            <v>C8015183</v>
          </cell>
          <cell r="L3803" t="str">
            <v>C8015183</v>
          </cell>
        </row>
        <row r="3804">
          <cell r="B3804" t="str">
            <v>YEC7895321Låssats</v>
          </cell>
          <cell r="C3804" t="str">
            <v>YEC7895321</v>
          </cell>
          <cell r="D3804" t="str">
            <v>2023-2024</v>
          </cell>
          <cell r="E3804">
            <v>31</v>
          </cell>
          <cell r="F3804" t="str">
            <v>0310</v>
          </cell>
          <cell r="G3804" t="str">
            <v>H007</v>
          </cell>
          <cell r="H3804" t="str">
            <v>Lock</v>
          </cell>
          <cell r="I3804" t="str">
            <v>Låssats</v>
          </cell>
          <cell r="K3804" t="str">
            <v>C8405097</v>
          </cell>
          <cell r="L3804" t="str">
            <v>C8405097</v>
          </cell>
        </row>
        <row r="3805">
          <cell r="B3805" t="str">
            <v>YEC7895321Stöd</v>
          </cell>
          <cell r="C3805" t="str">
            <v>YEC7895321</v>
          </cell>
          <cell r="D3805" t="str">
            <v>2023-2024</v>
          </cell>
          <cell r="E3805">
            <v>32</v>
          </cell>
          <cell r="F3805" t="str">
            <v>0320</v>
          </cell>
          <cell r="G3805" t="str">
            <v>H008</v>
          </cell>
          <cell r="H3805" t="str">
            <v>Kick stand</v>
          </cell>
          <cell r="I3805" t="str">
            <v>Stöd</v>
          </cell>
          <cell r="K3805" t="str">
            <v>C8105214</v>
          </cell>
          <cell r="L3805" t="str">
            <v>C8100036</v>
          </cell>
        </row>
        <row r="3806">
          <cell r="B3806" t="str">
            <v>YEC7895321Korg</v>
          </cell>
          <cell r="C3806" t="str">
            <v>YEC7895321</v>
          </cell>
          <cell r="D3806" t="str">
            <v>2023-2024</v>
          </cell>
          <cell r="E3806">
            <v>33</v>
          </cell>
          <cell r="F3806" t="str">
            <v>0330</v>
          </cell>
          <cell r="G3806" t="str">
            <v>H009</v>
          </cell>
          <cell r="H3806" t="str">
            <v>Basket / Fr carrier</v>
          </cell>
          <cell r="I3806" t="str">
            <v>Korg</v>
          </cell>
          <cell r="K3806" t="str">
            <v>EMPTY</v>
          </cell>
          <cell r="L3806" t="e">
            <v>#N/A</v>
          </cell>
        </row>
        <row r="3807">
          <cell r="B3807" t="str">
            <v>YEC7895321Pedaler</v>
          </cell>
          <cell r="C3807" t="str">
            <v>YEC7895321</v>
          </cell>
          <cell r="D3807" t="str">
            <v>2023-2024</v>
          </cell>
          <cell r="E3807">
            <v>34</v>
          </cell>
          <cell r="F3807" t="str">
            <v>0340</v>
          </cell>
          <cell r="G3807" t="str">
            <v>E005</v>
          </cell>
          <cell r="H3807" t="str">
            <v xml:space="preserve">Pedal </v>
          </cell>
          <cell r="I3807" t="str">
            <v>Pedaler</v>
          </cell>
          <cell r="J3807" t="str">
            <v>C3505317 STANDARD BK/GR9/16"</v>
          </cell>
          <cell r="K3807" t="str">
            <v>C3505321</v>
          </cell>
          <cell r="L3807" t="str">
            <v>C3500117</v>
          </cell>
        </row>
        <row r="3808">
          <cell r="B3808" t="str">
            <v>YEC7895321Motor</v>
          </cell>
          <cell r="C3808" t="str">
            <v>YEC7895321</v>
          </cell>
          <cell r="D3808" t="str">
            <v>2023-2024</v>
          </cell>
          <cell r="E3808">
            <v>35</v>
          </cell>
          <cell r="F3808" t="str">
            <v>0350</v>
          </cell>
          <cell r="G3808" t="str">
            <v>J001</v>
          </cell>
          <cell r="H3808" t="str">
            <v>DRIVE UNIT:</v>
          </cell>
          <cell r="I3808" t="str">
            <v>Motor</v>
          </cell>
          <cell r="K3808" t="str">
            <v>ADUE5000</v>
          </cell>
          <cell r="L3808" t="str">
            <v>Kontakta SHIMANO / DU-E5000</v>
          </cell>
        </row>
        <row r="3809">
          <cell r="B3809" t="str">
            <v>YEC7895321Display</v>
          </cell>
          <cell r="C3809" t="str">
            <v>YEC7895321</v>
          </cell>
          <cell r="D3809" t="str">
            <v>2023-2024</v>
          </cell>
          <cell r="E3809">
            <v>36</v>
          </cell>
          <cell r="F3809" t="str">
            <v>0360</v>
          </cell>
          <cell r="G3809" t="str">
            <v>J004</v>
          </cell>
          <cell r="H3809" t="str">
            <v>DISPLAY:</v>
          </cell>
          <cell r="I3809" t="str">
            <v>Display</v>
          </cell>
          <cell r="K3809" t="str">
            <v>KSCE6100CI</v>
          </cell>
          <cell r="L3809" t="str">
            <v>Kontakta SHIMANO / SC-E6100</v>
          </cell>
        </row>
        <row r="3810">
          <cell r="B3810" t="str">
            <v>YEC7895321EB-Bus kabel</v>
          </cell>
          <cell r="C3810" t="str">
            <v>YEC7895321</v>
          </cell>
          <cell r="D3810" t="str">
            <v>2023-2024</v>
          </cell>
          <cell r="E3810">
            <v>37</v>
          </cell>
          <cell r="F3810" t="str">
            <v>0370</v>
          </cell>
          <cell r="G3810" t="str">
            <v>J005</v>
          </cell>
          <cell r="H3810" t="str">
            <v>EB-BUS CABLE:</v>
          </cell>
          <cell r="I3810" t="str">
            <v>EB-Bus kabel</v>
          </cell>
          <cell r="K3810" t="str">
            <v>Shimano</v>
          </cell>
          <cell r="L3810" t="str">
            <v>Kontakta SHIMANO</v>
          </cell>
        </row>
        <row r="3811">
          <cell r="B3811" t="str">
            <v>YEC7895321Motorkabel</v>
          </cell>
          <cell r="C3811" t="str">
            <v>YEC7895321</v>
          </cell>
          <cell r="D3811" t="str">
            <v>2023-2024</v>
          </cell>
          <cell r="E3811">
            <v>38</v>
          </cell>
          <cell r="F3811" t="str">
            <v>0380</v>
          </cell>
          <cell r="G3811" t="str">
            <v>J006</v>
          </cell>
          <cell r="H3811" t="str">
            <v>POWER CABLE:</v>
          </cell>
          <cell r="I3811" t="str">
            <v>Motorkabel</v>
          </cell>
          <cell r="K3811" t="str">
            <v>Ingår i batterihållaren</v>
          </cell>
          <cell r="L3811" t="str">
            <v>Ingår i batterihållaren</v>
          </cell>
        </row>
        <row r="3812">
          <cell r="B3812" t="str">
            <v>YEC7895321Kabel framlampa</v>
          </cell>
          <cell r="C3812" t="str">
            <v>YEC7895321</v>
          </cell>
          <cell r="D3812" t="str">
            <v>2023-2024</v>
          </cell>
          <cell r="E3812">
            <v>39</v>
          </cell>
          <cell r="F3812" t="str">
            <v>0390</v>
          </cell>
          <cell r="G3812" t="str">
            <v>J007</v>
          </cell>
          <cell r="H3812" t="str">
            <v>F. LIGHT CABLE:</v>
          </cell>
          <cell r="I3812" t="str">
            <v>Kabel framlampa</v>
          </cell>
          <cell r="J3812" t="str">
            <v>C8705068-1-04-6, FOR FRONT LIGHT : 1200mm</v>
          </cell>
          <cell r="K3812" t="str">
            <v>C8075017</v>
          </cell>
          <cell r="L3812" t="str">
            <v>C8075017</v>
          </cell>
        </row>
        <row r="3813">
          <cell r="B3813" t="str">
            <v>YEC7895321Kabel baklampa</v>
          </cell>
          <cell r="C3813" t="str">
            <v>YEC7895321</v>
          </cell>
          <cell r="D3813" t="str">
            <v>2023-2024</v>
          </cell>
          <cell r="E3813">
            <v>40</v>
          </cell>
          <cell r="F3813" t="str">
            <v>0400</v>
          </cell>
          <cell r="G3813" t="str">
            <v>J008</v>
          </cell>
          <cell r="H3813" t="str">
            <v>R. LIGHT CABLE:</v>
          </cell>
          <cell r="I3813" t="str">
            <v>Kabel baklampa</v>
          </cell>
          <cell r="J3813" t="str">
            <v>Included in the battery</v>
          </cell>
          <cell r="K3813" t="str">
            <v>C8075047</v>
          </cell>
          <cell r="L3813" t="str">
            <v>BSP?</v>
          </cell>
        </row>
        <row r="3814">
          <cell r="B3814" t="str">
            <v>YEC7895321Hastighetssensor</v>
          </cell>
          <cell r="C3814" t="str">
            <v>YEC7895321</v>
          </cell>
          <cell r="D3814" t="str">
            <v>2023-2024</v>
          </cell>
          <cell r="E3814">
            <v>41</v>
          </cell>
          <cell r="F3814" t="str">
            <v>0410</v>
          </cell>
          <cell r="G3814" t="str">
            <v>J009</v>
          </cell>
          <cell r="H3814" t="str">
            <v>SPEED SENSOR:</v>
          </cell>
          <cell r="I3814" t="str">
            <v>Hastighetssensor</v>
          </cell>
          <cell r="J3814" t="str">
            <v>C8705068-1-04-11, DETECTING WHEEL RPM, CABLE LENGTH:70mm</v>
          </cell>
          <cell r="K3814" t="str">
            <v>KSMDUE10</v>
          </cell>
          <cell r="L3814" t="str">
            <v>Kontakta SHIMANO / SM-DUE10</v>
          </cell>
        </row>
        <row r="3815">
          <cell r="B3815" t="str">
            <v>YEC7895321Batteri</v>
          </cell>
          <cell r="C3815" t="str">
            <v>YEC7895321</v>
          </cell>
          <cell r="D3815" t="str">
            <v>2023-2024</v>
          </cell>
          <cell r="E3815">
            <v>42</v>
          </cell>
          <cell r="F3815" t="str">
            <v>0420</v>
          </cell>
          <cell r="G3815" t="str">
            <v>J002</v>
          </cell>
          <cell r="H3815" t="str">
            <v>BATTERY:</v>
          </cell>
          <cell r="I3815" t="str">
            <v>Batteri</v>
          </cell>
          <cell r="K3815" t="str">
            <v>C8705239-1-11H</v>
          </cell>
          <cell r="L3815" t="str">
            <v>C8705239-1-11H</v>
          </cell>
        </row>
        <row r="3816">
          <cell r="B3816" t="str">
            <v>YEC7895321Batterihållare</v>
          </cell>
          <cell r="C3816" t="str">
            <v>YEC7895321</v>
          </cell>
          <cell r="D3816" t="str">
            <v>2023-2024</v>
          </cell>
          <cell r="E3816">
            <v>43</v>
          </cell>
          <cell r="F3816" t="str">
            <v>0430</v>
          </cell>
          <cell r="G3816" t="str">
            <v>J003</v>
          </cell>
          <cell r="H3816" t="str">
            <v>BATTERY HOLDER/Slider</v>
          </cell>
          <cell r="I3816" t="str">
            <v>Batterihållare</v>
          </cell>
          <cell r="K3816" t="str">
            <v>C8705238-KIT2</v>
          </cell>
          <cell r="L3816" t="str">
            <v>BSP?</v>
          </cell>
        </row>
        <row r="3817">
          <cell r="B3817" t="str">
            <v>YEC7895321Batteriladdare</v>
          </cell>
          <cell r="C3817" t="str">
            <v>YEC7895321</v>
          </cell>
          <cell r="D3817" t="str">
            <v>2023-2024</v>
          </cell>
          <cell r="E3817">
            <v>44</v>
          </cell>
          <cell r="F3817" t="str">
            <v>0440</v>
          </cell>
          <cell r="G3817" t="str">
            <v>J010</v>
          </cell>
          <cell r="H3817" t="str">
            <v>CHARGER:</v>
          </cell>
          <cell r="I3817" t="str">
            <v>Batteriladdare</v>
          </cell>
          <cell r="J3817" t="str">
            <v>C8705058-02, (CHARGER 2A    # NO:CZ2AG2JE7)  CHARGER FOR PHYLION BATTERY UART</v>
          </cell>
          <cell r="K3817" t="str">
            <v>C8705238-02</v>
          </cell>
          <cell r="L3817" t="str">
            <v>C8705238-02</v>
          </cell>
        </row>
        <row r="3818">
          <cell r="B3818" t="str">
            <v>YEC7895321Kontrollbox</v>
          </cell>
          <cell r="C3818" t="str">
            <v>YEC7895321</v>
          </cell>
          <cell r="D3818" t="str">
            <v>2023-2024</v>
          </cell>
          <cell r="E3818">
            <v>45</v>
          </cell>
          <cell r="F3818" t="str">
            <v>0450</v>
          </cell>
          <cell r="G3818" t="str">
            <v>J011</v>
          </cell>
          <cell r="H3818" t="str">
            <v>Controller</v>
          </cell>
          <cell r="I3818" t="str">
            <v>Kontrollbox</v>
          </cell>
          <cell r="J3818" t="str">
            <v>included into the motor</v>
          </cell>
          <cell r="K3818" t="str">
            <v>Shimano</v>
          </cell>
          <cell r="L3818" t="str">
            <v>Kontakta SHIMANO</v>
          </cell>
        </row>
        <row r="3819">
          <cell r="B3819" t="str">
            <v>YEC7895321Växelöra</v>
          </cell>
          <cell r="C3819" t="str">
            <v>YEC7895321</v>
          </cell>
          <cell r="D3819" t="str">
            <v>2023-2024</v>
          </cell>
          <cell r="E3819">
            <v>46</v>
          </cell>
          <cell r="F3819" t="str">
            <v>0460</v>
          </cell>
          <cell r="G3819" t="str">
            <v>D005</v>
          </cell>
          <cell r="H3819" t="str">
            <v>Gear hanger</v>
          </cell>
          <cell r="I3819" t="str">
            <v>Växelöra</v>
          </cell>
          <cell r="K3819" t="str">
            <v>Q28-419L + 28-507</v>
          </cell>
          <cell r="L3819" t="str">
            <v>C1350176</v>
          </cell>
        </row>
        <row r="3820">
          <cell r="B3820" t="str">
            <v>YEC7895821RAM</v>
          </cell>
          <cell r="C3820" t="str">
            <v>YEC7895821</v>
          </cell>
          <cell r="D3820" t="str">
            <v>2023-2024</v>
          </cell>
          <cell r="E3820">
            <v>1</v>
          </cell>
          <cell r="F3820" t="str">
            <v>0010</v>
          </cell>
          <cell r="G3820" t="str">
            <v>A001</v>
          </cell>
          <cell r="H3820" t="str">
            <v>PAINTED FRAME</v>
          </cell>
          <cell r="I3820" t="str">
            <v>RAM</v>
          </cell>
          <cell r="K3820" t="str">
            <v>C1308063-580</v>
          </cell>
          <cell r="L3820" t="e">
            <v>#N/A</v>
          </cell>
        </row>
        <row r="3821">
          <cell r="B3821" t="str">
            <v>YEC7895821Framgaffel</v>
          </cell>
          <cell r="C3821" t="str">
            <v>YEC7895821</v>
          </cell>
          <cell r="D3821" t="str">
            <v>2023-2024</v>
          </cell>
          <cell r="E3821">
            <v>2</v>
          </cell>
          <cell r="F3821" t="str">
            <v>0020</v>
          </cell>
          <cell r="G3821" t="str">
            <v>A002</v>
          </cell>
          <cell r="H3821" t="str">
            <v>PAINTED FORK</v>
          </cell>
          <cell r="I3821" t="str">
            <v>Framgaffel</v>
          </cell>
          <cell r="J3821" t="str">
            <v>C1605443-193 FF 28 ST 1"1/8 Bi 30 37 w hole</v>
          </cell>
          <cell r="K3821" t="str">
            <v>C1625381-260-BK</v>
          </cell>
          <cell r="L3821" t="e">
            <v>#N/A</v>
          </cell>
        </row>
        <row r="3822">
          <cell r="B3822" t="str">
            <v>YEC7895821Styrlager</v>
          </cell>
          <cell r="C3822" t="str">
            <v>YEC7895821</v>
          </cell>
          <cell r="D3822" t="str">
            <v>2023-2024</v>
          </cell>
          <cell r="E3822">
            <v>3</v>
          </cell>
          <cell r="F3822" t="str">
            <v>0030</v>
          </cell>
          <cell r="G3822" t="str">
            <v>B001</v>
          </cell>
          <cell r="H3822" t="str">
            <v>Head Set</v>
          </cell>
          <cell r="I3822" t="str">
            <v>Styrlager</v>
          </cell>
          <cell r="J3822" t="str">
            <v>C2105002 VP-MH305C SEMI INTEGR, ED BLACK O/S  SH = 20mm</v>
          </cell>
          <cell r="K3822" t="str">
            <v>C2105339</v>
          </cell>
          <cell r="L3822" t="str">
            <v>C2105339</v>
          </cell>
        </row>
        <row r="3823">
          <cell r="B3823" t="str">
            <v xml:space="preserve">YEC7895821Styrstam </v>
          </cell>
          <cell r="C3823" t="str">
            <v>YEC7895821</v>
          </cell>
          <cell r="D3823" t="str">
            <v>2023-2024</v>
          </cell>
          <cell r="E3823">
            <v>4</v>
          </cell>
          <cell r="F3823" t="str">
            <v>0040</v>
          </cell>
          <cell r="G3823" t="str">
            <v>B002</v>
          </cell>
          <cell r="H3823" t="str">
            <v>Handlebar Stem</v>
          </cell>
          <cell r="I3823" t="str">
            <v xml:space="preserve">Styrstam </v>
          </cell>
          <cell r="J3823" t="str">
            <v>C2205360-090 H/L 25.4X90/130 MTS-AD2 HIGH POL</v>
          </cell>
          <cell r="K3823" t="str">
            <v>C2205475-105</v>
          </cell>
          <cell r="L3823" t="str">
            <v>C2200261-105</v>
          </cell>
        </row>
        <row r="3824">
          <cell r="B3824" t="str">
            <v>YEC7895821Styre</v>
          </cell>
          <cell r="C3824" t="str">
            <v>YEC7895821</v>
          </cell>
          <cell r="D3824" t="str">
            <v>2023-2024</v>
          </cell>
          <cell r="E3824">
            <v>5</v>
          </cell>
          <cell r="F3824" t="str">
            <v>0050</v>
          </cell>
          <cell r="G3824" t="str">
            <v>B003</v>
          </cell>
          <cell r="H3824" t="str">
            <v>Handelbar</v>
          </cell>
          <cell r="I3824" t="str">
            <v>Styre</v>
          </cell>
          <cell r="J3824" t="str">
            <v xml:space="preserve">C2305480 HB ALsvhp 600 25.4 2.6 NR-AL29  </v>
          </cell>
          <cell r="K3824" t="str">
            <v>C2305990</v>
          </cell>
          <cell r="L3824" t="str">
            <v>C2300249</v>
          </cell>
        </row>
        <row r="3825">
          <cell r="B3825" t="str">
            <v>YEC7895821Bromsgrepp H</v>
          </cell>
          <cell r="C3825" t="str">
            <v>YEC7895821</v>
          </cell>
          <cell r="D3825" t="str">
            <v>2023-2024</v>
          </cell>
          <cell r="E3825">
            <v>6</v>
          </cell>
          <cell r="F3825" t="str">
            <v>0060</v>
          </cell>
          <cell r="G3825" t="str">
            <v>C002</v>
          </cell>
          <cell r="H3825" t="str">
            <v>Brake Lever R</v>
          </cell>
          <cell r="I3825" t="str">
            <v>Bromsgrepp H</v>
          </cell>
          <cell r="K3825" t="str">
            <v>Shimano</v>
          </cell>
          <cell r="L3825" t="str">
            <v>Kontakta SHIMANO</v>
          </cell>
        </row>
        <row r="3826">
          <cell r="B3826" t="str">
            <v>YEC7895821Bromsgrepp V</v>
          </cell>
          <cell r="C3826" t="str">
            <v>YEC7895821</v>
          </cell>
          <cell r="D3826" t="str">
            <v>2023-2024</v>
          </cell>
          <cell r="E3826">
            <v>7</v>
          </cell>
          <cell r="F3826" t="str">
            <v>0070</v>
          </cell>
          <cell r="G3826" t="str">
            <v>C001</v>
          </cell>
          <cell r="H3826" t="str">
            <v>Brake Lever L</v>
          </cell>
          <cell r="I3826" t="str">
            <v>Bromsgrepp V</v>
          </cell>
          <cell r="J3826" t="str">
            <v>C6505049 BLL ALsvPLbk VB U 4F BL39AP</v>
          </cell>
          <cell r="K3826" t="str">
            <v>Shimano</v>
          </cell>
          <cell r="L3826" t="str">
            <v>Kontakta SHIMANO</v>
          </cell>
        </row>
        <row r="3827">
          <cell r="B3827" t="str">
            <v>YEC7895821Växelreglage H</v>
          </cell>
          <cell r="C3827" t="str">
            <v>YEC7895821</v>
          </cell>
          <cell r="D3827" t="str">
            <v>2023-2024</v>
          </cell>
          <cell r="E3827">
            <v>8</v>
          </cell>
          <cell r="F3827" t="str">
            <v>0080</v>
          </cell>
          <cell r="G3827" t="str">
            <v>D002</v>
          </cell>
          <cell r="H3827" t="str">
            <v>Shift Lever R</v>
          </cell>
          <cell r="I3827" t="str">
            <v>Växelreglage H</v>
          </cell>
          <cell r="J3827" t="str">
            <v>C5105092 SHIFT LEVER, SL-C3000-7, NEXUS, REVO SHIFTER, 2320MM INNER, W/O OUTER FOR CJ-NX40(FOR SCANDINAVIAN), BLACK, BULK</v>
          </cell>
          <cell r="K3827" t="str">
            <v>ASLM3000RAT</v>
          </cell>
          <cell r="L3827" t="str">
            <v>Kontakta SHIMANO</v>
          </cell>
        </row>
        <row r="3828">
          <cell r="B3828" t="str">
            <v>YEC7895821Växelreglage V</v>
          </cell>
          <cell r="C3828" t="str">
            <v>YEC7895821</v>
          </cell>
          <cell r="D3828" t="str">
            <v>2023-2024</v>
          </cell>
          <cell r="E3828">
            <v>9</v>
          </cell>
          <cell r="F3828" t="str">
            <v>0090</v>
          </cell>
          <cell r="G3828" t="str">
            <v>D001</v>
          </cell>
          <cell r="H3828" t="str">
            <v>Shift Lever L</v>
          </cell>
          <cell r="I3828" t="str">
            <v>Växelreglage V</v>
          </cell>
          <cell r="L3828" t="e">
            <v>#N/A</v>
          </cell>
        </row>
        <row r="3829">
          <cell r="B3829" t="str">
            <v>YEC7895821Handtag par</v>
          </cell>
          <cell r="C3829" t="str">
            <v>YEC7895821</v>
          </cell>
          <cell r="D3829" t="str">
            <v>2023-2024</v>
          </cell>
          <cell r="E3829">
            <v>10</v>
          </cell>
          <cell r="F3829" t="str">
            <v>0100</v>
          </cell>
          <cell r="G3829" t="str">
            <v>B004</v>
          </cell>
          <cell r="H3829" t="str">
            <v>Grip R</v>
          </cell>
          <cell r="I3829" t="str">
            <v>Handtag par</v>
          </cell>
          <cell r="J3829" t="str">
            <v xml:space="preserve">C2505484  HERRMANS 84A ERGO TPE 90MM  </v>
          </cell>
          <cell r="K3829" t="str">
            <v>C2505504</v>
          </cell>
          <cell r="L3829" t="str">
            <v>C2500188</v>
          </cell>
        </row>
        <row r="3830">
          <cell r="B3830" t="str">
            <v>YEC7895821Frambroms</v>
          </cell>
          <cell r="C3830" t="str">
            <v>YEC7895821</v>
          </cell>
          <cell r="D3830" t="str">
            <v>2023-2024</v>
          </cell>
          <cell r="E3830">
            <v>11</v>
          </cell>
          <cell r="F3830" t="str">
            <v>0110</v>
          </cell>
          <cell r="G3830" t="str">
            <v>C003</v>
          </cell>
          <cell r="H3830" t="str">
            <v xml:space="preserve">Brake front </v>
          </cell>
          <cell r="I3830" t="str">
            <v>Frambroms</v>
          </cell>
          <cell r="K3830" t="str">
            <v>AMT201KLFPRX085</v>
          </cell>
          <cell r="L3830" t="str">
            <v>Kontakta SHIMANO</v>
          </cell>
        </row>
        <row r="3831">
          <cell r="B3831" t="str">
            <v>YEC7895821Bakbroms</v>
          </cell>
          <cell r="C3831" t="str">
            <v>YEC7895821</v>
          </cell>
          <cell r="D3831" t="str">
            <v>2023-2024</v>
          </cell>
          <cell r="E3831">
            <v>12</v>
          </cell>
          <cell r="F3831" t="str">
            <v>0120</v>
          </cell>
          <cell r="G3831" t="str">
            <v>C004</v>
          </cell>
          <cell r="H3831" t="str">
            <v>Brake rear</v>
          </cell>
          <cell r="I3831" t="str">
            <v>Bakbroms</v>
          </cell>
          <cell r="K3831" t="str">
            <v>AMT201JRRXRX155</v>
          </cell>
          <cell r="L3831" t="str">
            <v>Kontakta SHIMANO</v>
          </cell>
        </row>
        <row r="3832">
          <cell r="B3832" t="str">
            <v>YEC7895821Vevlager</v>
          </cell>
          <cell r="C3832" t="str">
            <v>YEC7895821</v>
          </cell>
          <cell r="D3832" t="str">
            <v>2023-2024</v>
          </cell>
          <cell r="E3832">
            <v>13</v>
          </cell>
          <cell r="F3832" t="str">
            <v>0130</v>
          </cell>
          <cell r="G3832" t="str">
            <v>E001</v>
          </cell>
          <cell r="H3832" t="str">
            <v xml:space="preserve">BB-set </v>
          </cell>
          <cell r="I3832" t="str">
            <v>Vevlager</v>
          </cell>
          <cell r="K3832" t="str">
            <v>INGÅR I MOTORN</v>
          </cell>
          <cell r="L3832" t="str">
            <v>Ingår i motorn</v>
          </cell>
        </row>
        <row r="3833">
          <cell r="B3833" t="str">
            <v>YEC7895821Vevparti</v>
          </cell>
          <cell r="C3833" t="str">
            <v>YEC7895821</v>
          </cell>
          <cell r="D3833" t="str">
            <v>2023-2024</v>
          </cell>
          <cell r="E3833">
            <v>14</v>
          </cell>
          <cell r="F3833" t="str">
            <v>0140</v>
          </cell>
          <cell r="G3833" t="str">
            <v>E002</v>
          </cell>
          <cell r="H3833" t="str">
            <v>Front Chainwheel</v>
          </cell>
          <cell r="I3833" t="str">
            <v>Vevparti</v>
          </cell>
          <cell r="K3833" t="str">
            <v>AFCE5010CXX</v>
          </cell>
          <cell r="L3833" t="str">
            <v>Kontakta SHIMANO</v>
          </cell>
        </row>
        <row r="3834">
          <cell r="B3834" t="str">
            <v>YEC7895821Kedjeskydd</v>
          </cell>
          <cell r="C3834" t="str">
            <v>YEC7895821</v>
          </cell>
          <cell r="D3834" t="str">
            <v>2023-2024</v>
          </cell>
          <cell r="E3834">
            <v>15</v>
          </cell>
          <cell r="F3834" t="str">
            <v>0150</v>
          </cell>
          <cell r="G3834" t="str">
            <v>H001</v>
          </cell>
          <cell r="H3834" t="str">
            <v>Chain guard</v>
          </cell>
          <cell r="I3834" t="str">
            <v>Kedjeskydd</v>
          </cell>
          <cell r="K3834" t="str">
            <v>ASMCRE50B4SG</v>
          </cell>
          <cell r="L3834" t="str">
            <v>Kontakta SHIMANO</v>
          </cell>
        </row>
        <row r="3835">
          <cell r="B3835" t="str">
            <v>YEC7895821Kedjeskyddsfäste</v>
          </cell>
          <cell r="C3835" t="str">
            <v>YEC7895821</v>
          </cell>
          <cell r="D3835" t="str">
            <v>2023-2024</v>
          </cell>
          <cell r="E3835">
            <v>16</v>
          </cell>
          <cell r="F3835" t="str">
            <v>0160</v>
          </cell>
          <cell r="G3835" t="str">
            <v>H002</v>
          </cell>
          <cell r="H3835" t="str">
            <v>Chain guard bracket</v>
          </cell>
          <cell r="I3835" t="str">
            <v>Kedjeskyddsfäste</v>
          </cell>
          <cell r="K3835" t="str">
            <v>Shimano</v>
          </cell>
          <cell r="L3835" t="str">
            <v>Kontakta SHIMANO</v>
          </cell>
        </row>
        <row r="3836">
          <cell r="B3836" t="str">
            <v>YEC7895821Framväxel</v>
          </cell>
          <cell r="C3836" t="str">
            <v>YEC7895821</v>
          </cell>
          <cell r="D3836" t="str">
            <v>2023-2024</v>
          </cell>
          <cell r="E3836">
            <v>17</v>
          </cell>
          <cell r="F3836" t="str">
            <v>0170</v>
          </cell>
          <cell r="G3836" t="str">
            <v>D003</v>
          </cell>
          <cell r="H3836" t="str">
            <v>Front Derailleur</v>
          </cell>
          <cell r="I3836" t="str">
            <v>Framväxel</v>
          </cell>
          <cell r="K3836" t="str">
            <v>w/o</v>
          </cell>
          <cell r="L3836" t="e">
            <v>#N/A</v>
          </cell>
        </row>
        <row r="3837">
          <cell r="B3837" t="str">
            <v>YEC7895821Bakväxel</v>
          </cell>
          <cell r="C3837" t="str">
            <v>YEC7895821</v>
          </cell>
          <cell r="D3837" t="str">
            <v>2023-2024</v>
          </cell>
          <cell r="E3837">
            <v>18</v>
          </cell>
          <cell r="F3837" t="str">
            <v>0180</v>
          </cell>
          <cell r="G3837" t="str">
            <v>D004</v>
          </cell>
          <cell r="H3837" t="str">
            <v>Rear Derailleur</v>
          </cell>
          <cell r="I3837" t="str">
            <v>Bakväxel</v>
          </cell>
          <cell r="K3837" t="str">
            <v>ARDT4000SGSL</v>
          </cell>
          <cell r="L3837" t="str">
            <v>Kontakta SHIMANO</v>
          </cell>
        </row>
        <row r="3838">
          <cell r="B3838" t="str">
            <v>YEC7895821Kedja</v>
          </cell>
          <cell r="C3838" t="str">
            <v>YEC7895821</v>
          </cell>
          <cell r="D3838" t="str">
            <v>2023-2024</v>
          </cell>
          <cell r="E3838">
            <v>19</v>
          </cell>
          <cell r="F3838" t="str">
            <v>0190</v>
          </cell>
          <cell r="G3838" t="str">
            <v>E003</v>
          </cell>
          <cell r="H3838" t="str">
            <v xml:space="preserve">Chain </v>
          </cell>
          <cell r="I3838" t="str">
            <v>Kedja</v>
          </cell>
          <cell r="J3838" t="str">
            <v>C3405041-104  + link CHA 1S 105L RB Z610HXRB   KMC</v>
          </cell>
          <cell r="K3838" t="str">
            <v>ACNHG53C114</v>
          </cell>
          <cell r="L3838" t="str">
            <v>Kontakta SHIMANO</v>
          </cell>
        </row>
        <row r="3839">
          <cell r="B3839" t="str">
            <v>YEC7895821Kassett</v>
          </cell>
          <cell r="C3839" t="str">
            <v>YEC7895821</v>
          </cell>
          <cell r="D3839" t="str">
            <v>2023-2024</v>
          </cell>
          <cell r="E3839">
            <v>20</v>
          </cell>
          <cell r="F3839" t="str">
            <v>0200</v>
          </cell>
          <cell r="G3839" t="str">
            <v>E004</v>
          </cell>
          <cell r="H3839" t="str">
            <v>Cassette Sprocket</v>
          </cell>
          <cell r="I3839" t="str">
            <v>Kassett</v>
          </cell>
          <cell r="J3839" t="str">
            <v>ASMGEAR20SU SPT SC20sv3/32" (INTERNAL HUB)</v>
          </cell>
          <cell r="K3839" t="str">
            <v>ACSHG2009132</v>
          </cell>
          <cell r="L3839" t="str">
            <v>Kontakta SHIMANO</v>
          </cell>
        </row>
        <row r="3840">
          <cell r="B3840" t="str">
            <v>YEC7895821Framhjul</v>
          </cell>
          <cell r="C3840" t="str">
            <v>YEC7895821</v>
          </cell>
          <cell r="D3840" t="str">
            <v>2023-2024</v>
          </cell>
          <cell r="E3840">
            <v>21</v>
          </cell>
          <cell r="F3840" t="str">
            <v>0210</v>
          </cell>
          <cell r="G3840" t="str">
            <v>F001</v>
          </cell>
          <cell r="H3840" t="str">
            <v>Front hub</v>
          </cell>
          <cell r="I3840" t="str">
            <v>Framhjul</v>
          </cell>
          <cell r="J3840" t="str">
            <v xml:space="preserve">C4305002 HUB FRONT ALLOY SOLID AXLE 36H </v>
          </cell>
          <cell r="K3840" t="str">
            <v>C4305196</v>
          </cell>
          <cell r="L3840" t="str">
            <v>C4100337</v>
          </cell>
        </row>
        <row r="3841">
          <cell r="B3841" t="str">
            <v>YEC7895821Bakhjul</v>
          </cell>
          <cell r="C3841" t="str">
            <v>YEC7895821</v>
          </cell>
          <cell r="D3841" t="str">
            <v>2023-2024</v>
          </cell>
          <cell r="E3841">
            <v>22</v>
          </cell>
          <cell r="F3841" t="str">
            <v>0220</v>
          </cell>
          <cell r="G3841" t="str">
            <v>F002</v>
          </cell>
          <cell r="H3841" t="str">
            <v>Rear hub</v>
          </cell>
          <cell r="I3841" t="str">
            <v>Bakhjul</v>
          </cell>
          <cell r="J3841" t="str">
            <v>ASGC30007CADXR (ASG7C30ADXR) HBRcb 36 H SILVER DX</v>
          </cell>
          <cell r="K3841" t="str">
            <v>C4405349</v>
          </cell>
          <cell r="L3841" t="str">
            <v>C4200298</v>
          </cell>
        </row>
        <row r="3842">
          <cell r="B3842" t="str">
            <v>YEC7895821Däck</v>
          </cell>
          <cell r="C3842" t="str">
            <v>YEC7895821</v>
          </cell>
          <cell r="D3842" t="str">
            <v>2023-2024</v>
          </cell>
          <cell r="E3842">
            <v>23</v>
          </cell>
          <cell r="F3842" t="str">
            <v>0230</v>
          </cell>
          <cell r="G3842" t="str">
            <v>F003</v>
          </cell>
          <cell r="H3842" t="str">
            <v>Tire</v>
          </cell>
          <cell r="I3842" t="str">
            <v>Däck</v>
          </cell>
          <cell r="J3842" t="str">
            <v>C4906583 44-622 PERGO Black reflex</v>
          </cell>
          <cell r="K3842" t="str">
            <v>C4906583</v>
          </cell>
          <cell r="L3842" t="str">
            <v>C4901464</v>
          </cell>
        </row>
        <row r="3843">
          <cell r="B3843" t="str">
            <v>YEC7895821Skärmar set</v>
          </cell>
          <cell r="C3843" t="str">
            <v>YEC7895821</v>
          </cell>
          <cell r="D3843" t="str">
            <v>2023-2024</v>
          </cell>
          <cell r="E3843">
            <v>24</v>
          </cell>
          <cell r="F3843" t="str">
            <v>0240</v>
          </cell>
          <cell r="G3843" t="str">
            <v>H003</v>
          </cell>
          <cell r="H3843" t="str">
            <v xml:space="preserve">Mudguard front   </v>
          </cell>
          <cell r="I3843" t="str">
            <v>Skärmar set</v>
          </cell>
          <cell r="K3843" t="str">
            <v>C8256299-BK</v>
          </cell>
          <cell r="L3843" t="str">
            <v>C8256299-BK / C8256300-BK</v>
          </cell>
        </row>
        <row r="3844">
          <cell r="B3844" t="str">
            <v>YEC7895821Pakethållare</v>
          </cell>
          <cell r="C3844" t="str">
            <v>YEC7895821</v>
          </cell>
          <cell r="D3844" t="str">
            <v>2023-2024</v>
          </cell>
          <cell r="E3844">
            <v>25</v>
          </cell>
          <cell r="F3844" t="str">
            <v>0250</v>
          </cell>
          <cell r="G3844" t="str">
            <v>H004</v>
          </cell>
          <cell r="H3844" t="str">
            <v>Carrier</v>
          </cell>
          <cell r="I3844" t="str">
            <v>Pakethållare</v>
          </cell>
          <cell r="K3844" t="str">
            <v>C8205747-BK</v>
          </cell>
          <cell r="L3844" t="str">
            <v>C8200052</v>
          </cell>
        </row>
        <row r="3845">
          <cell r="B3845" t="str">
            <v>YEC7895821Sadel</v>
          </cell>
          <cell r="C3845" t="str">
            <v>YEC7895821</v>
          </cell>
          <cell r="D3845" t="str">
            <v>2023-2024</v>
          </cell>
          <cell r="E3845">
            <v>26</v>
          </cell>
          <cell r="F3845" t="str">
            <v>0260</v>
          </cell>
          <cell r="G3845" t="str">
            <v>G001</v>
          </cell>
          <cell r="H3845" t="str">
            <v>Saddle</v>
          </cell>
          <cell r="I3845" t="str">
            <v>Sadel</v>
          </cell>
          <cell r="K3845" t="str">
            <v>C7106265</v>
          </cell>
          <cell r="L3845" t="str">
            <v>C7100525</v>
          </cell>
        </row>
        <row r="3846">
          <cell r="B3846" t="str">
            <v>YEC7895821Sadelstolpe</v>
          </cell>
          <cell r="C3846" t="str">
            <v>YEC7895821</v>
          </cell>
          <cell r="D3846" t="str">
            <v>2023-2024</v>
          </cell>
          <cell r="E3846">
            <v>27</v>
          </cell>
          <cell r="F3846" t="str">
            <v>0270</v>
          </cell>
          <cell r="G3846" t="str">
            <v>G002</v>
          </cell>
          <cell r="H3846" t="str">
            <v>Seatpost</v>
          </cell>
          <cell r="I3846" t="str">
            <v>Sadelstolpe</v>
          </cell>
          <cell r="K3846" t="str">
            <v>C7205554</v>
          </cell>
          <cell r="L3846" t="str">
            <v>C7200322-316</v>
          </cell>
        </row>
        <row r="3847">
          <cell r="B3847" t="str">
            <v>YEC7895821Sadelrörsklämma</v>
          </cell>
          <cell r="C3847" t="str">
            <v>YEC7895821</v>
          </cell>
          <cell r="D3847" t="str">
            <v>2023-2024</v>
          </cell>
          <cell r="E3847">
            <v>28</v>
          </cell>
          <cell r="F3847" t="str">
            <v>0280</v>
          </cell>
          <cell r="G3847" t="str">
            <v>G003</v>
          </cell>
          <cell r="H3847" t="str">
            <v>Seat Clamp</v>
          </cell>
          <cell r="I3847" t="str">
            <v>Sadelrörsklämma</v>
          </cell>
          <cell r="K3847" t="str">
            <v>C7305138-BK</v>
          </cell>
          <cell r="L3847" t="str">
            <v>C7300027-350</v>
          </cell>
        </row>
        <row r="3848">
          <cell r="B3848" t="str">
            <v>YEC7895821Framlampa</v>
          </cell>
          <cell r="C3848" t="str">
            <v>YEC7895821</v>
          </cell>
          <cell r="D3848" t="str">
            <v>2023-2024</v>
          </cell>
          <cell r="E3848">
            <v>29</v>
          </cell>
          <cell r="F3848" t="str">
            <v>0290</v>
          </cell>
          <cell r="G3848" t="str">
            <v>H005</v>
          </cell>
          <cell r="H3848" t="str">
            <v>Front light</v>
          </cell>
          <cell r="I3848" t="str">
            <v>Framlampa</v>
          </cell>
          <cell r="J3848" t="str">
            <v>C8025221 Front light Breeze Evo without ss bracket, Classic chrome, 0,5W LED, 15 lux, Waterproof IP44 w 65 cm cable</v>
          </cell>
          <cell r="K3848" t="str">
            <v>C8015307</v>
          </cell>
          <cell r="L3848" t="str">
            <v>C8015301</v>
          </cell>
        </row>
        <row r="3849">
          <cell r="B3849" t="str">
            <v>YEC7895821Baklampa</v>
          </cell>
          <cell r="C3849" t="str">
            <v>YEC7895821</v>
          </cell>
          <cell r="D3849" t="str">
            <v>2023-2024</v>
          </cell>
          <cell r="E3849">
            <v>30</v>
          </cell>
          <cell r="F3849" t="str">
            <v>0300</v>
          </cell>
          <cell r="G3849" t="str">
            <v>H006</v>
          </cell>
          <cell r="H3849" t="str">
            <v>Light, Rear</v>
          </cell>
          <cell r="I3849" t="str">
            <v>Baklampa</v>
          </cell>
          <cell r="J3849" t="str">
            <v>inkl in battery</v>
          </cell>
          <cell r="K3849" t="str">
            <v>C8015183</v>
          </cell>
          <cell r="L3849" t="str">
            <v>C8015183</v>
          </cell>
        </row>
        <row r="3850">
          <cell r="B3850" t="str">
            <v>YEC7895821Låssats</v>
          </cell>
          <cell r="C3850" t="str">
            <v>YEC7895821</v>
          </cell>
          <cell r="D3850" t="str">
            <v>2023-2024</v>
          </cell>
          <cell r="E3850">
            <v>31</v>
          </cell>
          <cell r="F3850" t="str">
            <v>0310</v>
          </cell>
          <cell r="G3850" t="str">
            <v>H007</v>
          </cell>
          <cell r="H3850" t="str">
            <v>Lock</v>
          </cell>
          <cell r="I3850" t="str">
            <v>Låssats</v>
          </cell>
          <cell r="K3850" t="str">
            <v>C8405097</v>
          </cell>
          <cell r="L3850" t="str">
            <v>C8405097</v>
          </cell>
        </row>
        <row r="3851">
          <cell r="B3851" t="str">
            <v>YEC7895821Stöd</v>
          </cell>
          <cell r="C3851" t="str">
            <v>YEC7895821</v>
          </cell>
          <cell r="D3851" t="str">
            <v>2023-2024</v>
          </cell>
          <cell r="E3851">
            <v>32</v>
          </cell>
          <cell r="F3851" t="str">
            <v>0320</v>
          </cell>
          <cell r="G3851" t="str">
            <v>H008</v>
          </cell>
          <cell r="H3851" t="str">
            <v>Kick stand</v>
          </cell>
          <cell r="I3851" t="str">
            <v>Stöd</v>
          </cell>
          <cell r="K3851" t="str">
            <v>C8105214</v>
          </cell>
          <cell r="L3851" t="str">
            <v>C8100036</v>
          </cell>
        </row>
        <row r="3852">
          <cell r="B3852" t="str">
            <v>YEC7895821Korg</v>
          </cell>
          <cell r="C3852" t="str">
            <v>YEC7895821</v>
          </cell>
          <cell r="D3852" t="str">
            <v>2023-2024</v>
          </cell>
          <cell r="E3852">
            <v>33</v>
          </cell>
          <cell r="F3852" t="str">
            <v>0330</v>
          </cell>
          <cell r="G3852" t="str">
            <v>H009</v>
          </cell>
          <cell r="H3852" t="str">
            <v>Basket / Fr carrier</v>
          </cell>
          <cell r="I3852" t="str">
            <v>Korg</v>
          </cell>
          <cell r="K3852" t="str">
            <v>EMPTY</v>
          </cell>
          <cell r="L3852" t="e">
            <v>#N/A</v>
          </cell>
        </row>
        <row r="3853">
          <cell r="B3853" t="str">
            <v>YEC7895821Pedaler</v>
          </cell>
          <cell r="C3853" t="str">
            <v>YEC7895821</v>
          </cell>
          <cell r="D3853" t="str">
            <v>2023-2024</v>
          </cell>
          <cell r="E3853">
            <v>34</v>
          </cell>
          <cell r="F3853" t="str">
            <v>0340</v>
          </cell>
          <cell r="G3853" t="str">
            <v>E005</v>
          </cell>
          <cell r="H3853" t="str">
            <v xml:space="preserve">Pedal </v>
          </cell>
          <cell r="I3853" t="str">
            <v>Pedaler</v>
          </cell>
          <cell r="J3853" t="str">
            <v>C3505317 STANDARD BK/GR9/16"</v>
          </cell>
          <cell r="K3853" t="str">
            <v>C3505321</v>
          </cell>
          <cell r="L3853" t="str">
            <v>C3500117</v>
          </cell>
        </row>
        <row r="3854">
          <cell r="B3854" t="str">
            <v>YEC7895821Motor</v>
          </cell>
          <cell r="C3854" t="str">
            <v>YEC7895821</v>
          </cell>
          <cell r="D3854" t="str">
            <v>2023-2024</v>
          </cell>
          <cell r="E3854">
            <v>35</v>
          </cell>
          <cell r="F3854" t="str">
            <v>0350</v>
          </cell>
          <cell r="G3854" t="str">
            <v>J001</v>
          </cell>
          <cell r="H3854" t="str">
            <v>DRIVE UNIT:</v>
          </cell>
          <cell r="I3854" t="str">
            <v>Motor</v>
          </cell>
          <cell r="K3854" t="str">
            <v>ADUE5000</v>
          </cell>
          <cell r="L3854" t="str">
            <v>Kontakta SHIMANO / DU-E5000</v>
          </cell>
        </row>
        <row r="3855">
          <cell r="B3855" t="str">
            <v>YEC7895821Display</v>
          </cell>
          <cell r="C3855" t="str">
            <v>YEC7895821</v>
          </cell>
          <cell r="D3855" t="str">
            <v>2023-2024</v>
          </cell>
          <cell r="E3855">
            <v>36</v>
          </cell>
          <cell r="F3855" t="str">
            <v>0360</v>
          </cell>
          <cell r="G3855" t="str">
            <v>J004</v>
          </cell>
          <cell r="H3855" t="str">
            <v>DISPLAY:</v>
          </cell>
          <cell r="I3855" t="str">
            <v>Display</v>
          </cell>
          <cell r="K3855" t="str">
            <v>KSCE6100CI</v>
          </cell>
          <cell r="L3855" t="str">
            <v>Kontakta SHIMANO / SC-E6100</v>
          </cell>
        </row>
        <row r="3856">
          <cell r="B3856" t="str">
            <v>YEC7895821EB-Bus kabel</v>
          </cell>
          <cell r="C3856" t="str">
            <v>YEC7895821</v>
          </cell>
          <cell r="D3856" t="str">
            <v>2023-2024</v>
          </cell>
          <cell r="E3856">
            <v>37</v>
          </cell>
          <cell r="F3856" t="str">
            <v>0370</v>
          </cell>
          <cell r="G3856" t="str">
            <v>J005</v>
          </cell>
          <cell r="H3856" t="str">
            <v>EB-BUS CABLE:</v>
          </cell>
          <cell r="I3856" t="str">
            <v>EB-Bus kabel</v>
          </cell>
          <cell r="K3856" t="str">
            <v>Shimano</v>
          </cell>
          <cell r="L3856" t="str">
            <v>Kontakta SHIMANO</v>
          </cell>
        </row>
        <row r="3857">
          <cell r="B3857" t="str">
            <v>YEC7895821Motorkabel</v>
          </cell>
          <cell r="C3857" t="str">
            <v>YEC7895821</v>
          </cell>
          <cell r="D3857" t="str">
            <v>2023-2024</v>
          </cell>
          <cell r="E3857">
            <v>38</v>
          </cell>
          <cell r="F3857" t="str">
            <v>0380</v>
          </cell>
          <cell r="G3857" t="str">
            <v>J006</v>
          </cell>
          <cell r="H3857" t="str">
            <v>POWER CABLE:</v>
          </cell>
          <cell r="I3857" t="str">
            <v>Motorkabel</v>
          </cell>
          <cell r="K3857" t="str">
            <v>Ingår i batterihållaren</v>
          </cell>
          <cell r="L3857" t="str">
            <v>Ingår i batterihållaren</v>
          </cell>
        </row>
        <row r="3858">
          <cell r="B3858" t="str">
            <v>YEC7895821Kabel framlampa</v>
          </cell>
          <cell r="C3858" t="str">
            <v>YEC7895821</v>
          </cell>
          <cell r="D3858" t="str">
            <v>2023-2024</v>
          </cell>
          <cell r="E3858">
            <v>39</v>
          </cell>
          <cell r="F3858" t="str">
            <v>0390</v>
          </cell>
          <cell r="G3858" t="str">
            <v>J007</v>
          </cell>
          <cell r="H3858" t="str">
            <v>F. LIGHT CABLE:</v>
          </cell>
          <cell r="I3858" t="str">
            <v>Kabel framlampa</v>
          </cell>
          <cell r="J3858" t="str">
            <v>C8705068-1-04-6, FOR FRONT LIGHT : 1200mm</v>
          </cell>
          <cell r="K3858" t="str">
            <v>C8075017</v>
          </cell>
          <cell r="L3858" t="str">
            <v>C8075017</v>
          </cell>
        </row>
        <row r="3859">
          <cell r="B3859" t="str">
            <v>YEC7895821Kabel baklampa</v>
          </cell>
          <cell r="C3859" t="str">
            <v>YEC7895821</v>
          </cell>
          <cell r="D3859" t="str">
            <v>2023-2024</v>
          </cell>
          <cell r="E3859">
            <v>40</v>
          </cell>
          <cell r="F3859" t="str">
            <v>0400</v>
          </cell>
          <cell r="G3859" t="str">
            <v>J008</v>
          </cell>
          <cell r="H3859" t="str">
            <v>R. LIGHT CABLE:</v>
          </cell>
          <cell r="I3859" t="str">
            <v>Kabel baklampa</v>
          </cell>
          <cell r="J3859" t="str">
            <v>Included in the battery</v>
          </cell>
          <cell r="K3859" t="str">
            <v>C8075047</v>
          </cell>
          <cell r="L3859" t="str">
            <v>BSP?</v>
          </cell>
        </row>
        <row r="3860">
          <cell r="B3860" t="str">
            <v>YEC7895821Hastighetssensor</v>
          </cell>
          <cell r="C3860" t="str">
            <v>YEC7895821</v>
          </cell>
          <cell r="D3860" t="str">
            <v>2023-2024</v>
          </cell>
          <cell r="E3860">
            <v>41</v>
          </cell>
          <cell r="F3860" t="str">
            <v>0410</v>
          </cell>
          <cell r="G3860" t="str">
            <v>J009</v>
          </cell>
          <cell r="H3860" t="str">
            <v>SPEED SENSOR:</v>
          </cell>
          <cell r="I3860" t="str">
            <v>Hastighetssensor</v>
          </cell>
          <cell r="J3860" t="str">
            <v>C8705068-1-04-11, DETECTING WHEEL RPM, CABLE LENGTH:70mm</v>
          </cell>
          <cell r="K3860" t="str">
            <v>KSMDUE10</v>
          </cell>
          <cell r="L3860" t="str">
            <v>Kontakta SHIMANO / SM-DUE10</v>
          </cell>
        </row>
        <row r="3861">
          <cell r="B3861" t="str">
            <v>YEC7895821Batteri</v>
          </cell>
          <cell r="C3861" t="str">
            <v>YEC7895821</v>
          </cell>
          <cell r="D3861" t="str">
            <v>2023-2024</v>
          </cell>
          <cell r="E3861">
            <v>42</v>
          </cell>
          <cell r="F3861" t="str">
            <v>0420</v>
          </cell>
          <cell r="G3861" t="str">
            <v>J002</v>
          </cell>
          <cell r="H3861" t="str">
            <v>BATTERY:</v>
          </cell>
          <cell r="I3861" t="str">
            <v>Batteri</v>
          </cell>
          <cell r="K3861" t="str">
            <v>C8705239-1-11H</v>
          </cell>
          <cell r="L3861" t="str">
            <v>C8705239-1-11H</v>
          </cell>
        </row>
        <row r="3862">
          <cell r="B3862" t="str">
            <v>YEC7895821Batterihållare</v>
          </cell>
          <cell r="C3862" t="str">
            <v>YEC7895821</v>
          </cell>
          <cell r="D3862" t="str">
            <v>2023-2024</v>
          </cell>
          <cell r="E3862">
            <v>43</v>
          </cell>
          <cell r="F3862" t="str">
            <v>0430</v>
          </cell>
          <cell r="G3862" t="str">
            <v>J003</v>
          </cell>
          <cell r="H3862" t="str">
            <v>BATTERY HOLDER/Slider</v>
          </cell>
          <cell r="I3862" t="str">
            <v>Batterihållare</v>
          </cell>
          <cell r="K3862" t="str">
            <v>C8705238-KIT2</v>
          </cell>
          <cell r="L3862" t="str">
            <v>BSP?</v>
          </cell>
        </row>
        <row r="3863">
          <cell r="B3863" t="str">
            <v>YEC7895821Batteriladdare</v>
          </cell>
          <cell r="C3863" t="str">
            <v>YEC7895821</v>
          </cell>
          <cell r="D3863" t="str">
            <v>2023-2024</v>
          </cell>
          <cell r="E3863">
            <v>44</v>
          </cell>
          <cell r="F3863" t="str">
            <v>0440</v>
          </cell>
          <cell r="G3863" t="str">
            <v>J010</v>
          </cell>
          <cell r="H3863" t="str">
            <v>CHARGER:</v>
          </cell>
          <cell r="I3863" t="str">
            <v>Batteriladdare</v>
          </cell>
          <cell r="J3863" t="str">
            <v>C8705058-02, (CHARGER 2A    # NO:CZ2AG2JE7)  CHARGER FOR PHYLION BATTERY UART</v>
          </cell>
          <cell r="K3863" t="str">
            <v>C8705238-02</v>
          </cell>
          <cell r="L3863" t="str">
            <v>C8705238-02</v>
          </cell>
        </row>
        <row r="3864">
          <cell r="B3864" t="str">
            <v>YEC7895821Kontrollbox</v>
          </cell>
          <cell r="C3864" t="str">
            <v>YEC7895821</v>
          </cell>
          <cell r="D3864" t="str">
            <v>2023-2024</v>
          </cell>
          <cell r="E3864">
            <v>45</v>
          </cell>
          <cell r="F3864" t="str">
            <v>0450</v>
          </cell>
          <cell r="G3864" t="str">
            <v>J011</v>
          </cell>
          <cell r="H3864" t="str">
            <v>Controller</v>
          </cell>
          <cell r="I3864" t="str">
            <v>Kontrollbox</v>
          </cell>
          <cell r="J3864" t="str">
            <v>included into the motor</v>
          </cell>
          <cell r="K3864" t="str">
            <v>Shimano</v>
          </cell>
          <cell r="L3864" t="str">
            <v>Kontakta SHIMANO</v>
          </cell>
        </row>
        <row r="3865">
          <cell r="B3865" t="str">
            <v>YEC7895821Växelöra</v>
          </cell>
          <cell r="C3865" t="str">
            <v>YEC7895821</v>
          </cell>
          <cell r="D3865" t="str">
            <v>2023-2024</v>
          </cell>
          <cell r="E3865">
            <v>46</v>
          </cell>
          <cell r="F3865" t="str">
            <v>0460</v>
          </cell>
          <cell r="G3865" t="str">
            <v>D005</v>
          </cell>
          <cell r="H3865" t="str">
            <v>Gear hanger</v>
          </cell>
          <cell r="I3865" t="str">
            <v>Växelöra</v>
          </cell>
          <cell r="K3865" t="str">
            <v>Q28-419L + 28-507</v>
          </cell>
          <cell r="L3865" t="str">
            <v>C1350176</v>
          </cell>
        </row>
        <row r="3866">
          <cell r="B3866" t="str">
            <v>YEC7904731RAM</v>
          </cell>
          <cell r="C3866" t="str">
            <v>YEC7904731</v>
          </cell>
          <cell r="D3866">
            <v>2019</v>
          </cell>
          <cell r="E3866">
            <v>1</v>
          </cell>
          <cell r="F3866" t="str">
            <v>0010</v>
          </cell>
          <cell r="G3866" t="str">
            <v>A001</v>
          </cell>
          <cell r="H3866" t="str">
            <v>PAINTED FRAME</v>
          </cell>
          <cell r="I3866" t="str">
            <v>RAM</v>
          </cell>
          <cell r="J3866" t="str">
            <v>C7439-470-79031</v>
          </cell>
          <cell r="K3866" t="str">
            <v>C7439-470-79031</v>
          </cell>
          <cell r="L3866" t="e">
            <v>#N/A</v>
          </cell>
        </row>
        <row r="3867">
          <cell r="B3867" t="str">
            <v>YEC7904731Framgaffel</v>
          </cell>
          <cell r="C3867" t="str">
            <v>YEC7904731</v>
          </cell>
          <cell r="D3867">
            <v>2019</v>
          </cell>
          <cell r="E3867">
            <v>2</v>
          </cell>
          <cell r="F3867" t="str">
            <v>0020</v>
          </cell>
          <cell r="G3867" t="str">
            <v>A002</v>
          </cell>
          <cell r="H3867" t="str">
            <v>PAINTED FORK</v>
          </cell>
          <cell r="I3867" t="str">
            <v>Framgaffel</v>
          </cell>
          <cell r="K3867" t="str">
            <v>FORK</v>
          </cell>
          <cell r="L3867" t="e">
            <v>#N/A</v>
          </cell>
        </row>
        <row r="3868">
          <cell r="B3868" t="str">
            <v>YEC7904731Styrlager</v>
          </cell>
          <cell r="C3868" t="str">
            <v>YEC7904731</v>
          </cell>
          <cell r="D3868">
            <v>2019</v>
          </cell>
          <cell r="E3868">
            <v>3</v>
          </cell>
          <cell r="F3868" t="str">
            <v>0030</v>
          </cell>
          <cell r="G3868" t="str">
            <v>B001</v>
          </cell>
          <cell r="H3868" t="str">
            <v>Head Set</v>
          </cell>
          <cell r="I3868" t="str">
            <v>Styrlager</v>
          </cell>
          <cell r="J3868" t="str">
            <v xml:space="preserve">C2105069 HST STbk 1"18 iA 9 44  TH-N10P w/o cap, + C2105053 Black w/o graphic </v>
          </cell>
          <cell r="K3868" t="str">
            <v>C2105069</v>
          </cell>
          <cell r="L3868" t="str">
            <v>C2100160</v>
          </cell>
        </row>
        <row r="3869">
          <cell r="B3869" t="str">
            <v xml:space="preserve">YEC7904731Styrstam </v>
          </cell>
          <cell r="C3869" t="str">
            <v>YEC7904731</v>
          </cell>
          <cell r="D3869">
            <v>2019</v>
          </cell>
          <cell r="E3869">
            <v>4</v>
          </cell>
          <cell r="F3869" t="str">
            <v>0040</v>
          </cell>
          <cell r="G3869" t="str">
            <v>B002</v>
          </cell>
          <cell r="H3869" t="str">
            <v>Handlebar Stem</v>
          </cell>
          <cell r="I3869" t="str">
            <v xml:space="preserve">Styrstam </v>
          </cell>
          <cell r="J3869" t="str">
            <v>C2205475-105 AHEAD adjust HL TDS-C268-8 FOV SBED, W/O LOGO</v>
          </cell>
          <cell r="K3869" t="str">
            <v>C2205475-105</v>
          </cell>
          <cell r="L3869" t="str">
            <v>C2200261-105</v>
          </cell>
        </row>
        <row r="3870">
          <cell r="B3870" t="str">
            <v>YEC7904731Styre</v>
          </cell>
          <cell r="C3870" t="str">
            <v>YEC7904731</v>
          </cell>
          <cell r="D3870">
            <v>2019</v>
          </cell>
          <cell r="E3870">
            <v>5</v>
          </cell>
          <cell r="F3870" t="str">
            <v>0050</v>
          </cell>
          <cell r="G3870" t="str">
            <v>B003</v>
          </cell>
          <cell r="H3870" t="str">
            <v>Handelbar</v>
          </cell>
          <cell r="I3870" t="str">
            <v>Styre</v>
          </cell>
          <cell r="J3870" t="str">
            <v xml:space="preserve">C2305979 HB-FB12  FLAT BAR ALLOY 6061 DB, 31.8MM W:620MM, 5D, ANODIZED GREY W/OBVIOUS LOGO  </v>
          </cell>
          <cell r="K3870" t="str">
            <v>C2305979</v>
          </cell>
          <cell r="L3870" t="str">
            <v>C2300248</v>
          </cell>
        </row>
        <row r="3871">
          <cell r="B3871" t="str">
            <v>YEC7904731Bromsgrepp H</v>
          </cell>
          <cell r="C3871" t="str">
            <v>YEC7904731</v>
          </cell>
          <cell r="D3871">
            <v>2019</v>
          </cell>
          <cell r="E3871">
            <v>6</v>
          </cell>
          <cell r="F3871" t="str">
            <v>0060</v>
          </cell>
          <cell r="G3871" t="str">
            <v>C002</v>
          </cell>
          <cell r="H3871" t="str">
            <v>Brake Lever R</v>
          </cell>
          <cell r="I3871" t="str">
            <v>Bromsgrepp H</v>
          </cell>
          <cell r="J3871" t="str">
            <v>inkl in brake</v>
          </cell>
          <cell r="K3871" t="str">
            <v>Shimano</v>
          </cell>
          <cell r="L3871" t="str">
            <v>Kontakta SHIMANO</v>
          </cell>
        </row>
        <row r="3872">
          <cell r="B3872" t="str">
            <v>YEC7904731Bromsgrepp V</v>
          </cell>
          <cell r="C3872" t="str">
            <v>YEC7904731</v>
          </cell>
          <cell r="D3872">
            <v>2019</v>
          </cell>
          <cell r="E3872">
            <v>7</v>
          </cell>
          <cell r="F3872" t="str">
            <v>0070</v>
          </cell>
          <cell r="G3872" t="str">
            <v>C001</v>
          </cell>
          <cell r="H3872" t="str">
            <v>Brake Lever L</v>
          </cell>
          <cell r="I3872" t="str">
            <v>Bromsgrepp V</v>
          </cell>
          <cell r="J3872" t="str">
            <v>inkl in brake</v>
          </cell>
          <cell r="K3872" t="str">
            <v>Shimano</v>
          </cell>
          <cell r="L3872" t="str">
            <v>Kontakta SHIMANO</v>
          </cell>
        </row>
        <row r="3873">
          <cell r="B3873" t="str">
            <v>YEC7904731Växelreglage H</v>
          </cell>
          <cell r="C3873" t="str">
            <v>YEC7904731</v>
          </cell>
          <cell r="D3873">
            <v>2019</v>
          </cell>
          <cell r="E3873">
            <v>8</v>
          </cell>
          <cell r="F3873" t="str">
            <v>0080</v>
          </cell>
          <cell r="G3873" t="str">
            <v>D002</v>
          </cell>
          <cell r="H3873" t="str">
            <v>Shift Lever R</v>
          </cell>
          <cell r="I3873" t="str">
            <v>Växelreglage H</v>
          </cell>
          <cell r="J3873" t="str">
            <v xml:space="preserve">KSLM6000RA
SHIFT LEVER, SL-M6000-R,  DEORE
RIGHT, REAR 10-SPEED RAPIDFIRE PLUS 2050MM W/OGD, BULK
JPY 979
</v>
          </cell>
          <cell r="K3873" t="str">
            <v>KSLM6000RA</v>
          </cell>
          <cell r="L3873" t="str">
            <v>Kontakta SHIMANO</v>
          </cell>
        </row>
        <row r="3874">
          <cell r="B3874" t="str">
            <v>YEC7904731Växelreglage V</v>
          </cell>
          <cell r="C3874" t="str">
            <v>YEC7904731</v>
          </cell>
          <cell r="D3874">
            <v>2019</v>
          </cell>
          <cell r="E3874">
            <v>9</v>
          </cell>
          <cell r="F3874" t="str">
            <v>0090</v>
          </cell>
          <cell r="G3874" t="str">
            <v>D001</v>
          </cell>
          <cell r="H3874" t="str">
            <v>Shift Lever L</v>
          </cell>
          <cell r="I3874" t="str">
            <v>Växelreglage V</v>
          </cell>
          <cell r="L3874" t="e">
            <v>#N/A</v>
          </cell>
        </row>
        <row r="3875">
          <cell r="B3875" t="str">
            <v>YEC7904731Handtag par</v>
          </cell>
          <cell r="C3875" t="str">
            <v>YEC7904731</v>
          </cell>
          <cell r="D3875">
            <v>2019</v>
          </cell>
          <cell r="E3875">
            <v>10</v>
          </cell>
          <cell r="F3875" t="str">
            <v>0100</v>
          </cell>
          <cell r="G3875" t="str">
            <v>B004</v>
          </cell>
          <cell r="H3875" t="str">
            <v>Grip R</v>
          </cell>
          <cell r="I3875" t="str">
            <v>Handtag par</v>
          </cell>
          <cell r="J3875" t="str">
            <v>C2505504 TEC VLG-1600D2 130MM BLACK/GREY</v>
          </cell>
          <cell r="K3875" t="str">
            <v>C2505504</v>
          </cell>
          <cell r="L3875" t="str">
            <v>C2500188</v>
          </cell>
        </row>
        <row r="3876">
          <cell r="B3876" t="str">
            <v>YEC7904731Frambroms</v>
          </cell>
          <cell r="C3876" t="str">
            <v>YEC7904731</v>
          </cell>
          <cell r="D3876">
            <v>2019</v>
          </cell>
          <cell r="E3876">
            <v>11</v>
          </cell>
          <cell r="F3876" t="str">
            <v>0110</v>
          </cell>
          <cell r="G3876" t="str">
            <v>C003</v>
          </cell>
          <cell r="H3876" t="str">
            <v xml:space="preserve">Brake front </v>
          </cell>
          <cell r="I3876" t="str">
            <v>Frambroms</v>
          </cell>
          <cell r="J3876" t="str">
            <v>AMT201JLFPRX070 DISC BRAKE ASSEMBLED SET/J-kit, BL-MT201(L), BR-MT200(F), BLACK, W/O ADAPTER, RESIN PAD(W/O FIN), 700MM HOSE(SM-BH59-SS BLACK), BULK, 10,04 USD</v>
          </cell>
          <cell r="K3876" t="str">
            <v>AMT201JLFPRX070</v>
          </cell>
          <cell r="L3876" t="str">
            <v>Kontakta SHIMANO</v>
          </cell>
        </row>
        <row r="3877">
          <cell r="B3877" t="str">
            <v>YEC7904731Bakbroms</v>
          </cell>
          <cell r="C3877" t="str">
            <v>YEC7904731</v>
          </cell>
          <cell r="D3877">
            <v>2019</v>
          </cell>
          <cell r="E3877">
            <v>12</v>
          </cell>
          <cell r="F3877" t="str">
            <v>0120</v>
          </cell>
          <cell r="G3877" t="str">
            <v>C004</v>
          </cell>
          <cell r="H3877" t="str">
            <v>Brake rear</v>
          </cell>
          <cell r="I3877" t="str">
            <v>Bakbroms</v>
          </cell>
          <cell r="J3877" t="str">
            <v>AMT201JRRXRX145 DISC BRAKE ASSEMBLED SET/J-kit, BL-MT201(R), BR-MT200(R), BLACK, W/O ADAPTER, RESIN PAD(W/O FIN), 1450MM HOSE(SM-BH59-SS BLACK), BULK, 10,79 USD</v>
          </cell>
          <cell r="K3877" t="str">
            <v>AMT201JRRXRX145</v>
          </cell>
          <cell r="L3877" t="str">
            <v>Kontakta SHIMANO</v>
          </cell>
        </row>
        <row r="3878">
          <cell r="B3878" t="str">
            <v>YEC7904731Vevlager</v>
          </cell>
          <cell r="C3878" t="str">
            <v>YEC7904731</v>
          </cell>
          <cell r="D3878">
            <v>2019</v>
          </cell>
          <cell r="E3878">
            <v>13</v>
          </cell>
          <cell r="F3878" t="str">
            <v>0130</v>
          </cell>
          <cell r="G3878" t="str">
            <v>E001</v>
          </cell>
          <cell r="H3878" t="str">
            <v xml:space="preserve">BB-set </v>
          </cell>
          <cell r="I3878" t="str">
            <v>Vevlager</v>
          </cell>
          <cell r="K3878" t="str">
            <v>INGÅR I MOTORN</v>
          </cell>
          <cell r="L3878" t="str">
            <v>Ingår i motorn</v>
          </cell>
        </row>
        <row r="3879">
          <cell r="B3879" t="str">
            <v>YEC7904731Vevparti</v>
          </cell>
          <cell r="C3879" t="str">
            <v>YEC7904731</v>
          </cell>
          <cell r="D3879">
            <v>2019</v>
          </cell>
          <cell r="E3879">
            <v>14</v>
          </cell>
          <cell r="F3879" t="str">
            <v>0140</v>
          </cell>
          <cell r="G3879" t="str">
            <v>E002</v>
          </cell>
          <cell r="H3879" t="str">
            <v>Front Chainwheel</v>
          </cell>
          <cell r="I3879" t="str">
            <v>Vevparti</v>
          </cell>
          <cell r="K3879" t="str">
            <v>C3305776-EG</v>
          </cell>
          <cell r="L3879" t="str">
            <v>C3305776-EG</v>
          </cell>
        </row>
        <row r="3880">
          <cell r="B3880" t="str">
            <v>YEC7904731Kedjeskydd</v>
          </cell>
          <cell r="C3880" t="str">
            <v>YEC7904731</v>
          </cell>
          <cell r="D3880">
            <v>2019</v>
          </cell>
          <cell r="E3880">
            <v>15</v>
          </cell>
          <cell r="F3880" t="str">
            <v>0150</v>
          </cell>
          <cell r="G3880" t="str">
            <v>H001</v>
          </cell>
          <cell r="H3880" t="str">
            <v>Chain guard</v>
          </cell>
          <cell r="I3880" t="str">
            <v>Kedjeskydd</v>
          </cell>
          <cell r="J3880" t="str">
            <v>C8305639 SKS Chainblade, C8305640 rear fixation</v>
          </cell>
          <cell r="K3880" t="str">
            <v>C8305639</v>
          </cell>
          <cell r="L3880" t="str">
            <v>C8305639</v>
          </cell>
        </row>
        <row r="3881">
          <cell r="B3881" t="str">
            <v>YEC7904731Kedjeskyddsfäste</v>
          </cell>
          <cell r="C3881" t="str">
            <v>YEC7904731</v>
          </cell>
          <cell r="D3881">
            <v>2019</v>
          </cell>
          <cell r="E3881">
            <v>16</v>
          </cell>
          <cell r="F3881" t="str">
            <v>0160</v>
          </cell>
          <cell r="G3881" t="str">
            <v>H002</v>
          </cell>
          <cell r="H3881" t="str">
            <v>Chain guard bracket</v>
          </cell>
          <cell r="I3881" t="str">
            <v>Kedjeskyddsfäste</v>
          </cell>
          <cell r="J3881" t="str">
            <v>bracket for MAX included in C8305639</v>
          </cell>
          <cell r="K3881" t="str">
            <v>Ingår i kedjeskyddet</v>
          </cell>
          <cell r="L3881" t="str">
            <v>Ingår i kedjeskyddet</v>
          </cell>
        </row>
        <row r="3882">
          <cell r="B3882" t="str">
            <v>YEC7904731Framväxel</v>
          </cell>
          <cell r="C3882" t="str">
            <v>YEC7904731</v>
          </cell>
          <cell r="D3882">
            <v>2019</v>
          </cell>
          <cell r="E3882">
            <v>17</v>
          </cell>
          <cell r="F3882" t="str">
            <v>0170</v>
          </cell>
          <cell r="G3882" t="str">
            <v>D003</v>
          </cell>
          <cell r="H3882" t="str">
            <v>Front Derailleur</v>
          </cell>
          <cell r="I3882" t="str">
            <v>Framväxel</v>
          </cell>
          <cell r="J3882" t="str">
            <v>w/o</v>
          </cell>
          <cell r="K3882" t="str">
            <v>EMPTY</v>
          </cell>
          <cell r="L3882" t="e">
            <v>#N/A</v>
          </cell>
        </row>
        <row r="3883">
          <cell r="B3883" t="str">
            <v>YEC7904731Bakväxel</v>
          </cell>
          <cell r="C3883" t="str">
            <v>YEC7904731</v>
          </cell>
          <cell r="D3883">
            <v>2019</v>
          </cell>
          <cell r="E3883">
            <v>18</v>
          </cell>
          <cell r="F3883" t="str">
            <v>0180</v>
          </cell>
          <cell r="G3883" t="str">
            <v>D004</v>
          </cell>
          <cell r="H3883" t="str">
            <v>Rear Derailleur</v>
          </cell>
          <cell r="I3883" t="str">
            <v>Bakväxel</v>
          </cell>
          <cell r="J3883" t="str">
            <v xml:space="preserve">KRDM6000SGS DEORE, 10SPEED, SHADOW PLUS </v>
          </cell>
          <cell r="K3883" t="str">
            <v>KRDM6000SGS</v>
          </cell>
          <cell r="L3883" t="str">
            <v>Kontakta SHIMANO</v>
          </cell>
        </row>
        <row r="3884">
          <cell r="B3884" t="str">
            <v>YEC7904731Kedja</v>
          </cell>
          <cell r="C3884" t="str">
            <v>YEC7904731</v>
          </cell>
          <cell r="D3884">
            <v>2019</v>
          </cell>
          <cell r="E3884">
            <v>19</v>
          </cell>
          <cell r="F3884" t="str">
            <v>0190</v>
          </cell>
          <cell r="G3884" t="str">
            <v>E003</v>
          </cell>
          <cell r="H3884" t="str">
            <v xml:space="preserve">Chain </v>
          </cell>
          <cell r="I3884" t="str">
            <v>Kedja</v>
          </cell>
          <cell r="J3884" t="str">
            <v>KCNE609010114, BICYCLE CHAIN FOR E-BIKE, REAR 10 SPD / FRONT SINGLE,              114 LINKS, W/END PIN</v>
          </cell>
          <cell r="K3884" t="str">
            <v>KCNE609010114</v>
          </cell>
          <cell r="L3884" t="str">
            <v>Kontakta SHIMANO</v>
          </cell>
        </row>
        <row r="3885">
          <cell r="B3885" t="str">
            <v>YEC7904731Kassett</v>
          </cell>
          <cell r="C3885" t="str">
            <v>YEC7904731</v>
          </cell>
          <cell r="D3885">
            <v>2019</v>
          </cell>
          <cell r="E3885">
            <v>20</v>
          </cell>
          <cell r="F3885" t="str">
            <v>0200</v>
          </cell>
          <cell r="G3885" t="str">
            <v>E004</v>
          </cell>
          <cell r="H3885" t="str">
            <v>Cassette Sprocket</v>
          </cell>
          <cell r="I3885" t="str">
            <v>Kassett</v>
          </cell>
          <cell r="J3885" t="str">
            <v xml:space="preserve">KCSHG5010136 CS-HG50-10S 11-36T </v>
          </cell>
          <cell r="K3885" t="str">
            <v>KCSHG5010136</v>
          </cell>
          <cell r="L3885" t="str">
            <v>Kontakta SHIMANO</v>
          </cell>
        </row>
        <row r="3886">
          <cell r="B3886" t="str">
            <v>YEC7904731Framhjul</v>
          </cell>
          <cell r="C3886" t="str">
            <v>YEC7904731</v>
          </cell>
          <cell r="D3886">
            <v>2019</v>
          </cell>
          <cell r="E3886">
            <v>21</v>
          </cell>
          <cell r="F3886" t="str">
            <v>0210</v>
          </cell>
          <cell r="G3886" t="str">
            <v>F001</v>
          </cell>
          <cell r="H3886" t="str">
            <v>Front hub</v>
          </cell>
          <cell r="I3886" t="str">
            <v>Framhjul</v>
          </cell>
          <cell r="J3886" t="str">
            <v>C4305191 FRONT HUB, CL-1420  36H OLD:100MM AXEL:108MM  QR:133MM, FOR CENTER LOCK DISC BRAKE,   W/O ROTOR MOUNT COVER, BLACK, BULK</v>
          </cell>
          <cell r="K3886" t="str">
            <v>C4305191</v>
          </cell>
          <cell r="L3886" t="str">
            <v>C4100337</v>
          </cell>
        </row>
        <row r="3887">
          <cell r="B3887" t="str">
            <v>YEC7904731Bakhjul</v>
          </cell>
          <cell r="C3887" t="str">
            <v>YEC7904731</v>
          </cell>
          <cell r="D3887">
            <v>2019</v>
          </cell>
          <cell r="E3887">
            <v>22</v>
          </cell>
          <cell r="F3887" t="str">
            <v>0220</v>
          </cell>
          <cell r="G3887" t="str">
            <v>F002</v>
          </cell>
          <cell r="H3887" t="str">
            <v>Rear hub</v>
          </cell>
          <cell r="I3887" t="str">
            <v>Bakhjul</v>
          </cell>
          <cell r="J3887" t="str">
            <v>C4405342 FREEHUB, CL-1422 36H 8/9/10-SPEED OLD:135MM AXLE:146MM      QR:170MM, FOR CENTER LOCK DISC BRAKE    W/O ROTOR MOUNT COVER, BLACK, BULK</v>
          </cell>
          <cell r="K3887" t="str">
            <v>C4405342</v>
          </cell>
          <cell r="L3887" t="str">
            <v>C4200298</v>
          </cell>
        </row>
        <row r="3888">
          <cell r="B3888" t="str">
            <v>YEC7904731Däck</v>
          </cell>
          <cell r="C3888" t="str">
            <v>YEC7904731</v>
          </cell>
          <cell r="D3888">
            <v>2019</v>
          </cell>
          <cell r="E3888">
            <v>23</v>
          </cell>
          <cell r="F3888" t="str">
            <v>0230</v>
          </cell>
          <cell r="G3888" t="str">
            <v>F003</v>
          </cell>
          <cell r="H3888" t="str">
            <v>Tire</v>
          </cell>
          <cell r="I3888" t="str">
            <v>Däck</v>
          </cell>
          <cell r="J3888" t="str">
            <v>C4906454 700X37C Duramax XNR E-bike TYR PERGO E H-480</v>
          </cell>
          <cell r="K3888" t="str">
            <v>C4906454</v>
          </cell>
          <cell r="L3888" t="str">
            <v>C4901462</v>
          </cell>
        </row>
        <row r="3889">
          <cell r="B3889" t="str">
            <v>YEC7904731Skärmar set</v>
          </cell>
          <cell r="C3889" t="str">
            <v>YEC7904731</v>
          </cell>
          <cell r="D3889">
            <v>2019</v>
          </cell>
          <cell r="E3889">
            <v>24</v>
          </cell>
          <cell r="F3889" t="str">
            <v>0240</v>
          </cell>
          <cell r="G3889" t="str">
            <v>H003</v>
          </cell>
          <cell r="H3889" t="str">
            <v xml:space="preserve">Mudguard front   </v>
          </cell>
          <cell r="I3889" t="str">
            <v>Skärmar set</v>
          </cell>
          <cell r="J3889" t="str">
            <v>C8255845-BK FRONT(6648650030-0999)</v>
          </cell>
          <cell r="K3889" t="str">
            <v>C8255845-BK</v>
          </cell>
          <cell r="L3889" t="str">
            <v>C8256125-BK / C8255845-BK</v>
          </cell>
        </row>
        <row r="3890">
          <cell r="B3890" t="str">
            <v>YEC7904731Pakethållare</v>
          </cell>
          <cell r="C3890" t="str">
            <v>YEC7904731</v>
          </cell>
          <cell r="D3890">
            <v>2019</v>
          </cell>
          <cell r="E3890">
            <v>25</v>
          </cell>
          <cell r="F3890" t="str">
            <v>0250</v>
          </cell>
          <cell r="G3890" t="str">
            <v>H004</v>
          </cell>
          <cell r="H3890" t="str">
            <v>Carrier</v>
          </cell>
          <cell r="I3890" t="str">
            <v>Pakethållare</v>
          </cell>
          <cell r="J3890" t="str">
            <v>C8205747-BK Sport adj black w/bag support AVS</v>
          </cell>
          <cell r="K3890" t="str">
            <v>C8205747-BK</v>
          </cell>
          <cell r="L3890" t="str">
            <v>C8200052</v>
          </cell>
        </row>
        <row r="3891">
          <cell r="B3891" t="str">
            <v>YEC7904731Sadel</v>
          </cell>
          <cell r="C3891" t="str">
            <v>YEC7904731</v>
          </cell>
          <cell r="D3891">
            <v>2019</v>
          </cell>
          <cell r="E3891">
            <v>26</v>
          </cell>
          <cell r="F3891" t="str">
            <v>0260</v>
          </cell>
          <cell r="G3891" t="str">
            <v>G001</v>
          </cell>
          <cell r="H3891" t="str">
            <v>Saddle</v>
          </cell>
          <cell r="I3891" t="str">
            <v>Sadel</v>
          </cell>
          <cell r="J3891" t="str">
            <v>C7106244 Velo VL-4413 , black steel rail  UNISEX</v>
          </cell>
          <cell r="K3891" t="str">
            <v>C7106244</v>
          </cell>
          <cell r="L3891" t="str">
            <v>C7100524</v>
          </cell>
        </row>
        <row r="3892">
          <cell r="B3892" t="str">
            <v>YEC7904731Sadelstolpe</v>
          </cell>
          <cell r="C3892" t="str">
            <v>YEC7904731</v>
          </cell>
          <cell r="D3892">
            <v>2019</v>
          </cell>
          <cell r="E3892">
            <v>27</v>
          </cell>
          <cell r="F3892" t="str">
            <v>0270</v>
          </cell>
          <cell r="G3892" t="str">
            <v>G002</v>
          </cell>
          <cell r="H3892" t="str">
            <v>Seatpost</v>
          </cell>
          <cell r="I3892" t="str">
            <v>Sadelstolpe</v>
          </cell>
          <cell r="J3892" t="str">
            <v>C7205559 SP-620 27,2x350MM ALLOY ANODIZED BLACK w OBVIOUS LOGO</v>
          </cell>
          <cell r="K3892" t="str">
            <v>C7205559</v>
          </cell>
          <cell r="L3892" t="str">
            <v>C7200327-272</v>
          </cell>
        </row>
        <row r="3893">
          <cell r="B3893" t="str">
            <v>YEC7904731Sadelrörsklämma</v>
          </cell>
          <cell r="C3893" t="str">
            <v>YEC7904731</v>
          </cell>
          <cell r="D3893">
            <v>2019</v>
          </cell>
          <cell r="E3893">
            <v>28</v>
          </cell>
          <cell r="F3893" t="str">
            <v>0280</v>
          </cell>
          <cell r="G3893" t="str">
            <v>G003</v>
          </cell>
          <cell r="H3893" t="str">
            <v>Seat Clamp</v>
          </cell>
          <cell r="I3893" t="str">
            <v>Sadelrörsklämma</v>
          </cell>
          <cell r="J3893" t="str">
            <v>C7305002 L/C 31.8 MX27 shiny black</v>
          </cell>
          <cell r="K3893" t="str">
            <v>C7305002</v>
          </cell>
          <cell r="L3893" t="str">
            <v>C7300027-318</v>
          </cell>
        </row>
        <row r="3894">
          <cell r="B3894" t="str">
            <v>YEC7904731Framlampa</v>
          </cell>
          <cell r="C3894" t="str">
            <v>YEC7904731</v>
          </cell>
          <cell r="D3894">
            <v>2019</v>
          </cell>
          <cell r="E3894">
            <v>29</v>
          </cell>
          <cell r="F3894" t="str">
            <v>0290</v>
          </cell>
          <cell r="G3894" t="str">
            <v>H005</v>
          </cell>
          <cell r="H3894" t="str">
            <v>Front light</v>
          </cell>
          <cell r="I3894" t="str">
            <v>Framlampa</v>
          </cell>
          <cell r="J3894" t="str">
            <v xml:space="preserve">C8015191 JY-7070E 30LUX LED headlamp 6V, w/o bracket, 500mm cable with conector for Bafang , 3mm cable  </v>
          </cell>
          <cell r="K3894" t="str">
            <v>C8015191</v>
          </cell>
          <cell r="L3894" t="str">
            <v>C8015191</v>
          </cell>
        </row>
        <row r="3895">
          <cell r="B3895" t="str">
            <v>YEC7904731Baklampa</v>
          </cell>
          <cell r="C3895" t="str">
            <v>YEC7904731</v>
          </cell>
          <cell r="D3895">
            <v>2019</v>
          </cell>
          <cell r="E3895">
            <v>30</v>
          </cell>
          <cell r="F3895" t="str">
            <v>0300</v>
          </cell>
          <cell r="G3895" t="str">
            <v>H006</v>
          </cell>
          <cell r="H3895" t="str">
            <v>Light, Rear</v>
          </cell>
          <cell r="I3895" t="str">
            <v>Baklampa</v>
          </cell>
          <cell r="J3895" t="str">
            <v xml:space="preserve">C8015183 Buchel E-Bike 6V cc50 (EVI approved) </v>
          </cell>
          <cell r="K3895" t="str">
            <v>C8015183</v>
          </cell>
          <cell r="L3895" t="str">
            <v>C8015183</v>
          </cell>
        </row>
        <row r="3896">
          <cell r="B3896" t="str">
            <v>YEC7904731Låssats</v>
          </cell>
          <cell r="C3896" t="str">
            <v>YEC7904731</v>
          </cell>
          <cell r="D3896">
            <v>2019</v>
          </cell>
          <cell r="E3896">
            <v>31</v>
          </cell>
          <cell r="F3896" t="str">
            <v>0310</v>
          </cell>
          <cell r="G3896" t="str">
            <v>H007</v>
          </cell>
          <cell r="H3896" t="str">
            <v>Lock</v>
          </cell>
          <cell r="I3896" t="str">
            <v>Låssats</v>
          </cell>
          <cell r="J3896" t="str">
            <v>C8405125 AXA SOLID PLUS BLACK, compatible with DT12</v>
          </cell>
          <cell r="K3896" t="str">
            <v>C8405125</v>
          </cell>
          <cell r="L3896" t="str">
            <v>C8405125</v>
          </cell>
        </row>
        <row r="3897">
          <cell r="B3897" t="str">
            <v>YEC7904731Stöd</v>
          </cell>
          <cell r="C3897" t="str">
            <v>YEC7904731</v>
          </cell>
          <cell r="D3897">
            <v>2019</v>
          </cell>
          <cell r="E3897">
            <v>32</v>
          </cell>
          <cell r="F3897" t="str">
            <v>0320</v>
          </cell>
          <cell r="G3897" t="str">
            <v>H008</v>
          </cell>
          <cell r="H3897" t="str">
            <v>Kick stand</v>
          </cell>
          <cell r="I3897" t="str">
            <v>Stöd</v>
          </cell>
          <cell r="J3897" t="str">
            <v xml:space="preserve">C8105214 Atran Stylo adjustable all black </v>
          </cell>
          <cell r="K3897" t="str">
            <v>C8105214</v>
          </cell>
          <cell r="L3897" t="str">
            <v>C8100036</v>
          </cell>
        </row>
        <row r="3898">
          <cell r="B3898" t="str">
            <v>YEC7904731Korg</v>
          </cell>
          <cell r="C3898" t="str">
            <v>YEC7904731</v>
          </cell>
          <cell r="D3898">
            <v>2019</v>
          </cell>
          <cell r="E3898">
            <v>33</v>
          </cell>
          <cell r="F3898" t="str">
            <v>0330</v>
          </cell>
          <cell r="G3898" t="str">
            <v>H009</v>
          </cell>
          <cell r="H3898" t="str">
            <v>Basket / Fr carrier</v>
          </cell>
          <cell r="I3898" t="str">
            <v>Korg</v>
          </cell>
          <cell r="K3898" t="str">
            <v>EMPTY</v>
          </cell>
          <cell r="L3898" t="e">
            <v>#N/A</v>
          </cell>
        </row>
        <row r="3899">
          <cell r="B3899" t="str">
            <v>YEC7904731Pedaler</v>
          </cell>
          <cell r="C3899" t="str">
            <v>YEC7904731</v>
          </cell>
          <cell r="D3899">
            <v>2019</v>
          </cell>
          <cell r="E3899">
            <v>34</v>
          </cell>
          <cell r="F3899" t="str">
            <v>0340</v>
          </cell>
          <cell r="G3899" t="str">
            <v>E005</v>
          </cell>
          <cell r="H3899" t="str">
            <v xml:space="preserve">Pedal </v>
          </cell>
          <cell r="I3899" t="str">
            <v>Pedaler</v>
          </cell>
          <cell r="J3899" t="str">
            <v>C3505222 PDS PLbk SD  916 VP-821</v>
          </cell>
          <cell r="K3899" t="str">
            <v>C3505222</v>
          </cell>
          <cell r="L3899" t="str">
            <v>C3500059</v>
          </cell>
        </row>
        <row r="3900">
          <cell r="B3900" t="str">
            <v>YEC7904731Motor</v>
          </cell>
          <cell r="C3900" t="str">
            <v>YEC7904731</v>
          </cell>
          <cell r="D3900">
            <v>2019</v>
          </cell>
          <cell r="E3900">
            <v>35</v>
          </cell>
          <cell r="F3900" t="str">
            <v>0350</v>
          </cell>
          <cell r="G3900" t="str">
            <v>J001</v>
          </cell>
          <cell r="H3900" t="str">
            <v>DRIVE UNIT:</v>
          </cell>
          <cell r="I3900" t="str">
            <v>Motor</v>
          </cell>
          <cell r="J3900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900" t="str">
            <v>C8705068-1-01A</v>
          </cell>
          <cell r="L3900" t="str">
            <v>C8705068-1-01</v>
          </cell>
        </row>
        <row r="3901">
          <cell r="B3901" t="str">
            <v>YEC7904731Display</v>
          </cell>
          <cell r="C3901" t="str">
            <v>YEC7904731</v>
          </cell>
          <cell r="D3901">
            <v>2019</v>
          </cell>
          <cell r="E3901">
            <v>36</v>
          </cell>
          <cell r="F3901" t="str">
            <v>0360</v>
          </cell>
          <cell r="G3901" t="str">
            <v>J004</v>
          </cell>
          <cell r="H3901" t="str">
            <v>DISPLAY:</v>
          </cell>
          <cell r="I3901" t="str">
            <v>Display</v>
          </cell>
          <cell r="J3901" t="str">
            <v>C8705068-1-27S LCD C10,Silver Alloy e-going logo.cable length:500mm. cable length for switch:200mm,    Chip for BESST system. New dual pivot bracket with 2 plastic inserts (Ø22,2/25,4).</v>
          </cell>
          <cell r="K3901" t="str">
            <v>C8705068-1-27S</v>
          </cell>
          <cell r="L3901" t="str">
            <v>C8705068-1-27S</v>
          </cell>
        </row>
        <row r="3902">
          <cell r="B3902" t="str">
            <v>YEC7904731EB-Bus kabel</v>
          </cell>
          <cell r="C3902" t="str">
            <v>YEC7904731</v>
          </cell>
          <cell r="D3902">
            <v>2019</v>
          </cell>
          <cell r="E3902">
            <v>37</v>
          </cell>
          <cell r="F3902" t="str">
            <v>0370</v>
          </cell>
          <cell r="G3902" t="str">
            <v>J005</v>
          </cell>
          <cell r="H3902" t="str">
            <v>EB-BUS CABLE:</v>
          </cell>
          <cell r="I3902" t="str">
            <v>EB-Bus kabel</v>
          </cell>
          <cell r="J3902" t="str">
            <v>C8705068-1-04-01, 5PIN ( 1340mm ) CONNECT TO CONTROLLER, OTHER SIDE TO DISPLAY, LIGHTING SETS</v>
          </cell>
          <cell r="K3902" t="str">
            <v>C8705068-1-04-01</v>
          </cell>
          <cell r="L3902" t="e">
            <v>#N/A</v>
          </cell>
        </row>
        <row r="3903">
          <cell r="B3903" t="str">
            <v>YEC7904731Motorkabel</v>
          </cell>
          <cell r="C3903" t="str">
            <v>YEC7904731</v>
          </cell>
          <cell r="D3903">
            <v>2019</v>
          </cell>
          <cell r="E3903">
            <v>38</v>
          </cell>
          <cell r="F3903" t="str">
            <v>0380</v>
          </cell>
          <cell r="G3903" t="str">
            <v>J006</v>
          </cell>
          <cell r="H3903" t="str">
            <v>POWER CABLE:</v>
          </cell>
          <cell r="I3903" t="str">
            <v>Motorkabel</v>
          </cell>
          <cell r="J3903" t="str">
            <v>W/O (inluded into the battary )</v>
          </cell>
          <cell r="K3903" t="str">
            <v>Ingår i batterihållaren</v>
          </cell>
          <cell r="L3903" t="str">
            <v>Ingår i batterihållaren</v>
          </cell>
        </row>
        <row r="3904">
          <cell r="B3904" t="str">
            <v>YEC7904731Kabel framlampa</v>
          </cell>
          <cell r="C3904" t="str">
            <v>YEC7904731</v>
          </cell>
          <cell r="D3904">
            <v>2019</v>
          </cell>
          <cell r="E3904">
            <v>39</v>
          </cell>
          <cell r="F3904" t="str">
            <v>0390</v>
          </cell>
          <cell r="G3904" t="str">
            <v>J007</v>
          </cell>
          <cell r="H3904" t="str">
            <v>F. LIGHT CABLE:</v>
          </cell>
          <cell r="I3904" t="str">
            <v>Kabel framlampa</v>
          </cell>
          <cell r="J3904" t="str">
            <v>C8705068-1-04-06, FOR FRONT LIGHT : 1200mm</v>
          </cell>
          <cell r="K3904" t="str">
            <v>C8705068-1-04-6</v>
          </cell>
          <cell r="L3904" t="str">
            <v>C8705068-1-04-6</v>
          </cell>
        </row>
        <row r="3905">
          <cell r="B3905" t="str">
            <v>YEC7904731Kabel baklampa</v>
          </cell>
          <cell r="C3905" t="str">
            <v>YEC7904731</v>
          </cell>
          <cell r="D3905">
            <v>2019</v>
          </cell>
          <cell r="E3905">
            <v>40</v>
          </cell>
          <cell r="F3905" t="str">
            <v>0400</v>
          </cell>
          <cell r="G3905" t="str">
            <v>J008</v>
          </cell>
          <cell r="H3905" t="str">
            <v>R. LIGHT CABLE:</v>
          </cell>
          <cell r="I3905" t="str">
            <v>Kabel baklampa</v>
          </cell>
          <cell r="J3905" t="str">
            <v xml:space="preserve">C8705068-1-04-8  -&gt; C8705068-1-0415 </v>
          </cell>
          <cell r="K3905" t="str">
            <v>C8705068-1-04-8</v>
          </cell>
          <cell r="L3905" t="str">
            <v>C8705068-1-04-8</v>
          </cell>
        </row>
        <row r="3906">
          <cell r="B3906" t="str">
            <v>YEC7904731Hastighetssensor</v>
          </cell>
          <cell r="C3906" t="str">
            <v>YEC7904731</v>
          </cell>
          <cell r="D3906">
            <v>2019</v>
          </cell>
          <cell r="E3906">
            <v>41</v>
          </cell>
          <cell r="F3906" t="str">
            <v>0410</v>
          </cell>
          <cell r="G3906" t="str">
            <v>J009</v>
          </cell>
          <cell r="H3906" t="str">
            <v>SPEED SENSOR:</v>
          </cell>
          <cell r="I3906" t="str">
            <v>Hastighetssensor</v>
          </cell>
          <cell r="J3906" t="str">
            <v>C8705068-1-0411, DETECTING WHEEL RPM, CABLE LENGTH:70mm, C8705068-1-04-10 Extension cable for speed sensor: 350mm HIGO/KST at motor end</v>
          </cell>
          <cell r="K3906" t="str">
            <v>C8705068-1-0411</v>
          </cell>
          <cell r="L3906" t="str">
            <v>C8705068-1-0411</v>
          </cell>
        </row>
        <row r="3907">
          <cell r="B3907" t="str">
            <v>YEC7904731Batteri</v>
          </cell>
          <cell r="C3907" t="str">
            <v>YEC7904731</v>
          </cell>
          <cell r="D3907">
            <v>2019</v>
          </cell>
          <cell r="E3907">
            <v>42</v>
          </cell>
          <cell r="F3907" t="str">
            <v>0420</v>
          </cell>
          <cell r="G3907" t="str">
            <v>J002</v>
          </cell>
          <cell r="H3907" t="str">
            <v>BATTERY:</v>
          </cell>
          <cell r="I3907" t="str">
            <v>Batteri</v>
          </cell>
          <cell r="J3907" t="str">
            <v>C8705102-1-11EA DT12 ready for EG Access</v>
          </cell>
          <cell r="K3907" t="str">
            <v xml:space="preserve">C8705102-1-11EA </v>
          </cell>
          <cell r="L3907" t="str">
            <v>C8705102-1-11EA</v>
          </cell>
        </row>
        <row r="3908">
          <cell r="B3908" t="str">
            <v>YEC7904731Batterihållare</v>
          </cell>
          <cell r="C3908" t="str">
            <v>YEC7904731</v>
          </cell>
          <cell r="D3908">
            <v>2019</v>
          </cell>
          <cell r="E3908">
            <v>43</v>
          </cell>
          <cell r="F3908" t="str">
            <v>0430</v>
          </cell>
          <cell r="G3908" t="str">
            <v>J003</v>
          </cell>
          <cell r="H3908" t="str">
            <v>BATTERY HOLDER/Slider</v>
          </cell>
          <cell r="I3908" t="str">
            <v>Batterihållare</v>
          </cell>
          <cell r="J3908" t="str">
            <v>C8705129-2 NEW DT12 400mm motorcable for MAX</v>
          </cell>
          <cell r="K3908" t="str">
            <v>C8705129-2</v>
          </cell>
          <cell r="L3908" t="str">
            <v>C8705129-2</v>
          </cell>
        </row>
        <row r="3909">
          <cell r="B3909" t="str">
            <v>YEC7904731Batteriladdare</v>
          </cell>
          <cell r="C3909" t="str">
            <v>YEC7904731</v>
          </cell>
          <cell r="D3909">
            <v>2019</v>
          </cell>
          <cell r="E3909">
            <v>44</v>
          </cell>
          <cell r="F3909" t="str">
            <v>0440</v>
          </cell>
          <cell r="G3909" t="str">
            <v>J010</v>
          </cell>
          <cell r="H3909" t="str">
            <v>CHARGER:</v>
          </cell>
          <cell r="I3909" t="str">
            <v>Batteriladdare</v>
          </cell>
          <cell r="J3909" t="str">
            <v xml:space="preserve">C8705086-02 CZ2AU2KE7 for DT12/SR11 </v>
          </cell>
          <cell r="K3909" t="str">
            <v>C8705086-02</v>
          </cell>
          <cell r="L3909" t="str">
            <v>C8705086-02</v>
          </cell>
        </row>
        <row r="3910">
          <cell r="B3910" t="str">
            <v>YEC7904731Kontrollbox</v>
          </cell>
          <cell r="C3910" t="str">
            <v>YEC7904731</v>
          </cell>
          <cell r="D3910">
            <v>2019</v>
          </cell>
          <cell r="E3910">
            <v>45</v>
          </cell>
          <cell r="F3910" t="str">
            <v>0450</v>
          </cell>
          <cell r="G3910" t="str">
            <v>J011</v>
          </cell>
          <cell r="H3910" t="str">
            <v>Controller</v>
          </cell>
          <cell r="I3910" t="str">
            <v>Kontrollbox</v>
          </cell>
          <cell r="J3910" t="str">
            <v>included into the motor</v>
          </cell>
          <cell r="K3910" t="str">
            <v>C8705068-1-12</v>
          </cell>
          <cell r="L3910" t="str">
            <v>C8705068-1-12</v>
          </cell>
        </row>
        <row r="3911">
          <cell r="B3911" t="str">
            <v>YEC7904731Växelöra</v>
          </cell>
          <cell r="C3911" t="str">
            <v>YEC7904731</v>
          </cell>
          <cell r="D3911">
            <v>2019</v>
          </cell>
          <cell r="E3911">
            <v>46</v>
          </cell>
          <cell r="F3911" t="str">
            <v>0460</v>
          </cell>
          <cell r="G3911" t="str">
            <v>D005</v>
          </cell>
          <cell r="H3911" t="str">
            <v>Gear hanger</v>
          </cell>
          <cell r="I3911" t="str">
            <v>Växelöra</v>
          </cell>
          <cell r="K3911" t="str">
            <v>C1350087</v>
          </cell>
          <cell r="L3911" t="str">
            <v>C1350087</v>
          </cell>
        </row>
        <row r="3912">
          <cell r="B3912" t="str">
            <v>YEC7904732RAM</v>
          </cell>
          <cell r="C3912" t="str">
            <v>YEC7904732</v>
          </cell>
          <cell r="D3912" t="str">
            <v>2019-2021</v>
          </cell>
          <cell r="E3912">
            <v>1</v>
          </cell>
          <cell r="F3912" t="str">
            <v>0010</v>
          </cell>
          <cell r="G3912" t="str">
            <v>A001</v>
          </cell>
          <cell r="H3912" t="str">
            <v>PAINTED FRAME</v>
          </cell>
          <cell r="I3912" t="str">
            <v>RAM</v>
          </cell>
          <cell r="J3912" t="str">
            <v>?</v>
          </cell>
          <cell r="K3912" t="str">
            <v>FRAME</v>
          </cell>
          <cell r="L3912" t="e">
            <v>#N/A</v>
          </cell>
        </row>
        <row r="3913">
          <cell r="B3913" t="str">
            <v>YEC7904732Framgaffel</v>
          </cell>
          <cell r="C3913" t="str">
            <v>YEC7904732</v>
          </cell>
          <cell r="D3913" t="str">
            <v>2019-2021</v>
          </cell>
          <cell r="E3913">
            <v>2</v>
          </cell>
          <cell r="F3913" t="str">
            <v>0020</v>
          </cell>
          <cell r="G3913" t="str">
            <v>A002</v>
          </cell>
          <cell r="H3913" t="str">
            <v>PAINTED FORK</v>
          </cell>
          <cell r="I3913" t="str">
            <v>Framgaffel</v>
          </cell>
          <cell r="J3913" t="str">
            <v>C1625288-230-BK Suntour SF16-NEX-DS-HLO-700C-63 DISC ONLY TYP, BLACK W/O GRAPHIC</v>
          </cell>
          <cell r="K3913" t="str">
            <v>C1625288-230-BK</v>
          </cell>
          <cell r="L3913" t="e">
            <v>#N/A</v>
          </cell>
        </row>
        <row r="3914">
          <cell r="B3914" t="str">
            <v>YEC7904732Styrlager</v>
          </cell>
          <cell r="C3914" t="str">
            <v>YEC7904732</v>
          </cell>
          <cell r="D3914" t="str">
            <v>2019-2021</v>
          </cell>
          <cell r="E3914">
            <v>3</v>
          </cell>
          <cell r="F3914" t="str">
            <v>0030</v>
          </cell>
          <cell r="G3914" t="str">
            <v>B001</v>
          </cell>
          <cell r="H3914" t="str">
            <v>Head Set</v>
          </cell>
          <cell r="I3914" t="str">
            <v>Styrlager</v>
          </cell>
          <cell r="J3914" t="str">
            <v xml:space="preserve">C2105069 HST STbk 1"18 iA 9 44  TH-N10P w/o cap, + C2105280 Black w Crescent 1894 graphic </v>
          </cell>
          <cell r="K3914" t="str">
            <v>C2105069</v>
          </cell>
          <cell r="L3914" t="str">
            <v>C2100160</v>
          </cell>
        </row>
        <row r="3915">
          <cell r="B3915" t="str">
            <v xml:space="preserve">YEC7904732Styrstam </v>
          </cell>
          <cell r="C3915" t="str">
            <v>YEC7904732</v>
          </cell>
          <cell r="D3915" t="str">
            <v>2019-2021</v>
          </cell>
          <cell r="E3915">
            <v>4</v>
          </cell>
          <cell r="F3915" t="str">
            <v>0040</v>
          </cell>
          <cell r="G3915" t="str">
            <v>B002</v>
          </cell>
          <cell r="H3915" t="str">
            <v>Handlebar Stem</v>
          </cell>
          <cell r="I3915" t="str">
            <v xml:space="preserve">Styrstam </v>
          </cell>
          <cell r="J3915" t="str">
            <v>C2205475-105 AHEAD adjust HL TDS-C268-8 FOV SBED, W/O LOGO</v>
          </cell>
          <cell r="K3915" t="str">
            <v>C2205475-105</v>
          </cell>
          <cell r="L3915" t="str">
            <v>C2200261-105</v>
          </cell>
        </row>
        <row r="3916">
          <cell r="B3916" t="str">
            <v>YEC7904732Styre</v>
          </cell>
          <cell r="C3916" t="str">
            <v>YEC7904732</v>
          </cell>
          <cell r="D3916" t="str">
            <v>2019-2021</v>
          </cell>
          <cell r="E3916">
            <v>5</v>
          </cell>
          <cell r="F3916" t="str">
            <v>0050</v>
          </cell>
          <cell r="G3916" t="str">
            <v>B003</v>
          </cell>
          <cell r="H3916" t="str">
            <v>Handelbar</v>
          </cell>
          <cell r="I3916" t="str">
            <v>Styre</v>
          </cell>
          <cell r="J3916" t="str">
            <v xml:space="preserve">C2305979 HB-FB12  FLAT BAR ALLOY 6061 DB, 31.8MM W:620MM, 5D, ANODIZED GREY W/OBVIOUS LOGO  </v>
          </cell>
          <cell r="K3916" t="str">
            <v>C2305979</v>
          </cell>
          <cell r="L3916" t="str">
            <v>C2300248</v>
          </cell>
        </row>
        <row r="3917">
          <cell r="B3917" t="str">
            <v>YEC7904732Bromsgrepp H</v>
          </cell>
          <cell r="C3917" t="str">
            <v>YEC7904732</v>
          </cell>
          <cell r="D3917" t="str">
            <v>2019-2021</v>
          </cell>
          <cell r="E3917">
            <v>6</v>
          </cell>
          <cell r="F3917" t="str">
            <v>0060</v>
          </cell>
          <cell r="G3917" t="str">
            <v>C002</v>
          </cell>
          <cell r="H3917" t="str">
            <v>Brake Lever R</v>
          </cell>
          <cell r="I3917" t="str">
            <v>Bromsgrepp H</v>
          </cell>
          <cell r="J3917" t="str">
            <v>inkl in brake</v>
          </cell>
          <cell r="K3917" t="str">
            <v>Shimano</v>
          </cell>
          <cell r="L3917" t="str">
            <v>Kontakta SHIMANO</v>
          </cell>
        </row>
        <row r="3918">
          <cell r="B3918" t="str">
            <v>YEC7904732Bromsgrepp V</v>
          </cell>
          <cell r="C3918" t="str">
            <v>YEC7904732</v>
          </cell>
          <cell r="D3918" t="str">
            <v>2019-2021</v>
          </cell>
          <cell r="E3918">
            <v>7</v>
          </cell>
          <cell r="F3918" t="str">
            <v>0070</v>
          </cell>
          <cell r="G3918" t="str">
            <v>C001</v>
          </cell>
          <cell r="H3918" t="str">
            <v>Brake Lever L</v>
          </cell>
          <cell r="I3918" t="str">
            <v>Bromsgrepp V</v>
          </cell>
          <cell r="J3918" t="str">
            <v>inkl in brake</v>
          </cell>
          <cell r="K3918" t="str">
            <v>Shimano</v>
          </cell>
          <cell r="L3918" t="str">
            <v>Kontakta SHIMANO</v>
          </cell>
        </row>
        <row r="3919">
          <cell r="B3919" t="str">
            <v>YEC7904732Växelreglage H</v>
          </cell>
          <cell r="C3919" t="str">
            <v>YEC7904732</v>
          </cell>
          <cell r="D3919" t="str">
            <v>2019-2021</v>
          </cell>
          <cell r="E3919">
            <v>8</v>
          </cell>
          <cell r="F3919" t="str">
            <v>0080</v>
          </cell>
          <cell r="G3919" t="str">
            <v>D002</v>
          </cell>
          <cell r="H3919" t="str">
            <v>Shift Lever R</v>
          </cell>
          <cell r="I3919" t="str">
            <v>Växelreglage H</v>
          </cell>
          <cell r="J3919" t="str">
            <v xml:space="preserve">KSLM6000RA, SHIFT LEVER, SL-M6000-R,  DEORE, RIGHT, REAR 10-SPEED RAPIDFIRE PLUS 2050MM W/OGD, BULK, JPY 979
</v>
          </cell>
          <cell r="K3919" t="str">
            <v>KSLM6000RA</v>
          </cell>
          <cell r="L3919" t="str">
            <v>Kontakta SHIMANO</v>
          </cell>
        </row>
        <row r="3920">
          <cell r="B3920" t="str">
            <v>YEC7904732Växelreglage V</v>
          </cell>
          <cell r="C3920" t="str">
            <v>YEC7904732</v>
          </cell>
          <cell r="D3920" t="str">
            <v>2019-2021</v>
          </cell>
          <cell r="E3920">
            <v>9</v>
          </cell>
          <cell r="F3920" t="str">
            <v>0090</v>
          </cell>
          <cell r="G3920" t="str">
            <v>D001</v>
          </cell>
          <cell r="H3920" t="str">
            <v>Shift Lever L</v>
          </cell>
          <cell r="I3920" t="str">
            <v>Växelreglage V</v>
          </cell>
          <cell r="L3920" t="e">
            <v>#N/A</v>
          </cell>
        </row>
        <row r="3921">
          <cell r="B3921" t="str">
            <v>YEC7904732Handtag par</v>
          </cell>
          <cell r="C3921" t="str">
            <v>YEC7904732</v>
          </cell>
          <cell r="D3921" t="str">
            <v>2019-2021</v>
          </cell>
          <cell r="E3921">
            <v>10</v>
          </cell>
          <cell r="F3921" t="str">
            <v>0100</v>
          </cell>
          <cell r="G3921" t="str">
            <v>B004</v>
          </cell>
          <cell r="H3921" t="str">
            <v>Grip R</v>
          </cell>
          <cell r="I3921" t="str">
            <v>Handtag par</v>
          </cell>
          <cell r="J3921" t="str">
            <v>C2505677 GRP 130/130 BK/BK PAIR VELO VLG-1777D2</v>
          </cell>
          <cell r="K3921" t="str">
            <v>C2505677</v>
          </cell>
          <cell r="L3921" t="str">
            <v>C2500164</v>
          </cell>
        </row>
        <row r="3922">
          <cell r="B3922" t="str">
            <v>YEC7904732Frambroms</v>
          </cell>
          <cell r="C3922" t="str">
            <v>YEC7904732</v>
          </cell>
          <cell r="D3922" t="str">
            <v>2019-2021</v>
          </cell>
          <cell r="E3922">
            <v>11</v>
          </cell>
          <cell r="F3922" t="str">
            <v>0110</v>
          </cell>
          <cell r="G3922" t="str">
            <v>C003</v>
          </cell>
          <cell r="H3922" t="str">
            <v xml:space="preserve">Brake front </v>
          </cell>
          <cell r="I3922" t="str">
            <v>Frambroms</v>
          </cell>
          <cell r="J3922" t="str">
            <v>AMT201KLFPRX075 DISC BRAKE ASSEMBLED SET, BL-MT201(L), BR-MT200(F), BLACK, W/O ADAPTER, RESIN PAD(W/O FIN),750MM HOSE(SM-BH59-SS BLACK), BULK, 9,02 USD</v>
          </cell>
          <cell r="K3922" t="str">
            <v>AMT201KLFPRX075</v>
          </cell>
          <cell r="L3922" t="str">
            <v>Kontakta SHIMANO</v>
          </cell>
        </row>
        <row r="3923">
          <cell r="B3923" t="str">
            <v>YEC7904732Bakbroms</v>
          </cell>
          <cell r="C3923" t="str">
            <v>YEC7904732</v>
          </cell>
          <cell r="D3923" t="str">
            <v>2019-2021</v>
          </cell>
          <cell r="E3923">
            <v>12</v>
          </cell>
          <cell r="F3923" t="str">
            <v>0120</v>
          </cell>
          <cell r="G3923" t="str">
            <v>C004</v>
          </cell>
          <cell r="H3923" t="str">
            <v>Brake rear</v>
          </cell>
          <cell r="I3923" t="str">
            <v>Bakbroms</v>
          </cell>
          <cell r="J3923" t="str">
            <v>AMT201JRRXRX145 DISC BRAKE ASSEMBLED SET/J-kit, BL-MT201(R), BR-MT200(R), BLACK, W/O ADAPTER, RESIN PAD(W/O FIN), 1450MM HOSE(SM-BH59-SS BLACK), BULK, 10,79 USD</v>
          </cell>
          <cell r="K3923" t="str">
            <v>AMT201JRRXRX145</v>
          </cell>
          <cell r="L3923" t="str">
            <v>Kontakta SHIMANO</v>
          </cell>
        </row>
        <row r="3924">
          <cell r="B3924" t="str">
            <v>YEC7904732Vevlager</v>
          </cell>
          <cell r="C3924" t="str">
            <v>YEC7904732</v>
          </cell>
          <cell r="D3924" t="str">
            <v>2019-2021</v>
          </cell>
          <cell r="E3924">
            <v>13</v>
          </cell>
          <cell r="F3924" t="str">
            <v>0130</v>
          </cell>
          <cell r="G3924" t="str">
            <v>E001</v>
          </cell>
          <cell r="H3924" t="str">
            <v xml:space="preserve">BB-set </v>
          </cell>
          <cell r="I3924" t="str">
            <v>Vevlager</v>
          </cell>
          <cell r="K3924" t="str">
            <v>INGÅR I MOTORN</v>
          </cell>
          <cell r="L3924" t="str">
            <v>Ingår i motorn</v>
          </cell>
        </row>
        <row r="3925">
          <cell r="B3925" t="str">
            <v>YEC7904732Vevparti</v>
          </cell>
          <cell r="C3925" t="str">
            <v>YEC7904732</v>
          </cell>
          <cell r="D3925" t="str">
            <v>2019-2021</v>
          </cell>
          <cell r="E3925">
            <v>14</v>
          </cell>
          <cell r="F3925" t="str">
            <v>0140</v>
          </cell>
          <cell r="G3925" t="str">
            <v>E002</v>
          </cell>
          <cell r="H3925" t="str">
            <v>Front Chainwheel</v>
          </cell>
          <cell r="I3925" t="str">
            <v>Vevparti</v>
          </cell>
          <cell r="K3925" t="str">
            <v>C3305776-EG</v>
          </cell>
          <cell r="L3925" t="str">
            <v>C3305776-EG</v>
          </cell>
        </row>
        <row r="3926">
          <cell r="B3926" t="str">
            <v>YEC7904732Kedjeskydd</v>
          </cell>
          <cell r="C3926" t="str">
            <v>YEC7904732</v>
          </cell>
          <cell r="D3926" t="str">
            <v>2019-2021</v>
          </cell>
          <cell r="E3926">
            <v>15</v>
          </cell>
          <cell r="F3926" t="str">
            <v>0150</v>
          </cell>
          <cell r="G3926" t="str">
            <v>H001</v>
          </cell>
          <cell r="H3926" t="str">
            <v>Chain guard</v>
          </cell>
          <cell r="I3926" t="str">
            <v>Kedjeskydd</v>
          </cell>
          <cell r="J3926" t="str">
            <v>C8305639 SKS Chainblade, C8305640 rear fixation</v>
          </cell>
          <cell r="K3926" t="str">
            <v>C8305639</v>
          </cell>
          <cell r="L3926" t="str">
            <v>C8305639</v>
          </cell>
        </row>
        <row r="3927">
          <cell r="B3927" t="str">
            <v>YEC7904732Kedjeskyddsfäste</v>
          </cell>
          <cell r="C3927" t="str">
            <v>YEC7904732</v>
          </cell>
          <cell r="D3927" t="str">
            <v>2019-2021</v>
          </cell>
          <cell r="E3927">
            <v>16</v>
          </cell>
          <cell r="F3927" t="str">
            <v>0160</v>
          </cell>
          <cell r="G3927" t="str">
            <v>H002</v>
          </cell>
          <cell r="H3927" t="str">
            <v>Chain guard bracket</v>
          </cell>
          <cell r="I3927" t="str">
            <v>Kedjeskyddsfäste</v>
          </cell>
          <cell r="J3927" t="str">
            <v>bracket for MAX included in C8305639</v>
          </cell>
          <cell r="K3927" t="str">
            <v>Ingår i kedjeskyddet</v>
          </cell>
          <cell r="L3927" t="str">
            <v>Ingår i kedjeskyddet</v>
          </cell>
        </row>
        <row r="3928">
          <cell r="B3928" t="str">
            <v>YEC7904732Framväxel</v>
          </cell>
          <cell r="C3928" t="str">
            <v>YEC7904732</v>
          </cell>
          <cell r="D3928" t="str">
            <v>2019-2021</v>
          </cell>
          <cell r="E3928">
            <v>17</v>
          </cell>
          <cell r="F3928" t="str">
            <v>0170</v>
          </cell>
          <cell r="G3928" t="str">
            <v>D003</v>
          </cell>
          <cell r="H3928" t="str">
            <v>Front Derailleur</v>
          </cell>
          <cell r="I3928" t="str">
            <v>Framväxel</v>
          </cell>
          <cell r="J3928" t="str">
            <v>w/o</v>
          </cell>
          <cell r="K3928" t="str">
            <v>EMPTY</v>
          </cell>
          <cell r="L3928" t="e">
            <v>#N/A</v>
          </cell>
        </row>
        <row r="3929">
          <cell r="B3929" t="str">
            <v>YEC7904732Bakväxel</v>
          </cell>
          <cell r="C3929" t="str">
            <v>YEC7904732</v>
          </cell>
          <cell r="D3929" t="str">
            <v>2019-2021</v>
          </cell>
          <cell r="E3929">
            <v>18</v>
          </cell>
          <cell r="F3929" t="str">
            <v>0180</v>
          </cell>
          <cell r="G3929" t="str">
            <v>D004</v>
          </cell>
          <cell r="H3929" t="str">
            <v>Rear Derailleur</v>
          </cell>
          <cell r="I3929" t="str">
            <v>Bakväxel</v>
          </cell>
          <cell r="J3929" t="str">
            <v xml:space="preserve">KRDM6000SGS DEORE, 10SPEED, SHADOW PLUS </v>
          </cell>
          <cell r="K3929" t="str">
            <v>KRDM6000SGS</v>
          </cell>
          <cell r="L3929" t="str">
            <v>Kontakta SHIMANO</v>
          </cell>
        </row>
        <row r="3930">
          <cell r="B3930" t="str">
            <v>YEC7904732Kedja</v>
          </cell>
          <cell r="C3930" t="str">
            <v>YEC7904732</v>
          </cell>
          <cell r="D3930" t="str">
            <v>2019-2021</v>
          </cell>
          <cell r="E3930">
            <v>19</v>
          </cell>
          <cell r="F3930" t="str">
            <v>0190</v>
          </cell>
          <cell r="G3930" t="str">
            <v>E003</v>
          </cell>
          <cell r="H3930" t="str">
            <v xml:space="preserve">Chain </v>
          </cell>
          <cell r="I3930" t="str">
            <v>Kedja</v>
          </cell>
          <cell r="J3930" t="str">
            <v>KCNE609010116, BICYCLE CHAIN FOR E-BIKE, REAR 10 SPD / FRONT SINGLE,              114 LINKS, W/END PIN</v>
          </cell>
          <cell r="K3930" t="str">
            <v>KCNE609010116</v>
          </cell>
          <cell r="L3930" t="str">
            <v>Kontakta SHIMANO</v>
          </cell>
        </row>
        <row r="3931">
          <cell r="B3931" t="str">
            <v>YEC7904732Kassett</v>
          </cell>
          <cell r="C3931" t="str">
            <v>YEC7904732</v>
          </cell>
          <cell r="D3931" t="str">
            <v>2019-2021</v>
          </cell>
          <cell r="E3931">
            <v>20</v>
          </cell>
          <cell r="F3931" t="str">
            <v>0200</v>
          </cell>
          <cell r="G3931" t="str">
            <v>E004</v>
          </cell>
          <cell r="H3931" t="str">
            <v>Cassette Sprocket</v>
          </cell>
          <cell r="I3931" t="str">
            <v>Kassett</v>
          </cell>
          <cell r="J3931" t="str">
            <v xml:space="preserve">KCSHG5010136 CS-HG50-10S 11-36T </v>
          </cell>
          <cell r="K3931" t="str">
            <v>KCSHG5010136</v>
          </cell>
          <cell r="L3931" t="str">
            <v>Kontakta SHIMANO</v>
          </cell>
        </row>
        <row r="3932">
          <cell r="B3932" t="str">
            <v>YEC7904732Framhjul</v>
          </cell>
          <cell r="C3932" t="str">
            <v>YEC7904732</v>
          </cell>
          <cell r="D3932" t="str">
            <v>2019-2021</v>
          </cell>
          <cell r="E3932">
            <v>21</v>
          </cell>
          <cell r="F3932" t="str">
            <v>0210</v>
          </cell>
          <cell r="G3932" t="str">
            <v>F001</v>
          </cell>
          <cell r="H3932" t="str">
            <v>Front hub</v>
          </cell>
          <cell r="I3932" t="str">
            <v>Framhjul</v>
          </cell>
          <cell r="J3932" t="str">
            <v>C4305191 FRONT HUB, CL-1420  36H OLD:100MM AXEL:108MM  QR:133MM, FOR CENTER LOCK DISC BRAKE,   W/O ROTOR MOUNT COVER, BLACK, BULK</v>
          </cell>
          <cell r="K3932" t="str">
            <v>C4305191</v>
          </cell>
          <cell r="L3932" t="str">
            <v>C4100337</v>
          </cell>
        </row>
        <row r="3933">
          <cell r="B3933" t="str">
            <v>YEC7904732Bakhjul</v>
          </cell>
          <cell r="C3933" t="str">
            <v>YEC7904732</v>
          </cell>
          <cell r="D3933" t="str">
            <v>2019-2021</v>
          </cell>
          <cell r="E3933">
            <v>22</v>
          </cell>
          <cell r="F3933" t="str">
            <v>0220</v>
          </cell>
          <cell r="G3933" t="str">
            <v>F002</v>
          </cell>
          <cell r="H3933" t="str">
            <v>Rear hub</v>
          </cell>
          <cell r="I3933" t="str">
            <v>Bakhjul</v>
          </cell>
          <cell r="J3933" t="str">
            <v>C4405342 FREEHUB, CL-1422 36H 8/9/10-SPEED OLD:135MM AXLE:146MM      QR:170MM, FOR CENTER LOCK DISC BRAKE    W/O ROTOR MOUNT COVER, BLACK, BULK</v>
          </cell>
          <cell r="K3933" t="str">
            <v>C4405342</v>
          </cell>
          <cell r="L3933" t="str">
            <v>C4200298</v>
          </cell>
        </row>
        <row r="3934">
          <cell r="B3934" t="str">
            <v>YEC7904732Däck</v>
          </cell>
          <cell r="C3934" t="str">
            <v>YEC7904732</v>
          </cell>
          <cell r="D3934" t="str">
            <v>2019-2021</v>
          </cell>
          <cell r="E3934">
            <v>23</v>
          </cell>
          <cell r="F3934" t="str">
            <v>0230</v>
          </cell>
          <cell r="G3934" t="str">
            <v>F003</v>
          </cell>
          <cell r="H3934" t="str">
            <v>Tire</v>
          </cell>
          <cell r="I3934" t="str">
            <v>Däck</v>
          </cell>
          <cell r="J3934" t="str">
            <v>C4906437 TYR 700X37C Duramax Regular Reflex 60 TPI UNDA H-481 Black/Beige (AP:W/O</v>
          </cell>
          <cell r="K3934" t="str">
            <v>C4906437</v>
          </cell>
          <cell r="L3934" t="str">
            <v>BSP?</v>
          </cell>
        </row>
        <row r="3935">
          <cell r="B3935" t="str">
            <v>YEC7904732Skärmar set</v>
          </cell>
          <cell r="C3935" t="str">
            <v>YEC7904732</v>
          </cell>
          <cell r="D3935" t="str">
            <v>2019-2021</v>
          </cell>
          <cell r="E3935">
            <v>24</v>
          </cell>
          <cell r="F3935" t="str">
            <v>0240</v>
          </cell>
          <cell r="G3935" t="str">
            <v>H003</v>
          </cell>
          <cell r="H3935" t="str">
            <v xml:space="preserve">Mudguard front   </v>
          </cell>
          <cell r="I3935" t="str">
            <v>Skärmar set</v>
          </cell>
          <cell r="J3935" t="str">
            <v>C8255845-BK FRONT(6648650030-0999)</v>
          </cell>
          <cell r="K3935" t="str">
            <v>C8255845-BK</v>
          </cell>
          <cell r="L3935" t="str">
            <v>C8256125-BK / C8255845-BK</v>
          </cell>
        </row>
        <row r="3936">
          <cell r="B3936" t="str">
            <v>YEC7904732Pakethållare</v>
          </cell>
          <cell r="C3936" t="str">
            <v>YEC7904732</v>
          </cell>
          <cell r="D3936" t="str">
            <v>2019-2021</v>
          </cell>
          <cell r="E3936">
            <v>25</v>
          </cell>
          <cell r="F3936" t="str">
            <v>0250</v>
          </cell>
          <cell r="G3936" t="str">
            <v>H004</v>
          </cell>
          <cell r="H3936" t="str">
            <v>Carrier</v>
          </cell>
          <cell r="I3936" t="str">
            <v>Pakethållare</v>
          </cell>
          <cell r="J3936" t="str">
            <v xml:space="preserve">C8205747-BK Sport adj black w/bag support AVS </v>
          </cell>
          <cell r="K3936" t="str">
            <v>C8205747-BK</v>
          </cell>
          <cell r="L3936" t="str">
            <v>C8200052</v>
          </cell>
        </row>
        <row r="3937">
          <cell r="B3937" t="str">
            <v>YEC7904732Sadel</v>
          </cell>
          <cell r="C3937" t="str">
            <v>YEC7904732</v>
          </cell>
          <cell r="D3937" t="str">
            <v>2019-2021</v>
          </cell>
          <cell r="E3937">
            <v>26</v>
          </cell>
          <cell r="F3937" t="str">
            <v>0260</v>
          </cell>
          <cell r="G3937" t="str">
            <v>G001</v>
          </cell>
          <cell r="H3937" t="str">
            <v>Saddle</v>
          </cell>
          <cell r="I3937" t="str">
            <v>Sadel</v>
          </cell>
          <cell r="J3937" t="str">
            <v xml:space="preserve">C7106260 Velo VL-6470 D2 BLACK , black steel rail, UNISEX </v>
          </cell>
          <cell r="K3937" t="str">
            <v>C7106260</v>
          </cell>
          <cell r="L3937" t="str">
            <v>C7100524</v>
          </cell>
        </row>
        <row r="3938">
          <cell r="B3938" t="str">
            <v>YEC7904732Sadelstolpe</v>
          </cell>
          <cell r="C3938" t="str">
            <v>YEC7904732</v>
          </cell>
          <cell r="D3938" t="str">
            <v>2019-2021</v>
          </cell>
          <cell r="E3938">
            <v>27</v>
          </cell>
          <cell r="F3938" t="str">
            <v>0270</v>
          </cell>
          <cell r="G3938" t="str">
            <v>G002</v>
          </cell>
          <cell r="H3938" t="str">
            <v>Seatpost</v>
          </cell>
          <cell r="I3938" t="str">
            <v>Sadelstolpe</v>
          </cell>
          <cell r="J3938" t="str">
            <v>C7205559 SP-620 27,2x350MM ALLOY ANODIZED BLACK w OBVIOUS LOGO</v>
          </cell>
          <cell r="K3938" t="str">
            <v>C7205559</v>
          </cell>
          <cell r="L3938" t="str">
            <v>C7200327-272</v>
          </cell>
        </row>
        <row r="3939">
          <cell r="B3939" t="str">
            <v>YEC7904732Sadelrörsklämma</v>
          </cell>
          <cell r="C3939" t="str">
            <v>YEC7904732</v>
          </cell>
          <cell r="D3939" t="str">
            <v>2019-2021</v>
          </cell>
          <cell r="E3939">
            <v>28</v>
          </cell>
          <cell r="F3939" t="str">
            <v>0280</v>
          </cell>
          <cell r="G3939" t="str">
            <v>G003</v>
          </cell>
          <cell r="H3939" t="str">
            <v>Seat Clamp</v>
          </cell>
          <cell r="I3939" t="str">
            <v>Sadelrörsklämma</v>
          </cell>
          <cell r="J3939" t="str">
            <v>C7305002 L/C 31.8 MX27 shiny black</v>
          </cell>
          <cell r="K3939" t="str">
            <v>C7305002</v>
          </cell>
          <cell r="L3939" t="str">
            <v>C7300027-318</v>
          </cell>
        </row>
        <row r="3940">
          <cell r="B3940" t="str">
            <v>YEC7904732Framlampa</v>
          </cell>
          <cell r="C3940" t="str">
            <v>YEC7904732</v>
          </cell>
          <cell r="D3940" t="str">
            <v>2019-2021</v>
          </cell>
          <cell r="E3940">
            <v>29</v>
          </cell>
          <cell r="F3940" t="str">
            <v>0290</v>
          </cell>
          <cell r="G3940" t="str">
            <v>H005</v>
          </cell>
          <cell r="H3940" t="str">
            <v>Front light</v>
          </cell>
          <cell r="I3940" t="str">
            <v>Framlampa</v>
          </cell>
          <cell r="J3940" t="str">
            <v xml:space="preserve">C8015307 FL-14 MR4 LED headlamp 6V, w bracket for susp fork, 650mm cable with conector for Bafang , 3mm cable  </v>
          </cell>
          <cell r="K3940" t="str">
            <v>C8015307</v>
          </cell>
          <cell r="L3940" t="str">
            <v>C8015301</v>
          </cell>
        </row>
        <row r="3941">
          <cell r="B3941" t="str">
            <v>YEC7904732Baklampa</v>
          </cell>
          <cell r="C3941" t="str">
            <v>YEC7904732</v>
          </cell>
          <cell r="D3941" t="str">
            <v>2019-2021</v>
          </cell>
          <cell r="E3941">
            <v>30</v>
          </cell>
          <cell r="F3941" t="str">
            <v>0300</v>
          </cell>
          <cell r="G3941" t="str">
            <v>H006</v>
          </cell>
          <cell r="H3941" t="str">
            <v>Light, Rear</v>
          </cell>
          <cell r="I3941" t="str">
            <v>Baklampa</v>
          </cell>
          <cell r="J3941" t="str">
            <v xml:space="preserve">C8015183 Buchel E-Bike 6V cc50 (EVI approved) </v>
          </cell>
          <cell r="K3941" t="str">
            <v>C8015183</v>
          </cell>
          <cell r="L3941" t="str">
            <v>C8015183</v>
          </cell>
        </row>
        <row r="3942">
          <cell r="B3942" t="str">
            <v>YEC7904732Låssats</v>
          </cell>
          <cell r="C3942" t="str">
            <v>YEC7904732</v>
          </cell>
          <cell r="D3942" t="str">
            <v>2019-2021</v>
          </cell>
          <cell r="E3942">
            <v>31</v>
          </cell>
          <cell r="F3942" t="str">
            <v>0310</v>
          </cell>
          <cell r="G3942" t="str">
            <v>H007</v>
          </cell>
          <cell r="H3942" t="str">
            <v>Lock</v>
          </cell>
          <cell r="I3942" t="str">
            <v>Låssats</v>
          </cell>
          <cell r="J3942" t="str">
            <v>C8405077 AXA SOLID PLUS XL BLACK, compatible with DT12 removable key</v>
          </cell>
          <cell r="K3942" t="str">
            <v>C8405077</v>
          </cell>
          <cell r="L3942" t="str">
            <v>C8405125</v>
          </cell>
        </row>
        <row r="3943">
          <cell r="B3943" t="str">
            <v>YEC7904732Stöd</v>
          </cell>
          <cell r="C3943" t="str">
            <v>YEC7904732</v>
          </cell>
          <cell r="D3943" t="str">
            <v>2019-2021</v>
          </cell>
          <cell r="E3943">
            <v>32</v>
          </cell>
          <cell r="F3943" t="str">
            <v>0320</v>
          </cell>
          <cell r="G3943" t="str">
            <v>H008</v>
          </cell>
          <cell r="H3943" t="str">
            <v>Kick stand</v>
          </cell>
          <cell r="I3943" t="str">
            <v>Stöd</v>
          </cell>
          <cell r="J3943" t="str">
            <v xml:space="preserve">C8105214 Atran Stylo adjustable all black </v>
          </cell>
          <cell r="K3943" t="str">
            <v>C8105214</v>
          </cell>
          <cell r="L3943" t="str">
            <v>C8100036</v>
          </cell>
        </row>
        <row r="3944">
          <cell r="B3944" t="str">
            <v>YEC7904732Korg</v>
          </cell>
          <cell r="C3944" t="str">
            <v>YEC7904732</v>
          </cell>
          <cell r="D3944" t="str">
            <v>2019-2021</v>
          </cell>
          <cell r="E3944">
            <v>33</v>
          </cell>
          <cell r="F3944" t="str">
            <v>0330</v>
          </cell>
          <cell r="G3944" t="str">
            <v>H009</v>
          </cell>
          <cell r="H3944" t="str">
            <v>Basket / Fr carrier</v>
          </cell>
          <cell r="I3944" t="str">
            <v>Korg</v>
          </cell>
          <cell r="K3944" t="str">
            <v>EMPTY</v>
          </cell>
          <cell r="L3944" t="e">
            <v>#N/A</v>
          </cell>
        </row>
        <row r="3945">
          <cell r="B3945" t="str">
            <v>YEC7904732Pedaler</v>
          </cell>
          <cell r="C3945" t="str">
            <v>YEC7904732</v>
          </cell>
          <cell r="D3945" t="str">
            <v>2019-2021</v>
          </cell>
          <cell r="E3945">
            <v>34</v>
          </cell>
          <cell r="F3945" t="str">
            <v>0340</v>
          </cell>
          <cell r="G3945" t="str">
            <v>E005</v>
          </cell>
          <cell r="H3945" t="str">
            <v xml:space="preserve">Pedal </v>
          </cell>
          <cell r="I3945" t="str">
            <v>Pedaler</v>
          </cell>
          <cell r="J3945" t="str">
            <v>C3505222 PDS PLbk SD  916 VP-821</v>
          </cell>
          <cell r="K3945" t="str">
            <v>C3505222</v>
          </cell>
          <cell r="L3945" t="str">
            <v>C3500059</v>
          </cell>
        </row>
        <row r="3946">
          <cell r="B3946" t="str">
            <v>YEC7904732Motor</v>
          </cell>
          <cell r="C3946" t="str">
            <v>YEC7904732</v>
          </cell>
          <cell r="D3946" t="str">
            <v>2019-2021</v>
          </cell>
          <cell r="E3946">
            <v>35</v>
          </cell>
          <cell r="F3946" t="str">
            <v>0350</v>
          </cell>
          <cell r="G3946" t="str">
            <v>J001</v>
          </cell>
          <cell r="H3946" t="str">
            <v>DRIVE UNIT:</v>
          </cell>
          <cell r="I3946" t="str">
            <v>Motor</v>
          </cell>
          <cell r="J3946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3946" t="str">
            <v>C8705068-1-01AC</v>
          </cell>
          <cell r="L3946" t="str">
            <v>C8705068-1-01AC</v>
          </cell>
        </row>
        <row r="3947">
          <cell r="B3947" t="str">
            <v>YEC7904732Display</v>
          </cell>
          <cell r="C3947" t="str">
            <v>YEC7904732</v>
          </cell>
          <cell r="D3947" t="str">
            <v>2019-2021</v>
          </cell>
          <cell r="E3947">
            <v>36</v>
          </cell>
          <cell r="F3947" t="str">
            <v>0360</v>
          </cell>
          <cell r="G3947" t="str">
            <v>J004</v>
          </cell>
          <cell r="H3947" t="str">
            <v>DISPLAY:</v>
          </cell>
          <cell r="I3947" t="str">
            <v>Display</v>
          </cell>
          <cell r="J3947" t="str">
            <v>C8705068-1-35C Display TFT for BAFANG CanBus (plugnplay) 200/500mm Trekking for BAFANG</v>
          </cell>
          <cell r="K3947" t="str">
            <v>C8705068-1-35C</v>
          </cell>
          <cell r="L3947" t="str">
            <v>C8705068-1-35C</v>
          </cell>
        </row>
        <row r="3948">
          <cell r="B3948" t="str">
            <v>YEC7904732EB-Bus kabel</v>
          </cell>
          <cell r="C3948" t="str">
            <v>YEC7904732</v>
          </cell>
          <cell r="D3948" t="str">
            <v>2019-2021</v>
          </cell>
          <cell r="E3948">
            <v>37</v>
          </cell>
          <cell r="F3948" t="str">
            <v>0370</v>
          </cell>
          <cell r="G3948" t="str">
            <v>J005</v>
          </cell>
          <cell r="H3948" t="str">
            <v>EB-BUS CABLE:</v>
          </cell>
          <cell r="I3948" t="str">
            <v>EB-Bus kabel</v>
          </cell>
          <cell r="J3948" t="str">
            <v>C8705068-1-4-1C, 5PIN ( 1340mm ) CONNECT TO CONTROLLER, OTHER SIDE TO DISPLAY, LIGHTING SETS Canbus</v>
          </cell>
          <cell r="K3948" t="str">
            <v>C8705068-1-4-1C</v>
          </cell>
          <cell r="L3948" t="e">
            <v>#N/A</v>
          </cell>
        </row>
        <row r="3949">
          <cell r="B3949" t="str">
            <v>YEC7904732Motorkabel</v>
          </cell>
          <cell r="C3949" t="str">
            <v>YEC7904732</v>
          </cell>
          <cell r="D3949" t="str">
            <v>2019-2021</v>
          </cell>
          <cell r="E3949">
            <v>38</v>
          </cell>
          <cell r="F3949" t="str">
            <v>0380</v>
          </cell>
          <cell r="G3949" t="str">
            <v>J006</v>
          </cell>
          <cell r="H3949" t="str">
            <v>POWER CABLE:</v>
          </cell>
          <cell r="I3949" t="str">
            <v>Motorkabel</v>
          </cell>
          <cell r="K3949" t="str">
            <v>Ingår i batterihållaren</v>
          </cell>
          <cell r="L3949" t="str">
            <v>Ingår i batterihållaren</v>
          </cell>
        </row>
        <row r="3950">
          <cell r="B3950" t="str">
            <v>YEC7904732Kabel framlampa</v>
          </cell>
          <cell r="C3950" t="str">
            <v>YEC7904732</v>
          </cell>
          <cell r="D3950" t="str">
            <v>2019-2021</v>
          </cell>
          <cell r="E3950">
            <v>39</v>
          </cell>
          <cell r="F3950" t="str">
            <v>0390</v>
          </cell>
          <cell r="G3950" t="str">
            <v>J007</v>
          </cell>
          <cell r="H3950" t="str">
            <v>F. LIGHT CABLE:</v>
          </cell>
          <cell r="I3950" t="str">
            <v>Kabel framlampa</v>
          </cell>
          <cell r="J3950" t="str">
            <v>C8705068-1-04-6, FOR FRONT LIGHT : 1200mm</v>
          </cell>
          <cell r="K3950" t="str">
            <v>C8705068-1-04-6</v>
          </cell>
          <cell r="L3950" t="str">
            <v>C8705068-1-04-6</v>
          </cell>
        </row>
        <row r="3951">
          <cell r="B3951" t="str">
            <v>YEC7904732Kabel baklampa</v>
          </cell>
          <cell r="C3951" t="str">
            <v>YEC7904732</v>
          </cell>
          <cell r="D3951" t="str">
            <v>2019-2021</v>
          </cell>
          <cell r="E3951">
            <v>40</v>
          </cell>
          <cell r="F3951" t="str">
            <v>0400</v>
          </cell>
          <cell r="G3951" t="str">
            <v>J008</v>
          </cell>
          <cell r="H3951" t="str">
            <v>R. LIGHT CABLE:</v>
          </cell>
          <cell r="I3951" t="str">
            <v>Kabel baklampa</v>
          </cell>
          <cell r="J3951" t="str">
            <v xml:space="preserve">C8705068-1-04-8  -&gt; C8705068-1-0415 </v>
          </cell>
          <cell r="K3951" t="str">
            <v>C8705068-1-04-8</v>
          </cell>
          <cell r="L3951" t="str">
            <v>C8705068-1-04-8</v>
          </cell>
        </row>
        <row r="3952">
          <cell r="B3952" t="str">
            <v>YEC7904732Hastighetssensor</v>
          </cell>
          <cell r="C3952" t="str">
            <v>YEC7904732</v>
          </cell>
          <cell r="D3952" t="str">
            <v>2019-2021</v>
          </cell>
          <cell r="E3952">
            <v>41</v>
          </cell>
          <cell r="F3952" t="str">
            <v>0410</v>
          </cell>
          <cell r="G3952" t="str">
            <v>J009</v>
          </cell>
          <cell r="H3952" t="str">
            <v>SPEED SENSOR:</v>
          </cell>
          <cell r="I3952" t="str">
            <v>Hastighetssensor</v>
          </cell>
          <cell r="J3952" t="str">
            <v>C8705068-1-411C, DETECTING WHEEL RPM, CABLE LENGTH:70mm</v>
          </cell>
          <cell r="K3952" t="str">
            <v>C8705068-1-411C</v>
          </cell>
          <cell r="L3952" t="str">
            <v>C8705068-1-411C</v>
          </cell>
        </row>
        <row r="3953">
          <cell r="B3953" t="str">
            <v>YEC7904732Batteri</v>
          </cell>
          <cell r="C3953" t="str">
            <v>YEC7904732</v>
          </cell>
          <cell r="D3953" t="str">
            <v>2019-2021</v>
          </cell>
          <cell r="E3953">
            <v>42</v>
          </cell>
          <cell r="F3953" t="str">
            <v>0420</v>
          </cell>
          <cell r="G3953" t="str">
            <v>J002</v>
          </cell>
          <cell r="H3953" t="str">
            <v>BATTERY:</v>
          </cell>
          <cell r="I3953" t="str">
            <v>Batteri</v>
          </cell>
          <cell r="J3953" t="str">
            <v>C8705102-1-11C DT12 11,6Ah (CANBUS)</v>
          </cell>
          <cell r="K3953" t="str">
            <v>C8705102-1-11C</v>
          </cell>
          <cell r="L3953" t="str">
            <v>C8705102-1-11C</v>
          </cell>
        </row>
        <row r="3954">
          <cell r="B3954" t="str">
            <v>YEC7904732Batterihållare</v>
          </cell>
          <cell r="C3954" t="str">
            <v>YEC7904732</v>
          </cell>
          <cell r="D3954" t="str">
            <v>2019-2021</v>
          </cell>
          <cell r="E3954">
            <v>43</v>
          </cell>
          <cell r="F3954" t="str">
            <v>0430</v>
          </cell>
          <cell r="G3954" t="str">
            <v>J003</v>
          </cell>
          <cell r="H3954" t="str">
            <v>BATTERY HOLDER/Slider</v>
          </cell>
          <cell r="I3954" t="str">
            <v>Batterihållare</v>
          </cell>
          <cell r="J3954" t="str">
            <v>C8705129-2C NEW DT12 400mm motorcable for MAX, new connector</v>
          </cell>
          <cell r="K3954" t="str">
            <v>C8705129-2C</v>
          </cell>
          <cell r="L3954" t="str">
            <v>C8705129-2C</v>
          </cell>
        </row>
        <row r="3955">
          <cell r="B3955" t="str">
            <v>YEC7904732Batteriladdare</v>
          </cell>
          <cell r="C3955" t="str">
            <v>YEC7904732</v>
          </cell>
          <cell r="D3955" t="str">
            <v>2019-2021</v>
          </cell>
          <cell r="E3955">
            <v>44</v>
          </cell>
          <cell r="F3955" t="str">
            <v>0440</v>
          </cell>
          <cell r="G3955" t="str">
            <v>J010</v>
          </cell>
          <cell r="H3955" t="str">
            <v>CHARGER:</v>
          </cell>
          <cell r="I3955" t="str">
            <v>Batteriladdare</v>
          </cell>
          <cell r="J3955" t="str">
            <v xml:space="preserve">C8705086-02C T-Shape CanBus charger for DT12/Shimano </v>
          </cell>
          <cell r="K3955" t="str">
            <v>C8705086-02C</v>
          </cell>
          <cell r="L3955" t="str">
            <v>C8705086-02C</v>
          </cell>
        </row>
        <row r="3956">
          <cell r="B3956" t="str">
            <v>YEC7904732Kontrollbox</v>
          </cell>
          <cell r="C3956" t="str">
            <v>YEC7904732</v>
          </cell>
          <cell r="D3956" t="str">
            <v>2019-2021</v>
          </cell>
          <cell r="E3956">
            <v>45</v>
          </cell>
          <cell r="F3956" t="str">
            <v>0450</v>
          </cell>
          <cell r="G3956" t="str">
            <v>J011</v>
          </cell>
          <cell r="H3956" t="str">
            <v>Controller</v>
          </cell>
          <cell r="I3956" t="str">
            <v>Kontrollbox</v>
          </cell>
          <cell r="J3956" t="str">
            <v>included into the motor</v>
          </cell>
          <cell r="K3956" t="str">
            <v>C8705068-2-19</v>
          </cell>
          <cell r="L3956" t="str">
            <v>C8705068-2-19</v>
          </cell>
        </row>
        <row r="3957">
          <cell r="B3957" t="str">
            <v>YEC7904732Växelöra</v>
          </cell>
          <cell r="C3957" t="str">
            <v>YEC7904732</v>
          </cell>
          <cell r="D3957" t="str">
            <v>2019-2021</v>
          </cell>
          <cell r="E3957">
            <v>46</v>
          </cell>
          <cell r="F3957" t="str">
            <v>0460</v>
          </cell>
          <cell r="G3957" t="str">
            <v>D005</v>
          </cell>
          <cell r="H3957" t="str">
            <v>Gear hanger</v>
          </cell>
          <cell r="I3957" t="str">
            <v>Växelöra</v>
          </cell>
          <cell r="K3957" t="str">
            <v>C1350087</v>
          </cell>
          <cell r="L3957" t="str">
            <v>C1350087</v>
          </cell>
        </row>
        <row r="3958">
          <cell r="B3958" t="str">
            <v>YEC7904733RAM</v>
          </cell>
          <cell r="C3958" t="str">
            <v>YEC7904733</v>
          </cell>
          <cell r="D3958">
            <v>2022</v>
          </cell>
          <cell r="E3958">
            <v>1</v>
          </cell>
          <cell r="F3958" t="str">
            <v>0010</v>
          </cell>
          <cell r="G3958" t="str">
            <v>A001</v>
          </cell>
          <cell r="H3958" t="str">
            <v>PAINTED FRAME</v>
          </cell>
          <cell r="I3958" t="str">
            <v>RAM</v>
          </cell>
          <cell r="K3958" t="str">
            <v>C1307697-470</v>
          </cell>
          <cell r="L3958" t="e">
            <v>#N/A</v>
          </cell>
        </row>
        <row r="3959">
          <cell r="B3959" t="str">
            <v>YEC7904733Framgaffel</v>
          </cell>
          <cell r="C3959" t="str">
            <v>YEC7904733</v>
          </cell>
          <cell r="D3959">
            <v>2022</v>
          </cell>
          <cell r="E3959">
            <v>2</v>
          </cell>
          <cell r="F3959" t="str">
            <v>0020</v>
          </cell>
          <cell r="G3959" t="str">
            <v>A002</v>
          </cell>
          <cell r="H3959" t="str">
            <v>PAINTED FORK</v>
          </cell>
          <cell r="I3959" t="str">
            <v>Framgaffel</v>
          </cell>
          <cell r="K3959" t="str">
            <v>C1625288-210-BK</v>
          </cell>
          <cell r="L3959" t="e">
            <v>#N/A</v>
          </cell>
        </row>
        <row r="3960">
          <cell r="B3960" t="str">
            <v>YEC7904733Styrlager</v>
          </cell>
          <cell r="C3960" t="str">
            <v>YEC7904733</v>
          </cell>
          <cell r="D3960">
            <v>2022</v>
          </cell>
          <cell r="E3960">
            <v>3</v>
          </cell>
          <cell r="F3960" t="str">
            <v>0030</v>
          </cell>
          <cell r="G3960" t="str">
            <v>B001</v>
          </cell>
          <cell r="H3960" t="str">
            <v>Head Set</v>
          </cell>
          <cell r="I3960" t="str">
            <v>Styrlager</v>
          </cell>
          <cell r="K3960" t="str">
            <v>C2105069</v>
          </cell>
          <cell r="L3960" t="str">
            <v>C2100160</v>
          </cell>
        </row>
        <row r="3961">
          <cell r="B3961" t="str">
            <v xml:space="preserve">YEC7904733Styrstam </v>
          </cell>
          <cell r="C3961" t="str">
            <v>YEC7904733</v>
          </cell>
          <cell r="D3961">
            <v>2022</v>
          </cell>
          <cell r="E3961">
            <v>4</v>
          </cell>
          <cell r="F3961" t="str">
            <v>0040</v>
          </cell>
          <cell r="G3961" t="str">
            <v>B002</v>
          </cell>
          <cell r="H3961" t="str">
            <v>Handlebar Stem</v>
          </cell>
          <cell r="I3961" t="str">
            <v xml:space="preserve">Styrstam </v>
          </cell>
          <cell r="K3961" t="str">
            <v>C2205475-105</v>
          </cell>
          <cell r="L3961" t="str">
            <v>C2200261-105</v>
          </cell>
        </row>
        <row r="3962">
          <cell r="B3962" t="str">
            <v>YEC7904733Styre</v>
          </cell>
          <cell r="C3962" t="str">
            <v>YEC7904733</v>
          </cell>
          <cell r="D3962">
            <v>2022</v>
          </cell>
          <cell r="E3962">
            <v>5</v>
          </cell>
          <cell r="F3962" t="str">
            <v>0050</v>
          </cell>
          <cell r="G3962" t="str">
            <v>B003</v>
          </cell>
          <cell r="H3962" t="str">
            <v>Handelbar</v>
          </cell>
          <cell r="I3962" t="str">
            <v>Styre</v>
          </cell>
          <cell r="K3962" t="str">
            <v>C2305990</v>
          </cell>
          <cell r="L3962" t="str">
            <v>C2300249</v>
          </cell>
        </row>
        <row r="3963">
          <cell r="B3963" t="str">
            <v>YEC7904733Bromsgrepp H</v>
          </cell>
          <cell r="C3963" t="str">
            <v>YEC7904733</v>
          </cell>
          <cell r="D3963">
            <v>2022</v>
          </cell>
          <cell r="E3963">
            <v>6</v>
          </cell>
          <cell r="F3963" t="str">
            <v>0060</v>
          </cell>
          <cell r="G3963" t="str">
            <v>C002</v>
          </cell>
          <cell r="H3963" t="str">
            <v>Brake Lever R</v>
          </cell>
          <cell r="I3963" t="str">
            <v>Bromsgrepp H</v>
          </cell>
          <cell r="K3963" t="str">
            <v>Shimano</v>
          </cell>
          <cell r="L3963" t="str">
            <v>Kontakta SHIMANO</v>
          </cell>
        </row>
        <row r="3964">
          <cell r="B3964" t="str">
            <v>YEC7904733Bromsgrepp V</v>
          </cell>
          <cell r="C3964" t="str">
            <v>YEC7904733</v>
          </cell>
          <cell r="D3964">
            <v>2022</v>
          </cell>
          <cell r="E3964">
            <v>7</v>
          </cell>
          <cell r="F3964" t="str">
            <v>0070</v>
          </cell>
          <cell r="G3964" t="str">
            <v>C001</v>
          </cell>
          <cell r="H3964" t="str">
            <v>Brake Lever L</v>
          </cell>
          <cell r="I3964" t="str">
            <v>Bromsgrepp V</v>
          </cell>
          <cell r="K3964" t="str">
            <v>Shimano</v>
          </cell>
          <cell r="L3964" t="str">
            <v>Kontakta SHIMANO</v>
          </cell>
        </row>
        <row r="3965">
          <cell r="B3965" t="str">
            <v>YEC7904733Växelreglage H</v>
          </cell>
          <cell r="C3965" t="str">
            <v>YEC7904733</v>
          </cell>
          <cell r="D3965">
            <v>2022</v>
          </cell>
          <cell r="E3965">
            <v>8</v>
          </cell>
          <cell r="F3965" t="str">
            <v>0080</v>
          </cell>
          <cell r="G3965" t="str">
            <v>D002</v>
          </cell>
          <cell r="H3965" t="str">
            <v>Shift Lever R</v>
          </cell>
          <cell r="I3965" t="str">
            <v>Växelreglage H</v>
          </cell>
          <cell r="K3965" t="str">
            <v>KSLM6000RA</v>
          </cell>
          <cell r="L3965" t="str">
            <v>Kontakta SHIMANO</v>
          </cell>
        </row>
        <row r="3966">
          <cell r="B3966" t="str">
            <v>YEC7904733Växelreglage V</v>
          </cell>
          <cell r="C3966" t="str">
            <v>YEC7904733</v>
          </cell>
          <cell r="D3966">
            <v>2022</v>
          </cell>
          <cell r="E3966">
            <v>9</v>
          </cell>
          <cell r="F3966" t="str">
            <v>0090</v>
          </cell>
          <cell r="G3966" t="str">
            <v>D001</v>
          </cell>
          <cell r="H3966" t="str">
            <v>Shift Lever L</v>
          </cell>
          <cell r="I3966" t="str">
            <v>Växelreglage V</v>
          </cell>
          <cell r="L3966" t="e">
            <v>#N/A</v>
          </cell>
        </row>
        <row r="3967">
          <cell r="B3967" t="str">
            <v>YEC7904733Handtag par</v>
          </cell>
          <cell r="C3967" t="str">
            <v>YEC7904733</v>
          </cell>
          <cell r="D3967">
            <v>2022</v>
          </cell>
          <cell r="E3967">
            <v>10</v>
          </cell>
          <cell r="F3967" t="str">
            <v>0100</v>
          </cell>
          <cell r="G3967" t="str">
            <v>B004</v>
          </cell>
          <cell r="H3967" t="str">
            <v>Grip R</v>
          </cell>
          <cell r="I3967" t="str">
            <v>Handtag par</v>
          </cell>
          <cell r="K3967" t="str">
            <v>C2505677</v>
          </cell>
          <cell r="L3967" t="str">
            <v>C2500164</v>
          </cell>
        </row>
        <row r="3968">
          <cell r="B3968" t="str">
            <v>YEC7904733Frambroms</v>
          </cell>
          <cell r="C3968" t="str">
            <v>YEC7904733</v>
          </cell>
          <cell r="D3968">
            <v>2022</v>
          </cell>
          <cell r="E3968">
            <v>11</v>
          </cell>
          <cell r="F3968" t="str">
            <v>0110</v>
          </cell>
          <cell r="G3968" t="str">
            <v>C003</v>
          </cell>
          <cell r="H3968" t="str">
            <v xml:space="preserve">Brake front </v>
          </cell>
          <cell r="I3968" t="str">
            <v>Frambroms</v>
          </cell>
          <cell r="K3968" t="str">
            <v>AMT201KLFPRX075</v>
          </cell>
          <cell r="L3968" t="str">
            <v>Kontakta SHIMANO</v>
          </cell>
        </row>
        <row r="3969">
          <cell r="B3969" t="str">
            <v>YEC7904733Bakbroms</v>
          </cell>
          <cell r="C3969" t="str">
            <v>YEC7904733</v>
          </cell>
          <cell r="D3969">
            <v>2022</v>
          </cell>
          <cell r="E3969">
            <v>12</v>
          </cell>
          <cell r="F3969" t="str">
            <v>0120</v>
          </cell>
          <cell r="G3969" t="str">
            <v>C004</v>
          </cell>
          <cell r="H3969" t="str">
            <v>Brake rear</v>
          </cell>
          <cell r="I3969" t="str">
            <v>Bakbroms</v>
          </cell>
          <cell r="K3969" t="str">
            <v>AMT201JRRXRX145</v>
          </cell>
          <cell r="L3969" t="str">
            <v>Kontakta SHIMANO</v>
          </cell>
        </row>
        <row r="3970">
          <cell r="B3970" t="str">
            <v>YEC7904733Vevlager</v>
          </cell>
          <cell r="C3970" t="str">
            <v>YEC7904733</v>
          </cell>
          <cell r="D3970">
            <v>2022</v>
          </cell>
          <cell r="E3970">
            <v>13</v>
          </cell>
          <cell r="F3970" t="str">
            <v>0130</v>
          </cell>
          <cell r="G3970" t="str">
            <v>E001</v>
          </cell>
          <cell r="H3970" t="str">
            <v xml:space="preserve">BB-set </v>
          </cell>
          <cell r="I3970" t="str">
            <v>Vevlager</v>
          </cell>
          <cell r="K3970" t="str">
            <v>INGÅR I MOTORN</v>
          </cell>
          <cell r="L3970" t="str">
            <v>Ingår i motorn</v>
          </cell>
        </row>
        <row r="3971">
          <cell r="B3971" t="str">
            <v>YEC7904733Vevparti</v>
          </cell>
          <cell r="C3971" t="str">
            <v>YEC7904733</v>
          </cell>
          <cell r="D3971">
            <v>2022</v>
          </cell>
          <cell r="E3971">
            <v>14</v>
          </cell>
          <cell r="F3971" t="str">
            <v>0140</v>
          </cell>
          <cell r="G3971" t="str">
            <v>E002</v>
          </cell>
          <cell r="H3971" t="str">
            <v>Front Chainwheel</v>
          </cell>
          <cell r="I3971" t="str">
            <v>Vevparti</v>
          </cell>
          <cell r="K3971" t="str">
            <v>C3305776-EG</v>
          </cell>
          <cell r="L3971" t="str">
            <v>C3305776-EG</v>
          </cell>
        </row>
        <row r="3972">
          <cell r="B3972" t="str">
            <v>YEC7904733Kedjeskydd</v>
          </cell>
          <cell r="C3972" t="str">
            <v>YEC7904733</v>
          </cell>
          <cell r="D3972">
            <v>2022</v>
          </cell>
          <cell r="E3972">
            <v>15</v>
          </cell>
          <cell r="F3972" t="str">
            <v>0150</v>
          </cell>
          <cell r="G3972" t="str">
            <v>H001</v>
          </cell>
          <cell r="H3972" t="str">
            <v>Chain guard</v>
          </cell>
          <cell r="I3972" t="str">
            <v>Kedjeskydd</v>
          </cell>
          <cell r="K3972" t="str">
            <v>C8305639</v>
          </cell>
          <cell r="L3972" t="str">
            <v>C8305639</v>
          </cell>
        </row>
        <row r="3973">
          <cell r="B3973" t="str">
            <v>YEC7904733Kedjeskyddsfäste</v>
          </cell>
          <cell r="C3973" t="str">
            <v>YEC7904733</v>
          </cell>
          <cell r="D3973">
            <v>2022</v>
          </cell>
          <cell r="E3973">
            <v>16</v>
          </cell>
          <cell r="F3973" t="str">
            <v>0160</v>
          </cell>
          <cell r="G3973" t="str">
            <v>H002</v>
          </cell>
          <cell r="H3973" t="str">
            <v>Chain guard bracket</v>
          </cell>
          <cell r="I3973" t="str">
            <v>Kedjeskyddsfäste</v>
          </cell>
          <cell r="K3973" t="str">
            <v>Ingår i kedjeskyddet</v>
          </cell>
          <cell r="L3973" t="str">
            <v>Ingår i kedjeskyddet</v>
          </cell>
        </row>
        <row r="3974">
          <cell r="B3974" t="str">
            <v>YEC7904733Framväxel</v>
          </cell>
          <cell r="C3974" t="str">
            <v>YEC7904733</v>
          </cell>
          <cell r="D3974">
            <v>2022</v>
          </cell>
          <cell r="E3974">
            <v>17</v>
          </cell>
          <cell r="F3974" t="str">
            <v>0170</v>
          </cell>
          <cell r="G3974" t="str">
            <v>D003</v>
          </cell>
          <cell r="H3974" t="str">
            <v>Front Derailleur</v>
          </cell>
          <cell r="I3974" t="str">
            <v>Framväxel</v>
          </cell>
          <cell r="K3974">
            <v>0</v>
          </cell>
          <cell r="L3974" t="e">
            <v>#N/A</v>
          </cell>
        </row>
        <row r="3975">
          <cell r="B3975" t="str">
            <v>YEC7904733Bakväxel</v>
          </cell>
          <cell r="C3975" t="str">
            <v>YEC7904733</v>
          </cell>
          <cell r="D3975">
            <v>2022</v>
          </cell>
          <cell r="E3975">
            <v>18</v>
          </cell>
          <cell r="F3975" t="str">
            <v>0180</v>
          </cell>
          <cell r="G3975" t="str">
            <v>D004</v>
          </cell>
          <cell r="H3975" t="str">
            <v>Rear Derailleur</v>
          </cell>
          <cell r="I3975" t="str">
            <v>Bakväxel</v>
          </cell>
          <cell r="K3975" t="str">
            <v>KRDM6000SGS</v>
          </cell>
          <cell r="L3975" t="str">
            <v>Kontakta SHIMANO</v>
          </cell>
        </row>
        <row r="3976">
          <cell r="B3976" t="str">
            <v>YEC7904733Kedja</v>
          </cell>
          <cell r="C3976" t="str">
            <v>YEC7904733</v>
          </cell>
          <cell r="D3976">
            <v>2022</v>
          </cell>
          <cell r="E3976">
            <v>19</v>
          </cell>
          <cell r="F3976" t="str">
            <v>0190</v>
          </cell>
          <cell r="G3976" t="str">
            <v>E003</v>
          </cell>
          <cell r="H3976" t="str">
            <v xml:space="preserve">Chain </v>
          </cell>
          <cell r="I3976" t="str">
            <v>Kedja</v>
          </cell>
          <cell r="K3976" t="str">
            <v>KCNE609010116</v>
          </cell>
          <cell r="L3976" t="str">
            <v>Kontakta SHIMANO</v>
          </cell>
        </row>
        <row r="3977">
          <cell r="B3977" t="str">
            <v>YEC7904733Kassett</v>
          </cell>
          <cell r="C3977" t="str">
            <v>YEC7904733</v>
          </cell>
          <cell r="D3977">
            <v>2022</v>
          </cell>
          <cell r="E3977">
            <v>20</v>
          </cell>
          <cell r="F3977" t="str">
            <v>0200</v>
          </cell>
          <cell r="G3977" t="str">
            <v>E004</v>
          </cell>
          <cell r="H3977" t="str">
            <v>Cassette Sprocket</v>
          </cell>
          <cell r="I3977" t="str">
            <v>Kassett</v>
          </cell>
          <cell r="K3977" t="str">
            <v>KCSHG5010136</v>
          </cell>
          <cell r="L3977" t="str">
            <v>Kontakta SHIMANO</v>
          </cell>
        </row>
        <row r="3978">
          <cell r="B3978" t="str">
            <v>YEC7904733Framhjul</v>
          </cell>
          <cell r="C3978" t="str">
            <v>YEC7904733</v>
          </cell>
          <cell r="D3978">
            <v>2022</v>
          </cell>
          <cell r="E3978">
            <v>21</v>
          </cell>
          <cell r="F3978" t="str">
            <v>0210</v>
          </cell>
          <cell r="G3978" t="str">
            <v>F001</v>
          </cell>
          <cell r="H3978" t="str">
            <v>Front hub</v>
          </cell>
          <cell r="I3978" t="str">
            <v>Framhjul</v>
          </cell>
          <cell r="K3978" t="str">
            <v>C4305196</v>
          </cell>
          <cell r="L3978" t="str">
            <v>C4100337</v>
          </cell>
        </row>
        <row r="3979">
          <cell r="B3979" t="str">
            <v>YEC7904733Bakhjul</v>
          </cell>
          <cell r="C3979" t="str">
            <v>YEC7904733</v>
          </cell>
          <cell r="D3979">
            <v>2022</v>
          </cell>
          <cell r="E3979">
            <v>22</v>
          </cell>
          <cell r="F3979" t="str">
            <v>0220</v>
          </cell>
          <cell r="G3979" t="str">
            <v>F002</v>
          </cell>
          <cell r="H3979" t="str">
            <v>Rear hub</v>
          </cell>
          <cell r="I3979" t="str">
            <v>Bakhjul</v>
          </cell>
          <cell r="K3979" t="str">
            <v>C4405349</v>
          </cell>
          <cell r="L3979" t="str">
            <v>C4200298</v>
          </cell>
        </row>
        <row r="3980">
          <cell r="B3980" t="str">
            <v>YEC7904733Däck</v>
          </cell>
          <cell r="C3980" t="str">
            <v>YEC7904733</v>
          </cell>
          <cell r="D3980">
            <v>2022</v>
          </cell>
          <cell r="E3980">
            <v>23</v>
          </cell>
          <cell r="F3980" t="str">
            <v>0230</v>
          </cell>
          <cell r="G3980" t="str">
            <v>F003</v>
          </cell>
          <cell r="H3980" t="str">
            <v>Tire</v>
          </cell>
          <cell r="I3980" t="str">
            <v>Däck</v>
          </cell>
          <cell r="K3980" t="str">
            <v>C4906455</v>
          </cell>
          <cell r="L3980" t="str">
            <v>C4901463</v>
          </cell>
        </row>
        <row r="3981">
          <cell r="B3981" t="str">
            <v>YEC7904733Skärmar set</v>
          </cell>
          <cell r="C3981" t="str">
            <v>YEC7904733</v>
          </cell>
          <cell r="D3981">
            <v>2022</v>
          </cell>
          <cell r="E3981">
            <v>24</v>
          </cell>
          <cell r="F3981" t="str">
            <v>0240</v>
          </cell>
          <cell r="G3981" t="str">
            <v>H003</v>
          </cell>
          <cell r="H3981" t="str">
            <v xml:space="preserve">Mudguard front   </v>
          </cell>
          <cell r="I3981" t="str">
            <v>Skärmar set</v>
          </cell>
          <cell r="K3981" t="str">
            <v>C8255845-BK</v>
          </cell>
          <cell r="L3981" t="str">
            <v>C8256125-BK / C8255845-BK</v>
          </cell>
        </row>
        <row r="3982">
          <cell r="B3982" t="str">
            <v>YEC7904733Pakethållare</v>
          </cell>
          <cell r="C3982" t="str">
            <v>YEC7904733</v>
          </cell>
          <cell r="D3982">
            <v>2022</v>
          </cell>
          <cell r="E3982">
            <v>25</v>
          </cell>
          <cell r="F3982" t="str">
            <v>0250</v>
          </cell>
          <cell r="G3982" t="str">
            <v>H004</v>
          </cell>
          <cell r="H3982" t="str">
            <v>Carrier</v>
          </cell>
          <cell r="I3982" t="str">
            <v>Pakethållare</v>
          </cell>
          <cell r="K3982" t="str">
            <v>C8205747-BK</v>
          </cell>
          <cell r="L3982" t="str">
            <v>C8200052</v>
          </cell>
        </row>
        <row r="3983">
          <cell r="B3983" t="str">
            <v>YEC7904733Sadel</v>
          </cell>
          <cell r="C3983" t="str">
            <v>YEC7904733</v>
          </cell>
          <cell r="D3983">
            <v>2022</v>
          </cell>
          <cell r="E3983">
            <v>26</v>
          </cell>
          <cell r="F3983" t="str">
            <v>0260</v>
          </cell>
          <cell r="G3983" t="str">
            <v>G001</v>
          </cell>
          <cell r="H3983" t="str">
            <v>Saddle</v>
          </cell>
          <cell r="I3983" t="str">
            <v>Sadel</v>
          </cell>
          <cell r="K3983" t="str">
            <v>C7106330</v>
          </cell>
          <cell r="L3983" t="str">
            <v>BSP?</v>
          </cell>
        </row>
        <row r="3984">
          <cell r="B3984" t="str">
            <v>YEC7904733Sadelstolpe</v>
          </cell>
          <cell r="C3984" t="str">
            <v>YEC7904733</v>
          </cell>
          <cell r="D3984">
            <v>2022</v>
          </cell>
          <cell r="E3984">
            <v>27</v>
          </cell>
          <cell r="F3984" t="str">
            <v>0270</v>
          </cell>
          <cell r="G3984" t="str">
            <v>G002</v>
          </cell>
          <cell r="H3984" t="str">
            <v>Seatpost</v>
          </cell>
          <cell r="I3984" t="str">
            <v>Sadelstolpe</v>
          </cell>
          <cell r="K3984" t="str">
            <v>C7205567</v>
          </cell>
          <cell r="L3984" t="str">
            <v>C7200327-272</v>
          </cell>
        </row>
        <row r="3985">
          <cell r="B3985" t="str">
            <v>YEC7904733Sadelrörsklämma</v>
          </cell>
          <cell r="C3985" t="str">
            <v>YEC7904733</v>
          </cell>
          <cell r="D3985">
            <v>2022</v>
          </cell>
          <cell r="E3985">
            <v>28</v>
          </cell>
          <cell r="F3985" t="str">
            <v>0280</v>
          </cell>
          <cell r="G3985" t="str">
            <v>G003</v>
          </cell>
          <cell r="H3985" t="str">
            <v>Seat Clamp</v>
          </cell>
          <cell r="I3985" t="str">
            <v>Sadelrörsklämma</v>
          </cell>
          <cell r="K3985" t="str">
            <v>C7305002</v>
          </cell>
          <cell r="L3985" t="str">
            <v>C7300027-318</v>
          </cell>
        </row>
        <row r="3986">
          <cell r="B3986" t="str">
            <v>YEC7904733Framlampa</v>
          </cell>
          <cell r="C3986" t="str">
            <v>YEC7904733</v>
          </cell>
          <cell r="D3986">
            <v>2022</v>
          </cell>
          <cell r="E3986">
            <v>29</v>
          </cell>
          <cell r="F3986" t="str">
            <v>0290</v>
          </cell>
          <cell r="G3986" t="str">
            <v>H005</v>
          </cell>
          <cell r="H3986" t="str">
            <v>Front light</v>
          </cell>
          <cell r="I3986" t="str">
            <v>Framlampa</v>
          </cell>
          <cell r="K3986" t="str">
            <v>C8015307</v>
          </cell>
          <cell r="L3986" t="str">
            <v>C8015301</v>
          </cell>
        </row>
        <row r="3987">
          <cell r="B3987" t="str">
            <v>YEC7904733Baklampa</v>
          </cell>
          <cell r="C3987" t="str">
            <v>YEC7904733</v>
          </cell>
          <cell r="D3987">
            <v>2022</v>
          </cell>
          <cell r="E3987">
            <v>30</v>
          </cell>
          <cell r="F3987" t="str">
            <v>0300</v>
          </cell>
          <cell r="G3987" t="str">
            <v>H006</v>
          </cell>
          <cell r="H3987" t="str">
            <v>Light, Rear</v>
          </cell>
          <cell r="I3987" t="str">
            <v>Baklampa</v>
          </cell>
          <cell r="K3987" t="str">
            <v>C8015216</v>
          </cell>
          <cell r="L3987" t="str">
            <v>BSP?</v>
          </cell>
        </row>
        <row r="3988">
          <cell r="B3988" t="str">
            <v>YEC7904733Låssats</v>
          </cell>
          <cell r="C3988" t="str">
            <v>YEC7904733</v>
          </cell>
          <cell r="D3988">
            <v>2022</v>
          </cell>
          <cell r="E3988">
            <v>31</v>
          </cell>
          <cell r="F3988" t="str">
            <v>0310</v>
          </cell>
          <cell r="G3988" t="str">
            <v>H007</v>
          </cell>
          <cell r="H3988" t="str">
            <v>Lock</v>
          </cell>
          <cell r="I3988" t="str">
            <v>Låssats</v>
          </cell>
          <cell r="K3988" t="str">
            <v>C8405077</v>
          </cell>
          <cell r="L3988" t="str">
            <v>C8405125</v>
          </cell>
        </row>
        <row r="3989">
          <cell r="B3989" t="str">
            <v>YEC7904733Stöd</v>
          </cell>
          <cell r="C3989" t="str">
            <v>YEC7904733</v>
          </cell>
          <cell r="D3989">
            <v>2022</v>
          </cell>
          <cell r="E3989">
            <v>32</v>
          </cell>
          <cell r="F3989" t="str">
            <v>0320</v>
          </cell>
          <cell r="G3989" t="str">
            <v>H008</v>
          </cell>
          <cell r="H3989" t="str">
            <v>Kick stand</v>
          </cell>
          <cell r="I3989" t="str">
            <v>Stöd</v>
          </cell>
          <cell r="K3989" t="str">
            <v>C8105214</v>
          </cell>
          <cell r="L3989" t="str">
            <v>C8100036</v>
          </cell>
        </row>
        <row r="3990">
          <cell r="B3990" t="str">
            <v>YEC7904733Korg</v>
          </cell>
          <cell r="C3990" t="str">
            <v>YEC7904733</v>
          </cell>
          <cell r="D3990">
            <v>2022</v>
          </cell>
          <cell r="E3990">
            <v>33</v>
          </cell>
          <cell r="F3990" t="str">
            <v>0330</v>
          </cell>
          <cell r="G3990" t="str">
            <v>H009</v>
          </cell>
          <cell r="H3990" t="str">
            <v>Basket / Fr carrier</v>
          </cell>
          <cell r="I3990" t="str">
            <v>Korg</v>
          </cell>
          <cell r="K3990" t="str">
            <v>EMPTY</v>
          </cell>
          <cell r="L3990" t="e">
            <v>#N/A</v>
          </cell>
        </row>
        <row r="3991">
          <cell r="B3991" t="str">
            <v>YEC7904733Pedaler</v>
          </cell>
          <cell r="C3991" t="str">
            <v>YEC7904733</v>
          </cell>
          <cell r="D3991">
            <v>2022</v>
          </cell>
          <cell r="E3991">
            <v>34</v>
          </cell>
          <cell r="F3991" t="str">
            <v>0340</v>
          </cell>
          <cell r="G3991" t="str">
            <v>E005</v>
          </cell>
          <cell r="H3991" t="str">
            <v xml:space="preserve">Pedal </v>
          </cell>
          <cell r="I3991" t="str">
            <v>Pedaler</v>
          </cell>
          <cell r="K3991" t="str">
            <v>C3505233</v>
          </cell>
          <cell r="L3991" t="str">
            <v>C3500033</v>
          </cell>
        </row>
        <row r="3992">
          <cell r="B3992" t="str">
            <v>YEC7904733Motor</v>
          </cell>
          <cell r="C3992" t="str">
            <v>YEC7904733</v>
          </cell>
          <cell r="D3992">
            <v>2022</v>
          </cell>
          <cell r="E3992">
            <v>35</v>
          </cell>
          <cell r="F3992" t="str">
            <v>0350</v>
          </cell>
          <cell r="G3992" t="str">
            <v>J001</v>
          </cell>
          <cell r="H3992" t="str">
            <v>DRIVE UNIT:</v>
          </cell>
          <cell r="I3992" t="str">
            <v>Motor</v>
          </cell>
          <cell r="K3992" t="str">
            <v>C8705068-1-02BC</v>
          </cell>
          <cell r="L3992" t="str">
            <v>C8705068-1-02BC</v>
          </cell>
        </row>
        <row r="3993">
          <cell r="B3993" t="str">
            <v>YEC7904733Display</v>
          </cell>
          <cell r="C3993" t="str">
            <v>YEC7904733</v>
          </cell>
          <cell r="D3993">
            <v>2022</v>
          </cell>
          <cell r="E3993">
            <v>36</v>
          </cell>
          <cell r="F3993" t="str">
            <v>0360</v>
          </cell>
          <cell r="G3993" t="str">
            <v>J004</v>
          </cell>
          <cell r="H3993" t="str">
            <v>DISPLAY:</v>
          </cell>
          <cell r="I3993" t="str">
            <v>Display</v>
          </cell>
          <cell r="K3993" t="str">
            <v>C8705068-1-37C</v>
          </cell>
          <cell r="L3993" t="str">
            <v>C8705068-1-37C</v>
          </cell>
        </row>
        <row r="3994">
          <cell r="B3994" t="str">
            <v>YEC7904733EB-Bus kabel</v>
          </cell>
          <cell r="C3994" t="str">
            <v>YEC7904733</v>
          </cell>
          <cell r="D3994">
            <v>2022</v>
          </cell>
          <cell r="E3994">
            <v>37</v>
          </cell>
          <cell r="F3994" t="str">
            <v>0370</v>
          </cell>
          <cell r="G3994" t="str">
            <v>J005</v>
          </cell>
          <cell r="H3994" t="str">
            <v>EB-BUS CABLE:</v>
          </cell>
          <cell r="I3994" t="str">
            <v>EB-Bus kabel</v>
          </cell>
          <cell r="K3994" t="str">
            <v>C8705068-1-4-1C</v>
          </cell>
          <cell r="L3994" t="e">
            <v>#N/A</v>
          </cell>
        </row>
        <row r="3995">
          <cell r="B3995" t="str">
            <v>YEC7904733Motorkabel</v>
          </cell>
          <cell r="C3995" t="str">
            <v>YEC7904733</v>
          </cell>
          <cell r="D3995">
            <v>2022</v>
          </cell>
          <cell r="E3995">
            <v>38</v>
          </cell>
          <cell r="F3995" t="str">
            <v>0380</v>
          </cell>
          <cell r="G3995" t="str">
            <v>J006</v>
          </cell>
          <cell r="H3995" t="str">
            <v>POWER CABLE:</v>
          </cell>
          <cell r="I3995" t="str">
            <v>Motorkabel</v>
          </cell>
          <cell r="K3995" t="str">
            <v>Ingår i batterihållaren</v>
          </cell>
          <cell r="L3995" t="str">
            <v>Ingår i batterihållaren</v>
          </cell>
        </row>
        <row r="3996">
          <cell r="B3996" t="str">
            <v>YEC7904733Kabel framlampa</v>
          </cell>
          <cell r="C3996" t="str">
            <v>YEC7904733</v>
          </cell>
          <cell r="D3996">
            <v>2022</v>
          </cell>
          <cell r="E3996">
            <v>39</v>
          </cell>
          <cell r="F3996" t="str">
            <v>0390</v>
          </cell>
          <cell r="G3996" t="str">
            <v>J007</v>
          </cell>
          <cell r="H3996" t="str">
            <v>F. LIGHT CABLE:</v>
          </cell>
          <cell r="I3996" t="str">
            <v>Kabel framlampa</v>
          </cell>
          <cell r="K3996" t="str">
            <v>C8705068-1-04-6</v>
          </cell>
          <cell r="L3996" t="str">
            <v>C8705068-1-04-6</v>
          </cell>
        </row>
        <row r="3997">
          <cell r="B3997" t="str">
            <v>YEC7904733Kabel baklampa</v>
          </cell>
          <cell r="C3997" t="str">
            <v>YEC7904733</v>
          </cell>
          <cell r="D3997">
            <v>2022</v>
          </cell>
          <cell r="E3997">
            <v>40</v>
          </cell>
          <cell r="F3997" t="str">
            <v>0400</v>
          </cell>
          <cell r="G3997" t="str">
            <v>J008</v>
          </cell>
          <cell r="H3997" t="str">
            <v>R. LIGHT CABLE:</v>
          </cell>
          <cell r="I3997" t="str">
            <v>Kabel baklampa</v>
          </cell>
          <cell r="K3997" t="str">
            <v>C8705068-1-0415</v>
          </cell>
          <cell r="L3997" t="str">
            <v>C8705068-1-04-8</v>
          </cell>
        </row>
        <row r="3998">
          <cell r="B3998" t="str">
            <v>YEC7904733Hastighetssensor</v>
          </cell>
          <cell r="C3998" t="str">
            <v>YEC7904733</v>
          </cell>
          <cell r="D3998">
            <v>2022</v>
          </cell>
          <cell r="E3998">
            <v>41</v>
          </cell>
          <cell r="F3998" t="str">
            <v>0410</v>
          </cell>
          <cell r="G3998" t="str">
            <v>J009</v>
          </cell>
          <cell r="H3998" t="str">
            <v>SPEED SENSOR:</v>
          </cell>
          <cell r="I3998" t="str">
            <v>Hastighetssensor</v>
          </cell>
          <cell r="K3998" t="str">
            <v>C8705068-1-411C</v>
          </cell>
          <cell r="L3998" t="str">
            <v>C8705068-1-411C</v>
          </cell>
        </row>
        <row r="3999">
          <cell r="B3999" t="str">
            <v>YEC7904733Batteri</v>
          </cell>
          <cell r="C3999" t="str">
            <v>YEC7904733</v>
          </cell>
          <cell r="D3999">
            <v>2022</v>
          </cell>
          <cell r="E3999">
            <v>42</v>
          </cell>
          <cell r="F3999" t="str">
            <v>0420</v>
          </cell>
          <cell r="G3999" t="str">
            <v>J002</v>
          </cell>
          <cell r="H3999" t="str">
            <v>BATTERY:</v>
          </cell>
          <cell r="I3999" t="str">
            <v>Batteri</v>
          </cell>
          <cell r="K3999" t="str">
            <v>C8705102-1-11C</v>
          </cell>
          <cell r="L3999" t="str">
            <v>C8705102-1-11C</v>
          </cell>
        </row>
        <row r="4000">
          <cell r="B4000" t="str">
            <v>YEC7904733Batterihållare</v>
          </cell>
          <cell r="C4000" t="str">
            <v>YEC7904733</v>
          </cell>
          <cell r="D4000">
            <v>2022</v>
          </cell>
          <cell r="E4000">
            <v>43</v>
          </cell>
          <cell r="F4000" t="str">
            <v>0430</v>
          </cell>
          <cell r="G4000" t="str">
            <v>J003</v>
          </cell>
          <cell r="H4000" t="str">
            <v>BATTERY HOLDER/Slider</v>
          </cell>
          <cell r="I4000" t="str">
            <v>Batterihållare</v>
          </cell>
          <cell r="K4000" t="str">
            <v>C8705129-2CA</v>
          </cell>
          <cell r="L4000" t="str">
            <v>C8705129-2CA</v>
          </cell>
        </row>
        <row r="4001">
          <cell r="B4001" t="str">
            <v>YEC7904733Batteriladdare</v>
          </cell>
          <cell r="C4001" t="str">
            <v>YEC7904733</v>
          </cell>
          <cell r="D4001">
            <v>2022</v>
          </cell>
          <cell r="E4001">
            <v>44</v>
          </cell>
          <cell r="F4001" t="str">
            <v>0440</v>
          </cell>
          <cell r="G4001" t="str">
            <v>J010</v>
          </cell>
          <cell r="H4001" t="str">
            <v>CHARGER:</v>
          </cell>
          <cell r="I4001" t="str">
            <v>Batteriladdare</v>
          </cell>
          <cell r="K4001" t="str">
            <v>C8705086-02C</v>
          </cell>
          <cell r="L4001" t="str">
            <v>C8705086-02C</v>
          </cell>
        </row>
        <row r="4002">
          <cell r="B4002" t="str">
            <v>YEC7904733Kontrollbox</v>
          </cell>
          <cell r="C4002" t="str">
            <v>YEC7904733</v>
          </cell>
          <cell r="D4002">
            <v>2022</v>
          </cell>
          <cell r="E4002">
            <v>45</v>
          </cell>
          <cell r="F4002" t="str">
            <v>0450</v>
          </cell>
          <cell r="G4002" t="str">
            <v>J011</v>
          </cell>
          <cell r="H4002" t="str">
            <v>Controller</v>
          </cell>
          <cell r="I4002" t="str">
            <v>Kontrollbox</v>
          </cell>
          <cell r="K4002" t="str">
            <v>C8705068-2-22</v>
          </cell>
          <cell r="L4002" t="str">
            <v>C8705068-2-22</v>
          </cell>
        </row>
        <row r="4003">
          <cell r="B4003" t="str">
            <v>YEC7904733Växelöra</v>
          </cell>
          <cell r="C4003" t="str">
            <v>YEC7904733</v>
          </cell>
          <cell r="D4003">
            <v>2022</v>
          </cell>
          <cell r="E4003">
            <v>46</v>
          </cell>
          <cell r="F4003" t="str">
            <v>0460</v>
          </cell>
          <cell r="G4003" t="str">
            <v>D005</v>
          </cell>
          <cell r="H4003" t="str">
            <v>Gear hanger</v>
          </cell>
          <cell r="I4003" t="str">
            <v>Växelöra</v>
          </cell>
          <cell r="K4003" t="str">
            <v>C1350087</v>
          </cell>
          <cell r="L4003" t="str">
            <v>C1350087</v>
          </cell>
        </row>
        <row r="4004">
          <cell r="B4004" t="str">
            <v>YEC7905131RAM</v>
          </cell>
          <cell r="C4004" t="str">
            <v>YEC7905131</v>
          </cell>
          <cell r="D4004">
            <v>2019</v>
          </cell>
          <cell r="E4004">
            <v>1</v>
          </cell>
          <cell r="F4004" t="str">
            <v>0010</v>
          </cell>
          <cell r="G4004" t="str">
            <v>A001</v>
          </cell>
          <cell r="H4004" t="str">
            <v>PAINTED FRAME</v>
          </cell>
          <cell r="I4004" t="str">
            <v>RAM</v>
          </cell>
          <cell r="J4004" t="str">
            <v>C7439-510-79031</v>
          </cell>
          <cell r="K4004" t="str">
            <v>C7439-510-79031</v>
          </cell>
          <cell r="L4004" t="e">
            <v>#N/A</v>
          </cell>
        </row>
        <row r="4005">
          <cell r="B4005" t="str">
            <v>YEC7905131Framgaffel</v>
          </cell>
          <cell r="C4005" t="str">
            <v>YEC7905131</v>
          </cell>
          <cell r="D4005">
            <v>2019</v>
          </cell>
          <cell r="E4005">
            <v>2</v>
          </cell>
          <cell r="F4005" t="str">
            <v>0020</v>
          </cell>
          <cell r="G4005" t="str">
            <v>A002</v>
          </cell>
          <cell r="H4005" t="str">
            <v>PAINTED FORK</v>
          </cell>
          <cell r="I4005" t="str">
            <v>Framgaffel</v>
          </cell>
          <cell r="K4005" t="str">
            <v>FORK</v>
          </cell>
          <cell r="L4005" t="e">
            <v>#N/A</v>
          </cell>
        </row>
        <row r="4006">
          <cell r="B4006" t="str">
            <v>YEC7905131Styrlager</v>
          </cell>
          <cell r="C4006" t="str">
            <v>YEC7905131</v>
          </cell>
          <cell r="D4006">
            <v>2019</v>
          </cell>
          <cell r="E4006">
            <v>3</v>
          </cell>
          <cell r="F4006" t="str">
            <v>0030</v>
          </cell>
          <cell r="G4006" t="str">
            <v>B001</v>
          </cell>
          <cell r="H4006" t="str">
            <v>Head Set</v>
          </cell>
          <cell r="I4006" t="str">
            <v>Styrlager</v>
          </cell>
          <cell r="J4006" t="str">
            <v xml:space="preserve">C2105069 HST STbk 1"18 iA 9 44  TH-N10P w/o cap, + C2105053 Black w/o graphic </v>
          </cell>
          <cell r="K4006" t="str">
            <v>C2105069</v>
          </cell>
          <cell r="L4006" t="str">
            <v>C2100160</v>
          </cell>
        </row>
        <row r="4007">
          <cell r="B4007" t="str">
            <v xml:space="preserve">YEC7905131Styrstam </v>
          </cell>
          <cell r="C4007" t="str">
            <v>YEC7905131</v>
          </cell>
          <cell r="D4007">
            <v>2019</v>
          </cell>
          <cell r="E4007">
            <v>4</v>
          </cell>
          <cell r="F4007" t="str">
            <v>0040</v>
          </cell>
          <cell r="G4007" t="str">
            <v>B002</v>
          </cell>
          <cell r="H4007" t="str">
            <v>Handlebar Stem</v>
          </cell>
          <cell r="I4007" t="str">
            <v xml:space="preserve">Styrstam </v>
          </cell>
          <cell r="J4007" t="str">
            <v>C2205475-105 AHEAD adjust HL TDS-C268-8 FOV SBED, W/O LOGO</v>
          </cell>
          <cell r="K4007" t="str">
            <v>C2205475-105</v>
          </cell>
          <cell r="L4007" t="str">
            <v>C2200261-105</v>
          </cell>
        </row>
        <row r="4008">
          <cell r="B4008" t="str">
            <v>YEC7905131Styre</v>
          </cell>
          <cell r="C4008" t="str">
            <v>YEC7905131</v>
          </cell>
          <cell r="D4008">
            <v>2019</v>
          </cell>
          <cell r="E4008">
            <v>5</v>
          </cell>
          <cell r="F4008" t="str">
            <v>0050</v>
          </cell>
          <cell r="G4008" t="str">
            <v>B003</v>
          </cell>
          <cell r="H4008" t="str">
            <v>Handelbar</v>
          </cell>
          <cell r="I4008" t="str">
            <v>Styre</v>
          </cell>
          <cell r="J4008" t="str">
            <v xml:space="preserve">C2305979 HB-FB12  FLAT BAR ALLOY 6061 DB, 31.8MM W:620MM, 5D, ANODIZED GREY W/OBVIOUS LOGO  </v>
          </cell>
          <cell r="K4008" t="str">
            <v>C2305979</v>
          </cell>
          <cell r="L4008" t="str">
            <v>C2300248</v>
          </cell>
        </row>
        <row r="4009">
          <cell r="B4009" t="str">
            <v>YEC7905131Bromsgrepp H</v>
          </cell>
          <cell r="C4009" t="str">
            <v>YEC7905131</v>
          </cell>
          <cell r="D4009">
            <v>2019</v>
          </cell>
          <cell r="E4009">
            <v>6</v>
          </cell>
          <cell r="F4009" t="str">
            <v>0060</v>
          </cell>
          <cell r="G4009" t="str">
            <v>C002</v>
          </cell>
          <cell r="H4009" t="str">
            <v>Brake Lever R</v>
          </cell>
          <cell r="I4009" t="str">
            <v>Bromsgrepp H</v>
          </cell>
          <cell r="J4009" t="str">
            <v>inkl in brake</v>
          </cell>
          <cell r="K4009" t="str">
            <v>Shimano</v>
          </cell>
          <cell r="L4009" t="str">
            <v>Kontakta SHIMANO</v>
          </cell>
        </row>
        <row r="4010">
          <cell r="B4010" t="str">
            <v>YEC7905131Bromsgrepp V</v>
          </cell>
          <cell r="C4010" t="str">
            <v>YEC7905131</v>
          </cell>
          <cell r="D4010">
            <v>2019</v>
          </cell>
          <cell r="E4010">
            <v>7</v>
          </cell>
          <cell r="F4010" t="str">
            <v>0070</v>
          </cell>
          <cell r="G4010" t="str">
            <v>C001</v>
          </cell>
          <cell r="H4010" t="str">
            <v>Brake Lever L</v>
          </cell>
          <cell r="I4010" t="str">
            <v>Bromsgrepp V</v>
          </cell>
          <cell r="J4010" t="str">
            <v>inkl in brake</v>
          </cell>
          <cell r="K4010" t="str">
            <v>Shimano</v>
          </cell>
          <cell r="L4010" t="str">
            <v>Kontakta SHIMANO</v>
          </cell>
        </row>
        <row r="4011">
          <cell r="B4011" t="str">
            <v>YEC7905131Växelreglage H</v>
          </cell>
          <cell r="C4011" t="str">
            <v>YEC7905131</v>
          </cell>
          <cell r="D4011">
            <v>2019</v>
          </cell>
          <cell r="E4011">
            <v>8</v>
          </cell>
          <cell r="F4011" t="str">
            <v>0080</v>
          </cell>
          <cell r="G4011" t="str">
            <v>D002</v>
          </cell>
          <cell r="H4011" t="str">
            <v>Shift Lever R</v>
          </cell>
          <cell r="I4011" t="str">
            <v>Växelreglage H</v>
          </cell>
          <cell r="J4011" t="str">
            <v xml:space="preserve">KSLM6000RA
SHIFT LEVER, SL-M6000-R,  DEORE
RIGHT, REAR 10-SPEED RAPIDFIRE PLUS 2050MM W/OGD, BULK
JPY 979
</v>
          </cell>
          <cell r="K4011" t="str">
            <v>KSLM6000RA</v>
          </cell>
          <cell r="L4011" t="str">
            <v>Kontakta SHIMANO</v>
          </cell>
        </row>
        <row r="4012">
          <cell r="B4012" t="str">
            <v>YEC7905131Växelreglage V</v>
          </cell>
          <cell r="C4012" t="str">
            <v>YEC7905131</v>
          </cell>
          <cell r="D4012">
            <v>2019</v>
          </cell>
          <cell r="E4012">
            <v>9</v>
          </cell>
          <cell r="F4012" t="str">
            <v>0090</v>
          </cell>
          <cell r="G4012" t="str">
            <v>D001</v>
          </cell>
          <cell r="H4012" t="str">
            <v>Shift Lever L</v>
          </cell>
          <cell r="I4012" t="str">
            <v>Växelreglage V</v>
          </cell>
          <cell r="L4012" t="e">
            <v>#N/A</v>
          </cell>
        </row>
        <row r="4013">
          <cell r="B4013" t="str">
            <v>YEC7905131Handtag par</v>
          </cell>
          <cell r="C4013" t="str">
            <v>YEC7905131</v>
          </cell>
          <cell r="D4013">
            <v>2019</v>
          </cell>
          <cell r="E4013">
            <v>10</v>
          </cell>
          <cell r="F4013" t="str">
            <v>0100</v>
          </cell>
          <cell r="G4013" t="str">
            <v>B004</v>
          </cell>
          <cell r="H4013" t="str">
            <v>Grip R</v>
          </cell>
          <cell r="I4013" t="str">
            <v>Handtag par</v>
          </cell>
          <cell r="J4013" t="str">
            <v>C2505504 TEC VLG-1600D2 130MM BLACK/GREY</v>
          </cell>
          <cell r="K4013" t="str">
            <v>C2505504</v>
          </cell>
          <cell r="L4013" t="str">
            <v>C2500188</v>
          </cell>
        </row>
        <row r="4014">
          <cell r="B4014" t="str">
            <v>YEC7905131Frambroms</v>
          </cell>
          <cell r="C4014" t="str">
            <v>YEC7905131</v>
          </cell>
          <cell r="D4014">
            <v>2019</v>
          </cell>
          <cell r="E4014">
            <v>11</v>
          </cell>
          <cell r="F4014" t="str">
            <v>0110</v>
          </cell>
          <cell r="G4014" t="str">
            <v>C003</v>
          </cell>
          <cell r="H4014" t="str">
            <v xml:space="preserve">Brake front </v>
          </cell>
          <cell r="I4014" t="str">
            <v>Frambroms</v>
          </cell>
          <cell r="J4014" t="str">
            <v>AMT201JLFPRX070 DISC BRAKE ASSEMBLED SET/J-kit, BL-MT201(L), BR-MT200(F), BLACK, W/O ADAPTER, RESIN PAD(W/O FIN), 700MM HOSE(SM-BH59-SS BLACK), BULK, 10,04 USD</v>
          </cell>
          <cell r="K4014" t="str">
            <v>AMT201JLFPRX070</v>
          </cell>
          <cell r="L4014" t="str">
            <v>Kontakta SHIMANO</v>
          </cell>
        </row>
        <row r="4015">
          <cell r="B4015" t="str">
            <v>YEC7905131Bakbroms</v>
          </cell>
          <cell r="C4015" t="str">
            <v>YEC7905131</v>
          </cell>
          <cell r="D4015">
            <v>2019</v>
          </cell>
          <cell r="E4015">
            <v>12</v>
          </cell>
          <cell r="F4015" t="str">
            <v>0120</v>
          </cell>
          <cell r="G4015" t="str">
            <v>C004</v>
          </cell>
          <cell r="H4015" t="str">
            <v>Brake rear</v>
          </cell>
          <cell r="I4015" t="str">
            <v>Bakbroms</v>
          </cell>
          <cell r="J4015" t="str">
            <v>AMT201JRRXRX145 DISC BRAKE ASSEMBLED SET/J-kit, BL-MT201(R), BR-MT200(R), BLACK, W/O ADAPTER, RESIN PAD(W/O FIN), 1450MM HOSE(SM-BH59-SS BLACK), BULK, 10,79 USD</v>
          </cell>
          <cell r="K4015" t="str">
            <v>AMT201JRRXRX145</v>
          </cell>
          <cell r="L4015" t="str">
            <v>Kontakta SHIMANO</v>
          </cell>
        </row>
        <row r="4016">
          <cell r="B4016" t="str">
            <v>YEC7905131Vevlager</v>
          </cell>
          <cell r="C4016" t="str">
            <v>YEC7905131</v>
          </cell>
          <cell r="D4016">
            <v>2019</v>
          </cell>
          <cell r="E4016">
            <v>13</v>
          </cell>
          <cell r="F4016" t="str">
            <v>0130</v>
          </cell>
          <cell r="G4016" t="str">
            <v>E001</v>
          </cell>
          <cell r="H4016" t="str">
            <v xml:space="preserve">BB-set </v>
          </cell>
          <cell r="I4016" t="str">
            <v>Vevlager</v>
          </cell>
          <cell r="K4016" t="str">
            <v>INGÅR I MOTORN</v>
          </cell>
          <cell r="L4016" t="str">
            <v>Ingår i motorn</v>
          </cell>
        </row>
        <row r="4017">
          <cell r="B4017" t="str">
            <v>YEC7905131Vevparti</v>
          </cell>
          <cell r="C4017" t="str">
            <v>YEC7905131</v>
          </cell>
          <cell r="D4017">
            <v>2019</v>
          </cell>
          <cell r="E4017">
            <v>14</v>
          </cell>
          <cell r="F4017" t="str">
            <v>0140</v>
          </cell>
          <cell r="G4017" t="str">
            <v>E002</v>
          </cell>
          <cell r="H4017" t="str">
            <v>Front Chainwheel</v>
          </cell>
          <cell r="I4017" t="str">
            <v>Vevparti</v>
          </cell>
          <cell r="K4017" t="str">
            <v>C3305776-EG</v>
          </cell>
          <cell r="L4017" t="str">
            <v>C3305776-EG</v>
          </cell>
        </row>
        <row r="4018">
          <cell r="B4018" t="str">
            <v>YEC7905131Kedjeskydd</v>
          </cell>
          <cell r="C4018" t="str">
            <v>YEC7905131</v>
          </cell>
          <cell r="D4018">
            <v>2019</v>
          </cell>
          <cell r="E4018">
            <v>15</v>
          </cell>
          <cell r="F4018" t="str">
            <v>0150</v>
          </cell>
          <cell r="G4018" t="str">
            <v>H001</v>
          </cell>
          <cell r="H4018" t="str">
            <v>Chain guard</v>
          </cell>
          <cell r="I4018" t="str">
            <v>Kedjeskydd</v>
          </cell>
          <cell r="J4018" t="str">
            <v>C8305639 SKS Chainblade, C8305640 rear fixation</v>
          </cell>
          <cell r="K4018" t="str">
            <v>C8305639</v>
          </cell>
          <cell r="L4018" t="str">
            <v>C8305639</v>
          </cell>
        </row>
        <row r="4019">
          <cell r="B4019" t="str">
            <v>YEC7905131Kedjeskyddsfäste</v>
          </cell>
          <cell r="C4019" t="str">
            <v>YEC7905131</v>
          </cell>
          <cell r="D4019">
            <v>2019</v>
          </cell>
          <cell r="E4019">
            <v>16</v>
          </cell>
          <cell r="F4019" t="str">
            <v>0160</v>
          </cell>
          <cell r="G4019" t="str">
            <v>H002</v>
          </cell>
          <cell r="H4019" t="str">
            <v>Chain guard bracket</v>
          </cell>
          <cell r="I4019" t="str">
            <v>Kedjeskyddsfäste</v>
          </cell>
          <cell r="J4019" t="str">
            <v>bracket for MAX included in C8305639</v>
          </cell>
          <cell r="K4019" t="str">
            <v>Ingår i kedjeskyddet</v>
          </cell>
          <cell r="L4019" t="str">
            <v>Ingår i kedjeskyddet</v>
          </cell>
        </row>
        <row r="4020">
          <cell r="B4020" t="str">
            <v>YEC7905131Framväxel</v>
          </cell>
          <cell r="C4020" t="str">
            <v>YEC7905131</v>
          </cell>
          <cell r="D4020">
            <v>2019</v>
          </cell>
          <cell r="E4020">
            <v>17</v>
          </cell>
          <cell r="F4020" t="str">
            <v>0170</v>
          </cell>
          <cell r="G4020" t="str">
            <v>D003</v>
          </cell>
          <cell r="H4020" t="str">
            <v>Front Derailleur</v>
          </cell>
          <cell r="I4020" t="str">
            <v>Framväxel</v>
          </cell>
          <cell r="J4020" t="str">
            <v>w/o</v>
          </cell>
          <cell r="K4020" t="str">
            <v>EMPTY</v>
          </cell>
          <cell r="L4020" t="e">
            <v>#N/A</v>
          </cell>
        </row>
        <row r="4021">
          <cell r="B4021" t="str">
            <v>YEC7905131Bakväxel</v>
          </cell>
          <cell r="C4021" t="str">
            <v>YEC7905131</v>
          </cell>
          <cell r="D4021">
            <v>2019</v>
          </cell>
          <cell r="E4021">
            <v>18</v>
          </cell>
          <cell r="F4021" t="str">
            <v>0180</v>
          </cell>
          <cell r="G4021" t="str">
            <v>D004</v>
          </cell>
          <cell r="H4021" t="str">
            <v>Rear Derailleur</v>
          </cell>
          <cell r="I4021" t="str">
            <v>Bakväxel</v>
          </cell>
          <cell r="J4021" t="str">
            <v xml:space="preserve">KRDM6000SGS DEORE, 10SPEED, SHADOW PLUS </v>
          </cell>
          <cell r="K4021" t="str">
            <v>KRDM6000SGS</v>
          </cell>
          <cell r="L4021" t="str">
            <v>Kontakta SHIMANO</v>
          </cell>
        </row>
        <row r="4022">
          <cell r="B4022" t="str">
            <v>YEC7905131Kedja</v>
          </cell>
          <cell r="C4022" t="str">
            <v>YEC7905131</v>
          </cell>
          <cell r="D4022">
            <v>2019</v>
          </cell>
          <cell r="E4022">
            <v>19</v>
          </cell>
          <cell r="F4022" t="str">
            <v>0190</v>
          </cell>
          <cell r="G4022" t="str">
            <v>E003</v>
          </cell>
          <cell r="H4022" t="str">
            <v xml:space="preserve">Chain </v>
          </cell>
          <cell r="I4022" t="str">
            <v>Kedja</v>
          </cell>
          <cell r="J4022" t="str">
            <v>KCNE609010114, BICYCLE CHAIN FOR E-BIKE, REAR 10 SPD / FRONT SINGLE,              114 LINKS, W/END PIN</v>
          </cell>
          <cell r="K4022" t="str">
            <v>KCNE609010114</v>
          </cell>
          <cell r="L4022" t="str">
            <v>Kontakta SHIMANO</v>
          </cell>
        </row>
        <row r="4023">
          <cell r="B4023" t="str">
            <v>YEC7905131Kassett</v>
          </cell>
          <cell r="C4023" t="str">
            <v>YEC7905131</v>
          </cell>
          <cell r="D4023">
            <v>2019</v>
          </cell>
          <cell r="E4023">
            <v>20</v>
          </cell>
          <cell r="F4023" t="str">
            <v>0200</v>
          </cell>
          <cell r="G4023" t="str">
            <v>E004</v>
          </cell>
          <cell r="H4023" t="str">
            <v>Cassette Sprocket</v>
          </cell>
          <cell r="I4023" t="str">
            <v>Kassett</v>
          </cell>
          <cell r="J4023" t="str">
            <v xml:space="preserve">KCSHG5010136 CS-HG50-10S 11-36T </v>
          </cell>
          <cell r="K4023" t="str">
            <v>KCSHG5010136</v>
          </cell>
          <cell r="L4023" t="str">
            <v>Kontakta SHIMANO</v>
          </cell>
        </row>
        <row r="4024">
          <cell r="B4024" t="str">
            <v>YEC7905131Framhjul</v>
          </cell>
          <cell r="C4024" t="str">
            <v>YEC7905131</v>
          </cell>
          <cell r="D4024">
            <v>2019</v>
          </cell>
          <cell r="E4024">
            <v>21</v>
          </cell>
          <cell r="F4024" t="str">
            <v>0210</v>
          </cell>
          <cell r="G4024" t="str">
            <v>F001</v>
          </cell>
          <cell r="H4024" t="str">
            <v>Front hub</v>
          </cell>
          <cell r="I4024" t="str">
            <v>Framhjul</v>
          </cell>
          <cell r="J4024" t="str">
            <v>C4305191 FRONT HUB, CL-1420  36H OLD:100MM AXEL:108MM  QR:133MM, FOR CENTER LOCK DISC BRAKE,   W/O ROTOR MOUNT COVER, BLACK, BULK</v>
          </cell>
          <cell r="K4024" t="str">
            <v>C4305191</v>
          </cell>
          <cell r="L4024" t="str">
            <v>C4100337</v>
          </cell>
        </row>
        <row r="4025">
          <cell r="B4025" t="str">
            <v>YEC7905131Bakhjul</v>
          </cell>
          <cell r="C4025" t="str">
            <v>YEC7905131</v>
          </cell>
          <cell r="D4025">
            <v>2019</v>
          </cell>
          <cell r="E4025">
            <v>22</v>
          </cell>
          <cell r="F4025" t="str">
            <v>0220</v>
          </cell>
          <cell r="G4025" t="str">
            <v>F002</v>
          </cell>
          <cell r="H4025" t="str">
            <v>Rear hub</v>
          </cell>
          <cell r="I4025" t="str">
            <v>Bakhjul</v>
          </cell>
          <cell r="J4025" t="str">
            <v>C4405342 FREEHUB, CL-1422 36H 8/9/10-SPEED OLD:135MM AXLE:146MM      QR:170MM, FOR CENTER LOCK DISC BRAKE    W/O ROTOR MOUNT COVER, BLACK, BULK</v>
          </cell>
          <cell r="K4025" t="str">
            <v>C4405342</v>
          </cell>
          <cell r="L4025" t="str">
            <v>C4200298</v>
          </cell>
        </row>
        <row r="4026">
          <cell r="B4026" t="str">
            <v>YEC7905131Däck</v>
          </cell>
          <cell r="C4026" t="str">
            <v>YEC7905131</v>
          </cell>
          <cell r="D4026">
            <v>2019</v>
          </cell>
          <cell r="E4026">
            <v>23</v>
          </cell>
          <cell r="F4026" t="str">
            <v>0230</v>
          </cell>
          <cell r="G4026" t="str">
            <v>F003</v>
          </cell>
          <cell r="H4026" t="str">
            <v>Tire</v>
          </cell>
          <cell r="I4026" t="str">
            <v>Däck</v>
          </cell>
          <cell r="J4026" t="str">
            <v>C4906454 700X37C Duramax XNR E-bike TYR PERGO E H-480</v>
          </cell>
          <cell r="K4026" t="str">
            <v>C4906454</v>
          </cell>
          <cell r="L4026" t="str">
            <v>C4901462</v>
          </cell>
        </row>
        <row r="4027">
          <cell r="B4027" t="str">
            <v>YEC7905131Skärmar set</v>
          </cell>
          <cell r="C4027" t="str">
            <v>YEC7905131</v>
          </cell>
          <cell r="D4027">
            <v>2019</v>
          </cell>
          <cell r="E4027">
            <v>24</v>
          </cell>
          <cell r="F4027" t="str">
            <v>0240</v>
          </cell>
          <cell r="G4027" t="str">
            <v>H003</v>
          </cell>
          <cell r="H4027" t="str">
            <v xml:space="preserve">Mudguard front   </v>
          </cell>
          <cell r="I4027" t="str">
            <v>Skärmar set</v>
          </cell>
          <cell r="J4027" t="str">
            <v>C8255845-BK FRONT(6648650030-0999)</v>
          </cell>
          <cell r="K4027" t="str">
            <v>C8255845-BK</v>
          </cell>
          <cell r="L4027" t="str">
            <v>C8256125-BK / C8255845-BK</v>
          </cell>
        </row>
        <row r="4028">
          <cell r="B4028" t="str">
            <v>YEC7905131Pakethållare</v>
          </cell>
          <cell r="C4028" t="str">
            <v>YEC7905131</v>
          </cell>
          <cell r="D4028">
            <v>2019</v>
          </cell>
          <cell r="E4028">
            <v>25</v>
          </cell>
          <cell r="F4028" t="str">
            <v>0250</v>
          </cell>
          <cell r="G4028" t="str">
            <v>H004</v>
          </cell>
          <cell r="H4028" t="str">
            <v>Carrier</v>
          </cell>
          <cell r="I4028" t="str">
            <v>Pakethållare</v>
          </cell>
          <cell r="J4028" t="str">
            <v>C8205747-BK Sport adj black w/bag support AVS</v>
          </cell>
          <cell r="K4028" t="str">
            <v>C8205747-BK</v>
          </cell>
          <cell r="L4028" t="str">
            <v>C8200052</v>
          </cell>
        </row>
        <row r="4029">
          <cell r="B4029" t="str">
            <v>YEC7905131Sadel</v>
          </cell>
          <cell r="C4029" t="str">
            <v>YEC7905131</v>
          </cell>
          <cell r="D4029">
            <v>2019</v>
          </cell>
          <cell r="E4029">
            <v>26</v>
          </cell>
          <cell r="F4029" t="str">
            <v>0260</v>
          </cell>
          <cell r="G4029" t="str">
            <v>G001</v>
          </cell>
          <cell r="H4029" t="str">
            <v>Saddle</v>
          </cell>
          <cell r="I4029" t="str">
            <v>Sadel</v>
          </cell>
          <cell r="J4029" t="str">
            <v>C7106244 Velo VL-4413 , black steel rail  UNISEX</v>
          </cell>
          <cell r="K4029" t="str">
            <v>C7106244</v>
          </cell>
          <cell r="L4029" t="str">
            <v>C7100524</v>
          </cell>
        </row>
        <row r="4030">
          <cell r="B4030" t="str">
            <v>YEC7905131Sadelstolpe</v>
          </cell>
          <cell r="C4030" t="str">
            <v>YEC7905131</v>
          </cell>
          <cell r="D4030">
            <v>2019</v>
          </cell>
          <cell r="E4030">
            <v>27</v>
          </cell>
          <cell r="F4030" t="str">
            <v>0270</v>
          </cell>
          <cell r="G4030" t="str">
            <v>G002</v>
          </cell>
          <cell r="H4030" t="str">
            <v>Seatpost</v>
          </cell>
          <cell r="I4030" t="str">
            <v>Sadelstolpe</v>
          </cell>
          <cell r="J4030" t="str">
            <v>C7205559 SP-620 27,2x350MM ALLOY ANODIZED BLACK w OBVIOUS LOGO</v>
          </cell>
          <cell r="K4030" t="str">
            <v>C7205559</v>
          </cell>
          <cell r="L4030" t="str">
            <v>C7200327-272</v>
          </cell>
        </row>
        <row r="4031">
          <cell r="B4031" t="str">
            <v>YEC7905131Sadelrörsklämma</v>
          </cell>
          <cell r="C4031" t="str">
            <v>YEC7905131</v>
          </cell>
          <cell r="D4031">
            <v>2019</v>
          </cell>
          <cell r="E4031">
            <v>28</v>
          </cell>
          <cell r="F4031" t="str">
            <v>0280</v>
          </cell>
          <cell r="G4031" t="str">
            <v>G003</v>
          </cell>
          <cell r="H4031" t="str">
            <v>Seat Clamp</v>
          </cell>
          <cell r="I4031" t="str">
            <v>Sadelrörsklämma</v>
          </cell>
          <cell r="J4031" t="str">
            <v>C7305002 L/C 31.8 MX27 shiny black</v>
          </cell>
          <cell r="K4031" t="str">
            <v>C7305002</v>
          </cell>
          <cell r="L4031" t="str">
            <v>C7300027-318</v>
          </cell>
        </row>
        <row r="4032">
          <cell r="B4032" t="str">
            <v>YEC7905131Framlampa</v>
          </cell>
          <cell r="C4032" t="str">
            <v>YEC7905131</v>
          </cell>
          <cell r="D4032">
            <v>2019</v>
          </cell>
          <cell r="E4032">
            <v>29</v>
          </cell>
          <cell r="F4032" t="str">
            <v>0290</v>
          </cell>
          <cell r="G4032" t="str">
            <v>H005</v>
          </cell>
          <cell r="H4032" t="str">
            <v>Front light</v>
          </cell>
          <cell r="I4032" t="str">
            <v>Framlampa</v>
          </cell>
          <cell r="J4032" t="str">
            <v xml:space="preserve">C8015191 JY-7070E 30LUX LED headlamp 6V, w/o bracket, 500mm cable with conector for Bafang , 3mm cable  </v>
          </cell>
          <cell r="K4032" t="str">
            <v>C8015191</v>
          </cell>
          <cell r="L4032" t="str">
            <v>C8015191</v>
          </cell>
        </row>
        <row r="4033">
          <cell r="B4033" t="str">
            <v>YEC7905131Baklampa</v>
          </cell>
          <cell r="C4033" t="str">
            <v>YEC7905131</v>
          </cell>
          <cell r="D4033">
            <v>2019</v>
          </cell>
          <cell r="E4033">
            <v>30</v>
          </cell>
          <cell r="F4033" t="str">
            <v>0300</v>
          </cell>
          <cell r="G4033" t="str">
            <v>H006</v>
          </cell>
          <cell r="H4033" t="str">
            <v>Light, Rear</v>
          </cell>
          <cell r="I4033" t="str">
            <v>Baklampa</v>
          </cell>
          <cell r="J4033" t="str">
            <v xml:space="preserve">C8015183 Buchel E-Bike 6V cc50 (EVI approved) </v>
          </cell>
          <cell r="K4033" t="str">
            <v>C8015183</v>
          </cell>
          <cell r="L4033" t="str">
            <v>C8015183</v>
          </cell>
        </row>
        <row r="4034">
          <cell r="B4034" t="str">
            <v>YEC7905131Låssats</v>
          </cell>
          <cell r="C4034" t="str">
            <v>YEC7905131</v>
          </cell>
          <cell r="D4034">
            <v>2019</v>
          </cell>
          <cell r="E4034">
            <v>31</v>
          </cell>
          <cell r="F4034" t="str">
            <v>0310</v>
          </cell>
          <cell r="G4034" t="str">
            <v>H007</v>
          </cell>
          <cell r="H4034" t="str">
            <v>Lock</v>
          </cell>
          <cell r="I4034" t="str">
            <v>Låssats</v>
          </cell>
          <cell r="J4034" t="str">
            <v>C8405125 AXA SOLID PLUS BLACK, compatible with DT12</v>
          </cell>
          <cell r="K4034" t="str">
            <v>C8405125</v>
          </cell>
          <cell r="L4034" t="str">
            <v>C8405125</v>
          </cell>
        </row>
        <row r="4035">
          <cell r="B4035" t="str">
            <v>YEC7905131Stöd</v>
          </cell>
          <cell r="C4035" t="str">
            <v>YEC7905131</v>
          </cell>
          <cell r="D4035">
            <v>2019</v>
          </cell>
          <cell r="E4035">
            <v>32</v>
          </cell>
          <cell r="F4035" t="str">
            <v>0320</v>
          </cell>
          <cell r="G4035" t="str">
            <v>H008</v>
          </cell>
          <cell r="H4035" t="str">
            <v>Kick stand</v>
          </cell>
          <cell r="I4035" t="str">
            <v>Stöd</v>
          </cell>
          <cell r="J4035" t="str">
            <v xml:space="preserve">C8105214 Atran Stylo adjustable all black </v>
          </cell>
          <cell r="K4035" t="str">
            <v>C8105214</v>
          </cell>
          <cell r="L4035" t="str">
            <v>C8100036</v>
          </cell>
        </row>
        <row r="4036">
          <cell r="B4036" t="str">
            <v>YEC7905131Korg</v>
          </cell>
          <cell r="C4036" t="str">
            <v>YEC7905131</v>
          </cell>
          <cell r="D4036">
            <v>2019</v>
          </cell>
          <cell r="E4036">
            <v>33</v>
          </cell>
          <cell r="F4036" t="str">
            <v>0330</v>
          </cell>
          <cell r="G4036" t="str">
            <v>H009</v>
          </cell>
          <cell r="H4036" t="str">
            <v>Basket / Fr carrier</v>
          </cell>
          <cell r="I4036" t="str">
            <v>Korg</v>
          </cell>
          <cell r="K4036" t="str">
            <v>EMPTY</v>
          </cell>
          <cell r="L4036" t="e">
            <v>#N/A</v>
          </cell>
        </row>
        <row r="4037">
          <cell r="B4037" t="str">
            <v>YEC7905131Pedaler</v>
          </cell>
          <cell r="C4037" t="str">
            <v>YEC7905131</v>
          </cell>
          <cell r="D4037">
            <v>2019</v>
          </cell>
          <cell r="E4037">
            <v>34</v>
          </cell>
          <cell r="F4037" t="str">
            <v>0340</v>
          </cell>
          <cell r="G4037" t="str">
            <v>E005</v>
          </cell>
          <cell r="H4037" t="str">
            <v xml:space="preserve">Pedal </v>
          </cell>
          <cell r="I4037" t="str">
            <v>Pedaler</v>
          </cell>
          <cell r="J4037" t="str">
            <v>C3505222 PDS PLbk SD  916 VP-821</v>
          </cell>
          <cell r="K4037" t="str">
            <v>C3505222</v>
          </cell>
          <cell r="L4037" t="str">
            <v>C3500059</v>
          </cell>
        </row>
        <row r="4038">
          <cell r="B4038" t="str">
            <v>YEC7905131Motor</v>
          </cell>
          <cell r="C4038" t="str">
            <v>YEC7905131</v>
          </cell>
          <cell r="D4038">
            <v>2019</v>
          </cell>
          <cell r="E4038">
            <v>35</v>
          </cell>
          <cell r="F4038" t="str">
            <v>0350</v>
          </cell>
          <cell r="G4038" t="str">
            <v>J001</v>
          </cell>
          <cell r="H4038" t="str">
            <v>DRIVE UNIT:</v>
          </cell>
          <cell r="I4038" t="str">
            <v>Motor</v>
          </cell>
          <cell r="J4038" t="str">
            <v>C8705068-1-01A, 1.36V, 250W, motor, controller (w/chip for BESST),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4038" t="str">
            <v>C8705068-1-01A</v>
          </cell>
          <cell r="L4038" t="str">
            <v>C8705068-1-01</v>
          </cell>
        </row>
        <row r="4039">
          <cell r="B4039" t="str">
            <v>YEC7905131Display</v>
          </cell>
          <cell r="C4039" t="str">
            <v>YEC7905131</v>
          </cell>
          <cell r="D4039">
            <v>2019</v>
          </cell>
          <cell r="E4039">
            <v>36</v>
          </cell>
          <cell r="F4039" t="str">
            <v>0360</v>
          </cell>
          <cell r="G4039" t="str">
            <v>J004</v>
          </cell>
          <cell r="H4039" t="str">
            <v>DISPLAY:</v>
          </cell>
          <cell r="I4039" t="str">
            <v>Display</v>
          </cell>
          <cell r="J4039" t="str">
            <v>C8705068-1-27S LCD C10,Silver Alloy e-going logo.cable length:500mm. cable length for switch:200mm,    Chip for BESST system. New dual pivot bracket with 2 plastic inserts (Ø22,2/25,4).</v>
          </cell>
          <cell r="K4039" t="str">
            <v>C8705068-1-27S</v>
          </cell>
          <cell r="L4039" t="str">
            <v>C8705068-1-27S</v>
          </cell>
        </row>
        <row r="4040">
          <cell r="B4040" t="str">
            <v>YEC7905131EB-Bus kabel</v>
          </cell>
          <cell r="C4040" t="str">
            <v>YEC7905131</v>
          </cell>
          <cell r="D4040">
            <v>2019</v>
          </cell>
          <cell r="E4040">
            <v>37</v>
          </cell>
          <cell r="F4040" t="str">
            <v>0370</v>
          </cell>
          <cell r="G4040" t="str">
            <v>J005</v>
          </cell>
          <cell r="H4040" t="str">
            <v>EB-BUS CABLE:</v>
          </cell>
          <cell r="I4040" t="str">
            <v>EB-Bus kabel</v>
          </cell>
          <cell r="J4040" t="str">
            <v>C8705068-1-04-01, 5PIN ( 1340mm ) CONNECT TO CONTROLLER, OTHER SIDE TO DISPLAY, LIGHTING SETS</v>
          </cell>
          <cell r="K4040" t="str">
            <v>C8705068-1-04-01</v>
          </cell>
          <cell r="L4040" t="e">
            <v>#N/A</v>
          </cell>
        </row>
        <row r="4041">
          <cell r="B4041" t="str">
            <v>YEC7905131Motorkabel</v>
          </cell>
          <cell r="C4041" t="str">
            <v>YEC7905131</v>
          </cell>
          <cell r="D4041">
            <v>2019</v>
          </cell>
          <cell r="E4041">
            <v>38</v>
          </cell>
          <cell r="F4041" t="str">
            <v>0380</v>
          </cell>
          <cell r="G4041" t="str">
            <v>J006</v>
          </cell>
          <cell r="H4041" t="str">
            <v>POWER CABLE:</v>
          </cell>
          <cell r="I4041" t="str">
            <v>Motorkabel</v>
          </cell>
          <cell r="J4041" t="str">
            <v>W/O (inluded into the battary )</v>
          </cell>
          <cell r="K4041" t="str">
            <v>Ingår i batterihållaren</v>
          </cell>
          <cell r="L4041" t="str">
            <v>Ingår i batterihållaren</v>
          </cell>
        </row>
        <row r="4042">
          <cell r="B4042" t="str">
            <v>YEC7905131Kabel framlampa</v>
          </cell>
          <cell r="C4042" t="str">
            <v>YEC7905131</v>
          </cell>
          <cell r="D4042">
            <v>2019</v>
          </cell>
          <cell r="E4042">
            <v>39</v>
          </cell>
          <cell r="F4042" t="str">
            <v>0390</v>
          </cell>
          <cell r="G4042" t="str">
            <v>J007</v>
          </cell>
          <cell r="H4042" t="str">
            <v>F. LIGHT CABLE:</v>
          </cell>
          <cell r="I4042" t="str">
            <v>Kabel framlampa</v>
          </cell>
          <cell r="J4042" t="str">
            <v>C8705068-1-04-06, FOR FRONT LIGHT : 1200mm</v>
          </cell>
          <cell r="K4042" t="str">
            <v>C8705068-1-04-6</v>
          </cell>
          <cell r="L4042" t="str">
            <v>C8705068-1-04-6</v>
          </cell>
        </row>
        <row r="4043">
          <cell r="B4043" t="str">
            <v>YEC7905131Kabel baklampa</v>
          </cell>
          <cell r="C4043" t="str">
            <v>YEC7905131</v>
          </cell>
          <cell r="D4043">
            <v>2019</v>
          </cell>
          <cell r="E4043">
            <v>40</v>
          </cell>
          <cell r="F4043" t="str">
            <v>0400</v>
          </cell>
          <cell r="G4043" t="str">
            <v>J008</v>
          </cell>
          <cell r="H4043" t="str">
            <v>R. LIGHT CABLE:</v>
          </cell>
          <cell r="I4043" t="str">
            <v>Kabel baklampa</v>
          </cell>
          <cell r="J4043" t="str">
            <v xml:space="preserve">C8705068-1-04-8  -&gt; C8705068-1-0415 </v>
          </cell>
          <cell r="K4043" t="str">
            <v>C8705068-1-04-8</v>
          </cell>
          <cell r="L4043" t="str">
            <v>C8705068-1-04-8</v>
          </cell>
        </row>
        <row r="4044">
          <cell r="B4044" t="str">
            <v>YEC7905131Hastighetssensor</v>
          </cell>
          <cell r="C4044" t="str">
            <v>YEC7905131</v>
          </cell>
          <cell r="D4044">
            <v>2019</v>
          </cell>
          <cell r="E4044">
            <v>41</v>
          </cell>
          <cell r="F4044" t="str">
            <v>0410</v>
          </cell>
          <cell r="G4044" t="str">
            <v>J009</v>
          </cell>
          <cell r="H4044" t="str">
            <v>SPEED SENSOR:</v>
          </cell>
          <cell r="I4044" t="str">
            <v>Hastighetssensor</v>
          </cell>
          <cell r="J4044" t="str">
            <v>C8705068-1-0411, DETECTING WHEEL RPM, CABLE LENGTH:70mm, C8705068-1-04-10 Extension cable for speed sensor: 350mm HIGO/KST at motor end</v>
          </cell>
          <cell r="K4044" t="str">
            <v>C8705068-1-0411</v>
          </cell>
          <cell r="L4044" t="str">
            <v>C8705068-1-0411</v>
          </cell>
        </row>
        <row r="4045">
          <cell r="B4045" t="str">
            <v>YEC7905131Batteri</v>
          </cell>
          <cell r="C4045" t="str">
            <v>YEC7905131</v>
          </cell>
          <cell r="D4045">
            <v>2019</v>
          </cell>
          <cell r="E4045">
            <v>42</v>
          </cell>
          <cell r="F4045" t="str">
            <v>0420</v>
          </cell>
          <cell r="G4045" t="str">
            <v>J002</v>
          </cell>
          <cell r="H4045" t="str">
            <v>BATTERY:</v>
          </cell>
          <cell r="I4045" t="str">
            <v>Batteri</v>
          </cell>
          <cell r="J4045" t="str">
            <v>C8705102-1-11EA DT12 ready for EG Access</v>
          </cell>
          <cell r="K4045" t="str">
            <v xml:space="preserve">C8705102-1-11EA </v>
          </cell>
          <cell r="L4045" t="str">
            <v>C8705102-1-11EA</v>
          </cell>
        </row>
        <row r="4046">
          <cell r="B4046" t="str">
            <v>YEC7905131Batterihållare</v>
          </cell>
          <cell r="C4046" t="str">
            <v>YEC7905131</v>
          </cell>
          <cell r="D4046">
            <v>2019</v>
          </cell>
          <cell r="E4046">
            <v>43</v>
          </cell>
          <cell r="F4046" t="str">
            <v>0430</v>
          </cell>
          <cell r="G4046" t="str">
            <v>J003</v>
          </cell>
          <cell r="H4046" t="str">
            <v>BATTERY HOLDER/Slider</v>
          </cell>
          <cell r="I4046" t="str">
            <v>Batterihållare</v>
          </cell>
          <cell r="J4046" t="str">
            <v>C8705129-2 NEW DT12 400mm motorcable for MAX</v>
          </cell>
          <cell r="K4046" t="str">
            <v>C8705129-2</v>
          </cell>
          <cell r="L4046" t="str">
            <v>C8705129-2</v>
          </cell>
        </row>
        <row r="4047">
          <cell r="B4047" t="str">
            <v>YEC7905131Batteriladdare</v>
          </cell>
          <cell r="C4047" t="str">
            <v>YEC7905131</v>
          </cell>
          <cell r="D4047">
            <v>2019</v>
          </cell>
          <cell r="E4047">
            <v>44</v>
          </cell>
          <cell r="F4047" t="str">
            <v>0440</v>
          </cell>
          <cell r="G4047" t="str">
            <v>J010</v>
          </cell>
          <cell r="H4047" t="str">
            <v>CHARGER:</v>
          </cell>
          <cell r="I4047" t="str">
            <v>Batteriladdare</v>
          </cell>
          <cell r="J4047" t="str">
            <v xml:space="preserve">C8705086-02 CZ2AU2KE7 for DT12/SR11 </v>
          </cell>
          <cell r="K4047" t="str">
            <v>C8705086-02</v>
          </cell>
          <cell r="L4047" t="str">
            <v>C8705086-02</v>
          </cell>
        </row>
        <row r="4048">
          <cell r="B4048" t="str">
            <v>YEC7905131Kontrollbox</v>
          </cell>
          <cell r="C4048" t="str">
            <v>YEC7905131</v>
          </cell>
          <cell r="D4048">
            <v>2019</v>
          </cell>
          <cell r="E4048">
            <v>45</v>
          </cell>
          <cell r="F4048" t="str">
            <v>0450</v>
          </cell>
          <cell r="G4048" t="str">
            <v>J011</v>
          </cell>
          <cell r="H4048" t="str">
            <v>Controller</v>
          </cell>
          <cell r="I4048" t="str">
            <v>Kontrollbox</v>
          </cell>
          <cell r="J4048" t="str">
            <v>included into the motor</v>
          </cell>
          <cell r="K4048" t="str">
            <v>C8705068-1-12</v>
          </cell>
          <cell r="L4048" t="str">
            <v>C8705068-1-12</v>
          </cell>
        </row>
        <row r="4049">
          <cell r="B4049" t="str">
            <v>YEC7905131Växelöra</v>
          </cell>
          <cell r="C4049" t="str">
            <v>YEC7905131</v>
          </cell>
          <cell r="D4049">
            <v>2019</v>
          </cell>
          <cell r="E4049">
            <v>46</v>
          </cell>
          <cell r="F4049" t="str">
            <v>0460</v>
          </cell>
          <cell r="G4049" t="str">
            <v>D005</v>
          </cell>
          <cell r="H4049" t="str">
            <v>Gear hanger</v>
          </cell>
          <cell r="I4049" t="str">
            <v>Växelöra</v>
          </cell>
          <cell r="K4049" t="str">
            <v>C1350087</v>
          </cell>
          <cell r="L4049" t="str">
            <v>C1350087</v>
          </cell>
        </row>
        <row r="4050">
          <cell r="B4050" t="str">
            <v>YEC7905132RAM</v>
          </cell>
          <cell r="C4050" t="str">
            <v>YEC7905132</v>
          </cell>
          <cell r="D4050" t="str">
            <v>2019-2021</v>
          </cell>
          <cell r="E4050">
            <v>1</v>
          </cell>
          <cell r="F4050" t="str">
            <v>0010</v>
          </cell>
          <cell r="G4050" t="str">
            <v>A001</v>
          </cell>
          <cell r="H4050" t="str">
            <v>PAINTED FRAME</v>
          </cell>
          <cell r="I4050" t="str">
            <v>RAM</v>
          </cell>
          <cell r="J4050" t="str">
            <v>?</v>
          </cell>
          <cell r="K4050" t="str">
            <v>FRAME</v>
          </cell>
          <cell r="L4050" t="e">
            <v>#N/A</v>
          </cell>
        </row>
        <row r="4051">
          <cell r="B4051" t="str">
            <v>YEC7905132Framgaffel</v>
          </cell>
          <cell r="C4051" t="str">
            <v>YEC7905132</v>
          </cell>
          <cell r="D4051" t="str">
            <v>2019-2021</v>
          </cell>
          <cell r="E4051">
            <v>2</v>
          </cell>
          <cell r="F4051" t="str">
            <v>0020</v>
          </cell>
          <cell r="G4051" t="str">
            <v>A002</v>
          </cell>
          <cell r="H4051" t="str">
            <v>PAINTED FORK</v>
          </cell>
          <cell r="I4051" t="str">
            <v>Framgaffel</v>
          </cell>
          <cell r="J4051" t="str">
            <v>C1625288-230-BK Suntour SF16-NEX-DS-HLO-700C-63 DISC ONLY TYP, BLACK W/O GRAPHIC</v>
          </cell>
          <cell r="K4051" t="str">
            <v>C1625288-230-BK</v>
          </cell>
          <cell r="L4051" t="e">
            <v>#N/A</v>
          </cell>
        </row>
        <row r="4052">
          <cell r="B4052" t="str">
            <v>YEC7905132Styrlager</v>
          </cell>
          <cell r="C4052" t="str">
            <v>YEC7905132</v>
          </cell>
          <cell r="D4052" t="str">
            <v>2019-2021</v>
          </cell>
          <cell r="E4052">
            <v>3</v>
          </cell>
          <cell r="F4052" t="str">
            <v>0030</v>
          </cell>
          <cell r="G4052" t="str">
            <v>B001</v>
          </cell>
          <cell r="H4052" t="str">
            <v>Head Set</v>
          </cell>
          <cell r="I4052" t="str">
            <v>Styrlager</v>
          </cell>
          <cell r="J4052" t="str">
            <v xml:space="preserve">C2105069 HST STbk 1"18 iA 9 44  TH-N10P w/o cap, + C2105280 Black w Crescent 1894 graphic </v>
          </cell>
          <cell r="K4052" t="str">
            <v>C2105069</v>
          </cell>
          <cell r="L4052" t="str">
            <v>C2100160</v>
          </cell>
        </row>
        <row r="4053">
          <cell r="B4053" t="str">
            <v xml:space="preserve">YEC7905132Styrstam </v>
          </cell>
          <cell r="C4053" t="str">
            <v>YEC7905132</v>
          </cell>
          <cell r="D4053" t="str">
            <v>2019-2021</v>
          </cell>
          <cell r="E4053">
            <v>4</v>
          </cell>
          <cell r="F4053" t="str">
            <v>0040</v>
          </cell>
          <cell r="G4053" t="str">
            <v>B002</v>
          </cell>
          <cell r="H4053" t="str">
            <v>Handlebar Stem</v>
          </cell>
          <cell r="I4053" t="str">
            <v xml:space="preserve">Styrstam </v>
          </cell>
          <cell r="J4053" t="str">
            <v>C2205475-105 AHEAD adjust HL TDS-C268-8 FOV SBED, W/O LOGO</v>
          </cell>
          <cell r="K4053" t="str">
            <v>C2205475-105</v>
          </cell>
          <cell r="L4053" t="str">
            <v>C2200261-105</v>
          </cell>
        </row>
        <row r="4054">
          <cell r="B4054" t="str">
            <v>YEC7905132Styre</v>
          </cell>
          <cell r="C4054" t="str">
            <v>YEC7905132</v>
          </cell>
          <cell r="D4054" t="str">
            <v>2019-2021</v>
          </cell>
          <cell r="E4054">
            <v>5</v>
          </cell>
          <cell r="F4054" t="str">
            <v>0050</v>
          </cell>
          <cell r="G4054" t="str">
            <v>B003</v>
          </cell>
          <cell r="H4054" t="str">
            <v>Handelbar</v>
          </cell>
          <cell r="I4054" t="str">
            <v>Styre</v>
          </cell>
          <cell r="J4054" t="str">
            <v xml:space="preserve">C2305979 HB-FB12  FLAT BAR ALLOY 6061 DB, 31.8MM W:620MM, 5D, ANODIZED GREY W/OBVIOUS LOGO  </v>
          </cell>
          <cell r="K4054" t="str">
            <v>C2305979</v>
          </cell>
          <cell r="L4054" t="str">
            <v>C2300248</v>
          </cell>
        </row>
        <row r="4055">
          <cell r="B4055" t="str">
            <v>YEC7905132Bromsgrepp H</v>
          </cell>
          <cell r="C4055" t="str">
            <v>YEC7905132</v>
          </cell>
          <cell r="D4055" t="str">
            <v>2019-2021</v>
          </cell>
          <cell r="E4055">
            <v>6</v>
          </cell>
          <cell r="F4055" t="str">
            <v>0060</v>
          </cell>
          <cell r="G4055" t="str">
            <v>C002</v>
          </cell>
          <cell r="H4055" t="str">
            <v>Brake Lever R</v>
          </cell>
          <cell r="I4055" t="str">
            <v>Bromsgrepp H</v>
          </cell>
          <cell r="J4055" t="str">
            <v>inkl in brake</v>
          </cell>
          <cell r="K4055" t="str">
            <v>Shimano</v>
          </cell>
          <cell r="L4055" t="str">
            <v>Kontakta SHIMANO</v>
          </cell>
        </row>
        <row r="4056">
          <cell r="B4056" t="str">
            <v>YEC7905132Bromsgrepp V</v>
          </cell>
          <cell r="C4056" t="str">
            <v>YEC7905132</v>
          </cell>
          <cell r="D4056" t="str">
            <v>2019-2021</v>
          </cell>
          <cell r="E4056">
            <v>7</v>
          </cell>
          <cell r="F4056" t="str">
            <v>0070</v>
          </cell>
          <cell r="G4056" t="str">
            <v>C001</v>
          </cell>
          <cell r="H4056" t="str">
            <v>Brake Lever L</v>
          </cell>
          <cell r="I4056" t="str">
            <v>Bromsgrepp V</v>
          </cell>
          <cell r="J4056" t="str">
            <v>inkl in brake</v>
          </cell>
          <cell r="K4056" t="str">
            <v>Shimano</v>
          </cell>
          <cell r="L4056" t="str">
            <v>Kontakta SHIMANO</v>
          </cell>
        </row>
        <row r="4057">
          <cell r="B4057" t="str">
            <v>YEC7905132Växelreglage H</v>
          </cell>
          <cell r="C4057" t="str">
            <v>YEC7905132</v>
          </cell>
          <cell r="D4057" t="str">
            <v>2019-2021</v>
          </cell>
          <cell r="E4057">
            <v>8</v>
          </cell>
          <cell r="F4057" t="str">
            <v>0080</v>
          </cell>
          <cell r="G4057" t="str">
            <v>D002</v>
          </cell>
          <cell r="H4057" t="str">
            <v>Shift Lever R</v>
          </cell>
          <cell r="I4057" t="str">
            <v>Växelreglage H</v>
          </cell>
          <cell r="J4057" t="str">
            <v xml:space="preserve">KSLM6000RA, SHIFT LEVER, SL-M6000-R,  DEORE, RIGHT, REAR 10-SPEED RAPIDFIRE PLUS 2050MM W/OGD, BULK, JPY 979
</v>
          </cell>
          <cell r="K4057" t="str">
            <v>KSLM6000RA</v>
          </cell>
          <cell r="L4057" t="str">
            <v>Kontakta SHIMANO</v>
          </cell>
        </row>
        <row r="4058">
          <cell r="B4058" t="str">
            <v>YEC7905132Växelreglage V</v>
          </cell>
          <cell r="C4058" t="str">
            <v>YEC7905132</v>
          </cell>
          <cell r="D4058" t="str">
            <v>2019-2021</v>
          </cell>
          <cell r="E4058">
            <v>9</v>
          </cell>
          <cell r="F4058" t="str">
            <v>0090</v>
          </cell>
          <cell r="G4058" t="str">
            <v>D001</v>
          </cell>
          <cell r="H4058" t="str">
            <v>Shift Lever L</v>
          </cell>
          <cell r="I4058" t="str">
            <v>Växelreglage V</v>
          </cell>
          <cell r="L4058" t="e">
            <v>#N/A</v>
          </cell>
        </row>
        <row r="4059">
          <cell r="B4059" t="str">
            <v>YEC7905132Handtag par</v>
          </cell>
          <cell r="C4059" t="str">
            <v>YEC7905132</v>
          </cell>
          <cell r="D4059" t="str">
            <v>2019-2021</v>
          </cell>
          <cell r="E4059">
            <v>10</v>
          </cell>
          <cell r="F4059" t="str">
            <v>0100</v>
          </cell>
          <cell r="G4059" t="str">
            <v>B004</v>
          </cell>
          <cell r="H4059" t="str">
            <v>Grip R</v>
          </cell>
          <cell r="I4059" t="str">
            <v>Handtag par</v>
          </cell>
          <cell r="J4059" t="str">
            <v>C2505677 GRP 130/130 BK/BK PAIR VELO VLG-1777D2</v>
          </cell>
          <cell r="K4059" t="str">
            <v>C2505677</v>
          </cell>
          <cell r="L4059" t="str">
            <v>C2500164</v>
          </cell>
        </row>
        <row r="4060">
          <cell r="B4060" t="str">
            <v>YEC7905132Frambroms</v>
          </cell>
          <cell r="C4060" t="str">
            <v>YEC7905132</v>
          </cell>
          <cell r="D4060" t="str">
            <v>2019-2021</v>
          </cell>
          <cell r="E4060">
            <v>11</v>
          </cell>
          <cell r="F4060" t="str">
            <v>0110</v>
          </cell>
          <cell r="G4060" t="str">
            <v>C003</v>
          </cell>
          <cell r="H4060" t="str">
            <v xml:space="preserve">Brake front </v>
          </cell>
          <cell r="I4060" t="str">
            <v>Frambroms</v>
          </cell>
          <cell r="J4060" t="str">
            <v>AMT201KLFPRX075 DISC BRAKE ASSEMBLED SET, BL-MT201(L), BR-MT200(F), BLACK, W/O ADAPTER, RESIN PAD(W/O FIN),750MM HOSE(SM-BH59-SS BLACK), BULK, 9,02 USD</v>
          </cell>
          <cell r="K4060" t="str">
            <v>AMT201KLFPRX075</v>
          </cell>
          <cell r="L4060" t="str">
            <v>Kontakta SHIMANO</v>
          </cell>
        </row>
        <row r="4061">
          <cell r="B4061" t="str">
            <v>YEC7905132Bakbroms</v>
          </cell>
          <cell r="C4061" t="str">
            <v>YEC7905132</v>
          </cell>
          <cell r="D4061" t="str">
            <v>2019-2021</v>
          </cell>
          <cell r="E4061">
            <v>12</v>
          </cell>
          <cell r="F4061" t="str">
            <v>0120</v>
          </cell>
          <cell r="G4061" t="str">
            <v>C004</v>
          </cell>
          <cell r="H4061" t="str">
            <v>Brake rear</v>
          </cell>
          <cell r="I4061" t="str">
            <v>Bakbroms</v>
          </cell>
          <cell r="J4061" t="str">
            <v>AMT201JRRXRX145 DISC BRAKE ASSEMBLED SET/J-kit, BL-MT201(R), BR-MT200(R), BLACK, W/O ADAPTER, RESIN PAD(W/O FIN), 1450MM HOSE(SM-BH59-SS BLACK), BULK, 10,79 USD</v>
          </cell>
          <cell r="K4061" t="str">
            <v>AMT201JRRXRX145</v>
          </cell>
          <cell r="L4061" t="str">
            <v>Kontakta SHIMANO</v>
          </cell>
        </row>
        <row r="4062">
          <cell r="B4062" t="str">
            <v>YEC7905132Vevlager</v>
          </cell>
          <cell r="C4062" t="str">
            <v>YEC7905132</v>
          </cell>
          <cell r="D4062" t="str">
            <v>2019-2021</v>
          </cell>
          <cell r="E4062">
            <v>13</v>
          </cell>
          <cell r="F4062" t="str">
            <v>0130</v>
          </cell>
          <cell r="G4062" t="str">
            <v>E001</v>
          </cell>
          <cell r="H4062" t="str">
            <v xml:space="preserve">BB-set </v>
          </cell>
          <cell r="I4062" t="str">
            <v>Vevlager</v>
          </cell>
          <cell r="K4062" t="str">
            <v>INGÅR I MOTORN</v>
          </cell>
          <cell r="L4062" t="str">
            <v>Ingår i motorn</v>
          </cell>
        </row>
        <row r="4063">
          <cell r="B4063" t="str">
            <v>YEC7905132Vevparti</v>
          </cell>
          <cell r="C4063" t="str">
            <v>YEC7905132</v>
          </cell>
          <cell r="D4063" t="str">
            <v>2019-2021</v>
          </cell>
          <cell r="E4063">
            <v>14</v>
          </cell>
          <cell r="F4063" t="str">
            <v>0140</v>
          </cell>
          <cell r="G4063" t="str">
            <v>E002</v>
          </cell>
          <cell r="H4063" t="str">
            <v>Front Chainwheel</v>
          </cell>
          <cell r="I4063" t="str">
            <v>Vevparti</v>
          </cell>
          <cell r="K4063" t="str">
            <v>C3305776-EG</v>
          </cell>
          <cell r="L4063" t="str">
            <v>C3305776-EG</v>
          </cell>
        </row>
        <row r="4064">
          <cell r="B4064" t="str">
            <v>YEC7905132Kedjeskydd</v>
          </cell>
          <cell r="C4064" t="str">
            <v>YEC7905132</v>
          </cell>
          <cell r="D4064" t="str">
            <v>2019-2021</v>
          </cell>
          <cell r="E4064">
            <v>15</v>
          </cell>
          <cell r="F4064" t="str">
            <v>0150</v>
          </cell>
          <cell r="G4064" t="str">
            <v>H001</v>
          </cell>
          <cell r="H4064" t="str">
            <v>Chain guard</v>
          </cell>
          <cell r="I4064" t="str">
            <v>Kedjeskydd</v>
          </cell>
          <cell r="J4064" t="str">
            <v>C8305639 SKS Chainblade, C8305640 rear fixation</v>
          </cell>
          <cell r="K4064" t="str">
            <v>C8305639</v>
          </cell>
          <cell r="L4064" t="str">
            <v>C8305639</v>
          </cell>
        </row>
        <row r="4065">
          <cell r="B4065" t="str">
            <v>YEC7905132Kedjeskyddsfäste</v>
          </cell>
          <cell r="C4065" t="str">
            <v>YEC7905132</v>
          </cell>
          <cell r="D4065" t="str">
            <v>2019-2021</v>
          </cell>
          <cell r="E4065">
            <v>16</v>
          </cell>
          <cell r="F4065" t="str">
            <v>0160</v>
          </cell>
          <cell r="G4065" t="str">
            <v>H002</v>
          </cell>
          <cell r="H4065" t="str">
            <v>Chain guard bracket</v>
          </cell>
          <cell r="I4065" t="str">
            <v>Kedjeskyddsfäste</v>
          </cell>
          <cell r="J4065" t="str">
            <v>bracket for MAX included in C8305639</v>
          </cell>
          <cell r="K4065" t="str">
            <v>Ingår i kedjeskyddet</v>
          </cell>
          <cell r="L4065" t="str">
            <v>Ingår i kedjeskyddet</v>
          </cell>
        </row>
        <row r="4066">
          <cell r="B4066" t="str">
            <v>YEC7905132Framväxel</v>
          </cell>
          <cell r="C4066" t="str">
            <v>YEC7905132</v>
          </cell>
          <cell r="D4066" t="str">
            <v>2019-2021</v>
          </cell>
          <cell r="E4066">
            <v>17</v>
          </cell>
          <cell r="F4066" t="str">
            <v>0170</v>
          </cell>
          <cell r="G4066" t="str">
            <v>D003</v>
          </cell>
          <cell r="H4066" t="str">
            <v>Front Derailleur</v>
          </cell>
          <cell r="I4066" t="str">
            <v>Framväxel</v>
          </cell>
          <cell r="J4066" t="str">
            <v>w/o</v>
          </cell>
          <cell r="K4066" t="str">
            <v>EMPTY</v>
          </cell>
          <cell r="L4066" t="e">
            <v>#N/A</v>
          </cell>
        </row>
        <row r="4067">
          <cell r="B4067" t="str">
            <v>YEC7905132Bakväxel</v>
          </cell>
          <cell r="C4067" t="str">
            <v>YEC7905132</v>
          </cell>
          <cell r="D4067" t="str">
            <v>2019-2021</v>
          </cell>
          <cell r="E4067">
            <v>18</v>
          </cell>
          <cell r="F4067" t="str">
            <v>0180</v>
          </cell>
          <cell r="G4067" t="str">
            <v>D004</v>
          </cell>
          <cell r="H4067" t="str">
            <v>Rear Derailleur</v>
          </cell>
          <cell r="I4067" t="str">
            <v>Bakväxel</v>
          </cell>
          <cell r="J4067" t="str">
            <v xml:space="preserve">KRDM6000SGS DEORE, 10SPEED, SHADOW PLUS </v>
          </cell>
          <cell r="K4067" t="str">
            <v>KRDM6000SGS</v>
          </cell>
          <cell r="L4067" t="str">
            <v>Kontakta SHIMANO</v>
          </cell>
        </row>
        <row r="4068">
          <cell r="B4068" t="str">
            <v>YEC7905132Kedja</v>
          </cell>
          <cell r="C4068" t="str">
            <v>YEC7905132</v>
          </cell>
          <cell r="D4068" t="str">
            <v>2019-2021</v>
          </cell>
          <cell r="E4068">
            <v>19</v>
          </cell>
          <cell r="F4068" t="str">
            <v>0190</v>
          </cell>
          <cell r="G4068" t="str">
            <v>E003</v>
          </cell>
          <cell r="H4068" t="str">
            <v xml:space="preserve">Chain </v>
          </cell>
          <cell r="I4068" t="str">
            <v>Kedja</v>
          </cell>
          <cell r="J4068" t="str">
            <v>KCNE609010116, BICYCLE CHAIN FOR E-BIKE, REAR 10 SPD / FRONT SINGLE,              114 LINKS, W/END PIN</v>
          </cell>
          <cell r="K4068" t="str">
            <v>KCNE609010116</v>
          </cell>
          <cell r="L4068" t="str">
            <v>Kontakta SHIMANO</v>
          </cell>
        </row>
        <row r="4069">
          <cell r="B4069" t="str">
            <v>YEC7905132Kassett</v>
          </cell>
          <cell r="C4069" t="str">
            <v>YEC7905132</v>
          </cell>
          <cell r="D4069" t="str">
            <v>2019-2021</v>
          </cell>
          <cell r="E4069">
            <v>20</v>
          </cell>
          <cell r="F4069" t="str">
            <v>0200</v>
          </cell>
          <cell r="G4069" t="str">
            <v>E004</v>
          </cell>
          <cell r="H4069" t="str">
            <v>Cassette Sprocket</v>
          </cell>
          <cell r="I4069" t="str">
            <v>Kassett</v>
          </cell>
          <cell r="J4069" t="str">
            <v xml:space="preserve">KCSHG5010136 CS-HG50-10S 11-36T </v>
          </cell>
          <cell r="K4069" t="str">
            <v>KCSHG5010136</v>
          </cell>
          <cell r="L4069" t="str">
            <v>Kontakta SHIMANO</v>
          </cell>
        </row>
        <row r="4070">
          <cell r="B4070" t="str">
            <v>YEC7905132Framhjul</v>
          </cell>
          <cell r="C4070" t="str">
            <v>YEC7905132</v>
          </cell>
          <cell r="D4070" t="str">
            <v>2019-2021</v>
          </cell>
          <cell r="E4070">
            <v>21</v>
          </cell>
          <cell r="F4070" t="str">
            <v>0210</v>
          </cell>
          <cell r="G4070" t="str">
            <v>F001</v>
          </cell>
          <cell r="H4070" t="str">
            <v>Front hub</v>
          </cell>
          <cell r="I4070" t="str">
            <v>Framhjul</v>
          </cell>
          <cell r="J4070" t="str">
            <v>C4305191 FRONT HUB, CL-1420  36H OLD:100MM AXEL:108MM  QR:133MM, FOR CENTER LOCK DISC BRAKE,   W/O ROTOR MOUNT COVER, BLACK, BULK</v>
          </cell>
          <cell r="K4070" t="str">
            <v>C4305191</v>
          </cell>
          <cell r="L4070" t="str">
            <v>C4100337</v>
          </cell>
        </row>
        <row r="4071">
          <cell r="B4071" t="str">
            <v>YEC7905132Bakhjul</v>
          </cell>
          <cell r="C4071" t="str">
            <v>YEC7905132</v>
          </cell>
          <cell r="D4071" t="str">
            <v>2019-2021</v>
          </cell>
          <cell r="E4071">
            <v>22</v>
          </cell>
          <cell r="F4071" t="str">
            <v>0220</v>
          </cell>
          <cell r="G4071" t="str">
            <v>F002</v>
          </cell>
          <cell r="H4071" t="str">
            <v>Rear hub</v>
          </cell>
          <cell r="I4071" t="str">
            <v>Bakhjul</v>
          </cell>
          <cell r="J4071" t="str">
            <v>C4405342 FREEHUB, CL-1422 36H 8/9/10-SPEED OLD:135MM AXLE:146MM      QR:170MM, FOR CENTER LOCK DISC BRAKE    W/O ROTOR MOUNT COVER, BLACK, BULK</v>
          </cell>
          <cell r="K4071" t="str">
            <v>C4405342</v>
          </cell>
          <cell r="L4071" t="str">
            <v>C4200298</v>
          </cell>
        </row>
        <row r="4072">
          <cell r="B4072" t="str">
            <v>YEC7905132Däck</v>
          </cell>
          <cell r="C4072" t="str">
            <v>YEC7905132</v>
          </cell>
          <cell r="D4072" t="str">
            <v>2019-2021</v>
          </cell>
          <cell r="E4072">
            <v>23</v>
          </cell>
          <cell r="F4072" t="str">
            <v>0230</v>
          </cell>
          <cell r="G4072" t="str">
            <v>F003</v>
          </cell>
          <cell r="H4072" t="str">
            <v>Tire</v>
          </cell>
          <cell r="I4072" t="str">
            <v>Däck</v>
          </cell>
          <cell r="J4072" t="str">
            <v>C4906437 TYR 700X37C Duramax Regular Reflex 60 TPI UNDA H-481 Black/Beige (AP:W/O</v>
          </cell>
          <cell r="K4072" t="str">
            <v>C4906437</v>
          </cell>
          <cell r="L4072" t="str">
            <v>BSP?</v>
          </cell>
        </row>
        <row r="4073">
          <cell r="B4073" t="str">
            <v>YEC7905132Skärmar set</v>
          </cell>
          <cell r="C4073" t="str">
            <v>YEC7905132</v>
          </cell>
          <cell r="D4073" t="str">
            <v>2019-2021</v>
          </cell>
          <cell r="E4073">
            <v>24</v>
          </cell>
          <cell r="F4073" t="str">
            <v>0240</v>
          </cell>
          <cell r="G4073" t="str">
            <v>H003</v>
          </cell>
          <cell r="H4073" t="str">
            <v xml:space="preserve">Mudguard front   </v>
          </cell>
          <cell r="I4073" t="str">
            <v>Skärmar set</v>
          </cell>
          <cell r="J4073" t="str">
            <v>C8255845-BK FRONT(6648650030-0999)</v>
          </cell>
          <cell r="K4073" t="str">
            <v>C8255845-BK</v>
          </cell>
          <cell r="L4073" t="str">
            <v>C8256125-BK / C8255845-BK</v>
          </cell>
        </row>
        <row r="4074">
          <cell r="B4074" t="str">
            <v>YEC7905132Pakethållare</v>
          </cell>
          <cell r="C4074" t="str">
            <v>YEC7905132</v>
          </cell>
          <cell r="D4074" t="str">
            <v>2019-2021</v>
          </cell>
          <cell r="E4074">
            <v>25</v>
          </cell>
          <cell r="F4074" t="str">
            <v>0250</v>
          </cell>
          <cell r="G4074" t="str">
            <v>H004</v>
          </cell>
          <cell r="H4074" t="str">
            <v>Carrier</v>
          </cell>
          <cell r="I4074" t="str">
            <v>Pakethållare</v>
          </cell>
          <cell r="J4074" t="str">
            <v xml:space="preserve">C8205747-BK Sport adj black w/bag support AVS </v>
          </cell>
          <cell r="K4074" t="str">
            <v>C8205747-BK</v>
          </cell>
          <cell r="L4074" t="str">
            <v>C8200052</v>
          </cell>
        </row>
        <row r="4075">
          <cell r="B4075" t="str">
            <v>YEC7905132Sadel</v>
          </cell>
          <cell r="C4075" t="str">
            <v>YEC7905132</v>
          </cell>
          <cell r="D4075" t="str">
            <v>2019-2021</v>
          </cell>
          <cell r="E4075">
            <v>26</v>
          </cell>
          <cell r="F4075" t="str">
            <v>0260</v>
          </cell>
          <cell r="G4075" t="str">
            <v>G001</v>
          </cell>
          <cell r="H4075" t="str">
            <v>Saddle</v>
          </cell>
          <cell r="I4075" t="str">
            <v>Sadel</v>
          </cell>
          <cell r="J4075" t="str">
            <v xml:space="preserve">C7106260 Velo VL-6470 D2 BLACK , black steel rail, UNISEX </v>
          </cell>
          <cell r="K4075" t="str">
            <v>C7106260</v>
          </cell>
          <cell r="L4075" t="str">
            <v>C7100524</v>
          </cell>
        </row>
        <row r="4076">
          <cell r="B4076" t="str">
            <v>YEC7905132Sadelstolpe</v>
          </cell>
          <cell r="C4076" t="str">
            <v>YEC7905132</v>
          </cell>
          <cell r="D4076" t="str">
            <v>2019-2021</v>
          </cell>
          <cell r="E4076">
            <v>27</v>
          </cell>
          <cell r="F4076" t="str">
            <v>0270</v>
          </cell>
          <cell r="G4076" t="str">
            <v>G002</v>
          </cell>
          <cell r="H4076" t="str">
            <v>Seatpost</v>
          </cell>
          <cell r="I4076" t="str">
            <v>Sadelstolpe</v>
          </cell>
          <cell r="J4076" t="str">
            <v>C7205559 SP-620 27,2x350MM ALLOY ANODIZED BLACK w OBVIOUS LOGO</v>
          </cell>
          <cell r="K4076" t="str">
            <v>C7205559</v>
          </cell>
          <cell r="L4076" t="str">
            <v>C7200327-272</v>
          </cell>
        </row>
        <row r="4077">
          <cell r="B4077" t="str">
            <v>YEC7905132Sadelrörsklämma</v>
          </cell>
          <cell r="C4077" t="str">
            <v>YEC7905132</v>
          </cell>
          <cell r="D4077" t="str">
            <v>2019-2021</v>
          </cell>
          <cell r="E4077">
            <v>28</v>
          </cell>
          <cell r="F4077" t="str">
            <v>0280</v>
          </cell>
          <cell r="G4077" t="str">
            <v>G003</v>
          </cell>
          <cell r="H4077" t="str">
            <v>Seat Clamp</v>
          </cell>
          <cell r="I4077" t="str">
            <v>Sadelrörsklämma</v>
          </cell>
          <cell r="J4077" t="str">
            <v>C7305002 L/C 31.8 MX27 shiny black</v>
          </cell>
          <cell r="K4077" t="str">
            <v>C7305002</v>
          </cell>
          <cell r="L4077" t="str">
            <v>C7300027-318</v>
          </cell>
        </row>
        <row r="4078">
          <cell r="B4078" t="str">
            <v>YEC7905132Framlampa</v>
          </cell>
          <cell r="C4078" t="str">
            <v>YEC7905132</v>
          </cell>
          <cell r="D4078" t="str">
            <v>2019-2021</v>
          </cell>
          <cell r="E4078">
            <v>29</v>
          </cell>
          <cell r="F4078" t="str">
            <v>0290</v>
          </cell>
          <cell r="G4078" t="str">
            <v>H005</v>
          </cell>
          <cell r="H4078" t="str">
            <v>Front light</v>
          </cell>
          <cell r="I4078" t="str">
            <v>Framlampa</v>
          </cell>
          <cell r="J4078" t="str">
            <v xml:space="preserve">C8015307 FL-14 MR4 LED headlamp 6V, w bracket for susp fork, 650mm cable with conector for Bafang , 3mm cable  </v>
          </cell>
          <cell r="K4078" t="str">
            <v>C8015307</v>
          </cell>
          <cell r="L4078" t="str">
            <v>C8015301</v>
          </cell>
        </row>
        <row r="4079">
          <cell r="B4079" t="str">
            <v>YEC7905132Baklampa</v>
          </cell>
          <cell r="C4079" t="str">
            <v>YEC7905132</v>
          </cell>
          <cell r="D4079" t="str">
            <v>2019-2021</v>
          </cell>
          <cell r="E4079">
            <v>30</v>
          </cell>
          <cell r="F4079" t="str">
            <v>0300</v>
          </cell>
          <cell r="G4079" t="str">
            <v>H006</v>
          </cell>
          <cell r="H4079" t="str">
            <v>Light, Rear</v>
          </cell>
          <cell r="I4079" t="str">
            <v>Baklampa</v>
          </cell>
          <cell r="J4079" t="str">
            <v xml:space="preserve">C8015183 Buchel E-Bike 6V cc50 (EVI approved) </v>
          </cell>
          <cell r="K4079" t="str">
            <v>C8015183</v>
          </cell>
          <cell r="L4079" t="str">
            <v>C8015183</v>
          </cell>
        </row>
        <row r="4080">
          <cell r="B4080" t="str">
            <v>YEC7905132Låssats</v>
          </cell>
          <cell r="C4080" t="str">
            <v>YEC7905132</v>
          </cell>
          <cell r="D4080" t="str">
            <v>2019-2021</v>
          </cell>
          <cell r="E4080">
            <v>31</v>
          </cell>
          <cell r="F4080" t="str">
            <v>0310</v>
          </cell>
          <cell r="G4080" t="str">
            <v>H007</v>
          </cell>
          <cell r="H4080" t="str">
            <v>Lock</v>
          </cell>
          <cell r="I4080" t="str">
            <v>Låssats</v>
          </cell>
          <cell r="J4080" t="str">
            <v>C8405077 AXA SOLID PLUS XL BLACK, compatible with DT12 removable key</v>
          </cell>
          <cell r="K4080" t="str">
            <v>C8405077</v>
          </cell>
          <cell r="L4080" t="str">
            <v>C8405125</v>
          </cell>
        </row>
        <row r="4081">
          <cell r="B4081" t="str">
            <v>YEC7905132Stöd</v>
          </cell>
          <cell r="C4081" t="str">
            <v>YEC7905132</v>
          </cell>
          <cell r="D4081" t="str">
            <v>2019-2021</v>
          </cell>
          <cell r="E4081">
            <v>32</v>
          </cell>
          <cell r="F4081" t="str">
            <v>0320</v>
          </cell>
          <cell r="G4081" t="str">
            <v>H008</v>
          </cell>
          <cell r="H4081" t="str">
            <v>Kick stand</v>
          </cell>
          <cell r="I4081" t="str">
            <v>Stöd</v>
          </cell>
          <cell r="J4081" t="str">
            <v xml:space="preserve">C8105214 Atran Stylo adjustable all black </v>
          </cell>
          <cell r="K4081" t="str">
            <v>C8105214</v>
          </cell>
          <cell r="L4081" t="str">
            <v>C8100036</v>
          </cell>
        </row>
        <row r="4082">
          <cell r="B4082" t="str">
            <v>YEC7905132Korg</v>
          </cell>
          <cell r="C4082" t="str">
            <v>YEC7905132</v>
          </cell>
          <cell r="D4082" t="str">
            <v>2019-2021</v>
          </cell>
          <cell r="E4082">
            <v>33</v>
          </cell>
          <cell r="F4082" t="str">
            <v>0330</v>
          </cell>
          <cell r="G4082" t="str">
            <v>H009</v>
          </cell>
          <cell r="H4082" t="str">
            <v>Basket / Fr carrier</v>
          </cell>
          <cell r="I4082" t="str">
            <v>Korg</v>
          </cell>
          <cell r="K4082" t="str">
            <v>EMPTY</v>
          </cell>
          <cell r="L4082" t="e">
            <v>#N/A</v>
          </cell>
        </row>
        <row r="4083">
          <cell r="B4083" t="str">
            <v>YEC7905132Pedaler</v>
          </cell>
          <cell r="C4083" t="str">
            <v>YEC7905132</v>
          </cell>
          <cell r="D4083" t="str">
            <v>2019-2021</v>
          </cell>
          <cell r="E4083">
            <v>34</v>
          </cell>
          <cell r="F4083" t="str">
            <v>0340</v>
          </cell>
          <cell r="G4083" t="str">
            <v>E005</v>
          </cell>
          <cell r="H4083" t="str">
            <v xml:space="preserve">Pedal </v>
          </cell>
          <cell r="I4083" t="str">
            <v>Pedaler</v>
          </cell>
          <cell r="J4083" t="str">
            <v>C3505222 PDS PLbk SD  916 VP-821</v>
          </cell>
          <cell r="K4083" t="str">
            <v>C3505222</v>
          </cell>
          <cell r="L4083" t="str">
            <v>C3500059</v>
          </cell>
        </row>
        <row r="4084">
          <cell r="B4084" t="str">
            <v>YEC7905132Motor</v>
          </cell>
          <cell r="C4084" t="str">
            <v>YEC7905132</v>
          </cell>
          <cell r="D4084" t="str">
            <v>2019-2021</v>
          </cell>
          <cell r="E4084">
            <v>35</v>
          </cell>
          <cell r="F4084" t="str">
            <v>0350</v>
          </cell>
          <cell r="G4084" t="str">
            <v>J001</v>
          </cell>
          <cell r="H4084" t="str">
            <v>DRIVE UNIT:</v>
          </cell>
          <cell r="I4084" t="str">
            <v>Motor</v>
          </cell>
          <cell r="J4084" t="str">
            <v>C8705068-1-01AC, 1.36V, 250W, motor, controller (w/chip for BESST/CANBUS), pedal (speed &amp; torque) sensor integrated together.  2. pedal assist speed: 25KM/H  3. cables: 5 or 6pin for battery, 8pin for EB-BUS, 3pin for speed sensor, 3pin for gear sensor, 2 x 2pin for front/rear light  4. communication protocal:Uart 5. black 6. with accessory:bolt to lock motor onto frame, nut to lock chain wheel (cancel screw to lock crank)</v>
          </cell>
          <cell r="K4084" t="str">
            <v>C8705068-1-01AC</v>
          </cell>
          <cell r="L4084" t="str">
            <v>C8705068-1-01AC</v>
          </cell>
        </row>
        <row r="4085">
          <cell r="B4085" t="str">
            <v>YEC7905132Display</v>
          </cell>
          <cell r="C4085" t="str">
            <v>YEC7905132</v>
          </cell>
          <cell r="D4085" t="str">
            <v>2019-2021</v>
          </cell>
          <cell r="E4085">
            <v>36</v>
          </cell>
          <cell r="F4085" t="str">
            <v>0360</v>
          </cell>
          <cell r="G4085" t="str">
            <v>J004</v>
          </cell>
          <cell r="H4085" t="str">
            <v>DISPLAY:</v>
          </cell>
          <cell r="I4085" t="str">
            <v>Display</v>
          </cell>
          <cell r="J4085" t="str">
            <v>C8705068-1-35C Display TFT for BAFANG CanBus (plugnplay) 200/500mm Trekking for BAFANG</v>
          </cell>
          <cell r="K4085" t="str">
            <v>C8705068-1-35C</v>
          </cell>
          <cell r="L4085" t="str">
            <v>C8705068-1-35C</v>
          </cell>
        </row>
        <row r="4086">
          <cell r="B4086" t="str">
            <v>YEC7905132EB-Bus kabel</v>
          </cell>
          <cell r="C4086" t="str">
            <v>YEC7905132</v>
          </cell>
          <cell r="D4086" t="str">
            <v>2019-2021</v>
          </cell>
          <cell r="E4086">
            <v>37</v>
          </cell>
          <cell r="F4086" t="str">
            <v>0370</v>
          </cell>
          <cell r="G4086" t="str">
            <v>J005</v>
          </cell>
          <cell r="H4086" t="str">
            <v>EB-BUS CABLE:</v>
          </cell>
          <cell r="I4086" t="str">
            <v>EB-Bus kabel</v>
          </cell>
          <cell r="J4086" t="str">
            <v>C8705068-1-4-1C, 5PIN ( 1340mm ) CONNECT TO CONTROLLER, OTHER SIDE TO DISPLAY, LIGHTING SETS Canbus</v>
          </cell>
          <cell r="K4086" t="str">
            <v>C8705068-1-4-1C</v>
          </cell>
          <cell r="L4086" t="e">
            <v>#N/A</v>
          </cell>
        </row>
        <row r="4087">
          <cell r="B4087" t="str">
            <v>YEC7905132Motorkabel</v>
          </cell>
          <cell r="C4087" t="str">
            <v>YEC7905132</v>
          </cell>
          <cell r="D4087" t="str">
            <v>2019-2021</v>
          </cell>
          <cell r="E4087">
            <v>38</v>
          </cell>
          <cell r="F4087" t="str">
            <v>0380</v>
          </cell>
          <cell r="G4087" t="str">
            <v>J006</v>
          </cell>
          <cell r="H4087" t="str">
            <v>POWER CABLE:</v>
          </cell>
          <cell r="I4087" t="str">
            <v>Motorkabel</v>
          </cell>
          <cell r="K4087" t="str">
            <v>Ingår i batterihållaren</v>
          </cell>
          <cell r="L4087" t="str">
            <v>Ingår i batterihållaren</v>
          </cell>
        </row>
        <row r="4088">
          <cell r="B4088" t="str">
            <v>YEC7905132Kabel framlampa</v>
          </cell>
          <cell r="C4088" t="str">
            <v>YEC7905132</v>
          </cell>
          <cell r="D4088" t="str">
            <v>2019-2021</v>
          </cell>
          <cell r="E4088">
            <v>39</v>
          </cell>
          <cell r="F4088" t="str">
            <v>0390</v>
          </cell>
          <cell r="G4088" t="str">
            <v>J007</v>
          </cell>
          <cell r="H4088" t="str">
            <v>F. LIGHT CABLE:</v>
          </cell>
          <cell r="I4088" t="str">
            <v>Kabel framlampa</v>
          </cell>
          <cell r="J4088" t="str">
            <v>C8705068-1-04-6, FOR FRONT LIGHT : 1200mm</v>
          </cell>
          <cell r="K4088" t="str">
            <v>C8705068-1-04-6</v>
          </cell>
          <cell r="L4088" t="str">
            <v>C8705068-1-04-6</v>
          </cell>
        </row>
        <row r="4089">
          <cell r="B4089" t="str">
            <v>YEC7905132Kabel baklampa</v>
          </cell>
          <cell r="C4089" t="str">
            <v>YEC7905132</v>
          </cell>
          <cell r="D4089" t="str">
            <v>2019-2021</v>
          </cell>
          <cell r="E4089">
            <v>40</v>
          </cell>
          <cell r="F4089" t="str">
            <v>0400</v>
          </cell>
          <cell r="G4089" t="str">
            <v>J008</v>
          </cell>
          <cell r="H4089" t="str">
            <v>R. LIGHT CABLE:</v>
          </cell>
          <cell r="I4089" t="str">
            <v>Kabel baklampa</v>
          </cell>
          <cell r="J4089" t="str">
            <v xml:space="preserve">C8705068-1-04-8  -&gt; C8705068-1-0415 </v>
          </cell>
          <cell r="K4089" t="str">
            <v>C8705068-1-04-8</v>
          </cell>
          <cell r="L4089" t="str">
            <v>C8705068-1-04-8</v>
          </cell>
        </row>
        <row r="4090">
          <cell r="B4090" t="str">
            <v>YEC7905132Hastighetssensor</v>
          </cell>
          <cell r="C4090" t="str">
            <v>YEC7905132</v>
          </cell>
          <cell r="D4090" t="str">
            <v>2019-2021</v>
          </cell>
          <cell r="E4090">
            <v>41</v>
          </cell>
          <cell r="F4090" t="str">
            <v>0410</v>
          </cell>
          <cell r="G4090" t="str">
            <v>J009</v>
          </cell>
          <cell r="H4090" t="str">
            <v>SPEED SENSOR:</v>
          </cell>
          <cell r="I4090" t="str">
            <v>Hastighetssensor</v>
          </cell>
          <cell r="J4090" t="str">
            <v>C8705068-1-411C, DETECTING WHEEL RPM, CABLE LENGTH:70mm</v>
          </cell>
          <cell r="K4090" t="str">
            <v>C8705068-1-411C</v>
          </cell>
          <cell r="L4090" t="str">
            <v>C8705068-1-411C</v>
          </cell>
        </row>
        <row r="4091">
          <cell r="B4091" t="str">
            <v>YEC7905132Batteri</v>
          </cell>
          <cell r="C4091" t="str">
            <v>YEC7905132</v>
          </cell>
          <cell r="D4091" t="str">
            <v>2019-2021</v>
          </cell>
          <cell r="E4091">
            <v>42</v>
          </cell>
          <cell r="F4091" t="str">
            <v>0420</v>
          </cell>
          <cell r="G4091" t="str">
            <v>J002</v>
          </cell>
          <cell r="H4091" t="str">
            <v>BATTERY:</v>
          </cell>
          <cell r="I4091" t="str">
            <v>Batteri</v>
          </cell>
          <cell r="J4091" t="str">
            <v>C8705102-1-11C DT12 11,6Ah (CANBUS)</v>
          </cell>
          <cell r="K4091" t="str">
            <v>C8705102-1-11C</v>
          </cell>
          <cell r="L4091" t="str">
            <v>C8705102-1-11C</v>
          </cell>
        </row>
        <row r="4092">
          <cell r="B4092" t="str">
            <v>YEC7905132Batterihållare</v>
          </cell>
          <cell r="C4092" t="str">
            <v>YEC7905132</v>
          </cell>
          <cell r="D4092" t="str">
            <v>2019-2021</v>
          </cell>
          <cell r="E4092">
            <v>43</v>
          </cell>
          <cell r="F4092" t="str">
            <v>0430</v>
          </cell>
          <cell r="G4092" t="str">
            <v>J003</v>
          </cell>
          <cell r="H4092" t="str">
            <v>BATTERY HOLDER/Slider</v>
          </cell>
          <cell r="I4092" t="str">
            <v>Batterihållare</v>
          </cell>
          <cell r="J4092" t="str">
            <v>C8705129-2C NEW DT12 400mm motorcable for MAX, new connector</v>
          </cell>
          <cell r="K4092" t="str">
            <v>C8705129-2C</v>
          </cell>
          <cell r="L4092" t="str">
            <v>C8705129-2C</v>
          </cell>
        </row>
        <row r="4093">
          <cell r="B4093" t="str">
            <v>YEC7905132Batteriladdare</v>
          </cell>
          <cell r="C4093" t="str">
            <v>YEC7905132</v>
          </cell>
          <cell r="D4093" t="str">
            <v>2019-2021</v>
          </cell>
          <cell r="E4093">
            <v>44</v>
          </cell>
          <cell r="F4093" t="str">
            <v>0440</v>
          </cell>
          <cell r="G4093" t="str">
            <v>J010</v>
          </cell>
          <cell r="H4093" t="str">
            <v>CHARGER:</v>
          </cell>
          <cell r="I4093" t="str">
            <v>Batteriladdare</v>
          </cell>
          <cell r="J4093" t="str">
            <v xml:space="preserve">C8705086-02C T-Shape CanBus charger for DT12/Shimano </v>
          </cell>
          <cell r="K4093" t="str">
            <v>C8705086-02C</v>
          </cell>
          <cell r="L4093" t="str">
            <v>C8705086-02C</v>
          </cell>
        </row>
        <row r="4094">
          <cell r="B4094" t="str">
            <v>YEC7905132Kontrollbox</v>
          </cell>
          <cell r="C4094" t="str">
            <v>YEC7905132</v>
          </cell>
          <cell r="D4094" t="str">
            <v>2019-2021</v>
          </cell>
          <cell r="E4094">
            <v>45</v>
          </cell>
          <cell r="F4094" t="str">
            <v>0450</v>
          </cell>
          <cell r="G4094" t="str">
            <v>J011</v>
          </cell>
          <cell r="H4094" t="str">
            <v>Controller</v>
          </cell>
          <cell r="I4094" t="str">
            <v>Kontrollbox</v>
          </cell>
          <cell r="J4094" t="str">
            <v>included into the motor</v>
          </cell>
          <cell r="K4094" t="str">
            <v>C8705068-2-19</v>
          </cell>
          <cell r="L4094" t="str">
            <v>C8705068-2-19</v>
          </cell>
        </row>
        <row r="4095">
          <cell r="B4095" t="str">
            <v>YEC7905132Växelöra</v>
          </cell>
          <cell r="C4095" t="str">
            <v>YEC7905132</v>
          </cell>
          <cell r="D4095" t="str">
            <v>2019-2021</v>
          </cell>
          <cell r="E4095">
            <v>46</v>
          </cell>
          <cell r="F4095" t="str">
            <v>0460</v>
          </cell>
          <cell r="G4095" t="str">
            <v>D005</v>
          </cell>
          <cell r="H4095" t="str">
            <v>Gear hanger</v>
          </cell>
          <cell r="I4095" t="str">
            <v>Växelöra</v>
          </cell>
          <cell r="K4095" t="str">
            <v>C1350087</v>
          </cell>
          <cell r="L4095" t="str">
            <v>C1350087</v>
          </cell>
        </row>
        <row r="4096">
          <cell r="B4096" t="str">
            <v>YEC7905133RAM</v>
          </cell>
          <cell r="C4096" t="str">
            <v>YEC7905133</v>
          </cell>
          <cell r="D4096">
            <v>2022</v>
          </cell>
          <cell r="E4096">
            <v>1</v>
          </cell>
          <cell r="F4096" t="str">
            <v>0010</v>
          </cell>
          <cell r="G4096" t="str">
            <v>A001</v>
          </cell>
          <cell r="H4096" t="str">
            <v>PAINTED FRAME</v>
          </cell>
          <cell r="I4096" t="str">
            <v>RAM</v>
          </cell>
          <cell r="K4096" t="str">
            <v>C1307697-510</v>
          </cell>
          <cell r="L4096" t="e">
            <v>#N/A</v>
          </cell>
        </row>
        <row r="4097">
          <cell r="B4097" t="str">
            <v>YEC7905133Framgaffel</v>
          </cell>
          <cell r="C4097" t="str">
            <v>YEC7905133</v>
          </cell>
          <cell r="D4097">
            <v>2022</v>
          </cell>
          <cell r="E4097">
            <v>2</v>
          </cell>
          <cell r="F4097" t="str">
            <v>0020</v>
          </cell>
          <cell r="G4097" t="str">
            <v>A002</v>
          </cell>
          <cell r="H4097" t="str">
            <v>PAINTED FORK</v>
          </cell>
          <cell r="I4097" t="str">
            <v>Framgaffel</v>
          </cell>
          <cell r="K4097" t="str">
            <v>C1625288-230-BK</v>
          </cell>
          <cell r="L4097" t="e">
            <v>#N/A</v>
          </cell>
        </row>
        <row r="4098">
          <cell r="B4098" t="str">
            <v>YEC7905133Styrlager</v>
          </cell>
          <cell r="C4098" t="str">
            <v>YEC7905133</v>
          </cell>
          <cell r="D4098">
            <v>2022</v>
          </cell>
          <cell r="E4098">
            <v>3</v>
          </cell>
          <cell r="F4098" t="str">
            <v>0030</v>
          </cell>
          <cell r="G4098" t="str">
            <v>B001</v>
          </cell>
          <cell r="H4098" t="str">
            <v>Head Set</v>
          </cell>
          <cell r="I4098" t="str">
            <v>Styrlager</v>
          </cell>
          <cell r="K4098" t="str">
            <v>C2105069</v>
          </cell>
          <cell r="L4098" t="str">
            <v>C2100160</v>
          </cell>
        </row>
        <row r="4099">
          <cell r="B4099" t="str">
            <v xml:space="preserve">YEC7905133Styrstam </v>
          </cell>
          <cell r="C4099" t="str">
            <v>YEC7905133</v>
          </cell>
          <cell r="D4099">
            <v>2022</v>
          </cell>
          <cell r="E4099">
            <v>4</v>
          </cell>
          <cell r="F4099" t="str">
            <v>0040</v>
          </cell>
          <cell r="G4099" t="str">
            <v>B002</v>
          </cell>
          <cell r="H4099" t="str">
            <v>Handlebar Stem</v>
          </cell>
          <cell r="I4099" t="str">
            <v xml:space="preserve">Styrstam </v>
          </cell>
          <cell r="K4099" t="str">
            <v>C2205475-105</v>
          </cell>
          <cell r="L4099" t="str">
            <v>C2200261-105</v>
          </cell>
        </row>
        <row r="4100">
          <cell r="B4100" t="str">
            <v>YEC7905133Styre</v>
          </cell>
          <cell r="C4100" t="str">
            <v>YEC7905133</v>
          </cell>
          <cell r="D4100">
            <v>2022</v>
          </cell>
          <cell r="E4100">
            <v>5</v>
          </cell>
          <cell r="F4100" t="str">
            <v>0050</v>
          </cell>
          <cell r="G4100" t="str">
            <v>B003</v>
          </cell>
          <cell r="H4100" t="str">
            <v>Handelbar</v>
          </cell>
          <cell r="I4100" t="str">
            <v>Styre</v>
          </cell>
          <cell r="K4100" t="str">
            <v>C2305990</v>
          </cell>
          <cell r="L4100" t="str">
            <v>C2300249</v>
          </cell>
        </row>
        <row r="4101">
          <cell r="B4101" t="str">
            <v>YEC7905133Bromsgrepp H</v>
          </cell>
          <cell r="C4101" t="str">
            <v>YEC7905133</v>
          </cell>
          <cell r="D4101">
            <v>2022</v>
          </cell>
          <cell r="E4101">
            <v>6</v>
          </cell>
          <cell r="F4101" t="str">
            <v>0060</v>
          </cell>
          <cell r="G4101" t="str">
            <v>C002</v>
          </cell>
          <cell r="H4101" t="str">
            <v>Brake Lever R</v>
          </cell>
          <cell r="I4101" t="str">
            <v>Bromsgrepp H</v>
          </cell>
          <cell r="K4101" t="str">
            <v>Shimano</v>
          </cell>
          <cell r="L4101" t="str">
            <v>Kontakta SHIMANO</v>
          </cell>
        </row>
        <row r="4102">
          <cell r="B4102" t="str">
            <v>YEC7905133Bromsgrepp V</v>
          </cell>
          <cell r="C4102" t="str">
            <v>YEC7905133</v>
          </cell>
          <cell r="D4102">
            <v>2022</v>
          </cell>
          <cell r="E4102">
            <v>7</v>
          </cell>
          <cell r="F4102" t="str">
            <v>0070</v>
          </cell>
          <cell r="G4102" t="str">
            <v>C001</v>
          </cell>
          <cell r="H4102" t="str">
            <v>Brake Lever L</v>
          </cell>
          <cell r="I4102" t="str">
            <v>Bromsgrepp V</v>
          </cell>
          <cell r="K4102" t="str">
            <v>Shimano</v>
          </cell>
          <cell r="L4102" t="str">
            <v>Kontakta SHIMANO</v>
          </cell>
        </row>
        <row r="4103">
          <cell r="B4103" t="str">
            <v>YEC7905133Växelreglage H</v>
          </cell>
          <cell r="C4103" t="str">
            <v>YEC7905133</v>
          </cell>
          <cell r="D4103">
            <v>2022</v>
          </cell>
          <cell r="E4103">
            <v>8</v>
          </cell>
          <cell r="F4103" t="str">
            <v>0080</v>
          </cell>
          <cell r="G4103" t="str">
            <v>D002</v>
          </cell>
          <cell r="H4103" t="str">
            <v>Shift Lever R</v>
          </cell>
          <cell r="I4103" t="str">
            <v>Växelreglage H</v>
          </cell>
          <cell r="K4103" t="str">
            <v>KSLM6000RA</v>
          </cell>
          <cell r="L4103" t="str">
            <v>Kontakta SHIMANO</v>
          </cell>
        </row>
        <row r="4104">
          <cell r="B4104" t="str">
            <v>YEC7905133Växelreglage V</v>
          </cell>
          <cell r="C4104" t="str">
            <v>YEC7905133</v>
          </cell>
          <cell r="D4104">
            <v>2022</v>
          </cell>
          <cell r="E4104">
            <v>9</v>
          </cell>
          <cell r="F4104" t="str">
            <v>0090</v>
          </cell>
          <cell r="G4104" t="str">
            <v>D001</v>
          </cell>
          <cell r="H4104" t="str">
            <v>Shift Lever L</v>
          </cell>
          <cell r="I4104" t="str">
            <v>Växelreglage V</v>
          </cell>
          <cell r="L4104" t="e">
            <v>#N/A</v>
          </cell>
        </row>
        <row r="4105">
          <cell r="B4105" t="str">
            <v>YEC7905133Handtag par</v>
          </cell>
          <cell r="C4105" t="str">
            <v>YEC7905133</v>
          </cell>
          <cell r="D4105">
            <v>2022</v>
          </cell>
          <cell r="E4105">
            <v>10</v>
          </cell>
          <cell r="F4105" t="str">
            <v>0100</v>
          </cell>
          <cell r="G4105" t="str">
            <v>B004</v>
          </cell>
          <cell r="H4105" t="str">
            <v>Grip R</v>
          </cell>
          <cell r="I4105" t="str">
            <v>Handtag par</v>
          </cell>
          <cell r="K4105" t="str">
            <v>C2505677</v>
          </cell>
          <cell r="L4105" t="str">
            <v>C2500164</v>
          </cell>
        </row>
        <row r="4106">
          <cell r="B4106" t="str">
            <v>YEC7905133Frambroms</v>
          </cell>
          <cell r="C4106" t="str">
            <v>YEC7905133</v>
          </cell>
          <cell r="D4106">
            <v>2022</v>
          </cell>
          <cell r="E4106">
            <v>11</v>
          </cell>
          <cell r="F4106" t="str">
            <v>0110</v>
          </cell>
          <cell r="G4106" t="str">
            <v>C003</v>
          </cell>
          <cell r="H4106" t="str">
            <v xml:space="preserve">Brake front </v>
          </cell>
          <cell r="I4106" t="str">
            <v>Frambroms</v>
          </cell>
          <cell r="K4106" t="str">
            <v>AMT201KLFPRX080</v>
          </cell>
          <cell r="L4106" t="str">
            <v>Kontakta SHIMANO</v>
          </cell>
        </row>
        <row r="4107">
          <cell r="B4107" t="str">
            <v>YEC7905133Bakbroms</v>
          </cell>
          <cell r="C4107" t="str">
            <v>YEC7905133</v>
          </cell>
          <cell r="D4107">
            <v>2022</v>
          </cell>
          <cell r="E4107">
            <v>12</v>
          </cell>
          <cell r="F4107" t="str">
            <v>0120</v>
          </cell>
          <cell r="G4107" t="str">
            <v>C004</v>
          </cell>
          <cell r="H4107" t="str">
            <v>Brake rear</v>
          </cell>
          <cell r="I4107" t="str">
            <v>Bakbroms</v>
          </cell>
          <cell r="K4107" t="str">
            <v>AMT201JRRXRX145</v>
          </cell>
          <cell r="L4107" t="str">
            <v>Kontakta SHIMANO</v>
          </cell>
        </row>
        <row r="4108">
          <cell r="B4108" t="str">
            <v>YEC7905133Vevlager</v>
          </cell>
          <cell r="C4108" t="str">
            <v>YEC7905133</v>
          </cell>
          <cell r="D4108">
            <v>2022</v>
          </cell>
          <cell r="E4108">
            <v>13</v>
          </cell>
          <cell r="F4108" t="str">
            <v>0130</v>
          </cell>
          <cell r="G4108" t="str">
            <v>E001</v>
          </cell>
          <cell r="H4108" t="str">
            <v xml:space="preserve">BB-set </v>
          </cell>
          <cell r="I4108" t="str">
            <v>Vevlager</v>
          </cell>
          <cell r="K4108" t="str">
            <v>INGÅR I MOTORN</v>
          </cell>
          <cell r="L4108" t="str">
            <v>Ingår i motorn</v>
          </cell>
        </row>
        <row r="4109">
          <cell r="B4109" t="str">
            <v>YEC7905133Vevparti</v>
          </cell>
          <cell r="C4109" t="str">
            <v>YEC7905133</v>
          </cell>
          <cell r="D4109">
            <v>2022</v>
          </cell>
          <cell r="E4109">
            <v>14</v>
          </cell>
          <cell r="F4109" t="str">
            <v>0140</v>
          </cell>
          <cell r="G4109" t="str">
            <v>E002</v>
          </cell>
          <cell r="H4109" t="str">
            <v>Front Chainwheel</v>
          </cell>
          <cell r="I4109" t="str">
            <v>Vevparti</v>
          </cell>
          <cell r="K4109" t="str">
            <v>C3305776-EG</v>
          </cell>
          <cell r="L4109" t="str">
            <v>C3305776-EG</v>
          </cell>
        </row>
        <row r="4110">
          <cell r="B4110" t="str">
            <v>YEC7905133Kedjeskydd</v>
          </cell>
          <cell r="C4110" t="str">
            <v>YEC7905133</v>
          </cell>
          <cell r="D4110">
            <v>2022</v>
          </cell>
          <cell r="E4110">
            <v>15</v>
          </cell>
          <cell r="F4110" t="str">
            <v>0150</v>
          </cell>
          <cell r="G4110" t="str">
            <v>H001</v>
          </cell>
          <cell r="H4110" t="str">
            <v>Chain guard</v>
          </cell>
          <cell r="I4110" t="str">
            <v>Kedjeskydd</v>
          </cell>
          <cell r="K4110" t="str">
            <v>C8305639</v>
          </cell>
          <cell r="L4110" t="str">
            <v>C8305639</v>
          </cell>
        </row>
        <row r="4111">
          <cell r="B4111" t="str">
            <v>YEC7905133Kedjeskyddsfäste</v>
          </cell>
          <cell r="C4111" t="str">
            <v>YEC7905133</v>
          </cell>
          <cell r="D4111">
            <v>2022</v>
          </cell>
          <cell r="E4111">
            <v>16</v>
          </cell>
          <cell r="F4111" t="str">
            <v>0160</v>
          </cell>
          <cell r="G4111" t="str">
            <v>H002</v>
          </cell>
          <cell r="H4111" t="str">
            <v>Chain guard bracket</v>
          </cell>
          <cell r="I4111" t="str">
            <v>Kedjeskyddsfäste</v>
          </cell>
          <cell r="K4111" t="str">
            <v>Ingår i kedjeskyddet</v>
          </cell>
          <cell r="L4111" t="str">
            <v>Ingår i kedjeskyddet</v>
          </cell>
        </row>
        <row r="4112">
          <cell r="B4112" t="str">
            <v>YEC7905133Framväxel</v>
          </cell>
          <cell r="C4112" t="str">
            <v>YEC7905133</v>
          </cell>
          <cell r="D4112">
            <v>2022</v>
          </cell>
          <cell r="E4112">
            <v>17</v>
          </cell>
          <cell r="F4112" t="str">
            <v>0170</v>
          </cell>
          <cell r="G4112" t="str">
            <v>D003</v>
          </cell>
          <cell r="H4112" t="str">
            <v>Front Derailleur</v>
          </cell>
          <cell r="I4112" t="str">
            <v>Framväxel</v>
          </cell>
          <cell r="K4112">
            <v>0</v>
          </cell>
          <cell r="L4112" t="e">
            <v>#N/A</v>
          </cell>
        </row>
        <row r="4113">
          <cell r="B4113" t="str">
            <v>YEC7905133Bakväxel</v>
          </cell>
          <cell r="C4113" t="str">
            <v>YEC7905133</v>
          </cell>
          <cell r="D4113">
            <v>2022</v>
          </cell>
          <cell r="E4113">
            <v>18</v>
          </cell>
          <cell r="F4113" t="str">
            <v>0180</v>
          </cell>
          <cell r="G4113" t="str">
            <v>D004</v>
          </cell>
          <cell r="H4113" t="str">
            <v>Rear Derailleur</v>
          </cell>
          <cell r="I4113" t="str">
            <v>Bakväxel</v>
          </cell>
          <cell r="K4113" t="str">
            <v>KRDM6000SGS</v>
          </cell>
          <cell r="L4113" t="str">
            <v>Kontakta SHIMANO</v>
          </cell>
        </row>
        <row r="4114">
          <cell r="B4114" t="str">
            <v>YEC7905133Kedja</v>
          </cell>
          <cell r="C4114" t="str">
            <v>YEC7905133</v>
          </cell>
          <cell r="D4114">
            <v>2022</v>
          </cell>
          <cell r="E4114">
            <v>19</v>
          </cell>
          <cell r="F4114" t="str">
            <v>0190</v>
          </cell>
          <cell r="G4114" t="str">
            <v>E003</v>
          </cell>
          <cell r="H4114" t="str">
            <v xml:space="preserve">Chain </v>
          </cell>
          <cell r="I4114" t="str">
            <v>Kedja</v>
          </cell>
          <cell r="K4114" t="str">
            <v>KCNE609010116</v>
          </cell>
          <cell r="L4114" t="str">
            <v>Kontakta SHIMANO</v>
          </cell>
        </row>
        <row r="4115">
          <cell r="B4115" t="str">
            <v>YEC7905133Kassett</v>
          </cell>
          <cell r="C4115" t="str">
            <v>YEC7905133</v>
          </cell>
          <cell r="D4115">
            <v>2022</v>
          </cell>
          <cell r="E4115">
            <v>20</v>
          </cell>
          <cell r="F4115" t="str">
            <v>0200</v>
          </cell>
          <cell r="G4115" t="str">
            <v>E004</v>
          </cell>
          <cell r="H4115" t="str">
            <v>Cassette Sprocket</v>
          </cell>
          <cell r="I4115" t="str">
            <v>Kassett</v>
          </cell>
          <cell r="K4115" t="str">
            <v>KCSHG5010136</v>
          </cell>
          <cell r="L4115" t="str">
            <v>Kontakta SHIMANO</v>
          </cell>
        </row>
        <row r="4116">
          <cell r="B4116" t="str">
            <v>YEC7905133Framhjul</v>
          </cell>
          <cell r="C4116" t="str">
            <v>YEC7905133</v>
          </cell>
          <cell r="D4116">
            <v>2022</v>
          </cell>
          <cell r="E4116">
            <v>21</v>
          </cell>
          <cell r="F4116" t="str">
            <v>0210</v>
          </cell>
          <cell r="G4116" t="str">
            <v>F001</v>
          </cell>
          <cell r="H4116" t="str">
            <v>Front hub</v>
          </cell>
          <cell r="I4116" t="str">
            <v>Framhjul</v>
          </cell>
          <cell r="K4116" t="str">
            <v>C4305196</v>
          </cell>
          <cell r="L4116" t="str">
            <v>C4100337</v>
          </cell>
        </row>
        <row r="4117">
          <cell r="B4117" t="str">
            <v>YEC7905133Bakhjul</v>
          </cell>
          <cell r="C4117" t="str">
            <v>YEC7905133</v>
          </cell>
          <cell r="D4117">
            <v>2022</v>
          </cell>
          <cell r="E4117">
            <v>22</v>
          </cell>
          <cell r="F4117" t="str">
            <v>0220</v>
          </cell>
          <cell r="G4117" t="str">
            <v>F002</v>
          </cell>
          <cell r="H4117" t="str">
            <v>Rear hub</v>
          </cell>
          <cell r="I4117" t="str">
            <v>Bakhjul</v>
          </cell>
          <cell r="K4117" t="str">
            <v>C4405349</v>
          </cell>
          <cell r="L4117" t="str">
            <v>C4200298</v>
          </cell>
        </row>
        <row r="4118">
          <cell r="B4118" t="str">
            <v>YEC7905133Däck</v>
          </cell>
          <cell r="C4118" t="str">
            <v>YEC7905133</v>
          </cell>
          <cell r="D4118">
            <v>2022</v>
          </cell>
          <cell r="E4118">
            <v>23</v>
          </cell>
          <cell r="F4118" t="str">
            <v>0230</v>
          </cell>
          <cell r="G4118" t="str">
            <v>F003</v>
          </cell>
          <cell r="H4118" t="str">
            <v>Tire</v>
          </cell>
          <cell r="I4118" t="str">
            <v>Däck</v>
          </cell>
          <cell r="K4118" t="str">
            <v>C4906455</v>
          </cell>
          <cell r="L4118" t="str">
            <v>C4901463</v>
          </cell>
        </row>
        <row r="4119">
          <cell r="B4119" t="str">
            <v>YEC7905133Skärmar set</v>
          </cell>
          <cell r="C4119" t="str">
            <v>YEC7905133</v>
          </cell>
          <cell r="D4119">
            <v>2022</v>
          </cell>
          <cell r="E4119">
            <v>24</v>
          </cell>
          <cell r="F4119" t="str">
            <v>0240</v>
          </cell>
          <cell r="G4119" t="str">
            <v>H003</v>
          </cell>
          <cell r="H4119" t="str">
            <v xml:space="preserve">Mudguard front   </v>
          </cell>
          <cell r="I4119" t="str">
            <v>Skärmar set</v>
          </cell>
          <cell r="K4119" t="str">
            <v>C8255845-BK</v>
          </cell>
          <cell r="L4119" t="str">
            <v>C8256125-BK / C8255845-BK</v>
          </cell>
        </row>
        <row r="4120">
          <cell r="B4120" t="str">
            <v>YEC7905133Pakethållare</v>
          </cell>
          <cell r="C4120" t="str">
            <v>YEC7905133</v>
          </cell>
          <cell r="D4120">
            <v>2022</v>
          </cell>
          <cell r="E4120">
            <v>25</v>
          </cell>
          <cell r="F4120" t="str">
            <v>0250</v>
          </cell>
          <cell r="G4120" t="str">
            <v>H004</v>
          </cell>
          <cell r="H4120" t="str">
            <v>Carrier</v>
          </cell>
          <cell r="I4120" t="str">
            <v>Pakethållare</v>
          </cell>
          <cell r="K4120" t="str">
            <v>C8205747-BK</v>
          </cell>
          <cell r="L4120" t="str">
            <v>C8200052</v>
          </cell>
        </row>
        <row r="4121">
          <cell r="B4121" t="str">
            <v>YEC7905133Sadel</v>
          </cell>
          <cell r="C4121" t="str">
            <v>YEC7905133</v>
          </cell>
          <cell r="D4121">
            <v>2022</v>
          </cell>
          <cell r="E4121">
            <v>26</v>
          </cell>
          <cell r="F4121" t="str">
            <v>0260</v>
          </cell>
          <cell r="G4121" t="str">
            <v>G001</v>
          </cell>
          <cell r="H4121" t="str">
            <v>Saddle</v>
          </cell>
          <cell r="I4121" t="str">
            <v>Sadel</v>
          </cell>
          <cell r="K4121" t="str">
            <v>C7106330</v>
          </cell>
          <cell r="L4121" t="str">
            <v>BSP?</v>
          </cell>
        </row>
        <row r="4122">
          <cell r="B4122" t="str">
            <v>YEC7905133Sadelstolpe</v>
          </cell>
          <cell r="C4122" t="str">
            <v>YEC7905133</v>
          </cell>
          <cell r="D4122">
            <v>2022</v>
          </cell>
          <cell r="E4122">
            <v>27</v>
          </cell>
          <cell r="F4122" t="str">
            <v>0270</v>
          </cell>
          <cell r="G4122" t="str">
            <v>G002</v>
          </cell>
          <cell r="H4122" t="str">
            <v>Seatpost</v>
          </cell>
          <cell r="I4122" t="str">
            <v>Sadelstolpe</v>
          </cell>
          <cell r="K4122" t="str">
            <v>C7205567</v>
          </cell>
          <cell r="L4122" t="str">
            <v>C7200327-272</v>
          </cell>
        </row>
        <row r="4123">
          <cell r="B4123" t="str">
            <v>YEC7905133Sadelrörsklämma</v>
          </cell>
          <cell r="C4123" t="str">
            <v>YEC7905133</v>
          </cell>
          <cell r="D4123">
            <v>2022</v>
          </cell>
          <cell r="E4123">
            <v>28</v>
          </cell>
          <cell r="F4123" t="str">
            <v>0280</v>
          </cell>
          <cell r="G4123" t="str">
            <v>G003</v>
          </cell>
          <cell r="H4123" t="str">
            <v>Seat Clamp</v>
          </cell>
          <cell r="I4123" t="str">
            <v>Sadelrörsklämma</v>
          </cell>
          <cell r="K4123" t="str">
            <v>C7305002</v>
          </cell>
          <cell r="L4123" t="str">
            <v>C7300027-318</v>
          </cell>
        </row>
        <row r="4124">
          <cell r="B4124" t="str">
            <v>YEC7905133Framlampa</v>
          </cell>
          <cell r="C4124" t="str">
            <v>YEC7905133</v>
          </cell>
          <cell r="D4124">
            <v>2022</v>
          </cell>
          <cell r="E4124">
            <v>29</v>
          </cell>
          <cell r="F4124" t="str">
            <v>0290</v>
          </cell>
          <cell r="G4124" t="str">
            <v>H005</v>
          </cell>
          <cell r="H4124" t="str">
            <v>Front light</v>
          </cell>
          <cell r="I4124" t="str">
            <v>Framlampa</v>
          </cell>
          <cell r="K4124" t="str">
            <v>C8015307</v>
          </cell>
          <cell r="L4124" t="str">
            <v>C8015301</v>
          </cell>
        </row>
        <row r="4125">
          <cell r="B4125" t="str">
            <v>YEC7905133Baklampa</v>
          </cell>
          <cell r="C4125" t="str">
            <v>YEC7905133</v>
          </cell>
          <cell r="D4125">
            <v>2022</v>
          </cell>
          <cell r="E4125">
            <v>30</v>
          </cell>
          <cell r="F4125" t="str">
            <v>0300</v>
          </cell>
          <cell r="G4125" t="str">
            <v>H006</v>
          </cell>
          <cell r="H4125" t="str">
            <v>Light, Rear</v>
          </cell>
          <cell r="I4125" t="str">
            <v>Baklampa</v>
          </cell>
          <cell r="K4125" t="str">
            <v>C8015216</v>
          </cell>
          <cell r="L4125" t="str">
            <v>BSP?</v>
          </cell>
        </row>
        <row r="4126">
          <cell r="B4126" t="str">
            <v>YEC7905133Låssats</v>
          </cell>
          <cell r="C4126" t="str">
            <v>YEC7905133</v>
          </cell>
          <cell r="D4126">
            <v>2022</v>
          </cell>
          <cell r="E4126">
            <v>31</v>
          </cell>
          <cell r="F4126" t="str">
            <v>0310</v>
          </cell>
          <cell r="G4126" t="str">
            <v>H007</v>
          </cell>
          <cell r="H4126" t="str">
            <v>Lock</v>
          </cell>
          <cell r="I4126" t="str">
            <v>Låssats</v>
          </cell>
          <cell r="K4126" t="str">
            <v>C8405077</v>
          </cell>
          <cell r="L4126" t="str">
            <v>C8405125</v>
          </cell>
        </row>
        <row r="4127">
          <cell r="B4127" t="str">
            <v>YEC7905133Stöd</v>
          </cell>
          <cell r="C4127" t="str">
            <v>YEC7905133</v>
          </cell>
          <cell r="D4127">
            <v>2022</v>
          </cell>
          <cell r="E4127">
            <v>32</v>
          </cell>
          <cell r="F4127" t="str">
            <v>0320</v>
          </cell>
          <cell r="G4127" t="str">
            <v>H008</v>
          </cell>
          <cell r="H4127" t="str">
            <v>Kick stand</v>
          </cell>
          <cell r="I4127" t="str">
            <v>Stöd</v>
          </cell>
          <cell r="K4127" t="str">
            <v>C8105214</v>
          </cell>
          <cell r="L4127" t="str">
            <v>C8100036</v>
          </cell>
        </row>
        <row r="4128">
          <cell r="B4128" t="str">
            <v>YEC7905133Korg</v>
          </cell>
          <cell r="C4128" t="str">
            <v>YEC7905133</v>
          </cell>
          <cell r="D4128">
            <v>2022</v>
          </cell>
          <cell r="E4128">
            <v>33</v>
          </cell>
          <cell r="F4128" t="str">
            <v>0330</v>
          </cell>
          <cell r="G4128" t="str">
            <v>H009</v>
          </cell>
          <cell r="H4128" t="str">
            <v>Basket / Fr carrier</v>
          </cell>
          <cell r="I4128" t="str">
            <v>Korg</v>
          </cell>
          <cell r="K4128" t="str">
            <v>EMPTY</v>
          </cell>
          <cell r="L4128" t="e">
            <v>#N/A</v>
          </cell>
        </row>
        <row r="4129">
          <cell r="B4129" t="str">
            <v>YEC7905133Pedaler</v>
          </cell>
          <cell r="C4129" t="str">
            <v>YEC7905133</v>
          </cell>
          <cell r="D4129">
            <v>2022</v>
          </cell>
          <cell r="E4129">
            <v>34</v>
          </cell>
          <cell r="F4129" t="str">
            <v>0340</v>
          </cell>
          <cell r="G4129" t="str">
            <v>E005</v>
          </cell>
          <cell r="H4129" t="str">
            <v xml:space="preserve">Pedal </v>
          </cell>
          <cell r="I4129" t="str">
            <v>Pedaler</v>
          </cell>
          <cell r="K4129" t="str">
            <v>C3505233</v>
          </cell>
          <cell r="L4129" t="str">
            <v>C3500033</v>
          </cell>
        </row>
        <row r="4130">
          <cell r="B4130" t="str">
            <v>YEC7905133Motor</v>
          </cell>
          <cell r="C4130" t="str">
            <v>YEC7905133</v>
          </cell>
          <cell r="D4130">
            <v>2022</v>
          </cell>
          <cell r="E4130">
            <v>35</v>
          </cell>
          <cell r="F4130" t="str">
            <v>0350</v>
          </cell>
          <cell r="G4130" t="str">
            <v>J001</v>
          </cell>
          <cell r="H4130" t="str">
            <v>DRIVE UNIT:</v>
          </cell>
          <cell r="I4130" t="str">
            <v>Motor</v>
          </cell>
          <cell r="K4130" t="str">
            <v>C8705068-1-02BC</v>
          </cell>
          <cell r="L4130" t="str">
            <v>C8705068-1-02BC</v>
          </cell>
        </row>
        <row r="4131">
          <cell r="B4131" t="str">
            <v>YEC7905133Display</v>
          </cell>
          <cell r="C4131" t="str">
            <v>YEC7905133</v>
          </cell>
          <cell r="D4131">
            <v>2022</v>
          </cell>
          <cell r="E4131">
            <v>36</v>
          </cell>
          <cell r="F4131" t="str">
            <v>0360</v>
          </cell>
          <cell r="G4131" t="str">
            <v>J004</v>
          </cell>
          <cell r="H4131" t="str">
            <v>DISPLAY:</v>
          </cell>
          <cell r="I4131" t="str">
            <v>Display</v>
          </cell>
          <cell r="K4131" t="str">
            <v>C8705068-1-37C</v>
          </cell>
          <cell r="L4131" t="str">
            <v>C8705068-1-37C</v>
          </cell>
        </row>
        <row r="4132">
          <cell r="B4132" t="str">
            <v>YEC7905133EB-Bus kabel</v>
          </cell>
          <cell r="C4132" t="str">
            <v>YEC7905133</v>
          </cell>
          <cell r="D4132">
            <v>2022</v>
          </cell>
          <cell r="E4132">
            <v>37</v>
          </cell>
          <cell r="F4132" t="str">
            <v>0370</v>
          </cell>
          <cell r="G4132" t="str">
            <v>J005</v>
          </cell>
          <cell r="H4132" t="str">
            <v>EB-BUS CABLE:</v>
          </cell>
          <cell r="I4132" t="str">
            <v>EB-Bus kabel</v>
          </cell>
          <cell r="K4132" t="str">
            <v>C8705068-1-4-1C</v>
          </cell>
          <cell r="L4132" t="e">
            <v>#N/A</v>
          </cell>
        </row>
        <row r="4133">
          <cell r="B4133" t="str">
            <v>YEC7905133Motorkabel</v>
          </cell>
          <cell r="C4133" t="str">
            <v>YEC7905133</v>
          </cell>
          <cell r="D4133">
            <v>2022</v>
          </cell>
          <cell r="E4133">
            <v>38</v>
          </cell>
          <cell r="F4133" t="str">
            <v>0380</v>
          </cell>
          <cell r="G4133" t="str">
            <v>J006</v>
          </cell>
          <cell r="H4133" t="str">
            <v>POWER CABLE:</v>
          </cell>
          <cell r="I4133" t="str">
            <v>Motorkabel</v>
          </cell>
          <cell r="K4133" t="str">
            <v>Ingår i batterihållaren</v>
          </cell>
          <cell r="L4133" t="str">
            <v>Ingår i batterihållaren</v>
          </cell>
        </row>
        <row r="4134">
          <cell r="B4134" t="str">
            <v>YEC7905133Kabel framlampa</v>
          </cell>
          <cell r="C4134" t="str">
            <v>YEC7905133</v>
          </cell>
          <cell r="D4134">
            <v>2022</v>
          </cell>
          <cell r="E4134">
            <v>39</v>
          </cell>
          <cell r="F4134" t="str">
            <v>0390</v>
          </cell>
          <cell r="G4134" t="str">
            <v>J007</v>
          </cell>
          <cell r="H4134" t="str">
            <v>F. LIGHT CABLE:</v>
          </cell>
          <cell r="I4134" t="str">
            <v>Kabel framlampa</v>
          </cell>
          <cell r="K4134" t="str">
            <v>C8705068-1-04-6</v>
          </cell>
          <cell r="L4134" t="str">
            <v>C8705068-1-04-6</v>
          </cell>
        </row>
        <row r="4135">
          <cell r="B4135" t="str">
            <v>YEC7905133Kabel baklampa</v>
          </cell>
          <cell r="C4135" t="str">
            <v>YEC7905133</v>
          </cell>
          <cell r="D4135">
            <v>2022</v>
          </cell>
          <cell r="E4135">
            <v>40</v>
          </cell>
          <cell r="F4135" t="str">
            <v>0400</v>
          </cell>
          <cell r="G4135" t="str">
            <v>J008</v>
          </cell>
          <cell r="H4135" t="str">
            <v>R. LIGHT CABLE:</v>
          </cell>
          <cell r="I4135" t="str">
            <v>Kabel baklampa</v>
          </cell>
          <cell r="K4135" t="str">
            <v>C8705068-1-0415</v>
          </cell>
          <cell r="L4135" t="str">
            <v>C8705068-1-04-8</v>
          </cell>
        </row>
        <row r="4136">
          <cell r="B4136" t="str">
            <v>YEC7905133Hastighetssensor</v>
          </cell>
          <cell r="C4136" t="str">
            <v>YEC7905133</v>
          </cell>
          <cell r="D4136">
            <v>2022</v>
          </cell>
          <cell r="E4136">
            <v>41</v>
          </cell>
          <cell r="F4136" t="str">
            <v>0410</v>
          </cell>
          <cell r="G4136" t="str">
            <v>J009</v>
          </cell>
          <cell r="H4136" t="str">
            <v>SPEED SENSOR:</v>
          </cell>
          <cell r="I4136" t="str">
            <v>Hastighetssensor</v>
          </cell>
          <cell r="K4136" t="str">
            <v>C8705068-1-411C</v>
          </cell>
          <cell r="L4136" t="str">
            <v>C8705068-1-411C</v>
          </cell>
        </row>
        <row r="4137">
          <cell r="B4137" t="str">
            <v>YEC7905133Batteri</v>
          </cell>
          <cell r="C4137" t="str">
            <v>YEC7905133</v>
          </cell>
          <cell r="D4137">
            <v>2022</v>
          </cell>
          <cell r="E4137">
            <v>42</v>
          </cell>
          <cell r="F4137" t="str">
            <v>0420</v>
          </cell>
          <cell r="G4137" t="str">
            <v>J002</v>
          </cell>
          <cell r="H4137" t="str">
            <v>BATTERY:</v>
          </cell>
          <cell r="I4137" t="str">
            <v>Batteri</v>
          </cell>
          <cell r="K4137" t="str">
            <v>C8705102-1-11C</v>
          </cell>
          <cell r="L4137" t="str">
            <v>C8705102-1-11C</v>
          </cell>
        </row>
        <row r="4138">
          <cell r="B4138" t="str">
            <v>YEC7905133Batterihållare</v>
          </cell>
          <cell r="C4138" t="str">
            <v>YEC7905133</v>
          </cell>
          <cell r="D4138">
            <v>2022</v>
          </cell>
          <cell r="E4138">
            <v>43</v>
          </cell>
          <cell r="F4138" t="str">
            <v>0430</v>
          </cell>
          <cell r="G4138" t="str">
            <v>J003</v>
          </cell>
          <cell r="H4138" t="str">
            <v>BATTERY HOLDER/Slider</v>
          </cell>
          <cell r="I4138" t="str">
            <v>Batterihållare</v>
          </cell>
          <cell r="K4138" t="str">
            <v>C8705129-2CA</v>
          </cell>
          <cell r="L4138" t="str">
            <v>C8705129-2CA</v>
          </cell>
        </row>
        <row r="4139">
          <cell r="B4139" t="str">
            <v>YEC7905133Batteriladdare</v>
          </cell>
          <cell r="C4139" t="str">
            <v>YEC7905133</v>
          </cell>
          <cell r="D4139">
            <v>2022</v>
          </cell>
          <cell r="E4139">
            <v>44</v>
          </cell>
          <cell r="F4139" t="str">
            <v>0440</v>
          </cell>
          <cell r="G4139" t="str">
            <v>J010</v>
          </cell>
          <cell r="H4139" t="str">
            <v>CHARGER:</v>
          </cell>
          <cell r="I4139" t="str">
            <v>Batteriladdare</v>
          </cell>
          <cell r="K4139" t="str">
            <v>C8705086-02C</v>
          </cell>
          <cell r="L4139" t="str">
            <v>C8705086-02C</v>
          </cell>
        </row>
        <row r="4140">
          <cell r="B4140" t="str">
            <v>YEC7905133Kontrollbox</v>
          </cell>
          <cell r="C4140" t="str">
            <v>YEC7905133</v>
          </cell>
          <cell r="D4140">
            <v>2022</v>
          </cell>
          <cell r="E4140">
            <v>45</v>
          </cell>
          <cell r="F4140" t="str">
            <v>0450</v>
          </cell>
          <cell r="G4140" t="str">
            <v>J011</v>
          </cell>
          <cell r="H4140" t="str">
            <v>Controller</v>
          </cell>
          <cell r="I4140" t="str">
            <v>Kontrollbox</v>
          </cell>
          <cell r="K4140" t="str">
            <v>C8705068-2-22</v>
          </cell>
          <cell r="L4140" t="str">
            <v>C8705068-2-22</v>
          </cell>
        </row>
        <row r="4141">
          <cell r="B4141" t="str">
            <v>YEC7905133Växelöra</v>
          </cell>
          <cell r="C4141" t="str">
            <v>YEC7905133</v>
          </cell>
          <cell r="D4141">
            <v>2022</v>
          </cell>
          <cell r="E4141">
            <v>46</v>
          </cell>
          <cell r="F4141" t="str">
            <v>0460</v>
          </cell>
          <cell r="G4141" t="str">
            <v>D005</v>
          </cell>
          <cell r="H4141" t="str">
            <v>Gear hanger</v>
          </cell>
          <cell r="I4141" t="str">
            <v>Växelöra</v>
          </cell>
          <cell r="K4141" t="str">
            <v>C1350087</v>
          </cell>
          <cell r="L4141" t="str">
            <v>C1350087</v>
          </cell>
        </row>
        <row r="4142">
          <cell r="B4142" t="str">
            <v>YEC7905533RAM</v>
          </cell>
          <cell r="C4142" t="str">
            <v>YEC7905533</v>
          </cell>
          <cell r="D4142">
            <v>2022</v>
          </cell>
          <cell r="E4142">
            <v>1</v>
          </cell>
          <cell r="F4142" t="str">
            <v>0010</v>
          </cell>
          <cell r="G4142" t="str">
            <v>A001</v>
          </cell>
          <cell r="H4142" t="str">
            <v>PAINTED FRAME</v>
          </cell>
          <cell r="I4142" t="str">
            <v>RAM</v>
          </cell>
          <cell r="K4142" t="str">
            <v>C1307697-550</v>
          </cell>
          <cell r="L4142" t="e">
            <v>#N/A</v>
          </cell>
        </row>
        <row r="4143">
          <cell r="B4143" t="str">
            <v>YEC7905533Framgaffel</v>
          </cell>
          <cell r="C4143" t="str">
            <v>YEC7905533</v>
          </cell>
          <cell r="D4143">
            <v>2022</v>
          </cell>
          <cell r="E4143">
            <v>2</v>
          </cell>
          <cell r="F4143" t="str">
            <v>0020</v>
          </cell>
          <cell r="G4143" t="str">
            <v>A002</v>
          </cell>
          <cell r="H4143" t="str">
            <v>PAINTED FORK</v>
          </cell>
          <cell r="I4143" t="str">
            <v>Framgaffel</v>
          </cell>
          <cell r="K4143" t="str">
            <v>C1625288-230-BK</v>
          </cell>
          <cell r="L4143" t="e">
            <v>#N/A</v>
          </cell>
        </row>
        <row r="4144">
          <cell r="B4144" t="str">
            <v>YEC7905533Styrlager</v>
          </cell>
          <cell r="C4144" t="str">
            <v>YEC7905533</v>
          </cell>
          <cell r="D4144">
            <v>2022</v>
          </cell>
          <cell r="E4144">
            <v>3</v>
          </cell>
          <cell r="F4144" t="str">
            <v>0030</v>
          </cell>
          <cell r="G4144" t="str">
            <v>B001</v>
          </cell>
          <cell r="H4144" t="str">
            <v>Head Set</v>
          </cell>
          <cell r="I4144" t="str">
            <v>Styrlager</v>
          </cell>
          <cell r="K4144" t="str">
            <v>C2105069</v>
          </cell>
          <cell r="L4144" t="str">
            <v>C2100160</v>
          </cell>
        </row>
        <row r="4145">
          <cell r="B4145" t="str">
            <v xml:space="preserve">YEC7905533Styrstam </v>
          </cell>
          <cell r="C4145" t="str">
            <v>YEC7905533</v>
          </cell>
          <cell r="D4145">
            <v>2022</v>
          </cell>
          <cell r="E4145">
            <v>4</v>
          </cell>
          <cell r="F4145" t="str">
            <v>0040</v>
          </cell>
          <cell r="G4145" t="str">
            <v>B002</v>
          </cell>
          <cell r="H4145" t="str">
            <v>Handlebar Stem</v>
          </cell>
          <cell r="I4145" t="str">
            <v xml:space="preserve">Styrstam </v>
          </cell>
          <cell r="K4145" t="str">
            <v>C2205475-105</v>
          </cell>
          <cell r="L4145" t="str">
            <v>C2200261-105</v>
          </cell>
        </row>
        <row r="4146">
          <cell r="B4146" t="str">
            <v>YEC7905533Styre</v>
          </cell>
          <cell r="C4146" t="str">
            <v>YEC7905533</v>
          </cell>
          <cell r="D4146">
            <v>2022</v>
          </cell>
          <cell r="E4146">
            <v>5</v>
          </cell>
          <cell r="F4146" t="str">
            <v>0050</v>
          </cell>
          <cell r="G4146" t="str">
            <v>B003</v>
          </cell>
          <cell r="H4146" t="str">
            <v>Handelbar</v>
          </cell>
          <cell r="I4146" t="str">
            <v>Styre</v>
          </cell>
          <cell r="K4146" t="str">
            <v>C2305990</v>
          </cell>
          <cell r="L4146" t="str">
            <v>C2300249</v>
          </cell>
        </row>
        <row r="4147">
          <cell r="B4147" t="str">
            <v>YEC7905533Bromsgrepp H</v>
          </cell>
          <cell r="C4147" t="str">
            <v>YEC7905533</v>
          </cell>
          <cell r="D4147">
            <v>2022</v>
          </cell>
          <cell r="E4147">
            <v>6</v>
          </cell>
          <cell r="F4147" t="str">
            <v>0060</v>
          </cell>
          <cell r="G4147" t="str">
            <v>C002</v>
          </cell>
          <cell r="H4147" t="str">
            <v>Brake Lever R</v>
          </cell>
          <cell r="I4147" t="str">
            <v>Bromsgrepp H</v>
          </cell>
          <cell r="K4147" t="str">
            <v>Shimano</v>
          </cell>
          <cell r="L4147" t="str">
            <v>Kontakta SHIMANO</v>
          </cell>
        </row>
        <row r="4148">
          <cell r="B4148" t="str">
            <v>YEC7905533Bromsgrepp V</v>
          </cell>
          <cell r="C4148" t="str">
            <v>YEC7905533</v>
          </cell>
          <cell r="D4148">
            <v>2022</v>
          </cell>
          <cell r="E4148">
            <v>7</v>
          </cell>
          <cell r="F4148" t="str">
            <v>0070</v>
          </cell>
          <cell r="G4148" t="str">
            <v>C001</v>
          </cell>
          <cell r="H4148" t="str">
            <v>Brake Lever L</v>
          </cell>
          <cell r="I4148" t="str">
            <v>Bromsgrepp V</v>
          </cell>
          <cell r="K4148" t="str">
            <v>Shimano</v>
          </cell>
          <cell r="L4148" t="str">
            <v>Kontakta SHIMANO</v>
          </cell>
        </row>
        <row r="4149">
          <cell r="B4149" t="str">
            <v>YEC7905533Växelreglage H</v>
          </cell>
          <cell r="C4149" t="str">
            <v>YEC7905533</v>
          </cell>
          <cell r="D4149">
            <v>2022</v>
          </cell>
          <cell r="E4149">
            <v>8</v>
          </cell>
          <cell r="F4149" t="str">
            <v>0080</v>
          </cell>
          <cell r="G4149" t="str">
            <v>D002</v>
          </cell>
          <cell r="H4149" t="str">
            <v>Shift Lever R</v>
          </cell>
          <cell r="I4149" t="str">
            <v>Växelreglage H</v>
          </cell>
          <cell r="K4149" t="str">
            <v>KSLM6000RA</v>
          </cell>
          <cell r="L4149" t="str">
            <v>Kontakta SHIMANO</v>
          </cell>
        </row>
        <row r="4150">
          <cell r="B4150" t="str">
            <v>YEC7905533Växelreglage V</v>
          </cell>
          <cell r="C4150" t="str">
            <v>YEC7905533</v>
          </cell>
          <cell r="D4150">
            <v>2022</v>
          </cell>
          <cell r="E4150">
            <v>9</v>
          </cell>
          <cell r="F4150" t="str">
            <v>0090</v>
          </cell>
          <cell r="G4150" t="str">
            <v>D001</v>
          </cell>
          <cell r="H4150" t="str">
            <v>Shift Lever L</v>
          </cell>
          <cell r="I4150" t="str">
            <v>Växelreglage V</v>
          </cell>
          <cell r="L4150" t="e">
            <v>#N/A</v>
          </cell>
        </row>
        <row r="4151">
          <cell r="B4151" t="str">
            <v>YEC7905533Handtag par</v>
          </cell>
          <cell r="C4151" t="str">
            <v>YEC7905533</v>
          </cell>
          <cell r="D4151">
            <v>2022</v>
          </cell>
          <cell r="E4151">
            <v>10</v>
          </cell>
          <cell r="F4151" t="str">
            <v>0100</v>
          </cell>
          <cell r="G4151" t="str">
            <v>B004</v>
          </cell>
          <cell r="H4151" t="str">
            <v>Grip R</v>
          </cell>
          <cell r="I4151" t="str">
            <v>Handtag par</v>
          </cell>
          <cell r="K4151" t="str">
            <v>C2505677</v>
          </cell>
          <cell r="L4151" t="str">
            <v>C2500164</v>
          </cell>
        </row>
        <row r="4152">
          <cell r="B4152" t="str">
            <v>YEC7905533Frambroms</v>
          </cell>
          <cell r="C4152" t="str">
            <v>YEC7905533</v>
          </cell>
          <cell r="D4152">
            <v>2022</v>
          </cell>
          <cell r="E4152">
            <v>11</v>
          </cell>
          <cell r="F4152" t="str">
            <v>0110</v>
          </cell>
          <cell r="G4152" t="str">
            <v>C003</v>
          </cell>
          <cell r="H4152" t="str">
            <v xml:space="preserve">Brake front </v>
          </cell>
          <cell r="I4152" t="str">
            <v>Frambroms</v>
          </cell>
          <cell r="K4152" t="str">
            <v>AMT201KLFPRX080</v>
          </cell>
          <cell r="L4152" t="str">
            <v>Kontakta SHIMANO</v>
          </cell>
        </row>
        <row r="4153">
          <cell r="B4153" t="str">
            <v>YEC7905533Bakbroms</v>
          </cell>
          <cell r="C4153" t="str">
            <v>YEC7905533</v>
          </cell>
          <cell r="D4153">
            <v>2022</v>
          </cell>
          <cell r="E4153">
            <v>12</v>
          </cell>
          <cell r="F4153" t="str">
            <v>0120</v>
          </cell>
          <cell r="G4153" t="str">
            <v>C004</v>
          </cell>
          <cell r="H4153" t="str">
            <v>Brake rear</v>
          </cell>
          <cell r="I4153" t="str">
            <v>Bakbroms</v>
          </cell>
          <cell r="K4153" t="str">
            <v>AMT201JRRXRX145</v>
          </cell>
          <cell r="L4153" t="str">
            <v>Kontakta SHIMANO</v>
          </cell>
        </row>
        <row r="4154">
          <cell r="B4154" t="str">
            <v>YEC7905533Vevlager</v>
          </cell>
          <cell r="C4154" t="str">
            <v>YEC7905533</v>
          </cell>
          <cell r="D4154">
            <v>2022</v>
          </cell>
          <cell r="E4154">
            <v>13</v>
          </cell>
          <cell r="F4154" t="str">
            <v>0130</v>
          </cell>
          <cell r="G4154" t="str">
            <v>E001</v>
          </cell>
          <cell r="H4154" t="str">
            <v xml:space="preserve">BB-set </v>
          </cell>
          <cell r="I4154" t="str">
            <v>Vevlager</v>
          </cell>
          <cell r="K4154" t="str">
            <v>INGÅR I MOTORN</v>
          </cell>
          <cell r="L4154" t="str">
            <v>Ingår i motorn</v>
          </cell>
        </row>
        <row r="4155">
          <cell r="B4155" t="str">
            <v>YEC7905533Vevparti</v>
          </cell>
          <cell r="C4155" t="str">
            <v>YEC7905533</v>
          </cell>
          <cell r="D4155">
            <v>2022</v>
          </cell>
          <cell r="E4155">
            <v>14</v>
          </cell>
          <cell r="F4155" t="str">
            <v>0140</v>
          </cell>
          <cell r="G4155" t="str">
            <v>E002</v>
          </cell>
          <cell r="H4155" t="str">
            <v>Front Chainwheel</v>
          </cell>
          <cell r="I4155" t="str">
            <v>Vevparti</v>
          </cell>
          <cell r="K4155" t="str">
            <v>C3305776-EG</v>
          </cell>
          <cell r="L4155" t="str">
            <v>C3305776-EG</v>
          </cell>
        </row>
        <row r="4156">
          <cell r="B4156" t="str">
            <v>YEC7905533Kedjeskydd</v>
          </cell>
          <cell r="C4156" t="str">
            <v>YEC7905533</v>
          </cell>
          <cell r="D4156">
            <v>2022</v>
          </cell>
          <cell r="E4156">
            <v>15</v>
          </cell>
          <cell r="F4156" t="str">
            <v>0150</v>
          </cell>
          <cell r="G4156" t="str">
            <v>H001</v>
          </cell>
          <cell r="H4156" t="str">
            <v>Chain guard</v>
          </cell>
          <cell r="I4156" t="str">
            <v>Kedjeskydd</v>
          </cell>
          <cell r="K4156" t="str">
            <v>C8305639</v>
          </cell>
          <cell r="L4156" t="str">
            <v>C8305639</v>
          </cell>
        </row>
        <row r="4157">
          <cell r="B4157" t="str">
            <v>YEC7905533Kedjeskyddsfäste</v>
          </cell>
          <cell r="C4157" t="str">
            <v>YEC7905533</v>
          </cell>
          <cell r="D4157">
            <v>2022</v>
          </cell>
          <cell r="E4157">
            <v>16</v>
          </cell>
          <cell r="F4157" t="str">
            <v>0160</v>
          </cell>
          <cell r="G4157" t="str">
            <v>H002</v>
          </cell>
          <cell r="H4157" t="str">
            <v>Chain guard bracket</v>
          </cell>
          <cell r="I4157" t="str">
            <v>Kedjeskyddsfäste</v>
          </cell>
          <cell r="K4157" t="str">
            <v>Ingår i kedjeskyddet</v>
          </cell>
          <cell r="L4157" t="str">
            <v>Ingår i kedjeskyddet</v>
          </cell>
        </row>
        <row r="4158">
          <cell r="B4158" t="str">
            <v>YEC7905533Framväxel</v>
          </cell>
          <cell r="C4158" t="str">
            <v>YEC7905533</v>
          </cell>
          <cell r="D4158">
            <v>2022</v>
          </cell>
          <cell r="E4158">
            <v>17</v>
          </cell>
          <cell r="F4158" t="str">
            <v>0170</v>
          </cell>
          <cell r="G4158" t="str">
            <v>D003</v>
          </cell>
          <cell r="H4158" t="str">
            <v>Front Derailleur</v>
          </cell>
          <cell r="I4158" t="str">
            <v>Framväxel</v>
          </cell>
          <cell r="K4158">
            <v>0</v>
          </cell>
          <cell r="L4158" t="e">
            <v>#N/A</v>
          </cell>
        </row>
        <row r="4159">
          <cell r="B4159" t="str">
            <v>YEC7905533Bakväxel</v>
          </cell>
          <cell r="C4159" t="str">
            <v>YEC7905533</v>
          </cell>
          <cell r="D4159">
            <v>2022</v>
          </cell>
          <cell r="E4159">
            <v>18</v>
          </cell>
          <cell r="F4159" t="str">
            <v>0180</v>
          </cell>
          <cell r="G4159" t="str">
            <v>D004</v>
          </cell>
          <cell r="H4159" t="str">
            <v>Rear Derailleur</v>
          </cell>
          <cell r="I4159" t="str">
            <v>Bakväxel</v>
          </cell>
          <cell r="K4159" t="str">
            <v>KRDM6000SGS</v>
          </cell>
          <cell r="L4159" t="str">
            <v>Kontakta SHIMANO</v>
          </cell>
        </row>
        <row r="4160">
          <cell r="B4160" t="str">
            <v>YEC7905533Kedja</v>
          </cell>
          <cell r="C4160" t="str">
            <v>YEC7905533</v>
          </cell>
          <cell r="D4160">
            <v>2022</v>
          </cell>
          <cell r="E4160">
            <v>19</v>
          </cell>
          <cell r="F4160" t="str">
            <v>0190</v>
          </cell>
          <cell r="G4160" t="str">
            <v>E003</v>
          </cell>
          <cell r="H4160" t="str">
            <v xml:space="preserve">Chain </v>
          </cell>
          <cell r="I4160" t="str">
            <v>Kedja</v>
          </cell>
          <cell r="K4160" t="str">
            <v>KCNE609010116</v>
          </cell>
          <cell r="L4160" t="str">
            <v>Kontakta SHIMANO</v>
          </cell>
        </row>
        <row r="4161">
          <cell r="B4161" t="str">
            <v>YEC7905533Kassett</v>
          </cell>
          <cell r="C4161" t="str">
            <v>YEC7905533</v>
          </cell>
          <cell r="D4161">
            <v>2022</v>
          </cell>
          <cell r="E4161">
            <v>20</v>
          </cell>
          <cell r="F4161" t="str">
            <v>0200</v>
          </cell>
          <cell r="G4161" t="str">
            <v>E004</v>
          </cell>
          <cell r="H4161" t="str">
            <v>Cassette Sprocket</v>
          </cell>
          <cell r="I4161" t="str">
            <v>Kassett</v>
          </cell>
          <cell r="K4161" t="str">
            <v>KCSHG5010136</v>
          </cell>
          <cell r="L4161" t="str">
            <v>Kontakta SHIMANO</v>
          </cell>
        </row>
        <row r="4162">
          <cell r="B4162" t="str">
            <v>YEC7905533Framhjul</v>
          </cell>
          <cell r="C4162" t="str">
            <v>YEC7905533</v>
          </cell>
          <cell r="D4162">
            <v>2022</v>
          </cell>
          <cell r="E4162">
            <v>21</v>
          </cell>
          <cell r="F4162" t="str">
            <v>0210</v>
          </cell>
          <cell r="G4162" t="str">
            <v>F001</v>
          </cell>
          <cell r="H4162" t="str">
            <v>Front hub</v>
          </cell>
          <cell r="I4162" t="str">
            <v>Framhjul</v>
          </cell>
          <cell r="K4162" t="str">
            <v>C4305196</v>
          </cell>
          <cell r="L4162" t="str">
            <v>C4100337</v>
          </cell>
        </row>
        <row r="4163">
          <cell r="B4163" t="str">
            <v>YEC7905533Bakhjul</v>
          </cell>
          <cell r="C4163" t="str">
            <v>YEC7905533</v>
          </cell>
          <cell r="D4163">
            <v>2022</v>
          </cell>
          <cell r="E4163">
            <v>22</v>
          </cell>
          <cell r="F4163" t="str">
            <v>0220</v>
          </cell>
          <cell r="G4163" t="str">
            <v>F002</v>
          </cell>
          <cell r="H4163" t="str">
            <v>Rear hub</v>
          </cell>
          <cell r="I4163" t="str">
            <v>Bakhjul</v>
          </cell>
          <cell r="K4163" t="str">
            <v>C4405349</v>
          </cell>
          <cell r="L4163" t="str">
            <v>C4200298</v>
          </cell>
        </row>
        <row r="4164">
          <cell r="B4164" t="str">
            <v>YEC7905533Däck</v>
          </cell>
          <cell r="C4164" t="str">
            <v>YEC7905533</v>
          </cell>
          <cell r="D4164">
            <v>2022</v>
          </cell>
          <cell r="E4164">
            <v>23</v>
          </cell>
          <cell r="F4164" t="str">
            <v>0230</v>
          </cell>
          <cell r="G4164" t="str">
            <v>F003</v>
          </cell>
          <cell r="H4164" t="str">
            <v>Tire</v>
          </cell>
          <cell r="I4164" t="str">
            <v>Däck</v>
          </cell>
          <cell r="K4164" t="str">
            <v>C4906455</v>
          </cell>
          <cell r="L4164" t="str">
            <v>C4901463</v>
          </cell>
        </row>
        <row r="4165">
          <cell r="B4165" t="str">
            <v>YEC7905533Skärmar set</v>
          </cell>
          <cell r="C4165" t="str">
            <v>YEC7905533</v>
          </cell>
          <cell r="D4165">
            <v>2022</v>
          </cell>
          <cell r="E4165">
            <v>24</v>
          </cell>
          <cell r="F4165" t="str">
            <v>0240</v>
          </cell>
          <cell r="G4165" t="str">
            <v>H003</v>
          </cell>
          <cell r="H4165" t="str">
            <v xml:space="preserve">Mudguard front   </v>
          </cell>
          <cell r="I4165" t="str">
            <v>Skärmar set</v>
          </cell>
          <cell r="K4165" t="str">
            <v>C8255845-BK</v>
          </cell>
          <cell r="L4165" t="str">
            <v>C8256125-BK / C8255845-BK</v>
          </cell>
        </row>
        <row r="4166">
          <cell r="B4166" t="str">
            <v>YEC7905533Pakethållare</v>
          </cell>
          <cell r="C4166" t="str">
            <v>YEC7905533</v>
          </cell>
          <cell r="D4166">
            <v>2022</v>
          </cell>
          <cell r="E4166">
            <v>25</v>
          </cell>
          <cell r="F4166" t="str">
            <v>0250</v>
          </cell>
          <cell r="G4166" t="str">
            <v>H004</v>
          </cell>
          <cell r="H4166" t="str">
            <v>Carrier</v>
          </cell>
          <cell r="I4166" t="str">
            <v>Pakethållare</v>
          </cell>
          <cell r="K4166" t="str">
            <v>C8205747-BK</v>
          </cell>
          <cell r="L4166" t="str">
            <v>C8200052</v>
          </cell>
        </row>
        <row r="4167">
          <cell r="B4167" t="str">
            <v>YEC7905533Sadel</v>
          </cell>
          <cell r="C4167" t="str">
            <v>YEC7905533</v>
          </cell>
          <cell r="D4167">
            <v>2022</v>
          </cell>
          <cell r="E4167">
            <v>26</v>
          </cell>
          <cell r="F4167" t="str">
            <v>0260</v>
          </cell>
          <cell r="G4167" t="str">
            <v>G001</v>
          </cell>
          <cell r="H4167" t="str">
            <v>Saddle</v>
          </cell>
          <cell r="I4167" t="str">
            <v>Sadel</v>
          </cell>
          <cell r="K4167" t="str">
            <v>C7106330</v>
          </cell>
          <cell r="L4167" t="str">
            <v>BSP?</v>
          </cell>
        </row>
        <row r="4168">
          <cell r="B4168" t="str">
            <v>YEC7905533Sadelstolpe</v>
          </cell>
          <cell r="C4168" t="str">
            <v>YEC7905533</v>
          </cell>
          <cell r="D4168">
            <v>2022</v>
          </cell>
          <cell r="E4168">
            <v>27</v>
          </cell>
          <cell r="F4168" t="str">
            <v>0270</v>
          </cell>
          <cell r="G4168" t="str">
            <v>G002</v>
          </cell>
          <cell r="H4168" t="str">
            <v>Seatpost</v>
          </cell>
          <cell r="I4168" t="str">
            <v>Sadelstolpe</v>
          </cell>
          <cell r="K4168" t="str">
            <v>C7205567</v>
          </cell>
          <cell r="L4168" t="str">
            <v>C7200327-272</v>
          </cell>
        </row>
        <row r="4169">
          <cell r="B4169" t="str">
            <v>YEC7905533Sadelrörsklämma</v>
          </cell>
          <cell r="C4169" t="str">
            <v>YEC7905533</v>
          </cell>
          <cell r="D4169">
            <v>2022</v>
          </cell>
          <cell r="E4169">
            <v>28</v>
          </cell>
          <cell r="F4169" t="str">
            <v>0280</v>
          </cell>
          <cell r="G4169" t="str">
            <v>G003</v>
          </cell>
          <cell r="H4169" t="str">
            <v>Seat Clamp</v>
          </cell>
          <cell r="I4169" t="str">
            <v>Sadelrörsklämma</v>
          </cell>
          <cell r="K4169" t="str">
            <v>C7305002</v>
          </cell>
          <cell r="L4169" t="str">
            <v>C7300027-318</v>
          </cell>
        </row>
        <row r="4170">
          <cell r="B4170" t="str">
            <v>YEC7905533Framlampa</v>
          </cell>
          <cell r="C4170" t="str">
            <v>YEC7905533</v>
          </cell>
          <cell r="D4170">
            <v>2022</v>
          </cell>
          <cell r="E4170">
            <v>29</v>
          </cell>
          <cell r="F4170" t="str">
            <v>0290</v>
          </cell>
          <cell r="G4170" t="str">
            <v>H005</v>
          </cell>
          <cell r="H4170" t="str">
            <v>Front light</v>
          </cell>
          <cell r="I4170" t="str">
            <v>Framlampa</v>
          </cell>
          <cell r="K4170" t="str">
            <v>C8015307</v>
          </cell>
          <cell r="L4170" t="str">
            <v>C8015301</v>
          </cell>
        </row>
        <row r="4171">
          <cell r="B4171" t="str">
            <v>YEC7905533Baklampa</v>
          </cell>
          <cell r="C4171" t="str">
            <v>YEC7905533</v>
          </cell>
          <cell r="D4171">
            <v>2022</v>
          </cell>
          <cell r="E4171">
            <v>30</v>
          </cell>
          <cell r="F4171" t="str">
            <v>0300</v>
          </cell>
          <cell r="G4171" t="str">
            <v>H006</v>
          </cell>
          <cell r="H4171" t="str">
            <v>Light, Rear</v>
          </cell>
          <cell r="I4171" t="str">
            <v>Baklampa</v>
          </cell>
          <cell r="K4171" t="str">
            <v>C8015216</v>
          </cell>
          <cell r="L4171" t="str">
            <v>BSP?</v>
          </cell>
        </row>
        <row r="4172">
          <cell r="B4172" t="str">
            <v>YEC7905533Låssats</v>
          </cell>
          <cell r="C4172" t="str">
            <v>YEC7905533</v>
          </cell>
          <cell r="D4172">
            <v>2022</v>
          </cell>
          <cell r="E4172">
            <v>31</v>
          </cell>
          <cell r="F4172" t="str">
            <v>0310</v>
          </cell>
          <cell r="G4172" t="str">
            <v>H007</v>
          </cell>
          <cell r="H4172" t="str">
            <v>Lock</v>
          </cell>
          <cell r="I4172" t="str">
            <v>Låssats</v>
          </cell>
          <cell r="K4172" t="str">
            <v>C8405077</v>
          </cell>
          <cell r="L4172" t="str">
            <v>C8405125</v>
          </cell>
        </row>
        <row r="4173">
          <cell r="B4173" t="str">
            <v>YEC7905533Stöd</v>
          </cell>
          <cell r="C4173" t="str">
            <v>YEC7905533</v>
          </cell>
          <cell r="D4173">
            <v>2022</v>
          </cell>
          <cell r="E4173">
            <v>32</v>
          </cell>
          <cell r="F4173" t="str">
            <v>0320</v>
          </cell>
          <cell r="G4173" t="str">
            <v>H008</v>
          </cell>
          <cell r="H4173" t="str">
            <v>Kick stand</v>
          </cell>
          <cell r="I4173" t="str">
            <v>Stöd</v>
          </cell>
          <cell r="K4173" t="str">
            <v>C8105214</v>
          </cell>
          <cell r="L4173" t="str">
            <v>C8100036</v>
          </cell>
        </row>
        <row r="4174">
          <cell r="B4174" t="str">
            <v>YEC7905533Korg</v>
          </cell>
          <cell r="C4174" t="str">
            <v>YEC7905533</v>
          </cell>
          <cell r="D4174">
            <v>2022</v>
          </cell>
          <cell r="E4174">
            <v>33</v>
          </cell>
          <cell r="F4174" t="str">
            <v>0330</v>
          </cell>
          <cell r="G4174" t="str">
            <v>H009</v>
          </cell>
          <cell r="H4174" t="str">
            <v>Basket / Fr carrier</v>
          </cell>
          <cell r="I4174" t="str">
            <v>Korg</v>
          </cell>
          <cell r="K4174" t="str">
            <v>EMPTY</v>
          </cell>
          <cell r="L4174" t="e">
            <v>#N/A</v>
          </cell>
        </row>
        <row r="4175">
          <cell r="B4175" t="str">
            <v>YEC7905533Pedaler</v>
          </cell>
          <cell r="C4175" t="str">
            <v>YEC7905533</v>
          </cell>
          <cell r="D4175">
            <v>2022</v>
          </cell>
          <cell r="E4175">
            <v>34</v>
          </cell>
          <cell r="F4175" t="str">
            <v>0340</v>
          </cell>
          <cell r="G4175" t="str">
            <v>E005</v>
          </cell>
          <cell r="H4175" t="str">
            <v xml:space="preserve">Pedal </v>
          </cell>
          <cell r="I4175" t="str">
            <v>Pedaler</v>
          </cell>
          <cell r="K4175" t="str">
            <v>C3505233</v>
          </cell>
          <cell r="L4175" t="str">
            <v>C3500033</v>
          </cell>
        </row>
        <row r="4176">
          <cell r="B4176" t="str">
            <v>YEC7905533Motor</v>
          </cell>
          <cell r="C4176" t="str">
            <v>YEC7905533</v>
          </cell>
          <cell r="D4176">
            <v>2022</v>
          </cell>
          <cell r="E4176">
            <v>35</v>
          </cell>
          <cell r="F4176" t="str">
            <v>0350</v>
          </cell>
          <cell r="G4176" t="str">
            <v>J001</v>
          </cell>
          <cell r="H4176" t="str">
            <v>DRIVE UNIT:</v>
          </cell>
          <cell r="I4176" t="str">
            <v>Motor</v>
          </cell>
          <cell r="K4176" t="str">
            <v>C8705068-1-02BC</v>
          </cell>
          <cell r="L4176" t="str">
            <v>C8705068-1-02BC</v>
          </cell>
        </row>
        <row r="4177">
          <cell r="B4177" t="str">
            <v>YEC7905533Display</v>
          </cell>
          <cell r="C4177" t="str">
            <v>YEC7905533</v>
          </cell>
          <cell r="D4177">
            <v>2022</v>
          </cell>
          <cell r="E4177">
            <v>36</v>
          </cell>
          <cell r="F4177" t="str">
            <v>0360</v>
          </cell>
          <cell r="G4177" t="str">
            <v>J004</v>
          </cell>
          <cell r="H4177" t="str">
            <v>DISPLAY:</v>
          </cell>
          <cell r="I4177" t="str">
            <v>Display</v>
          </cell>
          <cell r="K4177" t="str">
            <v>C8705068-1-37C</v>
          </cell>
          <cell r="L4177" t="str">
            <v>C8705068-1-37C</v>
          </cell>
        </row>
        <row r="4178">
          <cell r="B4178" t="str">
            <v>YEC7905533EB-Bus kabel</v>
          </cell>
          <cell r="C4178" t="str">
            <v>YEC7905533</v>
          </cell>
          <cell r="D4178">
            <v>2022</v>
          </cell>
          <cell r="E4178">
            <v>37</v>
          </cell>
          <cell r="F4178" t="str">
            <v>0370</v>
          </cell>
          <cell r="G4178" t="str">
            <v>J005</v>
          </cell>
          <cell r="H4178" t="str">
            <v>EB-BUS CABLE:</v>
          </cell>
          <cell r="I4178" t="str">
            <v>EB-Bus kabel</v>
          </cell>
          <cell r="K4178" t="str">
            <v>C8705068-1-4-1C</v>
          </cell>
          <cell r="L4178" t="e">
            <v>#N/A</v>
          </cell>
        </row>
        <row r="4179">
          <cell r="B4179" t="str">
            <v>YEC7905533Motorkabel</v>
          </cell>
          <cell r="C4179" t="str">
            <v>YEC7905533</v>
          </cell>
          <cell r="D4179">
            <v>2022</v>
          </cell>
          <cell r="E4179">
            <v>38</v>
          </cell>
          <cell r="F4179" t="str">
            <v>0380</v>
          </cell>
          <cell r="G4179" t="str">
            <v>J006</v>
          </cell>
          <cell r="H4179" t="str">
            <v>POWER CABLE:</v>
          </cell>
          <cell r="I4179" t="str">
            <v>Motorkabel</v>
          </cell>
          <cell r="K4179" t="str">
            <v>Ingår i batterihållaren</v>
          </cell>
          <cell r="L4179" t="str">
            <v>Ingår i batterihållaren</v>
          </cell>
        </row>
        <row r="4180">
          <cell r="B4180" t="str">
            <v>YEC7905533Kabel framlampa</v>
          </cell>
          <cell r="C4180" t="str">
            <v>YEC7905533</v>
          </cell>
          <cell r="D4180">
            <v>2022</v>
          </cell>
          <cell r="E4180">
            <v>39</v>
          </cell>
          <cell r="F4180" t="str">
            <v>0390</v>
          </cell>
          <cell r="G4180" t="str">
            <v>J007</v>
          </cell>
          <cell r="H4180" t="str">
            <v>F. LIGHT CABLE:</v>
          </cell>
          <cell r="I4180" t="str">
            <v>Kabel framlampa</v>
          </cell>
          <cell r="K4180" t="str">
            <v>C8705068-1-04-6</v>
          </cell>
          <cell r="L4180" t="str">
            <v>C8705068-1-04-6</v>
          </cell>
        </row>
        <row r="4181">
          <cell r="B4181" t="str">
            <v>YEC7905533Kabel baklampa</v>
          </cell>
          <cell r="C4181" t="str">
            <v>YEC7905533</v>
          </cell>
          <cell r="D4181">
            <v>2022</v>
          </cell>
          <cell r="E4181">
            <v>40</v>
          </cell>
          <cell r="F4181" t="str">
            <v>0400</v>
          </cell>
          <cell r="G4181" t="str">
            <v>J008</v>
          </cell>
          <cell r="H4181" t="str">
            <v>R. LIGHT CABLE:</v>
          </cell>
          <cell r="I4181" t="str">
            <v>Kabel baklampa</v>
          </cell>
          <cell r="K4181" t="str">
            <v>C8705068-1-0415</v>
          </cell>
          <cell r="L4181" t="str">
            <v>C8705068-1-04-8</v>
          </cell>
        </row>
        <row r="4182">
          <cell r="B4182" t="str">
            <v>YEC7905533Hastighetssensor</v>
          </cell>
          <cell r="C4182" t="str">
            <v>YEC7905533</v>
          </cell>
          <cell r="D4182">
            <v>2022</v>
          </cell>
          <cell r="E4182">
            <v>41</v>
          </cell>
          <cell r="F4182" t="str">
            <v>0410</v>
          </cell>
          <cell r="G4182" t="str">
            <v>J009</v>
          </cell>
          <cell r="H4182" t="str">
            <v>SPEED SENSOR:</v>
          </cell>
          <cell r="I4182" t="str">
            <v>Hastighetssensor</v>
          </cell>
          <cell r="K4182" t="str">
            <v>C8705068-1-411C</v>
          </cell>
          <cell r="L4182" t="str">
            <v>C8705068-1-411C</v>
          </cell>
        </row>
        <row r="4183">
          <cell r="B4183" t="str">
            <v>YEC7905533Batteri</v>
          </cell>
          <cell r="C4183" t="str">
            <v>YEC7905533</v>
          </cell>
          <cell r="D4183">
            <v>2022</v>
          </cell>
          <cell r="E4183">
            <v>42</v>
          </cell>
          <cell r="F4183" t="str">
            <v>0420</v>
          </cell>
          <cell r="G4183" t="str">
            <v>J002</v>
          </cell>
          <cell r="H4183" t="str">
            <v>BATTERY:</v>
          </cell>
          <cell r="I4183" t="str">
            <v>Batteri</v>
          </cell>
          <cell r="K4183" t="str">
            <v>C8705102-1-11C</v>
          </cell>
          <cell r="L4183" t="str">
            <v>C8705102-1-11C</v>
          </cell>
        </row>
        <row r="4184">
          <cell r="B4184" t="str">
            <v>YEC7905533Batterihållare</v>
          </cell>
          <cell r="C4184" t="str">
            <v>YEC7905533</v>
          </cell>
          <cell r="D4184">
            <v>2022</v>
          </cell>
          <cell r="E4184">
            <v>43</v>
          </cell>
          <cell r="F4184" t="str">
            <v>0430</v>
          </cell>
          <cell r="G4184" t="str">
            <v>J003</v>
          </cell>
          <cell r="H4184" t="str">
            <v>BATTERY HOLDER/Slider</v>
          </cell>
          <cell r="I4184" t="str">
            <v>Batterihållare</v>
          </cell>
          <cell r="K4184" t="str">
            <v>C8705129-2CA</v>
          </cell>
          <cell r="L4184" t="str">
            <v>C8705129-2CA</v>
          </cell>
        </row>
        <row r="4185">
          <cell r="B4185" t="str">
            <v>YEC7905533Batteriladdare</v>
          </cell>
          <cell r="C4185" t="str">
            <v>YEC7905533</v>
          </cell>
          <cell r="D4185">
            <v>2022</v>
          </cell>
          <cell r="E4185">
            <v>44</v>
          </cell>
          <cell r="F4185" t="str">
            <v>0440</v>
          </cell>
          <cell r="G4185" t="str">
            <v>J010</v>
          </cell>
          <cell r="H4185" t="str">
            <v>CHARGER:</v>
          </cell>
          <cell r="I4185" t="str">
            <v>Batteriladdare</v>
          </cell>
          <cell r="K4185" t="str">
            <v>C8705086-02C</v>
          </cell>
          <cell r="L4185" t="str">
            <v>C8705086-02C</v>
          </cell>
        </row>
        <row r="4186">
          <cell r="B4186" t="str">
            <v>YEC7905533Kontrollbox</v>
          </cell>
          <cell r="C4186" t="str">
            <v>YEC7905533</v>
          </cell>
          <cell r="D4186">
            <v>2022</v>
          </cell>
          <cell r="E4186">
            <v>45</v>
          </cell>
          <cell r="F4186" t="str">
            <v>0450</v>
          </cell>
          <cell r="G4186" t="str">
            <v>J011</v>
          </cell>
          <cell r="H4186" t="str">
            <v>Controller</v>
          </cell>
          <cell r="I4186" t="str">
            <v>Kontrollbox</v>
          </cell>
          <cell r="K4186" t="str">
            <v>C8705068-2-22</v>
          </cell>
          <cell r="L4186" t="str">
            <v>C8705068-2-22</v>
          </cell>
        </row>
        <row r="4187">
          <cell r="B4187" t="str">
            <v>YEC7905533Växelöra</v>
          </cell>
          <cell r="C4187" t="str">
            <v>YEC7905533</v>
          </cell>
          <cell r="D4187">
            <v>2022</v>
          </cell>
          <cell r="E4187">
            <v>46</v>
          </cell>
          <cell r="F4187" t="str">
            <v>0460</v>
          </cell>
          <cell r="G4187" t="str">
            <v>D005</v>
          </cell>
          <cell r="H4187" t="str">
            <v>Gear hanger</v>
          </cell>
          <cell r="I4187" t="str">
            <v>Växelöra</v>
          </cell>
          <cell r="K4187" t="str">
            <v>C1350087</v>
          </cell>
          <cell r="L4187" t="str">
            <v>C1350087</v>
          </cell>
        </row>
        <row r="4188">
          <cell r="B4188" t="str">
            <v>YEC7995121RAM</v>
          </cell>
          <cell r="C4188" t="str">
            <v>YEC7995121</v>
          </cell>
          <cell r="D4188" t="str">
            <v>2023-2024</v>
          </cell>
          <cell r="E4188">
            <v>1</v>
          </cell>
          <cell r="F4188" t="str">
            <v>0010</v>
          </cell>
          <cell r="G4188" t="str">
            <v>A001</v>
          </cell>
          <cell r="H4188" t="str">
            <v>PAINTED FRAME</v>
          </cell>
          <cell r="I4188" t="str">
            <v>RAM</v>
          </cell>
          <cell r="K4188" t="str">
            <v>C1308064-510</v>
          </cell>
          <cell r="L4188" t="e">
            <v>#N/A</v>
          </cell>
        </row>
        <row r="4189">
          <cell r="B4189" t="str">
            <v>YEC7995121Framgaffel</v>
          </cell>
          <cell r="C4189" t="str">
            <v>YEC7995121</v>
          </cell>
          <cell r="D4189" t="str">
            <v>2023-2024</v>
          </cell>
          <cell r="E4189">
            <v>2</v>
          </cell>
          <cell r="F4189" t="str">
            <v>0020</v>
          </cell>
          <cell r="G4189" t="str">
            <v>A002</v>
          </cell>
          <cell r="H4189" t="str">
            <v>PAINTED FORK</v>
          </cell>
          <cell r="I4189" t="str">
            <v>Framgaffel</v>
          </cell>
          <cell r="J4189" t="str">
            <v>C1605443-193 FF 28 ST 1"1/8 Bi 30 37 w hole</v>
          </cell>
          <cell r="K4189" t="str">
            <v>C1625381-240-BK</v>
          </cell>
          <cell r="L4189" t="e">
            <v>#N/A</v>
          </cell>
        </row>
        <row r="4190">
          <cell r="B4190" t="str">
            <v>YEC7995121Styrlager</v>
          </cell>
          <cell r="C4190" t="str">
            <v>YEC7995121</v>
          </cell>
          <cell r="D4190" t="str">
            <v>2023-2024</v>
          </cell>
          <cell r="E4190">
            <v>3</v>
          </cell>
          <cell r="F4190" t="str">
            <v>0030</v>
          </cell>
          <cell r="G4190" t="str">
            <v>B001</v>
          </cell>
          <cell r="H4190" t="str">
            <v>Head Set</v>
          </cell>
          <cell r="I4190" t="str">
            <v>Styrlager</v>
          </cell>
          <cell r="J4190" t="str">
            <v>C2105002 VP-MH305C SEMI INTEGR, ED BLACK O/S  SH = 20mm</v>
          </cell>
          <cell r="K4190" t="str">
            <v>C2105339</v>
          </cell>
          <cell r="L4190" t="str">
            <v>C2105339</v>
          </cell>
        </row>
        <row r="4191">
          <cell r="B4191" t="str">
            <v xml:space="preserve">YEC7995121Styrstam </v>
          </cell>
          <cell r="C4191" t="str">
            <v>YEC7995121</v>
          </cell>
          <cell r="D4191" t="str">
            <v>2023-2024</v>
          </cell>
          <cell r="E4191">
            <v>4</v>
          </cell>
          <cell r="F4191" t="str">
            <v>0040</v>
          </cell>
          <cell r="G4191" t="str">
            <v>B002</v>
          </cell>
          <cell r="H4191" t="str">
            <v>Handlebar Stem</v>
          </cell>
          <cell r="I4191" t="str">
            <v xml:space="preserve">Styrstam </v>
          </cell>
          <cell r="J4191" t="str">
            <v>C2205360-090 H/L 25.4X90/130 MTS-AD2 HIGH POL</v>
          </cell>
          <cell r="K4191" t="str">
            <v>C2205475-105</v>
          </cell>
          <cell r="L4191" t="str">
            <v>C2200261-105</v>
          </cell>
        </row>
        <row r="4192">
          <cell r="B4192" t="str">
            <v>YEC7995121Styre</v>
          </cell>
          <cell r="C4192" t="str">
            <v>YEC7995121</v>
          </cell>
          <cell r="D4192" t="str">
            <v>2023-2024</v>
          </cell>
          <cell r="E4192">
            <v>5</v>
          </cell>
          <cell r="F4192" t="str">
            <v>0050</v>
          </cell>
          <cell r="G4192" t="str">
            <v>B003</v>
          </cell>
          <cell r="H4192" t="str">
            <v>Handelbar</v>
          </cell>
          <cell r="I4192" t="str">
            <v>Styre</v>
          </cell>
          <cell r="J4192" t="str">
            <v xml:space="preserve">C2305480 HB ALsvhp 600 25.4 2.6 NR-AL29  </v>
          </cell>
          <cell r="K4192" t="str">
            <v>C2305990</v>
          </cell>
          <cell r="L4192" t="str">
            <v>C2300249</v>
          </cell>
        </row>
        <row r="4193">
          <cell r="B4193" t="str">
            <v>YEC7995121Bromsgrepp H</v>
          </cell>
          <cell r="C4193" t="str">
            <v>YEC7995121</v>
          </cell>
          <cell r="D4193" t="str">
            <v>2023-2024</v>
          </cell>
          <cell r="E4193">
            <v>6</v>
          </cell>
          <cell r="F4193" t="str">
            <v>0060</v>
          </cell>
          <cell r="G4193" t="str">
            <v>C002</v>
          </cell>
          <cell r="H4193" t="str">
            <v>Brake Lever R</v>
          </cell>
          <cell r="I4193" t="str">
            <v>Bromsgrepp H</v>
          </cell>
          <cell r="K4193" t="str">
            <v>Shimano</v>
          </cell>
          <cell r="L4193" t="str">
            <v>Kontakta SHIMANO</v>
          </cell>
        </row>
        <row r="4194">
          <cell r="B4194" t="str">
            <v>YEC7995121Bromsgrepp V</v>
          </cell>
          <cell r="C4194" t="str">
            <v>YEC7995121</v>
          </cell>
          <cell r="D4194" t="str">
            <v>2023-2024</v>
          </cell>
          <cell r="E4194">
            <v>7</v>
          </cell>
          <cell r="F4194" t="str">
            <v>0070</v>
          </cell>
          <cell r="G4194" t="str">
            <v>C001</v>
          </cell>
          <cell r="H4194" t="str">
            <v>Brake Lever L</v>
          </cell>
          <cell r="I4194" t="str">
            <v>Bromsgrepp V</v>
          </cell>
          <cell r="J4194" t="str">
            <v>C6505049 BLL ALsvPLbk VB U 4F BL39AP</v>
          </cell>
          <cell r="K4194" t="str">
            <v>Shimano</v>
          </cell>
          <cell r="L4194" t="str">
            <v>Kontakta SHIMANO</v>
          </cell>
        </row>
        <row r="4195">
          <cell r="B4195" t="str">
            <v>YEC7995121Växelreglage H</v>
          </cell>
          <cell r="C4195" t="str">
            <v>YEC7995121</v>
          </cell>
          <cell r="D4195" t="str">
            <v>2023-2024</v>
          </cell>
          <cell r="E4195">
            <v>8</v>
          </cell>
          <cell r="F4195" t="str">
            <v>0080</v>
          </cell>
          <cell r="G4195" t="str">
            <v>D002</v>
          </cell>
          <cell r="H4195" t="str">
            <v>Shift Lever R</v>
          </cell>
          <cell r="I4195" t="str">
            <v>Växelreglage H</v>
          </cell>
          <cell r="J4195" t="str">
            <v>C5105092 SHIFT LEVER, SL-C3000-7, NEXUS, REVO SHIFTER, 2320MM INNER, W/O OUTER FOR CJ-NX40(FOR SCANDINAVIAN), BLACK, BULK</v>
          </cell>
          <cell r="K4195" t="str">
            <v>ASLM3000RAT</v>
          </cell>
          <cell r="L4195" t="str">
            <v>Kontakta SHIMANO</v>
          </cell>
        </row>
        <row r="4196">
          <cell r="B4196" t="str">
            <v>YEC7995121Växelreglage V</v>
          </cell>
          <cell r="C4196" t="str">
            <v>YEC7995121</v>
          </cell>
          <cell r="D4196" t="str">
            <v>2023-2024</v>
          </cell>
          <cell r="E4196">
            <v>9</v>
          </cell>
          <cell r="F4196" t="str">
            <v>0090</v>
          </cell>
          <cell r="G4196" t="str">
            <v>D001</v>
          </cell>
          <cell r="H4196" t="str">
            <v>Shift Lever L</v>
          </cell>
          <cell r="I4196" t="str">
            <v>Växelreglage V</v>
          </cell>
          <cell r="L4196" t="e">
            <v>#N/A</v>
          </cell>
        </row>
        <row r="4197">
          <cell r="B4197" t="str">
            <v>YEC7995121Handtag par</v>
          </cell>
          <cell r="C4197" t="str">
            <v>YEC7995121</v>
          </cell>
          <cell r="D4197" t="str">
            <v>2023-2024</v>
          </cell>
          <cell r="E4197">
            <v>10</v>
          </cell>
          <cell r="F4197" t="str">
            <v>0100</v>
          </cell>
          <cell r="G4197" t="str">
            <v>B004</v>
          </cell>
          <cell r="H4197" t="str">
            <v>Grip R</v>
          </cell>
          <cell r="I4197" t="str">
            <v>Handtag par</v>
          </cell>
          <cell r="J4197" t="str">
            <v xml:space="preserve">C2505484  HERRMANS 84A ERGO TPE 90MM  </v>
          </cell>
          <cell r="K4197" t="str">
            <v>C2505504</v>
          </cell>
          <cell r="L4197" t="str">
            <v>C2500188</v>
          </cell>
        </row>
        <row r="4198">
          <cell r="B4198" t="str">
            <v>YEC7995121Frambroms</v>
          </cell>
          <cell r="C4198" t="str">
            <v>YEC7995121</v>
          </cell>
          <cell r="D4198" t="str">
            <v>2023-2024</v>
          </cell>
          <cell r="E4198">
            <v>11</v>
          </cell>
          <cell r="F4198" t="str">
            <v>0110</v>
          </cell>
          <cell r="G4198" t="str">
            <v>C003</v>
          </cell>
          <cell r="H4198" t="str">
            <v xml:space="preserve">Brake front </v>
          </cell>
          <cell r="I4198" t="str">
            <v>Frambroms</v>
          </cell>
          <cell r="K4198" t="str">
            <v>AMT201KLFPRX085</v>
          </cell>
          <cell r="L4198" t="str">
            <v>Kontakta SHIMANO</v>
          </cell>
        </row>
        <row r="4199">
          <cell r="B4199" t="str">
            <v>YEC7995121Bakbroms</v>
          </cell>
          <cell r="C4199" t="str">
            <v>YEC7995121</v>
          </cell>
          <cell r="D4199" t="str">
            <v>2023-2024</v>
          </cell>
          <cell r="E4199">
            <v>12</v>
          </cell>
          <cell r="F4199" t="str">
            <v>0120</v>
          </cell>
          <cell r="G4199" t="str">
            <v>C004</v>
          </cell>
          <cell r="H4199" t="str">
            <v>Brake rear</v>
          </cell>
          <cell r="I4199" t="str">
            <v>Bakbroms</v>
          </cell>
          <cell r="K4199" t="str">
            <v>AMT201JRRXRX145</v>
          </cell>
          <cell r="L4199" t="str">
            <v>Kontakta SHIMANO</v>
          </cell>
        </row>
        <row r="4200">
          <cell r="B4200" t="str">
            <v>YEC7995121Vevlager</v>
          </cell>
          <cell r="C4200" t="str">
            <v>YEC7995121</v>
          </cell>
          <cell r="D4200" t="str">
            <v>2023-2024</v>
          </cell>
          <cell r="E4200">
            <v>13</v>
          </cell>
          <cell r="F4200" t="str">
            <v>0130</v>
          </cell>
          <cell r="G4200" t="str">
            <v>E001</v>
          </cell>
          <cell r="H4200" t="str">
            <v xml:space="preserve">BB-set </v>
          </cell>
          <cell r="I4200" t="str">
            <v>Vevlager</v>
          </cell>
          <cell r="K4200" t="str">
            <v>INGÅR I MOTORN</v>
          </cell>
          <cell r="L4200" t="str">
            <v>Ingår i motorn</v>
          </cell>
        </row>
        <row r="4201">
          <cell r="B4201" t="str">
            <v>YEC7995121Vevparti</v>
          </cell>
          <cell r="C4201" t="str">
            <v>YEC7995121</v>
          </cell>
          <cell r="D4201" t="str">
            <v>2023-2024</v>
          </cell>
          <cell r="E4201">
            <v>14</v>
          </cell>
          <cell r="F4201" t="str">
            <v>0140</v>
          </cell>
          <cell r="G4201" t="str">
            <v>E002</v>
          </cell>
          <cell r="H4201" t="str">
            <v>Front Chainwheel</v>
          </cell>
          <cell r="I4201" t="str">
            <v>Vevparti</v>
          </cell>
          <cell r="K4201" t="str">
            <v>AFCE5010CXX</v>
          </cell>
          <cell r="L4201" t="str">
            <v>Kontakta SHIMANO</v>
          </cell>
        </row>
        <row r="4202">
          <cell r="B4202" t="str">
            <v>YEC7995121Kedjeskydd</v>
          </cell>
          <cell r="C4202" t="str">
            <v>YEC7995121</v>
          </cell>
          <cell r="D4202" t="str">
            <v>2023-2024</v>
          </cell>
          <cell r="E4202">
            <v>15</v>
          </cell>
          <cell r="F4202" t="str">
            <v>0150</v>
          </cell>
          <cell r="G4202" t="str">
            <v>H001</v>
          </cell>
          <cell r="H4202" t="str">
            <v>Chain guard</v>
          </cell>
          <cell r="I4202" t="str">
            <v>Kedjeskydd</v>
          </cell>
          <cell r="K4202" t="str">
            <v>ASMCRE50B4SG</v>
          </cell>
          <cell r="L4202" t="str">
            <v>Kontakta SHIMANO</v>
          </cell>
        </row>
        <row r="4203">
          <cell r="B4203" t="str">
            <v>YEC7995121Kedjeskyddsfäste</v>
          </cell>
          <cell r="C4203" t="str">
            <v>YEC7995121</v>
          </cell>
          <cell r="D4203" t="str">
            <v>2023-2024</v>
          </cell>
          <cell r="E4203">
            <v>16</v>
          </cell>
          <cell r="F4203" t="str">
            <v>0160</v>
          </cell>
          <cell r="G4203" t="str">
            <v>H002</v>
          </cell>
          <cell r="H4203" t="str">
            <v>Chain guard bracket</v>
          </cell>
          <cell r="I4203" t="str">
            <v>Kedjeskyddsfäste</v>
          </cell>
          <cell r="K4203" t="str">
            <v>Shimano</v>
          </cell>
          <cell r="L4203" t="str">
            <v>Kontakta SHIMANO</v>
          </cell>
        </row>
        <row r="4204">
          <cell r="B4204" t="str">
            <v>YEC7995121Framväxel</v>
          </cell>
          <cell r="C4204" t="str">
            <v>YEC7995121</v>
          </cell>
          <cell r="D4204" t="str">
            <v>2023-2024</v>
          </cell>
          <cell r="E4204">
            <v>17</v>
          </cell>
          <cell r="F4204" t="str">
            <v>0170</v>
          </cell>
          <cell r="G4204" t="str">
            <v>D003</v>
          </cell>
          <cell r="H4204" t="str">
            <v>Front Derailleur</v>
          </cell>
          <cell r="I4204" t="str">
            <v>Framväxel</v>
          </cell>
          <cell r="K4204" t="str">
            <v>w/o</v>
          </cell>
          <cell r="L4204" t="e">
            <v>#N/A</v>
          </cell>
        </row>
        <row r="4205">
          <cell r="B4205" t="str">
            <v>YEC7995121Bakväxel</v>
          </cell>
          <cell r="C4205" t="str">
            <v>YEC7995121</v>
          </cell>
          <cell r="D4205" t="str">
            <v>2023-2024</v>
          </cell>
          <cell r="E4205">
            <v>18</v>
          </cell>
          <cell r="F4205" t="str">
            <v>0180</v>
          </cell>
          <cell r="G4205" t="str">
            <v>D004</v>
          </cell>
          <cell r="H4205" t="str">
            <v>Rear Derailleur</v>
          </cell>
          <cell r="I4205" t="str">
            <v>Bakväxel</v>
          </cell>
          <cell r="K4205" t="str">
            <v>ARDT4000SGSL</v>
          </cell>
          <cell r="L4205" t="str">
            <v>Kontakta SHIMANO</v>
          </cell>
        </row>
        <row r="4206">
          <cell r="B4206" t="str">
            <v>YEC7995121Kedja</v>
          </cell>
          <cell r="C4206" t="str">
            <v>YEC7995121</v>
          </cell>
          <cell r="D4206" t="str">
            <v>2023-2024</v>
          </cell>
          <cell r="E4206">
            <v>19</v>
          </cell>
          <cell r="F4206" t="str">
            <v>0190</v>
          </cell>
          <cell r="G4206" t="str">
            <v>E003</v>
          </cell>
          <cell r="H4206" t="str">
            <v xml:space="preserve">Chain </v>
          </cell>
          <cell r="I4206" t="str">
            <v>Kedja</v>
          </cell>
          <cell r="J4206" t="str">
            <v>C3405041-104  + link CHA 1S 105L RB Z610HXRB   KMC</v>
          </cell>
          <cell r="K4206" t="str">
            <v>ACNHG53C114</v>
          </cell>
          <cell r="L4206" t="str">
            <v>Kontakta SHIMANO</v>
          </cell>
        </row>
        <row r="4207">
          <cell r="B4207" t="str">
            <v>YEC7995121Kassett</v>
          </cell>
          <cell r="C4207" t="str">
            <v>YEC7995121</v>
          </cell>
          <cell r="D4207" t="str">
            <v>2023-2024</v>
          </cell>
          <cell r="E4207">
            <v>20</v>
          </cell>
          <cell r="F4207" t="str">
            <v>0200</v>
          </cell>
          <cell r="G4207" t="str">
            <v>E004</v>
          </cell>
          <cell r="H4207" t="str">
            <v>Cassette Sprocket</v>
          </cell>
          <cell r="I4207" t="str">
            <v>Kassett</v>
          </cell>
          <cell r="J4207" t="str">
            <v>ASMGEAR20SU SPT SC20sv3/32" (INTERNAL HUB)</v>
          </cell>
          <cell r="K4207" t="str">
            <v>ACSHG2009132</v>
          </cell>
          <cell r="L4207" t="str">
            <v>Kontakta SHIMANO</v>
          </cell>
        </row>
        <row r="4208">
          <cell r="B4208" t="str">
            <v>YEC7995121Framhjul</v>
          </cell>
          <cell r="C4208" t="str">
            <v>YEC7995121</v>
          </cell>
          <cell r="D4208" t="str">
            <v>2023-2024</v>
          </cell>
          <cell r="E4208">
            <v>21</v>
          </cell>
          <cell r="F4208" t="str">
            <v>0210</v>
          </cell>
          <cell r="G4208" t="str">
            <v>F001</v>
          </cell>
          <cell r="H4208" t="str">
            <v>Front hub</v>
          </cell>
          <cell r="I4208" t="str">
            <v>Framhjul</v>
          </cell>
          <cell r="J4208" t="str">
            <v xml:space="preserve">C4305002 HUB FRONT ALLOY SOLID AXLE 36H </v>
          </cell>
          <cell r="K4208" t="str">
            <v>C4305196</v>
          </cell>
          <cell r="L4208" t="str">
            <v>C4100337</v>
          </cell>
        </row>
        <row r="4209">
          <cell r="B4209" t="str">
            <v>YEC7995121Bakhjul</v>
          </cell>
          <cell r="C4209" t="str">
            <v>YEC7995121</v>
          </cell>
          <cell r="D4209" t="str">
            <v>2023-2024</v>
          </cell>
          <cell r="E4209">
            <v>22</v>
          </cell>
          <cell r="F4209" t="str">
            <v>0220</v>
          </cell>
          <cell r="G4209" t="str">
            <v>F002</v>
          </cell>
          <cell r="H4209" t="str">
            <v>Rear hub</v>
          </cell>
          <cell r="I4209" t="str">
            <v>Bakhjul</v>
          </cell>
          <cell r="J4209" t="str">
            <v>ASGC30007CADXR (ASG7C30ADXR) HBRcb 36 H SILVER DX</v>
          </cell>
          <cell r="K4209" t="str">
            <v>C4405349</v>
          </cell>
          <cell r="L4209" t="str">
            <v>C4200298</v>
          </cell>
        </row>
        <row r="4210">
          <cell r="B4210" t="str">
            <v>YEC7995121Däck</v>
          </cell>
          <cell r="C4210" t="str">
            <v>YEC7995121</v>
          </cell>
          <cell r="D4210" t="str">
            <v>2023-2024</v>
          </cell>
          <cell r="E4210">
            <v>23</v>
          </cell>
          <cell r="F4210" t="str">
            <v>0230</v>
          </cell>
          <cell r="G4210" t="str">
            <v>F003</v>
          </cell>
          <cell r="H4210" t="str">
            <v>Tire</v>
          </cell>
          <cell r="I4210" t="str">
            <v>Däck</v>
          </cell>
          <cell r="J4210" t="str">
            <v>C4906583 44-622 PERGO Black reflex</v>
          </cell>
          <cell r="K4210" t="str">
            <v>C4906583</v>
          </cell>
          <cell r="L4210" t="str">
            <v>C4901464</v>
          </cell>
        </row>
        <row r="4211">
          <cell r="B4211" t="str">
            <v>YEC7995121Skärmar set</v>
          </cell>
          <cell r="C4211" t="str">
            <v>YEC7995121</v>
          </cell>
          <cell r="D4211" t="str">
            <v>2023-2024</v>
          </cell>
          <cell r="E4211">
            <v>24</v>
          </cell>
          <cell r="F4211" t="str">
            <v>0240</v>
          </cell>
          <cell r="G4211" t="str">
            <v>H003</v>
          </cell>
          <cell r="H4211" t="str">
            <v xml:space="preserve">Mudguard front   </v>
          </cell>
          <cell r="I4211" t="str">
            <v>Skärmar set</v>
          </cell>
          <cell r="K4211" t="str">
            <v>C8256299-BK</v>
          </cell>
          <cell r="L4211" t="str">
            <v>C8256299-BK / C8256300-BK</v>
          </cell>
        </row>
        <row r="4212">
          <cell r="B4212" t="str">
            <v>YEC7995121Pakethållare</v>
          </cell>
          <cell r="C4212" t="str">
            <v>YEC7995121</v>
          </cell>
          <cell r="D4212" t="str">
            <v>2023-2024</v>
          </cell>
          <cell r="E4212">
            <v>25</v>
          </cell>
          <cell r="F4212" t="str">
            <v>0250</v>
          </cell>
          <cell r="G4212" t="str">
            <v>H004</v>
          </cell>
          <cell r="H4212" t="str">
            <v>Carrier</v>
          </cell>
          <cell r="I4212" t="str">
            <v>Pakethållare</v>
          </cell>
          <cell r="K4212" t="str">
            <v>C8205747-BK</v>
          </cell>
          <cell r="L4212" t="str">
            <v>C8200052</v>
          </cell>
        </row>
        <row r="4213">
          <cell r="B4213" t="str">
            <v>YEC7995121Sadel</v>
          </cell>
          <cell r="C4213" t="str">
            <v>YEC7995121</v>
          </cell>
          <cell r="D4213" t="str">
            <v>2023-2024</v>
          </cell>
          <cell r="E4213">
            <v>26</v>
          </cell>
          <cell r="F4213" t="str">
            <v>0260</v>
          </cell>
          <cell r="G4213" t="str">
            <v>G001</v>
          </cell>
          <cell r="H4213" t="str">
            <v>Saddle</v>
          </cell>
          <cell r="I4213" t="str">
            <v>Sadel</v>
          </cell>
          <cell r="K4213" t="str">
            <v>C7106330</v>
          </cell>
          <cell r="L4213" t="str">
            <v>BSP?</v>
          </cell>
        </row>
        <row r="4214">
          <cell r="B4214" t="str">
            <v>YEC7995121Sadelstolpe</v>
          </cell>
          <cell r="C4214" t="str">
            <v>YEC7995121</v>
          </cell>
          <cell r="D4214" t="str">
            <v>2023-2024</v>
          </cell>
          <cell r="E4214">
            <v>27</v>
          </cell>
          <cell r="F4214" t="str">
            <v>0270</v>
          </cell>
          <cell r="G4214" t="str">
            <v>G002</v>
          </cell>
          <cell r="H4214" t="str">
            <v>Seatpost</v>
          </cell>
          <cell r="I4214" t="str">
            <v>Sadelstolpe</v>
          </cell>
          <cell r="K4214" t="str">
            <v>C7205554</v>
          </cell>
          <cell r="L4214" t="str">
            <v>C7200322-316</v>
          </cell>
        </row>
        <row r="4215">
          <cell r="B4215" t="str">
            <v>YEC7995121Sadelrörsklämma</v>
          </cell>
          <cell r="C4215" t="str">
            <v>YEC7995121</v>
          </cell>
          <cell r="D4215" t="str">
            <v>2023-2024</v>
          </cell>
          <cell r="E4215">
            <v>28</v>
          </cell>
          <cell r="F4215" t="str">
            <v>0280</v>
          </cell>
          <cell r="G4215" t="str">
            <v>G003</v>
          </cell>
          <cell r="H4215" t="str">
            <v>Seat Clamp</v>
          </cell>
          <cell r="I4215" t="str">
            <v>Sadelrörsklämma</v>
          </cell>
          <cell r="K4215" t="str">
            <v>C7305138-BK</v>
          </cell>
          <cell r="L4215" t="str">
            <v>C7300027-350</v>
          </cell>
        </row>
        <row r="4216">
          <cell r="B4216" t="str">
            <v>YEC7995121Framlampa</v>
          </cell>
          <cell r="C4216" t="str">
            <v>YEC7995121</v>
          </cell>
          <cell r="D4216" t="str">
            <v>2023-2024</v>
          </cell>
          <cell r="E4216">
            <v>29</v>
          </cell>
          <cell r="F4216" t="str">
            <v>0290</v>
          </cell>
          <cell r="G4216" t="str">
            <v>H005</v>
          </cell>
          <cell r="H4216" t="str">
            <v>Front light</v>
          </cell>
          <cell r="I4216" t="str">
            <v>Framlampa</v>
          </cell>
          <cell r="J4216" t="str">
            <v>C8025221 Front light Breeze Evo without ss bracket, Classic chrome, 0,5W LED, 15 lux, Waterproof IP44 w 65 cm cable</v>
          </cell>
          <cell r="K4216" t="str">
            <v>C8015307</v>
          </cell>
          <cell r="L4216" t="str">
            <v>C8015301</v>
          </cell>
        </row>
        <row r="4217">
          <cell r="B4217" t="str">
            <v>YEC7995121Baklampa</v>
          </cell>
          <cell r="C4217" t="str">
            <v>YEC7995121</v>
          </cell>
          <cell r="D4217" t="str">
            <v>2023-2024</v>
          </cell>
          <cell r="E4217">
            <v>30</v>
          </cell>
          <cell r="F4217" t="str">
            <v>0300</v>
          </cell>
          <cell r="G4217" t="str">
            <v>H006</v>
          </cell>
          <cell r="H4217" t="str">
            <v>Light, Rear</v>
          </cell>
          <cell r="I4217" t="str">
            <v>Baklampa</v>
          </cell>
          <cell r="J4217" t="str">
            <v>inkl in battery</v>
          </cell>
          <cell r="K4217" t="str">
            <v>C8015183</v>
          </cell>
          <cell r="L4217" t="str">
            <v>C8015183</v>
          </cell>
        </row>
        <row r="4218">
          <cell r="B4218" t="str">
            <v>YEC7995121Låssats</v>
          </cell>
          <cell r="C4218" t="str">
            <v>YEC7995121</v>
          </cell>
          <cell r="D4218" t="str">
            <v>2023-2024</v>
          </cell>
          <cell r="E4218">
            <v>31</v>
          </cell>
          <cell r="F4218" t="str">
            <v>0310</v>
          </cell>
          <cell r="G4218" t="str">
            <v>H007</v>
          </cell>
          <cell r="H4218" t="str">
            <v>Lock</v>
          </cell>
          <cell r="I4218" t="str">
            <v>Låssats</v>
          </cell>
          <cell r="K4218" t="str">
            <v>C8405097</v>
          </cell>
          <cell r="L4218" t="str">
            <v>C8405097</v>
          </cell>
        </row>
        <row r="4219">
          <cell r="B4219" t="str">
            <v>YEC7995121Stöd</v>
          </cell>
          <cell r="C4219" t="str">
            <v>YEC7995121</v>
          </cell>
          <cell r="D4219" t="str">
            <v>2023-2024</v>
          </cell>
          <cell r="E4219">
            <v>32</v>
          </cell>
          <cell r="F4219" t="str">
            <v>0320</v>
          </cell>
          <cell r="G4219" t="str">
            <v>H008</v>
          </cell>
          <cell r="H4219" t="str">
            <v>Kick stand</v>
          </cell>
          <cell r="I4219" t="str">
            <v>Stöd</v>
          </cell>
          <cell r="K4219" t="str">
            <v>C8105214</v>
          </cell>
          <cell r="L4219" t="str">
            <v>C8100036</v>
          </cell>
        </row>
        <row r="4220">
          <cell r="B4220" t="str">
            <v>YEC7995121Korg</v>
          </cell>
          <cell r="C4220" t="str">
            <v>YEC7995121</v>
          </cell>
          <cell r="D4220" t="str">
            <v>2023-2024</v>
          </cell>
          <cell r="E4220">
            <v>33</v>
          </cell>
          <cell r="F4220" t="str">
            <v>0330</v>
          </cell>
          <cell r="G4220" t="str">
            <v>H009</v>
          </cell>
          <cell r="H4220" t="str">
            <v>Basket / Fr carrier</v>
          </cell>
          <cell r="I4220" t="str">
            <v>Korg</v>
          </cell>
          <cell r="K4220" t="str">
            <v>EMPTY</v>
          </cell>
          <cell r="L4220" t="e">
            <v>#N/A</v>
          </cell>
        </row>
        <row r="4221">
          <cell r="B4221" t="str">
            <v>YEC7995121Pedaler</v>
          </cell>
          <cell r="C4221" t="str">
            <v>YEC7995121</v>
          </cell>
          <cell r="D4221" t="str">
            <v>2023-2024</v>
          </cell>
          <cell r="E4221">
            <v>34</v>
          </cell>
          <cell r="F4221" t="str">
            <v>0340</v>
          </cell>
          <cell r="G4221" t="str">
            <v>E005</v>
          </cell>
          <cell r="H4221" t="str">
            <v xml:space="preserve">Pedal </v>
          </cell>
          <cell r="I4221" t="str">
            <v>Pedaler</v>
          </cell>
          <cell r="J4221" t="str">
            <v>C3505317 STANDARD BK/GR9/16"</v>
          </cell>
          <cell r="K4221" t="str">
            <v>C3505321</v>
          </cell>
          <cell r="L4221" t="str">
            <v>C3500117</v>
          </cell>
        </row>
        <row r="4222">
          <cell r="B4222" t="str">
            <v>YEC7995121Motor</v>
          </cell>
          <cell r="C4222" t="str">
            <v>YEC7995121</v>
          </cell>
          <cell r="D4222" t="str">
            <v>2023-2024</v>
          </cell>
          <cell r="E4222">
            <v>35</v>
          </cell>
          <cell r="F4222" t="str">
            <v>0350</v>
          </cell>
          <cell r="G4222" t="str">
            <v>J001</v>
          </cell>
          <cell r="H4222" t="str">
            <v>DRIVE UNIT:</v>
          </cell>
          <cell r="I4222" t="str">
            <v>Motor</v>
          </cell>
          <cell r="K4222" t="str">
            <v>ADUE5000</v>
          </cell>
          <cell r="L4222" t="str">
            <v>Kontakta SHIMANO / DU-E5000</v>
          </cell>
        </row>
        <row r="4223">
          <cell r="B4223" t="str">
            <v>YEC7995121Display</v>
          </cell>
          <cell r="C4223" t="str">
            <v>YEC7995121</v>
          </cell>
          <cell r="D4223" t="str">
            <v>2023-2024</v>
          </cell>
          <cell r="E4223">
            <v>36</v>
          </cell>
          <cell r="F4223" t="str">
            <v>0360</v>
          </cell>
          <cell r="G4223" t="str">
            <v>J004</v>
          </cell>
          <cell r="H4223" t="str">
            <v>DISPLAY:</v>
          </cell>
          <cell r="I4223" t="str">
            <v>Display</v>
          </cell>
          <cell r="K4223" t="str">
            <v>KSCE6100CI</v>
          </cell>
          <cell r="L4223" t="str">
            <v>Kontakta SHIMANO / SC-E6100</v>
          </cell>
        </row>
        <row r="4224">
          <cell r="B4224" t="str">
            <v>YEC7995121EB-Bus kabel</v>
          </cell>
          <cell r="C4224" t="str">
            <v>YEC7995121</v>
          </cell>
          <cell r="D4224" t="str">
            <v>2023-2024</v>
          </cell>
          <cell r="E4224">
            <v>37</v>
          </cell>
          <cell r="F4224" t="str">
            <v>0370</v>
          </cell>
          <cell r="G4224" t="str">
            <v>J005</v>
          </cell>
          <cell r="H4224" t="str">
            <v>EB-BUS CABLE:</v>
          </cell>
          <cell r="I4224" t="str">
            <v>EB-Bus kabel</v>
          </cell>
          <cell r="K4224" t="str">
            <v>Shimano</v>
          </cell>
          <cell r="L4224" t="str">
            <v>Kontakta SHIMANO</v>
          </cell>
        </row>
        <row r="4225">
          <cell r="B4225" t="str">
            <v>YEC7995121Motorkabel</v>
          </cell>
          <cell r="C4225" t="str">
            <v>YEC7995121</v>
          </cell>
          <cell r="D4225" t="str">
            <v>2023-2024</v>
          </cell>
          <cell r="E4225">
            <v>38</v>
          </cell>
          <cell r="F4225" t="str">
            <v>0380</v>
          </cell>
          <cell r="G4225" t="str">
            <v>J006</v>
          </cell>
          <cell r="H4225" t="str">
            <v>POWER CABLE:</v>
          </cell>
          <cell r="I4225" t="str">
            <v>Motorkabel</v>
          </cell>
          <cell r="K4225" t="str">
            <v>Ingår i batterihållaren</v>
          </cell>
          <cell r="L4225" t="str">
            <v>Ingår i batterihållaren</v>
          </cell>
        </row>
        <row r="4226">
          <cell r="B4226" t="str">
            <v>YEC7995121Kabel framlampa</v>
          </cell>
          <cell r="C4226" t="str">
            <v>YEC7995121</v>
          </cell>
          <cell r="D4226" t="str">
            <v>2023-2024</v>
          </cell>
          <cell r="E4226">
            <v>39</v>
          </cell>
          <cell r="F4226" t="str">
            <v>0390</v>
          </cell>
          <cell r="G4226" t="str">
            <v>J007</v>
          </cell>
          <cell r="H4226" t="str">
            <v>F. LIGHT CABLE:</v>
          </cell>
          <cell r="I4226" t="str">
            <v>Kabel framlampa</v>
          </cell>
          <cell r="J4226" t="str">
            <v>C8705068-1-04-6, FOR FRONT LIGHT : 1200mm</v>
          </cell>
          <cell r="K4226" t="str">
            <v>C8075017</v>
          </cell>
          <cell r="L4226" t="str">
            <v>C8075017</v>
          </cell>
        </row>
        <row r="4227">
          <cell r="B4227" t="str">
            <v>YEC7995121Kabel baklampa</v>
          </cell>
          <cell r="C4227" t="str">
            <v>YEC7995121</v>
          </cell>
          <cell r="D4227" t="str">
            <v>2023-2024</v>
          </cell>
          <cell r="E4227">
            <v>40</v>
          </cell>
          <cell r="F4227" t="str">
            <v>0400</v>
          </cell>
          <cell r="G4227" t="str">
            <v>J008</v>
          </cell>
          <cell r="H4227" t="str">
            <v>R. LIGHT CABLE:</v>
          </cell>
          <cell r="I4227" t="str">
            <v>Kabel baklampa</v>
          </cell>
          <cell r="J4227" t="str">
            <v>Included in the battery</v>
          </cell>
          <cell r="K4227" t="str">
            <v>C8075047</v>
          </cell>
          <cell r="L4227" t="str">
            <v>BSP?</v>
          </cell>
        </row>
        <row r="4228">
          <cell r="B4228" t="str">
            <v>YEC7995121Hastighetssensor</v>
          </cell>
          <cell r="C4228" t="str">
            <v>YEC7995121</v>
          </cell>
          <cell r="D4228" t="str">
            <v>2023-2024</v>
          </cell>
          <cell r="E4228">
            <v>41</v>
          </cell>
          <cell r="F4228" t="str">
            <v>0410</v>
          </cell>
          <cell r="G4228" t="str">
            <v>J009</v>
          </cell>
          <cell r="H4228" t="str">
            <v>SPEED SENSOR:</v>
          </cell>
          <cell r="I4228" t="str">
            <v>Hastighetssensor</v>
          </cell>
          <cell r="J4228" t="str">
            <v>C8705068-1-04-11, DETECTING WHEEL RPM, CABLE LENGTH:70mm</v>
          </cell>
          <cell r="K4228" t="str">
            <v>KSMDUE10</v>
          </cell>
          <cell r="L4228" t="str">
            <v>Kontakta SHIMANO / SM-DUE10</v>
          </cell>
        </row>
        <row r="4229">
          <cell r="B4229" t="str">
            <v>YEC7995121Batteri</v>
          </cell>
          <cell r="C4229" t="str">
            <v>YEC7995121</v>
          </cell>
          <cell r="D4229" t="str">
            <v>2023-2024</v>
          </cell>
          <cell r="E4229">
            <v>42</v>
          </cell>
          <cell r="F4229" t="str">
            <v>0420</v>
          </cell>
          <cell r="G4229" t="str">
            <v>J002</v>
          </cell>
          <cell r="H4229" t="str">
            <v>BATTERY:</v>
          </cell>
          <cell r="I4229" t="str">
            <v>Batteri</v>
          </cell>
          <cell r="K4229" t="str">
            <v>C8705239-1-11H</v>
          </cell>
          <cell r="L4229" t="str">
            <v>C8705239-1-11H</v>
          </cell>
        </row>
        <row r="4230">
          <cell r="B4230" t="str">
            <v>YEC7995121Batterihållare</v>
          </cell>
          <cell r="C4230" t="str">
            <v>YEC7995121</v>
          </cell>
          <cell r="D4230" t="str">
            <v>2023-2024</v>
          </cell>
          <cell r="E4230">
            <v>43</v>
          </cell>
          <cell r="F4230" t="str">
            <v>0430</v>
          </cell>
          <cell r="G4230" t="str">
            <v>J003</v>
          </cell>
          <cell r="H4230" t="str">
            <v>BATTERY HOLDER/Slider</v>
          </cell>
          <cell r="I4230" t="str">
            <v>Batterihållare</v>
          </cell>
          <cell r="K4230" t="str">
            <v>C8705238-KIT2</v>
          </cell>
          <cell r="L4230" t="str">
            <v>BSP?</v>
          </cell>
        </row>
        <row r="4231">
          <cell r="B4231" t="str">
            <v>YEC7995121Batteriladdare</v>
          </cell>
          <cell r="C4231" t="str">
            <v>YEC7995121</v>
          </cell>
          <cell r="D4231" t="str">
            <v>2023-2024</v>
          </cell>
          <cell r="E4231">
            <v>44</v>
          </cell>
          <cell r="F4231" t="str">
            <v>0440</v>
          </cell>
          <cell r="G4231" t="str">
            <v>J010</v>
          </cell>
          <cell r="H4231" t="str">
            <v>CHARGER:</v>
          </cell>
          <cell r="I4231" t="str">
            <v>Batteriladdare</v>
          </cell>
          <cell r="J4231" t="str">
            <v>C8705058-02, (CHARGER 2A    # NO:CZ2AG2JE7)  CHARGER FOR PHYLION BATTERY UART</v>
          </cell>
          <cell r="K4231" t="str">
            <v>C8705238-02</v>
          </cell>
          <cell r="L4231" t="str">
            <v>C8705238-02</v>
          </cell>
        </row>
        <row r="4232">
          <cell r="B4232" t="str">
            <v>YEC7995121Kontrollbox</v>
          </cell>
          <cell r="C4232" t="str">
            <v>YEC7995121</v>
          </cell>
          <cell r="D4232" t="str">
            <v>2023-2024</v>
          </cell>
          <cell r="E4232">
            <v>45</v>
          </cell>
          <cell r="F4232" t="str">
            <v>0450</v>
          </cell>
          <cell r="G4232" t="str">
            <v>J011</v>
          </cell>
          <cell r="H4232" t="str">
            <v>Controller</v>
          </cell>
          <cell r="I4232" t="str">
            <v>Kontrollbox</v>
          </cell>
          <cell r="J4232" t="str">
            <v>included into the motor</v>
          </cell>
          <cell r="K4232" t="str">
            <v>Shimano</v>
          </cell>
          <cell r="L4232" t="str">
            <v>Kontakta SHIMANO</v>
          </cell>
        </row>
        <row r="4233">
          <cell r="B4233" t="str">
            <v>YEC7995121Växelöra</v>
          </cell>
          <cell r="C4233" t="str">
            <v>YEC7995121</v>
          </cell>
          <cell r="D4233" t="str">
            <v>2023-2024</v>
          </cell>
          <cell r="E4233">
            <v>46</v>
          </cell>
          <cell r="F4233" t="str">
            <v>0460</v>
          </cell>
          <cell r="G4233" t="str">
            <v>D005</v>
          </cell>
          <cell r="H4233" t="str">
            <v>Gear hanger</v>
          </cell>
          <cell r="I4233" t="str">
            <v>Växelöra</v>
          </cell>
          <cell r="K4233" t="str">
            <v>Q28-419L + 28-507</v>
          </cell>
          <cell r="L4233" t="str">
            <v>C1350176</v>
          </cell>
        </row>
        <row r="4234">
          <cell r="B4234" t="str">
            <v>YEC8175131RAM</v>
          </cell>
          <cell r="C4234" t="str">
            <v>YEC8175131</v>
          </cell>
          <cell r="D4234">
            <v>2019</v>
          </cell>
          <cell r="E4234">
            <v>1</v>
          </cell>
          <cell r="F4234" t="str">
            <v>0010</v>
          </cell>
          <cell r="G4234" t="str">
            <v>A001</v>
          </cell>
          <cell r="H4234" t="str">
            <v>PAINTED FRAME</v>
          </cell>
          <cell r="I4234" t="str">
            <v>RAM</v>
          </cell>
          <cell r="K4234" t="str">
            <v>FRAME</v>
          </cell>
          <cell r="L4234" t="e">
            <v>#N/A</v>
          </cell>
        </row>
        <row r="4235">
          <cell r="B4235" t="str">
            <v>YEC8175131Framgaffel</v>
          </cell>
          <cell r="C4235" t="str">
            <v>YEC8175131</v>
          </cell>
          <cell r="D4235">
            <v>2019</v>
          </cell>
          <cell r="E4235">
            <v>2</v>
          </cell>
          <cell r="F4235" t="str">
            <v>0020</v>
          </cell>
          <cell r="G4235" t="str">
            <v>A002</v>
          </cell>
          <cell r="H4235" t="str">
            <v>PAINTED FORK</v>
          </cell>
          <cell r="I4235" t="str">
            <v>Framgaffel</v>
          </cell>
          <cell r="K4235" t="str">
            <v>FORK</v>
          </cell>
          <cell r="L4235" t="e">
            <v>#N/A</v>
          </cell>
        </row>
        <row r="4236">
          <cell r="B4236" t="str">
            <v>YEC8175131Styrlager</v>
          </cell>
          <cell r="C4236" t="str">
            <v>YEC8175131</v>
          </cell>
          <cell r="D4236">
            <v>2019</v>
          </cell>
          <cell r="E4236">
            <v>3</v>
          </cell>
          <cell r="F4236" t="str">
            <v>0030</v>
          </cell>
          <cell r="G4236" t="str">
            <v>B001</v>
          </cell>
          <cell r="H4236" t="str">
            <v>Head Set</v>
          </cell>
          <cell r="I4236" t="str">
            <v>Styrlager</v>
          </cell>
          <cell r="J4236" t="str">
            <v xml:space="preserve">C2105003 VP MH-501 ED BLACK SH=34 </v>
          </cell>
          <cell r="K4236" t="str">
            <v>C2105003</v>
          </cell>
          <cell r="L4236" t="str">
            <v>C2100165</v>
          </cell>
        </row>
        <row r="4237">
          <cell r="B4237" t="str">
            <v xml:space="preserve">YEC8175131Styrstam </v>
          </cell>
          <cell r="C4237" t="str">
            <v>YEC8175131</v>
          </cell>
          <cell r="D4237">
            <v>2019</v>
          </cell>
          <cell r="E4237">
            <v>4</v>
          </cell>
          <cell r="F4237" t="str">
            <v>0040</v>
          </cell>
          <cell r="G4237" t="str">
            <v>B002</v>
          </cell>
          <cell r="H4237" t="str">
            <v>Handlebar Stem</v>
          </cell>
          <cell r="I4237" t="str">
            <v xml:space="preserve">Styrstam </v>
          </cell>
          <cell r="J4237" t="str">
            <v>C2205360-090 H/L 25.4X90/130 MTS-AD2 HIGH POL</v>
          </cell>
          <cell r="K4237" t="str">
            <v>C2205360-090</v>
          </cell>
          <cell r="L4237" t="str">
            <v>C2200065</v>
          </cell>
        </row>
        <row r="4238">
          <cell r="B4238" t="str">
            <v>YEC8175131Styre</v>
          </cell>
          <cell r="C4238" t="str">
            <v>YEC8175131</v>
          </cell>
          <cell r="D4238">
            <v>2019</v>
          </cell>
          <cell r="E4238">
            <v>5</v>
          </cell>
          <cell r="F4238" t="str">
            <v>0050</v>
          </cell>
          <cell r="G4238" t="str">
            <v>B003</v>
          </cell>
          <cell r="H4238" t="str">
            <v>Handelbar</v>
          </cell>
          <cell r="I4238" t="str">
            <v>Styre</v>
          </cell>
          <cell r="J4238" t="str">
            <v xml:space="preserve">C2305480 HB ALsvhp 600 25.4 2.6 NR-AL29  </v>
          </cell>
          <cell r="K4238" t="str">
            <v>C2305480</v>
          </cell>
          <cell r="L4238" t="str">
            <v>C2300001</v>
          </cell>
        </row>
        <row r="4239">
          <cell r="B4239" t="str">
            <v>YEC8175131Bromsgrepp H</v>
          </cell>
          <cell r="C4239" t="str">
            <v>YEC8175131</v>
          </cell>
          <cell r="D4239">
            <v>2019</v>
          </cell>
          <cell r="E4239">
            <v>6</v>
          </cell>
          <cell r="F4239" t="str">
            <v>0060</v>
          </cell>
          <cell r="G4239" t="str">
            <v>C002</v>
          </cell>
          <cell r="H4239" t="str">
            <v>Brake Lever R</v>
          </cell>
          <cell r="I4239" t="str">
            <v>Bromsgrepp H</v>
          </cell>
          <cell r="L4239" t="e">
            <v>#N/A</v>
          </cell>
        </row>
        <row r="4240">
          <cell r="B4240" t="str">
            <v>YEC8175131Bromsgrepp V</v>
          </cell>
          <cell r="C4240" t="str">
            <v>YEC8175131</v>
          </cell>
          <cell r="D4240">
            <v>2019</v>
          </cell>
          <cell r="E4240">
            <v>7</v>
          </cell>
          <cell r="F4240" t="str">
            <v>0070</v>
          </cell>
          <cell r="G4240" t="str">
            <v>C001</v>
          </cell>
          <cell r="H4240" t="str">
            <v>Brake Lever L</v>
          </cell>
          <cell r="I4240" t="str">
            <v>Bromsgrepp V</v>
          </cell>
          <cell r="J4240" t="str">
            <v>C6505049 BLL ALsvPLbk VB U 4F BL39AP</v>
          </cell>
          <cell r="K4240" t="str">
            <v>C6505049</v>
          </cell>
          <cell r="L4240" t="str">
            <v>C6500024</v>
          </cell>
        </row>
        <row r="4241">
          <cell r="B4241" t="str">
            <v>YEC8175131Växelreglage H</v>
          </cell>
          <cell r="C4241" t="str">
            <v>YEC8175131</v>
          </cell>
          <cell r="D4241">
            <v>2019</v>
          </cell>
          <cell r="E4241">
            <v>8</v>
          </cell>
          <cell r="F4241" t="str">
            <v>0080</v>
          </cell>
          <cell r="G4241" t="str">
            <v>D002</v>
          </cell>
          <cell r="H4241" t="str">
            <v>Shift Lever R</v>
          </cell>
          <cell r="I4241" t="str">
            <v>Växelreglage H</v>
          </cell>
          <cell r="J4241" t="str">
            <v>ASLC30007DXL210LAR</v>
          </cell>
          <cell r="K4241" t="str">
            <v>ASLC30007DXL210LAR</v>
          </cell>
          <cell r="L4241" t="str">
            <v>Kontakta SHIMANO</v>
          </cell>
        </row>
        <row r="4242">
          <cell r="B4242" t="str">
            <v>YEC8175131Växelreglage V</v>
          </cell>
          <cell r="C4242" t="str">
            <v>YEC8175131</v>
          </cell>
          <cell r="D4242">
            <v>2019</v>
          </cell>
          <cell r="E4242">
            <v>9</v>
          </cell>
          <cell r="F4242" t="str">
            <v>0090</v>
          </cell>
          <cell r="G4242" t="str">
            <v>D001</v>
          </cell>
          <cell r="H4242" t="str">
            <v>Shift Lever L</v>
          </cell>
          <cell r="I4242" t="str">
            <v>Växelreglage V</v>
          </cell>
          <cell r="L4242" t="e">
            <v>#N/A</v>
          </cell>
        </row>
        <row r="4243">
          <cell r="B4243" t="str">
            <v>YEC8175131Handtag par</v>
          </cell>
          <cell r="C4243" t="str">
            <v>YEC8175131</v>
          </cell>
          <cell r="D4243">
            <v>2019</v>
          </cell>
          <cell r="E4243">
            <v>10</v>
          </cell>
          <cell r="F4243" t="str">
            <v>0100</v>
          </cell>
          <cell r="G4243" t="str">
            <v>B004</v>
          </cell>
          <cell r="H4243" t="str">
            <v>Grip R</v>
          </cell>
          <cell r="I4243" t="str">
            <v>Handtag par</v>
          </cell>
          <cell r="J4243" t="str">
            <v xml:space="preserve">C2505484  HERRMANS 84A ERGO TPE 90MM  </v>
          </cell>
          <cell r="K4243" t="str">
            <v>C2505484</v>
          </cell>
          <cell r="L4243" t="str">
            <v>C2500163</v>
          </cell>
        </row>
        <row r="4244">
          <cell r="B4244" t="str">
            <v>YEC8175131Frambroms</v>
          </cell>
          <cell r="C4244" t="str">
            <v>YEC8175131</v>
          </cell>
          <cell r="D4244">
            <v>2019</v>
          </cell>
          <cell r="E4244">
            <v>11</v>
          </cell>
          <cell r="F4244" t="str">
            <v>0110</v>
          </cell>
          <cell r="G4244" t="str">
            <v>C003</v>
          </cell>
          <cell r="H4244" t="str">
            <v xml:space="preserve">Brake front </v>
          </cell>
          <cell r="I4244" t="str">
            <v>Frambroms</v>
          </cell>
          <cell r="J4244" t="str">
            <v xml:space="preserve">C6305035 V-Brake TX-121L Black 108mm. </v>
          </cell>
          <cell r="K4244" t="str">
            <v>C6305035</v>
          </cell>
          <cell r="L4244" t="str">
            <v>C6300101</v>
          </cell>
        </row>
        <row r="4245">
          <cell r="B4245" t="str">
            <v>YEC8175131Bakbroms</v>
          </cell>
          <cell r="C4245" t="str">
            <v>YEC8175131</v>
          </cell>
          <cell r="D4245">
            <v>2019</v>
          </cell>
          <cell r="E4245">
            <v>12</v>
          </cell>
          <cell r="F4245" t="str">
            <v>0120</v>
          </cell>
          <cell r="G4245" t="str">
            <v>C004</v>
          </cell>
          <cell r="H4245" t="str">
            <v>Brake rear</v>
          </cell>
          <cell r="I4245" t="str">
            <v>Bakbroms</v>
          </cell>
          <cell r="K4245" t="str">
            <v>Fotbroms</v>
          </cell>
          <cell r="L4245" t="str">
            <v>Kontakta SHIMANO</v>
          </cell>
        </row>
        <row r="4246">
          <cell r="B4246" t="str">
            <v>YEC8175131Vevlager</v>
          </cell>
          <cell r="C4246" t="str">
            <v>YEC8175131</v>
          </cell>
          <cell r="D4246">
            <v>2019</v>
          </cell>
          <cell r="E4246">
            <v>13</v>
          </cell>
          <cell r="F4246" t="str">
            <v>0130</v>
          </cell>
          <cell r="G4246" t="str">
            <v>E001</v>
          </cell>
          <cell r="H4246" t="str">
            <v xml:space="preserve">BB-set </v>
          </cell>
          <cell r="I4246" t="str">
            <v>Vevlager</v>
          </cell>
          <cell r="K4246" t="str">
            <v>C8705065-1-124</v>
          </cell>
          <cell r="L4246" t="str">
            <v>C8705065-1-124</v>
          </cell>
        </row>
        <row r="4247">
          <cell r="B4247" t="str">
            <v>YEC8175131Vevparti</v>
          </cell>
          <cell r="C4247" t="str">
            <v>YEC8175131</v>
          </cell>
          <cell r="D4247">
            <v>2019</v>
          </cell>
          <cell r="E4247">
            <v>14</v>
          </cell>
          <cell r="F4247" t="str">
            <v>0140</v>
          </cell>
          <cell r="G4247" t="str">
            <v>E002</v>
          </cell>
          <cell r="H4247" t="str">
            <v>Front Chainwheel</v>
          </cell>
          <cell r="I4247" t="str">
            <v>Vevparti</v>
          </cell>
          <cell r="J4247" t="str">
            <v xml:space="preserve">C3305190-170 PRO-H38 170MM 38T 3/32" 110MM </v>
          </cell>
          <cell r="K4247" t="str">
            <v>C3305190-170</v>
          </cell>
          <cell r="L4247" t="str">
            <v>C3300085-170</v>
          </cell>
        </row>
        <row r="4248">
          <cell r="B4248" t="str">
            <v>YEC8175131Kedjeskydd</v>
          </cell>
          <cell r="C4248" t="str">
            <v>YEC8175131</v>
          </cell>
          <cell r="D4248">
            <v>2019</v>
          </cell>
          <cell r="E4248">
            <v>15</v>
          </cell>
          <cell r="F4248" t="str">
            <v>0150</v>
          </cell>
          <cell r="G4248" t="str">
            <v>H001</v>
          </cell>
          <cell r="H4248" t="str">
            <v>Chain guard</v>
          </cell>
          <cell r="I4248" t="str">
            <v>Kedjeskydd</v>
          </cell>
          <cell r="J4248" t="str">
            <v>C8305428-BK CG 38T PL bk w bracket C8305427 and C8305006</v>
          </cell>
          <cell r="K4248" t="str">
            <v>C8305428-BK</v>
          </cell>
          <cell r="L4248" t="str">
            <v>C8300059</v>
          </cell>
        </row>
        <row r="4249">
          <cell r="B4249" t="str">
            <v>YEC8175131Kedjeskyddsfäste</v>
          </cell>
          <cell r="C4249" t="str">
            <v>YEC8175131</v>
          </cell>
          <cell r="D4249">
            <v>2019</v>
          </cell>
          <cell r="E4249">
            <v>16</v>
          </cell>
          <cell r="F4249" t="str">
            <v>0160</v>
          </cell>
          <cell r="G4249" t="str">
            <v>H002</v>
          </cell>
          <cell r="H4249" t="str">
            <v>Chain guard bracket</v>
          </cell>
          <cell r="I4249" t="str">
            <v>Kedjeskyddsfäste</v>
          </cell>
          <cell r="K4249" t="str">
            <v>C8305427</v>
          </cell>
          <cell r="L4249" t="str">
            <v>C8305427</v>
          </cell>
        </row>
        <row r="4250">
          <cell r="B4250" t="str">
            <v>YEC8175131Framväxel</v>
          </cell>
          <cell r="C4250" t="str">
            <v>YEC8175131</v>
          </cell>
          <cell r="D4250">
            <v>2019</v>
          </cell>
          <cell r="E4250">
            <v>17</v>
          </cell>
          <cell r="F4250" t="str">
            <v>0170</v>
          </cell>
          <cell r="G4250" t="str">
            <v>D003</v>
          </cell>
          <cell r="H4250" t="str">
            <v>Front Derailleur</v>
          </cell>
          <cell r="I4250" t="str">
            <v>Framväxel</v>
          </cell>
          <cell r="K4250" t="str">
            <v>EMPTY</v>
          </cell>
          <cell r="L4250" t="e">
            <v>#N/A</v>
          </cell>
        </row>
        <row r="4251">
          <cell r="B4251" t="str">
            <v>YEC8175131Bakväxel</v>
          </cell>
          <cell r="C4251" t="str">
            <v>YEC8175131</v>
          </cell>
          <cell r="D4251">
            <v>2019</v>
          </cell>
          <cell r="E4251">
            <v>18</v>
          </cell>
          <cell r="F4251" t="str">
            <v>0180</v>
          </cell>
          <cell r="G4251" t="str">
            <v>D004</v>
          </cell>
          <cell r="H4251" t="str">
            <v>Rear Derailleur</v>
          </cell>
          <cell r="I4251" t="str">
            <v>Bakväxel</v>
          </cell>
          <cell r="K4251" t="str">
            <v>ASGC30017CADXR</v>
          </cell>
          <cell r="L4251" t="str">
            <v>Kontakta SHIMANO</v>
          </cell>
        </row>
        <row r="4252">
          <cell r="B4252" t="str">
            <v>YEC8175131Kedja</v>
          </cell>
          <cell r="C4252" t="str">
            <v>YEC8175131</v>
          </cell>
          <cell r="D4252">
            <v>2019</v>
          </cell>
          <cell r="E4252">
            <v>19</v>
          </cell>
          <cell r="F4252" t="str">
            <v>0190</v>
          </cell>
          <cell r="G4252" t="str">
            <v>E003</v>
          </cell>
          <cell r="H4252" t="str">
            <v xml:space="preserve">Chain </v>
          </cell>
          <cell r="I4252" t="str">
            <v>Kedja</v>
          </cell>
          <cell r="J4252" t="str">
            <v>std</v>
          </cell>
          <cell r="K4252" t="str">
            <v>C3405001-0102</v>
          </cell>
          <cell r="L4252" t="str">
            <v>C3400002</v>
          </cell>
        </row>
        <row r="4253">
          <cell r="B4253" t="str">
            <v>YEC8175131Kassett</v>
          </cell>
          <cell r="C4253" t="str">
            <v>YEC8175131</v>
          </cell>
          <cell r="D4253">
            <v>2019</v>
          </cell>
          <cell r="E4253">
            <v>20</v>
          </cell>
          <cell r="F4253" t="str">
            <v>0200</v>
          </cell>
          <cell r="G4253" t="str">
            <v>E004</v>
          </cell>
          <cell r="H4253" t="str">
            <v>Cassette Sprocket</v>
          </cell>
          <cell r="I4253" t="str">
            <v>Kassett</v>
          </cell>
          <cell r="J4253" t="str">
            <v>ASMGEAR20SU SPT SC20sv3/32" (INTERNAL HUB)</v>
          </cell>
          <cell r="K4253" t="str">
            <v>ASMGEAR20SU</v>
          </cell>
          <cell r="L4253" t="str">
            <v>Kontakta SHIMANO</v>
          </cell>
        </row>
        <row r="4254">
          <cell r="B4254" t="str">
            <v>YEC8175131Framhjul</v>
          </cell>
          <cell r="C4254" t="str">
            <v>YEC8175131</v>
          </cell>
          <cell r="D4254">
            <v>2019</v>
          </cell>
          <cell r="E4254">
            <v>21</v>
          </cell>
          <cell r="F4254" t="str">
            <v>0210</v>
          </cell>
          <cell r="G4254" t="str">
            <v>F001</v>
          </cell>
          <cell r="H4254" t="str">
            <v>Front hub</v>
          </cell>
          <cell r="I4254" t="str">
            <v>Framhjul</v>
          </cell>
          <cell r="J4254" t="str">
            <v>Se drive unit</v>
          </cell>
          <cell r="K4254" t="str">
            <v>C4107777</v>
          </cell>
          <cell r="L4254" t="str">
            <v>C4100365</v>
          </cell>
        </row>
        <row r="4255">
          <cell r="B4255" t="str">
            <v>YEC8175131Bakhjul</v>
          </cell>
          <cell r="C4255" t="str">
            <v>YEC8175131</v>
          </cell>
          <cell r="D4255">
            <v>2019</v>
          </cell>
          <cell r="E4255">
            <v>22</v>
          </cell>
          <cell r="F4255" t="str">
            <v>0220</v>
          </cell>
          <cell r="G4255" t="str">
            <v>F002</v>
          </cell>
          <cell r="H4255" t="str">
            <v>Rear hub</v>
          </cell>
          <cell r="I4255" t="str">
            <v>Bakhjul</v>
          </cell>
          <cell r="J4255" t="str">
            <v>ASGC30007CADXR (ASG7C30ADXR) HBRcb 36 H SILVER DX</v>
          </cell>
          <cell r="K4255" t="str">
            <v>C4208063</v>
          </cell>
          <cell r="L4255" t="str">
            <v>C4200052</v>
          </cell>
        </row>
        <row r="4256">
          <cell r="B4256" t="str">
            <v>YEC8175131Däck</v>
          </cell>
          <cell r="C4256" t="str">
            <v>YEC8175131</v>
          </cell>
          <cell r="D4256">
            <v>2019</v>
          </cell>
          <cell r="E4256">
            <v>23</v>
          </cell>
          <cell r="F4256" t="str">
            <v>0230</v>
          </cell>
          <cell r="G4256" t="str">
            <v>F003</v>
          </cell>
          <cell r="H4256" t="str">
            <v>Tire</v>
          </cell>
          <cell r="I4256" t="str">
            <v>Däck</v>
          </cell>
          <cell r="J4256" t="str">
            <v xml:space="preserve">C4906139 40-622 BLACK Duramax Regular  H-480 </v>
          </cell>
          <cell r="K4256" t="str">
            <v>C4906139</v>
          </cell>
          <cell r="L4256" t="str">
            <v>C4901162</v>
          </cell>
        </row>
        <row r="4257">
          <cell r="B4257" t="str">
            <v>YEC8175131Skärmar set</v>
          </cell>
          <cell r="C4257" t="str">
            <v>YEC8175131</v>
          </cell>
          <cell r="D4257">
            <v>2019</v>
          </cell>
          <cell r="E4257">
            <v>24</v>
          </cell>
          <cell r="F4257" t="str">
            <v>0240</v>
          </cell>
          <cell r="G4257" t="str">
            <v>H003</v>
          </cell>
          <cell r="H4257" t="str">
            <v xml:space="preserve">Mudguard front   </v>
          </cell>
          <cell r="I4257" t="str">
            <v>Skärmar set</v>
          </cell>
          <cell r="J4257" t="str">
            <v xml:space="preserve">C8255729-PRE ZN/52MM 28" BLACK Pre lackad </v>
          </cell>
          <cell r="K4257" t="str">
            <v>C8255729-PRE</v>
          </cell>
          <cell r="L4257" t="str">
            <v>C8250028</v>
          </cell>
        </row>
        <row r="4258">
          <cell r="B4258" t="str">
            <v>YEC8175131Pakethållare</v>
          </cell>
          <cell r="C4258" t="str">
            <v>YEC8175131</v>
          </cell>
          <cell r="D4258">
            <v>2019</v>
          </cell>
          <cell r="E4258">
            <v>25</v>
          </cell>
          <cell r="F4258" t="str">
            <v>0250</v>
          </cell>
          <cell r="G4258" t="str">
            <v>H004</v>
          </cell>
          <cell r="H4258" t="str">
            <v>Carrier</v>
          </cell>
          <cell r="I4258" t="str">
            <v>Pakethållare</v>
          </cell>
          <cell r="J4258" t="str">
            <v>C8205759-BK AVS CLASSIC CARRIER FOR PHILION BATTERY, Powder BLACK CLIP AND SPECTRA LOGO</v>
          </cell>
          <cell r="K4258" t="str">
            <v>C8205759-BK</v>
          </cell>
          <cell r="L4258" t="str">
            <v>C8205759-BK</v>
          </cell>
        </row>
        <row r="4259">
          <cell r="B4259" t="str">
            <v>YEC8175131Sadel</v>
          </cell>
          <cell r="C4259" t="str">
            <v>YEC8175131</v>
          </cell>
          <cell r="D4259">
            <v>2019</v>
          </cell>
          <cell r="E4259">
            <v>26</v>
          </cell>
          <cell r="F4259" t="str">
            <v>0260</v>
          </cell>
          <cell r="G4259" t="str">
            <v>G001</v>
          </cell>
          <cell r="H4259" t="str">
            <v>Saddle</v>
          </cell>
          <cell r="I4259" t="str">
            <v>Sadel</v>
          </cell>
          <cell r="J4259" t="str">
            <v>C7105972 Selle Royal Spectra LUBRI (Rumba) BLACK W/O CLAMP Unisex</v>
          </cell>
          <cell r="K4259" t="str">
            <v>C7105972</v>
          </cell>
          <cell r="L4259" t="str">
            <v>C7100597</v>
          </cell>
        </row>
        <row r="4260">
          <cell r="B4260" t="str">
            <v>YEC8175131Sadelstolpe</v>
          </cell>
          <cell r="C4260" t="str">
            <v>YEC8175131</v>
          </cell>
          <cell r="D4260">
            <v>2019</v>
          </cell>
          <cell r="E4260">
            <v>27</v>
          </cell>
          <cell r="F4260" t="str">
            <v>0270</v>
          </cell>
          <cell r="G4260" t="str">
            <v>G002</v>
          </cell>
          <cell r="H4260" t="str">
            <v>Seatpost</v>
          </cell>
          <cell r="I4260" t="str">
            <v>Sadelstolpe</v>
          </cell>
          <cell r="J4260" t="str">
            <v>C7205256 STD 27.2X300 SILVER</v>
          </cell>
          <cell r="K4260" t="str">
            <v>C7205256</v>
          </cell>
          <cell r="L4260" t="str">
            <v>C7200004</v>
          </cell>
        </row>
        <row r="4261">
          <cell r="B4261" t="str">
            <v>YEC8175131Sadelrörsklämma</v>
          </cell>
          <cell r="C4261" t="str">
            <v>YEC8175131</v>
          </cell>
          <cell r="D4261">
            <v>2019</v>
          </cell>
          <cell r="E4261">
            <v>28</v>
          </cell>
          <cell r="F4261" t="str">
            <v>0280</v>
          </cell>
          <cell r="G4261" t="str">
            <v>G003</v>
          </cell>
          <cell r="H4261" t="str">
            <v>Seat Clamp</v>
          </cell>
          <cell r="I4261" t="str">
            <v>Sadelrörsklämma</v>
          </cell>
          <cell r="J4261" t="str">
            <v>C7305002 L/C 31.8 MX27 shiny black</v>
          </cell>
          <cell r="K4261" t="str">
            <v>C7305002</v>
          </cell>
          <cell r="L4261" t="str">
            <v>C7300027-318</v>
          </cell>
        </row>
        <row r="4262">
          <cell r="B4262" t="str">
            <v>YEC8175131Framlampa</v>
          </cell>
          <cell r="C4262" t="str">
            <v>YEC8175131</v>
          </cell>
          <cell r="D4262">
            <v>2019</v>
          </cell>
          <cell r="E4262">
            <v>29</v>
          </cell>
          <cell r="F4262" t="str">
            <v>0290</v>
          </cell>
          <cell r="G4262" t="str">
            <v>H005</v>
          </cell>
          <cell r="H4262" t="str">
            <v>Front light</v>
          </cell>
          <cell r="I4262" t="str">
            <v>Framlampa</v>
          </cell>
          <cell r="J4262" t="str">
            <v>C8025211 Front light Breeze Evo Classic chrome, 0,5W LED, 15 lux, Waterproof IP44 including batteries</v>
          </cell>
          <cell r="K4262" t="str">
            <v>C8025211</v>
          </cell>
          <cell r="L4262" t="str">
            <v>C8020236</v>
          </cell>
        </row>
        <row r="4263">
          <cell r="B4263" t="str">
            <v>YEC8175131Baklampa</v>
          </cell>
          <cell r="C4263" t="str">
            <v>YEC8175131</v>
          </cell>
          <cell r="D4263">
            <v>2019</v>
          </cell>
          <cell r="E4263">
            <v>30</v>
          </cell>
          <cell r="F4263" t="str">
            <v>0300</v>
          </cell>
          <cell r="G4263" t="str">
            <v>H006</v>
          </cell>
          <cell r="H4263" t="str">
            <v>Light, Rear</v>
          </cell>
          <cell r="I4263" t="str">
            <v>Baklampa</v>
          </cell>
          <cell r="J4263" t="str">
            <v>inkl in battery</v>
          </cell>
          <cell r="K4263" t="str">
            <v>C8705058-1RLBK</v>
          </cell>
          <cell r="L4263" t="str">
            <v>C8705058-1RLBK</v>
          </cell>
        </row>
        <row r="4264">
          <cell r="B4264" t="str">
            <v>YEC8175131Låssats</v>
          </cell>
          <cell r="C4264" t="str">
            <v>YEC8175131</v>
          </cell>
          <cell r="D4264">
            <v>2019</v>
          </cell>
          <cell r="E4264">
            <v>31</v>
          </cell>
          <cell r="F4264" t="str">
            <v>0310</v>
          </cell>
          <cell r="G4264" t="str">
            <v>H007</v>
          </cell>
          <cell r="H4264" t="str">
            <v>Lock</v>
          </cell>
          <cell r="I4264" t="str">
            <v>Låssats</v>
          </cell>
          <cell r="J4264" t="str">
            <v>C8405069 LCK SF PLbk Solid+  BAT SF03, LOCK FRAME+LOCK BATT SF03 RT W/2 similar keys</v>
          </cell>
          <cell r="K4264" t="str">
            <v>C8405069</v>
          </cell>
          <cell r="L4264" t="str">
            <v>C8405069</v>
          </cell>
        </row>
        <row r="4265">
          <cell r="B4265" t="str">
            <v>YEC8175131Stöd</v>
          </cell>
          <cell r="C4265" t="str">
            <v>YEC8175131</v>
          </cell>
          <cell r="D4265">
            <v>2019</v>
          </cell>
          <cell r="E4265">
            <v>32</v>
          </cell>
          <cell r="F4265" t="str">
            <v>0320</v>
          </cell>
          <cell r="G4265" t="str">
            <v>H008</v>
          </cell>
          <cell r="H4265" t="str">
            <v>Kick stand</v>
          </cell>
          <cell r="I4265" t="str">
            <v>Stöd</v>
          </cell>
          <cell r="J4265" t="str">
            <v>C8105046 KS SB STsv 245 ATRAN MEGO</v>
          </cell>
          <cell r="K4265" t="str">
            <v>C8105046</v>
          </cell>
          <cell r="L4265" t="str">
            <v>C8100017</v>
          </cell>
        </row>
        <row r="4266">
          <cell r="B4266" t="str">
            <v>YEC8175131Korg</v>
          </cell>
          <cell r="C4266" t="str">
            <v>YEC8175131</v>
          </cell>
          <cell r="D4266">
            <v>2019</v>
          </cell>
          <cell r="E4266">
            <v>33</v>
          </cell>
          <cell r="F4266" t="str">
            <v>0330</v>
          </cell>
          <cell r="G4266" t="str">
            <v>H009</v>
          </cell>
          <cell r="H4266" t="str">
            <v>Basket / Fr carrier</v>
          </cell>
          <cell r="I4266" t="str">
            <v>Korg</v>
          </cell>
          <cell r="J4266" t="str">
            <v>C8605001-G black steel</v>
          </cell>
          <cell r="K4266" t="str">
            <v>C8605001-G</v>
          </cell>
          <cell r="L4266" t="str">
            <v>C8600004</v>
          </cell>
        </row>
        <row r="4267">
          <cell r="B4267" t="str">
            <v>YEC8175131Pedaler</v>
          </cell>
          <cell r="C4267" t="str">
            <v>YEC8175131</v>
          </cell>
          <cell r="D4267">
            <v>2019</v>
          </cell>
          <cell r="E4267">
            <v>34</v>
          </cell>
          <cell r="F4267" t="str">
            <v>0340</v>
          </cell>
          <cell r="G4267" t="str">
            <v>E005</v>
          </cell>
          <cell r="H4267" t="str">
            <v xml:space="preserve">Pedal </v>
          </cell>
          <cell r="I4267" t="str">
            <v>Pedaler</v>
          </cell>
          <cell r="J4267" t="str">
            <v>C3505317 STANDARD BK/GR9/16"</v>
          </cell>
          <cell r="K4267" t="str">
            <v>C3505317</v>
          </cell>
          <cell r="L4267" t="str">
            <v>C3500026</v>
          </cell>
        </row>
        <row r="4268">
          <cell r="B4268" t="str">
            <v>YEC8175131Motor</v>
          </cell>
          <cell r="C4268" t="str">
            <v>YEC8175131</v>
          </cell>
          <cell r="D4268">
            <v>2019</v>
          </cell>
          <cell r="E4268">
            <v>35</v>
          </cell>
          <cell r="F4268" t="str">
            <v>0350</v>
          </cell>
          <cell r="G4268" t="str">
            <v>J001</v>
          </cell>
          <cell r="H4268" t="str">
            <v>DRIVE UNIT:</v>
          </cell>
          <cell r="I4268" t="str">
            <v>Motor</v>
          </cell>
          <cell r="J4268" t="str">
            <v>C8705065-1-02 2017 E-Motor Egoing SYXC</v>
          </cell>
          <cell r="K4268" t="str">
            <v>C8705065-1-02</v>
          </cell>
          <cell r="L4268" t="str">
            <v>C8705065-1-02</v>
          </cell>
        </row>
        <row r="4269">
          <cell r="B4269" t="str">
            <v>YEC8175131Display</v>
          </cell>
          <cell r="C4269" t="str">
            <v>YEC8175131</v>
          </cell>
          <cell r="D4269">
            <v>2019</v>
          </cell>
          <cell r="E4269">
            <v>36</v>
          </cell>
          <cell r="F4269" t="str">
            <v>0360</v>
          </cell>
          <cell r="G4269" t="str">
            <v>J004</v>
          </cell>
          <cell r="H4269" t="str">
            <v>DISPLAY:</v>
          </cell>
          <cell r="I4269" t="str">
            <v>Display</v>
          </cell>
          <cell r="J4269" t="str">
            <v xml:space="preserve">C8705065-1-21 LED,  DP E01.UART, to be assembled on the left side,  cable length: 850mm 28"    </v>
          </cell>
          <cell r="K4269" t="str">
            <v>C8705065-1-21</v>
          </cell>
          <cell r="L4269" t="str">
            <v>C8705065-1-21</v>
          </cell>
        </row>
        <row r="4270">
          <cell r="B4270" t="str">
            <v>YEC8175131EB-Bus kabel</v>
          </cell>
          <cell r="C4270" t="str">
            <v>YEC8175131</v>
          </cell>
          <cell r="D4270">
            <v>2019</v>
          </cell>
          <cell r="E4270">
            <v>37</v>
          </cell>
          <cell r="F4270" t="str">
            <v>0370</v>
          </cell>
          <cell r="G4270" t="str">
            <v>J005</v>
          </cell>
          <cell r="H4270" t="str">
            <v>EB-BUS CABLE:</v>
          </cell>
          <cell r="I4270" t="str">
            <v>EB-Bus kabel</v>
          </cell>
          <cell r="J4270" t="str">
            <v>C8705065-1-04A 9pin (1000mm), one end linked to controller,the other end linked to the display (240mm), the front light (240mm) one brake sensor (280mm) and the speed sensor (500mm)</v>
          </cell>
          <cell r="K4270" t="str">
            <v>C8705065-1-04A</v>
          </cell>
          <cell r="L4270" t="str">
            <v>C8705065-1-04</v>
          </cell>
        </row>
        <row r="4271">
          <cell r="B4271" t="str">
            <v>YEC8175131Motorkabel</v>
          </cell>
          <cell r="C4271" t="str">
            <v>YEC8175131</v>
          </cell>
          <cell r="D4271">
            <v>2019</v>
          </cell>
          <cell r="E4271">
            <v>38</v>
          </cell>
          <cell r="F4271" t="str">
            <v>0380</v>
          </cell>
          <cell r="G4271" t="str">
            <v>J006</v>
          </cell>
          <cell r="H4271" t="str">
            <v>POWER CABLE:</v>
          </cell>
          <cell r="I4271" t="str">
            <v>Motorkabel</v>
          </cell>
          <cell r="J4271" t="str">
            <v>C8705065-1-03A G9.1/M9.1, cable length 1250mm, between motor and controller</v>
          </cell>
          <cell r="K4271" t="str">
            <v>C8705065-1-03A</v>
          </cell>
          <cell r="L4271" t="str">
            <v>C8705065-1-03A</v>
          </cell>
        </row>
        <row r="4272">
          <cell r="B4272" t="str">
            <v>YEC8175131Kabel framlampa</v>
          </cell>
          <cell r="C4272" t="str">
            <v>YEC8175131</v>
          </cell>
          <cell r="D4272">
            <v>2019</v>
          </cell>
          <cell r="E4272">
            <v>39</v>
          </cell>
          <cell r="F4272" t="str">
            <v>0390</v>
          </cell>
          <cell r="G4272" t="str">
            <v>J007</v>
          </cell>
          <cell r="H4272" t="str">
            <v>F. LIGHT CABLE:</v>
          </cell>
          <cell r="I4272" t="str">
            <v>Kabel framlampa</v>
          </cell>
          <cell r="J4272" t="str">
            <v>Included in EB-BUS cable</v>
          </cell>
          <cell r="K4272" t="str">
            <v>Ingår i EB-buskabeln</v>
          </cell>
          <cell r="L4272" t="str">
            <v>Ingår i EB-buskabeln</v>
          </cell>
        </row>
        <row r="4273">
          <cell r="B4273" t="str">
            <v>YEC8175131Kabel baklampa</v>
          </cell>
          <cell r="C4273" t="str">
            <v>YEC8175131</v>
          </cell>
          <cell r="D4273">
            <v>2019</v>
          </cell>
          <cell r="E4273">
            <v>40</v>
          </cell>
          <cell r="F4273" t="str">
            <v>0400</v>
          </cell>
          <cell r="G4273" t="str">
            <v>J008</v>
          </cell>
          <cell r="H4273" t="str">
            <v>R. LIGHT CABLE:</v>
          </cell>
          <cell r="I4273" t="str">
            <v>Kabel baklampa</v>
          </cell>
          <cell r="K4273" t="str">
            <v>INGÅR I BATTERIET</v>
          </cell>
          <cell r="L4273" t="str">
            <v>Ingår i batteriet</v>
          </cell>
        </row>
        <row r="4274">
          <cell r="B4274" t="str">
            <v>YEC8175131Hastighetssensor</v>
          </cell>
          <cell r="C4274" t="str">
            <v>YEC8175131</v>
          </cell>
          <cell r="D4274">
            <v>2019</v>
          </cell>
          <cell r="E4274">
            <v>41</v>
          </cell>
          <cell r="F4274" t="str">
            <v>0410</v>
          </cell>
          <cell r="G4274" t="str">
            <v>J009</v>
          </cell>
          <cell r="H4274" t="str">
            <v>SPEED SENSOR:</v>
          </cell>
          <cell r="I4274" t="str">
            <v>Hastighetssensor</v>
          </cell>
          <cell r="J4274" t="str">
            <v>Integrated in the motor</v>
          </cell>
          <cell r="K4274" t="str">
            <v>INGÅR I MOTORN</v>
          </cell>
          <cell r="L4274" t="str">
            <v>Ingår i motorn</v>
          </cell>
        </row>
        <row r="4275">
          <cell r="B4275" t="str">
            <v>YEC8175131Batteri</v>
          </cell>
          <cell r="C4275" t="str">
            <v>YEC8175131</v>
          </cell>
          <cell r="D4275">
            <v>2019</v>
          </cell>
          <cell r="E4275">
            <v>42</v>
          </cell>
          <cell r="F4275" t="str">
            <v>0420</v>
          </cell>
          <cell r="G4275" t="str">
            <v>J002</v>
          </cell>
          <cell r="H4275" t="str">
            <v>BATTERY:</v>
          </cell>
          <cell r="I4275" t="str">
            <v>Batteri</v>
          </cell>
          <cell r="J4275" t="str">
            <v>C8705058-1-08C  PHYLION SF-03, 8,8Ah WITH INTERGRATED REAR RED LIGHT (CANBUS)</v>
          </cell>
          <cell r="K4275" t="str">
            <v>C8705058-1-08EA</v>
          </cell>
          <cell r="L4275" t="str">
            <v>C8705058-1-08EA</v>
          </cell>
        </row>
        <row r="4276">
          <cell r="B4276" t="str">
            <v>YEC8175131Batterihållare</v>
          </cell>
          <cell r="C4276" t="str">
            <v>YEC8175131</v>
          </cell>
          <cell r="D4276">
            <v>2019</v>
          </cell>
          <cell r="E4276">
            <v>43</v>
          </cell>
          <cell r="F4276" t="str">
            <v>0430</v>
          </cell>
          <cell r="G4276" t="str">
            <v>J003</v>
          </cell>
          <cell r="H4276" t="str">
            <v>BATTERY HOLDER/Slider</v>
          </cell>
          <cell r="I4276" t="str">
            <v>Batterihållare</v>
          </cell>
          <cell r="J4276" t="str">
            <v>C8705065-10-02 Slider (lower part) SF03, AXA One key</v>
          </cell>
          <cell r="L4276" t="e">
            <v>#N/A</v>
          </cell>
        </row>
        <row r="4277">
          <cell r="B4277" t="str">
            <v>YEC8175131Batteriladdare</v>
          </cell>
          <cell r="C4277" t="str">
            <v>YEC8175131</v>
          </cell>
          <cell r="D4277">
            <v>2019</v>
          </cell>
          <cell r="E4277">
            <v>44</v>
          </cell>
          <cell r="F4277" t="str">
            <v>0440</v>
          </cell>
          <cell r="G4277" t="str">
            <v>J010</v>
          </cell>
          <cell r="H4277" t="str">
            <v>CHARGER:</v>
          </cell>
          <cell r="I4277" t="str">
            <v>Batteriladdare</v>
          </cell>
          <cell r="J4277" t="str">
            <v>C8705058-02, (CHARGER 2A    # NO:CZ2AG2JE7)  CHARGER FOR PHYLION BATTERY</v>
          </cell>
          <cell r="K4277" t="str">
            <v>C8705058-02</v>
          </cell>
          <cell r="L4277" t="str">
            <v>C8705058-02</v>
          </cell>
        </row>
        <row r="4278">
          <cell r="B4278" t="str">
            <v>YEC8175131Kontrollbox</v>
          </cell>
          <cell r="C4278" t="str">
            <v>YEC8175131</v>
          </cell>
          <cell r="D4278">
            <v>2019</v>
          </cell>
          <cell r="E4278">
            <v>45</v>
          </cell>
          <cell r="F4278" t="str">
            <v>0450</v>
          </cell>
          <cell r="G4278" t="str">
            <v>J011</v>
          </cell>
          <cell r="H4278" t="str">
            <v>Controller</v>
          </cell>
          <cell r="I4278" t="str">
            <v>Kontrollbox</v>
          </cell>
          <cell r="J427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4278" t="str">
            <v>C8705065-10-01A</v>
          </cell>
          <cell r="L4278" t="str">
            <v>C8705065-10-01</v>
          </cell>
        </row>
        <row r="4279">
          <cell r="B4279" t="str">
            <v>YEC8175131Växelöra</v>
          </cell>
          <cell r="C4279" t="str">
            <v>YEC8175131</v>
          </cell>
          <cell r="D4279">
            <v>2019</v>
          </cell>
          <cell r="E4279">
            <v>46</v>
          </cell>
          <cell r="F4279" t="str">
            <v>0460</v>
          </cell>
          <cell r="G4279" t="str">
            <v>D005</v>
          </cell>
          <cell r="H4279" t="str">
            <v>Gear hanger</v>
          </cell>
          <cell r="I4279" t="str">
            <v>Växelöra</v>
          </cell>
          <cell r="L4279" t="e">
            <v>#N/A</v>
          </cell>
        </row>
        <row r="4280">
          <cell r="B4280" t="str">
            <v>YEC9155031RAM</v>
          </cell>
          <cell r="C4280" t="str">
            <v>YEC9155031</v>
          </cell>
          <cell r="D4280" t="str">
            <v>2023-2024</v>
          </cell>
          <cell r="E4280">
            <v>1</v>
          </cell>
          <cell r="F4280" t="str">
            <v>0010</v>
          </cell>
          <cell r="G4280" t="str">
            <v>A001</v>
          </cell>
          <cell r="H4280" t="str">
            <v>PAINTED FRAME</v>
          </cell>
          <cell r="I4280" t="str">
            <v>RAM</v>
          </cell>
          <cell r="K4280" t="str">
            <v>C1308061-500</v>
          </cell>
          <cell r="L4280" t="e">
            <v>#N/A</v>
          </cell>
        </row>
        <row r="4281">
          <cell r="B4281" t="str">
            <v>YEC9155031Framgaffel</v>
          </cell>
          <cell r="C4281" t="str">
            <v>YEC9155031</v>
          </cell>
          <cell r="D4281" t="str">
            <v>2023-2024</v>
          </cell>
          <cell r="E4281">
            <v>2</v>
          </cell>
          <cell r="F4281" t="str">
            <v>0020</v>
          </cell>
          <cell r="G4281" t="str">
            <v>A002</v>
          </cell>
          <cell r="H4281" t="str">
            <v>PAINTED FORK</v>
          </cell>
          <cell r="I4281" t="str">
            <v>Framgaffel</v>
          </cell>
          <cell r="J4281" t="str">
            <v>C1605443-193 FF 28 ST 1"1/8 Bi 30 37 w hole</v>
          </cell>
          <cell r="K4281" t="str">
            <v>C1625381-230-BK</v>
          </cell>
          <cell r="L4281" t="e">
            <v>#N/A</v>
          </cell>
        </row>
        <row r="4282">
          <cell r="B4282" t="str">
            <v>YEC9155031Styrlager</v>
          </cell>
          <cell r="C4282" t="str">
            <v>YEC9155031</v>
          </cell>
          <cell r="D4282" t="str">
            <v>2023-2024</v>
          </cell>
          <cell r="E4282">
            <v>3</v>
          </cell>
          <cell r="F4282" t="str">
            <v>0030</v>
          </cell>
          <cell r="G4282" t="str">
            <v>B001</v>
          </cell>
          <cell r="H4282" t="str">
            <v>Head Set</v>
          </cell>
          <cell r="I4282" t="str">
            <v>Styrlager</v>
          </cell>
          <cell r="J4282" t="str">
            <v>C2105002 VP-MH305C SEMI INTEGR, ED BLACK O/S  SH = 20mm</v>
          </cell>
          <cell r="K4282" t="str">
            <v>C2105318</v>
          </cell>
          <cell r="L4282" t="str">
            <v>C2105318</v>
          </cell>
        </row>
        <row r="4283">
          <cell r="B4283" t="str">
            <v xml:space="preserve">YEC9155031Styrstam </v>
          </cell>
          <cell r="C4283" t="str">
            <v>YEC9155031</v>
          </cell>
          <cell r="D4283" t="str">
            <v>2023-2024</v>
          </cell>
          <cell r="E4283">
            <v>4</v>
          </cell>
          <cell r="F4283" t="str">
            <v>0040</v>
          </cell>
          <cell r="G4283" t="str">
            <v>B002</v>
          </cell>
          <cell r="H4283" t="str">
            <v>Handlebar Stem</v>
          </cell>
          <cell r="I4283" t="str">
            <v xml:space="preserve">Styrstam </v>
          </cell>
          <cell r="J4283" t="str">
            <v>C2205360-090 H/L 25.4X90/130 MTS-AD2 HIGH POL</v>
          </cell>
          <cell r="K4283" t="str">
            <v>C2205614-065</v>
          </cell>
          <cell r="L4283" t="str">
            <v>C2205614-065</v>
          </cell>
        </row>
        <row r="4284">
          <cell r="B4284" t="str">
            <v>YEC9155031Styre</v>
          </cell>
          <cell r="C4284" t="str">
            <v>YEC9155031</v>
          </cell>
          <cell r="D4284" t="str">
            <v>2023-2024</v>
          </cell>
          <cell r="E4284">
            <v>5</v>
          </cell>
          <cell r="F4284" t="str">
            <v>0050</v>
          </cell>
          <cell r="G4284" t="str">
            <v>B003</v>
          </cell>
          <cell r="H4284" t="str">
            <v>Handelbar</v>
          </cell>
          <cell r="I4284" t="str">
            <v>Styre</v>
          </cell>
          <cell r="J4284" t="str">
            <v xml:space="preserve">C2305480 HB ALsvhp 600 25.4 2.6 NR-AL29  </v>
          </cell>
          <cell r="K4284" t="str">
            <v>C2306117-BK</v>
          </cell>
          <cell r="L4284" t="str">
            <v>C2306117-BK</v>
          </cell>
        </row>
        <row r="4285">
          <cell r="B4285" t="str">
            <v>YEC9155031Bromsgrepp H</v>
          </cell>
          <cell r="C4285" t="str">
            <v>YEC9155031</v>
          </cell>
          <cell r="D4285" t="str">
            <v>2023-2024</v>
          </cell>
          <cell r="E4285">
            <v>6</v>
          </cell>
          <cell r="F4285" t="str">
            <v>0060</v>
          </cell>
          <cell r="G4285" t="str">
            <v>C002</v>
          </cell>
          <cell r="H4285" t="str">
            <v>Brake Lever R</v>
          </cell>
          <cell r="I4285" t="str">
            <v>Bromsgrepp H</v>
          </cell>
          <cell r="L4285" t="e">
            <v>#N/A</v>
          </cell>
        </row>
        <row r="4286">
          <cell r="B4286" t="str">
            <v>YEC9155031Bromsgrepp V</v>
          </cell>
          <cell r="C4286" t="str">
            <v>YEC9155031</v>
          </cell>
          <cell r="D4286" t="str">
            <v>2023-2024</v>
          </cell>
          <cell r="E4286">
            <v>7</v>
          </cell>
          <cell r="F4286" t="str">
            <v>0070</v>
          </cell>
          <cell r="G4286" t="str">
            <v>C001</v>
          </cell>
          <cell r="H4286" t="str">
            <v>Brake Lever L</v>
          </cell>
          <cell r="I4286" t="str">
            <v>Bromsgrepp V</v>
          </cell>
          <cell r="J4286" t="str">
            <v>C6505049 BLL ALsvPLbk VB U 4F BL39AP</v>
          </cell>
          <cell r="K4286" t="str">
            <v>Shimano</v>
          </cell>
          <cell r="L4286" t="str">
            <v>Kontakta SHIMANO</v>
          </cell>
        </row>
        <row r="4287">
          <cell r="B4287" t="str">
            <v>YEC9155031Växelreglage H</v>
          </cell>
          <cell r="C4287" t="str">
            <v>YEC9155031</v>
          </cell>
          <cell r="D4287" t="str">
            <v>2023-2024</v>
          </cell>
          <cell r="E4287">
            <v>8</v>
          </cell>
          <cell r="F4287" t="str">
            <v>0080</v>
          </cell>
          <cell r="G4287" t="str">
            <v>D002</v>
          </cell>
          <cell r="H4287" t="str">
            <v>Shift Lever R</v>
          </cell>
          <cell r="I4287" t="str">
            <v>Växelreglage H</v>
          </cell>
          <cell r="J4287" t="str">
            <v>C5105092 SHIFT LEVER, SL-C3000-7, NEXUS, REVO SHIFTER, 2320MM INNER, W/O OUTER FOR CJ-NX40(FOR SCANDINAVIAN), BLACK, BULK</v>
          </cell>
          <cell r="K4287" t="str">
            <v>ASLC70005L210LA</v>
          </cell>
          <cell r="L4287" t="str">
            <v>Kontakta SHIMANO</v>
          </cell>
        </row>
        <row r="4288">
          <cell r="B4288" t="str">
            <v>YEC9155031Växelreglage V</v>
          </cell>
          <cell r="C4288" t="str">
            <v>YEC9155031</v>
          </cell>
          <cell r="D4288" t="str">
            <v>2023-2024</v>
          </cell>
          <cell r="E4288">
            <v>9</v>
          </cell>
          <cell r="F4288" t="str">
            <v>0090</v>
          </cell>
          <cell r="G4288" t="str">
            <v>D001</v>
          </cell>
          <cell r="H4288" t="str">
            <v>Shift Lever L</v>
          </cell>
          <cell r="I4288" t="str">
            <v>Växelreglage V</v>
          </cell>
          <cell r="L4288" t="e">
            <v>#N/A</v>
          </cell>
        </row>
        <row r="4289">
          <cell r="B4289" t="str">
            <v>YEC9155031Handtag par</v>
          </cell>
          <cell r="C4289" t="str">
            <v>YEC9155031</v>
          </cell>
          <cell r="D4289" t="str">
            <v>2023-2024</v>
          </cell>
          <cell r="E4289">
            <v>10</v>
          </cell>
          <cell r="F4289" t="str">
            <v>0100</v>
          </cell>
          <cell r="G4289" t="str">
            <v>B004</v>
          </cell>
          <cell r="H4289" t="str">
            <v>Grip R</v>
          </cell>
          <cell r="I4289" t="str">
            <v>Handtag par</v>
          </cell>
          <cell r="J4289" t="str">
            <v xml:space="preserve">C2505484  HERRMANS 84A ERGO TPE 90MM  </v>
          </cell>
          <cell r="K4289" t="str">
            <v>C2505528</v>
          </cell>
          <cell r="L4289" t="str">
            <v>C2500057</v>
          </cell>
        </row>
        <row r="4290">
          <cell r="B4290" t="str">
            <v>YEC9155031Frambroms</v>
          </cell>
          <cell r="C4290" t="str">
            <v>YEC9155031</v>
          </cell>
          <cell r="D4290" t="str">
            <v>2023-2024</v>
          </cell>
          <cell r="E4290">
            <v>11</v>
          </cell>
          <cell r="F4290" t="str">
            <v>0110</v>
          </cell>
          <cell r="G4290" t="str">
            <v>C003</v>
          </cell>
          <cell r="H4290" t="str">
            <v xml:space="preserve">Brake front </v>
          </cell>
          <cell r="I4290" t="str">
            <v>Frambroms</v>
          </cell>
          <cell r="K4290" t="str">
            <v>AMT201KLFPRX085</v>
          </cell>
          <cell r="L4290" t="str">
            <v>Kontakta SHIMANO</v>
          </cell>
        </row>
        <row r="4291">
          <cell r="B4291" t="str">
            <v>YEC9155031Bakbroms</v>
          </cell>
          <cell r="C4291" t="str">
            <v>YEC9155031</v>
          </cell>
          <cell r="D4291" t="str">
            <v>2023-2024</v>
          </cell>
          <cell r="E4291">
            <v>12</v>
          </cell>
          <cell r="F4291" t="str">
            <v>0120</v>
          </cell>
          <cell r="G4291" t="str">
            <v>C004</v>
          </cell>
          <cell r="H4291" t="str">
            <v>Brake rear</v>
          </cell>
          <cell r="I4291" t="str">
            <v>Bakbroms</v>
          </cell>
          <cell r="K4291" t="str">
            <v>Fotbroms</v>
          </cell>
          <cell r="L4291" t="str">
            <v>Kontakta SHIMANO</v>
          </cell>
        </row>
        <row r="4292">
          <cell r="B4292" t="str">
            <v>YEC9155031Vevlager</v>
          </cell>
          <cell r="C4292" t="str">
            <v>YEC9155031</v>
          </cell>
          <cell r="D4292" t="str">
            <v>2023-2024</v>
          </cell>
          <cell r="E4292">
            <v>13</v>
          </cell>
          <cell r="F4292" t="str">
            <v>0130</v>
          </cell>
          <cell r="G4292" t="str">
            <v>E001</v>
          </cell>
          <cell r="H4292" t="str">
            <v xml:space="preserve">BB-set </v>
          </cell>
          <cell r="I4292" t="str">
            <v>Vevlager</v>
          </cell>
          <cell r="K4292" t="str">
            <v>INGÅR I MOTORN</v>
          </cell>
          <cell r="L4292" t="str">
            <v>Ingår i motorn</v>
          </cell>
        </row>
        <row r="4293">
          <cell r="B4293" t="str">
            <v>YEC9155031Vevparti</v>
          </cell>
          <cell r="C4293" t="str">
            <v>YEC9155031</v>
          </cell>
          <cell r="D4293" t="str">
            <v>2023-2024</v>
          </cell>
          <cell r="E4293">
            <v>14</v>
          </cell>
          <cell r="F4293" t="str">
            <v>0140</v>
          </cell>
          <cell r="G4293" t="str">
            <v>E002</v>
          </cell>
          <cell r="H4293" t="str">
            <v>Front Chainwheel</v>
          </cell>
          <cell r="I4293" t="str">
            <v>Vevparti</v>
          </cell>
          <cell r="J4293" t="str">
            <v>Bosch</v>
          </cell>
          <cell r="K4293" t="str">
            <v>C3305873-170-BK</v>
          </cell>
          <cell r="L4293" t="str">
            <v>C3305873-170-BK</v>
          </cell>
        </row>
        <row r="4294">
          <cell r="B4294" t="str">
            <v>YEC9155031Kedjeskydd</v>
          </cell>
          <cell r="C4294" t="str">
            <v>YEC9155031</v>
          </cell>
          <cell r="D4294" t="str">
            <v>2023-2024</v>
          </cell>
          <cell r="E4294">
            <v>15</v>
          </cell>
          <cell r="F4294" t="str">
            <v>0150</v>
          </cell>
          <cell r="G4294" t="str">
            <v>H001</v>
          </cell>
          <cell r="H4294" t="str">
            <v>Chain guard</v>
          </cell>
          <cell r="I4294" t="str">
            <v>Kedjeskydd</v>
          </cell>
          <cell r="K4294" t="str">
            <v>C8305582-BK</v>
          </cell>
          <cell r="L4294" t="str">
            <v>C8305582-BK</v>
          </cell>
        </row>
        <row r="4295">
          <cell r="B4295" t="str">
            <v>YEC9155031Kedjeskyddsfäste</v>
          </cell>
          <cell r="C4295" t="str">
            <v>YEC9155031</v>
          </cell>
          <cell r="D4295" t="str">
            <v>2023-2024</v>
          </cell>
          <cell r="E4295">
            <v>16</v>
          </cell>
          <cell r="F4295" t="str">
            <v>0160</v>
          </cell>
          <cell r="G4295" t="str">
            <v>H002</v>
          </cell>
          <cell r="H4295" t="str">
            <v>Chain guard bracket</v>
          </cell>
          <cell r="I4295" t="str">
            <v>Kedjeskyddsfäste</v>
          </cell>
          <cell r="K4295" t="str">
            <v>Ingår i kedjeskyddet</v>
          </cell>
          <cell r="L4295" t="str">
            <v>Ingår i kedjeskyddet</v>
          </cell>
        </row>
        <row r="4296">
          <cell r="B4296" t="str">
            <v>YEC9155031Framväxel</v>
          </cell>
          <cell r="C4296" t="str">
            <v>YEC9155031</v>
          </cell>
          <cell r="D4296" t="str">
            <v>2023-2024</v>
          </cell>
          <cell r="E4296">
            <v>17</v>
          </cell>
          <cell r="F4296" t="str">
            <v>0170</v>
          </cell>
          <cell r="G4296" t="str">
            <v>D003</v>
          </cell>
          <cell r="H4296" t="str">
            <v>Front Derailleur</v>
          </cell>
          <cell r="I4296" t="str">
            <v>Framväxel</v>
          </cell>
          <cell r="K4296" t="str">
            <v xml:space="preserve"> </v>
          </cell>
          <cell r="L4296" t="e">
            <v>#N/A</v>
          </cell>
        </row>
        <row r="4297">
          <cell r="B4297" t="str">
            <v>YEC9155031Bakväxel</v>
          </cell>
          <cell r="C4297" t="str">
            <v>YEC9155031</v>
          </cell>
          <cell r="D4297" t="str">
            <v>2023-2024</v>
          </cell>
          <cell r="E4297">
            <v>18</v>
          </cell>
          <cell r="F4297" t="str">
            <v>0180</v>
          </cell>
          <cell r="G4297" t="str">
            <v>D004</v>
          </cell>
          <cell r="H4297" t="str">
            <v>Rear Derailleur</v>
          </cell>
          <cell r="I4297" t="str">
            <v>Bakväxel</v>
          </cell>
          <cell r="K4297" t="str">
            <v>KSGC70005CAL</v>
          </cell>
          <cell r="L4297" t="str">
            <v>Kontakta SHIMANO</v>
          </cell>
        </row>
        <row r="4298">
          <cell r="B4298" t="str">
            <v>YEC9155031Kedja</v>
          </cell>
          <cell r="C4298" t="str">
            <v>YEC9155031</v>
          </cell>
          <cell r="D4298" t="str">
            <v>2023-2024</v>
          </cell>
          <cell r="E4298">
            <v>19</v>
          </cell>
          <cell r="F4298" t="str">
            <v>0190</v>
          </cell>
          <cell r="G4298" t="str">
            <v>E003</v>
          </cell>
          <cell r="H4298" t="str">
            <v xml:space="preserve">Chain </v>
          </cell>
          <cell r="I4298" t="str">
            <v>Kedja</v>
          </cell>
          <cell r="J4298" t="str">
            <v>C3405041-104  + link CHA 1S 105L RB Z610HXRB   KMC</v>
          </cell>
          <cell r="K4298" t="str">
            <v>C3405041-114</v>
          </cell>
          <cell r="L4298" t="str">
            <v>BSP?</v>
          </cell>
        </row>
        <row r="4299">
          <cell r="B4299" t="str">
            <v>YEC9155031Kassett</v>
          </cell>
          <cell r="C4299" t="str">
            <v>YEC9155031</v>
          </cell>
          <cell r="D4299" t="str">
            <v>2023-2024</v>
          </cell>
          <cell r="E4299">
            <v>20</v>
          </cell>
          <cell r="F4299" t="str">
            <v>0200</v>
          </cell>
          <cell r="G4299" t="str">
            <v>E004</v>
          </cell>
          <cell r="H4299" t="str">
            <v>Cassette Sprocket</v>
          </cell>
          <cell r="I4299" t="str">
            <v>Kassett</v>
          </cell>
          <cell r="J4299" t="str">
            <v>ASMGEAR20SU SPT SC20sv3/32" (INTERNAL HUB)</v>
          </cell>
          <cell r="K4299" t="str">
            <v>ACSC700024</v>
          </cell>
          <cell r="L4299" t="str">
            <v>Kontakta SHIMANO</v>
          </cell>
        </row>
        <row r="4300">
          <cell r="B4300" t="str">
            <v>YEC9155031Framhjul</v>
          </cell>
          <cell r="C4300" t="str">
            <v>YEC9155031</v>
          </cell>
          <cell r="D4300" t="str">
            <v>2023-2024</v>
          </cell>
          <cell r="E4300">
            <v>21</v>
          </cell>
          <cell r="F4300" t="str">
            <v>0210</v>
          </cell>
          <cell r="G4300" t="str">
            <v>F001</v>
          </cell>
          <cell r="H4300" t="str">
            <v>Front hub</v>
          </cell>
          <cell r="I4300" t="str">
            <v>Framhjul</v>
          </cell>
          <cell r="J4300" t="str">
            <v xml:space="preserve">C4305002 HUB FRONT ALLOY SOLID AXLE 36H </v>
          </cell>
          <cell r="K4300" t="str">
            <v>C4108191</v>
          </cell>
          <cell r="L4300" t="str">
            <v>Kontakta Service</v>
          </cell>
        </row>
        <row r="4301">
          <cell r="B4301" t="str">
            <v>YEC9155031Bakhjul</v>
          </cell>
          <cell r="C4301" t="str">
            <v>YEC9155031</v>
          </cell>
          <cell r="D4301" t="str">
            <v>2023-2024</v>
          </cell>
          <cell r="E4301">
            <v>22</v>
          </cell>
          <cell r="F4301" t="str">
            <v>0220</v>
          </cell>
          <cell r="G4301" t="str">
            <v>F002</v>
          </cell>
          <cell r="H4301" t="str">
            <v>Rear hub</v>
          </cell>
          <cell r="I4301" t="str">
            <v>Bakhjul</v>
          </cell>
          <cell r="J4301" t="str">
            <v>ASGC30007CADXR (ASG7C30ADXR) HBRcb 36 H SILVER DX</v>
          </cell>
          <cell r="K4301" t="str">
            <v>C4208365</v>
          </cell>
          <cell r="L4301" t="str">
            <v>BSP?</v>
          </cell>
        </row>
        <row r="4302">
          <cell r="B4302" t="str">
            <v>YEC9155031Däck</v>
          </cell>
          <cell r="C4302" t="str">
            <v>YEC9155031</v>
          </cell>
          <cell r="D4302" t="str">
            <v>2023-2024</v>
          </cell>
          <cell r="E4302">
            <v>23</v>
          </cell>
          <cell r="F4302" t="str">
            <v>0230</v>
          </cell>
          <cell r="G4302" t="str">
            <v>F003</v>
          </cell>
          <cell r="H4302" t="str">
            <v>Tire</v>
          </cell>
          <cell r="I4302" t="str">
            <v>Däck</v>
          </cell>
          <cell r="J4302" t="str">
            <v>C4906139 40-622 BLACK Duramax Regular  H-480 (AP: W/O</v>
          </cell>
          <cell r="K4302" t="str">
            <v>C4906613</v>
          </cell>
          <cell r="L4302" t="str">
            <v>C4901665</v>
          </cell>
        </row>
        <row r="4303">
          <cell r="B4303" t="str">
            <v>YEC9155031Skärmar set</v>
          </cell>
          <cell r="C4303" t="str">
            <v>YEC9155031</v>
          </cell>
          <cell r="D4303" t="str">
            <v>2023-2024</v>
          </cell>
          <cell r="E4303">
            <v>24</v>
          </cell>
          <cell r="F4303" t="str">
            <v>0240</v>
          </cell>
          <cell r="G4303" t="str">
            <v>H003</v>
          </cell>
          <cell r="H4303" t="str">
            <v xml:space="preserve">Mudguard front   </v>
          </cell>
          <cell r="I4303" t="str">
            <v>Skärmar set</v>
          </cell>
          <cell r="K4303" t="str">
            <v>C8256299-BK</v>
          </cell>
          <cell r="L4303" t="str">
            <v>C8256299-BK / C8256300-BK</v>
          </cell>
        </row>
        <row r="4304">
          <cell r="B4304" t="str">
            <v>YEC9155031Pakethållare</v>
          </cell>
          <cell r="C4304" t="str">
            <v>YEC9155031</v>
          </cell>
          <cell r="D4304" t="str">
            <v>2023-2024</v>
          </cell>
          <cell r="E4304">
            <v>25</v>
          </cell>
          <cell r="F4304" t="str">
            <v>0250</v>
          </cell>
          <cell r="G4304" t="str">
            <v>H004</v>
          </cell>
          <cell r="H4304" t="str">
            <v>Carrier</v>
          </cell>
          <cell r="I4304" t="str">
            <v>Pakethållare</v>
          </cell>
          <cell r="K4304" t="str">
            <v>C8205938-BK</v>
          </cell>
          <cell r="L4304" t="str">
            <v>C8205938-BK</v>
          </cell>
        </row>
        <row r="4305">
          <cell r="B4305" t="str">
            <v>YEC9155031Sadel</v>
          </cell>
          <cell r="C4305" t="str">
            <v>YEC9155031</v>
          </cell>
          <cell r="D4305" t="str">
            <v>2023-2024</v>
          </cell>
          <cell r="E4305">
            <v>26</v>
          </cell>
          <cell r="F4305" t="str">
            <v>0260</v>
          </cell>
          <cell r="G4305" t="str">
            <v>G001</v>
          </cell>
          <cell r="H4305" t="str">
            <v>Saddle</v>
          </cell>
          <cell r="I4305" t="str">
            <v>Sadel</v>
          </cell>
          <cell r="K4305" t="str">
            <v>C7105989</v>
          </cell>
          <cell r="L4305" t="str">
            <v>C7100596</v>
          </cell>
        </row>
        <row r="4306">
          <cell r="B4306" t="str">
            <v>YEC9155031Sadelstolpe</v>
          </cell>
          <cell r="C4306" t="str">
            <v>YEC9155031</v>
          </cell>
          <cell r="D4306" t="str">
            <v>2023-2024</v>
          </cell>
          <cell r="E4306">
            <v>27</v>
          </cell>
          <cell r="F4306" t="str">
            <v>0270</v>
          </cell>
          <cell r="G4306" t="str">
            <v>G002</v>
          </cell>
          <cell r="H4306" t="str">
            <v>Seatpost</v>
          </cell>
          <cell r="I4306" t="str">
            <v>Sadelstolpe</v>
          </cell>
          <cell r="K4306" t="str">
            <v>C7205286</v>
          </cell>
          <cell r="L4306" t="str">
            <v>C7200332-316</v>
          </cell>
        </row>
        <row r="4307">
          <cell r="B4307" t="str">
            <v>YEC9155031Sadelrörsklämma</v>
          </cell>
          <cell r="C4307" t="str">
            <v>YEC9155031</v>
          </cell>
          <cell r="D4307" t="str">
            <v>2023-2024</v>
          </cell>
          <cell r="E4307">
            <v>28</v>
          </cell>
          <cell r="F4307" t="str">
            <v>0280</v>
          </cell>
          <cell r="G4307" t="str">
            <v>G003</v>
          </cell>
          <cell r="H4307" t="str">
            <v>Seat Clamp</v>
          </cell>
          <cell r="I4307" t="str">
            <v>Sadelrörsklämma</v>
          </cell>
          <cell r="K4307" t="str">
            <v>C7305196-BK</v>
          </cell>
          <cell r="L4307" t="str">
            <v>C7305196-BK</v>
          </cell>
        </row>
        <row r="4308">
          <cell r="B4308" t="str">
            <v>YEC9155031Framlampa</v>
          </cell>
          <cell r="C4308" t="str">
            <v>YEC9155031</v>
          </cell>
          <cell r="D4308" t="str">
            <v>2023-2024</v>
          </cell>
          <cell r="E4308">
            <v>29</v>
          </cell>
          <cell r="F4308" t="str">
            <v>0290</v>
          </cell>
          <cell r="G4308" t="str">
            <v>H005</v>
          </cell>
          <cell r="H4308" t="str">
            <v>Front light</v>
          </cell>
          <cell r="I4308" t="str">
            <v>Framlampa</v>
          </cell>
          <cell r="J4308" t="str">
            <v>C8025221 Front light Breeze Evo without ss bracket, Classic chrome, 0,5W LED, 15 lux, Waterproof IP44 w 65 cm cable</v>
          </cell>
          <cell r="K4308" t="str">
            <v>C8015320</v>
          </cell>
          <cell r="L4308" t="str">
            <v>C8015320</v>
          </cell>
        </row>
        <row r="4309">
          <cell r="B4309" t="str">
            <v>YEC9155031Baklampa</v>
          </cell>
          <cell r="C4309" t="str">
            <v>YEC9155031</v>
          </cell>
          <cell r="D4309" t="str">
            <v>2023-2024</v>
          </cell>
          <cell r="E4309">
            <v>30</v>
          </cell>
          <cell r="F4309" t="str">
            <v>0300</v>
          </cell>
          <cell r="G4309" t="str">
            <v>H006</v>
          </cell>
          <cell r="H4309" t="str">
            <v>Light, Rear</v>
          </cell>
          <cell r="I4309" t="str">
            <v>Baklampa</v>
          </cell>
          <cell r="K4309" t="str">
            <v>C8015216</v>
          </cell>
          <cell r="L4309" t="str">
            <v>BSP?</v>
          </cell>
        </row>
        <row r="4310">
          <cell r="B4310" t="str">
            <v>YEC9155031Låssats</v>
          </cell>
          <cell r="C4310" t="str">
            <v>YEC9155031</v>
          </cell>
          <cell r="D4310" t="str">
            <v>2023-2024</v>
          </cell>
          <cell r="E4310">
            <v>31</v>
          </cell>
          <cell r="F4310" t="str">
            <v>0310</v>
          </cell>
          <cell r="G4310" t="str">
            <v>H007</v>
          </cell>
          <cell r="H4310" t="str">
            <v>Lock</v>
          </cell>
          <cell r="I4310" t="str">
            <v>Låssats</v>
          </cell>
          <cell r="K4310" t="str">
            <v>C8405105</v>
          </cell>
          <cell r="L4310" t="str">
            <v>C8405105</v>
          </cell>
        </row>
        <row r="4311">
          <cell r="B4311" t="str">
            <v>YEC9155031Stöd</v>
          </cell>
          <cell r="C4311" t="str">
            <v>YEC9155031</v>
          </cell>
          <cell r="D4311" t="str">
            <v>2023-2024</v>
          </cell>
          <cell r="E4311">
            <v>32</v>
          </cell>
          <cell r="F4311" t="str">
            <v>0320</v>
          </cell>
          <cell r="G4311" t="str">
            <v>H008</v>
          </cell>
          <cell r="H4311" t="str">
            <v>Kick stand</v>
          </cell>
          <cell r="I4311" t="str">
            <v>Stöd</v>
          </cell>
          <cell r="K4311" t="str">
            <v>C8105258</v>
          </cell>
          <cell r="L4311" t="str">
            <v>C8100034</v>
          </cell>
        </row>
        <row r="4312">
          <cell r="B4312" t="str">
            <v>YEC9155031Korg</v>
          </cell>
          <cell r="C4312" t="str">
            <v>YEC9155031</v>
          </cell>
          <cell r="D4312" t="str">
            <v>2023-2024</v>
          </cell>
          <cell r="E4312">
            <v>33</v>
          </cell>
          <cell r="F4312" t="str">
            <v>0330</v>
          </cell>
          <cell r="G4312" t="str">
            <v>H009</v>
          </cell>
          <cell r="H4312" t="str">
            <v>Basket / Fr carrier</v>
          </cell>
          <cell r="I4312" t="str">
            <v>Korg</v>
          </cell>
          <cell r="K4312" t="str">
            <v>C8605227</v>
          </cell>
          <cell r="L4312" t="str">
            <v>C8600170</v>
          </cell>
        </row>
        <row r="4313">
          <cell r="B4313" t="str">
            <v>YEC9155031Pedaler</v>
          </cell>
          <cell r="C4313" t="str">
            <v>YEC9155031</v>
          </cell>
          <cell r="D4313" t="str">
            <v>2023-2024</v>
          </cell>
          <cell r="E4313">
            <v>34</v>
          </cell>
          <cell r="F4313" t="str">
            <v>0340</v>
          </cell>
          <cell r="G4313" t="str">
            <v>E005</v>
          </cell>
          <cell r="H4313" t="str">
            <v xml:space="preserve">Pedal </v>
          </cell>
          <cell r="I4313" t="str">
            <v>Pedaler</v>
          </cell>
          <cell r="J4313" t="str">
            <v>C3505317 STANDARD BK/GR9/16"</v>
          </cell>
          <cell r="K4313" t="str">
            <v>C3505208</v>
          </cell>
          <cell r="L4313" t="str">
            <v>C3500059</v>
          </cell>
        </row>
        <row r="4314">
          <cell r="B4314" t="str">
            <v>YEC9155031Motor</v>
          </cell>
          <cell r="C4314" t="str">
            <v>YEC9155031</v>
          </cell>
          <cell r="D4314" t="str">
            <v>2023-2024</v>
          </cell>
          <cell r="E4314">
            <v>35</v>
          </cell>
          <cell r="F4314" t="str">
            <v>0350</v>
          </cell>
          <cell r="G4314" t="str">
            <v>J001</v>
          </cell>
          <cell r="H4314" t="str">
            <v>DRIVE UNIT:</v>
          </cell>
          <cell r="I4314" t="str">
            <v>Motor</v>
          </cell>
          <cell r="K4314" t="str">
            <v>C8705250-01</v>
          </cell>
          <cell r="L4314" t="str">
            <v>Kontakta BOSCH</v>
          </cell>
        </row>
        <row r="4315">
          <cell r="B4315" t="str">
            <v>YEC9155031Display</v>
          </cell>
          <cell r="C4315" t="str">
            <v>YEC9155031</v>
          </cell>
          <cell r="D4315" t="str">
            <v>2023-2024</v>
          </cell>
          <cell r="E4315">
            <v>36</v>
          </cell>
          <cell r="F4315" t="str">
            <v>0360</v>
          </cell>
          <cell r="G4315" t="str">
            <v>J004</v>
          </cell>
          <cell r="H4315" t="str">
            <v>DISPLAY:</v>
          </cell>
          <cell r="I4315" t="str">
            <v>Display</v>
          </cell>
          <cell r="K4315" t="str">
            <v>C8705229-10</v>
          </cell>
          <cell r="L4315" t="str">
            <v>Kontakta BOSCH / KIOX</v>
          </cell>
        </row>
        <row r="4316">
          <cell r="B4316" t="str">
            <v>YEC9155031EB-Bus kabel</v>
          </cell>
          <cell r="C4316" t="str">
            <v>YEC9155031</v>
          </cell>
          <cell r="D4316" t="str">
            <v>2023-2024</v>
          </cell>
          <cell r="E4316">
            <v>37</v>
          </cell>
          <cell r="F4316" t="str">
            <v>0370</v>
          </cell>
          <cell r="G4316" t="str">
            <v>J005</v>
          </cell>
          <cell r="H4316" t="str">
            <v>EB-BUS CABLE:</v>
          </cell>
          <cell r="I4316" t="str">
            <v>EB-Bus kabel</v>
          </cell>
          <cell r="K4316" t="str">
            <v>C8705229-41I</v>
          </cell>
          <cell r="L4316" t="str">
            <v>Kontakta BOSCH</v>
          </cell>
        </row>
        <row r="4317">
          <cell r="B4317" t="str">
            <v>YEC9155031Motorkabel</v>
          </cell>
          <cell r="C4317" t="str">
            <v>YEC9155031</v>
          </cell>
          <cell r="D4317" t="str">
            <v>2023-2024</v>
          </cell>
          <cell r="E4317">
            <v>38</v>
          </cell>
          <cell r="F4317" t="str">
            <v>0380</v>
          </cell>
          <cell r="G4317" t="str">
            <v>J006</v>
          </cell>
          <cell r="H4317" t="str">
            <v>POWER CABLE:</v>
          </cell>
          <cell r="I4317" t="str">
            <v>Motorkabel</v>
          </cell>
          <cell r="K4317" t="str">
            <v>Ingår i batterihållaren</v>
          </cell>
          <cell r="L4317" t="str">
            <v>Ingår i batterihållaren</v>
          </cell>
        </row>
        <row r="4318">
          <cell r="B4318" t="str">
            <v>YEC9155031Kabel framlampa</v>
          </cell>
          <cell r="C4318" t="str">
            <v>YEC9155031</v>
          </cell>
          <cell r="D4318" t="str">
            <v>2023-2024</v>
          </cell>
          <cell r="E4318">
            <v>39</v>
          </cell>
          <cell r="F4318" t="str">
            <v>0390</v>
          </cell>
          <cell r="G4318" t="str">
            <v>J007</v>
          </cell>
          <cell r="H4318" t="str">
            <v>F. LIGHT CABLE:</v>
          </cell>
          <cell r="I4318" t="str">
            <v>Kabel framlampa</v>
          </cell>
          <cell r="K4318" t="str">
            <v>C8705229-59</v>
          </cell>
          <cell r="L4318" t="str">
            <v>Kontakta BOSCH</v>
          </cell>
        </row>
        <row r="4319">
          <cell r="B4319" t="str">
            <v>YEC9155031Kabel baklampa</v>
          </cell>
          <cell r="C4319" t="str">
            <v>YEC9155031</v>
          </cell>
          <cell r="D4319" t="str">
            <v>2023-2024</v>
          </cell>
          <cell r="E4319">
            <v>40</v>
          </cell>
          <cell r="F4319" t="str">
            <v>0400</v>
          </cell>
          <cell r="G4319" t="str">
            <v>J008</v>
          </cell>
          <cell r="H4319" t="str">
            <v>R. LIGHT CABLE:</v>
          </cell>
          <cell r="I4319" t="str">
            <v>Kabel baklampa</v>
          </cell>
          <cell r="J4319" t="str">
            <v>Included in the battery</v>
          </cell>
          <cell r="K4319" t="str">
            <v>C8705229-65</v>
          </cell>
          <cell r="L4319" t="str">
            <v>Kontakta BOSCH</v>
          </cell>
        </row>
        <row r="4320">
          <cell r="B4320" t="str">
            <v>YEC9155031Hastighetssensor</v>
          </cell>
          <cell r="C4320" t="str">
            <v>YEC9155031</v>
          </cell>
          <cell r="D4320" t="str">
            <v>2023-2024</v>
          </cell>
          <cell r="E4320">
            <v>41</v>
          </cell>
          <cell r="F4320" t="str">
            <v>0410</v>
          </cell>
          <cell r="G4320" t="str">
            <v>J009</v>
          </cell>
          <cell r="H4320" t="str">
            <v>SPEED SENSOR:</v>
          </cell>
          <cell r="I4320" t="str">
            <v>Hastighetssensor</v>
          </cell>
          <cell r="J4320" t="str">
            <v>C8705068-1-04-11, DETECTING WHEEL RPM, CABLE LENGTH:70mm</v>
          </cell>
          <cell r="K4320" t="str">
            <v>C8705229-49</v>
          </cell>
          <cell r="L4320" t="str">
            <v>Kontakta BOSCH</v>
          </cell>
        </row>
        <row r="4321">
          <cell r="B4321" t="str">
            <v>YEC9155031Batteri</v>
          </cell>
          <cell r="C4321" t="str">
            <v>YEC9155031</v>
          </cell>
          <cell r="D4321" t="str">
            <v>2023-2024</v>
          </cell>
          <cell r="E4321">
            <v>42</v>
          </cell>
          <cell r="F4321" t="str">
            <v>0420</v>
          </cell>
          <cell r="G4321" t="str">
            <v>J002</v>
          </cell>
          <cell r="H4321" t="str">
            <v>BATTERY:</v>
          </cell>
          <cell r="I4321" t="str">
            <v>Batteri</v>
          </cell>
          <cell r="K4321" t="str">
            <v>C8705250-03-500</v>
          </cell>
          <cell r="L4321" t="str">
            <v>Kontakta BOSCH / POWER TUBE 500W stående</v>
          </cell>
        </row>
        <row r="4322">
          <cell r="B4322" t="str">
            <v>YEC9155031Batterihållare</v>
          </cell>
          <cell r="C4322" t="str">
            <v>YEC9155031</v>
          </cell>
          <cell r="D4322" t="str">
            <v>2023-2024</v>
          </cell>
          <cell r="E4322">
            <v>43</v>
          </cell>
          <cell r="F4322" t="str">
            <v>0430</v>
          </cell>
          <cell r="G4322" t="str">
            <v>J003</v>
          </cell>
          <cell r="H4322" t="str">
            <v>BATTERY HOLDER/Slider</v>
          </cell>
          <cell r="I4322" t="str">
            <v>Batterihållare</v>
          </cell>
          <cell r="K4322" t="str">
            <v>C8705229-48</v>
          </cell>
          <cell r="L4322" t="str">
            <v>Kontakta BOSCH</v>
          </cell>
        </row>
        <row r="4323">
          <cell r="B4323" t="str">
            <v>YEC9155031Batteriladdare</v>
          </cell>
          <cell r="C4323" t="str">
            <v>YEC9155031</v>
          </cell>
          <cell r="D4323" t="str">
            <v>2023-2024</v>
          </cell>
          <cell r="E4323">
            <v>44</v>
          </cell>
          <cell r="F4323" t="str">
            <v>0440</v>
          </cell>
          <cell r="G4323" t="str">
            <v>J010</v>
          </cell>
          <cell r="H4323" t="str">
            <v>CHARGER:</v>
          </cell>
          <cell r="I4323" t="str">
            <v>Batteriladdare</v>
          </cell>
          <cell r="J4323" t="str">
            <v>C8705058-02, (CHARGER 2A    # NO:CZ2AG2JE7)  CHARGER FOR PHYLION BATTERY UART</v>
          </cell>
          <cell r="K4323" t="str">
            <v>C8705229-33</v>
          </cell>
          <cell r="L4323" t="str">
            <v>Kontakta BOSCH</v>
          </cell>
        </row>
        <row r="4324">
          <cell r="B4324" t="str">
            <v>YEC9155031Kontrollbox</v>
          </cell>
          <cell r="C4324" t="str">
            <v>YEC9155031</v>
          </cell>
          <cell r="D4324" t="str">
            <v>2023-2024</v>
          </cell>
          <cell r="E4324">
            <v>45</v>
          </cell>
          <cell r="F4324" t="str">
            <v>0450</v>
          </cell>
          <cell r="G4324" t="str">
            <v>J011</v>
          </cell>
          <cell r="H4324" t="str">
            <v>Controller</v>
          </cell>
          <cell r="I4324" t="str">
            <v>Kontrollbox</v>
          </cell>
          <cell r="J4324" t="str">
            <v>included into the motor</v>
          </cell>
          <cell r="K4324" t="str">
            <v>Bosch</v>
          </cell>
          <cell r="L4324" t="str">
            <v>Kontakta BOSCH</v>
          </cell>
        </row>
        <row r="4325">
          <cell r="B4325" t="str">
            <v>YEC9155031Växelöra</v>
          </cell>
          <cell r="C4325" t="str">
            <v>YEC9155031</v>
          </cell>
          <cell r="D4325" t="str">
            <v>2023-2024</v>
          </cell>
          <cell r="E4325">
            <v>46</v>
          </cell>
          <cell r="F4325" t="str">
            <v>0460</v>
          </cell>
          <cell r="G4325" t="str">
            <v>D005</v>
          </cell>
          <cell r="H4325" t="str">
            <v>Gear hanger</v>
          </cell>
          <cell r="I4325" t="str">
            <v>Växelöra</v>
          </cell>
          <cell r="L4325" t="e">
            <v>#N/A</v>
          </cell>
        </row>
        <row r="4326">
          <cell r="B4326" t="str">
            <v>YEC9155331RAM</v>
          </cell>
          <cell r="C4326" t="str">
            <v>YEC9155331</v>
          </cell>
          <cell r="D4326" t="str">
            <v>2023-2024</v>
          </cell>
          <cell r="E4326">
            <v>1</v>
          </cell>
          <cell r="F4326" t="str">
            <v>0010</v>
          </cell>
          <cell r="G4326" t="str">
            <v>A001</v>
          </cell>
          <cell r="H4326" t="str">
            <v>PAINTED FRAME</v>
          </cell>
          <cell r="I4326" t="str">
            <v>RAM</v>
          </cell>
          <cell r="K4326" t="str">
            <v>C1308061-530</v>
          </cell>
          <cell r="L4326" t="e">
            <v>#N/A</v>
          </cell>
        </row>
        <row r="4327">
          <cell r="B4327" t="str">
            <v>YEC9155331Framgaffel</v>
          </cell>
          <cell r="C4327" t="str">
            <v>YEC9155331</v>
          </cell>
          <cell r="D4327" t="str">
            <v>2023-2024</v>
          </cell>
          <cell r="E4327">
            <v>2</v>
          </cell>
          <cell r="F4327" t="str">
            <v>0020</v>
          </cell>
          <cell r="G4327" t="str">
            <v>A002</v>
          </cell>
          <cell r="H4327" t="str">
            <v>PAINTED FORK</v>
          </cell>
          <cell r="I4327" t="str">
            <v>Framgaffel</v>
          </cell>
          <cell r="J4327" t="str">
            <v>C1605443-193 FF 28 ST 1"1/8 Bi 30 37 w hole</v>
          </cell>
          <cell r="K4327" t="str">
            <v>C1625381-230-BK</v>
          </cell>
          <cell r="L4327" t="e">
            <v>#N/A</v>
          </cell>
        </row>
        <row r="4328">
          <cell r="B4328" t="str">
            <v>YEC9155331Styrlager</v>
          </cell>
          <cell r="C4328" t="str">
            <v>YEC9155331</v>
          </cell>
          <cell r="D4328" t="str">
            <v>2023-2024</v>
          </cell>
          <cell r="E4328">
            <v>3</v>
          </cell>
          <cell r="F4328" t="str">
            <v>0030</v>
          </cell>
          <cell r="G4328" t="str">
            <v>B001</v>
          </cell>
          <cell r="H4328" t="str">
            <v>Head Set</v>
          </cell>
          <cell r="I4328" t="str">
            <v>Styrlager</v>
          </cell>
          <cell r="J4328" t="str">
            <v>C2105002 VP-MH305C SEMI INTEGR, ED BLACK O/S  SH = 20mm</v>
          </cell>
          <cell r="K4328" t="str">
            <v>C2105318</v>
          </cell>
          <cell r="L4328" t="str">
            <v>C2105318</v>
          </cell>
        </row>
        <row r="4329">
          <cell r="B4329" t="str">
            <v xml:space="preserve">YEC9155331Styrstam </v>
          </cell>
          <cell r="C4329" t="str">
            <v>YEC9155331</v>
          </cell>
          <cell r="D4329" t="str">
            <v>2023-2024</v>
          </cell>
          <cell r="E4329">
            <v>4</v>
          </cell>
          <cell r="F4329" t="str">
            <v>0040</v>
          </cell>
          <cell r="G4329" t="str">
            <v>B002</v>
          </cell>
          <cell r="H4329" t="str">
            <v>Handlebar Stem</v>
          </cell>
          <cell r="I4329" t="str">
            <v xml:space="preserve">Styrstam </v>
          </cell>
          <cell r="J4329" t="str">
            <v>C2205360-090 H/L 25.4X90/130 MTS-AD2 HIGH POL</v>
          </cell>
          <cell r="K4329" t="str">
            <v>C2205614-065</v>
          </cell>
          <cell r="L4329" t="str">
            <v>C2205614-065</v>
          </cell>
        </row>
        <row r="4330">
          <cell r="B4330" t="str">
            <v>YEC9155331Styre</v>
          </cell>
          <cell r="C4330" t="str">
            <v>YEC9155331</v>
          </cell>
          <cell r="D4330" t="str">
            <v>2023-2024</v>
          </cell>
          <cell r="E4330">
            <v>5</v>
          </cell>
          <cell r="F4330" t="str">
            <v>0050</v>
          </cell>
          <cell r="G4330" t="str">
            <v>B003</v>
          </cell>
          <cell r="H4330" t="str">
            <v>Handelbar</v>
          </cell>
          <cell r="I4330" t="str">
            <v>Styre</v>
          </cell>
          <cell r="J4330" t="str">
            <v xml:space="preserve">C2305480 HB ALsvhp 600 25.4 2.6 NR-AL29  </v>
          </cell>
          <cell r="K4330" t="str">
            <v>C2306117-BK</v>
          </cell>
          <cell r="L4330" t="str">
            <v>C2306117-BK</v>
          </cell>
        </row>
        <row r="4331">
          <cell r="B4331" t="str">
            <v>YEC9155331Bromsgrepp H</v>
          </cell>
          <cell r="C4331" t="str">
            <v>YEC9155331</v>
          </cell>
          <cell r="D4331" t="str">
            <v>2023-2024</v>
          </cell>
          <cell r="E4331">
            <v>6</v>
          </cell>
          <cell r="F4331" t="str">
            <v>0060</v>
          </cell>
          <cell r="G4331" t="str">
            <v>C002</v>
          </cell>
          <cell r="H4331" t="str">
            <v>Brake Lever R</v>
          </cell>
          <cell r="I4331" t="str">
            <v>Bromsgrepp H</v>
          </cell>
          <cell r="L4331" t="e">
            <v>#N/A</v>
          </cell>
        </row>
        <row r="4332">
          <cell r="B4332" t="str">
            <v>YEC9155331Bromsgrepp V</v>
          </cell>
          <cell r="C4332" t="str">
            <v>YEC9155331</v>
          </cell>
          <cell r="D4332" t="str">
            <v>2023-2024</v>
          </cell>
          <cell r="E4332">
            <v>7</v>
          </cell>
          <cell r="F4332" t="str">
            <v>0070</v>
          </cell>
          <cell r="G4332" t="str">
            <v>C001</v>
          </cell>
          <cell r="H4332" t="str">
            <v>Brake Lever L</v>
          </cell>
          <cell r="I4332" t="str">
            <v>Bromsgrepp V</v>
          </cell>
          <cell r="J4332" t="str">
            <v>C6505049 BLL ALsvPLbk VB U 4F BL39AP</v>
          </cell>
          <cell r="K4332" t="str">
            <v>Shimano</v>
          </cell>
          <cell r="L4332" t="str">
            <v>Kontakta SHIMANO</v>
          </cell>
        </row>
        <row r="4333">
          <cell r="B4333" t="str">
            <v>YEC9155331Växelreglage H</v>
          </cell>
          <cell r="C4333" t="str">
            <v>YEC9155331</v>
          </cell>
          <cell r="D4333" t="str">
            <v>2023-2024</v>
          </cell>
          <cell r="E4333">
            <v>8</v>
          </cell>
          <cell r="F4333" t="str">
            <v>0080</v>
          </cell>
          <cell r="G4333" t="str">
            <v>D002</v>
          </cell>
          <cell r="H4333" t="str">
            <v>Shift Lever R</v>
          </cell>
          <cell r="I4333" t="str">
            <v>Växelreglage H</v>
          </cell>
          <cell r="J4333" t="str">
            <v>C5105092 SHIFT LEVER, SL-C3000-7, NEXUS, REVO SHIFTER, 2320MM INNER, W/O OUTER FOR CJ-NX40(FOR SCANDINAVIAN), BLACK, BULK</v>
          </cell>
          <cell r="K4333" t="str">
            <v>ASLC70005L210LA</v>
          </cell>
          <cell r="L4333" t="str">
            <v>Kontakta SHIMANO</v>
          </cell>
        </row>
        <row r="4334">
          <cell r="B4334" t="str">
            <v>YEC9155331Växelreglage V</v>
          </cell>
          <cell r="C4334" t="str">
            <v>YEC9155331</v>
          </cell>
          <cell r="D4334" t="str">
            <v>2023-2024</v>
          </cell>
          <cell r="E4334">
            <v>9</v>
          </cell>
          <cell r="F4334" t="str">
            <v>0090</v>
          </cell>
          <cell r="G4334" t="str">
            <v>D001</v>
          </cell>
          <cell r="H4334" t="str">
            <v>Shift Lever L</v>
          </cell>
          <cell r="I4334" t="str">
            <v>Växelreglage V</v>
          </cell>
          <cell r="L4334" t="e">
            <v>#N/A</v>
          </cell>
        </row>
        <row r="4335">
          <cell r="B4335" t="str">
            <v>YEC9155331Handtag par</v>
          </cell>
          <cell r="C4335" t="str">
            <v>YEC9155331</v>
          </cell>
          <cell r="D4335" t="str">
            <v>2023-2024</v>
          </cell>
          <cell r="E4335">
            <v>10</v>
          </cell>
          <cell r="F4335" t="str">
            <v>0100</v>
          </cell>
          <cell r="G4335" t="str">
            <v>B004</v>
          </cell>
          <cell r="H4335" t="str">
            <v>Grip R</v>
          </cell>
          <cell r="I4335" t="str">
            <v>Handtag par</v>
          </cell>
          <cell r="J4335" t="str">
            <v xml:space="preserve">C2505484  HERRMANS 84A ERGO TPE 90MM  </v>
          </cell>
          <cell r="K4335" t="str">
            <v>C2505528</v>
          </cell>
          <cell r="L4335" t="str">
            <v>C2500057</v>
          </cell>
        </row>
        <row r="4336">
          <cell r="B4336" t="str">
            <v>YEC9155331Frambroms</v>
          </cell>
          <cell r="C4336" t="str">
            <v>YEC9155331</v>
          </cell>
          <cell r="D4336" t="str">
            <v>2023-2024</v>
          </cell>
          <cell r="E4336">
            <v>11</v>
          </cell>
          <cell r="F4336" t="str">
            <v>0110</v>
          </cell>
          <cell r="G4336" t="str">
            <v>C003</v>
          </cell>
          <cell r="H4336" t="str">
            <v xml:space="preserve">Brake front </v>
          </cell>
          <cell r="I4336" t="str">
            <v>Frambroms</v>
          </cell>
          <cell r="K4336" t="str">
            <v>AMT201KLFPRX085</v>
          </cell>
          <cell r="L4336" t="str">
            <v>Kontakta SHIMANO</v>
          </cell>
        </row>
        <row r="4337">
          <cell r="B4337" t="str">
            <v>YEC9155331Bakbroms</v>
          </cell>
          <cell r="C4337" t="str">
            <v>YEC9155331</v>
          </cell>
          <cell r="D4337" t="str">
            <v>2023-2024</v>
          </cell>
          <cell r="E4337">
            <v>12</v>
          </cell>
          <cell r="F4337" t="str">
            <v>0120</v>
          </cell>
          <cell r="G4337" t="str">
            <v>C004</v>
          </cell>
          <cell r="H4337" t="str">
            <v>Brake rear</v>
          </cell>
          <cell r="I4337" t="str">
            <v>Bakbroms</v>
          </cell>
          <cell r="K4337" t="str">
            <v>Fotbroms</v>
          </cell>
          <cell r="L4337" t="str">
            <v>Kontakta SHIMANO</v>
          </cell>
        </row>
        <row r="4338">
          <cell r="B4338" t="str">
            <v>YEC9155331Vevlager</v>
          </cell>
          <cell r="C4338" t="str">
            <v>YEC9155331</v>
          </cell>
          <cell r="D4338" t="str">
            <v>2023-2024</v>
          </cell>
          <cell r="E4338">
            <v>13</v>
          </cell>
          <cell r="F4338" t="str">
            <v>0130</v>
          </cell>
          <cell r="G4338" t="str">
            <v>E001</v>
          </cell>
          <cell r="H4338" t="str">
            <v xml:space="preserve">BB-set </v>
          </cell>
          <cell r="I4338" t="str">
            <v>Vevlager</v>
          </cell>
          <cell r="K4338" t="str">
            <v>INGÅR I MOTORN</v>
          </cell>
          <cell r="L4338" t="str">
            <v>Ingår i motorn</v>
          </cell>
        </row>
        <row r="4339">
          <cell r="B4339" t="str">
            <v>YEC9155331Vevparti</v>
          </cell>
          <cell r="C4339" t="str">
            <v>YEC9155331</v>
          </cell>
          <cell r="D4339" t="str">
            <v>2023-2024</v>
          </cell>
          <cell r="E4339">
            <v>14</v>
          </cell>
          <cell r="F4339" t="str">
            <v>0140</v>
          </cell>
          <cell r="G4339" t="str">
            <v>E002</v>
          </cell>
          <cell r="H4339" t="str">
            <v>Front Chainwheel</v>
          </cell>
          <cell r="I4339" t="str">
            <v>Vevparti</v>
          </cell>
          <cell r="J4339" t="str">
            <v>Bosch</v>
          </cell>
          <cell r="K4339" t="str">
            <v>C3305873-170-BK</v>
          </cell>
          <cell r="L4339" t="str">
            <v>C3305873-170-BK</v>
          </cell>
        </row>
        <row r="4340">
          <cell r="B4340" t="str">
            <v>YEC9155331Kedjeskydd</v>
          </cell>
          <cell r="C4340" t="str">
            <v>YEC9155331</v>
          </cell>
          <cell r="D4340" t="str">
            <v>2023-2024</v>
          </cell>
          <cell r="E4340">
            <v>15</v>
          </cell>
          <cell r="F4340" t="str">
            <v>0150</v>
          </cell>
          <cell r="G4340" t="str">
            <v>H001</v>
          </cell>
          <cell r="H4340" t="str">
            <v>Chain guard</v>
          </cell>
          <cell r="I4340" t="str">
            <v>Kedjeskydd</v>
          </cell>
          <cell r="K4340" t="str">
            <v>C8305582-BK</v>
          </cell>
          <cell r="L4340" t="str">
            <v>C8305582-BK</v>
          </cell>
        </row>
        <row r="4341">
          <cell r="B4341" t="str">
            <v>YEC9155331Kedjeskyddsfäste</v>
          </cell>
          <cell r="C4341" t="str">
            <v>YEC9155331</v>
          </cell>
          <cell r="D4341" t="str">
            <v>2023-2024</v>
          </cell>
          <cell r="E4341">
            <v>16</v>
          </cell>
          <cell r="F4341" t="str">
            <v>0160</v>
          </cell>
          <cell r="G4341" t="str">
            <v>H002</v>
          </cell>
          <cell r="H4341" t="str">
            <v>Chain guard bracket</v>
          </cell>
          <cell r="I4341" t="str">
            <v>Kedjeskyddsfäste</v>
          </cell>
          <cell r="K4341" t="str">
            <v>Ingår i kedjeskyddet</v>
          </cell>
          <cell r="L4341" t="str">
            <v>Ingår i kedjeskyddet</v>
          </cell>
        </row>
        <row r="4342">
          <cell r="B4342" t="str">
            <v>YEC9155331Framväxel</v>
          </cell>
          <cell r="C4342" t="str">
            <v>YEC9155331</v>
          </cell>
          <cell r="D4342" t="str">
            <v>2023-2024</v>
          </cell>
          <cell r="E4342">
            <v>17</v>
          </cell>
          <cell r="F4342" t="str">
            <v>0170</v>
          </cell>
          <cell r="G4342" t="str">
            <v>D003</v>
          </cell>
          <cell r="H4342" t="str">
            <v>Front Derailleur</v>
          </cell>
          <cell r="I4342" t="str">
            <v>Framväxel</v>
          </cell>
          <cell r="K4342" t="str">
            <v xml:space="preserve"> </v>
          </cell>
          <cell r="L4342" t="e">
            <v>#N/A</v>
          </cell>
        </row>
        <row r="4343">
          <cell r="B4343" t="str">
            <v>YEC9155331Bakväxel</v>
          </cell>
          <cell r="C4343" t="str">
            <v>YEC9155331</v>
          </cell>
          <cell r="D4343" t="str">
            <v>2023-2024</v>
          </cell>
          <cell r="E4343">
            <v>18</v>
          </cell>
          <cell r="F4343" t="str">
            <v>0180</v>
          </cell>
          <cell r="G4343" t="str">
            <v>D004</v>
          </cell>
          <cell r="H4343" t="str">
            <v>Rear Derailleur</v>
          </cell>
          <cell r="I4343" t="str">
            <v>Bakväxel</v>
          </cell>
          <cell r="K4343" t="str">
            <v>KSGC70005CAL</v>
          </cell>
          <cell r="L4343" t="str">
            <v>Kontakta SHIMANO</v>
          </cell>
        </row>
        <row r="4344">
          <cell r="B4344" t="str">
            <v>YEC9155331Kedja</v>
          </cell>
          <cell r="C4344" t="str">
            <v>YEC9155331</v>
          </cell>
          <cell r="D4344" t="str">
            <v>2023-2024</v>
          </cell>
          <cell r="E4344">
            <v>19</v>
          </cell>
          <cell r="F4344" t="str">
            <v>0190</v>
          </cell>
          <cell r="G4344" t="str">
            <v>E003</v>
          </cell>
          <cell r="H4344" t="str">
            <v xml:space="preserve">Chain </v>
          </cell>
          <cell r="I4344" t="str">
            <v>Kedja</v>
          </cell>
          <cell r="J4344" t="str">
            <v>C3405041-104  + link CHA 1S 105L RB Z610HXRB   KMC</v>
          </cell>
          <cell r="K4344" t="str">
            <v>C3405041-114</v>
          </cell>
          <cell r="L4344" t="str">
            <v>BSP?</v>
          </cell>
        </row>
        <row r="4345">
          <cell r="B4345" t="str">
            <v>YEC9155331Kassett</v>
          </cell>
          <cell r="C4345" t="str">
            <v>YEC9155331</v>
          </cell>
          <cell r="D4345" t="str">
            <v>2023-2024</v>
          </cell>
          <cell r="E4345">
            <v>20</v>
          </cell>
          <cell r="F4345" t="str">
            <v>0200</v>
          </cell>
          <cell r="G4345" t="str">
            <v>E004</v>
          </cell>
          <cell r="H4345" t="str">
            <v>Cassette Sprocket</v>
          </cell>
          <cell r="I4345" t="str">
            <v>Kassett</v>
          </cell>
          <cell r="J4345" t="str">
            <v>ASMGEAR20SU SPT SC20sv3/32" (INTERNAL HUB)</v>
          </cell>
          <cell r="K4345" t="str">
            <v>ACSC700024</v>
          </cell>
          <cell r="L4345" t="str">
            <v>Kontakta SHIMANO</v>
          </cell>
        </row>
        <row r="4346">
          <cell r="B4346" t="str">
            <v>YEC9155331Framhjul</v>
          </cell>
          <cell r="C4346" t="str">
            <v>YEC9155331</v>
          </cell>
          <cell r="D4346" t="str">
            <v>2023-2024</v>
          </cell>
          <cell r="E4346">
            <v>21</v>
          </cell>
          <cell r="F4346" t="str">
            <v>0210</v>
          </cell>
          <cell r="G4346" t="str">
            <v>F001</v>
          </cell>
          <cell r="H4346" t="str">
            <v>Front hub</v>
          </cell>
          <cell r="I4346" t="str">
            <v>Framhjul</v>
          </cell>
          <cell r="J4346" t="str">
            <v xml:space="preserve">C4305002 HUB FRONT ALLOY SOLID AXLE 36H </v>
          </cell>
          <cell r="K4346" t="str">
            <v>C4108191</v>
          </cell>
          <cell r="L4346" t="str">
            <v>Kontakta Service</v>
          </cell>
        </row>
        <row r="4347">
          <cell r="B4347" t="str">
            <v>YEC9155331Bakhjul</v>
          </cell>
          <cell r="C4347" t="str">
            <v>YEC9155331</v>
          </cell>
          <cell r="D4347" t="str">
            <v>2023-2024</v>
          </cell>
          <cell r="E4347">
            <v>22</v>
          </cell>
          <cell r="F4347" t="str">
            <v>0220</v>
          </cell>
          <cell r="G4347" t="str">
            <v>F002</v>
          </cell>
          <cell r="H4347" t="str">
            <v>Rear hub</v>
          </cell>
          <cell r="I4347" t="str">
            <v>Bakhjul</v>
          </cell>
          <cell r="J4347" t="str">
            <v>ASGC30007CADXR (ASG7C30ADXR) HBRcb 36 H SILVER DX</v>
          </cell>
          <cell r="K4347" t="str">
            <v>C4208365</v>
          </cell>
          <cell r="L4347" t="str">
            <v>BSP?</v>
          </cell>
        </row>
        <row r="4348">
          <cell r="B4348" t="str">
            <v>YEC9155331Däck</v>
          </cell>
          <cell r="C4348" t="str">
            <v>YEC9155331</v>
          </cell>
          <cell r="D4348" t="str">
            <v>2023-2024</v>
          </cell>
          <cell r="E4348">
            <v>23</v>
          </cell>
          <cell r="F4348" t="str">
            <v>0230</v>
          </cell>
          <cell r="G4348" t="str">
            <v>F003</v>
          </cell>
          <cell r="H4348" t="str">
            <v>Tire</v>
          </cell>
          <cell r="I4348" t="str">
            <v>Däck</v>
          </cell>
          <cell r="J4348" t="str">
            <v>C4906139 40-622 BLACK Duramax Regular  H-480 (AP: W/O</v>
          </cell>
          <cell r="K4348" t="str">
            <v>C4906613</v>
          </cell>
          <cell r="L4348" t="str">
            <v>C4901665</v>
          </cell>
        </row>
        <row r="4349">
          <cell r="B4349" t="str">
            <v>YEC9155331Skärmar set</v>
          </cell>
          <cell r="C4349" t="str">
            <v>YEC9155331</v>
          </cell>
          <cell r="D4349" t="str">
            <v>2023-2024</v>
          </cell>
          <cell r="E4349">
            <v>24</v>
          </cell>
          <cell r="F4349" t="str">
            <v>0240</v>
          </cell>
          <cell r="G4349" t="str">
            <v>H003</v>
          </cell>
          <cell r="H4349" t="str">
            <v xml:space="preserve">Mudguard front   </v>
          </cell>
          <cell r="I4349" t="str">
            <v>Skärmar set</v>
          </cell>
          <cell r="K4349" t="str">
            <v>C8256299-BK</v>
          </cell>
          <cell r="L4349" t="str">
            <v>C8256299-BK / C8256300-BK</v>
          </cell>
        </row>
        <row r="4350">
          <cell r="B4350" t="str">
            <v>YEC9155331Pakethållare</v>
          </cell>
          <cell r="C4350" t="str">
            <v>YEC9155331</v>
          </cell>
          <cell r="D4350" t="str">
            <v>2023-2024</v>
          </cell>
          <cell r="E4350">
            <v>25</v>
          </cell>
          <cell r="F4350" t="str">
            <v>0250</v>
          </cell>
          <cell r="G4350" t="str">
            <v>H004</v>
          </cell>
          <cell r="H4350" t="str">
            <v>Carrier</v>
          </cell>
          <cell r="I4350" t="str">
            <v>Pakethållare</v>
          </cell>
          <cell r="K4350" t="str">
            <v>C8205938-BK</v>
          </cell>
          <cell r="L4350" t="str">
            <v>C8205938-BK</v>
          </cell>
        </row>
        <row r="4351">
          <cell r="B4351" t="str">
            <v>YEC9155331Sadel</v>
          </cell>
          <cell r="C4351" t="str">
            <v>YEC9155331</v>
          </cell>
          <cell r="D4351" t="str">
            <v>2023-2024</v>
          </cell>
          <cell r="E4351">
            <v>26</v>
          </cell>
          <cell r="F4351" t="str">
            <v>0260</v>
          </cell>
          <cell r="G4351" t="str">
            <v>G001</v>
          </cell>
          <cell r="H4351" t="str">
            <v>Saddle</v>
          </cell>
          <cell r="I4351" t="str">
            <v>Sadel</v>
          </cell>
          <cell r="K4351" t="str">
            <v>C7105989</v>
          </cell>
          <cell r="L4351" t="str">
            <v>C7100596</v>
          </cell>
        </row>
        <row r="4352">
          <cell r="B4352" t="str">
            <v>YEC9155331Sadelstolpe</v>
          </cell>
          <cell r="C4352" t="str">
            <v>YEC9155331</v>
          </cell>
          <cell r="D4352" t="str">
            <v>2023-2024</v>
          </cell>
          <cell r="E4352">
            <v>27</v>
          </cell>
          <cell r="F4352" t="str">
            <v>0270</v>
          </cell>
          <cell r="G4352" t="str">
            <v>G002</v>
          </cell>
          <cell r="H4352" t="str">
            <v>Seatpost</v>
          </cell>
          <cell r="I4352" t="str">
            <v>Sadelstolpe</v>
          </cell>
          <cell r="K4352" t="str">
            <v>C7205286</v>
          </cell>
          <cell r="L4352" t="str">
            <v>C7200332-316</v>
          </cell>
        </row>
        <row r="4353">
          <cell r="B4353" t="str">
            <v>YEC9155331Sadelrörsklämma</v>
          </cell>
          <cell r="C4353" t="str">
            <v>YEC9155331</v>
          </cell>
          <cell r="D4353" t="str">
            <v>2023-2024</v>
          </cell>
          <cell r="E4353">
            <v>28</v>
          </cell>
          <cell r="F4353" t="str">
            <v>0280</v>
          </cell>
          <cell r="G4353" t="str">
            <v>G003</v>
          </cell>
          <cell r="H4353" t="str">
            <v>Seat Clamp</v>
          </cell>
          <cell r="I4353" t="str">
            <v>Sadelrörsklämma</v>
          </cell>
          <cell r="K4353" t="str">
            <v>C7305196-BK</v>
          </cell>
          <cell r="L4353" t="str">
            <v>C7305196-BK</v>
          </cell>
        </row>
        <row r="4354">
          <cell r="B4354" t="str">
            <v>YEC9155331Framlampa</v>
          </cell>
          <cell r="C4354" t="str">
            <v>YEC9155331</v>
          </cell>
          <cell r="D4354" t="str">
            <v>2023-2024</v>
          </cell>
          <cell r="E4354">
            <v>29</v>
          </cell>
          <cell r="F4354" t="str">
            <v>0290</v>
          </cell>
          <cell r="G4354" t="str">
            <v>H005</v>
          </cell>
          <cell r="H4354" t="str">
            <v>Front light</v>
          </cell>
          <cell r="I4354" t="str">
            <v>Framlampa</v>
          </cell>
          <cell r="J4354" t="str">
            <v>C8025221 Front light Breeze Evo without ss bracket, Classic chrome, 0,5W LED, 15 lux, Waterproof IP44 w 65 cm cable</v>
          </cell>
          <cell r="K4354" t="str">
            <v>C8015320</v>
          </cell>
          <cell r="L4354" t="str">
            <v>C8015320</v>
          </cell>
        </row>
        <row r="4355">
          <cell r="B4355" t="str">
            <v>YEC9155331Baklampa</v>
          </cell>
          <cell r="C4355" t="str">
            <v>YEC9155331</v>
          </cell>
          <cell r="D4355" t="str">
            <v>2023-2024</v>
          </cell>
          <cell r="E4355">
            <v>30</v>
          </cell>
          <cell r="F4355" t="str">
            <v>0300</v>
          </cell>
          <cell r="G4355" t="str">
            <v>H006</v>
          </cell>
          <cell r="H4355" t="str">
            <v>Light, Rear</v>
          </cell>
          <cell r="I4355" t="str">
            <v>Baklampa</v>
          </cell>
          <cell r="K4355" t="str">
            <v>C8015216</v>
          </cell>
          <cell r="L4355" t="str">
            <v>BSP?</v>
          </cell>
        </row>
        <row r="4356">
          <cell r="B4356" t="str">
            <v>YEC9155331Låssats</v>
          </cell>
          <cell r="C4356" t="str">
            <v>YEC9155331</v>
          </cell>
          <cell r="D4356" t="str">
            <v>2023-2024</v>
          </cell>
          <cell r="E4356">
            <v>31</v>
          </cell>
          <cell r="F4356" t="str">
            <v>0310</v>
          </cell>
          <cell r="G4356" t="str">
            <v>H007</v>
          </cell>
          <cell r="H4356" t="str">
            <v>Lock</v>
          </cell>
          <cell r="I4356" t="str">
            <v>Låssats</v>
          </cell>
          <cell r="K4356" t="str">
            <v>C8405105</v>
          </cell>
          <cell r="L4356" t="str">
            <v>C8405105</v>
          </cell>
        </row>
        <row r="4357">
          <cell r="B4357" t="str">
            <v>YEC9155331Stöd</v>
          </cell>
          <cell r="C4357" t="str">
            <v>YEC9155331</v>
          </cell>
          <cell r="D4357" t="str">
            <v>2023-2024</v>
          </cell>
          <cell r="E4357">
            <v>32</v>
          </cell>
          <cell r="F4357" t="str">
            <v>0320</v>
          </cell>
          <cell r="G4357" t="str">
            <v>H008</v>
          </cell>
          <cell r="H4357" t="str">
            <v>Kick stand</v>
          </cell>
          <cell r="I4357" t="str">
            <v>Stöd</v>
          </cell>
          <cell r="K4357" t="str">
            <v>C8105258</v>
          </cell>
          <cell r="L4357" t="str">
            <v>C8100034</v>
          </cell>
        </row>
        <row r="4358">
          <cell r="B4358" t="str">
            <v>YEC9155331Korg</v>
          </cell>
          <cell r="C4358" t="str">
            <v>YEC9155331</v>
          </cell>
          <cell r="D4358" t="str">
            <v>2023-2024</v>
          </cell>
          <cell r="E4358">
            <v>33</v>
          </cell>
          <cell r="F4358" t="str">
            <v>0330</v>
          </cell>
          <cell r="G4358" t="str">
            <v>H009</v>
          </cell>
          <cell r="H4358" t="str">
            <v>Basket / Fr carrier</v>
          </cell>
          <cell r="I4358" t="str">
            <v>Korg</v>
          </cell>
          <cell r="K4358" t="str">
            <v>C8605227</v>
          </cell>
          <cell r="L4358" t="str">
            <v>C8600170</v>
          </cell>
        </row>
        <row r="4359">
          <cell r="B4359" t="str">
            <v>YEC9155331Pedaler</v>
          </cell>
          <cell r="C4359" t="str">
            <v>YEC9155331</v>
          </cell>
          <cell r="D4359" t="str">
            <v>2023-2024</v>
          </cell>
          <cell r="E4359">
            <v>34</v>
          </cell>
          <cell r="F4359" t="str">
            <v>0340</v>
          </cell>
          <cell r="G4359" t="str">
            <v>E005</v>
          </cell>
          <cell r="H4359" t="str">
            <v xml:space="preserve">Pedal </v>
          </cell>
          <cell r="I4359" t="str">
            <v>Pedaler</v>
          </cell>
          <cell r="J4359" t="str">
            <v>C3505317 STANDARD BK/GR9/16"</v>
          </cell>
          <cell r="K4359" t="str">
            <v>C3505208</v>
          </cell>
          <cell r="L4359" t="str">
            <v>C3500059</v>
          </cell>
        </row>
        <row r="4360">
          <cell r="B4360" t="str">
            <v>YEC9155331Motor</v>
          </cell>
          <cell r="C4360" t="str">
            <v>YEC9155331</v>
          </cell>
          <cell r="D4360" t="str">
            <v>2023-2024</v>
          </cell>
          <cell r="E4360">
            <v>35</v>
          </cell>
          <cell r="F4360" t="str">
            <v>0350</v>
          </cell>
          <cell r="G4360" t="str">
            <v>J001</v>
          </cell>
          <cell r="H4360" t="str">
            <v>DRIVE UNIT:</v>
          </cell>
          <cell r="I4360" t="str">
            <v>Motor</v>
          </cell>
          <cell r="K4360" t="str">
            <v>C8705250-01</v>
          </cell>
          <cell r="L4360" t="str">
            <v>Kontakta BOSCH</v>
          </cell>
        </row>
        <row r="4361">
          <cell r="B4361" t="str">
            <v>YEC9155331Display</v>
          </cell>
          <cell r="C4361" t="str">
            <v>YEC9155331</v>
          </cell>
          <cell r="D4361" t="str">
            <v>2023-2024</v>
          </cell>
          <cell r="E4361">
            <v>36</v>
          </cell>
          <cell r="F4361" t="str">
            <v>0360</v>
          </cell>
          <cell r="G4361" t="str">
            <v>J004</v>
          </cell>
          <cell r="H4361" t="str">
            <v>DISPLAY:</v>
          </cell>
          <cell r="I4361" t="str">
            <v>Display</v>
          </cell>
          <cell r="K4361" t="str">
            <v>C8705229-10</v>
          </cell>
          <cell r="L4361" t="str">
            <v>Kontakta BOSCH / KIOX</v>
          </cell>
        </row>
        <row r="4362">
          <cell r="B4362" t="str">
            <v>YEC9155331EB-Bus kabel</v>
          </cell>
          <cell r="C4362" t="str">
            <v>YEC9155331</v>
          </cell>
          <cell r="D4362" t="str">
            <v>2023-2024</v>
          </cell>
          <cell r="E4362">
            <v>37</v>
          </cell>
          <cell r="F4362" t="str">
            <v>0370</v>
          </cell>
          <cell r="G4362" t="str">
            <v>J005</v>
          </cell>
          <cell r="H4362" t="str">
            <v>EB-BUS CABLE:</v>
          </cell>
          <cell r="I4362" t="str">
            <v>EB-Bus kabel</v>
          </cell>
          <cell r="K4362" t="str">
            <v>C8705229-41I</v>
          </cell>
          <cell r="L4362" t="str">
            <v>Kontakta BOSCH</v>
          </cell>
        </row>
        <row r="4363">
          <cell r="B4363" t="str">
            <v>YEC9155331Motorkabel</v>
          </cell>
          <cell r="C4363" t="str">
            <v>YEC9155331</v>
          </cell>
          <cell r="D4363" t="str">
            <v>2023-2024</v>
          </cell>
          <cell r="E4363">
            <v>38</v>
          </cell>
          <cell r="F4363" t="str">
            <v>0380</v>
          </cell>
          <cell r="G4363" t="str">
            <v>J006</v>
          </cell>
          <cell r="H4363" t="str">
            <v>POWER CABLE:</v>
          </cell>
          <cell r="I4363" t="str">
            <v>Motorkabel</v>
          </cell>
          <cell r="K4363" t="str">
            <v>Ingår i batterihållaren</v>
          </cell>
          <cell r="L4363" t="str">
            <v>Ingår i batterihållaren</v>
          </cell>
        </row>
        <row r="4364">
          <cell r="B4364" t="str">
            <v>YEC9155331Kabel framlampa</v>
          </cell>
          <cell r="C4364" t="str">
            <v>YEC9155331</v>
          </cell>
          <cell r="D4364" t="str">
            <v>2023-2024</v>
          </cell>
          <cell r="E4364">
            <v>39</v>
          </cell>
          <cell r="F4364" t="str">
            <v>0390</v>
          </cell>
          <cell r="G4364" t="str">
            <v>J007</v>
          </cell>
          <cell r="H4364" t="str">
            <v>F. LIGHT CABLE:</v>
          </cell>
          <cell r="I4364" t="str">
            <v>Kabel framlampa</v>
          </cell>
          <cell r="K4364" t="str">
            <v>C8705229-59</v>
          </cell>
          <cell r="L4364" t="str">
            <v>Kontakta BOSCH</v>
          </cell>
        </row>
        <row r="4365">
          <cell r="B4365" t="str">
            <v>YEC9155331Kabel baklampa</v>
          </cell>
          <cell r="C4365" t="str">
            <v>YEC9155331</v>
          </cell>
          <cell r="D4365" t="str">
            <v>2023-2024</v>
          </cell>
          <cell r="E4365">
            <v>40</v>
          </cell>
          <cell r="F4365" t="str">
            <v>0400</v>
          </cell>
          <cell r="G4365" t="str">
            <v>J008</v>
          </cell>
          <cell r="H4365" t="str">
            <v>R. LIGHT CABLE:</v>
          </cell>
          <cell r="I4365" t="str">
            <v>Kabel baklampa</v>
          </cell>
          <cell r="J4365" t="str">
            <v>Included in the battery</v>
          </cell>
          <cell r="K4365" t="str">
            <v>C8705229-65</v>
          </cell>
          <cell r="L4365" t="str">
            <v>Kontakta BOSCH</v>
          </cell>
        </row>
        <row r="4366">
          <cell r="B4366" t="str">
            <v>YEC9155331Hastighetssensor</v>
          </cell>
          <cell r="C4366" t="str">
            <v>YEC9155331</v>
          </cell>
          <cell r="D4366" t="str">
            <v>2023-2024</v>
          </cell>
          <cell r="E4366">
            <v>41</v>
          </cell>
          <cell r="F4366" t="str">
            <v>0410</v>
          </cell>
          <cell r="G4366" t="str">
            <v>J009</v>
          </cell>
          <cell r="H4366" t="str">
            <v>SPEED SENSOR:</v>
          </cell>
          <cell r="I4366" t="str">
            <v>Hastighetssensor</v>
          </cell>
          <cell r="J4366" t="str">
            <v>C8705068-1-04-11, DETECTING WHEEL RPM, CABLE LENGTH:70mm</v>
          </cell>
          <cell r="K4366" t="str">
            <v>C8705229-49</v>
          </cell>
          <cell r="L4366" t="str">
            <v>Kontakta BOSCH</v>
          </cell>
        </row>
        <row r="4367">
          <cell r="B4367" t="str">
            <v>YEC9155331Batteri</v>
          </cell>
          <cell r="C4367" t="str">
            <v>YEC9155331</v>
          </cell>
          <cell r="D4367" t="str">
            <v>2023-2024</v>
          </cell>
          <cell r="E4367">
            <v>42</v>
          </cell>
          <cell r="F4367" t="str">
            <v>0420</v>
          </cell>
          <cell r="G4367" t="str">
            <v>J002</v>
          </cell>
          <cell r="H4367" t="str">
            <v>BATTERY:</v>
          </cell>
          <cell r="I4367" t="str">
            <v>Batteri</v>
          </cell>
          <cell r="K4367" t="str">
            <v>C8705250-03-500</v>
          </cell>
          <cell r="L4367" t="str">
            <v>Kontakta BOSCH / POWER TUBE 500W stående</v>
          </cell>
        </row>
        <row r="4368">
          <cell r="B4368" t="str">
            <v>YEC9155331Batterihållare</v>
          </cell>
          <cell r="C4368" t="str">
            <v>YEC9155331</v>
          </cell>
          <cell r="D4368" t="str">
            <v>2023-2024</v>
          </cell>
          <cell r="E4368">
            <v>43</v>
          </cell>
          <cell r="F4368" t="str">
            <v>0430</v>
          </cell>
          <cell r="G4368" t="str">
            <v>J003</v>
          </cell>
          <cell r="H4368" t="str">
            <v>BATTERY HOLDER/Slider</v>
          </cell>
          <cell r="I4368" t="str">
            <v>Batterihållare</v>
          </cell>
          <cell r="K4368" t="str">
            <v>C8705229-48</v>
          </cell>
          <cell r="L4368" t="str">
            <v>Kontakta BOSCH</v>
          </cell>
        </row>
        <row r="4369">
          <cell r="B4369" t="str">
            <v>YEC9155331Batteriladdare</v>
          </cell>
          <cell r="C4369" t="str">
            <v>YEC9155331</v>
          </cell>
          <cell r="D4369" t="str">
            <v>2023-2024</v>
          </cell>
          <cell r="E4369">
            <v>44</v>
          </cell>
          <cell r="F4369" t="str">
            <v>0440</v>
          </cell>
          <cell r="G4369" t="str">
            <v>J010</v>
          </cell>
          <cell r="H4369" t="str">
            <v>CHARGER:</v>
          </cell>
          <cell r="I4369" t="str">
            <v>Batteriladdare</v>
          </cell>
          <cell r="J4369" t="str">
            <v>C8705058-02, (CHARGER 2A    # NO:CZ2AG2JE7)  CHARGER FOR PHYLION BATTERY UART</v>
          </cell>
          <cell r="K4369" t="str">
            <v>C8705229-33</v>
          </cell>
          <cell r="L4369" t="str">
            <v>Kontakta BOSCH</v>
          </cell>
        </row>
        <row r="4370">
          <cell r="B4370" t="str">
            <v>YEC9155331Kontrollbox</v>
          </cell>
          <cell r="C4370" t="str">
            <v>YEC9155331</v>
          </cell>
          <cell r="D4370" t="str">
            <v>2023-2024</v>
          </cell>
          <cell r="E4370">
            <v>45</v>
          </cell>
          <cell r="F4370" t="str">
            <v>0450</v>
          </cell>
          <cell r="G4370" t="str">
            <v>J011</v>
          </cell>
          <cell r="H4370" t="str">
            <v>Controller</v>
          </cell>
          <cell r="I4370" t="str">
            <v>Kontrollbox</v>
          </cell>
          <cell r="J4370" t="str">
            <v>included into the motor</v>
          </cell>
          <cell r="K4370" t="str">
            <v>Bosch</v>
          </cell>
          <cell r="L4370" t="str">
            <v>Kontakta BOSCH</v>
          </cell>
        </row>
        <row r="4371">
          <cell r="B4371" t="str">
            <v>YEC9155331Växelöra</v>
          </cell>
          <cell r="C4371" t="str">
            <v>YEC9155331</v>
          </cell>
          <cell r="D4371" t="str">
            <v>2023-2024</v>
          </cell>
          <cell r="E4371">
            <v>46</v>
          </cell>
          <cell r="F4371" t="str">
            <v>0460</v>
          </cell>
          <cell r="G4371" t="str">
            <v>D005</v>
          </cell>
          <cell r="H4371" t="str">
            <v>Gear hanger</v>
          </cell>
          <cell r="I4371" t="str">
            <v>Växelöra</v>
          </cell>
          <cell r="L4371" t="e">
            <v>#N/A</v>
          </cell>
        </row>
        <row r="4372">
          <cell r="B4372" t="str">
            <v>YEC9275132RAM</v>
          </cell>
          <cell r="C4372" t="str">
            <v>YEC9275132</v>
          </cell>
          <cell r="D4372">
            <v>2017</v>
          </cell>
          <cell r="E4372">
            <v>1</v>
          </cell>
          <cell r="F4372" t="str">
            <v>0010</v>
          </cell>
          <cell r="G4372" t="str">
            <v>A001</v>
          </cell>
          <cell r="H4372" t="str">
            <v>PAINTED FRAME</v>
          </cell>
          <cell r="I4372" t="str">
            <v>RAM</v>
          </cell>
          <cell r="J4372" t="str">
            <v>C7055-510-92732</v>
          </cell>
          <cell r="K4372" t="str">
            <v>C7055-510-92732</v>
          </cell>
          <cell r="L4372" t="e">
            <v>#N/A</v>
          </cell>
        </row>
        <row r="4373">
          <cell r="B4373" t="str">
            <v>YEC9275132Framgaffel</v>
          </cell>
          <cell r="C4373" t="str">
            <v>YEC9275132</v>
          </cell>
          <cell r="D4373">
            <v>2017</v>
          </cell>
          <cell r="E4373">
            <v>2</v>
          </cell>
          <cell r="F4373" t="str">
            <v>0020</v>
          </cell>
          <cell r="G4373" t="str">
            <v>A002</v>
          </cell>
          <cell r="H4373" t="str">
            <v>PAINTED FORK</v>
          </cell>
          <cell r="I4373" t="str">
            <v>Framgaffel</v>
          </cell>
          <cell r="J4373" t="str">
            <v>C5269-173-92732</v>
          </cell>
          <cell r="K4373" t="str">
            <v>C5269-173-92732</v>
          </cell>
          <cell r="L4373" t="e">
            <v>#N/A</v>
          </cell>
        </row>
        <row r="4374">
          <cell r="B4374" t="str">
            <v>YEC9275132Styrlager</v>
          </cell>
          <cell r="C4374" t="str">
            <v>YEC9275132</v>
          </cell>
          <cell r="D4374">
            <v>2017</v>
          </cell>
          <cell r="E4374">
            <v>3</v>
          </cell>
          <cell r="F4374" t="str">
            <v>0030</v>
          </cell>
          <cell r="G4374" t="str">
            <v>B001</v>
          </cell>
          <cell r="H4374" t="str">
            <v>Head Set</v>
          </cell>
          <cell r="I4374" t="str">
            <v>Styrlager</v>
          </cell>
          <cell r="J4374" t="str">
            <v>C2105002 VP-MH305C SEMI INTEGR, ED BLACK O/S  SH = 20mm</v>
          </cell>
          <cell r="K4374" t="str">
            <v>C2105002</v>
          </cell>
          <cell r="L4374" t="str">
            <v>C2100163</v>
          </cell>
        </row>
        <row r="4375">
          <cell r="B4375" t="str">
            <v xml:space="preserve">YEC9275132Styrstam </v>
          </cell>
          <cell r="C4375" t="str">
            <v>YEC9275132</v>
          </cell>
          <cell r="D4375">
            <v>2017</v>
          </cell>
          <cell r="E4375">
            <v>4</v>
          </cell>
          <cell r="F4375" t="str">
            <v>0040</v>
          </cell>
          <cell r="G4375" t="str">
            <v>B002</v>
          </cell>
          <cell r="H4375" t="str">
            <v>Handlebar Stem</v>
          </cell>
          <cell r="I4375" t="str">
            <v xml:space="preserve">Styrstam </v>
          </cell>
          <cell r="J4375" t="str">
            <v>C2205007 H/L STÄLLBAR SILVER (BARREL FINISH)  O/S 25,4X85/90-150GR MTS-AL-109-5 EXT=180 MM</v>
          </cell>
          <cell r="K4375" t="str">
            <v>C2205007</v>
          </cell>
          <cell r="L4375" t="str">
            <v>C2200064</v>
          </cell>
        </row>
        <row r="4376">
          <cell r="B4376" t="str">
            <v>YEC9275132Styre</v>
          </cell>
          <cell r="C4376" t="str">
            <v>YEC9275132</v>
          </cell>
          <cell r="D4376">
            <v>2017</v>
          </cell>
          <cell r="E4376">
            <v>5</v>
          </cell>
          <cell r="F4376" t="str">
            <v>0050</v>
          </cell>
          <cell r="G4376" t="str">
            <v>B003</v>
          </cell>
          <cell r="H4376" t="str">
            <v>Handelbar</v>
          </cell>
          <cell r="I4376" t="str">
            <v>Styre</v>
          </cell>
          <cell r="J4376" t="str">
            <v>C2305567 HB ALsv, HB-T320 620MM SILVER ANODIZED</v>
          </cell>
          <cell r="K4376" t="str">
            <v>C2305567</v>
          </cell>
          <cell r="L4376" t="str">
            <v>C2300018</v>
          </cell>
        </row>
        <row r="4377">
          <cell r="B4377" t="str">
            <v>YEC9275132Bromsgrepp H</v>
          </cell>
          <cell r="C4377" t="str">
            <v>YEC9275132</v>
          </cell>
          <cell r="D4377">
            <v>2017</v>
          </cell>
          <cell r="E4377">
            <v>6</v>
          </cell>
          <cell r="F4377" t="str">
            <v>0060</v>
          </cell>
          <cell r="G4377" t="str">
            <v>C002</v>
          </cell>
          <cell r="H4377" t="str">
            <v>Brake Lever R</v>
          </cell>
          <cell r="I4377" t="str">
            <v>Bromsgrepp H</v>
          </cell>
          <cell r="L4377" t="e">
            <v>#N/A</v>
          </cell>
        </row>
        <row r="4378">
          <cell r="B4378" t="str">
            <v>YEC9275132Bromsgrepp V</v>
          </cell>
          <cell r="C4378" t="str">
            <v>YEC9275132</v>
          </cell>
          <cell r="D4378">
            <v>2017</v>
          </cell>
          <cell r="E4378">
            <v>7</v>
          </cell>
          <cell r="F4378" t="str">
            <v>0070</v>
          </cell>
          <cell r="G4378" t="str">
            <v>C001</v>
          </cell>
          <cell r="H4378" t="str">
            <v>Brake Lever L</v>
          </cell>
          <cell r="I4378" t="str">
            <v>Bromsgrepp V</v>
          </cell>
          <cell r="J4378" t="str">
            <v>C6505190 Br lever silver left CL535CRT RB w bell</v>
          </cell>
          <cell r="K4378" t="str">
            <v>C6505190</v>
          </cell>
          <cell r="L4378" t="str">
            <v>C6505190</v>
          </cell>
        </row>
        <row r="4379">
          <cell r="B4379" t="str">
            <v>YEC9275132Växelreglage H</v>
          </cell>
          <cell r="C4379" t="str">
            <v>YEC9275132</v>
          </cell>
          <cell r="D4379">
            <v>2017</v>
          </cell>
          <cell r="E4379">
            <v>8</v>
          </cell>
          <cell r="F4379" t="str">
            <v>0080</v>
          </cell>
          <cell r="G4379" t="str">
            <v>D002</v>
          </cell>
          <cell r="H4379" t="str">
            <v>Shift Lever R</v>
          </cell>
          <cell r="I4379" t="str">
            <v>Växelreglage H</v>
          </cell>
          <cell r="J4379" t="str">
            <v>ASL7S31SALSSR SL7RSB SL-7S31 inturnal SCA</v>
          </cell>
          <cell r="K4379" t="str">
            <v>ASL7S31SALSSR</v>
          </cell>
          <cell r="L4379" t="str">
            <v>Kontakta SHIMANO</v>
          </cell>
        </row>
        <row r="4380">
          <cell r="B4380" t="str">
            <v>YEC9275132Växelreglage V</v>
          </cell>
          <cell r="C4380" t="str">
            <v>YEC9275132</v>
          </cell>
          <cell r="D4380">
            <v>2017</v>
          </cell>
          <cell r="E4380">
            <v>9</v>
          </cell>
          <cell r="F4380" t="str">
            <v>0090</v>
          </cell>
          <cell r="G4380" t="str">
            <v>D001</v>
          </cell>
          <cell r="H4380" t="str">
            <v>Shift Lever L</v>
          </cell>
          <cell r="I4380" t="str">
            <v>Växelreglage V</v>
          </cell>
          <cell r="L4380" t="e">
            <v>#N/A</v>
          </cell>
        </row>
        <row r="4381">
          <cell r="B4381" t="str">
            <v>YEC9275132Handtag par</v>
          </cell>
          <cell r="C4381" t="str">
            <v>YEC9275132</v>
          </cell>
          <cell r="D4381">
            <v>2017</v>
          </cell>
          <cell r="E4381">
            <v>10</v>
          </cell>
          <cell r="F4381" t="str">
            <v>0100</v>
          </cell>
          <cell r="G4381" t="str">
            <v>B004</v>
          </cell>
          <cell r="H4381" t="str">
            <v>Grip R</v>
          </cell>
          <cell r="I4381" t="str">
            <v>Handtag par</v>
          </cell>
          <cell r="J4381" t="str">
            <v xml:space="preserve">C2505528 Herrmans CLIK DD37  black 90mm  </v>
          </cell>
          <cell r="K4381" t="str">
            <v>C2505528</v>
          </cell>
          <cell r="L4381" t="str">
            <v>C2500057</v>
          </cell>
        </row>
        <row r="4382">
          <cell r="B4382" t="str">
            <v>YEC9275132Frambroms</v>
          </cell>
          <cell r="C4382" t="str">
            <v>YEC9275132</v>
          </cell>
          <cell r="D4382">
            <v>2017</v>
          </cell>
          <cell r="E4382">
            <v>11</v>
          </cell>
          <cell r="F4382" t="str">
            <v>0110</v>
          </cell>
          <cell r="G4382" t="str">
            <v>C003</v>
          </cell>
          <cell r="H4382" t="str">
            <v xml:space="preserve">Brake front </v>
          </cell>
          <cell r="I4382" t="str">
            <v>Frambroms</v>
          </cell>
          <cell r="J4382" t="str">
            <v>ABRC6000FB  ROL.BRAKE FRONT M9 BR-C6000-F, W. 3,5 MM. LOCKNUT SILVER</v>
          </cell>
          <cell r="K4382" t="str">
            <v>ABRC6000FB</v>
          </cell>
          <cell r="L4382" t="str">
            <v>Kontakta SHIMANO</v>
          </cell>
        </row>
        <row r="4383">
          <cell r="B4383" t="str">
            <v>YEC9275132Bakbroms</v>
          </cell>
          <cell r="C4383" t="str">
            <v>YEC9275132</v>
          </cell>
          <cell r="D4383">
            <v>2017</v>
          </cell>
          <cell r="E4383">
            <v>12</v>
          </cell>
          <cell r="F4383" t="str">
            <v>0120</v>
          </cell>
          <cell r="G4383" t="str">
            <v>C004</v>
          </cell>
          <cell r="H4383" t="str">
            <v>Brake rear</v>
          </cell>
          <cell r="I4383" t="str">
            <v>Bakbroms</v>
          </cell>
          <cell r="K4383" t="str">
            <v>Fotbroms</v>
          </cell>
          <cell r="L4383" t="str">
            <v>Kontakta SHIMANO</v>
          </cell>
        </row>
        <row r="4384">
          <cell r="B4384" t="str">
            <v>YEC9275132Vevlager</v>
          </cell>
          <cell r="C4384" t="str">
            <v>YEC9275132</v>
          </cell>
          <cell r="D4384">
            <v>2017</v>
          </cell>
          <cell r="E4384">
            <v>13</v>
          </cell>
          <cell r="F4384" t="str">
            <v>0130</v>
          </cell>
          <cell r="G4384" t="str">
            <v>E001</v>
          </cell>
          <cell r="H4384" t="str">
            <v xml:space="preserve">BB-set </v>
          </cell>
          <cell r="I4384" t="str">
            <v>Vevlager</v>
          </cell>
          <cell r="K4384" t="str">
            <v>INGÅR I MOTORN</v>
          </cell>
          <cell r="L4384" t="str">
            <v>Ingår i motorn</v>
          </cell>
        </row>
        <row r="4385">
          <cell r="B4385" t="str">
            <v>YEC9275132Vevparti</v>
          </cell>
          <cell r="C4385" t="str">
            <v>YEC9275132</v>
          </cell>
          <cell r="D4385">
            <v>2017</v>
          </cell>
          <cell r="E4385">
            <v>14</v>
          </cell>
          <cell r="F4385" t="str">
            <v>0140</v>
          </cell>
          <cell r="G4385" t="str">
            <v>E002</v>
          </cell>
          <cell r="H4385" t="str">
            <v>Front Chainwheel</v>
          </cell>
          <cell r="I4385" t="str">
            <v>Vevparti</v>
          </cell>
          <cell r="K4385" t="str">
            <v>C3305778-EG</v>
          </cell>
          <cell r="L4385" t="str">
            <v>C3305778-EG</v>
          </cell>
        </row>
        <row r="4386">
          <cell r="B4386" t="str">
            <v>YEC9275132Kedjeskydd</v>
          </cell>
          <cell r="C4386" t="str">
            <v>YEC9275132</v>
          </cell>
          <cell r="D4386">
            <v>2017</v>
          </cell>
          <cell r="E4386">
            <v>15</v>
          </cell>
          <cell r="F4386" t="str">
            <v>0150</v>
          </cell>
          <cell r="G4386" t="str">
            <v>H001</v>
          </cell>
          <cell r="H4386" t="str">
            <v>Chain guard</v>
          </cell>
          <cell r="I4386" t="str">
            <v>Kedjeskydd</v>
          </cell>
          <cell r="J4386" t="str">
            <v>C8305427/BK Safir  + C8305427-RSV-98 Silver ring</v>
          </cell>
          <cell r="K4386" t="str">
            <v>C8305427/ZBK</v>
          </cell>
          <cell r="L4386" t="str">
            <v>C8305427/ZBK</v>
          </cell>
        </row>
        <row r="4387">
          <cell r="B4387" t="str">
            <v>YEC9275132Kedjeskyddsfäste</v>
          </cell>
          <cell r="C4387" t="str">
            <v>YEC9275132</v>
          </cell>
          <cell r="D4387">
            <v>2017</v>
          </cell>
          <cell r="E4387">
            <v>16</v>
          </cell>
          <cell r="F4387" t="str">
            <v>0160</v>
          </cell>
          <cell r="G4387" t="str">
            <v>H002</v>
          </cell>
          <cell r="H4387" t="str">
            <v>Chain guard bracket</v>
          </cell>
          <cell r="I4387" t="str">
            <v>Kedjeskyddsfäste</v>
          </cell>
          <cell r="J4387" t="str">
            <v>C8305526 Chainguarnd bracket axa för Axa Safir made for MAX, ZINK</v>
          </cell>
          <cell r="K4387" t="str">
            <v>C8305526</v>
          </cell>
          <cell r="L4387" t="str">
            <v>C8305526</v>
          </cell>
        </row>
        <row r="4388">
          <cell r="B4388" t="str">
            <v>YEC9275132Framväxel</v>
          </cell>
          <cell r="C4388" t="str">
            <v>YEC9275132</v>
          </cell>
          <cell r="D4388">
            <v>2017</v>
          </cell>
          <cell r="E4388">
            <v>17</v>
          </cell>
          <cell r="F4388" t="str">
            <v>0170</v>
          </cell>
          <cell r="G4388" t="str">
            <v>D003</v>
          </cell>
          <cell r="H4388" t="str">
            <v>Front Derailleur</v>
          </cell>
          <cell r="I4388" t="str">
            <v>Framväxel</v>
          </cell>
          <cell r="K4388" t="str">
            <v>EMPTY</v>
          </cell>
          <cell r="L4388" t="e">
            <v>#N/A</v>
          </cell>
        </row>
        <row r="4389">
          <cell r="B4389" t="str">
            <v>YEC9275132Bakväxel</v>
          </cell>
          <cell r="C4389" t="str">
            <v>YEC9275132</v>
          </cell>
          <cell r="D4389">
            <v>2017</v>
          </cell>
          <cell r="E4389">
            <v>18</v>
          </cell>
          <cell r="F4389" t="str">
            <v>0180</v>
          </cell>
          <cell r="G4389" t="str">
            <v>D004</v>
          </cell>
          <cell r="H4389" t="str">
            <v>Rear Derailleur</v>
          </cell>
          <cell r="I4389" t="str">
            <v>Bakväxel</v>
          </cell>
          <cell r="K4389" t="str">
            <v>ASGC30017CADXR</v>
          </cell>
          <cell r="L4389" t="str">
            <v>Kontakta SHIMANO</v>
          </cell>
        </row>
        <row r="4390">
          <cell r="B4390" t="str">
            <v>YEC9275132Kedja</v>
          </cell>
          <cell r="C4390" t="str">
            <v>YEC9275132</v>
          </cell>
          <cell r="D4390">
            <v>2017</v>
          </cell>
          <cell r="E4390">
            <v>19</v>
          </cell>
          <cell r="F4390" t="str">
            <v>0190</v>
          </cell>
          <cell r="G4390" t="str">
            <v>E003</v>
          </cell>
          <cell r="H4390" t="str">
            <v xml:space="preserve">Chain </v>
          </cell>
          <cell r="I4390" t="str">
            <v>Kedja</v>
          </cell>
          <cell r="J4390" t="str">
            <v>C3405041-098  + link CHA 1S 98L RB Z610HXRB   KMC</v>
          </cell>
          <cell r="K4390" t="str">
            <v>C3405041-098</v>
          </cell>
          <cell r="L4390" t="str">
            <v>C3400038</v>
          </cell>
        </row>
        <row r="4391">
          <cell r="B4391" t="str">
            <v>YEC9275132Kassett</v>
          </cell>
          <cell r="C4391" t="str">
            <v>YEC9275132</v>
          </cell>
          <cell r="D4391">
            <v>2017</v>
          </cell>
          <cell r="E4391">
            <v>20</v>
          </cell>
          <cell r="F4391" t="str">
            <v>0200</v>
          </cell>
          <cell r="G4391" t="str">
            <v>E004</v>
          </cell>
          <cell r="H4391" t="str">
            <v>Cassette Sprocket</v>
          </cell>
          <cell r="I4391" t="str">
            <v>Kassett</v>
          </cell>
          <cell r="J4391" t="str">
            <v>ASMGEAR18SU SPT SC18sv3/32" (INTERNAL HUB)</v>
          </cell>
          <cell r="K4391" t="str">
            <v>ASMGEAR18SU</v>
          </cell>
          <cell r="L4391" t="str">
            <v>Kontakta SHIMANO</v>
          </cell>
        </row>
        <row r="4392">
          <cell r="B4392" t="str">
            <v>YEC9275132Framhjul</v>
          </cell>
          <cell r="C4392" t="str">
            <v>YEC9275132</v>
          </cell>
          <cell r="D4392">
            <v>2017</v>
          </cell>
          <cell r="E4392">
            <v>21</v>
          </cell>
          <cell r="F4392" t="str">
            <v>0210</v>
          </cell>
          <cell r="G4392" t="str">
            <v>F001</v>
          </cell>
          <cell r="H4392" t="str">
            <v>Front hub</v>
          </cell>
          <cell r="I4392" t="str">
            <v>Framhjul</v>
          </cell>
          <cell r="J4392" t="str">
            <v>AHBIM40PDC  FRONT HUB, SHIMANO, NEXUS HB-IM40 36H AXLE: 140MM OLD: 100MM SILVER</v>
          </cell>
          <cell r="K4392" t="str">
            <v>C4100215</v>
          </cell>
          <cell r="L4392" t="str">
            <v>C4100215</v>
          </cell>
        </row>
        <row r="4393">
          <cell r="B4393" t="str">
            <v>YEC9275132Bakhjul</v>
          </cell>
          <cell r="C4393" t="str">
            <v>YEC9275132</v>
          </cell>
          <cell r="D4393">
            <v>2017</v>
          </cell>
          <cell r="E4393">
            <v>22</v>
          </cell>
          <cell r="F4393" t="str">
            <v>0220</v>
          </cell>
          <cell r="G4393" t="str">
            <v>F002</v>
          </cell>
          <cell r="H4393" t="str">
            <v>Rear hub</v>
          </cell>
          <cell r="I4393" t="str">
            <v>Bakhjul</v>
          </cell>
          <cell r="J4393" t="str">
            <v>ASGC30007CADXR (ASG7C30ADXR) HBRcb 36 H SILVER DX</v>
          </cell>
          <cell r="K4393" t="str">
            <v>C4207971</v>
          </cell>
          <cell r="L4393" t="str">
            <v>C4200052</v>
          </cell>
        </row>
        <row r="4394">
          <cell r="B4394" t="str">
            <v>YEC9275132Däck</v>
          </cell>
          <cell r="C4394" t="str">
            <v>YEC9275132</v>
          </cell>
          <cell r="D4394">
            <v>2017</v>
          </cell>
          <cell r="E4394">
            <v>23</v>
          </cell>
          <cell r="F4394" t="str">
            <v>0230</v>
          </cell>
          <cell r="G4394" t="str">
            <v>F003</v>
          </cell>
          <cell r="H4394" t="str">
            <v>Tire</v>
          </cell>
          <cell r="I4394" t="str">
            <v>Däck</v>
          </cell>
          <cell r="J4394" t="str">
            <v>C4906090 622x40 Black Duramax Reflex X3 PERGO H-480</v>
          </cell>
          <cell r="K4394" t="str">
            <v>C4906090</v>
          </cell>
          <cell r="L4394" t="str">
            <v>C4901160</v>
          </cell>
        </row>
        <row r="4395">
          <cell r="B4395" t="str">
            <v>YEC9275132Skärmar set</v>
          </cell>
          <cell r="C4395" t="str">
            <v>YEC9275132</v>
          </cell>
          <cell r="D4395">
            <v>2017</v>
          </cell>
          <cell r="E4395">
            <v>24</v>
          </cell>
          <cell r="F4395" t="str">
            <v>0240</v>
          </cell>
          <cell r="G4395" t="str">
            <v>H003</v>
          </cell>
          <cell r="H4395" t="str">
            <v xml:space="preserve">Mudguard front   </v>
          </cell>
          <cell r="I4395" t="str">
            <v>Skärmar set</v>
          </cell>
          <cell r="J4395" t="str">
            <v>C8255677 ZN/52MM 28" black 70.554/1 (5729-ZN)</v>
          </cell>
          <cell r="K4395" t="str">
            <v>C8255677</v>
          </cell>
          <cell r="L4395" t="str">
            <v>C8250028</v>
          </cell>
        </row>
        <row r="4396">
          <cell r="B4396" t="str">
            <v>YEC9275132Pakethållare</v>
          </cell>
          <cell r="C4396" t="str">
            <v>YEC9275132</v>
          </cell>
          <cell r="D4396">
            <v>2017</v>
          </cell>
          <cell r="E4396">
            <v>25</v>
          </cell>
          <cell r="F4396" t="str">
            <v>0250</v>
          </cell>
          <cell r="G4396" t="str">
            <v>H004</v>
          </cell>
          <cell r="H4396" t="str">
            <v>Carrier</v>
          </cell>
          <cell r="I4396" t="str">
            <v>Pakethållare</v>
          </cell>
          <cell r="J4396" t="str">
            <v>C8205615-C TOP CARRIER FOR PHILION BATTERY, Powder BLACK CLIP AND SPECTRA LOGO</v>
          </cell>
          <cell r="K4396" t="str">
            <v>C8205615-C</v>
          </cell>
          <cell r="L4396" t="str">
            <v>C8205740</v>
          </cell>
        </row>
        <row r="4397">
          <cell r="B4397" t="str">
            <v>YEC9275132Sadel</v>
          </cell>
          <cell r="C4397" t="str">
            <v>YEC9275132</v>
          </cell>
          <cell r="D4397">
            <v>2017</v>
          </cell>
          <cell r="E4397">
            <v>26</v>
          </cell>
          <cell r="F4397" t="str">
            <v>0260</v>
          </cell>
          <cell r="G4397" t="str">
            <v>G001</v>
          </cell>
          <cell r="H4397" t="str">
            <v>Saddle</v>
          </cell>
          <cell r="I4397" t="str">
            <v>Sadel</v>
          </cell>
          <cell r="J4397" t="str">
            <v xml:space="preserve">C7105976 Spectra Crispo Black/white 5074URT 8067 wo. Clamp and handle </v>
          </cell>
          <cell r="K4397" t="str">
            <v>C7105976</v>
          </cell>
          <cell r="L4397" t="str">
            <v>C7100584</v>
          </cell>
        </row>
        <row r="4398">
          <cell r="B4398" t="str">
            <v>YEC9275132Sadelstolpe</v>
          </cell>
          <cell r="C4398" t="str">
            <v>YEC9275132</v>
          </cell>
          <cell r="D4398">
            <v>2017</v>
          </cell>
          <cell r="E4398">
            <v>27</v>
          </cell>
          <cell r="F4398" t="str">
            <v>0270</v>
          </cell>
          <cell r="G4398" t="str">
            <v>G002</v>
          </cell>
          <cell r="H4398" t="str">
            <v>Seatpost</v>
          </cell>
          <cell r="I4398" t="str">
            <v>Sadelstolpe</v>
          </cell>
          <cell r="J4398" t="str">
            <v xml:space="preserve">C7205258  SP-222 27.2X350 Anodized SILVER </v>
          </cell>
          <cell r="K4398" t="str">
            <v>C7205258</v>
          </cell>
          <cell r="L4398" t="str">
            <v>C7200039</v>
          </cell>
        </row>
        <row r="4399">
          <cell r="B4399" t="str">
            <v>YEC9275132Sadelrörsklämma</v>
          </cell>
          <cell r="C4399" t="str">
            <v>YEC9275132</v>
          </cell>
          <cell r="D4399">
            <v>2017</v>
          </cell>
          <cell r="E4399">
            <v>28</v>
          </cell>
          <cell r="F4399" t="str">
            <v>0280</v>
          </cell>
          <cell r="G4399" t="str">
            <v>G003</v>
          </cell>
          <cell r="H4399" t="str">
            <v>Seat Clamp</v>
          </cell>
          <cell r="I4399" t="str">
            <v>Sadelrörsklämma</v>
          </cell>
          <cell r="J4399" t="str">
            <v>C7305002 L/C 31.8 MX27 shiny black</v>
          </cell>
          <cell r="K4399" t="str">
            <v>C7305002</v>
          </cell>
          <cell r="L4399" t="str">
            <v>C7300027-318</v>
          </cell>
        </row>
        <row r="4400">
          <cell r="B4400" t="str">
            <v>YEC9275132Framlampa</v>
          </cell>
          <cell r="C4400" t="str">
            <v>YEC9275132</v>
          </cell>
          <cell r="D4400">
            <v>2017</v>
          </cell>
          <cell r="E4400">
            <v>29</v>
          </cell>
          <cell r="F4400" t="str">
            <v>0290</v>
          </cell>
          <cell r="G4400" t="str">
            <v>H005</v>
          </cell>
          <cell r="H4400" t="str">
            <v>Front light</v>
          </cell>
          <cell r="I4400" t="str">
            <v>Framlampa</v>
          </cell>
          <cell r="J4400" t="str">
            <v xml:space="preserve">C8015191 JY-7070E 30LUX LED headlamp 6V, w/o bracket, 500mm cable with conector for Bafang , 3mm cable  </v>
          </cell>
          <cell r="K4400" t="str">
            <v>C8015191</v>
          </cell>
          <cell r="L4400" t="str">
            <v>C8015191</v>
          </cell>
        </row>
        <row r="4401">
          <cell r="B4401" t="str">
            <v>YEC9275132Baklampa</v>
          </cell>
          <cell r="C4401" t="str">
            <v>YEC9275132</v>
          </cell>
          <cell r="D4401">
            <v>2017</v>
          </cell>
          <cell r="E4401">
            <v>30</v>
          </cell>
          <cell r="F4401" t="str">
            <v>0300</v>
          </cell>
          <cell r="G4401" t="str">
            <v>H006</v>
          </cell>
          <cell r="H4401" t="str">
            <v>Light, Rear</v>
          </cell>
          <cell r="I4401" t="str">
            <v>Baklampa</v>
          </cell>
          <cell r="K4401" t="str">
            <v>C8705058-1RLBK</v>
          </cell>
          <cell r="L4401" t="str">
            <v>C8705058-1RLBK</v>
          </cell>
        </row>
        <row r="4402">
          <cell r="B4402" t="str">
            <v>YEC9275132Låssats</v>
          </cell>
          <cell r="C4402" t="str">
            <v>YEC9275132</v>
          </cell>
          <cell r="D4402">
            <v>2017</v>
          </cell>
          <cell r="E4402">
            <v>31</v>
          </cell>
          <cell r="F4402" t="str">
            <v>0310</v>
          </cell>
          <cell r="G4402" t="str">
            <v>H007</v>
          </cell>
          <cell r="H4402" t="str">
            <v>Lock</v>
          </cell>
          <cell r="I4402" t="str">
            <v>Låssats</v>
          </cell>
          <cell r="J4402" t="str">
            <v>C8405069 LCK SF PLbk Solid+  BAT SF03, LOCK FRAME+LOCK BATT SF03 RT W/2 similar keys</v>
          </cell>
          <cell r="K4402" t="str">
            <v>C8405069</v>
          </cell>
          <cell r="L4402" t="str">
            <v>C8405069</v>
          </cell>
        </row>
        <row r="4403">
          <cell r="B4403" t="str">
            <v>YEC9275132Stöd</v>
          </cell>
          <cell r="C4403" t="str">
            <v>YEC9275132</v>
          </cell>
          <cell r="D4403">
            <v>2017</v>
          </cell>
          <cell r="E4403">
            <v>32</v>
          </cell>
          <cell r="F4403" t="str">
            <v>0320</v>
          </cell>
          <cell r="G4403" t="str">
            <v>H008</v>
          </cell>
          <cell r="H4403" t="str">
            <v>Kick stand</v>
          </cell>
          <cell r="I4403" t="str">
            <v>Stöd</v>
          </cell>
          <cell r="J4403" t="str">
            <v>C8105222 REX HV for MAX CS mount KICKSTAND ADJUSTABLE 1288-4</v>
          </cell>
          <cell r="K4403" t="str">
            <v>C8105222</v>
          </cell>
          <cell r="L4403" t="str">
            <v>C8100034</v>
          </cell>
        </row>
        <row r="4404">
          <cell r="B4404" t="str">
            <v>YEC9275132Korg</v>
          </cell>
          <cell r="C4404" t="str">
            <v>YEC9275132</v>
          </cell>
          <cell r="D4404">
            <v>2017</v>
          </cell>
          <cell r="E4404">
            <v>33</v>
          </cell>
          <cell r="F4404" t="str">
            <v>0330</v>
          </cell>
          <cell r="G4404" t="str">
            <v>H009</v>
          </cell>
          <cell r="H4404" t="str">
            <v>Basket / Fr carrier</v>
          </cell>
          <cell r="I4404" t="str">
            <v>Korg</v>
          </cell>
          <cell r="K4404" t="str">
            <v>EMPTY</v>
          </cell>
          <cell r="L4404" t="e">
            <v>#N/A</v>
          </cell>
        </row>
        <row r="4405">
          <cell r="B4405" t="str">
            <v>YEC9275132Pedaler</v>
          </cell>
          <cell r="C4405" t="str">
            <v>YEC9275132</v>
          </cell>
          <cell r="D4405">
            <v>2017</v>
          </cell>
          <cell r="E4405">
            <v>34</v>
          </cell>
          <cell r="F4405" t="str">
            <v>0340</v>
          </cell>
          <cell r="G4405" t="str">
            <v>E005</v>
          </cell>
          <cell r="H4405" t="str">
            <v xml:space="preserve">Pedal </v>
          </cell>
          <cell r="I4405" t="str">
            <v>Pedaler</v>
          </cell>
          <cell r="J4405" t="str">
            <v>C3505208 NWL-467  SILVER/GREY 9/16" ALU</v>
          </cell>
          <cell r="K4405" t="str">
            <v>C3505208</v>
          </cell>
          <cell r="L4405" t="str">
            <v>C3500059</v>
          </cell>
        </row>
        <row r="4406">
          <cell r="B4406" t="str">
            <v>YEC9275132Motor</v>
          </cell>
          <cell r="C4406" t="str">
            <v>YEC9275132</v>
          </cell>
          <cell r="D4406">
            <v>2017</v>
          </cell>
          <cell r="E4406">
            <v>35</v>
          </cell>
          <cell r="F4406" t="str">
            <v>0350</v>
          </cell>
          <cell r="G4406" t="str">
            <v>J001</v>
          </cell>
          <cell r="H4406" t="str">
            <v>DRIVE UNIT:</v>
          </cell>
          <cell r="I4406" t="str">
            <v>Motor</v>
          </cell>
          <cell r="J4406" t="str">
            <v>C8705068-2-01, 36V,250W MOTOR, CONTROLLER, PEDAL ( SPEED&amp;TORQUE ) SENSOR INTERGATED. ASSIST SPEED: 25KM/H, 8 PIN FOR EB-BUS, 3 PIN FOR SPEED SENSOR WITH COASTER BRAKE</v>
          </cell>
          <cell r="K4406" t="str">
            <v>C8705068-2-01</v>
          </cell>
          <cell r="L4406" t="str">
            <v>C8705068-2-01A</v>
          </cell>
        </row>
        <row r="4407">
          <cell r="B4407" t="str">
            <v>YEC9275132Display</v>
          </cell>
          <cell r="C4407" t="str">
            <v>YEC9275132</v>
          </cell>
          <cell r="D4407">
            <v>2017</v>
          </cell>
          <cell r="E4407">
            <v>36</v>
          </cell>
          <cell r="F4407" t="str">
            <v>0360</v>
          </cell>
          <cell r="G4407" t="str">
            <v>J004</v>
          </cell>
          <cell r="H4407" t="str">
            <v>DISPLAY:</v>
          </cell>
          <cell r="I4407" t="str">
            <v>Display</v>
          </cell>
          <cell r="J4407" t="str">
            <v>C8705068-1-19, C10 Display, 36V LCD DISPLAY WITH CALBE LENGTH :100mm, THE SWITCH CABLE LENGTH:250mm</v>
          </cell>
          <cell r="K4407" t="str">
            <v>C8705068-1-19</v>
          </cell>
          <cell r="L4407" t="str">
            <v>C8705065-1-12S</v>
          </cell>
        </row>
        <row r="4408">
          <cell r="B4408" t="str">
            <v>YEC9275132EB-Bus kabel</v>
          </cell>
          <cell r="C4408" t="str">
            <v>YEC9275132</v>
          </cell>
          <cell r="D4408">
            <v>2017</v>
          </cell>
          <cell r="E4408">
            <v>37</v>
          </cell>
          <cell r="F4408" t="str">
            <v>0370</v>
          </cell>
          <cell r="G4408" t="str">
            <v>J005</v>
          </cell>
          <cell r="H4408" t="str">
            <v>EB-BUS CABLE:</v>
          </cell>
          <cell r="I4408" t="str">
            <v>EB-Bus kabel</v>
          </cell>
          <cell r="J4408" t="str">
            <v>C8705068-1-04-01, 5PIN ( 1340mm ) CONNECT TO CONTROLLER, OTHER SIDE TO DISPLAY, LIGHTING SETS</v>
          </cell>
          <cell r="K4408" t="str">
            <v>C8705068-1-04-01</v>
          </cell>
          <cell r="L4408" t="e">
            <v>#N/A</v>
          </cell>
        </row>
        <row r="4409">
          <cell r="B4409" t="str">
            <v>YEC9275132Motorkabel</v>
          </cell>
          <cell r="C4409" t="str">
            <v>YEC9275132</v>
          </cell>
          <cell r="D4409">
            <v>2017</v>
          </cell>
          <cell r="E4409">
            <v>38</v>
          </cell>
          <cell r="F4409" t="str">
            <v>0380</v>
          </cell>
          <cell r="G4409" t="str">
            <v>J006</v>
          </cell>
          <cell r="H4409" t="str">
            <v>POWER CABLE:</v>
          </cell>
          <cell r="I4409" t="str">
            <v>Motorkabel</v>
          </cell>
          <cell r="J4409" t="str">
            <v>W/O (inluded into the battary slider)</v>
          </cell>
          <cell r="K4409" t="str">
            <v>C8705066-1-01</v>
          </cell>
          <cell r="L4409" t="str">
            <v>C8705066-1-01</v>
          </cell>
        </row>
        <row r="4410">
          <cell r="B4410" t="str">
            <v>YEC9275132Kabel framlampa</v>
          </cell>
          <cell r="C4410" t="str">
            <v>YEC9275132</v>
          </cell>
          <cell r="D4410">
            <v>2017</v>
          </cell>
          <cell r="E4410">
            <v>39</v>
          </cell>
          <cell r="F4410" t="str">
            <v>0390</v>
          </cell>
          <cell r="G4410" t="str">
            <v>J007</v>
          </cell>
          <cell r="H4410" t="str">
            <v>F. LIGHT CABLE:</v>
          </cell>
          <cell r="I4410" t="str">
            <v>Kabel framlampa</v>
          </cell>
          <cell r="J4410" t="str">
            <v>C8705068-1-04-06, FOR FRONT LIGHT : 1200mm</v>
          </cell>
          <cell r="K4410" t="str">
            <v>C8705068-1-04-6</v>
          </cell>
          <cell r="L4410" t="str">
            <v>C8705068-1-04-6</v>
          </cell>
        </row>
        <row r="4411">
          <cell r="B4411" t="str">
            <v>YEC9275132Kabel baklampa</v>
          </cell>
          <cell r="C4411" t="str">
            <v>YEC9275132</v>
          </cell>
          <cell r="D4411">
            <v>2017</v>
          </cell>
          <cell r="E4411">
            <v>40</v>
          </cell>
          <cell r="F4411" t="str">
            <v>0400</v>
          </cell>
          <cell r="G4411" t="str">
            <v>J008</v>
          </cell>
          <cell r="H4411" t="str">
            <v>R. LIGHT CABLE:</v>
          </cell>
          <cell r="I4411" t="str">
            <v>Kabel baklampa</v>
          </cell>
          <cell r="K4411" t="str">
            <v>INGÅR I BATTERIET</v>
          </cell>
          <cell r="L4411" t="str">
            <v>Ingår i batteriet</v>
          </cell>
        </row>
        <row r="4412">
          <cell r="B4412" t="str">
            <v>YEC9275132Hastighetssensor</v>
          </cell>
          <cell r="C4412" t="str">
            <v>YEC9275132</v>
          </cell>
          <cell r="D4412">
            <v>2017</v>
          </cell>
          <cell r="E4412">
            <v>41</v>
          </cell>
          <cell r="F4412" t="str">
            <v>0410</v>
          </cell>
          <cell r="G4412" t="str">
            <v>J009</v>
          </cell>
          <cell r="H4412" t="str">
            <v>SPEED SENSOR:</v>
          </cell>
          <cell r="I4412" t="str">
            <v>Hastighetssensor</v>
          </cell>
          <cell r="J4412" t="str">
            <v>C8705068-1-04-11, DETECTING WHEEL RPM, CABLE LENGTH:70mm, C8705068-1-04-10 Extension cable for speed sensor: 350mm HIGO/KST at motor end</v>
          </cell>
          <cell r="K4412" t="str">
            <v>C8705068-1-0411</v>
          </cell>
          <cell r="L4412" t="str">
            <v>C8705068-1-0411</v>
          </cell>
        </row>
        <row r="4413">
          <cell r="B4413" t="str">
            <v>YEC9275132Batteri</v>
          </cell>
          <cell r="C4413" t="str">
            <v>YEC9275132</v>
          </cell>
          <cell r="D4413">
            <v>2017</v>
          </cell>
          <cell r="E4413">
            <v>42</v>
          </cell>
          <cell r="F4413" t="str">
            <v>0420</v>
          </cell>
          <cell r="G4413" t="str">
            <v>J002</v>
          </cell>
          <cell r="H4413" t="str">
            <v>BATTERY:</v>
          </cell>
          <cell r="I4413" t="str">
            <v>Batteri</v>
          </cell>
          <cell r="J4413" t="str">
            <v>C8705058-1-11BK  PHYLION SF-03, 11Ah WITH INTERGRATED REAR RED LIGHT</v>
          </cell>
          <cell r="K4413" t="str">
            <v>C8705058-1-11BK</v>
          </cell>
          <cell r="L4413" t="str">
            <v>C8705058-1-11CE</v>
          </cell>
        </row>
        <row r="4414">
          <cell r="B4414" t="str">
            <v>YEC9275132Batterihållare</v>
          </cell>
          <cell r="C4414" t="str">
            <v>YEC9275132</v>
          </cell>
          <cell r="D4414">
            <v>2017</v>
          </cell>
          <cell r="E4414">
            <v>43</v>
          </cell>
          <cell r="F4414" t="str">
            <v>0430</v>
          </cell>
          <cell r="G4414" t="str">
            <v>J003</v>
          </cell>
          <cell r="H4414" t="str">
            <v>BATTERY HOLDER/Slider</v>
          </cell>
          <cell r="I4414" t="str">
            <v>Batterihållare</v>
          </cell>
          <cell r="J4414" t="str">
            <v>C8705066-1-01, X11 BATTERY HOLDER WITH 950mm BAFANG CABLE FOR MAX MIDDLE SYSTEM ( CARRIER TYPE ) WITH AXA KEY CYLINDER 6,4USD</v>
          </cell>
          <cell r="L4414" t="e">
            <v>#N/A</v>
          </cell>
        </row>
        <row r="4415">
          <cell r="B4415" t="str">
            <v>YEC9275132Batteriladdare</v>
          </cell>
          <cell r="C4415" t="str">
            <v>YEC9275132</v>
          </cell>
          <cell r="D4415">
            <v>2017</v>
          </cell>
          <cell r="E4415">
            <v>44</v>
          </cell>
          <cell r="F4415" t="str">
            <v>0440</v>
          </cell>
          <cell r="G4415" t="str">
            <v>J010</v>
          </cell>
          <cell r="H4415" t="str">
            <v>CHARGER:</v>
          </cell>
          <cell r="I4415" t="str">
            <v>Batteriladdare</v>
          </cell>
          <cell r="J4415" t="str">
            <v>C8705058-02, (CHARGER 2A    # NO:CZ2AG2JE7)  CHARGER FOR PHYLION BATTERY</v>
          </cell>
          <cell r="K4415" t="str">
            <v>C8705058-02</v>
          </cell>
          <cell r="L4415" t="str">
            <v>C8705058-02</v>
          </cell>
        </row>
        <row r="4416">
          <cell r="B4416" t="str">
            <v>YEC9275132Kontrollbox</v>
          </cell>
          <cell r="C4416" t="str">
            <v>YEC9275132</v>
          </cell>
          <cell r="D4416">
            <v>2017</v>
          </cell>
          <cell r="E4416">
            <v>45</v>
          </cell>
          <cell r="F4416" t="str">
            <v>0450</v>
          </cell>
          <cell r="G4416" t="str">
            <v>J011</v>
          </cell>
          <cell r="H4416" t="str">
            <v>Controller</v>
          </cell>
          <cell r="I4416" t="str">
            <v>Kontrollbox</v>
          </cell>
          <cell r="J4416" t="str">
            <v>included into the motor</v>
          </cell>
          <cell r="K4416" t="str">
            <v>C8705068-2-12</v>
          </cell>
          <cell r="L4416" t="str">
            <v>C8705068-2-12</v>
          </cell>
        </row>
        <row r="4417">
          <cell r="B4417" t="str">
            <v>YEC9275132Växelöra</v>
          </cell>
          <cell r="C4417" t="str">
            <v>YEC9275132</v>
          </cell>
          <cell r="D4417">
            <v>2017</v>
          </cell>
          <cell r="E4417">
            <v>46</v>
          </cell>
          <cell r="F4417" t="str">
            <v>0460</v>
          </cell>
          <cell r="G4417" t="str">
            <v>D005</v>
          </cell>
          <cell r="H4417" t="str">
            <v>Gear hanger</v>
          </cell>
          <cell r="I4417" t="str">
            <v>Växelöra</v>
          </cell>
          <cell r="L4417" t="e">
            <v>#N/A</v>
          </cell>
        </row>
        <row r="4418">
          <cell r="B4418" t="str">
            <v>YEC9275133RAM</v>
          </cell>
          <cell r="C4418" t="str">
            <v>YEC9275133</v>
          </cell>
          <cell r="D4418" t="str">
            <v>2018-2019</v>
          </cell>
          <cell r="E4418">
            <v>1</v>
          </cell>
          <cell r="F4418" t="str">
            <v>0010</v>
          </cell>
          <cell r="G4418" t="str">
            <v>A001</v>
          </cell>
          <cell r="H4418" t="str">
            <v>PAINTED FRAME</v>
          </cell>
          <cell r="I4418" t="str">
            <v>RAM</v>
          </cell>
          <cell r="J4418" t="str">
            <v>C7055-510-92733</v>
          </cell>
          <cell r="K4418" t="str">
            <v>C7055-510-92733</v>
          </cell>
          <cell r="L4418" t="e">
            <v>#N/A</v>
          </cell>
        </row>
        <row r="4419">
          <cell r="B4419" t="str">
            <v>YEC9275133Framgaffel</v>
          </cell>
          <cell r="C4419" t="str">
            <v>YEC9275133</v>
          </cell>
          <cell r="D4419" t="str">
            <v>2018-2019</v>
          </cell>
          <cell r="E4419">
            <v>2</v>
          </cell>
          <cell r="F4419" t="str">
            <v>0020</v>
          </cell>
          <cell r="G4419" t="str">
            <v>A002</v>
          </cell>
          <cell r="H4419" t="str">
            <v>PAINTED FORK</v>
          </cell>
          <cell r="I4419" t="str">
            <v>Framgaffel</v>
          </cell>
          <cell r="J4419" t="str">
            <v>C5469-173-92733</v>
          </cell>
          <cell r="K4419" t="str">
            <v>C5469-173-92733</v>
          </cell>
          <cell r="L4419" t="e">
            <v>#N/A</v>
          </cell>
        </row>
        <row r="4420">
          <cell r="B4420" t="str">
            <v>YEC9275133Styrlager</v>
          </cell>
          <cell r="C4420" t="str">
            <v>YEC9275133</v>
          </cell>
          <cell r="D4420" t="str">
            <v>2018-2019</v>
          </cell>
          <cell r="E4420">
            <v>3</v>
          </cell>
          <cell r="F4420" t="str">
            <v>0030</v>
          </cell>
          <cell r="G4420" t="str">
            <v>B001</v>
          </cell>
          <cell r="H4420" t="str">
            <v>Head Set</v>
          </cell>
          <cell r="I4420" t="str">
            <v>Styrlager</v>
          </cell>
          <cell r="J4420" t="str">
            <v>C2105002 VP-MH305C SEMI INTEGR, ED BLACK O/S  SH = 20mm</v>
          </cell>
          <cell r="K4420" t="str">
            <v>C2105002</v>
          </cell>
          <cell r="L4420" t="str">
            <v>C2100163</v>
          </cell>
        </row>
        <row r="4421">
          <cell r="B4421" t="str">
            <v xml:space="preserve">YEC9275133Styrstam </v>
          </cell>
          <cell r="C4421" t="str">
            <v>YEC9275133</v>
          </cell>
          <cell r="D4421" t="str">
            <v>2018-2019</v>
          </cell>
          <cell r="E4421">
            <v>4</v>
          </cell>
          <cell r="F4421" t="str">
            <v>0040</v>
          </cell>
          <cell r="G4421" t="str">
            <v>B002</v>
          </cell>
          <cell r="H4421" t="str">
            <v>Handlebar Stem</v>
          </cell>
          <cell r="I4421" t="str">
            <v xml:space="preserve">Styrstam </v>
          </cell>
          <cell r="J4421" t="str">
            <v xml:space="preserve">C2205548-090 STQ ALsv 25,4/85 180mm 4BOLT MTSD-367N-5 SV </v>
          </cell>
          <cell r="K4421" t="str">
            <v>C2205548-090</v>
          </cell>
          <cell r="L4421" t="str">
            <v>C2200064</v>
          </cell>
        </row>
        <row r="4422">
          <cell r="B4422" t="str">
            <v>YEC9275133Styre</v>
          </cell>
          <cell r="C4422" t="str">
            <v>YEC9275133</v>
          </cell>
          <cell r="D4422" t="str">
            <v>2018-2019</v>
          </cell>
          <cell r="E4422">
            <v>5</v>
          </cell>
          <cell r="F4422" t="str">
            <v>0050</v>
          </cell>
          <cell r="G4422" t="str">
            <v>B003</v>
          </cell>
          <cell r="H4422" t="str">
            <v>Handelbar</v>
          </cell>
          <cell r="I4422" t="str">
            <v>Styre</v>
          </cell>
          <cell r="J4422" t="str">
            <v>C2306073  Handlebar City Silver NR-AL-14(ISO-C) W:630mm, AL H.A.S, no logo</v>
          </cell>
          <cell r="K4422" t="str">
            <v>C2306073</v>
          </cell>
          <cell r="L4422" t="str">
            <v>C2300290</v>
          </cell>
        </row>
        <row r="4423">
          <cell r="B4423" t="str">
            <v>YEC9275133Bromsgrepp H</v>
          </cell>
          <cell r="C4423" t="str">
            <v>YEC9275133</v>
          </cell>
          <cell r="D4423" t="str">
            <v>2018-2019</v>
          </cell>
          <cell r="E4423">
            <v>6</v>
          </cell>
          <cell r="F4423" t="str">
            <v>0060</v>
          </cell>
          <cell r="G4423" t="str">
            <v>C002</v>
          </cell>
          <cell r="H4423" t="str">
            <v>Brake Lever R</v>
          </cell>
          <cell r="I4423" t="str">
            <v>Bromsgrepp H</v>
          </cell>
          <cell r="L4423" t="e">
            <v>#N/A</v>
          </cell>
        </row>
        <row r="4424">
          <cell r="B4424" t="str">
            <v>YEC9275133Bromsgrepp V</v>
          </cell>
          <cell r="C4424" t="str">
            <v>YEC9275133</v>
          </cell>
          <cell r="D4424" t="str">
            <v>2018-2019</v>
          </cell>
          <cell r="E4424">
            <v>7</v>
          </cell>
          <cell r="F4424" t="str">
            <v>0070</v>
          </cell>
          <cell r="G4424" t="str">
            <v>C001</v>
          </cell>
          <cell r="H4424" t="str">
            <v>Brake Lever L</v>
          </cell>
          <cell r="I4424" t="str">
            <v>Bromsgrepp V</v>
          </cell>
          <cell r="J4424" t="str">
            <v>C6505190 Br lever silver left CL535CRT RB w bell</v>
          </cell>
          <cell r="K4424" t="str">
            <v>C6505190</v>
          </cell>
          <cell r="L4424" t="str">
            <v>C6505190</v>
          </cell>
        </row>
        <row r="4425">
          <cell r="B4425" t="str">
            <v>YEC9275133Växelreglage H</v>
          </cell>
          <cell r="C4425" t="str">
            <v>YEC9275133</v>
          </cell>
          <cell r="D4425" t="str">
            <v>2018-2019</v>
          </cell>
          <cell r="E4425">
            <v>8</v>
          </cell>
          <cell r="F4425" t="str">
            <v>0080</v>
          </cell>
          <cell r="G4425" t="str">
            <v>D002</v>
          </cell>
          <cell r="H4425" t="str">
            <v>Shift Lever R</v>
          </cell>
          <cell r="I4425" t="str">
            <v>Växelreglage H</v>
          </cell>
          <cell r="J4425" t="str">
            <v>ASLC30007DXL210LAR</v>
          </cell>
          <cell r="K4425" t="str">
            <v>ASLC30007DXL210LAR</v>
          </cell>
          <cell r="L4425" t="str">
            <v>Kontakta SHIMANO</v>
          </cell>
        </row>
        <row r="4426">
          <cell r="B4426" t="str">
            <v>YEC9275133Växelreglage V</v>
          </cell>
          <cell r="C4426" t="str">
            <v>YEC9275133</v>
          </cell>
          <cell r="D4426" t="str">
            <v>2018-2019</v>
          </cell>
          <cell r="E4426">
            <v>9</v>
          </cell>
          <cell r="F4426" t="str">
            <v>0090</v>
          </cell>
          <cell r="G4426" t="str">
            <v>D001</v>
          </cell>
          <cell r="H4426" t="str">
            <v>Shift Lever L</v>
          </cell>
          <cell r="I4426" t="str">
            <v>Växelreglage V</v>
          </cell>
          <cell r="L4426" t="e">
            <v>#N/A</v>
          </cell>
        </row>
        <row r="4427">
          <cell r="B4427" t="str">
            <v>YEC9275133Handtag par</v>
          </cell>
          <cell r="C4427" t="str">
            <v>YEC9275133</v>
          </cell>
          <cell r="D4427" t="str">
            <v>2018-2019</v>
          </cell>
          <cell r="E4427">
            <v>10</v>
          </cell>
          <cell r="F4427" t="str">
            <v>0100</v>
          </cell>
          <cell r="G4427" t="str">
            <v>B004</v>
          </cell>
          <cell r="H4427" t="str">
            <v>Grip R</v>
          </cell>
          <cell r="I4427" t="str">
            <v>Handtag par</v>
          </cell>
          <cell r="J4427" t="str">
            <v xml:space="preserve">C2505528 Herrmans CLIK DD37  black 90mm  </v>
          </cell>
          <cell r="K4427" t="str">
            <v>C2505528</v>
          </cell>
          <cell r="L4427" t="str">
            <v>C2500057</v>
          </cell>
        </row>
        <row r="4428">
          <cell r="B4428" t="str">
            <v>YEC9275133Frambroms</v>
          </cell>
          <cell r="C4428" t="str">
            <v>YEC9275133</v>
          </cell>
          <cell r="D4428" t="str">
            <v>2018-2019</v>
          </cell>
          <cell r="E4428">
            <v>11</v>
          </cell>
          <cell r="F4428" t="str">
            <v>0110</v>
          </cell>
          <cell r="G4428" t="str">
            <v>C003</v>
          </cell>
          <cell r="H4428" t="str">
            <v xml:space="preserve">Brake front </v>
          </cell>
          <cell r="I4428" t="str">
            <v>Frambroms</v>
          </cell>
          <cell r="J4428" t="str">
            <v>ABRC6000FB  ROL.BRAKE FRONT M9 BR-C6000-F, W. 3,5 MM. LOCKNUT SILVER</v>
          </cell>
          <cell r="K4428" t="str">
            <v>ABRC6000FB</v>
          </cell>
          <cell r="L4428" t="str">
            <v>Kontakta SHIMANO</v>
          </cell>
        </row>
        <row r="4429">
          <cell r="B4429" t="str">
            <v>YEC9275133Bakbroms</v>
          </cell>
          <cell r="C4429" t="str">
            <v>YEC9275133</v>
          </cell>
          <cell r="D4429" t="str">
            <v>2018-2019</v>
          </cell>
          <cell r="E4429">
            <v>12</v>
          </cell>
          <cell r="F4429" t="str">
            <v>0120</v>
          </cell>
          <cell r="G4429" t="str">
            <v>C004</v>
          </cell>
          <cell r="H4429" t="str">
            <v>Brake rear</v>
          </cell>
          <cell r="I4429" t="str">
            <v>Bakbroms</v>
          </cell>
          <cell r="K4429" t="str">
            <v>Fotbroms</v>
          </cell>
          <cell r="L4429" t="str">
            <v>Kontakta SHIMANO</v>
          </cell>
        </row>
        <row r="4430">
          <cell r="B4430" t="str">
            <v>YEC9275133Vevlager</v>
          </cell>
          <cell r="C4430" t="str">
            <v>YEC9275133</v>
          </cell>
          <cell r="D4430" t="str">
            <v>2018-2019</v>
          </cell>
          <cell r="E4430">
            <v>13</v>
          </cell>
          <cell r="F4430" t="str">
            <v>0130</v>
          </cell>
          <cell r="G4430" t="str">
            <v>E001</v>
          </cell>
          <cell r="H4430" t="str">
            <v xml:space="preserve">BB-set </v>
          </cell>
          <cell r="I4430" t="str">
            <v>Vevlager</v>
          </cell>
          <cell r="K4430" t="str">
            <v>INGÅR I MOTORN</v>
          </cell>
          <cell r="L4430" t="str">
            <v>Ingår i motorn</v>
          </cell>
        </row>
        <row r="4431">
          <cell r="B4431" t="str">
            <v>YEC9275133Vevparti</v>
          </cell>
          <cell r="C4431" t="str">
            <v>YEC9275133</v>
          </cell>
          <cell r="D4431" t="str">
            <v>2018-2019</v>
          </cell>
          <cell r="E4431">
            <v>14</v>
          </cell>
          <cell r="F4431" t="str">
            <v>0140</v>
          </cell>
          <cell r="G4431" t="str">
            <v>E002</v>
          </cell>
          <cell r="H4431" t="str">
            <v>Front Chainwheel</v>
          </cell>
          <cell r="I4431" t="str">
            <v>Vevparti</v>
          </cell>
          <cell r="K4431" t="str">
            <v>C3305778-EG</v>
          </cell>
          <cell r="L4431" t="str">
            <v>C3305778-EG</v>
          </cell>
        </row>
        <row r="4432">
          <cell r="B4432" t="str">
            <v>YEC9275133Kedjeskydd</v>
          </cell>
          <cell r="C4432" t="str">
            <v>YEC9275133</v>
          </cell>
          <cell r="D4432" t="str">
            <v>2018-2019</v>
          </cell>
          <cell r="E4432">
            <v>15</v>
          </cell>
          <cell r="F4432" t="str">
            <v>0150</v>
          </cell>
          <cell r="G4432" t="str">
            <v>H001</v>
          </cell>
          <cell r="H4432" t="str">
            <v>Chain guard</v>
          </cell>
          <cell r="I4432" t="str">
            <v>Kedjeskydd</v>
          </cell>
          <cell r="J4432" t="str">
            <v>C8305427/BK Safir  + C8305427-RSV-98 Silver ring</v>
          </cell>
          <cell r="K4432" t="str">
            <v>C8305427/ZBK</v>
          </cell>
          <cell r="L4432" t="str">
            <v>C8305427/ZBK</v>
          </cell>
        </row>
        <row r="4433">
          <cell r="B4433" t="str">
            <v>YEC9275133Kedjeskyddsfäste</v>
          </cell>
          <cell r="C4433" t="str">
            <v>YEC9275133</v>
          </cell>
          <cell r="D4433" t="str">
            <v>2018-2019</v>
          </cell>
          <cell r="E4433">
            <v>16</v>
          </cell>
          <cell r="F4433" t="str">
            <v>0160</v>
          </cell>
          <cell r="G4433" t="str">
            <v>H002</v>
          </cell>
          <cell r="H4433" t="str">
            <v>Chain guard bracket</v>
          </cell>
          <cell r="I4433" t="str">
            <v>Kedjeskyddsfäste</v>
          </cell>
          <cell r="J4433" t="str">
            <v>C8305526 Chainguarnd bracket axa för Axa Safir made for MAX, ZINK</v>
          </cell>
          <cell r="K4433" t="str">
            <v>C8305526</v>
          </cell>
          <cell r="L4433" t="str">
            <v>C8305526</v>
          </cell>
        </row>
        <row r="4434">
          <cell r="B4434" t="str">
            <v>YEC9275133Framväxel</v>
          </cell>
          <cell r="C4434" t="str">
            <v>YEC9275133</v>
          </cell>
          <cell r="D4434" t="str">
            <v>2018-2019</v>
          </cell>
          <cell r="E4434">
            <v>17</v>
          </cell>
          <cell r="F4434" t="str">
            <v>0170</v>
          </cell>
          <cell r="G4434" t="str">
            <v>D003</v>
          </cell>
          <cell r="H4434" t="str">
            <v>Front Derailleur</v>
          </cell>
          <cell r="I4434" t="str">
            <v>Framväxel</v>
          </cell>
          <cell r="K4434" t="str">
            <v>EMPTY</v>
          </cell>
          <cell r="L4434" t="e">
            <v>#N/A</v>
          </cell>
        </row>
        <row r="4435">
          <cell r="B4435" t="str">
            <v>YEC9275133Bakväxel</v>
          </cell>
          <cell r="C4435" t="str">
            <v>YEC9275133</v>
          </cell>
          <cell r="D4435" t="str">
            <v>2018-2019</v>
          </cell>
          <cell r="E4435">
            <v>18</v>
          </cell>
          <cell r="F4435" t="str">
            <v>0180</v>
          </cell>
          <cell r="G4435" t="str">
            <v>D004</v>
          </cell>
          <cell r="H4435" t="str">
            <v>Rear Derailleur</v>
          </cell>
          <cell r="I4435" t="str">
            <v>Bakväxel</v>
          </cell>
          <cell r="K4435" t="str">
            <v>ASGC30017CADXR</v>
          </cell>
          <cell r="L4435" t="str">
            <v>Kontakta SHIMANO</v>
          </cell>
        </row>
        <row r="4436">
          <cell r="B4436" t="str">
            <v>YEC9275133Kedja</v>
          </cell>
          <cell r="C4436" t="str">
            <v>YEC9275133</v>
          </cell>
          <cell r="D4436" t="str">
            <v>2018-2019</v>
          </cell>
          <cell r="E4436">
            <v>19</v>
          </cell>
          <cell r="F4436" t="str">
            <v>0190</v>
          </cell>
          <cell r="G4436" t="str">
            <v>E003</v>
          </cell>
          <cell r="H4436" t="str">
            <v xml:space="preserve">Chain </v>
          </cell>
          <cell r="I4436" t="str">
            <v>Kedja</v>
          </cell>
          <cell r="J4436" t="str">
            <v>C3405041-098  + link CHA 1S 98L RB Z610HXRB   KMC</v>
          </cell>
          <cell r="K4436" t="str">
            <v>C3405041-098</v>
          </cell>
          <cell r="L4436" t="str">
            <v>C3400038</v>
          </cell>
        </row>
        <row r="4437">
          <cell r="B4437" t="str">
            <v>YEC9275133Kassett</v>
          </cell>
          <cell r="C4437" t="str">
            <v>YEC9275133</v>
          </cell>
          <cell r="D4437" t="str">
            <v>2018-2019</v>
          </cell>
          <cell r="E4437">
            <v>20</v>
          </cell>
          <cell r="F4437" t="str">
            <v>0200</v>
          </cell>
          <cell r="G4437" t="str">
            <v>E004</v>
          </cell>
          <cell r="H4437" t="str">
            <v>Cassette Sprocket</v>
          </cell>
          <cell r="I4437" t="str">
            <v>Kassett</v>
          </cell>
          <cell r="J4437" t="str">
            <v>ASMGEAR18SU SPT SC18sv3/32" (INTERNAL HUB)</v>
          </cell>
          <cell r="K4437" t="str">
            <v>ASMGEAR18SU</v>
          </cell>
          <cell r="L4437" t="str">
            <v>Kontakta SHIMANO</v>
          </cell>
        </row>
        <row r="4438">
          <cell r="B4438" t="str">
            <v>YEC9275133Framhjul</v>
          </cell>
          <cell r="C4438" t="str">
            <v>YEC9275133</v>
          </cell>
          <cell r="D4438" t="str">
            <v>2018-2019</v>
          </cell>
          <cell r="E4438">
            <v>21</v>
          </cell>
          <cell r="F4438" t="str">
            <v>0210</v>
          </cell>
          <cell r="G4438" t="str">
            <v>F001</v>
          </cell>
          <cell r="H4438" t="str">
            <v>Front hub</v>
          </cell>
          <cell r="I4438" t="str">
            <v>Framhjul</v>
          </cell>
          <cell r="J4438" t="str">
            <v>AHBIM40PDC  FRONT HUB, SHIMANO, NEXUS HB-IM40 36H AXLE: 140MM OLD: 100MM SILVER</v>
          </cell>
          <cell r="K4438" t="str">
            <v>C4107743</v>
          </cell>
          <cell r="L4438" t="str">
            <v>C4100215</v>
          </cell>
        </row>
        <row r="4439">
          <cell r="B4439" t="str">
            <v>YEC9275133Bakhjul</v>
          </cell>
          <cell r="C4439" t="str">
            <v>YEC9275133</v>
          </cell>
          <cell r="D4439" t="str">
            <v>2018-2019</v>
          </cell>
          <cell r="E4439">
            <v>22</v>
          </cell>
          <cell r="F4439" t="str">
            <v>0220</v>
          </cell>
          <cell r="G4439" t="str">
            <v>F002</v>
          </cell>
          <cell r="H4439" t="str">
            <v>Rear hub</v>
          </cell>
          <cell r="I4439" t="str">
            <v>Bakhjul</v>
          </cell>
          <cell r="J4439" t="str">
            <v>ASGC30007CADXR (ASG7C30ADXR) HBRcb 36 H SILVER DX</v>
          </cell>
          <cell r="K4439" t="str">
            <v>C4208020</v>
          </cell>
          <cell r="L4439" t="str">
            <v>C4200052</v>
          </cell>
        </row>
        <row r="4440">
          <cell r="B4440" t="str">
            <v>YEC9275133Däck</v>
          </cell>
          <cell r="C4440" t="str">
            <v>YEC9275133</v>
          </cell>
          <cell r="D4440" t="str">
            <v>2018-2019</v>
          </cell>
          <cell r="E4440">
            <v>23</v>
          </cell>
          <cell r="F4440" t="str">
            <v>0230</v>
          </cell>
          <cell r="G4440" t="str">
            <v>F003</v>
          </cell>
          <cell r="H4440" t="str">
            <v>Tire</v>
          </cell>
          <cell r="I4440" t="str">
            <v>Däck</v>
          </cell>
          <cell r="J4440" t="str">
            <v>C4906455 622x40 Black Duramax Reflex XNR PERGO-E H-480</v>
          </cell>
          <cell r="K4440" t="str">
            <v>C4906455</v>
          </cell>
          <cell r="L4440" t="str">
            <v>C4901463</v>
          </cell>
        </row>
        <row r="4441">
          <cell r="B4441" t="str">
            <v>YEC9275133Skärmar set</v>
          </cell>
          <cell r="C4441" t="str">
            <v>YEC9275133</v>
          </cell>
          <cell r="D4441" t="str">
            <v>2018-2019</v>
          </cell>
          <cell r="E4441">
            <v>24</v>
          </cell>
          <cell r="F4441" t="str">
            <v>0240</v>
          </cell>
          <cell r="G4441" t="str">
            <v>H003</v>
          </cell>
          <cell r="H4441" t="str">
            <v xml:space="preserve">Mudguard front   </v>
          </cell>
          <cell r="I4441" t="str">
            <v>Skärmar set</v>
          </cell>
          <cell r="J4441" t="str">
            <v>C8255677 ZN/52MM 28" black 70.554/1 (5729-ZN)</v>
          </cell>
          <cell r="K4441" t="str">
            <v>C8255677</v>
          </cell>
          <cell r="L4441" t="str">
            <v>C8250028</v>
          </cell>
        </row>
        <row r="4442">
          <cell r="B4442" t="str">
            <v>YEC9275133Pakethållare</v>
          </cell>
          <cell r="C4442" t="str">
            <v>YEC9275133</v>
          </cell>
          <cell r="D4442" t="str">
            <v>2018-2019</v>
          </cell>
          <cell r="E4442">
            <v>25</v>
          </cell>
          <cell r="F4442" t="str">
            <v>0250</v>
          </cell>
          <cell r="G4442" t="str">
            <v>H004</v>
          </cell>
          <cell r="H4442" t="str">
            <v>Carrier</v>
          </cell>
          <cell r="I4442" t="str">
            <v>Pakethållare</v>
          </cell>
          <cell r="J4442" t="str">
            <v>C8205740 AVS TOP CARRIER FOR PHILION BATTERY, Powder BLACK CLIP AND SPECTRA LOGO</v>
          </cell>
          <cell r="K4442" t="str">
            <v>C8205740</v>
          </cell>
          <cell r="L4442" t="str">
            <v>C8205740</v>
          </cell>
        </row>
        <row r="4443">
          <cell r="B4443" t="str">
            <v>YEC9275133Sadel</v>
          </cell>
          <cell r="C4443" t="str">
            <v>YEC9275133</v>
          </cell>
          <cell r="D4443" t="str">
            <v>2018-2019</v>
          </cell>
          <cell r="E4443">
            <v>26</v>
          </cell>
          <cell r="F4443" t="str">
            <v>0260</v>
          </cell>
          <cell r="G4443" t="str">
            <v>G001</v>
          </cell>
          <cell r="H4443" t="str">
            <v>Saddle</v>
          </cell>
          <cell r="I4443" t="str">
            <v>Sadel</v>
          </cell>
          <cell r="J4443" t="str">
            <v>C7105989 Fluito black unisex w/o clamp</v>
          </cell>
          <cell r="K4443" t="str">
            <v>C7105989</v>
          </cell>
          <cell r="L4443" t="str">
            <v>C7100596</v>
          </cell>
        </row>
        <row r="4444">
          <cell r="B4444" t="str">
            <v>YEC9275133Sadelstolpe</v>
          </cell>
          <cell r="C4444" t="str">
            <v>YEC9275133</v>
          </cell>
          <cell r="D4444" t="str">
            <v>2018-2019</v>
          </cell>
          <cell r="E4444">
            <v>27</v>
          </cell>
          <cell r="F4444" t="str">
            <v>0270</v>
          </cell>
          <cell r="G4444" t="str">
            <v>G002</v>
          </cell>
          <cell r="H4444" t="str">
            <v>Seatpost</v>
          </cell>
          <cell r="I4444" t="str">
            <v>Sadelstolpe</v>
          </cell>
          <cell r="J4444" t="str">
            <v xml:space="preserve">C7205258  SP-222 27.2X350 Anodized SILVER </v>
          </cell>
          <cell r="K4444" t="str">
            <v>C7205258</v>
          </cell>
          <cell r="L4444" t="str">
            <v>C7200039</v>
          </cell>
        </row>
        <row r="4445">
          <cell r="B4445" t="str">
            <v>YEC9275133Sadelrörsklämma</v>
          </cell>
          <cell r="C4445" t="str">
            <v>YEC9275133</v>
          </cell>
          <cell r="D4445" t="str">
            <v>2018-2019</v>
          </cell>
          <cell r="E4445">
            <v>28</v>
          </cell>
          <cell r="F4445" t="str">
            <v>0280</v>
          </cell>
          <cell r="G4445" t="str">
            <v>G003</v>
          </cell>
          <cell r="H4445" t="str">
            <v>Seat Clamp</v>
          </cell>
          <cell r="I4445" t="str">
            <v>Sadelrörsklämma</v>
          </cell>
          <cell r="J4445" t="str">
            <v>C7305002 L/C 31.8 MX27 shiny black</v>
          </cell>
          <cell r="K4445" t="str">
            <v>C7305002</v>
          </cell>
          <cell r="L4445" t="str">
            <v>C7300027-318</v>
          </cell>
        </row>
        <row r="4446">
          <cell r="B4446" t="str">
            <v>YEC9275133Framlampa</v>
          </cell>
          <cell r="C4446" t="str">
            <v>YEC9275133</v>
          </cell>
          <cell r="D4446" t="str">
            <v>2018-2019</v>
          </cell>
          <cell r="E4446">
            <v>29</v>
          </cell>
          <cell r="F4446" t="str">
            <v>0290</v>
          </cell>
          <cell r="G4446" t="str">
            <v>H005</v>
          </cell>
          <cell r="H4446" t="str">
            <v>Front light</v>
          </cell>
          <cell r="I4446" t="str">
            <v>Framlampa</v>
          </cell>
          <cell r="J4446" t="str">
            <v xml:space="preserve">C8015191 JY-7070E 30LUX LED headlamp 6V, w/o bracket, 500mm cable with conector for Bafang , 3mm cable  </v>
          </cell>
          <cell r="K4446" t="str">
            <v>C8015191</v>
          </cell>
          <cell r="L4446" t="str">
            <v>C8015191</v>
          </cell>
        </row>
        <row r="4447">
          <cell r="B4447" t="str">
            <v>YEC9275133Baklampa</v>
          </cell>
          <cell r="C4447" t="str">
            <v>YEC9275133</v>
          </cell>
          <cell r="D4447" t="str">
            <v>2018-2019</v>
          </cell>
          <cell r="E4447">
            <v>30</v>
          </cell>
          <cell r="F4447" t="str">
            <v>0300</v>
          </cell>
          <cell r="G4447" t="str">
            <v>H006</v>
          </cell>
          <cell r="H4447" t="str">
            <v>Light, Rear</v>
          </cell>
          <cell r="I4447" t="str">
            <v>Baklampa</v>
          </cell>
          <cell r="K4447" t="str">
            <v>C8705058-1RLBK</v>
          </cell>
          <cell r="L4447" t="str">
            <v>C8705058-1RLBK</v>
          </cell>
        </row>
        <row r="4448">
          <cell r="B4448" t="str">
            <v>YEC9275133Låssats</v>
          </cell>
          <cell r="C4448" t="str">
            <v>YEC9275133</v>
          </cell>
          <cell r="D4448" t="str">
            <v>2018-2019</v>
          </cell>
          <cell r="E4448">
            <v>31</v>
          </cell>
          <cell r="F4448" t="str">
            <v>0310</v>
          </cell>
          <cell r="G4448" t="str">
            <v>H007</v>
          </cell>
          <cell r="H4448" t="str">
            <v>Lock</v>
          </cell>
          <cell r="I4448" t="str">
            <v>Låssats</v>
          </cell>
          <cell r="J4448" t="str">
            <v>C8405069 LCK SF PLbk Solid+  BAT SF03, LOCK FRAME+LOCK BATT SF03 RT W/2 similar keys</v>
          </cell>
          <cell r="K4448" t="str">
            <v>C8405069</v>
          </cell>
          <cell r="L4448" t="str">
            <v>C8405069</v>
          </cell>
        </row>
        <row r="4449">
          <cell r="B4449" t="str">
            <v>YEC9275133Stöd</v>
          </cell>
          <cell r="C4449" t="str">
            <v>YEC9275133</v>
          </cell>
          <cell r="D4449" t="str">
            <v>2018-2019</v>
          </cell>
          <cell r="E4449">
            <v>32</v>
          </cell>
          <cell r="F4449" t="str">
            <v>0320</v>
          </cell>
          <cell r="G4449" t="str">
            <v>H008</v>
          </cell>
          <cell r="H4449" t="str">
            <v>Kick stand</v>
          </cell>
          <cell r="I4449" t="str">
            <v>Stöd</v>
          </cell>
          <cell r="J4449" t="str">
            <v>C8105222 REX HV for MAX CS mount KICKSTAND ADJUSTABLE 1288-4</v>
          </cell>
          <cell r="K4449" t="str">
            <v>C8105222</v>
          </cell>
          <cell r="L4449" t="str">
            <v>C8100034</v>
          </cell>
        </row>
        <row r="4450">
          <cell r="B4450" t="str">
            <v>YEC9275133Korg</v>
          </cell>
          <cell r="C4450" t="str">
            <v>YEC9275133</v>
          </cell>
          <cell r="D4450" t="str">
            <v>2018-2019</v>
          </cell>
          <cell r="E4450">
            <v>33</v>
          </cell>
          <cell r="F4450" t="str">
            <v>0330</v>
          </cell>
          <cell r="G4450" t="str">
            <v>H009</v>
          </cell>
          <cell r="H4450" t="str">
            <v>Basket / Fr carrier</v>
          </cell>
          <cell r="I4450" t="str">
            <v>Korg</v>
          </cell>
          <cell r="K4450" t="str">
            <v>EMPTY</v>
          </cell>
          <cell r="L4450" t="e">
            <v>#N/A</v>
          </cell>
        </row>
        <row r="4451">
          <cell r="B4451" t="str">
            <v>YEC9275133Pedaler</v>
          </cell>
          <cell r="C4451" t="str">
            <v>YEC9275133</v>
          </cell>
          <cell r="D4451" t="str">
            <v>2018-2019</v>
          </cell>
          <cell r="E4451">
            <v>34</v>
          </cell>
          <cell r="F4451" t="str">
            <v>0340</v>
          </cell>
          <cell r="G4451" t="str">
            <v>E005</v>
          </cell>
          <cell r="H4451" t="str">
            <v xml:space="preserve">Pedal </v>
          </cell>
          <cell r="I4451" t="str">
            <v>Pedaler</v>
          </cell>
          <cell r="J4451" t="str">
            <v>C3505208 NWL-467  SILVER/GREY 9/16" ALU</v>
          </cell>
          <cell r="K4451" t="str">
            <v>C3505208</v>
          </cell>
          <cell r="L4451" t="str">
            <v>C3500059</v>
          </cell>
        </row>
        <row r="4452">
          <cell r="B4452" t="str">
            <v>YEC9275133Motor</v>
          </cell>
          <cell r="C4452" t="str">
            <v>YEC9275133</v>
          </cell>
          <cell r="D4452" t="str">
            <v>2018-2019</v>
          </cell>
          <cell r="E4452">
            <v>35</v>
          </cell>
          <cell r="F4452" t="str">
            <v>0350</v>
          </cell>
          <cell r="G4452" t="str">
            <v>J001</v>
          </cell>
          <cell r="H4452" t="str">
            <v>DRIVE UNIT:</v>
          </cell>
          <cell r="I4452" t="str">
            <v>Motor</v>
          </cell>
          <cell r="J4452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4452" t="str">
            <v>C8705068-2-01A</v>
          </cell>
          <cell r="L4452" t="str">
            <v>C8705068-2-01A</v>
          </cell>
        </row>
        <row r="4453">
          <cell r="B4453" t="str">
            <v>YEC9275133Display</v>
          </cell>
          <cell r="C4453" t="str">
            <v>YEC9275133</v>
          </cell>
          <cell r="D4453" t="str">
            <v>2018-2019</v>
          </cell>
          <cell r="E4453">
            <v>36</v>
          </cell>
          <cell r="F4453" t="str">
            <v>0360</v>
          </cell>
          <cell r="G4453" t="str">
            <v>J004</v>
          </cell>
          <cell r="H4453" t="str">
            <v>DISPLAY:</v>
          </cell>
          <cell r="I4453" t="str">
            <v>Display</v>
          </cell>
          <cell r="J4453" t="str">
            <v>C8705065-1-12S LCD C10,Silver Alloy e-going logo.cable length:750mm. cable length for switch:300mm,    Chip for BESST system. New dual pivot bracket with 2 plastic inserts (Ø22,2/25,4).</v>
          </cell>
          <cell r="K4453" t="str">
            <v>C8705065-1-12S</v>
          </cell>
          <cell r="L4453" t="str">
            <v>C8705065-1-12S</v>
          </cell>
        </row>
        <row r="4454">
          <cell r="B4454" t="str">
            <v>YEC9275133EB-Bus kabel</v>
          </cell>
          <cell r="C4454" t="str">
            <v>YEC9275133</v>
          </cell>
          <cell r="D4454" t="str">
            <v>2018-2019</v>
          </cell>
          <cell r="E4454">
            <v>37</v>
          </cell>
          <cell r="F4454" t="str">
            <v>0370</v>
          </cell>
          <cell r="G4454" t="str">
            <v>J005</v>
          </cell>
          <cell r="H4454" t="str">
            <v>EB-BUS CABLE:</v>
          </cell>
          <cell r="I4454" t="str">
            <v>EB-Bus kabel</v>
          </cell>
          <cell r="J4454" t="str">
            <v>C8705068-1-04-01, 5PIN ( 1340mm ) CONNECT TO CONTROLLER, OTHER SIDE TO DISPLAY, LIGHTING SETS</v>
          </cell>
          <cell r="K4454" t="str">
            <v>C8705068-1-04-01</v>
          </cell>
          <cell r="L4454" t="e">
            <v>#N/A</v>
          </cell>
        </row>
        <row r="4455">
          <cell r="B4455" t="str">
            <v>YEC9275133Motorkabel</v>
          </cell>
          <cell r="C4455" t="str">
            <v>YEC9275133</v>
          </cell>
          <cell r="D4455" t="str">
            <v>2018-2019</v>
          </cell>
          <cell r="E4455">
            <v>38</v>
          </cell>
          <cell r="F4455" t="str">
            <v>0380</v>
          </cell>
          <cell r="G4455" t="str">
            <v>J006</v>
          </cell>
          <cell r="H4455" t="str">
            <v>POWER CABLE:</v>
          </cell>
          <cell r="I4455" t="str">
            <v>Motorkabel</v>
          </cell>
          <cell r="J4455" t="str">
            <v>W/O (inluded into the battary slider)</v>
          </cell>
          <cell r="K4455" t="str">
            <v>C8705068-1-04-3</v>
          </cell>
          <cell r="L4455" t="str">
            <v>C8705066-1-01</v>
          </cell>
        </row>
        <row r="4456">
          <cell r="B4456" t="str">
            <v>YEC9275133Kabel framlampa</v>
          </cell>
          <cell r="C4456" t="str">
            <v>YEC9275133</v>
          </cell>
          <cell r="D4456" t="str">
            <v>2018-2019</v>
          </cell>
          <cell r="E4456">
            <v>39</v>
          </cell>
          <cell r="F4456" t="str">
            <v>0390</v>
          </cell>
          <cell r="G4456" t="str">
            <v>J007</v>
          </cell>
          <cell r="H4456" t="str">
            <v>F. LIGHT CABLE:</v>
          </cell>
          <cell r="I4456" t="str">
            <v>Kabel framlampa</v>
          </cell>
          <cell r="J4456" t="str">
            <v>C8705068-1-04-06, FOR FRONT LIGHT : 1200mm</v>
          </cell>
          <cell r="K4456" t="str">
            <v>C8705068-1-04-6</v>
          </cell>
          <cell r="L4456" t="str">
            <v>C8705068-1-04-6</v>
          </cell>
        </row>
        <row r="4457">
          <cell r="B4457" t="str">
            <v>YEC9275133Kabel baklampa</v>
          </cell>
          <cell r="C4457" t="str">
            <v>YEC9275133</v>
          </cell>
          <cell r="D4457" t="str">
            <v>2018-2019</v>
          </cell>
          <cell r="E4457">
            <v>40</v>
          </cell>
          <cell r="F4457" t="str">
            <v>0400</v>
          </cell>
          <cell r="G4457" t="str">
            <v>J008</v>
          </cell>
          <cell r="H4457" t="str">
            <v>R. LIGHT CABLE:</v>
          </cell>
          <cell r="I4457" t="str">
            <v>Kabel baklampa</v>
          </cell>
          <cell r="K4457" t="str">
            <v>INGÅR I BATTERIET</v>
          </cell>
          <cell r="L4457" t="str">
            <v>Ingår i batteriet</v>
          </cell>
        </row>
        <row r="4458">
          <cell r="B4458" t="str">
            <v>YEC9275133Hastighetssensor</v>
          </cell>
          <cell r="C4458" t="str">
            <v>YEC9275133</v>
          </cell>
          <cell r="D4458" t="str">
            <v>2018-2019</v>
          </cell>
          <cell r="E4458">
            <v>41</v>
          </cell>
          <cell r="F4458" t="str">
            <v>0410</v>
          </cell>
          <cell r="G4458" t="str">
            <v>J009</v>
          </cell>
          <cell r="H4458" t="str">
            <v>SPEED SENSOR:</v>
          </cell>
          <cell r="I4458" t="str">
            <v>Hastighetssensor</v>
          </cell>
          <cell r="J4458" t="str">
            <v>C8705068-1-04-11, DETECTING WHEEL RPM, CABLE LENGTH:70mm, C8705068-1-04-10 Extension cable for speed sensor: 350mm HIGO/KST at motor end</v>
          </cell>
          <cell r="K4458" t="str">
            <v>C8705068-1-0411</v>
          </cell>
          <cell r="L4458" t="str">
            <v>C8705068-1-0411</v>
          </cell>
        </row>
        <row r="4459">
          <cell r="B4459" t="str">
            <v>YEC9275133Batteri</v>
          </cell>
          <cell r="C4459" t="str">
            <v>YEC9275133</v>
          </cell>
          <cell r="D4459" t="str">
            <v>2018-2019</v>
          </cell>
          <cell r="E4459">
            <v>42</v>
          </cell>
          <cell r="F4459" t="str">
            <v>0420</v>
          </cell>
          <cell r="G4459" t="str">
            <v>J002</v>
          </cell>
          <cell r="H4459" t="str">
            <v>BATTERY:</v>
          </cell>
          <cell r="I4459" t="str">
            <v>Batteri</v>
          </cell>
          <cell r="J4459" t="str">
            <v>C8705058-1-11EA  PHYLION SF-03, 11Ah WITH INTERGRATED REAR RED LIGHT (eGoing Access)</v>
          </cell>
          <cell r="K4459" t="str">
            <v>C8705058-1-11EA</v>
          </cell>
          <cell r="L4459" t="str">
            <v>C8705058-1-11CE</v>
          </cell>
        </row>
        <row r="4460">
          <cell r="B4460" t="str">
            <v>YEC9275133Batterihållare</v>
          </cell>
          <cell r="C4460" t="str">
            <v>YEC9275133</v>
          </cell>
          <cell r="D4460" t="str">
            <v>2018-2019</v>
          </cell>
          <cell r="E4460">
            <v>43</v>
          </cell>
          <cell r="F4460" t="str">
            <v>0430</v>
          </cell>
          <cell r="G4460" t="str">
            <v>J003</v>
          </cell>
          <cell r="H4460" t="str">
            <v>BATTERY HOLDER/Slider</v>
          </cell>
          <cell r="I4460" t="str">
            <v>Batterihållare</v>
          </cell>
          <cell r="J4460" t="str">
            <v>C8705066-1-01, X11 BATTERY HOLDER WITH 950mm BAFANG CABLE FOR MAX MIDDLE SYSTEM ( CARRIER TYPE ) WITH AXA KEY CYLINDER 6,4USD</v>
          </cell>
          <cell r="L4460" t="e">
            <v>#N/A</v>
          </cell>
        </row>
        <row r="4461">
          <cell r="B4461" t="str">
            <v>YEC9275133Batteriladdare</v>
          </cell>
          <cell r="C4461" t="str">
            <v>YEC9275133</v>
          </cell>
          <cell r="D4461" t="str">
            <v>2018-2019</v>
          </cell>
          <cell r="E4461">
            <v>44</v>
          </cell>
          <cell r="F4461" t="str">
            <v>0440</v>
          </cell>
          <cell r="G4461" t="str">
            <v>J010</v>
          </cell>
          <cell r="H4461" t="str">
            <v>CHARGER:</v>
          </cell>
          <cell r="I4461" t="str">
            <v>Batteriladdare</v>
          </cell>
          <cell r="J4461" t="str">
            <v>C8705058-02, (CHARGER 2A    # NO:CZ2AG2JE7)  CHARGER FOR PHYLION BATTERY</v>
          </cell>
          <cell r="K4461" t="str">
            <v>C8705058-02</v>
          </cell>
          <cell r="L4461" t="str">
            <v>C8705058-02</v>
          </cell>
        </row>
        <row r="4462">
          <cell r="B4462" t="str">
            <v>YEC9275133Kontrollbox</v>
          </cell>
          <cell r="C4462" t="str">
            <v>YEC9275133</v>
          </cell>
          <cell r="D4462" t="str">
            <v>2018-2019</v>
          </cell>
          <cell r="E4462">
            <v>45</v>
          </cell>
          <cell r="F4462" t="str">
            <v>0450</v>
          </cell>
          <cell r="G4462" t="str">
            <v>J011</v>
          </cell>
          <cell r="H4462" t="str">
            <v>Controller</v>
          </cell>
          <cell r="I4462" t="str">
            <v>Kontrollbox</v>
          </cell>
          <cell r="J4462" t="str">
            <v>included into the motor</v>
          </cell>
          <cell r="K4462" t="str">
            <v>C8705068-2-12</v>
          </cell>
          <cell r="L4462" t="str">
            <v>C8705068-2-12</v>
          </cell>
        </row>
        <row r="4463">
          <cell r="B4463" t="str">
            <v>YEC9275133Växelöra</v>
          </cell>
          <cell r="C4463" t="str">
            <v>YEC9275133</v>
          </cell>
          <cell r="D4463" t="str">
            <v>2018-2019</v>
          </cell>
          <cell r="E4463">
            <v>46</v>
          </cell>
          <cell r="F4463" t="str">
            <v>0460</v>
          </cell>
          <cell r="G4463" t="str">
            <v>D005</v>
          </cell>
          <cell r="H4463" t="str">
            <v>Gear hanger</v>
          </cell>
          <cell r="I4463" t="str">
            <v>Växelöra</v>
          </cell>
          <cell r="L4463" t="e">
            <v>#N/A</v>
          </cell>
        </row>
        <row r="4464">
          <cell r="B4464" t="str">
            <v>YEC9275134RAM</v>
          </cell>
          <cell r="C4464" t="str">
            <v>YEC9275134</v>
          </cell>
          <cell r="D4464" t="str">
            <v>2020-2021</v>
          </cell>
          <cell r="E4464">
            <v>1</v>
          </cell>
          <cell r="F4464" t="str">
            <v>0010</v>
          </cell>
          <cell r="G4464" t="str">
            <v>A001</v>
          </cell>
          <cell r="H4464" t="str">
            <v>PAINTED FRAME</v>
          </cell>
          <cell r="I4464" t="str">
            <v>RAM</v>
          </cell>
          <cell r="J4464" t="str">
            <v>Crescent-dekal ovan matt lack</v>
          </cell>
          <cell r="K4464" t="str">
            <v>FRAME</v>
          </cell>
          <cell r="L4464" t="e">
            <v>#N/A</v>
          </cell>
        </row>
        <row r="4465">
          <cell r="B4465" t="str">
            <v>YEC9275134Framgaffel</v>
          </cell>
          <cell r="C4465" t="str">
            <v>YEC9275134</v>
          </cell>
          <cell r="D4465" t="str">
            <v>2020-2021</v>
          </cell>
          <cell r="E4465">
            <v>2</v>
          </cell>
          <cell r="F4465" t="str">
            <v>0020</v>
          </cell>
          <cell r="G4465" t="str">
            <v>A002</v>
          </cell>
          <cell r="H4465" t="str">
            <v>PAINTED FORK</v>
          </cell>
          <cell r="I4465" t="str">
            <v>Framgaffel</v>
          </cell>
          <cell r="J4465" t="str">
            <v>C1605469-173, Rigid steel front fork HT13A with HT13A steerer tube, for Roller-brake, for 700C x 45C tires, THREADED</v>
          </cell>
          <cell r="K4465" t="str">
            <v>C1605469-173</v>
          </cell>
          <cell r="L4465" t="e">
            <v>#N/A</v>
          </cell>
        </row>
        <row r="4466">
          <cell r="B4466" t="str">
            <v>YEC9275134Styrlager</v>
          </cell>
          <cell r="C4466" t="str">
            <v>YEC9275134</v>
          </cell>
          <cell r="D4466" t="str">
            <v>2020-2021</v>
          </cell>
          <cell r="E4466">
            <v>3</v>
          </cell>
          <cell r="F4466" t="str">
            <v>0030</v>
          </cell>
          <cell r="G4466" t="str">
            <v>B001</v>
          </cell>
          <cell r="H4466" t="str">
            <v>Head Set</v>
          </cell>
          <cell r="I4466" t="str">
            <v>Styrlager</v>
          </cell>
          <cell r="J4466" t="str">
            <v>C2105002 VP-MH305C SEMI INTEGR, ED BLACK O/S  SH = 20mm</v>
          </cell>
          <cell r="K4466" t="str">
            <v>C2105002</v>
          </cell>
          <cell r="L4466" t="str">
            <v>C2100163</v>
          </cell>
        </row>
        <row r="4467">
          <cell r="B4467" t="str">
            <v xml:space="preserve">YEC9275134Styrstam </v>
          </cell>
          <cell r="C4467" t="str">
            <v>YEC9275134</v>
          </cell>
          <cell r="D4467" t="str">
            <v>2020-2021</v>
          </cell>
          <cell r="E4467">
            <v>4</v>
          </cell>
          <cell r="F4467" t="str">
            <v>0040</v>
          </cell>
          <cell r="G4467" t="str">
            <v>B002</v>
          </cell>
          <cell r="H4467" t="str">
            <v>Handlebar Stem</v>
          </cell>
          <cell r="I4467" t="str">
            <v xml:space="preserve">Styrstam </v>
          </cell>
          <cell r="J4467" t="str">
            <v>C2205550-100 H/L STÄLLBAR BLACK  O/S 25,4X85/100-150GR MTSD-367N-5 EXT=180 MM</v>
          </cell>
          <cell r="K4467" t="str">
            <v>C2205550-100</v>
          </cell>
          <cell r="L4467" t="str">
            <v>C2200067</v>
          </cell>
        </row>
        <row r="4468">
          <cell r="B4468" t="str">
            <v>YEC9275134Styre</v>
          </cell>
          <cell r="C4468" t="str">
            <v>YEC9275134</v>
          </cell>
          <cell r="D4468" t="str">
            <v>2020-2021</v>
          </cell>
          <cell r="E4468">
            <v>5</v>
          </cell>
          <cell r="F4468" t="str">
            <v>0050</v>
          </cell>
          <cell r="G4468" t="str">
            <v>B003</v>
          </cell>
          <cell r="H4468" t="str">
            <v>Handelbar</v>
          </cell>
          <cell r="I4468" t="str">
            <v>Styre</v>
          </cell>
          <cell r="J4468" t="str">
            <v>C2306074 Handlebar City BLACK NR-AL-14(ISO-C) W:630mm, AL BK, no logo</v>
          </cell>
          <cell r="K4468" t="str">
            <v>C2306074</v>
          </cell>
          <cell r="L4468" t="str">
            <v>C2306074</v>
          </cell>
        </row>
        <row r="4469">
          <cell r="B4469" t="str">
            <v>YEC9275134Bromsgrepp H</v>
          </cell>
          <cell r="C4469" t="str">
            <v>YEC9275134</v>
          </cell>
          <cell r="D4469" t="str">
            <v>2020-2021</v>
          </cell>
          <cell r="E4469">
            <v>6</v>
          </cell>
          <cell r="F4469" t="str">
            <v>0060</v>
          </cell>
          <cell r="G4469" t="str">
            <v>C002</v>
          </cell>
          <cell r="H4469" t="str">
            <v>Brake Lever R</v>
          </cell>
          <cell r="I4469" t="str">
            <v>Bromsgrepp H</v>
          </cell>
          <cell r="L4469" t="e">
            <v>#N/A</v>
          </cell>
        </row>
        <row r="4470">
          <cell r="B4470" t="str">
            <v>YEC9275134Bromsgrepp V</v>
          </cell>
          <cell r="C4470" t="str">
            <v>YEC9275134</v>
          </cell>
          <cell r="D4470" t="str">
            <v>2020-2021</v>
          </cell>
          <cell r="E4470">
            <v>7</v>
          </cell>
          <cell r="F4470" t="str">
            <v>0070</v>
          </cell>
          <cell r="G4470" t="str">
            <v>C001</v>
          </cell>
          <cell r="H4470" t="str">
            <v>Brake Lever L</v>
          </cell>
          <cell r="I4470" t="str">
            <v>Bromsgrepp V</v>
          </cell>
          <cell r="J4470" t="str">
            <v>C6505190 Br lever silver left CL535CRT RB w bell</v>
          </cell>
          <cell r="K4470" t="str">
            <v>C6505190</v>
          </cell>
          <cell r="L4470" t="str">
            <v>C6505190</v>
          </cell>
        </row>
        <row r="4471">
          <cell r="B4471" t="str">
            <v>YEC9275134Växelreglage H</v>
          </cell>
          <cell r="C4471" t="str">
            <v>YEC9275134</v>
          </cell>
          <cell r="D4471" t="str">
            <v>2020-2021</v>
          </cell>
          <cell r="E4471">
            <v>8</v>
          </cell>
          <cell r="F4471" t="str">
            <v>0080</v>
          </cell>
          <cell r="G4471" t="str">
            <v>D002</v>
          </cell>
          <cell r="H4471" t="str">
            <v>Shift Lever R</v>
          </cell>
          <cell r="I4471" t="str">
            <v>Växelreglage H</v>
          </cell>
          <cell r="J4471" t="str">
            <v>C5105092 SHIFT LEVER, SL-C3000-7, NEXUS, REVO SHIFTER, 2320MM INNER, W/O OUTER FOR CJ-NX40(FOR SCANDINAVIAN), BLACK, BULK</v>
          </cell>
          <cell r="K4471" t="str">
            <v>C5105092</v>
          </cell>
          <cell r="L4471" t="str">
            <v>Kontakta SHIMANO</v>
          </cell>
        </row>
        <row r="4472">
          <cell r="B4472" t="str">
            <v>YEC9275134Växelreglage V</v>
          </cell>
          <cell r="C4472" t="str">
            <v>YEC9275134</v>
          </cell>
          <cell r="D4472" t="str">
            <v>2020-2021</v>
          </cell>
          <cell r="E4472">
            <v>9</v>
          </cell>
          <cell r="F4472" t="str">
            <v>0090</v>
          </cell>
          <cell r="G4472" t="str">
            <v>D001</v>
          </cell>
          <cell r="H4472" t="str">
            <v>Shift Lever L</v>
          </cell>
          <cell r="I4472" t="str">
            <v>Växelreglage V</v>
          </cell>
          <cell r="L4472" t="e">
            <v>#N/A</v>
          </cell>
        </row>
        <row r="4473">
          <cell r="B4473" t="str">
            <v>YEC9275134Handtag par</v>
          </cell>
          <cell r="C4473" t="str">
            <v>YEC9275134</v>
          </cell>
          <cell r="D4473" t="str">
            <v>2020-2021</v>
          </cell>
          <cell r="E4473">
            <v>10</v>
          </cell>
          <cell r="F4473" t="str">
            <v>0100</v>
          </cell>
          <cell r="G4473" t="str">
            <v>B004</v>
          </cell>
          <cell r="H4473" t="str">
            <v>Grip R</v>
          </cell>
          <cell r="I4473" t="str">
            <v>Handtag par</v>
          </cell>
          <cell r="J4473" t="str">
            <v xml:space="preserve">C2505528 Herrmans CLIK DD37  black 90mm  </v>
          </cell>
          <cell r="K4473" t="str">
            <v>C2505528</v>
          </cell>
          <cell r="L4473" t="str">
            <v>C2500057</v>
          </cell>
        </row>
        <row r="4474">
          <cell r="B4474" t="str">
            <v>YEC9275134Frambroms</v>
          </cell>
          <cell r="C4474" t="str">
            <v>YEC9275134</v>
          </cell>
          <cell r="D4474" t="str">
            <v>2020-2021</v>
          </cell>
          <cell r="E4474">
            <v>11</v>
          </cell>
          <cell r="F4474" t="str">
            <v>0110</v>
          </cell>
          <cell r="G4474" t="str">
            <v>C003</v>
          </cell>
          <cell r="H4474" t="str">
            <v xml:space="preserve">Brake front </v>
          </cell>
          <cell r="I4474" t="str">
            <v>Frambroms</v>
          </cell>
          <cell r="J4474" t="str">
            <v>ABRC6000FB  ROL.BRAKE FRONT M9 BR-C6000-F, W. 3,5 MM. LOCKNUT SILVER</v>
          </cell>
          <cell r="K4474" t="str">
            <v>ABRC6000FB</v>
          </cell>
          <cell r="L4474" t="str">
            <v>Kontakta SHIMANO</v>
          </cell>
        </row>
        <row r="4475">
          <cell r="B4475" t="str">
            <v>YEC9275134Bakbroms</v>
          </cell>
          <cell r="C4475" t="str">
            <v>YEC9275134</v>
          </cell>
          <cell r="D4475" t="str">
            <v>2020-2021</v>
          </cell>
          <cell r="E4475">
            <v>12</v>
          </cell>
          <cell r="F4475" t="str">
            <v>0120</v>
          </cell>
          <cell r="G4475" t="str">
            <v>C004</v>
          </cell>
          <cell r="H4475" t="str">
            <v>Brake rear</v>
          </cell>
          <cell r="I4475" t="str">
            <v>Bakbroms</v>
          </cell>
          <cell r="K4475" t="str">
            <v>Fotbroms</v>
          </cell>
          <cell r="L4475" t="str">
            <v>Kontakta SHIMANO</v>
          </cell>
        </row>
        <row r="4476">
          <cell r="B4476" t="str">
            <v>YEC9275134Vevlager</v>
          </cell>
          <cell r="C4476" t="str">
            <v>YEC9275134</v>
          </cell>
          <cell r="D4476" t="str">
            <v>2020-2021</v>
          </cell>
          <cell r="E4476">
            <v>13</v>
          </cell>
          <cell r="F4476" t="str">
            <v>0130</v>
          </cell>
          <cell r="G4476" t="str">
            <v>E001</v>
          </cell>
          <cell r="H4476" t="str">
            <v xml:space="preserve">BB-set </v>
          </cell>
          <cell r="I4476" t="str">
            <v>Vevlager</v>
          </cell>
          <cell r="K4476" t="str">
            <v>INGÅR I MOTORN</v>
          </cell>
          <cell r="L4476" t="str">
            <v>Ingår i motorn</v>
          </cell>
        </row>
        <row r="4477">
          <cell r="B4477" t="str">
            <v>YEC9275134Vevparti</v>
          </cell>
          <cell r="C4477" t="str">
            <v>YEC9275134</v>
          </cell>
          <cell r="D4477" t="str">
            <v>2020-2021</v>
          </cell>
          <cell r="E4477">
            <v>14</v>
          </cell>
          <cell r="F4477" t="str">
            <v>0140</v>
          </cell>
          <cell r="G4477" t="str">
            <v>E002</v>
          </cell>
          <cell r="H4477" t="str">
            <v>Front Chainwheel</v>
          </cell>
          <cell r="I4477" t="str">
            <v>Vevparti</v>
          </cell>
          <cell r="K4477" t="str">
            <v>C3305778-EG</v>
          </cell>
          <cell r="L4477" t="str">
            <v>C3305778-EG</v>
          </cell>
        </row>
        <row r="4478">
          <cell r="B4478" t="str">
            <v>YEC9275134Kedjeskydd</v>
          </cell>
          <cell r="C4478" t="str">
            <v>YEC9275134</v>
          </cell>
          <cell r="D4478" t="str">
            <v>2020-2021</v>
          </cell>
          <cell r="E4478">
            <v>15</v>
          </cell>
          <cell r="F4478" t="str">
            <v>0150</v>
          </cell>
          <cell r="G4478" t="str">
            <v>H001</v>
          </cell>
          <cell r="H4478" t="str">
            <v>Chain guard</v>
          </cell>
          <cell r="I4478" t="str">
            <v>Kedjeskydd</v>
          </cell>
          <cell r="J4478" t="str">
            <v>C8305427/BK Safir  + C8305427-RSV-98 Silver ring</v>
          </cell>
          <cell r="K4478" t="str">
            <v>C8305427/BK</v>
          </cell>
          <cell r="L4478" t="str">
            <v>C8305427/ZBK</v>
          </cell>
        </row>
        <row r="4479">
          <cell r="B4479" t="str">
            <v>YEC9275134Kedjeskyddsfäste</v>
          </cell>
          <cell r="C4479" t="str">
            <v>YEC9275134</v>
          </cell>
          <cell r="D4479" t="str">
            <v>2020-2021</v>
          </cell>
          <cell r="E4479">
            <v>16</v>
          </cell>
          <cell r="F4479" t="str">
            <v>0160</v>
          </cell>
          <cell r="G4479" t="str">
            <v>H002</v>
          </cell>
          <cell r="H4479" t="str">
            <v>Chain guard bracket</v>
          </cell>
          <cell r="I4479" t="str">
            <v>Kedjeskyddsfäste</v>
          </cell>
          <cell r="J4479" t="str">
            <v>C8305526 Chainguarnd bracket axa för Axa Safir made for MAX, ZINK</v>
          </cell>
          <cell r="K4479" t="str">
            <v>C8305526</v>
          </cell>
          <cell r="L4479" t="str">
            <v>C8305526</v>
          </cell>
        </row>
        <row r="4480">
          <cell r="B4480" t="str">
            <v>YEC9275134Framväxel</v>
          </cell>
          <cell r="C4480" t="str">
            <v>YEC9275134</v>
          </cell>
          <cell r="D4480" t="str">
            <v>2020-2021</v>
          </cell>
          <cell r="E4480">
            <v>17</v>
          </cell>
          <cell r="F4480" t="str">
            <v>0170</v>
          </cell>
          <cell r="G4480" t="str">
            <v>D003</v>
          </cell>
          <cell r="H4480" t="str">
            <v>Front Derailleur</v>
          </cell>
          <cell r="I4480" t="str">
            <v>Framväxel</v>
          </cell>
          <cell r="K4480" t="str">
            <v>EMPTY</v>
          </cell>
          <cell r="L4480" t="e">
            <v>#N/A</v>
          </cell>
        </row>
        <row r="4481">
          <cell r="B4481" t="str">
            <v>YEC9275134Bakväxel</v>
          </cell>
          <cell r="C4481" t="str">
            <v>YEC9275134</v>
          </cell>
          <cell r="D4481" t="str">
            <v>2020-2021</v>
          </cell>
          <cell r="E4481">
            <v>18</v>
          </cell>
          <cell r="F4481" t="str">
            <v>0180</v>
          </cell>
          <cell r="G4481" t="str">
            <v>D004</v>
          </cell>
          <cell r="H4481" t="str">
            <v>Rear Derailleur</v>
          </cell>
          <cell r="I4481" t="str">
            <v>Bakväxel</v>
          </cell>
          <cell r="K4481" t="str">
            <v>ASGC30017CADXR</v>
          </cell>
          <cell r="L4481" t="str">
            <v>Kontakta SHIMANO</v>
          </cell>
        </row>
        <row r="4482">
          <cell r="B4482" t="str">
            <v>YEC9275134Kedja</v>
          </cell>
          <cell r="C4482" t="str">
            <v>YEC9275134</v>
          </cell>
          <cell r="D4482" t="str">
            <v>2020-2021</v>
          </cell>
          <cell r="E4482">
            <v>19</v>
          </cell>
          <cell r="F4482" t="str">
            <v>0190</v>
          </cell>
          <cell r="G4482" t="str">
            <v>E003</v>
          </cell>
          <cell r="H4482" t="str">
            <v xml:space="preserve">Chain </v>
          </cell>
          <cell r="I4482" t="str">
            <v>Kedja</v>
          </cell>
          <cell r="J4482" t="str">
            <v>C3405041-098  + link CHA 1S 98L RB Z610HXRB   KMC</v>
          </cell>
          <cell r="K4482" t="str">
            <v>C3405041-098</v>
          </cell>
          <cell r="L4482" t="str">
            <v>C3400038</v>
          </cell>
        </row>
        <row r="4483">
          <cell r="B4483" t="str">
            <v>YEC9275134Kassett</v>
          </cell>
          <cell r="C4483" t="str">
            <v>YEC9275134</v>
          </cell>
          <cell r="D4483" t="str">
            <v>2020-2021</v>
          </cell>
          <cell r="E4483">
            <v>20</v>
          </cell>
          <cell r="F4483" t="str">
            <v>0200</v>
          </cell>
          <cell r="G4483" t="str">
            <v>E004</v>
          </cell>
          <cell r="H4483" t="str">
            <v>Cassette Sprocket</v>
          </cell>
          <cell r="I4483" t="str">
            <v>Kassett</v>
          </cell>
          <cell r="J4483" t="str">
            <v>ASMGEAR18SU SPT SC18sv3/32" (INTERNAL HUB)</v>
          </cell>
          <cell r="K4483" t="str">
            <v>ASMGEAR18SU</v>
          </cell>
          <cell r="L4483" t="str">
            <v>Kontakta SHIMANO</v>
          </cell>
        </row>
        <row r="4484">
          <cell r="B4484" t="str">
            <v>YEC9275134Framhjul</v>
          </cell>
          <cell r="C4484" t="str">
            <v>YEC9275134</v>
          </cell>
          <cell r="D4484" t="str">
            <v>2020-2021</v>
          </cell>
          <cell r="E4484">
            <v>21</v>
          </cell>
          <cell r="F4484" t="str">
            <v>0210</v>
          </cell>
          <cell r="G4484" t="str">
            <v>F001</v>
          </cell>
          <cell r="H4484" t="str">
            <v>Front hub</v>
          </cell>
          <cell r="I4484" t="str">
            <v>Framhjul</v>
          </cell>
          <cell r="J4484" t="str">
            <v>AHBIM40PDC  FRONT HUB, SHIMANO, NEXUS HB-IM40 36H AXLE: 140MM OLD: 100MM SILVER</v>
          </cell>
          <cell r="K4484" t="str">
            <v>C4107743</v>
          </cell>
          <cell r="L4484" t="str">
            <v>C4100215</v>
          </cell>
        </row>
        <row r="4485">
          <cell r="B4485" t="str">
            <v>YEC9275134Bakhjul</v>
          </cell>
          <cell r="C4485" t="str">
            <v>YEC9275134</v>
          </cell>
          <cell r="D4485" t="str">
            <v>2020-2021</v>
          </cell>
          <cell r="E4485">
            <v>22</v>
          </cell>
          <cell r="F4485" t="str">
            <v>0220</v>
          </cell>
          <cell r="G4485" t="str">
            <v>F002</v>
          </cell>
          <cell r="H4485" t="str">
            <v>Rear hub</v>
          </cell>
          <cell r="I4485" t="str">
            <v>Bakhjul</v>
          </cell>
          <cell r="J4485" t="str">
            <v>ASGC30007CADXR (ASG7C30ADXR) HBRcb 36 H SILVER DX</v>
          </cell>
          <cell r="K4485" t="str">
            <v>C4208020</v>
          </cell>
          <cell r="L4485" t="str">
            <v>C4200052</v>
          </cell>
        </row>
        <row r="4486">
          <cell r="B4486" t="str">
            <v>YEC9275134Däck</v>
          </cell>
          <cell r="C4486" t="str">
            <v>YEC9275134</v>
          </cell>
          <cell r="D4486" t="str">
            <v>2020-2021</v>
          </cell>
          <cell r="E4486">
            <v>23</v>
          </cell>
          <cell r="F4486" t="str">
            <v>0230</v>
          </cell>
          <cell r="G4486" t="str">
            <v>F003</v>
          </cell>
          <cell r="H4486" t="str">
            <v>Tire</v>
          </cell>
          <cell r="I4486" t="str">
            <v>Däck</v>
          </cell>
          <cell r="J4486" t="str">
            <v>C4906455 622x40 Black Premium Reflex XNR PERGO-E H-480 (AntiP: 40x40 nylon/canvas)</v>
          </cell>
          <cell r="K4486" t="str">
            <v>C4906455</v>
          </cell>
          <cell r="L4486" t="str">
            <v>C4901463</v>
          </cell>
        </row>
        <row r="4487">
          <cell r="B4487" t="str">
            <v>YEC9275134Skärmar set</v>
          </cell>
          <cell r="C4487" t="str">
            <v>YEC9275134</v>
          </cell>
          <cell r="D4487" t="str">
            <v>2020-2021</v>
          </cell>
          <cell r="E4487">
            <v>24</v>
          </cell>
          <cell r="F4487" t="str">
            <v>0240</v>
          </cell>
          <cell r="G4487" t="str">
            <v>H003</v>
          </cell>
          <cell r="H4487" t="str">
            <v xml:space="preserve">Mudguard front   </v>
          </cell>
          <cell r="I4487" t="str">
            <v>Skärmar set</v>
          </cell>
          <cell r="J4487" t="str">
            <v>C8255677 ZN/52MM 28" black 70.554/1 (5729-ZN)</v>
          </cell>
          <cell r="K4487" t="str">
            <v>C8255677</v>
          </cell>
          <cell r="L4487" t="str">
            <v>C8250028</v>
          </cell>
        </row>
        <row r="4488">
          <cell r="B4488" t="str">
            <v>YEC9275134Pakethållare</v>
          </cell>
          <cell r="C4488" t="str">
            <v>YEC9275134</v>
          </cell>
          <cell r="D4488" t="str">
            <v>2020-2021</v>
          </cell>
          <cell r="E4488">
            <v>25</v>
          </cell>
          <cell r="F4488" t="str">
            <v>0250</v>
          </cell>
          <cell r="G4488" t="str">
            <v>H004</v>
          </cell>
          <cell r="H4488" t="str">
            <v>Carrier</v>
          </cell>
          <cell r="I4488" t="str">
            <v>Pakethållare</v>
          </cell>
          <cell r="J4488" t="str">
            <v>C8205834-BK AVS TOP CARRIER FOR SR20 PHILION BATTERY, Powder BLACK CLIP AND SPECTRA LOGO</v>
          </cell>
          <cell r="K4488" t="str">
            <v>C8205834-BK</v>
          </cell>
          <cell r="L4488" t="str">
            <v>C8205834-BK</v>
          </cell>
        </row>
        <row r="4489">
          <cell r="B4489" t="str">
            <v>YEC9275134Sadel</v>
          </cell>
          <cell r="C4489" t="str">
            <v>YEC9275134</v>
          </cell>
          <cell r="D4489" t="str">
            <v>2020-2021</v>
          </cell>
          <cell r="E4489">
            <v>26</v>
          </cell>
          <cell r="F4489" t="str">
            <v>0260</v>
          </cell>
          <cell r="G4489" t="str">
            <v>G001</v>
          </cell>
          <cell r="H4489" t="str">
            <v>Saddle</v>
          </cell>
          <cell r="I4489" t="str">
            <v>Sadel</v>
          </cell>
          <cell r="J4489" t="str">
            <v>C7105989 Fluito black unisex w/o clamp</v>
          </cell>
          <cell r="K4489" t="str">
            <v>C7105989</v>
          </cell>
          <cell r="L4489" t="str">
            <v>C7100596</v>
          </cell>
        </row>
        <row r="4490">
          <cell r="B4490" t="str">
            <v>YEC9275134Sadelstolpe</v>
          </cell>
          <cell r="C4490" t="str">
            <v>YEC9275134</v>
          </cell>
          <cell r="D4490" t="str">
            <v>2020-2021</v>
          </cell>
          <cell r="E4490">
            <v>27</v>
          </cell>
          <cell r="F4490" t="str">
            <v>0270</v>
          </cell>
          <cell r="G4490" t="str">
            <v>G002</v>
          </cell>
          <cell r="H4490" t="str">
            <v>Seatpost</v>
          </cell>
          <cell r="I4490" t="str">
            <v>Sadelstolpe</v>
          </cell>
          <cell r="J4490" t="str">
            <v>C7205260 SP-222 27,2X350 A.BK Anodized Black</v>
          </cell>
          <cell r="K4490" t="str">
            <v>C7205260</v>
          </cell>
          <cell r="L4490" t="str">
            <v>C7200053</v>
          </cell>
        </row>
        <row r="4491">
          <cell r="B4491" t="str">
            <v>YEC9275134Sadelrörsklämma</v>
          </cell>
          <cell r="C4491" t="str">
            <v>YEC9275134</v>
          </cell>
          <cell r="D4491" t="str">
            <v>2020-2021</v>
          </cell>
          <cell r="E4491">
            <v>28</v>
          </cell>
          <cell r="F4491" t="str">
            <v>0280</v>
          </cell>
          <cell r="G4491" t="str">
            <v>G003</v>
          </cell>
          <cell r="H4491" t="str">
            <v>Seat Clamp</v>
          </cell>
          <cell r="I4491" t="str">
            <v>Sadelrörsklämma</v>
          </cell>
          <cell r="J4491" t="str">
            <v>C7305002 L/C 31.8 MX27 shiny black</v>
          </cell>
          <cell r="K4491" t="str">
            <v>C7305002</v>
          </cell>
          <cell r="L4491" t="str">
            <v>C7300027-318</v>
          </cell>
        </row>
        <row r="4492">
          <cell r="B4492" t="str">
            <v>YEC9275134Framlampa</v>
          </cell>
          <cell r="C4492" t="str">
            <v>YEC9275134</v>
          </cell>
          <cell r="D4492" t="str">
            <v>2020-2021</v>
          </cell>
          <cell r="E4492">
            <v>29</v>
          </cell>
          <cell r="F4492" t="str">
            <v>0290</v>
          </cell>
          <cell r="G4492" t="str">
            <v>H005</v>
          </cell>
          <cell r="H4492" t="str">
            <v>Front light</v>
          </cell>
          <cell r="I4492" t="str">
            <v>Framlampa</v>
          </cell>
          <cell r="J4492" t="str">
            <v xml:space="preserve">C8015301 FL-14 MR4 LED headlamp 6V, w bracket, 650mm cable with conector for Bafang , 3mm cable  </v>
          </cell>
          <cell r="K4492" t="str">
            <v>C8015301</v>
          </cell>
          <cell r="L4492" t="str">
            <v>C8015301</v>
          </cell>
        </row>
        <row r="4493">
          <cell r="B4493" t="str">
            <v>YEC9275134Baklampa</v>
          </cell>
          <cell r="C4493" t="str">
            <v>YEC9275134</v>
          </cell>
          <cell r="D4493" t="str">
            <v>2020-2021</v>
          </cell>
          <cell r="E4493">
            <v>30</v>
          </cell>
          <cell r="F4493" t="str">
            <v>0300</v>
          </cell>
          <cell r="G4493" t="str">
            <v>H006</v>
          </cell>
          <cell r="H4493" t="str">
            <v>Light, Rear</v>
          </cell>
          <cell r="I4493" t="str">
            <v>Baklampa</v>
          </cell>
          <cell r="J4493" t="str">
            <v>inkl in battery</v>
          </cell>
          <cell r="K4493" t="str">
            <v>C8705186-1RLBK</v>
          </cell>
          <cell r="L4493" t="str">
            <v>C8705186-1RLBK</v>
          </cell>
        </row>
        <row r="4494">
          <cell r="B4494" t="str">
            <v>YEC9275134Låssats</v>
          </cell>
          <cell r="C4494" t="str">
            <v>YEC9275134</v>
          </cell>
          <cell r="D4494" t="str">
            <v>2020-2021</v>
          </cell>
          <cell r="E4494">
            <v>31</v>
          </cell>
          <cell r="F4494" t="str">
            <v>0310</v>
          </cell>
          <cell r="G4494" t="str">
            <v>H007</v>
          </cell>
          <cell r="H4494" t="str">
            <v>Lock</v>
          </cell>
          <cell r="I4494" t="str">
            <v>Låssats</v>
          </cell>
          <cell r="J4494" t="str">
            <v>C8405069 LCK SF PLbk Solid+  BAT SF03/SR11/SR20, LOCK FRAME+LOCK BATT SF03 RT W/2 similar keys</v>
          </cell>
          <cell r="K4494" t="str">
            <v>C8405069</v>
          </cell>
          <cell r="L4494" t="str">
            <v>C8405069</v>
          </cell>
        </row>
        <row r="4495">
          <cell r="B4495" t="str">
            <v>YEC9275134Stöd</v>
          </cell>
          <cell r="C4495" t="str">
            <v>YEC9275134</v>
          </cell>
          <cell r="D4495" t="str">
            <v>2020-2021</v>
          </cell>
          <cell r="E4495">
            <v>32</v>
          </cell>
          <cell r="F4495" t="str">
            <v>0320</v>
          </cell>
          <cell r="G4495" t="str">
            <v>H008</v>
          </cell>
          <cell r="H4495" t="str">
            <v>Kick stand</v>
          </cell>
          <cell r="I4495" t="str">
            <v>Stöd</v>
          </cell>
          <cell r="J4495" t="str">
            <v>C8105222 REX HV for  CS mount KICKSTAND ADJUSTABLE 1288-4</v>
          </cell>
          <cell r="K4495" t="str">
            <v>C8105222</v>
          </cell>
          <cell r="L4495" t="str">
            <v>C8100034</v>
          </cell>
        </row>
        <row r="4496">
          <cell r="B4496" t="str">
            <v>YEC9275134Korg</v>
          </cell>
          <cell r="C4496" t="str">
            <v>YEC9275134</v>
          </cell>
          <cell r="D4496" t="str">
            <v>2020-2021</v>
          </cell>
          <cell r="E4496">
            <v>33</v>
          </cell>
          <cell r="F4496" t="str">
            <v>0330</v>
          </cell>
          <cell r="G4496" t="str">
            <v>H009</v>
          </cell>
          <cell r="H4496" t="str">
            <v>Basket / Fr carrier</v>
          </cell>
          <cell r="I4496" t="str">
            <v>Korg</v>
          </cell>
          <cell r="K4496" t="str">
            <v>EMPTY</v>
          </cell>
          <cell r="L4496" t="e">
            <v>#N/A</v>
          </cell>
        </row>
        <row r="4497">
          <cell r="B4497" t="str">
            <v>YEC9275134Pedaler</v>
          </cell>
          <cell r="C4497" t="str">
            <v>YEC9275134</v>
          </cell>
          <cell r="D4497" t="str">
            <v>2020-2021</v>
          </cell>
          <cell r="E4497">
            <v>34</v>
          </cell>
          <cell r="F4497" t="str">
            <v>0340</v>
          </cell>
          <cell r="G4497" t="str">
            <v>E005</v>
          </cell>
          <cell r="H4497" t="str">
            <v xml:space="preserve">Pedal </v>
          </cell>
          <cell r="I4497" t="str">
            <v>Pedaler</v>
          </cell>
          <cell r="J4497" t="str">
            <v>C3505208 NWL-467  SILVER/GREY 9/16" ALU</v>
          </cell>
          <cell r="K4497" t="str">
            <v>C3505208</v>
          </cell>
          <cell r="L4497" t="str">
            <v>C3500059</v>
          </cell>
        </row>
        <row r="4498">
          <cell r="B4498" t="str">
            <v>YEC9275134Motor</v>
          </cell>
          <cell r="C4498" t="str">
            <v>YEC9275134</v>
          </cell>
          <cell r="D4498" t="str">
            <v>2020-2021</v>
          </cell>
          <cell r="E4498">
            <v>35</v>
          </cell>
          <cell r="F4498" t="str">
            <v>0350</v>
          </cell>
          <cell r="G4498" t="str">
            <v>J001</v>
          </cell>
          <cell r="H4498" t="str">
            <v>DRIVE UNIT:</v>
          </cell>
          <cell r="I4498" t="str">
            <v>Motor</v>
          </cell>
          <cell r="J4498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4498" t="str">
            <v>C8705068-2-01AC</v>
          </cell>
          <cell r="L4498" t="str">
            <v>C8705068-2-01AC</v>
          </cell>
        </row>
        <row r="4499">
          <cell r="B4499" t="str">
            <v>YEC9275134Display</v>
          </cell>
          <cell r="C4499" t="str">
            <v>YEC9275134</v>
          </cell>
          <cell r="D4499" t="str">
            <v>2020-2021</v>
          </cell>
          <cell r="E4499">
            <v>36</v>
          </cell>
          <cell r="F4499" t="str">
            <v>0360</v>
          </cell>
          <cell r="G4499" t="str">
            <v>J004</v>
          </cell>
          <cell r="H4499" t="str">
            <v>DISPLAY:</v>
          </cell>
          <cell r="I4499" t="str">
            <v>Display</v>
          </cell>
          <cell r="J4499" t="str">
            <v>C8705068-1-34C Display TFT for BAFANG CanBus (plugnplay) 300/750mm City with Bluetoth</v>
          </cell>
          <cell r="K4499" t="str">
            <v>C8705068-1-34C</v>
          </cell>
          <cell r="L4499" t="str">
            <v>C8705068-1-34C</v>
          </cell>
        </row>
        <row r="4500">
          <cell r="B4500" t="str">
            <v>YEC9275134EB-Bus kabel</v>
          </cell>
          <cell r="C4500" t="str">
            <v>YEC9275134</v>
          </cell>
          <cell r="D4500" t="str">
            <v>2020-2021</v>
          </cell>
          <cell r="E4500">
            <v>37</v>
          </cell>
          <cell r="F4500" t="str">
            <v>0370</v>
          </cell>
          <cell r="G4500" t="str">
            <v>J005</v>
          </cell>
          <cell r="H4500" t="str">
            <v>EB-BUS CABLE:</v>
          </cell>
          <cell r="I4500" t="str">
            <v>EB-Bus kabel</v>
          </cell>
          <cell r="J4500" t="str">
            <v>C8705068-1-4-1C, 5PIN ( 1340mm ) CONNECT TO CONTROLLER, OTHER SIDE TO DISPLAY, LIGHTING SETS Canbus</v>
          </cell>
          <cell r="K4500" t="str">
            <v>C8705068-1-4-1C</v>
          </cell>
          <cell r="L4500" t="e">
            <v>#N/A</v>
          </cell>
        </row>
        <row r="4501">
          <cell r="B4501" t="str">
            <v>YEC9275134Motorkabel</v>
          </cell>
          <cell r="C4501" t="str">
            <v>YEC9275134</v>
          </cell>
          <cell r="D4501" t="str">
            <v>2020-2021</v>
          </cell>
          <cell r="E4501">
            <v>38</v>
          </cell>
          <cell r="F4501" t="str">
            <v>0380</v>
          </cell>
          <cell r="G4501" t="str">
            <v>J006</v>
          </cell>
          <cell r="H4501" t="str">
            <v>POWER CABLE:</v>
          </cell>
          <cell r="I4501" t="str">
            <v>Motorkabel</v>
          </cell>
          <cell r="J4501" t="str">
            <v>W/O (inluded into the battary slider)</v>
          </cell>
          <cell r="K4501" t="str">
            <v>C8705188-E-01</v>
          </cell>
          <cell r="L4501" t="str">
            <v>C8705188-E-01</v>
          </cell>
        </row>
        <row r="4502">
          <cell r="B4502" t="str">
            <v>YEC9275134Kabel framlampa</v>
          </cell>
          <cell r="C4502" t="str">
            <v>YEC9275134</v>
          </cell>
          <cell r="D4502" t="str">
            <v>2020-2021</v>
          </cell>
          <cell r="E4502">
            <v>39</v>
          </cell>
          <cell r="F4502" t="str">
            <v>0390</v>
          </cell>
          <cell r="G4502" t="str">
            <v>J007</v>
          </cell>
          <cell r="H4502" t="str">
            <v>F. LIGHT CABLE:</v>
          </cell>
          <cell r="I4502" t="str">
            <v>Kabel framlampa</v>
          </cell>
          <cell r="J4502" t="str">
            <v>C8705068-1-04-6, FOR FRONT LIGHT : 1200mm</v>
          </cell>
          <cell r="K4502" t="str">
            <v>C8705068-1-04-6</v>
          </cell>
          <cell r="L4502" t="str">
            <v>C8705068-1-04-6</v>
          </cell>
        </row>
        <row r="4503">
          <cell r="B4503" t="str">
            <v>YEC9275134Kabel baklampa</v>
          </cell>
          <cell r="C4503" t="str">
            <v>YEC9275134</v>
          </cell>
          <cell r="D4503" t="str">
            <v>2020-2021</v>
          </cell>
          <cell r="E4503">
            <v>40</v>
          </cell>
          <cell r="F4503" t="str">
            <v>0400</v>
          </cell>
          <cell r="G4503" t="str">
            <v>J008</v>
          </cell>
          <cell r="H4503" t="str">
            <v>R. LIGHT CABLE:</v>
          </cell>
          <cell r="I4503" t="str">
            <v>Kabel baklampa</v>
          </cell>
          <cell r="K4503" t="str">
            <v>INGÅR I BATTERIET</v>
          </cell>
          <cell r="L4503" t="str">
            <v>Ingår i batteriet</v>
          </cell>
        </row>
        <row r="4504">
          <cell r="B4504" t="str">
            <v>YEC9275134Hastighetssensor</v>
          </cell>
          <cell r="C4504" t="str">
            <v>YEC9275134</v>
          </cell>
          <cell r="D4504" t="str">
            <v>2020-2021</v>
          </cell>
          <cell r="E4504">
            <v>41</v>
          </cell>
          <cell r="F4504" t="str">
            <v>0410</v>
          </cell>
          <cell r="G4504" t="str">
            <v>J009</v>
          </cell>
          <cell r="H4504" t="str">
            <v>SPEED SENSOR:</v>
          </cell>
          <cell r="I4504" t="str">
            <v>Hastighetssensor</v>
          </cell>
          <cell r="J4504" t="str">
            <v>C8705068-1-411C, DETECTING WHEEL RPM, CABLE LENGTH:70mm</v>
          </cell>
          <cell r="K4504" t="str">
            <v>C8705068-1-411C</v>
          </cell>
          <cell r="L4504" t="str">
            <v>C8705068-1-411C</v>
          </cell>
        </row>
        <row r="4505">
          <cell r="B4505" t="str">
            <v>YEC9275134Batteri</v>
          </cell>
          <cell r="C4505" t="str">
            <v>YEC9275134</v>
          </cell>
          <cell r="D4505" t="str">
            <v>2020-2021</v>
          </cell>
          <cell r="E4505">
            <v>42</v>
          </cell>
          <cell r="F4505" t="str">
            <v>0420</v>
          </cell>
          <cell r="G4505" t="str">
            <v>J002</v>
          </cell>
          <cell r="H4505" t="str">
            <v>BATTERY:</v>
          </cell>
          <cell r="I4505" t="str">
            <v>Batteri</v>
          </cell>
          <cell r="J4505" t="str">
            <v>C8705186-E-11C SR20 11,6Ah, blk LiMn 36V 11,6Ah, R.Light CANBUS eGOING</v>
          </cell>
          <cell r="K4505" t="str">
            <v>C8705186-E-11C</v>
          </cell>
          <cell r="L4505" t="str">
            <v>C8705186-E-11C</v>
          </cell>
        </row>
        <row r="4506">
          <cell r="B4506" t="str">
            <v>YEC9275134Batterihållare</v>
          </cell>
          <cell r="C4506" t="str">
            <v>YEC9275134</v>
          </cell>
          <cell r="D4506" t="str">
            <v>2020-2021</v>
          </cell>
          <cell r="E4506">
            <v>43</v>
          </cell>
          <cell r="F4506" t="str">
            <v>0430</v>
          </cell>
          <cell r="G4506" t="str">
            <v>J003</v>
          </cell>
          <cell r="H4506" t="str">
            <v>BATTERY HOLDER/Slider</v>
          </cell>
          <cell r="I4506" t="str">
            <v>Batterihållare</v>
          </cell>
          <cell r="J4506" t="str">
            <v xml:space="preserve">C8705188-E-01, SR20 slider with powercable 950mm FOR MAX MIDDLE SYSTEM ( CARRIER TYPE ) WITH AXA KEY holder </v>
          </cell>
          <cell r="L4506" t="e">
            <v>#N/A</v>
          </cell>
        </row>
        <row r="4507">
          <cell r="B4507" t="str">
            <v>YEC9275134Batteriladdare</v>
          </cell>
          <cell r="C4507" t="str">
            <v>YEC9275134</v>
          </cell>
          <cell r="D4507" t="str">
            <v>2020-2021</v>
          </cell>
          <cell r="E4507">
            <v>44</v>
          </cell>
          <cell r="F4507" t="str">
            <v>0440</v>
          </cell>
          <cell r="G4507" t="str">
            <v>J010</v>
          </cell>
          <cell r="H4507" t="str">
            <v>CHARGER:</v>
          </cell>
          <cell r="I4507" t="str">
            <v>Batteriladdare</v>
          </cell>
          <cell r="J4507" t="str">
            <v>C8705058-1-1C, Charger for SR-20/SF-03 CanBus</v>
          </cell>
          <cell r="K4507" t="str">
            <v>C8705058-1-1C</v>
          </cell>
          <cell r="L4507" t="str">
            <v>C8705058-1-1D</v>
          </cell>
        </row>
        <row r="4508">
          <cell r="B4508" t="str">
            <v>YEC9275134Kontrollbox</v>
          </cell>
          <cell r="C4508" t="str">
            <v>YEC9275134</v>
          </cell>
          <cell r="D4508" t="str">
            <v>2020-2021</v>
          </cell>
          <cell r="E4508">
            <v>45</v>
          </cell>
          <cell r="F4508" t="str">
            <v>0450</v>
          </cell>
          <cell r="G4508" t="str">
            <v>J011</v>
          </cell>
          <cell r="H4508" t="str">
            <v>Controller</v>
          </cell>
          <cell r="I4508" t="str">
            <v>Kontrollbox</v>
          </cell>
          <cell r="J4508" t="str">
            <v>included into the motor</v>
          </cell>
          <cell r="K4508" t="str">
            <v>C8705068-2-20</v>
          </cell>
          <cell r="L4508" t="str">
            <v>C8705068-2-20V</v>
          </cell>
        </row>
        <row r="4509">
          <cell r="B4509" t="str">
            <v>YEC9275134Växelöra</v>
          </cell>
          <cell r="C4509" t="str">
            <v>YEC9275134</v>
          </cell>
          <cell r="D4509" t="str">
            <v>2020-2021</v>
          </cell>
          <cell r="E4509">
            <v>46</v>
          </cell>
          <cell r="F4509" t="str">
            <v>0460</v>
          </cell>
          <cell r="G4509" t="str">
            <v>D005</v>
          </cell>
          <cell r="H4509" t="str">
            <v>Gear hanger</v>
          </cell>
          <cell r="I4509" t="str">
            <v>Växelöra</v>
          </cell>
          <cell r="L4509" t="e">
            <v>#N/A</v>
          </cell>
        </row>
        <row r="4510">
          <cell r="B4510" t="str">
            <v>YEC9275532RAM</v>
          </cell>
          <cell r="C4510" t="str">
            <v>YEC9275532</v>
          </cell>
          <cell r="D4510">
            <v>2017</v>
          </cell>
          <cell r="E4510">
            <v>1</v>
          </cell>
          <cell r="F4510" t="str">
            <v>0010</v>
          </cell>
          <cell r="G4510" t="str">
            <v>A001</v>
          </cell>
          <cell r="H4510" t="str">
            <v>PAINTED FRAME</v>
          </cell>
          <cell r="I4510" t="str">
            <v>RAM</v>
          </cell>
          <cell r="J4510" t="str">
            <v>C7055-510-92732</v>
          </cell>
          <cell r="K4510" t="str">
            <v>C7055-510-92732</v>
          </cell>
          <cell r="L4510" t="e">
            <v>#N/A</v>
          </cell>
        </row>
        <row r="4511">
          <cell r="B4511" t="str">
            <v>YEC9275532Framgaffel</v>
          </cell>
          <cell r="C4511" t="str">
            <v>YEC9275532</v>
          </cell>
          <cell r="D4511">
            <v>2017</v>
          </cell>
          <cell r="E4511">
            <v>2</v>
          </cell>
          <cell r="F4511" t="str">
            <v>0020</v>
          </cell>
          <cell r="G4511" t="str">
            <v>A002</v>
          </cell>
          <cell r="H4511" t="str">
            <v>PAINTED FORK</v>
          </cell>
          <cell r="I4511" t="str">
            <v>Framgaffel</v>
          </cell>
          <cell r="J4511" t="str">
            <v>C5269-173-92732</v>
          </cell>
          <cell r="K4511" t="str">
            <v>C5269-173-92732</v>
          </cell>
          <cell r="L4511" t="e">
            <v>#N/A</v>
          </cell>
        </row>
        <row r="4512">
          <cell r="B4512" t="str">
            <v>YEC9275532Styrlager</v>
          </cell>
          <cell r="C4512" t="str">
            <v>YEC9275532</v>
          </cell>
          <cell r="D4512">
            <v>2017</v>
          </cell>
          <cell r="E4512">
            <v>3</v>
          </cell>
          <cell r="F4512" t="str">
            <v>0030</v>
          </cell>
          <cell r="G4512" t="str">
            <v>B001</v>
          </cell>
          <cell r="H4512" t="str">
            <v>Head Set</v>
          </cell>
          <cell r="I4512" t="str">
            <v>Styrlager</v>
          </cell>
          <cell r="J4512" t="str">
            <v>C2105002 VP-MH305C SEMI INTEGR, ED BLACK O/S  SH = 20mm</v>
          </cell>
          <cell r="K4512" t="str">
            <v>C2105002</v>
          </cell>
          <cell r="L4512" t="str">
            <v>C2100163</v>
          </cell>
        </row>
        <row r="4513">
          <cell r="B4513" t="str">
            <v xml:space="preserve">YEC9275532Styrstam </v>
          </cell>
          <cell r="C4513" t="str">
            <v>YEC9275532</v>
          </cell>
          <cell r="D4513">
            <v>2017</v>
          </cell>
          <cell r="E4513">
            <v>4</v>
          </cell>
          <cell r="F4513" t="str">
            <v>0040</v>
          </cell>
          <cell r="G4513" t="str">
            <v>B002</v>
          </cell>
          <cell r="H4513" t="str">
            <v>Handlebar Stem</v>
          </cell>
          <cell r="I4513" t="str">
            <v xml:space="preserve">Styrstam </v>
          </cell>
          <cell r="J4513" t="str">
            <v>C2205004 H/L STÄLLBAR SILVER (BARREL FINISH)  O/S 25,4X120/90-150GR MTS-AL-109-5 EXT=180 MM</v>
          </cell>
          <cell r="K4513" t="str">
            <v>C2205004</v>
          </cell>
          <cell r="L4513" t="str">
            <v>C2200065</v>
          </cell>
        </row>
        <row r="4514">
          <cell r="B4514" t="str">
            <v>YEC9275532Styre</v>
          </cell>
          <cell r="C4514" t="str">
            <v>YEC9275532</v>
          </cell>
          <cell r="D4514">
            <v>2017</v>
          </cell>
          <cell r="E4514">
            <v>5</v>
          </cell>
          <cell r="F4514" t="str">
            <v>0050</v>
          </cell>
          <cell r="G4514" t="str">
            <v>B003</v>
          </cell>
          <cell r="H4514" t="str">
            <v>Handelbar</v>
          </cell>
          <cell r="I4514" t="str">
            <v>Styre</v>
          </cell>
          <cell r="J4514" t="str">
            <v>C2305567 HB ALsv, HB-T320 620MM SILVER ANODIZED</v>
          </cell>
          <cell r="K4514" t="str">
            <v>C2305567</v>
          </cell>
          <cell r="L4514" t="str">
            <v>C2300018</v>
          </cell>
        </row>
        <row r="4515">
          <cell r="B4515" t="str">
            <v>YEC9275532Bromsgrepp H</v>
          </cell>
          <cell r="C4515" t="str">
            <v>YEC9275532</v>
          </cell>
          <cell r="D4515">
            <v>2017</v>
          </cell>
          <cell r="E4515">
            <v>6</v>
          </cell>
          <cell r="F4515" t="str">
            <v>0060</v>
          </cell>
          <cell r="G4515" t="str">
            <v>C002</v>
          </cell>
          <cell r="H4515" t="str">
            <v>Brake Lever R</v>
          </cell>
          <cell r="I4515" t="str">
            <v>Bromsgrepp H</v>
          </cell>
          <cell r="L4515" t="e">
            <v>#N/A</v>
          </cell>
        </row>
        <row r="4516">
          <cell r="B4516" t="str">
            <v>YEC9275532Bromsgrepp V</v>
          </cell>
          <cell r="C4516" t="str">
            <v>YEC9275532</v>
          </cell>
          <cell r="D4516">
            <v>2017</v>
          </cell>
          <cell r="E4516">
            <v>7</v>
          </cell>
          <cell r="F4516" t="str">
            <v>0070</v>
          </cell>
          <cell r="G4516" t="str">
            <v>C001</v>
          </cell>
          <cell r="H4516" t="str">
            <v>Brake Lever L</v>
          </cell>
          <cell r="I4516" t="str">
            <v>Bromsgrepp V</v>
          </cell>
          <cell r="J4516" t="str">
            <v>C6505190 Br lever silver left CL535CRT RB w bell</v>
          </cell>
          <cell r="K4516" t="str">
            <v>C6505190</v>
          </cell>
          <cell r="L4516" t="str">
            <v>C6505190</v>
          </cell>
        </row>
        <row r="4517">
          <cell r="B4517" t="str">
            <v>YEC9275532Växelreglage H</v>
          </cell>
          <cell r="C4517" t="str">
            <v>YEC9275532</v>
          </cell>
          <cell r="D4517">
            <v>2017</v>
          </cell>
          <cell r="E4517">
            <v>8</v>
          </cell>
          <cell r="F4517" t="str">
            <v>0080</v>
          </cell>
          <cell r="G4517" t="str">
            <v>D002</v>
          </cell>
          <cell r="H4517" t="str">
            <v>Shift Lever R</v>
          </cell>
          <cell r="I4517" t="str">
            <v>Växelreglage H</v>
          </cell>
          <cell r="J4517" t="str">
            <v>ASL7S31SALSSR SL7RSB SL-7S31 inturnal SCA</v>
          </cell>
          <cell r="K4517" t="str">
            <v>ASL7S31SALSSR</v>
          </cell>
          <cell r="L4517" t="str">
            <v>Kontakta SHIMANO</v>
          </cell>
        </row>
        <row r="4518">
          <cell r="B4518" t="str">
            <v>YEC9275532Växelreglage V</v>
          </cell>
          <cell r="C4518" t="str">
            <v>YEC9275532</v>
          </cell>
          <cell r="D4518">
            <v>2017</v>
          </cell>
          <cell r="E4518">
            <v>9</v>
          </cell>
          <cell r="F4518" t="str">
            <v>0090</v>
          </cell>
          <cell r="G4518" t="str">
            <v>D001</v>
          </cell>
          <cell r="H4518" t="str">
            <v>Shift Lever L</v>
          </cell>
          <cell r="I4518" t="str">
            <v>Växelreglage V</v>
          </cell>
          <cell r="L4518" t="e">
            <v>#N/A</v>
          </cell>
        </row>
        <row r="4519">
          <cell r="B4519" t="str">
            <v>YEC9275532Handtag par</v>
          </cell>
          <cell r="C4519" t="str">
            <v>YEC9275532</v>
          </cell>
          <cell r="D4519">
            <v>2017</v>
          </cell>
          <cell r="E4519">
            <v>10</v>
          </cell>
          <cell r="F4519" t="str">
            <v>0100</v>
          </cell>
          <cell r="G4519" t="str">
            <v>B004</v>
          </cell>
          <cell r="H4519" t="str">
            <v>Grip R</v>
          </cell>
          <cell r="I4519" t="str">
            <v>Handtag par</v>
          </cell>
          <cell r="J4519" t="str">
            <v xml:space="preserve">C2505528 Herrmans CLIK DD37  black 90mm  </v>
          </cell>
          <cell r="K4519" t="str">
            <v>C2505528</v>
          </cell>
          <cell r="L4519" t="str">
            <v>C2500057</v>
          </cell>
        </row>
        <row r="4520">
          <cell r="B4520" t="str">
            <v>YEC9275532Frambroms</v>
          </cell>
          <cell r="C4520" t="str">
            <v>YEC9275532</v>
          </cell>
          <cell r="D4520">
            <v>2017</v>
          </cell>
          <cell r="E4520">
            <v>11</v>
          </cell>
          <cell r="F4520" t="str">
            <v>0110</v>
          </cell>
          <cell r="G4520" t="str">
            <v>C003</v>
          </cell>
          <cell r="H4520" t="str">
            <v xml:space="preserve">Brake front </v>
          </cell>
          <cell r="I4520" t="str">
            <v>Frambroms</v>
          </cell>
          <cell r="J4520" t="str">
            <v>ABRC6000FB  ROL.BRAKE FRONT M9 BR-C6000-F, W. 3,5 MM. LOCKNUT SILVER</v>
          </cell>
          <cell r="K4520" t="str">
            <v>ABRC6000FB</v>
          </cell>
          <cell r="L4520" t="str">
            <v>Kontakta SHIMANO</v>
          </cell>
        </row>
        <row r="4521">
          <cell r="B4521" t="str">
            <v>YEC9275532Bakbroms</v>
          </cell>
          <cell r="C4521" t="str">
            <v>YEC9275532</v>
          </cell>
          <cell r="D4521">
            <v>2017</v>
          </cell>
          <cell r="E4521">
            <v>12</v>
          </cell>
          <cell r="F4521" t="str">
            <v>0120</v>
          </cell>
          <cell r="G4521" t="str">
            <v>C004</v>
          </cell>
          <cell r="H4521" t="str">
            <v>Brake rear</v>
          </cell>
          <cell r="I4521" t="str">
            <v>Bakbroms</v>
          </cell>
          <cell r="K4521" t="str">
            <v>Fotbroms</v>
          </cell>
          <cell r="L4521" t="str">
            <v>Kontakta SHIMANO</v>
          </cell>
        </row>
        <row r="4522">
          <cell r="B4522" t="str">
            <v>YEC9275532Vevlager</v>
          </cell>
          <cell r="C4522" t="str">
            <v>YEC9275532</v>
          </cell>
          <cell r="D4522">
            <v>2017</v>
          </cell>
          <cell r="E4522">
            <v>13</v>
          </cell>
          <cell r="F4522" t="str">
            <v>0130</v>
          </cell>
          <cell r="G4522" t="str">
            <v>E001</v>
          </cell>
          <cell r="H4522" t="str">
            <v xml:space="preserve">BB-set </v>
          </cell>
          <cell r="I4522" t="str">
            <v>Vevlager</v>
          </cell>
          <cell r="K4522" t="str">
            <v>INGÅR I MOTORN</v>
          </cell>
          <cell r="L4522" t="str">
            <v>Ingår i motorn</v>
          </cell>
        </row>
        <row r="4523">
          <cell r="B4523" t="str">
            <v>YEC9275532Vevparti</v>
          </cell>
          <cell r="C4523" t="str">
            <v>YEC9275532</v>
          </cell>
          <cell r="D4523">
            <v>2017</v>
          </cell>
          <cell r="E4523">
            <v>14</v>
          </cell>
          <cell r="F4523" t="str">
            <v>0140</v>
          </cell>
          <cell r="G4523" t="str">
            <v>E002</v>
          </cell>
          <cell r="H4523" t="str">
            <v>Front Chainwheel</v>
          </cell>
          <cell r="I4523" t="str">
            <v>Vevparti</v>
          </cell>
          <cell r="K4523" t="str">
            <v>C3305778-EG</v>
          </cell>
          <cell r="L4523" t="str">
            <v>C3305778-EG</v>
          </cell>
        </row>
        <row r="4524">
          <cell r="B4524" t="str">
            <v>YEC9275532Kedjeskydd</v>
          </cell>
          <cell r="C4524" t="str">
            <v>YEC9275532</v>
          </cell>
          <cell r="D4524">
            <v>2017</v>
          </cell>
          <cell r="E4524">
            <v>15</v>
          </cell>
          <cell r="F4524" t="str">
            <v>0150</v>
          </cell>
          <cell r="G4524" t="str">
            <v>H001</v>
          </cell>
          <cell r="H4524" t="str">
            <v>Chain guard</v>
          </cell>
          <cell r="I4524" t="str">
            <v>Kedjeskydd</v>
          </cell>
          <cell r="J4524" t="str">
            <v>C8305427/BK Safir  + C8305427-RSV-98 Silver ring</v>
          </cell>
          <cell r="K4524" t="str">
            <v>C8305427/ZBK</v>
          </cell>
          <cell r="L4524" t="str">
            <v>C8305427/ZBK</v>
          </cell>
        </row>
        <row r="4525">
          <cell r="B4525" t="str">
            <v>YEC9275532Kedjeskyddsfäste</v>
          </cell>
          <cell r="C4525" t="str">
            <v>YEC9275532</v>
          </cell>
          <cell r="D4525">
            <v>2017</v>
          </cell>
          <cell r="E4525">
            <v>16</v>
          </cell>
          <cell r="F4525" t="str">
            <v>0160</v>
          </cell>
          <cell r="G4525" t="str">
            <v>H002</v>
          </cell>
          <cell r="H4525" t="str">
            <v>Chain guard bracket</v>
          </cell>
          <cell r="I4525" t="str">
            <v>Kedjeskyddsfäste</v>
          </cell>
          <cell r="J4525" t="str">
            <v>C8305526 Chainguarnd bracket axa för Axa Safir made for MAX, ZINK</v>
          </cell>
          <cell r="K4525" t="str">
            <v>C8305526</v>
          </cell>
          <cell r="L4525" t="str">
            <v>C8305526</v>
          </cell>
        </row>
        <row r="4526">
          <cell r="B4526" t="str">
            <v>YEC9275532Framväxel</v>
          </cell>
          <cell r="C4526" t="str">
            <v>YEC9275532</v>
          </cell>
          <cell r="D4526">
            <v>2017</v>
          </cell>
          <cell r="E4526">
            <v>17</v>
          </cell>
          <cell r="F4526" t="str">
            <v>0170</v>
          </cell>
          <cell r="G4526" t="str">
            <v>D003</v>
          </cell>
          <cell r="H4526" t="str">
            <v>Front Derailleur</v>
          </cell>
          <cell r="I4526" t="str">
            <v>Framväxel</v>
          </cell>
          <cell r="K4526" t="str">
            <v>EMPTY</v>
          </cell>
          <cell r="L4526" t="e">
            <v>#N/A</v>
          </cell>
        </row>
        <row r="4527">
          <cell r="B4527" t="str">
            <v>YEC9275532Bakväxel</v>
          </cell>
          <cell r="C4527" t="str">
            <v>YEC9275532</v>
          </cell>
          <cell r="D4527">
            <v>2017</v>
          </cell>
          <cell r="E4527">
            <v>18</v>
          </cell>
          <cell r="F4527" t="str">
            <v>0180</v>
          </cell>
          <cell r="G4527" t="str">
            <v>D004</v>
          </cell>
          <cell r="H4527" t="str">
            <v>Rear Derailleur</v>
          </cell>
          <cell r="I4527" t="str">
            <v>Bakväxel</v>
          </cell>
          <cell r="K4527" t="str">
            <v>ASGC30017CADXR</v>
          </cell>
          <cell r="L4527" t="str">
            <v>Kontakta SHIMANO</v>
          </cell>
        </row>
        <row r="4528">
          <cell r="B4528" t="str">
            <v>YEC9275532Kedja</v>
          </cell>
          <cell r="C4528" t="str">
            <v>YEC9275532</v>
          </cell>
          <cell r="D4528">
            <v>2017</v>
          </cell>
          <cell r="E4528">
            <v>19</v>
          </cell>
          <cell r="F4528" t="str">
            <v>0190</v>
          </cell>
          <cell r="G4528" t="str">
            <v>E003</v>
          </cell>
          <cell r="H4528" t="str">
            <v xml:space="preserve">Chain </v>
          </cell>
          <cell r="I4528" t="str">
            <v>Kedja</v>
          </cell>
          <cell r="J4528" t="str">
            <v>C3405041-098  + link CHA 1S 98L RB Z610HXRB   KMC</v>
          </cell>
          <cell r="K4528" t="str">
            <v>C3405041-098</v>
          </cell>
          <cell r="L4528" t="str">
            <v>C3400038</v>
          </cell>
        </row>
        <row r="4529">
          <cell r="B4529" t="str">
            <v>YEC9275532Kassett</v>
          </cell>
          <cell r="C4529" t="str">
            <v>YEC9275532</v>
          </cell>
          <cell r="D4529">
            <v>2017</v>
          </cell>
          <cell r="E4529">
            <v>20</v>
          </cell>
          <cell r="F4529" t="str">
            <v>0200</v>
          </cell>
          <cell r="G4529" t="str">
            <v>E004</v>
          </cell>
          <cell r="H4529" t="str">
            <v>Cassette Sprocket</v>
          </cell>
          <cell r="I4529" t="str">
            <v>Kassett</v>
          </cell>
          <cell r="J4529" t="str">
            <v>ASMGEAR18SU SPT SC18sv3/32" (INTERNAL HUB)</v>
          </cell>
          <cell r="K4529" t="str">
            <v>ASMGEAR18SU</v>
          </cell>
          <cell r="L4529" t="str">
            <v>Kontakta SHIMANO</v>
          </cell>
        </row>
        <row r="4530">
          <cell r="B4530" t="str">
            <v>YEC9275532Framhjul</v>
          </cell>
          <cell r="C4530" t="str">
            <v>YEC9275532</v>
          </cell>
          <cell r="D4530">
            <v>2017</v>
          </cell>
          <cell r="E4530">
            <v>21</v>
          </cell>
          <cell r="F4530" t="str">
            <v>0210</v>
          </cell>
          <cell r="G4530" t="str">
            <v>F001</v>
          </cell>
          <cell r="H4530" t="str">
            <v>Front hub</v>
          </cell>
          <cell r="I4530" t="str">
            <v>Framhjul</v>
          </cell>
          <cell r="J4530" t="str">
            <v>AHBIM40PDC  FRONT HUB, SHIMANO, NEXUS HB-IM40 36H AXLE: 140MM OLD: 100MM SILVER</v>
          </cell>
          <cell r="K4530" t="str">
            <v>C4107701</v>
          </cell>
          <cell r="L4530" t="str">
            <v>C4100215</v>
          </cell>
        </row>
        <row r="4531">
          <cell r="B4531" t="str">
            <v>YEC9275532Bakhjul</v>
          </cell>
          <cell r="C4531" t="str">
            <v>YEC9275532</v>
          </cell>
          <cell r="D4531">
            <v>2017</v>
          </cell>
          <cell r="E4531">
            <v>22</v>
          </cell>
          <cell r="F4531" t="str">
            <v>0220</v>
          </cell>
          <cell r="G4531" t="str">
            <v>F002</v>
          </cell>
          <cell r="H4531" t="str">
            <v>Rear hub</v>
          </cell>
          <cell r="I4531" t="str">
            <v>Bakhjul</v>
          </cell>
          <cell r="J4531" t="str">
            <v>ASGC30007CADXR (ASG7C30ADXR) HBRcb 36 H SILVER DX</v>
          </cell>
          <cell r="K4531" t="str">
            <v>C4207971</v>
          </cell>
          <cell r="L4531" t="str">
            <v>C4200052</v>
          </cell>
        </row>
        <row r="4532">
          <cell r="B4532" t="str">
            <v>YEC9275532Däck</v>
          </cell>
          <cell r="C4532" t="str">
            <v>YEC9275532</v>
          </cell>
          <cell r="D4532">
            <v>2017</v>
          </cell>
          <cell r="E4532">
            <v>23</v>
          </cell>
          <cell r="F4532" t="str">
            <v>0230</v>
          </cell>
          <cell r="G4532" t="str">
            <v>F003</v>
          </cell>
          <cell r="H4532" t="str">
            <v>Tire</v>
          </cell>
          <cell r="I4532" t="str">
            <v>Däck</v>
          </cell>
          <cell r="J4532" t="str">
            <v>C4906090 622x40 Black Duramax Reflex X3 PERGO H-480</v>
          </cell>
          <cell r="K4532" t="str">
            <v>C4906090</v>
          </cell>
          <cell r="L4532" t="str">
            <v>C4901160</v>
          </cell>
        </row>
        <row r="4533">
          <cell r="B4533" t="str">
            <v>YEC9275532Skärmar set</v>
          </cell>
          <cell r="C4533" t="str">
            <v>YEC9275532</v>
          </cell>
          <cell r="D4533">
            <v>2017</v>
          </cell>
          <cell r="E4533">
            <v>24</v>
          </cell>
          <cell r="F4533" t="str">
            <v>0240</v>
          </cell>
          <cell r="G4533" t="str">
            <v>H003</v>
          </cell>
          <cell r="H4533" t="str">
            <v xml:space="preserve">Mudguard front   </v>
          </cell>
          <cell r="I4533" t="str">
            <v>Skärmar set</v>
          </cell>
          <cell r="J4533" t="str">
            <v>C8255677 ZN/52MM 28" black 70.554/1 (5729-ZN)</v>
          </cell>
          <cell r="K4533" t="str">
            <v>C8255677</v>
          </cell>
          <cell r="L4533" t="str">
            <v>C8250028</v>
          </cell>
        </row>
        <row r="4534">
          <cell r="B4534" t="str">
            <v>YEC9275532Pakethållare</v>
          </cell>
          <cell r="C4534" t="str">
            <v>YEC9275532</v>
          </cell>
          <cell r="D4534">
            <v>2017</v>
          </cell>
          <cell r="E4534">
            <v>25</v>
          </cell>
          <cell r="F4534" t="str">
            <v>0250</v>
          </cell>
          <cell r="G4534" t="str">
            <v>H004</v>
          </cell>
          <cell r="H4534" t="str">
            <v>Carrier</v>
          </cell>
          <cell r="I4534" t="str">
            <v>Pakethållare</v>
          </cell>
          <cell r="J4534" t="str">
            <v>C8205615-C TOP CARRIER FOR PHILION BATTERY, Powder BLACK CLIP AND SPECTRA LOGO</v>
          </cell>
          <cell r="K4534" t="str">
            <v>C8205615-C</v>
          </cell>
          <cell r="L4534" t="str">
            <v>C8205740</v>
          </cell>
        </row>
        <row r="4535">
          <cell r="B4535" t="str">
            <v>YEC9275532Sadel</v>
          </cell>
          <cell r="C4535" t="str">
            <v>YEC9275532</v>
          </cell>
          <cell r="D4535">
            <v>2017</v>
          </cell>
          <cell r="E4535">
            <v>26</v>
          </cell>
          <cell r="F4535" t="str">
            <v>0260</v>
          </cell>
          <cell r="G4535" t="str">
            <v>G001</v>
          </cell>
          <cell r="H4535" t="str">
            <v>Saddle</v>
          </cell>
          <cell r="I4535" t="str">
            <v>Sadel</v>
          </cell>
          <cell r="J4535" t="str">
            <v xml:space="preserve">C7105976 Spectra Crispo Black/white 5074URT 8067 wo. Clamp and handle </v>
          </cell>
          <cell r="K4535" t="str">
            <v>C7105976</v>
          </cell>
          <cell r="L4535" t="str">
            <v>C7100584</v>
          </cell>
        </row>
        <row r="4536">
          <cell r="B4536" t="str">
            <v>YEC9275532Sadelstolpe</v>
          </cell>
          <cell r="C4536" t="str">
            <v>YEC9275532</v>
          </cell>
          <cell r="D4536">
            <v>2017</v>
          </cell>
          <cell r="E4536">
            <v>27</v>
          </cell>
          <cell r="F4536" t="str">
            <v>0270</v>
          </cell>
          <cell r="G4536" t="str">
            <v>G002</v>
          </cell>
          <cell r="H4536" t="str">
            <v>Seatpost</v>
          </cell>
          <cell r="I4536" t="str">
            <v>Sadelstolpe</v>
          </cell>
          <cell r="J4536" t="str">
            <v xml:space="preserve">C7205258  SP-222 27.2X350 Anodized SILVER </v>
          </cell>
          <cell r="K4536" t="str">
            <v>C7205258</v>
          </cell>
          <cell r="L4536" t="str">
            <v>C7200039</v>
          </cell>
        </row>
        <row r="4537">
          <cell r="B4537" t="str">
            <v>YEC9275532Sadelrörsklämma</v>
          </cell>
          <cell r="C4537" t="str">
            <v>YEC9275532</v>
          </cell>
          <cell r="D4537">
            <v>2017</v>
          </cell>
          <cell r="E4537">
            <v>28</v>
          </cell>
          <cell r="F4537" t="str">
            <v>0280</v>
          </cell>
          <cell r="G4537" t="str">
            <v>G003</v>
          </cell>
          <cell r="H4537" t="str">
            <v>Seat Clamp</v>
          </cell>
          <cell r="I4537" t="str">
            <v>Sadelrörsklämma</v>
          </cell>
          <cell r="J4537" t="str">
            <v>C7305002 L/C 31.8 MX27 shiny black</v>
          </cell>
          <cell r="K4537" t="str">
            <v>C7305002</v>
          </cell>
          <cell r="L4537" t="str">
            <v>C7300027-318</v>
          </cell>
        </row>
        <row r="4538">
          <cell r="B4538" t="str">
            <v>YEC9275532Framlampa</v>
          </cell>
          <cell r="C4538" t="str">
            <v>YEC9275532</v>
          </cell>
          <cell r="D4538">
            <v>2017</v>
          </cell>
          <cell r="E4538">
            <v>29</v>
          </cell>
          <cell r="F4538" t="str">
            <v>0290</v>
          </cell>
          <cell r="G4538" t="str">
            <v>H005</v>
          </cell>
          <cell r="H4538" t="str">
            <v>Front light</v>
          </cell>
          <cell r="I4538" t="str">
            <v>Framlampa</v>
          </cell>
          <cell r="J4538" t="str">
            <v xml:space="preserve">C8015191 JY-7070E 30LUX LED headlamp 6V, w/o bracket, 500mm cable with conector for Bafang , 3mm cable  </v>
          </cell>
          <cell r="K4538" t="str">
            <v>C8015191</v>
          </cell>
          <cell r="L4538" t="str">
            <v>C8015191</v>
          </cell>
        </row>
        <row r="4539">
          <cell r="B4539" t="str">
            <v>YEC9275532Baklampa</v>
          </cell>
          <cell r="C4539" t="str">
            <v>YEC9275532</v>
          </cell>
          <cell r="D4539">
            <v>2017</v>
          </cell>
          <cell r="E4539">
            <v>30</v>
          </cell>
          <cell r="F4539" t="str">
            <v>0300</v>
          </cell>
          <cell r="G4539" t="str">
            <v>H006</v>
          </cell>
          <cell r="H4539" t="str">
            <v>Light, Rear</v>
          </cell>
          <cell r="I4539" t="str">
            <v>Baklampa</v>
          </cell>
          <cell r="K4539" t="str">
            <v>C8705058-1RLBK</v>
          </cell>
          <cell r="L4539" t="str">
            <v>C8705058-1RLBK</v>
          </cell>
        </row>
        <row r="4540">
          <cell r="B4540" t="str">
            <v>YEC9275532Låssats</v>
          </cell>
          <cell r="C4540" t="str">
            <v>YEC9275532</v>
          </cell>
          <cell r="D4540">
            <v>2017</v>
          </cell>
          <cell r="E4540">
            <v>31</v>
          </cell>
          <cell r="F4540" t="str">
            <v>0310</v>
          </cell>
          <cell r="G4540" t="str">
            <v>H007</v>
          </cell>
          <cell r="H4540" t="str">
            <v>Lock</v>
          </cell>
          <cell r="I4540" t="str">
            <v>Låssats</v>
          </cell>
          <cell r="J4540" t="str">
            <v>C8405069 LCK SF PLbk Solid+  BAT SF03, LOCK FRAME+LOCK BATT SF03 RT W/2 similar keys</v>
          </cell>
          <cell r="K4540" t="str">
            <v>C8405069</v>
          </cell>
          <cell r="L4540" t="str">
            <v>C8405069</v>
          </cell>
        </row>
        <row r="4541">
          <cell r="B4541" t="str">
            <v>YEC9275532Stöd</v>
          </cell>
          <cell r="C4541" t="str">
            <v>YEC9275532</v>
          </cell>
          <cell r="D4541">
            <v>2017</v>
          </cell>
          <cell r="E4541">
            <v>32</v>
          </cell>
          <cell r="F4541" t="str">
            <v>0320</v>
          </cell>
          <cell r="G4541" t="str">
            <v>H008</v>
          </cell>
          <cell r="H4541" t="str">
            <v>Kick stand</v>
          </cell>
          <cell r="I4541" t="str">
            <v>Stöd</v>
          </cell>
          <cell r="J4541" t="str">
            <v>C8105222 REX HV for MAX CS mount KICKSTAND ADJUSTABLE 1288-4</v>
          </cell>
          <cell r="K4541" t="str">
            <v>C8105222</v>
          </cell>
          <cell r="L4541" t="str">
            <v>C8100034</v>
          </cell>
        </row>
        <row r="4542">
          <cell r="B4542" t="str">
            <v>YEC9275532Korg</v>
          </cell>
          <cell r="C4542" t="str">
            <v>YEC9275532</v>
          </cell>
          <cell r="D4542">
            <v>2017</v>
          </cell>
          <cell r="E4542">
            <v>33</v>
          </cell>
          <cell r="F4542" t="str">
            <v>0330</v>
          </cell>
          <cell r="G4542" t="str">
            <v>H009</v>
          </cell>
          <cell r="H4542" t="str">
            <v>Basket / Fr carrier</v>
          </cell>
          <cell r="I4542" t="str">
            <v>Korg</v>
          </cell>
          <cell r="K4542" t="str">
            <v>EMPTY</v>
          </cell>
          <cell r="L4542" t="e">
            <v>#N/A</v>
          </cell>
        </row>
        <row r="4543">
          <cell r="B4543" t="str">
            <v>YEC9275532Pedaler</v>
          </cell>
          <cell r="C4543" t="str">
            <v>YEC9275532</v>
          </cell>
          <cell r="D4543">
            <v>2017</v>
          </cell>
          <cell r="E4543">
            <v>34</v>
          </cell>
          <cell r="F4543" t="str">
            <v>0340</v>
          </cell>
          <cell r="G4543" t="str">
            <v>E005</v>
          </cell>
          <cell r="H4543" t="str">
            <v xml:space="preserve">Pedal </v>
          </cell>
          <cell r="I4543" t="str">
            <v>Pedaler</v>
          </cell>
          <cell r="J4543" t="str">
            <v>C3505208 NWL-467  SILVER/GREY 9/16" ALU</v>
          </cell>
          <cell r="K4543" t="str">
            <v>C3505208</v>
          </cell>
          <cell r="L4543" t="str">
            <v>C3500059</v>
          </cell>
        </row>
        <row r="4544">
          <cell r="B4544" t="str">
            <v>YEC9275532Motor</v>
          </cell>
          <cell r="C4544" t="str">
            <v>YEC9275532</v>
          </cell>
          <cell r="D4544">
            <v>2017</v>
          </cell>
          <cell r="E4544">
            <v>35</v>
          </cell>
          <cell r="F4544" t="str">
            <v>0350</v>
          </cell>
          <cell r="G4544" t="str">
            <v>J001</v>
          </cell>
          <cell r="H4544" t="str">
            <v>DRIVE UNIT:</v>
          </cell>
          <cell r="I4544" t="str">
            <v>Motor</v>
          </cell>
          <cell r="J4544" t="str">
            <v>C8705068-2-01, 36V,250W MOTOR, CONTROLLER, PEDAL ( SPEED&amp;TORQUE ) SENSOR INTERGATED. ASSIST SPEED: 25KM/H, 8 PIN FOR EB-BUS, 3 PIN FOR SPEED SENSOR WITH COASTER BRAKE</v>
          </cell>
          <cell r="K4544" t="str">
            <v>C8705068-2-01</v>
          </cell>
          <cell r="L4544" t="str">
            <v>C8705068-2-01A</v>
          </cell>
        </row>
        <row r="4545">
          <cell r="B4545" t="str">
            <v>YEC9275532Display</v>
          </cell>
          <cell r="C4545" t="str">
            <v>YEC9275532</v>
          </cell>
          <cell r="D4545">
            <v>2017</v>
          </cell>
          <cell r="E4545">
            <v>36</v>
          </cell>
          <cell r="F4545" t="str">
            <v>0360</v>
          </cell>
          <cell r="G4545" t="str">
            <v>J004</v>
          </cell>
          <cell r="H4545" t="str">
            <v>DISPLAY:</v>
          </cell>
          <cell r="I4545" t="str">
            <v>Display</v>
          </cell>
          <cell r="J4545" t="str">
            <v>C8705068-1-19, C10 Display, 36V LCD DISPLAY WITH CALBE LENGTH :100mm, THE SWITCH CABLE LENGTH:250mm</v>
          </cell>
          <cell r="K4545" t="str">
            <v>C8705068-1-19</v>
          </cell>
          <cell r="L4545" t="str">
            <v>C8705065-1-12S</v>
          </cell>
        </row>
        <row r="4546">
          <cell r="B4546" t="str">
            <v>YEC9275532EB-Bus kabel</v>
          </cell>
          <cell r="C4546" t="str">
            <v>YEC9275532</v>
          </cell>
          <cell r="D4546">
            <v>2017</v>
          </cell>
          <cell r="E4546">
            <v>37</v>
          </cell>
          <cell r="F4546" t="str">
            <v>0370</v>
          </cell>
          <cell r="G4546" t="str">
            <v>J005</v>
          </cell>
          <cell r="H4546" t="str">
            <v>EB-BUS CABLE:</v>
          </cell>
          <cell r="I4546" t="str">
            <v>EB-Bus kabel</v>
          </cell>
          <cell r="J4546" t="str">
            <v>C8705068-1-04-01, 5PIN ( 1340mm ) CONNECT TO CONTROLLER, OTHER SIDE TO DISPLAY, LIGHTING SETS</v>
          </cell>
          <cell r="K4546" t="str">
            <v>C8705068-1-04-01</v>
          </cell>
          <cell r="L4546" t="e">
            <v>#N/A</v>
          </cell>
        </row>
        <row r="4547">
          <cell r="B4547" t="str">
            <v>YEC9275532Motorkabel</v>
          </cell>
          <cell r="C4547" t="str">
            <v>YEC9275532</v>
          </cell>
          <cell r="D4547">
            <v>2017</v>
          </cell>
          <cell r="E4547">
            <v>38</v>
          </cell>
          <cell r="F4547" t="str">
            <v>0380</v>
          </cell>
          <cell r="G4547" t="str">
            <v>J006</v>
          </cell>
          <cell r="H4547" t="str">
            <v>POWER CABLE:</v>
          </cell>
          <cell r="I4547" t="str">
            <v>Motorkabel</v>
          </cell>
          <cell r="J4547" t="str">
            <v>W/O (inluded into the battary slider)</v>
          </cell>
          <cell r="K4547" t="str">
            <v>C8705068-1-04-3</v>
          </cell>
          <cell r="L4547" t="str">
            <v>C8705066-1-01</v>
          </cell>
        </row>
        <row r="4548">
          <cell r="B4548" t="str">
            <v>YEC9275532Kabel framlampa</v>
          </cell>
          <cell r="C4548" t="str">
            <v>YEC9275532</v>
          </cell>
          <cell r="D4548">
            <v>2017</v>
          </cell>
          <cell r="E4548">
            <v>39</v>
          </cell>
          <cell r="F4548" t="str">
            <v>0390</v>
          </cell>
          <cell r="G4548" t="str">
            <v>J007</v>
          </cell>
          <cell r="H4548" t="str">
            <v>F. LIGHT CABLE:</v>
          </cell>
          <cell r="I4548" t="str">
            <v>Kabel framlampa</v>
          </cell>
          <cell r="J4548" t="str">
            <v>C8705068-1-04-06, FOR FRONT LIGHT : 1200mm</v>
          </cell>
          <cell r="K4548" t="str">
            <v>C8705068-1-04-6</v>
          </cell>
          <cell r="L4548" t="str">
            <v>C8705068-1-04-6</v>
          </cell>
        </row>
        <row r="4549">
          <cell r="B4549" t="str">
            <v>YEC9275532Kabel baklampa</v>
          </cell>
          <cell r="C4549" t="str">
            <v>YEC9275532</v>
          </cell>
          <cell r="D4549">
            <v>2017</v>
          </cell>
          <cell r="E4549">
            <v>40</v>
          </cell>
          <cell r="F4549" t="str">
            <v>0400</v>
          </cell>
          <cell r="G4549" t="str">
            <v>J008</v>
          </cell>
          <cell r="H4549" t="str">
            <v>R. LIGHT CABLE:</v>
          </cell>
          <cell r="I4549" t="str">
            <v>Kabel baklampa</v>
          </cell>
          <cell r="K4549" t="str">
            <v>INGÅR I BATTERIET</v>
          </cell>
          <cell r="L4549" t="str">
            <v>Ingår i batteriet</v>
          </cell>
        </row>
        <row r="4550">
          <cell r="B4550" t="str">
            <v>YEC9275532Hastighetssensor</v>
          </cell>
          <cell r="C4550" t="str">
            <v>YEC9275532</v>
          </cell>
          <cell r="D4550">
            <v>2017</v>
          </cell>
          <cell r="E4550">
            <v>41</v>
          </cell>
          <cell r="F4550" t="str">
            <v>0410</v>
          </cell>
          <cell r="G4550" t="str">
            <v>J009</v>
          </cell>
          <cell r="H4550" t="str">
            <v>SPEED SENSOR:</v>
          </cell>
          <cell r="I4550" t="str">
            <v>Hastighetssensor</v>
          </cell>
          <cell r="J4550" t="str">
            <v>C8705068-1-04-11, DETECTING WHEEL RPM, CABLE LENGTH:70mm, C8705068-1-04-10 Extension cable for speed sensor: 350mm HIGO/KST at motor end</v>
          </cell>
          <cell r="K4550" t="str">
            <v>C8705068-1-0411</v>
          </cell>
          <cell r="L4550" t="str">
            <v>C8705068-1-0411</v>
          </cell>
        </row>
        <row r="4551">
          <cell r="B4551" t="str">
            <v>YEC9275532Batteri</v>
          </cell>
          <cell r="C4551" t="str">
            <v>YEC9275532</v>
          </cell>
          <cell r="D4551">
            <v>2017</v>
          </cell>
          <cell r="E4551">
            <v>42</v>
          </cell>
          <cell r="F4551" t="str">
            <v>0420</v>
          </cell>
          <cell r="G4551" t="str">
            <v>J002</v>
          </cell>
          <cell r="H4551" t="str">
            <v>BATTERY:</v>
          </cell>
          <cell r="I4551" t="str">
            <v>Batteri</v>
          </cell>
          <cell r="J4551" t="str">
            <v>C8705058-1-11BK  PHYLION SF-03, 11Ah WITH INTERGRATED REAR RED LIGHT</v>
          </cell>
          <cell r="K4551" t="str">
            <v>C8705058-1-11BK</v>
          </cell>
          <cell r="L4551" t="str">
            <v>C8705058-1-11CE</v>
          </cell>
        </row>
        <row r="4552">
          <cell r="B4552" t="str">
            <v>YEC9275532Batterihållare</v>
          </cell>
          <cell r="C4552" t="str">
            <v>YEC9275532</v>
          </cell>
          <cell r="D4552">
            <v>2017</v>
          </cell>
          <cell r="E4552">
            <v>43</v>
          </cell>
          <cell r="F4552" t="str">
            <v>0430</v>
          </cell>
          <cell r="G4552" t="str">
            <v>J003</v>
          </cell>
          <cell r="H4552" t="str">
            <v>BATTERY HOLDER/Slider</v>
          </cell>
          <cell r="I4552" t="str">
            <v>Batterihållare</v>
          </cell>
          <cell r="J4552" t="str">
            <v>C8705066-1-01, X11 BATTERY HOLDER WITH 950mm BAFANG CABLE FOR MAX MIDDLE SYSTEM ( CARRIER TYPE ) WITH AXA KEY CYLINDER 6,4USD</v>
          </cell>
          <cell r="L4552" t="e">
            <v>#N/A</v>
          </cell>
        </row>
        <row r="4553">
          <cell r="B4553" t="str">
            <v>YEC9275532Batteriladdare</v>
          </cell>
          <cell r="C4553" t="str">
            <v>YEC9275532</v>
          </cell>
          <cell r="D4553">
            <v>2017</v>
          </cell>
          <cell r="E4553">
            <v>44</v>
          </cell>
          <cell r="F4553" t="str">
            <v>0440</v>
          </cell>
          <cell r="G4553" t="str">
            <v>J010</v>
          </cell>
          <cell r="H4553" t="str">
            <v>CHARGER:</v>
          </cell>
          <cell r="I4553" t="str">
            <v>Batteriladdare</v>
          </cell>
          <cell r="J4553" t="str">
            <v>C8705058-02, (CHARGER 2A    # NO:CZ2AG2JE7)  CHARGER FOR PHYLION BATTERY</v>
          </cell>
          <cell r="K4553" t="str">
            <v>C8705058-02</v>
          </cell>
          <cell r="L4553" t="str">
            <v>C8705058-02</v>
          </cell>
        </row>
        <row r="4554">
          <cell r="B4554" t="str">
            <v>YEC9275532Kontrollbox</v>
          </cell>
          <cell r="C4554" t="str">
            <v>YEC9275532</v>
          </cell>
          <cell r="D4554">
            <v>2017</v>
          </cell>
          <cell r="E4554">
            <v>45</v>
          </cell>
          <cell r="F4554" t="str">
            <v>0450</v>
          </cell>
          <cell r="G4554" t="str">
            <v>J011</v>
          </cell>
          <cell r="H4554" t="str">
            <v>Controller</v>
          </cell>
          <cell r="I4554" t="str">
            <v>Kontrollbox</v>
          </cell>
          <cell r="J4554" t="str">
            <v>included into the motor</v>
          </cell>
          <cell r="K4554" t="str">
            <v>C8705068-2-12</v>
          </cell>
          <cell r="L4554" t="str">
            <v>C8705068-2-12</v>
          </cell>
        </row>
        <row r="4555">
          <cell r="B4555" t="str">
            <v>YEC9275532Växelöra</v>
          </cell>
          <cell r="C4555" t="str">
            <v>YEC9275532</v>
          </cell>
          <cell r="D4555">
            <v>2017</v>
          </cell>
          <cell r="E4555">
            <v>46</v>
          </cell>
          <cell r="F4555" t="str">
            <v>0460</v>
          </cell>
          <cell r="G4555" t="str">
            <v>D005</v>
          </cell>
          <cell r="H4555" t="str">
            <v>Gear hanger</v>
          </cell>
          <cell r="I4555" t="str">
            <v>Växelöra</v>
          </cell>
          <cell r="L4555" t="e">
            <v>#N/A</v>
          </cell>
        </row>
        <row r="4556">
          <cell r="B4556" t="str">
            <v>YEC9275533RAM</v>
          </cell>
          <cell r="C4556" t="str">
            <v>YEC9275533</v>
          </cell>
          <cell r="D4556" t="str">
            <v>2018-2019</v>
          </cell>
          <cell r="E4556">
            <v>1</v>
          </cell>
          <cell r="F4556" t="str">
            <v>0010</v>
          </cell>
          <cell r="G4556" t="str">
            <v>A001</v>
          </cell>
          <cell r="H4556" t="str">
            <v>PAINTED FRAME</v>
          </cell>
          <cell r="I4556" t="str">
            <v>RAM</v>
          </cell>
          <cell r="J4556" t="str">
            <v>C7055-550-92733</v>
          </cell>
          <cell r="K4556" t="str">
            <v>C7055-550-92733</v>
          </cell>
          <cell r="L4556" t="e">
            <v>#N/A</v>
          </cell>
        </row>
        <row r="4557">
          <cell r="B4557" t="str">
            <v>YEC9275533Framgaffel</v>
          </cell>
          <cell r="C4557" t="str">
            <v>YEC9275533</v>
          </cell>
          <cell r="D4557" t="str">
            <v>2018-2019</v>
          </cell>
          <cell r="E4557">
            <v>2</v>
          </cell>
          <cell r="F4557" t="str">
            <v>0020</v>
          </cell>
          <cell r="G4557" t="str">
            <v>A002</v>
          </cell>
          <cell r="H4557" t="str">
            <v>PAINTED FORK</v>
          </cell>
          <cell r="I4557" t="str">
            <v>Framgaffel</v>
          </cell>
          <cell r="J4557" t="str">
            <v>C5469-173-92733</v>
          </cell>
          <cell r="K4557" t="str">
            <v>C5469-173-92733</v>
          </cell>
          <cell r="L4557" t="e">
            <v>#N/A</v>
          </cell>
        </row>
        <row r="4558">
          <cell r="B4558" t="str">
            <v>YEC9275533Styrlager</v>
          </cell>
          <cell r="C4558" t="str">
            <v>YEC9275533</v>
          </cell>
          <cell r="D4558" t="str">
            <v>2018-2019</v>
          </cell>
          <cell r="E4558">
            <v>3</v>
          </cell>
          <cell r="F4558" t="str">
            <v>0030</v>
          </cell>
          <cell r="G4558" t="str">
            <v>B001</v>
          </cell>
          <cell r="H4558" t="str">
            <v>Head Set</v>
          </cell>
          <cell r="I4558" t="str">
            <v>Styrlager</v>
          </cell>
          <cell r="J4558" t="str">
            <v>C2105002 VP-MH305C SEMI INTEGR, ED BLACK O/S  SH = 20mm</v>
          </cell>
          <cell r="K4558" t="str">
            <v>C2105002</v>
          </cell>
          <cell r="L4558" t="str">
            <v>C2100163</v>
          </cell>
        </row>
        <row r="4559">
          <cell r="B4559" t="str">
            <v xml:space="preserve">YEC9275533Styrstam </v>
          </cell>
          <cell r="C4559" t="str">
            <v>YEC9275533</v>
          </cell>
          <cell r="D4559" t="str">
            <v>2018-2019</v>
          </cell>
          <cell r="E4559">
            <v>4</v>
          </cell>
          <cell r="F4559" t="str">
            <v>0040</v>
          </cell>
          <cell r="G4559" t="str">
            <v>B002</v>
          </cell>
          <cell r="H4559" t="str">
            <v>Handlebar Stem</v>
          </cell>
          <cell r="I4559" t="str">
            <v xml:space="preserve">Styrstam </v>
          </cell>
          <cell r="J4559" t="str">
            <v>C2205548-100 STQ ALsv 25,4/100 180mm 4BOLT MTSD-367N-5 SV</v>
          </cell>
          <cell r="K4559" t="str">
            <v>C2205548-110</v>
          </cell>
          <cell r="L4559" t="str">
            <v>C2200065</v>
          </cell>
        </row>
        <row r="4560">
          <cell r="B4560" t="str">
            <v>YEC9275533Styre</v>
          </cell>
          <cell r="C4560" t="str">
            <v>YEC9275533</v>
          </cell>
          <cell r="D4560" t="str">
            <v>2018-2019</v>
          </cell>
          <cell r="E4560">
            <v>5</v>
          </cell>
          <cell r="F4560" t="str">
            <v>0050</v>
          </cell>
          <cell r="G4560" t="str">
            <v>B003</v>
          </cell>
          <cell r="H4560" t="str">
            <v>Handelbar</v>
          </cell>
          <cell r="I4560" t="str">
            <v>Styre</v>
          </cell>
          <cell r="J4560" t="str">
            <v>C2306073  Handlebar City Silver NR-AL-14(ISO-C) W:630mm, AL H.A.S, no logo</v>
          </cell>
          <cell r="K4560" t="str">
            <v>C2306073</v>
          </cell>
          <cell r="L4560" t="str">
            <v>C2300290</v>
          </cell>
        </row>
        <row r="4561">
          <cell r="B4561" t="str">
            <v>YEC9275533Bromsgrepp H</v>
          </cell>
          <cell r="C4561" t="str">
            <v>YEC9275533</v>
          </cell>
          <cell r="D4561" t="str">
            <v>2018-2019</v>
          </cell>
          <cell r="E4561">
            <v>6</v>
          </cell>
          <cell r="F4561" t="str">
            <v>0060</v>
          </cell>
          <cell r="G4561" t="str">
            <v>C002</v>
          </cell>
          <cell r="H4561" t="str">
            <v>Brake Lever R</v>
          </cell>
          <cell r="I4561" t="str">
            <v>Bromsgrepp H</v>
          </cell>
          <cell r="L4561" t="e">
            <v>#N/A</v>
          </cell>
        </row>
        <row r="4562">
          <cell r="B4562" t="str">
            <v>YEC9275533Bromsgrepp V</v>
          </cell>
          <cell r="C4562" t="str">
            <v>YEC9275533</v>
          </cell>
          <cell r="D4562" t="str">
            <v>2018-2019</v>
          </cell>
          <cell r="E4562">
            <v>7</v>
          </cell>
          <cell r="F4562" t="str">
            <v>0070</v>
          </cell>
          <cell r="G4562" t="str">
            <v>C001</v>
          </cell>
          <cell r="H4562" t="str">
            <v>Brake Lever L</v>
          </cell>
          <cell r="I4562" t="str">
            <v>Bromsgrepp V</v>
          </cell>
          <cell r="J4562" t="str">
            <v>C6505190 Br lever silver left CL535CRT RB w bell</v>
          </cell>
          <cell r="K4562" t="str">
            <v>C6505190</v>
          </cell>
          <cell r="L4562" t="str">
            <v>C6505190</v>
          </cell>
        </row>
        <row r="4563">
          <cell r="B4563" t="str">
            <v>YEC9275533Växelreglage H</v>
          </cell>
          <cell r="C4563" t="str">
            <v>YEC9275533</v>
          </cell>
          <cell r="D4563" t="str">
            <v>2018-2019</v>
          </cell>
          <cell r="E4563">
            <v>8</v>
          </cell>
          <cell r="F4563" t="str">
            <v>0080</v>
          </cell>
          <cell r="G4563" t="str">
            <v>D002</v>
          </cell>
          <cell r="H4563" t="str">
            <v>Shift Lever R</v>
          </cell>
          <cell r="I4563" t="str">
            <v>Växelreglage H</v>
          </cell>
          <cell r="J4563" t="str">
            <v>ASLC30007DXL210LAR</v>
          </cell>
          <cell r="K4563" t="str">
            <v>ASLC30007DXL210LAR</v>
          </cell>
          <cell r="L4563" t="str">
            <v>Kontakta SHIMANO</v>
          </cell>
        </row>
        <row r="4564">
          <cell r="B4564" t="str">
            <v>YEC9275533Växelreglage V</v>
          </cell>
          <cell r="C4564" t="str">
            <v>YEC9275533</v>
          </cell>
          <cell r="D4564" t="str">
            <v>2018-2019</v>
          </cell>
          <cell r="E4564">
            <v>9</v>
          </cell>
          <cell r="F4564" t="str">
            <v>0090</v>
          </cell>
          <cell r="G4564" t="str">
            <v>D001</v>
          </cell>
          <cell r="H4564" t="str">
            <v>Shift Lever L</v>
          </cell>
          <cell r="I4564" t="str">
            <v>Växelreglage V</v>
          </cell>
          <cell r="L4564" t="e">
            <v>#N/A</v>
          </cell>
        </row>
        <row r="4565">
          <cell r="B4565" t="str">
            <v>YEC9275533Handtag par</v>
          </cell>
          <cell r="C4565" t="str">
            <v>YEC9275533</v>
          </cell>
          <cell r="D4565" t="str">
            <v>2018-2019</v>
          </cell>
          <cell r="E4565">
            <v>10</v>
          </cell>
          <cell r="F4565" t="str">
            <v>0100</v>
          </cell>
          <cell r="G4565" t="str">
            <v>B004</v>
          </cell>
          <cell r="H4565" t="str">
            <v>Grip R</v>
          </cell>
          <cell r="I4565" t="str">
            <v>Handtag par</v>
          </cell>
          <cell r="J4565" t="str">
            <v xml:space="preserve">C2505528 Herrmans CLIK DD37  black 90mm  </v>
          </cell>
          <cell r="K4565" t="str">
            <v>C2505528</v>
          </cell>
          <cell r="L4565" t="str">
            <v>C2500057</v>
          </cell>
        </row>
        <row r="4566">
          <cell r="B4566" t="str">
            <v>YEC9275533Frambroms</v>
          </cell>
          <cell r="C4566" t="str">
            <v>YEC9275533</v>
          </cell>
          <cell r="D4566" t="str">
            <v>2018-2019</v>
          </cell>
          <cell r="E4566">
            <v>11</v>
          </cell>
          <cell r="F4566" t="str">
            <v>0110</v>
          </cell>
          <cell r="G4566" t="str">
            <v>C003</v>
          </cell>
          <cell r="H4566" t="str">
            <v xml:space="preserve">Brake front </v>
          </cell>
          <cell r="I4566" t="str">
            <v>Frambroms</v>
          </cell>
          <cell r="J4566" t="str">
            <v>ABRC6000FB  ROL.BRAKE FRONT M9 BR-C6000-F, W. 3,5 MM. LOCKNUT SILVER</v>
          </cell>
          <cell r="K4566" t="str">
            <v>ABRC6000FB</v>
          </cell>
          <cell r="L4566" t="str">
            <v>Kontakta SHIMANO</v>
          </cell>
        </row>
        <row r="4567">
          <cell r="B4567" t="str">
            <v>YEC9275533Bakbroms</v>
          </cell>
          <cell r="C4567" t="str">
            <v>YEC9275533</v>
          </cell>
          <cell r="D4567" t="str">
            <v>2018-2019</v>
          </cell>
          <cell r="E4567">
            <v>12</v>
          </cell>
          <cell r="F4567" t="str">
            <v>0120</v>
          </cell>
          <cell r="G4567" t="str">
            <v>C004</v>
          </cell>
          <cell r="H4567" t="str">
            <v>Brake rear</v>
          </cell>
          <cell r="I4567" t="str">
            <v>Bakbroms</v>
          </cell>
          <cell r="K4567" t="str">
            <v>Fotbroms</v>
          </cell>
          <cell r="L4567" t="str">
            <v>Kontakta SHIMANO</v>
          </cell>
        </row>
        <row r="4568">
          <cell r="B4568" t="str">
            <v>YEC9275533Vevlager</v>
          </cell>
          <cell r="C4568" t="str">
            <v>YEC9275533</v>
          </cell>
          <cell r="D4568" t="str">
            <v>2018-2019</v>
          </cell>
          <cell r="E4568">
            <v>13</v>
          </cell>
          <cell r="F4568" t="str">
            <v>0130</v>
          </cell>
          <cell r="G4568" t="str">
            <v>E001</v>
          </cell>
          <cell r="H4568" t="str">
            <v xml:space="preserve">BB-set </v>
          </cell>
          <cell r="I4568" t="str">
            <v>Vevlager</v>
          </cell>
          <cell r="K4568" t="str">
            <v>INGÅR I MOTORN</v>
          </cell>
          <cell r="L4568" t="str">
            <v>Ingår i motorn</v>
          </cell>
        </row>
        <row r="4569">
          <cell r="B4569" t="str">
            <v>YEC9275533Vevparti</v>
          </cell>
          <cell r="C4569" t="str">
            <v>YEC9275533</v>
          </cell>
          <cell r="D4569" t="str">
            <v>2018-2019</v>
          </cell>
          <cell r="E4569">
            <v>14</v>
          </cell>
          <cell r="F4569" t="str">
            <v>0140</v>
          </cell>
          <cell r="G4569" t="str">
            <v>E002</v>
          </cell>
          <cell r="H4569" t="str">
            <v>Front Chainwheel</v>
          </cell>
          <cell r="I4569" t="str">
            <v>Vevparti</v>
          </cell>
          <cell r="K4569" t="str">
            <v>C3305778-EG</v>
          </cell>
          <cell r="L4569" t="str">
            <v>C3305778-EG</v>
          </cell>
        </row>
        <row r="4570">
          <cell r="B4570" t="str">
            <v>YEC9275533Kedjeskydd</v>
          </cell>
          <cell r="C4570" t="str">
            <v>YEC9275533</v>
          </cell>
          <cell r="D4570" t="str">
            <v>2018-2019</v>
          </cell>
          <cell r="E4570">
            <v>15</v>
          </cell>
          <cell r="F4570" t="str">
            <v>0150</v>
          </cell>
          <cell r="G4570" t="str">
            <v>H001</v>
          </cell>
          <cell r="H4570" t="str">
            <v>Chain guard</v>
          </cell>
          <cell r="I4570" t="str">
            <v>Kedjeskydd</v>
          </cell>
          <cell r="J4570" t="str">
            <v>C8305427/BK Safir  + C8305427-RSV-98 Silver ring</v>
          </cell>
          <cell r="K4570" t="str">
            <v>C8305427/ZBK</v>
          </cell>
          <cell r="L4570" t="str">
            <v>C8305427/ZBK</v>
          </cell>
        </row>
        <row r="4571">
          <cell r="B4571" t="str">
            <v>YEC9275533Kedjeskyddsfäste</v>
          </cell>
          <cell r="C4571" t="str">
            <v>YEC9275533</v>
          </cell>
          <cell r="D4571" t="str">
            <v>2018-2019</v>
          </cell>
          <cell r="E4571">
            <v>16</v>
          </cell>
          <cell r="F4571" t="str">
            <v>0160</v>
          </cell>
          <cell r="G4571" t="str">
            <v>H002</v>
          </cell>
          <cell r="H4571" t="str">
            <v>Chain guard bracket</v>
          </cell>
          <cell r="I4571" t="str">
            <v>Kedjeskyddsfäste</v>
          </cell>
          <cell r="J4571" t="str">
            <v>C8305526 Chainguarnd bracket axa för Axa Safir made for MAX, ZINK</v>
          </cell>
          <cell r="K4571" t="str">
            <v>C8305526</v>
          </cell>
          <cell r="L4571" t="str">
            <v>C8305526</v>
          </cell>
        </row>
        <row r="4572">
          <cell r="B4572" t="str">
            <v>YEC9275533Framväxel</v>
          </cell>
          <cell r="C4572" t="str">
            <v>YEC9275533</v>
          </cell>
          <cell r="D4572" t="str">
            <v>2018-2019</v>
          </cell>
          <cell r="E4572">
            <v>17</v>
          </cell>
          <cell r="F4572" t="str">
            <v>0170</v>
          </cell>
          <cell r="G4572" t="str">
            <v>D003</v>
          </cell>
          <cell r="H4572" t="str">
            <v>Front Derailleur</v>
          </cell>
          <cell r="I4572" t="str">
            <v>Framväxel</v>
          </cell>
          <cell r="K4572" t="str">
            <v>EMPTY</v>
          </cell>
          <cell r="L4572" t="e">
            <v>#N/A</v>
          </cell>
        </row>
        <row r="4573">
          <cell r="B4573" t="str">
            <v>YEC9275533Bakväxel</v>
          </cell>
          <cell r="C4573" t="str">
            <v>YEC9275533</v>
          </cell>
          <cell r="D4573" t="str">
            <v>2018-2019</v>
          </cell>
          <cell r="E4573">
            <v>18</v>
          </cell>
          <cell r="F4573" t="str">
            <v>0180</v>
          </cell>
          <cell r="G4573" t="str">
            <v>D004</v>
          </cell>
          <cell r="H4573" t="str">
            <v>Rear Derailleur</v>
          </cell>
          <cell r="I4573" t="str">
            <v>Bakväxel</v>
          </cell>
          <cell r="K4573" t="str">
            <v>ASGC30017CADXR</v>
          </cell>
          <cell r="L4573" t="str">
            <v>Kontakta SHIMANO</v>
          </cell>
        </row>
        <row r="4574">
          <cell r="B4574" t="str">
            <v>YEC9275533Kedja</v>
          </cell>
          <cell r="C4574" t="str">
            <v>YEC9275533</v>
          </cell>
          <cell r="D4574" t="str">
            <v>2018-2019</v>
          </cell>
          <cell r="E4574">
            <v>19</v>
          </cell>
          <cell r="F4574" t="str">
            <v>0190</v>
          </cell>
          <cell r="G4574" t="str">
            <v>E003</v>
          </cell>
          <cell r="H4574" t="str">
            <v xml:space="preserve">Chain </v>
          </cell>
          <cell r="I4574" t="str">
            <v>Kedja</v>
          </cell>
          <cell r="J4574" t="str">
            <v>C3405041-098  + link CHA 1S 98L RB Z610HXRB   KMC</v>
          </cell>
          <cell r="K4574" t="str">
            <v>C3405041-098</v>
          </cell>
          <cell r="L4574" t="str">
            <v>C3400038</v>
          </cell>
        </row>
        <row r="4575">
          <cell r="B4575" t="str">
            <v>YEC9275533Kassett</v>
          </cell>
          <cell r="C4575" t="str">
            <v>YEC9275533</v>
          </cell>
          <cell r="D4575" t="str">
            <v>2018-2019</v>
          </cell>
          <cell r="E4575">
            <v>20</v>
          </cell>
          <cell r="F4575" t="str">
            <v>0200</v>
          </cell>
          <cell r="G4575" t="str">
            <v>E004</v>
          </cell>
          <cell r="H4575" t="str">
            <v>Cassette Sprocket</v>
          </cell>
          <cell r="I4575" t="str">
            <v>Kassett</v>
          </cell>
          <cell r="J4575" t="str">
            <v>ASMGEAR18SU SPT SC18sv3/32" (INTERNAL HUB)</v>
          </cell>
          <cell r="K4575" t="str">
            <v>ASMGEAR18SU</v>
          </cell>
          <cell r="L4575" t="str">
            <v>Kontakta SHIMANO</v>
          </cell>
        </row>
        <row r="4576">
          <cell r="B4576" t="str">
            <v>YEC9275533Framhjul</v>
          </cell>
          <cell r="C4576" t="str">
            <v>YEC9275533</v>
          </cell>
          <cell r="D4576" t="str">
            <v>2018-2019</v>
          </cell>
          <cell r="E4576">
            <v>21</v>
          </cell>
          <cell r="F4576" t="str">
            <v>0210</v>
          </cell>
          <cell r="G4576" t="str">
            <v>F001</v>
          </cell>
          <cell r="H4576" t="str">
            <v>Front hub</v>
          </cell>
          <cell r="I4576" t="str">
            <v>Framhjul</v>
          </cell>
          <cell r="J4576" t="str">
            <v>AHBIM40PDC  FRONT HUB, SHIMANO, NEXUS HB-IM40 36H AXLE: 140MM OLD: 100MM SILVER</v>
          </cell>
          <cell r="K4576" t="str">
            <v>C4107743</v>
          </cell>
          <cell r="L4576" t="str">
            <v>C4100215</v>
          </cell>
        </row>
        <row r="4577">
          <cell r="B4577" t="str">
            <v>YEC9275533Bakhjul</v>
          </cell>
          <cell r="C4577" t="str">
            <v>YEC9275533</v>
          </cell>
          <cell r="D4577" t="str">
            <v>2018-2019</v>
          </cell>
          <cell r="E4577">
            <v>22</v>
          </cell>
          <cell r="F4577" t="str">
            <v>0220</v>
          </cell>
          <cell r="G4577" t="str">
            <v>F002</v>
          </cell>
          <cell r="H4577" t="str">
            <v>Rear hub</v>
          </cell>
          <cell r="I4577" t="str">
            <v>Bakhjul</v>
          </cell>
          <cell r="J4577" t="str">
            <v>ASGC30007CADXR (ASG7C30ADXR) HBRcb 36 H SILVER DX</v>
          </cell>
          <cell r="K4577" t="str">
            <v>C4208020</v>
          </cell>
          <cell r="L4577" t="str">
            <v>C4200052</v>
          </cell>
        </row>
        <row r="4578">
          <cell r="B4578" t="str">
            <v>YEC9275533Däck</v>
          </cell>
          <cell r="C4578" t="str">
            <v>YEC9275533</v>
          </cell>
          <cell r="D4578" t="str">
            <v>2018-2019</v>
          </cell>
          <cell r="E4578">
            <v>23</v>
          </cell>
          <cell r="F4578" t="str">
            <v>0230</v>
          </cell>
          <cell r="G4578" t="str">
            <v>F003</v>
          </cell>
          <cell r="H4578" t="str">
            <v>Tire</v>
          </cell>
          <cell r="I4578" t="str">
            <v>Däck</v>
          </cell>
          <cell r="J4578" t="str">
            <v>C4906455 622x40 Black Duramax Reflex XNR PERGO-E H-480</v>
          </cell>
          <cell r="K4578" t="str">
            <v>C4906455</v>
          </cell>
          <cell r="L4578" t="str">
            <v>C4901463</v>
          </cell>
        </row>
        <row r="4579">
          <cell r="B4579" t="str">
            <v>YEC9275533Skärmar set</v>
          </cell>
          <cell r="C4579" t="str">
            <v>YEC9275533</v>
          </cell>
          <cell r="D4579" t="str">
            <v>2018-2019</v>
          </cell>
          <cell r="E4579">
            <v>24</v>
          </cell>
          <cell r="F4579" t="str">
            <v>0240</v>
          </cell>
          <cell r="G4579" t="str">
            <v>H003</v>
          </cell>
          <cell r="H4579" t="str">
            <v xml:space="preserve">Mudguard front   </v>
          </cell>
          <cell r="I4579" t="str">
            <v>Skärmar set</v>
          </cell>
          <cell r="J4579" t="str">
            <v>C8255677 ZN/52MM 28" black 70.554/1 (5729-ZN)</v>
          </cell>
          <cell r="K4579" t="str">
            <v>C8255677</v>
          </cell>
          <cell r="L4579" t="str">
            <v>C8250028</v>
          </cell>
        </row>
        <row r="4580">
          <cell r="B4580" t="str">
            <v>YEC9275533Pakethållare</v>
          </cell>
          <cell r="C4580" t="str">
            <v>YEC9275533</v>
          </cell>
          <cell r="D4580" t="str">
            <v>2018-2019</v>
          </cell>
          <cell r="E4580">
            <v>25</v>
          </cell>
          <cell r="F4580" t="str">
            <v>0250</v>
          </cell>
          <cell r="G4580" t="str">
            <v>H004</v>
          </cell>
          <cell r="H4580" t="str">
            <v>Carrier</v>
          </cell>
          <cell r="I4580" t="str">
            <v>Pakethållare</v>
          </cell>
          <cell r="J4580" t="str">
            <v>C8205740 AVS TOP CARRIER FOR PHILION BATTERY, Powder BLACK CLIP AND SPECTRA LOGO</v>
          </cell>
          <cell r="K4580" t="str">
            <v>C8205740</v>
          </cell>
          <cell r="L4580" t="str">
            <v>C8205740</v>
          </cell>
        </row>
        <row r="4581">
          <cell r="B4581" t="str">
            <v>YEC9275533Sadel</v>
          </cell>
          <cell r="C4581" t="str">
            <v>YEC9275533</v>
          </cell>
          <cell r="D4581" t="str">
            <v>2018-2019</v>
          </cell>
          <cell r="E4581">
            <v>26</v>
          </cell>
          <cell r="F4581" t="str">
            <v>0260</v>
          </cell>
          <cell r="G4581" t="str">
            <v>G001</v>
          </cell>
          <cell r="H4581" t="str">
            <v>Saddle</v>
          </cell>
          <cell r="I4581" t="str">
            <v>Sadel</v>
          </cell>
          <cell r="J4581" t="str">
            <v>C7105989 Fluito black unisex w/o clamp</v>
          </cell>
          <cell r="K4581" t="str">
            <v>C7105989</v>
          </cell>
          <cell r="L4581" t="str">
            <v>C7100596</v>
          </cell>
        </row>
        <row r="4582">
          <cell r="B4582" t="str">
            <v>YEC9275533Sadelstolpe</v>
          </cell>
          <cell r="C4582" t="str">
            <v>YEC9275533</v>
          </cell>
          <cell r="D4582" t="str">
            <v>2018-2019</v>
          </cell>
          <cell r="E4582">
            <v>27</v>
          </cell>
          <cell r="F4582" t="str">
            <v>0270</v>
          </cell>
          <cell r="G4582" t="str">
            <v>G002</v>
          </cell>
          <cell r="H4582" t="str">
            <v>Seatpost</v>
          </cell>
          <cell r="I4582" t="str">
            <v>Sadelstolpe</v>
          </cell>
          <cell r="J4582" t="str">
            <v xml:space="preserve">C7205258  SP-222 27.2X350 Anodized SILVER </v>
          </cell>
          <cell r="K4582" t="str">
            <v>C7205258</v>
          </cell>
          <cell r="L4582" t="str">
            <v>C7200039</v>
          </cell>
        </row>
        <row r="4583">
          <cell r="B4583" t="str">
            <v>YEC9275533Sadelrörsklämma</v>
          </cell>
          <cell r="C4583" t="str">
            <v>YEC9275533</v>
          </cell>
          <cell r="D4583" t="str">
            <v>2018-2019</v>
          </cell>
          <cell r="E4583">
            <v>28</v>
          </cell>
          <cell r="F4583" t="str">
            <v>0280</v>
          </cell>
          <cell r="G4583" t="str">
            <v>G003</v>
          </cell>
          <cell r="H4583" t="str">
            <v>Seat Clamp</v>
          </cell>
          <cell r="I4583" t="str">
            <v>Sadelrörsklämma</v>
          </cell>
          <cell r="J4583" t="str">
            <v>C7305002 L/C 31.8 MX27 shiny black</v>
          </cell>
          <cell r="K4583" t="str">
            <v>C7305002</v>
          </cell>
          <cell r="L4583" t="str">
            <v>C7300027-318</v>
          </cell>
        </row>
        <row r="4584">
          <cell r="B4584" t="str">
            <v>YEC9275533Framlampa</v>
          </cell>
          <cell r="C4584" t="str">
            <v>YEC9275533</v>
          </cell>
          <cell r="D4584" t="str">
            <v>2018-2019</v>
          </cell>
          <cell r="E4584">
            <v>29</v>
          </cell>
          <cell r="F4584" t="str">
            <v>0290</v>
          </cell>
          <cell r="G4584" t="str">
            <v>H005</v>
          </cell>
          <cell r="H4584" t="str">
            <v>Front light</v>
          </cell>
          <cell r="I4584" t="str">
            <v>Framlampa</v>
          </cell>
          <cell r="J4584" t="str">
            <v xml:space="preserve">C8015191 JY-7070E 30LUX LED headlamp 6V, w/o bracket, 500mm cable with conector for Bafang , 3mm cable  </v>
          </cell>
          <cell r="K4584" t="str">
            <v>C8015191</v>
          </cell>
          <cell r="L4584" t="str">
            <v>C8015191</v>
          </cell>
        </row>
        <row r="4585">
          <cell r="B4585" t="str">
            <v>YEC9275533Baklampa</v>
          </cell>
          <cell r="C4585" t="str">
            <v>YEC9275533</v>
          </cell>
          <cell r="D4585" t="str">
            <v>2018-2019</v>
          </cell>
          <cell r="E4585">
            <v>30</v>
          </cell>
          <cell r="F4585" t="str">
            <v>0300</v>
          </cell>
          <cell r="G4585" t="str">
            <v>H006</v>
          </cell>
          <cell r="H4585" t="str">
            <v>Light, Rear</v>
          </cell>
          <cell r="I4585" t="str">
            <v>Baklampa</v>
          </cell>
          <cell r="K4585" t="str">
            <v>C8705058-1RLBK</v>
          </cell>
          <cell r="L4585" t="str">
            <v>C8705058-1RLBK</v>
          </cell>
        </row>
        <row r="4586">
          <cell r="B4586" t="str">
            <v>YEC9275533Låssats</v>
          </cell>
          <cell r="C4586" t="str">
            <v>YEC9275533</v>
          </cell>
          <cell r="D4586" t="str">
            <v>2018-2019</v>
          </cell>
          <cell r="E4586">
            <v>31</v>
          </cell>
          <cell r="F4586" t="str">
            <v>0310</v>
          </cell>
          <cell r="G4586" t="str">
            <v>H007</v>
          </cell>
          <cell r="H4586" t="str">
            <v>Lock</v>
          </cell>
          <cell r="I4586" t="str">
            <v>Låssats</v>
          </cell>
          <cell r="J4586" t="str">
            <v>C8405069 LCK SF PLbk Solid+  BAT SF03, LOCK FRAME+LOCK BATT SF03 RT W/2 similar keys</v>
          </cell>
          <cell r="K4586" t="str">
            <v>C8405069</v>
          </cell>
          <cell r="L4586" t="str">
            <v>C8405069</v>
          </cell>
        </row>
        <row r="4587">
          <cell r="B4587" t="str">
            <v>YEC9275533Stöd</v>
          </cell>
          <cell r="C4587" t="str">
            <v>YEC9275533</v>
          </cell>
          <cell r="D4587" t="str">
            <v>2018-2019</v>
          </cell>
          <cell r="E4587">
            <v>32</v>
          </cell>
          <cell r="F4587" t="str">
            <v>0320</v>
          </cell>
          <cell r="G4587" t="str">
            <v>H008</v>
          </cell>
          <cell r="H4587" t="str">
            <v>Kick stand</v>
          </cell>
          <cell r="I4587" t="str">
            <v>Stöd</v>
          </cell>
          <cell r="J4587" t="str">
            <v>C8105222 REX HV for MAX CS mount KICKSTAND ADJUSTABLE 1288-4</v>
          </cell>
          <cell r="K4587" t="str">
            <v>C8105222</v>
          </cell>
          <cell r="L4587" t="str">
            <v>C8100034</v>
          </cell>
        </row>
        <row r="4588">
          <cell r="B4588" t="str">
            <v>YEC9275533Korg</v>
          </cell>
          <cell r="C4588" t="str">
            <v>YEC9275533</v>
          </cell>
          <cell r="D4588" t="str">
            <v>2018-2019</v>
          </cell>
          <cell r="E4588">
            <v>33</v>
          </cell>
          <cell r="F4588" t="str">
            <v>0330</v>
          </cell>
          <cell r="G4588" t="str">
            <v>H009</v>
          </cell>
          <cell r="H4588" t="str">
            <v>Basket / Fr carrier</v>
          </cell>
          <cell r="I4588" t="str">
            <v>Korg</v>
          </cell>
          <cell r="K4588" t="str">
            <v>EMPTY</v>
          </cell>
          <cell r="L4588" t="e">
            <v>#N/A</v>
          </cell>
        </row>
        <row r="4589">
          <cell r="B4589" t="str">
            <v>YEC9275533Pedaler</v>
          </cell>
          <cell r="C4589" t="str">
            <v>YEC9275533</v>
          </cell>
          <cell r="D4589" t="str">
            <v>2018-2019</v>
          </cell>
          <cell r="E4589">
            <v>34</v>
          </cell>
          <cell r="F4589" t="str">
            <v>0340</v>
          </cell>
          <cell r="G4589" t="str">
            <v>E005</v>
          </cell>
          <cell r="H4589" t="str">
            <v xml:space="preserve">Pedal </v>
          </cell>
          <cell r="I4589" t="str">
            <v>Pedaler</v>
          </cell>
          <cell r="J4589" t="str">
            <v>C3505208 NWL-467  SILVER/GREY 9/16" ALU</v>
          </cell>
          <cell r="K4589" t="str">
            <v>C3505208</v>
          </cell>
          <cell r="L4589" t="str">
            <v>C3500059</v>
          </cell>
        </row>
        <row r="4590">
          <cell r="B4590" t="str">
            <v>YEC9275533Motor</v>
          </cell>
          <cell r="C4590" t="str">
            <v>YEC9275533</v>
          </cell>
          <cell r="D4590" t="str">
            <v>2018-2019</v>
          </cell>
          <cell r="E4590">
            <v>35</v>
          </cell>
          <cell r="F4590" t="str">
            <v>0350</v>
          </cell>
          <cell r="G4590" t="str">
            <v>J001</v>
          </cell>
          <cell r="H4590" t="str">
            <v>DRIVE UNIT:</v>
          </cell>
          <cell r="I4590" t="str">
            <v>Motor</v>
          </cell>
          <cell r="J4590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4590" t="str">
            <v>C8705068-2-01A</v>
          </cell>
          <cell r="L4590" t="str">
            <v>C8705068-2-01A</v>
          </cell>
        </row>
        <row r="4591">
          <cell r="B4591" t="str">
            <v>YEC9275533Display</v>
          </cell>
          <cell r="C4591" t="str">
            <v>YEC9275533</v>
          </cell>
          <cell r="D4591" t="str">
            <v>2018-2019</v>
          </cell>
          <cell r="E4591">
            <v>36</v>
          </cell>
          <cell r="F4591" t="str">
            <v>0360</v>
          </cell>
          <cell r="G4591" t="str">
            <v>J004</v>
          </cell>
          <cell r="H4591" t="str">
            <v>DISPLAY:</v>
          </cell>
          <cell r="I4591" t="str">
            <v>Display</v>
          </cell>
          <cell r="J4591" t="str">
            <v>C8705065-1-12S LCD C10,Silver Alloy e-going logo.cable length:750mm. cable length for switch:300mm,    Chip for BESST system. New dual pivot bracket with 2 plastic inserts (Ø22,2/25,4).</v>
          </cell>
          <cell r="K4591" t="str">
            <v>C8705065-1-12S</v>
          </cell>
          <cell r="L4591" t="str">
            <v>C8705065-1-12S</v>
          </cell>
        </row>
        <row r="4592">
          <cell r="B4592" t="str">
            <v>YEC9275533EB-Bus kabel</v>
          </cell>
          <cell r="C4592" t="str">
            <v>YEC9275533</v>
          </cell>
          <cell r="D4592" t="str">
            <v>2018-2019</v>
          </cell>
          <cell r="E4592">
            <v>37</v>
          </cell>
          <cell r="F4592" t="str">
            <v>0370</v>
          </cell>
          <cell r="G4592" t="str">
            <v>J005</v>
          </cell>
          <cell r="H4592" t="str">
            <v>EB-BUS CABLE:</v>
          </cell>
          <cell r="I4592" t="str">
            <v>EB-Bus kabel</v>
          </cell>
          <cell r="J4592" t="str">
            <v>C8705068-1-04-01, 5PIN ( 1340mm ) CONNECT TO CONTROLLER, OTHER SIDE TO DISPLAY, LIGHTING SETS</v>
          </cell>
          <cell r="K4592" t="str">
            <v>C8705068-1-04-01</v>
          </cell>
          <cell r="L4592" t="e">
            <v>#N/A</v>
          </cell>
        </row>
        <row r="4593">
          <cell r="B4593" t="str">
            <v>YEC9275533Motorkabel</v>
          </cell>
          <cell r="C4593" t="str">
            <v>YEC9275533</v>
          </cell>
          <cell r="D4593" t="str">
            <v>2018-2019</v>
          </cell>
          <cell r="E4593">
            <v>38</v>
          </cell>
          <cell r="F4593" t="str">
            <v>0380</v>
          </cell>
          <cell r="G4593" t="str">
            <v>J006</v>
          </cell>
          <cell r="H4593" t="str">
            <v>POWER CABLE:</v>
          </cell>
          <cell r="I4593" t="str">
            <v>Motorkabel</v>
          </cell>
          <cell r="J4593" t="str">
            <v>W/O (inluded into the battary slider)</v>
          </cell>
          <cell r="K4593" t="str">
            <v>C8705068-1-04-3</v>
          </cell>
          <cell r="L4593" t="str">
            <v>C8705066-1-01</v>
          </cell>
        </row>
        <row r="4594">
          <cell r="B4594" t="str">
            <v>YEC9275533Kabel framlampa</v>
          </cell>
          <cell r="C4594" t="str">
            <v>YEC9275533</v>
          </cell>
          <cell r="D4594" t="str">
            <v>2018-2019</v>
          </cell>
          <cell r="E4594">
            <v>39</v>
          </cell>
          <cell r="F4594" t="str">
            <v>0390</v>
          </cell>
          <cell r="G4594" t="str">
            <v>J007</v>
          </cell>
          <cell r="H4594" t="str">
            <v>F. LIGHT CABLE:</v>
          </cell>
          <cell r="I4594" t="str">
            <v>Kabel framlampa</v>
          </cell>
          <cell r="J4594" t="str">
            <v>C8705068-1-04-06, FOR FRONT LIGHT : 1200mm</v>
          </cell>
          <cell r="K4594" t="str">
            <v>C8705068-1-04-6</v>
          </cell>
          <cell r="L4594" t="str">
            <v>C8705068-1-04-6</v>
          </cell>
        </row>
        <row r="4595">
          <cell r="B4595" t="str">
            <v>YEC9275533Kabel baklampa</v>
          </cell>
          <cell r="C4595" t="str">
            <v>YEC9275533</v>
          </cell>
          <cell r="D4595" t="str">
            <v>2018-2019</v>
          </cell>
          <cell r="E4595">
            <v>40</v>
          </cell>
          <cell r="F4595" t="str">
            <v>0400</v>
          </cell>
          <cell r="G4595" t="str">
            <v>J008</v>
          </cell>
          <cell r="H4595" t="str">
            <v>R. LIGHT CABLE:</v>
          </cell>
          <cell r="I4595" t="str">
            <v>Kabel baklampa</v>
          </cell>
          <cell r="K4595" t="str">
            <v>INGÅR I BATTERIET</v>
          </cell>
          <cell r="L4595" t="str">
            <v>Ingår i batteriet</v>
          </cell>
        </row>
        <row r="4596">
          <cell r="B4596" t="str">
            <v>YEC9275533Hastighetssensor</v>
          </cell>
          <cell r="C4596" t="str">
            <v>YEC9275533</v>
          </cell>
          <cell r="D4596" t="str">
            <v>2018-2019</v>
          </cell>
          <cell r="E4596">
            <v>41</v>
          </cell>
          <cell r="F4596" t="str">
            <v>0410</v>
          </cell>
          <cell r="G4596" t="str">
            <v>J009</v>
          </cell>
          <cell r="H4596" t="str">
            <v>SPEED SENSOR:</v>
          </cell>
          <cell r="I4596" t="str">
            <v>Hastighetssensor</v>
          </cell>
          <cell r="J4596" t="str">
            <v>C8705068-1-04-11, DETECTING WHEEL RPM, CABLE LENGTH:70mm, C8705068-1-04-10 Extension cable for speed sensor: 350mm HIGO/KST at motor end</v>
          </cell>
          <cell r="K4596" t="str">
            <v>C8705068-1-0411</v>
          </cell>
          <cell r="L4596" t="str">
            <v>C8705068-1-0411</v>
          </cell>
        </row>
        <row r="4597">
          <cell r="B4597" t="str">
            <v>YEC9275533Batteri</v>
          </cell>
          <cell r="C4597" t="str">
            <v>YEC9275533</v>
          </cell>
          <cell r="D4597" t="str">
            <v>2018-2019</v>
          </cell>
          <cell r="E4597">
            <v>42</v>
          </cell>
          <cell r="F4597" t="str">
            <v>0420</v>
          </cell>
          <cell r="G4597" t="str">
            <v>J002</v>
          </cell>
          <cell r="H4597" t="str">
            <v>BATTERY:</v>
          </cell>
          <cell r="I4597" t="str">
            <v>Batteri</v>
          </cell>
          <cell r="J4597" t="str">
            <v>C8705058-1-11EA  PHYLION SF-03, 11Ah WITH INTERGRATED REAR RED LIGHT (eGoing Access)</v>
          </cell>
          <cell r="K4597" t="str">
            <v>C8705058-1-11EA</v>
          </cell>
          <cell r="L4597" t="str">
            <v>C8705058-1-11CE</v>
          </cell>
        </row>
        <row r="4598">
          <cell r="B4598" t="str">
            <v>YEC9275533Batterihållare</v>
          </cell>
          <cell r="C4598" t="str">
            <v>YEC9275533</v>
          </cell>
          <cell r="D4598" t="str">
            <v>2018-2019</v>
          </cell>
          <cell r="E4598">
            <v>43</v>
          </cell>
          <cell r="F4598" t="str">
            <v>0430</v>
          </cell>
          <cell r="G4598" t="str">
            <v>J003</v>
          </cell>
          <cell r="H4598" t="str">
            <v>BATTERY HOLDER/Slider</v>
          </cell>
          <cell r="I4598" t="str">
            <v>Batterihållare</v>
          </cell>
          <cell r="J4598" t="str">
            <v>C8705066-1-01, X11 BATTERY HOLDER WITH 950mm BAFANG CABLE FOR MAX MIDDLE SYSTEM ( CARRIER TYPE ) WITH AXA KEY CYLINDER 6,4USD</v>
          </cell>
          <cell r="L4598" t="e">
            <v>#N/A</v>
          </cell>
        </row>
        <row r="4599">
          <cell r="B4599" t="str">
            <v>YEC9275533Batteriladdare</v>
          </cell>
          <cell r="C4599" t="str">
            <v>YEC9275533</v>
          </cell>
          <cell r="D4599" t="str">
            <v>2018-2019</v>
          </cell>
          <cell r="E4599">
            <v>44</v>
          </cell>
          <cell r="F4599" t="str">
            <v>0440</v>
          </cell>
          <cell r="G4599" t="str">
            <v>J010</v>
          </cell>
          <cell r="H4599" t="str">
            <v>CHARGER:</v>
          </cell>
          <cell r="I4599" t="str">
            <v>Batteriladdare</v>
          </cell>
          <cell r="J4599" t="str">
            <v>C8705058-02, (CHARGER 2A    # NO:CZ2AG2JE7)  CHARGER FOR PHYLION BATTERY</v>
          </cell>
          <cell r="K4599" t="str">
            <v>C8705058-02</v>
          </cell>
          <cell r="L4599" t="str">
            <v>C8705058-02</v>
          </cell>
        </row>
        <row r="4600">
          <cell r="B4600" t="str">
            <v>YEC9275533Kontrollbox</v>
          </cell>
          <cell r="C4600" t="str">
            <v>YEC9275533</v>
          </cell>
          <cell r="D4600" t="str">
            <v>2018-2019</v>
          </cell>
          <cell r="E4600">
            <v>45</v>
          </cell>
          <cell r="F4600" t="str">
            <v>0450</v>
          </cell>
          <cell r="G4600" t="str">
            <v>J011</v>
          </cell>
          <cell r="H4600" t="str">
            <v>Controller</v>
          </cell>
          <cell r="I4600" t="str">
            <v>Kontrollbox</v>
          </cell>
          <cell r="J4600" t="str">
            <v>included into the motor</v>
          </cell>
          <cell r="K4600" t="str">
            <v>C8705068-2-12</v>
          </cell>
          <cell r="L4600" t="str">
            <v>C8705068-2-12</v>
          </cell>
        </row>
        <row r="4601">
          <cell r="B4601" t="str">
            <v>YEC9275533Växelöra</v>
          </cell>
          <cell r="C4601" t="str">
            <v>YEC9275533</v>
          </cell>
          <cell r="D4601" t="str">
            <v>2018-2019</v>
          </cell>
          <cell r="E4601">
            <v>46</v>
          </cell>
          <cell r="F4601" t="str">
            <v>0460</v>
          </cell>
          <cell r="G4601" t="str">
            <v>D005</v>
          </cell>
          <cell r="H4601" t="str">
            <v>Gear hanger</v>
          </cell>
          <cell r="I4601" t="str">
            <v>Växelöra</v>
          </cell>
          <cell r="L4601" t="e">
            <v>#N/A</v>
          </cell>
        </row>
        <row r="4602">
          <cell r="B4602" t="str">
            <v>YEC9275534RAM</v>
          </cell>
          <cell r="C4602" t="str">
            <v>YEC9275534</v>
          </cell>
          <cell r="D4602" t="str">
            <v>2019-2021</v>
          </cell>
          <cell r="E4602">
            <v>1</v>
          </cell>
          <cell r="F4602" t="str">
            <v>0010</v>
          </cell>
          <cell r="G4602" t="str">
            <v>A001</v>
          </cell>
          <cell r="H4602" t="str">
            <v>PAINTED FRAME</v>
          </cell>
          <cell r="I4602" t="str">
            <v>RAM</v>
          </cell>
          <cell r="J4602" t="str">
            <v>Crescent-dekal ovan matt lack</v>
          </cell>
          <cell r="K4602" t="str">
            <v>FRAME</v>
          </cell>
          <cell r="L4602" t="e">
            <v>#N/A</v>
          </cell>
        </row>
        <row r="4603">
          <cell r="B4603" t="str">
            <v>YEC9275534Framgaffel</v>
          </cell>
          <cell r="C4603" t="str">
            <v>YEC9275534</v>
          </cell>
          <cell r="D4603" t="str">
            <v>2019-2021</v>
          </cell>
          <cell r="E4603">
            <v>2</v>
          </cell>
          <cell r="F4603" t="str">
            <v>0020</v>
          </cell>
          <cell r="G4603" t="str">
            <v>A002</v>
          </cell>
          <cell r="H4603" t="str">
            <v>PAINTED FORK</v>
          </cell>
          <cell r="I4603" t="str">
            <v>Framgaffel</v>
          </cell>
          <cell r="J4603" t="str">
            <v>C1605469-173, Rigid steel front fork HT13A with HT13A steerer tube, for Roller-brake, for 700C x 45C tires, THREADED</v>
          </cell>
          <cell r="K4603" t="str">
            <v>C1605469-173</v>
          </cell>
          <cell r="L4603" t="e">
            <v>#N/A</v>
          </cell>
        </row>
        <row r="4604">
          <cell r="B4604" t="str">
            <v>YEC9275534Styrlager</v>
          </cell>
          <cell r="C4604" t="str">
            <v>YEC9275534</v>
          </cell>
          <cell r="D4604" t="str">
            <v>2019-2021</v>
          </cell>
          <cell r="E4604">
            <v>3</v>
          </cell>
          <cell r="F4604" t="str">
            <v>0030</v>
          </cell>
          <cell r="G4604" t="str">
            <v>B001</v>
          </cell>
          <cell r="H4604" t="str">
            <v>Head Set</v>
          </cell>
          <cell r="I4604" t="str">
            <v>Styrlager</v>
          </cell>
          <cell r="J4604" t="str">
            <v>C2105002 VP-MH305C SEMI INTEGR, ED BLACK O/S  SH = 20mm</v>
          </cell>
          <cell r="K4604" t="str">
            <v>C2105002</v>
          </cell>
          <cell r="L4604" t="str">
            <v>C2100163</v>
          </cell>
        </row>
        <row r="4605">
          <cell r="B4605" t="str">
            <v xml:space="preserve">YEC9275534Styrstam </v>
          </cell>
          <cell r="C4605" t="str">
            <v>YEC9275534</v>
          </cell>
          <cell r="D4605" t="str">
            <v>2019-2021</v>
          </cell>
          <cell r="E4605">
            <v>4</v>
          </cell>
          <cell r="F4605" t="str">
            <v>0040</v>
          </cell>
          <cell r="G4605" t="str">
            <v>B002</v>
          </cell>
          <cell r="H4605" t="str">
            <v>Handlebar Stem</v>
          </cell>
          <cell r="I4605" t="str">
            <v xml:space="preserve">Styrstam </v>
          </cell>
          <cell r="J4605" t="str">
            <v>C2205550-110 H/L STÄLLBAR BLACK  O/S 25,4X85/100-150GR MTSD-367N-5 EXT=180 MM</v>
          </cell>
          <cell r="K4605" t="str">
            <v>C2205550-110</v>
          </cell>
          <cell r="L4605" t="str">
            <v>C2200067</v>
          </cell>
        </row>
        <row r="4606">
          <cell r="B4606" t="str">
            <v>YEC9275534Styre</v>
          </cell>
          <cell r="C4606" t="str">
            <v>YEC9275534</v>
          </cell>
          <cell r="D4606" t="str">
            <v>2019-2021</v>
          </cell>
          <cell r="E4606">
            <v>5</v>
          </cell>
          <cell r="F4606" t="str">
            <v>0050</v>
          </cell>
          <cell r="G4606" t="str">
            <v>B003</v>
          </cell>
          <cell r="H4606" t="str">
            <v>Handelbar</v>
          </cell>
          <cell r="I4606" t="str">
            <v>Styre</v>
          </cell>
          <cell r="J4606" t="str">
            <v>C2306074 Handlebar City BLACK NR-AL-14(ISO-C) W:630mm, AL BK, no logo</v>
          </cell>
          <cell r="K4606" t="str">
            <v>C2306074</v>
          </cell>
          <cell r="L4606" t="str">
            <v>C2306074</v>
          </cell>
        </row>
        <row r="4607">
          <cell r="B4607" t="str">
            <v>YEC9275534Bromsgrepp H</v>
          </cell>
          <cell r="C4607" t="str">
            <v>YEC9275534</v>
          </cell>
          <cell r="D4607" t="str">
            <v>2019-2021</v>
          </cell>
          <cell r="E4607">
            <v>6</v>
          </cell>
          <cell r="F4607" t="str">
            <v>0060</v>
          </cell>
          <cell r="G4607" t="str">
            <v>C002</v>
          </cell>
          <cell r="H4607" t="str">
            <v>Brake Lever R</v>
          </cell>
          <cell r="I4607" t="str">
            <v>Bromsgrepp H</v>
          </cell>
          <cell r="L4607" t="e">
            <v>#N/A</v>
          </cell>
        </row>
        <row r="4608">
          <cell r="B4608" t="str">
            <v>YEC9275534Bromsgrepp V</v>
          </cell>
          <cell r="C4608" t="str">
            <v>YEC9275534</v>
          </cell>
          <cell r="D4608" t="str">
            <v>2019-2021</v>
          </cell>
          <cell r="E4608">
            <v>7</v>
          </cell>
          <cell r="F4608" t="str">
            <v>0070</v>
          </cell>
          <cell r="G4608" t="str">
            <v>C001</v>
          </cell>
          <cell r="H4608" t="str">
            <v>Brake Lever L</v>
          </cell>
          <cell r="I4608" t="str">
            <v>Bromsgrepp V</v>
          </cell>
          <cell r="J4608" t="str">
            <v>C6505190 Br lever silver left CL535CRT RB w bell</v>
          </cell>
          <cell r="K4608" t="str">
            <v>C6505190</v>
          </cell>
          <cell r="L4608" t="str">
            <v>C6505190</v>
          </cell>
        </row>
        <row r="4609">
          <cell r="B4609" t="str">
            <v>YEC9275534Växelreglage H</v>
          </cell>
          <cell r="C4609" t="str">
            <v>YEC9275534</v>
          </cell>
          <cell r="D4609" t="str">
            <v>2019-2021</v>
          </cell>
          <cell r="E4609">
            <v>8</v>
          </cell>
          <cell r="F4609" t="str">
            <v>0080</v>
          </cell>
          <cell r="G4609" t="str">
            <v>D002</v>
          </cell>
          <cell r="H4609" t="str">
            <v>Shift Lever R</v>
          </cell>
          <cell r="I4609" t="str">
            <v>Växelreglage H</v>
          </cell>
          <cell r="J4609" t="str">
            <v>C5105092 SHIFT LEVER, SL-C3000-7, NEXUS, REVO SHIFTER, 2320MM INNER, W/O OUTER FOR CJ-NX40(FOR SCANDINAVIAN), BLACK, BULK</v>
          </cell>
          <cell r="K4609" t="str">
            <v>C5105092</v>
          </cell>
          <cell r="L4609" t="str">
            <v>Kontakta SHIMANO</v>
          </cell>
        </row>
        <row r="4610">
          <cell r="B4610" t="str">
            <v>YEC9275534Växelreglage V</v>
          </cell>
          <cell r="C4610" t="str">
            <v>YEC9275534</v>
          </cell>
          <cell r="D4610" t="str">
            <v>2019-2021</v>
          </cell>
          <cell r="E4610">
            <v>9</v>
          </cell>
          <cell r="F4610" t="str">
            <v>0090</v>
          </cell>
          <cell r="G4610" t="str">
            <v>D001</v>
          </cell>
          <cell r="H4610" t="str">
            <v>Shift Lever L</v>
          </cell>
          <cell r="I4610" t="str">
            <v>Växelreglage V</v>
          </cell>
          <cell r="L4610" t="e">
            <v>#N/A</v>
          </cell>
        </row>
        <row r="4611">
          <cell r="B4611" t="str">
            <v>YEC9275534Handtag par</v>
          </cell>
          <cell r="C4611" t="str">
            <v>YEC9275534</v>
          </cell>
          <cell r="D4611" t="str">
            <v>2019-2021</v>
          </cell>
          <cell r="E4611">
            <v>10</v>
          </cell>
          <cell r="F4611" t="str">
            <v>0100</v>
          </cell>
          <cell r="G4611" t="str">
            <v>B004</v>
          </cell>
          <cell r="H4611" t="str">
            <v>Grip R</v>
          </cell>
          <cell r="I4611" t="str">
            <v>Handtag par</v>
          </cell>
          <cell r="J4611" t="str">
            <v xml:space="preserve">C2505528 Herrmans CLIK DD37  black 90mm  </v>
          </cell>
          <cell r="K4611" t="str">
            <v>C2505528</v>
          </cell>
          <cell r="L4611" t="str">
            <v>C2500057</v>
          </cell>
        </row>
        <row r="4612">
          <cell r="B4612" t="str">
            <v>YEC9275534Frambroms</v>
          </cell>
          <cell r="C4612" t="str">
            <v>YEC9275534</v>
          </cell>
          <cell r="D4612" t="str">
            <v>2019-2021</v>
          </cell>
          <cell r="E4612">
            <v>11</v>
          </cell>
          <cell r="F4612" t="str">
            <v>0110</v>
          </cell>
          <cell r="G4612" t="str">
            <v>C003</v>
          </cell>
          <cell r="H4612" t="str">
            <v xml:space="preserve">Brake front </v>
          </cell>
          <cell r="I4612" t="str">
            <v>Frambroms</v>
          </cell>
          <cell r="J4612" t="str">
            <v>ABRC6000FB  ROL.BRAKE FRONT M9 BR-C6000-F, W. 3,5 MM. LOCKNUT SILVER</v>
          </cell>
          <cell r="K4612" t="str">
            <v>ABRC6000FB</v>
          </cell>
          <cell r="L4612" t="str">
            <v>Kontakta SHIMANO</v>
          </cell>
        </row>
        <row r="4613">
          <cell r="B4613" t="str">
            <v>YEC9275534Bakbroms</v>
          </cell>
          <cell r="C4613" t="str">
            <v>YEC9275534</v>
          </cell>
          <cell r="D4613" t="str">
            <v>2019-2021</v>
          </cell>
          <cell r="E4613">
            <v>12</v>
          </cell>
          <cell r="F4613" t="str">
            <v>0120</v>
          </cell>
          <cell r="G4613" t="str">
            <v>C004</v>
          </cell>
          <cell r="H4613" t="str">
            <v>Brake rear</v>
          </cell>
          <cell r="I4613" t="str">
            <v>Bakbroms</v>
          </cell>
          <cell r="K4613" t="str">
            <v>Fotbroms</v>
          </cell>
          <cell r="L4613" t="str">
            <v>Kontakta SHIMANO</v>
          </cell>
        </row>
        <row r="4614">
          <cell r="B4614" t="str">
            <v>YEC9275534Vevlager</v>
          </cell>
          <cell r="C4614" t="str">
            <v>YEC9275534</v>
          </cell>
          <cell r="D4614" t="str">
            <v>2019-2021</v>
          </cell>
          <cell r="E4614">
            <v>13</v>
          </cell>
          <cell r="F4614" t="str">
            <v>0130</v>
          </cell>
          <cell r="G4614" t="str">
            <v>E001</v>
          </cell>
          <cell r="H4614" t="str">
            <v xml:space="preserve">BB-set </v>
          </cell>
          <cell r="I4614" t="str">
            <v>Vevlager</v>
          </cell>
          <cell r="K4614" t="str">
            <v>INGÅR I MOTORN</v>
          </cell>
          <cell r="L4614" t="str">
            <v>Ingår i motorn</v>
          </cell>
        </row>
        <row r="4615">
          <cell r="B4615" t="str">
            <v>YEC9275534Vevparti</v>
          </cell>
          <cell r="C4615" t="str">
            <v>YEC9275534</v>
          </cell>
          <cell r="D4615" t="str">
            <v>2019-2021</v>
          </cell>
          <cell r="E4615">
            <v>14</v>
          </cell>
          <cell r="F4615" t="str">
            <v>0140</v>
          </cell>
          <cell r="G4615" t="str">
            <v>E002</v>
          </cell>
          <cell r="H4615" t="str">
            <v>Front Chainwheel</v>
          </cell>
          <cell r="I4615" t="str">
            <v>Vevparti</v>
          </cell>
          <cell r="K4615" t="str">
            <v>C3305778-EG</v>
          </cell>
          <cell r="L4615" t="str">
            <v>C3305778-EG</v>
          </cell>
        </row>
        <row r="4616">
          <cell r="B4616" t="str">
            <v>YEC9275534Kedjeskydd</v>
          </cell>
          <cell r="C4616" t="str">
            <v>YEC9275534</v>
          </cell>
          <cell r="D4616" t="str">
            <v>2019-2021</v>
          </cell>
          <cell r="E4616">
            <v>15</v>
          </cell>
          <cell r="F4616" t="str">
            <v>0150</v>
          </cell>
          <cell r="G4616" t="str">
            <v>H001</v>
          </cell>
          <cell r="H4616" t="str">
            <v>Chain guard</v>
          </cell>
          <cell r="I4616" t="str">
            <v>Kedjeskydd</v>
          </cell>
          <cell r="J4616" t="str">
            <v>C8305427/BK Safir  + C8305427-RSV-98 Silver ring</v>
          </cell>
          <cell r="K4616" t="str">
            <v>C8305427/BK</v>
          </cell>
          <cell r="L4616" t="str">
            <v>C8305427/ZBK</v>
          </cell>
        </row>
        <row r="4617">
          <cell r="B4617" t="str">
            <v>YEC9275534Kedjeskyddsfäste</v>
          </cell>
          <cell r="C4617" t="str">
            <v>YEC9275534</v>
          </cell>
          <cell r="D4617" t="str">
            <v>2019-2021</v>
          </cell>
          <cell r="E4617">
            <v>16</v>
          </cell>
          <cell r="F4617" t="str">
            <v>0160</v>
          </cell>
          <cell r="G4617" t="str">
            <v>H002</v>
          </cell>
          <cell r="H4617" t="str">
            <v>Chain guard bracket</v>
          </cell>
          <cell r="I4617" t="str">
            <v>Kedjeskyddsfäste</v>
          </cell>
          <cell r="J4617" t="str">
            <v>C8305526 Chainguarnd bracket axa för Axa Safir made for MAX, ZINK</v>
          </cell>
          <cell r="K4617" t="str">
            <v>C8305526</v>
          </cell>
          <cell r="L4617" t="str">
            <v>C8305526</v>
          </cell>
        </row>
        <row r="4618">
          <cell r="B4618" t="str">
            <v>YEC9275534Framväxel</v>
          </cell>
          <cell r="C4618" t="str">
            <v>YEC9275534</v>
          </cell>
          <cell r="D4618" t="str">
            <v>2019-2021</v>
          </cell>
          <cell r="E4618">
            <v>17</v>
          </cell>
          <cell r="F4618" t="str">
            <v>0170</v>
          </cell>
          <cell r="G4618" t="str">
            <v>D003</v>
          </cell>
          <cell r="H4618" t="str">
            <v>Front Derailleur</v>
          </cell>
          <cell r="I4618" t="str">
            <v>Framväxel</v>
          </cell>
          <cell r="K4618" t="str">
            <v>EMPTY</v>
          </cell>
          <cell r="L4618" t="e">
            <v>#N/A</v>
          </cell>
        </row>
        <row r="4619">
          <cell r="B4619" t="str">
            <v>YEC9275534Bakväxel</v>
          </cell>
          <cell r="C4619" t="str">
            <v>YEC9275534</v>
          </cell>
          <cell r="D4619" t="str">
            <v>2019-2021</v>
          </cell>
          <cell r="E4619">
            <v>18</v>
          </cell>
          <cell r="F4619" t="str">
            <v>0180</v>
          </cell>
          <cell r="G4619" t="str">
            <v>D004</v>
          </cell>
          <cell r="H4619" t="str">
            <v>Rear Derailleur</v>
          </cell>
          <cell r="I4619" t="str">
            <v>Bakväxel</v>
          </cell>
          <cell r="K4619" t="str">
            <v>ASGC30017CADXR</v>
          </cell>
          <cell r="L4619" t="str">
            <v>Kontakta SHIMANO</v>
          </cell>
        </row>
        <row r="4620">
          <cell r="B4620" t="str">
            <v>YEC9275534Kedja</v>
          </cell>
          <cell r="C4620" t="str">
            <v>YEC9275534</v>
          </cell>
          <cell r="D4620" t="str">
            <v>2019-2021</v>
          </cell>
          <cell r="E4620">
            <v>19</v>
          </cell>
          <cell r="F4620" t="str">
            <v>0190</v>
          </cell>
          <cell r="G4620" t="str">
            <v>E003</v>
          </cell>
          <cell r="H4620" t="str">
            <v xml:space="preserve">Chain </v>
          </cell>
          <cell r="I4620" t="str">
            <v>Kedja</v>
          </cell>
          <cell r="J4620" t="str">
            <v>C3405041-098  + link CHA 1S 98L RB Z610HXRB   KMC</v>
          </cell>
          <cell r="K4620" t="str">
            <v>C3405041-098</v>
          </cell>
          <cell r="L4620" t="str">
            <v>C3400038</v>
          </cell>
        </row>
        <row r="4621">
          <cell r="B4621" t="str">
            <v>YEC9275534Kassett</v>
          </cell>
          <cell r="C4621" t="str">
            <v>YEC9275534</v>
          </cell>
          <cell r="D4621" t="str">
            <v>2019-2021</v>
          </cell>
          <cell r="E4621">
            <v>20</v>
          </cell>
          <cell r="F4621" t="str">
            <v>0200</v>
          </cell>
          <cell r="G4621" t="str">
            <v>E004</v>
          </cell>
          <cell r="H4621" t="str">
            <v>Cassette Sprocket</v>
          </cell>
          <cell r="I4621" t="str">
            <v>Kassett</v>
          </cell>
          <cell r="J4621" t="str">
            <v>ASMGEAR18SU SPT SC18sv3/32" (INTERNAL HUB)</v>
          </cell>
          <cell r="K4621" t="str">
            <v>ASMGEAR18SU</v>
          </cell>
          <cell r="L4621" t="str">
            <v>Kontakta SHIMANO</v>
          </cell>
        </row>
        <row r="4622">
          <cell r="B4622" t="str">
            <v>YEC9275534Framhjul</v>
          </cell>
          <cell r="C4622" t="str">
            <v>YEC9275534</v>
          </cell>
          <cell r="D4622" t="str">
            <v>2019-2021</v>
          </cell>
          <cell r="E4622">
            <v>21</v>
          </cell>
          <cell r="F4622" t="str">
            <v>0210</v>
          </cell>
          <cell r="G4622" t="str">
            <v>F001</v>
          </cell>
          <cell r="H4622" t="str">
            <v>Front hub</v>
          </cell>
          <cell r="I4622" t="str">
            <v>Framhjul</v>
          </cell>
          <cell r="J4622" t="str">
            <v>AHBIM40PDC  FRONT HUB, SHIMANO, NEXUS HB-IM40 36H AXLE: 140MM OLD: 100MM SILVER</v>
          </cell>
          <cell r="K4622" t="str">
            <v>C4107743</v>
          </cell>
          <cell r="L4622" t="str">
            <v>C4100215</v>
          </cell>
        </row>
        <row r="4623">
          <cell r="B4623" t="str">
            <v>YEC9275534Bakhjul</v>
          </cell>
          <cell r="C4623" t="str">
            <v>YEC9275534</v>
          </cell>
          <cell r="D4623" t="str">
            <v>2019-2021</v>
          </cell>
          <cell r="E4623">
            <v>22</v>
          </cell>
          <cell r="F4623" t="str">
            <v>0220</v>
          </cell>
          <cell r="G4623" t="str">
            <v>F002</v>
          </cell>
          <cell r="H4623" t="str">
            <v>Rear hub</v>
          </cell>
          <cell r="I4623" t="str">
            <v>Bakhjul</v>
          </cell>
          <cell r="J4623" t="str">
            <v>ASGC30007CADXR (ASG7C30ADXR) HBRcb 36 H SILVER DX</v>
          </cell>
          <cell r="K4623" t="str">
            <v>C4208020</v>
          </cell>
          <cell r="L4623" t="str">
            <v>C4200052</v>
          </cell>
        </row>
        <row r="4624">
          <cell r="B4624" t="str">
            <v>YEC9275534Däck</v>
          </cell>
          <cell r="C4624" t="str">
            <v>YEC9275534</v>
          </cell>
          <cell r="D4624" t="str">
            <v>2019-2021</v>
          </cell>
          <cell r="E4624">
            <v>23</v>
          </cell>
          <cell r="F4624" t="str">
            <v>0230</v>
          </cell>
          <cell r="G4624" t="str">
            <v>F003</v>
          </cell>
          <cell r="H4624" t="str">
            <v>Tire</v>
          </cell>
          <cell r="I4624" t="str">
            <v>Däck</v>
          </cell>
          <cell r="J4624" t="str">
            <v>C4906455 622x40 Black Premium Reflex XNR PERGO-E H-480 (AntiP: 40x40 nylon/canvas)</v>
          </cell>
          <cell r="K4624" t="str">
            <v>C4906455</v>
          </cell>
          <cell r="L4624" t="str">
            <v>C4901463</v>
          </cell>
        </row>
        <row r="4625">
          <cell r="B4625" t="str">
            <v>YEC9275534Skärmar set</v>
          </cell>
          <cell r="C4625" t="str">
            <v>YEC9275534</v>
          </cell>
          <cell r="D4625" t="str">
            <v>2019-2021</v>
          </cell>
          <cell r="E4625">
            <v>24</v>
          </cell>
          <cell r="F4625" t="str">
            <v>0240</v>
          </cell>
          <cell r="G4625" t="str">
            <v>H003</v>
          </cell>
          <cell r="H4625" t="str">
            <v xml:space="preserve">Mudguard front   </v>
          </cell>
          <cell r="I4625" t="str">
            <v>Skärmar set</v>
          </cell>
          <cell r="J4625" t="str">
            <v>C8255677 ZN/52MM 28" black 70.554/1 (5729-ZN)</v>
          </cell>
          <cell r="K4625" t="str">
            <v>C8255677</v>
          </cell>
          <cell r="L4625" t="str">
            <v>C8250028</v>
          </cell>
        </row>
        <row r="4626">
          <cell r="B4626" t="str">
            <v>YEC9275534Pakethållare</v>
          </cell>
          <cell r="C4626" t="str">
            <v>YEC9275534</v>
          </cell>
          <cell r="D4626" t="str">
            <v>2019-2021</v>
          </cell>
          <cell r="E4626">
            <v>25</v>
          </cell>
          <cell r="F4626" t="str">
            <v>0250</v>
          </cell>
          <cell r="G4626" t="str">
            <v>H004</v>
          </cell>
          <cell r="H4626" t="str">
            <v>Carrier</v>
          </cell>
          <cell r="I4626" t="str">
            <v>Pakethållare</v>
          </cell>
          <cell r="J4626" t="str">
            <v>C8205834-BK AVS TOP CARRIER FOR SR20 PHILION BATTERY, Powder BLACK CLIP AND SPECTRA LOGO</v>
          </cell>
          <cell r="K4626" t="str">
            <v>C8205834-BK</v>
          </cell>
          <cell r="L4626" t="str">
            <v>C8205834-BK</v>
          </cell>
        </row>
        <row r="4627">
          <cell r="B4627" t="str">
            <v>YEC9275534Sadel</v>
          </cell>
          <cell r="C4627" t="str">
            <v>YEC9275534</v>
          </cell>
          <cell r="D4627" t="str">
            <v>2019-2021</v>
          </cell>
          <cell r="E4627">
            <v>26</v>
          </cell>
          <cell r="F4627" t="str">
            <v>0260</v>
          </cell>
          <cell r="G4627" t="str">
            <v>G001</v>
          </cell>
          <cell r="H4627" t="str">
            <v>Saddle</v>
          </cell>
          <cell r="I4627" t="str">
            <v>Sadel</v>
          </cell>
          <cell r="J4627" t="str">
            <v>C7105989 Fluito black unisex w/o clamp</v>
          </cell>
          <cell r="K4627" t="str">
            <v>C7105989</v>
          </cell>
          <cell r="L4627" t="str">
            <v>C7100596</v>
          </cell>
        </row>
        <row r="4628">
          <cell r="B4628" t="str">
            <v>YEC9275534Sadelstolpe</v>
          </cell>
          <cell r="C4628" t="str">
            <v>YEC9275534</v>
          </cell>
          <cell r="D4628" t="str">
            <v>2019-2021</v>
          </cell>
          <cell r="E4628">
            <v>27</v>
          </cell>
          <cell r="F4628" t="str">
            <v>0270</v>
          </cell>
          <cell r="G4628" t="str">
            <v>G002</v>
          </cell>
          <cell r="H4628" t="str">
            <v>Seatpost</v>
          </cell>
          <cell r="I4628" t="str">
            <v>Sadelstolpe</v>
          </cell>
          <cell r="J4628" t="str">
            <v>C7205260 SP-222 27,2X350 A.BK Anodized Black</v>
          </cell>
          <cell r="K4628" t="str">
            <v>C7205260</v>
          </cell>
          <cell r="L4628" t="str">
            <v>C7200053</v>
          </cell>
        </row>
        <row r="4629">
          <cell r="B4629" t="str">
            <v>YEC9275534Sadelrörsklämma</v>
          </cell>
          <cell r="C4629" t="str">
            <v>YEC9275534</v>
          </cell>
          <cell r="D4629" t="str">
            <v>2019-2021</v>
          </cell>
          <cell r="E4629">
            <v>28</v>
          </cell>
          <cell r="F4629" t="str">
            <v>0280</v>
          </cell>
          <cell r="G4629" t="str">
            <v>G003</v>
          </cell>
          <cell r="H4629" t="str">
            <v>Seat Clamp</v>
          </cell>
          <cell r="I4629" t="str">
            <v>Sadelrörsklämma</v>
          </cell>
          <cell r="J4629" t="str">
            <v>C7305002 L/C 31.8 MX27 shiny black</v>
          </cell>
          <cell r="K4629" t="str">
            <v>C7305002</v>
          </cell>
          <cell r="L4629" t="str">
            <v>C7300027-318</v>
          </cell>
        </row>
        <row r="4630">
          <cell r="B4630" t="str">
            <v>YEC9275534Framlampa</v>
          </cell>
          <cell r="C4630" t="str">
            <v>YEC9275534</v>
          </cell>
          <cell r="D4630" t="str">
            <v>2019-2021</v>
          </cell>
          <cell r="E4630">
            <v>29</v>
          </cell>
          <cell r="F4630" t="str">
            <v>0290</v>
          </cell>
          <cell r="G4630" t="str">
            <v>H005</v>
          </cell>
          <cell r="H4630" t="str">
            <v>Front light</v>
          </cell>
          <cell r="I4630" t="str">
            <v>Framlampa</v>
          </cell>
          <cell r="J4630" t="str">
            <v xml:space="preserve">C8015301 FL-14 MR4 LED headlamp 6V, w bracket, 650mm cable with conector for Bafang , 3mm cable  </v>
          </cell>
          <cell r="K4630" t="str">
            <v>C8015301</v>
          </cell>
          <cell r="L4630" t="str">
            <v>C8015301</v>
          </cell>
        </row>
        <row r="4631">
          <cell r="B4631" t="str">
            <v>YEC9275534Baklampa</v>
          </cell>
          <cell r="C4631" t="str">
            <v>YEC9275534</v>
          </cell>
          <cell r="D4631" t="str">
            <v>2019-2021</v>
          </cell>
          <cell r="E4631">
            <v>30</v>
          </cell>
          <cell r="F4631" t="str">
            <v>0300</v>
          </cell>
          <cell r="G4631" t="str">
            <v>H006</v>
          </cell>
          <cell r="H4631" t="str">
            <v>Light, Rear</v>
          </cell>
          <cell r="I4631" t="str">
            <v>Baklampa</v>
          </cell>
          <cell r="J4631" t="str">
            <v>inkl in battery</v>
          </cell>
          <cell r="K4631" t="str">
            <v>C8705186-1RLBK</v>
          </cell>
          <cell r="L4631" t="str">
            <v>C8705186-1RLBK</v>
          </cell>
        </row>
        <row r="4632">
          <cell r="B4632" t="str">
            <v>YEC9275534Låssats</v>
          </cell>
          <cell r="C4632" t="str">
            <v>YEC9275534</v>
          </cell>
          <cell r="D4632" t="str">
            <v>2019-2021</v>
          </cell>
          <cell r="E4632">
            <v>31</v>
          </cell>
          <cell r="F4632" t="str">
            <v>0310</v>
          </cell>
          <cell r="G4632" t="str">
            <v>H007</v>
          </cell>
          <cell r="H4632" t="str">
            <v>Lock</v>
          </cell>
          <cell r="I4632" t="str">
            <v>Låssats</v>
          </cell>
          <cell r="J4632" t="str">
            <v>C8405069 LCK SF PLbk Solid+  BAT SF03/SR11/SR20, LOCK FRAME+LOCK BATT SF03 RT W/2 similar keys</v>
          </cell>
          <cell r="K4632" t="str">
            <v>C8405069</v>
          </cell>
          <cell r="L4632" t="str">
            <v>C8405069</v>
          </cell>
        </row>
        <row r="4633">
          <cell r="B4633" t="str">
            <v>YEC9275534Stöd</v>
          </cell>
          <cell r="C4633" t="str">
            <v>YEC9275534</v>
          </cell>
          <cell r="D4633" t="str">
            <v>2019-2021</v>
          </cell>
          <cell r="E4633">
            <v>32</v>
          </cell>
          <cell r="F4633" t="str">
            <v>0320</v>
          </cell>
          <cell r="G4633" t="str">
            <v>H008</v>
          </cell>
          <cell r="H4633" t="str">
            <v>Kick stand</v>
          </cell>
          <cell r="I4633" t="str">
            <v>Stöd</v>
          </cell>
          <cell r="J4633" t="str">
            <v>C8105222 REX HV for  CS mount KICKSTAND ADJUSTABLE 1288-4</v>
          </cell>
          <cell r="K4633" t="str">
            <v>C8105222</v>
          </cell>
          <cell r="L4633" t="str">
            <v>C8100034</v>
          </cell>
        </row>
        <row r="4634">
          <cell r="B4634" t="str">
            <v>YEC9275534Korg</v>
          </cell>
          <cell r="C4634" t="str">
            <v>YEC9275534</v>
          </cell>
          <cell r="D4634" t="str">
            <v>2019-2021</v>
          </cell>
          <cell r="E4634">
            <v>33</v>
          </cell>
          <cell r="F4634" t="str">
            <v>0330</v>
          </cell>
          <cell r="G4634" t="str">
            <v>H009</v>
          </cell>
          <cell r="H4634" t="str">
            <v>Basket / Fr carrier</v>
          </cell>
          <cell r="I4634" t="str">
            <v>Korg</v>
          </cell>
          <cell r="K4634" t="str">
            <v>EMPTY</v>
          </cell>
          <cell r="L4634" t="e">
            <v>#N/A</v>
          </cell>
        </row>
        <row r="4635">
          <cell r="B4635" t="str">
            <v>YEC9275534Pedaler</v>
          </cell>
          <cell r="C4635" t="str">
            <v>YEC9275534</v>
          </cell>
          <cell r="D4635" t="str">
            <v>2019-2021</v>
          </cell>
          <cell r="E4635">
            <v>34</v>
          </cell>
          <cell r="F4635" t="str">
            <v>0340</v>
          </cell>
          <cell r="G4635" t="str">
            <v>E005</v>
          </cell>
          <cell r="H4635" t="str">
            <v xml:space="preserve">Pedal </v>
          </cell>
          <cell r="I4635" t="str">
            <v>Pedaler</v>
          </cell>
          <cell r="J4635" t="str">
            <v>C3505208 NWL-467  SILVER/GREY 9/16" ALU</v>
          </cell>
          <cell r="K4635" t="str">
            <v>C3505208</v>
          </cell>
          <cell r="L4635" t="str">
            <v>C3500059</v>
          </cell>
        </row>
        <row r="4636">
          <cell r="B4636" t="str">
            <v>YEC9275534Motor</v>
          </cell>
          <cell r="C4636" t="str">
            <v>YEC9275534</v>
          </cell>
          <cell r="D4636" t="str">
            <v>2019-2021</v>
          </cell>
          <cell r="E4636">
            <v>35</v>
          </cell>
          <cell r="F4636" t="str">
            <v>0350</v>
          </cell>
          <cell r="G4636" t="str">
            <v>J001</v>
          </cell>
          <cell r="H4636" t="str">
            <v>DRIVE UNIT:</v>
          </cell>
          <cell r="I4636" t="str">
            <v>Motor</v>
          </cell>
          <cell r="J4636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4636" t="str">
            <v>C8705068-2-01AC</v>
          </cell>
          <cell r="L4636" t="str">
            <v>C8705068-2-01AC</v>
          </cell>
        </row>
        <row r="4637">
          <cell r="B4637" t="str">
            <v>YEC9275534Display</v>
          </cell>
          <cell r="C4637" t="str">
            <v>YEC9275534</v>
          </cell>
          <cell r="D4637" t="str">
            <v>2019-2021</v>
          </cell>
          <cell r="E4637">
            <v>36</v>
          </cell>
          <cell r="F4637" t="str">
            <v>0360</v>
          </cell>
          <cell r="G4637" t="str">
            <v>J004</v>
          </cell>
          <cell r="H4637" t="str">
            <v>DISPLAY:</v>
          </cell>
          <cell r="I4637" t="str">
            <v>Display</v>
          </cell>
          <cell r="J4637" t="str">
            <v>C8705068-1-34C Display TFT for BAFANG CanBus (plugnplay) 300/750mm City with Bluetoth</v>
          </cell>
          <cell r="K4637" t="str">
            <v>C8705068-1-34C</v>
          </cell>
          <cell r="L4637" t="str">
            <v>C8705068-1-34C</v>
          </cell>
        </row>
        <row r="4638">
          <cell r="B4638" t="str">
            <v>YEC9275534EB-Bus kabel</v>
          </cell>
          <cell r="C4638" t="str">
            <v>YEC9275534</v>
          </cell>
          <cell r="D4638" t="str">
            <v>2019-2021</v>
          </cell>
          <cell r="E4638">
            <v>37</v>
          </cell>
          <cell r="F4638" t="str">
            <v>0370</v>
          </cell>
          <cell r="G4638" t="str">
            <v>J005</v>
          </cell>
          <cell r="H4638" t="str">
            <v>EB-BUS CABLE:</v>
          </cell>
          <cell r="I4638" t="str">
            <v>EB-Bus kabel</v>
          </cell>
          <cell r="J4638" t="str">
            <v>C8705068-1-4-1C, 5PIN ( 1340mm ) CONNECT TO CONTROLLER, OTHER SIDE TO DISPLAY, LIGHTING SETS Canbus</v>
          </cell>
          <cell r="K4638" t="str">
            <v>C8705068-1-4-1C</v>
          </cell>
          <cell r="L4638" t="e">
            <v>#N/A</v>
          </cell>
        </row>
        <row r="4639">
          <cell r="B4639" t="str">
            <v>YEC9275534Motorkabel</v>
          </cell>
          <cell r="C4639" t="str">
            <v>YEC9275534</v>
          </cell>
          <cell r="D4639" t="str">
            <v>2019-2021</v>
          </cell>
          <cell r="E4639">
            <v>38</v>
          </cell>
          <cell r="F4639" t="str">
            <v>0380</v>
          </cell>
          <cell r="G4639" t="str">
            <v>J006</v>
          </cell>
          <cell r="H4639" t="str">
            <v>POWER CABLE:</v>
          </cell>
          <cell r="I4639" t="str">
            <v>Motorkabel</v>
          </cell>
          <cell r="J4639" t="str">
            <v>W/O (inluded into the battary slider)</v>
          </cell>
          <cell r="K4639" t="str">
            <v>C8705188-E-01</v>
          </cell>
          <cell r="L4639" t="str">
            <v>C8705188-E-01</v>
          </cell>
        </row>
        <row r="4640">
          <cell r="B4640" t="str">
            <v>YEC9275534Kabel framlampa</v>
          </cell>
          <cell r="C4640" t="str">
            <v>YEC9275534</v>
          </cell>
          <cell r="D4640" t="str">
            <v>2019-2021</v>
          </cell>
          <cell r="E4640">
            <v>39</v>
          </cell>
          <cell r="F4640" t="str">
            <v>0390</v>
          </cell>
          <cell r="G4640" t="str">
            <v>J007</v>
          </cell>
          <cell r="H4640" t="str">
            <v>F. LIGHT CABLE:</v>
          </cell>
          <cell r="I4640" t="str">
            <v>Kabel framlampa</v>
          </cell>
          <cell r="J4640" t="str">
            <v>C8705068-1-04-6, FOR FRONT LIGHT : 1200mm</v>
          </cell>
          <cell r="K4640" t="str">
            <v>C8705068-1-04-6</v>
          </cell>
          <cell r="L4640" t="str">
            <v>C8705068-1-04-6</v>
          </cell>
        </row>
        <row r="4641">
          <cell r="B4641" t="str">
            <v>YEC9275534Kabel baklampa</v>
          </cell>
          <cell r="C4641" t="str">
            <v>YEC9275534</v>
          </cell>
          <cell r="D4641" t="str">
            <v>2019-2021</v>
          </cell>
          <cell r="E4641">
            <v>40</v>
          </cell>
          <cell r="F4641" t="str">
            <v>0400</v>
          </cell>
          <cell r="G4641" t="str">
            <v>J008</v>
          </cell>
          <cell r="H4641" t="str">
            <v>R. LIGHT CABLE:</v>
          </cell>
          <cell r="I4641" t="str">
            <v>Kabel baklampa</v>
          </cell>
          <cell r="K4641" t="str">
            <v>INGÅR I BATTERIET</v>
          </cell>
          <cell r="L4641" t="str">
            <v>Ingår i batteriet</v>
          </cell>
        </row>
        <row r="4642">
          <cell r="B4642" t="str">
            <v>YEC9275534Hastighetssensor</v>
          </cell>
          <cell r="C4642" t="str">
            <v>YEC9275534</v>
          </cell>
          <cell r="D4642" t="str">
            <v>2019-2021</v>
          </cell>
          <cell r="E4642">
            <v>41</v>
          </cell>
          <cell r="F4642" t="str">
            <v>0410</v>
          </cell>
          <cell r="G4642" t="str">
            <v>J009</v>
          </cell>
          <cell r="H4642" t="str">
            <v>SPEED SENSOR:</v>
          </cell>
          <cell r="I4642" t="str">
            <v>Hastighetssensor</v>
          </cell>
          <cell r="J4642" t="str">
            <v>C8705068-1-411C, DETECTING WHEEL RPM, CABLE LENGTH:70mm</v>
          </cell>
          <cell r="K4642" t="str">
            <v>C8705068-1-411C</v>
          </cell>
          <cell r="L4642" t="str">
            <v>C8705068-1-411C</v>
          </cell>
        </row>
        <row r="4643">
          <cell r="B4643" t="str">
            <v>YEC9275534Batteri</v>
          </cell>
          <cell r="C4643" t="str">
            <v>YEC9275534</v>
          </cell>
          <cell r="D4643" t="str">
            <v>2019-2021</v>
          </cell>
          <cell r="E4643">
            <v>42</v>
          </cell>
          <cell r="F4643" t="str">
            <v>0420</v>
          </cell>
          <cell r="G4643" t="str">
            <v>J002</v>
          </cell>
          <cell r="H4643" t="str">
            <v>BATTERY:</v>
          </cell>
          <cell r="I4643" t="str">
            <v>Batteri</v>
          </cell>
          <cell r="J4643" t="str">
            <v>C8705186-E-11C SR20 11,6Ah, blk LiMn 36V 11,6Ah, R.Light CANBUS eGOING</v>
          </cell>
          <cell r="K4643" t="str">
            <v>C8705186-E-11C</v>
          </cell>
          <cell r="L4643" t="str">
            <v>C8705186-E-11C</v>
          </cell>
        </row>
        <row r="4644">
          <cell r="B4644" t="str">
            <v>YEC9275534Batterihållare</v>
          </cell>
          <cell r="C4644" t="str">
            <v>YEC9275534</v>
          </cell>
          <cell r="D4644" t="str">
            <v>2019-2021</v>
          </cell>
          <cell r="E4644">
            <v>43</v>
          </cell>
          <cell r="F4644" t="str">
            <v>0430</v>
          </cell>
          <cell r="G4644" t="str">
            <v>J003</v>
          </cell>
          <cell r="H4644" t="str">
            <v>BATTERY HOLDER/Slider</v>
          </cell>
          <cell r="I4644" t="str">
            <v>Batterihållare</v>
          </cell>
          <cell r="J4644" t="str">
            <v xml:space="preserve">C8705188-E-01, SR20 slider with powercable 950mm FOR MAX MIDDLE SYSTEM ( CARRIER TYPE ) WITH AXA KEY holder </v>
          </cell>
          <cell r="L4644" t="e">
            <v>#N/A</v>
          </cell>
        </row>
        <row r="4645">
          <cell r="B4645" t="str">
            <v>YEC9275534Batteriladdare</v>
          </cell>
          <cell r="C4645" t="str">
            <v>YEC9275534</v>
          </cell>
          <cell r="D4645" t="str">
            <v>2019-2021</v>
          </cell>
          <cell r="E4645">
            <v>44</v>
          </cell>
          <cell r="F4645" t="str">
            <v>0440</v>
          </cell>
          <cell r="G4645" t="str">
            <v>J010</v>
          </cell>
          <cell r="H4645" t="str">
            <v>CHARGER:</v>
          </cell>
          <cell r="I4645" t="str">
            <v>Batteriladdare</v>
          </cell>
          <cell r="J4645" t="str">
            <v>C8705058-1-1C, Charger for SR-20/SF-03 CanBus</v>
          </cell>
          <cell r="K4645" t="str">
            <v>C8705058-1-1C</v>
          </cell>
          <cell r="L4645" t="str">
            <v>C8705058-1-1D</v>
          </cell>
        </row>
        <row r="4646">
          <cell r="B4646" t="str">
            <v>YEC9275534Kontrollbox</v>
          </cell>
          <cell r="C4646" t="str">
            <v>YEC9275534</v>
          </cell>
          <cell r="D4646" t="str">
            <v>2019-2021</v>
          </cell>
          <cell r="E4646">
            <v>45</v>
          </cell>
          <cell r="F4646" t="str">
            <v>0450</v>
          </cell>
          <cell r="G4646" t="str">
            <v>J011</v>
          </cell>
          <cell r="H4646" t="str">
            <v>Controller</v>
          </cell>
          <cell r="I4646" t="str">
            <v>Kontrollbox</v>
          </cell>
          <cell r="J4646" t="str">
            <v>included into the motor</v>
          </cell>
          <cell r="K4646" t="str">
            <v>C8705068-2-20</v>
          </cell>
          <cell r="L4646" t="str">
            <v>C8705068-2-20V</v>
          </cell>
        </row>
        <row r="4647">
          <cell r="B4647" t="str">
            <v>YEC9275534Växelöra</v>
          </cell>
          <cell r="C4647" t="str">
            <v>YEC9275534</v>
          </cell>
          <cell r="D4647" t="str">
            <v>2019-2021</v>
          </cell>
          <cell r="E4647">
            <v>46</v>
          </cell>
          <cell r="F4647" t="str">
            <v>0460</v>
          </cell>
          <cell r="G4647" t="str">
            <v>D005</v>
          </cell>
          <cell r="H4647" t="str">
            <v>Gear hanger</v>
          </cell>
          <cell r="I4647" t="str">
            <v>Växelöra</v>
          </cell>
          <cell r="L4647" t="e">
            <v>#N/A</v>
          </cell>
        </row>
        <row r="4648">
          <cell r="B4648" t="str">
            <v>YEC9275932RAM</v>
          </cell>
          <cell r="C4648" t="str">
            <v>YEC9275932</v>
          </cell>
          <cell r="D4648">
            <v>2017</v>
          </cell>
          <cell r="E4648">
            <v>1</v>
          </cell>
          <cell r="F4648" t="str">
            <v>0010</v>
          </cell>
          <cell r="G4648" t="str">
            <v>A001</v>
          </cell>
          <cell r="H4648" t="str">
            <v>PAINTED FRAME</v>
          </cell>
          <cell r="I4648" t="str">
            <v>RAM</v>
          </cell>
          <cell r="J4648" t="str">
            <v>C7055-590-92732</v>
          </cell>
          <cell r="K4648" t="str">
            <v>C7055-590-92732</v>
          </cell>
          <cell r="L4648" t="e">
            <v>#N/A</v>
          </cell>
        </row>
        <row r="4649">
          <cell r="B4649" t="str">
            <v>YEC9275932Framgaffel</v>
          </cell>
          <cell r="C4649" t="str">
            <v>YEC9275932</v>
          </cell>
          <cell r="D4649">
            <v>2017</v>
          </cell>
          <cell r="E4649">
            <v>2</v>
          </cell>
          <cell r="F4649" t="str">
            <v>0020</v>
          </cell>
          <cell r="G4649" t="str">
            <v>A002</v>
          </cell>
          <cell r="H4649" t="str">
            <v>PAINTED FORK</v>
          </cell>
          <cell r="I4649" t="str">
            <v>Framgaffel</v>
          </cell>
          <cell r="J4649" t="str">
            <v>C5269-193-92732</v>
          </cell>
          <cell r="K4649" t="str">
            <v>C5269-193-92732</v>
          </cell>
          <cell r="L4649" t="e">
            <v>#N/A</v>
          </cell>
        </row>
        <row r="4650">
          <cell r="B4650" t="str">
            <v>YEC9275932Styrlager</v>
          </cell>
          <cell r="C4650" t="str">
            <v>YEC9275932</v>
          </cell>
          <cell r="D4650">
            <v>2017</v>
          </cell>
          <cell r="E4650">
            <v>3</v>
          </cell>
          <cell r="F4650" t="str">
            <v>0030</v>
          </cell>
          <cell r="G4650" t="str">
            <v>B001</v>
          </cell>
          <cell r="H4650" t="str">
            <v>Head Set</v>
          </cell>
          <cell r="I4650" t="str">
            <v>Styrlager</v>
          </cell>
          <cell r="J4650" t="str">
            <v>C2105002 VP-MH305C SEMI INTEGR, ED BLACK O/S  SH = 20mm</v>
          </cell>
          <cell r="K4650" t="str">
            <v>C2105002</v>
          </cell>
          <cell r="L4650" t="str">
            <v>C2100163</v>
          </cell>
        </row>
        <row r="4651">
          <cell r="B4651" t="str">
            <v xml:space="preserve">YEC9275932Styrstam </v>
          </cell>
          <cell r="C4651" t="str">
            <v>YEC9275932</v>
          </cell>
          <cell r="D4651">
            <v>2017</v>
          </cell>
          <cell r="E4651">
            <v>4</v>
          </cell>
          <cell r="F4651" t="str">
            <v>0040</v>
          </cell>
          <cell r="G4651" t="str">
            <v>B002</v>
          </cell>
          <cell r="H4651" t="str">
            <v>Handlebar Stem</v>
          </cell>
          <cell r="I4651" t="str">
            <v xml:space="preserve">Styrstam </v>
          </cell>
          <cell r="J4651" t="str">
            <v>C2205004 H/L STÄLLBAR SILVER (BARREL FINISH)  O/S 25,4X120/90-150GR MTS-AL-109-5 EXT=180 MM</v>
          </cell>
          <cell r="K4651" t="str">
            <v>C2205004</v>
          </cell>
          <cell r="L4651" t="str">
            <v>C2200065</v>
          </cell>
        </row>
        <row r="4652">
          <cell r="B4652" t="str">
            <v>YEC9275932Styre</v>
          </cell>
          <cell r="C4652" t="str">
            <v>YEC9275932</v>
          </cell>
          <cell r="D4652">
            <v>2017</v>
          </cell>
          <cell r="E4652">
            <v>5</v>
          </cell>
          <cell r="F4652" t="str">
            <v>0050</v>
          </cell>
          <cell r="G4652" t="str">
            <v>B003</v>
          </cell>
          <cell r="H4652" t="str">
            <v>Handelbar</v>
          </cell>
          <cell r="I4652" t="str">
            <v>Styre</v>
          </cell>
          <cell r="J4652" t="str">
            <v>C2305567 HB ALsv, HB-T320 620MM SILVER ANODIZED</v>
          </cell>
          <cell r="K4652" t="str">
            <v>C2305567</v>
          </cell>
          <cell r="L4652" t="str">
            <v>C2300018</v>
          </cell>
        </row>
        <row r="4653">
          <cell r="B4653" t="str">
            <v>YEC9275932Bromsgrepp H</v>
          </cell>
          <cell r="C4653" t="str">
            <v>YEC9275932</v>
          </cell>
          <cell r="D4653">
            <v>2017</v>
          </cell>
          <cell r="E4653">
            <v>6</v>
          </cell>
          <cell r="F4653" t="str">
            <v>0060</v>
          </cell>
          <cell r="G4653" t="str">
            <v>C002</v>
          </cell>
          <cell r="H4653" t="str">
            <v>Brake Lever R</v>
          </cell>
          <cell r="I4653" t="str">
            <v>Bromsgrepp H</v>
          </cell>
          <cell r="L4653" t="e">
            <v>#N/A</v>
          </cell>
        </row>
        <row r="4654">
          <cell r="B4654" t="str">
            <v>YEC9275932Bromsgrepp V</v>
          </cell>
          <cell r="C4654" t="str">
            <v>YEC9275932</v>
          </cell>
          <cell r="D4654">
            <v>2017</v>
          </cell>
          <cell r="E4654">
            <v>7</v>
          </cell>
          <cell r="F4654" t="str">
            <v>0070</v>
          </cell>
          <cell r="G4654" t="str">
            <v>C001</v>
          </cell>
          <cell r="H4654" t="str">
            <v>Brake Lever L</v>
          </cell>
          <cell r="I4654" t="str">
            <v>Bromsgrepp V</v>
          </cell>
          <cell r="J4654" t="str">
            <v>C6505190 Br lever silver left CL535CRT RB w bell</v>
          </cell>
          <cell r="K4654" t="str">
            <v>C6505190</v>
          </cell>
          <cell r="L4654" t="str">
            <v>C6505190</v>
          </cell>
        </row>
        <row r="4655">
          <cell r="B4655" t="str">
            <v>YEC9275932Växelreglage H</v>
          </cell>
          <cell r="C4655" t="str">
            <v>YEC9275932</v>
          </cell>
          <cell r="D4655">
            <v>2017</v>
          </cell>
          <cell r="E4655">
            <v>8</v>
          </cell>
          <cell r="F4655" t="str">
            <v>0080</v>
          </cell>
          <cell r="G4655" t="str">
            <v>D002</v>
          </cell>
          <cell r="H4655" t="str">
            <v>Shift Lever R</v>
          </cell>
          <cell r="I4655" t="str">
            <v>Växelreglage H</v>
          </cell>
          <cell r="J4655" t="str">
            <v>ASL7S31SALSSR SL7RSB SL-7S31 inturnal SCA</v>
          </cell>
          <cell r="K4655" t="str">
            <v>ASL7S31SALSSR</v>
          </cell>
          <cell r="L4655" t="str">
            <v>Kontakta SHIMANO</v>
          </cell>
        </row>
        <row r="4656">
          <cell r="B4656" t="str">
            <v>YEC9275932Växelreglage V</v>
          </cell>
          <cell r="C4656" t="str">
            <v>YEC9275932</v>
          </cell>
          <cell r="D4656">
            <v>2017</v>
          </cell>
          <cell r="E4656">
            <v>9</v>
          </cell>
          <cell r="F4656" t="str">
            <v>0090</v>
          </cell>
          <cell r="G4656" t="str">
            <v>D001</v>
          </cell>
          <cell r="H4656" t="str">
            <v>Shift Lever L</v>
          </cell>
          <cell r="I4656" t="str">
            <v>Växelreglage V</v>
          </cell>
          <cell r="L4656" t="e">
            <v>#N/A</v>
          </cell>
        </row>
        <row r="4657">
          <cell r="B4657" t="str">
            <v>YEC9275932Handtag par</v>
          </cell>
          <cell r="C4657" t="str">
            <v>YEC9275932</v>
          </cell>
          <cell r="D4657">
            <v>2017</v>
          </cell>
          <cell r="E4657">
            <v>10</v>
          </cell>
          <cell r="F4657" t="str">
            <v>0100</v>
          </cell>
          <cell r="G4657" t="str">
            <v>B004</v>
          </cell>
          <cell r="H4657" t="str">
            <v>Grip R</v>
          </cell>
          <cell r="I4657" t="str">
            <v>Handtag par</v>
          </cell>
          <cell r="J4657" t="str">
            <v xml:space="preserve">C2505528 Herrmans CLIK DD37  black 90mm  </v>
          </cell>
          <cell r="K4657" t="str">
            <v>C2505528</v>
          </cell>
          <cell r="L4657" t="str">
            <v>C2500057</v>
          </cell>
        </row>
        <row r="4658">
          <cell r="B4658" t="str">
            <v>YEC9275932Frambroms</v>
          </cell>
          <cell r="C4658" t="str">
            <v>YEC9275932</v>
          </cell>
          <cell r="D4658">
            <v>2017</v>
          </cell>
          <cell r="E4658">
            <v>11</v>
          </cell>
          <cell r="F4658" t="str">
            <v>0110</v>
          </cell>
          <cell r="G4658" t="str">
            <v>C003</v>
          </cell>
          <cell r="H4658" t="str">
            <v xml:space="preserve">Brake front </v>
          </cell>
          <cell r="I4658" t="str">
            <v>Frambroms</v>
          </cell>
          <cell r="J4658" t="str">
            <v>ABRC6000FB  ROL.BRAKE FRONT M9 BR-C6000-F, W. 3,5 MM. LOCKNUT SILVER</v>
          </cell>
          <cell r="K4658" t="str">
            <v>ABRC6000FB</v>
          </cell>
          <cell r="L4658" t="str">
            <v>Kontakta SHIMANO</v>
          </cell>
        </row>
        <row r="4659">
          <cell r="B4659" t="str">
            <v>YEC9275932Bakbroms</v>
          </cell>
          <cell r="C4659" t="str">
            <v>YEC9275932</v>
          </cell>
          <cell r="D4659">
            <v>2017</v>
          </cell>
          <cell r="E4659">
            <v>12</v>
          </cell>
          <cell r="F4659" t="str">
            <v>0120</v>
          </cell>
          <cell r="G4659" t="str">
            <v>C004</v>
          </cell>
          <cell r="H4659" t="str">
            <v>Brake rear</v>
          </cell>
          <cell r="I4659" t="str">
            <v>Bakbroms</v>
          </cell>
          <cell r="K4659" t="str">
            <v>Fotbroms</v>
          </cell>
          <cell r="L4659" t="str">
            <v>Kontakta SHIMANO</v>
          </cell>
        </row>
        <row r="4660">
          <cell r="B4660" t="str">
            <v>YEC9275932Vevlager</v>
          </cell>
          <cell r="C4660" t="str">
            <v>YEC9275932</v>
          </cell>
          <cell r="D4660">
            <v>2017</v>
          </cell>
          <cell r="E4660">
            <v>13</v>
          </cell>
          <cell r="F4660" t="str">
            <v>0130</v>
          </cell>
          <cell r="G4660" t="str">
            <v>E001</v>
          </cell>
          <cell r="H4660" t="str">
            <v xml:space="preserve">BB-set </v>
          </cell>
          <cell r="I4660" t="str">
            <v>Vevlager</v>
          </cell>
          <cell r="K4660" t="str">
            <v>INGÅR I MOTORN</v>
          </cell>
          <cell r="L4660" t="str">
            <v>Ingår i motorn</v>
          </cell>
        </row>
        <row r="4661">
          <cell r="B4661" t="str">
            <v>YEC9275932Vevparti</v>
          </cell>
          <cell r="C4661" t="str">
            <v>YEC9275932</v>
          </cell>
          <cell r="D4661">
            <v>2017</v>
          </cell>
          <cell r="E4661">
            <v>14</v>
          </cell>
          <cell r="F4661" t="str">
            <v>0140</v>
          </cell>
          <cell r="G4661" t="str">
            <v>E002</v>
          </cell>
          <cell r="H4661" t="str">
            <v>Front Chainwheel</v>
          </cell>
          <cell r="I4661" t="str">
            <v>Vevparti</v>
          </cell>
          <cell r="K4661" t="str">
            <v>C3305778-EG</v>
          </cell>
          <cell r="L4661" t="str">
            <v>C3305778-EG</v>
          </cell>
        </row>
        <row r="4662">
          <cell r="B4662" t="str">
            <v>YEC9275932Kedjeskydd</v>
          </cell>
          <cell r="C4662" t="str">
            <v>YEC9275932</v>
          </cell>
          <cell r="D4662">
            <v>2017</v>
          </cell>
          <cell r="E4662">
            <v>15</v>
          </cell>
          <cell r="F4662" t="str">
            <v>0150</v>
          </cell>
          <cell r="G4662" t="str">
            <v>H001</v>
          </cell>
          <cell r="H4662" t="str">
            <v>Chain guard</v>
          </cell>
          <cell r="I4662" t="str">
            <v>Kedjeskydd</v>
          </cell>
          <cell r="J4662" t="str">
            <v>C8305427/BK Safir  + C8305427-RSV-98 Silver ring</v>
          </cell>
          <cell r="K4662" t="str">
            <v>C8305427/ZBK</v>
          </cell>
          <cell r="L4662" t="str">
            <v>C8305427/ZBK</v>
          </cell>
        </row>
        <row r="4663">
          <cell r="B4663" t="str">
            <v>YEC9275932Kedjeskyddsfäste</v>
          </cell>
          <cell r="C4663" t="str">
            <v>YEC9275932</v>
          </cell>
          <cell r="D4663">
            <v>2017</v>
          </cell>
          <cell r="E4663">
            <v>16</v>
          </cell>
          <cell r="F4663" t="str">
            <v>0160</v>
          </cell>
          <cell r="G4663" t="str">
            <v>H002</v>
          </cell>
          <cell r="H4663" t="str">
            <v>Chain guard bracket</v>
          </cell>
          <cell r="I4663" t="str">
            <v>Kedjeskyddsfäste</v>
          </cell>
          <cell r="J4663" t="str">
            <v>C8305526 Chainguarnd bracket axa för Axa Safir made for MAX, ZINK</v>
          </cell>
          <cell r="K4663" t="str">
            <v>C8305526</v>
          </cell>
          <cell r="L4663" t="str">
            <v>C8305526</v>
          </cell>
        </row>
        <row r="4664">
          <cell r="B4664" t="str">
            <v>YEC9275932Framväxel</v>
          </cell>
          <cell r="C4664" t="str">
            <v>YEC9275932</v>
          </cell>
          <cell r="D4664">
            <v>2017</v>
          </cell>
          <cell r="E4664">
            <v>17</v>
          </cell>
          <cell r="F4664" t="str">
            <v>0170</v>
          </cell>
          <cell r="G4664" t="str">
            <v>D003</v>
          </cell>
          <cell r="H4664" t="str">
            <v>Front Derailleur</v>
          </cell>
          <cell r="I4664" t="str">
            <v>Framväxel</v>
          </cell>
          <cell r="K4664" t="str">
            <v>EMPTY</v>
          </cell>
          <cell r="L4664" t="e">
            <v>#N/A</v>
          </cell>
        </row>
        <row r="4665">
          <cell r="B4665" t="str">
            <v>YEC9275932Bakväxel</v>
          </cell>
          <cell r="C4665" t="str">
            <v>YEC9275932</v>
          </cell>
          <cell r="D4665">
            <v>2017</v>
          </cell>
          <cell r="E4665">
            <v>18</v>
          </cell>
          <cell r="F4665" t="str">
            <v>0180</v>
          </cell>
          <cell r="G4665" t="str">
            <v>D004</v>
          </cell>
          <cell r="H4665" t="str">
            <v>Rear Derailleur</v>
          </cell>
          <cell r="I4665" t="str">
            <v>Bakväxel</v>
          </cell>
          <cell r="K4665" t="str">
            <v>ASGC30017CADXR</v>
          </cell>
          <cell r="L4665" t="str">
            <v>Kontakta SHIMANO</v>
          </cell>
        </row>
        <row r="4666">
          <cell r="B4666" t="str">
            <v>YEC9275932Kedja</v>
          </cell>
          <cell r="C4666" t="str">
            <v>YEC9275932</v>
          </cell>
          <cell r="D4666">
            <v>2017</v>
          </cell>
          <cell r="E4666">
            <v>19</v>
          </cell>
          <cell r="F4666" t="str">
            <v>0190</v>
          </cell>
          <cell r="G4666" t="str">
            <v>E003</v>
          </cell>
          <cell r="H4666" t="str">
            <v xml:space="preserve">Chain </v>
          </cell>
          <cell r="I4666" t="str">
            <v>Kedja</v>
          </cell>
          <cell r="J4666" t="str">
            <v>C3405041-098  + link CHA 1S 98L RB Z610HXRB   KMC</v>
          </cell>
          <cell r="K4666" t="str">
            <v>C3405041-098</v>
          </cell>
          <cell r="L4666" t="str">
            <v>C3400038</v>
          </cell>
        </row>
        <row r="4667">
          <cell r="B4667" t="str">
            <v>YEC9275932Kassett</v>
          </cell>
          <cell r="C4667" t="str">
            <v>YEC9275932</v>
          </cell>
          <cell r="D4667">
            <v>2017</v>
          </cell>
          <cell r="E4667">
            <v>20</v>
          </cell>
          <cell r="F4667" t="str">
            <v>0200</v>
          </cell>
          <cell r="G4667" t="str">
            <v>E004</v>
          </cell>
          <cell r="H4667" t="str">
            <v>Cassette Sprocket</v>
          </cell>
          <cell r="I4667" t="str">
            <v>Kassett</v>
          </cell>
          <cell r="J4667" t="str">
            <v>ASMGEAR18SU SPT SC18sv3/32" (INTERNAL HUB)</v>
          </cell>
          <cell r="K4667" t="str">
            <v>ASMGEAR18SU</v>
          </cell>
          <cell r="L4667" t="str">
            <v>Kontakta SHIMANO</v>
          </cell>
        </row>
        <row r="4668">
          <cell r="B4668" t="str">
            <v>YEC9275932Framhjul</v>
          </cell>
          <cell r="C4668" t="str">
            <v>YEC9275932</v>
          </cell>
          <cell r="D4668">
            <v>2017</v>
          </cell>
          <cell r="E4668">
            <v>21</v>
          </cell>
          <cell r="F4668" t="str">
            <v>0210</v>
          </cell>
          <cell r="G4668" t="str">
            <v>F001</v>
          </cell>
          <cell r="H4668" t="str">
            <v>Front hub</v>
          </cell>
          <cell r="I4668" t="str">
            <v>Framhjul</v>
          </cell>
          <cell r="J4668" t="str">
            <v>AHBIM40PDC  FRONT HUB, SHIMANO, NEXUS HB-IM40 36H AXLE: 140MM OLD: 100MM SILVER</v>
          </cell>
          <cell r="K4668" t="str">
            <v>C4100215</v>
          </cell>
          <cell r="L4668" t="str">
            <v>C4100215</v>
          </cell>
        </row>
        <row r="4669">
          <cell r="B4669" t="str">
            <v>YEC9275932Bakhjul</v>
          </cell>
          <cell r="C4669" t="str">
            <v>YEC9275932</v>
          </cell>
          <cell r="D4669">
            <v>2017</v>
          </cell>
          <cell r="E4669">
            <v>22</v>
          </cell>
          <cell r="F4669" t="str">
            <v>0220</v>
          </cell>
          <cell r="G4669" t="str">
            <v>F002</v>
          </cell>
          <cell r="H4669" t="str">
            <v>Rear hub</v>
          </cell>
          <cell r="I4669" t="str">
            <v>Bakhjul</v>
          </cell>
          <cell r="J4669" t="str">
            <v>ASGC30007CADXR (ASG7C30ADXR) HBRcb 36 H SILVER DX</v>
          </cell>
          <cell r="K4669" t="str">
            <v>C4207971</v>
          </cell>
          <cell r="L4669" t="str">
            <v>C4200052</v>
          </cell>
        </row>
        <row r="4670">
          <cell r="B4670" t="str">
            <v>YEC9275932Däck</v>
          </cell>
          <cell r="C4670" t="str">
            <v>YEC9275932</v>
          </cell>
          <cell r="D4670">
            <v>2017</v>
          </cell>
          <cell r="E4670">
            <v>23</v>
          </cell>
          <cell r="F4670" t="str">
            <v>0230</v>
          </cell>
          <cell r="G4670" t="str">
            <v>F003</v>
          </cell>
          <cell r="H4670" t="str">
            <v>Tire</v>
          </cell>
          <cell r="I4670" t="str">
            <v>Däck</v>
          </cell>
          <cell r="J4670" t="str">
            <v>C4906090 622x40 Black Duramax Reflex X3 PERGO H-480</v>
          </cell>
          <cell r="K4670" t="str">
            <v>C4906090</v>
          </cell>
          <cell r="L4670" t="str">
            <v>C4901160</v>
          </cell>
        </row>
        <row r="4671">
          <cell r="B4671" t="str">
            <v>YEC9275932Skärmar set</v>
          </cell>
          <cell r="C4671" t="str">
            <v>YEC9275932</v>
          </cell>
          <cell r="D4671">
            <v>2017</v>
          </cell>
          <cell r="E4671">
            <v>24</v>
          </cell>
          <cell r="F4671" t="str">
            <v>0240</v>
          </cell>
          <cell r="G4671" t="str">
            <v>H003</v>
          </cell>
          <cell r="H4671" t="str">
            <v xml:space="preserve">Mudguard front   </v>
          </cell>
          <cell r="I4671" t="str">
            <v>Skärmar set</v>
          </cell>
          <cell r="J4671" t="str">
            <v>C8255677 ZN/52MM 28" black 70.554/1 (5729-ZN)</v>
          </cell>
          <cell r="K4671" t="str">
            <v>C8255677</v>
          </cell>
          <cell r="L4671" t="str">
            <v>C8250028</v>
          </cell>
        </row>
        <row r="4672">
          <cell r="B4672" t="str">
            <v>YEC9275932Pakethållare</v>
          </cell>
          <cell r="C4672" t="str">
            <v>YEC9275932</v>
          </cell>
          <cell r="D4672">
            <v>2017</v>
          </cell>
          <cell r="E4672">
            <v>25</v>
          </cell>
          <cell r="F4672" t="str">
            <v>0250</v>
          </cell>
          <cell r="G4672" t="str">
            <v>H004</v>
          </cell>
          <cell r="H4672" t="str">
            <v>Carrier</v>
          </cell>
          <cell r="I4672" t="str">
            <v>Pakethållare</v>
          </cell>
          <cell r="J4672" t="str">
            <v>C8205615-C TOP CARRIER FOR PHILION BATTERY, Powder BLACK CLIP AND SPECTRA LOGO</v>
          </cell>
          <cell r="K4672" t="str">
            <v>C8205615-C</v>
          </cell>
          <cell r="L4672" t="str">
            <v>C8205740</v>
          </cell>
        </row>
        <row r="4673">
          <cell r="B4673" t="str">
            <v>YEC9275932Sadel</v>
          </cell>
          <cell r="C4673" t="str">
            <v>YEC9275932</v>
          </cell>
          <cell r="D4673">
            <v>2017</v>
          </cell>
          <cell r="E4673">
            <v>26</v>
          </cell>
          <cell r="F4673" t="str">
            <v>0260</v>
          </cell>
          <cell r="G4673" t="str">
            <v>G001</v>
          </cell>
          <cell r="H4673" t="str">
            <v>Saddle</v>
          </cell>
          <cell r="I4673" t="str">
            <v>Sadel</v>
          </cell>
          <cell r="J4673" t="str">
            <v xml:space="preserve">C7105976 Spectra Crispo Black/white 5074URT 8067 wo. Clamp and handle </v>
          </cell>
          <cell r="K4673" t="str">
            <v>C7105976</v>
          </cell>
          <cell r="L4673" t="str">
            <v>C7100584</v>
          </cell>
        </row>
        <row r="4674">
          <cell r="B4674" t="str">
            <v>YEC9275932Sadelstolpe</v>
          </cell>
          <cell r="C4674" t="str">
            <v>YEC9275932</v>
          </cell>
          <cell r="D4674">
            <v>2017</v>
          </cell>
          <cell r="E4674">
            <v>27</v>
          </cell>
          <cell r="F4674" t="str">
            <v>0270</v>
          </cell>
          <cell r="G4674" t="str">
            <v>G002</v>
          </cell>
          <cell r="H4674" t="str">
            <v>Seatpost</v>
          </cell>
          <cell r="I4674" t="str">
            <v>Sadelstolpe</v>
          </cell>
          <cell r="J4674" t="str">
            <v xml:space="preserve">C7205258  SP-222 27.2X350 Anodized SILVER </v>
          </cell>
          <cell r="K4674" t="str">
            <v>C7205258</v>
          </cell>
          <cell r="L4674" t="str">
            <v>C7200039</v>
          </cell>
        </row>
        <row r="4675">
          <cell r="B4675" t="str">
            <v>YEC9275932Sadelrörsklämma</v>
          </cell>
          <cell r="C4675" t="str">
            <v>YEC9275932</v>
          </cell>
          <cell r="D4675">
            <v>2017</v>
          </cell>
          <cell r="E4675">
            <v>28</v>
          </cell>
          <cell r="F4675" t="str">
            <v>0280</v>
          </cell>
          <cell r="G4675" t="str">
            <v>G003</v>
          </cell>
          <cell r="H4675" t="str">
            <v>Seat Clamp</v>
          </cell>
          <cell r="I4675" t="str">
            <v>Sadelrörsklämma</v>
          </cell>
          <cell r="J4675" t="str">
            <v>C7305002 L/C 31.8 MX27 shiny black</v>
          </cell>
          <cell r="K4675" t="str">
            <v>C7305002</v>
          </cell>
          <cell r="L4675" t="str">
            <v>C7300027-318</v>
          </cell>
        </row>
        <row r="4676">
          <cell r="B4676" t="str">
            <v>YEC9275932Framlampa</v>
          </cell>
          <cell r="C4676" t="str">
            <v>YEC9275932</v>
          </cell>
          <cell r="D4676">
            <v>2017</v>
          </cell>
          <cell r="E4676">
            <v>29</v>
          </cell>
          <cell r="F4676" t="str">
            <v>0290</v>
          </cell>
          <cell r="G4676" t="str">
            <v>H005</v>
          </cell>
          <cell r="H4676" t="str">
            <v>Front light</v>
          </cell>
          <cell r="I4676" t="str">
            <v>Framlampa</v>
          </cell>
          <cell r="J4676" t="str">
            <v xml:space="preserve">C8015191 JY-7070E 30LUX LED headlamp 6V, w/o bracket, 500mm cable with conector for Bafang , 3mm cable  </v>
          </cell>
          <cell r="K4676" t="str">
            <v>C8015191</v>
          </cell>
          <cell r="L4676" t="str">
            <v>C8015191</v>
          </cell>
        </row>
        <row r="4677">
          <cell r="B4677" t="str">
            <v>YEC9275932Baklampa</v>
          </cell>
          <cell r="C4677" t="str">
            <v>YEC9275932</v>
          </cell>
          <cell r="D4677">
            <v>2017</v>
          </cell>
          <cell r="E4677">
            <v>30</v>
          </cell>
          <cell r="F4677" t="str">
            <v>0300</v>
          </cell>
          <cell r="G4677" t="str">
            <v>H006</v>
          </cell>
          <cell r="H4677" t="str">
            <v>Light, Rear</v>
          </cell>
          <cell r="I4677" t="str">
            <v>Baklampa</v>
          </cell>
          <cell r="K4677" t="str">
            <v>C8705058-1RLBK</v>
          </cell>
          <cell r="L4677" t="str">
            <v>C8705058-1RLBK</v>
          </cell>
        </row>
        <row r="4678">
          <cell r="B4678" t="str">
            <v>YEC9275932Låssats</v>
          </cell>
          <cell r="C4678" t="str">
            <v>YEC9275932</v>
          </cell>
          <cell r="D4678">
            <v>2017</v>
          </cell>
          <cell r="E4678">
            <v>31</v>
          </cell>
          <cell r="F4678" t="str">
            <v>0310</v>
          </cell>
          <cell r="G4678" t="str">
            <v>H007</v>
          </cell>
          <cell r="H4678" t="str">
            <v>Lock</v>
          </cell>
          <cell r="I4678" t="str">
            <v>Låssats</v>
          </cell>
          <cell r="J4678" t="str">
            <v>C8405069 LCK SF PLbk Solid+  BAT SF03, LOCK FRAME+LOCK BATT SF03 RT W/2 similar keys</v>
          </cell>
          <cell r="K4678" t="str">
            <v>C8405069</v>
          </cell>
          <cell r="L4678" t="str">
            <v>C8405069</v>
          </cell>
        </row>
        <row r="4679">
          <cell r="B4679" t="str">
            <v>YEC9275932Stöd</v>
          </cell>
          <cell r="C4679" t="str">
            <v>YEC9275932</v>
          </cell>
          <cell r="D4679">
            <v>2017</v>
          </cell>
          <cell r="E4679">
            <v>32</v>
          </cell>
          <cell r="F4679" t="str">
            <v>0320</v>
          </cell>
          <cell r="G4679" t="str">
            <v>H008</v>
          </cell>
          <cell r="H4679" t="str">
            <v>Kick stand</v>
          </cell>
          <cell r="I4679" t="str">
            <v>Stöd</v>
          </cell>
          <cell r="J4679" t="str">
            <v>C8105222 REX HV for MAX CS mount KICKSTAND ADJUSTABLE 1288-4</v>
          </cell>
          <cell r="K4679" t="str">
            <v>C8105222</v>
          </cell>
          <cell r="L4679" t="str">
            <v>C8100034</v>
          </cell>
        </row>
        <row r="4680">
          <cell r="B4680" t="str">
            <v>YEC9275932Korg</v>
          </cell>
          <cell r="C4680" t="str">
            <v>YEC9275932</v>
          </cell>
          <cell r="D4680">
            <v>2017</v>
          </cell>
          <cell r="E4680">
            <v>33</v>
          </cell>
          <cell r="F4680" t="str">
            <v>0330</v>
          </cell>
          <cell r="G4680" t="str">
            <v>H009</v>
          </cell>
          <cell r="H4680" t="str">
            <v>Basket / Fr carrier</v>
          </cell>
          <cell r="I4680" t="str">
            <v>Korg</v>
          </cell>
          <cell r="K4680" t="str">
            <v>EMPTY</v>
          </cell>
          <cell r="L4680" t="e">
            <v>#N/A</v>
          </cell>
        </row>
        <row r="4681">
          <cell r="B4681" t="str">
            <v>YEC9275932Pedaler</v>
          </cell>
          <cell r="C4681" t="str">
            <v>YEC9275932</v>
          </cell>
          <cell r="D4681">
            <v>2017</v>
          </cell>
          <cell r="E4681">
            <v>34</v>
          </cell>
          <cell r="F4681" t="str">
            <v>0340</v>
          </cell>
          <cell r="G4681" t="str">
            <v>E005</v>
          </cell>
          <cell r="H4681" t="str">
            <v xml:space="preserve">Pedal </v>
          </cell>
          <cell r="I4681" t="str">
            <v>Pedaler</v>
          </cell>
          <cell r="J4681" t="str">
            <v>C3505208 NWL-467  SILVER/GREY 9/16" ALU</v>
          </cell>
          <cell r="K4681" t="str">
            <v>C3505208</v>
          </cell>
          <cell r="L4681" t="str">
            <v>C3500059</v>
          </cell>
        </row>
        <row r="4682">
          <cell r="B4682" t="str">
            <v>YEC9275932Motor</v>
          </cell>
          <cell r="C4682" t="str">
            <v>YEC9275932</v>
          </cell>
          <cell r="D4682">
            <v>2017</v>
          </cell>
          <cell r="E4682">
            <v>35</v>
          </cell>
          <cell r="F4682" t="str">
            <v>0350</v>
          </cell>
          <cell r="G4682" t="str">
            <v>J001</v>
          </cell>
          <cell r="H4682" t="str">
            <v>DRIVE UNIT:</v>
          </cell>
          <cell r="I4682" t="str">
            <v>Motor</v>
          </cell>
          <cell r="J4682" t="str">
            <v>C8705068-2-01, 36V,250W MOTOR, CONTROLLER, PEDAL ( SPEED&amp;TORQUE ) SENSOR INTERGATED. ASSIST SPEED: 25KM/H, 8 PIN FOR EB-BUS, 3 PIN FOR SPEED SENSOR WITH COASTER BRAKE</v>
          </cell>
          <cell r="K4682" t="str">
            <v>C8705068-2-01</v>
          </cell>
          <cell r="L4682" t="str">
            <v>C8705068-2-01A</v>
          </cell>
        </row>
        <row r="4683">
          <cell r="B4683" t="str">
            <v>YEC9275932Display</v>
          </cell>
          <cell r="C4683" t="str">
            <v>YEC9275932</v>
          </cell>
          <cell r="D4683">
            <v>2017</v>
          </cell>
          <cell r="E4683">
            <v>36</v>
          </cell>
          <cell r="F4683" t="str">
            <v>0360</v>
          </cell>
          <cell r="G4683" t="str">
            <v>J004</v>
          </cell>
          <cell r="H4683" t="str">
            <v>DISPLAY:</v>
          </cell>
          <cell r="I4683" t="str">
            <v>Display</v>
          </cell>
          <cell r="J4683" t="str">
            <v>C8705068-1-19, C10 Display, 36V LCD DISPLAY WITH CALBE LENGTH :100mm, THE SWITCH CABLE LENGTH:250mm</v>
          </cell>
          <cell r="K4683" t="str">
            <v>C8705068-1-19</v>
          </cell>
          <cell r="L4683" t="str">
            <v>C8705065-1-12S</v>
          </cell>
        </row>
        <row r="4684">
          <cell r="B4684" t="str">
            <v>YEC9275932EB-Bus kabel</v>
          </cell>
          <cell r="C4684" t="str">
            <v>YEC9275932</v>
          </cell>
          <cell r="D4684">
            <v>2017</v>
          </cell>
          <cell r="E4684">
            <v>37</v>
          </cell>
          <cell r="F4684" t="str">
            <v>0370</v>
          </cell>
          <cell r="G4684" t="str">
            <v>J005</v>
          </cell>
          <cell r="H4684" t="str">
            <v>EB-BUS CABLE:</v>
          </cell>
          <cell r="I4684" t="str">
            <v>EB-Bus kabel</v>
          </cell>
          <cell r="J4684" t="str">
            <v>C8705068-1-04-01, 5PIN ( 1340mm ) CONNECT TO CONTROLLER, OTHER SIDE TO DISPLAY, LIGHTING SETS</v>
          </cell>
          <cell r="K4684" t="str">
            <v>C8705068-1-04-01</v>
          </cell>
          <cell r="L4684" t="e">
            <v>#N/A</v>
          </cell>
        </row>
        <row r="4685">
          <cell r="B4685" t="str">
            <v>YEC9275932Motorkabel</v>
          </cell>
          <cell r="C4685" t="str">
            <v>YEC9275932</v>
          </cell>
          <cell r="D4685">
            <v>2017</v>
          </cell>
          <cell r="E4685">
            <v>38</v>
          </cell>
          <cell r="F4685" t="str">
            <v>0380</v>
          </cell>
          <cell r="G4685" t="str">
            <v>J006</v>
          </cell>
          <cell r="H4685" t="str">
            <v>POWER CABLE:</v>
          </cell>
          <cell r="I4685" t="str">
            <v>Motorkabel</v>
          </cell>
          <cell r="J4685" t="str">
            <v>W/O (inluded into the battary slider)</v>
          </cell>
          <cell r="K4685" t="str">
            <v>C8705068-1-04-3</v>
          </cell>
          <cell r="L4685" t="str">
            <v>C8705066-1-01</v>
          </cell>
        </row>
        <row r="4686">
          <cell r="B4686" t="str">
            <v>YEC9275932Kabel framlampa</v>
          </cell>
          <cell r="C4686" t="str">
            <v>YEC9275932</v>
          </cell>
          <cell r="D4686">
            <v>2017</v>
          </cell>
          <cell r="E4686">
            <v>39</v>
          </cell>
          <cell r="F4686" t="str">
            <v>0390</v>
          </cell>
          <cell r="G4686" t="str">
            <v>J007</v>
          </cell>
          <cell r="H4686" t="str">
            <v>F. LIGHT CABLE:</v>
          </cell>
          <cell r="I4686" t="str">
            <v>Kabel framlampa</v>
          </cell>
          <cell r="J4686" t="str">
            <v>C8705068-1-04-06, FOR FRONT LIGHT : 1200mm</v>
          </cell>
          <cell r="K4686" t="str">
            <v>C8705068-1-04-6</v>
          </cell>
          <cell r="L4686" t="str">
            <v>C8705068-1-04-6</v>
          </cell>
        </row>
        <row r="4687">
          <cell r="B4687" t="str">
            <v>YEC9275932Kabel baklampa</v>
          </cell>
          <cell r="C4687" t="str">
            <v>YEC9275932</v>
          </cell>
          <cell r="D4687">
            <v>2017</v>
          </cell>
          <cell r="E4687">
            <v>40</v>
          </cell>
          <cell r="F4687" t="str">
            <v>0400</v>
          </cell>
          <cell r="G4687" t="str">
            <v>J008</v>
          </cell>
          <cell r="H4687" t="str">
            <v>R. LIGHT CABLE:</v>
          </cell>
          <cell r="I4687" t="str">
            <v>Kabel baklampa</v>
          </cell>
          <cell r="K4687" t="str">
            <v>INGÅR I BATTERIET</v>
          </cell>
          <cell r="L4687" t="str">
            <v>Ingår i batteriet</v>
          </cell>
        </row>
        <row r="4688">
          <cell r="B4688" t="str">
            <v>YEC9275932Hastighetssensor</v>
          </cell>
          <cell r="C4688" t="str">
            <v>YEC9275932</v>
          </cell>
          <cell r="D4688">
            <v>2017</v>
          </cell>
          <cell r="E4688">
            <v>41</v>
          </cell>
          <cell r="F4688" t="str">
            <v>0410</v>
          </cell>
          <cell r="G4688" t="str">
            <v>J009</v>
          </cell>
          <cell r="H4688" t="str">
            <v>SPEED SENSOR:</v>
          </cell>
          <cell r="I4688" t="str">
            <v>Hastighetssensor</v>
          </cell>
          <cell r="J4688" t="str">
            <v>C8705068-1-04-11, DETECTING WHEEL RPM, CABLE LENGTH:70mm, C8705068-1-04-10 Extension cable for speed sensor: 350mm HIGO/KST at motor end</v>
          </cell>
          <cell r="K4688" t="str">
            <v>C8705068-1-0411</v>
          </cell>
          <cell r="L4688" t="str">
            <v>C8705068-1-0411</v>
          </cell>
        </row>
        <row r="4689">
          <cell r="B4689" t="str">
            <v>YEC9275932Batteri</v>
          </cell>
          <cell r="C4689" t="str">
            <v>YEC9275932</v>
          </cell>
          <cell r="D4689">
            <v>2017</v>
          </cell>
          <cell r="E4689">
            <v>42</v>
          </cell>
          <cell r="F4689" t="str">
            <v>0420</v>
          </cell>
          <cell r="G4689" t="str">
            <v>J002</v>
          </cell>
          <cell r="H4689" t="str">
            <v>BATTERY:</v>
          </cell>
          <cell r="I4689" t="str">
            <v>Batteri</v>
          </cell>
          <cell r="J4689" t="str">
            <v>C8705058-1-11BK  PHYLION SF-03, 11Ah WITH INTERGRATED REAR RED LIGHT</v>
          </cell>
          <cell r="K4689" t="str">
            <v>C8705058-1-11BK</v>
          </cell>
          <cell r="L4689" t="str">
            <v>C8705058-1-11CE</v>
          </cell>
        </row>
        <row r="4690">
          <cell r="B4690" t="str">
            <v>YEC9275932Batterihållare</v>
          </cell>
          <cell r="C4690" t="str">
            <v>YEC9275932</v>
          </cell>
          <cell r="D4690">
            <v>2017</v>
          </cell>
          <cell r="E4690">
            <v>43</v>
          </cell>
          <cell r="F4690" t="str">
            <v>0430</v>
          </cell>
          <cell r="G4690" t="str">
            <v>J003</v>
          </cell>
          <cell r="H4690" t="str">
            <v>BATTERY HOLDER/Slider</v>
          </cell>
          <cell r="I4690" t="str">
            <v>Batterihållare</v>
          </cell>
          <cell r="J4690" t="str">
            <v>C8705066-1-01, X11 BATTERY HOLDER WITH 950mm BAFANG CABLE FOR MAX MIDDLE SYSTEM ( CARRIER TYPE ) WITH AXA KEY CYLINDER 6,4USD</v>
          </cell>
          <cell r="L4690" t="e">
            <v>#N/A</v>
          </cell>
        </row>
        <row r="4691">
          <cell r="B4691" t="str">
            <v>YEC9275932Batteriladdare</v>
          </cell>
          <cell r="C4691" t="str">
            <v>YEC9275932</v>
          </cell>
          <cell r="D4691">
            <v>2017</v>
          </cell>
          <cell r="E4691">
            <v>44</v>
          </cell>
          <cell r="F4691" t="str">
            <v>0440</v>
          </cell>
          <cell r="G4691" t="str">
            <v>J010</v>
          </cell>
          <cell r="H4691" t="str">
            <v>CHARGER:</v>
          </cell>
          <cell r="I4691" t="str">
            <v>Batteriladdare</v>
          </cell>
          <cell r="J4691" t="str">
            <v>C8705058-02, (CHARGER 2A    # NO:CZ2AG2JE7)  CHARGER FOR PHYLION BATTERY</v>
          </cell>
          <cell r="K4691" t="str">
            <v>C8705058-02</v>
          </cell>
          <cell r="L4691" t="str">
            <v>C8705058-02</v>
          </cell>
        </row>
        <row r="4692">
          <cell r="B4692" t="str">
            <v>YEC9275932Kontrollbox</v>
          </cell>
          <cell r="C4692" t="str">
            <v>YEC9275932</v>
          </cell>
          <cell r="D4692">
            <v>2017</v>
          </cell>
          <cell r="E4692">
            <v>45</v>
          </cell>
          <cell r="F4692" t="str">
            <v>0450</v>
          </cell>
          <cell r="G4692" t="str">
            <v>J011</v>
          </cell>
          <cell r="H4692" t="str">
            <v>Controller</v>
          </cell>
          <cell r="I4692" t="str">
            <v>Kontrollbox</v>
          </cell>
          <cell r="J4692" t="str">
            <v>included into the motor</v>
          </cell>
          <cell r="K4692" t="str">
            <v>C8705068-2-12</v>
          </cell>
          <cell r="L4692" t="str">
            <v>C8705068-2-12</v>
          </cell>
        </row>
        <row r="4693">
          <cell r="B4693" t="str">
            <v>YEC9275932Växelöra</v>
          </cell>
          <cell r="C4693" t="str">
            <v>YEC9275932</v>
          </cell>
          <cell r="D4693">
            <v>2017</v>
          </cell>
          <cell r="E4693">
            <v>46</v>
          </cell>
          <cell r="F4693" t="str">
            <v>0460</v>
          </cell>
          <cell r="G4693" t="str">
            <v>D005</v>
          </cell>
          <cell r="H4693" t="str">
            <v>Gear hanger</v>
          </cell>
          <cell r="I4693" t="str">
            <v>Växelöra</v>
          </cell>
          <cell r="L4693" t="e">
            <v>#N/A</v>
          </cell>
        </row>
        <row r="4694">
          <cell r="B4694" t="str">
            <v>YEC9275933RAM</v>
          </cell>
          <cell r="C4694" t="str">
            <v>YEC9275933</v>
          </cell>
          <cell r="D4694" t="str">
            <v>2018-2019</v>
          </cell>
          <cell r="E4694">
            <v>1</v>
          </cell>
          <cell r="F4694" t="str">
            <v>0010</v>
          </cell>
          <cell r="G4694" t="str">
            <v>A001</v>
          </cell>
          <cell r="H4694" t="str">
            <v>PAINTED FRAME</v>
          </cell>
          <cell r="I4694" t="str">
            <v>RAM</v>
          </cell>
          <cell r="J4694" t="str">
            <v>C7055-590-92733</v>
          </cell>
          <cell r="K4694" t="str">
            <v>C7055-590-92733</v>
          </cell>
          <cell r="L4694" t="e">
            <v>#N/A</v>
          </cell>
        </row>
        <row r="4695">
          <cell r="B4695" t="str">
            <v>YEC9275933Framgaffel</v>
          </cell>
          <cell r="C4695" t="str">
            <v>YEC9275933</v>
          </cell>
          <cell r="D4695" t="str">
            <v>2018-2019</v>
          </cell>
          <cell r="E4695">
            <v>2</v>
          </cell>
          <cell r="F4695" t="str">
            <v>0020</v>
          </cell>
          <cell r="G4695" t="str">
            <v>A002</v>
          </cell>
          <cell r="H4695" t="str">
            <v>PAINTED FORK</v>
          </cell>
          <cell r="I4695" t="str">
            <v>Framgaffel</v>
          </cell>
          <cell r="J4695" t="str">
            <v>C5469-193-92733</v>
          </cell>
          <cell r="K4695" t="str">
            <v>C5469-193-92733</v>
          </cell>
          <cell r="L4695" t="e">
            <v>#N/A</v>
          </cell>
        </row>
        <row r="4696">
          <cell r="B4696" t="str">
            <v>YEC9275933Styrlager</v>
          </cell>
          <cell r="C4696" t="str">
            <v>YEC9275933</v>
          </cell>
          <cell r="D4696" t="str">
            <v>2018-2019</v>
          </cell>
          <cell r="E4696">
            <v>3</v>
          </cell>
          <cell r="F4696" t="str">
            <v>0030</v>
          </cell>
          <cell r="G4696" t="str">
            <v>B001</v>
          </cell>
          <cell r="H4696" t="str">
            <v>Head Set</v>
          </cell>
          <cell r="I4696" t="str">
            <v>Styrlager</v>
          </cell>
          <cell r="J4696" t="str">
            <v>C2105002 VP-MH305C SEMI INTEGR, ED BLACK O/S  SH = 20mm</v>
          </cell>
          <cell r="K4696" t="str">
            <v>C2105002</v>
          </cell>
          <cell r="L4696" t="str">
            <v>C2100163</v>
          </cell>
        </row>
        <row r="4697">
          <cell r="B4697" t="str">
            <v xml:space="preserve">YEC9275933Styrstam </v>
          </cell>
          <cell r="C4697" t="str">
            <v>YEC9275933</v>
          </cell>
          <cell r="D4697" t="str">
            <v>2018-2019</v>
          </cell>
          <cell r="E4697">
            <v>4</v>
          </cell>
          <cell r="F4697" t="str">
            <v>0040</v>
          </cell>
          <cell r="G4697" t="str">
            <v>B002</v>
          </cell>
          <cell r="H4697" t="str">
            <v>Handlebar Stem</v>
          </cell>
          <cell r="I4697" t="str">
            <v xml:space="preserve">Styrstam </v>
          </cell>
          <cell r="J4697" t="str">
            <v>C2205548-100 STQ ALsv 25,4/100 180mm 4BOLT MTSD-367N-5 SV</v>
          </cell>
          <cell r="K4697" t="str">
            <v>C2205548-110</v>
          </cell>
          <cell r="L4697" t="str">
            <v>C2200065</v>
          </cell>
        </row>
        <row r="4698">
          <cell r="B4698" t="str">
            <v>YEC9275933Styre</v>
          </cell>
          <cell r="C4698" t="str">
            <v>YEC9275933</v>
          </cell>
          <cell r="D4698" t="str">
            <v>2018-2019</v>
          </cell>
          <cell r="E4698">
            <v>5</v>
          </cell>
          <cell r="F4698" t="str">
            <v>0050</v>
          </cell>
          <cell r="G4698" t="str">
            <v>B003</v>
          </cell>
          <cell r="H4698" t="str">
            <v>Handelbar</v>
          </cell>
          <cell r="I4698" t="str">
            <v>Styre</v>
          </cell>
          <cell r="J4698" t="str">
            <v>C2306073  Handlebar City Silver NR-AL-14(ISO-C) W:630mm, AL H.A.S, no logo</v>
          </cell>
          <cell r="K4698" t="str">
            <v>C2306073</v>
          </cell>
          <cell r="L4698" t="str">
            <v>C2300290</v>
          </cell>
        </row>
        <row r="4699">
          <cell r="B4699" t="str">
            <v>YEC9275933Bromsgrepp H</v>
          </cell>
          <cell r="C4699" t="str">
            <v>YEC9275933</v>
          </cell>
          <cell r="D4699" t="str">
            <v>2018-2019</v>
          </cell>
          <cell r="E4699">
            <v>6</v>
          </cell>
          <cell r="F4699" t="str">
            <v>0060</v>
          </cell>
          <cell r="G4699" t="str">
            <v>C002</v>
          </cell>
          <cell r="H4699" t="str">
            <v>Brake Lever R</v>
          </cell>
          <cell r="I4699" t="str">
            <v>Bromsgrepp H</v>
          </cell>
          <cell r="L4699" t="e">
            <v>#N/A</v>
          </cell>
        </row>
        <row r="4700">
          <cell r="B4700" t="str">
            <v>YEC9275933Bromsgrepp V</v>
          </cell>
          <cell r="C4700" t="str">
            <v>YEC9275933</v>
          </cell>
          <cell r="D4700" t="str">
            <v>2018-2019</v>
          </cell>
          <cell r="E4700">
            <v>7</v>
          </cell>
          <cell r="F4700" t="str">
            <v>0070</v>
          </cell>
          <cell r="G4700" t="str">
            <v>C001</v>
          </cell>
          <cell r="H4700" t="str">
            <v>Brake Lever L</v>
          </cell>
          <cell r="I4700" t="str">
            <v>Bromsgrepp V</v>
          </cell>
          <cell r="J4700" t="str">
            <v>C6505190 Br lever silver left CL535CRT RB w bell</v>
          </cell>
          <cell r="K4700" t="str">
            <v>C6505190</v>
          </cell>
          <cell r="L4700" t="str">
            <v>C6505190</v>
          </cell>
        </row>
        <row r="4701">
          <cell r="B4701" t="str">
            <v>YEC9275933Växelreglage H</v>
          </cell>
          <cell r="C4701" t="str">
            <v>YEC9275933</v>
          </cell>
          <cell r="D4701" t="str">
            <v>2018-2019</v>
          </cell>
          <cell r="E4701">
            <v>8</v>
          </cell>
          <cell r="F4701" t="str">
            <v>0080</v>
          </cell>
          <cell r="G4701" t="str">
            <v>D002</v>
          </cell>
          <cell r="H4701" t="str">
            <v>Shift Lever R</v>
          </cell>
          <cell r="I4701" t="str">
            <v>Växelreglage H</v>
          </cell>
          <cell r="J4701" t="str">
            <v>ASLC30007DXL210LAR</v>
          </cell>
          <cell r="K4701" t="str">
            <v>ASLC30007DXL210LAR</v>
          </cell>
          <cell r="L4701" t="str">
            <v>Kontakta SHIMANO</v>
          </cell>
        </row>
        <row r="4702">
          <cell r="B4702" t="str">
            <v>YEC9275933Växelreglage V</v>
          </cell>
          <cell r="C4702" t="str">
            <v>YEC9275933</v>
          </cell>
          <cell r="D4702" t="str">
            <v>2018-2019</v>
          </cell>
          <cell r="E4702">
            <v>9</v>
          </cell>
          <cell r="F4702" t="str">
            <v>0090</v>
          </cell>
          <cell r="G4702" t="str">
            <v>D001</v>
          </cell>
          <cell r="H4702" t="str">
            <v>Shift Lever L</v>
          </cell>
          <cell r="I4702" t="str">
            <v>Växelreglage V</v>
          </cell>
          <cell r="L4702" t="e">
            <v>#N/A</v>
          </cell>
        </row>
        <row r="4703">
          <cell r="B4703" t="str">
            <v>YEC9275933Handtag par</v>
          </cell>
          <cell r="C4703" t="str">
            <v>YEC9275933</v>
          </cell>
          <cell r="D4703" t="str">
            <v>2018-2019</v>
          </cell>
          <cell r="E4703">
            <v>10</v>
          </cell>
          <cell r="F4703" t="str">
            <v>0100</v>
          </cell>
          <cell r="G4703" t="str">
            <v>B004</v>
          </cell>
          <cell r="H4703" t="str">
            <v>Grip R</v>
          </cell>
          <cell r="I4703" t="str">
            <v>Handtag par</v>
          </cell>
          <cell r="J4703" t="str">
            <v xml:space="preserve">C2505528 Herrmans CLIK DD37  black 90mm  </v>
          </cell>
          <cell r="K4703" t="str">
            <v>C2505528</v>
          </cell>
          <cell r="L4703" t="str">
            <v>C2500057</v>
          </cell>
        </row>
        <row r="4704">
          <cell r="B4704" t="str">
            <v>YEC9275933Frambroms</v>
          </cell>
          <cell r="C4704" t="str">
            <v>YEC9275933</v>
          </cell>
          <cell r="D4704" t="str">
            <v>2018-2019</v>
          </cell>
          <cell r="E4704">
            <v>11</v>
          </cell>
          <cell r="F4704" t="str">
            <v>0110</v>
          </cell>
          <cell r="G4704" t="str">
            <v>C003</v>
          </cell>
          <cell r="H4704" t="str">
            <v xml:space="preserve">Brake front </v>
          </cell>
          <cell r="I4704" t="str">
            <v>Frambroms</v>
          </cell>
          <cell r="J4704" t="str">
            <v>ABRC6000FB  ROL.BRAKE FRONT M9 BR-C6000-F, W. 3,5 MM. LOCKNUT SILVER</v>
          </cell>
          <cell r="K4704" t="str">
            <v>ABRC6000FB</v>
          </cell>
          <cell r="L4704" t="str">
            <v>Kontakta SHIMANO</v>
          </cell>
        </row>
        <row r="4705">
          <cell r="B4705" t="str">
            <v>YEC9275933Bakbroms</v>
          </cell>
          <cell r="C4705" t="str">
            <v>YEC9275933</v>
          </cell>
          <cell r="D4705" t="str">
            <v>2018-2019</v>
          </cell>
          <cell r="E4705">
            <v>12</v>
          </cell>
          <cell r="F4705" t="str">
            <v>0120</v>
          </cell>
          <cell r="G4705" t="str">
            <v>C004</v>
          </cell>
          <cell r="H4705" t="str">
            <v>Brake rear</v>
          </cell>
          <cell r="I4705" t="str">
            <v>Bakbroms</v>
          </cell>
          <cell r="K4705" t="str">
            <v>Fotbroms</v>
          </cell>
          <cell r="L4705" t="str">
            <v>Kontakta SHIMANO</v>
          </cell>
        </row>
        <row r="4706">
          <cell r="B4706" t="str">
            <v>YEC9275933Vevlager</v>
          </cell>
          <cell r="C4706" t="str">
            <v>YEC9275933</v>
          </cell>
          <cell r="D4706" t="str">
            <v>2018-2019</v>
          </cell>
          <cell r="E4706">
            <v>13</v>
          </cell>
          <cell r="F4706" t="str">
            <v>0130</v>
          </cell>
          <cell r="G4706" t="str">
            <v>E001</v>
          </cell>
          <cell r="H4706" t="str">
            <v xml:space="preserve">BB-set </v>
          </cell>
          <cell r="I4706" t="str">
            <v>Vevlager</v>
          </cell>
          <cell r="K4706" t="str">
            <v>INGÅR I MOTORN</v>
          </cell>
          <cell r="L4706" t="str">
            <v>Ingår i motorn</v>
          </cell>
        </row>
        <row r="4707">
          <cell r="B4707" t="str">
            <v>YEC9275933Vevparti</v>
          </cell>
          <cell r="C4707" t="str">
            <v>YEC9275933</v>
          </cell>
          <cell r="D4707" t="str">
            <v>2018-2019</v>
          </cell>
          <cell r="E4707">
            <v>14</v>
          </cell>
          <cell r="F4707" t="str">
            <v>0140</v>
          </cell>
          <cell r="G4707" t="str">
            <v>E002</v>
          </cell>
          <cell r="H4707" t="str">
            <v>Front Chainwheel</v>
          </cell>
          <cell r="I4707" t="str">
            <v>Vevparti</v>
          </cell>
          <cell r="K4707" t="str">
            <v>C3305778-EG</v>
          </cell>
          <cell r="L4707" t="str">
            <v>C3305778-EG</v>
          </cell>
        </row>
        <row r="4708">
          <cell r="B4708" t="str">
            <v>YEC9275933Kedjeskydd</v>
          </cell>
          <cell r="C4708" t="str">
            <v>YEC9275933</v>
          </cell>
          <cell r="D4708" t="str">
            <v>2018-2019</v>
          </cell>
          <cell r="E4708">
            <v>15</v>
          </cell>
          <cell r="F4708" t="str">
            <v>0150</v>
          </cell>
          <cell r="G4708" t="str">
            <v>H001</v>
          </cell>
          <cell r="H4708" t="str">
            <v>Chain guard</v>
          </cell>
          <cell r="I4708" t="str">
            <v>Kedjeskydd</v>
          </cell>
          <cell r="J4708" t="str">
            <v>C8305427/BK Safir  + C8305427-RSV-98 Silver ring</v>
          </cell>
          <cell r="K4708" t="str">
            <v>C8305427/ZBK</v>
          </cell>
          <cell r="L4708" t="str">
            <v>C8305427/ZBK</v>
          </cell>
        </row>
        <row r="4709">
          <cell r="B4709" t="str">
            <v>YEC9275933Kedjeskyddsfäste</v>
          </cell>
          <cell r="C4709" t="str">
            <v>YEC9275933</v>
          </cell>
          <cell r="D4709" t="str">
            <v>2018-2019</v>
          </cell>
          <cell r="E4709">
            <v>16</v>
          </cell>
          <cell r="F4709" t="str">
            <v>0160</v>
          </cell>
          <cell r="G4709" t="str">
            <v>H002</v>
          </cell>
          <cell r="H4709" t="str">
            <v>Chain guard bracket</v>
          </cell>
          <cell r="I4709" t="str">
            <v>Kedjeskyddsfäste</v>
          </cell>
          <cell r="J4709" t="str">
            <v>C8305526 Chainguarnd bracket axa för Axa Safir made for MAX, ZINK</v>
          </cell>
          <cell r="K4709" t="str">
            <v>C8305526</v>
          </cell>
          <cell r="L4709" t="str">
            <v>C8305526</v>
          </cell>
        </row>
        <row r="4710">
          <cell r="B4710" t="str">
            <v>YEC9275933Framväxel</v>
          </cell>
          <cell r="C4710" t="str">
            <v>YEC9275933</v>
          </cell>
          <cell r="D4710" t="str">
            <v>2018-2019</v>
          </cell>
          <cell r="E4710">
            <v>17</v>
          </cell>
          <cell r="F4710" t="str">
            <v>0170</v>
          </cell>
          <cell r="G4710" t="str">
            <v>D003</v>
          </cell>
          <cell r="H4710" t="str">
            <v>Front Derailleur</v>
          </cell>
          <cell r="I4710" t="str">
            <v>Framväxel</v>
          </cell>
          <cell r="K4710" t="str">
            <v>EMPTY</v>
          </cell>
          <cell r="L4710" t="e">
            <v>#N/A</v>
          </cell>
        </row>
        <row r="4711">
          <cell r="B4711" t="str">
            <v>YEC9275933Bakväxel</v>
          </cell>
          <cell r="C4711" t="str">
            <v>YEC9275933</v>
          </cell>
          <cell r="D4711" t="str">
            <v>2018-2019</v>
          </cell>
          <cell r="E4711">
            <v>18</v>
          </cell>
          <cell r="F4711" t="str">
            <v>0180</v>
          </cell>
          <cell r="G4711" t="str">
            <v>D004</v>
          </cell>
          <cell r="H4711" t="str">
            <v>Rear Derailleur</v>
          </cell>
          <cell r="I4711" t="str">
            <v>Bakväxel</v>
          </cell>
          <cell r="K4711" t="str">
            <v>ASGC30017CADXR</v>
          </cell>
          <cell r="L4711" t="str">
            <v>Kontakta SHIMANO</v>
          </cell>
        </row>
        <row r="4712">
          <cell r="B4712" t="str">
            <v>YEC9275933Kedja</v>
          </cell>
          <cell r="C4712" t="str">
            <v>YEC9275933</v>
          </cell>
          <cell r="D4712" t="str">
            <v>2018-2019</v>
          </cell>
          <cell r="E4712">
            <v>19</v>
          </cell>
          <cell r="F4712" t="str">
            <v>0190</v>
          </cell>
          <cell r="G4712" t="str">
            <v>E003</v>
          </cell>
          <cell r="H4712" t="str">
            <v xml:space="preserve">Chain </v>
          </cell>
          <cell r="I4712" t="str">
            <v>Kedja</v>
          </cell>
          <cell r="J4712" t="str">
            <v>C3405041-098  + link CHA 1S 98L RB Z610HXRB   KMC</v>
          </cell>
          <cell r="K4712" t="str">
            <v>C3405041-098</v>
          </cell>
          <cell r="L4712" t="str">
            <v>C3400038</v>
          </cell>
        </row>
        <row r="4713">
          <cell r="B4713" t="str">
            <v>YEC9275933Kassett</v>
          </cell>
          <cell r="C4713" t="str">
            <v>YEC9275933</v>
          </cell>
          <cell r="D4713" t="str">
            <v>2018-2019</v>
          </cell>
          <cell r="E4713">
            <v>20</v>
          </cell>
          <cell r="F4713" t="str">
            <v>0200</v>
          </cell>
          <cell r="G4713" t="str">
            <v>E004</v>
          </cell>
          <cell r="H4713" t="str">
            <v>Cassette Sprocket</v>
          </cell>
          <cell r="I4713" t="str">
            <v>Kassett</v>
          </cell>
          <cell r="J4713" t="str">
            <v>ASMGEAR18SU SPT SC18sv3/32" (INTERNAL HUB)</v>
          </cell>
          <cell r="K4713" t="str">
            <v>ASMGEAR18SU</v>
          </cell>
          <cell r="L4713" t="str">
            <v>Kontakta SHIMANO</v>
          </cell>
        </row>
        <row r="4714">
          <cell r="B4714" t="str">
            <v>YEC9275933Framhjul</v>
          </cell>
          <cell r="C4714" t="str">
            <v>YEC9275933</v>
          </cell>
          <cell r="D4714" t="str">
            <v>2018-2019</v>
          </cell>
          <cell r="E4714">
            <v>21</v>
          </cell>
          <cell r="F4714" t="str">
            <v>0210</v>
          </cell>
          <cell r="G4714" t="str">
            <v>F001</v>
          </cell>
          <cell r="H4714" t="str">
            <v>Front hub</v>
          </cell>
          <cell r="I4714" t="str">
            <v>Framhjul</v>
          </cell>
          <cell r="J4714" t="str">
            <v>AHBIM40PDC  FRONT HUB, SHIMANO, NEXUS HB-IM40 36H AXLE: 140MM OLD: 100MM SILVER</v>
          </cell>
          <cell r="K4714" t="str">
            <v>C4107743</v>
          </cell>
          <cell r="L4714" t="str">
            <v>C4100215</v>
          </cell>
        </row>
        <row r="4715">
          <cell r="B4715" t="str">
            <v>YEC9275933Bakhjul</v>
          </cell>
          <cell r="C4715" t="str">
            <v>YEC9275933</v>
          </cell>
          <cell r="D4715" t="str">
            <v>2018-2019</v>
          </cell>
          <cell r="E4715">
            <v>22</v>
          </cell>
          <cell r="F4715" t="str">
            <v>0220</v>
          </cell>
          <cell r="G4715" t="str">
            <v>F002</v>
          </cell>
          <cell r="H4715" t="str">
            <v>Rear hub</v>
          </cell>
          <cell r="I4715" t="str">
            <v>Bakhjul</v>
          </cell>
          <cell r="J4715" t="str">
            <v>ASGC30007CADXR (ASG7C30ADXR) HBRcb 36 H SILVER DX</v>
          </cell>
          <cell r="K4715" t="str">
            <v>C4208020</v>
          </cell>
          <cell r="L4715" t="str">
            <v>C4200052</v>
          </cell>
        </row>
        <row r="4716">
          <cell r="B4716" t="str">
            <v>YEC9275933Däck</v>
          </cell>
          <cell r="C4716" t="str">
            <v>YEC9275933</v>
          </cell>
          <cell r="D4716" t="str">
            <v>2018-2019</v>
          </cell>
          <cell r="E4716">
            <v>23</v>
          </cell>
          <cell r="F4716" t="str">
            <v>0230</v>
          </cell>
          <cell r="G4716" t="str">
            <v>F003</v>
          </cell>
          <cell r="H4716" t="str">
            <v>Tire</v>
          </cell>
          <cell r="I4716" t="str">
            <v>Däck</v>
          </cell>
          <cell r="J4716" t="str">
            <v>C4906455 622x40 Black Duramax Reflex XNR PERGO-E H-480</v>
          </cell>
          <cell r="K4716" t="str">
            <v>C4906455</v>
          </cell>
          <cell r="L4716" t="str">
            <v>C4901463</v>
          </cell>
        </row>
        <row r="4717">
          <cell r="B4717" t="str">
            <v>YEC9275933Skärmar set</v>
          </cell>
          <cell r="C4717" t="str">
            <v>YEC9275933</v>
          </cell>
          <cell r="D4717" t="str">
            <v>2018-2019</v>
          </cell>
          <cell r="E4717">
            <v>24</v>
          </cell>
          <cell r="F4717" t="str">
            <v>0240</v>
          </cell>
          <cell r="G4717" t="str">
            <v>H003</v>
          </cell>
          <cell r="H4717" t="str">
            <v xml:space="preserve">Mudguard front   </v>
          </cell>
          <cell r="I4717" t="str">
            <v>Skärmar set</v>
          </cell>
          <cell r="J4717" t="str">
            <v>C8255677 ZN/52MM 28" black 70.554/1 (5729-ZN)</v>
          </cell>
          <cell r="K4717" t="str">
            <v>C8255677</v>
          </cell>
          <cell r="L4717" t="str">
            <v>C8250028</v>
          </cell>
        </row>
        <row r="4718">
          <cell r="B4718" t="str">
            <v>YEC9275933Pakethållare</v>
          </cell>
          <cell r="C4718" t="str">
            <v>YEC9275933</v>
          </cell>
          <cell r="D4718" t="str">
            <v>2018-2019</v>
          </cell>
          <cell r="E4718">
            <v>25</v>
          </cell>
          <cell r="F4718" t="str">
            <v>0250</v>
          </cell>
          <cell r="G4718" t="str">
            <v>H004</v>
          </cell>
          <cell r="H4718" t="str">
            <v>Carrier</v>
          </cell>
          <cell r="I4718" t="str">
            <v>Pakethållare</v>
          </cell>
          <cell r="J4718" t="str">
            <v>C8205740 AVS TOP CARRIER FOR PHILION BATTERY, Powder BLACK CLIP AND SPECTRA LOGO</v>
          </cell>
          <cell r="K4718" t="str">
            <v>C8205740</v>
          </cell>
          <cell r="L4718" t="str">
            <v>C8205740</v>
          </cell>
        </row>
        <row r="4719">
          <cell r="B4719" t="str">
            <v>YEC9275933Sadel</v>
          </cell>
          <cell r="C4719" t="str">
            <v>YEC9275933</v>
          </cell>
          <cell r="D4719" t="str">
            <v>2018-2019</v>
          </cell>
          <cell r="E4719">
            <v>26</v>
          </cell>
          <cell r="F4719" t="str">
            <v>0260</v>
          </cell>
          <cell r="G4719" t="str">
            <v>G001</v>
          </cell>
          <cell r="H4719" t="str">
            <v>Saddle</v>
          </cell>
          <cell r="I4719" t="str">
            <v>Sadel</v>
          </cell>
          <cell r="J4719" t="str">
            <v>C7105989 Fluito black unisex w/o clamp</v>
          </cell>
          <cell r="K4719" t="str">
            <v>C7105989</v>
          </cell>
          <cell r="L4719" t="str">
            <v>C7100596</v>
          </cell>
        </row>
        <row r="4720">
          <cell r="B4720" t="str">
            <v>YEC9275933Sadelstolpe</v>
          </cell>
          <cell r="C4720" t="str">
            <v>YEC9275933</v>
          </cell>
          <cell r="D4720" t="str">
            <v>2018-2019</v>
          </cell>
          <cell r="E4720">
            <v>27</v>
          </cell>
          <cell r="F4720" t="str">
            <v>0270</v>
          </cell>
          <cell r="G4720" t="str">
            <v>G002</v>
          </cell>
          <cell r="H4720" t="str">
            <v>Seatpost</v>
          </cell>
          <cell r="I4720" t="str">
            <v>Sadelstolpe</v>
          </cell>
          <cell r="J4720" t="str">
            <v xml:space="preserve">C7205258  SP-222 27.2X350 Anodized SILVER </v>
          </cell>
          <cell r="K4720" t="str">
            <v>C7205258</v>
          </cell>
          <cell r="L4720" t="str">
            <v>C7200039</v>
          </cell>
        </row>
        <row r="4721">
          <cell r="B4721" t="str">
            <v>YEC9275933Sadelrörsklämma</v>
          </cell>
          <cell r="C4721" t="str">
            <v>YEC9275933</v>
          </cell>
          <cell r="D4721" t="str">
            <v>2018-2019</v>
          </cell>
          <cell r="E4721">
            <v>28</v>
          </cell>
          <cell r="F4721" t="str">
            <v>0280</v>
          </cell>
          <cell r="G4721" t="str">
            <v>G003</v>
          </cell>
          <cell r="H4721" t="str">
            <v>Seat Clamp</v>
          </cell>
          <cell r="I4721" t="str">
            <v>Sadelrörsklämma</v>
          </cell>
          <cell r="J4721" t="str">
            <v>C7305002 L/C 31.8 MX27 shiny black</v>
          </cell>
          <cell r="K4721" t="str">
            <v>C7305002</v>
          </cell>
          <cell r="L4721" t="str">
            <v>C7300027-318</v>
          </cell>
        </row>
        <row r="4722">
          <cell r="B4722" t="str">
            <v>YEC9275933Framlampa</v>
          </cell>
          <cell r="C4722" t="str">
            <v>YEC9275933</v>
          </cell>
          <cell r="D4722" t="str">
            <v>2018-2019</v>
          </cell>
          <cell r="E4722">
            <v>29</v>
          </cell>
          <cell r="F4722" t="str">
            <v>0290</v>
          </cell>
          <cell r="G4722" t="str">
            <v>H005</v>
          </cell>
          <cell r="H4722" t="str">
            <v>Front light</v>
          </cell>
          <cell r="I4722" t="str">
            <v>Framlampa</v>
          </cell>
          <cell r="J4722" t="str">
            <v xml:space="preserve">C8015191 JY-7070E 30LUX LED headlamp 6V, w/o bracket, 500mm cable with conector for Bafang , 3mm cable  </v>
          </cell>
          <cell r="K4722" t="str">
            <v>C8015191</v>
          </cell>
          <cell r="L4722" t="str">
            <v>C8015191</v>
          </cell>
        </row>
        <row r="4723">
          <cell r="B4723" t="str">
            <v>YEC9275933Baklampa</v>
          </cell>
          <cell r="C4723" t="str">
            <v>YEC9275933</v>
          </cell>
          <cell r="D4723" t="str">
            <v>2018-2019</v>
          </cell>
          <cell r="E4723">
            <v>30</v>
          </cell>
          <cell r="F4723" t="str">
            <v>0300</v>
          </cell>
          <cell r="G4723" t="str">
            <v>H006</v>
          </cell>
          <cell r="H4723" t="str">
            <v>Light, Rear</v>
          </cell>
          <cell r="I4723" t="str">
            <v>Baklampa</v>
          </cell>
          <cell r="K4723" t="str">
            <v>C8705058-1RLBK</v>
          </cell>
          <cell r="L4723" t="str">
            <v>C8705058-1RLBK</v>
          </cell>
        </row>
        <row r="4724">
          <cell r="B4724" t="str">
            <v>YEC9275933Låssats</v>
          </cell>
          <cell r="C4724" t="str">
            <v>YEC9275933</v>
          </cell>
          <cell r="D4724" t="str">
            <v>2018-2019</v>
          </cell>
          <cell r="E4724">
            <v>31</v>
          </cell>
          <cell r="F4724" t="str">
            <v>0310</v>
          </cell>
          <cell r="G4724" t="str">
            <v>H007</v>
          </cell>
          <cell r="H4724" t="str">
            <v>Lock</v>
          </cell>
          <cell r="I4724" t="str">
            <v>Låssats</v>
          </cell>
          <cell r="J4724" t="str">
            <v>C8405069 LCK SF PLbk Solid+  BAT SF03, LOCK FRAME+LOCK BATT SF03 RT W/2 similar keys</v>
          </cell>
          <cell r="K4724" t="str">
            <v>C8405069</v>
          </cell>
          <cell r="L4724" t="str">
            <v>C8405069</v>
          </cell>
        </row>
        <row r="4725">
          <cell r="B4725" t="str">
            <v>YEC9275933Stöd</v>
          </cell>
          <cell r="C4725" t="str">
            <v>YEC9275933</v>
          </cell>
          <cell r="D4725" t="str">
            <v>2018-2019</v>
          </cell>
          <cell r="E4725">
            <v>32</v>
          </cell>
          <cell r="F4725" t="str">
            <v>0320</v>
          </cell>
          <cell r="G4725" t="str">
            <v>H008</v>
          </cell>
          <cell r="H4725" t="str">
            <v>Kick stand</v>
          </cell>
          <cell r="I4725" t="str">
            <v>Stöd</v>
          </cell>
          <cell r="J4725" t="str">
            <v>C8105222 REX HV for MAX CS mount KICKSTAND ADJUSTABLE 1288-4</v>
          </cell>
          <cell r="K4725" t="str">
            <v>C8105222</v>
          </cell>
          <cell r="L4725" t="str">
            <v>C8100034</v>
          </cell>
        </row>
        <row r="4726">
          <cell r="B4726" t="str">
            <v>YEC9275933Korg</v>
          </cell>
          <cell r="C4726" t="str">
            <v>YEC9275933</v>
          </cell>
          <cell r="D4726" t="str">
            <v>2018-2019</v>
          </cell>
          <cell r="E4726">
            <v>33</v>
          </cell>
          <cell r="F4726" t="str">
            <v>0330</v>
          </cell>
          <cell r="G4726" t="str">
            <v>H009</v>
          </cell>
          <cell r="H4726" t="str">
            <v>Basket / Fr carrier</v>
          </cell>
          <cell r="I4726" t="str">
            <v>Korg</v>
          </cell>
          <cell r="K4726" t="str">
            <v>EMPTY</v>
          </cell>
          <cell r="L4726" t="e">
            <v>#N/A</v>
          </cell>
        </row>
        <row r="4727">
          <cell r="B4727" t="str">
            <v>YEC9275933Pedaler</v>
          </cell>
          <cell r="C4727" t="str">
            <v>YEC9275933</v>
          </cell>
          <cell r="D4727" t="str">
            <v>2018-2019</v>
          </cell>
          <cell r="E4727">
            <v>34</v>
          </cell>
          <cell r="F4727" t="str">
            <v>0340</v>
          </cell>
          <cell r="G4727" t="str">
            <v>E005</v>
          </cell>
          <cell r="H4727" t="str">
            <v xml:space="preserve">Pedal </v>
          </cell>
          <cell r="I4727" t="str">
            <v>Pedaler</v>
          </cell>
          <cell r="J4727" t="str">
            <v>C3505208 NWL-467  SILVER/GREY 9/16" ALU</v>
          </cell>
          <cell r="K4727" t="str">
            <v>C3505208</v>
          </cell>
          <cell r="L4727" t="str">
            <v>C3500059</v>
          </cell>
        </row>
        <row r="4728">
          <cell r="B4728" t="str">
            <v>YEC9275933Motor</v>
          </cell>
          <cell r="C4728" t="str">
            <v>YEC9275933</v>
          </cell>
          <cell r="D4728" t="str">
            <v>2018-2019</v>
          </cell>
          <cell r="E4728">
            <v>35</v>
          </cell>
          <cell r="F4728" t="str">
            <v>0350</v>
          </cell>
          <cell r="G4728" t="str">
            <v>J001</v>
          </cell>
          <cell r="H4728" t="str">
            <v>DRIVE UNIT:</v>
          </cell>
          <cell r="I4728" t="str">
            <v>Motor</v>
          </cell>
          <cell r="J4728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4728" t="str">
            <v>C8705068-2-01A</v>
          </cell>
          <cell r="L4728" t="str">
            <v>C8705068-2-01A</v>
          </cell>
        </row>
        <row r="4729">
          <cell r="B4729" t="str">
            <v>YEC9275933Display</v>
          </cell>
          <cell r="C4729" t="str">
            <v>YEC9275933</v>
          </cell>
          <cell r="D4729" t="str">
            <v>2018-2019</v>
          </cell>
          <cell r="E4729">
            <v>36</v>
          </cell>
          <cell r="F4729" t="str">
            <v>0360</v>
          </cell>
          <cell r="G4729" t="str">
            <v>J004</v>
          </cell>
          <cell r="H4729" t="str">
            <v>DISPLAY:</v>
          </cell>
          <cell r="I4729" t="str">
            <v>Display</v>
          </cell>
          <cell r="J4729" t="str">
            <v>C8705065-1-12S LCD C10,Silver Alloy e-going logo.cable length:750mm. cable length for switch:300mm,    Chip for BESST system. New dual pivot bracket with 2 plastic inserts (Ø22,2/25,4).</v>
          </cell>
          <cell r="K4729" t="str">
            <v>C8705065-1-12S</v>
          </cell>
          <cell r="L4729" t="str">
            <v>C8705065-1-12S</v>
          </cell>
        </row>
        <row r="4730">
          <cell r="B4730" t="str">
            <v>YEC9275933EB-Bus kabel</v>
          </cell>
          <cell r="C4730" t="str">
            <v>YEC9275933</v>
          </cell>
          <cell r="D4730" t="str">
            <v>2018-2019</v>
          </cell>
          <cell r="E4730">
            <v>37</v>
          </cell>
          <cell r="F4730" t="str">
            <v>0370</v>
          </cell>
          <cell r="G4730" t="str">
            <v>J005</v>
          </cell>
          <cell r="H4730" t="str">
            <v>EB-BUS CABLE:</v>
          </cell>
          <cell r="I4730" t="str">
            <v>EB-Bus kabel</v>
          </cell>
          <cell r="J4730" t="str">
            <v>C8705068-1-04-01, 5PIN ( 1340mm ) CONNECT TO CONTROLLER, OTHER SIDE TO DISPLAY, LIGHTING SETS</v>
          </cell>
          <cell r="K4730" t="str">
            <v>C8705068-1-04-01</v>
          </cell>
          <cell r="L4730" t="e">
            <v>#N/A</v>
          </cell>
        </row>
        <row r="4731">
          <cell r="B4731" t="str">
            <v>YEC9275933Motorkabel</v>
          </cell>
          <cell r="C4731" t="str">
            <v>YEC9275933</v>
          </cell>
          <cell r="D4731" t="str">
            <v>2018-2019</v>
          </cell>
          <cell r="E4731">
            <v>38</v>
          </cell>
          <cell r="F4731" t="str">
            <v>0380</v>
          </cell>
          <cell r="G4731" t="str">
            <v>J006</v>
          </cell>
          <cell r="H4731" t="str">
            <v>POWER CABLE:</v>
          </cell>
          <cell r="I4731" t="str">
            <v>Motorkabel</v>
          </cell>
          <cell r="J4731" t="str">
            <v>W/O (inluded into the battary slider)</v>
          </cell>
          <cell r="K4731" t="str">
            <v>C8705068-1-04-3</v>
          </cell>
          <cell r="L4731" t="str">
            <v>C8705066-1-01</v>
          </cell>
        </row>
        <row r="4732">
          <cell r="B4732" t="str">
            <v>YEC9275933Kabel framlampa</v>
          </cell>
          <cell r="C4732" t="str">
            <v>YEC9275933</v>
          </cell>
          <cell r="D4732" t="str">
            <v>2018-2019</v>
          </cell>
          <cell r="E4732">
            <v>39</v>
          </cell>
          <cell r="F4732" t="str">
            <v>0390</v>
          </cell>
          <cell r="G4732" t="str">
            <v>J007</v>
          </cell>
          <cell r="H4732" t="str">
            <v>F. LIGHT CABLE:</v>
          </cell>
          <cell r="I4732" t="str">
            <v>Kabel framlampa</v>
          </cell>
          <cell r="J4732" t="str">
            <v>C8705068-1-04-06, FOR FRONT LIGHT : 1200mm</v>
          </cell>
          <cell r="K4732" t="str">
            <v>C8705068-1-04-6</v>
          </cell>
          <cell r="L4732" t="str">
            <v>C8705068-1-04-6</v>
          </cell>
        </row>
        <row r="4733">
          <cell r="B4733" t="str">
            <v>YEC9275933Kabel baklampa</v>
          </cell>
          <cell r="C4733" t="str">
            <v>YEC9275933</v>
          </cell>
          <cell r="D4733" t="str">
            <v>2018-2019</v>
          </cell>
          <cell r="E4733">
            <v>40</v>
          </cell>
          <cell r="F4733" t="str">
            <v>0400</v>
          </cell>
          <cell r="G4733" t="str">
            <v>J008</v>
          </cell>
          <cell r="H4733" t="str">
            <v>R. LIGHT CABLE:</v>
          </cell>
          <cell r="I4733" t="str">
            <v>Kabel baklampa</v>
          </cell>
          <cell r="K4733" t="str">
            <v>INGÅR I BATTERIET</v>
          </cell>
          <cell r="L4733" t="str">
            <v>Ingår i batteriet</v>
          </cell>
        </row>
        <row r="4734">
          <cell r="B4734" t="str">
            <v>YEC9275933Hastighetssensor</v>
          </cell>
          <cell r="C4734" t="str">
            <v>YEC9275933</v>
          </cell>
          <cell r="D4734" t="str">
            <v>2018-2019</v>
          </cell>
          <cell r="E4734">
            <v>41</v>
          </cell>
          <cell r="F4734" t="str">
            <v>0410</v>
          </cell>
          <cell r="G4734" t="str">
            <v>J009</v>
          </cell>
          <cell r="H4734" t="str">
            <v>SPEED SENSOR:</v>
          </cell>
          <cell r="I4734" t="str">
            <v>Hastighetssensor</v>
          </cell>
          <cell r="J4734" t="str">
            <v>C8705068-1-04-11, DETECTING WHEEL RPM, CABLE LENGTH:70mm, C8705068-1-04-10 Extension cable for speed sensor: 350mm HIGO/KST at motor end</v>
          </cell>
          <cell r="K4734" t="str">
            <v>C8705068-1-0411</v>
          </cell>
          <cell r="L4734" t="str">
            <v>C8705068-1-0411</v>
          </cell>
        </row>
        <row r="4735">
          <cell r="B4735" t="str">
            <v>YEC9275933Batteri</v>
          </cell>
          <cell r="C4735" t="str">
            <v>YEC9275933</v>
          </cell>
          <cell r="D4735" t="str">
            <v>2018-2019</v>
          </cell>
          <cell r="E4735">
            <v>42</v>
          </cell>
          <cell r="F4735" t="str">
            <v>0420</v>
          </cell>
          <cell r="G4735" t="str">
            <v>J002</v>
          </cell>
          <cell r="H4735" t="str">
            <v>BATTERY:</v>
          </cell>
          <cell r="I4735" t="str">
            <v>Batteri</v>
          </cell>
          <cell r="J4735" t="str">
            <v>C8705058-1-11EA  PHYLION SF-03, 11Ah WITH INTERGRATED REAR RED LIGHT (eGoing Access)</v>
          </cell>
          <cell r="K4735" t="str">
            <v>C8705058-1-11EA</v>
          </cell>
          <cell r="L4735" t="str">
            <v>C8705058-1-11CE</v>
          </cell>
        </row>
        <row r="4736">
          <cell r="B4736" t="str">
            <v>YEC9275933Batterihållare</v>
          </cell>
          <cell r="C4736" t="str">
            <v>YEC9275933</v>
          </cell>
          <cell r="D4736" t="str">
            <v>2018-2019</v>
          </cell>
          <cell r="E4736">
            <v>43</v>
          </cell>
          <cell r="F4736" t="str">
            <v>0430</v>
          </cell>
          <cell r="G4736" t="str">
            <v>J003</v>
          </cell>
          <cell r="H4736" t="str">
            <v>BATTERY HOLDER/Slider</v>
          </cell>
          <cell r="I4736" t="str">
            <v>Batterihållare</v>
          </cell>
          <cell r="J4736" t="str">
            <v>C8705066-1-01, X11 BATTERY HOLDER WITH 950mm BAFANG CABLE FOR MAX MIDDLE SYSTEM ( CARRIER TYPE ) WITH AXA KEY CYLINDER 6,4USD</v>
          </cell>
          <cell r="L4736" t="e">
            <v>#N/A</v>
          </cell>
        </row>
        <row r="4737">
          <cell r="B4737" t="str">
            <v>YEC9275933Batteriladdare</v>
          </cell>
          <cell r="C4737" t="str">
            <v>YEC9275933</v>
          </cell>
          <cell r="D4737" t="str">
            <v>2018-2019</v>
          </cell>
          <cell r="E4737">
            <v>44</v>
          </cell>
          <cell r="F4737" t="str">
            <v>0440</v>
          </cell>
          <cell r="G4737" t="str">
            <v>J010</v>
          </cell>
          <cell r="H4737" t="str">
            <v>CHARGER:</v>
          </cell>
          <cell r="I4737" t="str">
            <v>Batteriladdare</v>
          </cell>
          <cell r="J4737" t="str">
            <v>C8705058-02, (CHARGER 2A    # NO:CZ2AG2JE7)  CHARGER FOR PHYLION BATTERY</v>
          </cell>
          <cell r="K4737" t="str">
            <v>C8705058-02</v>
          </cell>
          <cell r="L4737" t="str">
            <v>C8705058-02</v>
          </cell>
        </row>
        <row r="4738">
          <cell r="B4738" t="str">
            <v>YEC9275933Kontrollbox</v>
          </cell>
          <cell r="C4738" t="str">
            <v>YEC9275933</v>
          </cell>
          <cell r="D4738" t="str">
            <v>2018-2019</v>
          </cell>
          <cell r="E4738">
            <v>45</v>
          </cell>
          <cell r="F4738" t="str">
            <v>0450</v>
          </cell>
          <cell r="G4738" t="str">
            <v>J011</v>
          </cell>
          <cell r="H4738" t="str">
            <v>Controller</v>
          </cell>
          <cell r="I4738" t="str">
            <v>Kontrollbox</v>
          </cell>
          <cell r="J4738" t="str">
            <v>included into the motor</v>
          </cell>
          <cell r="K4738" t="str">
            <v>C8705068-2-12</v>
          </cell>
          <cell r="L4738" t="str">
            <v>C8705068-2-12</v>
          </cell>
        </row>
        <row r="4739">
          <cell r="B4739" t="str">
            <v>YEC9275933Växelöra</v>
          </cell>
          <cell r="C4739" t="str">
            <v>YEC9275933</v>
          </cell>
          <cell r="D4739" t="str">
            <v>2018-2019</v>
          </cell>
          <cell r="E4739">
            <v>46</v>
          </cell>
          <cell r="F4739" t="str">
            <v>0460</v>
          </cell>
          <cell r="G4739" t="str">
            <v>D005</v>
          </cell>
          <cell r="H4739" t="str">
            <v>Gear hanger</v>
          </cell>
          <cell r="I4739" t="str">
            <v>Växelöra</v>
          </cell>
          <cell r="L4739" t="e">
            <v>#N/A</v>
          </cell>
        </row>
        <row r="4740">
          <cell r="B4740" t="str">
            <v>YEC9275934RAM</v>
          </cell>
          <cell r="C4740" t="str">
            <v>YEC9275934</v>
          </cell>
          <cell r="D4740" t="str">
            <v>2019-2021</v>
          </cell>
          <cell r="E4740">
            <v>1</v>
          </cell>
          <cell r="F4740" t="str">
            <v>0010</v>
          </cell>
          <cell r="G4740" t="str">
            <v>A001</v>
          </cell>
          <cell r="H4740" t="str">
            <v>PAINTED FRAME</v>
          </cell>
          <cell r="I4740" t="str">
            <v>RAM</v>
          </cell>
          <cell r="J4740" t="str">
            <v>Crescent-dekal ovan matt lack</v>
          </cell>
          <cell r="K4740" t="str">
            <v>FRAME</v>
          </cell>
          <cell r="L4740" t="e">
            <v>#N/A</v>
          </cell>
        </row>
        <row r="4741">
          <cell r="B4741" t="str">
            <v>YEC9275934Framgaffel</v>
          </cell>
          <cell r="C4741" t="str">
            <v>YEC9275934</v>
          </cell>
          <cell r="D4741" t="str">
            <v>2019-2021</v>
          </cell>
          <cell r="E4741">
            <v>2</v>
          </cell>
          <cell r="F4741" t="str">
            <v>0020</v>
          </cell>
          <cell r="G4741" t="str">
            <v>A002</v>
          </cell>
          <cell r="H4741" t="str">
            <v>PAINTED FORK</v>
          </cell>
          <cell r="I4741" t="str">
            <v>Framgaffel</v>
          </cell>
          <cell r="J4741" t="str">
            <v>C1605469-193, Rigid steel front fork HT13A with HT13A steerer tube, for Roller-brake, for 700C x 45C tires, THREADED</v>
          </cell>
          <cell r="K4741" t="str">
            <v>C1605469-193</v>
          </cell>
          <cell r="L4741" t="e">
            <v>#N/A</v>
          </cell>
        </row>
        <row r="4742">
          <cell r="B4742" t="str">
            <v>YEC9275934Styrlager</v>
          </cell>
          <cell r="C4742" t="str">
            <v>YEC9275934</v>
          </cell>
          <cell r="D4742" t="str">
            <v>2019-2021</v>
          </cell>
          <cell r="E4742">
            <v>3</v>
          </cell>
          <cell r="F4742" t="str">
            <v>0030</v>
          </cell>
          <cell r="G4742" t="str">
            <v>B001</v>
          </cell>
          <cell r="H4742" t="str">
            <v>Head Set</v>
          </cell>
          <cell r="I4742" t="str">
            <v>Styrlager</v>
          </cell>
          <cell r="J4742" t="str">
            <v>C2105002 VP-MH305C SEMI INTEGR, ED BLACK O/S  SH = 20mm</v>
          </cell>
          <cell r="K4742" t="str">
            <v>C2105002</v>
          </cell>
          <cell r="L4742" t="str">
            <v>C2100163</v>
          </cell>
        </row>
        <row r="4743">
          <cell r="B4743" t="str">
            <v xml:space="preserve">YEC9275934Styrstam </v>
          </cell>
          <cell r="C4743" t="str">
            <v>YEC9275934</v>
          </cell>
          <cell r="D4743" t="str">
            <v>2019-2021</v>
          </cell>
          <cell r="E4743">
            <v>4</v>
          </cell>
          <cell r="F4743" t="str">
            <v>0040</v>
          </cell>
          <cell r="G4743" t="str">
            <v>B002</v>
          </cell>
          <cell r="H4743" t="str">
            <v>Handlebar Stem</v>
          </cell>
          <cell r="I4743" t="str">
            <v xml:space="preserve">Styrstam </v>
          </cell>
          <cell r="J4743" t="str">
            <v>C2205550-110 H/L STÄLLBAR BLACK  O/S 25,4X85/100-150GR MTSD-367N-5 EXT=180 MM</v>
          </cell>
          <cell r="K4743" t="str">
            <v>C2205550-110</v>
          </cell>
          <cell r="L4743" t="str">
            <v>C2200067</v>
          </cell>
        </row>
        <row r="4744">
          <cell r="B4744" t="str">
            <v>YEC9275934Styre</v>
          </cell>
          <cell r="C4744" t="str">
            <v>YEC9275934</v>
          </cell>
          <cell r="D4744" t="str">
            <v>2019-2021</v>
          </cell>
          <cell r="E4744">
            <v>5</v>
          </cell>
          <cell r="F4744" t="str">
            <v>0050</v>
          </cell>
          <cell r="G4744" t="str">
            <v>B003</v>
          </cell>
          <cell r="H4744" t="str">
            <v>Handelbar</v>
          </cell>
          <cell r="I4744" t="str">
            <v>Styre</v>
          </cell>
          <cell r="J4744" t="str">
            <v>C2306074 Handlebar City BLACK NR-AL-14(ISO-C) W:630mm, AL BK, no logo</v>
          </cell>
          <cell r="K4744" t="str">
            <v>C2306074</v>
          </cell>
          <cell r="L4744" t="str">
            <v>C2306074</v>
          </cell>
        </row>
        <row r="4745">
          <cell r="B4745" t="str">
            <v>YEC9275934Bromsgrepp H</v>
          </cell>
          <cell r="C4745" t="str">
            <v>YEC9275934</v>
          </cell>
          <cell r="D4745" t="str">
            <v>2019-2021</v>
          </cell>
          <cell r="E4745">
            <v>6</v>
          </cell>
          <cell r="F4745" t="str">
            <v>0060</v>
          </cell>
          <cell r="G4745" t="str">
            <v>C002</v>
          </cell>
          <cell r="H4745" t="str">
            <v>Brake Lever R</v>
          </cell>
          <cell r="I4745" t="str">
            <v>Bromsgrepp H</v>
          </cell>
          <cell r="L4745" t="e">
            <v>#N/A</v>
          </cell>
        </row>
        <row r="4746">
          <cell r="B4746" t="str">
            <v>YEC9275934Bromsgrepp V</v>
          </cell>
          <cell r="C4746" t="str">
            <v>YEC9275934</v>
          </cell>
          <cell r="D4746" t="str">
            <v>2019-2021</v>
          </cell>
          <cell r="E4746">
            <v>7</v>
          </cell>
          <cell r="F4746" t="str">
            <v>0070</v>
          </cell>
          <cell r="G4746" t="str">
            <v>C001</v>
          </cell>
          <cell r="H4746" t="str">
            <v>Brake Lever L</v>
          </cell>
          <cell r="I4746" t="str">
            <v>Bromsgrepp V</v>
          </cell>
          <cell r="J4746" t="str">
            <v>C6505190 Br lever silver left CL535CRT RB w bell</v>
          </cell>
          <cell r="K4746" t="str">
            <v>C6505190</v>
          </cell>
          <cell r="L4746" t="str">
            <v>C6505190</v>
          </cell>
        </row>
        <row r="4747">
          <cell r="B4747" t="str">
            <v>YEC9275934Växelreglage H</v>
          </cell>
          <cell r="C4747" t="str">
            <v>YEC9275934</v>
          </cell>
          <cell r="D4747" t="str">
            <v>2019-2021</v>
          </cell>
          <cell r="E4747">
            <v>8</v>
          </cell>
          <cell r="F4747" t="str">
            <v>0080</v>
          </cell>
          <cell r="G4747" t="str">
            <v>D002</v>
          </cell>
          <cell r="H4747" t="str">
            <v>Shift Lever R</v>
          </cell>
          <cell r="I4747" t="str">
            <v>Växelreglage H</v>
          </cell>
          <cell r="J4747" t="str">
            <v>C5105092 SHIFT LEVER, SL-C3000-7, NEXUS, REVO SHIFTER, 2320MM INNER, W/O OUTER FOR CJ-NX40(FOR SCANDINAVIAN), BLACK, BULK</v>
          </cell>
          <cell r="K4747" t="str">
            <v>C5105092</v>
          </cell>
          <cell r="L4747" t="str">
            <v>Kontakta SHIMANO</v>
          </cell>
        </row>
        <row r="4748">
          <cell r="B4748" t="str">
            <v>YEC9275934Växelreglage V</v>
          </cell>
          <cell r="C4748" t="str">
            <v>YEC9275934</v>
          </cell>
          <cell r="D4748" t="str">
            <v>2019-2021</v>
          </cell>
          <cell r="E4748">
            <v>9</v>
          </cell>
          <cell r="F4748" t="str">
            <v>0090</v>
          </cell>
          <cell r="G4748" t="str">
            <v>D001</v>
          </cell>
          <cell r="H4748" t="str">
            <v>Shift Lever L</v>
          </cell>
          <cell r="I4748" t="str">
            <v>Växelreglage V</v>
          </cell>
          <cell r="L4748" t="e">
            <v>#N/A</v>
          </cell>
        </row>
        <row r="4749">
          <cell r="B4749" t="str">
            <v>YEC9275934Handtag par</v>
          </cell>
          <cell r="C4749" t="str">
            <v>YEC9275934</v>
          </cell>
          <cell r="D4749" t="str">
            <v>2019-2021</v>
          </cell>
          <cell r="E4749">
            <v>10</v>
          </cell>
          <cell r="F4749" t="str">
            <v>0100</v>
          </cell>
          <cell r="G4749" t="str">
            <v>B004</v>
          </cell>
          <cell r="H4749" t="str">
            <v>Grip R</v>
          </cell>
          <cell r="I4749" t="str">
            <v>Handtag par</v>
          </cell>
          <cell r="J4749" t="str">
            <v xml:space="preserve">C2505528 Herrmans CLIK DD37  black 90mm  </v>
          </cell>
          <cell r="K4749" t="str">
            <v>C2505528</v>
          </cell>
          <cell r="L4749" t="str">
            <v>C2500057</v>
          </cell>
        </row>
        <row r="4750">
          <cell r="B4750" t="str">
            <v>YEC9275934Frambroms</v>
          </cell>
          <cell r="C4750" t="str">
            <v>YEC9275934</v>
          </cell>
          <cell r="D4750" t="str">
            <v>2019-2021</v>
          </cell>
          <cell r="E4750">
            <v>11</v>
          </cell>
          <cell r="F4750" t="str">
            <v>0110</v>
          </cell>
          <cell r="G4750" t="str">
            <v>C003</v>
          </cell>
          <cell r="H4750" t="str">
            <v xml:space="preserve">Brake front </v>
          </cell>
          <cell r="I4750" t="str">
            <v>Frambroms</v>
          </cell>
          <cell r="J4750" t="str">
            <v>ABRC6000FB  ROL.BRAKE FRONT M9 BR-C6000-F, W. 3,5 MM. LOCKNUT SILVER</v>
          </cell>
          <cell r="K4750" t="str">
            <v>ABRC6000FB</v>
          </cell>
          <cell r="L4750" t="str">
            <v>Kontakta SHIMANO</v>
          </cell>
        </row>
        <row r="4751">
          <cell r="B4751" t="str">
            <v>YEC9275934Bakbroms</v>
          </cell>
          <cell r="C4751" t="str">
            <v>YEC9275934</v>
          </cell>
          <cell r="D4751" t="str">
            <v>2019-2021</v>
          </cell>
          <cell r="E4751">
            <v>12</v>
          </cell>
          <cell r="F4751" t="str">
            <v>0120</v>
          </cell>
          <cell r="G4751" t="str">
            <v>C004</v>
          </cell>
          <cell r="H4751" t="str">
            <v>Brake rear</v>
          </cell>
          <cell r="I4751" t="str">
            <v>Bakbroms</v>
          </cell>
          <cell r="K4751" t="str">
            <v>Fotbroms</v>
          </cell>
          <cell r="L4751" t="str">
            <v>Kontakta SHIMANO</v>
          </cell>
        </row>
        <row r="4752">
          <cell r="B4752" t="str">
            <v>YEC9275934Vevlager</v>
          </cell>
          <cell r="C4752" t="str">
            <v>YEC9275934</v>
          </cell>
          <cell r="D4752" t="str">
            <v>2019-2021</v>
          </cell>
          <cell r="E4752">
            <v>13</v>
          </cell>
          <cell r="F4752" t="str">
            <v>0130</v>
          </cell>
          <cell r="G4752" t="str">
            <v>E001</v>
          </cell>
          <cell r="H4752" t="str">
            <v xml:space="preserve">BB-set </v>
          </cell>
          <cell r="I4752" t="str">
            <v>Vevlager</v>
          </cell>
          <cell r="K4752" t="str">
            <v>INGÅR I MOTORN</v>
          </cell>
          <cell r="L4752" t="str">
            <v>Ingår i motorn</v>
          </cell>
        </row>
        <row r="4753">
          <cell r="B4753" t="str">
            <v>YEC9275934Vevparti</v>
          </cell>
          <cell r="C4753" t="str">
            <v>YEC9275934</v>
          </cell>
          <cell r="D4753" t="str">
            <v>2019-2021</v>
          </cell>
          <cell r="E4753">
            <v>14</v>
          </cell>
          <cell r="F4753" t="str">
            <v>0140</v>
          </cell>
          <cell r="G4753" t="str">
            <v>E002</v>
          </cell>
          <cell r="H4753" t="str">
            <v>Front Chainwheel</v>
          </cell>
          <cell r="I4753" t="str">
            <v>Vevparti</v>
          </cell>
          <cell r="K4753" t="str">
            <v>C3305778-EG</v>
          </cell>
          <cell r="L4753" t="str">
            <v>C3305778-EG</v>
          </cell>
        </row>
        <row r="4754">
          <cell r="B4754" t="str">
            <v>YEC9275934Kedjeskydd</v>
          </cell>
          <cell r="C4754" t="str">
            <v>YEC9275934</v>
          </cell>
          <cell r="D4754" t="str">
            <v>2019-2021</v>
          </cell>
          <cell r="E4754">
            <v>15</v>
          </cell>
          <cell r="F4754" t="str">
            <v>0150</v>
          </cell>
          <cell r="G4754" t="str">
            <v>H001</v>
          </cell>
          <cell r="H4754" t="str">
            <v>Chain guard</v>
          </cell>
          <cell r="I4754" t="str">
            <v>Kedjeskydd</v>
          </cell>
          <cell r="J4754" t="str">
            <v>C8305427/BK Safir  + C8305427-RSV-98 Silver ring</v>
          </cell>
          <cell r="K4754" t="str">
            <v>C8305427/BK</v>
          </cell>
          <cell r="L4754" t="str">
            <v>C8305427/ZBK</v>
          </cell>
        </row>
        <row r="4755">
          <cell r="B4755" t="str">
            <v>YEC9275934Kedjeskyddsfäste</v>
          </cell>
          <cell r="C4755" t="str">
            <v>YEC9275934</v>
          </cell>
          <cell r="D4755" t="str">
            <v>2019-2021</v>
          </cell>
          <cell r="E4755">
            <v>16</v>
          </cell>
          <cell r="F4755" t="str">
            <v>0160</v>
          </cell>
          <cell r="G4755" t="str">
            <v>H002</v>
          </cell>
          <cell r="H4755" t="str">
            <v>Chain guard bracket</v>
          </cell>
          <cell r="I4755" t="str">
            <v>Kedjeskyddsfäste</v>
          </cell>
          <cell r="J4755" t="str">
            <v>C8305526 Chainguarnd bracket axa för Axa Safir made for MAX, ZINK</v>
          </cell>
          <cell r="K4755" t="str">
            <v>C8305526</v>
          </cell>
          <cell r="L4755" t="str">
            <v>C8305526</v>
          </cell>
        </row>
        <row r="4756">
          <cell r="B4756" t="str">
            <v>YEC9275934Framväxel</v>
          </cell>
          <cell r="C4756" t="str">
            <v>YEC9275934</v>
          </cell>
          <cell r="D4756" t="str">
            <v>2019-2021</v>
          </cell>
          <cell r="E4756">
            <v>17</v>
          </cell>
          <cell r="F4756" t="str">
            <v>0170</v>
          </cell>
          <cell r="G4756" t="str">
            <v>D003</v>
          </cell>
          <cell r="H4756" t="str">
            <v>Front Derailleur</v>
          </cell>
          <cell r="I4756" t="str">
            <v>Framväxel</v>
          </cell>
          <cell r="K4756" t="str">
            <v>EMPTY</v>
          </cell>
          <cell r="L4756" t="e">
            <v>#N/A</v>
          </cell>
        </row>
        <row r="4757">
          <cell r="B4757" t="str">
            <v>YEC9275934Bakväxel</v>
          </cell>
          <cell r="C4757" t="str">
            <v>YEC9275934</v>
          </cell>
          <cell r="D4757" t="str">
            <v>2019-2021</v>
          </cell>
          <cell r="E4757">
            <v>18</v>
          </cell>
          <cell r="F4757" t="str">
            <v>0180</v>
          </cell>
          <cell r="G4757" t="str">
            <v>D004</v>
          </cell>
          <cell r="H4757" t="str">
            <v>Rear Derailleur</v>
          </cell>
          <cell r="I4757" t="str">
            <v>Bakväxel</v>
          </cell>
          <cell r="K4757" t="str">
            <v>ASGC30017CADXR</v>
          </cell>
          <cell r="L4757" t="str">
            <v>Kontakta SHIMANO</v>
          </cell>
        </row>
        <row r="4758">
          <cell r="B4758" t="str">
            <v>YEC9275934Kedja</v>
          </cell>
          <cell r="C4758" t="str">
            <v>YEC9275934</v>
          </cell>
          <cell r="D4758" t="str">
            <v>2019-2021</v>
          </cell>
          <cell r="E4758">
            <v>19</v>
          </cell>
          <cell r="F4758" t="str">
            <v>0190</v>
          </cell>
          <cell r="G4758" t="str">
            <v>E003</v>
          </cell>
          <cell r="H4758" t="str">
            <v xml:space="preserve">Chain </v>
          </cell>
          <cell r="I4758" t="str">
            <v>Kedja</v>
          </cell>
          <cell r="J4758" t="str">
            <v>C3405041-098  + link CHA 1S 98L RB Z610HXRB   KMC</v>
          </cell>
          <cell r="K4758" t="str">
            <v>C3405041-098</v>
          </cell>
          <cell r="L4758" t="str">
            <v>C3400038</v>
          </cell>
        </row>
        <row r="4759">
          <cell r="B4759" t="str">
            <v>YEC9275934Kassett</v>
          </cell>
          <cell r="C4759" t="str">
            <v>YEC9275934</v>
          </cell>
          <cell r="D4759" t="str">
            <v>2019-2021</v>
          </cell>
          <cell r="E4759">
            <v>20</v>
          </cell>
          <cell r="F4759" t="str">
            <v>0200</v>
          </cell>
          <cell r="G4759" t="str">
            <v>E004</v>
          </cell>
          <cell r="H4759" t="str">
            <v>Cassette Sprocket</v>
          </cell>
          <cell r="I4759" t="str">
            <v>Kassett</v>
          </cell>
          <cell r="J4759" t="str">
            <v>ASMGEAR18SU SPT SC18sv3/32" (INTERNAL HUB)</v>
          </cell>
          <cell r="K4759" t="str">
            <v>ASMGEAR18SU</v>
          </cell>
          <cell r="L4759" t="str">
            <v>Kontakta SHIMANO</v>
          </cell>
        </row>
        <row r="4760">
          <cell r="B4760" t="str">
            <v>YEC9275934Framhjul</v>
          </cell>
          <cell r="C4760" t="str">
            <v>YEC9275934</v>
          </cell>
          <cell r="D4760" t="str">
            <v>2019-2021</v>
          </cell>
          <cell r="E4760">
            <v>21</v>
          </cell>
          <cell r="F4760" t="str">
            <v>0210</v>
          </cell>
          <cell r="G4760" t="str">
            <v>F001</v>
          </cell>
          <cell r="H4760" t="str">
            <v>Front hub</v>
          </cell>
          <cell r="I4760" t="str">
            <v>Framhjul</v>
          </cell>
          <cell r="J4760" t="str">
            <v>AHBIM40PDC  FRONT HUB, SHIMANO, NEXUS HB-IM40 36H AXLE: 140MM OLD: 100MM SILVER</v>
          </cell>
          <cell r="K4760" t="str">
            <v>C4107743</v>
          </cell>
          <cell r="L4760" t="str">
            <v>C4100215</v>
          </cell>
        </row>
        <row r="4761">
          <cell r="B4761" t="str">
            <v>YEC9275934Bakhjul</v>
          </cell>
          <cell r="C4761" t="str">
            <v>YEC9275934</v>
          </cell>
          <cell r="D4761" t="str">
            <v>2019-2021</v>
          </cell>
          <cell r="E4761">
            <v>22</v>
          </cell>
          <cell r="F4761" t="str">
            <v>0220</v>
          </cell>
          <cell r="G4761" t="str">
            <v>F002</v>
          </cell>
          <cell r="H4761" t="str">
            <v>Rear hub</v>
          </cell>
          <cell r="I4761" t="str">
            <v>Bakhjul</v>
          </cell>
          <cell r="J4761" t="str">
            <v>ASGC30007CADXR (ASG7C30ADXR) HBRcb 36 H SILVER DX</v>
          </cell>
          <cell r="K4761" t="str">
            <v>C4208020</v>
          </cell>
          <cell r="L4761" t="str">
            <v>C4200052</v>
          </cell>
        </row>
        <row r="4762">
          <cell r="B4762" t="str">
            <v>YEC9275934Däck</v>
          </cell>
          <cell r="C4762" t="str">
            <v>YEC9275934</v>
          </cell>
          <cell r="D4762" t="str">
            <v>2019-2021</v>
          </cell>
          <cell r="E4762">
            <v>23</v>
          </cell>
          <cell r="F4762" t="str">
            <v>0230</v>
          </cell>
          <cell r="G4762" t="str">
            <v>F003</v>
          </cell>
          <cell r="H4762" t="str">
            <v>Tire</v>
          </cell>
          <cell r="I4762" t="str">
            <v>Däck</v>
          </cell>
          <cell r="J4762" t="str">
            <v>C4906455 622x40 Black Premium Reflex XNR PERGO-E H-480 (AntiP: 40x40 nylon/canvas)</v>
          </cell>
          <cell r="K4762" t="str">
            <v>C4906455</v>
          </cell>
          <cell r="L4762" t="str">
            <v>C4901463</v>
          </cell>
        </row>
        <row r="4763">
          <cell r="B4763" t="str">
            <v>YEC9275934Skärmar set</v>
          </cell>
          <cell r="C4763" t="str">
            <v>YEC9275934</v>
          </cell>
          <cell r="D4763" t="str">
            <v>2019-2021</v>
          </cell>
          <cell r="E4763">
            <v>24</v>
          </cell>
          <cell r="F4763" t="str">
            <v>0240</v>
          </cell>
          <cell r="G4763" t="str">
            <v>H003</v>
          </cell>
          <cell r="H4763" t="str">
            <v xml:space="preserve">Mudguard front   </v>
          </cell>
          <cell r="I4763" t="str">
            <v>Skärmar set</v>
          </cell>
          <cell r="J4763" t="str">
            <v>C8255677 ZN/52MM 28" black 70.554/1 (5729-ZN)</v>
          </cell>
          <cell r="K4763" t="str">
            <v>C8255677</v>
          </cell>
          <cell r="L4763" t="str">
            <v>C8250028</v>
          </cell>
        </row>
        <row r="4764">
          <cell r="B4764" t="str">
            <v>YEC9275934Pakethållare</v>
          </cell>
          <cell r="C4764" t="str">
            <v>YEC9275934</v>
          </cell>
          <cell r="D4764" t="str">
            <v>2019-2021</v>
          </cell>
          <cell r="E4764">
            <v>25</v>
          </cell>
          <cell r="F4764" t="str">
            <v>0250</v>
          </cell>
          <cell r="G4764" t="str">
            <v>H004</v>
          </cell>
          <cell r="H4764" t="str">
            <v>Carrier</v>
          </cell>
          <cell r="I4764" t="str">
            <v>Pakethållare</v>
          </cell>
          <cell r="J4764" t="str">
            <v>C8205834-BK AVS TOP CARRIER FOR SR20 PHILION BATTERY, Powder BLACK CLIP AND SPECTRA LOGO</v>
          </cell>
          <cell r="K4764" t="str">
            <v>C8205834-BK</v>
          </cell>
          <cell r="L4764" t="str">
            <v>C8205834-BK</v>
          </cell>
        </row>
        <row r="4765">
          <cell r="B4765" t="str">
            <v>YEC9275934Sadel</v>
          </cell>
          <cell r="C4765" t="str">
            <v>YEC9275934</v>
          </cell>
          <cell r="D4765" t="str">
            <v>2019-2021</v>
          </cell>
          <cell r="E4765">
            <v>26</v>
          </cell>
          <cell r="F4765" t="str">
            <v>0260</v>
          </cell>
          <cell r="G4765" t="str">
            <v>G001</v>
          </cell>
          <cell r="H4765" t="str">
            <v>Saddle</v>
          </cell>
          <cell r="I4765" t="str">
            <v>Sadel</v>
          </cell>
          <cell r="J4765" t="str">
            <v>C7105989 Fluito black unisex w/o clamp</v>
          </cell>
          <cell r="K4765" t="str">
            <v>C7105989</v>
          </cell>
          <cell r="L4765" t="str">
            <v>C7100596</v>
          </cell>
        </row>
        <row r="4766">
          <cell r="B4766" t="str">
            <v>YEC9275934Sadelstolpe</v>
          </cell>
          <cell r="C4766" t="str">
            <v>YEC9275934</v>
          </cell>
          <cell r="D4766" t="str">
            <v>2019-2021</v>
          </cell>
          <cell r="E4766">
            <v>27</v>
          </cell>
          <cell r="F4766" t="str">
            <v>0270</v>
          </cell>
          <cell r="G4766" t="str">
            <v>G002</v>
          </cell>
          <cell r="H4766" t="str">
            <v>Seatpost</v>
          </cell>
          <cell r="I4766" t="str">
            <v>Sadelstolpe</v>
          </cell>
          <cell r="J4766" t="str">
            <v>C7205260 SP-222 27,2X350 A.BK Anodized Black</v>
          </cell>
          <cell r="K4766" t="str">
            <v>C7205260</v>
          </cell>
          <cell r="L4766" t="str">
            <v>C7200053</v>
          </cell>
        </row>
        <row r="4767">
          <cell r="B4767" t="str">
            <v>YEC9275934Sadelrörsklämma</v>
          </cell>
          <cell r="C4767" t="str">
            <v>YEC9275934</v>
          </cell>
          <cell r="D4767" t="str">
            <v>2019-2021</v>
          </cell>
          <cell r="E4767">
            <v>28</v>
          </cell>
          <cell r="F4767" t="str">
            <v>0280</v>
          </cell>
          <cell r="G4767" t="str">
            <v>G003</v>
          </cell>
          <cell r="H4767" t="str">
            <v>Seat Clamp</v>
          </cell>
          <cell r="I4767" t="str">
            <v>Sadelrörsklämma</v>
          </cell>
          <cell r="J4767" t="str">
            <v>C7305002 L/C 31.8 MX27 shiny black</v>
          </cell>
          <cell r="K4767" t="str">
            <v>C7305002</v>
          </cell>
          <cell r="L4767" t="str">
            <v>C7300027-318</v>
          </cell>
        </row>
        <row r="4768">
          <cell r="B4768" t="str">
            <v>YEC9275934Framlampa</v>
          </cell>
          <cell r="C4768" t="str">
            <v>YEC9275934</v>
          </cell>
          <cell r="D4768" t="str">
            <v>2019-2021</v>
          </cell>
          <cell r="E4768">
            <v>29</v>
          </cell>
          <cell r="F4768" t="str">
            <v>0290</v>
          </cell>
          <cell r="G4768" t="str">
            <v>H005</v>
          </cell>
          <cell r="H4768" t="str">
            <v>Front light</v>
          </cell>
          <cell r="I4768" t="str">
            <v>Framlampa</v>
          </cell>
          <cell r="J4768" t="str">
            <v xml:space="preserve">C8015301 FL-14 MR4 LED headlamp 6V, w bracket, 650mm cable with conector for Bafang , 3mm cable  </v>
          </cell>
          <cell r="K4768" t="str">
            <v>C8015301</v>
          </cell>
          <cell r="L4768" t="str">
            <v>C8015301</v>
          </cell>
        </row>
        <row r="4769">
          <cell r="B4769" t="str">
            <v>YEC9275934Baklampa</v>
          </cell>
          <cell r="C4769" t="str">
            <v>YEC9275934</v>
          </cell>
          <cell r="D4769" t="str">
            <v>2019-2021</v>
          </cell>
          <cell r="E4769">
            <v>30</v>
          </cell>
          <cell r="F4769" t="str">
            <v>0300</v>
          </cell>
          <cell r="G4769" t="str">
            <v>H006</v>
          </cell>
          <cell r="H4769" t="str">
            <v>Light, Rear</v>
          </cell>
          <cell r="I4769" t="str">
            <v>Baklampa</v>
          </cell>
          <cell r="J4769" t="str">
            <v>inkl in battery</v>
          </cell>
          <cell r="K4769" t="str">
            <v>C8705186-1RLBK</v>
          </cell>
          <cell r="L4769" t="str">
            <v>C8705186-1RLBK</v>
          </cell>
        </row>
        <row r="4770">
          <cell r="B4770" t="str">
            <v>YEC9275934Låssats</v>
          </cell>
          <cell r="C4770" t="str">
            <v>YEC9275934</v>
          </cell>
          <cell r="D4770" t="str">
            <v>2019-2021</v>
          </cell>
          <cell r="E4770">
            <v>31</v>
          </cell>
          <cell r="F4770" t="str">
            <v>0310</v>
          </cell>
          <cell r="G4770" t="str">
            <v>H007</v>
          </cell>
          <cell r="H4770" t="str">
            <v>Lock</v>
          </cell>
          <cell r="I4770" t="str">
            <v>Låssats</v>
          </cell>
          <cell r="J4770" t="str">
            <v>C8405069 LCK SF PLbk Solid+  BAT SF03/SR11/SR20, LOCK FRAME+LOCK BATT SF03 RT W/2 similar keys</v>
          </cell>
          <cell r="K4770" t="str">
            <v>C8405069</v>
          </cell>
          <cell r="L4770" t="str">
            <v>C8405069</v>
          </cell>
        </row>
        <row r="4771">
          <cell r="B4771" t="str">
            <v>YEC9275934Stöd</v>
          </cell>
          <cell r="C4771" t="str">
            <v>YEC9275934</v>
          </cell>
          <cell r="D4771" t="str">
            <v>2019-2021</v>
          </cell>
          <cell r="E4771">
            <v>32</v>
          </cell>
          <cell r="F4771" t="str">
            <v>0320</v>
          </cell>
          <cell r="G4771" t="str">
            <v>H008</v>
          </cell>
          <cell r="H4771" t="str">
            <v>Kick stand</v>
          </cell>
          <cell r="I4771" t="str">
            <v>Stöd</v>
          </cell>
          <cell r="J4771" t="str">
            <v>C8105222 REX HV for  CS mount KICKSTAND ADJUSTABLE 1288-4</v>
          </cell>
          <cell r="K4771" t="str">
            <v>C8105222</v>
          </cell>
          <cell r="L4771" t="str">
            <v>C8100034</v>
          </cell>
        </row>
        <row r="4772">
          <cell r="B4772" t="str">
            <v>YEC9275934Korg</v>
          </cell>
          <cell r="C4772" t="str">
            <v>YEC9275934</v>
          </cell>
          <cell r="D4772" t="str">
            <v>2019-2021</v>
          </cell>
          <cell r="E4772">
            <v>33</v>
          </cell>
          <cell r="F4772" t="str">
            <v>0330</v>
          </cell>
          <cell r="G4772" t="str">
            <v>H009</v>
          </cell>
          <cell r="H4772" t="str">
            <v>Basket / Fr carrier</v>
          </cell>
          <cell r="I4772" t="str">
            <v>Korg</v>
          </cell>
          <cell r="K4772" t="str">
            <v>EMPTY</v>
          </cell>
          <cell r="L4772" t="e">
            <v>#N/A</v>
          </cell>
        </row>
        <row r="4773">
          <cell r="B4773" t="str">
            <v>YEC9275934Pedaler</v>
          </cell>
          <cell r="C4773" t="str">
            <v>YEC9275934</v>
          </cell>
          <cell r="D4773" t="str">
            <v>2019-2021</v>
          </cell>
          <cell r="E4773">
            <v>34</v>
          </cell>
          <cell r="F4773" t="str">
            <v>0340</v>
          </cell>
          <cell r="G4773" t="str">
            <v>E005</v>
          </cell>
          <cell r="H4773" t="str">
            <v xml:space="preserve">Pedal </v>
          </cell>
          <cell r="I4773" t="str">
            <v>Pedaler</v>
          </cell>
          <cell r="J4773" t="str">
            <v>C3505208 NWL-467  SILVER/GREY 9/16" ALU</v>
          </cell>
          <cell r="K4773" t="str">
            <v>C3505208</v>
          </cell>
          <cell r="L4773" t="str">
            <v>C3500059</v>
          </cell>
        </row>
        <row r="4774">
          <cell r="B4774" t="str">
            <v>YEC9275934Motor</v>
          </cell>
          <cell r="C4774" t="str">
            <v>YEC9275934</v>
          </cell>
          <cell r="D4774" t="str">
            <v>2019-2021</v>
          </cell>
          <cell r="E4774">
            <v>35</v>
          </cell>
          <cell r="F4774" t="str">
            <v>0350</v>
          </cell>
          <cell r="G4774" t="str">
            <v>J001</v>
          </cell>
          <cell r="H4774" t="str">
            <v>DRIVE UNIT:</v>
          </cell>
          <cell r="I4774" t="str">
            <v>Motor</v>
          </cell>
          <cell r="J4774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4774" t="str">
            <v>C8705068-2-01AC</v>
          </cell>
          <cell r="L4774" t="str">
            <v>C8705068-2-01AC</v>
          </cell>
        </row>
        <row r="4775">
          <cell r="B4775" t="str">
            <v>YEC9275934Display</v>
          </cell>
          <cell r="C4775" t="str">
            <v>YEC9275934</v>
          </cell>
          <cell r="D4775" t="str">
            <v>2019-2021</v>
          </cell>
          <cell r="E4775">
            <v>36</v>
          </cell>
          <cell r="F4775" t="str">
            <v>0360</v>
          </cell>
          <cell r="G4775" t="str">
            <v>J004</v>
          </cell>
          <cell r="H4775" t="str">
            <v>DISPLAY:</v>
          </cell>
          <cell r="I4775" t="str">
            <v>Display</v>
          </cell>
          <cell r="J4775" t="str">
            <v>C8705068-1-34C Display TFT for BAFANG CanBus (plugnplay) 300/750mm City with Bluetoth</v>
          </cell>
          <cell r="K4775" t="str">
            <v>C8705068-1-34C</v>
          </cell>
          <cell r="L4775" t="str">
            <v>C8705068-1-34C</v>
          </cell>
        </row>
        <row r="4776">
          <cell r="B4776" t="str">
            <v>YEC9275934EB-Bus kabel</v>
          </cell>
          <cell r="C4776" t="str">
            <v>YEC9275934</v>
          </cell>
          <cell r="D4776" t="str">
            <v>2019-2021</v>
          </cell>
          <cell r="E4776">
            <v>37</v>
          </cell>
          <cell r="F4776" t="str">
            <v>0370</v>
          </cell>
          <cell r="G4776" t="str">
            <v>J005</v>
          </cell>
          <cell r="H4776" t="str">
            <v>EB-BUS CABLE:</v>
          </cell>
          <cell r="I4776" t="str">
            <v>EB-Bus kabel</v>
          </cell>
          <cell r="J4776" t="str">
            <v>C8705068-1-4-1C, 5PIN ( 1340mm ) CONNECT TO CONTROLLER, OTHER SIDE TO DISPLAY, LIGHTING SETS Canbus</v>
          </cell>
          <cell r="K4776" t="str">
            <v>C8705068-1-4-1C</v>
          </cell>
          <cell r="L4776" t="e">
            <v>#N/A</v>
          </cell>
        </row>
        <row r="4777">
          <cell r="B4777" t="str">
            <v>YEC9275934Motorkabel</v>
          </cell>
          <cell r="C4777" t="str">
            <v>YEC9275934</v>
          </cell>
          <cell r="D4777" t="str">
            <v>2019-2021</v>
          </cell>
          <cell r="E4777">
            <v>38</v>
          </cell>
          <cell r="F4777" t="str">
            <v>0380</v>
          </cell>
          <cell r="G4777" t="str">
            <v>J006</v>
          </cell>
          <cell r="H4777" t="str">
            <v>POWER CABLE:</v>
          </cell>
          <cell r="I4777" t="str">
            <v>Motorkabel</v>
          </cell>
          <cell r="J4777" t="str">
            <v>W/O (inluded into the battary slider)</v>
          </cell>
          <cell r="K4777" t="str">
            <v>C8705188-E-01</v>
          </cell>
          <cell r="L4777" t="str">
            <v>C8705188-E-01</v>
          </cell>
        </row>
        <row r="4778">
          <cell r="B4778" t="str">
            <v>YEC9275934Kabel framlampa</v>
          </cell>
          <cell r="C4778" t="str">
            <v>YEC9275934</v>
          </cell>
          <cell r="D4778" t="str">
            <v>2019-2021</v>
          </cell>
          <cell r="E4778">
            <v>39</v>
          </cell>
          <cell r="F4778" t="str">
            <v>0390</v>
          </cell>
          <cell r="G4778" t="str">
            <v>J007</v>
          </cell>
          <cell r="H4778" t="str">
            <v>F. LIGHT CABLE:</v>
          </cell>
          <cell r="I4778" t="str">
            <v>Kabel framlampa</v>
          </cell>
          <cell r="J4778" t="str">
            <v>C8705068-1-04-6, FOR FRONT LIGHT : 1200mm</v>
          </cell>
          <cell r="K4778" t="str">
            <v>C8705068-1-04-6</v>
          </cell>
          <cell r="L4778" t="str">
            <v>C8705068-1-04-6</v>
          </cell>
        </row>
        <row r="4779">
          <cell r="B4779" t="str">
            <v>YEC9275934Kabel baklampa</v>
          </cell>
          <cell r="C4779" t="str">
            <v>YEC9275934</v>
          </cell>
          <cell r="D4779" t="str">
            <v>2019-2021</v>
          </cell>
          <cell r="E4779">
            <v>40</v>
          </cell>
          <cell r="F4779" t="str">
            <v>0400</v>
          </cell>
          <cell r="G4779" t="str">
            <v>J008</v>
          </cell>
          <cell r="H4779" t="str">
            <v>R. LIGHT CABLE:</v>
          </cell>
          <cell r="I4779" t="str">
            <v>Kabel baklampa</v>
          </cell>
          <cell r="K4779" t="str">
            <v>INGÅR I BATTERIET</v>
          </cell>
          <cell r="L4779" t="str">
            <v>Ingår i batteriet</v>
          </cell>
        </row>
        <row r="4780">
          <cell r="B4780" t="str">
            <v>YEC9275934Hastighetssensor</v>
          </cell>
          <cell r="C4780" t="str">
            <v>YEC9275934</v>
          </cell>
          <cell r="D4780" t="str">
            <v>2019-2021</v>
          </cell>
          <cell r="E4780">
            <v>41</v>
          </cell>
          <cell r="F4780" t="str">
            <v>0410</v>
          </cell>
          <cell r="G4780" t="str">
            <v>J009</v>
          </cell>
          <cell r="H4780" t="str">
            <v>SPEED SENSOR:</v>
          </cell>
          <cell r="I4780" t="str">
            <v>Hastighetssensor</v>
          </cell>
          <cell r="J4780" t="str">
            <v>C8705068-1-411C, DETECTING WHEEL RPM, CABLE LENGTH:70mm</v>
          </cell>
          <cell r="K4780" t="str">
            <v>C8705068-1-411C</v>
          </cell>
          <cell r="L4780" t="str">
            <v>C8705068-1-411C</v>
          </cell>
        </row>
        <row r="4781">
          <cell r="B4781" t="str">
            <v>YEC9275934Batteri</v>
          </cell>
          <cell r="C4781" t="str">
            <v>YEC9275934</v>
          </cell>
          <cell r="D4781" t="str">
            <v>2019-2021</v>
          </cell>
          <cell r="E4781">
            <v>42</v>
          </cell>
          <cell r="F4781" t="str">
            <v>0420</v>
          </cell>
          <cell r="G4781" t="str">
            <v>J002</v>
          </cell>
          <cell r="H4781" t="str">
            <v>BATTERY:</v>
          </cell>
          <cell r="I4781" t="str">
            <v>Batteri</v>
          </cell>
          <cell r="J4781" t="str">
            <v>C8705186-E-11C SR20 11,6Ah, blk LiMn 36V 11,6Ah, R.Light CANBUS eGOING</v>
          </cell>
          <cell r="K4781" t="str">
            <v>C8705186-E-11C</v>
          </cell>
          <cell r="L4781" t="str">
            <v>C8705186-E-11C</v>
          </cell>
        </row>
        <row r="4782">
          <cell r="B4782" t="str">
            <v>YEC9275934Batterihållare</v>
          </cell>
          <cell r="C4782" t="str">
            <v>YEC9275934</v>
          </cell>
          <cell r="D4782" t="str">
            <v>2019-2021</v>
          </cell>
          <cell r="E4782">
            <v>43</v>
          </cell>
          <cell r="F4782" t="str">
            <v>0430</v>
          </cell>
          <cell r="G4782" t="str">
            <v>J003</v>
          </cell>
          <cell r="H4782" t="str">
            <v>BATTERY HOLDER/Slider</v>
          </cell>
          <cell r="I4782" t="str">
            <v>Batterihållare</v>
          </cell>
          <cell r="J4782" t="str">
            <v xml:space="preserve">C8705188-E-01, SR20 slider with powercable 950mm FOR MAX MIDDLE SYSTEM ( CARRIER TYPE ) WITH AXA KEY holder </v>
          </cell>
          <cell r="L4782" t="e">
            <v>#N/A</v>
          </cell>
        </row>
        <row r="4783">
          <cell r="B4783" t="str">
            <v>YEC9275934Batteriladdare</v>
          </cell>
          <cell r="C4783" t="str">
            <v>YEC9275934</v>
          </cell>
          <cell r="D4783" t="str">
            <v>2019-2021</v>
          </cell>
          <cell r="E4783">
            <v>44</v>
          </cell>
          <cell r="F4783" t="str">
            <v>0440</v>
          </cell>
          <cell r="G4783" t="str">
            <v>J010</v>
          </cell>
          <cell r="H4783" t="str">
            <v>CHARGER:</v>
          </cell>
          <cell r="I4783" t="str">
            <v>Batteriladdare</v>
          </cell>
          <cell r="J4783" t="str">
            <v>C8705058-1-1C, Charger for SR-20/SF-03 CanBus</v>
          </cell>
          <cell r="K4783" t="str">
            <v>C8705058-1-1C</v>
          </cell>
          <cell r="L4783" t="str">
            <v>C8705058-1-1D</v>
          </cell>
        </row>
        <row r="4784">
          <cell r="B4784" t="str">
            <v>YEC9275934Kontrollbox</v>
          </cell>
          <cell r="C4784" t="str">
            <v>YEC9275934</v>
          </cell>
          <cell r="D4784" t="str">
            <v>2019-2021</v>
          </cell>
          <cell r="E4784">
            <v>45</v>
          </cell>
          <cell r="F4784" t="str">
            <v>0450</v>
          </cell>
          <cell r="G4784" t="str">
            <v>J011</v>
          </cell>
          <cell r="H4784" t="str">
            <v>Controller</v>
          </cell>
          <cell r="I4784" t="str">
            <v>Kontrollbox</v>
          </cell>
          <cell r="J4784" t="str">
            <v>included into the motor</v>
          </cell>
          <cell r="K4784" t="str">
            <v>C8705068-2-20</v>
          </cell>
          <cell r="L4784" t="str">
            <v>C8705068-2-20V</v>
          </cell>
        </row>
        <row r="4785">
          <cell r="B4785" t="str">
            <v>YEC9275934Växelöra</v>
          </cell>
          <cell r="C4785" t="str">
            <v>YEC9275934</v>
          </cell>
          <cell r="D4785" t="str">
            <v>2019-2021</v>
          </cell>
          <cell r="E4785">
            <v>46</v>
          </cell>
          <cell r="F4785" t="str">
            <v>0460</v>
          </cell>
          <cell r="G4785" t="str">
            <v>D005</v>
          </cell>
          <cell r="H4785" t="str">
            <v>Gear hanger</v>
          </cell>
          <cell r="I4785" t="str">
            <v>Växelöra</v>
          </cell>
          <cell r="L4785" t="e">
            <v>#N/A</v>
          </cell>
        </row>
        <row r="4786">
          <cell r="B4786" t="str">
            <v>YEC9335131RAM</v>
          </cell>
          <cell r="C4786" t="str">
            <v>YEC9335131</v>
          </cell>
          <cell r="D4786">
            <v>2016</v>
          </cell>
          <cell r="E4786">
            <v>1</v>
          </cell>
          <cell r="F4786" t="str">
            <v>0010</v>
          </cell>
          <cell r="G4786" t="str">
            <v>A001</v>
          </cell>
          <cell r="H4786" t="str">
            <v>PAINTED FRAME</v>
          </cell>
          <cell r="I4786" t="str">
            <v>RAM</v>
          </cell>
          <cell r="J4786" t="str">
            <v>C1307040-470, -510, -550 (level D) New JD alloy 622 for e-bike</v>
          </cell>
          <cell r="K4786" t="str">
            <v>C1307040-470</v>
          </cell>
          <cell r="L4786" t="e">
            <v>#N/A</v>
          </cell>
        </row>
        <row r="4787">
          <cell r="B4787" t="str">
            <v>YEC9335131Framgaffel</v>
          </cell>
          <cell r="C4787" t="str">
            <v>YEC9335131</v>
          </cell>
          <cell r="D4787">
            <v>2016</v>
          </cell>
          <cell r="E4787">
            <v>2</v>
          </cell>
          <cell r="F4787" t="str">
            <v>0020</v>
          </cell>
          <cell r="G4787" t="str">
            <v>A002</v>
          </cell>
          <cell r="H4787" t="str">
            <v>PAINTED FORK</v>
          </cell>
          <cell r="I4787" t="str">
            <v>Framgaffel</v>
          </cell>
          <cell r="J4787" t="str">
            <v>C1605219-193 Lung I rigid for e-bike, v-brke FF28ST INT 622 170</v>
          </cell>
          <cell r="K4787" t="str">
            <v>C1605219-193</v>
          </cell>
          <cell r="L4787" t="e">
            <v>#N/A</v>
          </cell>
        </row>
        <row r="4788">
          <cell r="B4788" t="str">
            <v>YEC9335131Styrlager</v>
          </cell>
          <cell r="C4788" t="str">
            <v>YEC9335131</v>
          </cell>
          <cell r="D4788">
            <v>2016</v>
          </cell>
          <cell r="E4788">
            <v>3</v>
          </cell>
          <cell r="F4788" t="str">
            <v>0030</v>
          </cell>
          <cell r="G4788" t="str">
            <v>B001</v>
          </cell>
          <cell r="H4788" t="str">
            <v>Head Set</v>
          </cell>
          <cell r="I4788" t="str">
            <v>Styrlager</v>
          </cell>
          <cell r="J4788" t="str">
            <v>C2105015 TH 807</v>
          </cell>
          <cell r="K4788" t="str">
            <v>C2105015</v>
          </cell>
          <cell r="L4788" t="str">
            <v>C2100163</v>
          </cell>
        </row>
        <row r="4789">
          <cell r="B4789" t="str">
            <v xml:space="preserve">YEC9335131Styrstam </v>
          </cell>
          <cell r="C4789" t="str">
            <v>YEC9335131</v>
          </cell>
          <cell r="D4789">
            <v>2016</v>
          </cell>
          <cell r="E4789">
            <v>4</v>
          </cell>
          <cell r="F4789" t="str">
            <v>0040</v>
          </cell>
          <cell r="G4789" t="str">
            <v>B002</v>
          </cell>
          <cell r="H4789" t="str">
            <v>Handlebar Stem</v>
          </cell>
          <cell r="I4789" t="str">
            <v xml:space="preserve">Styrstam </v>
          </cell>
          <cell r="J4789" t="str">
            <v>C2205007 25,4X120/90-150GR MTS-AL-109-5 EXT=180 MM</v>
          </cell>
          <cell r="K4789" t="str">
            <v>C2205007</v>
          </cell>
          <cell r="L4789" t="str">
            <v>C2200064</v>
          </cell>
        </row>
        <row r="4790">
          <cell r="B4790" t="str">
            <v>YEC9335131Styre</v>
          </cell>
          <cell r="C4790" t="str">
            <v>YEC9335131</v>
          </cell>
          <cell r="D4790">
            <v>2016</v>
          </cell>
          <cell r="E4790">
            <v>5</v>
          </cell>
          <cell r="F4790" t="str">
            <v>0050</v>
          </cell>
          <cell r="G4790" t="str">
            <v>B003</v>
          </cell>
          <cell r="H4790" t="str">
            <v>Handelbar</v>
          </cell>
          <cell r="I4790" t="str">
            <v>Styre</v>
          </cell>
          <cell r="J4790" t="str">
            <v>C2305567  HB ALsv, HB-T320 620MM SILVER ANODIZED</v>
          </cell>
          <cell r="K4790" t="str">
            <v>C2305567</v>
          </cell>
          <cell r="L4790" t="str">
            <v>C2300018</v>
          </cell>
        </row>
        <row r="4791">
          <cell r="B4791" t="str">
            <v>YEC9335131Bromsgrepp H</v>
          </cell>
          <cell r="C4791" t="str">
            <v>YEC9335131</v>
          </cell>
          <cell r="D4791">
            <v>2016</v>
          </cell>
          <cell r="E4791">
            <v>6</v>
          </cell>
          <cell r="F4791" t="str">
            <v>0060</v>
          </cell>
          <cell r="G4791" t="str">
            <v>C002</v>
          </cell>
          <cell r="H4791" t="str">
            <v>Brake Lever R</v>
          </cell>
          <cell r="I4791" t="str">
            <v>Bromsgrepp H</v>
          </cell>
          <cell r="J4791" t="str">
            <v>C6505160 Lee-Chi left BL-82G 'V'brake</v>
          </cell>
          <cell r="L4791" t="e">
            <v>#N/A</v>
          </cell>
        </row>
        <row r="4792">
          <cell r="B4792" t="str">
            <v>YEC9335131Bromsgrepp V</v>
          </cell>
          <cell r="C4792" t="str">
            <v>YEC9335131</v>
          </cell>
          <cell r="D4792">
            <v>2016</v>
          </cell>
          <cell r="E4792">
            <v>7</v>
          </cell>
          <cell r="F4792" t="str">
            <v>0070</v>
          </cell>
          <cell r="G4792" t="str">
            <v>C001</v>
          </cell>
          <cell r="H4792" t="str">
            <v>Brake Lever L</v>
          </cell>
          <cell r="I4792" t="str">
            <v>Bromsgrepp V</v>
          </cell>
          <cell r="K4792" t="str">
            <v>C6505049</v>
          </cell>
          <cell r="L4792" t="str">
            <v>C6500024</v>
          </cell>
        </row>
        <row r="4793">
          <cell r="B4793" t="str">
            <v>YEC9335131Växelreglage H</v>
          </cell>
          <cell r="C4793" t="str">
            <v>YEC9335131</v>
          </cell>
          <cell r="D4793">
            <v>2016</v>
          </cell>
          <cell r="E4793">
            <v>8</v>
          </cell>
          <cell r="F4793" t="str">
            <v>0080</v>
          </cell>
          <cell r="G4793" t="str">
            <v>D002</v>
          </cell>
          <cell r="H4793" t="str">
            <v>Shift Lever R</v>
          </cell>
          <cell r="I4793" t="str">
            <v>Växelreglage H</v>
          </cell>
          <cell r="J4793" t="str">
            <v>ASL3S42EALS SHIM 3 REVO inturnal</v>
          </cell>
          <cell r="K4793" t="str">
            <v>ASL3S42EALS</v>
          </cell>
          <cell r="L4793" t="str">
            <v>Kontakta SHIMANO</v>
          </cell>
        </row>
        <row r="4794">
          <cell r="B4794" t="str">
            <v>YEC9335131Växelreglage V</v>
          </cell>
          <cell r="C4794" t="str">
            <v>YEC9335131</v>
          </cell>
          <cell r="D4794">
            <v>2016</v>
          </cell>
          <cell r="E4794">
            <v>9</v>
          </cell>
          <cell r="F4794" t="str">
            <v>0090</v>
          </cell>
          <cell r="G4794" t="str">
            <v>D001</v>
          </cell>
          <cell r="H4794" t="str">
            <v>Shift Lever L</v>
          </cell>
          <cell r="I4794" t="str">
            <v>Växelreglage V</v>
          </cell>
          <cell r="L4794" t="e">
            <v>#N/A</v>
          </cell>
        </row>
        <row r="4795">
          <cell r="B4795" t="str">
            <v>YEC9335131Handtag par</v>
          </cell>
          <cell r="C4795" t="str">
            <v>YEC9335131</v>
          </cell>
          <cell r="D4795">
            <v>2016</v>
          </cell>
          <cell r="E4795">
            <v>10</v>
          </cell>
          <cell r="F4795" t="str">
            <v>0100</v>
          </cell>
          <cell r="G4795" t="str">
            <v>B004</v>
          </cell>
          <cell r="H4795" t="str">
            <v>Grip R</v>
          </cell>
          <cell r="I4795" t="str">
            <v>Handtag par</v>
          </cell>
          <cell r="J4795" t="str">
            <v>C2505479/80  Velo/Spectra CC,  black/grey 90/130mm Right</v>
          </cell>
          <cell r="K4795" t="str">
            <v>C2505479/80</v>
          </cell>
          <cell r="L4795" t="str">
            <v>C2500165</v>
          </cell>
        </row>
        <row r="4796">
          <cell r="B4796" t="str">
            <v>YEC9335131Frambroms</v>
          </cell>
          <cell r="C4796" t="str">
            <v>YEC9335131</v>
          </cell>
          <cell r="D4796">
            <v>2016</v>
          </cell>
          <cell r="E4796">
            <v>11</v>
          </cell>
          <cell r="F4796" t="str">
            <v>0110</v>
          </cell>
          <cell r="G4796" t="str">
            <v>C003</v>
          </cell>
          <cell r="H4796" t="str">
            <v xml:space="preserve">Brake front </v>
          </cell>
          <cell r="I4796" t="str">
            <v>Frambroms</v>
          </cell>
          <cell r="J4796" t="str">
            <v>C6305032 + C6305007 V- brake TX-121L Black 108mm. + Leadpipe</v>
          </cell>
          <cell r="K4796" t="str">
            <v>C6305032</v>
          </cell>
          <cell r="L4796" t="str">
            <v>C6300101</v>
          </cell>
        </row>
        <row r="4797">
          <cell r="B4797" t="str">
            <v>YEC9335131Bakbroms</v>
          </cell>
          <cell r="C4797" t="str">
            <v>YEC9335131</v>
          </cell>
          <cell r="D4797">
            <v>2016</v>
          </cell>
          <cell r="E4797">
            <v>12</v>
          </cell>
          <cell r="F4797" t="str">
            <v>0120</v>
          </cell>
          <cell r="G4797" t="str">
            <v>C004</v>
          </cell>
          <cell r="H4797" t="str">
            <v>Brake rear</v>
          </cell>
          <cell r="I4797" t="str">
            <v>Bakbroms</v>
          </cell>
          <cell r="K4797" t="str">
            <v>Fotbroms</v>
          </cell>
          <cell r="L4797" t="str">
            <v>Kontakta SHIMANO</v>
          </cell>
        </row>
        <row r="4798">
          <cell r="B4798" t="str">
            <v>YEC9335131Vevlager</v>
          </cell>
          <cell r="C4798" t="str">
            <v>YEC9335131</v>
          </cell>
          <cell r="D4798">
            <v>2016</v>
          </cell>
          <cell r="E4798">
            <v>13</v>
          </cell>
          <cell r="F4798" t="str">
            <v>0130</v>
          </cell>
          <cell r="G4798" t="str">
            <v>E001</v>
          </cell>
          <cell r="H4798" t="str">
            <v xml:space="preserve">BB-set </v>
          </cell>
          <cell r="I4798" t="str">
            <v>Vevlager</v>
          </cell>
          <cell r="K4798" t="str">
            <v>C3105025-116-25</v>
          </cell>
          <cell r="L4798" t="str">
            <v>C3100100-116</v>
          </cell>
        </row>
        <row r="4799">
          <cell r="B4799" t="str">
            <v>YEC9335131Vevparti</v>
          </cell>
          <cell r="C4799" t="str">
            <v>YEC9335131</v>
          </cell>
          <cell r="D4799">
            <v>2016</v>
          </cell>
          <cell r="E4799">
            <v>14</v>
          </cell>
          <cell r="F4799" t="str">
            <v>0140</v>
          </cell>
          <cell r="G4799" t="str">
            <v>E002</v>
          </cell>
          <cell r="H4799" t="str">
            <v>Front Chainwheel</v>
          </cell>
          <cell r="I4799" t="str">
            <v>Vevparti</v>
          </cell>
          <cell r="J4799" t="str">
            <v xml:space="preserve">C3305666-170  Spectra 170MM 38T 3/32" 110MM </v>
          </cell>
          <cell r="K4799" t="str">
            <v>C3305666-170</v>
          </cell>
          <cell r="L4799" t="str">
            <v>C3305681-170-EG</v>
          </cell>
        </row>
        <row r="4800">
          <cell r="B4800" t="str">
            <v>YEC9335131Kedjeskydd</v>
          </cell>
          <cell r="C4800" t="str">
            <v>YEC9335131</v>
          </cell>
          <cell r="D4800">
            <v>2016</v>
          </cell>
          <cell r="E4800">
            <v>15</v>
          </cell>
          <cell r="F4800" t="str">
            <v>0150</v>
          </cell>
          <cell r="G4800" t="str">
            <v>H001</v>
          </cell>
          <cell r="H4800" t="str">
            <v>Chain guard</v>
          </cell>
          <cell r="I4800" t="str">
            <v>Kedjeskydd</v>
          </cell>
          <cell r="J4800" t="str">
            <v>C8305427/ZBK + C8305427/RWH AXA CE 38 black w white center</v>
          </cell>
          <cell r="K4800" t="str">
            <v>C8305427/ZBK</v>
          </cell>
          <cell r="L4800" t="str">
            <v>C8305427/ZBK</v>
          </cell>
        </row>
        <row r="4801">
          <cell r="B4801" t="str">
            <v>YEC9335131Kedjeskyddsfäste</v>
          </cell>
          <cell r="C4801" t="str">
            <v>YEC9335131</v>
          </cell>
          <cell r="D4801">
            <v>2016</v>
          </cell>
          <cell r="E4801">
            <v>16</v>
          </cell>
          <cell r="F4801" t="str">
            <v>0160</v>
          </cell>
          <cell r="G4801" t="str">
            <v>H002</v>
          </cell>
          <cell r="H4801" t="str">
            <v>Chain guard bracket</v>
          </cell>
          <cell r="I4801" t="str">
            <v>Kedjeskyddsfäste</v>
          </cell>
          <cell r="J4801" t="str">
            <v>C8305427  front fitting part for AXA 38T black</v>
          </cell>
          <cell r="K4801" t="str">
            <v>C8305427</v>
          </cell>
          <cell r="L4801" t="str">
            <v>C8305427</v>
          </cell>
        </row>
        <row r="4802">
          <cell r="B4802" t="str">
            <v>YEC9335131Framväxel</v>
          </cell>
          <cell r="C4802" t="str">
            <v>YEC9335131</v>
          </cell>
          <cell r="D4802">
            <v>2016</v>
          </cell>
          <cell r="E4802">
            <v>17</v>
          </cell>
          <cell r="F4802" t="str">
            <v>0170</v>
          </cell>
          <cell r="G4802" t="str">
            <v>D003</v>
          </cell>
          <cell r="H4802" t="str">
            <v>Front Derailleur</v>
          </cell>
          <cell r="I4802" t="str">
            <v>Framväxel</v>
          </cell>
          <cell r="K4802" t="str">
            <v>EMPTY</v>
          </cell>
          <cell r="L4802" t="e">
            <v>#N/A</v>
          </cell>
        </row>
        <row r="4803">
          <cell r="B4803" t="str">
            <v>YEC9335131Bakväxel</v>
          </cell>
          <cell r="C4803" t="str">
            <v>YEC9335131</v>
          </cell>
          <cell r="D4803">
            <v>2016</v>
          </cell>
          <cell r="E4803">
            <v>18</v>
          </cell>
          <cell r="F4803" t="str">
            <v>0180</v>
          </cell>
          <cell r="G4803" t="str">
            <v>D004</v>
          </cell>
          <cell r="H4803" t="str">
            <v>Rear Derailleur</v>
          </cell>
          <cell r="I4803" t="str">
            <v>Bakväxel</v>
          </cell>
          <cell r="K4803" t="str">
            <v>ASG3C41A2775DX</v>
          </cell>
          <cell r="L4803" t="str">
            <v>Kontakta SHIMANO</v>
          </cell>
        </row>
        <row r="4804">
          <cell r="B4804" t="str">
            <v>YEC9335131Kedja</v>
          </cell>
          <cell r="C4804" t="str">
            <v>YEC9335131</v>
          </cell>
          <cell r="D4804">
            <v>2016</v>
          </cell>
          <cell r="E4804">
            <v>19</v>
          </cell>
          <cell r="F4804" t="str">
            <v>0190</v>
          </cell>
          <cell r="G4804" t="str">
            <v>E003</v>
          </cell>
          <cell r="H4804" t="str">
            <v xml:space="preserve">Chain </v>
          </cell>
          <cell r="I4804" t="str">
            <v>Kedja</v>
          </cell>
          <cell r="J4804" t="str">
            <v>C3405026-102 CHA 1S 102L RB Z408RB   KMC</v>
          </cell>
          <cell r="K4804" t="str">
            <v>C3405026-102</v>
          </cell>
          <cell r="L4804" t="str">
            <v>C3400002</v>
          </cell>
        </row>
        <row r="4805">
          <cell r="B4805" t="str">
            <v>YEC9335131Kassett</v>
          </cell>
          <cell r="C4805" t="str">
            <v>YEC9335131</v>
          </cell>
          <cell r="D4805">
            <v>2016</v>
          </cell>
          <cell r="E4805">
            <v>20</v>
          </cell>
          <cell r="F4805" t="str">
            <v>0200</v>
          </cell>
          <cell r="G4805" t="str">
            <v>E004</v>
          </cell>
          <cell r="H4805" t="str">
            <v>Cassette Sprocket</v>
          </cell>
          <cell r="I4805" t="str">
            <v>Kassett</v>
          </cell>
          <cell r="J4805" t="str">
            <v xml:space="preserve">ASM3C41NCL040E / KSMGEAR18L Component // Sprocket </v>
          </cell>
          <cell r="K4805" t="str">
            <v>ASM3C41NCL040E</v>
          </cell>
          <cell r="L4805" t="str">
            <v>Kontakta SHIMANO</v>
          </cell>
        </row>
        <row r="4806">
          <cell r="B4806" t="str">
            <v>YEC9335131Framhjul</v>
          </cell>
          <cell r="C4806" t="str">
            <v>YEC9335131</v>
          </cell>
          <cell r="D4806">
            <v>2015</v>
          </cell>
          <cell r="E4806">
            <v>21</v>
          </cell>
          <cell r="F4806" t="str">
            <v>0210</v>
          </cell>
          <cell r="G4806" t="str">
            <v>F001</v>
          </cell>
          <cell r="H4806" t="str">
            <v>Front hub</v>
          </cell>
          <cell r="I4806" t="str">
            <v>Framhjul</v>
          </cell>
          <cell r="J4806" t="str">
            <v>C8705017-03V3</v>
          </cell>
          <cell r="K4806">
            <v>21703200</v>
          </cell>
          <cell r="L4806" t="str">
            <v>Utgått</v>
          </cell>
        </row>
        <row r="4807">
          <cell r="B4807" t="str">
            <v>YEC9335131Bakhjul</v>
          </cell>
          <cell r="C4807" t="str">
            <v>YEC9335131</v>
          </cell>
          <cell r="D4807">
            <v>2015</v>
          </cell>
          <cell r="E4807">
            <v>22</v>
          </cell>
          <cell r="F4807" t="str">
            <v>0220</v>
          </cell>
          <cell r="G4807" t="str">
            <v>F002</v>
          </cell>
          <cell r="H4807" t="str">
            <v>Rear hub</v>
          </cell>
          <cell r="I4807" t="str">
            <v>Bakhjul</v>
          </cell>
          <cell r="J4807" t="str">
            <v>ASG3C41A2775DX ASG3C41A2775DX SHIM INTER 3 36-H</v>
          </cell>
          <cell r="K4807" t="str">
            <v>C4208066</v>
          </cell>
          <cell r="L4807" t="str">
            <v>C4200028</v>
          </cell>
        </row>
        <row r="4808">
          <cell r="B4808" t="str">
            <v>YEC9335131Däck</v>
          </cell>
          <cell r="C4808" t="str">
            <v>YEC9335131</v>
          </cell>
          <cell r="D4808">
            <v>2016</v>
          </cell>
          <cell r="E4808">
            <v>23</v>
          </cell>
          <cell r="F4808" t="str">
            <v>0230</v>
          </cell>
          <cell r="G4808" t="str">
            <v>F003</v>
          </cell>
          <cell r="H4808" t="str">
            <v>Tire</v>
          </cell>
          <cell r="I4808" t="str">
            <v>Däck</v>
          </cell>
          <cell r="J4808" t="str">
            <v xml:space="preserve">C4905671 Spectra 622x40 Rt bkR S C-1301 Reflex </v>
          </cell>
          <cell r="K4808" t="str">
            <v>C4905671</v>
          </cell>
          <cell r="L4808" t="str">
            <v>C4901162</v>
          </cell>
        </row>
        <row r="4809">
          <cell r="B4809" t="str">
            <v>YEC9335131Skärmar set</v>
          </cell>
          <cell r="C4809" t="str">
            <v>YEC9335131</v>
          </cell>
          <cell r="D4809">
            <v>2016</v>
          </cell>
          <cell r="E4809">
            <v>24</v>
          </cell>
          <cell r="F4809" t="str">
            <v>0240</v>
          </cell>
          <cell r="G4809" t="str">
            <v>H003</v>
          </cell>
          <cell r="H4809" t="str">
            <v xml:space="preserve">Mudguard front   </v>
          </cell>
          <cell r="I4809" t="str">
            <v>Skärmar set</v>
          </cell>
          <cell r="J4809" t="str">
            <v>C8255007 / C8255008 Procons ZN/52MM 28" BLACK</v>
          </cell>
          <cell r="K4809" t="str">
            <v>C8255007</v>
          </cell>
          <cell r="L4809" t="str">
            <v>C8250028</v>
          </cell>
        </row>
        <row r="4810">
          <cell r="B4810" t="str">
            <v>YEC9335131Pakethållare</v>
          </cell>
          <cell r="C4810" t="str">
            <v>YEC9335131</v>
          </cell>
          <cell r="D4810">
            <v>2016</v>
          </cell>
          <cell r="E4810">
            <v>25</v>
          </cell>
          <cell r="F4810" t="str">
            <v>0250</v>
          </cell>
          <cell r="G4810" t="str">
            <v>H004</v>
          </cell>
          <cell r="H4810" t="str">
            <v>Carrier</v>
          </cell>
          <cell r="I4810" t="str">
            <v>Pakethållare</v>
          </cell>
          <cell r="J4810" t="str">
            <v xml:space="preserve">C8205615 Atran platform battery holder w/o Legs black finish  </v>
          </cell>
          <cell r="K4810" t="str">
            <v>C8205615</v>
          </cell>
          <cell r="L4810" t="str">
            <v>C8205740</v>
          </cell>
        </row>
        <row r="4811">
          <cell r="B4811" t="str">
            <v>YEC9335131Sadel</v>
          </cell>
          <cell r="C4811" t="str">
            <v>YEC9335131</v>
          </cell>
          <cell r="D4811">
            <v>2016</v>
          </cell>
          <cell r="E4811">
            <v>26</v>
          </cell>
          <cell r="F4811" t="str">
            <v>0260</v>
          </cell>
          <cell r="G4811" t="str">
            <v>G001</v>
          </cell>
          <cell r="H4811" t="str">
            <v>Saddle</v>
          </cell>
          <cell r="I4811" t="str">
            <v>Sadel</v>
          </cell>
          <cell r="J4811" t="str">
            <v xml:space="preserve">C7105976  Spectra Crispo Black/white 5074URT 8067 wo. Clamp and handle </v>
          </cell>
          <cell r="K4811" t="str">
            <v>C7105976</v>
          </cell>
          <cell r="L4811" t="str">
            <v>C7100584</v>
          </cell>
        </row>
        <row r="4812">
          <cell r="B4812" t="str">
            <v>YEC9335131Sadelstolpe</v>
          </cell>
          <cell r="C4812" t="str">
            <v>YEC9335131</v>
          </cell>
          <cell r="D4812">
            <v>2016</v>
          </cell>
          <cell r="E4812">
            <v>27</v>
          </cell>
          <cell r="F4812" t="str">
            <v>0270</v>
          </cell>
          <cell r="G4812" t="str">
            <v>G002</v>
          </cell>
          <cell r="H4812" t="str">
            <v>Seatpost</v>
          </cell>
          <cell r="I4812" t="str">
            <v>Sadelstolpe</v>
          </cell>
          <cell r="J4812" t="str">
            <v>C7205535 SP-222  Ø31,6x350 silver</v>
          </cell>
          <cell r="K4812" t="str">
            <v>C7205535</v>
          </cell>
          <cell r="L4812" t="str">
            <v>C7200050</v>
          </cell>
        </row>
        <row r="4813">
          <cell r="B4813" t="str">
            <v>YEC9335131Sadelrörsklämma</v>
          </cell>
          <cell r="C4813" t="str">
            <v>YEC9335131</v>
          </cell>
          <cell r="D4813">
            <v>2016</v>
          </cell>
          <cell r="E4813">
            <v>28</v>
          </cell>
          <cell r="F4813" t="str">
            <v>0280</v>
          </cell>
          <cell r="G4813" t="str">
            <v>G003</v>
          </cell>
          <cell r="H4813" t="str">
            <v>Seat Clamp</v>
          </cell>
          <cell r="I4813" t="str">
            <v>Sadelrörsklämma</v>
          </cell>
          <cell r="J4813" t="str">
            <v>C7305002 Bolt +clamp MX27</v>
          </cell>
          <cell r="K4813" t="str">
            <v>C7305002</v>
          </cell>
          <cell r="L4813" t="str">
            <v>C7300027-318</v>
          </cell>
        </row>
        <row r="4814">
          <cell r="B4814" t="str">
            <v>YEC9335131Framlampa</v>
          </cell>
          <cell r="C4814" t="str">
            <v>YEC9335131</v>
          </cell>
          <cell r="D4814">
            <v>2016</v>
          </cell>
          <cell r="E4814">
            <v>29</v>
          </cell>
          <cell r="F4814" t="str">
            <v>0290</v>
          </cell>
          <cell r="G4814" t="str">
            <v>H005</v>
          </cell>
          <cell r="H4814" t="str">
            <v>Front light</v>
          </cell>
          <cell r="I4814" t="str">
            <v>Framlampa</v>
          </cell>
          <cell r="J4814" t="str">
            <v xml:space="preserve">C8015168 AXA Pico LED 30LUX  w bracket </v>
          </cell>
          <cell r="K4814" t="str">
            <v>C8015168</v>
          </cell>
          <cell r="L4814" t="str">
            <v>C8010021</v>
          </cell>
        </row>
        <row r="4815">
          <cell r="B4815" t="str">
            <v>YEC9335131Baklampa</v>
          </cell>
          <cell r="C4815" t="str">
            <v>YEC9335131</v>
          </cell>
          <cell r="D4815">
            <v>2016</v>
          </cell>
          <cell r="E4815">
            <v>30</v>
          </cell>
          <cell r="F4815" t="str">
            <v>0300</v>
          </cell>
          <cell r="G4815" t="str">
            <v>H006</v>
          </cell>
          <cell r="H4815" t="str">
            <v>Light, Rear</v>
          </cell>
          <cell r="I4815" t="str">
            <v>Baklampa</v>
          </cell>
          <cell r="K4815" t="str">
            <v>C8705058-1RLBK</v>
          </cell>
          <cell r="L4815" t="str">
            <v>C8705058-1RLBK</v>
          </cell>
        </row>
        <row r="4816">
          <cell r="B4816" t="str">
            <v>YEC9335131Låssats</v>
          </cell>
          <cell r="C4816" t="str">
            <v>YEC9335131</v>
          </cell>
          <cell r="D4816">
            <v>2016</v>
          </cell>
          <cell r="E4816">
            <v>31</v>
          </cell>
          <cell r="F4816" t="str">
            <v>0310</v>
          </cell>
          <cell r="G4816" t="str">
            <v>H007</v>
          </cell>
          <cell r="H4816" t="str">
            <v>Lock</v>
          </cell>
          <cell r="I4816" t="str">
            <v>Låssats</v>
          </cell>
          <cell r="J4816" t="str">
            <v>C8405055 AXA SOLID+ black</v>
          </cell>
          <cell r="K4816" t="str">
            <v>C8405055</v>
          </cell>
          <cell r="L4816" t="str">
            <v>C8400053</v>
          </cell>
        </row>
        <row r="4817">
          <cell r="B4817" t="str">
            <v>YEC9335131Stöd</v>
          </cell>
          <cell r="C4817" t="str">
            <v>YEC9335131</v>
          </cell>
          <cell r="D4817">
            <v>2016</v>
          </cell>
          <cell r="E4817">
            <v>32</v>
          </cell>
          <cell r="F4817" t="str">
            <v>0320</v>
          </cell>
          <cell r="G4817" t="str">
            <v>H008</v>
          </cell>
          <cell r="H4817" t="str">
            <v>Kick stand</v>
          </cell>
          <cell r="I4817" t="str">
            <v>Stöd</v>
          </cell>
          <cell r="J4817" t="str">
            <v>C8105208 Atran REX adjustable</v>
          </cell>
          <cell r="K4817" t="str">
            <v>C8105208</v>
          </cell>
          <cell r="L4817" t="str">
            <v>C8100034</v>
          </cell>
        </row>
        <row r="4818">
          <cell r="B4818" t="str">
            <v>YEC9335131Korg</v>
          </cell>
          <cell r="C4818" t="str">
            <v>YEC9335131</v>
          </cell>
          <cell r="D4818">
            <v>2016</v>
          </cell>
          <cell r="E4818">
            <v>33</v>
          </cell>
          <cell r="F4818" t="str">
            <v>0330</v>
          </cell>
          <cell r="G4818" t="str">
            <v>H009</v>
          </cell>
          <cell r="H4818" t="str">
            <v>Basket / Fr carrier</v>
          </cell>
          <cell r="I4818" t="str">
            <v>Korg</v>
          </cell>
          <cell r="J4818" t="str">
            <v>C8605112-L +C8605171 headset + axle  stays</v>
          </cell>
          <cell r="K4818" t="str">
            <v>C8605112-L</v>
          </cell>
          <cell r="L4818" t="str">
            <v>C8605213</v>
          </cell>
        </row>
        <row r="4819">
          <cell r="B4819" t="str">
            <v>YEC9335131Pedaler</v>
          </cell>
          <cell r="C4819" t="str">
            <v>YEC9335131</v>
          </cell>
          <cell r="D4819">
            <v>2016</v>
          </cell>
          <cell r="E4819">
            <v>34</v>
          </cell>
          <cell r="F4819" t="str">
            <v>0340</v>
          </cell>
          <cell r="G4819" t="str">
            <v>E005</v>
          </cell>
          <cell r="H4819" t="str">
            <v xml:space="preserve">Pedal </v>
          </cell>
          <cell r="I4819" t="str">
            <v>Pedaler</v>
          </cell>
          <cell r="J4819" t="str">
            <v>C3505204 SPECTRA BK/GR9/16" NW-467</v>
          </cell>
          <cell r="K4819" t="str">
            <v>C3505204</v>
          </cell>
          <cell r="L4819" t="str">
            <v>C3500026</v>
          </cell>
        </row>
        <row r="4820">
          <cell r="B4820" t="str">
            <v>YEC9335131Motor</v>
          </cell>
          <cell r="C4820" t="str">
            <v>YEC9335131</v>
          </cell>
          <cell r="D4820">
            <v>2016</v>
          </cell>
          <cell r="E4820">
            <v>35</v>
          </cell>
          <cell r="F4820" t="str">
            <v>0350</v>
          </cell>
          <cell r="G4820" t="str">
            <v>J001</v>
          </cell>
          <cell r="H4820" t="str">
            <v>DRIVE UNIT:</v>
          </cell>
          <cell r="I4820" t="str">
            <v>Motor</v>
          </cell>
          <cell r="K4820" t="str">
            <v>C8705017-03V3</v>
          </cell>
          <cell r="L4820" t="str">
            <v>C8705017-03V3</v>
          </cell>
        </row>
        <row r="4821">
          <cell r="B4821" t="str">
            <v>YEC9335131Display</v>
          </cell>
          <cell r="C4821" t="str">
            <v>YEC9335131</v>
          </cell>
          <cell r="D4821">
            <v>2016</v>
          </cell>
          <cell r="E4821">
            <v>36</v>
          </cell>
          <cell r="F4821" t="str">
            <v>0360</v>
          </cell>
          <cell r="G4821" t="str">
            <v>J004</v>
          </cell>
          <cell r="H4821" t="str">
            <v>DISPLAY:</v>
          </cell>
          <cell r="I4821" t="str">
            <v>Display</v>
          </cell>
          <cell r="J4821" t="str">
            <v xml:space="preserve">C8705017-11-28 DISPLAY LED          </v>
          </cell>
          <cell r="K4821" t="str">
            <v>C8705017-11-28</v>
          </cell>
          <cell r="L4821" t="str">
            <v>C8705017-11-28</v>
          </cell>
        </row>
        <row r="4822">
          <cell r="B4822" t="str">
            <v>YEC9335131EB-Bus kabel</v>
          </cell>
          <cell r="C4822" t="str">
            <v>YEC9335131</v>
          </cell>
          <cell r="D4822">
            <v>2016</v>
          </cell>
          <cell r="E4822">
            <v>37</v>
          </cell>
          <cell r="F4822" t="str">
            <v>0370</v>
          </cell>
          <cell r="G4822" t="str">
            <v>J005</v>
          </cell>
          <cell r="H4822" t="str">
            <v>EB-BUS CABLE:</v>
          </cell>
          <cell r="I4822" t="str">
            <v>EB-Bus kabel</v>
          </cell>
          <cell r="K4822" t="str">
            <v>C8705058-08</v>
          </cell>
          <cell r="L4822" t="str">
            <v>C8705058-08</v>
          </cell>
        </row>
        <row r="4823">
          <cell r="B4823" t="str">
            <v>YEC9335131Motorkabel</v>
          </cell>
          <cell r="C4823" t="str">
            <v>YEC9335131</v>
          </cell>
          <cell r="D4823">
            <v>2016</v>
          </cell>
          <cell r="E4823">
            <v>38</v>
          </cell>
          <cell r="F4823" t="str">
            <v>0380</v>
          </cell>
          <cell r="G4823" t="str">
            <v>J006</v>
          </cell>
          <cell r="H4823" t="str">
            <v>POWER CABLE:</v>
          </cell>
          <cell r="I4823" t="str">
            <v>Motorkabel</v>
          </cell>
          <cell r="J4823" t="str">
            <v>C8705058-08 ELECTRIC CABLE</v>
          </cell>
          <cell r="K4823" t="str">
            <v>Ingår i EB-buskabeln</v>
          </cell>
          <cell r="L4823" t="str">
            <v>Ingår i EB-buskabeln</v>
          </cell>
        </row>
        <row r="4824">
          <cell r="B4824" t="str">
            <v>YEC9335131Kabel framlampa</v>
          </cell>
          <cell r="C4824" t="str">
            <v>YEC9335131</v>
          </cell>
          <cell r="D4824">
            <v>2016</v>
          </cell>
          <cell r="E4824">
            <v>39</v>
          </cell>
          <cell r="F4824" t="str">
            <v>0390</v>
          </cell>
          <cell r="G4824" t="str">
            <v>J007</v>
          </cell>
          <cell r="H4824" t="str">
            <v>F. LIGHT CABLE:</v>
          </cell>
          <cell r="I4824" t="str">
            <v>Kabel framlampa</v>
          </cell>
          <cell r="K4824" t="str">
            <v>Ingår i EB-buskabeln</v>
          </cell>
          <cell r="L4824" t="str">
            <v>Ingår i EB-buskabeln</v>
          </cell>
        </row>
        <row r="4825">
          <cell r="B4825" t="str">
            <v>YEC9335131Kabel baklampa</v>
          </cell>
          <cell r="C4825" t="str">
            <v>YEC9335131</v>
          </cell>
          <cell r="D4825">
            <v>2016</v>
          </cell>
          <cell r="E4825">
            <v>40</v>
          </cell>
          <cell r="F4825" t="str">
            <v>0400</v>
          </cell>
          <cell r="G4825" t="str">
            <v>J008</v>
          </cell>
          <cell r="H4825" t="str">
            <v>R. LIGHT CABLE:</v>
          </cell>
          <cell r="I4825" t="str">
            <v>Kabel baklampa</v>
          </cell>
          <cell r="K4825" t="str">
            <v>INGÅR I BATTERIET</v>
          </cell>
          <cell r="L4825" t="str">
            <v>Ingår i batteriet</v>
          </cell>
        </row>
        <row r="4826">
          <cell r="B4826" t="str">
            <v>YEC9335131Hastighetssensor</v>
          </cell>
          <cell r="C4826" t="str">
            <v>YEC9335131</v>
          </cell>
          <cell r="D4826">
            <v>2016</v>
          </cell>
          <cell r="E4826">
            <v>41</v>
          </cell>
          <cell r="F4826" t="str">
            <v>0410</v>
          </cell>
          <cell r="G4826" t="str">
            <v>J009</v>
          </cell>
          <cell r="H4826" t="str">
            <v>SPEED SENSOR:</v>
          </cell>
          <cell r="I4826" t="str">
            <v>Hastighetssensor</v>
          </cell>
          <cell r="K4826" t="str">
            <v>C8705058-12</v>
          </cell>
          <cell r="L4826" t="str">
            <v>C8705058-12</v>
          </cell>
        </row>
        <row r="4827">
          <cell r="B4827" t="str">
            <v>YEC9335131Batteri</v>
          </cell>
          <cell r="C4827" t="str">
            <v>YEC9335131</v>
          </cell>
          <cell r="D4827">
            <v>2016</v>
          </cell>
          <cell r="E4827">
            <v>42</v>
          </cell>
          <cell r="F4827" t="str">
            <v>0420</v>
          </cell>
          <cell r="G4827" t="str">
            <v>J002</v>
          </cell>
          <cell r="H4827" t="str">
            <v>BATTERY:</v>
          </cell>
          <cell r="I4827" t="str">
            <v>Batteri</v>
          </cell>
          <cell r="J4827" t="str">
            <v>w/o BATTERY SF03 8,8Ah, 11Ah, 14Ah W/ Light included</v>
          </cell>
          <cell r="K4827" t="str">
            <v>C8705058-1-08BK</v>
          </cell>
          <cell r="L4827" t="str">
            <v>C8705058-1-08EA</v>
          </cell>
        </row>
        <row r="4828">
          <cell r="B4828" t="str">
            <v>YEC9335131Batterihållare</v>
          </cell>
          <cell r="C4828" t="str">
            <v>YEC9335131</v>
          </cell>
          <cell r="D4828">
            <v>2016</v>
          </cell>
          <cell r="E4828">
            <v>43</v>
          </cell>
          <cell r="F4828" t="str">
            <v>0430</v>
          </cell>
          <cell r="G4828" t="str">
            <v>J003</v>
          </cell>
          <cell r="H4828" t="str">
            <v>BATTERY HOLDER/Slider</v>
          </cell>
          <cell r="I4828" t="str">
            <v>Batterihållare</v>
          </cell>
          <cell r="L4828" t="e">
            <v>#N/A</v>
          </cell>
        </row>
        <row r="4829">
          <cell r="B4829" t="str">
            <v>YEC9335131Batteriladdare</v>
          </cell>
          <cell r="C4829" t="str">
            <v>YEC9335131</v>
          </cell>
          <cell r="D4829">
            <v>2016</v>
          </cell>
          <cell r="E4829">
            <v>44</v>
          </cell>
          <cell r="F4829" t="str">
            <v>0440</v>
          </cell>
          <cell r="G4829" t="str">
            <v>J010</v>
          </cell>
          <cell r="H4829" t="str">
            <v>CHARGER:</v>
          </cell>
          <cell r="I4829" t="str">
            <v>Batteriladdare</v>
          </cell>
          <cell r="J4829" t="str">
            <v xml:space="preserve">C8705058-02   CHARGER SF-03                </v>
          </cell>
          <cell r="K4829" t="str">
            <v>C8705058-02</v>
          </cell>
          <cell r="L4829" t="str">
            <v>C8705058-02</v>
          </cell>
        </row>
        <row r="4830">
          <cell r="B4830" t="str">
            <v>YEC9335131Kontrollbox</v>
          </cell>
          <cell r="C4830" t="str">
            <v>YEC9335131</v>
          </cell>
          <cell r="D4830">
            <v>2016</v>
          </cell>
          <cell r="E4830">
            <v>45</v>
          </cell>
          <cell r="F4830" t="str">
            <v>0450</v>
          </cell>
          <cell r="G4830" t="str">
            <v>J011</v>
          </cell>
          <cell r="H4830" t="str">
            <v>Controller</v>
          </cell>
          <cell r="I4830" t="str">
            <v>Kontrollbox</v>
          </cell>
          <cell r="J4830" t="str">
            <v>C8705017-04-28BK CONTROLER STD</v>
          </cell>
          <cell r="K4830" t="str">
            <v>C8705017-04-28BK</v>
          </cell>
          <cell r="L4830" t="str">
            <v>C8705017-4-28B2</v>
          </cell>
        </row>
        <row r="4831">
          <cell r="B4831" t="str">
            <v>YEC9335131Växelöra</v>
          </cell>
          <cell r="C4831" t="str">
            <v>YEC9335131</v>
          </cell>
          <cell r="D4831">
            <v>2016</v>
          </cell>
          <cell r="E4831">
            <v>46</v>
          </cell>
          <cell r="F4831" t="str">
            <v>0460</v>
          </cell>
          <cell r="G4831" t="str">
            <v>D005</v>
          </cell>
          <cell r="H4831" t="str">
            <v>Gear hanger</v>
          </cell>
          <cell r="I4831" t="str">
            <v>Växelöra</v>
          </cell>
          <cell r="L4831" t="e">
            <v>#N/A</v>
          </cell>
        </row>
        <row r="4832">
          <cell r="B4832" t="str">
            <v>YEC9335132RAM</v>
          </cell>
          <cell r="C4832" t="str">
            <v>YEC9335132</v>
          </cell>
          <cell r="D4832">
            <v>2016</v>
          </cell>
          <cell r="E4832">
            <v>1</v>
          </cell>
          <cell r="F4832" t="str">
            <v>0010</v>
          </cell>
          <cell r="G4832" t="str">
            <v>A001</v>
          </cell>
          <cell r="H4832" t="str">
            <v>PAINTED FRAME</v>
          </cell>
          <cell r="I4832" t="str">
            <v>RAM</v>
          </cell>
          <cell r="J4832" t="str">
            <v>C1307040-470, -510, -550 (level D) New JD alloy 622 for e-bike</v>
          </cell>
          <cell r="K4832" t="str">
            <v>C1307040-470</v>
          </cell>
          <cell r="L4832" t="e">
            <v>#N/A</v>
          </cell>
        </row>
        <row r="4833">
          <cell r="B4833" t="str">
            <v>YEC9335132Framgaffel</v>
          </cell>
          <cell r="C4833" t="str">
            <v>YEC9335132</v>
          </cell>
          <cell r="D4833">
            <v>2016</v>
          </cell>
          <cell r="E4833">
            <v>2</v>
          </cell>
          <cell r="F4833" t="str">
            <v>0020</v>
          </cell>
          <cell r="G4833" t="str">
            <v>A002</v>
          </cell>
          <cell r="H4833" t="str">
            <v>PAINTED FORK</v>
          </cell>
          <cell r="I4833" t="str">
            <v>Framgaffel</v>
          </cell>
          <cell r="J4833" t="str">
            <v>C1605219-193 Lung I rigid for e-bike, v-brke FF28ST INT 622 170</v>
          </cell>
          <cell r="K4833" t="str">
            <v>C1605219-193</v>
          </cell>
          <cell r="L4833" t="e">
            <v>#N/A</v>
          </cell>
        </row>
        <row r="4834">
          <cell r="B4834" t="str">
            <v>YEC9335132Styrlager</v>
          </cell>
          <cell r="C4834" t="str">
            <v>YEC9335132</v>
          </cell>
          <cell r="D4834">
            <v>2016</v>
          </cell>
          <cell r="E4834">
            <v>3</v>
          </cell>
          <cell r="F4834" t="str">
            <v>0030</v>
          </cell>
          <cell r="G4834" t="str">
            <v>B001</v>
          </cell>
          <cell r="H4834" t="str">
            <v>Head Set</v>
          </cell>
          <cell r="I4834" t="str">
            <v>Styrlager</v>
          </cell>
          <cell r="J4834" t="str">
            <v>C2105015 TH 807</v>
          </cell>
          <cell r="K4834" t="str">
            <v>C2105015</v>
          </cell>
          <cell r="L4834" t="str">
            <v>C2100163</v>
          </cell>
        </row>
        <row r="4835">
          <cell r="B4835" t="str">
            <v xml:space="preserve">YEC9335132Styrstam </v>
          </cell>
          <cell r="C4835" t="str">
            <v>YEC9335132</v>
          </cell>
          <cell r="D4835">
            <v>2016</v>
          </cell>
          <cell r="E4835">
            <v>4</v>
          </cell>
          <cell r="F4835" t="str">
            <v>0040</v>
          </cell>
          <cell r="G4835" t="str">
            <v>B002</v>
          </cell>
          <cell r="H4835" t="str">
            <v>Handlebar Stem</v>
          </cell>
          <cell r="I4835" t="str">
            <v xml:space="preserve">Styrstam </v>
          </cell>
          <cell r="J4835" t="str">
            <v>C2205007 25,4X120/90-150GR MTS-AL-109-5 EXT=180 MM</v>
          </cell>
          <cell r="K4835" t="str">
            <v>C2205007</v>
          </cell>
          <cell r="L4835" t="str">
            <v>C2200064</v>
          </cell>
        </row>
        <row r="4836">
          <cell r="B4836" t="str">
            <v>YEC9335132Styre</v>
          </cell>
          <cell r="C4836" t="str">
            <v>YEC9335132</v>
          </cell>
          <cell r="D4836">
            <v>2016</v>
          </cell>
          <cell r="E4836">
            <v>5</v>
          </cell>
          <cell r="F4836" t="str">
            <v>0050</v>
          </cell>
          <cell r="G4836" t="str">
            <v>B003</v>
          </cell>
          <cell r="H4836" t="str">
            <v>Handelbar</v>
          </cell>
          <cell r="I4836" t="str">
            <v>Styre</v>
          </cell>
          <cell r="J4836" t="str">
            <v>C2305567  HB ALsv, HB-T320 620MM SILVER ANODIZED</v>
          </cell>
          <cell r="K4836" t="str">
            <v>C2305567</v>
          </cell>
          <cell r="L4836" t="str">
            <v>C2300018</v>
          </cell>
        </row>
        <row r="4837">
          <cell r="B4837" t="str">
            <v>YEC9335132Bromsgrepp H</v>
          </cell>
          <cell r="C4837" t="str">
            <v>YEC9335132</v>
          </cell>
          <cell r="D4837">
            <v>2016</v>
          </cell>
          <cell r="E4837">
            <v>6</v>
          </cell>
          <cell r="F4837" t="str">
            <v>0060</v>
          </cell>
          <cell r="G4837" t="str">
            <v>C002</v>
          </cell>
          <cell r="H4837" t="str">
            <v>Brake Lever R</v>
          </cell>
          <cell r="I4837" t="str">
            <v>Bromsgrepp H</v>
          </cell>
          <cell r="J4837" t="str">
            <v>C6505160 Lee-Chi left BL-82G 'V'brake</v>
          </cell>
          <cell r="L4837" t="e">
            <v>#N/A</v>
          </cell>
        </row>
        <row r="4838">
          <cell r="B4838" t="str">
            <v>YEC9335132Bromsgrepp V</v>
          </cell>
          <cell r="C4838" t="str">
            <v>YEC9335132</v>
          </cell>
          <cell r="D4838">
            <v>2016</v>
          </cell>
          <cell r="E4838">
            <v>7</v>
          </cell>
          <cell r="F4838" t="str">
            <v>0070</v>
          </cell>
          <cell r="G4838" t="str">
            <v>C001</v>
          </cell>
          <cell r="H4838" t="str">
            <v>Brake Lever L</v>
          </cell>
          <cell r="I4838" t="str">
            <v>Bromsgrepp V</v>
          </cell>
          <cell r="K4838" t="str">
            <v>C6505049</v>
          </cell>
          <cell r="L4838" t="str">
            <v>C6500024</v>
          </cell>
        </row>
        <row r="4839">
          <cell r="B4839" t="str">
            <v>YEC9335132Växelreglage H</v>
          </cell>
          <cell r="C4839" t="str">
            <v>YEC9335132</v>
          </cell>
          <cell r="D4839">
            <v>2016</v>
          </cell>
          <cell r="E4839">
            <v>8</v>
          </cell>
          <cell r="F4839" t="str">
            <v>0080</v>
          </cell>
          <cell r="G4839" t="str">
            <v>D002</v>
          </cell>
          <cell r="H4839" t="str">
            <v>Shift Lever R</v>
          </cell>
          <cell r="I4839" t="str">
            <v>Växelreglage H</v>
          </cell>
          <cell r="J4839" t="str">
            <v>ASL3S42EALS SHIM 3 REVO inturnal</v>
          </cell>
          <cell r="K4839" t="str">
            <v>ASL3S42EALS</v>
          </cell>
          <cell r="L4839" t="str">
            <v>Kontakta SHIMANO</v>
          </cell>
        </row>
        <row r="4840">
          <cell r="B4840" t="str">
            <v>YEC9335132Växelreglage V</v>
          </cell>
          <cell r="C4840" t="str">
            <v>YEC9335132</v>
          </cell>
          <cell r="D4840">
            <v>2016</v>
          </cell>
          <cell r="E4840">
            <v>9</v>
          </cell>
          <cell r="F4840" t="str">
            <v>0090</v>
          </cell>
          <cell r="G4840" t="str">
            <v>D001</v>
          </cell>
          <cell r="H4840" t="str">
            <v>Shift Lever L</v>
          </cell>
          <cell r="I4840" t="str">
            <v>Växelreglage V</v>
          </cell>
          <cell r="L4840" t="e">
            <v>#N/A</v>
          </cell>
        </row>
        <row r="4841">
          <cell r="B4841" t="str">
            <v>YEC9335132Handtag par</v>
          </cell>
          <cell r="C4841" t="str">
            <v>YEC9335132</v>
          </cell>
          <cell r="D4841">
            <v>2016</v>
          </cell>
          <cell r="E4841">
            <v>10</v>
          </cell>
          <cell r="F4841" t="str">
            <v>0100</v>
          </cell>
          <cell r="G4841" t="str">
            <v>B004</v>
          </cell>
          <cell r="H4841" t="str">
            <v>Grip R</v>
          </cell>
          <cell r="I4841" t="str">
            <v>Handtag par</v>
          </cell>
          <cell r="J4841" t="str">
            <v>C2505479/80  Velo/Spectra CC,  black/grey 90/130mm Right</v>
          </cell>
          <cell r="K4841" t="str">
            <v>C2505479/80</v>
          </cell>
          <cell r="L4841" t="str">
            <v>C2500165</v>
          </cell>
        </row>
        <row r="4842">
          <cell r="B4842" t="str">
            <v>YEC9335132Frambroms</v>
          </cell>
          <cell r="C4842" t="str">
            <v>YEC9335132</v>
          </cell>
          <cell r="D4842">
            <v>2016</v>
          </cell>
          <cell r="E4842">
            <v>11</v>
          </cell>
          <cell r="F4842" t="str">
            <v>0110</v>
          </cell>
          <cell r="G4842" t="str">
            <v>C003</v>
          </cell>
          <cell r="H4842" t="str">
            <v xml:space="preserve">Brake front </v>
          </cell>
          <cell r="I4842" t="str">
            <v>Frambroms</v>
          </cell>
          <cell r="J4842" t="str">
            <v>C6305032 + C6305007 V- brake TX-121L Black 108mm. + Leadpipe</v>
          </cell>
          <cell r="K4842" t="str">
            <v>C6305032</v>
          </cell>
          <cell r="L4842" t="str">
            <v>C6300101</v>
          </cell>
        </row>
        <row r="4843">
          <cell r="B4843" t="str">
            <v>YEC9335132Bakbroms</v>
          </cell>
          <cell r="C4843" t="str">
            <v>YEC9335132</v>
          </cell>
          <cell r="D4843">
            <v>2016</v>
          </cell>
          <cell r="E4843">
            <v>12</v>
          </cell>
          <cell r="F4843" t="str">
            <v>0120</v>
          </cell>
          <cell r="G4843" t="str">
            <v>C004</v>
          </cell>
          <cell r="H4843" t="str">
            <v>Brake rear</v>
          </cell>
          <cell r="I4843" t="str">
            <v>Bakbroms</v>
          </cell>
          <cell r="K4843" t="str">
            <v>Fotbroms</v>
          </cell>
          <cell r="L4843" t="str">
            <v>Kontakta SHIMANO</v>
          </cell>
        </row>
        <row r="4844">
          <cell r="B4844" t="str">
            <v>YEC9335132Vevlager</v>
          </cell>
          <cell r="C4844" t="str">
            <v>YEC9335132</v>
          </cell>
          <cell r="D4844">
            <v>2016</v>
          </cell>
          <cell r="E4844">
            <v>13</v>
          </cell>
          <cell r="F4844" t="str">
            <v>0130</v>
          </cell>
          <cell r="G4844" t="str">
            <v>E001</v>
          </cell>
          <cell r="H4844" t="str">
            <v xml:space="preserve">BB-set </v>
          </cell>
          <cell r="I4844" t="str">
            <v>Vevlager</v>
          </cell>
          <cell r="K4844" t="str">
            <v>C3105025-116-25</v>
          </cell>
          <cell r="L4844" t="str">
            <v>C3100100-116</v>
          </cell>
        </row>
        <row r="4845">
          <cell r="B4845" t="str">
            <v>YEC9335132Vevparti</v>
          </cell>
          <cell r="C4845" t="str">
            <v>YEC9335132</v>
          </cell>
          <cell r="D4845">
            <v>2016</v>
          </cell>
          <cell r="E4845">
            <v>14</v>
          </cell>
          <cell r="F4845" t="str">
            <v>0140</v>
          </cell>
          <cell r="G4845" t="str">
            <v>E002</v>
          </cell>
          <cell r="H4845" t="str">
            <v>Front Chainwheel</v>
          </cell>
          <cell r="I4845" t="str">
            <v>Vevparti</v>
          </cell>
          <cell r="J4845" t="str">
            <v xml:space="preserve">C3305666-170  Spectra 170MM 38T 3/32" 110MM </v>
          </cell>
          <cell r="K4845" t="str">
            <v>C3305666-170</v>
          </cell>
          <cell r="L4845" t="str">
            <v>C3305681-170-EG</v>
          </cell>
        </row>
        <row r="4846">
          <cell r="B4846" t="str">
            <v>YEC9335132Kedjeskydd</v>
          </cell>
          <cell r="C4846" t="str">
            <v>YEC9335132</v>
          </cell>
          <cell r="D4846">
            <v>2016</v>
          </cell>
          <cell r="E4846">
            <v>15</v>
          </cell>
          <cell r="F4846" t="str">
            <v>0150</v>
          </cell>
          <cell r="G4846" t="str">
            <v>H001</v>
          </cell>
          <cell r="H4846" t="str">
            <v>Chain guard</v>
          </cell>
          <cell r="I4846" t="str">
            <v>Kedjeskydd</v>
          </cell>
          <cell r="J4846" t="str">
            <v>C8305427/ZBK + C8305427/RWH AXA CE 38 black w white center</v>
          </cell>
          <cell r="K4846" t="str">
            <v>C8305427/ZBK</v>
          </cell>
          <cell r="L4846" t="str">
            <v>C8305427/ZBK</v>
          </cell>
        </row>
        <row r="4847">
          <cell r="B4847" t="str">
            <v>YEC9335132Kedjeskyddsfäste</v>
          </cell>
          <cell r="C4847" t="str">
            <v>YEC9335132</v>
          </cell>
          <cell r="D4847">
            <v>2016</v>
          </cell>
          <cell r="E4847">
            <v>16</v>
          </cell>
          <cell r="F4847" t="str">
            <v>0160</v>
          </cell>
          <cell r="G4847" t="str">
            <v>H002</v>
          </cell>
          <cell r="H4847" t="str">
            <v>Chain guard bracket</v>
          </cell>
          <cell r="I4847" t="str">
            <v>Kedjeskyddsfäste</v>
          </cell>
          <cell r="J4847" t="str">
            <v>C8305427  front fitting part for AXA 38T black</v>
          </cell>
          <cell r="K4847" t="str">
            <v>C8305427</v>
          </cell>
          <cell r="L4847" t="str">
            <v>C8305427</v>
          </cell>
        </row>
        <row r="4848">
          <cell r="B4848" t="str">
            <v>YEC9335132Framväxel</v>
          </cell>
          <cell r="C4848" t="str">
            <v>YEC9335132</v>
          </cell>
          <cell r="D4848">
            <v>2016</v>
          </cell>
          <cell r="E4848">
            <v>17</v>
          </cell>
          <cell r="F4848" t="str">
            <v>0170</v>
          </cell>
          <cell r="G4848" t="str">
            <v>D003</v>
          </cell>
          <cell r="H4848" t="str">
            <v>Front Derailleur</v>
          </cell>
          <cell r="I4848" t="str">
            <v>Framväxel</v>
          </cell>
          <cell r="K4848" t="str">
            <v>EMPTY</v>
          </cell>
          <cell r="L4848" t="e">
            <v>#N/A</v>
          </cell>
        </row>
        <row r="4849">
          <cell r="B4849" t="str">
            <v>YEC9335132Bakväxel</v>
          </cell>
          <cell r="C4849" t="str">
            <v>YEC9335132</v>
          </cell>
          <cell r="D4849">
            <v>2016</v>
          </cell>
          <cell r="E4849">
            <v>18</v>
          </cell>
          <cell r="F4849" t="str">
            <v>0180</v>
          </cell>
          <cell r="G4849" t="str">
            <v>D004</v>
          </cell>
          <cell r="H4849" t="str">
            <v>Rear Derailleur</v>
          </cell>
          <cell r="I4849" t="str">
            <v>Bakväxel</v>
          </cell>
          <cell r="K4849" t="str">
            <v>ASG3C41A2775DX</v>
          </cell>
          <cell r="L4849" t="str">
            <v>Kontakta SHIMANO</v>
          </cell>
        </row>
        <row r="4850">
          <cell r="B4850" t="str">
            <v>YEC9335132Kedja</v>
          </cell>
          <cell r="C4850" t="str">
            <v>YEC9335132</v>
          </cell>
          <cell r="D4850">
            <v>2016</v>
          </cell>
          <cell r="E4850">
            <v>19</v>
          </cell>
          <cell r="F4850" t="str">
            <v>0190</v>
          </cell>
          <cell r="G4850" t="str">
            <v>E003</v>
          </cell>
          <cell r="H4850" t="str">
            <v xml:space="preserve">Chain </v>
          </cell>
          <cell r="I4850" t="str">
            <v>Kedja</v>
          </cell>
          <cell r="J4850" t="str">
            <v>C3405026-102 CHA 1S 102L RB Z408RB   KMC</v>
          </cell>
          <cell r="K4850" t="str">
            <v>C3405026-102</v>
          </cell>
          <cell r="L4850" t="str">
            <v>C3400002</v>
          </cell>
        </row>
        <row r="4851">
          <cell r="B4851" t="str">
            <v>YEC9335132Kassett</v>
          </cell>
          <cell r="C4851" t="str">
            <v>YEC9335132</v>
          </cell>
          <cell r="D4851">
            <v>2016</v>
          </cell>
          <cell r="E4851">
            <v>20</v>
          </cell>
          <cell r="F4851" t="str">
            <v>0200</v>
          </cell>
          <cell r="G4851" t="str">
            <v>E004</v>
          </cell>
          <cell r="H4851" t="str">
            <v>Cassette Sprocket</v>
          </cell>
          <cell r="I4851" t="str">
            <v>Kassett</v>
          </cell>
          <cell r="J4851" t="str">
            <v xml:space="preserve">ASM3C41NCL040E / KSMGEAR18L Component // Sprocket </v>
          </cell>
          <cell r="K4851" t="str">
            <v>ASM3C41NCL040E</v>
          </cell>
          <cell r="L4851" t="str">
            <v>Kontakta SHIMANO</v>
          </cell>
        </row>
        <row r="4852">
          <cell r="B4852" t="str">
            <v>YEC9335132Framhjul</v>
          </cell>
          <cell r="C4852" t="str">
            <v>YEC9335132</v>
          </cell>
          <cell r="D4852">
            <v>2015</v>
          </cell>
          <cell r="E4852">
            <v>21</v>
          </cell>
          <cell r="F4852" t="str">
            <v>0210</v>
          </cell>
          <cell r="G4852" t="str">
            <v>F001</v>
          </cell>
          <cell r="H4852" t="str">
            <v>Front hub</v>
          </cell>
          <cell r="I4852" t="str">
            <v>Framhjul</v>
          </cell>
          <cell r="J4852" t="str">
            <v>C8705017-03V3</v>
          </cell>
          <cell r="K4852">
            <v>21703200</v>
          </cell>
          <cell r="L4852" t="str">
            <v>Utgått</v>
          </cell>
        </row>
        <row r="4853">
          <cell r="B4853" t="str">
            <v>YEC9335132Bakhjul</v>
          </cell>
          <cell r="C4853" t="str">
            <v>YEC9335132</v>
          </cell>
          <cell r="D4853">
            <v>2015</v>
          </cell>
          <cell r="E4853">
            <v>22</v>
          </cell>
          <cell r="F4853" t="str">
            <v>0220</v>
          </cell>
          <cell r="G4853" t="str">
            <v>F002</v>
          </cell>
          <cell r="H4853" t="str">
            <v>Rear hub</v>
          </cell>
          <cell r="I4853" t="str">
            <v>Bakhjul</v>
          </cell>
          <cell r="J4853" t="str">
            <v>ASG3C41A2775DX ASG3C41A2775DX SHIM INTER 3 36-H</v>
          </cell>
          <cell r="K4853" t="str">
            <v>C4208066</v>
          </cell>
          <cell r="L4853" t="str">
            <v>C4200028</v>
          </cell>
        </row>
        <row r="4854">
          <cell r="B4854" t="str">
            <v>YEC9335132Däck</v>
          </cell>
          <cell r="C4854" t="str">
            <v>YEC9335132</v>
          </cell>
          <cell r="D4854">
            <v>2016</v>
          </cell>
          <cell r="E4854">
            <v>23</v>
          </cell>
          <cell r="F4854" t="str">
            <v>0230</v>
          </cell>
          <cell r="G4854" t="str">
            <v>F003</v>
          </cell>
          <cell r="H4854" t="str">
            <v>Tire</v>
          </cell>
          <cell r="I4854" t="str">
            <v>Däck</v>
          </cell>
          <cell r="J4854" t="str">
            <v xml:space="preserve">C4905671 Spectra 622x40 Rt bkR S C-1301 Reflex </v>
          </cell>
          <cell r="K4854" t="str">
            <v>C4905671</v>
          </cell>
          <cell r="L4854" t="str">
            <v>C4901162</v>
          </cell>
        </row>
        <row r="4855">
          <cell r="B4855" t="str">
            <v>YEC9335132Skärmar set</v>
          </cell>
          <cell r="C4855" t="str">
            <v>YEC9335132</v>
          </cell>
          <cell r="D4855">
            <v>2016</v>
          </cell>
          <cell r="E4855">
            <v>24</v>
          </cell>
          <cell r="F4855" t="str">
            <v>0240</v>
          </cell>
          <cell r="G4855" t="str">
            <v>H003</v>
          </cell>
          <cell r="H4855" t="str">
            <v xml:space="preserve">Mudguard front   </v>
          </cell>
          <cell r="I4855" t="str">
            <v>Skärmar set</v>
          </cell>
          <cell r="J4855" t="str">
            <v>C8255007 / C8255008 Procons ZN/52MM 28" BLACK</v>
          </cell>
          <cell r="K4855" t="str">
            <v>C8255007</v>
          </cell>
          <cell r="L4855" t="str">
            <v>C8250028</v>
          </cell>
        </row>
        <row r="4856">
          <cell r="B4856" t="str">
            <v>YEC9335132Pakethållare</v>
          </cell>
          <cell r="C4856" t="str">
            <v>YEC9335132</v>
          </cell>
          <cell r="D4856">
            <v>2016</v>
          </cell>
          <cell r="E4856">
            <v>25</v>
          </cell>
          <cell r="F4856" t="str">
            <v>0250</v>
          </cell>
          <cell r="G4856" t="str">
            <v>H004</v>
          </cell>
          <cell r="H4856" t="str">
            <v>Carrier</v>
          </cell>
          <cell r="I4856" t="str">
            <v>Pakethållare</v>
          </cell>
          <cell r="J4856" t="str">
            <v xml:space="preserve">C8205615 Atran platform battery holder w/o Legs black finish  </v>
          </cell>
          <cell r="K4856" t="str">
            <v>C8205615</v>
          </cell>
          <cell r="L4856" t="str">
            <v>C8205740</v>
          </cell>
        </row>
        <row r="4857">
          <cell r="B4857" t="str">
            <v>YEC9335132Sadel</v>
          </cell>
          <cell r="C4857" t="str">
            <v>YEC9335132</v>
          </cell>
          <cell r="D4857">
            <v>2016</v>
          </cell>
          <cell r="E4857">
            <v>26</v>
          </cell>
          <cell r="F4857" t="str">
            <v>0260</v>
          </cell>
          <cell r="G4857" t="str">
            <v>G001</v>
          </cell>
          <cell r="H4857" t="str">
            <v>Saddle</v>
          </cell>
          <cell r="I4857" t="str">
            <v>Sadel</v>
          </cell>
          <cell r="J4857" t="str">
            <v xml:space="preserve">C7105976  Spectra Crispo Black/white 5074URT 8067 wo. Clamp and handle </v>
          </cell>
          <cell r="K4857" t="str">
            <v>C7105976</v>
          </cell>
          <cell r="L4857" t="str">
            <v>C7100584</v>
          </cell>
        </row>
        <row r="4858">
          <cell r="B4858" t="str">
            <v>YEC9335132Sadelstolpe</v>
          </cell>
          <cell r="C4858" t="str">
            <v>YEC9335132</v>
          </cell>
          <cell r="D4858">
            <v>2016</v>
          </cell>
          <cell r="E4858">
            <v>27</v>
          </cell>
          <cell r="F4858" t="str">
            <v>0270</v>
          </cell>
          <cell r="G4858" t="str">
            <v>G002</v>
          </cell>
          <cell r="H4858" t="str">
            <v>Seatpost</v>
          </cell>
          <cell r="I4858" t="str">
            <v>Sadelstolpe</v>
          </cell>
          <cell r="J4858" t="str">
            <v>C7205535 SP-222  Ø31,6x350 silver</v>
          </cell>
          <cell r="K4858" t="str">
            <v>C7205535</v>
          </cell>
          <cell r="L4858" t="str">
            <v>C7200050</v>
          </cell>
        </row>
        <row r="4859">
          <cell r="B4859" t="str">
            <v>YEC9335132Sadelrörsklämma</v>
          </cell>
          <cell r="C4859" t="str">
            <v>YEC9335132</v>
          </cell>
          <cell r="D4859">
            <v>2016</v>
          </cell>
          <cell r="E4859">
            <v>28</v>
          </cell>
          <cell r="F4859" t="str">
            <v>0280</v>
          </cell>
          <cell r="G4859" t="str">
            <v>G003</v>
          </cell>
          <cell r="H4859" t="str">
            <v>Seat Clamp</v>
          </cell>
          <cell r="I4859" t="str">
            <v>Sadelrörsklämma</v>
          </cell>
          <cell r="J4859" t="str">
            <v>C7305002 Bolt +clamp MX27</v>
          </cell>
          <cell r="K4859" t="str">
            <v>C7305002</v>
          </cell>
          <cell r="L4859" t="str">
            <v>C7300027-318</v>
          </cell>
        </row>
        <row r="4860">
          <cell r="B4860" t="str">
            <v>YEC9335132Framlampa</v>
          </cell>
          <cell r="C4860" t="str">
            <v>YEC9335132</v>
          </cell>
          <cell r="D4860">
            <v>2016</v>
          </cell>
          <cell r="E4860">
            <v>29</v>
          </cell>
          <cell r="F4860" t="str">
            <v>0290</v>
          </cell>
          <cell r="G4860" t="str">
            <v>H005</v>
          </cell>
          <cell r="H4860" t="str">
            <v>Front light</v>
          </cell>
          <cell r="I4860" t="str">
            <v>Framlampa</v>
          </cell>
          <cell r="J4860" t="str">
            <v xml:space="preserve">C8015168 AXA Pico LED 30LUX  w bracket </v>
          </cell>
          <cell r="K4860" t="str">
            <v>C8015168</v>
          </cell>
          <cell r="L4860" t="str">
            <v>C8010021</v>
          </cell>
        </row>
        <row r="4861">
          <cell r="B4861" t="str">
            <v>YEC9335132Baklampa</v>
          </cell>
          <cell r="C4861" t="str">
            <v>YEC9335132</v>
          </cell>
          <cell r="D4861">
            <v>2016</v>
          </cell>
          <cell r="E4861">
            <v>30</v>
          </cell>
          <cell r="F4861" t="str">
            <v>0300</v>
          </cell>
          <cell r="G4861" t="str">
            <v>H006</v>
          </cell>
          <cell r="H4861" t="str">
            <v>Light, Rear</v>
          </cell>
          <cell r="I4861" t="str">
            <v>Baklampa</v>
          </cell>
          <cell r="K4861" t="str">
            <v>C8705058-1RLBK</v>
          </cell>
          <cell r="L4861" t="str">
            <v>C8705058-1RLBK</v>
          </cell>
        </row>
        <row r="4862">
          <cell r="B4862" t="str">
            <v>YEC9335132Låssats</v>
          </cell>
          <cell r="C4862" t="str">
            <v>YEC9335132</v>
          </cell>
          <cell r="D4862">
            <v>2016</v>
          </cell>
          <cell r="E4862">
            <v>31</v>
          </cell>
          <cell r="F4862" t="str">
            <v>0310</v>
          </cell>
          <cell r="G4862" t="str">
            <v>H007</v>
          </cell>
          <cell r="H4862" t="str">
            <v>Lock</v>
          </cell>
          <cell r="I4862" t="str">
            <v>Låssats</v>
          </cell>
          <cell r="J4862" t="str">
            <v>C8405055 AXA SOLID+ black</v>
          </cell>
          <cell r="K4862" t="str">
            <v>C8405055</v>
          </cell>
          <cell r="L4862" t="str">
            <v>C8400053</v>
          </cell>
        </row>
        <row r="4863">
          <cell r="B4863" t="str">
            <v>YEC9335132Stöd</v>
          </cell>
          <cell r="C4863" t="str">
            <v>YEC9335132</v>
          </cell>
          <cell r="D4863">
            <v>2016</v>
          </cell>
          <cell r="E4863">
            <v>32</v>
          </cell>
          <cell r="F4863" t="str">
            <v>0320</v>
          </cell>
          <cell r="G4863" t="str">
            <v>H008</v>
          </cell>
          <cell r="H4863" t="str">
            <v>Kick stand</v>
          </cell>
          <cell r="I4863" t="str">
            <v>Stöd</v>
          </cell>
          <cell r="J4863" t="str">
            <v>C8105208 Atran REX adjustable</v>
          </cell>
          <cell r="K4863" t="str">
            <v>C8105208</v>
          </cell>
          <cell r="L4863" t="str">
            <v>C8100034</v>
          </cell>
        </row>
        <row r="4864">
          <cell r="B4864" t="str">
            <v>YEC9335132Korg</v>
          </cell>
          <cell r="C4864" t="str">
            <v>YEC9335132</v>
          </cell>
          <cell r="D4864">
            <v>2016</v>
          </cell>
          <cell r="E4864">
            <v>33</v>
          </cell>
          <cell r="F4864" t="str">
            <v>0330</v>
          </cell>
          <cell r="G4864" t="str">
            <v>H009</v>
          </cell>
          <cell r="H4864" t="str">
            <v>Basket / Fr carrier</v>
          </cell>
          <cell r="I4864" t="str">
            <v>Korg</v>
          </cell>
          <cell r="J4864" t="str">
            <v>C8605112-L +C8605171 headset + axle  stays</v>
          </cell>
          <cell r="K4864" t="str">
            <v>C8605112-L</v>
          </cell>
          <cell r="L4864" t="str">
            <v>C8605213</v>
          </cell>
        </row>
        <row r="4865">
          <cell r="B4865" t="str">
            <v>YEC9335132Pedaler</v>
          </cell>
          <cell r="C4865" t="str">
            <v>YEC9335132</v>
          </cell>
          <cell r="D4865">
            <v>2016</v>
          </cell>
          <cell r="E4865">
            <v>34</v>
          </cell>
          <cell r="F4865" t="str">
            <v>0340</v>
          </cell>
          <cell r="G4865" t="str">
            <v>E005</v>
          </cell>
          <cell r="H4865" t="str">
            <v xml:space="preserve">Pedal </v>
          </cell>
          <cell r="I4865" t="str">
            <v>Pedaler</v>
          </cell>
          <cell r="J4865" t="str">
            <v>C3505204 SPECTRA BK/GR9/16" NW-467</v>
          </cell>
          <cell r="K4865" t="str">
            <v>C3505204</v>
          </cell>
          <cell r="L4865" t="str">
            <v>C3500026</v>
          </cell>
        </row>
        <row r="4866">
          <cell r="B4866" t="str">
            <v>YEC9335132Motor</v>
          </cell>
          <cell r="C4866" t="str">
            <v>YEC9335132</v>
          </cell>
          <cell r="D4866">
            <v>2016</v>
          </cell>
          <cell r="E4866">
            <v>35</v>
          </cell>
          <cell r="F4866" t="str">
            <v>0350</v>
          </cell>
          <cell r="G4866" t="str">
            <v>J001</v>
          </cell>
          <cell r="H4866" t="str">
            <v>DRIVE UNIT:</v>
          </cell>
          <cell r="I4866" t="str">
            <v>Motor</v>
          </cell>
          <cell r="K4866" t="str">
            <v>C8705017-03V3</v>
          </cell>
          <cell r="L4866" t="str">
            <v>C8705017-03V3</v>
          </cell>
        </row>
        <row r="4867">
          <cell r="B4867" t="str">
            <v>YEC9335132Display</v>
          </cell>
          <cell r="C4867" t="str">
            <v>YEC9335132</v>
          </cell>
          <cell r="D4867">
            <v>2016</v>
          </cell>
          <cell r="E4867">
            <v>36</v>
          </cell>
          <cell r="F4867" t="str">
            <v>0360</v>
          </cell>
          <cell r="G4867" t="str">
            <v>J004</v>
          </cell>
          <cell r="H4867" t="str">
            <v>DISPLAY:</v>
          </cell>
          <cell r="I4867" t="str">
            <v>Display</v>
          </cell>
          <cell r="J4867" t="str">
            <v xml:space="preserve">C8705017-11-28 DISPLAY LED          </v>
          </cell>
          <cell r="K4867" t="str">
            <v>C8705017-11-28</v>
          </cell>
          <cell r="L4867" t="str">
            <v>C8705017-11-28</v>
          </cell>
        </row>
        <row r="4868">
          <cell r="B4868" t="str">
            <v>YEC9335132EB-Bus kabel</v>
          </cell>
          <cell r="C4868" t="str">
            <v>YEC9335132</v>
          </cell>
          <cell r="D4868">
            <v>2016</v>
          </cell>
          <cell r="E4868">
            <v>37</v>
          </cell>
          <cell r="F4868" t="str">
            <v>0370</v>
          </cell>
          <cell r="G4868" t="str">
            <v>J005</v>
          </cell>
          <cell r="H4868" t="str">
            <v>EB-BUS CABLE:</v>
          </cell>
          <cell r="I4868" t="str">
            <v>EB-Bus kabel</v>
          </cell>
          <cell r="K4868" t="str">
            <v>C8705058-08</v>
          </cell>
          <cell r="L4868" t="str">
            <v>C8705058-08</v>
          </cell>
        </row>
        <row r="4869">
          <cell r="B4869" t="str">
            <v>YEC9335132Motorkabel</v>
          </cell>
          <cell r="C4869" t="str">
            <v>YEC9335132</v>
          </cell>
          <cell r="D4869">
            <v>2016</v>
          </cell>
          <cell r="E4869">
            <v>38</v>
          </cell>
          <cell r="F4869" t="str">
            <v>0380</v>
          </cell>
          <cell r="G4869" t="str">
            <v>J006</v>
          </cell>
          <cell r="H4869" t="str">
            <v>POWER CABLE:</v>
          </cell>
          <cell r="I4869" t="str">
            <v>Motorkabel</v>
          </cell>
          <cell r="J4869" t="str">
            <v>C8705058-08 ELECTRIC CABLE</v>
          </cell>
          <cell r="K4869" t="str">
            <v>Ingår i EB-buskabeln</v>
          </cell>
          <cell r="L4869" t="str">
            <v>Ingår i EB-buskabeln</v>
          </cell>
        </row>
        <row r="4870">
          <cell r="B4870" t="str">
            <v>YEC9335132Kabel framlampa</v>
          </cell>
          <cell r="C4870" t="str">
            <v>YEC9335132</v>
          </cell>
          <cell r="D4870">
            <v>2016</v>
          </cell>
          <cell r="E4870">
            <v>39</v>
          </cell>
          <cell r="F4870" t="str">
            <v>0390</v>
          </cell>
          <cell r="G4870" t="str">
            <v>J007</v>
          </cell>
          <cell r="H4870" t="str">
            <v>F. LIGHT CABLE:</v>
          </cell>
          <cell r="I4870" t="str">
            <v>Kabel framlampa</v>
          </cell>
          <cell r="K4870" t="str">
            <v>Ingår i EB-buskabeln</v>
          </cell>
          <cell r="L4870" t="str">
            <v>Ingår i EB-buskabeln</v>
          </cell>
        </row>
        <row r="4871">
          <cell r="B4871" t="str">
            <v>YEC9335132Kabel baklampa</v>
          </cell>
          <cell r="C4871" t="str">
            <v>YEC9335132</v>
          </cell>
          <cell r="D4871">
            <v>2016</v>
          </cell>
          <cell r="E4871">
            <v>40</v>
          </cell>
          <cell r="F4871" t="str">
            <v>0400</v>
          </cell>
          <cell r="G4871" t="str">
            <v>J008</v>
          </cell>
          <cell r="H4871" t="str">
            <v>R. LIGHT CABLE:</v>
          </cell>
          <cell r="I4871" t="str">
            <v>Kabel baklampa</v>
          </cell>
          <cell r="K4871" t="str">
            <v>INGÅR I BATTERIET</v>
          </cell>
          <cell r="L4871" t="str">
            <v>Ingår i batteriet</v>
          </cell>
        </row>
        <row r="4872">
          <cell r="B4872" t="str">
            <v>YEC9335132Hastighetssensor</v>
          </cell>
          <cell r="C4872" t="str">
            <v>YEC9335132</v>
          </cell>
          <cell r="D4872">
            <v>2016</v>
          </cell>
          <cell r="E4872">
            <v>41</v>
          </cell>
          <cell r="F4872" t="str">
            <v>0410</v>
          </cell>
          <cell r="G4872" t="str">
            <v>J009</v>
          </cell>
          <cell r="H4872" t="str">
            <v>SPEED SENSOR:</v>
          </cell>
          <cell r="I4872" t="str">
            <v>Hastighetssensor</v>
          </cell>
          <cell r="K4872" t="str">
            <v>C8705058-12</v>
          </cell>
          <cell r="L4872" t="str">
            <v>C8705058-12</v>
          </cell>
        </row>
        <row r="4873">
          <cell r="B4873" t="str">
            <v>YEC9335132Batteri</v>
          </cell>
          <cell r="C4873" t="str">
            <v>YEC9335132</v>
          </cell>
          <cell r="D4873">
            <v>2016</v>
          </cell>
          <cell r="E4873">
            <v>42</v>
          </cell>
          <cell r="F4873" t="str">
            <v>0420</v>
          </cell>
          <cell r="G4873" t="str">
            <v>J002</v>
          </cell>
          <cell r="H4873" t="str">
            <v>BATTERY:</v>
          </cell>
          <cell r="I4873" t="str">
            <v>Batteri</v>
          </cell>
          <cell r="J4873" t="str">
            <v>w/o BATTERY SF03 8,8Ah, 11Ah, 14Ah W/ Light included</v>
          </cell>
          <cell r="K4873" t="str">
            <v>C8705058-1-08BK</v>
          </cell>
          <cell r="L4873" t="str">
            <v>C8705058-1-08EA</v>
          </cell>
        </row>
        <row r="4874">
          <cell r="B4874" t="str">
            <v>YEC9335132Batterihållare</v>
          </cell>
          <cell r="C4874" t="str">
            <v>YEC9335132</v>
          </cell>
          <cell r="D4874">
            <v>2016</v>
          </cell>
          <cell r="E4874">
            <v>43</v>
          </cell>
          <cell r="F4874" t="str">
            <v>0430</v>
          </cell>
          <cell r="G4874" t="str">
            <v>J003</v>
          </cell>
          <cell r="H4874" t="str">
            <v>BATTERY HOLDER/Slider</v>
          </cell>
          <cell r="I4874" t="str">
            <v>Batterihållare</v>
          </cell>
          <cell r="L4874" t="e">
            <v>#N/A</v>
          </cell>
        </row>
        <row r="4875">
          <cell r="B4875" t="str">
            <v>YEC9335132Batteriladdare</v>
          </cell>
          <cell r="C4875" t="str">
            <v>YEC9335132</v>
          </cell>
          <cell r="D4875">
            <v>2016</v>
          </cell>
          <cell r="E4875">
            <v>44</v>
          </cell>
          <cell r="F4875" t="str">
            <v>0440</v>
          </cell>
          <cell r="G4875" t="str">
            <v>J010</v>
          </cell>
          <cell r="H4875" t="str">
            <v>CHARGER:</v>
          </cell>
          <cell r="I4875" t="str">
            <v>Batteriladdare</v>
          </cell>
          <cell r="J4875" t="str">
            <v xml:space="preserve">C8705058-02   CHARGER SF-03                </v>
          </cell>
          <cell r="K4875" t="str">
            <v>C8705058-02</v>
          </cell>
          <cell r="L4875" t="str">
            <v>C8705058-02</v>
          </cell>
        </row>
        <row r="4876">
          <cell r="B4876" t="str">
            <v>YEC9335132Kontrollbox</v>
          </cell>
          <cell r="C4876" t="str">
            <v>YEC9335132</v>
          </cell>
          <cell r="D4876">
            <v>2016</v>
          </cell>
          <cell r="E4876">
            <v>45</v>
          </cell>
          <cell r="F4876" t="str">
            <v>0450</v>
          </cell>
          <cell r="G4876" t="str">
            <v>J011</v>
          </cell>
          <cell r="H4876" t="str">
            <v>Controller</v>
          </cell>
          <cell r="I4876" t="str">
            <v>Kontrollbox</v>
          </cell>
          <cell r="J4876" t="str">
            <v>C8705017-04-28BK CONTROLER STD</v>
          </cell>
          <cell r="K4876" t="str">
            <v>C8705017-04-28BK</v>
          </cell>
          <cell r="L4876" t="str">
            <v>C8705017-4-28B2</v>
          </cell>
        </row>
        <row r="4877">
          <cell r="B4877" t="str">
            <v>YEC9335132Växelöra</v>
          </cell>
          <cell r="C4877" t="str">
            <v>YEC9335132</v>
          </cell>
          <cell r="D4877">
            <v>2016</v>
          </cell>
          <cell r="E4877">
            <v>46</v>
          </cell>
          <cell r="F4877" t="str">
            <v>0460</v>
          </cell>
          <cell r="G4877" t="str">
            <v>D005</v>
          </cell>
          <cell r="H4877" t="str">
            <v>Gear hanger</v>
          </cell>
          <cell r="I4877" t="str">
            <v>Växelöra</v>
          </cell>
          <cell r="L4877" t="e">
            <v>#N/A</v>
          </cell>
        </row>
        <row r="4878">
          <cell r="B4878" t="str">
            <v>YEC9335133RAM</v>
          </cell>
          <cell r="C4878" t="str">
            <v>YEC9335133</v>
          </cell>
          <cell r="D4878">
            <v>2016</v>
          </cell>
          <cell r="E4878">
            <v>1</v>
          </cell>
          <cell r="F4878" t="str">
            <v>0010</v>
          </cell>
          <cell r="G4878" t="str">
            <v>A001</v>
          </cell>
          <cell r="H4878" t="str">
            <v>PAINTED FRAME</v>
          </cell>
          <cell r="I4878" t="str">
            <v>RAM</v>
          </cell>
          <cell r="J4878" t="str">
            <v>C1307040-470, -510, -550 (level D) New JD alloy 622 for e-bike</v>
          </cell>
          <cell r="K4878" t="str">
            <v>C1307040-470</v>
          </cell>
          <cell r="L4878" t="e">
            <v>#N/A</v>
          </cell>
        </row>
        <row r="4879">
          <cell r="B4879" t="str">
            <v>YEC9335133Framgaffel</v>
          </cell>
          <cell r="C4879" t="str">
            <v>YEC9335133</v>
          </cell>
          <cell r="D4879">
            <v>2016</v>
          </cell>
          <cell r="E4879">
            <v>2</v>
          </cell>
          <cell r="F4879" t="str">
            <v>0020</v>
          </cell>
          <cell r="G4879" t="str">
            <v>A002</v>
          </cell>
          <cell r="H4879" t="str">
            <v>PAINTED FORK</v>
          </cell>
          <cell r="I4879" t="str">
            <v>Framgaffel</v>
          </cell>
          <cell r="J4879" t="str">
            <v>C1605219-193 Lung I rigid for e-bike, v-brke FF28ST INT 622 170</v>
          </cell>
          <cell r="K4879" t="str">
            <v>C1605219-193</v>
          </cell>
          <cell r="L4879" t="e">
            <v>#N/A</v>
          </cell>
        </row>
        <row r="4880">
          <cell r="B4880" t="str">
            <v>YEC9335133Styrlager</v>
          </cell>
          <cell r="C4880" t="str">
            <v>YEC9335133</v>
          </cell>
          <cell r="D4880">
            <v>2016</v>
          </cell>
          <cell r="E4880">
            <v>3</v>
          </cell>
          <cell r="F4880" t="str">
            <v>0030</v>
          </cell>
          <cell r="G4880" t="str">
            <v>B001</v>
          </cell>
          <cell r="H4880" t="str">
            <v>Head Set</v>
          </cell>
          <cell r="I4880" t="str">
            <v>Styrlager</v>
          </cell>
          <cell r="J4880" t="str">
            <v>C2105015 TH 807</v>
          </cell>
          <cell r="K4880" t="str">
            <v>C2105015</v>
          </cell>
          <cell r="L4880" t="str">
            <v>C2100163</v>
          </cell>
        </row>
        <row r="4881">
          <cell r="B4881" t="str">
            <v xml:space="preserve">YEC9335133Styrstam </v>
          </cell>
          <cell r="C4881" t="str">
            <v>YEC9335133</v>
          </cell>
          <cell r="D4881">
            <v>2016</v>
          </cell>
          <cell r="E4881">
            <v>4</v>
          </cell>
          <cell r="F4881" t="str">
            <v>0040</v>
          </cell>
          <cell r="G4881" t="str">
            <v>B002</v>
          </cell>
          <cell r="H4881" t="str">
            <v>Handlebar Stem</v>
          </cell>
          <cell r="I4881" t="str">
            <v xml:space="preserve">Styrstam </v>
          </cell>
          <cell r="J4881" t="str">
            <v>C2205007 25,4X120/90-150GR MTS-AL-109-5 EXT=180 MM</v>
          </cell>
          <cell r="K4881" t="str">
            <v>C2205007</v>
          </cell>
          <cell r="L4881" t="str">
            <v>C2200064</v>
          </cell>
        </row>
        <row r="4882">
          <cell r="B4882" t="str">
            <v>YEC9335133Styre</v>
          </cell>
          <cell r="C4882" t="str">
            <v>YEC9335133</v>
          </cell>
          <cell r="D4882">
            <v>2016</v>
          </cell>
          <cell r="E4882">
            <v>5</v>
          </cell>
          <cell r="F4882" t="str">
            <v>0050</v>
          </cell>
          <cell r="G4882" t="str">
            <v>B003</v>
          </cell>
          <cell r="H4882" t="str">
            <v>Handelbar</v>
          </cell>
          <cell r="I4882" t="str">
            <v>Styre</v>
          </cell>
          <cell r="J4882" t="str">
            <v>C2305567  HB ALsv, HB-T320 620MM SILVER ANODIZED</v>
          </cell>
          <cell r="K4882" t="str">
            <v>C2305567</v>
          </cell>
          <cell r="L4882" t="str">
            <v>C2300018</v>
          </cell>
        </row>
        <row r="4883">
          <cell r="B4883" t="str">
            <v>YEC9335133Bromsgrepp H</v>
          </cell>
          <cell r="C4883" t="str">
            <v>YEC9335133</v>
          </cell>
          <cell r="D4883">
            <v>2016</v>
          </cell>
          <cell r="E4883">
            <v>6</v>
          </cell>
          <cell r="F4883" t="str">
            <v>0060</v>
          </cell>
          <cell r="G4883" t="str">
            <v>C002</v>
          </cell>
          <cell r="H4883" t="str">
            <v>Brake Lever R</v>
          </cell>
          <cell r="I4883" t="str">
            <v>Bromsgrepp H</v>
          </cell>
          <cell r="J4883" t="str">
            <v>C6505160 Lee-Chi left BL-82G 'V'brake</v>
          </cell>
          <cell r="L4883" t="e">
            <v>#N/A</v>
          </cell>
        </row>
        <row r="4884">
          <cell r="B4884" t="str">
            <v>YEC9335133Bromsgrepp V</v>
          </cell>
          <cell r="C4884" t="str">
            <v>YEC9335133</v>
          </cell>
          <cell r="D4884">
            <v>2016</v>
          </cell>
          <cell r="E4884">
            <v>7</v>
          </cell>
          <cell r="F4884" t="str">
            <v>0070</v>
          </cell>
          <cell r="G4884" t="str">
            <v>C001</v>
          </cell>
          <cell r="H4884" t="str">
            <v>Brake Lever L</v>
          </cell>
          <cell r="I4884" t="str">
            <v>Bromsgrepp V</v>
          </cell>
          <cell r="K4884" t="str">
            <v>C6505049</v>
          </cell>
          <cell r="L4884" t="str">
            <v>C6500024</v>
          </cell>
        </row>
        <row r="4885">
          <cell r="B4885" t="str">
            <v>YEC9335133Växelreglage H</v>
          </cell>
          <cell r="C4885" t="str">
            <v>YEC9335133</v>
          </cell>
          <cell r="D4885">
            <v>2016</v>
          </cell>
          <cell r="E4885">
            <v>8</v>
          </cell>
          <cell r="F4885" t="str">
            <v>0080</v>
          </cell>
          <cell r="G4885" t="str">
            <v>D002</v>
          </cell>
          <cell r="H4885" t="str">
            <v>Shift Lever R</v>
          </cell>
          <cell r="I4885" t="str">
            <v>Växelreglage H</v>
          </cell>
          <cell r="J4885" t="str">
            <v>ASL3S42EALS SHIM 3 REVO inturnal</v>
          </cell>
          <cell r="K4885" t="str">
            <v>ASL3S42EALS</v>
          </cell>
          <cell r="L4885" t="str">
            <v>Kontakta SHIMANO</v>
          </cell>
        </row>
        <row r="4886">
          <cell r="B4886" t="str">
            <v>YEC9335133Växelreglage V</v>
          </cell>
          <cell r="C4886" t="str">
            <v>YEC9335133</v>
          </cell>
          <cell r="D4886">
            <v>2016</v>
          </cell>
          <cell r="E4886">
            <v>9</v>
          </cell>
          <cell r="F4886" t="str">
            <v>0090</v>
          </cell>
          <cell r="G4886" t="str">
            <v>D001</v>
          </cell>
          <cell r="H4886" t="str">
            <v>Shift Lever L</v>
          </cell>
          <cell r="I4886" t="str">
            <v>Växelreglage V</v>
          </cell>
          <cell r="L4886" t="e">
            <v>#N/A</v>
          </cell>
        </row>
        <row r="4887">
          <cell r="B4887" t="str">
            <v>YEC9335133Handtag par</v>
          </cell>
          <cell r="C4887" t="str">
            <v>YEC9335133</v>
          </cell>
          <cell r="D4887">
            <v>2016</v>
          </cell>
          <cell r="E4887">
            <v>10</v>
          </cell>
          <cell r="F4887" t="str">
            <v>0100</v>
          </cell>
          <cell r="G4887" t="str">
            <v>B004</v>
          </cell>
          <cell r="H4887" t="str">
            <v>Grip R</v>
          </cell>
          <cell r="I4887" t="str">
            <v>Handtag par</v>
          </cell>
          <cell r="J4887" t="str">
            <v>C2505479/80  Velo/Spectra CC,  black/grey 90/130mm Right</v>
          </cell>
          <cell r="K4887" t="str">
            <v>C2505479/80</v>
          </cell>
          <cell r="L4887" t="str">
            <v>C2500165</v>
          </cell>
        </row>
        <row r="4888">
          <cell r="B4888" t="str">
            <v>YEC9335133Frambroms</v>
          </cell>
          <cell r="C4888" t="str">
            <v>YEC9335133</v>
          </cell>
          <cell r="D4888">
            <v>2016</v>
          </cell>
          <cell r="E4888">
            <v>11</v>
          </cell>
          <cell r="F4888" t="str">
            <v>0110</v>
          </cell>
          <cell r="G4888" t="str">
            <v>C003</v>
          </cell>
          <cell r="H4888" t="str">
            <v xml:space="preserve">Brake front </v>
          </cell>
          <cell r="I4888" t="str">
            <v>Frambroms</v>
          </cell>
          <cell r="J4888" t="str">
            <v>C6305032 + C6305007 V- brake TX-121L Black 108mm. + Leadpipe</v>
          </cell>
          <cell r="K4888" t="str">
            <v>C6305032</v>
          </cell>
          <cell r="L4888" t="str">
            <v>C6300101</v>
          </cell>
        </row>
        <row r="4889">
          <cell r="B4889" t="str">
            <v>YEC9335133Bakbroms</v>
          </cell>
          <cell r="C4889" t="str">
            <v>YEC9335133</v>
          </cell>
          <cell r="D4889">
            <v>2016</v>
          </cell>
          <cell r="E4889">
            <v>12</v>
          </cell>
          <cell r="F4889" t="str">
            <v>0120</v>
          </cell>
          <cell r="G4889" t="str">
            <v>C004</v>
          </cell>
          <cell r="H4889" t="str">
            <v>Brake rear</v>
          </cell>
          <cell r="I4889" t="str">
            <v>Bakbroms</v>
          </cell>
          <cell r="K4889" t="str">
            <v>Fotbroms</v>
          </cell>
          <cell r="L4889" t="str">
            <v>Kontakta SHIMANO</v>
          </cell>
        </row>
        <row r="4890">
          <cell r="B4890" t="str">
            <v>YEC9335133Vevlager</v>
          </cell>
          <cell r="C4890" t="str">
            <v>YEC9335133</v>
          </cell>
          <cell r="D4890">
            <v>2016</v>
          </cell>
          <cell r="E4890">
            <v>13</v>
          </cell>
          <cell r="F4890" t="str">
            <v>0130</v>
          </cell>
          <cell r="G4890" t="str">
            <v>E001</v>
          </cell>
          <cell r="H4890" t="str">
            <v xml:space="preserve">BB-set </v>
          </cell>
          <cell r="I4890" t="str">
            <v>Vevlager</v>
          </cell>
          <cell r="K4890" t="str">
            <v>C3105025-116-25</v>
          </cell>
          <cell r="L4890" t="str">
            <v>C3100100-116</v>
          </cell>
        </row>
        <row r="4891">
          <cell r="B4891" t="str">
            <v>YEC9335133Vevparti</v>
          </cell>
          <cell r="C4891" t="str">
            <v>YEC9335133</v>
          </cell>
          <cell r="D4891">
            <v>2016</v>
          </cell>
          <cell r="E4891">
            <v>14</v>
          </cell>
          <cell r="F4891" t="str">
            <v>0140</v>
          </cell>
          <cell r="G4891" t="str">
            <v>E002</v>
          </cell>
          <cell r="H4891" t="str">
            <v>Front Chainwheel</v>
          </cell>
          <cell r="I4891" t="str">
            <v>Vevparti</v>
          </cell>
          <cell r="J4891" t="str">
            <v xml:space="preserve">C3305666-170  Spectra 170MM 38T 3/32" 110MM </v>
          </cell>
          <cell r="K4891" t="str">
            <v>C3305666-170</v>
          </cell>
          <cell r="L4891" t="str">
            <v>C3305681-170-EG</v>
          </cell>
        </row>
        <row r="4892">
          <cell r="B4892" t="str">
            <v>YEC9335133Kedjeskydd</v>
          </cell>
          <cell r="C4892" t="str">
            <v>YEC9335133</v>
          </cell>
          <cell r="D4892">
            <v>2016</v>
          </cell>
          <cell r="E4892">
            <v>15</v>
          </cell>
          <cell r="F4892" t="str">
            <v>0150</v>
          </cell>
          <cell r="G4892" t="str">
            <v>H001</v>
          </cell>
          <cell r="H4892" t="str">
            <v>Chain guard</v>
          </cell>
          <cell r="I4892" t="str">
            <v>Kedjeskydd</v>
          </cell>
          <cell r="J4892" t="str">
            <v>C8305427/ZBK + C8305427/RWH AXA CE 38 black w white center</v>
          </cell>
          <cell r="K4892" t="str">
            <v>C8305427/ZBK</v>
          </cell>
          <cell r="L4892" t="str">
            <v>C8305427/ZBK</v>
          </cell>
        </row>
        <row r="4893">
          <cell r="B4893" t="str">
            <v>YEC9335133Kedjeskyddsfäste</v>
          </cell>
          <cell r="C4893" t="str">
            <v>YEC9335133</v>
          </cell>
          <cell r="D4893">
            <v>2016</v>
          </cell>
          <cell r="E4893">
            <v>16</v>
          </cell>
          <cell r="F4893" t="str">
            <v>0160</v>
          </cell>
          <cell r="G4893" t="str">
            <v>H002</v>
          </cell>
          <cell r="H4893" t="str">
            <v>Chain guard bracket</v>
          </cell>
          <cell r="I4893" t="str">
            <v>Kedjeskyddsfäste</v>
          </cell>
          <cell r="J4893" t="str">
            <v>C8305427  front fitting part for AXA 38T black</v>
          </cell>
          <cell r="K4893" t="str">
            <v>C8305427</v>
          </cell>
          <cell r="L4893" t="str">
            <v>C8305427</v>
          </cell>
        </row>
        <row r="4894">
          <cell r="B4894" t="str">
            <v>YEC9335133Framväxel</v>
          </cell>
          <cell r="C4894" t="str">
            <v>YEC9335133</v>
          </cell>
          <cell r="D4894">
            <v>2016</v>
          </cell>
          <cell r="E4894">
            <v>17</v>
          </cell>
          <cell r="F4894" t="str">
            <v>0170</v>
          </cell>
          <cell r="G4894" t="str">
            <v>D003</v>
          </cell>
          <cell r="H4894" t="str">
            <v>Front Derailleur</v>
          </cell>
          <cell r="I4894" t="str">
            <v>Framväxel</v>
          </cell>
          <cell r="K4894" t="str">
            <v>EMPTY</v>
          </cell>
          <cell r="L4894" t="e">
            <v>#N/A</v>
          </cell>
        </row>
        <row r="4895">
          <cell r="B4895" t="str">
            <v>YEC9335133Bakväxel</v>
          </cell>
          <cell r="C4895" t="str">
            <v>YEC9335133</v>
          </cell>
          <cell r="D4895">
            <v>2016</v>
          </cell>
          <cell r="E4895">
            <v>18</v>
          </cell>
          <cell r="F4895" t="str">
            <v>0180</v>
          </cell>
          <cell r="G4895" t="str">
            <v>D004</v>
          </cell>
          <cell r="H4895" t="str">
            <v>Rear Derailleur</v>
          </cell>
          <cell r="I4895" t="str">
            <v>Bakväxel</v>
          </cell>
          <cell r="K4895" t="str">
            <v>ASG3C41A2775DX</v>
          </cell>
          <cell r="L4895" t="str">
            <v>Kontakta SHIMANO</v>
          </cell>
        </row>
        <row r="4896">
          <cell r="B4896" t="str">
            <v>YEC9335133Kedja</v>
          </cell>
          <cell r="C4896" t="str">
            <v>YEC9335133</v>
          </cell>
          <cell r="D4896">
            <v>2016</v>
          </cell>
          <cell r="E4896">
            <v>19</v>
          </cell>
          <cell r="F4896" t="str">
            <v>0190</v>
          </cell>
          <cell r="G4896" t="str">
            <v>E003</v>
          </cell>
          <cell r="H4896" t="str">
            <v xml:space="preserve">Chain </v>
          </cell>
          <cell r="I4896" t="str">
            <v>Kedja</v>
          </cell>
          <cell r="J4896" t="str">
            <v>C3405026-102 CHA 1S 102L RB Z408RB   KMC</v>
          </cell>
          <cell r="K4896" t="str">
            <v>C3405026-102</v>
          </cell>
          <cell r="L4896" t="str">
            <v>C3400002</v>
          </cell>
        </row>
        <row r="4897">
          <cell r="B4897" t="str">
            <v>YEC9335133Kassett</v>
          </cell>
          <cell r="C4897" t="str">
            <v>YEC9335133</v>
          </cell>
          <cell r="D4897">
            <v>2016</v>
          </cell>
          <cell r="E4897">
            <v>20</v>
          </cell>
          <cell r="F4897" t="str">
            <v>0200</v>
          </cell>
          <cell r="G4897" t="str">
            <v>E004</v>
          </cell>
          <cell r="H4897" t="str">
            <v>Cassette Sprocket</v>
          </cell>
          <cell r="I4897" t="str">
            <v>Kassett</v>
          </cell>
          <cell r="J4897" t="str">
            <v xml:space="preserve">ASM3C41NCL040E / KSMGEAR18L Component // Sprocket </v>
          </cell>
          <cell r="K4897" t="str">
            <v>ASM3C41NCL040E</v>
          </cell>
          <cell r="L4897" t="str">
            <v>Kontakta SHIMANO</v>
          </cell>
        </row>
        <row r="4898">
          <cell r="B4898" t="str">
            <v>YEC9335133Framhjul</v>
          </cell>
          <cell r="C4898" t="str">
            <v>YEC9335133</v>
          </cell>
          <cell r="D4898">
            <v>2016</v>
          </cell>
          <cell r="E4898">
            <v>21</v>
          </cell>
          <cell r="F4898" t="str">
            <v>0210</v>
          </cell>
          <cell r="G4898" t="str">
            <v>F001</v>
          </cell>
          <cell r="H4898" t="str">
            <v>Front hub</v>
          </cell>
          <cell r="I4898" t="str">
            <v>Framhjul</v>
          </cell>
          <cell r="J4898" t="str">
            <v>C8705017-03V3</v>
          </cell>
          <cell r="K4898">
            <v>21703200</v>
          </cell>
          <cell r="L4898" t="str">
            <v>Utgått</v>
          </cell>
        </row>
        <row r="4899">
          <cell r="B4899" t="str">
            <v>YEC9335133Bakhjul</v>
          </cell>
          <cell r="C4899" t="str">
            <v>YEC9335133</v>
          </cell>
          <cell r="D4899">
            <v>2016</v>
          </cell>
          <cell r="E4899">
            <v>22</v>
          </cell>
          <cell r="F4899" t="str">
            <v>0220</v>
          </cell>
          <cell r="G4899" t="str">
            <v>F002</v>
          </cell>
          <cell r="H4899" t="str">
            <v>Rear hub</v>
          </cell>
          <cell r="I4899" t="str">
            <v>Bakhjul</v>
          </cell>
          <cell r="J4899" t="str">
            <v>ASG3C41A2775DX ASG3C41A2775DX SHIM INTER 3 36-H</v>
          </cell>
          <cell r="K4899" t="str">
            <v>C4208066</v>
          </cell>
          <cell r="L4899" t="str">
            <v>C4200028</v>
          </cell>
        </row>
        <row r="4900">
          <cell r="B4900" t="str">
            <v>YEC9335133Däck</v>
          </cell>
          <cell r="C4900" t="str">
            <v>YEC9335133</v>
          </cell>
          <cell r="D4900">
            <v>2016</v>
          </cell>
          <cell r="E4900">
            <v>23</v>
          </cell>
          <cell r="F4900" t="str">
            <v>0230</v>
          </cell>
          <cell r="G4900" t="str">
            <v>F003</v>
          </cell>
          <cell r="H4900" t="str">
            <v>Tire</v>
          </cell>
          <cell r="I4900" t="str">
            <v>Däck</v>
          </cell>
          <cell r="J4900" t="str">
            <v xml:space="preserve">C4905671 Spectra 622x40 Rt bkR S C-1301 Reflex </v>
          </cell>
          <cell r="K4900" t="str">
            <v>C4905671</v>
          </cell>
          <cell r="L4900" t="str">
            <v>C4901162</v>
          </cell>
        </row>
        <row r="4901">
          <cell r="B4901" t="str">
            <v>YEC9335133Skärmar set</v>
          </cell>
          <cell r="C4901" t="str">
            <v>YEC9335133</v>
          </cell>
          <cell r="D4901">
            <v>2016</v>
          </cell>
          <cell r="E4901">
            <v>24</v>
          </cell>
          <cell r="F4901" t="str">
            <v>0240</v>
          </cell>
          <cell r="G4901" t="str">
            <v>H003</v>
          </cell>
          <cell r="H4901" t="str">
            <v xml:space="preserve">Mudguard front   </v>
          </cell>
          <cell r="I4901" t="str">
            <v>Skärmar set</v>
          </cell>
          <cell r="J4901" t="str">
            <v>C8255007 / C8255008 Procons ZN/52MM 28" BLACK</v>
          </cell>
          <cell r="K4901" t="str">
            <v>C8255007</v>
          </cell>
          <cell r="L4901" t="str">
            <v>C8250028</v>
          </cell>
        </row>
        <row r="4902">
          <cell r="B4902" t="str">
            <v>YEC9335133Pakethållare</v>
          </cell>
          <cell r="C4902" t="str">
            <v>YEC9335133</v>
          </cell>
          <cell r="D4902">
            <v>2016</v>
          </cell>
          <cell r="E4902">
            <v>25</v>
          </cell>
          <cell r="F4902" t="str">
            <v>0250</v>
          </cell>
          <cell r="G4902" t="str">
            <v>H004</v>
          </cell>
          <cell r="H4902" t="str">
            <v>Carrier</v>
          </cell>
          <cell r="I4902" t="str">
            <v>Pakethållare</v>
          </cell>
          <cell r="J4902" t="str">
            <v xml:space="preserve">C8205615 Atran platform battery holder w/o Legs black finish  </v>
          </cell>
          <cell r="K4902" t="str">
            <v>C8205615</v>
          </cell>
          <cell r="L4902" t="str">
            <v>C8205740</v>
          </cell>
        </row>
        <row r="4903">
          <cell r="B4903" t="str">
            <v>YEC9335133Sadel</v>
          </cell>
          <cell r="C4903" t="str">
            <v>YEC9335133</v>
          </cell>
          <cell r="D4903">
            <v>2016</v>
          </cell>
          <cell r="E4903">
            <v>26</v>
          </cell>
          <cell r="F4903" t="str">
            <v>0260</v>
          </cell>
          <cell r="G4903" t="str">
            <v>G001</v>
          </cell>
          <cell r="H4903" t="str">
            <v>Saddle</v>
          </cell>
          <cell r="I4903" t="str">
            <v>Sadel</v>
          </cell>
          <cell r="J4903" t="str">
            <v xml:space="preserve">C7105976  Spectra Crispo Black/white 5074URT 8067 wo. Clamp and handle </v>
          </cell>
          <cell r="K4903" t="str">
            <v>C7105976</v>
          </cell>
          <cell r="L4903" t="str">
            <v>C7100584</v>
          </cell>
        </row>
        <row r="4904">
          <cell r="B4904" t="str">
            <v>YEC9335133Sadelstolpe</v>
          </cell>
          <cell r="C4904" t="str">
            <v>YEC9335133</v>
          </cell>
          <cell r="D4904">
            <v>2016</v>
          </cell>
          <cell r="E4904">
            <v>27</v>
          </cell>
          <cell r="F4904" t="str">
            <v>0270</v>
          </cell>
          <cell r="G4904" t="str">
            <v>G002</v>
          </cell>
          <cell r="H4904" t="str">
            <v>Seatpost</v>
          </cell>
          <cell r="I4904" t="str">
            <v>Sadelstolpe</v>
          </cell>
          <cell r="J4904" t="str">
            <v>C7205535 SP-222  Ø31,6x350 silver</v>
          </cell>
          <cell r="K4904" t="str">
            <v>C7205535</v>
          </cell>
          <cell r="L4904" t="str">
            <v>C7200050</v>
          </cell>
        </row>
        <row r="4905">
          <cell r="B4905" t="str">
            <v>YEC9335133Sadelrörsklämma</v>
          </cell>
          <cell r="C4905" t="str">
            <v>YEC9335133</v>
          </cell>
          <cell r="D4905">
            <v>2016</v>
          </cell>
          <cell r="E4905">
            <v>28</v>
          </cell>
          <cell r="F4905" t="str">
            <v>0280</v>
          </cell>
          <cell r="G4905" t="str">
            <v>G003</v>
          </cell>
          <cell r="H4905" t="str">
            <v>Seat Clamp</v>
          </cell>
          <cell r="I4905" t="str">
            <v>Sadelrörsklämma</v>
          </cell>
          <cell r="J4905" t="str">
            <v>C7305002 Bolt +clamp MX27</v>
          </cell>
          <cell r="K4905" t="str">
            <v>C7305002</v>
          </cell>
          <cell r="L4905" t="str">
            <v>C7300027-318</v>
          </cell>
        </row>
        <row r="4906">
          <cell r="B4906" t="str">
            <v>YEC9335133Framlampa</v>
          </cell>
          <cell r="C4906" t="str">
            <v>YEC9335133</v>
          </cell>
          <cell r="D4906">
            <v>2016</v>
          </cell>
          <cell r="E4906">
            <v>29</v>
          </cell>
          <cell r="F4906" t="str">
            <v>0290</v>
          </cell>
          <cell r="G4906" t="str">
            <v>H005</v>
          </cell>
          <cell r="H4906" t="str">
            <v>Front light</v>
          </cell>
          <cell r="I4906" t="str">
            <v>Framlampa</v>
          </cell>
          <cell r="J4906" t="str">
            <v xml:space="preserve">C8015168 AXA Pico LED 30LUX  w bracket </v>
          </cell>
          <cell r="K4906" t="str">
            <v>C8015168</v>
          </cell>
          <cell r="L4906" t="str">
            <v>C8010021</v>
          </cell>
        </row>
        <row r="4907">
          <cell r="B4907" t="str">
            <v>YEC9335133Baklampa</v>
          </cell>
          <cell r="C4907" t="str">
            <v>YEC9335133</v>
          </cell>
          <cell r="D4907">
            <v>2016</v>
          </cell>
          <cell r="E4907">
            <v>30</v>
          </cell>
          <cell r="F4907" t="str">
            <v>0300</v>
          </cell>
          <cell r="G4907" t="str">
            <v>H006</v>
          </cell>
          <cell r="H4907" t="str">
            <v>Light, Rear</v>
          </cell>
          <cell r="I4907" t="str">
            <v>Baklampa</v>
          </cell>
          <cell r="K4907" t="str">
            <v>C8705058-1RLBK</v>
          </cell>
          <cell r="L4907" t="str">
            <v>C8705058-1RLBK</v>
          </cell>
        </row>
        <row r="4908">
          <cell r="B4908" t="str">
            <v>YEC9335133Låssats</v>
          </cell>
          <cell r="C4908" t="str">
            <v>YEC9335133</v>
          </cell>
          <cell r="D4908">
            <v>2016</v>
          </cell>
          <cell r="E4908">
            <v>31</v>
          </cell>
          <cell r="F4908" t="str">
            <v>0310</v>
          </cell>
          <cell r="G4908" t="str">
            <v>H007</v>
          </cell>
          <cell r="H4908" t="str">
            <v>Lock</v>
          </cell>
          <cell r="I4908" t="str">
            <v>Låssats</v>
          </cell>
          <cell r="J4908" t="str">
            <v>C8405055 AXA SOLID+ black</v>
          </cell>
          <cell r="K4908" t="str">
            <v>C8405055</v>
          </cell>
          <cell r="L4908" t="str">
            <v>C8400053</v>
          </cell>
        </row>
        <row r="4909">
          <cell r="B4909" t="str">
            <v>YEC9335133Stöd</v>
          </cell>
          <cell r="C4909" t="str">
            <v>YEC9335133</v>
          </cell>
          <cell r="D4909">
            <v>2016</v>
          </cell>
          <cell r="E4909">
            <v>32</v>
          </cell>
          <cell r="F4909" t="str">
            <v>0320</v>
          </cell>
          <cell r="G4909" t="str">
            <v>H008</v>
          </cell>
          <cell r="H4909" t="str">
            <v>Kick stand</v>
          </cell>
          <cell r="I4909" t="str">
            <v>Stöd</v>
          </cell>
          <cell r="J4909" t="str">
            <v>C8105208 Atran REX adjustable</v>
          </cell>
          <cell r="K4909" t="str">
            <v>C8105208</v>
          </cell>
          <cell r="L4909" t="str">
            <v>C8100034</v>
          </cell>
        </row>
        <row r="4910">
          <cell r="B4910" t="str">
            <v>YEC9335133Korg</v>
          </cell>
          <cell r="C4910" t="str">
            <v>YEC9335133</v>
          </cell>
          <cell r="D4910">
            <v>2016</v>
          </cell>
          <cell r="E4910">
            <v>33</v>
          </cell>
          <cell r="F4910" t="str">
            <v>0330</v>
          </cell>
          <cell r="G4910" t="str">
            <v>H009</v>
          </cell>
          <cell r="H4910" t="str">
            <v>Basket / Fr carrier</v>
          </cell>
          <cell r="I4910" t="str">
            <v>Korg</v>
          </cell>
          <cell r="J4910" t="str">
            <v>C8605112-L +C8605171 headset + axle  stays</v>
          </cell>
          <cell r="K4910" t="str">
            <v>C8605112-L</v>
          </cell>
          <cell r="L4910" t="str">
            <v>C8605213</v>
          </cell>
        </row>
        <row r="4911">
          <cell r="B4911" t="str">
            <v>YEC9335133Pedaler</v>
          </cell>
          <cell r="C4911" t="str">
            <v>YEC9335133</v>
          </cell>
          <cell r="D4911">
            <v>2016</v>
          </cell>
          <cell r="E4911">
            <v>34</v>
          </cell>
          <cell r="F4911" t="str">
            <v>0340</v>
          </cell>
          <cell r="G4911" t="str">
            <v>E005</v>
          </cell>
          <cell r="H4911" t="str">
            <v xml:space="preserve">Pedal </v>
          </cell>
          <cell r="I4911" t="str">
            <v>Pedaler</v>
          </cell>
          <cell r="J4911" t="str">
            <v>C3505204 SPECTRA BK/GR9/16" NW-467</v>
          </cell>
          <cell r="K4911" t="str">
            <v>C3505204</v>
          </cell>
          <cell r="L4911" t="str">
            <v>C3500026</v>
          </cell>
        </row>
        <row r="4912">
          <cell r="B4912" t="str">
            <v>YEC9335133Motor</v>
          </cell>
          <cell r="C4912" t="str">
            <v>YEC9335133</v>
          </cell>
          <cell r="D4912">
            <v>2016</v>
          </cell>
          <cell r="E4912">
            <v>35</v>
          </cell>
          <cell r="F4912" t="str">
            <v>0350</v>
          </cell>
          <cell r="G4912" t="str">
            <v>J001</v>
          </cell>
          <cell r="H4912" t="str">
            <v>DRIVE UNIT:</v>
          </cell>
          <cell r="I4912" t="str">
            <v>Motor</v>
          </cell>
          <cell r="K4912" t="str">
            <v>C8705017-03V3</v>
          </cell>
          <cell r="L4912" t="str">
            <v>C8705017-03V3</v>
          </cell>
        </row>
        <row r="4913">
          <cell r="B4913" t="str">
            <v>YEC9335133Display</v>
          </cell>
          <cell r="C4913" t="str">
            <v>YEC9335133</v>
          </cell>
          <cell r="D4913">
            <v>2016</v>
          </cell>
          <cell r="E4913">
            <v>36</v>
          </cell>
          <cell r="F4913" t="str">
            <v>0360</v>
          </cell>
          <cell r="G4913" t="str">
            <v>J004</v>
          </cell>
          <cell r="H4913" t="str">
            <v>DISPLAY:</v>
          </cell>
          <cell r="I4913" t="str">
            <v>Display</v>
          </cell>
          <cell r="J4913" t="str">
            <v xml:space="preserve">C8705017-11-28 DISPLAY LED          </v>
          </cell>
          <cell r="K4913" t="str">
            <v>C8705017-11-28</v>
          </cell>
          <cell r="L4913" t="str">
            <v>C8705017-11-28</v>
          </cell>
        </row>
        <row r="4914">
          <cell r="B4914" t="str">
            <v>YEC9335133EB-Bus kabel</v>
          </cell>
          <cell r="C4914" t="str">
            <v>YEC9335133</v>
          </cell>
          <cell r="D4914">
            <v>2016</v>
          </cell>
          <cell r="E4914">
            <v>37</v>
          </cell>
          <cell r="F4914" t="str">
            <v>0370</v>
          </cell>
          <cell r="G4914" t="str">
            <v>J005</v>
          </cell>
          <cell r="H4914" t="str">
            <v>EB-BUS CABLE:</v>
          </cell>
          <cell r="I4914" t="str">
            <v>EB-Bus kabel</v>
          </cell>
          <cell r="K4914" t="str">
            <v>C8705058-08</v>
          </cell>
          <cell r="L4914" t="str">
            <v>C8705058-08</v>
          </cell>
        </row>
        <row r="4915">
          <cell r="B4915" t="str">
            <v>YEC9335133Motorkabel</v>
          </cell>
          <cell r="C4915" t="str">
            <v>YEC9335133</v>
          </cell>
          <cell r="D4915">
            <v>2016</v>
          </cell>
          <cell r="E4915">
            <v>38</v>
          </cell>
          <cell r="F4915" t="str">
            <v>0380</v>
          </cell>
          <cell r="G4915" t="str">
            <v>J006</v>
          </cell>
          <cell r="H4915" t="str">
            <v>POWER CABLE:</v>
          </cell>
          <cell r="I4915" t="str">
            <v>Motorkabel</v>
          </cell>
          <cell r="J4915" t="str">
            <v>C8705058-08 ELECTRIC CABLE</v>
          </cell>
          <cell r="K4915" t="str">
            <v>Ingår i EB-buskabeln</v>
          </cell>
          <cell r="L4915" t="str">
            <v>Ingår i EB-buskabeln</v>
          </cell>
        </row>
        <row r="4916">
          <cell r="B4916" t="str">
            <v>YEC9335133Kabel framlampa</v>
          </cell>
          <cell r="C4916" t="str">
            <v>YEC9335133</v>
          </cell>
          <cell r="D4916">
            <v>2016</v>
          </cell>
          <cell r="E4916">
            <v>39</v>
          </cell>
          <cell r="F4916" t="str">
            <v>0390</v>
          </cell>
          <cell r="G4916" t="str">
            <v>J007</v>
          </cell>
          <cell r="H4916" t="str">
            <v>F. LIGHT CABLE:</v>
          </cell>
          <cell r="I4916" t="str">
            <v>Kabel framlampa</v>
          </cell>
          <cell r="K4916" t="str">
            <v>Ingår i EB-buskabeln</v>
          </cell>
          <cell r="L4916" t="str">
            <v>Ingår i EB-buskabeln</v>
          </cell>
        </row>
        <row r="4917">
          <cell r="B4917" t="str">
            <v>YEC9335133Kabel baklampa</v>
          </cell>
          <cell r="C4917" t="str">
            <v>YEC9335133</v>
          </cell>
          <cell r="D4917">
            <v>2016</v>
          </cell>
          <cell r="E4917">
            <v>40</v>
          </cell>
          <cell r="F4917" t="str">
            <v>0400</v>
          </cell>
          <cell r="G4917" t="str">
            <v>J008</v>
          </cell>
          <cell r="H4917" t="str">
            <v>R. LIGHT CABLE:</v>
          </cell>
          <cell r="I4917" t="str">
            <v>Kabel baklampa</v>
          </cell>
          <cell r="K4917" t="str">
            <v>INGÅR I BATTERIET</v>
          </cell>
          <cell r="L4917" t="str">
            <v>Ingår i batteriet</v>
          </cell>
        </row>
        <row r="4918">
          <cell r="B4918" t="str">
            <v>YEC9335133Hastighetssensor</v>
          </cell>
          <cell r="C4918" t="str">
            <v>YEC9335133</v>
          </cell>
          <cell r="D4918">
            <v>2016</v>
          </cell>
          <cell r="E4918">
            <v>41</v>
          </cell>
          <cell r="F4918" t="str">
            <v>0410</v>
          </cell>
          <cell r="G4918" t="str">
            <v>J009</v>
          </cell>
          <cell r="H4918" t="str">
            <v>SPEED SENSOR:</v>
          </cell>
          <cell r="I4918" t="str">
            <v>Hastighetssensor</v>
          </cell>
          <cell r="K4918" t="str">
            <v>C8705058-12</v>
          </cell>
          <cell r="L4918" t="str">
            <v>C8705058-12</v>
          </cell>
        </row>
        <row r="4919">
          <cell r="B4919" t="str">
            <v>YEC9335133Batteri</v>
          </cell>
          <cell r="C4919" t="str">
            <v>YEC9335133</v>
          </cell>
          <cell r="D4919">
            <v>2016</v>
          </cell>
          <cell r="E4919">
            <v>42</v>
          </cell>
          <cell r="F4919" t="str">
            <v>0420</v>
          </cell>
          <cell r="G4919" t="str">
            <v>J002</v>
          </cell>
          <cell r="H4919" t="str">
            <v>BATTERY:</v>
          </cell>
          <cell r="I4919" t="str">
            <v>Batteri</v>
          </cell>
          <cell r="J4919" t="str">
            <v>w/o BATTERY SF03 8,8Ah, 11Ah, 14Ah W/ Light included</v>
          </cell>
          <cell r="K4919" t="str">
            <v>C8705058-1-08BK</v>
          </cell>
          <cell r="L4919" t="str">
            <v>C8705058-1-08EA</v>
          </cell>
        </row>
        <row r="4920">
          <cell r="B4920" t="str">
            <v>YEC9335133Batterihållare</v>
          </cell>
          <cell r="C4920" t="str">
            <v>YEC9335133</v>
          </cell>
          <cell r="D4920">
            <v>2016</v>
          </cell>
          <cell r="E4920">
            <v>43</v>
          </cell>
          <cell r="F4920" t="str">
            <v>0430</v>
          </cell>
          <cell r="G4920" t="str">
            <v>J003</v>
          </cell>
          <cell r="H4920" t="str">
            <v>BATTERY HOLDER/Slider</v>
          </cell>
          <cell r="I4920" t="str">
            <v>Batterihållare</v>
          </cell>
          <cell r="L4920" t="e">
            <v>#N/A</v>
          </cell>
        </row>
        <row r="4921">
          <cell r="B4921" t="str">
            <v>YEC9335133Batteriladdare</v>
          </cell>
          <cell r="C4921" t="str">
            <v>YEC9335133</v>
          </cell>
          <cell r="D4921">
            <v>2016</v>
          </cell>
          <cell r="E4921">
            <v>44</v>
          </cell>
          <cell r="F4921" t="str">
            <v>0440</v>
          </cell>
          <cell r="G4921" t="str">
            <v>J010</v>
          </cell>
          <cell r="H4921" t="str">
            <v>CHARGER:</v>
          </cell>
          <cell r="I4921" t="str">
            <v>Batteriladdare</v>
          </cell>
          <cell r="J4921" t="str">
            <v xml:space="preserve">C8705058-02   CHARGER SF-03                </v>
          </cell>
          <cell r="K4921" t="str">
            <v>C8705058-02</v>
          </cell>
          <cell r="L4921" t="str">
            <v>C8705058-02</v>
          </cell>
        </row>
        <row r="4922">
          <cell r="B4922" t="str">
            <v>YEC9335133Kontrollbox</v>
          </cell>
          <cell r="C4922" t="str">
            <v>YEC9335133</v>
          </cell>
          <cell r="D4922">
            <v>2016</v>
          </cell>
          <cell r="E4922">
            <v>45</v>
          </cell>
          <cell r="F4922" t="str">
            <v>0450</v>
          </cell>
          <cell r="G4922" t="str">
            <v>J011</v>
          </cell>
          <cell r="H4922" t="str">
            <v>Controller</v>
          </cell>
          <cell r="I4922" t="str">
            <v>Kontrollbox</v>
          </cell>
          <cell r="J4922" t="str">
            <v>C8705017-04-28BK CONTROLER STD</v>
          </cell>
          <cell r="K4922" t="str">
            <v>C8705017-04-28BK</v>
          </cell>
          <cell r="L4922" t="str">
            <v>C8705017-4-28B2</v>
          </cell>
        </row>
        <row r="4923">
          <cell r="B4923" t="str">
            <v>YEC9335133Växelöra</v>
          </cell>
          <cell r="C4923" t="str">
            <v>YEC9335133</v>
          </cell>
          <cell r="D4923">
            <v>2016</v>
          </cell>
          <cell r="E4923">
            <v>46</v>
          </cell>
          <cell r="F4923" t="str">
            <v>0460</v>
          </cell>
          <cell r="G4923" t="str">
            <v>D005</v>
          </cell>
          <cell r="H4923" t="str">
            <v>Gear hanger</v>
          </cell>
          <cell r="I4923" t="str">
            <v>Växelöra</v>
          </cell>
          <cell r="L4923" t="e">
            <v>#N/A</v>
          </cell>
        </row>
        <row r="4924">
          <cell r="B4924" t="str">
            <v>YEC9335134RAM</v>
          </cell>
          <cell r="C4924" t="str">
            <v>YEC9335134</v>
          </cell>
          <cell r="D4924">
            <v>2016</v>
          </cell>
          <cell r="E4924">
            <v>1</v>
          </cell>
          <cell r="F4924" t="str">
            <v>0010</v>
          </cell>
          <cell r="G4924" t="str">
            <v>A001</v>
          </cell>
          <cell r="H4924" t="str">
            <v>PAINTED FRAME</v>
          </cell>
          <cell r="I4924" t="str">
            <v>RAM</v>
          </cell>
          <cell r="J4924" t="str">
            <v>C1307040-470, -510, -550 (level D) New JD alloy 622 for e-bike</v>
          </cell>
          <cell r="K4924" t="str">
            <v>C1307040-470</v>
          </cell>
          <cell r="L4924" t="e">
            <v>#N/A</v>
          </cell>
        </row>
        <row r="4925">
          <cell r="B4925" t="str">
            <v>YEC9335134Framgaffel</v>
          </cell>
          <cell r="C4925" t="str">
            <v>YEC9335134</v>
          </cell>
          <cell r="D4925">
            <v>2016</v>
          </cell>
          <cell r="E4925">
            <v>2</v>
          </cell>
          <cell r="F4925" t="str">
            <v>0020</v>
          </cell>
          <cell r="G4925" t="str">
            <v>A002</v>
          </cell>
          <cell r="H4925" t="str">
            <v>PAINTED FORK</v>
          </cell>
          <cell r="I4925" t="str">
            <v>Framgaffel</v>
          </cell>
          <cell r="J4925" t="str">
            <v>C1605219-193 Lung I rigid for e-bike, v-brke FF28ST INT 622 170</v>
          </cell>
          <cell r="K4925" t="str">
            <v>C1605219-193</v>
          </cell>
          <cell r="L4925" t="e">
            <v>#N/A</v>
          </cell>
        </row>
        <row r="4926">
          <cell r="B4926" t="str">
            <v>YEC9335134Styrlager</v>
          </cell>
          <cell r="C4926" t="str">
            <v>YEC9335134</v>
          </cell>
          <cell r="D4926">
            <v>2016</v>
          </cell>
          <cell r="E4926">
            <v>3</v>
          </cell>
          <cell r="F4926" t="str">
            <v>0030</v>
          </cell>
          <cell r="G4926" t="str">
            <v>B001</v>
          </cell>
          <cell r="H4926" t="str">
            <v>Head Set</v>
          </cell>
          <cell r="I4926" t="str">
            <v>Styrlager</v>
          </cell>
          <cell r="J4926" t="str">
            <v>C2105015 TH 807</v>
          </cell>
          <cell r="K4926" t="str">
            <v>C2105015</v>
          </cell>
          <cell r="L4926" t="str">
            <v>C2100163</v>
          </cell>
        </row>
        <row r="4927">
          <cell r="B4927" t="str">
            <v xml:space="preserve">YEC9335134Styrstam </v>
          </cell>
          <cell r="C4927" t="str">
            <v>YEC9335134</v>
          </cell>
          <cell r="D4927">
            <v>2016</v>
          </cell>
          <cell r="E4927">
            <v>4</v>
          </cell>
          <cell r="F4927" t="str">
            <v>0040</v>
          </cell>
          <cell r="G4927" t="str">
            <v>B002</v>
          </cell>
          <cell r="H4927" t="str">
            <v>Handlebar Stem</v>
          </cell>
          <cell r="I4927" t="str">
            <v xml:space="preserve">Styrstam </v>
          </cell>
          <cell r="J4927" t="str">
            <v>C2205007 25,4X120/90-150GR MTS-AL-109-5 EXT=180 MM</v>
          </cell>
          <cell r="K4927" t="str">
            <v>C2205007</v>
          </cell>
          <cell r="L4927" t="str">
            <v>C2200064</v>
          </cell>
        </row>
        <row r="4928">
          <cell r="B4928" t="str">
            <v>YEC9335134Styre</v>
          </cell>
          <cell r="C4928" t="str">
            <v>YEC9335134</v>
          </cell>
          <cell r="D4928">
            <v>2016</v>
          </cell>
          <cell r="E4928">
            <v>5</v>
          </cell>
          <cell r="F4928" t="str">
            <v>0050</v>
          </cell>
          <cell r="G4928" t="str">
            <v>B003</v>
          </cell>
          <cell r="H4928" t="str">
            <v>Handelbar</v>
          </cell>
          <cell r="I4928" t="str">
            <v>Styre</v>
          </cell>
          <cell r="J4928" t="str">
            <v>C2305567  HB ALsv, HB-T320 620MM SILVER ANODIZED</v>
          </cell>
          <cell r="K4928" t="str">
            <v>C2305567</v>
          </cell>
          <cell r="L4928" t="str">
            <v>C2300018</v>
          </cell>
        </row>
        <row r="4929">
          <cell r="B4929" t="str">
            <v>YEC9335134Bromsgrepp H</v>
          </cell>
          <cell r="C4929" t="str">
            <v>YEC9335134</v>
          </cell>
          <cell r="D4929">
            <v>2016</v>
          </cell>
          <cell r="E4929">
            <v>6</v>
          </cell>
          <cell r="F4929" t="str">
            <v>0060</v>
          </cell>
          <cell r="G4929" t="str">
            <v>C002</v>
          </cell>
          <cell r="H4929" t="str">
            <v>Brake Lever R</v>
          </cell>
          <cell r="I4929" t="str">
            <v>Bromsgrepp H</v>
          </cell>
          <cell r="J4929" t="str">
            <v>C6505160 Lee-Chi left BL-82G 'V'brake</v>
          </cell>
          <cell r="L4929" t="e">
            <v>#N/A</v>
          </cell>
        </row>
        <row r="4930">
          <cell r="B4930" t="str">
            <v>YEC9335134Bromsgrepp V</v>
          </cell>
          <cell r="C4930" t="str">
            <v>YEC9335134</v>
          </cell>
          <cell r="D4930">
            <v>2016</v>
          </cell>
          <cell r="E4930">
            <v>7</v>
          </cell>
          <cell r="F4930" t="str">
            <v>0070</v>
          </cell>
          <cell r="G4930" t="str">
            <v>C001</v>
          </cell>
          <cell r="H4930" t="str">
            <v>Brake Lever L</v>
          </cell>
          <cell r="I4930" t="str">
            <v>Bromsgrepp V</v>
          </cell>
          <cell r="K4930" t="str">
            <v>C6505049</v>
          </cell>
          <cell r="L4930" t="str">
            <v>C6500024</v>
          </cell>
        </row>
        <row r="4931">
          <cell r="B4931" t="str">
            <v>YEC9335134Växelreglage H</v>
          </cell>
          <cell r="C4931" t="str">
            <v>YEC9335134</v>
          </cell>
          <cell r="D4931">
            <v>2016</v>
          </cell>
          <cell r="E4931">
            <v>8</v>
          </cell>
          <cell r="F4931" t="str">
            <v>0080</v>
          </cell>
          <cell r="G4931" t="str">
            <v>D002</v>
          </cell>
          <cell r="H4931" t="str">
            <v>Shift Lever R</v>
          </cell>
          <cell r="I4931" t="str">
            <v>Växelreglage H</v>
          </cell>
          <cell r="J4931" t="str">
            <v>ASL3S42EALS SHIM 3 REVO inturnal</v>
          </cell>
          <cell r="K4931" t="str">
            <v>ASL3S42EALS</v>
          </cell>
          <cell r="L4931" t="str">
            <v>Kontakta SHIMANO</v>
          </cell>
        </row>
        <row r="4932">
          <cell r="B4932" t="str">
            <v>YEC9335134Växelreglage V</v>
          </cell>
          <cell r="C4932" t="str">
            <v>YEC9335134</v>
          </cell>
          <cell r="D4932">
            <v>2016</v>
          </cell>
          <cell r="E4932">
            <v>9</v>
          </cell>
          <cell r="F4932" t="str">
            <v>0090</v>
          </cell>
          <cell r="G4932" t="str">
            <v>D001</v>
          </cell>
          <cell r="H4932" t="str">
            <v>Shift Lever L</v>
          </cell>
          <cell r="I4932" t="str">
            <v>Växelreglage V</v>
          </cell>
          <cell r="L4932" t="e">
            <v>#N/A</v>
          </cell>
        </row>
        <row r="4933">
          <cell r="B4933" t="str">
            <v>YEC9335134Handtag par</v>
          </cell>
          <cell r="C4933" t="str">
            <v>YEC9335134</v>
          </cell>
          <cell r="D4933">
            <v>2016</v>
          </cell>
          <cell r="E4933">
            <v>10</v>
          </cell>
          <cell r="F4933" t="str">
            <v>0100</v>
          </cell>
          <cell r="G4933" t="str">
            <v>B004</v>
          </cell>
          <cell r="H4933" t="str">
            <v>Grip R</v>
          </cell>
          <cell r="I4933" t="str">
            <v>Handtag par</v>
          </cell>
          <cell r="J4933" t="str">
            <v>C2505479/80  Velo/Spectra CC,  black/grey 90/130mm Right</v>
          </cell>
          <cell r="K4933" t="str">
            <v>C2505479/80</v>
          </cell>
          <cell r="L4933" t="str">
            <v>C2500165</v>
          </cell>
        </row>
        <row r="4934">
          <cell r="B4934" t="str">
            <v>YEC9335134Frambroms</v>
          </cell>
          <cell r="C4934" t="str">
            <v>YEC9335134</v>
          </cell>
          <cell r="D4934">
            <v>2016</v>
          </cell>
          <cell r="E4934">
            <v>11</v>
          </cell>
          <cell r="F4934" t="str">
            <v>0110</v>
          </cell>
          <cell r="G4934" t="str">
            <v>C003</v>
          </cell>
          <cell r="H4934" t="str">
            <v xml:space="preserve">Brake front </v>
          </cell>
          <cell r="I4934" t="str">
            <v>Frambroms</v>
          </cell>
          <cell r="J4934" t="str">
            <v>C6305032 + C6305007 V- brake TX-121L Black 108mm. + Leadpipe</v>
          </cell>
          <cell r="K4934" t="str">
            <v>C6305032</v>
          </cell>
          <cell r="L4934" t="str">
            <v>C6300101</v>
          </cell>
        </row>
        <row r="4935">
          <cell r="B4935" t="str">
            <v>YEC9335134Bakbroms</v>
          </cell>
          <cell r="C4935" t="str">
            <v>YEC9335134</v>
          </cell>
          <cell r="D4935">
            <v>2016</v>
          </cell>
          <cell r="E4935">
            <v>12</v>
          </cell>
          <cell r="F4935" t="str">
            <v>0120</v>
          </cell>
          <cell r="G4935" t="str">
            <v>C004</v>
          </cell>
          <cell r="H4935" t="str">
            <v>Brake rear</v>
          </cell>
          <cell r="I4935" t="str">
            <v>Bakbroms</v>
          </cell>
          <cell r="K4935" t="str">
            <v>Fotbroms</v>
          </cell>
          <cell r="L4935" t="str">
            <v>Kontakta SHIMANO</v>
          </cell>
        </row>
        <row r="4936">
          <cell r="B4936" t="str">
            <v>YEC9335134Vevlager</v>
          </cell>
          <cell r="C4936" t="str">
            <v>YEC9335134</v>
          </cell>
          <cell r="D4936">
            <v>2016</v>
          </cell>
          <cell r="E4936">
            <v>13</v>
          </cell>
          <cell r="F4936" t="str">
            <v>0130</v>
          </cell>
          <cell r="G4936" t="str">
            <v>E001</v>
          </cell>
          <cell r="H4936" t="str">
            <v xml:space="preserve">BB-set </v>
          </cell>
          <cell r="I4936" t="str">
            <v>Vevlager</v>
          </cell>
          <cell r="K4936" t="str">
            <v>C3105025-116-25</v>
          </cell>
          <cell r="L4936" t="str">
            <v>C3100100-116</v>
          </cell>
        </row>
        <row r="4937">
          <cell r="B4937" t="str">
            <v>YEC9335134Vevparti</v>
          </cell>
          <cell r="C4937" t="str">
            <v>YEC9335134</v>
          </cell>
          <cell r="D4937">
            <v>2016</v>
          </cell>
          <cell r="E4937">
            <v>14</v>
          </cell>
          <cell r="F4937" t="str">
            <v>0140</v>
          </cell>
          <cell r="G4937" t="str">
            <v>E002</v>
          </cell>
          <cell r="H4937" t="str">
            <v>Front Chainwheel</v>
          </cell>
          <cell r="I4937" t="str">
            <v>Vevparti</v>
          </cell>
          <cell r="J4937" t="str">
            <v xml:space="preserve">C3305666-170  Spectra 170MM 38T 3/32" 110MM </v>
          </cell>
          <cell r="K4937" t="str">
            <v>C3305666-170</v>
          </cell>
          <cell r="L4937" t="str">
            <v>C3305681-170-EG</v>
          </cell>
        </row>
        <row r="4938">
          <cell r="B4938" t="str">
            <v>YEC9335134Kedjeskydd</v>
          </cell>
          <cell r="C4938" t="str">
            <v>YEC9335134</v>
          </cell>
          <cell r="D4938">
            <v>2016</v>
          </cell>
          <cell r="E4938">
            <v>15</v>
          </cell>
          <cell r="F4938" t="str">
            <v>0150</v>
          </cell>
          <cell r="G4938" t="str">
            <v>H001</v>
          </cell>
          <cell r="H4938" t="str">
            <v>Chain guard</v>
          </cell>
          <cell r="I4938" t="str">
            <v>Kedjeskydd</v>
          </cell>
          <cell r="J4938" t="str">
            <v>C8305427/ZBK + C8305427/RSV AXA CE 38 black w SILVER center</v>
          </cell>
          <cell r="K4938" t="str">
            <v>C8305427/ZBK</v>
          </cell>
          <cell r="L4938" t="str">
            <v>C8305427/ZBK</v>
          </cell>
        </row>
        <row r="4939">
          <cell r="B4939" t="str">
            <v>YEC9335134Kedjeskyddsfäste</v>
          </cell>
          <cell r="C4939" t="str">
            <v>YEC9335134</v>
          </cell>
          <cell r="D4939">
            <v>2016</v>
          </cell>
          <cell r="E4939">
            <v>16</v>
          </cell>
          <cell r="F4939" t="str">
            <v>0160</v>
          </cell>
          <cell r="G4939" t="str">
            <v>H002</v>
          </cell>
          <cell r="H4939" t="str">
            <v>Chain guard bracket</v>
          </cell>
          <cell r="I4939" t="str">
            <v>Kedjeskyddsfäste</v>
          </cell>
          <cell r="J4939" t="str">
            <v>C8305427  front fitting part for AXA 38T black</v>
          </cell>
          <cell r="K4939" t="str">
            <v>C8305427</v>
          </cell>
          <cell r="L4939" t="str">
            <v>C8305427</v>
          </cell>
        </row>
        <row r="4940">
          <cell r="B4940" t="str">
            <v>YEC9335134Framväxel</v>
          </cell>
          <cell r="C4940" t="str">
            <v>YEC9335134</v>
          </cell>
          <cell r="D4940">
            <v>2016</v>
          </cell>
          <cell r="E4940">
            <v>17</v>
          </cell>
          <cell r="F4940" t="str">
            <v>0170</v>
          </cell>
          <cell r="G4940" t="str">
            <v>D003</v>
          </cell>
          <cell r="H4940" t="str">
            <v>Front Derailleur</v>
          </cell>
          <cell r="I4940" t="str">
            <v>Framväxel</v>
          </cell>
          <cell r="K4940" t="str">
            <v>EMPTY</v>
          </cell>
          <cell r="L4940" t="e">
            <v>#N/A</v>
          </cell>
        </row>
        <row r="4941">
          <cell r="B4941" t="str">
            <v>YEC9335134Bakväxel</v>
          </cell>
          <cell r="C4941" t="str">
            <v>YEC9335134</v>
          </cell>
          <cell r="D4941">
            <v>2016</v>
          </cell>
          <cell r="E4941">
            <v>18</v>
          </cell>
          <cell r="F4941" t="str">
            <v>0180</v>
          </cell>
          <cell r="G4941" t="str">
            <v>D004</v>
          </cell>
          <cell r="H4941" t="str">
            <v>Rear Derailleur</v>
          </cell>
          <cell r="I4941" t="str">
            <v>Bakväxel</v>
          </cell>
          <cell r="K4941" t="str">
            <v>ASG3C41A2775DX</v>
          </cell>
          <cell r="L4941" t="str">
            <v>Kontakta SHIMANO</v>
          </cell>
        </row>
        <row r="4942">
          <cell r="B4942" t="str">
            <v>YEC9335134Kedja</v>
          </cell>
          <cell r="C4942" t="str">
            <v>YEC9335134</v>
          </cell>
          <cell r="D4942">
            <v>2016</v>
          </cell>
          <cell r="E4942">
            <v>19</v>
          </cell>
          <cell r="F4942" t="str">
            <v>0190</v>
          </cell>
          <cell r="G4942" t="str">
            <v>E003</v>
          </cell>
          <cell r="H4942" t="str">
            <v xml:space="preserve">Chain </v>
          </cell>
          <cell r="I4942" t="str">
            <v>Kedja</v>
          </cell>
          <cell r="J4942" t="str">
            <v>C3405026-102 CHA 1S 102L RB Z408RB   KMC</v>
          </cell>
          <cell r="K4942" t="str">
            <v>C3405026-102</v>
          </cell>
          <cell r="L4942" t="str">
            <v>C3400002</v>
          </cell>
        </row>
        <row r="4943">
          <cell r="B4943" t="str">
            <v>YEC9335134Kassett</v>
          </cell>
          <cell r="C4943" t="str">
            <v>YEC9335134</v>
          </cell>
          <cell r="D4943">
            <v>2016</v>
          </cell>
          <cell r="E4943">
            <v>20</v>
          </cell>
          <cell r="F4943" t="str">
            <v>0200</v>
          </cell>
          <cell r="G4943" t="str">
            <v>E004</v>
          </cell>
          <cell r="H4943" t="str">
            <v>Cassette Sprocket</v>
          </cell>
          <cell r="I4943" t="str">
            <v>Kassett</v>
          </cell>
          <cell r="J4943" t="str">
            <v xml:space="preserve">ASM3C41NCL040E / KSMGEAR18L Component // Sprocket </v>
          </cell>
          <cell r="K4943" t="str">
            <v>ASM3C41NCL040E</v>
          </cell>
          <cell r="L4943" t="str">
            <v>Kontakta SHIMANO</v>
          </cell>
        </row>
        <row r="4944">
          <cell r="B4944" t="str">
            <v>YEC9335134Framhjul</v>
          </cell>
          <cell r="C4944" t="str">
            <v>YEC9335134</v>
          </cell>
          <cell r="D4944">
            <v>2016</v>
          </cell>
          <cell r="E4944">
            <v>21</v>
          </cell>
          <cell r="F4944" t="str">
            <v>0210</v>
          </cell>
          <cell r="G4944" t="str">
            <v>F001</v>
          </cell>
          <cell r="H4944" t="str">
            <v>Front hub</v>
          </cell>
          <cell r="I4944" t="str">
            <v>Framhjul</v>
          </cell>
          <cell r="J4944" t="str">
            <v>C8705017-03V3</v>
          </cell>
          <cell r="K4944" t="str">
            <v>21703200-GD</v>
          </cell>
          <cell r="L4944" t="str">
            <v>Utgått</v>
          </cell>
        </row>
        <row r="4945">
          <cell r="B4945" t="str">
            <v>YEC9335134Bakhjul</v>
          </cell>
          <cell r="C4945" t="str">
            <v>YEC9335134</v>
          </cell>
          <cell r="D4945">
            <v>2016</v>
          </cell>
          <cell r="E4945">
            <v>22</v>
          </cell>
          <cell r="F4945" t="str">
            <v>0220</v>
          </cell>
          <cell r="G4945" t="str">
            <v>F002</v>
          </cell>
          <cell r="H4945" t="str">
            <v>Rear hub</v>
          </cell>
          <cell r="I4945" t="str">
            <v>Bakhjul</v>
          </cell>
          <cell r="J4945" t="str">
            <v>ASG3C41A2775DX ASG3C41A2775DX SHIM INTER 3 36-H</v>
          </cell>
          <cell r="K4945" t="str">
            <v>Kontakta service</v>
          </cell>
          <cell r="L4945" t="str">
            <v>Kontakta Service</v>
          </cell>
        </row>
        <row r="4946">
          <cell r="B4946" t="str">
            <v>YEC9335134Däck</v>
          </cell>
          <cell r="C4946" t="str">
            <v>YEC9335134</v>
          </cell>
          <cell r="D4946">
            <v>2016</v>
          </cell>
          <cell r="E4946">
            <v>23</v>
          </cell>
          <cell r="F4946" t="str">
            <v>0230</v>
          </cell>
          <cell r="G4946" t="str">
            <v>F003</v>
          </cell>
          <cell r="H4946" t="str">
            <v>Tire</v>
          </cell>
          <cell r="I4946" t="str">
            <v>Däck</v>
          </cell>
          <cell r="J4946" t="str">
            <v xml:space="preserve">C4905671 Spectra 622x40 Rt bkR S C-1301 Reflex </v>
          </cell>
          <cell r="K4946" t="str">
            <v>C4905671</v>
          </cell>
          <cell r="L4946" t="str">
            <v>C4901162</v>
          </cell>
        </row>
        <row r="4947">
          <cell r="B4947" t="str">
            <v>YEC9335134Skärmar set</v>
          </cell>
          <cell r="C4947" t="str">
            <v>YEC9335134</v>
          </cell>
          <cell r="D4947">
            <v>2016</v>
          </cell>
          <cell r="E4947">
            <v>24</v>
          </cell>
          <cell r="F4947" t="str">
            <v>0240</v>
          </cell>
          <cell r="G4947" t="str">
            <v>H003</v>
          </cell>
          <cell r="H4947" t="str">
            <v xml:space="preserve">Mudguard front   </v>
          </cell>
          <cell r="I4947" t="str">
            <v>Skärmar set</v>
          </cell>
          <cell r="J4947" t="str">
            <v xml:space="preserve">C8255007 / C8255008 Procons ZN/52MM 28" PAINTED </v>
          </cell>
          <cell r="K4947" t="str">
            <v>C8255007</v>
          </cell>
          <cell r="L4947" t="str">
            <v>C8250028</v>
          </cell>
        </row>
        <row r="4948">
          <cell r="B4948" t="str">
            <v>YEC9335134Pakethållare</v>
          </cell>
          <cell r="C4948" t="str">
            <v>YEC9335134</v>
          </cell>
          <cell r="D4948">
            <v>2016</v>
          </cell>
          <cell r="E4948">
            <v>25</v>
          </cell>
          <cell r="F4948" t="str">
            <v>0250</v>
          </cell>
          <cell r="G4948" t="str">
            <v>H004</v>
          </cell>
          <cell r="H4948" t="str">
            <v>Carrier</v>
          </cell>
          <cell r="I4948" t="str">
            <v>Pakethållare</v>
          </cell>
          <cell r="J4948" t="str">
            <v xml:space="preserve">C8205615 Atran platform battery holder w/o Legs black finish  </v>
          </cell>
          <cell r="K4948" t="str">
            <v>C8205615</v>
          </cell>
          <cell r="L4948" t="str">
            <v>C8205740</v>
          </cell>
        </row>
        <row r="4949">
          <cell r="B4949" t="str">
            <v>YEC9335134Sadel</v>
          </cell>
          <cell r="C4949" t="str">
            <v>YEC9335134</v>
          </cell>
          <cell r="D4949">
            <v>2016</v>
          </cell>
          <cell r="E4949">
            <v>26</v>
          </cell>
          <cell r="F4949" t="str">
            <v>0260</v>
          </cell>
          <cell r="G4949" t="str">
            <v>G001</v>
          </cell>
          <cell r="H4949" t="str">
            <v>Saddle</v>
          </cell>
          <cell r="I4949" t="str">
            <v>Sadel</v>
          </cell>
          <cell r="J4949" t="str">
            <v xml:space="preserve">C7105976  Spectra Crispo Black/white 5074URT 8067 wo. Clamp and handle </v>
          </cell>
          <cell r="K4949" t="str">
            <v>C7105976</v>
          </cell>
          <cell r="L4949" t="str">
            <v>C7100584</v>
          </cell>
        </row>
        <row r="4950">
          <cell r="B4950" t="str">
            <v>YEC9335134Sadelstolpe</v>
          </cell>
          <cell r="C4950" t="str">
            <v>YEC9335134</v>
          </cell>
          <cell r="D4950">
            <v>2016</v>
          </cell>
          <cell r="E4950">
            <v>27</v>
          </cell>
          <cell r="F4950" t="str">
            <v>0270</v>
          </cell>
          <cell r="G4950" t="str">
            <v>G002</v>
          </cell>
          <cell r="H4950" t="str">
            <v>Seatpost</v>
          </cell>
          <cell r="I4950" t="str">
            <v>Sadelstolpe</v>
          </cell>
          <cell r="J4950" t="str">
            <v>C7205535 SP-222  Ø31,6x350 silver</v>
          </cell>
          <cell r="K4950" t="str">
            <v>C7205535</v>
          </cell>
          <cell r="L4950" t="str">
            <v>C7200050</v>
          </cell>
        </row>
        <row r="4951">
          <cell r="B4951" t="str">
            <v>YEC9335134Sadelrörsklämma</v>
          </cell>
          <cell r="C4951" t="str">
            <v>YEC9335134</v>
          </cell>
          <cell r="D4951">
            <v>2016</v>
          </cell>
          <cell r="E4951">
            <v>28</v>
          </cell>
          <cell r="F4951" t="str">
            <v>0280</v>
          </cell>
          <cell r="G4951" t="str">
            <v>G003</v>
          </cell>
          <cell r="H4951" t="str">
            <v>Seat Clamp</v>
          </cell>
          <cell r="I4951" t="str">
            <v>Sadelrörsklämma</v>
          </cell>
          <cell r="J4951" t="str">
            <v>C7305002 Bolt +clamp MX27</v>
          </cell>
          <cell r="K4951" t="str">
            <v>C7305002</v>
          </cell>
          <cell r="L4951" t="str">
            <v>C7300027-318</v>
          </cell>
        </row>
        <row r="4952">
          <cell r="B4952" t="str">
            <v>YEC9335134Framlampa</v>
          </cell>
          <cell r="C4952" t="str">
            <v>YEC9335134</v>
          </cell>
          <cell r="D4952">
            <v>2016</v>
          </cell>
          <cell r="E4952">
            <v>29</v>
          </cell>
          <cell r="F4952" t="str">
            <v>0290</v>
          </cell>
          <cell r="G4952" t="str">
            <v>H005</v>
          </cell>
          <cell r="H4952" t="str">
            <v>Front light</v>
          </cell>
          <cell r="I4952" t="str">
            <v>Framlampa</v>
          </cell>
          <cell r="J4952" t="str">
            <v xml:space="preserve">C8015168 AXA Pico LED 30LUX  w bracket </v>
          </cell>
          <cell r="K4952" t="str">
            <v>C8015168</v>
          </cell>
          <cell r="L4952" t="str">
            <v>C8010021</v>
          </cell>
        </row>
        <row r="4953">
          <cell r="B4953" t="str">
            <v>YEC9335134Baklampa</v>
          </cell>
          <cell r="C4953" t="str">
            <v>YEC9335134</v>
          </cell>
          <cell r="D4953">
            <v>2016</v>
          </cell>
          <cell r="E4953">
            <v>30</v>
          </cell>
          <cell r="F4953" t="str">
            <v>0300</v>
          </cell>
          <cell r="G4953" t="str">
            <v>H006</v>
          </cell>
          <cell r="H4953" t="str">
            <v>Light, Rear</v>
          </cell>
          <cell r="I4953" t="str">
            <v>Baklampa</v>
          </cell>
          <cell r="K4953" t="str">
            <v>C8705058-1RLBK</v>
          </cell>
          <cell r="L4953" t="str">
            <v>C8705058-1RLBK</v>
          </cell>
        </row>
        <row r="4954">
          <cell r="B4954" t="str">
            <v>YEC9335134Låssats</v>
          </cell>
          <cell r="C4954" t="str">
            <v>YEC9335134</v>
          </cell>
          <cell r="D4954">
            <v>2016</v>
          </cell>
          <cell r="E4954">
            <v>31</v>
          </cell>
          <cell r="F4954" t="str">
            <v>0310</v>
          </cell>
          <cell r="G4954" t="str">
            <v>H007</v>
          </cell>
          <cell r="H4954" t="str">
            <v>Lock</v>
          </cell>
          <cell r="I4954" t="str">
            <v>Låssats</v>
          </cell>
          <cell r="J4954" t="str">
            <v>C8405055 AXA SOLID+ black</v>
          </cell>
          <cell r="K4954" t="str">
            <v>C8405055</v>
          </cell>
          <cell r="L4954" t="str">
            <v>C8400053</v>
          </cell>
        </row>
        <row r="4955">
          <cell r="B4955" t="str">
            <v>YEC9335134Stöd</v>
          </cell>
          <cell r="C4955" t="str">
            <v>YEC9335134</v>
          </cell>
          <cell r="D4955">
            <v>2016</v>
          </cell>
          <cell r="E4955">
            <v>32</v>
          </cell>
          <cell r="F4955" t="str">
            <v>0320</v>
          </cell>
          <cell r="G4955" t="str">
            <v>H008</v>
          </cell>
          <cell r="H4955" t="str">
            <v>Kick stand</v>
          </cell>
          <cell r="I4955" t="str">
            <v>Stöd</v>
          </cell>
          <cell r="J4955" t="str">
            <v>C8105208 Atran REX adjustable</v>
          </cell>
          <cell r="K4955" t="str">
            <v>C8105208</v>
          </cell>
          <cell r="L4955" t="str">
            <v>C8100034</v>
          </cell>
        </row>
        <row r="4956">
          <cell r="B4956" t="str">
            <v>YEC9335134Korg</v>
          </cell>
          <cell r="C4956" t="str">
            <v>YEC9335134</v>
          </cell>
          <cell r="D4956">
            <v>2016</v>
          </cell>
          <cell r="E4956">
            <v>33</v>
          </cell>
          <cell r="F4956" t="str">
            <v>0330</v>
          </cell>
          <cell r="G4956" t="str">
            <v>H009</v>
          </cell>
          <cell r="H4956" t="str">
            <v>Basket / Fr carrier</v>
          </cell>
          <cell r="I4956" t="str">
            <v>Korg</v>
          </cell>
          <cell r="J4956" t="str">
            <v>C8605112-L +C8605171 headset + axle  stays</v>
          </cell>
          <cell r="K4956" t="str">
            <v>C8605112-L</v>
          </cell>
          <cell r="L4956" t="str">
            <v>C8605213</v>
          </cell>
        </row>
        <row r="4957">
          <cell r="B4957" t="str">
            <v>YEC9335134Pedaler</v>
          </cell>
          <cell r="C4957" t="str">
            <v>YEC9335134</v>
          </cell>
          <cell r="D4957">
            <v>2016</v>
          </cell>
          <cell r="E4957">
            <v>34</v>
          </cell>
          <cell r="F4957" t="str">
            <v>0340</v>
          </cell>
          <cell r="G4957" t="str">
            <v>E005</v>
          </cell>
          <cell r="H4957" t="str">
            <v xml:space="preserve">Pedal </v>
          </cell>
          <cell r="I4957" t="str">
            <v>Pedaler</v>
          </cell>
          <cell r="J4957" t="str">
            <v>C3505204 SPECTRA BK/GR9/16" NW-467</v>
          </cell>
          <cell r="K4957" t="str">
            <v>C3505204</v>
          </cell>
          <cell r="L4957" t="str">
            <v>C3500026</v>
          </cell>
        </row>
        <row r="4958">
          <cell r="B4958" t="str">
            <v>YEC9335134Motor</v>
          </cell>
          <cell r="C4958" t="str">
            <v>YEC9335134</v>
          </cell>
          <cell r="D4958">
            <v>2016</v>
          </cell>
          <cell r="E4958">
            <v>35</v>
          </cell>
          <cell r="F4958" t="str">
            <v>0350</v>
          </cell>
          <cell r="G4958" t="str">
            <v>J001</v>
          </cell>
          <cell r="H4958" t="str">
            <v>DRIVE UNIT:</v>
          </cell>
          <cell r="I4958" t="str">
            <v>Motor</v>
          </cell>
          <cell r="K4958" t="str">
            <v>C8705017-03V3</v>
          </cell>
          <cell r="L4958" t="str">
            <v>C8705017-03V3</v>
          </cell>
        </row>
        <row r="4959">
          <cell r="B4959" t="str">
            <v>YEC9335134Display</v>
          </cell>
          <cell r="C4959" t="str">
            <v>YEC9335134</v>
          </cell>
          <cell r="D4959">
            <v>2016</v>
          </cell>
          <cell r="E4959">
            <v>36</v>
          </cell>
          <cell r="F4959" t="str">
            <v>0360</v>
          </cell>
          <cell r="G4959" t="str">
            <v>J004</v>
          </cell>
          <cell r="H4959" t="str">
            <v>DISPLAY:</v>
          </cell>
          <cell r="I4959" t="str">
            <v>Display</v>
          </cell>
          <cell r="J4959" t="str">
            <v xml:space="preserve">C8705017-11-28 DISPLAY LED          </v>
          </cell>
          <cell r="K4959" t="str">
            <v>C8705017-11-28</v>
          </cell>
          <cell r="L4959" t="str">
            <v>C8705017-11-28</v>
          </cell>
        </row>
        <row r="4960">
          <cell r="B4960" t="str">
            <v>YEC9335134EB-Bus kabel</v>
          </cell>
          <cell r="C4960" t="str">
            <v>YEC9335134</v>
          </cell>
          <cell r="D4960">
            <v>2016</v>
          </cell>
          <cell r="E4960">
            <v>37</v>
          </cell>
          <cell r="F4960" t="str">
            <v>0370</v>
          </cell>
          <cell r="G4960" t="str">
            <v>J005</v>
          </cell>
          <cell r="H4960" t="str">
            <v>EB-BUS CABLE:</v>
          </cell>
          <cell r="I4960" t="str">
            <v>EB-Bus kabel</v>
          </cell>
          <cell r="K4960" t="str">
            <v>C8705058-08</v>
          </cell>
          <cell r="L4960" t="str">
            <v>C8705058-08</v>
          </cell>
        </row>
        <row r="4961">
          <cell r="B4961" t="str">
            <v>YEC9335134Motorkabel</v>
          </cell>
          <cell r="C4961" t="str">
            <v>YEC9335134</v>
          </cell>
          <cell r="D4961">
            <v>2016</v>
          </cell>
          <cell r="E4961">
            <v>38</v>
          </cell>
          <cell r="F4961" t="str">
            <v>0380</v>
          </cell>
          <cell r="G4961" t="str">
            <v>J006</v>
          </cell>
          <cell r="H4961" t="str">
            <v>POWER CABLE:</v>
          </cell>
          <cell r="I4961" t="str">
            <v>Motorkabel</v>
          </cell>
          <cell r="J4961" t="str">
            <v>C8705058-08 ELECTRIC CABLE</v>
          </cell>
          <cell r="K4961" t="str">
            <v>Ingår i EB-buskabeln</v>
          </cell>
          <cell r="L4961" t="str">
            <v>Ingår i EB-buskabeln</v>
          </cell>
        </row>
        <row r="4962">
          <cell r="B4962" t="str">
            <v>YEC9335134Kabel framlampa</v>
          </cell>
          <cell r="C4962" t="str">
            <v>YEC9335134</v>
          </cell>
          <cell r="D4962">
            <v>2016</v>
          </cell>
          <cell r="E4962">
            <v>39</v>
          </cell>
          <cell r="F4962" t="str">
            <v>0390</v>
          </cell>
          <cell r="G4962" t="str">
            <v>J007</v>
          </cell>
          <cell r="H4962" t="str">
            <v>F. LIGHT CABLE:</v>
          </cell>
          <cell r="I4962" t="str">
            <v>Kabel framlampa</v>
          </cell>
          <cell r="K4962" t="str">
            <v>Ingår i EB-buskabeln</v>
          </cell>
          <cell r="L4962" t="str">
            <v>Ingår i EB-buskabeln</v>
          </cell>
        </row>
        <row r="4963">
          <cell r="B4963" t="str">
            <v>YEC9335134Kabel baklampa</v>
          </cell>
          <cell r="C4963" t="str">
            <v>YEC9335134</v>
          </cell>
          <cell r="D4963">
            <v>2016</v>
          </cell>
          <cell r="E4963">
            <v>40</v>
          </cell>
          <cell r="F4963" t="str">
            <v>0400</v>
          </cell>
          <cell r="G4963" t="str">
            <v>J008</v>
          </cell>
          <cell r="H4963" t="str">
            <v>R. LIGHT CABLE:</v>
          </cell>
          <cell r="I4963" t="str">
            <v>Kabel baklampa</v>
          </cell>
          <cell r="K4963" t="str">
            <v>INGÅR I BATTERIET</v>
          </cell>
          <cell r="L4963" t="str">
            <v>Ingår i batteriet</v>
          </cell>
        </row>
        <row r="4964">
          <cell r="B4964" t="str">
            <v>YEC9335134Hastighetssensor</v>
          </cell>
          <cell r="C4964" t="str">
            <v>YEC9335134</v>
          </cell>
          <cell r="D4964">
            <v>2016</v>
          </cell>
          <cell r="E4964">
            <v>41</v>
          </cell>
          <cell r="F4964" t="str">
            <v>0410</v>
          </cell>
          <cell r="G4964" t="str">
            <v>J009</v>
          </cell>
          <cell r="H4964" t="str">
            <v>SPEED SENSOR:</v>
          </cell>
          <cell r="I4964" t="str">
            <v>Hastighetssensor</v>
          </cell>
          <cell r="K4964" t="str">
            <v>C8705058-12</v>
          </cell>
          <cell r="L4964" t="str">
            <v>C8705058-12</v>
          </cell>
        </row>
        <row r="4965">
          <cell r="B4965" t="str">
            <v>YEC9335134Batteri</v>
          </cell>
          <cell r="C4965" t="str">
            <v>YEC9335134</v>
          </cell>
          <cell r="D4965">
            <v>2016</v>
          </cell>
          <cell r="E4965">
            <v>42</v>
          </cell>
          <cell r="F4965" t="str">
            <v>0420</v>
          </cell>
          <cell r="G4965" t="str">
            <v>J002</v>
          </cell>
          <cell r="H4965" t="str">
            <v>BATTERY:</v>
          </cell>
          <cell r="I4965" t="str">
            <v>Batteri</v>
          </cell>
          <cell r="J4965" t="str">
            <v>w/o BATTERY SF03 8,8Ah, 11Ah, 14Ah W/ Light included</v>
          </cell>
          <cell r="K4965" t="str">
            <v>C8705058-1-08BK</v>
          </cell>
          <cell r="L4965" t="str">
            <v>C8705058-1-08EA</v>
          </cell>
        </row>
        <row r="4966">
          <cell r="B4966" t="str">
            <v>YEC9335134Batterihållare</v>
          </cell>
          <cell r="C4966" t="str">
            <v>YEC9335134</v>
          </cell>
          <cell r="D4966">
            <v>2016</v>
          </cell>
          <cell r="E4966">
            <v>43</v>
          </cell>
          <cell r="F4966" t="str">
            <v>0430</v>
          </cell>
          <cell r="G4966" t="str">
            <v>J003</v>
          </cell>
          <cell r="H4966" t="str">
            <v>BATTERY HOLDER/Slider</v>
          </cell>
          <cell r="I4966" t="str">
            <v>Batterihållare</v>
          </cell>
          <cell r="L4966" t="e">
            <v>#N/A</v>
          </cell>
        </row>
        <row r="4967">
          <cell r="B4967" t="str">
            <v>YEC9335134Batteriladdare</v>
          </cell>
          <cell r="C4967" t="str">
            <v>YEC9335134</v>
          </cell>
          <cell r="D4967">
            <v>2016</v>
          </cell>
          <cell r="E4967">
            <v>44</v>
          </cell>
          <cell r="F4967" t="str">
            <v>0440</v>
          </cell>
          <cell r="G4967" t="str">
            <v>J010</v>
          </cell>
          <cell r="H4967" t="str">
            <v>CHARGER:</v>
          </cell>
          <cell r="I4967" t="str">
            <v>Batteriladdare</v>
          </cell>
          <cell r="J4967" t="str">
            <v xml:space="preserve">C8705058-02   CHARGER SF-03                </v>
          </cell>
          <cell r="K4967" t="str">
            <v>C8705058-02</v>
          </cell>
          <cell r="L4967" t="str">
            <v>C8705058-02</v>
          </cell>
        </row>
        <row r="4968">
          <cell r="B4968" t="str">
            <v>YEC9335134Kontrollbox</v>
          </cell>
          <cell r="C4968" t="str">
            <v>YEC9335134</v>
          </cell>
          <cell r="D4968">
            <v>2016</v>
          </cell>
          <cell r="E4968">
            <v>45</v>
          </cell>
          <cell r="F4968" t="str">
            <v>0450</v>
          </cell>
          <cell r="G4968" t="str">
            <v>J011</v>
          </cell>
          <cell r="H4968" t="str">
            <v>Controller</v>
          </cell>
          <cell r="I4968" t="str">
            <v>Kontrollbox</v>
          </cell>
          <cell r="J4968" t="str">
            <v>C8705017-04-28BK CONTROLER STD</v>
          </cell>
          <cell r="K4968" t="str">
            <v>C8705017-04-28BK</v>
          </cell>
          <cell r="L4968" t="str">
            <v>C8705017-4-28B2</v>
          </cell>
        </row>
        <row r="4969">
          <cell r="B4969" t="str">
            <v>YEC9335134Växelöra</v>
          </cell>
          <cell r="C4969" t="str">
            <v>YEC9335134</v>
          </cell>
          <cell r="D4969">
            <v>2016</v>
          </cell>
          <cell r="E4969">
            <v>46</v>
          </cell>
          <cell r="F4969" t="str">
            <v>0460</v>
          </cell>
          <cell r="G4969" t="str">
            <v>D005</v>
          </cell>
          <cell r="H4969" t="str">
            <v>Gear hanger</v>
          </cell>
          <cell r="I4969" t="str">
            <v>Växelöra</v>
          </cell>
          <cell r="L4969" t="e">
            <v>#N/A</v>
          </cell>
        </row>
        <row r="4970">
          <cell r="B4970" t="str">
            <v>YEC9335135RAM</v>
          </cell>
          <cell r="C4970" t="str">
            <v>YEC9335135</v>
          </cell>
          <cell r="D4970">
            <v>2016</v>
          </cell>
          <cell r="E4970">
            <v>1</v>
          </cell>
          <cell r="F4970" t="str">
            <v>0010</v>
          </cell>
          <cell r="G4970" t="str">
            <v>A001</v>
          </cell>
          <cell r="H4970" t="str">
            <v>PAINTED FRAME</v>
          </cell>
          <cell r="I4970" t="str">
            <v>RAM</v>
          </cell>
          <cell r="J4970" t="str">
            <v>C1307040-470, -510, -550 (level D) New JD alloy 622 for e-bike</v>
          </cell>
          <cell r="K4970" t="str">
            <v>C1307040-470</v>
          </cell>
          <cell r="L4970" t="e">
            <v>#N/A</v>
          </cell>
        </row>
        <row r="4971">
          <cell r="B4971" t="str">
            <v>YEC9335135Framgaffel</v>
          </cell>
          <cell r="C4971" t="str">
            <v>YEC9335135</v>
          </cell>
          <cell r="D4971">
            <v>2016</v>
          </cell>
          <cell r="E4971">
            <v>2</v>
          </cell>
          <cell r="F4971" t="str">
            <v>0020</v>
          </cell>
          <cell r="G4971" t="str">
            <v>A002</v>
          </cell>
          <cell r="H4971" t="str">
            <v>PAINTED FORK</v>
          </cell>
          <cell r="I4971" t="str">
            <v>Framgaffel</v>
          </cell>
          <cell r="J4971" t="str">
            <v>C1605219-193 Lung I rigid for e-bike, v-brke FF28ST INT 622 170</v>
          </cell>
          <cell r="K4971" t="str">
            <v>C1605219-193</v>
          </cell>
          <cell r="L4971" t="e">
            <v>#N/A</v>
          </cell>
        </row>
        <row r="4972">
          <cell r="B4972" t="str">
            <v>YEC9335135Styrlager</v>
          </cell>
          <cell r="C4972" t="str">
            <v>YEC9335135</v>
          </cell>
          <cell r="D4972">
            <v>2016</v>
          </cell>
          <cell r="E4972">
            <v>3</v>
          </cell>
          <cell r="F4972" t="str">
            <v>0030</v>
          </cell>
          <cell r="G4972" t="str">
            <v>B001</v>
          </cell>
          <cell r="H4972" t="str">
            <v>Head Set</v>
          </cell>
          <cell r="I4972" t="str">
            <v>Styrlager</v>
          </cell>
          <cell r="J4972" t="str">
            <v>C2105015 TH 807</v>
          </cell>
          <cell r="K4972" t="str">
            <v>C2105015</v>
          </cell>
          <cell r="L4972" t="str">
            <v>C2100163</v>
          </cell>
        </row>
        <row r="4973">
          <cell r="B4973" t="str">
            <v xml:space="preserve">YEC9335135Styrstam </v>
          </cell>
          <cell r="C4973" t="str">
            <v>YEC9335135</v>
          </cell>
          <cell r="D4973">
            <v>2016</v>
          </cell>
          <cell r="E4973">
            <v>4</v>
          </cell>
          <cell r="F4973" t="str">
            <v>0040</v>
          </cell>
          <cell r="G4973" t="str">
            <v>B002</v>
          </cell>
          <cell r="H4973" t="str">
            <v>Handlebar Stem</v>
          </cell>
          <cell r="I4973" t="str">
            <v xml:space="preserve">Styrstam </v>
          </cell>
          <cell r="J4973" t="str">
            <v>C2205007 25,4X120/90-150GR MTS-AL-109-5 EXT=180 MM</v>
          </cell>
          <cell r="K4973" t="str">
            <v>C2205007</v>
          </cell>
          <cell r="L4973" t="str">
            <v>C2200064</v>
          </cell>
        </row>
        <row r="4974">
          <cell r="B4974" t="str">
            <v>YEC9335135Styre</v>
          </cell>
          <cell r="C4974" t="str">
            <v>YEC9335135</v>
          </cell>
          <cell r="D4974">
            <v>2016</v>
          </cell>
          <cell r="E4974">
            <v>5</v>
          </cell>
          <cell r="F4974" t="str">
            <v>0050</v>
          </cell>
          <cell r="G4974" t="str">
            <v>B003</v>
          </cell>
          <cell r="H4974" t="str">
            <v>Handelbar</v>
          </cell>
          <cell r="I4974" t="str">
            <v>Styre</v>
          </cell>
          <cell r="J4974" t="str">
            <v>C2305567  HB ALsv, HB-T320 620MM SILVER ANODIZED</v>
          </cell>
          <cell r="K4974" t="str">
            <v>C2305567</v>
          </cell>
          <cell r="L4974" t="str">
            <v>C2300018</v>
          </cell>
        </row>
        <row r="4975">
          <cell r="B4975" t="str">
            <v>YEC9335135Bromsgrepp H</v>
          </cell>
          <cell r="C4975" t="str">
            <v>YEC9335135</v>
          </cell>
          <cell r="D4975">
            <v>2016</v>
          </cell>
          <cell r="E4975">
            <v>6</v>
          </cell>
          <cell r="F4975" t="str">
            <v>0060</v>
          </cell>
          <cell r="G4975" t="str">
            <v>C002</v>
          </cell>
          <cell r="H4975" t="str">
            <v>Brake Lever R</v>
          </cell>
          <cell r="I4975" t="str">
            <v>Bromsgrepp H</v>
          </cell>
          <cell r="J4975" t="str">
            <v>C6505160 Lee-Chi left BL-82G 'V'brake</v>
          </cell>
          <cell r="L4975" t="e">
            <v>#N/A</v>
          </cell>
        </row>
        <row r="4976">
          <cell r="B4976" t="str">
            <v>YEC9335135Bromsgrepp V</v>
          </cell>
          <cell r="C4976" t="str">
            <v>YEC9335135</v>
          </cell>
          <cell r="D4976">
            <v>2016</v>
          </cell>
          <cell r="E4976">
            <v>7</v>
          </cell>
          <cell r="F4976" t="str">
            <v>0070</v>
          </cell>
          <cell r="G4976" t="str">
            <v>C001</v>
          </cell>
          <cell r="H4976" t="str">
            <v>Brake Lever L</v>
          </cell>
          <cell r="I4976" t="str">
            <v>Bromsgrepp V</v>
          </cell>
          <cell r="K4976" t="str">
            <v>C6505049</v>
          </cell>
          <cell r="L4976" t="str">
            <v>C6500024</v>
          </cell>
        </row>
        <row r="4977">
          <cell r="B4977" t="str">
            <v>YEC9335135Växelreglage H</v>
          </cell>
          <cell r="C4977" t="str">
            <v>YEC9335135</v>
          </cell>
          <cell r="D4977">
            <v>2016</v>
          </cell>
          <cell r="E4977">
            <v>8</v>
          </cell>
          <cell r="F4977" t="str">
            <v>0080</v>
          </cell>
          <cell r="G4977" t="str">
            <v>D002</v>
          </cell>
          <cell r="H4977" t="str">
            <v>Shift Lever R</v>
          </cell>
          <cell r="I4977" t="str">
            <v>Växelreglage H</v>
          </cell>
          <cell r="J4977" t="str">
            <v>ASL3S42EALS SHIM 3 REVO inturnal</v>
          </cell>
          <cell r="K4977" t="str">
            <v>ASL3S42EALS</v>
          </cell>
          <cell r="L4977" t="str">
            <v>Kontakta SHIMANO</v>
          </cell>
        </row>
        <row r="4978">
          <cell r="B4978" t="str">
            <v>YEC9335135Växelreglage V</v>
          </cell>
          <cell r="C4978" t="str">
            <v>YEC9335135</v>
          </cell>
          <cell r="D4978">
            <v>2016</v>
          </cell>
          <cell r="E4978">
            <v>9</v>
          </cell>
          <cell r="F4978" t="str">
            <v>0090</v>
          </cell>
          <cell r="G4978" t="str">
            <v>D001</v>
          </cell>
          <cell r="H4978" t="str">
            <v>Shift Lever L</v>
          </cell>
          <cell r="I4978" t="str">
            <v>Växelreglage V</v>
          </cell>
          <cell r="L4978" t="e">
            <v>#N/A</v>
          </cell>
        </row>
        <row r="4979">
          <cell r="B4979" t="str">
            <v>YEC9335135Handtag par</v>
          </cell>
          <cell r="C4979" t="str">
            <v>YEC9335135</v>
          </cell>
          <cell r="D4979">
            <v>2016</v>
          </cell>
          <cell r="E4979">
            <v>10</v>
          </cell>
          <cell r="F4979" t="str">
            <v>0100</v>
          </cell>
          <cell r="G4979" t="str">
            <v>B004</v>
          </cell>
          <cell r="H4979" t="str">
            <v>Grip R</v>
          </cell>
          <cell r="I4979" t="str">
            <v>Handtag par</v>
          </cell>
          <cell r="J4979" t="str">
            <v>C2505479/80  Velo/Spectra CC,  black/grey 90/130mm Right</v>
          </cell>
          <cell r="K4979" t="str">
            <v>C2505479/80</v>
          </cell>
          <cell r="L4979" t="str">
            <v>C2500165</v>
          </cell>
        </row>
        <row r="4980">
          <cell r="B4980" t="str">
            <v>YEC9335135Frambroms</v>
          </cell>
          <cell r="C4980" t="str">
            <v>YEC9335135</v>
          </cell>
          <cell r="D4980">
            <v>2016</v>
          </cell>
          <cell r="E4980">
            <v>11</v>
          </cell>
          <cell r="F4980" t="str">
            <v>0110</v>
          </cell>
          <cell r="G4980" t="str">
            <v>C003</v>
          </cell>
          <cell r="H4980" t="str">
            <v xml:space="preserve">Brake front </v>
          </cell>
          <cell r="I4980" t="str">
            <v>Frambroms</v>
          </cell>
          <cell r="J4980" t="str">
            <v>C6305032 + C6305007 V- brake TX-121L Black 108mm. + Leadpipe</v>
          </cell>
          <cell r="K4980" t="str">
            <v>C6305032</v>
          </cell>
          <cell r="L4980" t="str">
            <v>C6300101</v>
          </cell>
        </row>
        <row r="4981">
          <cell r="B4981" t="str">
            <v>YEC9335135Bakbroms</v>
          </cell>
          <cell r="C4981" t="str">
            <v>YEC9335135</v>
          </cell>
          <cell r="D4981">
            <v>2016</v>
          </cell>
          <cell r="E4981">
            <v>12</v>
          </cell>
          <cell r="F4981" t="str">
            <v>0120</v>
          </cell>
          <cell r="G4981" t="str">
            <v>C004</v>
          </cell>
          <cell r="H4981" t="str">
            <v>Brake rear</v>
          </cell>
          <cell r="I4981" t="str">
            <v>Bakbroms</v>
          </cell>
          <cell r="K4981" t="str">
            <v>Fotbroms</v>
          </cell>
          <cell r="L4981" t="str">
            <v>Kontakta SHIMANO</v>
          </cell>
        </row>
        <row r="4982">
          <cell r="B4982" t="str">
            <v>YEC9335135Vevlager</v>
          </cell>
          <cell r="C4982" t="str">
            <v>YEC9335135</v>
          </cell>
          <cell r="D4982">
            <v>2016</v>
          </cell>
          <cell r="E4982">
            <v>13</v>
          </cell>
          <cell r="F4982" t="str">
            <v>0130</v>
          </cell>
          <cell r="G4982" t="str">
            <v>E001</v>
          </cell>
          <cell r="H4982" t="str">
            <v xml:space="preserve">BB-set </v>
          </cell>
          <cell r="I4982" t="str">
            <v>Vevlager</v>
          </cell>
          <cell r="K4982" t="str">
            <v>C3105025-116-25</v>
          </cell>
          <cell r="L4982" t="str">
            <v>C3100100-116</v>
          </cell>
        </row>
        <row r="4983">
          <cell r="B4983" t="str">
            <v>YEC9335135Vevparti</v>
          </cell>
          <cell r="C4983" t="str">
            <v>YEC9335135</v>
          </cell>
          <cell r="D4983">
            <v>2016</v>
          </cell>
          <cell r="E4983">
            <v>14</v>
          </cell>
          <cell r="F4983" t="str">
            <v>0140</v>
          </cell>
          <cell r="G4983" t="str">
            <v>E002</v>
          </cell>
          <cell r="H4983" t="str">
            <v>Front Chainwheel</v>
          </cell>
          <cell r="I4983" t="str">
            <v>Vevparti</v>
          </cell>
          <cell r="J4983" t="str">
            <v xml:space="preserve">C3305666-170  Spectra 170MM 38T 3/32" 110MM </v>
          </cell>
          <cell r="K4983" t="str">
            <v>C3305666-170</v>
          </cell>
          <cell r="L4983" t="str">
            <v>C3305681-170-EG</v>
          </cell>
        </row>
        <row r="4984">
          <cell r="B4984" t="str">
            <v>YEC9335135Kedjeskydd</v>
          </cell>
          <cell r="C4984" t="str">
            <v>YEC9335135</v>
          </cell>
          <cell r="D4984">
            <v>2016</v>
          </cell>
          <cell r="E4984">
            <v>15</v>
          </cell>
          <cell r="F4984" t="str">
            <v>0150</v>
          </cell>
          <cell r="G4984" t="str">
            <v>H001</v>
          </cell>
          <cell r="H4984" t="str">
            <v>Chain guard</v>
          </cell>
          <cell r="I4984" t="str">
            <v>Kedjeskydd</v>
          </cell>
          <cell r="J4984" t="str">
            <v>C8305427/ZBK + C8305427/RWH AXA CE 38 black w white center</v>
          </cell>
          <cell r="K4984" t="str">
            <v>C8305427/ZBK</v>
          </cell>
          <cell r="L4984" t="str">
            <v>C8305427/ZBK</v>
          </cell>
        </row>
        <row r="4985">
          <cell r="B4985" t="str">
            <v>YEC9335135Kedjeskyddsfäste</v>
          </cell>
          <cell r="C4985" t="str">
            <v>YEC9335135</v>
          </cell>
          <cell r="D4985">
            <v>2016</v>
          </cell>
          <cell r="E4985">
            <v>16</v>
          </cell>
          <cell r="F4985" t="str">
            <v>0160</v>
          </cell>
          <cell r="G4985" t="str">
            <v>H002</v>
          </cell>
          <cell r="H4985" t="str">
            <v>Chain guard bracket</v>
          </cell>
          <cell r="I4985" t="str">
            <v>Kedjeskyddsfäste</v>
          </cell>
          <cell r="J4985" t="str">
            <v>C8305427  front fitting part for AXA 38T black</v>
          </cell>
          <cell r="K4985" t="str">
            <v>C8305427</v>
          </cell>
          <cell r="L4985" t="str">
            <v>C8305427</v>
          </cell>
        </row>
        <row r="4986">
          <cell r="B4986" t="str">
            <v>YEC9335135Framväxel</v>
          </cell>
          <cell r="C4986" t="str">
            <v>YEC9335135</v>
          </cell>
          <cell r="D4986">
            <v>2016</v>
          </cell>
          <cell r="E4986">
            <v>17</v>
          </cell>
          <cell r="F4986" t="str">
            <v>0170</v>
          </cell>
          <cell r="G4986" t="str">
            <v>D003</v>
          </cell>
          <cell r="H4986" t="str">
            <v>Front Derailleur</v>
          </cell>
          <cell r="I4986" t="str">
            <v>Framväxel</v>
          </cell>
          <cell r="K4986" t="str">
            <v>EMPTY</v>
          </cell>
          <cell r="L4986" t="e">
            <v>#N/A</v>
          </cell>
        </row>
        <row r="4987">
          <cell r="B4987" t="str">
            <v>YEC9335135Bakväxel</v>
          </cell>
          <cell r="C4987" t="str">
            <v>YEC9335135</v>
          </cell>
          <cell r="D4987">
            <v>2016</v>
          </cell>
          <cell r="E4987">
            <v>18</v>
          </cell>
          <cell r="F4987" t="str">
            <v>0180</v>
          </cell>
          <cell r="G4987" t="str">
            <v>D004</v>
          </cell>
          <cell r="H4987" t="str">
            <v>Rear Derailleur</v>
          </cell>
          <cell r="I4987" t="str">
            <v>Bakväxel</v>
          </cell>
          <cell r="K4987" t="str">
            <v>ASG3C41A2775DX</v>
          </cell>
          <cell r="L4987" t="str">
            <v>Kontakta SHIMANO</v>
          </cell>
        </row>
        <row r="4988">
          <cell r="B4988" t="str">
            <v>YEC9335135Kedja</v>
          </cell>
          <cell r="C4988" t="str">
            <v>YEC9335135</v>
          </cell>
          <cell r="D4988">
            <v>2016</v>
          </cell>
          <cell r="E4988">
            <v>19</v>
          </cell>
          <cell r="F4988" t="str">
            <v>0190</v>
          </cell>
          <cell r="G4988" t="str">
            <v>E003</v>
          </cell>
          <cell r="H4988" t="str">
            <v xml:space="preserve">Chain </v>
          </cell>
          <cell r="I4988" t="str">
            <v>Kedja</v>
          </cell>
          <cell r="J4988" t="str">
            <v>C3405026-102 CHA 1S 102L RB Z408RB   KMC</v>
          </cell>
          <cell r="K4988" t="str">
            <v>C3405026-102</v>
          </cell>
          <cell r="L4988" t="str">
            <v>C3400002</v>
          </cell>
        </row>
        <row r="4989">
          <cell r="B4989" t="str">
            <v>YEC9335135Kassett</v>
          </cell>
          <cell r="C4989" t="str">
            <v>YEC9335135</v>
          </cell>
          <cell r="D4989">
            <v>2016</v>
          </cell>
          <cell r="E4989">
            <v>20</v>
          </cell>
          <cell r="F4989" t="str">
            <v>0200</v>
          </cell>
          <cell r="G4989" t="str">
            <v>E004</v>
          </cell>
          <cell r="H4989" t="str">
            <v>Cassette Sprocket</v>
          </cell>
          <cell r="I4989" t="str">
            <v>Kassett</v>
          </cell>
          <cell r="J4989" t="str">
            <v xml:space="preserve">ASM3C41NCL040E / KSMGEAR18L Component // Sprocket </v>
          </cell>
          <cell r="K4989" t="str">
            <v>ASM3C41NCL040E</v>
          </cell>
          <cell r="L4989" t="str">
            <v>Kontakta SHIMANO</v>
          </cell>
        </row>
        <row r="4990">
          <cell r="B4990" t="str">
            <v>YEC9335135Framhjul</v>
          </cell>
          <cell r="C4990" t="str">
            <v>YEC9335135</v>
          </cell>
          <cell r="D4990">
            <v>2016</v>
          </cell>
          <cell r="E4990">
            <v>21</v>
          </cell>
          <cell r="F4990" t="str">
            <v>0210</v>
          </cell>
          <cell r="G4990" t="str">
            <v>F001</v>
          </cell>
          <cell r="H4990" t="str">
            <v>Front hub</v>
          </cell>
          <cell r="I4990" t="str">
            <v>Framhjul</v>
          </cell>
          <cell r="J4990" t="str">
            <v>C8705017-03V3</v>
          </cell>
          <cell r="K4990">
            <v>21703200</v>
          </cell>
          <cell r="L4990" t="str">
            <v>Utgått</v>
          </cell>
        </row>
        <row r="4991">
          <cell r="B4991" t="str">
            <v>YEC9335135Bakhjul</v>
          </cell>
          <cell r="C4991" t="str">
            <v>YEC9335135</v>
          </cell>
          <cell r="D4991">
            <v>2016</v>
          </cell>
          <cell r="E4991">
            <v>22</v>
          </cell>
          <cell r="F4991" t="str">
            <v>0220</v>
          </cell>
          <cell r="G4991" t="str">
            <v>F002</v>
          </cell>
          <cell r="H4991" t="str">
            <v>Rear hub</v>
          </cell>
          <cell r="I4991" t="str">
            <v>Bakhjul</v>
          </cell>
          <cell r="J4991" t="str">
            <v>ASG3C41A2775DX ASG3C41A2775DX SHIM INTER 3 36-H</v>
          </cell>
          <cell r="K4991" t="str">
            <v>C4208066</v>
          </cell>
          <cell r="L4991" t="str">
            <v>C4200028</v>
          </cell>
        </row>
        <row r="4992">
          <cell r="B4992" t="str">
            <v>YEC9335135Däck</v>
          </cell>
          <cell r="C4992" t="str">
            <v>YEC9335135</v>
          </cell>
          <cell r="D4992">
            <v>2016</v>
          </cell>
          <cell r="E4992">
            <v>23</v>
          </cell>
          <cell r="F4992" t="str">
            <v>0230</v>
          </cell>
          <cell r="G4992" t="str">
            <v>F003</v>
          </cell>
          <cell r="H4992" t="str">
            <v>Tire</v>
          </cell>
          <cell r="I4992" t="str">
            <v>Däck</v>
          </cell>
          <cell r="J4992" t="str">
            <v xml:space="preserve">C4905671 Spectra 622x40 Rt bkR S C-1301 Reflex </v>
          </cell>
          <cell r="K4992" t="str">
            <v>C4905671</v>
          </cell>
          <cell r="L4992" t="str">
            <v>C4901162</v>
          </cell>
        </row>
        <row r="4993">
          <cell r="B4993" t="str">
            <v>YEC9335135Skärmar set</v>
          </cell>
          <cell r="C4993" t="str">
            <v>YEC9335135</v>
          </cell>
          <cell r="D4993">
            <v>2016</v>
          </cell>
          <cell r="E4993">
            <v>24</v>
          </cell>
          <cell r="F4993" t="str">
            <v>0240</v>
          </cell>
          <cell r="G4993" t="str">
            <v>H003</v>
          </cell>
          <cell r="H4993" t="str">
            <v xml:space="preserve">Mudguard front   </v>
          </cell>
          <cell r="I4993" t="str">
            <v>Skärmar set</v>
          </cell>
          <cell r="J4993" t="str">
            <v xml:space="preserve">C8255007 / C8255008 Procons ZN/52MM 28" PAINTED </v>
          </cell>
          <cell r="K4993" t="str">
            <v>C8255007</v>
          </cell>
          <cell r="L4993" t="str">
            <v>C8250028</v>
          </cell>
        </row>
        <row r="4994">
          <cell r="B4994" t="str">
            <v>YEC9335135Pakethållare</v>
          </cell>
          <cell r="C4994" t="str">
            <v>YEC9335135</v>
          </cell>
          <cell r="D4994">
            <v>2016</v>
          </cell>
          <cell r="E4994">
            <v>25</v>
          </cell>
          <cell r="F4994" t="str">
            <v>0250</v>
          </cell>
          <cell r="G4994" t="str">
            <v>H004</v>
          </cell>
          <cell r="H4994" t="str">
            <v>Carrier</v>
          </cell>
          <cell r="I4994" t="str">
            <v>Pakethållare</v>
          </cell>
          <cell r="J4994" t="str">
            <v xml:space="preserve">C8205615 Atran platform battery holder w/o Legs black finish  </v>
          </cell>
          <cell r="K4994" t="str">
            <v>C8205615</v>
          </cell>
          <cell r="L4994" t="str">
            <v>C8205740</v>
          </cell>
        </row>
        <row r="4995">
          <cell r="B4995" t="str">
            <v>YEC9335135Sadel</v>
          </cell>
          <cell r="C4995" t="str">
            <v>YEC9335135</v>
          </cell>
          <cell r="D4995">
            <v>2016</v>
          </cell>
          <cell r="E4995">
            <v>26</v>
          </cell>
          <cell r="F4995" t="str">
            <v>0260</v>
          </cell>
          <cell r="G4995" t="str">
            <v>G001</v>
          </cell>
          <cell r="H4995" t="str">
            <v>Saddle</v>
          </cell>
          <cell r="I4995" t="str">
            <v>Sadel</v>
          </cell>
          <cell r="J4995" t="str">
            <v xml:space="preserve">C7105976  Spectra Crispo Black/white 5074URT 8067 wo. Clamp and handle </v>
          </cell>
          <cell r="K4995" t="str">
            <v>C7105976</v>
          </cell>
          <cell r="L4995" t="str">
            <v>C7100584</v>
          </cell>
        </row>
        <row r="4996">
          <cell r="B4996" t="str">
            <v>YEC9335135Sadelstolpe</v>
          </cell>
          <cell r="C4996" t="str">
            <v>YEC9335135</v>
          </cell>
          <cell r="D4996">
            <v>2016</v>
          </cell>
          <cell r="E4996">
            <v>27</v>
          </cell>
          <cell r="F4996" t="str">
            <v>0270</v>
          </cell>
          <cell r="G4996" t="str">
            <v>G002</v>
          </cell>
          <cell r="H4996" t="str">
            <v>Seatpost</v>
          </cell>
          <cell r="I4996" t="str">
            <v>Sadelstolpe</v>
          </cell>
          <cell r="J4996" t="str">
            <v>C7205535 SP-222  Ø31,6x350 silver</v>
          </cell>
          <cell r="K4996" t="str">
            <v>C7205535</v>
          </cell>
          <cell r="L4996" t="str">
            <v>C7200050</v>
          </cell>
        </row>
        <row r="4997">
          <cell r="B4997" t="str">
            <v>YEC9335135Sadelrörsklämma</v>
          </cell>
          <cell r="C4997" t="str">
            <v>YEC9335135</v>
          </cell>
          <cell r="D4997">
            <v>2016</v>
          </cell>
          <cell r="E4997">
            <v>28</v>
          </cell>
          <cell r="F4997" t="str">
            <v>0280</v>
          </cell>
          <cell r="G4997" t="str">
            <v>G003</v>
          </cell>
          <cell r="H4997" t="str">
            <v>Seat Clamp</v>
          </cell>
          <cell r="I4997" t="str">
            <v>Sadelrörsklämma</v>
          </cell>
          <cell r="J4997" t="str">
            <v>C7305002 Bolt +clamp MX27</v>
          </cell>
          <cell r="K4997" t="str">
            <v>C7305002</v>
          </cell>
          <cell r="L4997" t="str">
            <v>C7300027-318</v>
          </cell>
        </row>
        <row r="4998">
          <cell r="B4998" t="str">
            <v>YEC9335135Framlampa</v>
          </cell>
          <cell r="C4998" t="str">
            <v>YEC9335135</v>
          </cell>
          <cell r="D4998">
            <v>2016</v>
          </cell>
          <cell r="E4998">
            <v>29</v>
          </cell>
          <cell r="F4998" t="str">
            <v>0290</v>
          </cell>
          <cell r="G4998" t="str">
            <v>H005</v>
          </cell>
          <cell r="H4998" t="str">
            <v>Front light</v>
          </cell>
          <cell r="I4998" t="str">
            <v>Framlampa</v>
          </cell>
          <cell r="J4998" t="str">
            <v xml:space="preserve">C8015168 AXA Pico LED 30LUX  w bracket </v>
          </cell>
          <cell r="K4998" t="str">
            <v>C8015168</v>
          </cell>
          <cell r="L4998" t="str">
            <v>C8010021</v>
          </cell>
        </row>
        <row r="4999">
          <cell r="B4999" t="str">
            <v>YEC9335135Baklampa</v>
          </cell>
          <cell r="C4999" t="str">
            <v>YEC9335135</v>
          </cell>
          <cell r="D4999">
            <v>2016</v>
          </cell>
          <cell r="E4999">
            <v>30</v>
          </cell>
          <cell r="F4999" t="str">
            <v>0300</v>
          </cell>
          <cell r="G4999" t="str">
            <v>H006</v>
          </cell>
          <cell r="H4999" t="str">
            <v>Light, Rear</v>
          </cell>
          <cell r="I4999" t="str">
            <v>Baklampa</v>
          </cell>
          <cell r="K4999" t="str">
            <v>C8705058-1RLBK</v>
          </cell>
          <cell r="L4999" t="str">
            <v>C8705058-1RLBK</v>
          </cell>
        </row>
        <row r="5000">
          <cell r="B5000" t="str">
            <v>YEC9335135Låssats</v>
          </cell>
          <cell r="C5000" t="str">
            <v>YEC9335135</v>
          </cell>
          <cell r="D5000">
            <v>2016</v>
          </cell>
          <cell r="E5000">
            <v>31</v>
          </cell>
          <cell r="F5000" t="str">
            <v>0310</v>
          </cell>
          <cell r="G5000" t="str">
            <v>H007</v>
          </cell>
          <cell r="H5000" t="str">
            <v>Lock</v>
          </cell>
          <cell r="I5000" t="str">
            <v>Låssats</v>
          </cell>
          <cell r="J5000" t="str">
            <v>C8405055 AXA SOLID+ black</v>
          </cell>
          <cell r="K5000" t="str">
            <v>C8405055</v>
          </cell>
          <cell r="L5000" t="str">
            <v>C8400053</v>
          </cell>
        </row>
        <row r="5001">
          <cell r="B5001" t="str">
            <v>YEC9335135Stöd</v>
          </cell>
          <cell r="C5001" t="str">
            <v>YEC9335135</v>
          </cell>
          <cell r="D5001">
            <v>2016</v>
          </cell>
          <cell r="E5001">
            <v>32</v>
          </cell>
          <cell r="F5001" t="str">
            <v>0320</v>
          </cell>
          <cell r="G5001" t="str">
            <v>H008</v>
          </cell>
          <cell r="H5001" t="str">
            <v>Kick stand</v>
          </cell>
          <cell r="I5001" t="str">
            <v>Stöd</v>
          </cell>
          <cell r="J5001" t="str">
            <v>C8105208 Atran REX adjustable</v>
          </cell>
          <cell r="K5001" t="str">
            <v>C8105208</v>
          </cell>
          <cell r="L5001" t="str">
            <v>C8100034</v>
          </cell>
        </row>
        <row r="5002">
          <cell r="B5002" t="str">
            <v>YEC9335135Korg</v>
          </cell>
          <cell r="C5002" t="str">
            <v>YEC9335135</v>
          </cell>
          <cell r="D5002">
            <v>2016</v>
          </cell>
          <cell r="E5002">
            <v>33</v>
          </cell>
          <cell r="F5002" t="str">
            <v>0330</v>
          </cell>
          <cell r="G5002" t="str">
            <v>H009</v>
          </cell>
          <cell r="H5002" t="str">
            <v>Basket / Fr carrier</v>
          </cell>
          <cell r="I5002" t="str">
            <v>Korg</v>
          </cell>
          <cell r="J5002" t="str">
            <v>C8605112-L +C8605171 headset + axle  stays</v>
          </cell>
          <cell r="K5002" t="str">
            <v>C8605112-L</v>
          </cell>
          <cell r="L5002" t="str">
            <v>C8605213</v>
          </cell>
        </row>
        <row r="5003">
          <cell r="B5003" t="str">
            <v>YEC9335135Pedaler</v>
          </cell>
          <cell r="C5003" t="str">
            <v>YEC9335135</v>
          </cell>
          <cell r="D5003">
            <v>2016</v>
          </cell>
          <cell r="E5003">
            <v>34</v>
          </cell>
          <cell r="F5003" t="str">
            <v>0340</v>
          </cell>
          <cell r="G5003" t="str">
            <v>E005</v>
          </cell>
          <cell r="H5003" t="str">
            <v xml:space="preserve">Pedal </v>
          </cell>
          <cell r="I5003" t="str">
            <v>Pedaler</v>
          </cell>
          <cell r="J5003" t="str">
            <v>C3505204 SPECTRA BK/GR9/16" NW-467</v>
          </cell>
          <cell r="K5003" t="str">
            <v>C3505204</v>
          </cell>
          <cell r="L5003" t="str">
            <v>C3500026</v>
          </cell>
        </row>
        <row r="5004">
          <cell r="B5004" t="str">
            <v>YEC9335135Motor</v>
          </cell>
          <cell r="C5004" t="str">
            <v>YEC9335135</v>
          </cell>
          <cell r="D5004">
            <v>2016</v>
          </cell>
          <cell r="E5004">
            <v>35</v>
          </cell>
          <cell r="F5004" t="str">
            <v>0350</v>
          </cell>
          <cell r="G5004" t="str">
            <v>J001</v>
          </cell>
          <cell r="H5004" t="str">
            <v>DRIVE UNIT:</v>
          </cell>
          <cell r="I5004" t="str">
            <v>Motor</v>
          </cell>
          <cell r="K5004" t="str">
            <v>C8705017-03V3</v>
          </cell>
          <cell r="L5004" t="str">
            <v>C8705017-03V3</v>
          </cell>
        </row>
        <row r="5005">
          <cell r="B5005" t="str">
            <v>YEC9335135Display</v>
          </cell>
          <cell r="C5005" t="str">
            <v>YEC9335135</v>
          </cell>
          <cell r="D5005">
            <v>2016</v>
          </cell>
          <cell r="E5005">
            <v>36</v>
          </cell>
          <cell r="F5005" t="str">
            <v>0360</v>
          </cell>
          <cell r="G5005" t="str">
            <v>J004</v>
          </cell>
          <cell r="H5005" t="str">
            <v>DISPLAY:</v>
          </cell>
          <cell r="I5005" t="str">
            <v>Display</v>
          </cell>
          <cell r="J5005" t="str">
            <v xml:space="preserve">C8705017-11-28 DISPLAY LED          </v>
          </cell>
          <cell r="K5005" t="str">
            <v>C8705017-11-28</v>
          </cell>
          <cell r="L5005" t="str">
            <v>C8705017-11-28</v>
          </cell>
        </row>
        <row r="5006">
          <cell r="B5006" t="str">
            <v>YEC9335135EB-Bus kabel</v>
          </cell>
          <cell r="C5006" t="str">
            <v>YEC9335135</v>
          </cell>
          <cell r="D5006">
            <v>2016</v>
          </cell>
          <cell r="E5006">
            <v>37</v>
          </cell>
          <cell r="F5006" t="str">
            <v>0370</v>
          </cell>
          <cell r="G5006" t="str">
            <v>J005</v>
          </cell>
          <cell r="H5006" t="str">
            <v>EB-BUS CABLE:</v>
          </cell>
          <cell r="I5006" t="str">
            <v>EB-Bus kabel</v>
          </cell>
          <cell r="K5006" t="str">
            <v>C8705058-08</v>
          </cell>
          <cell r="L5006" t="str">
            <v>C8705058-08</v>
          </cell>
        </row>
        <row r="5007">
          <cell r="B5007" t="str">
            <v>YEC9335135Motorkabel</v>
          </cell>
          <cell r="C5007" t="str">
            <v>YEC9335135</v>
          </cell>
          <cell r="D5007">
            <v>2016</v>
          </cell>
          <cell r="E5007">
            <v>38</v>
          </cell>
          <cell r="F5007" t="str">
            <v>0380</v>
          </cell>
          <cell r="G5007" t="str">
            <v>J006</v>
          </cell>
          <cell r="H5007" t="str">
            <v>POWER CABLE:</v>
          </cell>
          <cell r="I5007" t="str">
            <v>Motorkabel</v>
          </cell>
          <cell r="J5007" t="str">
            <v>C8705058-08 ELECTRIC CABLE</v>
          </cell>
          <cell r="K5007" t="str">
            <v>Ingår i EB-buskabeln</v>
          </cell>
          <cell r="L5007" t="str">
            <v>Ingår i EB-buskabeln</v>
          </cell>
        </row>
        <row r="5008">
          <cell r="B5008" t="str">
            <v>YEC9335135Kabel framlampa</v>
          </cell>
          <cell r="C5008" t="str">
            <v>YEC9335135</v>
          </cell>
          <cell r="D5008">
            <v>2016</v>
          </cell>
          <cell r="E5008">
            <v>39</v>
          </cell>
          <cell r="F5008" t="str">
            <v>0390</v>
          </cell>
          <cell r="G5008" t="str">
            <v>J007</v>
          </cell>
          <cell r="H5008" t="str">
            <v>F. LIGHT CABLE:</v>
          </cell>
          <cell r="I5008" t="str">
            <v>Kabel framlampa</v>
          </cell>
          <cell r="K5008" t="str">
            <v>Ingår i EB-buskabeln</v>
          </cell>
          <cell r="L5008" t="str">
            <v>Ingår i EB-buskabeln</v>
          </cell>
        </row>
        <row r="5009">
          <cell r="B5009" t="str">
            <v>YEC9335135Kabel baklampa</v>
          </cell>
          <cell r="C5009" t="str">
            <v>YEC9335135</v>
          </cell>
          <cell r="D5009">
            <v>2016</v>
          </cell>
          <cell r="E5009">
            <v>40</v>
          </cell>
          <cell r="F5009" t="str">
            <v>0400</v>
          </cell>
          <cell r="G5009" t="str">
            <v>J008</v>
          </cell>
          <cell r="H5009" t="str">
            <v>R. LIGHT CABLE:</v>
          </cell>
          <cell r="I5009" t="str">
            <v>Kabel baklampa</v>
          </cell>
          <cell r="K5009" t="str">
            <v>INGÅR I BATTERIET</v>
          </cell>
          <cell r="L5009" t="str">
            <v>Ingår i batteriet</v>
          </cell>
        </row>
        <row r="5010">
          <cell r="B5010" t="str">
            <v>YEC9335135Hastighetssensor</v>
          </cell>
          <cell r="C5010" t="str">
            <v>YEC9335135</v>
          </cell>
          <cell r="D5010">
            <v>2016</v>
          </cell>
          <cell r="E5010">
            <v>41</v>
          </cell>
          <cell r="F5010" t="str">
            <v>0410</v>
          </cell>
          <cell r="G5010" t="str">
            <v>J009</v>
          </cell>
          <cell r="H5010" t="str">
            <v>SPEED SENSOR:</v>
          </cell>
          <cell r="I5010" t="str">
            <v>Hastighetssensor</v>
          </cell>
          <cell r="K5010" t="str">
            <v>C8705058-12</v>
          </cell>
          <cell r="L5010" t="str">
            <v>C8705058-12</v>
          </cell>
        </row>
        <row r="5011">
          <cell r="B5011" t="str">
            <v>YEC9335135Batteri</v>
          </cell>
          <cell r="C5011" t="str">
            <v>YEC9335135</v>
          </cell>
          <cell r="D5011">
            <v>2016</v>
          </cell>
          <cell r="E5011">
            <v>42</v>
          </cell>
          <cell r="F5011" t="str">
            <v>0420</v>
          </cell>
          <cell r="G5011" t="str">
            <v>J002</v>
          </cell>
          <cell r="H5011" t="str">
            <v>BATTERY:</v>
          </cell>
          <cell r="I5011" t="str">
            <v>Batteri</v>
          </cell>
          <cell r="J5011" t="str">
            <v>w/o BATTERY SF03 8,8Ah, 11Ah, 14Ah W/ Light included</v>
          </cell>
          <cell r="K5011" t="str">
            <v>C8705058-1-08BK</v>
          </cell>
          <cell r="L5011" t="str">
            <v>C8705058-1-08EA</v>
          </cell>
        </row>
        <row r="5012">
          <cell r="B5012" t="str">
            <v>YEC9335135Batterihållare</v>
          </cell>
          <cell r="C5012" t="str">
            <v>YEC9335135</v>
          </cell>
          <cell r="D5012">
            <v>2016</v>
          </cell>
          <cell r="E5012">
            <v>43</v>
          </cell>
          <cell r="F5012" t="str">
            <v>0430</v>
          </cell>
          <cell r="G5012" t="str">
            <v>J003</v>
          </cell>
          <cell r="H5012" t="str">
            <v>BATTERY HOLDER/Slider</v>
          </cell>
          <cell r="I5012" t="str">
            <v>Batterihållare</v>
          </cell>
          <cell r="L5012" t="e">
            <v>#N/A</v>
          </cell>
        </row>
        <row r="5013">
          <cell r="B5013" t="str">
            <v>YEC9335135Batteriladdare</v>
          </cell>
          <cell r="C5013" t="str">
            <v>YEC9335135</v>
          </cell>
          <cell r="D5013">
            <v>2016</v>
          </cell>
          <cell r="E5013">
            <v>44</v>
          </cell>
          <cell r="F5013" t="str">
            <v>0440</v>
          </cell>
          <cell r="G5013" t="str">
            <v>J010</v>
          </cell>
          <cell r="H5013" t="str">
            <v>CHARGER:</v>
          </cell>
          <cell r="I5013" t="str">
            <v>Batteriladdare</v>
          </cell>
          <cell r="J5013" t="str">
            <v xml:space="preserve">C8705058-02   CHARGER SF-03                </v>
          </cell>
          <cell r="K5013" t="str">
            <v>C8705058-02</v>
          </cell>
          <cell r="L5013" t="str">
            <v>C8705058-02</v>
          </cell>
        </row>
        <row r="5014">
          <cell r="B5014" t="str">
            <v>YEC9335135Kontrollbox</v>
          </cell>
          <cell r="C5014" t="str">
            <v>YEC9335135</v>
          </cell>
          <cell r="D5014">
            <v>2016</v>
          </cell>
          <cell r="E5014">
            <v>45</v>
          </cell>
          <cell r="F5014" t="str">
            <v>0450</v>
          </cell>
          <cell r="G5014" t="str">
            <v>J011</v>
          </cell>
          <cell r="H5014" t="str">
            <v>Controller</v>
          </cell>
          <cell r="I5014" t="str">
            <v>Kontrollbox</v>
          </cell>
          <cell r="J5014" t="str">
            <v>C8705017-04-28BK CONTROLER STD</v>
          </cell>
          <cell r="K5014" t="str">
            <v>C8705017-04-28BK</v>
          </cell>
          <cell r="L5014" t="str">
            <v>C8705017-4-28B2</v>
          </cell>
        </row>
        <row r="5015">
          <cell r="B5015" t="str">
            <v>YEC9335135Växelöra</v>
          </cell>
          <cell r="C5015" t="str">
            <v>YEC9335135</v>
          </cell>
          <cell r="D5015">
            <v>2016</v>
          </cell>
          <cell r="E5015">
            <v>46</v>
          </cell>
          <cell r="F5015" t="str">
            <v>0460</v>
          </cell>
          <cell r="G5015" t="str">
            <v>D005</v>
          </cell>
          <cell r="H5015" t="str">
            <v>Gear hanger</v>
          </cell>
          <cell r="I5015" t="str">
            <v>Växelöra</v>
          </cell>
          <cell r="L5015" t="e">
            <v>#N/A</v>
          </cell>
        </row>
        <row r="5016">
          <cell r="B5016" t="str">
            <v>YEC9335144RAM</v>
          </cell>
          <cell r="C5016" t="str">
            <v>YEC9335144</v>
          </cell>
          <cell r="D5016">
            <v>2019</v>
          </cell>
          <cell r="E5016">
            <v>1</v>
          </cell>
          <cell r="F5016" t="str">
            <v>0010</v>
          </cell>
          <cell r="G5016" t="str">
            <v>A001</v>
          </cell>
          <cell r="H5016" t="str">
            <v>PAINTED FRAME</v>
          </cell>
          <cell r="I5016" t="str">
            <v>RAM</v>
          </cell>
          <cell r="K5016" t="str">
            <v>FRAME</v>
          </cell>
          <cell r="L5016" t="e">
            <v>#N/A</v>
          </cell>
        </row>
        <row r="5017">
          <cell r="B5017" t="str">
            <v>YEC9335144Framgaffel</v>
          </cell>
          <cell r="C5017" t="str">
            <v>YEC9335144</v>
          </cell>
          <cell r="D5017">
            <v>2019</v>
          </cell>
          <cell r="E5017">
            <v>2</v>
          </cell>
          <cell r="F5017" t="str">
            <v>0020</v>
          </cell>
          <cell r="G5017" t="str">
            <v>A002</v>
          </cell>
          <cell r="H5017" t="str">
            <v>PAINTED FORK</v>
          </cell>
          <cell r="I5017" t="str">
            <v>Framgaffel</v>
          </cell>
          <cell r="K5017" t="str">
            <v>FORK</v>
          </cell>
          <cell r="L5017" t="e">
            <v>#N/A</v>
          </cell>
        </row>
        <row r="5018">
          <cell r="B5018" t="str">
            <v>YEC9335144Styrlager</v>
          </cell>
          <cell r="C5018" t="str">
            <v>YEC9335144</v>
          </cell>
          <cell r="D5018">
            <v>2019</v>
          </cell>
          <cell r="E5018">
            <v>3</v>
          </cell>
          <cell r="F5018" t="str">
            <v>0030</v>
          </cell>
          <cell r="G5018" t="str">
            <v>B001</v>
          </cell>
          <cell r="H5018" t="str">
            <v>Head Set</v>
          </cell>
          <cell r="I5018" t="str">
            <v>Styrlager</v>
          </cell>
          <cell r="J5018" t="str">
            <v>C2105002 VP-MH305C SEMI INTEGR, ED BLACK O/S  SH = 20mm</v>
          </cell>
          <cell r="K5018" t="str">
            <v>C2105002</v>
          </cell>
          <cell r="L5018" t="str">
            <v>C2100163</v>
          </cell>
        </row>
        <row r="5019">
          <cell r="B5019" t="str">
            <v xml:space="preserve">YEC9335144Styrstam </v>
          </cell>
          <cell r="C5019" t="str">
            <v>YEC9335144</v>
          </cell>
          <cell r="D5019">
            <v>2019</v>
          </cell>
          <cell r="E5019">
            <v>4</v>
          </cell>
          <cell r="F5019" t="str">
            <v>0040</v>
          </cell>
          <cell r="G5019" t="str">
            <v>B002</v>
          </cell>
          <cell r="H5019" t="str">
            <v>Handlebar Stem</v>
          </cell>
          <cell r="I5019" t="str">
            <v xml:space="preserve">Styrstam </v>
          </cell>
          <cell r="J5019" t="str">
            <v xml:space="preserve">C2205548-085 STQ ALsv 25,4/85 180mm 4BOLT MTSD-367N-5 SV </v>
          </cell>
          <cell r="K5019" t="str">
            <v>C2205548-085</v>
          </cell>
          <cell r="L5019" t="str">
            <v>C2200064</v>
          </cell>
        </row>
        <row r="5020">
          <cell r="B5020" t="str">
            <v>YEC9335144Styre</v>
          </cell>
          <cell r="C5020" t="str">
            <v>YEC9335144</v>
          </cell>
          <cell r="D5020">
            <v>2019</v>
          </cell>
          <cell r="E5020">
            <v>5</v>
          </cell>
          <cell r="F5020" t="str">
            <v>0050</v>
          </cell>
          <cell r="G5020" t="str">
            <v>B003</v>
          </cell>
          <cell r="H5020" t="str">
            <v>Handelbar</v>
          </cell>
          <cell r="I5020" t="str">
            <v>Styre</v>
          </cell>
          <cell r="J5020" t="str">
            <v>C2306073  Handlebar City Silver NR-AL-14(ISO-C) W:630mm, AL H.A.S, no logo</v>
          </cell>
          <cell r="K5020" t="str">
            <v>C2306073</v>
          </cell>
          <cell r="L5020" t="str">
            <v>C2300290</v>
          </cell>
        </row>
        <row r="5021">
          <cell r="B5021" t="str">
            <v>YEC9335144Bromsgrepp H</v>
          </cell>
          <cell r="C5021" t="str">
            <v>YEC9335144</v>
          </cell>
          <cell r="D5021">
            <v>2019</v>
          </cell>
          <cell r="E5021">
            <v>6</v>
          </cell>
          <cell r="F5021" t="str">
            <v>0060</v>
          </cell>
          <cell r="G5021" t="str">
            <v>C002</v>
          </cell>
          <cell r="H5021" t="str">
            <v>Brake Lever R</v>
          </cell>
          <cell r="I5021" t="str">
            <v>Bromsgrepp H</v>
          </cell>
          <cell r="L5021" t="e">
            <v>#N/A</v>
          </cell>
        </row>
        <row r="5022">
          <cell r="B5022" t="str">
            <v>YEC9335144Bromsgrepp V</v>
          </cell>
          <cell r="C5022" t="str">
            <v>YEC9335144</v>
          </cell>
          <cell r="D5022">
            <v>2019</v>
          </cell>
          <cell r="E5022">
            <v>7</v>
          </cell>
          <cell r="F5022" t="str">
            <v>0070</v>
          </cell>
          <cell r="G5022" t="str">
            <v>C001</v>
          </cell>
          <cell r="H5022" t="str">
            <v>Brake Lever L</v>
          </cell>
          <cell r="I5022" t="str">
            <v>Bromsgrepp V</v>
          </cell>
          <cell r="J5022" t="str">
            <v>C6505190 Br lever silver left CL535CRT RB w bell</v>
          </cell>
          <cell r="K5022" t="str">
            <v>C6505190</v>
          </cell>
          <cell r="L5022" t="str">
            <v>C6505190</v>
          </cell>
        </row>
        <row r="5023">
          <cell r="B5023" t="str">
            <v>YEC9335144Växelreglage H</v>
          </cell>
          <cell r="C5023" t="str">
            <v>YEC9335144</v>
          </cell>
          <cell r="D5023">
            <v>2019</v>
          </cell>
          <cell r="E5023">
            <v>8</v>
          </cell>
          <cell r="F5023" t="str">
            <v>0080</v>
          </cell>
          <cell r="G5023" t="str">
            <v>D002</v>
          </cell>
          <cell r="H5023" t="str">
            <v>Shift Lever R</v>
          </cell>
          <cell r="I5023" t="str">
            <v>Växelreglage H</v>
          </cell>
          <cell r="J5023" t="str">
            <v>ASL3S42EALS SHIM 3 REVO inturnal</v>
          </cell>
          <cell r="K5023" t="str">
            <v>ASL3S42EALS</v>
          </cell>
          <cell r="L5023" t="str">
            <v>Kontakta SHIMANO</v>
          </cell>
        </row>
        <row r="5024">
          <cell r="B5024" t="str">
            <v>YEC9335144Växelreglage V</v>
          </cell>
          <cell r="C5024" t="str">
            <v>YEC9335144</v>
          </cell>
          <cell r="D5024">
            <v>2019</v>
          </cell>
          <cell r="E5024">
            <v>9</v>
          </cell>
          <cell r="F5024" t="str">
            <v>0090</v>
          </cell>
          <cell r="G5024" t="str">
            <v>D001</v>
          </cell>
          <cell r="H5024" t="str">
            <v>Shift Lever L</v>
          </cell>
          <cell r="I5024" t="str">
            <v>Växelreglage V</v>
          </cell>
          <cell r="L5024" t="e">
            <v>#N/A</v>
          </cell>
        </row>
        <row r="5025">
          <cell r="B5025" t="str">
            <v>YEC9335144Handtag par</v>
          </cell>
          <cell r="C5025" t="str">
            <v>YEC9335144</v>
          </cell>
          <cell r="D5025">
            <v>2019</v>
          </cell>
          <cell r="E5025">
            <v>10</v>
          </cell>
          <cell r="F5025" t="str">
            <v>0100</v>
          </cell>
          <cell r="G5025" t="str">
            <v>B004</v>
          </cell>
          <cell r="H5025" t="str">
            <v>Grip R</v>
          </cell>
          <cell r="I5025" t="str">
            <v>Handtag par</v>
          </cell>
          <cell r="J5025" t="str">
            <v xml:space="preserve">C2505528 Herrmans CLIK DD37  black 90mm  </v>
          </cell>
          <cell r="K5025" t="str">
            <v>C2505528</v>
          </cell>
          <cell r="L5025" t="str">
            <v>C2500057</v>
          </cell>
        </row>
        <row r="5026">
          <cell r="B5026" t="str">
            <v>YEC9335144Frambroms</v>
          </cell>
          <cell r="C5026" t="str">
            <v>YEC9335144</v>
          </cell>
          <cell r="D5026">
            <v>2019</v>
          </cell>
          <cell r="E5026">
            <v>11</v>
          </cell>
          <cell r="F5026" t="str">
            <v>0110</v>
          </cell>
          <cell r="G5026" t="str">
            <v>C003</v>
          </cell>
          <cell r="H5026" t="str">
            <v xml:space="preserve">Brake front </v>
          </cell>
          <cell r="I5026" t="str">
            <v>Frambroms</v>
          </cell>
          <cell r="J5026" t="str">
            <v>ABRC6000FB  ROL.BRAKE FRONT M9 BR-C6000-F, W. 3,5 MM. LOCKNUT SILVER</v>
          </cell>
          <cell r="K5026" t="str">
            <v>ABRC6000FB</v>
          </cell>
          <cell r="L5026" t="str">
            <v>Kontakta SHIMANO</v>
          </cell>
        </row>
        <row r="5027">
          <cell r="B5027" t="str">
            <v>YEC9335144Bakbroms</v>
          </cell>
          <cell r="C5027" t="str">
            <v>YEC9335144</v>
          </cell>
          <cell r="D5027">
            <v>2019</v>
          </cell>
          <cell r="E5027">
            <v>12</v>
          </cell>
          <cell r="F5027" t="str">
            <v>0120</v>
          </cell>
          <cell r="G5027" t="str">
            <v>C004</v>
          </cell>
          <cell r="H5027" t="str">
            <v>Brake rear</v>
          </cell>
          <cell r="I5027" t="str">
            <v>Bakbroms</v>
          </cell>
          <cell r="K5027" t="str">
            <v>Fotbroms</v>
          </cell>
          <cell r="L5027" t="str">
            <v>Kontakta SHIMANO</v>
          </cell>
        </row>
        <row r="5028">
          <cell r="B5028" t="str">
            <v>YEC9335144Vevlager</v>
          </cell>
          <cell r="C5028" t="str">
            <v>YEC9335144</v>
          </cell>
          <cell r="D5028">
            <v>2019</v>
          </cell>
          <cell r="E5028">
            <v>13</v>
          </cell>
          <cell r="F5028" t="str">
            <v>0130</v>
          </cell>
          <cell r="G5028" t="str">
            <v>E001</v>
          </cell>
          <cell r="H5028" t="str">
            <v xml:space="preserve">BB-set </v>
          </cell>
          <cell r="I5028" t="str">
            <v>Vevlager</v>
          </cell>
          <cell r="K5028" t="str">
            <v>C8705065-1-124</v>
          </cell>
          <cell r="L5028" t="str">
            <v>C8705065-1-124</v>
          </cell>
        </row>
        <row r="5029">
          <cell r="B5029" t="str">
            <v>YEC9335144Vevparti</v>
          </cell>
          <cell r="C5029" t="str">
            <v>YEC9335144</v>
          </cell>
          <cell r="D5029">
            <v>2019</v>
          </cell>
          <cell r="E5029">
            <v>14</v>
          </cell>
          <cell r="F5029" t="str">
            <v>0140</v>
          </cell>
          <cell r="G5029" t="str">
            <v>E002</v>
          </cell>
          <cell r="H5029" t="str">
            <v>Front Chainwheel</v>
          </cell>
          <cell r="I5029" t="str">
            <v>Vevparti</v>
          </cell>
          <cell r="J5029" t="str">
            <v xml:space="preserve">C3305681-170-EG E-Going 170MM 38T 3/32" 110MM </v>
          </cell>
          <cell r="K5029" t="str">
            <v>C3305681-170-EG</v>
          </cell>
          <cell r="L5029" t="str">
            <v>C3305681-170-EG</v>
          </cell>
        </row>
        <row r="5030">
          <cell r="B5030" t="str">
            <v>YEC9335144Kedjeskydd</v>
          </cell>
          <cell r="C5030" t="str">
            <v>YEC9335144</v>
          </cell>
          <cell r="D5030">
            <v>2019</v>
          </cell>
          <cell r="E5030">
            <v>15</v>
          </cell>
          <cell r="F5030" t="str">
            <v>0150</v>
          </cell>
          <cell r="G5030" t="str">
            <v>H001</v>
          </cell>
          <cell r="H5030" t="str">
            <v>Chain guard</v>
          </cell>
          <cell r="I5030" t="str">
            <v>Kedjeskydd</v>
          </cell>
          <cell r="J5030" t="str">
            <v>C8305427/ZBK + C8305427/RWH AXA CE 38 black w white center</v>
          </cell>
          <cell r="K5030" t="str">
            <v>C8305427/ZBK</v>
          </cell>
          <cell r="L5030" t="str">
            <v>C8305427/ZBK</v>
          </cell>
        </row>
        <row r="5031">
          <cell r="B5031" t="str">
            <v>YEC9335144Kedjeskyddsfäste</v>
          </cell>
          <cell r="C5031" t="str">
            <v>YEC9335144</v>
          </cell>
          <cell r="D5031">
            <v>2019</v>
          </cell>
          <cell r="E5031">
            <v>16</v>
          </cell>
          <cell r="F5031" t="str">
            <v>0160</v>
          </cell>
          <cell r="G5031" t="str">
            <v>H002</v>
          </cell>
          <cell r="H5031" t="str">
            <v>Chain guard bracket</v>
          </cell>
          <cell r="I5031" t="str">
            <v>Kedjeskyddsfäste</v>
          </cell>
          <cell r="K5031" t="str">
            <v>C8305727</v>
          </cell>
          <cell r="L5031" t="str">
            <v>C8305427</v>
          </cell>
        </row>
        <row r="5032">
          <cell r="B5032" t="str">
            <v>YEC9335144Framväxel</v>
          </cell>
          <cell r="C5032" t="str">
            <v>YEC9335144</v>
          </cell>
          <cell r="D5032">
            <v>2019</v>
          </cell>
          <cell r="E5032">
            <v>17</v>
          </cell>
          <cell r="F5032" t="str">
            <v>0170</v>
          </cell>
          <cell r="G5032" t="str">
            <v>D003</v>
          </cell>
          <cell r="H5032" t="str">
            <v>Front Derailleur</v>
          </cell>
          <cell r="I5032" t="str">
            <v>Framväxel</v>
          </cell>
          <cell r="K5032" t="str">
            <v>EMPTY</v>
          </cell>
          <cell r="L5032" t="e">
            <v>#N/A</v>
          </cell>
        </row>
        <row r="5033">
          <cell r="B5033" t="str">
            <v>YEC9335144Bakväxel</v>
          </cell>
          <cell r="C5033" t="str">
            <v>YEC9335144</v>
          </cell>
          <cell r="D5033">
            <v>2019</v>
          </cell>
          <cell r="E5033">
            <v>18</v>
          </cell>
          <cell r="F5033" t="str">
            <v>0180</v>
          </cell>
          <cell r="G5033" t="str">
            <v>D004</v>
          </cell>
          <cell r="H5033" t="str">
            <v>Rear Derailleur</v>
          </cell>
          <cell r="I5033" t="str">
            <v>Bakväxel</v>
          </cell>
          <cell r="K5033" t="str">
            <v>ASG3C41A2775DX</v>
          </cell>
          <cell r="L5033" t="str">
            <v>Kontakta SHIMANO</v>
          </cell>
        </row>
        <row r="5034">
          <cell r="B5034" t="str">
            <v>YEC9335144Kedja</v>
          </cell>
          <cell r="C5034" t="str">
            <v>YEC9335144</v>
          </cell>
          <cell r="D5034">
            <v>2019</v>
          </cell>
          <cell r="E5034">
            <v>19</v>
          </cell>
          <cell r="F5034" t="str">
            <v>0190</v>
          </cell>
          <cell r="G5034" t="str">
            <v>E003</v>
          </cell>
          <cell r="H5034" t="str">
            <v xml:space="preserve">Chain </v>
          </cell>
          <cell r="I5034" t="str">
            <v>Kedja</v>
          </cell>
          <cell r="J5034" t="str">
            <v>std</v>
          </cell>
          <cell r="K5034" t="str">
            <v>C3405001-0102</v>
          </cell>
          <cell r="L5034" t="str">
            <v>C3400002</v>
          </cell>
        </row>
        <row r="5035">
          <cell r="B5035" t="str">
            <v>YEC9335144Kassett</v>
          </cell>
          <cell r="C5035" t="str">
            <v>YEC9335144</v>
          </cell>
          <cell r="D5035">
            <v>2019</v>
          </cell>
          <cell r="E5035">
            <v>20</v>
          </cell>
          <cell r="F5035" t="str">
            <v>0200</v>
          </cell>
          <cell r="G5035" t="str">
            <v>E004</v>
          </cell>
          <cell r="H5035" t="str">
            <v>Cassette Sprocket</v>
          </cell>
          <cell r="I5035" t="str">
            <v>Kassett</v>
          </cell>
          <cell r="J5035" t="str">
            <v>ASMGEAR18SU SPT SC18sv3/32" (INTERNAL HUB)</v>
          </cell>
          <cell r="K5035" t="str">
            <v>ASMGEAR18SU</v>
          </cell>
          <cell r="L5035" t="str">
            <v>Kontakta SHIMANO</v>
          </cell>
        </row>
        <row r="5036">
          <cell r="B5036" t="str">
            <v>YEC9335144Framhjul</v>
          </cell>
          <cell r="C5036" t="str">
            <v>YEC9335144</v>
          </cell>
          <cell r="D5036">
            <v>2019</v>
          </cell>
          <cell r="E5036">
            <v>21</v>
          </cell>
          <cell r="F5036" t="str">
            <v>0210</v>
          </cell>
          <cell r="G5036" t="str">
            <v>F001</v>
          </cell>
          <cell r="H5036" t="str">
            <v>Front hub</v>
          </cell>
          <cell r="I5036" t="str">
            <v>Framhjul</v>
          </cell>
          <cell r="J5036" t="str">
            <v>Se drive unit</v>
          </cell>
          <cell r="K5036" t="str">
            <v>C4100354</v>
          </cell>
          <cell r="L5036" t="str">
            <v>C4100354</v>
          </cell>
        </row>
        <row r="5037">
          <cell r="B5037" t="str">
            <v>YEC9335144Bakhjul</v>
          </cell>
          <cell r="C5037" t="str">
            <v>YEC9335144</v>
          </cell>
          <cell r="D5037">
            <v>2019</v>
          </cell>
          <cell r="E5037">
            <v>22</v>
          </cell>
          <cell r="F5037" t="str">
            <v>0220</v>
          </cell>
          <cell r="G5037" t="str">
            <v>F002</v>
          </cell>
          <cell r="H5037" t="str">
            <v>Rear hub</v>
          </cell>
          <cell r="I5037" t="str">
            <v>Bakhjul</v>
          </cell>
          <cell r="J5037" t="str">
            <v>ASG3C41A2775DX SHIM INTER 3 36-H</v>
          </cell>
          <cell r="K5037" t="str">
            <v>C4208066</v>
          </cell>
          <cell r="L5037" t="str">
            <v>C4200028</v>
          </cell>
        </row>
        <row r="5038">
          <cell r="B5038" t="str">
            <v>YEC9335144Däck</v>
          </cell>
          <cell r="C5038" t="str">
            <v>YEC9335144</v>
          </cell>
          <cell r="D5038">
            <v>2019</v>
          </cell>
          <cell r="E5038">
            <v>23</v>
          </cell>
          <cell r="F5038" t="str">
            <v>0230</v>
          </cell>
          <cell r="G5038" t="str">
            <v>F003</v>
          </cell>
          <cell r="H5038" t="str">
            <v>Tire</v>
          </cell>
          <cell r="I5038" t="str">
            <v>Däck</v>
          </cell>
          <cell r="J5038" t="str">
            <v>C4906302 622x40 Black Duramax Reflex X3 PERGO-E H-480</v>
          </cell>
          <cell r="K5038" t="str">
            <v>C4906302</v>
          </cell>
          <cell r="L5038" t="str">
            <v>C4901160</v>
          </cell>
        </row>
        <row r="5039">
          <cell r="B5039" t="str">
            <v>YEC9335144Skärmar set</v>
          </cell>
          <cell r="C5039" t="str">
            <v>YEC9335144</v>
          </cell>
          <cell r="D5039">
            <v>2019</v>
          </cell>
          <cell r="E5039">
            <v>24</v>
          </cell>
          <cell r="F5039" t="str">
            <v>0240</v>
          </cell>
          <cell r="G5039" t="str">
            <v>H003</v>
          </cell>
          <cell r="H5039" t="str">
            <v xml:space="preserve">Mudguard front   </v>
          </cell>
          <cell r="I5039" t="str">
            <v>Skärmar set</v>
          </cell>
          <cell r="J5039" t="str">
            <v>C8255677 ZN/52MM 28" black 70.554/1 (5729-ZN)</v>
          </cell>
          <cell r="K5039" t="str">
            <v>C8255677</v>
          </cell>
          <cell r="L5039" t="str">
            <v>C8250028</v>
          </cell>
        </row>
        <row r="5040">
          <cell r="B5040" t="str">
            <v>YEC9335144Pakethållare</v>
          </cell>
          <cell r="C5040" t="str">
            <v>YEC9335144</v>
          </cell>
          <cell r="D5040">
            <v>2019</v>
          </cell>
          <cell r="E5040">
            <v>25</v>
          </cell>
          <cell r="F5040" t="str">
            <v>0250</v>
          </cell>
          <cell r="G5040" t="str">
            <v>H004</v>
          </cell>
          <cell r="H5040" t="str">
            <v>Carrier</v>
          </cell>
          <cell r="I5040" t="str">
            <v>Pakethållare</v>
          </cell>
          <cell r="J5040" t="str">
            <v>C8205740 AVS TOP CARRIER FOR PHILION BATTERY, Powder BLACK CLIP AND SPECTRA LOGO</v>
          </cell>
          <cell r="K5040" t="str">
            <v>C8205740</v>
          </cell>
          <cell r="L5040" t="str">
            <v>C8205740</v>
          </cell>
        </row>
        <row r="5041">
          <cell r="B5041" t="str">
            <v>YEC9335144Sadel</v>
          </cell>
          <cell r="C5041" t="str">
            <v>YEC9335144</v>
          </cell>
          <cell r="D5041">
            <v>2019</v>
          </cell>
          <cell r="E5041">
            <v>26</v>
          </cell>
          <cell r="F5041" t="str">
            <v>0260</v>
          </cell>
          <cell r="G5041" t="str">
            <v>G001</v>
          </cell>
          <cell r="H5041" t="str">
            <v>Saddle</v>
          </cell>
          <cell r="I5041" t="str">
            <v>Sadel</v>
          </cell>
          <cell r="J5041" t="str">
            <v>C7105989 Fluito black unisex w/o clamp</v>
          </cell>
          <cell r="K5041" t="str">
            <v>C7105989</v>
          </cell>
          <cell r="L5041" t="str">
            <v>C7100596</v>
          </cell>
        </row>
        <row r="5042">
          <cell r="B5042" t="str">
            <v>YEC9335144Sadelstolpe</v>
          </cell>
          <cell r="C5042" t="str">
            <v>YEC9335144</v>
          </cell>
          <cell r="D5042">
            <v>2019</v>
          </cell>
          <cell r="E5042">
            <v>27</v>
          </cell>
          <cell r="F5042" t="str">
            <v>0270</v>
          </cell>
          <cell r="G5042" t="str">
            <v>G002</v>
          </cell>
          <cell r="H5042" t="str">
            <v>Seatpost</v>
          </cell>
          <cell r="I5042" t="str">
            <v>Sadelstolpe</v>
          </cell>
          <cell r="J5042" t="str">
            <v xml:space="preserve">C7205535 31,6X350MM ALsv SP-222 -&gt; C7205258  SP-222 27.2X350 Anodized SILVER </v>
          </cell>
          <cell r="K5042" t="str">
            <v>C7205535</v>
          </cell>
          <cell r="L5042" t="str">
            <v>C7200050</v>
          </cell>
        </row>
        <row r="5043">
          <cell r="B5043" t="str">
            <v>YEC9335144Sadelrörsklämma</v>
          </cell>
          <cell r="C5043" t="str">
            <v>YEC9335144</v>
          </cell>
          <cell r="D5043">
            <v>2019</v>
          </cell>
          <cell r="E5043">
            <v>28</v>
          </cell>
          <cell r="F5043" t="str">
            <v>0280</v>
          </cell>
          <cell r="G5043" t="str">
            <v>G003</v>
          </cell>
          <cell r="H5043" t="str">
            <v>Seat Clamp</v>
          </cell>
          <cell r="I5043" t="str">
            <v>Sadelrörsklämma</v>
          </cell>
          <cell r="J5043" t="str">
            <v>C7305138 35.0 AL BT sv MX-27  -&gt; C7305002 L/C 31.8 MX27 shiny black</v>
          </cell>
          <cell r="K5043" t="str">
            <v>C7305138</v>
          </cell>
          <cell r="L5043" t="str">
            <v>C7300027-318</v>
          </cell>
        </row>
        <row r="5044">
          <cell r="B5044" t="str">
            <v>YEC9335144Framlampa</v>
          </cell>
          <cell r="C5044" t="str">
            <v>YEC9335144</v>
          </cell>
          <cell r="D5044">
            <v>2019</v>
          </cell>
          <cell r="E5044">
            <v>29</v>
          </cell>
          <cell r="F5044" t="str">
            <v>0290</v>
          </cell>
          <cell r="G5044" t="str">
            <v>H005</v>
          </cell>
          <cell r="H5044" t="str">
            <v>Front light</v>
          </cell>
          <cell r="I5044" t="str">
            <v>Framlampa</v>
          </cell>
          <cell r="J5044" t="str">
            <v xml:space="preserve">C8015191 JY-7070E 30LUX LED headlamp 6V, w/o bracket, 500mm cable with conector for Bafang , 3mm cable  </v>
          </cell>
          <cell r="K5044" t="str">
            <v>C8015191</v>
          </cell>
          <cell r="L5044" t="str">
            <v>C8015191</v>
          </cell>
        </row>
        <row r="5045">
          <cell r="B5045" t="str">
            <v>YEC9335144Baklampa</v>
          </cell>
          <cell r="C5045" t="str">
            <v>YEC9335144</v>
          </cell>
          <cell r="D5045">
            <v>2019</v>
          </cell>
          <cell r="E5045">
            <v>30</v>
          </cell>
          <cell r="F5045" t="str">
            <v>0300</v>
          </cell>
          <cell r="G5045" t="str">
            <v>H006</v>
          </cell>
          <cell r="H5045" t="str">
            <v>Light, Rear</v>
          </cell>
          <cell r="I5045" t="str">
            <v>Baklampa</v>
          </cell>
          <cell r="K5045" t="str">
            <v>C8705058-1RLBK</v>
          </cell>
          <cell r="L5045" t="str">
            <v>C8705058-1RLBK</v>
          </cell>
        </row>
        <row r="5046">
          <cell r="B5046" t="str">
            <v>YEC9335144Låssats</v>
          </cell>
          <cell r="C5046" t="str">
            <v>YEC9335144</v>
          </cell>
          <cell r="D5046">
            <v>2019</v>
          </cell>
          <cell r="E5046">
            <v>31</v>
          </cell>
          <cell r="F5046" t="str">
            <v>0310</v>
          </cell>
          <cell r="G5046" t="str">
            <v>H007</v>
          </cell>
          <cell r="H5046" t="str">
            <v>Lock</v>
          </cell>
          <cell r="I5046" t="str">
            <v>Låssats</v>
          </cell>
          <cell r="J5046" t="str">
            <v>C8405069 LCK SF PLbk Solid+  BAT SF03, LOCK FRAME+LOCK BATT SF03 RT W/2 similar keys</v>
          </cell>
          <cell r="K5046" t="str">
            <v>C8405069</v>
          </cell>
          <cell r="L5046" t="str">
            <v>C8405069</v>
          </cell>
        </row>
        <row r="5047">
          <cell r="B5047" t="str">
            <v>YEC9335144Stöd</v>
          </cell>
          <cell r="C5047" t="str">
            <v>YEC9335144</v>
          </cell>
          <cell r="D5047">
            <v>2019</v>
          </cell>
          <cell r="E5047">
            <v>32</v>
          </cell>
          <cell r="F5047" t="str">
            <v>0320</v>
          </cell>
          <cell r="G5047" t="str">
            <v>H008</v>
          </cell>
          <cell r="H5047" t="str">
            <v>Kick stand</v>
          </cell>
          <cell r="I5047" t="str">
            <v>Stöd</v>
          </cell>
          <cell r="J5047" t="str">
            <v>C8105222 REX HV for MAX CS mount KICKSTAND ADJUSTABLE 1288-4</v>
          </cell>
          <cell r="K5047" t="str">
            <v>C8105222</v>
          </cell>
          <cell r="L5047" t="str">
            <v>C8100034</v>
          </cell>
        </row>
        <row r="5048">
          <cell r="B5048" t="str">
            <v>YEC9335144Korg</v>
          </cell>
          <cell r="C5048" t="str">
            <v>YEC9335144</v>
          </cell>
          <cell r="D5048">
            <v>2019</v>
          </cell>
          <cell r="E5048">
            <v>33</v>
          </cell>
          <cell r="F5048" t="str">
            <v>0330</v>
          </cell>
          <cell r="G5048" t="str">
            <v>H009</v>
          </cell>
          <cell r="H5048" t="str">
            <v>Basket / Fr carrier</v>
          </cell>
          <cell r="I5048" t="str">
            <v>Korg</v>
          </cell>
          <cell r="J5048" t="str">
            <v>C8605213 Alloy black 2019</v>
          </cell>
          <cell r="K5048" t="str">
            <v>C8605213</v>
          </cell>
          <cell r="L5048" t="str">
            <v>C8605213</v>
          </cell>
        </row>
        <row r="5049">
          <cell r="B5049" t="str">
            <v>YEC9335144Pedaler</v>
          </cell>
          <cell r="C5049" t="str">
            <v>YEC9335144</v>
          </cell>
          <cell r="D5049">
            <v>2019</v>
          </cell>
          <cell r="E5049">
            <v>34</v>
          </cell>
          <cell r="F5049" t="str">
            <v>0340</v>
          </cell>
          <cell r="G5049" t="str">
            <v>E005</v>
          </cell>
          <cell r="H5049" t="str">
            <v xml:space="preserve">Pedal </v>
          </cell>
          <cell r="I5049" t="str">
            <v>Pedaler</v>
          </cell>
          <cell r="J5049" t="str">
            <v>C3505208 NWL-467  SILVER/GREY 9/16" ALU</v>
          </cell>
          <cell r="K5049" t="str">
            <v>C3505208</v>
          </cell>
          <cell r="L5049" t="str">
            <v>C3500059</v>
          </cell>
        </row>
        <row r="5050">
          <cell r="B5050" t="str">
            <v>YEC9335144Motor</v>
          </cell>
          <cell r="C5050" t="str">
            <v>YEC9335144</v>
          </cell>
          <cell r="D5050">
            <v>2019</v>
          </cell>
          <cell r="E5050">
            <v>35</v>
          </cell>
          <cell r="F5050" t="str">
            <v>0350</v>
          </cell>
          <cell r="G5050" t="str">
            <v>J001</v>
          </cell>
          <cell r="H5050" t="str">
            <v>DRIVE UNIT:</v>
          </cell>
          <cell r="I5050" t="str">
            <v>Motor</v>
          </cell>
          <cell r="J5050" t="str">
            <v>C8705065-1-02 2017 E-Motor Egoing SYXC</v>
          </cell>
          <cell r="K5050" t="str">
            <v>C8705065-1-02</v>
          </cell>
          <cell r="L5050" t="str">
            <v>C8705065-1-02</v>
          </cell>
        </row>
        <row r="5051">
          <cell r="B5051" t="str">
            <v>YEC9335144Display</v>
          </cell>
          <cell r="C5051" t="str">
            <v>YEC9335144</v>
          </cell>
          <cell r="D5051">
            <v>2019</v>
          </cell>
          <cell r="E5051">
            <v>36</v>
          </cell>
          <cell r="F5051" t="str">
            <v>0360</v>
          </cell>
          <cell r="G5051" t="str">
            <v>J004</v>
          </cell>
          <cell r="H5051" t="str">
            <v>DISPLAY:</v>
          </cell>
          <cell r="I5051" t="str">
            <v>Display</v>
          </cell>
          <cell r="J5051" t="str">
            <v>C8705065-1-12S LCD C10,Silver Alloy e-going logo.cable length:750mm. cable length for switch:300mm,    Chip for BESST system. New dual pivot bracket with 2 plastic inserts (Ø22,2/25,4).</v>
          </cell>
          <cell r="K5051" t="str">
            <v>C8705065-1-12S</v>
          </cell>
          <cell r="L5051" t="str">
            <v>C8705065-1-12S</v>
          </cell>
        </row>
        <row r="5052">
          <cell r="B5052" t="str">
            <v>YEC9335144EB-Bus kabel</v>
          </cell>
          <cell r="C5052" t="str">
            <v>YEC9335144</v>
          </cell>
          <cell r="D5052">
            <v>2019</v>
          </cell>
          <cell r="E5052">
            <v>37</v>
          </cell>
          <cell r="F5052" t="str">
            <v>0370</v>
          </cell>
          <cell r="G5052" t="str">
            <v>J005</v>
          </cell>
          <cell r="H5052" t="str">
            <v>EB-BUS CABLE:</v>
          </cell>
          <cell r="I5052" t="str">
            <v>EB-Bus kabel</v>
          </cell>
          <cell r="J5052" t="str">
            <v>C8705065-1-04A 9pin (1000mm), one end linked to controller,the other end linked to the display (240mm), the front light (240mm) one brake sensor (280mm) and the speed sensor (500mm)</v>
          </cell>
          <cell r="K5052" t="str">
            <v>C8705065-1-04A</v>
          </cell>
          <cell r="L5052" t="str">
            <v>C8705065-1-04</v>
          </cell>
        </row>
        <row r="5053">
          <cell r="B5053" t="str">
            <v>YEC9335144Motorkabel</v>
          </cell>
          <cell r="C5053" t="str">
            <v>YEC9335144</v>
          </cell>
          <cell r="D5053">
            <v>2019</v>
          </cell>
          <cell r="E5053">
            <v>38</v>
          </cell>
          <cell r="F5053" t="str">
            <v>0380</v>
          </cell>
          <cell r="G5053" t="str">
            <v>J006</v>
          </cell>
          <cell r="H5053" t="str">
            <v>POWER CABLE:</v>
          </cell>
          <cell r="I5053" t="str">
            <v>Motorkabel</v>
          </cell>
          <cell r="J5053" t="str">
            <v>C8705065-1-03A G9.1/M9.1, cable length 1250mm, between motor and controller</v>
          </cell>
          <cell r="K5053" t="str">
            <v>C8705065-1-03A</v>
          </cell>
          <cell r="L5053" t="str">
            <v>C8705065-1-03A</v>
          </cell>
        </row>
        <row r="5054">
          <cell r="B5054" t="str">
            <v>YEC9335144Kabel framlampa</v>
          </cell>
          <cell r="C5054" t="str">
            <v>YEC9335144</v>
          </cell>
          <cell r="D5054">
            <v>2019</v>
          </cell>
          <cell r="E5054">
            <v>39</v>
          </cell>
          <cell r="F5054" t="str">
            <v>0390</v>
          </cell>
          <cell r="G5054" t="str">
            <v>J007</v>
          </cell>
          <cell r="H5054" t="str">
            <v>F. LIGHT CABLE:</v>
          </cell>
          <cell r="I5054" t="str">
            <v>Kabel framlampa</v>
          </cell>
          <cell r="J5054" t="str">
            <v>Included in EB-BUS cable</v>
          </cell>
          <cell r="K5054" t="str">
            <v>Ingår i EB-buskabeln</v>
          </cell>
          <cell r="L5054" t="str">
            <v>Ingår i EB-buskabeln</v>
          </cell>
        </row>
        <row r="5055">
          <cell r="B5055" t="str">
            <v>YEC9335144Kabel baklampa</v>
          </cell>
          <cell r="C5055" t="str">
            <v>YEC9335144</v>
          </cell>
          <cell r="D5055">
            <v>2019</v>
          </cell>
          <cell r="E5055">
            <v>40</v>
          </cell>
          <cell r="F5055" t="str">
            <v>0400</v>
          </cell>
          <cell r="G5055" t="str">
            <v>J008</v>
          </cell>
          <cell r="H5055" t="str">
            <v>R. LIGHT CABLE:</v>
          </cell>
          <cell r="I5055" t="str">
            <v>Kabel baklampa</v>
          </cell>
          <cell r="K5055" t="str">
            <v>INGÅR I BATTERIET</v>
          </cell>
          <cell r="L5055" t="str">
            <v>Ingår i batteriet</v>
          </cell>
        </row>
        <row r="5056">
          <cell r="B5056" t="str">
            <v>YEC9335144Hastighetssensor</v>
          </cell>
          <cell r="C5056" t="str">
            <v>YEC9335144</v>
          </cell>
          <cell r="D5056">
            <v>2019</v>
          </cell>
          <cell r="E5056">
            <v>41</v>
          </cell>
          <cell r="F5056" t="str">
            <v>0410</v>
          </cell>
          <cell r="G5056" t="str">
            <v>J009</v>
          </cell>
          <cell r="H5056" t="str">
            <v>SPEED SENSOR:</v>
          </cell>
          <cell r="I5056" t="str">
            <v>Hastighetssensor</v>
          </cell>
          <cell r="J5056" t="str">
            <v>Integrated in the motor</v>
          </cell>
          <cell r="K5056" t="str">
            <v>INGÅR I MOTORN</v>
          </cell>
          <cell r="L5056" t="str">
            <v>Ingår i motorn</v>
          </cell>
        </row>
        <row r="5057">
          <cell r="B5057" t="str">
            <v>YEC9335144Batteri</v>
          </cell>
          <cell r="C5057" t="str">
            <v>YEC9335144</v>
          </cell>
          <cell r="D5057">
            <v>2019</v>
          </cell>
          <cell r="E5057">
            <v>42</v>
          </cell>
          <cell r="F5057" t="str">
            <v>0420</v>
          </cell>
          <cell r="G5057" t="str">
            <v>J002</v>
          </cell>
          <cell r="H5057" t="str">
            <v>BATTERY:</v>
          </cell>
          <cell r="I5057" t="str">
            <v>Batteri</v>
          </cell>
          <cell r="J5057" t="str">
            <v>C8705058-1-11EA  PHYLION SF-03, 11Ah WITH INTERGRATED REAR RED LIGHT (eGoing Access)</v>
          </cell>
          <cell r="K5057" t="str">
            <v>C8705058-1-11EA</v>
          </cell>
          <cell r="L5057" t="str">
            <v>C8705058-1-11CE</v>
          </cell>
        </row>
        <row r="5058">
          <cell r="B5058" t="str">
            <v>YEC9335144Batterihållare</v>
          </cell>
          <cell r="C5058" t="str">
            <v>YEC9335144</v>
          </cell>
          <cell r="D5058">
            <v>2019</v>
          </cell>
          <cell r="E5058">
            <v>43</v>
          </cell>
          <cell r="F5058" t="str">
            <v>0430</v>
          </cell>
          <cell r="G5058" t="str">
            <v>J003</v>
          </cell>
          <cell r="H5058" t="str">
            <v>BATTERY HOLDER/Slider</v>
          </cell>
          <cell r="I5058" t="str">
            <v>Batterihållare</v>
          </cell>
          <cell r="J5058" t="str">
            <v>C8705065-10-02 Slider (lower part) SF03, AXA One key</v>
          </cell>
          <cell r="L5058" t="e">
            <v>#N/A</v>
          </cell>
        </row>
        <row r="5059">
          <cell r="B5059" t="str">
            <v>YEC9335144Batteriladdare</v>
          </cell>
          <cell r="C5059" t="str">
            <v>YEC9335144</v>
          </cell>
          <cell r="D5059">
            <v>2019</v>
          </cell>
          <cell r="E5059">
            <v>44</v>
          </cell>
          <cell r="F5059" t="str">
            <v>0440</v>
          </cell>
          <cell r="G5059" t="str">
            <v>J010</v>
          </cell>
          <cell r="H5059" t="str">
            <v>CHARGER:</v>
          </cell>
          <cell r="I5059" t="str">
            <v>Batteriladdare</v>
          </cell>
          <cell r="J5059" t="str">
            <v>C8705058-02, (CHARGER 2A    # NO:CZ2AG2JE7)  CHARGER FOR PHYLION BATTERY</v>
          </cell>
          <cell r="K5059" t="str">
            <v>C8705058-02</v>
          </cell>
          <cell r="L5059" t="str">
            <v>C8705058-02</v>
          </cell>
        </row>
        <row r="5060">
          <cell r="B5060" t="str">
            <v>YEC9335144Kontrollbox</v>
          </cell>
          <cell r="C5060" t="str">
            <v>YEC9335144</v>
          </cell>
          <cell r="D5060">
            <v>2019</v>
          </cell>
          <cell r="E5060">
            <v>45</v>
          </cell>
          <cell r="F5060" t="str">
            <v>0450</v>
          </cell>
          <cell r="G5060" t="str">
            <v>J011</v>
          </cell>
          <cell r="H5060" t="str">
            <v>Controller</v>
          </cell>
          <cell r="I5060" t="str">
            <v>Kontrollbox</v>
          </cell>
          <cell r="J5060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5060" t="str">
            <v>C8705065-10-01A</v>
          </cell>
          <cell r="L5060" t="str">
            <v>C8705065-10-01</v>
          </cell>
        </row>
        <row r="5061">
          <cell r="B5061" t="str">
            <v>YEC9335144Växelöra</v>
          </cell>
          <cell r="C5061" t="str">
            <v>YEC9335144</v>
          </cell>
          <cell r="D5061">
            <v>2019</v>
          </cell>
          <cell r="E5061">
            <v>46</v>
          </cell>
          <cell r="F5061" t="str">
            <v>0460</v>
          </cell>
          <cell r="G5061" t="str">
            <v>D005</v>
          </cell>
          <cell r="H5061" t="str">
            <v>Gear hanger</v>
          </cell>
          <cell r="I5061" t="str">
            <v>Växelöra</v>
          </cell>
          <cell r="L5061" t="e">
            <v>#N/A</v>
          </cell>
        </row>
        <row r="5062">
          <cell r="B5062" t="str">
            <v>YEC9335145RAM</v>
          </cell>
          <cell r="C5062" t="str">
            <v>YEC9335145</v>
          </cell>
          <cell r="D5062">
            <v>2019</v>
          </cell>
          <cell r="E5062">
            <v>1</v>
          </cell>
          <cell r="F5062" t="str">
            <v>0010</v>
          </cell>
          <cell r="G5062" t="str">
            <v>A001</v>
          </cell>
          <cell r="H5062" t="str">
            <v>PAINTED FRAME</v>
          </cell>
          <cell r="I5062" t="str">
            <v>RAM</v>
          </cell>
          <cell r="K5062" t="str">
            <v>FRAME</v>
          </cell>
          <cell r="L5062" t="e">
            <v>#N/A</v>
          </cell>
        </row>
        <row r="5063">
          <cell r="B5063" t="str">
            <v>YEC9335145Framgaffel</v>
          </cell>
          <cell r="C5063" t="str">
            <v>YEC9335145</v>
          </cell>
          <cell r="D5063">
            <v>2019</v>
          </cell>
          <cell r="E5063">
            <v>2</v>
          </cell>
          <cell r="F5063" t="str">
            <v>0020</v>
          </cell>
          <cell r="G5063" t="str">
            <v>A002</v>
          </cell>
          <cell r="H5063" t="str">
            <v>PAINTED FORK</v>
          </cell>
          <cell r="I5063" t="str">
            <v>Framgaffel</v>
          </cell>
          <cell r="K5063" t="str">
            <v>FORK</v>
          </cell>
          <cell r="L5063" t="e">
            <v>#N/A</v>
          </cell>
        </row>
        <row r="5064">
          <cell r="B5064" t="str">
            <v>YEC9335145Styrlager</v>
          </cell>
          <cell r="C5064" t="str">
            <v>YEC9335145</v>
          </cell>
          <cell r="D5064">
            <v>2019</v>
          </cell>
          <cell r="E5064">
            <v>3</v>
          </cell>
          <cell r="F5064" t="str">
            <v>0030</v>
          </cell>
          <cell r="G5064" t="str">
            <v>B001</v>
          </cell>
          <cell r="H5064" t="str">
            <v>Head Set</v>
          </cell>
          <cell r="I5064" t="str">
            <v>Styrlager</v>
          </cell>
          <cell r="J5064" t="str">
            <v>C2105002 VP-MH305C SEMI INTEGR, ED BLACK O/S  SH = 20mm</v>
          </cell>
          <cell r="K5064" t="str">
            <v>C2105002</v>
          </cell>
          <cell r="L5064" t="str">
            <v>C2100163</v>
          </cell>
        </row>
        <row r="5065">
          <cell r="B5065" t="str">
            <v xml:space="preserve">YEC9335145Styrstam </v>
          </cell>
          <cell r="C5065" t="str">
            <v>YEC9335145</v>
          </cell>
          <cell r="D5065">
            <v>2019</v>
          </cell>
          <cell r="E5065">
            <v>4</v>
          </cell>
          <cell r="F5065" t="str">
            <v>0040</v>
          </cell>
          <cell r="G5065" t="str">
            <v>B002</v>
          </cell>
          <cell r="H5065" t="str">
            <v>Handlebar Stem</v>
          </cell>
          <cell r="I5065" t="str">
            <v xml:space="preserve">Styrstam </v>
          </cell>
          <cell r="J5065" t="str">
            <v xml:space="preserve">C2205548-085 STQ ALsv 25,4/85 180mm 4BOLT MTSD-367N-5 SV </v>
          </cell>
          <cell r="K5065" t="str">
            <v>C2205548-085</v>
          </cell>
          <cell r="L5065" t="str">
            <v>C2200064</v>
          </cell>
        </row>
        <row r="5066">
          <cell r="B5066" t="str">
            <v>YEC9335145Styre</v>
          </cell>
          <cell r="C5066" t="str">
            <v>YEC9335145</v>
          </cell>
          <cell r="D5066">
            <v>2019</v>
          </cell>
          <cell r="E5066">
            <v>5</v>
          </cell>
          <cell r="F5066" t="str">
            <v>0050</v>
          </cell>
          <cell r="G5066" t="str">
            <v>B003</v>
          </cell>
          <cell r="H5066" t="str">
            <v>Handelbar</v>
          </cell>
          <cell r="I5066" t="str">
            <v>Styre</v>
          </cell>
          <cell r="J5066" t="str">
            <v>C2306073  Handlebar City Silver NR-AL-14(ISO-C) W:630mm, AL H.A.S, no logo</v>
          </cell>
          <cell r="K5066" t="str">
            <v>C2306073</v>
          </cell>
          <cell r="L5066" t="str">
            <v>C2300290</v>
          </cell>
        </row>
        <row r="5067">
          <cell r="B5067" t="str">
            <v>YEC9335145Bromsgrepp H</v>
          </cell>
          <cell r="C5067" t="str">
            <v>YEC9335145</v>
          </cell>
          <cell r="D5067">
            <v>2019</v>
          </cell>
          <cell r="E5067">
            <v>6</v>
          </cell>
          <cell r="F5067" t="str">
            <v>0060</v>
          </cell>
          <cell r="G5067" t="str">
            <v>C002</v>
          </cell>
          <cell r="H5067" t="str">
            <v>Brake Lever R</v>
          </cell>
          <cell r="I5067" t="str">
            <v>Bromsgrepp H</v>
          </cell>
          <cell r="L5067" t="e">
            <v>#N/A</v>
          </cell>
        </row>
        <row r="5068">
          <cell r="B5068" t="str">
            <v>YEC9335145Bromsgrepp V</v>
          </cell>
          <cell r="C5068" t="str">
            <v>YEC9335145</v>
          </cell>
          <cell r="D5068">
            <v>2019</v>
          </cell>
          <cell r="E5068">
            <v>7</v>
          </cell>
          <cell r="F5068" t="str">
            <v>0070</v>
          </cell>
          <cell r="G5068" t="str">
            <v>C001</v>
          </cell>
          <cell r="H5068" t="str">
            <v>Brake Lever L</v>
          </cell>
          <cell r="I5068" t="str">
            <v>Bromsgrepp V</v>
          </cell>
          <cell r="J5068" t="str">
            <v>C6505190 Br lever silver left CL535CRT RB w bell</v>
          </cell>
          <cell r="K5068" t="str">
            <v>C6505190</v>
          </cell>
          <cell r="L5068" t="str">
            <v>C6505190</v>
          </cell>
        </row>
        <row r="5069">
          <cell r="B5069" t="str">
            <v>YEC9335145Växelreglage H</v>
          </cell>
          <cell r="C5069" t="str">
            <v>YEC9335145</v>
          </cell>
          <cell r="D5069">
            <v>2019</v>
          </cell>
          <cell r="E5069">
            <v>8</v>
          </cell>
          <cell r="F5069" t="str">
            <v>0080</v>
          </cell>
          <cell r="G5069" t="str">
            <v>D002</v>
          </cell>
          <cell r="H5069" t="str">
            <v>Shift Lever R</v>
          </cell>
          <cell r="I5069" t="str">
            <v>Växelreglage H</v>
          </cell>
          <cell r="J5069" t="str">
            <v>ASL3S42EALS SHIM 3 REVO inturnal</v>
          </cell>
          <cell r="K5069" t="str">
            <v>ASL3S42EALS</v>
          </cell>
          <cell r="L5069" t="str">
            <v>Kontakta SHIMANO</v>
          </cell>
        </row>
        <row r="5070">
          <cell r="B5070" t="str">
            <v>YEC9335145Växelreglage V</v>
          </cell>
          <cell r="C5070" t="str">
            <v>YEC9335145</v>
          </cell>
          <cell r="D5070">
            <v>2019</v>
          </cell>
          <cell r="E5070">
            <v>9</v>
          </cell>
          <cell r="F5070" t="str">
            <v>0090</v>
          </cell>
          <cell r="G5070" t="str">
            <v>D001</v>
          </cell>
          <cell r="H5070" t="str">
            <v>Shift Lever L</v>
          </cell>
          <cell r="I5070" t="str">
            <v>Växelreglage V</v>
          </cell>
          <cell r="L5070" t="e">
            <v>#N/A</v>
          </cell>
        </row>
        <row r="5071">
          <cell r="B5071" t="str">
            <v>YEC9335145Handtag par</v>
          </cell>
          <cell r="C5071" t="str">
            <v>YEC9335145</v>
          </cell>
          <cell r="D5071">
            <v>2019</v>
          </cell>
          <cell r="E5071">
            <v>10</v>
          </cell>
          <cell r="F5071" t="str">
            <v>0100</v>
          </cell>
          <cell r="G5071" t="str">
            <v>B004</v>
          </cell>
          <cell r="H5071" t="str">
            <v>Grip R</v>
          </cell>
          <cell r="I5071" t="str">
            <v>Handtag par</v>
          </cell>
          <cell r="J5071" t="str">
            <v xml:space="preserve">C2505528 Herrmans CLIK DD37  black 90mm  </v>
          </cell>
          <cell r="K5071" t="str">
            <v>C2505528</v>
          </cell>
          <cell r="L5071" t="str">
            <v>C2500057</v>
          </cell>
        </row>
        <row r="5072">
          <cell r="B5072" t="str">
            <v>YEC9335145Frambroms</v>
          </cell>
          <cell r="C5072" t="str">
            <v>YEC9335145</v>
          </cell>
          <cell r="D5072">
            <v>2019</v>
          </cell>
          <cell r="E5072">
            <v>11</v>
          </cell>
          <cell r="F5072" t="str">
            <v>0110</v>
          </cell>
          <cell r="G5072" t="str">
            <v>C003</v>
          </cell>
          <cell r="H5072" t="str">
            <v xml:space="preserve">Brake front </v>
          </cell>
          <cell r="I5072" t="str">
            <v>Frambroms</v>
          </cell>
          <cell r="J5072" t="str">
            <v>ABRC6000FB  ROL.BRAKE FRONT M9 BR-C6000-F, W. 3,5 MM. LOCKNUT SILVER</v>
          </cell>
          <cell r="K5072" t="str">
            <v>ABRC6000FB</v>
          </cell>
          <cell r="L5072" t="str">
            <v>Kontakta SHIMANO</v>
          </cell>
        </row>
        <row r="5073">
          <cell r="B5073" t="str">
            <v>YEC9335145Bakbroms</v>
          </cell>
          <cell r="C5073" t="str">
            <v>YEC9335145</v>
          </cell>
          <cell r="D5073">
            <v>2019</v>
          </cell>
          <cell r="E5073">
            <v>12</v>
          </cell>
          <cell r="F5073" t="str">
            <v>0120</v>
          </cell>
          <cell r="G5073" t="str">
            <v>C004</v>
          </cell>
          <cell r="H5073" t="str">
            <v>Brake rear</v>
          </cell>
          <cell r="I5073" t="str">
            <v>Bakbroms</v>
          </cell>
          <cell r="K5073" t="str">
            <v>Fotbroms</v>
          </cell>
          <cell r="L5073" t="str">
            <v>Kontakta SHIMANO</v>
          </cell>
        </row>
        <row r="5074">
          <cell r="B5074" t="str">
            <v>YEC9335145Vevlager</v>
          </cell>
          <cell r="C5074" t="str">
            <v>YEC9335145</v>
          </cell>
          <cell r="D5074">
            <v>2019</v>
          </cell>
          <cell r="E5074">
            <v>13</v>
          </cell>
          <cell r="F5074" t="str">
            <v>0130</v>
          </cell>
          <cell r="G5074" t="str">
            <v>E001</v>
          </cell>
          <cell r="H5074" t="str">
            <v xml:space="preserve">BB-set </v>
          </cell>
          <cell r="I5074" t="str">
            <v>Vevlager</v>
          </cell>
          <cell r="K5074" t="str">
            <v>C8705065-1-124</v>
          </cell>
          <cell r="L5074" t="str">
            <v>C8705065-1-124</v>
          </cell>
        </row>
        <row r="5075">
          <cell r="B5075" t="str">
            <v>YEC9335145Vevparti</v>
          </cell>
          <cell r="C5075" t="str">
            <v>YEC9335145</v>
          </cell>
          <cell r="D5075">
            <v>2019</v>
          </cell>
          <cell r="E5075">
            <v>14</v>
          </cell>
          <cell r="F5075" t="str">
            <v>0140</v>
          </cell>
          <cell r="G5075" t="str">
            <v>E002</v>
          </cell>
          <cell r="H5075" t="str">
            <v>Front Chainwheel</v>
          </cell>
          <cell r="I5075" t="str">
            <v>Vevparti</v>
          </cell>
          <cell r="J5075" t="str">
            <v xml:space="preserve">C3305681-170-EG E-Going 170MM 38T 3/32" 110MM </v>
          </cell>
          <cell r="K5075" t="str">
            <v>C3305681-170-EG</v>
          </cell>
          <cell r="L5075" t="str">
            <v>C3305681-170-EG</v>
          </cell>
        </row>
        <row r="5076">
          <cell r="B5076" t="str">
            <v>YEC9335145Kedjeskydd</v>
          </cell>
          <cell r="C5076" t="str">
            <v>YEC9335145</v>
          </cell>
          <cell r="D5076">
            <v>2019</v>
          </cell>
          <cell r="E5076">
            <v>15</v>
          </cell>
          <cell r="F5076" t="str">
            <v>0150</v>
          </cell>
          <cell r="G5076" t="str">
            <v>H001</v>
          </cell>
          <cell r="H5076" t="str">
            <v>Chain guard</v>
          </cell>
          <cell r="I5076" t="str">
            <v>Kedjeskydd</v>
          </cell>
          <cell r="J5076" t="str">
            <v>C8305427/ZBK + C8305427/RSV AXA CE 38 black w silver center</v>
          </cell>
          <cell r="K5076" t="str">
            <v>C8305427/ZBK</v>
          </cell>
          <cell r="L5076" t="str">
            <v>C8305427/ZBK</v>
          </cell>
        </row>
        <row r="5077">
          <cell r="B5077" t="str">
            <v>YEC9335145Kedjeskyddsfäste</v>
          </cell>
          <cell r="C5077" t="str">
            <v>YEC9335145</v>
          </cell>
          <cell r="D5077">
            <v>2019</v>
          </cell>
          <cell r="E5077">
            <v>16</v>
          </cell>
          <cell r="F5077" t="str">
            <v>0160</v>
          </cell>
          <cell r="G5077" t="str">
            <v>H002</v>
          </cell>
          <cell r="H5077" t="str">
            <v>Chain guard bracket</v>
          </cell>
          <cell r="I5077" t="str">
            <v>Kedjeskyddsfäste</v>
          </cell>
          <cell r="K5077" t="str">
            <v>C8305727</v>
          </cell>
          <cell r="L5077" t="str">
            <v>C8305427</v>
          </cell>
        </row>
        <row r="5078">
          <cell r="B5078" t="str">
            <v>YEC9335145Framväxel</v>
          </cell>
          <cell r="C5078" t="str">
            <v>YEC9335145</v>
          </cell>
          <cell r="D5078">
            <v>2019</v>
          </cell>
          <cell r="E5078">
            <v>17</v>
          </cell>
          <cell r="F5078" t="str">
            <v>0170</v>
          </cell>
          <cell r="G5078" t="str">
            <v>D003</v>
          </cell>
          <cell r="H5078" t="str">
            <v>Front Derailleur</v>
          </cell>
          <cell r="I5078" t="str">
            <v>Framväxel</v>
          </cell>
          <cell r="K5078" t="str">
            <v>EMPTY</v>
          </cell>
          <cell r="L5078" t="e">
            <v>#N/A</v>
          </cell>
        </row>
        <row r="5079">
          <cell r="B5079" t="str">
            <v>YEC9335145Bakväxel</v>
          </cell>
          <cell r="C5079" t="str">
            <v>YEC9335145</v>
          </cell>
          <cell r="D5079">
            <v>2019</v>
          </cell>
          <cell r="E5079">
            <v>18</v>
          </cell>
          <cell r="F5079" t="str">
            <v>0180</v>
          </cell>
          <cell r="G5079" t="str">
            <v>D004</v>
          </cell>
          <cell r="H5079" t="str">
            <v>Rear Derailleur</v>
          </cell>
          <cell r="I5079" t="str">
            <v>Bakväxel</v>
          </cell>
          <cell r="K5079" t="str">
            <v>ASG3C41A2775DX</v>
          </cell>
          <cell r="L5079" t="str">
            <v>Kontakta SHIMANO</v>
          </cell>
        </row>
        <row r="5080">
          <cell r="B5080" t="str">
            <v>YEC9335145Kedja</v>
          </cell>
          <cell r="C5080" t="str">
            <v>YEC9335145</v>
          </cell>
          <cell r="D5080">
            <v>2019</v>
          </cell>
          <cell r="E5080">
            <v>19</v>
          </cell>
          <cell r="F5080" t="str">
            <v>0190</v>
          </cell>
          <cell r="G5080" t="str">
            <v>E003</v>
          </cell>
          <cell r="H5080" t="str">
            <v xml:space="preserve">Chain </v>
          </cell>
          <cell r="I5080" t="str">
            <v>Kedja</v>
          </cell>
          <cell r="J5080" t="str">
            <v>std</v>
          </cell>
          <cell r="K5080" t="str">
            <v>C3405001-0102</v>
          </cell>
          <cell r="L5080" t="str">
            <v>C3400002</v>
          </cell>
        </row>
        <row r="5081">
          <cell r="B5081" t="str">
            <v>YEC9335145Kassett</v>
          </cell>
          <cell r="C5081" t="str">
            <v>YEC9335145</v>
          </cell>
          <cell r="D5081">
            <v>2019</v>
          </cell>
          <cell r="E5081">
            <v>20</v>
          </cell>
          <cell r="F5081" t="str">
            <v>0200</v>
          </cell>
          <cell r="G5081" t="str">
            <v>E004</v>
          </cell>
          <cell r="H5081" t="str">
            <v>Cassette Sprocket</v>
          </cell>
          <cell r="I5081" t="str">
            <v>Kassett</v>
          </cell>
          <cell r="J5081" t="str">
            <v>ASMGEAR18SU SPT SC18sv3/32" (INTERNAL HUB)</v>
          </cell>
          <cell r="K5081" t="str">
            <v>ASMGEAR18SU</v>
          </cell>
          <cell r="L5081" t="str">
            <v>Kontakta SHIMANO</v>
          </cell>
        </row>
        <row r="5082">
          <cell r="B5082" t="str">
            <v>YEC9335145Framhjul</v>
          </cell>
          <cell r="C5082" t="str">
            <v>YEC9335145</v>
          </cell>
          <cell r="D5082">
            <v>2019</v>
          </cell>
          <cell r="E5082">
            <v>21</v>
          </cell>
          <cell r="F5082" t="str">
            <v>0210</v>
          </cell>
          <cell r="G5082" t="str">
            <v>F001</v>
          </cell>
          <cell r="H5082" t="str">
            <v>Front hub</v>
          </cell>
          <cell r="I5082" t="str">
            <v>Framhjul</v>
          </cell>
          <cell r="J5082" t="str">
            <v>Se drive unit</v>
          </cell>
          <cell r="K5082" t="str">
            <v>C4100354</v>
          </cell>
          <cell r="L5082" t="str">
            <v>C4100354</v>
          </cell>
        </row>
        <row r="5083">
          <cell r="B5083" t="str">
            <v>YEC9335145Bakhjul</v>
          </cell>
          <cell r="C5083" t="str">
            <v>YEC9335145</v>
          </cell>
          <cell r="D5083">
            <v>2019</v>
          </cell>
          <cell r="E5083">
            <v>22</v>
          </cell>
          <cell r="F5083" t="str">
            <v>0220</v>
          </cell>
          <cell r="G5083" t="str">
            <v>F002</v>
          </cell>
          <cell r="H5083" t="str">
            <v>Rear hub</v>
          </cell>
          <cell r="I5083" t="str">
            <v>Bakhjul</v>
          </cell>
          <cell r="J5083" t="str">
            <v>ASG3C41A2775DX SHIM INTER 3 36-H</v>
          </cell>
          <cell r="K5083" t="str">
            <v>C4208066</v>
          </cell>
          <cell r="L5083" t="str">
            <v>C4200028</v>
          </cell>
        </row>
        <row r="5084">
          <cell r="B5084" t="str">
            <v>YEC9335145Däck</v>
          </cell>
          <cell r="C5084" t="str">
            <v>YEC9335145</v>
          </cell>
          <cell r="D5084">
            <v>2019</v>
          </cell>
          <cell r="E5084">
            <v>23</v>
          </cell>
          <cell r="F5084" t="str">
            <v>0230</v>
          </cell>
          <cell r="G5084" t="str">
            <v>F003</v>
          </cell>
          <cell r="H5084" t="str">
            <v>Tire</v>
          </cell>
          <cell r="I5084" t="str">
            <v>Däck</v>
          </cell>
          <cell r="J5084" t="str">
            <v>C4906302 622x40 Black Duramax Reflex X3 PERGO-E H-480</v>
          </cell>
          <cell r="K5084" t="str">
            <v>C4906302</v>
          </cell>
          <cell r="L5084" t="str">
            <v>C4901160</v>
          </cell>
        </row>
        <row r="5085">
          <cell r="B5085" t="str">
            <v>YEC9335145Skärmar set</v>
          </cell>
          <cell r="C5085" t="str">
            <v>YEC9335145</v>
          </cell>
          <cell r="D5085">
            <v>2019</v>
          </cell>
          <cell r="E5085">
            <v>24</v>
          </cell>
          <cell r="F5085" t="str">
            <v>0240</v>
          </cell>
          <cell r="G5085" t="str">
            <v>H003</v>
          </cell>
          <cell r="H5085" t="str">
            <v xml:space="preserve">Mudguard front   </v>
          </cell>
          <cell r="I5085" t="str">
            <v>Skärmar set</v>
          </cell>
          <cell r="J5085" t="str">
            <v>MATT  C8255677-699 ZN/52MM 28" Red  -5699 70.554/1 (5729-ZN)</v>
          </cell>
          <cell r="K5085" t="str">
            <v xml:space="preserve">C8255677-699 </v>
          </cell>
          <cell r="L5085" t="str">
            <v>Kontakta Service</v>
          </cell>
        </row>
        <row r="5086">
          <cell r="B5086" t="str">
            <v>YEC9335145Pakethållare</v>
          </cell>
          <cell r="C5086" t="str">
            <v>YEC9335145</v>
          </cell>
          <cell r="D5086">
            <v>2019</v>
          </cell>
          <cell r="E5086">
            <v>25</v>
          </cell>
          <cell r="F5086" t="str">
            <v>0250</v>
          </cell>
          <cell r="G5086" t="str">
            <v>H004</v>
          </cell>
          <cell r="H5086" t="str">
            <v>Carrier</v>
          </cell>
          <cell r="I5086" t="str">
            <v>Pakethållare</v>
          </cell>
          <cell r="J5086" t="str">
            <v>C8205740 AVS TOP CARRIER FOR PHILION BATTERY, Powder BLACK CLIP AND SPECTRA LOGO</v>
          </cell>
          <cell r="K5086" t="str">
            <v>C8205740</v>
          </cell>
          <cell r="L5086" t="str">
            <v>C8205740</v>
          </cell>
        </row>
        <row r="5087">
          <cell r="B5087" t="str">
            <v>YEC9335145Sadel</v>
          </cell>
          <cell r="C5087" t="str">
            <v>YEC9335145</v>
          </cell>
          <cell r="D5087">
            <v>2019</v>
          </cell>
          <cell r="E5087">
            <v>26</v>
          </cell>
          <cell r="F5087" t="str">
            <v>0260</v>
          </cell>
          <cell r="G5087" t="str">
            <v>G001</v>
          </cell>
          <cell r="H5087" t="str">
            <v>Saddle</v>
          </cell>
          <cell r="I5087" t="str">
            <v>Sadel</v>
          </cell>
          <cell r="J5087" t="str">
            <v>C7105989 Fluito black unisex w/o clamp</v>
          </cell>
          <cell r="K5087" t="str">
            <v>C7105989</v>
          </cell>
          <cell r="L5087" t="str">
            <v>C7100596</v>
          </cell>
        </row>
        <row r="5088">
          <cell r="B5088" t="str">
            <v>YEC9335145Sadelstolpe</v>
          </cell>
          <cell r="C5088" t="str">
            <v>YEC9335145</v>
          </cell>
          <cell r="D5088">
            <v>2019</v>
          </cell>
          <cell r="E5088">
            <v>27</v>
          </cell>
          <cell r="F5088" t="str">
            <v>0270</v>
          </cell>
          <cell r="G5088" t="str">
            <v>G002</v>
          </cell>
          <cell r="H5088" t="str">
            <v>Seatpost</v>
          </cell>
          <cell r="I5088" t="str">
            <v>Sadelstolpe</v>
          </cell>
          <cell r="J5088" t="str">
            <v xml:space="preserve">C7205535 31,6X350MM ALsv SP-222 -&gt; C7205258  SP-222 27.2X350 Anodized SILVER </v>
          </cell>
          <cell r="K5088" t="str">
            <v>C7205535</v>
          </cell>
          <cell r="L5088" t="str">
            <v>C7200050</v>
          </cell>
        </row>
        <row r="5089">
          <cell r="B5089" t="str">
            <v>YEC9335145Sadelrörsklämma</v>
          </cell>
          <cell r="C5089" t="str">
            <v>YEC9335145</v>
          </cell>
          <cell r="D5089">
            <v>2019</v>
          </cell>
          <cell r="E5089">
            <v>28</v>
          </cell>
          <cell r="F5089" t="str">
            <v>0280</v>
          </cell>
          <cell r="G5089" t="str">
            <v>G003</v>
          </cell>
          <cell r="H5089" t="str">
            <v>Seat Clamp</v>
          </cell>
          <cell r="I5089" t="str">
            <v>Sadelrörsklämma</v>
          </cell>
          <cell r="J5089" t="str">
            <v>C7305138 35.0 AL BT sv MX-27  -&gt; C7305002 L/C 31.8 MX27 shiny black</v>
          </cell>
          <cell r="K5089" t="str">
            <v>C7305138</v>
          </cell>
          <cell r="L5089" t="str">
            <v>C7300027-318</v>
          </cell>
        </row>
        <row r="5090">
          <cell r="B5090" t="str">
            <v>YEC9335145Framlampa</v>
          </cell>
          <cell r="C5090" t="str">
            <v>YEC9335145</v>
          </cell>
          <cell r="D5090">
            <v>2019</v>
          </cell>
          <cell r="E5090">
            <v>29</v>
          </cell>
          <cell r="F5090" t="str">
            <v>0290</v>
          </cell>
          <cell r="G5090" t="str">
            <v>H005</v>
          </cell>
          <cell r="H5090" t="str">
            <v>Front light</v>
          </cell>
          <cell r="I5090" t="str">
            <v>Framlampa</v>
          </cell>
          <cell r="J5090" t="str">
            <v xml:space="preserve">C8015191 JY-7070E 30LUX LED headlamp 6V, w/o bracket, 500mm cable with conector for Bafang , 3mm cable  </v>
          </cell>
          <cell r="K5090" t="str">
            <v>C8015191</v>
          </cell>
          <cell r="L5090" t="str">
            <v>C8015191</v>
          </cell>
        </row>
        <row r="5091">
          <cell r="B5091" t="str">
            <v>YEC9335145Baklampa</v>
          </cell>
          <cell r="C5091" t="str">
            <v>YEC9335145</v>
          </cell>
          <cell r="D5091">
            <v>2019</v>
          </cell>
          <cell r="E5091">
            <v>30</v>
          </cell>
          <cell r="F5091" t="str">
            <v>0300</v>
          </cell>
          <cell r="G5091" t="str">
            <v>H006</v>
          </cell>
          <cell r="H5091" t="str">
            <v>Light, Rear</v>
          </cell>
          <cell r="I5091" t="str">
            <v>Baklampa</v>
          </cell>
          <cell r="K5091" t="str">
            <v>C8705058-1RLBK</v>
          </cell>
          <cell r="L5091" t="str">
            <v>C8705058-1RLBK</v>
          </cell>
        </row>
        <row r="5092">
          <cell r="B5092" t="str">
            <v>YEC9335145Låssats</v>
          </cell>
          <cell r="C5092" t="str">
            <v>YEC9335145</v>
          </cell>
          <cell r="D5092">
            <v>2019</v>
          </cell>
          <cell r="E5092">
            <v>31</v>
          </cell>
          <cell r="F5092" t="str">
            <v>0310</v>
          </cell>
          <cell r="G5092" t="str">
            <v>H007</v>
          </cell>
          <cell r="H5092" t="str">
            <v>Lock</v>
          </cell>
          <cell r="I5092" t="str">
            <v>Låssats</v>
          </cell>
          <cell r="J5092" t="str">
            <v>C8405069 LCK SF PLbk Solid+  BAT SF03, LOCK FRAME+LOCK BATT SF03 RT W/2 similar keys</v>
          </cell>
          <cell r="K5092" t="str">
            <v>C8405069</v>
          </cell>
          <cell r="L5092" t="str">
            <v>C8405069</v>
          </cell>
        </row>
        <row r="5093">
          <cell r="B5093" t="str">
            <v>YEC9335145Stöd</v>
          </cell>
          <cell r="C5093" t="str">
            <v>YEC9335145</v>
          </cell>
          <cell r="D5093">
            <v>2019</v>
          </cell>
          <cell r="E5093">
            <v>32</v>
          </cell>
          <cell r="F5093" t="str">
            <v>0320</v>
          </cell>
          <cell r="G5093" t="str">
            <v>H008</v>
          </cell>
          <cell r="H5093" t="str">
            <v>Kick stand</v>
          </cell>
          <cell r="I5093" t="str">
            <v>Stöd</v>
          </cell>
          <cell r="J5093" t="str">
            <v>C8105222 REX HV for MAX CS mount KICKSTAND ADJUSTABLE 1288-4</v>
          </cell>
          <cell r="K5093" t="str">
            <v>C8105222</v>
          </cell>
          <cell r="L5093" t="str">
            <v>C8100034</v>
          </cell>
        </row>
        <row r="5094">
          <cell r="B5094" t="str">
            <v>YEC9335145Korg</v>
          </cell>
          <cell r="C5094" t="str">
            <v>YEC9335145</v>
          </cell>
          <cell r="D5094">
            <v>2019</v>
          </cell>
          <cell r="E5094">
            <v>33</v>
          </cell>
          <cell r="F5094" t="str">
            <v>0330</v>
          </cell>
          <cell r="G5094" t="str">
            <v>H009</v>
          </cell>
          <cell r="H5094" t="str">
            <v>Basket / Fr carrier</v>
          </cell>
          <cell r="I5094" t="str">
            <v>Korg</v>
          </cell>
          <cell r="J5094" t="str">
            <v>C8605213 Alloy black 2019</v>
          </cell>
          <cell r="K5094" t="str">
            <v>C8605213</v>
          </cell>
          <cell r="L5094" t="str">
            <v>C8605213</v>
          </cell>
        </row>
        <row r="5095">
          <cell r="B5095" t="str">
            <v>YEC9335145Pedaler</v>
          </cell>
          <cell r="C5095" t="str">
            <v>YEC9335145</v>
          </cell>
          <cell r="D5095">
            <v>2019</v>
          </cell>
          <cell r="E5095">
            <v>34</v>
          </cell>
          <cell r="F5095" t="str">
            <v>0340</v>
          </cell>
          <cell r="G5095" t="str">
            <v>E005</v>
          </cell>
          <cell r="H5095" t="str">
            <v xml:space="preserve">Pedal </v>
          </cell>
          <cell r="I5095" t="str">
            <v>Pedaler</v>
          </cell>
          <cell r="J5095" t="str">
            <v>C3505208 NWL-467  SILVER/GREY 9/16" ALU</v>
          </cell>
          <cell r="K5095" t="str">
            <v>C3505208</v>
          </cell>
          <cell r="L5095" t="str">
            <v>C3500059</v>
          </cell>
        </row>
        <row r="5096">
          <cell r="B5096" t="str">
            <v>YEC9335145Motor</v>
          </cell>
          <cell r="C5096" t="str">
            <v>YEC9335145</v>
          </cell>
          <cell r="D5096">
            <v>2019</v>
          </cell>
          <cell r="E5096">
            <v>35</v>
          </cell>
          <cell r="F5096" t="str">
            <v>0350</v>
          </cell>
          <cell r="G5096" t="str">
            <v>J001</v>
          </cell>
          <cell r="H5096" t="str">
            <v>DRIVE UNIT:</v>
          </cell>
          <cell r="I5096" t="str">
            <v>Motor</v>
          </cell>
          <cell r="J5096" t="str">
            <v>C8705065-1-02 2017 E-Motor Egoing SYXC</v>
          </cell>
          <cell r="K5096" t="str">
            <v>C8705065-1-02</v>
          </cell>
          <cell r="L5096" t="str">
            <v>C8705065-1-02</v>
          </cell>
        </row>
        <row r="5097">
          <cell r="B5097" t="str">
            <v>YEC9335145Display</v>
          </cell>
          <cell r="C5097" t="str">
            <v>YEC9335145</v>
          </cell>
          <cell r="D5097">
            <v>2019</v>
          </cell>
          <cell r="E5097">
            <v>36</v>
          </cell>
          <cell r="F5097" t="str">
            <v>0360</v>
          </cell>
          <cell r="G5097" t="str">
            <v>J004</v>
          </cell>
          <cell r="H5097" t="str">
            <v>DISPLAY:</v>
          </cell>
          <cell r="I5097" t="str">
            <v>Display</v>
          </cell>
          <cell r="J5097" t="str">
            <v>C8705065-1-12S LCD C10,Silver Alloy e-going logo.cable length:750mm. cable length for switch:300mm,    Chip for BESST system. New dual pivot bracket with 2 plastic inserts (Ø22,2/25,4).</v>
          </cell>
          <cell r="K5097" t="str">
            <v>C8705065-1-12S</v>
          </cell>
          <cell r="L5097" t="str">
            <v>C8705065-1-12S</v>
          </cell>
        </row>
        <row r="5098">
          <cell r="B5098" t="str">
            <v>YEC9335145EB-Bus kabel</v>
          </cell>
          <cell r="C5098" t="str">
            <v>YEC9335145</v>
          </cell>
          <cell r="D5098">
            <v>2019</v>
          </cell>
          <cell r="E5098">
            <v>37</v>
          </cell>
          <cell r="F5098" t="str">
            <v>0370</v>
          </cell>
          <cell r="G5098" t="str">
            <v>J005</v>
          </cell>
          <cell r="H5098" t="str">
            <v>EB-BUS CABLE:</v>
          </cell>
          <cell r="I5098" t="str">
            <v>EB-Bus kabel</v>
          </cell>
          <cell r="J5098" t="str">
            <v>C8705065-1-04A 9pin (1000mm), one end linked to controller,the other end linked to the display (240mm), the front light (240mm) one brake sensor (280mm) and the speed sensor (500mm)</v>
          </cell>
          <cell r="K5098" t="str">
            <v>C8705065-1-04A</v>
          </cell>
          <cell r="L5098" t="str">
            <v>C8705065-1-04</v>
          </cell>
        </row>
        <row r="5099">
          <cell r="B5099" t="str">
            <v>YEC9335145Motorkabel</v>
          </cell>
          <cell r="C5099" t="str">
            <v>YEC9335145</v>
          </cell>
          <cell r="D5099">
            <v>2019</v>
          </cell>
          <cell r="E5099">
            <v>38</v>
          </cell>
          <cell r="F5099" t="str">
            <v>0380</v>
          </cell>
          <cell r="G5099" t="str">
            <v>J006</v>
          </cell>
          <cell r="H5099" t="str">
            <v>POWER CABLE:</v>
          </cell>
          <cell r="I5099" t="str">
            <v>Motorkabel</v>
          </cell>
          <cell r="J5099" t="str">
            <v>C8705065-1-03A G9.1/M9.1, cable length 1250mm, between motor and controller</v>
          </cell>
          <cell r="K5099" t="str">
            <v>C8705065-1-03A</v>
          </cell>
          <cell r="L5099" t="str">
            <v>C8705065-1-03A</v>
          </cell>
        </row>
        <row r="5100">
          <cell r="B5100" t="str">
            <v>YEC9335145Kabel framlampa</v>
          </cell>
          <cell r="C5100" t="str">
            <v>YEC9335145</v>
          </cell>
          <cell r="D5100">
            <v>2019</v>
          </cell>
          <cell r="E5100">
            <v>39</v>
          </cell>
          <cell r="F5100" t="str">
            <v>0390</v>
          </cell>
          <cell r="G5100" t="str">
            <v>J007</v>
          </cell>
          <cell r="H5100" t="str">
            <v>F. LIGHT CABLE:</v>
          </cell>
          <cell r="I5100" t="str">
            <v>Kabel framlampa</v>
          </cell>
          <cell r="J5100" t="str">
            <v>Included in EB-BUS cable</v>
          </cell>
          <cell r="K5100" t="str">
            <v>Ingår i EB-buskabeln</v>
          </cell>
          <cell r="L5100" t="str">
            <v>Ingår i EB-buskabeln</v>
          </cell>
        </row>
        <row r="5101">
          <cell r="B5101" t="str">
            <v>YEC9335145Kabel baklampa</v>
          </cell>
          <cell r="C5101" t="str">
            <v>YEC9335145</v>
          </cell>
          <cell r="D5101">
            <v>2019</v>
          </cell>
          <cell r="E5101">
            <v>40</v>
          </cell>
          <cell r="F5101" t="str">
            <v>0400</v>
          </cell>
          <cell r="G5101" t="str">
            <v>J008</v>
          </cell>
          <cell r="H5101" t="str">
            <v>R. LIGHT CABLE:</v>
          </cell>
          <cell r="I5101" t="str">
            <v>Kabel baklampa</v>
          </cell>
          <cell r="K5101" t="str">
            <v>INGÅR I BATTERIET</v>
          </cell>
          <cell r="L5101" t="str">
            <v>Ingår i batteriet</v>
          </cell>
        </row>
        <row r="5102">
          <cell r="B5102" t="str">
            <v>YEC9335145Hastighetssensor</v>
          </cell>
          <cell r="C5102" t="str">
            <v>YEC9335145</v>
          </cell>
          <cell r="D5102">
            <v>2019</v>
          </cell>
          <cell r="E5102">
            <v>41</v>
          </cell>
          <cell r="F5102" t="str">
            <v>0410</v>
          </cell>
          <cell r="G5102" t="str">
            <v>J009</v>
          </cell>
          <cell r="H5102" t="str">
            <v>SPEED SENSOR:</v>
          </cell>
          <cell r="I5102" t="str">
            <v>Hastighetssensor</v>
          </cell>
          <cell r="J5102" t="str">
            <v>Integrated in the motor</v>
          </cell>
          <cell r="K5102" t="str">
            <v>INGÅR I MOTORN</v>
          </cell>
          <cell r="L5102" t="str">
            <v>Ingår i motorn</v>
          </cell>
        </row>
        <row r="5103">
          <cell r="B5103" t="str">
            <v>YEC9335145Batteri</v>
          </cell>
          <cell r="C5103" t="str">
            <v>YEC9335145</v>
          </cell>
          <cell r="D5103">
            <v>2019</v>
          </cell>
          <cell r="E5103">
            <v>42</v>
          </cell>
          <cell r="F5103" t="str">
            <v>0420</v>
          </cell>
          <cell r="G5103" t="str">
            <v>J002</v>
          </cell>
          <cell r="H5103" t="str">
            <v>BATTERY:</v>
          </cell>
          <cell r="I5103" t="str">
            <v>Batteri</v>
          </cell>
          <cell r="J5103" t="str">
            <v>C8705058-1-11EA  PHYLION SF-03, 11Ah WITH INTERGRATED REAR RED LIGHT (eGoing Access)</v>
          </cell>
          <cell r="K5103" t="str">
            <v>C8705058-1-11EA</v>
          </cell>
          <cell r="L5103" t="str">
            <v>C8705058-1-11CE</v>
          </cell>
        </row>
        <row r="5104">
          <cell r="B5104" t="str">
            <v>YEC9335145Batterihållare</v>
          </cell>
          <cell r="C5104" t="str">
            <v>YEC9335145</v>
          </cell>
          <cell r="D5104">
            <v>2019</v>
          </cell>
          <cell r="E5104">
            <v>43</v>
          </cell>
          <cell r="F5104" t="str">
            <v>0430</v>
          </cell>
          <cell r="G5104" t="str">
            <v>J003</v>
          </cell>
          <cell r="H5104" t="str">
            <v>BATTERY HOLDER/Slider</v>
          </cell>
          <cell r="I5104" t="str">
            <v>Batterihållare</v>
          </cell>
          <cell r="J5104" t="str">
            <v>C8705065-10-02 Slider (lower part) SF03, AXA One key</v>
          </cell>
          <cell r="L5104" t="e">
            <v>#N/A</v>
          </cell>
        </row>
        <row r="5105">
          <cell r="B5105" t="str">
            <v>YEC9335145Batteriladdare</v>
          </cell>
          <cell r="C5105" t="str">
            <v>YEC9335145</v>
          </cell>
          <cell r="D5105">
            <v>2019</v>
          </cell>
          <cell r="E5105">
            <v>44</v>
          </cell>
          <cell r="F5105" t="str">
            <v>0440</v>
          </cell>
          <cell r="G5105" t="str">
            <v>J010</v>
          </cell>
          <cell r="H5105" t="str">
            <v>CHARGER:</v>
          </cell>
          <cell r="I5105" t="str">
            <v>Batteriladdare</v>
          </cell>
          <cell r="J5105" t="str">
            <v>C8705058-02, (CHARGER 2A    # NO:CZ2AG2JE7)  CHARGER FOR PHYLION BATTERY</v>
          </cell>
          <cell r="K5105" t="str">
            <v>C8705058-02</v>
          </cell>
          <cell r="L5105" t="str">
            <v>C8705058-02</v>
          </cell>
        </row>
        <row r="5106">
          <cell r="B5106" t="str">
            <v>YEC9335145Kontrollbox</v>
          </cell>
          <cell r="C5106" t="str">
            <v>YEC9335145</v>
          </cell>
          <cell r="D5106">
            <v>2019</v>
          </cell>
          <cell r="E5106">
            <v>45</v>
          </cell>
          <cell r="F5106" t="str">
            <v>0450</v>
          </cell>
          <cell r="G5106" t="str">
            <v>J011</v>
          </cell>
          <cell r="H5106" t="str">
            <v>Controller</v>
          </cell>
          <cell r="I5106" t="str">
            <v>Kontrollbox</v>
          </cell>
          <cell r="J5106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5106" t="str">
            <v>C8705065-10-01A</v>
          </cell>
          <cell r="L5106" t="str">
            <v>C8705065-10-01</v>
          </cell>
        </row>
        <row r="5107">
          <cell r="B5107" t="str">
            <v>YEC9335145Växelöra</v>
          </cell>
          <cell r="C5107" t="str">
            <v>YEC9335145</v>
          </cell>
          <cell r="D5107">
            <v>2019</v>
          </cell>
          <cell r="E5107">
            <v>46</v>
          </cell>
          <cell r="F5107" t="str">
            <v>0460</v>
          </cell>
          <cell r="G5107" t="str">
            <v>D005</v>
          </cell>
          <cell r="H5107" t="str">
            <v>Gear hanger</v>
          </cell>
          <cell r="I5107" t="str">
            <v>Växelöra</v>
          </cell>
          <cell r="L5107" t="e">
            <v>#N/A</v>
          </cell>
        </row>
        <row r="5108">
          <cell r="B5108" t="str">
            <v>YEC9335147RAM</v>
          </cell>
          <cell r="C5108" t="str">
            <v>YEC9335147</v>
          </cell>
          <cell r="D5108" t="str">
            <v>2019-2021</v>
          </cell>
          <cell r="E5108">
            <v>1</v>
          </cell>
          <cell r="F5108" t="str">
            <v>0010</v>
          </cell>
          <cell r="G5108" t="str">
            <v>A001</v>
          </cell>
          <cell r="H5108" t="str">
            <v>PAINTED FRAME</v>
          </cell>
          <cell r="I5108" t="str">
            <v>RAM</v>
          </cell>
          <cell r="J5108" t="str">
            <v>?</v>
          </cell>
          <cell r="K5108" t="str">
            <v>FRAME</v>
          </cell>
          <cell r="L5108" t="e">
            <v>#N/A</v>
          </cell>
        </row>
        <row r="5109">
          <cell r="B5109" t="str">
            <v>YEC9335147Framgaffel</v>
          </cell>
          <cell r="C5109" t="str">
            <v>YEC9335147</v>
          </cell>
          <cell r="D5109" t="str">
            <v>2019-2021</v>
          </cell>
          <cell r="E5109">
            <v>2</v>
          </cell>
          <cell r="F5109" t="str">
            <v>0020</v>
          </cell>
          <cell r="G5109" t="str">
            <v>A002</v>
          </cell>
          <cell r="H5109" t="str">
            <v>PAINTED FORK</v>
          </cell>
          <cell r="I5109" t="str">
            <v>Framgaffel</v>
          </cell>
          <cell r="J5109" t="str">
            <v>C1605771-193 FF 28 ST 1"1/8 Int 40-44 Disc Front E-Going Ananda</v>
          </cell>
          <cell r="K5109" t="str">
            <v>C1605771-193</v>
          </cell>
          <cell r="L5109" t="e">
            <v>#N/A</v>
          </cell>
        </row>
        <row r="5110">
          <cell r="B5110" t="str">
            <v>YEC9335147Styrlager</v>
          </cell>
          <cell r="C5110" t="str">
            <v>YEC9335147</v>
          </cell>
          <cell r="D5110" t="str">
            <v>2019-2021</v>
          </cell>
          <cell r="E5110">
            <v>3</v>
          </cell>
          <cell r="F5110" t="str">
            <v>0030</v>
          </cell>
          <cell r="G5110" t="str">
            <v>B001</v>
          </cell>
          <cell r="H5110" t="str">
            <v>Head Set</v>
          </cell>
          <cell r="I5110" t="str">
            <v>Styrlager</v>
          </cell>
          <cell r="J5110" t="str">
            <v>C2105002 VP-MH305C SEMI INTEGR, ED BLACK O/S  SH = 20mm</v>
          </cell>
          <cell r="K5110" t="str">
            <v>C2105002</v>
          </cell>
          <cell r="L5110" t="str">
            <v>C2100163</v>
          </cell>
        </row>
        <row r="5111">
          <cell r="B5111" t="str">
            <v xml:space="preserve">YEC9335147Styrstam </v>
          </cell>
          <cell r="C5111" t="str">
            <v>YEC9335147</v>
          </cell>
          <cell r="D5111" t="str">
            <v>2019-2021</v>
          </cell>
          <cell r="E5111">
            <v>4</v>
          </cell>
          <cell r="F5111" t="str">
            <v>0040</v>
          </cell>
          <cell r="G5111" t="str">
            <v>B002</v>
          </cell>
          <cell r="H5111" t="str">
            <v>Handlebar Stem</v>
          </cell>
          <cell r="I5111" t="str">
            <v xml:space="preserve">Styrstam </v>
          </cell>
          <cell r="J5111" t="str">
            <v xml:space="preserve">C2205548-090 STQ ALsv 25,4/85 180mm 4BOLT MTSD-367N-5 SV </v>
          </cell>
          <cell r="K5111" t="str">
            <v>C2205548-090</v>
          </cell>
          <cell r="L5111" t="str">
            <v>C2200064</v>
          </cell>
        </row>
        <row r="5112">
          <cell r="B5112" t="str">
            <v>YEC9335147Styre</v>
          </cell>
          <cell r="C5112" t="str">
            <v>YEC9335147</v>
          </cell>
          <cell r="D5112" t="str">
            <v>2019-2021</v>
          </cell>
          <cell r="E5112">
            <v>5</v>
          </cell>
          <cell r="F5112" t="str">
            <v>0050</v>
          </cell>
          <cell r="G5112" t="str">
            <v>B003</v>
          </cell>
          <cell r="H5112" t="str">
            <v>Handelbar</v>
          </cell>
          <cell r="I5112" t="str">
            <v>Styre</v>
          </cell>
          <cell r="J5112" t="str">
            <v>C2306073 Handlebar City Silver NR-AL-14(ISO-C) W:630mm, AL H.A.S, no logo</v>
          </cell>
          <cell r="K5112" t="str">
            <v>C2306073</v>
          </cell>
          <cell r="L5112" t="str">
            <v>C2300290</v>
          </cell>
        </row>
        <row r="5113">
          <cell r="B5113" t="str">
            <v>YEC9335147Bromsgrepp H</v>
          </cell>
          <cell r="C5113" t="str">
            <v>YEC9335147</v>
          </cell>
          <cell r="D5113" t="str">
            <v>2019-2021</v>
          </cell>
          <cell r="E5113">
            <v>6</v>
          </cell>
          <cell r="F5113" t="str">
            <v>0060</v>
          </cell>
          <cell r="G5113" t="str">
            <v>C002</v>
          </cell>
          <cell r="H5113" t="str">
            <v>Brake Lever R</v>
          </cell>
          <cell r="I5113" t="str">
            <v>Bromsgrepp H</v>
          </cell>
          <cell r="L5113" t="e">
            <v>#N/A</v>
          </cell>
        </row>
        <row r="5114">
          <cell r="B5114" t="str">
            <v>YEC9335147Bromsgrepp V</v>
          </cell>
          <cell r="C5114" t="str">
            <v>YEC9335147</v>
          </cell>
          <cell r="D5114" t="str">
            <v>2019-2021</v>
          </cell>
          <cell r="E5114">
            <v>7</v>
          </cell>
          <cell r="F5114" t="str">
            <v>0070</v>
          </cell>
          <cell r="G5114" t="str">
            <v>C001</v>
          </cell>
          <cell r="H5114" t="str">
            <v>Brake Lever L</v>
          </cell>
          <cell r="I5114" t="str">
            <v>Bromsgrepp V</v>
          </cell>
          <cell r="J5114" t="str">
            <v>inkl in brake</v>
          </cell>
          <cell r="K5114" t="str">
            <v>Shimano</v>
          </cell>
          <cell r="L5114" t="str">
            <v>Kontakta SHIMANO</v>
          </cell>
        </row>
        <row r="5115">
          <cell r="B5115" t="str">
            <v>YEC9335147Växelreglage H</v>
          </cell>
          <cell r="C5115" t="str">
            <v>YEC9335147</v>
          </cell>
          <cell r="D5115" t="str">
            <v>2019-2021</v>
          </cell>
          <cell r="E5115">
            <v>8</v>
          </cell>
          <cell r="F5115" t="str">
            <v>0080</v>
          </cell>
          <cell r="G5115" t="str">
            <v>D002</v>
          </cell>
          <cell r="H5115" t="str">
            <v>Shift Lever R</v>
          </cell>
          <cell r="I5115" t="str">
            <v>Växelreglage H</v>
          </cell>
          <cell r="J5115" t="str">
            <v>ASL3S42EALS SHIM 3 REVO inturnal</v>
          </cell>
          <cell r="K5115" t="str">
            <v>ASL3S42EALS</v>
          </cell>
          <cell r="L5115" t="str">
            <v>Kontakta SHIMANO</v>
          </cell>
        </row>
        <row r="5116">
          <cell r="B5116" t="str">
            <v>YEC9335147Växelreglage V</v>
          </cell>
          <cell r="C5116" t="str">
            <v>YEC9335147</v>
          </cell>
          <cell r="D5116" t="str">
            <v>2019-2021</v>
          </cell>
          <cell r="E5116">
            <v>9</v>
          </cell>
          <cell r="F5116" t="str">
            <v>0090</v>
          </cell>
          <cell r="G5116" t="str">
            <v>D001</v>
          </cell>
          <cell r="H5116" t="str">
            <v>Shift Lever L</v>
          </cell>
          <cell r="I5116" t="str">
            <v>Växelreglage V</v>
          </cell>
          <cell r="L5116" t="e">
            <v>#N/A</v>
          </cell>
        </row>
        <row r="5117">
          <cell r="B5117" t="str">
            <v>YEC9335147Handtag par</v>
          </cell>
          <cell r="C5117" t="str">
            <v>YEC9335147</v>
          </cell>
          <cell r="D5117" t="str">
            <v>2019-2021</v>
          </cell>
          <cell r="E5117">
            <v>10</v>
          </cell>
          <cell r="F5117" t="str">
            <v>0100</v>
          </cell>
          <cell r="G5117" t="str">
            <v>B004</v>
          </cell>
          <cell r="H5117" t="str">
            <v>Grip R</v>
          </cell>
          <cell r="I5117" t="str">
            <v>Handtag par</v>
          </cell>
          <cell r="J5117" t="str">
            <v xml:space="preserve">C2505528 Herrmans CLIK DD37  black 90mm  </v>
          </cell>
          <cell r="K5117" t="str">
            <v>C2505528</v>
          </cell>
          <cell r="L5117" t="str">
            <v>C2500057</v>
          </cell>
        </row>
        <row r="5118">
          <cell r="B5118" t="str">
            <v>YEC9335147Frambroms</v>
          </cell>
          <cell r="C5118" t="str">
            <v>YEC9335147</v>
          </cell>
          <cell r="D5118" t="str">
            <v>2019-2021</v>
          </cell>
          <cell r="E5118">
            <v>11</v>
          </cell>
          <cell r="F5118" t="str">
            <v>0110</v>
          </cell>
          <cell r="G5118" t="str">
            <v>C003</v>
          </cell>
          <cell r="H5118" t="str">
            <v xml:space="preserve">Brake front </v>
          </cell>
          <cell r="I5118" t="str">
            <v>Frambroms</v>
          </cell>
          <cell r="J5118" t="str">
            <v>AMT200KLFURX100 DISC BRAKE ASSEMBLED SET, BL-MT200(L), BR-MT200(F), BLACK, SM-MA-F160P/S, RESIN PAD(W/O FIN), 1000MM HOSE(SM-BH59-SS BLACK), BULK, 8,17 USD</v>
          </cell>
          <cell r="K5118" t="str">
            <v>AMT200KLFURX100</v>
          </cell>
          <cell r="L5118" t="str">
            <v>Kontakta SHIMANO</v>
          </cell>
        </row>
        <row r="5119">
          <cell r="B5119" t="str">
            <v>YEC9335147Bakbroms</v>
          </cell>
          <cell r="C5119" t="str">
            <v>YEC9335147</v>
          </cell>
          <cell r="D5119" t="str">
            <v>2019-2021</v>
          </cell>
          <cell r="E5119">
            <v>12</v>
          </cell>
          <cell r="F5119" t="str">
            <v>0120</v>
          </cell>
          <cell r="G5119" t="str">
            <v>C004</v>
          </cell>
          <cell r="H5119" t="str">
            <v>Brake rear</v>
          </cell>
          <cell r="I5119" t="str">
            <v>Bakbroms</v>
          </cell>
          <cell r="K5119" t="str">
            <v>Fotbroms</v>
          </cell>
          <cell r="L5119" t="str">
            <v>Kontakta SHIMANO</v>
          </cell>
        </row>
        <row r="5120">
          <cell r="B5120" t="str">
            <v>YEC9335147Vevlager</v>
          </cell>
          <cell r="C5120" t="str">
            <v>YEC9335147</v>
          </cell>
          <cell r="D5120" t="str">
            <v>2019-2021</v>
          </cell>
          <cell r="E5120">
            <v>13</v>
          </cell>
          <cell r="F5120" t="str">
            <v>0130</v>
          </cell>
          <cell r="G5120" t="str">
            <v>E001</v>
          </cell>
          <cell r="H5120" t="str">
            <v xml:space="preserve">BB-set </v>
          </cell>
          <cell r="I5120" t="str">
            <v>Vevlager</v>
          </cell>
          <cell r="K5120" t="str">
            <v>C8705195-06C</v>
          </cell>
          <cell r="L5120" t="str">
            <v>C8705195-06C</v>
          </cell>
        </row>
        <row r="5121">
          <cell r="B5121" t="str">
            <v>YEC9335147Vevparti</v>
          </cell>
          <cell r="C5121" t="str">
            <v>YEC9335147</v>
          </cell>
          <cell r="D5121" t="str">
            <v>2019-2021</v>
          </cell>
          <cell r="E5121">
            <v>14</v>
          </cell>
          <cell r="F5121" t="str">
            <v>0140</v>
          </cell>
          <cell r="G5121" t="str">
            <v>E002</v>
          </cell>
          <cell r="H5121" t="str">
            <v>Front Chainwheel</v>
          </cell>
          <cell r="I5121" t="str">
            <v>Vevparti</v>
          </cell>
          <cell r="J5121" t="str">
            <v xml:space="preserve">C3305681-170-EG E-Going 170MM 38T 3/32" 110MM </v>
          </cell>
          <cell r="K5121" t="str">
            <v>C3305681-170-EG</v>
          </cell>
          <cell r="L5121" t="str">
            <v>C3305681-170-EG</v>
          </cell>
        </row>
        <row r="5122">
          <cell r="B5122" t="str">
            <v>YEC9335147Kedjeskydd</v>
          </cell>
          <cell r="C5122" t="str">
            <v>YEC9335147</v>
          </cell>
          <cell r="D5122" t="str">
            <v>2019-2021</v>
          </cell>
          <cell r="E5122">
            <v>15</v>
          </cell>
          <cell r="F5122" t="str">
            <v>0150</v>
          </cell>
          <cell r="G5122" t="str">
            <v>H001</v>
          </cell>
          <cell r="H5122" t="str">
            <v>Chain guard</v>
          </cell>
          <cell r="I5122" t="str">
            <v>Kedjeskydd</v>
          </cell>
          <cell r="J5122" t="str">
            <v>C8305427/ZBK + C8305427/RWH AXA CE 38 black w white center</v>
          </cell>
          <cell r="K5122" t="str">
            <v>C8305427/ZBK</v>
          </cell>
          <cell r="L5122" t="str">
            <v>C8305427/ZBK</v>
          </cell>
        </row>
        <row r="5123">
          <cell r="B5123" t="str">
            <v>YEC9335147Kedjeskyddsfäste</v>
          </cell>
          <cell r="C5123" t="str">
            <v>YEC9335147</v>
          </cell>
          <cell r="D5123" t="str">
            <v>2019-2021</v>
          </cell>
          <cell r="E5123">
            <v>16</v>
          </cell>
          <cell r="F5123" t="str">
            <v>0160</v>
          </cell>
          <cell r="G5123" t="str">
            <v>H002</v>
          </cell>
          <cell r="H5123" t="str">
            <v>Chain guard bracket</v>
          </cell>
          <cell r="I5123" t="str">
            <v>Kedjeskyddsfäste</v>
          </cell>
          <cell r="J5123" t="str">
            <v>C8305427 bracket for AXA 38T black</v>
          </cell>
          <cell r="K5123" t="str">
            <v>C8305427</v>
          </cell>
          <cell r="L5123" t="str">
            <v>C8305427</v>
          </cell>
        </row>
        <row r="5124">
          <cell r="B5124" t="str">
            <v>YEC9335147Framväxel</v>
          </cell>
          <cell r="C5124" t="str">
            <v>YEC9335147</v>
          </cell>
          <cell r="D5124" t="str">
            <v>2019-2021</v>
          </cell>
          <cell r="E5124">
            <v>17</v>
          </cell>
          <cell r="F5124" t="str">
            <v>0170</v>
          </cell>
          <cell r="G5124" t="str">
            <v>D003</v>
          </cell>
          <cell r="H5124" t="str">
            <v>Front Derailleur</v>
          </cell>
          <cell r="I5124" t="str">
            <v>Framväxel</v>
          </cell>
          <cell r="K5124" t="str">
            <v>EMPTY</v>
          </cell>
          <cell r="L5124" t="e">
            <v>#N/A</v>
          </cell>
        </row>
        <row r="5125">
          <cell r="B5125" t="str">
            <v>YEC9335147Bakväxel</v>
          </cell>
          <cell r="C5125" t="str">
            <v>YEC9335147</v>
          </cell>
          <cell r="D5125" t="str">
            <v>2019-2021</v>
          </cell>
          <cell r="E5125">
            <v>18</v>
          </cell>
          <cell r="F5125" t="str">
            <v>0180</v>
          </cell>
          <cell r="G5125" t="str">
            <v>D004</v>
          </cell>
          <cell r="H5125" t="str">
            <v>Rear Derailleur</v>
          </cell>
          <cell r="I5125" t="str">
            <v>Bakväxel</v>
          </cell>
          <cell r="K5125" t="str">
            <v>ASG3C41A2775DX</v>
          </cell>
          <cell r="L5125" t="str">
            <v>Kontakta SHIMANO</v>
          </cell>
        </row>
        <row r="5126">
          <cell r="B5126" t="str">
            <v>YEC9335147Kedja</v>
          </cell>
          <cell r="C5126" t="str">
            <v>YEC9335147</v>
          </cell>
          <cell r="D5126" t="str">
            <v>2019-2021</v>
          </cell>
          <cell r="E5126">
            <v>19</v>
          </cell>
          <cell r="F5126" t="str">
            <v>0190</v>
          </cell>
          <cell r="G5126" t="str">
            <v>E003</v>
          </cell>
          <cell r="H5126" t="str">
            <v xml:space="preserve">Chain </v>
          </cell>
          <cell r="I5126" t="str">
            <v>Kedja</v>
          </cell>
          <cell r="J5126" t="str">
            <v>std</v>
          </cell>
          <cell r="K5126" t="str">
            <v>C3405001-0102</v>
          </cell>
          <cell r="L5126" t="str">
            <v>C3400002</v>
          </cell>
        </row>
        <row r="5127">
          <cell r="B5127" t="str">
            <v>YEC9335147Kassett</v>
          </cell>
          <cell r="C5127" t="str">
            <v>YEC9335147</v>
          </cell>
          <cell r="D5127" t="str">
            <v>2019-2021</v>
          </cell>
          <cell r="E5127">
            <v>20</v>
          </cell>
          <cell r="F5127" t="str">
            <v>0200</v>
          </cell>
          <cell r="G5127" t="str">
            <v>E004</v>
          </cell>
          <cell r="H5127" t="str">
            <v>Cassette Sprocket</v>
          </cell>
          <cell r="I5127" t="str">
            <v>Kassett</v>
          </cell>
          <cell r="J5127" t="str">
            <v>ASMGEAR18SU SPT SC18sv3/32" (INTERNAL HUB)</v>
          </cell>
          <cell r="K5127" t="str">
            <v>ASMGEAR18SU</v>
          </cell>
          <cell r="L5127" t="str">
            <v>Kontakta SHIMANO</v>
          </cell>
        </row>
        <row r="5128">
          <cell r="B5128" t="str">
            <v>YEC9335147Framhjul</v>
          </cell>
          <cell r="C5128" t="str">
            <v>YEC9335147</v>
          </cell>
          <cell r="D5128" t="str">
            <v>2019-2021</v>
          </cell>
          <cell r="E5128">
            <v>21</v>
          </cell>
          <cell r="F5128" t="str">
            <v>0210</v>
          </cell>
          <cell r="G5128" t="str">
            <v>F001</v>
          </cell>
          <cell r="H5128" t="str">
            <v>Front hub</v>
          </cell>
          <cell r="I5128" t="str">
            <v>Framhjul</v>
          </cell>
          <cell r="J5128" t="str">
            <v>Se drive unit</v>
          </cell>
          <cell r="K5128" t="str">
            <v>C4107976</v>
          </cell>
          <cell r="L5128" t="str">
            <v>C4100377</v>
          </cell>
        </row>
        <row r="5129">
          <cell r="B5129" t="str">
            <v>YEC9335147Bakhjul</v>
          </cell>
          <cell r="C5129" t="str">
            <v>YEC9335147</v>
          </cell>
          <cell r="D5129" t="str">
            <v>2019-2021</v>
          </cell>
          <cell r="E5129">
            <v>22</v>
          </cell>
          <cell r="F5129" t="str">
            <v>0220</v>
          </cell>
          <cell r="G5129" t="str">
            <v>F002</v>
          </cell>
          <cell r="H5129" t="str">
            <v>Rear hub</v>
          </cell>
          <cell r="I5129" t="str">
            <v>Bakhjul</v>
          </cell>
          <cell r="J5129" t="str">
            <v>ASG3C41A2775DX SHIM INTER 3 36-H</v>
          </cell>
          <cell r="K5129" t="str">
            <v>C4208066</v>
          </cell>
          <cell r="L5129" t="str">
            <v>C4200028</v>
          </cell>
        </row>
        <row r="5130">
          <cell r="B5130" t="str">
            <v>YEC9335147Däck</v>
          </cell>
          <cell r="C5130" t="str">
            <v>YEC9335147</v>
          </cell>
          <cell r="D5130" t="str">
            <v>2019-2021</v>
          </cell>
          <cell r="E5130">
            <v>23</v>
          </cell>
          <cell r="F5130" t="str">
            <v>0230</v>
          </cell>
          <cell r="G5130" t="str">
            <v>F003</v>
          </cell>
          <cell r="H5130" t="str">
            <v>Tire</v>
          </cell>
          <cell r="I5130" t="str">
            <v>Däck</v>
          </cell>
          <cell r="J5130" t="str">
            <v>C4906455 622x40 Black Premium Reflex XNR PERGO-E H-480 (AntiP: 40x40 nylon/canvas)</v>
          </cell>
          <cell r="K5130" t="str">
            <v>C4906455</v>
          </cell>
          <cell r="L5130" t="str">
            <v>C4901463</v>
          </cell>
        </row>
        <row r="5131">
          <cell r="B5131" t="str">
            <v>YEC9335147Skärmar set</v>
          </cell>
          <cell r="C5131" t="str">
            <v>YEC9335147</v>
          </cell>
          <cell r="D5131" t="str">
            <v>2019-2021</v>
          </cell>
          <cell r="E5131">
            <v>24</v>
          </cell>
          <cell r="F5131" t="str">
            <v>0240</v>
          </cell>
          <cell r="G5131" t="str">
            <v>H003</v>
          </cell>
          <cell r="H5131" t="str">
            <v xml:space="preserve">Mudguard front   </v>
          </cell>
          <cell r="I5131" t="str">
            <v>Skärmar set</v>
          </cell>
          <cell r="J5131" t="str">
            <v>C8255677 ZN/52MM 28" black 70.554/1 (5729-ZN)</v>
          </cell>
          <cell r="K5131" t="str">
            <v>C8255677</v>
          </cell>
          <cell r="L5131" t="str">
            <v>C8250028</v>
          </cell>
        </row>
        <row r="5132">
          <cell r="B5132" t="str">
            <v>YEC9335147Pakethållare</v>
          </cell>
          <cell r="C5132" t="str">
            <v>YEC9335147</v>
          </cell>
          <cell r="D5132" t="str">
            <v>2019-2021</v>
          </cell>
          <cell r="E5132">
            <v>25</v>
          </cell>
          <cell r="F5132" t="str">
            <v>0250</v>
          </cell>
          <cell r="G5132" t="str">
            <v>H004</v>
          </cell>
          <cell r="H5132" t="str">
            <v>Carrier</v>
          </cell>
          <cell r="I5132" t="str">
            <v>Pakethållare</v>
          </cell>
          <cell r="J5132" t="str">
            <v>C8205834-BK AVS TOP CARRIER FOR SR20 PHILION BATTERY, Powder BLACK CLIP AND SPECTRA LOGO</v>
          </cell>
          <cell r="K5132" t="str">
            <v>C8205834-BK</v>
          </cell>
          <cell r="L5132" t="str">
            <v>C8205834-BK</v>
          </cell>
        </row>
        <row r="5133">
          <cell r="B5133" t="str">
            <v>YEC9335147Sadel</v>
          </cell>
          <cell r="C5133" t="str">
            <v>YEC9335147</v>
          </cell>
          <cell r="D5133" t="str">
            <v>2019-2021</v>
          </cell>
          <cell r="E5133">
            <v>26</v>
          </cell>
          <cell r="F5133" t="str">
            <v>0260</v>
          </cell>
          <cell r="G5133" t="str">
            <v>G001</v>
          </cell>
          <cell r="H5133" t="str">
            <v>Saddle</v>
          </cell>
          <cell r="I5133" t="str">
            <v>Sadel</v>
          </cell>
          <cell r="J5133" t="str">
            <v>C7105989 Fluito black unisex w/o clamp</v>
          </cell>
          <cell r="K5133" t="str">
            <v>C7105989</v>
          </cell>
          <cell r="L5133" t="str">
            <v>C7100596</v>
          </cell>
        </row>
        <row r="5134">
          <cell r="B5134" t="str">
            <v>YEC9335147Sadelstolpe</v>
          </cell>
          <cell r="C5134" t="str">
            <v>YEC9335147</v>
          </cell>
          <cell r="D5134" t="str">
            <v>2019-2021</v>
          </cell>
          <cell r="E5134">
            <v>27</v>
          </cell>
          <cell r="F5134" t="str">
            <v>0270</v>
          </cell>
          <cell r="G5134" t="str">
            <v>G002</v>
          </cell>
          <cell r="H5134" t="str">
            <v>Seatpost</v>
          </cell>
          <cell r="I5134" t="str">
            <v>Sadelstolpe</v>
          </cell>
          <cell r="J5134" t="str">
            <v xml:space="preserve">C7205258  SP-222 27.2X350 Anodized SILVER </v>
          </cell>
          <cell r="K5134" t="str">
            <v>C7205258</v>
          </cell>
          <cell r="L5134" t="str">
            <v>C7200039</v>
          </cell>
        </row>
        <row r="5135">
          <cell r="B5135" t="str">
            <v>YEC9335147Sadelrörsklämma</v>
          </cell>
          <cell r="C5135" t="str">
            <v>YEC9335147</v>
          </cell>
          <cell r="D5135" t="str">
            <v>2019-2021</v>
          </cell>
          <cell r="E5135">
            <v>28</v>
          </cell>
          <cell r="F5135" t="str">
            <v>0280</v>
          </cell>
          <cell r="G5135" t="str">
            <v>G003</v>
          </cell>
          <cell r="H5135" t="str">
            <v>Seat Clamp</v>
          </cell>
          <cell r="I5135" t="str">
            <v>Sadelrörsklämma</v>
          </cell>
          <cell r="J5135" t="str">
            <v>C7305002 L/C 31.8 MX27 shiny black</v>
          </cell>
          <cell r="K5135" t="str">
            <v>C7305002</v>
          </cell>
          <cell r="L5135" t="str">
            <v>C7300027-318</v>
          </cell>
        </row>
        <row r="5136">
          <cell r="B5136" t="str">
            <v>YEC9335147Framlampa</v>
          </cell>
          <cell r="C5136" t="str">
            <v>YEC9335147</v>
          </cell>
          <cell r="D5136" t="str">
            <v>2019-2021</v>
          </cell>
          <cell r="E5136">
            <v>29</v>
          </cell>
          <cell r="F5136" t="str">
            <v>0290</v>
          </cell>
          <cell r="G5136" t="str">
            <v>H005</v>
          </cell>
          <cell r="H5136" t="str">
            <v>Front light</v>
          </cell>
          <cell r="I5136" t="str">
            <v>Framlampa</v>
          </cell>
          <cell r="J5136" t="str">
            <v>C8015305 Shiny 40 LED headlamp,  650mm cable with male conector. w/o bracket and reflector</v>
          </cell>
          <cell r="K5136" t="str">
            <v>C8015305</v>
          </cell>
          <cell r="L5136" t="str">
            <v>C8015300</v>
          </cell>
        </row>
        <row r="5137">
          <cell r="B5137" t="str">
            <v>YEC9335147Baklampa</v>
          </cell>
          <cell r="C5137" t="str">
            <v>YEC9335147</v>
          </cell>
          <cell r="D5137" t="str">
            <v>2019-2021</v>
          </cell>
          <cell r="E5137">
            <v>30</v>
          </cell>
          <cell r="F5137" t="str">
            <v>0300</v>
          </cell>
          <cell r="G5137" t="str">
            <v>H006</v>
          </cell>
          <cell r="H5137" t="str">
            <v>Light, Rear</v>
          </cell>
          <cell r="I5137" t="str">
            <v>Baklampa</v>
          </cell>
          <cell r="J5137" t="str">
            <v>inkl in battery</v>
          </cell>
          <cell r="K5137" t="str">
            <v>C8705186-1RLBK</v>
          </cell>
          <cell r="L5137" t="str">
            <v>C8705186-1RLBK</v>
          </cell>
        </row>
        <row r="5138">
          <cell r="B5138" t="str">
            <v>YEC9335147Låssats</v>
          </cell>
          <cell r="C5138" t="str">
            <v>YEC9335147</v>
          </cell>
          <cell r="D5138" t="str">
            <v>2019-2021</v>
          </cell>
          <cell r="E5138">
            <v>31</v>
          </cell>
          <cell r="F5138" t="str">
            <v>0310</v>
          </cell>
          <cell r="G5138" t="str">
            <v>H007</v>
          </cell>
          <cell r="H5138" t="str">
            <v>Lock</v>
          </cell>
          <cell r="I5138" t="str">
            <v>Låssats</v>
          </cell>
          <cell r="J5138" t="str">
            <v>C8405069 LCK SF PLbk Solid+  BAT SF03/SR11/SR20, LOCK FRAME+LOCK BATT SF03 RT W/2 similar keys</v>
          </cell>
          <cell r="K5138" t="str">
            <v>C8405069</v>
          </cell>
          <cell r="L5138" t="str">
            <v>C8405069</v>
          </cell>
        </row>
        <row r="5139">
          <cell r="B5139" t="str">
            <v>YEC9335147Stöd</v>
          </cell>
          <cell r="C5139" t="str">
            <v>YEC9335147</v>
          </cell>
          <cell r="D5139" t="str">
            <v>2019-2021</v>
          </cell>
          <cell r="E5139">
            <v>32</v>
          </cell>
          <cell r="F5139" t="str">
            <v>0320</v>
          </cell>
          <cell r="G5139" t="str">
            <v>H008</v>
          </cell>
          <cell r="H5139" t="str">
            <v>Kick stand</v>
          </cell>
          <cell r="I5139" t="str">
            <v>Stöd</v>
          </cell>
          <cell r="J5139" t="str">
            <v>C8105208 KS REX ATRAN 235</v>
          </cell>
          <cell r="K5139" t="str">
            <v>C8105208</v>
          </cell>
          <cell r="L5139" t="str">
            <v>C8100034</v>
          </cell>
        </row>
        <row r="5140">
          <cell r="B5140" t="str">
            <v>YEC9335147Korg</v>
          </cell>
          <cell r="C5140" t="str">
            <v>YEC9335147</v>
          </cell>
          <cell r="D5140" t="str">
            <v>2019-2021</v>
          </cell>
          <cell r="E5140">
            <v>33</v>
          </cell>
          <cell r="F5140" t="str">
            <v>0330</v>
          </cell>
          <cell r="G5140" t="str">
            <v>H009</v>
          </cell>
          <cell r="H5140" t="str">
            <v>Basket / Fr carrier</v>
          </cell>
          <cell r="I5140" t="str">
            <v>Korg</v>
          </cell>
          <cell r="J5140" t="str">
            <v>C8605213 Alloy black 2019</v>
          </cell>
          <cell r="K5140" t="str">
            <v>C8605213</v>
          </cell>
          <cell r="L5140" t="str">
            <v>C8605213</v>
          </cell>
        </row>
        <row r="5141">
          <cell r="B5141" t="str">
            <v>YEC9335147Pedaler</v>
          </cell>
          <cell r="C5141" t="str">
            <v>YEC9335147</v>
          </cell>
          <cell r="D5141" t="str">
            <v>2019-2021</v>
          </cell>
          <cell r="E5141">
            <v>34</v>
          </cell>
          <cell r="F5141" t="str">
            <v>0340</v>
          </cell>
          <cell r="G5141" t="str">
            <v>E005</v>
          </cell>
          <cell r="H5141" t="str">
            <v xml:space="preserve">Pedal </v>
          </cell>
          <cell r="I5141" t="str">
            <v>Pedaler</v>
          </cell>
          <cell r="J5141" t="str">
            <v>C3505208 NWL-467  SILVER/GREY 9/16" ALU</v>
          </cell>
          <cell r="K5141" t="str">
            <v>C3505208</v>
          </cell>
          <cell r="L5141" t="str">
            <v>C3500059</v>
          </cell>
        </row>
        <row r="5142">
          <cell r="B5142" t="str">
            <v>YEC9335147Motor</v>
          </cell>
          <cell r="C5142" t="str">
            <v>YEC9335147</v>
          </cell>
          <cell r="D5142" t="str">
            <v>2019-2021</v>
          </cell>
          <cell r="E5142">
            <v>35</v>
          </cell>
          <cell r="F5142" t="str">
            <v>0350</v>
          </cell>
          <cell r="G5142" t="str">
            <v>J001</v>
          </cell>
          <cell r="H5142" t="str">
            <v>DRIVE UNIT:</v>
          </cell>
          <cell r="I5142" t="str">
            <v>Motor</v>
          </cell>
          <cell r="J5142" t="str">
            <v xml:space="preserve">C8705195-03SV M108VD Silver 36V250W front drive，Cable length 700mm </v>
          </cell>
          <cell r="K5142" t="str">
            <v>C8705195-03SV</v>
          </cell>
          <cell r="L5142" t="str">
            <v>C8705195-03SV</v>
          </cell>
        </row>
        <row r="5143">
          <cell r="B5143" t="str">
            <v>YEC9335147Display</v>
          </cell>
          <cell r="C5143" t="str">
            <v>YEC9335147</v>
          </cell>
          <cell r="D5143" t="str">
            <v>2019-2021</v>
          </cell>
          <cell r="E5143">
            <v>36</v>
          </cell>
          <cell r="F5143" t="str">
            <v>0360</v>
          </cell>
          <cell r="G5143" t="str">
            <v>J004</v>
          </cell>
          <cell r="H5143" t="str">
            <v>DISPLAY:</v>
          </cell>
          <cell r="I5143" t="str">
            <v>Display</v>
          </cell>
          <cell r="J5143" t="str">
            <v>C8705194-18C Display small LCD all EGOING CanBus for ANANDA (plugnplay) 850mm City</v>
          </cell>
          <cell r="K5143" t="str">
            <v>C8705194-18C</v>
          </cell>
          <cell r="L5143" t="str">
            <v>C8705194-18C</v>
          </cell>
        </row>
        <row r="5144">
          <cell r="B5144" t="str">
            <v>YEC9335147EB-Bus kabel</v>
          </cell>
          <cell r="C5144" t="str">
            <v>YEC9335147</v>
          </cell>
          <cell r="D5144" t="str">
            <v>2019-2021</v>
          </cell>
          <cell r="E5144">
            <v>37</v>
          </cell>
          <cell r="F5144" t="str">
            <v>0370</v>
          </cell>
          <cell r="G5144" t="str">
            <v>J005</v>
          </cell>
          <cell r="H5144" t="str">
            <v>EB-BUS CABLE:</v>
          </cell>
          <cell r="I5144" t="str">
            <v>EB-Bus kabel</v>
          </cell>
          <cell r="J5144" t="str">
            <v>C8705195-04-01C EB Bus cable for Ananda Front engine 1000mm</v>
          </cell>
          <cell r="K5144" t="str">
            <v>C8705195-04-01C</v>
          </cell>
          <cell r="L5144" t="str">
            <v>C8705195-04-01C</v>
          </cell>
        </row>
        <row r="5145">
          <cell r="B5145" t="str">
            <v>YEC9335147Motorkabel</v>
          </cell>
          <cell r="C5145" t="str">
            <v>YEC9335147</v>
          </cell>
          <cell r="D5145" t="str">
            <v>2019-2021</v>
          </cell>
          <cell r="E5145">
            <v>38</v>
          </cell>
          <cell r="F5145" t="str">
            <v>0380</v>
          </cell>
          <cell r="G5145" t="str">
            <v>J006</v>
          </cell>
          <cell r="H5145" t="str">
            <v>POWER CABLE:</v>
          </cell>
          <cell r="I5145" t="str">
            <v>Motorkabel</v>
          </cell>
          <cell r="J5145" t="str">
            <v xml:space="preserve">C8705195-03-01 Motor Cable 1200mm 9 pins for Ananda front engine system </v>
          </cell>
          <cell r="K5145" t="str">
            <v>C8705195-03-01</v>
          </cell>
          <cell r="L5145" t="str">
            <v>C8705195-03-01</v>
          </cell>
        </row>
        <row r="5146">
          <cell r="B5146" t="str">
            <v>YEC9335147Kabel framlampa</v>
          </cell>
          <cell r="C5146" t="str">
            <v>YEC9335147</v>
          </cell>
          <cell r="D5146" t="str">
            <v>2019-2021</v>
          </cell>
          <cell r="E5146">
            <v>39</v>
          </cell>
          <cell r="F5146" t="str">
            <v>0390</v>
          </cell>
          <cell r="G5146" t="str">
            <v>J007</v>
          </cell>
          <cell r="H5146" t="str">
            <v>F. LIGHT CABLE:</v>
          </cell>
          <cell r="I5146" t="str">
            <v>Kabel framlampa</v>
          </cell>
          <cell r="J5146" t="str">
            <v>Included in EB-BUS cable</v>
          </cell>
          <cell r="K5146" t="str">
            <v>Ingår i EB-buskabeln</v>
          </cell>
          <cell r="L5146" t="str">
            <v>Ingår i EB-buskabeln</v>
          </cell>
        </row>
        <row r="5147">
          <cell r="B5147" t="str">
            <v>YEC9335147Kabel baklampa</v>
          </cell>
          <cell r="C5147" t="str">
            <v>YEC9335147</v>
          </cell>
          <cell r="D5147" t="str">
            <v>2019-2021</v>
          </cell>
          <cell r="E5147">
            <v>40</v>
          </cell>
          <cell r="F5147" t="str">
            <v>0400</v>
          </cell>
          <cell r="G5147" t="str">
            <v>J008</v>
          </cell>
          <cell r="H5147" t="str">
            <v>R. LIGHT CABLE:</v>
          </cell>
          <cell r="I5147" t="str">
            <v>Kabel baklampa</v>
          </cell>
          <cell r="K5147" t="str">
            <v>INGÅR I BATTERIET</v>
          </cell>
          <cell r="L5147" t="str">
            <v>Ingår i batteriet</v>
          </cell>
        </row>
        <row r="5148">
          <cell r="B5148" t="str">
            <v>YEC9335147Hastighetssensor</v>
          </cell>
          <cell r="C5148" t="str">
            <v>YEC9335147</v>
          </cell>
          <cell r="D5148" t="str">
            <v>2019-2021</v>
          </cell>
          <cell r="E5148">
            <v>41</v>
          </cell>
          <cell r="F5148" t="str">
            <v>0410</v>
          </cell>
          <cell r="G5148" t="str">
            <v>J009</v>
          </cell>
          <cell r="H5148" t="str">
            <v>SPEED SENSOR:</v>
          </cell>
          <cell r="I5148" t="str">
            <v>Hastighetssensor</v>
          </cell>
          <cell r="J5148" t="str">
            <v>Integrated in the motor</v>
          </cell>
          <cell r="K5148" t="str">
            <v>INGÅR I MOTORN</v>
          </cell>
          <cell r="L5148" t="str">
            <v>Ingår i motorn</v>
          </cell>
        </row>
        <row r="5149">
          <cell r="B5149" t="str">
            <v>YEC9335147Batteri</v>
          </cell>
          <cell r="C5149" t="str">
            <v>YEC9335147</v>
          </cell>
          <cell r="D5149" t="str">
            <v>2019-2021</v>
          </cell>
          <cell r="E5149">
            <v>42</v>
          </cell>
          <cell r="F5149" t="str">
            <v>0420</v>
          </cell>
          <cell r="G5149" t="str">
            <v>J002</v>
          </cell>
          <cell r="H5149" t="str">
            <v>BATTERY:</v>
          </cell>
          <cell r="I5149" t="str">
            <v>Batteri</v>
          </cell>
          <cell r="J5149" t="str">
            <v>C8705186-E-11C SR20 11,6Ah, blk LiMn 36V 11,6Ah, R.Light CANBUS eGOING</v>
          </cell>
          <cell r="K5149" t="str">
            <v>C8705186-E-11C</v>
          </cell>
          <cell r="L5149" t="str">
            <v>C8705186-E-11C</v>
          </cell>
        </row>
        <row r="5150">
          <cell r="B5150" t="str">
            <v>YEC9335147Batterihållare</v>
          </cell>
          <cell r="C5150" t="str">
            <v>YEC9335147</v>
          </cell>
          <cell r="D5150" t="str">
            <v>2019-2021</v>
          </cell>
          <cell r="E5150">
            <v>43</v>
          </cell>
          <cell r="F5150" t="str">
            <v>0430</v>
          </cell>
          <cell r="G5150" t="str">
            <v>J003</v>
          </cell>
          <cell r="H5150" t="str">
            <v>BATTERY HOLDER/Slider</v>
          </cell>
          <cell r="I5150" t="str">
            <v>Batterihållare</v>
          </cell>
          <cell r="J5150" t="str">
            <v>C8705195-07C C8705186-01 TOP SLIDER F/SR-20 W/SMALL PARTS COVER F/CONTROLLER. C8705195-04C CONTROLLER M108RD CANBUS, ANANDA</v>
          </cell>
          <cell r="L5150" t="e">
            <v>#N/A</v>
          </cell>
        </row>
        <row r="5151">
          <cell r="B5151" t="str">
            <v>YEC9335147Batteriladdare</v>
          </cell>
          <cell r="C5151" t="str">
            <v>YEC9335147</v>
          </cell>
          <cell r="D5151" t="str">
            <v>2019-2021</v>
          </cell>
          <cell r="E5151">
            <v>44</v>
          </cell>
          <cell r="F5151" t="str">
            <v>0440</v>
          </cell>
          <cell r="G5151" t="str">
            <v>J010</v>
          </cell>
          <cell r="H5151" t="str">
            <v>CHARGER:</v>
          </cell>
          <cell r="I5151" t="str">
            <v>Batteriladdare</v>
          </cell>
          <cell r="J5151" t="str">
            <v>C8705058-1-1C, Charger for SR-20/SF-03 CanBus</v>
          </cell>
          <cell r="K5151" t="str">
            <v>C8705058-1-1C</v>
          </cell>
          <cell r="L5151" t="str">
            <v>C8705058-1-1D</v>
          </cell>
        </row>
        <row r="5152">
          <cell r="B5152" t="str">
            <v>YEC9335147Kontrollbox</v>
          </cell>
          <cell r="C5152" t="str">
            <v>YEC9335147</v>
          </cell>
          <cell r="D5152" t="str">
            <v>2019-2021</v>
          </cell>
          <cell r="E5152">
            <v>45</v>
          </cell>
          <cell r="F5152" t="str">
            <v>0450</v>
          </cell>
          <cell r="G5152" t="str">
            <v>J011</v>
          </cell>
          <cell r="H5152" t="str">
            <v>Controller</v>
          </cell>
          <cell r="I5152" t="str">
            <v>Kontrollbox</v>
          </cell>
          <cell r="J5152" t="str">
            <v>C8705195-04C CONTROL M108RD CANBUS, ANANDA UTGÅR 200227 och ersätts av C8705195-07C</v>
          </cell>
          <cell r="K5152" t="str">
            <v>C8705195-04C</v>
          </cell>
          <cell r="L5152" t="str">
            <v>C8705195-04C</v>
          </cell>
        </row>
        <row r="5153">
          <cell r="B5153" t="str">
            <v>YEC9335147Växelöra</v>
          </cell>
          <cell r="C5153" t="str">
            <v>YEC9335147</v>
          </cell>
          <cell r="D5153" t="str">
            <v>2019-2021</v>
          </cell>
          <cell r="E5153">
            <v>46</v>
          </cell>
          <cell r="F5153" t="str">
            <v>0460</v>
          </cell>
          <cell r="G5153" t="str">
            <v>D005</v>
          </cell>
          <cell r="H5153" t="str">
            <v>Gear hanger</v>
          </cell>
          <cell r="I5153" t="str">
            <v>Växelöra</v>
          </cell>
          <cell r="L5153" t="e">
            <v>#N/A</v>
          </cell>
        </row>
        <row r="5154">
          <cell r="B5154" t="str">
            <v>YEC9335148RAM</v>
          </cell>
          <cell r="C5154" t="str">
            <v>YEC9335148</v>
          </cell>
          <cell r="D5154" t="str">
            <v>2019-2020</v>
          </cell>
          <cell r="E5154">
            <v>1</v>
          </cell>
          <cell r="F5154" t="str">
            <v>0010</v>
          </cell>
          <cell r="G5154" t="str">
            <v>A001</v>
          </cell>
          <cell r="H5154" t="str">
            <v>PAINTED FRAME</v>
          </cell>
          <cell r="I5154" t="str">
            <v>RAM</v>
          </cell>
          <cell r="J5154" t="str">
            <v>?</v>
          </cell>
          <cell r="K5154" t="str">
            <v>FRAME</v>
          </cell>
          <cell r="L5154" t="e">
            <v>#N/A</v>
          </cell>
        </row>
        <row r="5155">
          <cell r="B5155" t="str">
            <v>YEC9335148Framgaffel</v>
          </cell>
          <cell r="C5155" t="str">
            <v>YEC9335148</v>
          </cell>
          <cell r="D5155" t="str">
            <v>2019-2020</v>
          </cell>
          <cell r="E5155">
            <v>2</v>
          </cell>
          <cell r="F5155" t="str">
            <v>0020</v>
          </cell>
          <cell r="G5155" t="str">
            <v>A002</v>
          </cell>
          <cell r="H5155" t="str">
            <v>PAINTED FORK</v>
          </cell>
          <cell r="I5155" t="str">
            <v>Framgaffel</v>
          </cell>
          <cell r="J5155" t="str">
            <v>C1605771-193 FF 28 ST 1"1/8 Int 40-44 Disc Front E-Going Ananda</v>
          </cell>
          <cell r="K5155" t="str">
            <v>C1605771-193</v>
          </cell>
          <cell r="L5155" t="e">
            <v>#N/A</v>
          </cell>
        </row>
        <row r="5156">
          <cell r="B5156" t="str">
            <v>YEC9335148Styrlager</v>
          </cell>
          <cell r="C5156" t="str">
            <v>YEC9335148</v>
          </cell>
          <cell r="D5156" t="str">
            <v>2019-2020</v>
          </cell>
          <cell r="E5156">
            <v>3</v>
          </cell>
          <cell r="F5156" t="str">
            <v>0030</v>
          </cell>
          <cell r="G5156" t="str">
            <v>B001</v>
          </cell>
          <cell r="H5156" t="str">
            <v>Head Set</v>
          </cell>
          <cell r="I5156" t="str">
            <v>Styrlager</v>
          </cell>
          <cell r="J5156" t="str">
            <v>C2105002 VP-MH305C SEMI INTEGR, ED BLACK O/S  SH = 20mm</v>
          </cell>
          <cell r="K5156" t="str">
            <v>C2105002</v>
          </cell>
          <cell r="L5156" t="str">
            <v>C2100163</v>
          </cell>
        </row>
        <row r="5157">
          <cell r="B5157" t="str">
            <v xml:space="preserve">YEC9335148Styrstam </v>
          </cell>
          <cell r="C5157" t="str">
            <v>YEC9335148</v>
          </cell>
          <cell r="D5157" t="str">
            <v>2019-2020</v>
          </cell>
          <cell r="E5157">
            <v>4</v>
          </cell>
          <cell r="F5157" t="str">
            <v>0040</v>
          </cell>
          <cell r="G5157" t="str">
            <v>B002</v>
          </cell>
          <cell r="H5157" t="str">
            <v>Handlebar Stem</v>
          </cell>
          <cell r="I5157" t="str">
            <v xml:space="preserve">Styrstam </v>
          </cell>
          <cell r="J5157" t="str">
            <v xml:space="preserve">C2205548-090 STQ ALsv 25,4/85 180mm 4BOLT MTSD-367N-5 SV </v>
          </cell>
          <cell r="K5157" t="str">
            <v>C2205548-090</v>
          </cell>
          <cell r="L5157" t="str">
            <v>C2200064</v>
          </cell>
        </row>
        <row r="5158">
          <cell r="B5158" t="str">
            <v>YEC9335148Styre</v>
          </cell>
          <cell r="C5158" t="str">
            <v>YEC9335148</v>
          </cell>
          <cell r="D5158" t="str">
            <v>2019-2020</v>
          </cell>
          <cell r="E5158">
            <v>5</v>
          </cell>
          <cell r="F5158" t="str">
            <v>0050</v>
          </cell>
          <cell r="G5158" t="str">
            <v>B003</v>
          </cell>
          <cell r="H5158" t="str">
            <v>Handelbar</v>
          </cell>
          <cell r="I5158" t="str">
            <v>Styre</v>
          </cell>
          <cell r="J5158" t="str">
            <v>C2306073 Handlebar City Silver NR-AL-14(ISO-C) W:630mm, AL H.A.S, no logo</v>
          </cell>
          <cell r="K5158" t="str">
            <v>C2306073</v>
          </cell>
          <cell r="L5158" t="str">
            <v>C2300290</v>
          </cell>
        </row>
        <row r="5159">
          <cell r="B5159" t="str">
            <v>YEC9335148Bromsgrepp H</v>
          </cell>
          <cell r="C5159" t="str">
            <v>YEC9335148</v>
          </cell>
          <cell r="D5159" t="str">
            <v>2019-2020</v>
          </cell>
          <cell r="E5159">
            <v>6</v>
          </cell>
          <cell r="F5159" t="str">
            <v>0060</v>
          </cell>
          <cell r="G5159" t="str">
            <v>C002</v>
          </cell>
          <cell r="H5159" t="str">
            <v>Brake Lever R</v>
          </cell>
          <cell r="I5159" t="str">
            <v>Bromsgrepp H</v>
          </cell>
          <cell r="L5159" t="e">
            <v>#N/A</v>
          </cell>
        </row>
        <row r="5160">
          <cell r="B5160" t="str">
            <v>YEC9335148Bromsgrepp V</v>
          </cell>
          <cell r="C5160" t="str">
            <v>YEC9335148</v>
          </cell>
          <cell r="D5160" t="str">
            <v>2019-2020</v>
          </cell>
          <cell r="E5160">
            <v>7</v>
          </cell>
          <cell r="F5160" t="str">
            <v>0070</v>
          </cell>
          <cell r="G5160" t="str">
            <v>C001</v>
          </cell>
          <cell r="H5160" t="str">
            <v>Brake Lever L</v>
          </cell>
          <cell r="I5160" t="str">
            <v>Bromsgrepp V</v>
          </cell>
          <cell r="J5160" t="str">
            <v>inkl in brake</v>
          </cell>
          <cell r="K5160" t="str">
            <v>Shimano</v>
          </cell>
          <cell r="L5160" t="str">
            <v>Kontakta SHIMANO</v>
          </cell>
        </row>
        <row r="5161">
          <cell r="B5161" t="str">
            <v>YEC9335148Växelreglage H</v>
          </cell>
          <cell r="C5161" t="str">
            <v>YEC9335148</v>
          </cell>
          <cell r="D5161" t="str">
            <v>2019-2020</v>
          </cell>
          <cell r="E5161">
            <v>8</v>
          </cell>
          <cell r="F5161" t="str">
            <v>0080</v>
          </cell>
          <cell r="G5161" t="str">
            <v>D002</v>
          </cell>
          <cell r="H5161" t="str">
            <v>Shift Lever R</v>
          </cell>
          <cell r="I5161" t="str">
            <v>Växelreglage H</v>
          </cell>
          <cell r="J5161" t="str">
            <v>ASL3S42EALS SHIM 3 REVO inturnal</v>
          </cell>
          <cell r="K5161" t="str">
            <v>ASL3S42EALS</v>
          </cell>
          <cell r="L5161" t="str">
            <v>Kontakta SHIMANO</v>
          </cell>
        </row>
        <row r="5162">
          <cell r="B5162" t="str">
            <v>YEC9335148Växelreglage V</v>
          </cell>
          <cell r="C5162" t="str">
            <v>YEC9335148</v>
          </cell>
          <cell r="D5162" t="str">
            <v>2019-2020</v>
          </cell>
          <cell r="E5162">
            <v>9</v>
          </cell>
          <cell r="F5162" t="str">
            <v>0090</v>
          </cell>
          <cell r="G5162" t="str">
            <v>D001</v>
          </cell>
          <cell r="H5162" t="str">
            <v>Shift Lever L</v>
          </cell>
          <cell r="I5162" t="str">
            <v>Växelreglage V</v>
          </cell>
          <cell r="L5162" t="e">
            <v>#N/A</v>
          </cell>
        </row>
        <row r="5163">
          <cell r="B5163" t="str">
            <v>YEC9335148Handtag par</v>
          </cell>
          <cell r="C5163" t="str">
            <v>YEC9335148</v>
          </cell>
          <cell r="D5163" t="str">
            <v>2019-2020</v>
          </cell>
          <cell r="E5163">
            <v>10</v>
          </cell>
          <cell r="F5163" t="str">
            <v>0100</v>
          </cell>
          <cell r="G5163" t="str">
            <v>B004</v>
          </cell>
          <cell r="H5163" t="str">
            <v>Grip R</v>
          </cell>
          <cell r="I5163" t="str">
            <v>Handtag par</v>
          </cell>
          <cell r="J5163" t="str">
            <v xml:space="preserve">C2505670 Herrmans CLIK DD37  Dark brown 90mm  </v>
          </cell>
          <cell r="K5163" t="str">
            <v>C2505670</v>
          </cell>
          <cell r="L5163" t="str">
            <v>BSP?</v>
          </cell>
        </row>
        <row r="5164">
          <cell r="B5164" t="str">
            <v>YEC9335148Frambroms</v>
          </cell>
          <cell r="C5164" t="str">
            <v>YEC9335148</v>
          </cell>
          <cell r="D5164" t="str">
            <v>2019-2020</v>
          </cell>
          <cell r="E5164">
            <v>11</v>
          </cell>
          <cell r="F5164" t="str">
            <v>0110</v>
          </cell>
          <cell r="G5164" t="str">
            <v>C003</v>
          </cell>
          <cell r="H5164" t="str">
            <v xml:space="preserve">Brake front </v>
          </cell>
          <cell r="I5164" t="str">
            <v>Frambroms</v>
          </cell>
          <cell r="J5164" t="str">
            <v>AMT200KLFURX100 DISC BRAKE ASSEMBLED SET, BL-MT200(L), BR-MT200(F), BLACK, SM-MA-F160P/S, RESIN PAD(W/O FIN), 1000MM HOSE(SM-BH59-SS BLACK), BULK, 8,17 USD</v>
          </cell>
          <cell r="K5164" t="str">
            <v>AMT200KLFURX100</v>
          </cell>
          <cell r="L5164" t="str">
            <v>Kontakta SHIMANO</v>
          </cell>
        </row>
        <row r="5165">
          <cell r="B5165" t="str">
            <v>YEC9335148Bakbroms</v>
          </cell>
          <cell r="C5165" t="str">
            <v>YEC9335148</v>
          </cell>
          <cell r="D5165" t="str">
            <v>2019-2020</v>
          </cell>
          <cell r="E5165">
            <v>12</v>
          </cell>
          <cell r="F5165" t="str">
            <v>0120</v>
          </cell>
          <cell r="G5165" t="str">
            <v>C004</v>
          </cell>
          <cell r="H5165" t="str">
            <v>Brake rear</v>
          </cell>
          <cell r="I5165" t="str">
            <v>Bakbroms</v>
          </cell>
          <cell r="K5165" t="str">
            <v>Fotbroms</v>
          </cell>
          <cell r="L5165" t="str">
            <v>Kontakta SHIMANO</v>
          </cell>
        </row>
        <row r="5166">
          <cell r="B5166" t="str">
            <v>YEC9335148Vevlager</v>
          </cell>
          <cell r="C5166" t="str">
            <v>YEC9335148</v>
          </cell>
          <cell r="D5166" t="str">
            <v>2019-2020</v>
          </cell>
          <cell r="E5166">
            <v>13</v>
          </cell>
          <cell r="F5166" t="str">
            <v>0130</v>
          </cell>
          <cell r="G5166" t="str">
            <v>E001</v>
          </cell>
          <cell r="H5166" t="str">
            <v xml:space="preserve">BB-set </v>
          </cell>
          <cell r="I5166" t="str">
            <v>Vevlager</v>
          </cell>
          <cell r="K5166" t="str">
            <v>C8705195-06C</v>
          </cell>
          <cell r="L5166" t="str">
            <v>C8705195-06C</v>
          </cell>
        </row>
        <row r="5167">
          <cell r="B5167" t="str">
            <v>YEC9335148Vevparti</v>
          </cell>
          <cell r="C5167" t="str">
            <v>YEC9335148</v>
          </cell>
          <cell r="D5167" t="str">
            <v>2019-2020</v>
          </cell>
          <cell r="E5167">
            <v>14</v>
          </cell>
          <cell r="F5167" t="str">
            <v>0140</v>
          </cell>
          <cell r="G5167" t="str">
            <v>E002</v>
          </cell>
          <cell r="H5167" t="str">
            <v>Front Chainwheel</v>
          </cell>
          <cell r="I5167" t="str">
            <v>Vevparti</v>
          </cell>
          <cell r="J5167" t="str">
            <v xml:space="preserve">C3305681-170-EG E-Going 170MM 38T 3/32" 110MM </v>
          </cell>
          <cell r="K5167" t="str">
            <v>C3305681-170-EG</v>
          </cell>
          <cell r="L5167" t="str">
            <v>C3305681-170-EG</v>
          </cell>
        </row>
        <row r="5168">
          <cell r="B5168" t="str">
            <v>YEC9335148Kedjeskydd</v>
          </cell>
          <cell r="C5168" t="str">
            <v>YEC9335148</v>
          </cell>
          <cell r="D5168" t="str">
            <v>2019-2020</v>
          </cell>
          <cell r="E5168">
            <v>15</v>
          </cell>
          <cell r="F5168" t="str">
            <v>0150</v>
          </cell>
          <cell r="G5168" t="str">
            <v>H001</v>
          </cell>
          <cell r="H5168" t="str">
            <v>Chain guard</v>
          </cell>
          <cell r="I5168" t="str">
            <v>Kedjeskydd</v>
          </cell>
          <cell r="J5168" t="str">
            <v>C8305427/OB + C8305427/RSV-98 AXA CE 38 Ocean blue w silver center</v>
          </cell>
          <cell r="K5168" t="str">
            <v>C8305427-ZOB</v>
          </cell>
          <cell r="L5168" t="str">
            <v>C8305427/ZBK</v>
          </cell>
        </row>
        <row r="5169">
          <cell r="B5169" t="str">
            <v>YEC9335148Kedjeskyddsfäste</v>
          </cell>
          <cell r="C5169" t="str">
            <v>YEC9335148</v>
          </cell>
          <cell r="D5169" t="str">
            <v>2019-2020</v>
          </cell>
          <cell r="E5169">
            <v>16</v>
          </cell>
          <cell r="F5169" t="str">
            <v>0160</v>
          </cell>
          <cell r="G5169" t="str">
            <v>H002</v>
          </cell>
          <cell r="H5169" t="str">
            <v>Chain guard bracket</v>
          </cell>
          <cell r="I5169" t="str">
            <v>Kedjeskyddsfäste</v>
          </cell>
          <cell r="J5169" t="str">
            <v>C8305427 bracket for AXA 38T black</v>
          </cell>
          <cell r="K5169" t="str">
            <v>C8305427</v>
          </cell>
          <cell r="L5169" t="str">
            <v>C8305427</v>
          </cell>
        </row>
        <row r="5170">
          <cell r="B5170" t="str">
            <v>YEC9335148Framväxel</v>
          </cell>
          <cell r="C5170" t="str">
            <v>YEC9335148</v>
          </cell>
          <cell r="D5170" t="str">
            <v>2019-2020</v>
          </cell>
          <cell r="E5170">
            <v>17</v>
          </cell>
          <cell r="F5170" t="str">
            <v>0170</v>
          </cell>
          <cell r="G5170" t="str">
            <v>D003</v>
          </cell>
          <cell r="H5170" t="str">
            <v>Front Derailleur</v>
          </cell>
          <cell r="I5170" t="str">
            <v>Framväxel</v>
          </cell>
          <cell r="K5170" t="str">
            <v>EMPTY</v>
          </cell>
          <cell r="L5170" t="e">
            <v>#N/A</v>
          </cell>
        </row>
        <row r="5171">
          <cell r="B5171" t="str">
            <v>YEC9335148Bakväxel</v>
          </cell>
          <cell r="C5171" t="str">
            <v>YEC9335148</v>
          </cell>
          <cell r="D5171" t="str">
            <v>2019-2020</v>
          </cell>
          <cell r="E5171">
            <v>18</v>
          </cell>
          <cell r="F5171" t="str">
            <v>0180</v>
          </cell>
          <cell r="G5171" t="str">
            <v>D004</v>
          </cell>
          <cell r="H5171" t="str">
            <v>Rear Derailleur</v>
          </cell>
          <cell r="I5171" t="str">
            <v>Bakväxel</v>
          </cell>
          <cell r="K5171" t="str">
            <v>ASG3C41A2775DX</v>
          </cell>
          <cell r="L5171" t="str">
            <v>Kontakta SHIMANO</v>
          </cell>
        </row>
        <row r="5172">
          <cell r="B5172" t="str">
            <v>YEC9335148Kedja</v>
          </cell>
          <cell r="C5172" t="str">
            <v>YEC9335148</v>
          </cell>
          <cell r="D5172" t="str">
            <v>2019-2020</v>
          </cell>
          <cell r="E5172">
            <v>19</v>
          </cell>
          <cell r="F5172" t="str">
            <v>0190</v>
          </cell>
          <cell r="G5172" t="str">
            <v>E003</v>
          </cell>
          <cell r="H5172" t="str">
            <v xml:space="preserve">Chain </v>
          </cell>
          <cell r="I5172" t="str">
            <v>Kedja</v>
          </cell>
          <cell r="J5172" t="str">
            <v>std</v>
          </cell>
          <cell r="K5172" t="str">
            <v>C3405001-0102</v>
          </cell>
          <cell r="L5172" t="str">
            <v>C3400002</v>
          </cell>
        </row>
        <row r="5173">
          <cell r="B5173" t="str">
            <v>YEC9335148Kassett</v>
          </cell>
          <cell r="C5173" t="str">
            <v>YEC9335148</v>
          </cell>
          <cell r="D5173" t="str">
            <v>2019-2020</v>
          </cell>
          <cell r="E5173">
            <v>20</v>
          </cell>
          <cell r="F5173" t="str">
            <v>0200</v>
          </cell>
          <cell r="G5173" t="str">
            <v>E004</v>
          </cell>
          <cell r="H5173" t="str">
            <v>Cassette Sprocket</v>
          </cell>
          <cell r="I5173" t="str">
            <v>Kassett</v>
          </cell>
          <cell r="J5173" t="str">
            <v>ASMGEAR18SU SPT SC18sv3/32" (INTERNAL HUB)</v>
          </cell>
          <cell r="K5173" t="str">
            <v>ASMGEAR18SU</v>
          </cell>
          <cell r="L5173" t="str">
            <v>Kontakta SHIMANO</v>
          </cell>
        </row>
        <row r="5174">
          <cell r="B5174" t="str">
            <v>YEC9335148Framhjul</v>
          </cell>
          <cell r="C5174" t="str">
            <v>YEC9335148</v>
          </cell>
          <cell r="D5174" t="str">
            <v>2019-2020</v>
          </cell>
          <cell r="E5174">
            <v>21</v>
          </cell>
          <cell r="F5174" t="str">
            <v>0210</v>
          </cell>
          <cell r="G5174" t="str">
            <v>F001</v>
          </cell>
          <cell r="H5174" t="str">
            <v>Front hub</v>
          </cell>
          <cell r="I5174" t="str">
            <v>Framhjul</v>
          </cell>
          <cell r="J5174" t="str">
            <v>Se drive unit</v>
          </cell>
          <cell r="K5174" t="str">
            <v>C4107830</v>
          </cell>
          <cell r="L5174" t="str">
            <v>Kontakta Service</v>
          </cell>
        </row>
        <row r="5175">
          <cell r="B5175" t="str">
            <v>YEC9335148Bakhjul</v>
          </cell>
          <cell r="C5175" t="str">
            <v>YEC9335148</v>
          </cell>
          <cell r="D5175" t="str">
            <v>2019-2020</v>
          </cell>
          <cell r="E5175">
            <v>22</v>
          </cell>
          <cell r="F5175" t="str">
            <v>0220</v>
          </cell>
          <cell r="G5175" t="str">
            <v>F002</v>
          </cell>
          <cell r="H5175" t="str">
            <v>Rear hub</v>
          </cell>
          <cell r="I5175" t="str">
            <v>Bakhjul</v>
          </cell>
          <cell r="J5175" t="str">
            <v>ASG3C41A2775DX SHIM INTER 3 36-H</v>
          </cell>
          <cell r="K5175" t="str">
            <v>C4208134</v>
          </cell>
          <cell r="L5175" t="str">
            <v>Kontakta Service</v>
          </cell>
        </row>
        <row r="5176">
          <cell r="B5176" t="str">
            <v>YEC9335148Däck</v>
          </cell>
          <cell r="C5176" t="str">
            <v>YEC9335148</v>
          </cell>
          <cell r="D5176" t="str">
            <v>2019-2020</v>
          </cell>
          <cell r="E5176">
            <v>23</v>
          </cell>
          <cell r="F5176" t="str">
            <v>0230</v>
          </cell>
          <cell r="G5176" t="str">
            <v>F003</v>
          </cell>
          <cell r="H5176" t="str">
            <v>Tire</v>
          </cell>
          <cell r="I5176" t="str">
            <v>Däck</v>
          </cell>
          <cell r="J5176" t="str">
            <v>C4906490 622x40 BROWN/CREME PERGO H-480 PREMIUM Reflex (AP:40x40 nylon/canvas)</v>
          </cell>
          <cell r="K5176" t="str">
            <v>C4906490</v>
          </cell>
          <cell r="L5176" t="str">
            <v>C4901536</v>
          </cell>
        </row>
        <row r="5177">
          <cell r="B5177" t="str">
            <v>YEC9335148Skärmar set</v>
          </cell>
          <cell r="C5177" t="str">
            <v>YEC9335148</v>
          </cell>
          <cell r="D5177" t="str">
            <v>2019-2020</v>
          </cell>
          <cell r="E5177">
            <v>24</v>
          </cell>
          <cell r="F5177" t="str">
            <v>0240</v>
          </cell>
          <cell r="G5177" t="str">
            <v>H003</v>
          </cell>
          <cell r="H5177" t="str">
            <v xml:space="preserve">Mudguard front   </v>
          </cell>
          <cell r="I5177" t="str">
            <v>Skärmar set</v>
          </cell>
          <cell r="J5177" t="str">
            <v>MATT  C8255677-638 ZN/52MM 28" Ocean Blue 70.554/1 (5729-ZN)</v>
          </cell>
          <cell r="K5177" t="str">
            <v>C8255677-638</v>
          </cell>
          <cell r="L5177" t="str">
            <v>Kontakta Service</v>
          </cell>
        </row>
        <row r="5178">
          <cell r="B5178" t="str">
            <v>YEC9335148Pakethållare</v>
          </cell>
          <cell r="C5178" t="str">
            <v>YEC9335148</v>
          </cell>
          <cell r="D5178" t="str">
            <v>2019-2020</v>
          </cell>
          <cell r="E5178">
            <v>25</v>
          </cell>
          <cell r="F5178" t="str">
            <v>0250</v>
          </cell>
          <cell r="G5178" t="str">
            <v>H004</v>
          </cell>
          <cell r="H5178" t="str">
            <v>Carrier</v>
          </cell>
          <cell r="I5178" t="str">
            <v>Pakethållare</v>
          </cell>
          <cell r="J5178" t="str">
            <v>C8205834-BK AVS TOP CARRIER FOR SR20 PHILION BATTERY, Powder BLACK CLIP AND SPECTRA LOGO</v>
          </cell>
          <cell r="K5178" t="str">
            <v>C8205834-BK</v>
          </cell>
          <cell r="L5178" t="str">
            <v>C8205834-BK</v>
          </cell>
        </row>
        <row r="5179">
          <cell r="B5179" t="str">
            <v>YEC9335148Sadel</v>
          </cell>
          <cell r="C5179" t="str">
            <v>YEC9335148</v>
          </cell>
          <cell r="D5179" t="str">
            <v>2019-2020</v>
          </cell>
          <cell r="E5179">
            <v>26</v>
          </cell>
          <cell r="F5179" t="str">
            <v>0260</v>
          </cell>
          <cell r="G5179" t="str">
            <v>G001</v>
          </cell>
          <cell r="H5179" t="str">
            <v>Saddle</v>
          </cell>
          <cell r="I5179" t="str">
            <v>Sadel</v>
          </cell>
          <cell r="J5179" t="str">
            <v>C7106016 Fluito brown unisex w/o clamp</v>
          </cell>
          <cell r="K5179" t="str">
            <v>C7106016</v>
          </cell>
          <cell r="L5179" t="str">
            <v>C7100226</v>
          </cell>
        </row>
        <row r="5180">
          <cell r="B5180" t="str">
            <v>YEC9335148Sadelstolpe</v>
          </cell>
          <cell r="C5180" t="str">
            <v>YEC9335148</v>
          </cell>
          <cell r="D5180" t="str">
            <v>2019-2020</v>
          </cell>
          <cell r="E5180">
            <v>27</v>
          </cell>
          <cell r="F5180" t="str">
            <v>0270</v>
          </cell>
          <cell r="G5180" t="str">
            <v>G002</v>
          </cell>
          <cell r="H5180" t="str">
            <v>Seatpost</v>
          </cell>
          <cell r="I5180" t="str">
            <v>Sadelstolpe</v>
          </cell>
          <cell r="J5180" t="str">
            <v xml:space="preserve">C7205258  SP-222 27.2X350 Anodized SILVER </v>
          </cell>
          <cell r="K5180" t="str">
            <v>C7205258</v>
          </cell>
          <cell r="L5180" t="str">
            <v>C7200039</v>
          </cell>
        </row>
        <row r="5181">
          <cell r="B5181" t="str">
            <v>YEC9335148Sadelrörsklämma</v>
          </cell>
          <cell r="C5181" t="str">
            <v>YEC9335148</v>
          </cell>
          <cell r="D5181" t="str">
            <v>2019-2020</v>
          </cell>
          <cell r="E5181">
            <v>28</v>
          </cell>
          <cell r="F5181" t="str">
            <v>0280</v>
          </cell>
          <cell r="G5181" t="str">
            <v>G003</v>
          </cell>
          <cell r="H5181" t="str">
            <v>Seat Clamp</v>
          </cell>
          <cell r="I5181" t="str">
            <v>Sadelrörsklämma</v>
          </cell>
          <cell r="J5181" t="str">
            <v>C7305002 L/C 31.8 MX27 shiny black</v>
          </cell>
          <cell r="K5181" t="str">
            <v>C7305002</v>
          </cell>
          <cell r="L5181" t="str">
            <v>C7300027-318</v>
          </cell>
        </row>
        <row r="5182">
          <cell r="B5182" t="str">
            <v>YEC9335148Framlampa</v>
          </cell>
          <cell r="C5182" t="str">
            <v>YEC9335148</v>
          </cell>
          <cell r="D5182" t="str">
            <v>2019-2020</v>
          </cell>
          <cell r="E5182">
            <v>29</v>
          </cell>
          <cell r="F5182" t="str">
            <v>0290</v>
          </cell>
          <cell r="G5182" t="str">
            <v>H005</v>
          </cell>
          <cell r="H5182" t="str">
            <v>Front light</v>
          </cell>
          <cell r="I5182" t="str">
            <v>Framlampa</v>
          </cell>
          <cell r="J5182" t="str">
            <v>C8015305 Shiny 40 LED headlamp,  650mm cable with male conector. w/o bracket and reflector</v>
          </cell>
          <cell r="K5182" t="str">
            <v>C8015305</v>
          </cell>
          <cell r="L5182" t="str">
            <v>C8015300</v>
          </cell>
        </row>
        <row r="5183">
          <cell r="B5183" t="str">
            <v>YEC9335148Baklampa</v>
          </cell>
          <cell r="C5183" t="str">
            <v>YEC9335148</v>
          </cell>
          <cell r="D5183" t="str">
            <v>2019-2020</v>
          </cell>
          <cell r="E5183">
            <v>30</v>
          </cell>
          <cell r="F5183" t="str">
            <v>0300</v>
          </cell>
          <cell r="G5183" t="str">
            <v>H006</v>
          </cell>
          <cell r="H5183" t="str">
            <v>Light, Rear</v>
          </cell>
          <cell r="I5183" t="str">
            <v>Baklampa</v>
          </cell>
          <cell r="J5183" t="str">
            <v>inkl in battery</v>
          </cell>
          <cell r="K5183" t="str">
            <v>C8705186-1RLBK</v>
          </cell>
          <cell r="L5183" t="str">
            <v>C8705186-1RLBK</v>
          </cell>
        </row>
        <row r="5184">
          <cell r="B5184" t="str">
            <v>YEC9335148Låssats</v>
          </cell>
          <cell r="C5184" t="str">
            <v>YEC9335148</v>
          </cell>
          <cell r="D5184" t="str">
            <v>2019-2020</v>
          </cell>
          <cell r="E5184">
            <v>31</v>
          </cell>
          <cell r="F5184" t="str">
            <v>0310</v>
          </cell>
          <cell r="G5184" t="str">
            <v>H007</v>
          </cell>
          <cell r="H5184" t="str">
            <v>Lock</v>
          </cell>
          <cell r="I5184" t="str">
            <v>Låssats</v>
          </cell>
          <cell r="J5184" t="str">
            <v>C8405069 LCK SF PLbk Solid+  BAT SF03/SR11/SR20, LOCK FRAME+LOCK BATT SF03 RT W/2 similar keys</v>
          </cell>
          <cell r="K5184" t="str">
            <v>C8405069</v>
          </cell>
          <cell r="L5184" t="str">
            <v>C8405069</v>
          </cell>
        </row>
        <row r="5185">
          <cell r="B5185" t="str">
            <v>YEC9335148Stöd</v>
          </cell>
          <cell r="C5185" t="str">
            <v>YEC9335148</v>
          </cell>
          <cell r="D5185" t="str">
            <v>2019-2020</v>
          </cell>
          <cell r="E5185">
            <v>32</v>
          </cell>
          <cell r="F5185" t="str">
            <v>0320</v>
          </cell>
          <cell r="G5185" t="str">
            <v>H008</v>
          </cell>
          <cell r="H5185" t="str">
            <v>Kick stand</v>
          </cell>
          <cell r="I5185" t="str">
            <v>Stöd</v>
          </cell>
          <cell r="J5185" t="str">
            <v>C8105208 KS REX ATRAN 235</v>
          </cell>
          <cell r="K5185" t="str">
            <v>C8105208</v>
          </cell>
          <cell r="L5185" t="str">
            <v>C8100034</v>
          </cell>
        </row>
        <row r="5186">
          <cell r="B5186" t="str">
            <v>YEC9335148Korg</v>
          </cell>
          <cell r="C5186" t="str">
            <v>YEC9335148</v>
          </cell>
          <cell r="D5186" t="str">
            <v>2019-2020</v>
          </cell>
          <cell r="E5186">
            <v>33</v>
          </cell>
          <cell r="F5186" t="str">
            <v>0330</v>
          </cell>
          <cell r="G5186" t="str">
            <v>H009</v>
          </cell>
          <cell r="H5186" t="str">
            <v>Basket / Fr carrier</v>
          </cell>
          <cell r="I5186" t="str">
            <v>Korg</v>
          </cell>
          <cell r="J5186" t="str">
            <v>C8605213 Alloy black 2019</v>
          </cell>
          <cell r="K5186" t="str">
            <v>C8605213</v>
          </cell>
          <cell r="L5186" t="str">
            <v>C8605213</v>
          </cell>
        </row>
        <row r="5187">
          <cell r="B5187" t="str">
            <v>YEC9335148Pedaler</v>
          </cell>
          <cell r="C5187" t="str">
            <v>YEC9335148</v>
          </cell>
          <cell r="D5187" t="str">
            <v>2019-2020</v>
          </cell>
          <cell r="E5187">
            <v>34</v>
          </cell>
          <cell r="F5187" t="str">
            <v>0340</v>
          </cell>
          <cell r="G5187" t="str">
            <v>E005</v>
          </cell>
          <cell r="H5187" t="str">
            <v xml:space="preserve">Pedal </v>
          </cell>
          <cell r="I5187" t="str">
            <v>Pedaler</v>
          </cell>
          <cell r="J5187" t="str">
            <v>C3505208 NWL-467  SILVER/GREY 9/16" ALU</v>
          </cell>
          <cell r="K5187" t="str">
            <v>C3505208</v>
          </cell>
          <cell r="L5187" t="str">
            <v>C3500059</v>
          </cell>
        </row>
        <row r="5188">
          <cell r="B5188" t="str">
            <v>YEC9335148Motor</v>
          </cell>
          <cell r="C5188" t="str">
            <v>YEC9335148</v>
          </cell>
          <cell r="D5188" t="str">
            <v>2019-2020</v>
          </cell>
          <cell r="E5188">
            <v>35</v>
          </cell>
          <cell r="F5188" t="str">
            <v>0350</v>
          </cell>
          <cell r="G5188" t="str">
            <v>J001</v>
          </cell>
          <cell r="H5188" t="str">
            <v>DRIVE UNIT:</v>
          </cell>
          <cell r="I5188" t="str">
            <v>Motor</v>
          </cell>
          <cell r="J5188" t="str">
            <v xml:space="preserve">C8705195-03SV M108VD Silver 36V250W front drive，Cable length 700mm </v>
          </cell>
          <cell r="K5188" t="str">
            <v>C8705195-03SV</v>
          </cell>
          <cell r="L5188" t="str">
            <v>C8705195-03SV</v>
          </cell>
        </row>
        <row r="5189">
          <cell r="B5189" t="str">
            <v>YEC9335148Display</v>
          </cell>
          <cell r="C5189" t="str">
            <v>YEC9335148</v>
          </cell>
          <cell r="D5189" t="str">
            <v>2019-2020</v>
          </cell>
          <cell r="E5189">
            <v>36</v>
          </cell>
          <cell r="F5189" t="str">
            <v>0360</v>
          </cell>
          <cell r="G5189" t="str">
            <v>J004</v>
          </cell>
          <cell r="H5189" t="str">
            <v>DISPLAY:</v>
          </cell>
          <cell r="I5189" t="str">
            <v>Display</v>
          </cell>
          <cell r="J5189" t="str">
            <v>C8705194-18C Display small LCD all EGOING CanBus for ANANDA (plugnplay) 850mm City</v>
          </cell>
          <cell r="K5189" t="str">
            <v>C8705194-18C</v>
          </cell>
          <cell r="L5189" t="str">
            <v>C8705194-18C</v>
          </cell>
        </row>
        <row r="5190">
          <cell r="B5190" t="str">
            <v>YEC9335148EB-Bus kabel</v>
          </cell>
          <cell r="C5190" t="str">
            <v>YEC9335148</v>
          </cell>
          <cell r="D5190" t="str">
            <v>2019-2020</v>
          </cell>
          <cell r="E5190">
            <v>37</v>
          </cell>
          <cell r="F5190" t="str">
            <v>0370</v>
          </cell>
          <cell r="G5190" t="str">
            <v>J005</v>
          </cell>
          <cell r="H5190" t="str">
            <v>EB-BUS CABLE:</v>
          </cell>
          <cell r="I5190" t="str">
            <v>EB-Bus kabel</v>
          </cell>
          <cell r="J5190" t="str">
            <v>C8705195-04-01C EB Bus cable for Ananda Front engine 1000mm</v>
          </cell>
          <cell r="K5190" t="str">
            <v>C8705195-04-01C</v>
          </cell>
          <cell r="L5190" t="str">
            <v>C8705195-04-01C</v>
          </cell>
        </row>
        <row r="5191">
          <cell r="B5191" t="str">
            <v>YEC9335148Motorkabel</v>
          </cell>
          <cell r="C5191" t="str">
            <v>YEC9335148</v>
          </cell>
          <cell r="D5191" t="str">
            <v>2019-2020</v>
          </cell>
          <cell r="E5191">
            <v>38</v>
          </cell>
          <cell r="F5191" t="str">
            <v>0380</v>
          </cell>
          <cell r="G5191" t="str">
            <v>J006</v>
          </cell>
          <cell r="H5191" t="str">
            <v>POWER CABLE:</v>
          </cell>
          <cell r="I5191" t="str">
            <v>Motorkabel</v>
          </cell>
          <cell r="J5191" t="str">
            <v xml:space="preserve">C8705195-03-01 Motor Cable 1200mm 9 pins for Ananda front engine system </v>
          </cell>
          <cell r="K5191" t="str">
            <v>C8705195-03-01</v>
          </cell>
          <cell r="L5191" t="str">
            <v>C8705195-03-01</v>
          </cell>
        </row>
        <row r="5192">
          <cell r="B5192" t="str">
            <v>YEC9335148Kabel framlampa</v>
          </cell>
          <cell r="C5192" t="str">
            <v>YEC9335148</v>
          </cell>
          <cell r="D5192" t="str">
            <v>2019-2020</v>
          </cell>
          <cell r="E5192">
            <v>39</v>
          </cell>
          <cell r="F5192" t="str">
            <v>0390</v>
          </cell>
          <cell r="G5192" t="str">
            <v>J007</v>
          </cell>
          <cell r="H5192" t="str">
            <v>F. LIGHT CABLE:</v>
          </cell>
          <cell r="I5192" t="str">
            <v>Kabel framlampa</v>
          </cell>
          <cell r="J5192" t="str">
            <v>Included in EB-BUS cable</v>
          </cell>
          <cell r="K5192" t="str">
            <v>Ingår i EB-buskabeln</v>
          </cell>
          <cell r="L5192" t="str">
            <v>Ingår i EB-buskabeln</v>
          </cell>
        </row>
        <row r="5193">
          <cell r="B5193" t="str">
            <v>YEC9335148Kabel baklampa</v>
          </cell>
          <cell r="C5193" t="str">
            <v>YEC9335148</v>
          </cell>
          <cell r="D5193" t="str">
            <v>2019-2020</v>
          </cell>
          <cell r="E5193">
            <v>40</v>
          </cell>
          <cell r="F5193" t="str">
            <v>0400</v>
          </cell>
          <cell r="G5193" t="str">
            <v>J008</v>
          </cell>
          <cell r="H5193" t="str">
            <v>R. LIGHT CABLE:</v>
          </cell>
          <cell r="I5193" t="str">
            <v>Kabel baklampa</v>
          </cell>
          <cell r="K5193" t="str">
            <v>INGÅR I BATTERIET</v>
          </cell>
          <cell r="L5193" t="str">
            <v>Ingår i batteriet</v>
          </cell>
        </row>
        <row r="5194">
          <cell r="B5194" t="str">
            <v>YEC9335148Hastighetssensor</v>
          </cell>
          <cell r="C5194" t="str">
            <v>YEC9335148</v>
          </cell>
          <cell r="D5194" t="str">
            <v>2019-2020</v>
          </cell>
          <cell r="E5194">
            <v>41</v>
          </cell>
          <cell r="F5194" t="str">
            <v>0410</v>
          </cell>
          <cell r="G5194" t="str">
            <v>J009</v>
          </cell>
          <cell r="H5194" t="str">
            <v>SPEED SENSOR:</v>
          </cell>
          <cell r="I5194" t="str">
            <v>Hastighetssensor</v>
          </cell>
          <cell r="J5194" t="str">
            <v>Integrated in the motor</v>
          </cell>
          <cell r="K5194" t="str">
            <v>INGÅR I MOTORN</v>
          </cell>
          <cell r="L5194" t="str">
            <v>Ingår i motorn</v>
          </cell>
        </row>
        <row r="5195">
          <cell r="B5195" t="str">
            <v>YEC9335148Batteri</v>
          </cell>
          <cell r="C5195" t="str">
            <v>YEC9335148</v>
          </cell>
          <cell r="D5195" t="str">
            <v>2019-2020</v>
          </cell>
          <cell r="E5195">
            <v>42</v>
          </cell>
          <cell r="F5195" t="str">
            <v>0420</v>
          </cell>
          <cell r="G5195" t="str">
            <v>J002</v>
          </cell>
          <cell r="H5195" t="str">
            <v>BATTERY:</v>
          </cell>
          <cell r="I5195" t="str">
            <v>Batteri</v>
          </cell>
          <cell r="J5195" t="str">
            <v>C8705186-E-11C SR20 11,6Ah, blk LiMn 36V 11,6Ah, R.Light CANBUS eGOING</v>
          </cell>
          <cell r="K5195" t="str">
            <v>C8705186-E-11C</v>
          </cell>
          <cell r="L5195" t="str">
            <v>C8705186-E-11C</v>
          </cell>
        </row>
        <row r="5196">
          <cell r="B5196" t="str">
            <v>YEC9335148Batterihållare</v>
          </cell>
          <cell r="C5196" t="str">
            <v>YEC9335148</v>
          </cell>
          <cell r="D5196" t="str">
            <v>2019-2020</v>
          </cell>
          <cell r="E5196">
            <v>43</v>
          </cell>
          <cell r="F5196" t="str">
            <v>0430</v>
          </cell>
          <cell r="G5196" t="str">
            <v>J003</v>
          </cell>
          <cell r="H5196" t="str">
            <v>BATTERY HOLDER/Slider</v>
          </cell>
          <cell r="I5196" t="str">
            <v>Batterihållare</v>
          </cell>
          <cell r="J5196" t="str">
            <v>C8705195-07C C8705186-01 TOP SLIDER F/SR-20 W/SMALL PARTS COVER F/CONTROLLER. C8705195-04C CONTROLLER M108RD CANBUS, ANANDA</v>
          </cell>
          <cell r="L5196" t="e">
            <v>#N/A</v>
          </cell>
        </row>
        <row r="5197">
          <cell r="B5197" t="str">
            <v>YEC9335148Batteriladdare</v>
          </cell>
          <cell r="C5197" t="str">
            <v>YEC9335148</v>
          </cell>
          <cell r="D5197" t="str">
            <v>2019-2020</v>
          </cell>
          <cell r="E5197">
            <v>44</v>
          </cell>
          <cell r="F5197" t="str">
            <v>0440</v>
          </cell>
          <cell r="G5197" t="str">
            <v>J010</v>
          </cell>
          <cell r="H5197" t="str">
            <v>CHARGER:</v>
          </cell>
          <cell r="I5197" t="str">
            <v>Batteriladdare</v>
          </cell>
          <cell r="J5197" t="str">
            <v>C8705058-1-1C, Charger for SR-20/SF-03 CanBus</v>
          </cell>
          <cell r="K5197" t="str">
            <v>C8705058-1-1C</v>
          </cell>
          <cell r="L5197" t="str">
            <v>C8705058-1-1D</v>
          </cell>
        </row>
        <row r="5198">
          <cell r="B5198" t="str">
            <v>YEC9335148Kontrollbox</v>
          </cell>
          <cell r="C5198" t="str">
            <v>YEC9335148</v>
          </cell>
          <cell r="D5198" t="str">
            <v>2019-2020</v>
          </cell>
          <cell r="E5198">
            <v>45</v>
          </cell>
          <cell r="F5198" t="str">
            <v>0450</v>
          </cell>
          <cell r="G5198" t="str">
            <v>J011</v>
          </cell>
          <cell r="H5198" t="str">
            <v>Controller</v>
          </cell>
          <cell r="I5198" t="str">
            <v>Kontrollbox</v>
          </cell>
          <cell r="J5198" t="str">
            <v>C8705195-04C CONTROL M108RD CANBUS, ANANDA UTGÅR 200227 och ersätts av C8705195-07C</v>
          </cell>
          <cell r="K5198" t="str">
            <v>C8705195-04C</v>
          </cell>
          <cell r="L5198" t="str">
            <v>C8705195-04C</v>
          </cell>
        </row>
        <row r="5199">
          <cell r="B5199" t="str">
            <v>YEC9335148Växelöra</v>
          </cell>
          <cell r="C5199" t="str">
            <v>YEC9335148</v>
          </cell>
          <cell r="D5199" t="str">
            <v>2019-2020</v>
          </cell>
          <cell r="E5199">
            <v>46</v>
          </cell>
          <cell r="F5199" t="str">
            <v>0460</v>
          </cell>
          <cell r="G5199" t="str">
            <v>D005</v>
          </cell>
          <cell r="H5199" t="str">
            <v>Gear hanger</v>
          </cell>
          <cell r="I5199" t="str">
            <v>Växelöra</v>
          </cell>
          <cell r="L5199" t="e">
            <v>#N/A</v>
          </cell>
        </row>
        <row r="5200">
          <cell r="B5200" t="str">
            <v>YEC9335149RAM</v>
          </cell>
          <cell r="C5200" t="str">
            <v>YEC9335149</v>
          </cell>
          <cell r="D5200" t="str">
            <v>2020-2023</v>
          </cell>
          <cell r="E5200">
            <v>1</v>
          </cell>
          <cell r="F5200" t="str">
            <v>0010</v>
          </cell>
          <cell r="G5200" t="str">
            <v>A001</v>
          </cell>
          <cell r="H5200" t="str">
            <v>PAINTED FRAME</v>
          </cell>
          <cell r="I5200" t="str">
            <v>RAM</v>
          </cell>
          <cell r="K5200" t="str">
            <v>FRAME</v>
          </cell>
          <cell r="L5200" t="e">
            <v>#N/A</v>
          </cell>
        </row>
        <row r="5201">
          <cell r="B5201" t="str">
            <v>YEC9335149Framgaffel</v>
          </cell>
          <cell r="C5201" t="str">
            <v>YEC9335149</v>
          </cell>
          <cell r="D5201" t="str">
            <v>2020-2023</v>
          </cell>
          <cell r="E5201">
            <v>2</v>
          </cell>
          <cell r="F5201" t="str">
            <v>0020</v>
          </cell>
          <cell r="G5201" t="str">
            <v>A002</v>
          </cell>
          <cell r="H5201" t="str">
            <v>PAINTED FORK</v>
          </cell>
          <cell r="I5201" t="str">
            <v>Framgaffel</v>
          </cell>
          <cell r="K5201" t="str">
            <v>FORK</v>
          </cell>
          <cell r="L5201" t="e">
            <v>#N/A</v>
          </cell>
        </row>
        <row r="5202">
          <cell r="B5202" t="str">
            <v>YEC9335149Styrlager</v>
          </cell>
          <cell r="C5202" t="str">
            <v>YEC9335149</v>
          </cell>
          <cell r="D5202" t="str">
            <v>2020-2023</v>
          </cell>
          <cell r="E5202">
            <v>3</v>
          </cell>
          <cell r="F5202" t="str">
            <v>0030</v>
          </cell>
          <cell r="G5202" t="str">
            <v>B001</v>
          </cell>
          <cell r="H5202" t="str">
            <v>Head Set</v>
          </cell>
          <cell r="I5202" t="str">
            <v>Styrlager</v>
          </cell>
          <cell r="J5202" t="str">
            <v>C2105002 VP-MH305C SEMI INTEGR, ED BLACK O/S  SH = 20mm</v>
          </cell>
          <cell r="K5202" t="str">
            <v>C2105291</v>
          </cell>
          <cell r="L5202" t="str">
            <v>C2100163</v>
          </cell>
        </row>
        <row r="5203">
          <cell r="B5203" t="str">
            <v xml:space="preserve">YEC9335149Styrstam </v>
          </cell>
          <cell r="C5203" t="str">
            <v>YEC9335149</v>
          </cell>
          <cell r="D5203" t="str">
            <v>2020-2023</v>
          </cell>
          <cell r="E5203">
            <v>4</v>
          </cell>
          <cell r="F5203" t="str">
            <v>0040</v>
          </cell>
          <cell r="G5203" t="str">
            <v>B002</v>
          </cell>
          <cell r="H5203" t="str">
            <v>Handlebar Stem</v>
          </cell>
          <cell r="I5203" t="str">
            <v xml:space="preserve">Styrstam </v>
          </cell>
          <cell r="J5203" t="str">
            <v xml:space="preserve">C2205548-085 STQ ALsv 25,4/85 180mm 4BOLT MTSD-367N-5 SV </v>
          </cell>
          <cell r="K5203" t="str">
            <v>C2205360-090</v>
          </cell>
          <cell r="L5203" t="str">
            <v>C2200065</v>
          </cell>
        </row>
        <row r="5204">
          <cell r="B5204" t="str">
            <v>YEC9335149Styre</v>
          </cell>
          <cell r="C5204" t="str">
            <v>YEC9335149</v>
          </cell>
          <cell r="D5204" t="str">
            <v>2020-2023</v>
          </cell>
          <cell r="E5204">
            <v>5</v>
          </cell>
          <cell r="F5204" t="str">
            <v>0050</v>
          </cell>
          <cell r="G5204" t="str">
            <v>B003</v>
          </cell>
          <cell r="H5204" t="str">
            <v>Handelbar</v>
          </cell>
          <cell r="I5204" t="str">
            <v>Styre</v>
          </cell>
          <cell r="J5204" t="str">
            <v>C2306073  Handlebar City Silver NR-AL-14(ISO-C) W:630mm, AL H.A.S, no logo</v>
          </cell>
          <cell r="K5204" t="str">
            <v>C2306073</v>
          </cell>
          <cell r="L5204" t="str">
            <v>C2300290</v>
          </cell>
        </row>
        <row r="5205">
          <cell r="B5205" t="str">
            <v>YEC9335149Bromsgrepp H</v>
          </cell>
          <cell r="C5205" t="str">
            <v>YEC9335149</v>
          </cell>
          <cell r="D5205" t="str">
            <v>2020-2023</v>
          </cell>
          <cell r="E5205">
            <v>6</v>
          </cell>
          <cell r="F5205" t="str">
            <v>0060</v>
          </cell>
          <cell r="G5205" t="str">
            <v>C002</v>
          </cell>
          <cell r="H5205" t="str">
            <v>Brake Lever R</v>
          </cell>
          <cell r="I5205" t="str">
            <v>Bromsgrepp H</v>
          </cell>
          <cell r="L5205" t="e">
            <v>#N/A</v>
          </cell>
        </row>
        <row r="5206">
          <cell r="B5206" t="str">
            <v>YEC9335149Bromsgrepp V</v>
          </cell>
          <cell r="C5206" t="str">
            <v>YEC9335149</v>
          </cell>
          <cell r="D5206" t="str">
            <v>2020-2023</v>
          </cell>
          <cell r="E5206">
            <v>7</v>
          </cell>
          <cell r="F5206" t="str">
            <v>0070</v>
          </cell>
          <cell r="G5206" t="str">
            <v>C001</v>
          </cell>
          <cell r="H5206" t="str">
            <v>Brake Lever L</v>
          </cell>
          <cell r="I5206" t="str">
            <v>Bromsgrepp V</v>
          </cell>
          <cell r="J5206" t="str">
            <v>C6505190 Br lever silver left CL535CRT RB w bell</v>
          </cell>
          <cell r="K5206" t="str">
            <v>AMT200KLFURX100</v>
          </cell>
          <cell r="L5206" t="str">
            <v>Kontakta SHIMANO</v>
          </cell>
        </row>
        <row r="5207">
          <cell r="B5207" t="str">
            <v>YEC9335149Växelreglage H</v>
          </cell>
          <cell r="C5207" t="str">
            <v>YEC9335149</v>
          </cell>
          <cell r="D5207" t="str">
            <v>2020-2023</v>
          </cell>
          <cell r="E5207">
            <v>8</v>
          </cell>
          <cell r="F5207" t="str">
            <v>0080</v>
          </cell>
          <cell r="G5207" t="str">
            <v>D002</v>
          </cell>
          <cell r="H5207" t="str">
            <v>Shift Lever R</v>
          </cell>
          <cell r="I5207" t="str">
            <v>Växelreglage H</v>
          </cell>
          <cell r="J5207" t="str">
            <v>ASL3S42EALS SHIM 3 REVO inturnal</v>
          </cell>
          <cell r="K5207" t="str">
            <v>ASL3S42EALS</v>
          </cell>
          <cell r="L5207" t="str">
            <v>Kontakta SHIMANO</v>
          </cell>
        </row>
        <row r="5208">
          <cell r="B5208" t="str">
            <v>YEC9335149Växelreglage V</v>
          </cell>
          <cell r="C5208" t="str">
            <v>YEC9335149</v>
          </cell>
          <cell r="D5208" t="str">
            <v>2020-2023</v>
          </cell>
          <cell r="E5208">
            <v>9</v>
          </cell>
          <cell r="F5208" t="str">
            <v>0090</v>
          </cell>
          <cell r="G5208" t="str">
            <v>D001</v>
          </cell>
          <cell r="H5208" t="str">
            <v>Shift Lever L</v>
          </cell>
          <cell r="I5208" t="str">
            <v>Växelreglage V</v>
          </cell>
          <cell r="L5208" t="e">
            <v>#N/A</v>
          </cell>
        </row>
        <row r="5209">
          <cell r="B5209" t="str">
            <v>YEC9335149Handtag par</v>
          </cell>
          <cell r="C5209" t="str">
            <v>YEC9335149</v>
          </cell>
          <cell r="D5209" t="str">
            <v>2020-2023</v>
          </cell>
          <cell r="E5209">
            <v>10</v>
          </cell>
          <cell r="F5209" t="str">
            <v>0100</v>
          </cell>
          <cell r="G5209" t="str">
            <v>B004</v>
          </cell>
          <cell r="H5209" t="str">
            <v>Grip R</v>
          </cell>
          <cell r="I5209" t="str">
            <v>Handtag par</v>
          </cell>
          <cell r="J5209" t="str">
            <v xml:space="preserve">C2505670 Herrmans CLIK DD37  Dark brown 90mm  </v>
          </cell>
          <cell r="K5209" t="str">
            <v>C2505484</v>
          </cell>
          <cell r="L5209" t="str">
            <v>C2500163</v>
          </cell>
        </row>
        <row r="5210">
          <cell r="B5210" t="str">
            <v>YEC9335149Frambroms</v>
          </cell>
          <cell r="C5210" t="str">
            <v>YEC9335149</v>
          </cell>
          <cell r="D5210" t="str">
            <v>2020-2023</v>
          </cell>
          <cell r="E5210">
            <v>11</v>
          </cell>
          <cell r="F5210" t="str">
            <v>0110</v>
          </cell>
          <cell r="G5210" t="str">
            <v>C003</v>
          </cell>
          <cell r="H5210" t="str">
            <v xml:space="preserve">Brake front </v>
          </cell>
          <cell r="I5210" t="str">
            <v>Frambroms</v>
          </cell>
          <cell r="J5210" t="str">
            <v>ABRC6000FB  ROL.BRAKE FRONT M9 BR-C6000-F, W. 3,5 MM. LOCKNUT SILVER</v>
          </cell>
          <cell r="K5210" t="str">
            <v>AMT200KLFURX100</v>
          </cell>
          <cell r="L5210" t="str">
            <v>Kontakta SHIMANO</v>
          </cell>
        </row>
        <row r="5211">
          <cell r="B5211" t="str">
            <v>YEC9335149Bakbroms</v>
          </cell>
          <cell r="C5211" t="str">
            <v>YEC9335149</v>
          </cell>
          <cell r="D5211" t="str">
            <v>2020-2023</v>
          </cell>
          <cell r="E5211">
            <v>12</v>
          </cell>
          <cell r="F5211" t="str">
            <v>0120</v>
          </cell>
          <cell r="G5211" t="str">
            <v>C004</v>
          </cell>
          <cell r="H5211" t="str">
            <v>Brake rear</v>
          </cell>
          <cell r="I5211" t="str">
            <v>Bakbroms</v>
          </cell>
          <cell r="K5211" t="str">
            <v>Fotbroms</v>
          </cell>
          <cell r="L5211" t="str">
            <v>Kontakta SHIMANO</v>
          </cell>
        </row>
        <row r="5212">
          <cell r="B5212" t="str">
            <v>YEC9335149Vevlager</v>
          </cell>
          <cell r="C5212" t="str">
            <v>YEC9335149</v>
          </cell>
          <cell r="D5212" t="str">
            <v>2020-2023</v>
          </cell>
          <cell r="E5212">
            <v>13</v>
          </cell>
          <cell r="F5212" t="str">
            <v>0130</v>
          </cell>
          <cell r="G5212" t="str">
            <v>E001</v>
          </cell>
          <cell r="H5212" t="str">
            <v xml:space="preserve">BB-set </v>
          </cell>
          <cell r="I5212" t="str">
            <v>Vevlager</v>
          </cell>
          <cell r="K5212" t="str">
            <v>C8705195-06C</v>
          </cell>
          <cell r="L5212" t="str">
            <v>C8705195-06C</v>
          </cell>
        </row>
        <row r="5213">
          <cell r="B5213" t="str">
            <v>YEC9335149Vevparti</v>
          </cell>
          <cell r="C5213" t="str">
            <v>YEC9335149</v>
          </cell>
          <cell r="D5213" t="str">
            <v>2020-2023</v>
          </cell>
          <cell r="E5213">
            <v>14</v>
          </cell>
          <cell r="F5213" t="str">
            <v>0140</v>
          </cell>
          <cell r="G5213" t="str">
            <v>E002</v>
          </cell>
          <cell r="H5213" t="str">
            <v>Front Chainwheel</v>
          </cell>
          <cell r="I5213" t="str">
            <v>Vevparti</v>
          </cell>
          <cell r="J5213" t="str">
            <v xml:space="preserve">C3305681-170-EG E-Going 170MM 38T 3/32" 110MM </v>
          </cell>
          <cell r="K5213" t="str">
            <v>C3305681-170-EG</v>
          </cell>
          <cell r="L5213" t="str">
            <v>C3305681-170-EG</v>
          </cell>
        </row>
        <row r="5214">
          <cell r="B5214" t="str">
            <v>YEC9335149Kedjeskydd</v>
          </cell>
          <cell r="C5214" t="str">
            <v>YEC9335149</v>
          </cell>
          <cell r="D5214" t="str">
            <v>2020-2023</v>
          </cell>
          <cell r="E5214">
            <v>15</v>
          </cell>
          <cell r="F5214" t="str">
            <v>0150</v>
          </cell>
          <cell r="G5214" t="str">
            <v>H001</v>
          </cell>
          <cell r="H5214" t="str">
            <v>Chain guard</v>
          </cell>
          <cell r="I5214" t="str">
            <v>Kedjeskydd</v>
          </cell>
          <cell r="J5214" t="str">
            <v>C8305427/ZBK + C8305427/RSV AXA CE 38 black w silver center</v>
          </cell>
          <cell r="K5214" t="str">
            <v>C8305427/ZBK</v>
          </cell>
          <cell r="L5214" t="str">
            <v>C8305427/ZBK</v>
          </cell>
        </row>
        <row r="5215">
          <cell r="B5215" t="str">
            <v>YEC9335149Kedjeskyddsfäste</v>
          </cell>
          <cell r="C5215" t="str">
            <v>YEC9335149</v>
          </cell>
          <cell r="D5215" t="str">
            <v>2020-2023</v>
          </cell>
          <cell r="E5215">
            <v>16</v>
          </cell>
          <cell r="F5215" t="str">
            <v>0160</v>
          </cell>
          <cell r="G5215" t="str">
            <v>H002</v>
          </cell>
          <cell r="H5215" t="str">
            <v>Chain guard bracket</v>
          </cell>
          <cell r="I5215" t="str">
            <v>Kedjeskyddsfäste</v>
          </cell>
          <cell r="K5215" t="str">
            <v>C8305727</v>
          </cell>
          <cell r="L5215" t="str">
            <v>C8305427</v>
          </cell>
        </row>
        <row r="5216">
          <cell r="B5216" t="str">
            <v>YEC9335149Framväxel</v>
          </cell>
          <cell r="C5216" t="str">
            <v>YEC9335149</v>
          </cell>
          <cell r="D5216" t="str">
            <v>2020-2023</v>
          </cell>
          <cell r="E5216">
            <v>17</v>
          </cell>
          <cell r="F5216" t="str">
            <v>0170</v>
          </cell>
          <cell r="G5216" t="str">
            <v>D003</v>
          </cell>
          <cell r="H5216" t="str">
            <v>Front Derailleur</v>
          </cell>
          <cell r="I5216" t="str">
            <v>Framväxel</v>
          </cell>
          <cell r="K5216" t="str">
            <v>EMPTY</v>
          </cell>
          <cell r="L5216" t="e">
            <v>#N/A</v>
          </cell>
        </row>
        <row r="5217">
          <cell r="B5217" t="str">
            <v>YEC9335149Bakväxel</v>
          </cell>
          <cell r="C5217" t="str">
            <v>YEC9335149</v>
          </cell>
          <cell r="D5217" t="str">
            <v>2020-2023</v>
          </cell>
          <cell r="E5217">
            <v>18</v>
          </cell>
          <cell r="F5217" t="str">
            <v>0180</v>
          </cell>
          <cell r="G5217" t="str">
            <v>D004</v>
          </cell>
          <cell r="H5217" t="str">
            <v>Rear Derailleur</v>
          </cell>
          <cell r="I5217" t="str">
            <v>Bakväxel</v>
          </cell>
          <cell r="K5217" t="str">
            <v>ASG3C41A2775DX</v>
          </cell>
          <cell r="L5217" t="str">
            <v>Kontakta SHIMANO</v>
          </cell>
        </row>
        <row r="5218">
          <cell r="B5218" t="str">
            <v>YEC9335149Kedja</v>
          </cell>
          <cell r="C5218" t="str">
            <v>YEC9335149</v>
          </cell>
          <cell r="D5218" t="str">
            <v>2020-2023</v>
          </cell>
          <cell r="E5218">
            <v>19</v>
          </cell>
          <cell r="F5218" t="str">
            <v>0190</v>
          </cell>
          <cell r="G5218" t="str">
            <v>E003</v>
          </cell>
          <cell r="H5218" t="str">
            <v xml:space="preserve">Chain </v>
          </cell>
          <cell r="I5218" t="str">
            <v>Kedja</v>
          </cell>
          <cell r="J5218" t="str">
            <v>std</v>
          </cell>
          <cell r="K5218" t="str">
            <v>C3405001-0102</v>
          </cell>
          <cell r="L5218" t="str">
            <v>C3400002</v>
          </cell>
        </row>
        <row r="5219">
          <cell r="B5219" t="str">
            <v>YEC9335149Kassett</v>
          </cell>
          <cell r="C5219" t="str">
            <v>YEC9335149</v>
          </cell>
          <cell r="D5219" t="str">
            <v>2020-2023</v>
          </cell>
          <cell r="E5219">
            <v>20</v>
          </cell>
          <cell r="F5219" t="str">
            <v>0200</v>
          </cell>
          <cell r="G5219" t="str">
            <v>E004</v>
          </cell>
          <cell r="H5219" t="str">
            <v>Cassette Sprocket</v>
          </cell>
          <cell r="I5219" t="str">
            <v>Kassett</v>
          </cell>
          <cell r="J5219" t="str">
            <v>ASMGEAR18SU SPT SC18sv3/32" (INTERNAL HUB)</v>
          </cell>
          <cell r="K5219" t="str">
            <v>ASMGEAR18SU</v>
          </cell>
          <cell r="L5219" t="str">
            <v>Kontakta SHIMANO</v>
          </cell>
        </row>
        <row r="5220">
          <cell r="B5220" t="str">
            <v>YEC9335149Framhjul</v>
          </cell>
          <cell r="C5220" t="str">
            <v>YEC9335149</v>
          </cell>
          <cell r="D5220" t="str">
            <v>2020-2023</v>
          </cell>
          <cell r="E5220">
            <v>21</v>
          </cell>
          <cell r="F5220" t="str">
            <v>0210</v>
          </cell>
          <cell r="G5220" t="str">
            <v>F001</v>
          </cell>
          <cell r="H5220" t="str">
            <v>Front hub</v>
          </cell>
          <cell r="I5220" t="str">
            <v>Framhjul</v>
          </cell>
          <cell r="J5220" t="str">
            <v>Se drive unit</v>
          </cell>
          <cell r="K5220" t="str">
            <v>C4107976</v>
          </cell>
          <cell r="L5220" t="str">
            <v>C4100377</v>
          </cell>
        </row>
        <row r="5221">
          <cell r="B5221" t="str">
            <v>YEC9335149Bakhjul</v>
          </cell>
          <cell r="C5221" t="str">
            <v>YEC9335149</v>
          </cell>
          <cell r="D5221" t="str">
            <v>2020-2023</v>
          </cell>
          <cell r="E5221">
            <v>22</v>
          </cell>
          <cell r="F5221" t="str">
            <v>0220</v>
          </cell>
          <cell r="G5221" t="str">
            <v>F002</v>
          </cell>
          <cell r="H5221" t="str">
            <v>Rear hub</v>
          </cell>
          <cell r="I5221" t="str">
            <v>Bakhjul</v>
          </cell>
          <cell r="J5221" t="str">
            <v>ASG3C41A2775DX SHIM INTER 3 36-H</v>
          </cell>
          <cell r="K5221" t="str">
            <v>C4208066</v>
          </cell>
          <cell r="L5221" t="str">
            <v>C4200028</v>
          </cell>
        </row>
        <row r="5222">
          <cell r="B5222" t="str">
            <v>YEC9335149Däck</v>
          </cell>
          <cell r="C5222" t="str">
            <v>YEC9335149</v>
          </cell>
          <cell r="D5222" t="str">
            <v>2020-2023</v>
          </cell>
          <cell r="E5222">
            <v>23</v>
          </cell>
          <cell r="F5222" t="str">
            <v>0230</v>
          </cell>
          <cell r="G5222" t="str">
            <v>F003</v>
          </cell>
          <cell r="H5222" t="str">
            <v>Tire</v>
          </cell>
          <cell r="I5222" t="str">
            <v>Däck</v>
          </cell>
          <cell r="J5222" t="str">
            <v>C4906456 40-622 BROWN Duramax XNR Reflex PERGO  H-480</v>
          </cell>
          <cell r="K5222" t="str">
            <v>C4906455</v>
          </cell>
          <cell r="L5222" t="str">
            <v>C4901463</v>
          </cell>
        </row>
        <row r="5223">
          <cell r="B5223" t="str">
            <v>YEC9335149Skärmar set</v>
          </cell>
          <cell r="C5223" t="str">
            <v>YEC9335149</v>
          </cell>
          <cell r="D5223" t="str">
            <v>2020-2023</v>
          </cell>
          <cell r="E5223">
            <v>24</v>
          </cell>
          <cell r="F5223" t="str">
            <v>0240</v>
          </cell>
          <cell r="G5223" t="str">
            <v>H003</v>
          </cell>
          <cell r="H5223" t="str">
            <v xml:space="preserve">Mudguard front   </v>
          </cell>
          <cell r="I5223" t="str">
            <v>Skärmar set</v>
          </cell>
          <cell r="K5223" t="str">
            <v>C8255729-BK</v>
          </cell>
          <cell r="L5223" t="str">
            <v>C8250028</v>
          </cell>
        </row>
        <row r="5224">
          <cell r="B5224" t="str">
            <v>YEC9335149Pakethållare</v>
          </cell>
          <cell r="C5224" t="str">
            <v>YEC9335149</v>
          </cell>
          <cell r="D5224" t="str">
            <v>2020-2023</v>
          </cell>
          <cell r="E5224">
            <v>25</v>
          </cell>
          <cell r="F5224" t="str">
            <v>0250</v>
          </cell>
          <cell r="G5224" t="str">
            <v>H004</v>
          </cell>
          <cell r="H5224" t="str">
            <v>Carrier</v>
          </cell>
          <cell r="I5224" t="str">
            <v>Pakethållare</v>
          </cell>
          <cell r="J5224" t="str">
            <v>C8205834 AVS TOP CARRIER FOR SR20 PHILION BATTERY, Powder BLACK CLIP AND SPECTRA LOGO</v>
          </cell>
          <cell r="K5224" t="str">
            <v>C8205834-BK</v>
          </cell>
          <cell r="L5224" t="str">
            <v>C8205834-BK</v>
          </cell>
        </row>
        <row r="5225">
          <cell r="B5225" t="str">
            <v>YEC9335149Sadel</v>
          </cell>
          <cell r="C5225" t="str">
            <v>YEC9335149</v>
          </cell>
          <cell r="D5225" t="str">
            <v>2020-2023</v>
          </cell>
          <cell r="E5225">
            <v>26</v>
          </cell>
          <cell r="F5225" t="str">
            <v>0260</v>
          </cell>
          <cell r="G5225" t="str">
            <v>G001</v>
          </cell>
          <cell r="H5225" t="str">
            <v>Saddle</v>
          </cell>
          <cell r="I5225" t="str">
            <v>Sadel</v>
          </cell>
          <cell r="J5225" t="str">
            <v>C7106016 Fluito brown unisex w/o clamp</v>
          </cell>
          <cell r="K5225" t="str">
            <v>C7105989</v>
          </cell>
          <cell r="L5225" t="str">
            <v>C7100596</v>
          </cell>
        </row>
        <row r="5226">
          <cell r="B5226" t="str">
            <v>YEC9335149Sadelstolpe</v>
          </cell>
          <cell r="C5226" t="str">
            <v>YEC9335149</v>
          </cell>
          <cell r="D5226" t="str">
            <v>2020-2023</v>
          </cell>
          <cell r="E5226">
            <v>27</v>
          </cell>
          <cell r="F5226" t="str">
            <v>0270</v>
          </cell>
          <cell r="G5226" t="str">
            <v>G002</v>
          </cell>
          <cell r="H5226" t="str">
            <v>Seatpost</v>
          </cell>
          <cell r="I5226" t="str">
            <v>Sadelstolpe</v>
          </cell>
          <cell r="K5226" t="str">
            <v>C7205258</v>
          </cell>
          <cell r="L5226" t="str">
            <v>C7200039</v>
          </cell>
        </row>
        <row r="5227">
          <cell r="B5227" t="str">
            <v>YEC9335149Sadelrörsklämma</v>
          </cell>
          <cell r="C5227" t="str">
            <v>YEC9335149</v>
          </cell>
          <cell r="D5227" t="str">
            <v>2020-2023</v>
          </cell>
          <cell r="E5227">
            <v>28</v>
          </cell>
          <cell r="F5227" t="str">
            <v>0280</v>
          </cell>
          <cell r="G5227" t="str">
            <v>G003</v>
          </cell>
          <cell r="H5227" t="str">
            <v>Seat Clamp</v>
          </cell>
          <cell r="I5227" t="str">
            <v>Sadelrörsklämma</v>
          </cell>
          <cell r="K5227" t="str">
            <v>C7305002</v>
          </cell>
          <cell r="L5227" t="str">
            <v>C7300027-318</v>
          </cell>
        </row>
        <row r="5228">
          <cell r="B5228" t="str">
            <v>YEC9335149Framlampa</v>
          </cell>
          <cell r="C5228" t="str">
            <v>YEC9335149</v>
          </cell>
          <cell r="D5228" t="str">
            <v>2020-2023</v>
          </cell>
          <cell r="E5228">
            <v>29</v>
          </cell>
          <cell r="F5228" t="str">
            <v>0290</v>
          </cell>
          <cell r="G5228" t="str">
            <v>H005</v>
          </cell>
          <cell r="H5228" t="str">
            <v>Front light</v>
          </cell>
          <cell r="I5228" t="str">
            <v>Framlampa</v>
          </cell>
          <cell r="J5228" t="str">
            <v xml:space="preserve">C8015191 JY-7070E 30LUX LED headlamp 6V, w/o bracket, 500mm cable with conector for Bafang , 3mm cable  </v>
          </cell>
          <cell r="K5228" t="str">
            <v>C8015300</v>
          </cell>
          <cell r="L5228" t="str">
            <v>C8015300</v>
          </cell>
        </row>
        <row r="5229">
          <cell r="B5229" t="str">
            <v>YEC9335149Baklampa</v>
          </cell>
          <cell r="C5229" t="str">
            <v>YEC9335149</v>
          </cell>
          <cell r="D5229" t="str">
            <v>2020-2023</v>
          </cell>
          <cell r="E5229">
            <v>30</v>
          </cell>
          <cell r="F5229" t="str">
            <v>0300</v>
          </cell>
          <cell r="G5229" t="str">
            <v>H006</v>
          </cell>
          <cell r="H5229" t="str">
            <v>Light, Rear</v>
          </cell>
          <cell r="I5229" t="str">
            <v>Baklampa</v>
          </cell>
          <cell r="K5229" t="str">
            <v>C8705186-1RLBK</v>
          </cell>
          <cell r="L5229" t="str">
            <v>C8705186-1RLBK</v>
          </cell>
        </row>
        <row r="5230">
          <cell r="B5230" t="str">
            <v>YEC9335149Låssats</v>
          </cell>
          <cell r="C5230" t="str">
            <v>YEC9335149</v>
          </cell>
          <cell r="D5230" t="str">
            <v>2020-2023</v>
          </cell>
          <cell r="E5230">
            <v>31</v>
          </cell>
          <cell r="F5230" t="str">
            <v>0310</v>
          </cell>
          <cell r="G5230" t="str">
            <v>H007</v>
          </cell>
          <cell r="H5230" t="str">
            <v>Lock</v>
          </cell>
          <cell r="I5230" t="str">
            <v>Låssats</v>
          </cell>
          <cell r="J5230" t="str">
            <v>C8405069 LCK SF PLbk Solid+  BAT SF03, LOCK FRAME+LOCK BATT SF03 RT W/2 similar keys</v>
          </cell>
          <cell r="K5230" t="str">
            <v>C8405069</v>
          </cell>
          <cell r="L5230" t="str">
            <v>C8405069</v>
          </cell>
        </row>
        <row r="5231">
          <cell r="B5231" t="str">
            <v>YEC9335149Stöd</v>
          </cell>
          <cell r="C5231" t="str">
            <v>YEC9335149</v>
          </cell>
          <cell r="D5231" t="str">
            <v>2020-2023</v>
          </cell>
          <cell r="E5231">
            <v>32</v>
          </cell>
          <cell r="F5231" t="str">
            <v>0320</v>
          </cell>
          <cell r="G5231" t="str">
            <v>H008</v>
          </cell>
          <cell r="H5231" t="str">
            <v>Kick stand</v>
          </cell>
          <cell r="I5231" t="str">
            <v>Stöd</v>
          </cell>
          <cell r="K5231" t="str">
            <v>C8105208</v>
          </cell>
          <cell r="L5231" t="str">
            <v>C8100034</v>
          </cell>
        </row>
        <row r="5232">
          <cell r="B5232" t="str">
            <v>YEC9335149Korg</v>
          </cell>
          <cell r="C5232" t="str">
            <v>YEC9335149</v>
          </cell>
          <cell r="D5232" t="str">
            <v>2020-2023</v>
          </cell>
          <cell r="E5232">
            <v>33</v>
          </cell>
          <cell r="F5232" t="str">
            <v>0330</v>
          </cell>
          <cell r="G5232" t="str">
            <v>H009</v>
          </cell>
          <cell r="H5232" t="str">
            <v>Basket / Fr carrier</v>
          </cell>
          <cell r="I5232" t="str">
            <v>Korg</v>
          </cell>
          <cell r="J5232" t="str">
            <v>C8605213 Alloy black 2019</v>
          </cell>
          <cell r="K5232" t="str">
            <v>C8605213</v>
          </cell>
          <cell r="L5232" t="str">
            <v>C8605213</v>
          </cell>
        </row>
        <row r="5233">
          <cell r="B5233" t="str">
            <v>YEC9335149Pedaler</v>
          </cell>
          <cell r="C5233" t="str">
            <v>YEC9335149</v>
          </cell>
          <cell r="D5233" t="str">
            <v>2020-2023</v>
          </cell>
          <cell r="E5233">
            <v>34</v>
          </cell>
          <cell r="F5233" t="str">
            <v>0340</v>
          </cell>
          <cell r="G5233" t="str">
            <v>E005</v>
          </cell>
          <cell r="H5233" t="str">
            <v xml:space="preserve">Pedal </v>
          </cell>
          <cell r="I5233" t="str">
            <v>Pedaler</v>
          </cell>
          <cell r="J5233" t="str">
            <v>C3505208 NWL-467  SILVER/GREY 9/16" ALU</v>
          </cell>
          <cell r="K5233" t="str">
            <v>C3505204</v>
          </cell>
          <cell r="L5233" t="str">
            <v>C3500026</v>
          </cell>
        </row>
        <row r="5234">
          <cell r="B5234" t="str">
            <v>YEC9335149Motor</v>
          </cell>
          <cell r="C5234" t="str">
            <v>YEC9335149</v>
          </cell>
          <cell r="D5234" t="str">
            <v>2020-2023</v>
          </cell>
          <cell r="E5234">
            <v>35</v>
          </cell>
          <cell r="F5234" t="str">
            <v>0350</v>
          </cell>
          <cell r="G5234" t="str">
            <v>J001</v>
          </cell>
          <cell r="H5234" t="str">
            <v>DRIVE UNIT:</v>
          </cell>
          <cell r="I5234" t="str">
            <v>Motor</v>
          </cell>
          <cell r="J5234" t="str">
            <v>C8705065-1-02 2017 E-Motor Egoing SYXC</v>
          </cell>
          <cell r="K5234" t="str">
            <v>C8705195-03SV</v>
          </cell>
          <cell r="L5234" t="str">
            <v>C8705195-03SV</v>
          </cell>
        </row>
        <row r="5235">
          <cell r="B5235" t="str">
            <v>YEC9335149Display</v>
          </cell>
          <cell r="C5235" t="str">
            <v>YEC9335149</v>
          </cell>
          <cell r="D5235" t="str">
            <v>2020-2023</v>
          </cell>
          <cell r="E5235">
            <v>36</v>
          </cell>
          <cell r="F5235" t="str">
            <v>0360</v>
          </cell>
          <cell r="G5235" t="str">
            <v>J004</v>
          </cell>
          <cell r="H5235" t="str">
            <v>DISPLAY:</v>
          </cell>
          <cell r="I5235" t="str">
            <v>Display</v>
          </cell>
          <cell r="K5235" t="str">
            <v>C8705194-26C</v>
          </cell>
          <cell r="L5235" t="str">
            <v>C8705194-26C</v>
          </cell>
        </row>
        <row r="5236">
          <cell r="B5236" t="str">
            <v>YEC9335149EB-Bus kabel</v>
          </cell>
          <cell r="C5236" t="str">
            <v>YEC9335149</v>
          </cell>
          <cell r="D5236" t="str">
            <v>2020-2023</v>
          </cell>
          <cell r="E5236">
            <v>37</v>
          </cell>
          <cell r="F5236" t="str">
            <v>0370</v>
          </cell>
          <cell r="G5236" t="str">
            <v>J005</v>
          </cell>
          <cell r="H5236" t="str">
            <v>EB-BUS CABLE:</v>
          </cell>
          <cell r="I5236" t="str">
            <v>EB-Bus kabel</v>
          </cell>
          <cell r="J5236" t="str">
            <v>C8705065-1-04AC 9pin (1000mm), one end linked to controller,the other end linked to the display (240mm), the front light (240mm) one brake sensor (280mm) and the speed sensor (500mm)  CANBUS</v>
          </cell>
          <cell r="K5236" t="str">
            <v>C8705195-04-01C</v>
          </cell>
          <cell r="L5236" t="str">
            <v>C8705195-04-01C</v>
          </cell>
        </row>
        <row r="5237">
          <cell r="B5237" t="str">
            <v>YEC9335149Motorkabel</v>
          </cell>
          <cell r="C5237" t="str">
            <v>YEC9335149</v>
          </cell>
          <cell r="D5237" t="str">
            <v>2020-2023</v>
          </cell>
          <cell r="E5237">
            <v>38</v>
          </cell>
          <cell r="F5237" t="str">
            <v>0380</v>
          </cell>
          <cell r="G5237" t="str">
            <v>J006</v>
          </cell>
          <cell r="H5237" t="str">
            <v>POWER CABLE:</v>
          </cell>
          <cell r="I5237" t="str">
            <v>Motorkabel</v>
          </cell>
          <cell r="J5237" t="str">
            <v>C8705065-1-03A G9.1/M9.1, cable length 1250mm, between motor and controller</v>
          </cell>
          <cell r="K5237" t="str">
            <v>C8705195-03-01</v>
          </cell>
          <cell r="L5237" t="str">
            <v>C8705195-03-01</v>
          </cell>
        </row>
        <row r="5238">
          <cell r="B5238" t="str">
            <v>YEC9335149Kabel framlampa</v>
          </cell>
          <cell r="C5238" t="str">
            <v>YEC9335149</v>
          </cell>
          <cell r="D5238" t="str">
            <v>2020-2023</v>
          </cell>
          <cell r="E5238">
            <v>39</v>
          </cell>
          <cell r="F5238" t="str">
            <v>0390</v>
          </cell>
          <cell r="G5238" t="str">
            <v>J007</v>
          </cell>
          <cell r="H5238" t="str">
            <v>F. LIGHT CABLE:</v>
          </cell>
          <cell r="I5238" t="str">
            <v>Kabel framlampa</v>
          </cell>
          <cell r="J5238" t="str">
            <v>Included in EB-BUS cable</v>
          </cell>
          <cell r="K5238" t="str">
            <v>Ingår i EB-buskabeln</v>
          </cell>
          <cell r="L5238" t="str">
            <v>Ingår i EB-buskabeln</v>
          </cell>
        </row>
        <row r="5239">
          <cell r="B5239" t="str">
            <v>YEC9335149Kabel baklampa</v>
          </cell>
          <cell r="C5239" t="str">
            <v>YEC9335149</v>
          </cell>
          <cell r="D5239" t="str">
            <v>2020-2023</v>
          </cell>
          <cell r="E5239">
            <v>40</v>
          </cell>
          <cell r="F5239" t="str">
            <v>0400</v>
          </cell>
          <cell r="G5239" t="str">
            <v>J008</v>
          </cell>
          <cell r="H5239" t="str">
            <v>R. LIGHT CABLE:</v>
          </cell>
          <cell r="I5239" t="str">
            <v>Kabel baklampa</v>
          </cell>
          <cell r="K5239" t="str">
            <v>INGÅR I BATTERIET</v>
          </cell>
          <cell r="L5239" t="str">
            <v>Ingår i batteriet</v>
          </cell>
        </row>
        <row r="5240">
          <cell r="B5240" t="str">
            <v>YEC9335149Hastighetssensor</v>
          </cell>
          <cell r="C5240" t="str">
            <v>YEC9335149</v>
          </cell>
          <cell r="D5240" t="str">
            <v>2020-2023</v>
          </cell>
          <cell r="E5240">
            <v>41</v>
          </cell>
          <cell r="F5240" t="str">
            <v>0410</v>
          </cell>
          <cell r="G5240" t="str">
            <v>J009</v>
          </cell>
          <cell r="H5240" t="str">
            <v>SPEED SENSOR:</v>
          </cell>
          <cell r="I5240" t="str">
            <v>Hastighetssensor</v>
          </cell>
          <cell r="J5240" t="str">
            <v>Integrated in the motor</v>
          </cell>
          <cell r="K5240" t="str">
            <v>INGÅR I MOTORN</v>
          </cell>
          <cell r="L5240" t="str">
            <v>Ingår i motorn</v>
          </cell>
        </row>
        <row r="5241">
          <cell r="B5241" t="str">
            <v>YEC9335149Batteri</v>
          </cell>
          <cell r="C5241" t="str">
            <v>YEC9335149</v>
          </cell>
          <cell r="D5241" t="str">
            <v>2020-2023</v>
          </cell>
          <cell r="E5241">
            <v>42</v>
          </cell>
          <cell r="F5241" t="str">
            <v>0420</v>
          </cell>
          <cell r="G5241" t="str">
            <v>J002</v>
          </cell>
          <cell r="H5241" t="str">
            <v>BATTERY:</v>
          </cell>
          <cell r="I5241" t="str">
            <v>Batteri</v>
          </cell>
          <cell r="J5241" t="str">
            <v>C8705186-E-SR20 11,6Ah, blk LiMn 36V 11,6Ah, R.Light CANBUS eGOING</v>
          </cell>
          <cell r="K5241" t="str">
            <v>C8705186-E-11C</v>
          </cell>
          <cell r="L5241" t="str">
            <v>C8705186-E-11C</v>
          </cell>
        </row>
        <row r="5242">
          <cell r="B5242" t="str">
            <v>YEC9335149Batterihållare</v>
          </cell>
          <cell r="C5242" t="str">
            <v>YEC9335149</v>
          </cell>
          <cell r="D5242" t="str">
            <v>2020-2023</v>
          </cell>
          <cell r="E5242">
            <v>43</v>
          </cell>
          <cell r="F5242" t="str">
            <v>0430</v>
          </cell>
          <cell r="G5242" t="str">
            <v>J003</v>
          </cell>
          <cell r="H5242" t="str">
            <v>BATTERY HOLDER/Slider</v>
          </cell>
          <cell r="I5242" t="str">
            <v>Batterihållare</v>
          </cell>
          <cell r="J5242" t="str">
            <v>C8705142-10-02C Slider+Controller (lower part) SR20, AXA One key</v>
          </cell>
          <cell r="L5242" t="e">
            <v>#N/A</v>
          </cell>
        </row>
        <row r="5243">
          <cell r="B5243" t="str">
            <v>YEC9335149Batteriladdare</v>
          </cell>
          <cell r="C5243" t="str">
            <v>YEC9335149</v>
          </cell>
          <cell r="D5243" t="str">
            <v>2020-2023</v>
          </cell>
          <cell r="E5243">
            <v>44</v>
          </cell>
          <cell r="F5243" t="str">
            <v>0440</v>
          </cell>
          <cell r="G5243" t="str">
            <v>J010</v>
          </cell>
          <cell r="H5243" t="str">
            <v>CHARGER:</v>
          </cell>
          <cell r="I5243" t="str">
            <v>Batteriladdare</v>
          </cell>
          <cell r="J5243" t="str">
            <v>C8705058-02, (CHARGER 2A    # NO:CZ2AG2JE7)  CHARGER FOR PHYLION BATTERY</v>
          </cell>
          <cell r="K5243" t="str">
            <v>C8705058-1-1C</v>
          </cell>
          <cell r="L5243" t="str">
            <v>C8705058-1-1D</v>
          </cell>
        </row>
        <row r="5244">
          <cell r="B5244" t="str">
            <v>YEC9335149Kontrollbox</v>
          </cell>
          <cell r="C5244" t="str">
            <v>YEC9335149</v>
          </cell>
          <cell r="D5244" t="str">
            <v>2020-2023</v>
          </cell>
          <cell r="E5244">
            <v>45</v>
          </cell>
          <cell r="F5244" t="str">
            <v>0450</v>
          </cell>
          <cell r="G5244" t="str">
            <v>J011</v>
          </cell>
          <cell r="H5244" t="str">
            <v>Controller</v>
          </cell>
          <cell r="I5244" t="str">
            <v>Kontrollbox</v>
          </cell>
          <cell r="J5244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5244" t="str">
            <v>C8705195-11C</v>
          </cell>
          <cell r="L5244" t="str">
            <v>C8705195-11C</v>
          </cell>
        </row>
        <row r="5245">
          <cell r="B5245" t="str">
            <v>YEC9335149Växelöra</v>
          </cell>
          <cell r="C5245" t="str">
            <v>YEC9335149</v>
          </cell>
          <cell r="D5245" t="str">
            <v>2020-2023</v>
          </cell>
          <cell r="E5245">
            <v>46</v>
          </cell>
          <cell r="F5245" t="str">
            <v>0460</v>
          </cell>
          <cell r="G5245" t="str">
            <v>D005</v>
          </cell>
          <cell r="H5245" t="str">
            <v>Gear hanger</v>
          </cell>
          <cell r="I5245" t="str">
            <v>Växelöra</v>
          </cell>
          <cell r="L5245" t="e">
            <v>#N/A</v>
          </cell>
        </row>
        <row r="5246">
          <cell r="B5246" t="str">
            <v>YEC9335150RAM</v>
          </cell>
          <cell r="C5246" t="str">
            <v>YEC9335150</v>
          </cell>
          <cell r="D5246" t="str">
            <v>2022-2023</v>
          </cell>
          <cell r="E5246">
            <v>1</v>
          </cell>
          <cell r="F5246" t="str">
            <v>0010</v>
          </cell>
          <cell r="G5246" t="str">
            <v>A001</v>
          </cell>
          <cell r="H5246" t="str">
            <v>PAINTED FRAME</v>
          </cell>
          <cell r="I5246" t="str">
            <v>RAM</v>
          </cell>
          <cell r="K5246" t="str">
            <v>C1307642-510</v>
          </cell>
          <cell r="L5246" t="e">
            <v>#N/A</v>
          </cell>
        </row>
        <row r="5247">
          <cell r="B5247" t="str">
            <v>YEC9335150Framgaffel</v>
          </cell>
          <cell r="C5247" t="str">
            <v>YEC9335150</v>
          </cell>
          <cell r="D5247" t="str">
            <v>2022-2023</v>
          </cell>
          <cell r="E5247">
            <v>2</v>
          </cell>
          <cell r="F5247" t="str">
            <v>0020</v>
          </cell>
          <cell r="G5247" t="str">
            <v>A002</v>
          </cell>
          <cell r="H5247" t="str">
            <v>PAINTED FORK</v>
          </cell>
          <cell r="I5247" t="str">
            <v>Framgaffel</v>
          </cell>
          <cell r="K5247" t="str">
            <v>C1605771-193</v>
          </cell>
          <cell r="L5247" t="e">
            <v>#N/A</v>
          </cell>
        </row>
        <row r="5248">
          <cell r="B5248" t="str">
            <v>YEC9335150Styrlager</v>
          </cell>
          <cell r="C5248" t="str">
            <v>YEC9335150</v>
          </cell>
          <cell r="D5248" t="str">
            <v>2022-2023</v>
          </cell>
          <cell r="E5248">
            <v>3</v>
          </cell>
          <cell r="F5248" t="str">
            <v>0030</v>
          </cell>
          <cell r="G5248" t="str">
            <v>B001</v>
          </cell>
          <cell r="H5248" t="str">
            <v>Head Set</v>
          </cell>
          <cell r="I5248" t="str">
            <v>Styrlager</v>
          </cell>
          <cell r="K5248" t="str">
            <v>C2105291</v>
          </cell>
          <cell r="L5248" t="str">
            <v>C2100163</v>
          </cell>
        </row>
        <row r="5249">
          <cell r="B5249" t="str">
            <v xml:space="preserve">YEC9335150Styrstam </v>
          </cell>
          <cell r="C5249" t="str">
            <v>YEC9335150</v>
          </cell>
          <cell r="D5249" t="str">
            <v>2022-2023</v>
          </cell>
          <cell r="E5249">
            <v>4</v>
          </cell>
          <cell r="F5249" t="str">
            <v>0040</v>
          </cell>
          <cell r="G5249" t="str">
            <v>B002</v>
          </cell>
          <cell r="H5249" t="str">
            <v>Handlebar Stem</v>
          </cell>
          <cell r="I5249" t="str">
            <v xml:space="preserve">Styrstam </v>
          </cell>
          <cell r="K5249" t="str">
            <v>C2205360-090</v>
          </cell>
          <cell r="L5249" t="str">
            <v>C2200065</v>
          </cell>
        </row>
        <row r="5250">
          <cell r="B5250" t="str">
            <v>YEC9335150Styre</v>
          </cell>
          <cell r="C5250" t="str">
            <v>YEC9335150</v>
          </cell>
          <cell r="D5250" t="str">
            <v>2022-2023</v>
          </cell>
          <cell r="E5250">
            <v>5</v>
          </cell>
          <cell r="F5250" t="str">
            <v>0050</v>
          </cell>
          <cell r="G5250" t="str">
            <v>B003</v>
          </cell>
          <cell r="H5250" t="str">
            <v>Handelbar</v>
          </cell>
          <cell r="I5250" t="str">
            <v>Styre</v>
          </cell>
          <cell r="K5250" t="str">
            <v>C2306073</v>
          </cell>
          <cell r="L5250" t="str">
            <v>C2300290</v>
          </cell>
        </row>
        <row r="5251">
          <cell r="B5251" t="str">
            <v>YEC9335150Bromsgrepp H</v>
          </cell>
          <cell r="C5251" t="str">
            <v>YEC9335150</v>
          </cell>
          <cell r="D5251" t="str">
            <v>2022-2023</v>
          </cell>
          <cell r="E5251">
            <v>6</v>
          </cell>
          <cell r="F5251" t="str">
            <v>0060</v>
          </cell>
          <cell r="G5251" t="str">
            <v>C002</v>
          </cell>
          <cell r="H5251" t="str">
            <v>Brake Lever R</v>
          </cell>
          <cell r="I5251" t="str">
            <v>Bromsgrepp H</v>
          </cell>
          <cell r="L5251" t="e">
            <v>#N/A</v>
          </cell>
        </row>
        <row r="5252">
          <cell r="B5252" t="str">
            <v>YEC9335150Bromsgrepp V</v>
          </cell>
          <cell r="C5252" t="str">
            <v>YEC9335150</v>
          </cell>
          <cell r="D5252" t="str">
            <v>2022-2023</v>
          </cell>
          <cell r="E5252">
            <v>7</v>
          </cell>
          <cell r="F5252" t="str">
            <v>0070</v>
          </cell>
          <cell r="G5252" t="str">
            <v>C001</v>
          </cell>
          <cell r="H5252" t="str">
            <v>Brake Lever L</v>
          </cell>
          <cell r="I5252" t="str">
            <v>Bromsgrepp V</v>
          </cell>
          <cell r="K5252" t="str">
            <v>Shimano</v>
          </cell>
          <cell r="L5252" t="str">
            <v>Kontakta SHIMANO</v>
          </cell>
        </row>
        <row r="5253">
          <cell r="B5253" t="str">
            <v>YEC9335150Växelreglage H</v>
          </cell>
          <cell r="C5253" t="str">
            <v>YEC9335150</v>
          </cell>
          <cell r="D5253" t="str">
            <v>2022-2023</v>
          </cell>
          <cell r="E5253">
            <v>8</v>
          </cell>
          <cell r="F5253" t="str">
            <v>0080</v>
          </cell>
          <cell r="G5253" t="str">
            <v>D002</v>
          </cell>
          <cell r="H5253" t="str">
            <v>Shift Lever R</v>
          </cell>
          <cell r="I5253" t="str">
            <v>Växelreglage H</v>
          </cell>
          <cell r="K5253" t="str">
            <v>ASL3S42EALS</v>
          </cell>
          <cell r="L5253" t="str">
            <v>Kontakta SHIMANO</v>
          </cell>
        </row>
        <row r="5254">
          <cell r="B5254" t="str">
            <v>YEC9335150Växelreglage V</v>
          </cell>
          <cell r="C5254" t="str">
            <v>YEC9335150</v>
          </cell>
          <cell r="D5254" t="str">
            <v>2022-2023</v>
          </cell>
          <cell r="E5254">
            <v>9</v>
          </cell>
          <cell r="F5254" t="str">
            <v>0090</v>
          </cell>
          <cell r="G5254" t="str">
            <v>D001</v>
          </cell>
          <cell r="H5254" t="str">
            <v>Shift Lever L</v>
          </cell>
          <cell r="I5254" t="str">
            <v>Växelreglage V</v>
          </cell>
          <cell r="L5254" t="e">
            <v>#N/A</v>
          </cell>
        </row>
        <row r="5255">
          <cell r="B5255" t="str">
            <v>YEC9335150Handtag par</v>
          </cell>
          <cell r="C5255" t="str">
            <v>YEC9335150</v>
          </cell>
          <cell r="D5255" t="str">
            <v>2022-2023</v>
          </cell>
          <cell r="E5255">
            <v>10</v>
          </cell>
          <cell r="F5255" t="str">
            <v>0100</v>
          </cell>
          <cell r="G5255" t="str">
            <v>B004</v>
          </cell>
          <cell r="H5255" t="str">
            <v>Grip R</v>
          </cell>
          <cell r="I5255" t="str">
            <v>Handtag par</v>
          </cell>
          <cell r="K5255" t="str">
            <v>C2505674</v>
          </cell>
          <cell r="L5255" t="str">
            <v>BSP?</v>
          </cell>
        </row>
        <row r="5256">
          <cell r="B5256" t="str">
            <v>YEC9335150Frambroms</v>
          </cell>
          <cell r="C5256" t="str">
            <v>YEC9335150</v>
          </cell>
          <cell r="D5256" t="str">
            <v>2022-2023</v>
          </cell>
          <cell r="E5256">
            <v>11</v>
          </cell>
          <cell r="F5256" t="str">
            <v>0110</v>
          </cell>
          <cell r="G5256" t="str">
            <v>C003</v>
          </cell>
          <cell r="H5256" t="str">
            <v xml:space="preserve">Brake front </v>
          </cell>
          <cell r="I5256" t="str">
            <v>Frambroms</v>
          </cell>
          <cell r="K5256" t="str">
            <v>AMT200KLFURX100</v>
          </cell>
          <cell r="L5256" t="str">
            <v>Kontakta SHIMANO</v>
          </cell>
        </row>
        <row r="5257">
          <cell r="B5257" t="str">
            <v>YEC9335150Bakbroms</v>
          </cell>
          <cell r="C5257" t="str">
            <v>YEC9335150</v>
          </cell>
          <cell r="D5257" t="str">
            <v>2022-2023</v>
          </cell>
          <cell r="E5257">
            <v>12</v>
          </cell>
          <cell r="F5257" t="str">
            <v>0120</v>
          </cell>
          <cell r="G5257" t="str">
            <v>C004</v>
          </cell>
          <cell r="H5257" t="str">
            <v>Brake rear</v>
          </cell>
          <cell r="I5257" t="str">
            <v>Bakbroms</v>
          </cell>
          <cell r="K5257" t="str">
            <v>Fotbroms</v>
          </cell>
          <cell r="L5257" t="str">
            <v>Kontakta SHIMANO</v>
          </cell>
        </row>
        <row r="5258">
          <cell r="B5258" t="str">
            <v>YEC9335150Vevlager</v>
          </cell>
          <cell r="C5258" t="str">
            <v>YEC9335150</v>
          </cell>
          <cell r="D5258" t="str">
            <v>2022-2023</v>
          </cell>
          <cell r="E5258">
            <v>13</v>
          </cell>
          <cell r="F5258" t="str">
            <v>0130</v>
          </cell>
          <cell r="G5258" t="str">
            <v>E001</v>
          </cell>
          <cell r="H5258" t="str">
            <v xml:space="preserve">BB-set </v>
          </cell>
          <cell r="I5258" t="str">
            <v>Vevlager</v>
          </cell>
          <cell r="K5258" t="str">
            <v>C8705195-06C</v>
          </cell>
          <cell r="L5258" t="str">
            <v>C8705195-06C</v>
          </cell>
        </row>
        <row r="5259">
          <cell r="B5259" t="str">
            <v>YEC9335150Vevparti</v>
          </cell>
          <cell r="C5259" t="str">
            <v>YEC9335150</v>
          </cell>
          <cell r="D5259" t="str">
            <v>2022-2023</v>
          </cell>
          <cell r="E5259">
            <v>14</v>
          </cell>
          <cell r="F5259" t="str">
            <v>0140</v>
          </cell>
          <cell r="G5259" t="str">
            <v>E002</v>
          </cell>
          <cell r="H5259" t="str">
            <v>Front Chainwheel</v>
          </cell>
          <cell r="I5259" t="str">
            <v>Vevparti</v>
          </cell>
          <cell r="K5259" t="str">
            <v>C3305681-170-EG</v>
          </cell>
          <cell r="L5259" t="str">
            <v>C3305681-170-EG</v>
          </cell>
        </row>
        <row r="5260">
          <cell r="B5260" t="str">
            <v>YEC9335150Kedjeskydd</v>
          </cell>
          <cell r="C5260" t="str">
            <v>YEC9335150</v>
          </cell>
          <cell r="D5260" t="str">
            <v>2022-2023</v>
          </cell>
          <cell r="E5260">
            <v>15</v>
          </cell>
          <cell r="F5260" t="str">
            <v>0150</v>
          </cell>
          <cell r="G5260" t="str">
            <v>H001</v>
          </cell>
          <cell r="H5260" t="str">
            <v>Chain guard</v>
          </cell>
          <cell r="I5260" t="str">
            <v>Kedjeskydd</v>
          </cell>
          <cell r="K5260" t="str">
            <v>C8305427-ZOB</v>
          </cell>
          <cell r="L5260" t="str">
            <v>C8305427/ZBK</v>
          </cell>
        </row>
        <row r="5261">
          <cell r="B5261" t="str">
            <v>YEC9335150Kedjeskyddsfäste</v>
          </cell>
          <cell r="C5261" t="str">
            <v>YEC9335150</v>
          </cell>
          <cell r="D5261" t="str">
            <v>2022-2023</v>
          </cell>
          <cell r="E5261">
            <v>16</v>
          </cell>
          <cell r="F5261" t="str">
            <v>0160</v>
          </cell>
          <cell r="G5261" t="str">
            <v>H002</v>
          </cell>
          <cell r="H5261" t="str">
            <v>Chain guard bracket</v>
          </cell>
          <cell r="I5261" t="str">
            <v>Kedjeskyddsfäste</v>
          </cell>
          <cell r="K5261" t="str">
            <v>C8305427</v>
          </cell>
          <cell r="L5261" t="str">
            <v>C8305427</v>
          </cell>
        </row>
        <row r="5262">
          <cell r="B5262" t="str">
            <v>YEC9335150Framväxel</v>
          </cell>
          <cell r="C5262" t="str">
            <v>YEC9335150</v>
          </cell>
          <cell r="D5262" t="str">
            <v>2022-2023</v>
          </cell>
          <cell r="E5262">
            <v>17</v>
          </cell>
          <cell r="F5262" t="str">
            <v>0170</v>
          </cell>
          <cell r="G5262" t="str">
            <v>D003</v>
          </cell>
          <cell r="H5262" t="str">
            <v>Front Derailleur</v>
          </cell>
          <cell r="I5262" t="str">
            <v>Framväxel</v>
          </cell>
          <cell r="K5262">
            <v>0</v>
          </cell>
          <cell r="L5262" t="e">
            <v>#N/A</v>
          </cell>
        </row>
        <row r="5263">
          <cell r="B5263" t="str">
            <v>YEC9335150Bakväxel</v>
          </cell>
          <cell r="C5263" t="str">
            <v>YEC9335150</v>
          </cell>
          <cell r="D5263" t="str">
            <v>2022-2023</v>
          </cell>
          <cell r="E5263">
            <v>18</v>
          </cell>
          <cell r="F5263" t="str">
            <v>0180</v>
          </cell>
          <cell r="G5263" t="str">
            <v>D004</v>
          </cell>
          <cell r="H5263" t="str">
            <v>Rear Derailleur</v>
          </cell>
          <cell r="I5263" t="str">
            <v>Bakväxel</v>
          </cell>
          <cell r="K5263" t="str">
            <v>ASG3C41A2775DX</v>
          </cell>
          <cell r="L5263" t="str">
            <v>Kontakta SHIMANO</v>
          </cell>
        </row>
        <row r="5264">
          <cell r="B5264" t="str">
            <v>YEC9335150Kedja</v>
          </cell>
          <cell r="C5264" t="str">
            <v>YEC9335150</v>
          </cell>
          <cell r="D5264" t="str">
            <v>2022-2023</v>
          </cell>
          <cell r="E5264">
            <v>19</v>
          </cell>
          <cell r="F5264" t="str">
            <v>0190</v>
          </cell>
          <cell r="G5264" t="str">
            <v>E003</v>
          </cell>
          <cell r="H5264" t="str">
            <v xml:space="preserve">Chain </v>
          </cell>
          <cell r="I5264" t="str">
            <v>Kedja</v>
          </cell>
          <cell r="K5264" t="str">
            <v>C3405001-0102</v>
          </cell>
          <cell r="L5264" t="str">
            <v>C3400002</v>
          </cell>
        </row>
        <row r="5265">
          <cell r="B5265" t="str">
            <v>YEC9335150Kassett</v>
          </cell>
          <cell r="C5265" t="str">
            <v>YEC9335150</v>
          </cell>
          <cell r="D5265" t="str">
            <v>2022-2023</v>
          </cell>
          <cell r="E5265">
            <v>20</v>
          </cell>
          <cell r="F5265" t="str">
            <v>0200</v>
          </cell>
          <cell r="G5265" t="str">
            <v>E004</v>
          </cell>
          <cell r="H5265" t="str">
            <v>Cassette Sprocket</v>
          </cell>
          <cell r="I5265" t="str">
            <v>Kassett</v>
          </cell>
          <cell r="K5265" t="str">
            <v>ASMGEAR18SU</v>
          </cell>
          <cell r="L5265" t="str">
            <v>Kontakta SHIMANO</v>
          </cell>
        </row>
        <row r="5266">
          <cell r="B5266" t="str">
            <v>YEC9335150Framhjul</v>
          </cell>
          <cell r="C5266" t="str">
            <v>YEC9335150</v>
          </cell>
          <cell r="D5266" t="str">
            <v>2022-2023</v>
          </cell>
          <cell r="E5266">
            <v>21</v>
          </cell>
          <cell r="F5266" t="str">
            <v>0210</v>
          </cell>
          <cell r="G5266" t="str">
            <v>F001</v>
          </cell>
          <cell r="H5266" t="str">
            <v>Front hub</v>
          </cell>
          <cell r="I5266" t="str">
            <v>Framhjul</v>
          </cell>
          <cell r="K5266" t="str">
            <v>C4107830</v>
          </cell>
          <cell r="L5266" t="str">
            <v>Kontakta Service</v>
          </cell>
        </row>
        <row r="5267">
          <cell r="B5267" t="str">
            <v>YEC9335150Bakhjul</v>
          </cell>
          <cell r="C5267" t="str">
            <v>YEC9335150</v>
          </cell>
          <cell r="D5267" t="str">
            <v>2022-2023</v>
          </cell>
          <cell r="E5267">
            <v>22</v>
          </cell>
          <cell r="F5267" t="str">
            <v>0220</v>
          </cell>
          <cell r="G5267" t="str">
            <v>F002</v>
          </cell>
          <cell r="H5267" t="str">
            <v>Rear hub</v>
          </cell>
          <cell r="I5267" t="str">
            <v>Bakhjul</v>
          </cell>
          <cell r="K5267" t="str">
            <v>C4208134</v>
          </cell>
          <cell r="L5267" t="str">
            <v>Kontakta Service</v>
          </cell>
        </row>
        <row r="5268">
          <cell r="B5268" t="str">
            <v>YEC9335150Däck</v>
          </cell>
          <cell r="C5268" t="str">
            <v>YEC9335150</v>
          </cell>
          <cell r="D5268" t="str">
            <v>2022-2023</v>
          </cell>
          <cell r="E5268">
            <v>23</v>
          </cell>
          <cell r="F5268" t="str">
            <v>0230</v>
          </cell>
          <cell r="G5268" t="str">
            <v>F003</v>
          </cell>
          <cell r="H5268" t="str">
            <v>Tire</v>
          </cell>
          <cell r="I5268" t="str">
            <v>Däck</v>
          </cell>
          <cell r="K5268" t="str">
            <v>C4906490</v>
          </cell>
          <cell r="L5268" t="str">
            <v>C4901536</v>
          </cell>
        </row>
        <row r="5269">
          <cell r="B5269" t="str">
            <v>YEC9335150Skärmar set</v>
          </cell>
          <cell r="C5269" t="str">
            <v>YEC9335150</v>
          </cell>
          <cell r="D5269" t="str">
            <v>2022-2023</v>
          </cell>
          <cell r="E5269">
            <v>24</v>
          </cell>
          <cell r="F5269" t="str">
            <v>0240</v>
          </cell>
          <cell r="G5269" t="str">
            <v>H003</v>
          </cell>
          <cell r="H5269" t="str">
            <v xml:space="preserve">Mudguard front   </v>
          </cell>
          <cell r="I5269" t="str">
            <v>Skärmar set</v>
          </cell>
          <cell r="K5269" t="str">
            <v>C8255677-638M</v>
          </cell>
          <cell r="L5269" t="str">
            <v>Kontakta Service</v>
          </cell>
        </row>
        <row r="5270">
          <cell r="B5270" t="str">
            <v>YEC9335150Pakethållare</v>
          </cell>
          <cell r="C5270" t="str">
            <v>YEC9335150</v>
          </cell>
          <cell r="D5270" t="str">
            <v>2022-2023</v>
          </cell>
          <cell r="E5270">
            <v>25</v>
          </cell>
          <cell r="F5270" t="str">
            <v>0250</v>
          </cell>
          <cell r="G5270" t="str">
            <v>H004</v>
          </cell>
          <cell r="H5270" t="str">
            <v>Carrier</v>
          </cell>
          <cell r="I5270" t="str">
            <v>Pakethållare</v>
          </cell>
          <cell r="K5270" t="str">
            <v>C8205834-BK</v>
          </cell>
          <cell r="L5270" t="str">
            <v>C8205834-BK</v>
          </cell>
        </row>
        <row r="5271">
          <cell r="B5271" t="str">
            <v>YEC9335150Sadel</v>
          </cell>
          <cell r="C5271" t="str">
            <v>YEC9335150</v>
          </cell>
          <cell r="D5271" t="str">
            <v>2022-2023</v>
          </cell>
          <cell r="E5271">
            <v>26</v>
          </cell>
          <cell r="F5271" t="str">
            <v>0260</v>
          </cell>
          <cell r="G5271" t="str">
            <v>G001</v>
          </cell>
          <cell r="H5271" t="str">
            <v>Saddle</v>
          </cell>
          <cell r="I5271" t="str">
            <v>Sadel</v>
          </cell>
          <cell r="K5271" t="str">
            <v>C7106016</v>
          </cell>
          <cell r="L5271" t="str">
            <v>C7100226</v>
          </cell>
        </row>
        <row r="5272">
          <cell r="B5272" t="str">
            <v>YEC9335150Sadelstolpe</v>
          </cell>
          <cell r="C5272" t="str">
            <v>YEC9335150</v>
          </cell>
          <cell r="D5272" t="str">
            <v>2022-2023</v>
          </cell>
          <cell r="E5272">
            <v>27</v>
          </cell>
          <cell r="F5272" t="str">
            <v>0270</v>
          </cell>
          <cell r="G5272" t="str">
            <v>G002</v>
          </cell>
          <cell r="H5272" t="str">
            <v>Seatpost</v>
          </cell>
          <cell r="I5272" t="str">
            <v>Sadelstolpe</v>
          </cell>
          <cell r="K5272" t="str">
            <v>C7205258</v>
          </cell>
          <cell r="L5272" t="str">
            <v>C7200039</v>
          </cell>
        </row>
        <row r="5273">
          <cell r="B5273" t="str">
            <v>YEC9335150Sadelrörsklämma</v>
          </cell>
          <cell r="C5273" t="str">
            <v>YEC9335150</v>
          </cell>
          <cell r="D5273" t="str">
            <v>2022-2023</v>
          </cell>
          <cell r="E5273">
            <v>28</v>
          </cell>
          <cell r="F5273" t="str">
            <v>0280</v>
          </cell>
          <cell r="G5273" t="str">
            <v>G003</v>
          </cell>
          <cell r="H5273" t="str">
            <v>Seat Clamp</v>
          </cell>
          <cell r="I5273" t="str">
            <v>Sadelrörsklämma</v>
          </cell>
          <cell r="K5273" t="str">
            <v>C7305002</v>
          </cell>
          <cell r="L5273" t="str">
            <v>C7300027-318</v>
          </cell>
        </row>
        <row r="5274">
          <cell r="B5274" t="str">
            <v>YEC9335150Framlampa</v>
          </cell>
          <cell r="C5274" t="str">
            <v>YEC9335150</v>
          </cell>
          <cell r="D5274" t="str">
            <v>2022-2023</v>
          </cell>
          <cell r="E5274">
            <v>29</v>
          </cell>
          <cell r="F5274" t="str">
            <v>0290</v>
          </cell>
          <cell r="G5274" t="str">
            <v>H005</v>
          </cell>
          <cell r="H5274" t="str">
            <v>Front light</v>
          </cell>
          <cell r="I5274" t="str">
            <v>Framlampa</v>
          </cell>
          <cell r="K5274" t="str">
            <v>C8015300</v>
          </cell>
          <cell r="L5274" t="str">
            <v>C8015300</v>
          </cell>
        </row>
        <row r="5275">
          <cell r="B5275" t="str">
            <v>YEC9335150Baklampa</v>
          </cell>
          <cell r="C5275" t="str">
            <v>YEC9335150</v>
          </cell>
          <cell r="D5275" t="str">
            <v>2022-2023</v>
          </cell>
          <cell r="E5275">
            <v>30</v>
          </cell>
          <cell r="F5275" t="str">
            <v>0300</v>
          </cell>
          <cell r="G5275" t="str">
            <v>H006</v>
          </cell>
          <cell r="H5275" t="str">
            <v>Light, Rear</v>
          </cell>
          <cell r="I5275" t="str">
            <v>Baklampa</v>
          </cell>
          <cell r="K5275" t="str">
            <v>C8705186-1RLBK</v>
          </cell>
          <cell r="L5275" t="str">
            <v>C8705186-1RLBK</v>
          </cell>
        </row>
        <row r="5276">
          <cell r="B5276" t="str">
            <v>YEC9335150Låssats</v>
          </cell>
          <cell r="C5276" t="str">
            <v>YEC9335150</v>
          </cell>
          <cell r="D5276" t="str">
            <v>2022-2023</v>
          </cell>
          <cell r="E5276">
            <v>31</v>
          </cell>
          <cell r="F5276" t="str">
            <v>0310</v>
          </cell>
          <cell r="G5276" t="str">
            <v>H007</v>
          </cell>
          <cell r="H5276" t="str">
            <v>Lock</v>
          </cell>
          <cell r="I5276" t="str">
            <v>Låssats</v>
          </cell>
          <cell r="K5276" t="str">
            <v>C8405069</v>
          </cell>
          <cell r="L5276" t="str">
            <v>C8405069</v>
          </cell>
        </row>
        <row r="5277">
          <cell r="B5277" t="str">
            <v>YEC9335150Stöd</v>
          </cell>
          <cell r="C5277" t="str">
            <v>YEC9335150</v>
          </cell>
          <cell r="D5277" t="str">
            <v>2022-2023</v>
          </cell>
          <cell r="E5277">
            <v>32</v>
          </cell>
          <cell r="F5277" t="str">
            <v>0320</v>
          </cell>
          <cell r="G5277" t="str">
            <v>H008</v>
          </cell>
          <cell r="H5277" t="str">
            <v>Kick stand</v>
          </cell>
          <cell r="I5277" t="str">
            <v>Stöd</v>
          </cell>
          <cell r="K5277" t="str">
            <v>C8105208</v>
          </cell>
          <cell r="L5277" t="str">
            <v>C8100034</v>
          </cell>
        </row>
        <row r="5278">
          <cell r="B5278" t="str">
            <v>YEC9335150Korg</v>
          </cell>
          <cell r="C5278" t="str">
            <v>YEC9335150</v>
          </cell>
          <cell r="D5278" t="str">
            <v>2022-2023</v>
          </cell>
          <cell r="E5278">
            <v>33</v>
          </cell>
          <cell r="F5278" t="str">
            <v>0330</v>
          </cell>
          <cell r="G5278" t="str">
            <v>H009</v>
          </cell>
          <cell r="H5278" t="str">
            <v>Basket / Fr carrier</v>
          </cell>
          <cell r="I5278" t="str">
            <v>Korg</v>
          </cell>
          <cell r="K5278" t="str">
            <v>C8605213</v>
          </cell>
          <cell r="L5278" t="str">
            <v>C8605213</v>
          </cell>
        </row>
        <row r="5279">
          <cell r="B5279" t="str">
            <v>YEC9335150Pedaler</v>
          </cell>
          <cell r="C5279" t="str">
            <v>YEC9335150</v>
          </cell>
          <cell r="D5279" t="str">
            <v>2022-2023</v>
          </cell>
          <cell r="E5279">
            <v>34</v>
          </cell>
          <cell r="F5279" t="str">
            <v>0340</v>
          </cell>
          <cell r="G5279" t="str">
            <v>E005</v>
          </cell>
          <cell r="H5279" t="str">
            <v xml:space="preserve">Pedal </v>
          </cell>
          <cell r="I5279" t="str">
            <v>Pedaler</v>
          </cell>
          <cell r="K5279" t="str">
            <v>C3505204</v>
          </cell>
          <cell r="L5279" t="str">
            <v>C3500026</v>
          </cell>
        </row>
        <row r="5280">
          <cell r="B5280" t="str">
            <v>YEC9335150Motor</v>
          </cell>
          <cell r="C5280" t="str">
            <v>YEC9335150</v>
          </cell>
          <cell r="D5280" t="str">
            <v>2022-2023</v>
          </cell>
          <cell r="E5280">
            <v>35</v>
          </cell>
          <cell r="F5280" t="str">
            <v>0350</v>
          </cell>
          <cell r="G5280" t="str">
            <v>J001</v>
          </cell>
          <cell r="H5280" t="str">
            <v>DRIVE UNIT:</v>
          </cell>
          <cell r="I5280" t="str">
            <v>Motor</v>
          </cell>
          <cell r="K5280" t="str">
            <v>C8705195-03SV</v>
          </cell>
          <cell r="L5280" t="str">
            <v>C8705195-03SV</v>
          </cell>
        </row>
        <row r="5281">
          <cell r="B5281" t="str">
            <v>YEC9335150Display</v>
          </cell>
          <cell r="C5281" t="str">
            <v>YEC9335150</v>
          </cell>
          <cell r="D5281" t="str">
            <v>2022-2023</v>
          </cell>
          <cell r="E5281">
            <v>36</v>
          </cell>
          <cell r="F5281" t="str">
            <v>0360</v>
          </cell>
          <cell r="G5281" t="str">
            <v>J004</v>
          </cell>
          <cell r="H5281" t="str">
            <v>DISPLAY:</v>
          </cell>
          <cell r="I5281" t="str">
            <v>Display</v>
          </cell>
          <cell r="K5281" t="str">
            <v>C8705194-26C</v>
          </cell>
          <cell r="L5281" t="str">
            <v>C8705194-26C</v>
          </cell>
        </row>
        <row r="5282">
          <cell r="B5282" t="str">
            <v>YEC9335150EB-Bus kabel</v>
          </cell>
          <cell r="C5282" t="str">
            <v>YEC9335150</v>
          </cell>
          <cell r="D5282" t="str">
            <v>2022-2023</v>
          </cell>
          <cell r="E5282">
            <v>37</v>
          </cell>
          <cell r="F5282" t="str">
            <v>0370</v>
          </cell>
          <cell r="G5282" t="str">
            <v>J005</v>
          </cell>
          <cell r="H5282" t="str">
            <v>EB-BUS CABLE:</v>
          </cell>
          <cell r="I5282" t="str">
            <v>EB-Bus kabel</v>
          </cell>
          <cell r="K5282" t="str">
            <v>C8705195-04-01C</v>
          </cell>
          <cell r="L5282" t="str">
            <v>C8705195-04-01C</v>
          </cell>
        </row>
        <row r="5283">
          <cell r="B5283" t="str">
            <v>YEC9335150Motorkabel</v>
          </cell>
          <cell r="C5283" t="str">
            <v>YEC9335150</v>
          </cell>
          <cell r="D5283" t="str">
            <v>2022-2023</v>
          </cell>
          <cell r="E5283">
            <v>38</v>
          </cell>
          <cell r="F5283" t="str">
            <v>0380</v>
          </cell>
          <cell r="G5283" t="str">
            <v>J006</v>
          </cell>
          <cell r="H5283" t="str">
            <v>POWER CABLE:</v>
          </cell>
          <cell r="I5283" t="str">
            <v>Motorkabel</v>
          </cell>
          <cell r="K5283" t="str">
            <v>C8705195-03-01</v>
          </cell>
          <cell r="L5283" t="str">
            <v>C8705195-03-01</v>
          </cell>
        </row>
        <row r="5284">
          <cell r="B5284" t="str">
            <v>YEC9335150Kabel framlampa</v>
          </cell>
          <cell r="C5284" t="str">
            <v>YEC9335150</v>
          </cell>
          <cell r="D5284" t="str">
            <v>2022-2023</v>
          </cell>
          <cell r="E5284">
            <v>39</v>
          </cell>
          <cell r="F5284" t="str">
            <v>0390</v>
          </cell>
          <cell r="G5284" t="str">
            <v>J007</v>
          </cell>
          <cell r="H5284" t="str">
            <v>F. LIGHT CABLE:</v>
          </cell>
          <cell r="I5284" t="str">
            <v>Kabel framlampa</v>
          </cell>
          <cell r="K5284" t="str">
            <v>Ingår i EB-buskabeln</v>
          </cell>
          <cell r="L5284" t="str">
            <v>Ingår i EB-buskabeln</v>
          </cell>
        </row>
        <row r="5285">
          <cell r="B5285" t="str">
            <v>YEC9335150Kabel baklampa</v>
          </cell>
          <cell r="C5285" t="str">
            <v>YEC9335150</v>
          </cell>
          <cell r="D5285" t="str">
            <v>2022-2023</v>
          </cell>
          <cell r="E5285">
            <v>40</v>
          </cell>
          <cell r="F5285" t="str">
            <v>0400</v>
          </cell>
          <cell r="G5285" t="str">
            <v>J008</v>
          </cell>
          <cell r="H5285" t="str">
            <v>R. LIGHT CABLE:</v>
          </cell>
          <cell r="I5285" t="str">
            <v>Kabel baklampa</v>
          </cell>
          <cell r="K5285" t="str">
            <v>INGÅR I BATTERIET</v>
          </cell>
          <cell r="L5285" t="str">
            <v>Ingår i batteriet</v>
          </cell>
        </row>
        <row r="5286">
          <cell r="B5286" t="str">
            <v>YEC9335150Hastighetssensor</v>
          </cell>
          <cell r="C5286" t="str">
            <v>YEC9335150</v>
          </cell>
          <cell r="D5286" t="str">
            <v>2022-2023</v>
          </cell>
          <cell r="E5286">
            <v>41</v>
          </cell>
          <cell r="F5286" t="str">
            <v>0410</v>
          </cell>
          <cell r="G5286" t="str">
            <v>J009</v>
          </cell>
          <cell r="H5286" t="str">
            <v>SPEED SENSOR:</v>
          </cell>
          <cell r="I5286" t="str">
            <v>Hastighetssensor</v>
          </cell>
          <cell r="K5286" t="str">
            <v>INGÅR I MOTORN</v>
          </cell>
          <cell r="L5286" t="str">
            <v>Ingår i motorn</v>
          </cell>
        </row>
        <row r="5287">
          <cell r="B5287" t="str">
            <v>YEC9335150Batteri</v>
          </cell>
          <cell r="C5287" t="str">
            <v>YEC9335150</v>
          </cell>
          <cell r="D5287" t="str">
            <v>2022-2023</v>
          </cell>
          <cell r="E5287">
            <v>42</v>
          </cell>
          <cell r="F5287" t="str">
            <v>0420</v>
          </cell>
          <cell r="G5287" t="str">
            <v>J002</v>
          </cell>
          <cell r="H5287" t="str">
            <v>BATTERY:</v>
          </cell>
          <cell r="I5287" t="str">
            <v>Batteri</v>
          </cell>
          <cell r="K5287" t="str">
            <v>C8705186-E-11C</v>
          </cell>
          <cell r="L5287" t="str">
            <v>C8705186-E-11C</v>
          </cell>
        </row>
        <row r="5288">
          <cell r="B5288" t="str">
            <v>YEC9335150Batterihållare</v>
          </cell>
          <cell r="C5288" t="str">
            <v>YEC9335150</v>
          </cell>
          <cell r="D5288" t="str">
            <v>2022-2023</v>
          </cell>
          <cell r="E5288">
            <v>43</v>
          </cell>
          <cell r="F5288" t="str">
            <v>0430</v>
          </cell>
          <cell r="G5288" t="str">
            <v>J003</v>
          </cell>
          <cell r="H5288" t="str">
            <v>BATTERY HOLDER/Slider</v>
          </cell>
          <cell r="I5288" t="str">
            <v>Batterihållare</v>
          </cell>
          <cell r="L5288" t="e">
            <v>#N/A</v>
          </cell>
        </row>
        <row r="5289">
          <cell r="B5289" t="str">
            <v>YEC9335150Batteriladdare</v>
          </cell>
          <cell r="C5289" t="str">
            <v>YEC9335150</v>
          </cell>
          <cell r="D5289" t="str">
            <v>2022-2023</v>
          </cell>
          <cell r="E5289">
            <v>44</v>
          </cell>
          <cell r="F5289" t="str">
            <v>0440</v>
          </cell>
          <cell r="G5289" t="str">
            <v>J010</v>
          </cell>
          <cell r="H5289" t="str">
            <v>CHARGER:</v>
          </cell>
          <cell r="I5289" t="str">
            <v>Batteriladdare</v>
          </cell>
          <cell r="K5289" t="str">
            <v>C8705058-1-1C</v>
          </cell>
          <cell r="L5289" t="str">
            <v>C8705058-1-1D</v>
          </cell>
        </row>
        <row r="5290">
          <cell r="B5290" t="str">
            <v>YEC9335150Kontrollbox</v>
          </cell>
          <cell r="C5290" t="str">
            <v>YEC9335150</v>
          </cell>
          <cell r="D5290" t="str">
            <v>2022-2023</v>
          </cell>
          <cell r="E5290">
            <v>45</v>
          </cell>
          <cell r="F5290" t="str">
            <v>0450</v>
          </cell>
          <cell r="G5290" t="str">
            <v>J011</v>
          </cell>
          <cell r="H5290" t="str">
            <v>Controller</v>
          </cell>
          <cell r="I5290" t="str">
            <v>Kontrollbox</v>
          </cell>
          <cell r="K5290" t="str">
            <v>C8705195-11C</v>
          </cell>
          <cell r="L5290" t="str">
            <v>C8705195-11C</v>
          </cell>
        </row>
        <row r="5291">
          <cell r="B5291" t="str">
            <v>YEC9335150Växelöra</v>
          </cell>
          <cell r="C5291" t="str">
            <v>YEC9335150</v>
          </cell>
          <cell r="D5291" t="str">
            <v>2022-2023</v>
          </cell>
          <cell r="E5291">
            <v>46</v>
          </cell>
          <cell r="F5291" t="str">
            <v>0460</v>
          </cell>
          <cell r="G5291" t="str">
            <v>D005</v>
          </cell>
          <cell r="H5291" t="str">
            <v>Gear hanger</v>
          </cell>
          <cell r="I5291" t="str">
            <v>Växelöra</v>
          </cell>
          <cell r="L5291" t="e">
            <v>#N/A</v>
          </cell>
        </row>
        <row r="5292">
          <cell r="B5292" t="str">
            <v>YEC9335531RAM</v>
          </cell>
          <cell r="C5292" t="str">
            <v>YEC9335531</v>
          </cell>
          <cell r="D5292">
            <v>2016</v>
          </cell>
          <cell r="E5292">
            <v>1</v>
          </cell>
          <cell r="F5292" t="str">
            <v>0010</v>
          </cell>
          <cell r="G5292" t="str">
            <v>A001</v>
          </cell>
          <cell r="H5292" t="str">
            <v>PAINTED FRAME</v>
          </cell>
          <cell r="I5292" t="str">
            <v>RAM</v>
          </cell>
          <cell r="J5292" t="str">
            <v>C1307040-470, -510, -550 (level D) New JD alloy 622 for e-bike</v>
          </cell>
          <cell r="K5292" t="str">
            <v>C1307040-470</v>
          </cell>
          <cell r="L5292" t="e">
            <v>#N/A</v>
          </cell>
        </row>
        <row r="5293">
          <cell r="B5293" t="str">
            <v>YEC9335531Framgaffel</v>
          </cell>
          <cell r="C5293" t="str">
            <v>YEC9335531</v>
          </cell>
          <cell r="D5293">
            <v>2016</v>
          </cell>
          <cell r="E5293">
            <v>2</v>
          </cell>
          <cell r="F5293" t="str">
            <v>0020</v>
          </cell>
          <cell r="G5293" t="str">
            <v>A002</v>
          </cell>
          <cell r="H5293" t="str">
            <v>PAINTED FORK</v>
          </cell>
          <cell r="I5293" t="str">
            <v>Framgaffel</v>
          </cell>
          <cell r="J5293" t="str">
            <v>C1605219-193 Lung I rigid for e-bike, v-brke FF28ST INT 622 170</v>
          </cell>
          <cell r="K5293" t="str">
            <v>C1605219-193</v>
          </cell>
          <cell r="L5293" t="e">
            <v>#N/A</v>
          </cell>
        </row>
        <row r="5294">
          <cell r="B5294" t="str">
            <v>YEC9335531Styrlager</v>
          </cell>
          <cell r="C5294" t="str">
            <v>YEC9335531</v>
          </cell>
          <cell r="D5294">
            <v>2016</v>
          </cell>
          <cell r="E5294">
            <v>3</v>
          </cell>
          <cell r="F5294" t="str">
            <v>0030</v>
          </cell>
          <cell r="G5294" t="str">
            <v>B001</v>
          </cell>
          <cell r="H5294" t="str">
            <v>Head Set</v>
          </cell>
          <cell r="I5294" t="str">
            <v>Styrlager</v>
          </cell>
          <cell r="J5294" t="str">
            <v>C2105015 TH 807</v>
          </cell>
          <cell r="K5294" t="str">
            <v>C2105015</v>
          </cell>
          <cell r="L5294" t="str">
            <v>C2100163</v>
          </cell>
        </row>
        <row r="5295">
          <cell r="B5295" t="str">
            <v xml:space="preserve">YEC9335531Styrstam </v>
          </cell>
          <cell r="C5295" t="str">
            <v>YEC9335531</v>
          </cell>
          <cell r="D5295">
            <v>2016</v>
          </cell>
          <cell r="E5295">
            <v>4</v>
          </cell>
          <cell r="F5295" t="str">
            <v>0040</v>
          </cell>
          <cell r="G5295" t="str">
            <v>B002</v>
          </cell>
          <cell r="H5295" t="str">
            <v>Handlebar Stem</v>
          </cell>
          <cell r="I5295" t="str">
            <v xml:space="preserve">Styrstam </v>
          </cell>
          <cell r="J5295" t="str">
            <v>C2205007 25,4X120/90-150GR MTS-AL-109-5 EXT=180 MM</v>
          </cell>
          <cell r="K5295" t="str">
            <v>C2205007</v>
          </cell>
          <cell r="L5295" t="str">
            <v>C2200064</v>
          </cell>
        </row>
        <row r="5296">
          <cell r="B5296" t="str">
            <v>YEC9335531Styre</v>
          </cell>
          <cell r="C5296" t="str">
            <v>YEC9335531</v>
          </cell>
          <cell r="D5296">
            <v>2016</v>
          </cell>
          <cell r="E5296">
            <v>5</v>
          </cell>
          <cell r="F5296" t="str">
            <v>0050</v>
          </cell>
          <cell r="G5296" t="str">
            <v>B003</v>
          </cell>
          <cell r="H5296" t="str">
            <v>Handelbar</v>
          </cell>
          <cell r="I5296" t="str">
            <v>Styre</v>
          </cell>
          <cell r="J5296" t="str">
            <v>C2305567  HB ALsv, HB-T320 620MM SILVER ANODIZED</v>
          </cell>
          <cell r="K5296" t="str">
            <v>C2305567</v>
          </cell>
          <cell r="L5296" t="str">
            <v>C2300018</v>
          </cell>
        </row>
        <row r="5297">
          <cell r="B5297" t="str">
            <v>YEC9335531Bromsgrepp H</v>
          </cell>
          <cell r="C5297" t="str">
            <v>YEC9335531</v>
          </cell>
          <cell r="D5297">
            <v>2016</v>
          </cell>
          <cell r="E5297">
            <v>6</v>
          </cell>
          <cell r="F5297" t="str">
            <v>0060</v>
          </cell>
          <cell r="G5297" t="str">
            <v>C002</v>
          </cell>
          <cell r="H5297" t="str">
            <v>Brake Lever R</v>
          </cell>
          <cell r="I5297" t="str">
            <v>Bromsgrepp H</v>
          </cell>
          <cell r="J5297" t="str">
            <v>C6505160 Lee-Chi left BL-82G 'V'brake</v>
          </cell>
          <cell r="L5297" t="e">
            <v>#N/A</v>
          </cell>
        </row>
        <row r="5298">
          <cell r="B5298" t="str">
            <v>YEC9335531Bromsgrepp V</v>
          </cell>
          <cell r="C5298" t="str">
            <v>YEC9335531</v>
          </cell>
          <cell r="D5298">
            <v>2016</v>
          </cell>
          <cell r="E5298">
            <v>7</v>
          </cell>
          <cell r="F5298" t="str">
            <v>0070</v>
          </cell>
          <cell r="G5298" t="str">
            <v>C001</v>
          </cell>
          <cell r="H5298" t="str">
            <v>Brake Lever L</v>
          </cell>
          <cell r="I5298" t="str">
            <v>Bromsgrepp V</v>
          </cell>
          <cell r="K5298" t="str">
            <v>C6505049</v>
          </cell>
          <cell r="L5298" t="str">
            <v>C6500024</v>
          </cell>
        </row>
        <row r="5299">
          <cell r="B5299" t="str">
            <v>YEC9335531Växelreglage H</v>
          </cell>
          <cell r="C5299" t="str">
            <v>YEC9335531</v>
          </cell>
          <cell r="D5299">
            <v>2016</v>
          </cell>
          <cell r="E5299">
            <v>8</v>
          </cell>
          <cell r="F5299" t="str">
            <v>0080</v>
          </cell>
          <cell r="G5299" t="str">
            <v>D002</v>
          </cell>
          <cell r="H5299" t="str">
            <v>Shift Lever R</v>
          </cell>
          <cell r="I5299" t="str">
            <v>Växelreglage H</v>
          </cell>
          <cell r="J5299" t="str">
            <v>ASL3S42EALS SHIM 3 REVO inturnal</v>
          </cell>
          <cell r="K5299" t="str">
            <v>ASL3S42EALS</v>
          </cell>
          <cell r="L5299" t="str">
            <v>Kontakta SHIMANO</v>
          </cell>
        </row>
        <row r="5300">
          <cell r="B5300" t="str">
            <v>YEC9335531Växelreglage V</v>
          </cell>
          <cell r="C5300" t="str">
            <v>YEC9335531</v>
          </cell>
          <cell r="D5300">
            <v>2016</v>
          </cell>
          <cell r="E5300">
            <v>9</v>
          </cell>
          <cell r="F5300" t="str">
            <v>0090</v>
          </cell>
          <cell r="G5300" t="str">
            <v>D001</v>
          </cell>
          <cell r="H5300" t="str">
            <v>Shift Lever L</v>
          </cell>
          <cell r="I5300" t="str">
            <v>Växelreglage V</v>
          </cell>
          <cell r="L5300" t="e">
            <v>#N/A</v>
          </cell>
        </row>
        <row r="5301">
          <cell r="B5301" t="str">
            <v>YEC9335531Handtag par</v>
          </cell>
          <cell r="C5301" t="str">
            <v>YEC9335531</v>
          </cell>
          <cell r="D5301">
            <v>2016</v>
          </cell>
          <cell r="E5301">
            <v>10</v>
          </cell>
          <cell r="F5301" t="str">
            <v>0100</v>
          </cell>
          <cell r="G5301" t="str">
            <v>B004</v>
          </cell>
          <cell r="H5301" t="str">
            <v>Grip R</v>
          </cell>
          <cell r="I5301" t="str">
            <v>Handtag par</v>
          </cell>
          <cell r="J5301" t="str">
            <v>C2505479/80  Velo/Spectra CC,  black/grey 90/130mm Right</v>
          </cell>
          <cell r="K5301" t="str">
            <v>C2505479/80</v>
          </cell>
          <cell r="L5301" t="str">
            <v>C2500165</v>
          </cell>
        </row>
        <row r="5302">
          <cell r="B5302" t="str">
            <v>YEC9335531Frambroms</v>
          </cell>
          <cell r="C5302" t="str">
            <v>YEC9335531</v>
          </cell>
          <cell r="D5302">
            <v>2016</v>
          </cell>
          <cell r="E5302">
            <v>11</v>
          </cell>
          <cell r="F5302" t="str">
            <v>0110</v>
          </cell>
          <cell r="G5302" t="str">
            <v>C003</v>
          </cell>
          <cell r="H5302" t="str">
            <v xml:space="preserve">Brake front </v>
          </cell>
          <cell r="I5302" t="str">
            <v>Frambroms</v>
          </cell>
          <cell r="J5302" t="str">
            <v>C6305032 + C6305007 V- brake TX-121L Black 108mm. + Leadpipe</v>
          </cell>
          <cell r="K5302" t="str">
            <v>C6305032</v>
          </cell>
          <cell r="L5302" t="str">
            <v>C6300101</v>
          </cell>
        </row>
        <row r="5303">
          <cell r="B5303" t="str">
            <v>YEC9335531Bakbroms</v>
          </cell>
          <cell r="C5303" t="str">
            <v>YEC9335531</v>
          </cell>
          <cell r="D5303">
            <v>2016</v>
          </cell>
          <cell r="E5303">
            <v>12</v>
          </cell>
          <cell r="F5303" t="str">
            <v>0120</v>
          </cell>
          <cell r="G5303" t="str">
            <v>C004</v>
          </cell>
          <cell r="H5303" t="str">
            <v>Brake rear</v>
          </cell>
          <cell r="I5303" t="str">
            <v>Bakbroms</v>
          </cell>
          <cell r="K5303" t="str">
            <v>Fotbroms</v>
          </cell>
          <cell r="L5303" t="str">
            <v>Kontakta SHIMANO</v>
          </cell>
        </row>
        <row r="5304">
          <cell r="B5304" t="str">
            <v>YEC9335531Vevlager</v>
          </cell>
          <cell r="C5304" t="str">
            <v>YEC9335531</v>
          </cell>
          <cell r="D5304">
            <v>2016</v>
          </cell>
          <cell r="E5304">
            <v>13</v>
          </cell>
          <cell r="F5304" t="str">
            <v>0130</v>
          </cell>
          <cell r="G5304" t="str">
            <v>E001</v>
          </cell>
          <cell r="H5304" t="str">
            <v xml:space="preserve">BB-set </v>
          </cell>
          <cell r="I5304" t="str">
            <v>Vevlager</v>
          </cell>
          <cell r="K5304" t="str">
            <v>C3105025-116-25</v>
          </cell>
          <cell r="L5304" t="str">
            <v>C3100100-116</v>
          </cell>
        </row>
        <row r="5305">
          <cell r="B5305" t="str">
            <v>YEC9335531Vevparti</v>
          </cell>
          <cell r="C5305" t="str">
            <v>YEC9335531</v>
          </cell>
          <cell r="D5305">
            <v>2016</v>
          </cell>
          <cell r="E5305">
            <v>14</v>
          </cell>
          <cell r="F5305" t="str">
            <v>0140</v>
          </cell>
          <cell r="G5305" t="str">
            <v>E002</v>
          </cell>
          <cell r="H5305" t="str">
            <v>Front Chainwheel</v>
          </cell>
          <cell r="I5305" t="str">
            <v>Vevparti</v>
          </cell>
          <cell r="J5305" t="str">
            <v xml:space="preserve">C3305666-170  Spectra 170MM 38T 3/32" 110MM </v>
          </cell>
          <cell r="K5305" t="str">
            <v>C3305666-170</v>
          </cell>
          <cell r="L5305" t="str">
            <v>C3305681-170-EG</v>
          </cell>
        </row>
        <row r="5306">
          <cell r="B5306" t="str">
            <v>YEC9335531Kedjeskydd</v>
          </cell>
          <cell r="C5306" t="str">
            <v>YEC9335531</v>
          </cell>
          <cell r="D5306">
            <v>2016</v>
          </cell>
          <cell r="E5306">
            <v>15</v>
          </cell>
          <cell r="F5306" t="str">
            <v>0150</v>
          </cell>
          <cell r="G5306" t="str">
            <v>H001</v>
          </cell>
          <cell r="H5306" t="str">
            <v>Chain guard</v>
          </cell>
          <cell r="I5306" t="str">
            <v>Kedjeskydd</v>
          </cell>
          <cell r="J5306" t="str">
            <v>C8305427/ZBK + C8305427/RWH AXA CE 38 black w white center</v>
          </cell>
          <cell r="K5306" t="str">
            <v>C8305427/ZBK</v>
          </cell>
          <cell r="L5306" t="str">
            <v>C8305427/ZBK</v>
          </cell>
        </row>
        <row r="5307">
          <cell r="B5307" t="str">
            <v>YEC9335531Kedjeskyddsfäste</v>
          </cell>
          <cell r="C5307" t="str">
            <v>YEC9335531</v>
          </cell>
          <cell r="D5307">
            <v>2016</v>
          </cell>
          <cell r="E5307">
            <v>16</v>
          </cell>
          <cell r="F5307" t="str">
            <v>0160</v>
          </cell>
          <cell r="G5307" t="str">
            <v>H002</v>
          </cell>
          <cell r="H5307" t="str">
            <v>Chain guard bracket</v>
          </cell>
          <cell r="I5307" t="str">
            <v>Kedjeskyddsfäste</v>
          </cell>
          <cell r="J5307" t="str">
            <v>C8305427  front fitting part for AXA 38T black</v>
          </cell>
          <cell r="K5307" t="str">
            <v>C8305427</v>
          </cell>
          <cell r="L5307" t="str">
            <v>C8305427</v>
          </cell>
        </row>
        <row r="5308">
          <cell r="B5308" t="str">
            <v>YEC9335531Framväxel</v>
          </cell>
          <cell r="C5308" t="str">
            <v>YEC9335531</v>
          </cell>
          <cell r="D5308">
            <v>2016</v>
          </cell>
          <cell r="E5308">
            <v>17</v>
          </cell>
          <cell r="F5308" t="str">
            <v>0170</v>
          </cell>
          <cell r="G5308" t="str">
            <v>D003</v>
          </cell>
          <cell r="H5308" t="str">
            <v>Front Derailleur</v>
          </cell>
          <cell r="I5308" t="str">
            <v>Framväxel</v>
          </cell>
          <cell r="K5308" t="str">
            <v>EMPTY</v>
          </cell>
          <cell r="L5308" t="e">
            <v>#N/A</v>
          </cell>
        </row>
        <row r="5309">
          <cell r="B5309" t="str">
            <v>YEC9335531Bakväxel</v>
          </cell>
          <cell r="C5309" t="str">
            <v>YEC9335531</v>
          </cell>
          <cell r="D5309">
            <v>2016</v>
          </cell>
          <cell r="E5309">
            <v>18</v>
          </cell>
          <cell r="F5309" t="str">
            <v>0180</v>
          </cell>
          <cell r="G5309" t="str">
            <v>D004</v>
          </cell>
          <cell r="H5309" t="str">
            <v>Rear Derailleur</v>
          </cell>
          <cell r="I5309" t="str">
            <v>Bakväxel</v>
          </cell>
          <cell r="K5309" t="str">
            <v>ASG3C41A2775DX</v>
          </cell>
          <cell r="L5309" t="str">
            <v>Kontakta SHIMANO</v>
          </cell>
        </row>
        <row r="5310">
          <cell r="B5310" t="str">
            <v>YEC9335531Kedja</v>
          </cell>
          <cell r="C5310" t="str">
            <v>YEC9335531</v>
          </cell>
          <cell r="D5310">
            <v>2016</v>
          </cell>
          <cell r="E5310">
            <v>19</v>
          </cell>
          <cell r="F5310" t="str">
            <v>0190</v>
          </cell>
          <cell r="G5310" t="str">
            <v>E003</v>
          </cell>
          <cell r="H5310" t="str">
            <v xml:space="preserve">Chain </v>
          </cell>
          <cell r="I5310" t="str">
            <v>Kedja</v>
          </cell>
          <cell r="J5310" t="str">
            <v>C3405026-102 CHA 1S 102L RB Z408RB   KMC</v>
          </cell>
          <cell r="K5310" t="str">
            <v>C3405026-102</v>
          </cell>
          <cell r="L5310" t="str">
            <v>C3400002</v>
          </cell>
        </row>
        <row r="5311">
          <cell r="B5311" t="str">
            <v>YEC9335531Kassett</v>
          </cell>
          <cell r="C5311" t="str">
            <v>YEC9335531</v>
          </cell>
          <cell r="D5311">
            <v>2016</v>
          </cell>
          <cell r="E5311">
            <v>20</v>
          </cell>
          <cell r="F5311" t="str">
            <v>0200</v>
          </cell>
          <cell r="G5311" t="str">
            <v>E004</v>
          </cell>
          <cell r="H5311" t="str">
            <v>Cassette Sprocket</v>
          </cell>
          <cell r="I5311" t="str">
            <v>Kassett</v>
          </cell>
          <cell r="J5311" t="str">
            <v xml:space="preserve">ASM3C41NCL040E / KSMGEAR18L Component // Sprocket </v>
          </cell>
          <cell r="K5311" t="str">
            <v>ASM3C41NCL040E</v>
          </cell>
          <cell r="L5311" t="str">
            <v>Kontakta SHIMANO</v>
          </cell>
        </row>
        <row r="5312">
          <cell r="B5312" t="str">
            <v>YEC9335531Framhjul</v>
          </cell>
          <cell r="C5312" t="str">
            <v>YEC9335531</v>
          </cell>
          <cell r="D5312">
            <v>2016</v>
          </cell>
          <cell r="E5312">
            <v>21</v>
          </cell>
          <cell r="F5312" t="str">
            <v>0210</v>
          </cell>
          <cell r="G5312" t="str">
            <v>F001</v>
          </cell>
          <cell r="H5312" t="str">
            <v>Front hub</v>
          </cell>
          <cell r="I5312" t="str">
            <v>Framhjul</v>
          </cell>
          <cell r="J5312" t="str">
            <v>C8705017-03V3</v>
          </cell>
          <cell r="K5312">
            <v>21703200</v>
          </cell>
          <cell r="L5312" t="str">
            <v>Utgått</v>
          </cell>
        </row>
        <row r="5313">
          <cell r="B5313" t="str">
            <v>YEC9335531Bakhjul</v>
          </cell>
          <cell r="C5313" t="str">
            <v>YEC9335531</v>
          </cell>
          <cell r="D5313">
            <v>2016</v>
          </cell>
          <cell r="E5313">
            <v>22</v>
          </cell>
          <cell r="F5313" t="str">
            <v>0220</v>
          </cell>
          <cell r="G5313" t="str">
            <v>F002</v>
          </cell>
          <cell r="H5313" t="str">
            <v>Rear hub</v>
          </cell>
          <cell r="I5313" t="str">
            <v>Bakhjul</v>
          </cell>
          <cell r="J5313" t="str">
            <v>ASG3C41A2775DX ASG3C41A2775DX SHIM INTER 3 36-H</v>
          </cell>
          <cell r="K5313" t="str">
            <v>C4208066</v>
          </cell>
          <cell r="L5313" t="str">
            <v>C4200028</v>
          </cell>
        </row>
        <row r="5314">
          <cell r="B5314" t="str">
            <v>YEC9335531Däck</v>
          </cell>
          <cell r="C5314" t="str">
            <v>YEC9335531</v>
          </cell>
          <cell r="D5314">
            <v>2016</v>
          </cell>
          <cell r="E5314">
            <v>23</v>
          </cell>
          <cell r="F5314" t="str">
            <v>0230</v>
          </cell>
          <cell r="G5314" t="str">
            <v>F003</v>
          </cell>
          <cell r="H5314" t="str">
            <v>Tire</v>
          </cell>
          <cell r="I5314" t="str">
            <v>Däck</v>
          </cell>
          <cell r="J5314" t="str">
            <v xml:space="preserve">C4905671 Spectra 622x40 Rt bkR S C-1301 Reflex </v>
          </cell>
          <cell r="K5314" t="str">
            <v>C4905671</v>
          </cell>
          <cell r="L5314" t="str">
            <v>C4901162</v>
          </cell>
        </row>
        <row r="5315">
          <cell r="B5315" t="str">
            <v>YEC9335531Skärmar set</v>
          </cell>
          <cell r="C5315" t="str">
            <v>YEC9335531</v>
          </cell>
          <cell r="D5315">
            <v>2016</v>
          </cell>
          <cell r="E5315">
            <v>24</v>
          </cell>
          <cell r="F5315" t="str">
            <v>0240</v>
          </cell>
          <cell r="G5315" t="str">
            <v>H003</v>
          </cell>
          <cell r="H5315" t="str">
            <v xml:space="preserve">Mudguard front   </v>
          </cell>
          <cell r="I5315" t="str">
            <v>Skärmar set</v>
          </cell>
          <cell r="J5315" t="str">
            <v>C8255007 / C8255008 Procons ZN/52MM 28" BLACK</v>
          </cell>
          <cell r="K5315" t="str">
            <v>C8255007</v>
          </cell>
          <cell r="L5315" t="str">
            <v>C8250028</v>
          </cell>
        </row>
        <row r="5316">
          <cell r="B5316" t="str">
            <v>YEC9335531Pakethållare</v>
          </cell>
          <cell r="C5316" t="str">
            <v>YEC9335531</v>
          </cell>
          <cell r="D5316">
            <v>2016</v>
          </cell>
          <cell r="E5316">
            <v>25</v>
          </cell>
          <cell r="F5316" t="str">
            <v>0250</v>
          </cell>
          <cell r="G5316" t="str">
            <v>H004</v>
          </cell>
          <cell r="H5316" t="str">
            <v>Carrier</v>
          </cell>
          <cell r="I5316" t="str">
            <v>Pakethållare</v>
          </cell>
          <cell r="J5316" t="str">
            <v xml:space="preserve">C8205615 Atran platform battery holder w/o Legs black finish  </v>
          </cell>
          <cell r="K5316" t="str">
            <v>C8205615</v>
          </cell>
          <cell r="L5316" t="str">
            <v>C8205740</v>
          </cell>
        </row>
        <row r="5317">
          <cell r="B5317" t="str">
            <v>YEC9335531Sadel</v>
          </cell>
          <cell r="C5317" t="str">
            <v>YEC9335531</v>
          </cell>
          <cell r="D5317">
            <v>2016</v>
          </cell>
          <cell r="E5317">
            <v>26</v>
          </cell>
          <cell r="F5317" t="str">
            <v>0260</v>
          </cell>
          <cell r="G5317" t="str">
            <v>G001</v>
          </cell>
          <cell r="H5317" t="str">
            <v>Saddle</v>
          </cell>
          <cell r="I5317" t="str">
            <v>Sadel</v>
          </cell>
          <cell r="J5317" t="str">
            <v xml:space="preserve">C7105976  Spectra Crispo Black/white 5074URT 8067 wo. Clamp and handle </v>
          </cell>
          <cell r="K5317" t="str">
            <v>C7105976</v>
          </cell>
          <cell r="L5317" t="str">
            <v>C7100584</v>
          </cell>
        </row>
        <row r="5318">
          <cell r="B5318" t="str">
            <v>YEC9335531Sadelstolpe</v>
          </cell>
          <cell r="C5318" t="str">
            <v>YEC9335531</v>
          </cell>
          <cell r="D5318">
            <v>2016</v>
          </cell>
          <cell r="E5318">
            <v>27</v>
          </cell>
          <cell r="F5318" t="str">
            <v>0270</v>
          </cell>
          <cell r="G5318" t="str">
            <v>G002</v>
          </cell>
          <cell r="H5318" t="str">
            <v>Seatpost</v>
          </cell>
          <cell r="I5318" t="str">
            <v>Sadelstolpe</v>
          </cell>
          <cell r="J5318" t="str">
            <v>C7205535 SP-222  Ø31,6x350 silver</v>
          </cell>
          <cell r="K5318" t="str">
            <v>C7205535</v>
          </cell>
          <cell r="L5318" t="str">
            <v>C7200050</v>
          </cell>
        </row>
        <row r="5319">
          <cell r="B5319" t="str">
            <v>YEC9335531Sadelrörsklämma</v>
          </cell>
          <cell r="C5319" t="str">
            <v>YEC9335531</v>
          </cell>
          <cell r="D5319">
            <v>2016</v>
          </cell>
          <cell r="E5319">
            <v>28</v>
          </cell>
          <cell r="F5319" t="str">
            <v>0280</v>
          </cell>
          <cell r="G5319" t="str">
            <v>G003</v>
          </cell>
          <cell r="H5319" t="str">
            <v>Seat Clamp</v>
          </cell>
          <cell r="I5319" t="str">
            <v>Sadelrörsklämma</v>
          </cell>
          <cell r="J5319" t="str">
            <v>C7305002 Bolt +clamp MX27</v>
          </cell>
          <cell r="K5319" t="str">
            <v>C7305002</v>
          </cell>
          <cell r="L5319" t="str">
            <v>C7300027-318</v>
          </cell>
        </row>
        <row r="5320">
          <cell r="B5320" t="str">
            <v>YEC9335531Framlampa</v>
          </cell>
          <cell r="C5320" t="str">
            <v>YEC9335531</v>
          </cell>
          <cell r="D5320">
            <v>2016</v>
          </cell>
          <cell r="E5320">
            <v>29</v>
          </cell>
          <cell r="F5320" t="str">
            <v>0290</v>
          </cell>
          <cell r="G5320" t="str">
            <v>H005</v>
          </cell>
          <cell r="H5320" t="str">
            <v>Front light</v>
          </cell>
          <cell r="I5320" t="str">
            <v>Framlampa</v>
          </cell>
          <cell r="J5320" t="str">
            <v xml:space="preserve">C8015168 AXA Pico LED 30LUX  w bracket </v>
          </cell>
          <cell r="K5320" t="str">
            <v>C8015168</v>
          </cell>
          <cell r="L5320" t="str">
            <v>C8010021</v>
          </cell>
        </row>
        <row r="5321">
          <cell r="B5321" t="str">
            <v>YEC9335531Baklampa</v>
          </cell>
          <cell r="C5321" t="str">
            <v>YEC9335531</v>
          </cell>
          <cell r="D5321">
            <v>2016</v>
          </cell>
          <cell r="E5321">
            <v>30</v>
          </cell>
          <cell r="F5321" t="str">
            <v>0300</v>
          </cell>
          <cell r="G5321" t="str">
            <v>H006</v>
          </cell>
          <cell r="H5321" t="str">
            <v>Light, Rear</v>
          </cell>
          <cell r="I5321" t="str">
            <v>Baklampa</v>
          </cell>
          <cell r="K5321" t="str">
            <v>C8705058-1RLBK</v>
          </cell>
          <cell r="L5321" t="str">
            <v>C8705058-1RLBK</v>
          </cell>
        </row>
        <row r="5322">
          <cell r="B5322" t="str">
            <v>YEC9335531Låssats</v>
          </cell>
          <cell r="C5322" t="str">
            <v>YEC9335531</v>
          </cell>
          <cell r="D5322">
            <v>2016</v>
          </cell>
          <cell r="E5322">
            <v>31</v>
          </cell>
          <cell r="F5322" t="str">
            <v>0310</v>
          </cell>
          <cell r="G5322" t="str">
            <v>H007</v>
          </cell>
          <cell r="H5322" t="str">
            <v>Lock</v>
          </cell>
          <cell r="I5322" t="str">
            <v>Låssats</v>
          </cell>
          <cell r="J5322" t="str">
            <v>C8405055 AXA SOLID+ black</v>
          </cell>
          <cell r="K5322" t="str">
            <v>C8405055</v>
          </cell>
          <cell r="L5322" t="str">
            <v>C8400053</v>
          </cell>
        </row>
        <row r="5323">
          <cell r="B5323" t="str">
            <v>YEC9335531Stöd</v>
          </cell>
          <cell r="C5323" t="str">
            <v>YEC9335531</v>
          </cell>
          <cell r="D5323">
            <v>2016</v>
          </cell>
          <cell r="E5323">
            <v>32</v>
          </cell>
          <cell r="F5323" t="str">
            <v>0320</v>
          </cell>
          <cell r="G5323" t="str">
            <v>H008</v>
          </cell>
          <cell r="H5323" t="str">
            <v>Kick stand</v>
          </cell>
          <cell r="I5323" t="str">
            <v>Stöd</v>
          </cell>
          <cell r="J5323" t="str">
            <v>C8105208 Atran REX adjustable</v>
          </cell>
          <cell r="K5323" t="str">
            <v>C8105208</v>
          </cell>
          <cell r="L5323" t="str">
            <v>C8100034</v>
          </cell>
        </row>
        <row r="5324">
          <cell r="B5324" t="str">
            <v>YEC9335531Korg</v>
          </cell>
          <cell r="C5324" t="str">
            <v>YEC9335531</v>
          </cell>
          <cell r="D5324">
            <v>2016</v>
          </cell>
          <cell r="E5324">
            <v>33</v>
          </cell>
          <cell r="F5324" t="str">
            <v>0330</v>
          </cell>
          <cell r="G5324" t="str">
            <v>H009</v>
          </cell>
          <cell r="H5324" t="str">
            <v>Basket / Fr carrier</v>
          </cell>
          <cell r="I5324" t="str">
            <v>Korg</v>
          </cell>
          <cell r="J5324" t="str">
            <v>C8605112-L +C8605171 headset + axle  stays</v>
          </cell>
          <cell r="K5324" t="str">
            <v>C8605112-L</v>
          </cell>
          <cell r="L5324" t="str">
            <v>C8605213</v>
          </cell>
        </row>
        <row r="5325">
          <cell r="B5325" t="str">
            <v>YEC9335531Pedaler</v>
          </cell>
          <cell r="C5325" t="str">
            <v>YEC9335531</v>
          </cell>
          <cell r="D5325">
            <v>2016</v>
          </cell>
          <cell r="E5325">
            <v>34</v>
          </cell>
          <cell r="F5325" t="str">
            <v>0340</v>
          </cell>
          <cell r="G5325" t="str">
            <v>E005</v>
          </cell>
          <cell r="H5325" t="str">
            <v xml:space="preserve">Pedal </v>
          </cell>
          <cell r="I5325" t="str">
            <v>Pedaler</v>
          </cell>
          <cell r="J5325" t="str">
            <v>C3505204 SPECTRA BK/GR9/16" NW-467</v>
          </cell>
          <cell r="K5325" t="str">
            <v>C3505204</v>
          </cell>
          <cell r="L5325" t="str">
            <v>C3500026</v>
          </cell>
        </row>
        <row r="5326">
          <cell r="B5326" t="str">
            <v>YEC9335531Motor</v>
          </cell>
          <cell r="C5326" t="str">
            <v>YEC9335531</v>
          </cell>
          <cell r="D5326">
            <v>2016</v>
          </cell>
          <cell r="E5326">
            <v>35</v>
          </cell>
          <cell r="F5326" t="str">
            <v>0350</v>
          </cell>
          <cell r="G5326" t="str">
            <v>J001</v>
          </cell>
          <cell r="H5326" t="str">
            <v>DRIVE UNIT:</v>
          </cell>
          <cell r="I5326" t="str">
            <v>Motor</v>
          </cell>
          <cell r="K5326" t="str">
            <v>C8705017-03V3</v>
          </cell>
          <cell r="L5326" t="str">
            <v>C8705017-03V3</v>
          </cell>
        </row>
        <row r="5327">
          <cell r="B5327" t="str">
            <v>YEC9335531Display</v>
          </cell>
          <cell r="C5327" t="str">
            <v>YEC9335531</v>
          </cell>
          <cell r="D5327">
            <v>2016</v>
          </cell>
          <cell r="E5327">
            <v>36</v>
          </cell>
          <cell r="F5327" t="str">
            <v>0360</v>
          </cell>
          <cell r="G5327" t="str">
            <v>J004</v>
          </cell>
          <cell r="H5327" t="str">
            <v>DISPLAY:</v>
          </cell>
          <cell r="I5327" t="str">
            <v>Display</v>
          </cell>
          <cell r="J5327" t="str">
            <v xml:space="preserve">C8705017-11-28 DISPLAY LED          </v>
          </cell>
          <cell r="K5327" t="str">
            <v>C8705017-11-28</v>
          </cell>
          <cell r="L5327" t="str">
            <v>C8705017-11-28</v>
          </cell>
        </row>
        <row r="5328">
          <cell r="B5328" t="str">
            <v>YEC9335531EB-Bus kabel</v>
          </cell>
          <cell r="C5328" t="str">
            <v>YEC9335531</v>
          </cell>
          <cell r="D5328">
            <v>2016</v>
          </cell>
          <cell r="E5328">
            <v>37</v>
          </cell>
          <cell r="F5328" t="str">
            <v>0370</v>
          </cell>
          <cell r="G5328" t="str">
            <v>J005</v>
          </cell>
          <cell r="H5328" t="str">
            <v>EB-BUS CABLE:</v>
          </cell>
          <cell r="I5328" t="str">
            <v>EB-Bus kabel</v>
          </cell>
          <cell r="K5328" t="str">
            <v>C8705058-08</v>
          </cell>
          <cell r="L5328" t="str">
            <v>C8705058-08</v>
          </cell>
        </row>
        <row r="5329">
          <cell r="B5329" t="str">
            <v>YEC9335531Motorkabel</v>
          </cell>
          <cell r="C5329" t="str">
            <v>YEC9335531</v>
          </cell>
          <cell r="D5329">
            <v>2016</v>
          </cell>
          <cell r="E5329">
            <v>38</v>
          </cell>
          <cell r="F5329" t="str">
            <v>0380</v>
          </cell>
          <cell r="G5329" t="str">
            <v>J006</v>
          </cell>
          <cell r="H5329" t="str">
            <v>POWER CABLE:</v>
          </cell>
          <cell r="I5329" t="str">
            <v>Motorkabel</v>
          </cell>
          <cell r="J5329" t="str">
            <v>C8705058-08 ELECTRIC CABLE</v>
          </cell>
          <cell r="K5329" t="str">
            <v>Ingår i EB-buskabeln</v>
          </cell>
          <cell r="L5329" t="str">
            <v>Ingår i EB-buskabeln</v>
          </cell>
        </row>
        <row r="5330">
          <cell r="B5330" t="str">
            <v>YEC9335531Kabel framlampa</v>
          </cell>
          <cell r="C5330" t="str">
            <v>YEC9335531</v>
          </cell>
          <cell r="D5330">
            <v>2016</v>
          </cell>
          <cell r="E5330">
            <v>39</v>
          </cell>
          <cell r="F5330" t="str">
            <v>0390</v>
          </cell>
          <cell r="G5330" t="str">
            <v>J007</v>
          </cell>
          <cell r="H5330" t="str">
            <v>F. LIGHT CABLE:</v>
          </cell>
          <cell r="I5330" t="str">
            <v>Kabel framlampa</v>
          </cell>
          <cell r="K5330" t="str">
            <v>Ingår i EB-buskabeln</v>
          </cell>
          <cell r="L5330" t="str">
            <v>Ingår i EB-buskabeln</v>
          </cell>
        </row>
        <row r="5331">
          <cell r="B5331" t="str">
            <v>YEC9335531Kabel baklampa</v>
          </cell>
          <cell r="C5331" t="str">
            <v>YEC9335531</v>
          </cell>
          <cell r="D5331">
            <v>2016</v>
          </cell>
          <cell r="E5331">
            <v>40</v>
          </cell>
          <cell r="F5331" t="str">
            <v>0400</v>
          </cell>
          <cell r="G5331" t="str">
            <v>J008</v>
          </cell>
          <cell r="H5331" t="str">
            <v>R. LIGHT CABLE:</v>
          </cell>
          <cell r="I5331" t="str">
            <v>Kabel baklampa</v>
          </cell>
          <cell r="K5331" t="str">
            <v>INGÅR I BATTERIET</v>
          </cell>
          <cell r="L5331" t="str">
            <v>Ingår i batteriet</v>
          </cell>
        </row>
        <row r="5332">
          <cell r="B5332" t="str">
            <v>YEC9335531Hastighetssensor</v>
          </cell>
          <cell r="C5332" t="str">
            <v>YEC9335531</v>
          </cell>
          <cell r="D5332">
            <v>2016</v>
          </cell>
          <cell r="E5332">
            <v>41</v>
          </cell>
          <cell r="F5332" t="str">
            <v>0410</v>
          </cell>
          <cell r="G5332" t="str">
            <v>J009</v>
          </cell>
          <cell r="H5332" t="str">
            <v>SPEED SENSOR:</v>
          </cell>
          <cell r="I5332" t="str">
            <v>Hastighetssensor</v>
          </cell>
          <cell r="K5332" t="str">
            <v>C8705058-12</v>
          </cell>
          <cell r="L5332" t="str">
            <v>C8705058-12</v>
          </cell>
        </row>
        <row r="5333">
          <cell r="B5333" t="str">
            <v>YEC9335531Batteri</v>
          </cell>
          <cell r="C5333" t="str">
            <v>YEC9335531</v>
          </cell>
          <cell r="D5333">
            <v>2016</v>
          </cell>
          <cell r="E5333">
            <v>42</v>
          </cell>
          <cell r="F5333" t="str">
            <v>0420</v>
          </cell>
          <cell r="G5333" t="str">
            <v>J002</v>
          </cell>
          <cell r="H5333" t="str">
            <v>BATTERY:</v>
          </cell>
          <cell r="I5333" t="str">
            <v>Batteri</v>
          </cell>
          <cell r="J5333" t="str">
            <v>w/o BATTERY SF03 8,8Ah, 11Ah, 14Ah W/ Light included</v>
          </cell>
          <cell r="K5333" t="str">
            <v>C8705058-1-08BK</v>
          </cell>
          <cell r="L5333" t="str">
            <v>C8705058-1-08EA</v>
          </cell>
        </row>
        <row r="5334">
          <cell r="B5334" t="str">
            <v>YEC9335531Batterihållare</v>
          </cell>
          <cell r="C5334" t="str">
            <v>YEC9335531</v>
          </cell>
          <cell r="D5334">
            <v>2016</v>
          </cell>
          <cell r="E5334">
            <v>43</v>
          </cell>
          <cell r="F5334" t="str">
            <v>0430</v>
          </cell>
          <cell r="G5334" t="str">
            <v>J003</v>
          </cell>
          <cell r="H5334" t="str">
            <v>BATTERY HOLDER/Slider</v>
          </cell>
          <cell r="I5334" t="str">
            <v>Batterihållare</v>
          </cell>
          <cell r="L5334" t="e">
            <v>#N/A</v>
          </cell>
        </row>
        <row r="5335">
          <cell r="B5335" t="str">
            <v>YEC9335531Batteriladdare</v>
          </cell>
          <cell r="C5335" t="str">
            <v>YEC9335531</v>
          </cell>
          <cell r="D5335">
            <v>2016</v>
          </cell>
          <cell r="E5335">
            <v>44</v>
          </cell>
          <cell r="F5335" t="str">
            <v>0440</v>
          </cell>
          <cell r="G5335" t="str">
            <v>J010</v>
          </cell>
          <cell r="H5335" t="str">
            <v>CHARGER:</v>
          </cell>
          <cell r="I5335" t="str">
            <v>Batteriladdare</v>
          </cell>
          <cell r="J5335" t="str">
            <v xml:space="preserve">C8705058-02   CHARGER SF-03                </v>
          </cell>
          <cell r="K5335" t="str">
            <v>C8705058-02</v>
          </cell>
          <cell r="L5335" t="str">
            <v>C8705058-02</v>
          </cell>
        </row>
        <row r="5336">
          <cell r="B5336" t="str">
            <v>YEC9335531Kontrollbox</v>
          </cell>
          <cell r="C5336" t="str">
            <v>YEC9335531</v>
          </cell>
          <cell r="D5336">
            <v>2016</v>
          </cell>
          <cell r="E5336">
            <v>45</v>
          </cell>
          <cell r="F5336" t="str">
            <v>0450</v>
          </cell>
          <cell r="G5336" t="str">
            <v>J011</v>
          </cell>
          <cell r="H5336" t="str">
            <v>Controller</v>
          </cell>
          <cell r="I5336" t="str">
            <v>Kontrollbox</v>
          </cell>
          <cell r="J5336" t="str">
            <v>C8705017-04-28BK CONTROLER STD</v>
          </cell>
          <cell r="K5336" t="str">
            <v>C8705017-04-28BK</v>
          </cell>
          <cell r="L5336" t="str">
            <v>C8705017-4-28B2</v>
          </cell>
        </row>
        <row r="5337">
          <cell r="B5337" t="str">
            <v>YEC9335531Växelöra</v>
          </cell>
          <cell r="C5337" t="str">
            <v>YEC9335531</v>
          </cell>
          <cell r="D5337">
            <v>2016</v>
          </cell>
          <cell r="E5337">
            <v>46</v>
          </cell>
          <cell r="F5337" t="str">
            <v>0460</v>
          </cell>
          <cell r="G5337" t="str">
            <v>D005</v>
          </cell>
          <cell r="H5337" t="str">
            <v>Gear hanger</v>
          </cell>
          <cell r="I5337" t="str">
            <v>Växelöra</v>
          </cell>
          <cell r="L5337" t="e">
            <v>#N/A</v>
          </cell>
        </row>
        <row r="5338">
          <cell r="B5338" t="str">
            <v>YEC9335533RAM</v>
          </cell>
          <cell r="C5338" t="str">
            <v>YEC9335533</v>
          </cell>
          <cell r="D5338">
            <v>2016</v>
          </cell>
          <cell r="E5338">
            <v>1</v>
          </cell>
          <cell r="F5338" t="str">
            <v>0010</v>
          </cell>
          <cell r="G5338" t="str">
            <v>A001</v>
          </cell>
          <cell r="H5338" t="str">
            <v>PAINTED FRAME</v>
          </cell>
          <cell r="I5338" t="str">
            <v>RAM</v>
          </cell>
          <cell r="J5338" t="str">
            <v>C1307040-470, -510, -550 (level D) New JD alloy 622 for e-bike</v>
          </cell>
          <cell r="K5338" t="str">
            <v>C1307040-470</v>
          </cell>
          <cell r="L5338" t="e">
            <v>#N/A</v>
          </cell>
        </row>
        <row r="5339">
          <cell r="B5339" t="str">
            <v>YEC9335533Framgaffel</v>
          </cell>
          <cell r="C5339" t="str">
            <v>YEC9335533</v>
          </cell>
          <cell r="D5339">
            <v>2016</v>
          </cell>
          <cell r="E5339">
            <v>2</v>
          </cell>
          <cell r="F5339" t="str">
            <v>0020</v>
          </cell>
          <cell r="G5339" t="str">
            <v>A002</v>
          </cell>
          <cell r="H5339" t="str">
            <v>PAINTED FORK</v>
          </cell>
          <cell r="I5339" t="str">
            <v>Framgaffel</v>
          </cell>
          <cell r="J5339" t="str">
            <v>C1605219-193 Lung I rigid for e-bike, v-brke FF28ST INT 622 170</v>
          </cell>
          <cell r="K5339" t="str">
            <v>C1605219-193</v>
          </cell>
          <cell r="L5339" t="e">
            <v>#N/A</v>
          </cell>
        </row>
        <row r="5340">
          <cell r="B5340" t="str">
            <v>YEC9335533Styrlager</v>
          </cell>
          <cell r="C5340" t="str">
            <v>YEC9335533</v>
          </cell>
          <cell r="D5340">
            <v>2016</v>
          </cell>
          <cell r="E5340">
            <v>3</v>
          </cell>
          <cell r="F5340" t="str">
            <v>0030</v>
          </cell>
          <cell r="G5340" t="str">
            <v>B001</v>
          </cell>
          <cell r="H5340" t="str">
            <v>Head Set</v>
          </cell>
          <cell r="I5340" t="str">
            <v>Styrlager</v>
          </cell>
          <cell r="J5340" t="str">
            <v>C2105015 TH 807</v>
          </cell>
          <cell r="K5340" t="str">
            <v>C2105015</v>
          </cell>
          <cell r="L5340" t="str">
            <v>C2100163</v>
          </cell>
        </row>
        <row r="5341">
          <cell r="B5341" t="str">
            <v xml:space="preserve">YEC9335533Styrstam </v>
          </cell>
          <cell r="C5341" t="str">
            <v>YEC9335533</v>
          </cell>
          <cell r="D5341">
            <v>2016</v>
          </cell>
          <cell r="E5341">
            <v>4</v>
          </cell>
          <cell r="F5341" t="str">
            <v>0040</v>
          </cell>
          <cell r="G5341" t="str">
            <v>B002</v>
          </cell>
          <cell r="H5341" t="str">
            <v>Handlebar Stem</v>
          </cell>
          <cell r="I5341" t="str">
            <v xml:space="preserve">Styrstam </v>
          </cell>
          <cell r="J5341" t="str">
            <v>C2205007 25,4X120/90-150GR MTS-AL-109-5 EXT=180 MM</v>
          </cell>
          <cell r="K5341" t="str">
            <v>C2205007</v>
          </cell>
          <cell r="L5341" t="str">
            <v>C2200064</v>
          </cell>
        </row>
        <row r="5342">
          <cell r="B5342" t="str">
            <v>YEC9335533Styre</v>
          </cell>
          <cell r="C5342" t="str">
            <v>YEC9335533</v>
          </cell>
          <cell r="D5342">
            <v>2016</v>
          </cell>
          <cell r="E5342">
            <v>5</v>
          </cell>
          <cell r="F5342" t="str">
            <v>0050</v>
          </cell>
          <cell r="G5342" t="str">
            <v>B003</v>
          </cell>
          <cell r="H5342" t="str">
            <v>Handelbar</v>
          </cell>
          <cell r="I5342" t="str">
            <v>Styre</v>
          </cell>
          <cell r="J5342" t="str">
            <v>C2305567  HB ALsv, HB-T320 620MM SILVER ANODIZED</v>
          </cell>
          <cell r="K5342" t="str">
            <v>C2305567</v>
          </cell>
          <cell r="L5342" t="str">
            <v>C2300018</v>
          </cell>
        </row>
        <row r="5343">
          <cell r="B5343" t="str">
            <v>YEC9335533Bromsgrepp H</v>
          </cell>
          <cell r="C5343" t="str">
            <v>YEC9335533</v>
          </cell>
          <cell r="D5343">
            <v>2016</v>
          </cell>
          <cell r="E5343">
            <v>6</v>
          </cell>
          <cell r="F5343" t="str">
            <v>0060</v>
          </cell>
          <cell r="G5343" t="str">
            <v>C002</v>
          </cell>
          <cell r="H5343" t="str">
            <v>Brake Lever R</v>
          </cell>
          <cell r="I5343" t="str">
            <v>Bromsgrepp H</v>
          </cell>
          <cell r="J5343" t="str">
            <v>C6505160 Lee-Chi left BL-82G 'V'brake</v>
          </cell>
          <cell r="L5343" t="e">
            <v>#N/A</v>
          </cell>
        </row>
        <row r="5344">
          <cell r="B5344" t="str">
            <v>YEC9335533Bromsgrepp V</v>
          </cell>
          <cell r="C5344" t="str">
            <v>YEC9335533</v>
          </cell>
          <cell r="D5344">
            <v>2016</v>
          </cell>
          <cell r="E5344">
            <v>7</v>
          </cell>
          <cell r="F5344" t="str">
            <v>0070</v>
          </cell>
          <cell r="G5344" t="str">
            <v>C001</v>
          </cell>
          <cell r="H5344" t="str">
            <v>Brake Lever L</v>
          </cell>
          <cell r="I5344" t="str">
            <v>Bromsgrepp V</v>
          </cell>
          <cell r="K5344" t="str">
            <v>C6505049</v>
          </cell>
          <cell r="L5344" t="str">
            <v>C6500024</v>
          </cell>
        </row>
        <row r="5345">
          <cell r="B5345" t="str">
            <v>YEC9335533Växelreglage H</v>
          </cell>
          <cell r="C5345" t="str">
            <v>YEC9335533</v>
          </cell>
          <cell r="D5345">
            <v>2016</v>
          </cell>
          <cell r="E5345">
            <v>8</v>
          </cell>
          <cell r="F5345" t="str">
            <v>0080</v>
          </cell>
          <cell r="G5345" t="str">
            <v>D002</v>
          </cell>
          <cell r="H5345" t="str">
            <v>Shift Lever R</v>
          </cell>
          <cell r="I5345" t="str">
            <v>Växelreglage H</v>
          </cell>
          <cell r="J5345" t="str">
            <v>ASL3S42EALS SHIM 3 REVO inturnal</v>
          </cell>
          <cell r="K5345" t="str">
            <v>ASL3S42EALS</v>
          </cell>
          <cell r="L5345" t="str">
            <v>Kontakta SHIMANO</v>
          </cell>
        </row>
        <row r="5346">
          <cell r="B5346" t="str">
            <v>YEC9335533Växelreglage V</v>
          </cell>
          <cell r="C5346" t="str">
            <v>YEC9335533</v>
          </cell>
          <cell r="D5346">
            <v>2016</v>
          </cell>
          <cell r="E5346">
            <v>9</v>
          </cell>
          <cell r="F5346" t="str">
            <v>0090</v>
          </cell>
          <cell r="G5346" t="str">
            <v>D001</v>
          </cell>
          <cell r="H5346" t="str">
            <v>Shift Lever L</v>
          </cell>
          <cell r="I5346" t="str">
            <v>Växelreglage V</v>
          </cell>
          <cell r="L5346" t="e">
            <v>#N/A</v>
          </cell>
        </row>
        <row r="5347">
          <cell r="B5347" t="str">
            <v>YEC9335533Handtag par</v>
          </cell>
          <cell r="C5347" t="str">
            <v>YEC9335533</v>
          </cell>
          <cell r="D5347">
            <v>2016</v>
          </cell>
          <cell r="E5347">
            <v>10</v>
          </cell>
          <cell r="F5347" t="str">
            <v>0100</v>
          </cell>
          <cell r="G5347" t="str">
            <v>B004</v>
          </cell>
          <cell r="H5347" t="str">
            <v>Grip R</v>
          </cell>
          <cell r="I5347" t="str">
            <v>Handtag par</v>
          </cell>
          <cell r="J5347" t="str">
            <v>C2505479/80  Velo/Spectra CC,  black/grey 90/130mm Right</v>
          </cell>
          <cell r="K5347" t="str">
            <v>C2505479/80</v>
          </cell>
          <cell r="L5347" t="str">
            <v>C2500165</v>
          </cell>
        </row>
        <row r="5348">
          <cell r="B5348" t="str">
            <v>YEC9335533Frambroms</v>
          </cell>
          <cell r="C5348" t="str">
            <v>YEC9335533</v>
          </cell>
          <cell r="D5348">
            <v>2016</v>
          </cell>
          <cell r="E5348">
            <v>11</v>
          </cell>
          <cell r="F5348" t="str">
            <v>0110</v>
          </cell>
          <cell r="G5348" t="str">
            <v>C003</v>
          </cell>
          <cell r="H5348" t="str">
            <v xml:space="preserve">Brake front </v>
          </cell>
          <cell r="I5348" t="str">
            <v>Frambroms</v>
          </cell>
          <cell r="J5348" t="str">
            <v>C6305032 + C6305007 V- brake TX-121L Black 108mm. + Leadpipe</v>
          </cell>
          <cell r="K5348" t="str">
            <v>C6305032</v>
          </cell>
          <cell r="L5348" t="str">
            <v>C6300101</v>
          </cell>
        </row>
        <row r="5349">
          <cell r="B5349" t="str">
            <v>YEC9335533Bakbroms</v>
          </cell>
          <cell r="C5349" t="str">
            <v>YEC9335533</v>
          </cell>
          <cell r="D5349">
            <v>2016</v>
          </cell>
          <cell r="E5349">
            <v>12</v>
          </cell>
          <cell r="F5349" t="str">
            <v>0120</v>
          </cell>
          <cell r="G5349" t="str">
            <v>C004</v>
          </cell>
          <cell r="H5349" t="str">
            <v>Brake rear</v>
          </cell>
          <cell r="I5349" t="str">
            <v>Bakbroms</v>
          </cell>
          <cell r="K5349" t="str">
            <v>Fotbroms</v>
          </cell>
          <cell r="L5349" t="str">
            <v>Kontakta SHIMANO</v>
          </cell>
        </row>
        <row r="5350">
          <cell r="B5350" t="str">
            <v>YEC9335533Vevlager</v>
          </cell>
          <cell r="C5350" t="str">
            <v>YEC9335533</v>
          </cell>
          <cell r="D5350">
            <v>2016</v>
          </cell>
          <cell r="E5350">
            <v>13</v>
          </cell>
          <cell r="F5350" t="str">
            <v>0130</v>
          </cell>
          <cell r="G5350" t="str">
            <v>E001</v>
          </cell>
          <cell r="H5350" t="str">
            <v xml:space="preserve">BB-set </v>
          </cell>
          <cell r="I5350" t="str">
            <v>Vevlager</v>
          </cell>
          <cell r="K5350" t="str">
            <v>C3105025-116-25</v>
          </cell>
          <cell r="L5350" t="str">
            <v>C3100100-116</v>
          </cell>
        </row>
        <row r="5351">
          <cell r="B5351" t="str">
            <v>YEC9335533Vevparti</v>
          </cell>
          <cell r="C5351" t="str">
            <v>YEC9335533</v>
          </cell>
          <cell r="D5351">
            <v>2016</v>
          </cell>
          <cell r="E5351">
            <v>14</v>
          </cell>
          <cell r="F5351" t="str">
            <v>0140</v>
          </cell>
          <cell r="G5351" t="str">
            <v>E002</v>
          </cell>
          <cell r="H5351" t="str">
            <v>Front Chainwheel</v>
          </cell>
          <cell r="I5351" t="str">
            <v>Vevparti</v>
          </cell>
          <cell r="J5351" t="str">
            <v xml:space="preserve">C3305666-170  Spectra 170MM 38T 3/32" 110MM </v>
          </cell>
          <cell r="K5351" t="str">
            <v>C3305666-170</v>
          </cell>
          <cell r="L5351" t="str">
            <v>C3305681-170-EG</v>
          </cell>
        </row>
        <row r="5352">
          <cell r="B5352" t="str">
            <v>YEC9335533Kedjeskydd</v>
          </cell>
          <cell r="C5352" t="str">
            <v>YEC9335533</v>
          </cell>
          <cell r="D5352">
            <v>2016</v>
          </cell>
          <cell r="E5352">
            <v>15</v>
          </cell>
          <cell r="F5352" t="str">
            <v>0150</v>
          </cell>
          <cell r="G5352" t="str">
            <v>H001</v>
          </cell>
          <cell r="H5352" t="str">
            <v>Chain guard</v>
          </cell>
          <cell r="I5352" t="str">
            <v>Kedjeskydd</v>
          </cell>
          <cell r="J5352" t="str">
            <v>C8305427/ZBK + C8305427/RWH AXA CE 38 black w white center</v>
          </cell>
          <cell r="K5352" t="str">
            <v>C8305427/ZBK</v>
          </cell>
          <cell r="L5352" t="str">
            <v>C8305427/ZBK</v>
          </cell>
        </row>
        <row r="5353">
          <cell r="B5353" t="str">
            <v>YEC9335533Kedjeskyddsfäste</v>
          </cell>
          <cell r="C5353" t="str">
            <v>YEC9335533</v>
          </cell>
          <cell r="D5353">
            <v>2016</v>
          </cell>
          <cell r="E5353">
            <v>16</v>
          </cell>
          <cell r="F5353" t="str">
            <v>0160</v>
          </cell>
          <cell r="G5353" t="str">
            <v>H002</v>
          </cell>
          <cell r="H5353" t="str">
            <v>Chain guard bracket</v>
          </cell>
          <cell r="I5353" t="str">
            <v>Kedjeskyddsfäste</v>
          </cell>
          <cell r="J5353" t="str">
            <v>C8305427  front fitting part for AXA 38T black</v>
          </cell>
          <cell r="K5353" t="str">
            <v>C8305427</v>
          </cell>
          <cell r="L5353" t="str">
            <v>C8305427</v>
          </cell>
        </row>
        <row r="5354">
          <cell r="B5354" t="str">
            <v>YEC9335533Framväxel</v>
          </cell>
          <cell r="C5354" t="str">
            <v>YEC9335533</v>
          </cell>
          <cell r="D5354">
            <v>2016</v>
          </cell>
          <cell r="E5354">
            <v>17</v>
          </cell>
          <cell r="F5354" t="str">
            <v>0170</v>
          </cell>
          <cell r="G5354" t="str">
            <v>D003</v>
          </cell>
          <cell r="H5354" t="str">
            <v>Front Derailleur</v>
          </cell>
          <cell r="I5354" t="str">
            <v>Framväxel</v>
          </cell>
          <cell r="K5354" t="str">
            <v>EMPTY</v>
          </cell>
          <cell r="L5354" t="e">
            <v>#N/A</v>
          </cell>
        </row>
        <row r="5355">
          <cell r="B5355" t="str">
            <v>YEC9335533Bakväxel</v>
          </cell>
          <cell r="C5355" t="str">
            <v>YEC9335533</v>
          </cell>
          <cell r="D5355">
            <v>2016</v>
          </cell>
          <cell r="E5355">
            <v>18</v>
          </cell>
          <cell r="F5355" t="str">
            <v>0180</v>
          </cell>
          <cell r="G5355" t="str">
            <v>D004</v>
          </cell>
          <cell r="H5355" t="str">
            <v>Rear Derailleur</v>
          </cell>
          <cell r="I5355" t="str">
            <v>Bakväxel</v>
          </cell>
          <cell r="K5355" t="str">
            <v>ASG3C41A2775DX</v>
          </cell>
          <cell r="L5355" t="str">
            <v>Kontakta SHIMANO</v>
          </cell>
        </row>
        <row r="5356">
          <cell r="B5356" t="str">
            <v>YEC9335533Kedja</v>
          </cell>
          <cell r="C5356" t="str">
            <v>YEC9335533</v>
          </cell>
          <cell r="D5356">
            <v>2016</v>
          </cell>
          <cell r="E5356">
            <v>19</v>
          </cell>
          <cell r="F5356" t="str">
            <v>0190</v>
          </cell>
          <cell r="G5356" t="str">
            <v>E003</v>
          </cell>
          <cell r="H5356" t="str">
            <v xml:space="preserve">Chain </v>
          </cell>
          <cell r="I5356" t="str">
            <v>Kedja</v>
          </cell>
          <cell r="J5356" t="str">
            <v>C3405026-102 CHA 1S 102L RB Z408RB   KMC</v>
          </cell>
          <cell r="K5356" t="str">
            <v>C3405026-102</v>
          </cell>
          <cell r="L5356" t="str">
            <v>C3400002</v>
          </cell>
        </row>
        <row r="5357">
          <cell r="B5357" t="str">
            <v>YEC9335533Kassett</v>
          </cell>
          <cell r="C5357" t="str">
            <v>YEC9335533</v>
          </cell>
          <cell r="D5357">
            <v>2016</v>
          </cell>
          <cell r="E5357">
            <v>20</v>
          </cell>
          <cell r="F5357" t="str">
            <v>0200</v>
          </cell>
          <cell r="G5357" t="str">
            <v>E004</v>
          </cell>
          <cell r="H5357" t="str">
            <v>Cassette Sprocket</v>
          </cell>
          <cell r="I5357" t="str">
            <v>Kassett</v>
          </cell>
          <cell r="J5357" t="str">
            <v xml:space="preserve">ASM3C41NCL040E / KSMGEAR18L Component // Sprocket </v>
          </cell>
          <cell r="K5357" t="str">
            <v>ASM3C41NCL040E</v>
          </cell>
          <cell r="L5357" t="str">
            <v>Kontakta SHIMANO</v>
          </cell>
        </row>
        <row r="5358">
          <cell r="B5358" t="str">
            <v>YEC9335533Framhjul</v>
          </cell>
          <cell r="C5358" t="str">
            <v>YEC9335533</v>
          </cell>
          <cell r="D5358">
            <v>2016</v>
          </cell>
          <cell r="E5358">
            <v>21</v>
          </cell>
          <cell r="F5358" t="str">
            <v>0210</v>
          </cell>
          <cell r="G5358" t="str">
            <v>F001</v>
          </cell>
          <cell r="H5358" t="str">
            <v>Front hub</v>
          </cell>
          <cell r="I5358" t="str">
            <v>Framhjul</v>
          </cell>
          <cell r="J5358" t="str">
            <v>C8705017-03V3</v>
          </cell>
          <cell r="K5358">
            <v>21703200</v>
          </cell>
          <cell r="L5358" t="str">
            <v>Utgått</v>
          </cell>
        </row>
        <row r="5359">
          <cell r="B5359" t="str">
            <v>YEC9335533Bakhjul</v>
          </cell>
          <cell r="C5359" t="str">
            <v>YEC9335533</v>
          </cell>
          <cell r="D5359">
            <v>2016</v>
          </cell>
          <cell r="E5359">
            <v>22</v>
          </cell>
          <cell r="F5359" t="str">
            <v>0220</v>
          </cell>
          <cell r="G5359" t="str">
            <v>F002</v>
          </cell>
          <cell r="H5359" t="str">
            <v>Rear hub</v>
          </cell>
          <cell r="I5359" t="str">
            <v>Bakhjul</v>
          </cell>
          <cell r="J5359" t="str">
            <v>ASG3C41A2775DX ASG3C41A2775DX SHIM INTER 3 36-H</v>
          </cell>
          <cell r="K5359" t="str">
            <v>C4208066</v>
          </cell>
          <cell r="L5359" t="str">
            <v>C4200028</v>
          </cell>
        </row>
        <row r="5360">
          <cell r="B5360" t="str">
            <v>YEC9335533Däck</v>
          </cell>
          <cell r="C5360" t="str">
            <v>YEC9335533</v>
          </cell>
          <cell r="D5360">
            <v>2016</v>
          </cell>
          <cell r="E5360">
            <v>23</v>
          </cell>
          <cell r="F5360" t="str">
            <v>0230</v>
          </cell>
          <cell r="G5360" t="str">
            <v>F003</v>
          </cell>
          <cell r="H5360" t="str">
            <v>Tire</v>
          </cell>
          <cell r="I5360" t="str">
            <v>Däck</v>
          </cell>
          <cell r="J5360" t="str">
            <v xml:space="preserve">C4905671 Spectra 622x40 Rt bkR S C-1301 Reflex </v>
          </cell>
          <cell r="K5360" t="str">
            <v>C4905671</v>
          </cell>
          <cell r="L5360" t="str">
            <v>C4901162</v>
          </cell>
        </row>
        <row r="5361">
          <cell r="B5361" t="str">
            <v>YEC9335533Skärmar set</v>
          </cell>
          <cell r="C5361" t="str">
            <v>YEC9335533</v>
          </cell>
          <cell r="D5361">
            <v>2016</v>
          </cell>
          <cell r="E5361">
            <v>24</v>
          </cell>
          <cell r="F5361" t="str">
            <v>0240</v>
          </cell>
          <cell r="G5361" t="str">
            <v>H003</v>
          </cell>
          <cell r="H5361" t="str">
            <v xml:space="preserve">Mudguard front   </v>
          </cell>
          <cell r="I5361" t="str">
            <v>Skärmar set</v>
          </cell>
          <cell r="J5361" t="str">
            <v>C8255007 / C8255008 Procons ZN/52MM 28" BLACK</v>
          </cell>
          <cell r="K5361" t="str">
            <v>C8255007</v>
          </cell>
          <cell r="L5361" t="str">
            <v>C8250028</v>
          </cell>
        </row>
        <row r="5362">
          <cell r="B5362" t="str">
            <v>YEC9335533Pakethållare</v>
          </cell>
          <cell r="C5362" t="str">
            <v>YEC9335533</v>
          </cell>
          <cell r="D5362">
            <v>2016</v>
          </cell>
          <cell r="E5362">
            <v>25</v>
          </cell>
          <cell r="F5362" t="str">
            <v>0250</v>
          </cell>
          <cell r="G5362" t="str">
            <v>H004</v>
          </cell>
          <cell r="H5362" t="str">
            <v>Carrier</v>
          </cell>
          <cell r="I5362" t="str">
            <v>Pakethållare</v>
          </cell>
          <cell r="J5362" t="str">
            <v xml:space="preserve">C8205615 Atran platform battery holder w/o Legs black finish  </v>
          </cell>
          <cell r="K5362" t="str">
            <v>C8205615</v>
          </cell>
          <cell r="L5362" t="str">
            <v>C8205740</v>
          </cell>
        </row>
        <row r="5363">
          <cell r="B5363" t="str">
            <v>YEC9335533Sadel</v>
          </cell>
          <cell r="C5363" t="str">
            <v>YEC9335533</v>
          </cell>
          <cell r="D5363">
            <v>2016</v>
          </cell>
          <cell r="E5363">
            <v>26</v>
          </cell>
          <cell r="F5363" t="str">
            <v>0260</v>
          </cell>
          <cell r="G5363" t="str">
            <v>G001</v>
          </cell>
          <cell r="H5363" t="str">
            <v>Saddle</v>
          </cell>
          <cell r="I5363" t="str">
            <v>Sadel</v>
          </cell>
          <cell r="J5363" t="str">
            <v xml:space="preserve">C7105976  Spectra Crispo Black/white 5074URT 8067 wo. Clamp and handle </v>
          </cell>
          <cell r="K5363" t="str">
            <v>C7105976</v>
          </cell>
          <cell r="L5363" t="str">
            <v>C7100584</v>
          </cell>
        </row>
        <row r="5364">
          <cell r="B5364" t="str">
            <v>YEC9335533Sadelstolpe</v>
          </cell>
          <cell r="C5364" t="str">
            <v>YEC9335533</v>
          </cell>
          <cell r="D5364">
            <v>2016</v>
          </cell>
          <cell r="E5364">
            <v>27</v>
          </cell>
          <cell r="F5364" t="str">
            <v>0270</v>
          </cell>
          <cell r="G5364" t="str">
            <v>G002</v>
          </cell>
          <cell r="H5364" t="str">
            <v>Seatpost</v>
          </cell>
          <cell r="I5364" t="str">
            <v>Sadelstolpe</v>
          </cell>
          <cell r="J5364" t="str">
            <v>C7205535 SP-222  Ø31,6x350 silver</v>
          </cell>
          <cell r="K5364" t="str">
            <v>C7205535</v>
          </cell>
          <cell r="L5364" t="str">
            <v>C7200050</v>
          </cell>
        </row>
        <row r="5365">
          <cell r="B5365" t="str">
            <v>YEC9335533Sadelrörsklämma</v>
          </cell>
          <cell r="C5365" t="str">
            <v>YEC9335533</v>
          </cell>
          <cell r="D5365">
            <v>2016</v>
          </cell>
          <cell r="E5365">
            <v>28</v>
          </cell>
          <cell r="F5365" t="str">
            <v>0280</v>
          </cell>
          <cell r="G5365" t="str">
            <v>G003</v>
          </cell>
          <cell r="H5365" t="str">
            <v>Seat Clamp</v>
          </cell>
          <cell r="I5365" t="str">
            <v>Sadelrörsklämma</v>
          </cell>
          <cell r="J5365" t="str">
            <v>C7305002 Bolt +clamp MX27</v>
          </cell>
          <cell r="K5365" t="str">
            <v>C7305002</v>
          </cell>
          <cell r="L5365" t="str">
            <v>C7300027-318</v>
          </cell>
        </row>
        <row r="5366">
          <cell r="B5366" t="str">
            <v>YEC9335533Framlampa</v>
          </cell>
          <cell r="C5366" t="str">
            <v>YEC9335533</v>
          </cell>
          <cell r="D5366">
            <v>2016</v>
          </cell>
          <cell r="E5366">
            <v>29</v>
          </cell>
          <cell r="F5366" t="str">
            <v>0290</v>
          </cell>
          <cell r="G5366" t="str">
            <v>H005</v>
          </cell>
          <cell r="H5366" t="str">
            <v>Front light</v>
          </cell>
          <cell r="I5366" t="str">
            <v>Framlampa</v>
          </cell>
          <cell r="J5366" t="str">
            <v xml:space="preserve">C8015168 AXA Pico LED 30LUX  w bracket </v>
          </cell>
          <cell r="K5366" t="str">
            <v>C8015168</v>
          </cell>
          <cell r="L5366" t="str">
            <v>C8010021</v>
          </cell>
        </row>
        <row r="5367">
          <cell r="B5367" t="str">
            <v>YEC9335533Baklampa</v>
          </cell>
          <cell r="C5367" t="str">
            <v>YEC9335533</v>
          </cell>
          <cell r="D5367">
            <v>2016</v>
          </cell>
          <cell r="E5367">
            <v>30</v>
          </cell>
          <cell r="F5367" t="str">
            <v>0300</v>
          </cell>
          <cell r="G5367" t="str">
            <v>H006</v>
          </cell>
          <cell r="H5367" t="str">
            <v>Light, Rear</v>
          </cell>
          <cell r="I5367" t="str">
            <v>Baklampa</v>
          </cell>
          <cell r="K5367" t="str">
            <v>C8705058-1RLBK</v>
          </cell>
          <cell r="L5367" t="str">
            <v>C8705058-1RLBK</v>
          </cell>
        </row>
        <row r="5368">
          <cell r="B5368" t="str">
            <v>YEC9335533Låssats</v>
          </cell>
          <cell r="C5368" t="str">
            <v>YEC9335533</v>
          </cell>
          <cell r="D5368">
            <v>2016</v>
          </cell>
          <cell r="E5368">
            <v>31</v>
          </cell>
          <cell r="F5368" t="str">
            <v>0310</v>
          </cell>
          <cell r="G5368" t="str">
            <v>H007</v>
          </cell>
          <cell r="H5368" t="str">
            <v>Lock</v>
          </cell>
          <cell r="I5368" t="str">
            <v>Låssats</v>
          </cell>
          <cell r="J5368" t="str">
            <v>C8405055 AXA SOLID+ black</v>
          </cell>
          <cell r="K5368" t="str">
            <v>C8405055</v>
          </cell>
          <cell r="L5368" t="str">
            <v>C8400053</v>
          </cell>
        </row>
        <row r="5369">
          <cell r="B5369" t="str">
            <v>YEC9335533Stöd</v>
          </cell>
          <cell r="C5369" t="str">
            <v>YEC9335533</v>
          </cell>
          <cell r="D5369">
            <v>2016</v>
          </cell>
          <cell r="E5369">
            <v>32</v>
          </cell>
          <cell r="F5369" t="str">
            <v>0320</v>
          </cell>
          <cell r="G5369" t="str">
            <v>H008</v>
          </cell>
          <cell r="H5369" t="str">
            <v>Kick stand</v>
          </cell>
          <cell r="I5369" t="str">
            <v>Stöd</v>
          </cell>
          <cell r="J5369" t="str">
            <v>C8105208 Atran REX adjustable</v>
          </cell>
          <cell r="K5369" t="str">
            <v>C8105208</v>
          </cell>
          <cell r="L5369" t="str">
            <v>C8100034</v>
          </cell>
        </row>
        <row r="5370">
          <cell r="B5370" t="str">
            <v>YEC9335533Korg</v>
          </cell>
          <cell r="C5370" t="str">
            <v>YEC9335533</v>
          </cell>
          <cell r="D5370">
            <v>2016</v>
          </cell>
          <cell r="E5370">
            <v>33</v>
          </cell>
          <cell r="F5370" t="str">
            <v>0330</v>
          </cell>
          <cell r="G5370" t="str">
            <v>H009</v>
          </cell>
          <cell r="H5370" t="str">
            <v>Basket / Fr carrier</v>
          </cell>
          <cell r="I5370" t="str">
            <v>Korg</v>
          </cell>
          <cell r="J5370" t="str">
            <v>C8605112-L +C8605171 headset + axle  stays</v>
          </cell>
          <cell r="K5370" t="str">
            <v>C8605112-L</v>
          </cell>
          <cell r="L5370" t="str">
            <v>C8605213</v>
          </cell>
        </row>
        <row r="5371">
          <cell r="B5371" t="str">
            <v>YEC9335533Pedaler</v>
          </cell>
          <cell r="C5371" t="str">
            <v>YEC9335533</v>
          </cell>
          <cell r="D5371">
            <v>2016</v>
          </cell>
          <cell r="E5371">
            <v>34</v>
          </cell>
          <cell r="F5371" t="str">
            <v>0340</v>
          </cell>
          <cell r="G5371" t="str">
            <v>E005</v>
          </cell>
          <cell r="H5371" t="str">
            <v xml:space="preserve">Pedal </v>
          </cell>
          <cell r="I5371" t="str">
            <v>Pedaler</v>
          </cell>
          <cell r="J5371" t="str">
            <v>C3505204 SPECTRA BK/GR9/16" NW-467</v>
          </cell>
          <cell r="K5371" t="str">
            <v>C3505204</v>
          </cell>
          <cell r="L5371" t="str">
            <v>C3500026</v>
          </cell>
        </row>
        <row r="5372">
          <cell r="B5372" t="str">
            <v>YEC9335533Motor</v>
          </cell>
          <cell r="C5372" t="str">
            <v>YEC9335533</v>
          </cell>
          <cell r="D5372">
            <v>2016</v>
          </cell>
          <cell r="E5372">
            <v>35</v>
          </cell>
          <cell r="F5372" t="str">
            <v>0350</v>
          </cell>
          <cell r="G5372" t="str">
            <v>J001</v>
          </cell>
          <cell r="H5372" t="str">
            <v>DRIVE UNIT:</v>
          </cell>
          <cell r="I5372" t="str">
            <v>Motor</v>
          </cell>
          <cell r="K5372" t="str">
            <v>C8705017-03V3</v>
          </cell>
          <cell r="L5372" t="str">
            <v>C8705017-03V3</v>
          </cell>
        </row>
        <row r="5373">
          <cell r="B5373" t="str">
            <v>YEC9335533Display</v>
          </cell>
          <cell r="C5373" t="str">
            <v>YEC9335533</v>
          </cell>
          <cell r="D5373">
            <v>2016</v>
          </cell>
          <cell r="E5373">
            <v>36</v>
          </cell>
          <cell r="F5373" t="str">
            <v>0360</v>
          </cell>
          <cell r="G5373" t="str">
            <v>J004</v>
          </cell>
          <cell r="H5373" t="str">
            <v>DISPLAY:</v>
          </cell>
          <cell r="I5373" t="str">
            <v>Display</v>
          </cell>
          <cell r="J5373" t="str">
            <v xml:space="preserve">C8705017-11-28 DISPLAY LED          </v>
          </cell>
          <cell r="K5373" t="str">
            <v>C8705017-11-28</v>
          </cell>
          <cell r="L5373" t="str">
            <v>C8705017-11-28</v>
          </cell>
        </row>
        <row r="5374">
          <cell r="B5374" t="str">
            <v>YEC9335533EB-Bus kabel</v>
          </cell>
          <cell r="C5374" t="str">
            <v>YEC9335533</v>
          </cell>
          <cell r="D5374">
            <v>2016</v>
          </cell>
          <cell r="E5374">
            <v>37</v>
          </cell>
          <cell r="F5374" t="str">
            <v>0370</v>
          </cell>
          <cell r="G5374" t="str">
            <v>J005</v>
          </cell>
          <cell r="H5374" t="str">
            <v>EB-BUS CABLE:</v>
          </cell>
          <cell r="I5374" t="str">
            <v>EB-Bus kabel</v>
          </cell>
          <cell r="K5374" t="str">
            <v>C8705058-08</v>
          </cell>
          <cell r="L5374" t="str">
            <v>C8705058-08</v>
          </cell>
        </row>
        <row r="5375">
          <cell r="B5375" t="str">
            <v>YEC9335533Motorkabel</v>
          </cell>
          <cell r="C5375" t="str">
            <v>YEC9335533</v>
          </cell>
          <cell r="D5375">
            <v>2016</v>
          </cell>
          <cell r="E5375">
            <v>38</v>
          </cell>
          <cell r="F5375" t="str">
            <v>0380</v>
          </cell>
          <cell r="G5375" t="str">
            <v>J006</v>
          </cell>
          <cell r="H5375" t="str">
            <v>POWER CABLE:</v>
          </cell>
          <cell r="I5375" t="str">
            <v>Motorkabel</v>
          </cell>
          <cell r="J5375" t="str">
            <v>C8705058-08 ELECTRIC CABLE</v>
          </cell>
          <cell r="K5375" t="str">
            <v>Ingår i EB-buskabeln</v>
          </cell>
          <cell r="L5375" t="str">
            <v>Ingår i EB-buskabeln</v>
          </cell>
        </row>
        <row r="5376">
          <cell r="B5376" t="str">
            <v>YEC9335533Kabel framlampa</v>
          </cell>
          <cell r="C5376" t="str">
            <v>YEC9335533</v>
          </cell>
          <cell r="D5376">
            <v>2016</v>
          </cell>
          <cell r="E5376">
            <v>39</v>
          </cell>
          <cell r="F5376" t="str">
            <v>0390</v>
          </cell>
          <cell r="G5376" t="str">
            <v>J007</v>
          </cell>
          <cell r="H5376" t="str">
            <v>F. LIGHT CABLE:</v>
          </cell>
          <cell r="I5376" t="str">
            <v>Kabel framlampa</v>
          </cell>
          <cell r="K5376" t="str">
            <v>Ingår i EB-buskabeln</v>
          </cell>
          <cell r="L5376" t="str">
            <v>Ingår i EB-buskabeln</v>
          </cell>
        </row>
        <row r="5377">
          <cell r="B5377" t="str">
            <v>YEC9335533Kabel baklampa</v>
          </cell>
          <cell r="C5377" t="str">
            <v>YEC9335533</v>
          </cell>
          <cell r="D5377">
            <v>2016</v>
          </cell>
          <cell r="E5377">
            <v>40</v>
          </cell>
          <cell r="F5377" t="str">
            <v>0400</v>
          </cell>
          <cell r="G5377" t="str">
            <v>J008</v>
          </cell>
          <cell r="H5377" t="str">
            <v>R. LIGHT CABLE:</v>
          </cell>
          <cell r="I5377" t="str">
            <v>Kabel baklampa</v>
          </cell>
          <cell r="K5377" t="str">
            <v>INGÅR I BATTERIET</v>
          </cell>
          <cell r="L5377" t="str">
            <v>Ingår i batteriet</v>
          </cell>
        </row>
        <row r="5378">
          <cell r="B5378" t="str">
            <v>YEC9335533Hastighetssensor</v>
          </cell>
          <cell r="C5378" t="str">
            <v>YEC9335533</v>
          </cell>
          <cell r="D5378">
            <v>2016</v>
          </cell>
          <cell r="E5378">
            <v>41</v>
          </cell>
          <cell r="F5378" t="str">
            <v>0410</v>
          </cell>
          <cell r="G5378" t="str">
            <v>J009</v>
          </cell>
          <cell r="H5378" t="str">
            <v>SPEED SENSOR:</v>
          </cell>
          <cell r="I5378" t="str">
            <v>Hastighetssensor</v>
          </cell>
          <cell r="K5378" t="str">
            <v>C8705058-12</v>
          </cell>
          <cell r="L5378" t="str">
            <v>C8705058-12</v>
          </cell>
        </row>
        <row r="5379">
          <cell r="B5379" t="str">
            <v>YEC9335533Batteri</v>
          </cell>
          <cell r="C5379" t="str">
            <v>YEC9335533</v>
          </cell>
          <cell r="D5379">
            <v>2016</v>
          </cell>
          <cell r="E5379">
            <v>42</v>
          </cell>
          <cell r="F5379" t="str">
            <v>0420</v>
          </cell>
          <cell r="G5379" t="str">
            <v>J002</v>
          </cell>
          <cell r="H5379" t="str">
            <v>BATTERY:</v>
          </cell>
          <cell r="I5379" t="str">
            <v>Batteri</v>
          </cell>
          <cell r="J5379" t="str">
            <v>w/o BATTERY SF03 8,8Ah, 11Ah, 14Ah W/ Light included</v>
          </cell>
          <cell r="K5379" t="str">
            <v>C8705058-1-08BK</v>
          </cell>
          <cell r="L5379" t="str">
            <v>C8705058-1-08EA</v>
          </cell>
        </row>
        <row r="5380">
          <cell r="B5380" t="str">
            <v>YEC9335533Batterihållare</v>
          </cell>
          <cell r="C5380" t="str">
            <v>YEC9335533</v>
          </cell>
          <cell r="D5380">
            <v>2016</v>
          </cell>
          <cell r="E5380">
            <v>43</v>
          </cell>
          <cell r="F5380" t="str">
            <v>0430</v>
          </cell>
          <cell r="G5380" t="str">
            <v>J003</v>
          </cell>
          <cell r="H5380" t="str">
            <v>BATTERY HOLDER/Slider</v>
          </cell>
          <cell r="I5380" t="str">
            <v>Batterihållare</v>
          </cell>
          <cell r="L5380" t="e">
            <v>#N/A</v>
          </cell>
        </row>
        <row r="5381">
          <cell r="B5381" t="str">
            <v>YEC9335533Batteriladdare</v>
          </cell>
          <cell r="C5381" t="str">
            <v>YEC9335533</v>
          </cell>
          <cell r="D5381">
            <v>2016</v>
          </cell>
          <cell r="E5381">
            <v>44</v>
          </cell>
          <cell r="F5381" t="str">
            <v>0440</v>
          </cell>
          <cell r="G5381" t="str">
            <v>J010</v>
          </cell>
          <cell r="H5381" t="str">
            <v>CHARGER:</v>
          </cell>
          <cell r="I5381" t="str">
            <v>Batteriladdare</v>
          </cell>
          <cell r="J5381" t="str">
            <v xml:space="preserve">C8705058-02   CHARGER SF-03                </v>
          </cell>
          <cell r="K5381" t="str">
            <v>C8705058-02</v>
          </cell>
          <cell r="L5381" t="str">
            <v>C8705058-02</v>
          </cell>
        </row>
        <row r="5382">
          <cell r="B5382" t="str">
            <v>YEC9335533Kontrollbox</v>
          </cell>
          <cell r="C5382" t="str">
            <v>YEC9335533</v>
          </cell>
          <cell r="D5382">
            <v>2016</v>
          </cell>
          <cell r="E5382">
            <v>45</v>
          </cell>
          <cell r="F5382" t="str">
            <v>0450</v>
          </cell>
          <cell r="G5382" t="str">
            <v>J011</v>
          </cell>
          <cell r="H5382" t="str">
            <v>Controller</v>
          </cell>
          <cell r="I5382" t="str">
            <v>Kontrollbox</v>
          </cell>
          <cell r="J5382" t="str">
            <v>C8705017-04-28BK CONTROLER STD</v>
          </cell>
          <cell r="K5382" t="str">
            <v>C8705017-04-28BK</v>
          </cell>
          <cell r="L5382" t="str">
            <v>C8705017-4-28B2</v>
          </cell>
        </row>
        <row r="5383">
          <cell r="B5383" t="str">
            <v>YEC9335533Växelöra</v>
          </cell>
          <cell r="C5383" t="str">
            <v>YEC9335533</v>
          </cell>
          <cell r="D5383">
            <v>2016</v>
          </cell>
          <cell r="E5383">
            <v>46</v>
          </cell>
          <cell r="F5383" t="str">
            <v>0460</v>
          </cell>
          <cell r="G5383" t="str">
            <v>D005</v>
          </cell>
          <cell r="H5383" t="str">
            <v>Gear hanger</v>
          </cell>
          <cell r="I5383" t="str">
            <v>Växelöra</v>
          </cell>
          <cell r="L5383" t="e">
            <v>#N/A</v>
          </cell>
        </row>
        <row r="5384">
          <cell r="B5384" t="str">
            <v>YEC9335544RAM</v>
          </cell>
          <cell r="C5384" t="str">
            <v>YEC9335544</v>
          </cell>
          <cell r="D5384">
            <v>2019</v>
          </cell>
          <cell r="E5384">
            <v>1</v>
          </cell>
          <cell r="F5384" t="str">
            <v>0010</v>
          </cell>
          <cell r="G5384" t="str">
            <v>A001</v>
          </cell>
          <cell r="H5384" t="str">
            <v>PAINTED FRAME</v>
          </cell>
          <cell r="I5384" t="str">
            <v>RAM</v>
          </cell>
          <cell r="K5384" t="str">
            <v>FRAME</v>
          </cell>
          <cell r="L5384" t="e">
            <v>#N/A</v>
          </cell>
        </row>
        <row r="5385">
          <cell r="B5385" t="str">
            <v>YEC9335544Framgaffel</v>
          </cell>
          <cell r="C5385" t="str">
            <v>YEC9335544</v>
          </cell>
          <cell r="D5385">
            <v>2019</v>
          </cell>
          <cell r="E5385">
            <v>2</v>
          </cell>
          <cell r="F5385" t="str">
            <v>0020</v>
          </cell>
          <cell r="G5385" t="str">
            <v>A002</v>
          </cell>
          <cell r="H5385" t="str">
            <v>PAINTED FORK</v>
          </cell>
          <cell r="I5385" t="str">
            <v>Framgaffel</v>
          </cell>
          <cell r="K5385" t="str">
            <v>FORK</v>
          </cell>
          <cell r="L5385" t="e">
            <v>#N/A</v>
          </cell>
        </row>
        <row r="5386">
          <cell r="B5386" t="str">
            <v>YEC9335544Styrlager</v>
          </cell>
          <cell r="C5386" t="str">
            <v>YEC9335544</v>
          </cell>
          <cell r="D5386">
            <v>2019</v>
          </cell>
          <cell r="E5386">
            <v>3</v>
          </cell>
          <cell r="F5386" t="str">
            <v>0030</v>
          </cell>
          <cell r="G5386" t="str">
            <v>B001</v>
          </cell>
          <cell r="H5386" t="str">
            <v>Head Set</v>
          </cell>
          <cell r="I5386" t="str">
            <v>Styrlager</v>
          </cell>
          <cell r="J5386" t="str">
            <v>C2105002 VP-MH305C SEMI INTEGR, ED BLACK O/S  SH = 20mm</v>
          </cell>
          <cell r="K5386" t="str">
            <v>C2105002</v>
          </cell>
          <cell r="L5386" t="str">
            <v>C2100163</v>
          </cell>
        </row>
        <row r="5387">
          <cell r="B5387" t="str">
            <v xml:space="preserve">YEC9335544Styrstam </v>
          </cell>
          <cell r="C5387" t="str">
            <v>YEC9335544</v>
          </cell>
          <cell r="D5387">
            <v>2019</v>
          </cell>
          <cell r="E5387">
            <v>4</v>
          </cell>
          <cell r="F5387" t="str">
            <v>0040</v>
          </cell>
          <cell r="G5387" t="str">
            <v>B002</v>
          </cell>
          <cell r="H5387" t="str">
            <v>Handlebar Stem</v>
          </cell>
          <cell r="I5387" t="str">
            <v xml:space="preserve">Styrstam </v>
          </cell>
          <cell r="J5387" t="str">
            <v>C2205548-100 STQ ALsv 25,4/100 180mm 4BOLT MTSD-367N-5 SV</v>
          </cell>
          <cell r="K5387" t="str">
            <v>C2205548-090</v>
          </cell>
          <cell r="L5387" t="str">
            <v>C2200064</v>
          </cell>
        </row>
        <row r="5388">
          <cell r="B5388" t="str">
            <v>YEC9335544Styre</v>
          </cell>
          <cell r="C5388" t="str">
            <v>YEC9335544</v>
          </cell>
          <cell r="D5388">
            <v>2019</v>
          </cell>
          <cell r="E5388">
            <v>5</v>
          </cell>
          <cell r="F5388" t="str">
            <v>0050</v>
          </cell>
          <cell r="G5388" t="str">
            <v>B003</v>
          </cell>
          <cell r="H5388" t="str">
            <v>Handelbar</v>
          </cell>
          <cell r="I5388" t="str">
            <v>Styre</v>
          </cell>
          <cell r="J5388" t="str">
            <v>C2306073  Handlebar City Silver NR-AL-14(ISO-C) W:630mm, AL H.A.S, no logo</v>
          </cell>
          <cell r="K5388" t="str">
            <v>C2306073</v>
          </cell>
          <cell r="L5388" t="str">
            <v>C2300290</v>
          </cell>
        </row>
        <row r="5389">
          <cell r="B5389" t="str">
            <v>YEC9335544Bromsgrepp H</v>
          </cell>
          <cell r="C5389" t="str">
            <v>YEC9335544</v>
          </cell>
          <cell r="D5389">
            <v>2019</v>
          </cell>
          <cell r="E5389">
            <v>6</v>
          </cell>
          <cell r="F5389" t="str">
            <v>0060</v>
          </cell>
          <cell r="G5389" t="str">
            <v>C002</v>
          </cell>
          <cell r="H5389" t="str">
            <v>Brake Lever R</v>
          </cell>
          <cell r="I5389" t="str">
            <v>Bromsgrepp H</v>
          </cell>
          <cell r="L5389" t="e">
            <v>#N/A</v>
          </cell>
        </row>
        <row r="5390">
          <cell r="B5390" t="str">
            <v>YEC9335544Bromsgrepp V</v>
          </cell>
          <cell r="C5390" t="str">
            <v>YEC9335544</v>
          </cell>
          <cell r="D5390">
            <v>2019</v>
          </cell>
          <cell r="E5390">
            <v>7</v>
          </cell>
          <cell r="F5390" t="str">
            <v>0070</v>
          </cell>
          <cell r="G5390" t="str">
            <v>C001</v>
          </cell>
          <cell r="H5390" t="str">
            <v>Brake Lever L</v>
          </cell>
          <cell r="I5390" t="str">
            <v>Bromsgrepp V</v>
          </cell>
          <cell r="J5390" t="str">
            <v>C6505190 Br lever silver left CL535CRT RB w bell</v>
          </cell>
          <cell r="K5390" t="str">
            <v>C6505190</v>
          </cell>
          <cell r="L5390" t="str">
            <v>C6505190</v>
          </cell>
        </row>
        <row r="5391">
          <cell r="B5391" t="str">
            <v>YEC9335544Växelreglage H</v>
          </cell>
          <cell r="C5391" t="str">
            <v>YEC9335544</v>
          </cell>
          <cell r="D5391">
            <v>2019</v>
          </cell>
          <cell r="E5391">
            <v>8</v>
          </cell>
          <cell r="F5391" t="str">
            <v>0080</v>
          </cell>
          <cell r="G5391" t="str">
            <v>D002</v>
          </cell>
          <cell r="H5391" t="str">
            <v>Shift Lever R</v>
          </cell>
          <cell r="I5391" t="str">
            <v>Växelreglage H</v>
          </cell>
          <cell r="J5391" t="str">
            <v>ASL3S42EALS SHIM 3 REVO inturnal</v>
          </cell>
          <cell r="K5391" t="str">
            <v>ASL3S42EALS</v>
          </cell>
          <cell r="L5391" t="str">
            <v>Kontakta SHIMANO</v>
          </cell>
        </row>
        <row r="5392">
          <cell r="B5392" t="str">
            <v>YEC9335544Växelreglage V</v>
          </cell>
          <cell r="C5392" t="str">
            <v>YEC9335544</v>
          </cell>
          <cell r="D5392">
            <v>2019</v>
          </cell>
          <cell r="E5392">
            <v>9</v>
          </cell>
          <cell r="F5392" t="str">
            <v>0090</v>
          </cell>
          <cell r="G5392" t="str">
            <v>D001</v>
          </cell>
          <cell r="H5392" t="str">
            <v>Shift Lever L</v>
          </cell>
          <cell r="I5392" t="str">
            <v>Växelreglage V</v>
          </cell>
          <cell r="L5392" t="e">
            <v>#N/A</v>
          </cell>
        </row>
        <row r="5393">
          <cell r="B5393" t="str">
            <v>YEC9335544Handtag par</v>
          </cell>
          <cell r="C5393" t="str">
            <v>YEC9335544</v>
          </cell>
          <cell r="D5393">
            <v>2019</v>
          </cell>
          <cell r="E5393">
            <v>10</v>
          </cell>
          <cell r="F5393" t="str">
            <v>0100</v>
          </cell>
          <cell r="G5393" t="str">
            <v>B004</v>
          </cell>
          <cell r="H5393" t="str">
            <v>Grip R</v>
          </cell>
          <cell r="I5393" t="str">
            <v>Handtag par</v>
          </cell>
          <cell r="J5393" t="str">
            <v xml:space="preserve">C2505528 Herrmans CLIK DD37  black 90mm  </v>
          </cell>
          <cell r="K5393" t="str">
            <v>C2505528</v>
          </cell>
          <cell r="L5393" t="str">
            <v>C2500057</v>
          </cell>
        </row>
        <row r="5394">
          <cell r="B5394" t="str">
            <v>YEC9335544Frambroms</v>
          </cell>
          <cell r="C5394" t="str">
            <v>YEC9335544</v>
          </cell>
          <cell r="D5394">
            <v>2019</v>
          </cell>
          <cell r="E5394">
            <v>11</v>
          </cell>
          <cell r="F5394" t="str">
            <v>0110</v>
          </cell>
          <cell r="G5394" t="str">
            <v>C003</v>
          </cell>
          <cell r="H5394" t="str">
            <v xml:space="preserve">Brake front </v>
          </cell>
          <cell r="I5394" t="str">
            <v>Frambroms</v>
          </cell>
          <cell r="J5394" t="str">
            <v>ABRC6000FB  ROL.BRAKE FRONT M9 BR-C6000-F, W. 3,5 MM. LOCKNUT SILVER</v>
          </cell>
          <cell r="K5394" t="str">
            <v>ABRC6000FB</v>
          </cell>
          <cell r="L5394" t="str">
            <v>Kontakta SHIMANO</v>
          </cell>
        </row>
        <row r="5395">
          <cell r="B5395" t="str">
            <v>YEC9335544Bakbroms</v>
          </cell>
          <cell r="C5395" t="str">
            <v>YEC9335544</v>
          </cell>
          <cell r="D5395">
            <v>2019</v>
          </cell>
          <cell r="E5395">
            <v>12</v>
          </cell>
          <cell r="F5395" t="str">
            <v>0120</v>
          </cell>
          <cell r="G5395" t="str">
            <v>C004</v>
          </cell>
          <cell r="H5395" t="str">
            <v>Brake rear</v>
          </cell>
          <cell r="I5395" t="str">
            <v>Bakbroms</v>
          </cell>
          <cell r="K5395" t="str">
            <v>Fotbroms</v>
          </cell>
          <cell r="L5395" t="str">
            <v>Kontakta SHIMANO</v>
          </cell>
        </row>
        <row r="5396">
          <cell r="B5396" t="str">
            <v>YEC9335544Vevlager</v>
          </cell>
          <cell r="C5396" t="str">
            <v>YEC9335544</v>
          </cell>
          <cell r="D5396">
            <v>2019</v>
          </cell>
          <cell r="E5396">
            <v>13</v>
          </cell>
          <cell r="F5396" t="str">
            <v>0130</v>
          </cell>
          <cell r="G5396" t="str">
            <v>E001</v>
          </cell>
          <cell r="H5396" t="str">
            <v xml:space="preserve">BB-set </v>
          </cell>
          <cell r="I5396" t="str">
            <v>Vevlager</v>
          </cell>
          <cell r="K5396" t="str">
            <v>C8705065-1-124</v>
          </cell>
          <cell r="L5396" t="str">
            <v>C8705065-1-124</v>
          </cell>
        </row>
        <row r="5397">
          <cell r="B5397" t="str">
            <v>YEC9335544Vevparti</v>
          </cell>
          <cell r="C5397" t="str">
            <v>YEC9335544</v>
          </cell>
          <cell r="D5397">
            <v>2019</v>
          </cell>
          <cell r="E5397">
            <v>14</v>
          </cell>
          <cell r="F5397" t="str">
            <v>0140</v>
          </cell>
          <cell r="G5397" t="str">
            <v>E002</v>
          </cell>
          <cell r="H5397" t="str">
            <v>Front Chainwheel</v>
          </cell>
          <cell r="I5397" t="str">
            <v>Vevparti</v>
          </cell>
          <cell r="J5397" t="str">
            <v xml:space="preserve">C3305681-170-EG E-Going 170MM 38T 3/32" 110MM </v>
          </cell>
          <cell r="K5397" t="str">
            <v>C3305681-170-EG</v>
          </cell>
          <cell r="L5397" t="str">
            <v>C3305681-170-EG</v>
          </cell>
        </row>
        <row r="5398">
          <cell r="B5398" t="str">
            <v>YEC9335544Kedjeskydd</v>
          </cell>
          <cell r="C5398" t="str">
            <v>YEC9335544</v>
          </cell>
          <cell r="D5398">
            <v>2019</v>
          </cell>
          <cell r="E5398">
            <v>15</v>
          </cell>
          <cell r="F5398" t="str">
            <v>0150</v>
          </cell>
          <cell r="G5398" t="str">
            <v>H001</v>
          </cell>
          <cell r="H5398" t="str">
            <v>Chain guard</v>
          </cell>
          <cell r="I5398" t="str">
            <v>Kedjeskydd</v>
          </cell>
          <cell r="J5398" t="str">
            <v>C8305427/ZBK + C8305427/RWH AXA CE 38 black w white center</v>
          </cell>
          <cell r="K5398" t="str">
            <v>C8305427/ZBK</v>
          </cell>
          <cell r="L5398" t="str">
            <v>C8305427/ZBK</v>
          </cell>
        </row>
        <row r="5399">
          <cell r="B5399" t="str">
            <v>YEC9335544Kedjeskyddsfäste</v>
          </cell>
          <cell r="C5399" t="str">
            <v>YEC9335544</v>
          </cell>
          <cell r="D5399">
            <v>2019</v>
          </cell>
          <cell r="E5399">
            <v>16</v>
          </cell>
          <cell r="F5399" t="str">
            <v>0160</v>
          </cell>
          <cell r="G5399" t="str">
            <v>H002</v>
          </cell>
          <cell r="H5399" t="str">
            <v>Chain guard bracket</v>
          </cell>
          <cell r="I5399" t="str">
            <v>Kedjeskyddsfäste</v>
          </cell>
          <cell r="K5399" t="str">
            <v>C8305727</v>
          </cell>
          <cell r="L5399" t="str">
            <v>C8305427</v>
          </cell>
        </row>
        <row r="5400">
          <cell r="B5400" t="str">
            <v>YEC9335544Framväxel</v>
          </cell>
          <cell r="C5400" t="str">
            <v>YEC9335544</v>
          </cell>
          <cell r="D5400">
            <v>2019</v>
          </cell>
          <cell r="E5400">
            <v>17</v>
          </cell>
          <cell r="F5400" t="str">
            <v>0170</v>
          </cell>
          <cell r="G5400" t="str">
            <v>D003</v>
          </cell>
          <cell r="H5400" t="str">
            <v>Front Derailleur</v>
          </cell>
          <cell r="I5400" t="str">
            <v>Framväxel</v>
          </cell>
          <cell r="K5400" t="str">
            <v>EMPTY</v>
          </cell>
          <cell r="L5400" t="e">
            <v>#N/A</v>
          </cell>
        </row>
        <row r="5401">
          <cell r="B5401" t="str">
            <v>YEC9335544Bakväxel</v>
          </cell>
          <cell r="C5401" t="str">
            <v>YEC9335544</v>
          </cell>
          <cell r="D5401">
            <v>2019</v>
          </cell>
          <cell r="E5401">
            <v>18</v>
          </cell>
          <cell r="F5401" t="str">
            <v>0180</v>
          </cell>
          <cell r="G5401" t="str">
            <v>D004</v>
          </cell>
          <cell r="H5401" t="str">
            <v>Rear Derailleur</v>
          </cell>
          <cell r="I5401" t="str">
            <v>Bakväxel</v>
          </cell>
          <cell r="K5401" t="str">
            <v>ASG3C41A2775DX</v>
          </cell>
          <cell r="L5401" t="str">
            <v>Kontakta SHIMANO</v>
          </cell>
        </row>
        <row r="5402">
          <cell r="B5402" t="str">
            <v>YEC9335544Kedja</v>
          </cell>
          <cell r="C5402" t="str">
            <v>YEC9335544</v>
          </cell>
          <cell r="D5402">
            <v>2019</v>
          </cell>
          <cell r="E5402">
            <v>19</v>
          </cell>
          <cell r="F5402" t="str">
            <v>0190</v>
          </cell>
          <cell r="G5402" t="str">
            <v>E003</v>
          </cell>
          <cell r="H5402" t="str">
            <v xml:space="preserve">Chain </v>
          </cell>
          <cell r="I5402" t="str">
            <v>Kedja</v>
          </cell>
          <cell r="J5402" t="str">
            <v>std</v>
          </cell>
          <cell r="K5402" t="str">
            <v>C3405001-0102</v>
          </cell>
          <cell r="L5402" t="str">
            <v>C3400002</v>
          </cell>
        </row>
        <row r="5403">
          <cell r="B5403" t="str">
            <v>YEC9335544Kassett</v>
          </cell>
          <cell r="C5403" t="str">
            <v>YEC9335544</v>
          </cell>
          <cell r="D5403">
            <v>2019</v>
          </cell>
          <cell r="E5403">
            <v>20</v>
          </cell>
          <cell r="F5403" t="str">
            <v>0200</v>
          </cell>
          <cell r="G5403" t="str">
            <v>E004</v>
          </cell>
          <cell r="H5403" t="str">
            <v>Cassette Sprocket</v>
          </cell>
          <cell r="I5403" t="str">
            <v>Kassett</v>
          </cell>
          <cell r="J5403" t="str">
            <v>ASMGEAR18SU SPT SC18sv3/32" (INTERNAL HUB)</v>
          </cell>
          <cell r="K5403" t="str">
            <v>ASMGEAR18SU</v>
          </cell>
          <cell r="L5403" t="str">
            <v>Kontakta SHIMANO</v>
          </cell>
        </row>
        <row r="5404">
          <cell r="B5404" t="str">
            <v>YEC9335544Framhjul</v>
          </cell>
          <cell r="C5404" t="str">
            <v>YEC9335544</v>
          </cell>
          <cell r="D5404">
            <v>2019</v>
          </cell>
          <cell r="E5404">
            <v>21</v>
          </cell>
          <cell r="F5404" t="str">
            <v>0210</v>
          </cell>
          <cell r="G5404" t="str">
            <v>F001</v>
          </cell>
          <cell r="H5404" t="str">
            <v>Front hub</v>
          </cell>
          <cell r="I5404" t="str">
            <v>Framhjul</v>
          </cell>
          <cell r="J5404" t="str">
            <v>Se drive unit</v>
          </cell>
          <cell r="K5404" t="str">
            <v>C4100354</v>
          </cell>
          <cell r="L5404" t="str">
            <v>C4100354</v>
          </cell>
        </row>
        <row r="5405">
          <cell r="B5405" t="str">
            <v>YEC9335544Bakhjul</v>
          </cell>
          <cell r="C5405" t="str">
            <v>YEC9335544</v>
          </cell>
          <cell r="D5405">
            <v>2019</v>
          </cell>
          <cell r="E5405">
            <v>22</v>
          </cell>
          <cell r="F5405" t="str">
            <v>0220</v>
          </cell>
          <cell r="G5405" t="str">
            <v>F002</v>
          </cell>
          <cell r="H5405" t="str">
            <v>Rear hub</v>
          </cell>
          <cell r="I5405" t="str">
            <v>Bakhjul</v>
          </cell>
          <cell r="J5405" t="str">
            <v>ASG3C41A2775DX SHIM INTER 3 36-H</v>
          </cell>
          <cell r="K5405" t="str">
            <v>C4208066</v>
          </cell>
          <cell r="L5405" t="str">
            <v>C4200028</v>
          </cell>
        </row>
        <row r="5406">
          <cell r="B5406" t="str">
            <v>YEC9335544Däck</v>
          </cell>
          <cell r="C5406" t="str">
            <v>YEC9335544</v>
          </cell>
          <cell r="D5406">
            <v>2019</v>
          </cell>
          <cell r="E5406">
            <v>23</v>
          </cell>
          <cell r="F5406" t="str">
            <v>0230</v>
          </cell>
          <cell r="G5406" t="str">
            <v>F003</v>
          </cell>
          <cell r="H5406" t="str">
            <v>Tire</v>
          </cell>
          <cell r="I5406" t="str">
            <v>Däck</v>
          </cell>
          <cell r="J5406" t="str">
            <v>C4906302 622x40 Black Duramax Reflex X3 PERGO-E H-480</v>
          </cell>
          <cell r="K5406" t="str">
            <v>C4906302</v>
          </cell>
          <cell r="L5406" t="str">
            <v>C4901160</v>
          </cell>
        </row>
        <row r="5407">
          <cell r="B5407" t="str">
            <v>YEC9335544Skärmar set</v>
          </cell>
          <cell r="C5407" t="str">
            <v>YEC9335544</v>
          </cell>
          <cell r="D5407">
            <v>2019</v>
          </cell>
          <cell r="E5407">
            <v>24</v>
          </cell>
          <cell r="F5407" t="str">
            <v>0240</v>
          </cell>
          <cell r="G5407" t="str">
            <v>H003</v>
          </cell>
          <cell r="H5407" t="str">
            <v xml:space="preserve">Mudguard front   </v>
          </cell>
          <cell r="I5407" t="str">
            <v>Skärmar set</v>
          </cell>
          <cell r="J5407" t="str">
            <v>C8255677 ZN/52MM 28" black 70.554/1 (5729-ZN)</v>
          </cell>
          <cell r="K5407" t="str">
            <v>C8255677</v>
          </cell>
          <cell r="L5407" t="str">
            <v>C8250028</v>
          </cell>
        </row>
        <row r="5408">
          <cell r="B5408" t="str">
            <v>YEC9335544Pakethållare</v>
          </cell>
          <cell r="C5408" t="str">
            <v>YEC9335544</v>
          </cell>
          <cell r="D5408">
            <v>2019</v>
          </cell>
          <cell r="E5408">
            <v>25</v>
          </cell>
          <cell r="F5408" t="str">
            <v>0250</v>
          </cell>
          <cell r="G5408" t="str">
            <v>H004</v>
          </cell>
          <cell r="H5408" t="str">
            <v>Carrier</v>
          </cell>
          <cell r="I5408" t="str">
            <v>Pakethållare</v>
          </cell>
          <cell r="J5408" t="str">
            <v>C8205740 AVS TOP CARRIER FOR PHILION BATTERY, Powder BLACK CLIP AND SPECTRA LOGO</v>
          </cell>
          <cell r="K5408" t="str">
            <v>C8205740</v>
          </cell>
          <cell r="L5408" t="str">
            <v>C8205740</v>
          </cell>
        </row>
        <row r="5409">
          <cell r="B5409" t="str">
            <v>YEC9335544Sadel</v>
          </cell>
          <cell r="C5409" t="str">
            <v>YEC9335544</v>
          </cell>
          <cell r="D5409">
            <v>2019</v>
          </cell>
          <cell r="E5409">
            <v>26</v>
          </cell>
          <cell r="F5409" t="str">
            <v>0260</v>
          </cell>
          <cell r="G5409" t="str">
            <v>G001</v>
          </cell>
          <cell r="H5409" t="str">
            <v>Saddle</v>
          </cell>
          <cell r="I5409" t="str">
            <v>Sadel</v>
          </cell>
          <cell r="J5409" t="str">
            <v>C7105989 Fluito black unisex w/o clamp</v>
          </cell>
          <cell r="K5409" t="str">
            <v>C7105989</v>
          </cell>
          <cell r="L5409" t="str">
            <v>C7100596</v>
          </cell>
        </row>
        <row r="5410">
          <cell r="B5410" t="str">
            <v>YEC9335544Sadelstolpe</v>
          </cell>
          <cell r="C5410" t="str">
            <v>YEC9335544</v>
          </cell>
          <cell r="D5410">
            <v>2019</v>
          </cell>
          <cell r="E5410">
            <v>27</v>
          </cell>
          <cell r="F5410" t="str">
            <v>0270</v>
          </cell>
          <cell r="G5410" t="str">
            <v>G002</v>
          </cell>
          <cell r="H5410" t="str">
            <v>Seatpost</v>
          </cell>
          <cell r="I5410" t="str">
            <v>Sadelstolpe</v>
          </cell>
          <cell r="J5410" t="str">
            <v xml:space="preserve">C7205535 31,6X350MM ALsv SP-222 -&gt; C7205258  SP-222 27.2X350 Anodized SILVER </v>
          </cell>
          <cell r="K5410" t="str">
            <v>C7205535</v>
          </cell>
          <cell r="L5410" t="str">
            <v>C7200050</v>
          </cell>
        </row>
        <row r="5411">
          <cell r="B5411" t="str">
            <v>YEC9335544Sadelrörsklämma</v>
          </cell>
          <cell r="C5411" t="str">
            <v>YEC9335544</v>
          </cell>
          <cell r="D5411">
            <v>2019</v>
          </cell>
          <cell r="E5411">
            <v>28</v>
          </cell>
          <cell r="F5411" t="str">
            <v>0280</v>
          </cell>
          <cell r="G5411" t="str">
            <v>G003</v>
          </cell>
          <cell r="H5411" t="str">
            <v>Seat Clamp</v>
          </cell>
          <cell r="I5411" t="str">
            <v>Sadelrörsklämma</v>
          </cell>
          <cell r="J5411" t="str">
            <v>C7305138 35.0 AL BT sv MX-27  -&gt; C7305002 L/C 31.8 MX27 shiny black</v>
          </cell>
          <cell r="K5411" t="str">
            <v>C7305138</v>
          </cell>
          <cell r="L5411" t="str">
            <v>C7300027-318</v>
          </cell>
        </row>
        <row r="5412">
          <cell r="B5412" t="str">
            <v>YEC9335544Framlampa</v>
          </cell>
          <cell r="C5412" t="str">
            <v>YEC9335544</v>
          </cell>
          <cell r="D5412">
            <v>2019</v>
          </cell>
          <cell r="E5412">
            <v>29</v>
          </cell>
          <cell r="F5412" t="str">
            <v>0290</v>
          </cell>
          <cell r="G5412" t="str">
            <v>H005</v>
          </cell>
          <cell r="H5412" t="str">
            <v>Front light</v>
          </cell>
          <cell r="I5412" t="str">
            <v>Framlampa</v>
          </cell>
          <cell r="J5412" t="str">
            <v xml:space="preserve">C8015191 JY-7070E 30LUX LED headlamp 6V, w/o bracket, 500mm cable with conector for Bafang , 3mm cable  </v>
          </cell>
          <cell r="K5412" t="str">
            <v>C8015191</v>
          </cell>
          <cell r="L5412" t="str">
            <v>C8015191</v>
          </cell>
        </row>
        <row r="5413">
          <cell r="B5413" t="str">
            <v>YEC9335544Baklampa</v>
          </cell>
          <cell r="C5413" t="str">
            <v>YEC9335544</v>
          </cell>
          <cell r="D5413">
            <v>2019</v>
          </cell>
          <cell r="E5413">
            <v>30</v>
          </cell>
          <cell r="F5413" t="str">
            <v>0300</v>
          </cell>
          <cell r="G5413" t="str">
            <v>H006</v>
          </cell>
          <cell r="H5413" t="str">
            <v>Light, Rear</v>
          </cell>
          <cell r="I5413" t="str">
            <v>Baklampa</v>
          </cell>
          <cell r="K5413" t="str">
            <v>C8705058-1RLBK</v>
          </cell>
          <cell r="L5413" t="str">
            <v>C8705058-1RLBK</v>
          </cell>
        </row>
        <row r="5414">
          <cell r="B5414" t="str">
            <v>YEC9335544Låssats</v>
          </cell>
          <cell r="C5414" t="str">
            <v>YEC9335544</v>
          </cell>
          <cell r="D5414">
            <v>2019</v>
          </cell>
          <cell r="E5414">
            <v>31</v>
          </cell>
          <cell r="F5414" t="str">
            <v>0310</v>
          </cell>
          <cell r="G5414" t="str">
            <v>H007</v>
          </cell>
          <cell r="H5414" t="str">
            <v>Lock</v>
          </cell>
          <cell r="I5414" t="str">
            <v>Låssats</v>
          </cell>
          <cell r="J5414" t="str">
            <v>C8405069 LCK SF PLbk Solid+  BAT SF03, LOCK FRAME+LOCK BATT SF03 RT W/2 similar keys</v>
          </cell>
          <cell r="K5414" t="str">
            <v>C8405069</v>
          </cell>
          <cell r="L5414" t="str">
            <v>C8405069</v>
          </cell>
        </row>
        <row r="5415">
          <cell r="B5415" t="str">
            <v>YEC9335544Stöd</v>
          </cell>
          <cell r="C5415" t="str">
            <v>YEC9335544</v>
          </cell>
          <cell r="D5415">
            <v>2019</v>
          </cell>
          <cell r="E5415">
            <v>32</v>
          </cell>
          <cell r="F5415" t="str">
            <v>0320</v>
          </cell>
          <cell r="G5415" t="str">
            <v>H008</v>
          </cell>
          <cell r="H5415" t="str">
            <v>Kick stand</v>
          </cell>
          <cell r="I5415" t="str">
            <v>Stöd</v>
          </cell>
          <cell r="J5415" t="str">
            <v>C8105222 REX HV for MAX CS mount KICKSTAND ADJUSTABLE 1288-4</v>
          </cell>
          <cell r="K5415" t="str">
            <v>C8105222</v>
          </cell>
          <cell r="L5415" t="str">
            <v>C8100034</v>
          </cell>
        </row>
        <row r="5416">
          <cell r="B5416" t="str">
            <v>YEC9335544Korg</v>
          </cell>
          <cell r="C5416" t="str">
            <v>YEC9335544</v>
          </cell>
          <cell r="D5416">
            <v>2019</v>
          </cell>
          <cell r="E5416">
            <v>33</v>
          </cell>
          <cell r="F5416" t="str">
            <v>0330</v>
          </cell>
          <cell r="G5416" t="str">
            <v>H009</v>
          </cell>
          <cell r="H5416" t="str">
            <v>Basket / Fr carrier</v>
          </cell>
          <cell r="I5416" t="str">
            <v>Korg</v>
          </cell>
          <cell r="J5416" t="str">
            <v>C8605213 Alloy black 2019</v>
          </cell>
          <cell r="K5416" t="str">
            <v>C8605213</v>
          </cell>
          <cell r="L5416" t="str">
            <v>C8605213</v>
          </cell>
        </row>
        <row r="5417">
          <cell r="B5417" t="str">
            <v>YEC9335544Pedaler</v>
          </cell>
          <cell r="C5417" t="str">
            <v>YEC9335544</v>
          </cell>
          <cell r="D5417">
            <v>2019</v>
          </cell>
          <cell r="E5417">
            <v>34</v>
          </cell>
          <cell r="F5417" t="str">
            <v>0340</v>
          </cell>
          <cell r="G5417" t="str">
            <v>E005</v>
          </cell>
          <cell r="H5417" t="str">
            <v xml:space="preserve">Pedal </v>
          </cell>
          <cell r="I5417" t="str">
            <v>Pedaler</v>
          </cell>
          <cell r="J5417" t="str">
            <v>C3505208 NWL-467  SILVER/GREY 9/16" ALU</v>
          </cell>
          <cell r="K5417" t="str">
            <v>C3505208</v>
          </cell>
          <cell r="L5417" t="str">
            <v>C3500059</v>
          </cell>
        </row>
        <row r="5418">
          <cell r="B5418" t="str">
            <v>YEC9335544Motor</v>
          </cell>
          <cell r="C5418" t="str">
            <v>YEC9335544</v>
          </cell>
          <cell r="D5418">
            <v>2019</v>
          </cell>
          <cell r="E5418">
            <v>35</v>
          </cell>
          <cell r="F5418" t="str">
            <v>0350</v>
          </cell>
          <cell r="G5418" t="str">
            <v>J001</v>
          </cell>
          <cell r="H5418" t="str">
            <v>DRIVE UNIT:</v>
          </cell>
          <cell r="I5418" t="str">
            <v>Motor</v>
          </cell>
          <cell r="J5418" t="str">
            <v>C8705065-1-02 2017 E-Motor Egoing SYXC</v>
          </cell>
          <cell r="K5418" t="str">
            <v>C8705065-1-02</v>
          </cell>
          <cell r="L5418" t="str">
            <v>C8705065-1-02</v>
          </cell>
        </row>
        <row r="5419">
          <cell r="B5419" t="str">
            <v>YEC9335544Display</v>
          </cell>
          <cell r="C5419" t="str">
            <v>YEC9335544</v>
          </cell>
          <cell r="D5419">
            <v>2019</v>
          </cell>
          <cell r="E5419">
            <v>36</v>
          </cell>
          <cell r="F5419" t="str">
            <v>0360</v>
          </cell>
          <cell r="G5419" t="str">
            <v>J004</v>
          </cell>
          <cell r="H5419" t="str">
            <v>DISPLAY:</v>
          </cell>
          <cell r="I5419" t="str">
            <v>Display</v>
          </cell>
          <cell r="J5419" t="str">
            <v>C8705065-1-12S LCD C10,Silver Alloy e-going logo.cable length:750mm. cable length for switch:300mm,    Chip for BESST system. New dual pivot bracket with 2 plastic inserts (Ø22,2/25,4).</v>
          </cell>
          <cell r="K5419" t="str">
            <v>C8705065-1-12S</v>
          </cell>
          <cell r="L5419" t="str">
            <v>C8705065-1-12S</v>
          </cell>
        </row>
        <row r="5420">
          <cell r="B5420" t="str">
            <v>YEC9335544EB-Bus kabel</v>
          </cell>
          <cell r="C5420" t="str">
            <v>YEC9335544</v>
          </cell>
          <cell r="D5420">
            <v>2019</v>
          </cell>
          <cell r="E5420">
            <v>37</v>
          </cell>
          <cell r="F5420" t="str">
            <v>0370</v>
          </cell>
          <cell r="G5420" t="str">
            <v>J005</v>
          </cell>
          <cell r="H5420" t="str">
            <v>EB-BUS CABLE:</v>
          </cell>
          <cell r="I5420" t="str">
            <v>EB-Bus kabel</v>
          </cell>
          <cell r="J5420" t="str">
            <v>C8705065-1-04A 9pin (1000mm), one end linked to controller,the other end linked to the display (240mm), the front light (240mm) one brake sensor (280mm) and the speed sensor (500mm)</v>
          </cell>
          <cell r="K5420" t="str">
            <v>C8705065-1-04A</v>
          </cell>
          <cell r="L5420" t="str">
            <v>C8705065-1-04</v>
          </cell>
        </row>
        <row r="5421">
          <cell r="B5421" t="str">
            <v>YEC9335544Motorkabel</v>
          </cell>
          <cell r="C5421" t="str">
            <v>YEC9335544</v>
          </cell>
          <cell r="D5421">
            <v>2019</v>
          </cell>
          <cell r="E5421">
            <v>38</v>
          </cell>
          <cell r="F5421" t="str">
            <v>0380</v>
          </cell>
          <cell r="G5421" t="str">
            <v>J006</v>
          </cell>
          <cell r="H5421" t="str">
            <v>POWER CABLE:</v>
          </cell>
          <cell r="I5421" t="str">
            <v>Motorkabel</v>
          </cell>
          <cell r="J5421" t="str">
            <v>C8705065-1-03A G9.1/M9.1, cable length 1250mm, between motor and controller</v>
          </cell>
          <cell r="K5421" t="str">
            <v>C8705065-1-03A</v>
          </cell>
          <cell r="L5421" t="str">
            <v>C8705065-1-03A</v>
          </cell>
        </row>
        <row r="5422">
          <cell r="B5422" t="str">
            <v>YEC9335544Kabel framlampa</v>
          </cell>
          <cell r="C5422" t="str">
            <v>YEC9335544</v>
          </cell>
          <cell r="D5422">
            <v>2019</v>
          </cell>
          <cell r="E5422">
            <v>39</v>
          </cell>
          <cell r="F5422" t="str">
            <v>0390</v>
          </cell>
          <cell r="G5422" t="str">
            <v>J007</v>
          </cell>
          <cell r="H5422" t="str">
            <v>F. LIGHT CABLE:</v>
          </cell>
          <cell r="I5422" t="str">
            <v>Kabel framlampa</v>
          </cell>
          <cell r="J5422" t="str">
            <v>Included in EB-BUS cable</v>
          </cell>
          <cell r="K5422" t="str">
            <v>Ingår i EB-buskabeln</v>
          </cell>
          <cell r="L5422" t="str">
            <v>Ingår i EB-buskabeln</v>
          </cell>
        </row>
        <row r="5423">
          <cell r="B5423" t="str">
            <v>YEC9335544Kabel baklampa</v>
          </cell>
          <cell r="C5423" t="str">
            <v>YEC9335544</v>
          </cell>
          <cell r="D5423">
            <v>2019</v>
          </cell>
          <cell r="E5423">
            <v>40</v>
          </cell>
          <cell r="F5423" t="str">
            <v>0400</v>
          </cell>
          <cell r="G5423" t="str">
            <v>J008</v>
          </cell>
          <cell r="H5423" t="str">
            <v>R. LIGHT CABLE:</v>
          </cell>
          <cell r="I5423" t="str">
            <v>Kabel baklampa</v>
          </cell>
          <cell r="K5423" t="str">
            <v>INGÅR I BATTERIET</v>
          </cell>
          <cell r="L5423" t="str">
            <v>Ingår i batteriet</v>
          </cell>
        </row>
        <row r="5424">
          <cell r="B5424" t="str">
            <v>YEC9335544Hastighetssensor</v>
          </cell>
          <cell r="C5424" t="str">
            <v>YEC9335544</v>
          </cell>
          <cell r="D5424">
            <v>2019</v>
          </cell>
          <cell r="E5424">
            <v>41</v>
          </cell>
          <cell r="F5424" t="str">
            <v>0410</v>
          </cell>
          <cell r="G5424" t="str">
            <v>J009</v>
          </cell>
          <cell r="H5424" t="str">
            <v>SPEED SENSOR:</v>
          </cell>
          <cell r="I5424" t="str">
            <v>Hastighetssensor</v>
          </cell>
          <cell r="J5424" t="str">
            <v>Integrated in the motor</v>
          </cell>
          <cell r="K5424" t="str">
            <v>INGÅR I MOTORN</v>
          </cell>
          <cell r="L5424" t="str">
            <v>Ingår i motorn</v>
          </cell>
        </row>
        <row r="5425">
          <cell r="B5425" t="str">
            <v>YEC9335544Batteri</v>
          </cell>
          <cell r="C5425" t="str">
            <v>YEC9335544</v>
          </cell>
          <cell r="D5425">
            <v>2019</v>
          </cell>
          <cell r="E5425">
            <v>42</v>
          </cell>
          <cell r="F5425" t="str">
            <v>0420</v>
          </cell>
          <cell r="G5425" t="str">
            <v>J002</v>
          </cell>
          <cell r="H5425" t="str">
            <v>BATTERY:</v>
          </cell>
          <cell r="I5425" t="str">
            <v>Batteri</v>
          </cell>
          <cell r="J5425" t="str">
            <v>C8705058-1-11EA  PHYLION SF-03, 11Ah WITH INTERGRATED REAR RED LIGHT (eGoing Access)</v>
          </cell>
          <cell r="K5425" t="str">
            <v>C8705058-1-11EA</v>
          </cell>
          <cell r="L5425" t="str">
            <v>C8705058-1-11CE</v>
          </cell>
        </row>
        <row r="5426">
          <cell r="B5426" t="str">
            <v>YEC9335544Batterihållare</v>
          </cell>
          <cell r="C5426" t="str">
            <v>YEC9335544</v>
          </cell>
          <cell r="D5426">
            <v>2019</v>
          </cell>
          <cell r="E5426">
            <v>43</v>
          </cell>
          <cell r="F5426" t="str">
            <v>0430</v>
          </cell>
          <cell r="G5426" t="str">
            <v>J003</v>
          </cell>
          <cell r="H5426" t="str">
            <v>BATTERY HOLDER/Slider</v>
          </cell>
          <cell r="I5426" t="str">
            <v>Batterihållare</v>
          </cell>
          <cell r="J5426" t="str">
            <v>C8705065-10-02 Slider (lower part) SF03, AXA One key</v>
          </cell>
          <cell r="L5426" t="e">
            <v>#N/A</v>
          </cell>
        </row>
        <row r="5427">
          <cell r="B5427" t="str">
            <v>YEC9335544Batteriladdare</v>
          </cell>
          <cell r="C5427" t="str">
            <v>YEC9335544</v>
          </cell>
          <cell r="D5427">
            <v>2019</v>
          </cell>
          <cell r="E5427">
            <v>44</v>
          </cell>
          <cell r="F5427" t="str">
            <v>0440</v>
          </cell>
          <cell r="G5427" t="str">
            <v>J010</v>
          </cell>
          <cell r="H5427" t="str">
            <v>CHARGER:</v>
          </cell>
          <cell r="I5427" t="str">
            <v>Batteriladdare</v>
          </cell>
          <cell r="J5427" t="str">
            <v>C8705058-02, (CHARGER 2A    # NO:CZ2AG2JE7)  CHARGER FOR PHYLION BATTERY</v>
          </cell>
          <cell r="K5427" t="str">
            <v>C8705058-02</v>
          </cell>
          <cell r="L5427" t="str">
            <v>C8705058-02</v>
          </cell>
        </row>
        <row r="5428">
          <cell r="B5428" t="str">
            <v>YEC9335544Kontrollbox</v>
          </cell>
          <cell r="C5428" t="str">
            <v>YEC9335544</v>
          </cell>
          <cell r="D5428">
            <v>2019</v>
          </cell>
          <cell r="E5428">
            <v>45</v>
          </cell>
          <cell r="F5428" t="str">
            <v>0450</v>
          </cell>
          <cell r="G5428" t="str">
            <v>J011</v>
          </cell>
          <cell r="H5428" t="str">
            <v>Controller</v>
          </cell>
          <cell r="I5428" t="str">
            <v>Kontrollbox</v>
          </cell>
          <cell r="J542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5428" t="str">
            <v>C8705065-10-01A</v>
          </cell>
          <cell r="L5428" t="str">
            <v>C8705065-10-01</v>
          </cell>
        </row>
        <row r="5429">
          <cell r="B5429" t="str">
            <v>YEC9335544Växelöra</v>
          </cell>
          <cell r="C5429" t="str">
            <v>YEC9335544</v>
          </cell>
          <cell r="D5429">
            <v>2019</v>
          </cell>
          <cell r="E5429">
            <v>46</v>
          </cell>
          <cell r="F5429" t="str">
            <v>0460</v>
          </cell>
          <cell r="G5429" t="str">
            <v>D005</v>
          </cell>
          <cell r="H5429" t="str">
            <v>Gear hanger</v>
          </cell>
          <cell r="I5429" t="str">
            <v>Växelöra</v>
          </cell>
          <cell r="L5429" t="e">
            <v>#N/A</v>
          </cell>
        </row>
        <row r="5430">
          <cell r="B5430" t="str">
            <v>YEC9335547RAM</v>
          </cell>
          <cell r="C5430" t="str">
            <v>YEC9335547</v>
          </cell>
          <cell r="D5430" t="str">
            <v>2019-2021</v>
          </cell>
          <cell r="E5430">
            <v>1</v>
          </cell>
          <cell r="F5430" t="str">
            <v>0010</v>
          </cell>
          <cell r="G5430" t="str">
            <v>A001</v>
          </cell>
          <cell r="H5430" t="str">
            <v>PAINTED FRAME</v>
          </cell>
          <cell r="I5430" t="str">
            <v>RAM</v>
          </cell>
          <cell r="J5430" t="str">
            <v>?</v>
          </cell>
          <cell r="K5430" t="str">
            <v>FRAME</v>
          </cell>
          <cell r="L5430" t="e">
            <v>#N/A</v>
          </cell>
        </row>
        <row r="5431">
          <cell r="B5431" t="str">
            <v>YEC9335547Framgaffel</v>
          </cell>
          <cell r="C5431" t="str">
            <v>YEC9335547</v>
          </cell>
          <cell r="D5431" t="str">
            <v>2019-2021</v>
          </cell>
          <cell r="E5431">
            <v>2</v>
          </cell>
          <cell r="F5431" t="str">
            <v>0020</v>
          </cell>
          <cell r="G5431" t="str">
            <v>A002</v>
          </cell>
          <cell r="H5431" t="str">
            <v>PAINTED FORK</v>
          </cell>
          <cell r="I5431" t="str">
            <v>Framgaffel</v>
          </cell>
          <cell r="J5431" t="str">
            <v>C1605771-193 FF 28 ST 1"1/8 Int 40-44 Disc Front E-Going Ananda</v>
          </cell>
          <cell r="K5431" t="str">
            <v>C1605771-193</v>
          </cell>
          <cell r="L5431" t="e">
            <v>#N/A</v>
          </cell>
        </row>
        <row r="5432">
          <cell r="B5432" t="str">
            <v>YEC9335547Styrlager</v>
          </cell>
          <cell r="C5432" t="str">
            <v>YEC9335547</v>
          </cell>
          <cell r="D5432" t="str">
            <v>2019-2021</v>
          </cell>
          <cell r="E5432">
            <v>3</v>
          </cell>
          <cell r="F5432" t="str">
            <v>0030</v>
          </cell>
          <cell r="G5432" t="str">
            <v>B001</v>
          </cell>
          <cell r="H5432" t="str">
            <v>Head Set</v>
          </cell>
          <cell r="I5432" t="str">
            <v>Styrlager</v>
          </cell>
          <cell r="J5432" t="str">
            <v>C2105002 VP-MH305C SEMI INTEGR, ED BLACK O/S  SH = 20mm</v>
          </cell>
          <cell r="K5432" t="str">
            <v>C2105002</v>
          </cell>
          <cell r="L5432" t="str">
            <v>C2100163</v>
          </cell>
        </row>
        <row r="5433">
          <cell r="B5433" t="str">
            <v xml:space="preserve">YEC9335547Styrstam </v>
          </cell>
          <cell r="C5433" t="str">
            <v>YEC9335547</v>
          </cell>
          <cell r="D5433" t="str">
            <v>2019-2021</v>
          </cell>
          <cell r="E5433">
            <v>4</v>
          </cell>
          <cell r="F5433" t="str">
            <v>0040</v>
          </cell>
          <cell r="G5433" t="str">
            <v>B002</v>
          </cell>
          <cell r="H5433" t="str">
            <v>Handlebar Stem</v>
          </cell>
          <cell r="I5433" t="str">
            <v xml:space="preserve">Styrstam </v>
          </cell>
          <cell r="J5433" t="str">
            <v>C2205548-100 STQ ALsv 25,4/100 180mm 4BOLT MTSD-367N-5 SV</v>
          </cell>
          <cell r="K5433" t="str">
            <v>C2205548-110</v>
          </cell>
          <cell r="L5433" t="str">
            <v>C2200065</v>
          </cell>
        </row>
        <row r="5434">
          <cell r="B5434" t="str">
            <v>YEC9335547Styre</v>
          </cell>
          <cell r="C5434" t="str">
            <v>YEC9335547</v>
          </cell>
          <cell r="D5434" t="str">
            <v>2019-2021</v>
          </cell>
          <cell r="E5434">
            <v>5</v>
          </cell>
          <cell r="F5434" t="str">
            <v>0050</v>
          </cell>
          <cell r="G5434" t="str">
            <v>B003</v>
          </cell>
          <cell r="H5434" t="str">
            <v>Handelbar</v>
          </cell>
          <cell r="I5434" t="str">
            <v>Styre</v>
          </cell>
          <cell r="J5434" t="str">
            <v>C2306073 Handlebar City Silver NR-AL-14(ISO-C) W:630mm, AL H.A.S, no logo</v>
          </cell>
          <cell r="K5434" t="str">
            <v>C2306073</v>
          </cell>
          <cell r="L5434" t="str">
            <v>C2300290</v>
          </cell>
        </row>
        <row r="5435">
          <cell r="B5435" t="str">
            <v>YEC9335547Bromsgrepp H</v>
          </cell>
          <cell r="C5435" t="str">
            <v>YEC9335547</v>
          </cell>
          <cell r="D5435" t="str">
            <v>2019-2021</v>
          </cell>
          <cell r="E5435">
            <v>6</v>
          </cell>
          <cell r="F5435" t="str">
            <v>0060</v>
          </cell>
          <cell r="G5435" t="str">
            <v>C002</v>
          </cell>
          <cell r="H5435" t="str">
            <v>Brake Lever R</v>
          </cell>
          <cell r="I5435" t="str">
            <v>Bromsgrepp H</v>
          </cell>
          <cell r="L5435" t="e">
            <v>#N/A</v>
          </cell>
        </row>
        <row r="5436">
          <cell r="B5436" t="str">
            <v>YEC9335547Bromsgrepp V</v>
          </cell>
          <cell r="C5436" t="str">
            <v>YEC9335547</v>
          </cell>
          <cell r="D5436" t="str">
            <v>2019-2021</v>
          </cell>
          <cell r="E5436">
            <v>7</v>
          </cell>
          <cell r="F5436" t="str">
            <v>0070</v>
          </cell>
          <cell r="G5436" t="str">
            <v>C001</v>
          </cell>
          <cell r="H5436" t="str">
            <v>Brake Lever L</v>
          </cell>
          <cell r="I5436" t="str">
            <v>Bromsgrepp V</v>
          </cell>
          <cell r="J5436" t="str">
            <v>inkl in brake</v>
          </cell>
          <cell r="K5436" t="str">
            <v>Shimano</v>
          </cell>
          <cell r="L5436" t="str">
            <v>Kontakta SHIMANO</v>
          </cell>
        </row>
        <row r="5437">
          <cell r="B5437" t="str">
            <v>YEC9335547Växelreglage H</v>
          </cell>
          <cell r="C5437" t="str">
            <v>YEC9335547</v>
          </cell>
          <cell r="D5437" t="str">
            <v>2019-2021</v>
          </cell>
          <cell r="E5437">
            <v>8</v>
          </cell>
          <cell r="F5437" t="str">
            <v>0080</v>
          </cell>
          <cell r="G5437" t="str">
            <v>D002</v>
          </cell>
          <cell r="H5437" t="str">
            <v>Shift Lever R</v>
          </cell>
          <cell r="I5437" t="str">
            <v>Växelreglage H</v>
          </cell>
          <cell r="J5437" t="str">
            <v>ASL3S42EALS SHIM 3 REVO inturnal</v>
          </cell>
          <cell r="K5437" t="str">
            <v>ASL3S42EALS</v>
          </cell>
          <cell r="L5437" t="str">
            <v>Kontakta SHIMANO</v>
          </cell>
        </row>
        <row r="5438">
          <cell r="B5438" t="str">
            <v>YEC9335547Växelreglage V</v>
          </cell>
          <cell r="C5438" t="str">
            <v>YEC9335547</v>
          </cell>
          <cell r="D5438" t="str">
            <v>2019-2021</v>
          </cell>
          <cell r="E5438">
            <v>9</v>
          </cell>
          <cell r="F5438" t="str">
            <v>0090</v>
          </cell>
          <cell r="G5438" t="str">
            <v>D001</v>
          </cell>
          <cell r="H5438" t="str">
            <v>Shift Lever L</v>
          </cell>
          <cell r="I5438" t="str">
            <v>Växelreglage V</v>
          </cell>
          <cell r="L5438" t="e">
            <v>#N/A</v>
          </cell>
        </row>
        <row r="5439">
          <cell r="B5439" t="str">
            <v>YEC9335547Handtag par</v>
          </cell>
          <cell r="C5439" t="str">
            <v>YEC9335547</v>
          </cell>
          <cell r="D5439" t="str">
            <v>2019-2021</v>
          </cell>
          <cell r="E5439">
            <v>10</v>
          </cell>
          <cell r="F5439" t="str">
            <v>0100</v>
          </cell>
          <cell r="G5439" t="str">
            <v>B004</v>
          </cell>
          <cell r="H5439" t="str">
            <v>Grip R</v>
          </cell>
          <cell r="I5439" t="str">
            <v>Handtag par</v>
          </cell>
          <cell r="J5439" t="str">
            <v xml:space="preserve">C2505528 Herrmans CLIK DD37  black 90mm  </v>
          </cell>
          <cell r="K5439" t="str">
            <v>C2505528</v>
          </cell>
          <cell r="L5439" t="str">
            <v>C2500057</v>
          </cell>
        </row>
        <row r="5440">
          <cell r="B5440" t="str">
            <v>YEC9335547Frambroms</v>
          </cell>
          <cell r="C5440" t="str">
            <v>YEC9335547</v>
          </cell>
          <cell r="D5440" t="str">
            <v>2019-2021</v>
          </cell>
          <cell r="E5440">
            <v>11</v>
          </cell>
          <cell r="F5440" t="str">
            <v>0110</v>
          </cell>
          <cell r="G5440" t="str">
            <v>C003</v>
          </cell>
          <cell r="H5440" t="str">
            <v xml:space="preserve">Brake front </v>
          </cell>
          <cell r="I5440" t="str">
            <v>Frambroms</v>
          </cell>
          <cell r="J5440" t="str">
            <v>AMT200KLFURX100 DISC BRAKE ASSEMBLED SET, BL-MT200(L), BR-MT200(F), BLACK, SM-MA-F160P/S, RESIN PAD(W/O FIN), 1000MM HOSE(SM-BH59-SS BLACK), BULK, 8,17 USD</v>
          </cell>
          <cell r="K5440" t="str">
            <v>AMT200KLFURX100</v>
          </cell>
          <cell r="L5440" t="str">
            <v>Kontakta SHIMANO</v>
          </cell>
        </row>
        <row r="5441">
          <cell r="B5441" t="str">
            <v>YEC9335547Bakbroms</v>
          </cell>
          <cell r="C5441" t="str">
            <v>YEC9335547</v>
          </cell>
          <cell r="D5441" t="str">
            <v>2019-2021</v>
          </cell>
          <cell r="E5441">
            <v>12</v>
          </cell>
          <cell r="F5441" t="str">
            <v>0120</v>
          </cell>
          <cell r="G5441" t="str">
            <v>C004</v>
          </cell>
          <cell r="H5441" t="str">
            <v>Brake rear</v>
          </cell>
          <cell r="I5441" t="str">
            <v>Bakbroms</v>
          </cell>
          <cell r="K5441" t="str">
            <v>Fotbroms</v>
          </cell>
          <cell r="L5441" t="str">
            <v>Kontakta SHIMANO</v>
          </cell>
        </row>
        <row r="5442">
          <cell r="B5442" t="str">
            <v>YEC9335547Vevlager</v>
          </cell>
          <cell r="C5442" t="str">
            <v>YEC9335547</v>
          </cell>
          <cell r="D5442" t="str">
            <v>2019-2021</v>
          </cell>
          <cell r="E5442">
            <v>13</v>
          </cell>
          <cell r="F5442" t="str">
            <v>0130</v>
          </cell>
          <cell r="G5442" t="str">
            <v>E001</v>
          </cell>
          <cell r="H5442" t="str">
            <v xml:space="preserve">BB-set </v>
          </cell>
          <cell r="I5442" t="str">
            <v>Vevlager</v>
          </cell>
          <cell r="K5442" t="str">
            <v>C8705195-06C</v>
          </cell>
          <cell r="L5442" t="str">
            <v>C8705195-06C</v>
          </cell>
        </row>
        <row r="5443">
          <cell r="B5443" t="str">
            <v>YEC9335547Vevparti</v>
          </cell>
          <cell r="C5443" t="str">
            <v>YEC9335547</v>
          </cell>
          <cell r="D5443" t="str">
            <v>2019-2021</v>
          </cell>
          <cell r="E5443">
            <v>14</v>
          </cell>
          <cell r="F5443" t="str">
            <v>0140</v>
          </cell>
          <cell r="G5443" t="str">
            <v>E002</v>
          </cell>
          <cell r="H5443" t="str">
            <v>Front Chainwheel</v>
          </cell>
          <cell r="I5443" t="str">
            <v>Vevparti</v>
          </cell>
          <cell r="J5443" t="str">
            <v xml:space="preserve">C3305681-170-EG E-Going 170MM 38T 3/32" 110MM </v>
          </cell>
          <cell r="K5443" t="str">
            <v>C3305681-170-EG</v>
          </cell>
          <cell r="L5443" t="str">
            <v>C3305681-170-EG</v>
          </cell>
        </row>
        <row r="5444">
          <cell r="B5444" t="str">
            <v>YEC9335547Kedjeskydd</v>
          </cell>
          <cell r="C5444" t="str">
            <v>YEC9335547</v>
          </cell>
          <cell r="D5444" t="str">
            <v>2019-2021</v>
          </cell>
          <cell r="E5444">
            <v>15</v>
          </cell>
          <cell r="F5444" t="str">
            <v>0150</v>
          </cell>
          <cell r="G5444" t="str">
            <v>H001</v>
          </cell>
          <cell r="H5444" t="str">
            <v>Chain guard</v>
          </cell>
          <cell r="I5444" t="str">
            <v>Kedjeskydd</v>
          </cell>
          <cell r="J5444" t="str">
            <v>C8305427/ZBK + C8305427/RWH AXA CE 38 black w white center</v>
          </cell>
          <cell r="K5444" t="str">
            <v>C8305427/ZBK</v>
          </cell>
          <cell r="L5444" t="str">
            <v>C8305427/ZBK</v>
          </cell>
        </row>
        <row r="5445">
          <cell r="B5445" t="str">
            <v>YEC9335547Kedjeskyddsfäste</v>
          </cell>
          <cell r="C5445" t="str">
            <v>YEC9335547</v>
          </cell>
          <cell r="D5445" t="str">
            <v>2019-2021</v>
          </cell>
          <cell r="E5445">
            <v>16</v>
          </cell>
          <cell r="F5445" t="str">
            <v>0160</v>
          </cell>
          <cell r="G5445" t="str">
            <v>H002</v>
          </cell>
          <cell r="H5445" t="str">
            <v>Chain guard bracket</v>
          </cell>
          <cell r="I5445" t="str">
            <v>Kedjeskyddsfäste</v>
          </cell>
          <cell r="J5445" t="str">
            <v>C8305427 bracket for AXA 38T black</v>
          </cell>
          <cell r="K5445" t="str">
            <v>C8305427</v>
          </cell>
          <cell r="L5445" t="str">
            <v>C8305427</v>
          </cell>
        </row>
        <row r="5446">
          <cell r="B5446" t="str">
            <v>YEC9335547Framväxel</v>
          </cell>
          <cell r="C5446" t="str">
            <v>YEC9335547</v>
          </cell>
          <cell r="D5446" t="str">
            <v>2019-2021</v>
          </cell>
          <cell r="E5446">
            <v>17</v>
          </cell>
          <cell r="F5446" t="str">
            <v>0170</v>
          </cell>
          <cell r="G5446" t="str">
            <v>D003</v>
          </cell>
          <cell r="H5446" t="str">
            <v>Front Derailleur</v>
          </cell>
          <cell r="I5446" t="str">
            <v>Framväxel</v>
          </cell>
          <cell r="K5446" t="str">
            <v>EMPTY</v>
          </cell>
          <cell r="L5446" t="e">
            <v>#N/A</v>
          </cell>
        </row>
        <row r="5447">
          <cell r="B5447" t="str">
            <v>YEC9335547Bakväxel</v>
          </cell>
          <cell r="C5447" t="str">
            <v>YEC9335547</v>
          </cell>
          <cell r="D5447" t="str">
            <v>2019-2021</v>
          </cell>
          <cell r="E5447">
            <v>18</v>
          </cell>
          <cell r="F5447" t="str">
            <v>0180</v>
          </cell>
          <cell r="G5447" t="str">
            <v>D004</v>
          </cell>
          <cell r="H5447" t="str">
            <v>Rear Derailleur</v>
          </cell>
          <cell r="I5447" t="str">
            <v>Bakväxel</v>
          </cell>
          <cell r="K5447" t="str">
            <v>ASG3C41A2775DX</v>
          </cell>
          <cell r="L5447" t="str">
            <v>Kontakta SHIMANO</v>
          </cell>
        </row>
        <row r="5448">
          <cell r="B5448" t="str">
            <v>YEC9335547Kedja</v>
          </cell>
          <cell r="C5448" t="str">
            <v>YEC9335547</v>
          </cell>
          <cell r="D5448" t="str">
            <v>2019-2021</v>
          </cell>
          <cell r="E5448">
            <v>19</v>
          </cell>
          <cell r="F5448" t="str">
            <v>0190</v>
          </cell>
          <cell r="G5448" t="str">
            <v>E003</v>
          </cell>
          <cell r="H5448" t="str">
            <v xml:space="preserve">Chain </v>
          </cell>
          <cell r="I5448" t="str">
            <v>Kedja</v>
          </cell>
          <cell r="J5448" t="str">
            <v>std</v>
          </cell>
          <cell r="K5448" t="str">
            <v>C3405001-0102</v>
          </cell>
          <cell r="L5448" t="str">
            <v>C3400002</v>
          </cell>
        </row>
        <row r="5449">
          <cell r="B5449" t="str">
            <v>YEC9335547Kassett</v>
          </cell>
          <cell r="C5449" t="str">
            <v>YEC9335547</v>
          </cell>
          <cell r="D5449" t="str">
            <v>2019-2021</v>
          </cell>
          <cell r="E5449">
            <v>20</v>
          </cell>
          <cell r="F5449" t="str">
            <v>0200</v>
          </cell>
          <cell r="G5449" t="str">
            <v>E004</v>
          </cell>
          <cell r="H5449" t="str">
            <v>Cassette Sprocket</v>
          </cell>
          <cell r="I5449" t="str">
            <v>Kassett</v>
          </cell>
          <cell r="J5449" t="str">
            <v>ASMGEAR18SU SPT SC18sv3/32" (INTERNAL HUB)</v>
          </cell>
          <cell r="K5449" t="str">
            <v>ASMGEAR18SU</v>
          </cell>
          <cell r="L5449" t="str">
            <v>Kontakta SHIMANO</v>
          </cell>
        </row>
        <row r="5450">
          <cell r="B5450" t="str">
            <v>YEC9335547Framhjul</v>
          </cell>
          <cell r="C5450" t="str">
            <v>YEC9335547</v>
          </cell>
          <cell r="D5450" t="str">
            <v>2019-2021</v>
          </cell>
          <cell r="E5450">
            <v>21</v>
          </cell>
          <cell r="F5450" t="str">
            <v>0210</v>
          </cell>
          <cell r="G5450" t="str">
            <v>F001</v>
          </cell>
          <cell r="H5450" t="str">
            <v>Front hub</v>
          </cell>
          <cell r="I5450" t="str">
            <v>Framhjul</v>
          </cell>
          <cell r="J5450" t="str">
            <v>Se drive unit</v>
          </cell>
          <cell r="K5450" t="str">
            <v>C4107976</v>
          </cell>
          <cell r="L5450" t="str">
            <v>C4100377</v>
          </cell>
        </row>
        <row r="5451">
          <cell r="B5451" t="str">
            <v>YEC9335547Bakhjul</v>
          </cell>
          <cell r="C5451" t="str">
            <v>YEC9335547</v>
          </cell>
          <cell r="D5451" t="str">
            <v>2019-2021</v>
          </cell>
          <cell r="E5451">
            <v>22</v>
          </cell>
          <cell r="F5451" t="str">
            <v>0220</v>
          </cell>
          <cell r="G5451" t="str">
            <v>F002</v>
          </cell>
          <cell r="H5451" t="str">
            <v>Rear hub</v>
          </cell>
          <cell r="I5451" t="str">
            <v>Bakhjul</v>
          </cell>
          <cell r="J5451" t="str">
            <v>ASG3C41A2775DX SHIM INTER 3 36-H</v>
          </cell>
          <cell r="K5451" t="str">
            <v>C4208066</v>
          </cell>
          <cell r="L5451" t="str">
            <v>C4200028</v>
          </cell>
        </row>
        <row r="5452">
          <cell r="B5452" t="str">
            <v>YEC9335547Däck</v>
          </cell>
          <cell r="C5452" t="str">
            <v>YEC9335547</v>
          </cell>
          <cell r="D5452" t="str">
            <v>2019-2021</v>
          </cell>
          <cell r="E5452">
            <v>23</v>
          </cell>
          <cell r="F5452" t="str">
            <v>0230</v>
          </cell>
          <cell r="G5452" t="str">
            <v>F003</v>
          </cell>
          <cell r="H5452" t="str">
            <v>Tire</v>
          </cell>
          <cell r="I5452" t="str">
            <v>Däck</v>
          </cell>
          <cell r="J5452" t="str">
            <v>C4906455 622x40 Black Premium Reflex XNR PERGO-E H-480 (AntiP: 40x40 nylon/canvas)</v>
          </cell>
          <cell r="K5452" t="str">
            <v>C4906455</v>
          </cell>
          <cell r="L5452" t="str">
            <v>C4901463</v>
          </cell>
        </row>
        <row r="5453">
          <cell r="B5453" t="str">
            <v>YEC9335547Skärmar set</v>
          </cell>
          <cell r="C5453" t="str">
            <v>YEC9335547</v>
          </cell>
          <cell r="D5453" t="str">
            <v>2019-2021</v>
          </cell>
          <cell r="E5453">
            <v>24</v>
          </cell>
          <cell r="F5453" t="str">
            <v>0240</v>
          </cell>
          <cell r="G5453" t="str">
            <v>H003</v>
          </cell>
          <cell r="H5453" t="str">
            <v xml:space="preserve">Mudguard front   </v>
          </cell>
          <cell r="I5453" t="str">
            <v>Skärmar set</v>
          </cell>
          <cell r="J5453" t="str">
            <v>C8255677 ZN/52MM 28" black 70.554/1 (5729-ZN)</v>
          </cell>
          <cell r="K5453" t="str">
            <v>C8255677</v>
          </cell>
          <cell r="L5453" t="str">
            <v>C8250028</v>
          </cell>
        </row>
        <row r="5454">
          <cell r="B5454" t="str">
            <v>YEC9335547Pakethållare</v>
          </cell>
          <cell r="C5454" t="str">
            <v>YEC9335547</v>
          </cell>
          <cell r="D5454" t="str">
            <v>2019-2021</v>
          </cell>
          <cell r="E5454">
            <v>25</v>
          </cell>
          <cell r="F5454" t="str">
            <v>0250</v>
          </cell>
          <cell r="G5454" t="str">
            <v>H004</v>
          </cell>
          <cell r="H5454" t="str">
            <v>Carrier</v>
          </cell>
          <cell r="I5454" t="str">
            <v>Pakethållare</v>
          </cell>
          <cell r="J5454" t="str">
            <v>C8205834-BK AVS TOP CARRIER FOR SR20 PHILION BATTERY, Powder BLACK CLIP AND SPECTRA LOGO</v>
          </cell>
          <cell r="K5454" t="str">
            <v>C8205834-BK</v>
          </cell>
          <cell r="L5454" t="str">
            <v>C8205834-BK</v>
          </cell>
        </row>
        <row r="5455">
          <cell r="B5455" t="str">
            <v>YEC9335547Sadel</v>
          </cell>
          <cell r="C5455" t="str">
            <v>YEC9335547</v>
          </cell>
          <cell r="D5455" t="str">
            <v>2019-2021</v>
          </cell>
          <cell r="E5455">
            <v>26</v>
          </cell>
          <cell r="F5455" t="str">
            <v>0260</v>
          </cell>
          <cell r="G5455" t="str">
            <v>G001</v>
          </cell>
          <cell r="H5455" t="str">
            <v>Saddle</v>
          </cell>
          <cell r="I5455" t="str">
            <v>Sadel</v>
          </cell>
          <cell r="J5455" t="str">
            <v>C7105989 Fluito black unisex w/o clamp</v>
          </cell>
          <cell r="K5455" t="str">
            <v>C7105989</v>
          </cell>
          <cell r="L5455" t="str">
            <v>C7100596</v>
          </cell>
        </row>
        <row r="5456">
          <cell r="B5456" t="str">
            <v>YEC9335547Sadelstolpe</v>
          </cell>
          <cell r="C5456" t="str">
            <v>YEC9335547</v>
          </cell>
          <cell r="D5456" t="str">
            <v>2019-2021</v>
          </cell>
          <cell r="E5456">
            <v>27</v>
          </cell>
          <cell r="F5456" t="str">
            <v>0270</v>
          </cell>
          <cell r="G5456" t="str">
            <v>G002</v>
          </cell>
          <cell r="H5456" t="str">
            <v>Seatpost</v>
          </cell>
          <cell r="I5456" t="str">
            <v>Sadelstolpe</v>
          </cell>
          <cell r="J5456" t="str">
            <v xml:space="preserve">C7205258  SP-222 27.2X350 Anodized SILVER </v>
          </cell>
          <cell r="K5456" t="str">
            <v>C7205258</v>
          </cell>
          <cell r="L5456" t="str">
            <v>C7200039</v>
          </cell>
        </row>
        <row r="5457">
          <cell r="B5457" t="str">
            <v>YEC9335547Sadelrörsklämma</v>
          </cell>
          <cell r="C5457" t="str">
            <v>YEC9335547</v>
          </cell>
          <cell r="D5457" t="str">
            <v>2019-2021</v>
          </cell>
          <cell r="E5457">
            <v>28</v>
          </cell>
          <cell r="F5457" t="str">
            <v>0280</v>
          </cell>
          <cell r="G5457" t="str">
            <v>G003</v>
          </cell>
          <cell r="H5457" t="str">
            <v>Seat Clamp</v>
          </cell>
          <cell r="I5457" t="str">
            <v>Sadelrörsklämma</v>
          </cell>
          <cell r="J5457" t="str">
            <v>C7305002 L/C 31.8 MX27 shiny black</v>
          </cell>
          <cell r="K5457" t="str">
            <v>C7305002</v>
          </cell>
          <cell r="L5457" t="str">
            <v>C7300027-318</v>
          </cell>
        </row>
        <row r="5458">
          <cell r="B5458" t="str">
            <v>YEC9335547Framlampa</v>
          </cell>
          <cell r="C5458" t="str">
            <v>YEC9335547</v>
          </cell>
          <cell r="D5458" t="str">
            <v>2019-2021</v>
          </cell>
          <cell r="E5458">
            <v>29</v>
          </cell>
          <cell r="F5458" t="str">
            <v>0290</v>
          </cell>
          <cell r="G5458" t="str">
            <v>H005</v>
          </cell>
          <cell r="H5458" t="str">
            <v>Front light</v>
          </cell>
          <cell r="I5458" t="str">
            <v>Framlampa</v>
          </cell>
          <cell r="J5458" t="str">
            <v>C8015305 Shiny 40 LED headlamp,  650mm cable with male conector. w/o bracket and reflector</v>
          </cell>
          <cell r="K5458" t="str">
            <v>C8015305</v>
          </cell>
          <cell r="L5458" t="str">
            <v>C8015300</v>
          </cell>
        </row>
        <row r="5459">
          <cell r="B5459" t="str">
            <v>YEC9335547Baklampa</v>
          </cell>
          <cell r="C5459" t="str">
            <v>YEC9335547</v>
          </cell>
          <cell r="D5459" t="str">
            <v>2019-2021</v>
          </cell>
          <cell r="E5459">
            <v>30</v>
          </cell>
          <cell r="F5459" t="str">
            <v>0300</v>
          </cell>
          <cell r="G5459" t="str">
            <v>H006</v>
          </cell>
          <cell r="H5459" t="str">
            <v>Light, Rear</v>
          </cell>
          <cell r="I5459" t="str">
            <v>Baklampa</v>
          </cell>
          <cell r="J5459" t="str">
            <v>inkl in battery</v>
          </cell>
          <cell r="K5459" t="str">
            <v>C8705186-1RLBK</v>
          </cell>
          <cell r="L5459" t="str">
            <v>C8705186-1RLBK</v>
          </cell>
        </row>
        <row r="5460">
          <cell r="B5460" t="str">
            <v>YEC9335547Låssats</v>
          </cell>
          <cell r="C5460" t="str">
            <v>YEC9335547</v>
          </cell>
          <cell r="D5460" t="str">
            <v>2019-2021</v>
          </cell>
          <cell r="E5460">
            <v>31</v>
          </cell>
          <cell r="F5460" t="str">
            <v>0310</v>
          </cell>
          <cell r="G5460" t="str">
            <v>H007</v>
          </cell>
          <cell r="H5460" t="str">
            <v>Lock</v>
          </cell>
          <cell r="I5460" t="str">
            <v>Låssats</v>
          </cell>
          <cell r="J5460" t="str">
            <v>C8405069 LCK SF PLbk Solid+  BAT SF03/SR11/SR20, LOCK FRAME+LOCK BATT SF03 RT W/2 similar keys</v>
          </cell>
          <cell r="K5460" t="str">
            <v>C8405069</v>
          </cell>
          <cell r="L5460" t="str">
            <v>C8405069</v>
          </cell>
        </row>
        <row r="5461">
          <cell r="B5461" t="str">
            <v>YEC9335547Stöd</v>
          </cell>
          <cell r="C5461" t="str">
            <v>YEC9335547</v>
          </cell>
          <cell r="D5461" t="str">
            <v>2019-2021</v>
          </cell>
          <cell r="E5461">
            <v>32</v>
          </cell>
          <cell r="F5461" t="str">
            <v>0320</v>
          </cell>
          <cell r="G5461" t="str">
            <v>H008</v>
          </cell>
          <cell r="H5461" t="str">
            <v>Kick stand</v>
          </cell>
          <cell r="I5461" t="str">
            <v>Stöd</v>
          </cell>
          <cell r="J5461" t="str">
            <v>C8105208 KS REX ATRAN 235</v>
          </cell>
          <cell r="K5461" t="str">
            <v>C8105208</v>
          </cell>
          <cell r="L5461" t="str">
            <v>C8100034</v>
          </cell>
        </row>
        <row r="5462">
          <cell r="B5462" t="str">
            <v>YEC9335547Korg</v>
          </cell>
          <cell r="C5462" t="str">
            <v>YEC9335547</v>
          </cell>
          <cell r="D5462" t="str">
            <v>2019-2021</v>
          </cell>
          <cell r="E5462">
            <v>33</v>
          </cell>
          <cell r="F5462" t="str">
            <v>0330</v>
          </cell>
          <cell r="G5462" t="str">
            <v>H009</v>
          </cell>
          <cell r="H5462" t="str">
            <v>Basket / Fr carrier</v>
          </cell>
          <cell r="I5462" t="str">
            <v>Korg</v>
          </cell>
          <cell r="J5462" t="str">
            <v>C8605213 Alloy black 2019</v>
          </cell>
          <cell r="K5462" t="str">
            <v>C8605213</v>
          </cell>
          <cell r="L5462" t="str">
            <v>C8605213</v>
          </cell>
        </row>
        <row r="5463">
          <cell r="B5463" t="str">
            <v>YEC9335547Pedaler</v>
          </cell>
          <cell r="C5463" t="str">
            <v>YEC9335547</v>
          </cell>
          <cell r="D5463" t="str">
            <v>2019-2021</v>
          </cell>
          <cell r="E5463">
            <v>34</v>
          </cell>
          <cell r="F5463" t="str">
            <v>0340</v>
          </cell>
          <cell r="G5463" t="str">
            <v>E005</v>
          </cell>
          <cell r="H5463" t="str">
            <v xml:space="preserve">Pedal </v>
          </cell>
          <cell r="I5463" t="str">
            <v>Pedaler</v>
          </cell>
          <cell r="J5463" t="str">
            <v>C3505208 NWL-467  SILVER/GREY 9/16" ALU</v>
          </cell>
          <cell r="K5463" t="str">
            <v>C3505208</v>
          </cell>
          <cell r="L5463" t="str">
            <v>C3500059</v>
          </cell>
        </row>
        <row r="5464">
          <cell r="B5464" t="str">
            <v>YEC9335547Motor</v>
          </cell>
          <cell r="C5464" t="str">
            <v>YEC9335547</v>
          </cell>
          <cell r="D5464" t="str">
            <v>2019-2021</v>
          </cell>
          <cell r="E5464">
            <v>35</v>
          </cell>
          <cell r="F5464" t="str">
            <v>0350</v>
          </cell>
          <cell r="G5464" t="str">
            <v>J001</v>
          </cell>
          <cell r="H5464" t="str">
            <v>DRIVE UNIT:</v>
          </cell>
          <cell r="I5464" t="str">
            <v>Motor</v>
          </cell>
          <cell r="J5464" t="str">
            <v xml:space="preserve">C8705195-03SV M108VD Silver 36V250W front drive，Cable length 700mm </v>
          </cell>
          <cell r="K5464" t="str">
            <v>C8705195-03SV</v>
          </cell>
          <cell r="L5464" t="str">
            <v>C8705195-03SV</v>
          </cell>
        </row>
        <row r="5465">
          <cell r="B5465" t="str">
            <v>YEC9335547Display</v>
          </cell>
          <cell r="C5465" t="str">
            <v>YEC9335547</v>
          </cell>
          <cell r="D5465" t="str">
            <v>2019-2021</v>
          </cell>
          <cell r="E5465">
            <v>36</v>
          </cell>
          <cell r="F5465" t="str">
            <v>0360</v>
          </cell>
          <cell r="G5465" t="str">
            <v>J004</v>
          </cell>
          <cell r="H5465" t="str">
            <v>DISPLAY:</v>
          </cell>
          <cell r="I5465" t="str">
            <v>Display</v>
          </cell>
          <cell r="J5465" t="str">
            <v>C8705194-18C Display small LCD all EGOING CanBus for ANANDA (plugnplay) 850mm City</v>
          </cell>
          <cell r="K5465" t="str">
            <v>C8705194-18C</v>
          </cell>
          <cell r="L5465" t="str">
            <v>C8705194-18C</v>
          </cell>
        </row>
        <row r="5466">
          <cell r="B5466" t="str">
            <v>YEC9335547EB-Bus kabel</v>
          </cell>
          <cell r="C5466" t="str">
            <v>YEC9335547</v>
          </cell>
          <cell r="D5466" t="str">
            <v>2019-2021</v>
          </cell>
          <cell r="E5466">
            <v>37</v>
          </cell>
          <cell r="F5466" t="str">
            <v>0370</v>
          </cell>
          <cell r="G5466" t="str">
            <v>J005</v>
          </cell>
          <cell r="H5466" t="str">
            <v>EB-BUS CABLE:</v>
          </cell>
          <cell r="I5466" t="str">
            <v>EB-Bus kabel</v>
          </cell>
          <cell r="J5466" t="str">
            <v>C8705195-04-01C EB Bus cable for Ananda Front engine 1000mm</v>
          </cell>
          <cell r="K5466" t="str">
            <v>C8705195-04-01C</v>
          </cell>
          <cell r="L5466" t="str">
            <v>C8705195-04-01C</v>
          </cell>
        </row>
        <row r="5467">
          <cell r="B5467" t="str">
            <v>YEC9335547Motorkabel</v>
          </cell>
          <cell r="C5467" t="str">
            <v>YEC9335547</v>
          </cell>
          <cell r="D5467" t="str">
            <v>2019-2021</v>
          </cell>
          <cell r="E5467">
            <v>38</v>
          </cell>
          <cell r="F5467" t="str">
            <v>0380</v>
          </cell>
          <cell r="G5467" t="str">
            <v>J006</v>
          </cell>
          <cell r="H5467" t="str">
            <v>POWER CABLE:</v>
          </cell>
          <cell r="I5467" t="str">
            <v>Motorkabel</v>
          </cell>
          <cell r="J5467" t="str">
            <v xml:space="preserve">C8705195-03-01 Motor Cable 1200mm 9 pins for Ananda front engine system </v>
          </cell>
          <cell r="K5467" t="str">
            <v>C8705195-03-01</v>
          </cell>
          <cell r="L5467" t="str">
            <v>C8705195-03-01</v>
          </cell>
        </row>
        <row r="5468">
          <cell r="B5468" t="str">
            <v>YEC9335547Kabel framlampa</v>
          </cell>
          <cell r="C5468" t="str">
            <v>YEC9335547</v>
          </cell>
          <cell r="D5468" t="str">
            <v>2019-2021</v>
          </cell>
          <cell r="E5468">
            <v>39</v>
          </cell>
          <cell r="F5468" t="str">
            <v>0390</v>
          </cell>
          <cell r="G5468" t="str">
            <v>J007</v>
          </cell>
          <cell r="H5468" t="str">
            <v>F. LIGHT CABLE:</v>
          </cell>
          <cell r="I5468" t="str">
            <v>Kabel framlampa</v>
          </cell>
          <cell r="J5468" t="str">
            <v>Included in EB-BUS cable</v>
          </cell>
          <cell r="K5468" t="str">
            <v>Ingår i EB-buskabeln</v>
          </cell>
          <cell r="L5468" t="str">
            <v>Ingår i EB-buskabeln</v>
          </cell>
        </row>
        <row r="5469">
          <cell r="B5469" t="str">
            <v>YEC9335547Kabel baklampa</v>
          </cell>
          <cell r="C5469" t="str">
            <v>YEC9335547</v>
          </cell>
          <cell r="D5469" t="str">
            <v>2019-2021</v>
          </cell>
          <cell r="E5469">
            <v>40</v>
          </cell>
          <cell r="F5469" t="str">
            <v>0400</v>
          </cell>
          <cell r="G5469" t="str">
            <v>J008</v>
          </cell>
          <cell r="H5469" t="str">
            <v>R. LIGHT CABLE:</v>
          </cell>
          <cell r="I5469" t="str">
            <v>Kabel baklampa</v>
          </cell>
          <cell r="K5469" t="str">
            <v>INGÅR I BATTERIET</v>
          </cell>
          <cell r="L5469" t="str">
            <v>Ingår i batteriet</v>
          </cell>
        </row>
        <row r="5470">
          <cell r="B5470" t="str">
            <v>YEC9335547Hastighetssensor</v>
          </cell>
          <cell r="C5470" t="str">
            <v>YEC9335547</v>
          </cell>
          <cell r="D5470" t="str">
            <v>2019-2021</v>
          </cell>
          <cell r="E5470">
            <v>41</v>
          </cell>
          <cell r="F5470" t="str">
            <v>0410</v>
          </cell>
          <cell r="G5470" t="str">
            <v>J009</v>
          </cell>
          <cell r="H5470" t="str">
            <v>SPEED SENSOR:</v>
          </cell>
          <cell r="I5470" t="str">
            <v>Hastighetssensor</v>
          </cell>
          <cell r="J5470" t="str">
            <v>Integrated in the motor</v>
          </cell>
          <cell r="K5470" t="str">
            <v>INGÅR I MOTORN</v>
          </cell>
          <cell r="L5470" t="str">
            <v>Ingår i motorn</v>
          </cell>
        </row>
        <row r="5471">
          <cell r="B5471" t="str">
            <v>YEC9335547Batteri</v>
          </cell>
          <cell r="C5471" t="str">
            <v>YEC9335547</v>
          </cell>
          <cell r="D5471" t="str">
            <v>2019-2021</v>
          </cell>
          <cell r="E5471">
            <v>42</v>
          </cell>
          <cell r="F5471" t="str">
            <v>0420</v>
          </cell>
          <cell r="G5471" t="str">
            <v>J002</v>
          </cell>
          <cell r="H5471" t="str">
            <v>BATTERY:</v>
          </cell>
          <cell r="I5471" t="str">
            <v>Batteri</v>
          </cell>
          <cell r="J5471" t="str">
            <v>C8705186-E-11C SR20 11,6Ah, blk LiMn 36V 11,6Ah, R.Light CANBUS eGOING</v>
          </cell>
          <cell r="K5471" t="str">
            <v>C8705186-E-11C</v>
          </cell>
          <cell r="L5471" t="str">
            <v>C8705186-E-11C</v>
          </cell>
        </row>
        <row r="5472">
          <cell r="B5472" t="str">
            <v>YEC9335547Batterihållare</v>
          </cell>
          <cell r="C5472" t="str">
            <v>YEC9335547</v>
          </cell>
          <cell r="D5472" t="str">
            <v>2019-2021</v>
          </cell>
          <cell r="E5472">
            <v>43</v>
          </cell>
          <cell r="F5472" t="str">
            <v>0430</v>
          </cell>
          <cell r="G5472" t="str">
            <v>J003</v>
          </cell>
          <cell r="H5472" t="str">
            <v>BATTERY HOLDER/Slider</v>
          </cell>
          <cell r="I5472" t="str">
            <v>Batterihållare</v>
          </cell>
          <cell r="J5472" t="str">
            <v>C8705195-07C C8705186-01 TOP SLIDER F/SR-20 W/SMALL PARTS COVER F/CONTROLLER. C8705195-04C CONTROLLER M108RD CANBUS, ANANDA</v>
          </cell>
          <cell r="L5472" t="e">
            <v>#N/A</v>
          </cell>
        </row>
        <row r="5473">
          <cell r="B5473" t="str">
            <v>YEC9335547Batteriladdare</v>
          </cell>
          <cell r="C5473" t="str">
            <v>YEC9335547</v>
          </cell>
          <cell r="D5473" t="str">
            <v>2019-2021</v>
          </cell>
          <cell r="E5473">
            <v>44</v>
          </cell>
          <cell r="F5473" t="str">
            <v>0440</v>
          </cell>
          <cell r="G5473" t="str">
            <v>J010</v>
          </cell>
          <cell r="H5473" t="str">
            <v>CHARGER:</v>
          </cell>
          <cell r="I5473" t="str">
            <v>Batteriladdare</v>
          </cell>
          <cell r="J5473" t="str">
            <v>C8705058-1-1C, Charger for SR-20/SF-03 CanBus</v>
          </cell>
          <cell r="K5473" t="str">
            <v>C8705058-1-1C</v>
          </cell>
          <cell r="L5473" t="str">
            <v>C8705058-1-1D</v>
          </cell>
        </row>
        <row r="5474">
          <cell r="B5474" t="str">
            <v>YEC9335547Kontrollbox</v>
          </cell>
          <cell r="C5474" t="str">
            <v>YEC9335547</v>
          </cell>
          <cell r="D5474" t="str">
            <v>2019-2021</v>
          </cell>
          <cell r="E5474">
            <v>45</v>
          </cell>
          <cell r="F5474" t="str">
            <v>0450</v>
          </cell>
          <cell r="G5474" t="str">
            <v>J011</v>
          </cell>
          <cell r="H5474" t="str">
            <v>Controller</v>
          </cell>
          <cell r="I5474" t="str">
            <v>Kontrollbox</v>
          </cell>
          <cell r="J5474" t="str">
            <v>C8705195-04C CONTROL M108RD CANBUS, ANANDA UTGÅR 200227 och ersätts av C8705195-07C</v>
          </cell>
          <cell r="K5474" t="str">
            <v>C8705195-04C</v>
          </cell>
          <cell r="L5474" t="str">
            <v>C8705195-04C</v>
          </cell>
        </row>
        <row r="5475">
          <cell r="B5475" t="str">
            <v>YEC9335547Växelöra</v>
          </cell>
          <cell r="C5475" t="str">
            <v>YEC9335547</v>
          </cell>
          <cell r="D5475" t="str">
            <v>2019-2021</v>
          </cell>
          <cell r="E5475">
            <v>46</v>
          </cell>
          <cell r="F5475" t="str">
            <v>0460</v>
          </cell>
          <cell r="G5475" t="str">
            <v>D005</v>
          </cell>
          <cell r="H5475" t="str">
            <v>Gear hanger</v>
          </cell>
          <cell r="I5475" t="str">
            <v>Växelöra</v>
          </cell>
          <cell r="L5475" t="e">
            <v>#N/A</v>
          </cell>
        </row>
        <row r="5476">
          <cell r="B5476" t="str">
            <v>YEC9335549RAM</v>
          </cell>
          <cell r="C5476" t="str">
            <v>YEC9335549</v>
          </cell>
          <cell r="D5476" t="str">
            <v>2022-2023</v>
          </cell>
          <cell r="E5476">
            <v>1</v>
          </cell>
          <cell r="F5476" t="str">
            <v>0010</v>
          </cell>
          <cell r="G5476" t="str">
            <v>A001</v>
          </cell>
          <cell r="H5476" t="str">
            <v>PAINTED FRAME</v>
          </cell>
          <cell r="I5476" t="str">
            <v>RAM</v>
          </cell>
          <cell r="K5476" t="str">
            <v>C1307642-550</v>
          </cell>
          <cell r="L5476" t="e">
            <v>#N/A</v>
          </cell>
        </row>
        <row r="5477">
          <cell r="B5477" t="str">
            <v>YEC9335549Framgaffel</v>
          </cell>
          <cell r="C5477" t="str">
            <v>YEC9335549</v>
          </cell>
          <cell r="D5477" t="str">
            <v>2022-2023</v>
          </cell>
          <cell r="E5477">
            <v>2</v>
          </cell>
          <cell r="F5477" t="str">
            <v>0020</v>
          </cell>
          <cell r="G5477" t="str">
            <v>A002</v>
          </cell>
          <cell r="H5477" t="str">
            <v>PAINTED FORK</v>
          </cell>
          <cell r="I5477" t="str">
            <v>Framgaffel</v>
          </cell>
          <cell r="K5477" t="str">
            <v>C1605771-213</v>
          </cell>
          <cell r="L5477" t="e">
            <v>#N/A</v>
          </cell>
        </row>
        <row r="5478">
          <cell r="B5478" t="str">
            <v>YEC9335549Styrlager</v>
          </cell>
          <cell r="C5478" t="str">
            <v>YEC9335549</v>
          </cell>
          <cell r="D5478" t="str">
            <v>2022-2023</v>
          </cell>
          <cell r="E5478">
            <v>3</v>
          </cell>
          <cell r="F5478" t="str">
            <v>0030</v>
          </cell>
          <cell r="G5478" t="str">
            <v>B001</v>
          </cell>
          <cell r="H5478" t="str">
            <v>Head Set</v>
          </cell>
          <cell r="I5478" t="str">
            <v>Styrlager</v>
          </cell>
          <cell r="K5478" t="str">
            <v>C2105291</v>
          </cell>
          <cell r="L5478" t="str">
            <v>C2100163</v>
          </cell>
        </row>
        <row r="5479">
          <cell r="B5479" t="str">
            <v xml:space="preserve">YEC9335549Styrstam </v>
          </cell>
          <cell r="C5479" t="str">
            <v>YEC9335549</v>
          </cell>
          <cell r="D5479" t="str">
            <v>2022-2023</v>
          </cell>
          <cell r="E5479">
            <v>4</v>
          </cell>
          <cell r="F5479" t="str">
            <v>0040</v>
          </cell>
          <cell r="G5479" t="str">
            <v>B002</v>
          </cell>
          <cell r="H5479" t="str">
            <v>Handlebar Stem</v>
          </cell>
          <cell r="I5479" t="str">
            <v xml:space="preserve">Styrstam </v>
          </cell>
          <cell r="K5479" t="str">
            <v>C2205360-090</v>
          </cell>
          <cell r="L5479" t="str">
            <v>C2200065</v>
          </cell>
        </row>
        <row r="5480">
          <cell r="B5480" t="str">
            <v>YEC9335549Styre</v>
          </cell>
          <cell r="C5480" t="str">
            <v>YEC9335549</v>
          </cell>
          <cell r="D5480" t="str">
            <v>2022-2023</v>
          </cell>
          <cell r="E5480">
            <v>5</v>
          </cell>
          <cell r="F5480" t="str">
            <v>0050</v>
          </cell>
          <cell r="G5480" t="str">
            <v>B003</v>
          </cell>
          <cell r="H5480" t="str">
            <v>Handelbar</v>
          </cell>
          <cell r="I5480" t="str">
            <v>Styre</v>
          </cell>
          <cell r="K5480" t="str">
            <v>C2306073</v>
          </cell>
          <cell r="L5480" t="str">
            <v>C2300290</v>
          </cell>
        </row>
        <row r="5481">
          <cell r="B5481" t="str">
            <v>YEC9335549Bromsgrepp H</v>
          </cell>
          <cell r="C5481" t="str">
            <v>YEC9335549</v>
          </cell>
          <cell r="D5481" t="str">
            <v>2022-2023</v>
          </cell>
          <cell r="E5481">
            <v>6</v>
          </cell>
          <cell r="F5481" t="str">
            <v>0060</v>
          </cell>
          <cell r="G5481" t="str">
            <v>C002</v>
          </cell>
          <cell r="H5481" t="str">
            <v>Brake Lever R</v>
          </cell>
          <cell r="I5481" t="str">
            <v>Bromsgrepp H</v>
          </cell>
          <cell r="L5481" t="e">
            <v>#N/A</v>
          </cell>
        </row>
        <row r="5482">
          <cell r="B5482" t="str">
            <v>YEC9335549Bromsgrepp V</v>
          </cell>
          <cell r="C5482" t="str">
            <v>YEC9335549</v>
          </cell>
          <cell r="D5482" t="str">
            <v>2022-2023</v>
          </cell>
          <cell r="E5482">
            <v>7</v>
          </cell>
          <cell r="F5482" t="str">
            <v>0070</v>
          </cell>
          <cell r="G5482" t="str">
            <v>C001</v>
          </cell>
          <cell r="H5482" t="str">
            <v>Brake Lever L</v>
          </cell>
          <cell r="I5482" t="str">
            <v>Bromsgrepp V</v>
          </cell>
          <cell r="K5482" t="str">
            <v>Shimano</v>
          </cell>
          <cell r="L5482" t="str">
            <v>Kontakta SHIMANO</v>
          </cell>
        </row>
        <row r="5483">
          <cell r="B5483" t="str">
            <v>YEC9335549Växelreglage H</v>
          </cell>
          <cell r="C5483" t="str">
            <v>YEC9335549</v>
          </cell>
          <cell r="D5483" t="str">
            <v>2022-2023</v>
          </cell>
          <cell r="E5483">
            <v>8</v>
          </cell>
          <cell r="F5483" t="str">
            <v>0080</v>
          </cell>
          <cell r="G5483" t="str">
            <v>D002</v>
          </cell>
          <cell r="H5483" t="str">
            <v>Shift Lever R</v>
          </cell>
          <cell r="I5483" t="str">
            <v>Växelreglage H</v>
          </cell>
          <cell r="K5483" t="str">
            <v>ASL3S42EALS</v>
          </cell>
          <cell r="L5483" t="str">
            <v>Kontakta SHIMANO</v>
          </cell>
        </row>
        <row r="5484">
          <cell r="B5484" t="str">
            <v>YEC9335549Växelreglage V</v>
          </cell>
          <cell r="C5484" t="str">
            <v>YEC9335549</v>
          </cell>
          <cell r="D5484" t="str">
            <v>2022-2023</v>
          </cell>
          <cell r="E5484">
            <v>9</v>
          </cell>
          <cell r="F5484" t="str">
            <v>0090</v>
          </cell>
          <cell r="G5484" t="str">
            <v>D001</v>
          </cell>
          <cell r="H5484" t="str">
            <v>Shift Lever L</v>
          </cell>
          <cell r="I5484" t="str">
            <v>Växelreglage V</v>
          </cell>
          <cell r="L5484" t="e">
            <v>#N/A</v>
          </cell>
        </row>
        <row r="5485">
          <cell r="B5485" t="str">
            <v>YEC9335549Handtag par</v>
          </cell>
          <cell r="C5485" t="str">
            <v>YEC9335549</v>
          </cell>
          <cell r="D5485" t="str">
            <v>2022-2023</v>
          </cell>
          <cell r="E5485">
            <v>10</v>
          </cell>
          <cell r="F5485" t="str">
            <v>0100</v>
          </cell>
          <cell r="G5485" t="str">
            <v>B004</v>
          </cell>
          <cell r="H5485" t="str">
            <v>Grip R</v>
          </cell>
          <cell r="I5485" t="str">
            <v>Handtag par</v>
          </cell>
          <cell r="K5485" t="str">
            <v>C2505484</v>
          </cell>
          <cell r="L5485" t="str">
            <v>C2500163</v>
          </cell>
        </row>
        <row r="5486">
          <cell r="B5486" t="str">
            <v>YEC9335549Frambroms</v>
          </cell>
          <cell r="C5486" t="str">
            <v>YEC9335549</v>
          </cell>
          <cell r="D5486" t="str">
            <v>2022-2023</v>
          </cell>
          <cell r="E5486">
            <v>11</v>
          </cell>
          <cell r="F5486" t="str">
            <v>0110</v>
          </cell>
          <cell r="G5486" t="str">
            <v>C003</v>
          </cell>
          <cell r="H5486" t="str">
            <v xml:space="preserve">Brake front </v>
          </cell>
          <cell r="I5486" t="str">
            <v>Frambroms</v>
          </cell>
          <cell r="K5486" t="str">
            <v>AMT200KLFURX100</v>
          </cell>
          <cell r="L5486" t="str">
            <v>Kontakta SHIMANO</v>
          </cell>
        </row>
        <row r="5487">
          <cell r="B5487" t="str">
            <v>YEC9335549Bakbroms</v>
          </cell>
          <cell r="C5487" t="str">
            <v>YEC9335549</v>
          </cell>
          <cell r="D5487" t="str">
            <v>2022-2023</v>
          </cell>
          <cell r="E5487">
            <v>12</v>
          </cell>
          <cell r="F5487" t="str">
            <v>0120</v>
          </cell>
          <cell r="G5487" t="str">
            <v>C004</v>
          </cell>
          <cell r="H5487" t="str">
            <v>Brake rear</v>
          </cell>
          <cell r="I5487" t="str">
            <v>Bakbroms</v>
          </cell>
          <cell r="K5487" t="str">
            <v>Fotbroms</v>
          </cell>
          <cell r="L5487" t="str">
            <v>Kontakta SHIMANO</v>
          </cell>
        </row>
        <row r="5488">
          <cell r="B5488" t="str">
            <v>YEC9335549Vevlager</v>
          </cell>
          <cell r="C5488" t="str">
            <v>YEC9335549</v>
          </cell>
          <cell r="D5488" t="str">
            <v>2022-2023</v>
          </cell>
          <cell r="E5488">
            <v>13</v>
          </cell>
          <cell r="F5488" t="str">
            <v>0130</v>
          </cell>
          <cell r="G5488" t="str">
            <v>E001</v>
          </cell>
          <cell r="H5488" t="str">
            <v xml:space="preserve">BB-set </v>
          </cell>
          <cell r="I5488" t="str">
            <v>Vevlager</v>
          </cell>
          <cell r="K5488" t="str">
            <v>C8705195-06C</v>
          </cell>
          <cell r="L5488" t="str">
            <v>C8705195-06C</v>
          </cell>
        </row>
        <row r="5489">
          <cell r="B5489" t="str">
            <v>YEC9335549Vevparti</v>
          </cell>
          <cell r="C5489" t="str">
            <v>YEC9335549</v>
          </cell>
          <cell r="D5489" t="str">
            <v>2022-2023</v>
          </cell>
          <cell r="E5489">
            <v>14</v>
          </cell>
          <cell r="F5489" t="str">
            <v>0140</v>
          </cell>
          <cell r="G5489" t="str">
            <v>E002</v>
          </cell>
          <cell r="H5489" t="str">
            <v>Front Chainwheel</v>
          </cell>
          <cell r="I5489" t="str">
            <v>Vevparti</v>
          </cell>
          <cell r="K5489" t="str">
            <v>C3305681-170-EG</v>
          </cell>
          <cell r="L5489" t="str">
            <v>C3305681-170-EG</v>
          </cell>
        </row>
        <row r="5490">
          <cell r="B5490" t="str">
            <v>YEC9335549Kedjeskydd</v>
          </cell>
          <cell r="C5490" t="str">
            <v>YEC9335549</v>
          </cell>
          <cell r="D5490" t="str">
            <v>2022-2023</v>
          </cell>
          <cell r="E5490">
            <v>15</v>
          </cell>
          <cell r="F5490" t="str">
            <v>0150</v>
          </cell>
          <cell r="G5490" t="str">
            <v>H001</v>
          </cell>
          <cell r="H5490" t="str">
            <v>Chain guard</v>
          </cell>
          <cell r="I5490" t="str">
            <v>Kedjeskydd</v>
          </cell>
          <cell r="K5490" t="str">
            <v>C8305427/ZBK</v>
          </cell>
          <cell r="L5490" t="str">
            <v>C8305427/ZBK</v>
          </cell>
        </row>
        <row r="5491">
          <cell r="B5491" t="str">
            <v>YEC9335549Kedjeskyddsfäste</v>
          </cell>
          <cell r="C5491" t="str">
            <v>YEC9335549</v>
          </cell>
          <cell r="D5491" t="str">
            <v>2022-2023</v>
          </cell>
          <cell r="E5491">
            <v>16</v>
          </cell>
          <cell r="F5491" t="str">
            <v>0160</v>
          </cell>
          <cell r="G5491" t="str">
            <v>H002</v>
          </cell>
          <cell r="H5491" t="str">
            <v>Chain guard bracket</v>
          </cell>
          <cell r="I5491" t="str">
            <v>Kedjeskyddsfäste</v>
          </cell>
          <cell r="K5491" t="str">
            <v>C8305427</v>
          </cell>
          <cell r="L5491" t="str">
            <v>C8305427</v>
          </cell>
        </row>
        <row r="5492">
          <cell r="B5492" t="str">
            <v>YEC9335549Framväxel</v>
          </cell>
          <cell r="C5492" t="str">
            <v>YEC9335549</v>
          </cell>
          <cell r="D5492" t="str">
            <v>2022-2023</v>
          </cell>
          <cell r="E5492">
            <v>17</v>
          </cell>
          <cell r="F5492" t="str">
            <v>0170</v>
          </cell>
          <cell r="G5492" t="str">
            <v>D003</v>
          </cell>
          <cell r="H5492" t="str">
            <v>Front Derailleur</v>
          </cell>
          <cell r="I5492" t="str">
            <v>Framväxel</v>
          </cell>
          <cell r="K5492">
            <v>0</v>
          </cell>
          <cell r="L5492" t="e">
            <v>#N/A</v>
          </cell>
        </row>
        <row r="5493">
          <cell r="B5493" t="str">
            <v>YEC9335549Bakväxel</v>
          </cell>
          <cell r="C5493" t="str">
            <v>YEC9335549</v>
          </cell>
          <cell r="D5493" t="str">
            <v>2022-2023</v>
          </cell>
          <cell r="E5493">
            <v>18</v>
          </cell>
          <cell r="F5493" t="str">
            <v>0180</v>
          </cell>
          <cell r="G5493" t="str">
            <v>D004</v>
          </cell>
          <cell r="H5493" t="str">
            <v>Rear Derailleur</v>
          </cell>
          <cell r="I5493" t="str">
            <v>Bakväxel</v>
          </cell>
          <cell r="K5493" t="str">
            <v>ASG3C41A2775DX</v>
          </cell>
          <cell r="L5493" t="str">
            <v>Kontakta SHIMANO</v>
          </cell>
        </row>
        <row r="5494">
          <cell r="B5494" t="str">
            <v>YEC9335549Kedja</v>
          </cell>
          <cell r="C5494" t="str">
            <v>YEC9335549</v>
          </cell>
          <cell r="D5494" t="str">
            <v>2022-2023</v>
          </cell>
          <cell r="E5494">
            <v>19</v>
          </cell>
          <cell r="F5494" t="str">
            <v>0190</v>
          </cell>
          <cell r="G5494" t="str">
            <v>E003</v>
          </cell>
          <cell r="H5494" t="str">
            <v xml:space="preserve">Chain </v>
          </cell>
          <cell r="I5494" t="str">
            <v>Kedja</v>
          </cell>
          <cell r="K5494" t="str">
            <v>C3405001-0102</v>
          </cell>
          <cell r="L5494" t="str">
            <v>C3400002</v>
          </cell>
        </row>
        <row r="5495">
          <cell r="B5495" t="str">
            <v>YEC9335549Kassett</v>
          </cell>
          <cell r="C5495" t="str">
            <v>YEC9335549</v>
          </cell>
          <cell r="D5495" t="str">
            <v>2022-2023</v>
          </cell>
          <cell r="E5495">
            <v>20</v>
          </cell>
          <cell r="F5495" t="str">
            <v>0200</v>
          </cell>
          <cell r="G5495" t="str">
            <v>E004</v>
          </cell>
          <cell r="H5495" t="str">
            <v>Cassette Sprocket</v>
          </cell>
          <cell r="I5495" t="str">
            <v>Kassett</v>
          </cell>
          <cell r="K5495" t="str">
            <v>ASMGEAR18SU</v>
          </cell>
          <cell r="L5495" t="str">
            <v>Kontakta SHIMANO</v>
          </cell>
        </row>
        <row r="5496">
          <cell r="B5496" t="str">
            <v>YEC9335549Framhjul</v>
          </cell>
          <cell r="C5496" t="str">
            <v>YEC9335549</v>
          </cell>
          <cell r="D5496" t="str">
            <v>2022-2023</v>
          </cell>
          <cell r="E5496">
            <v>21</v>
          </cell>
          <cell r="F5496" t="str">
            <v>0210</v>
          </cell>
          <cell r="G5496" t="str">
            <v>F001</v>
          </cell>
          <cell r="H5496" t="str">
            <v>Front hub</v>
          </cell>
          <cell r="I5496" t="str">
            <v>Framhjul</v>
          </cell>
          <cell r="K5496" t="str">
            <v>C4107976</v>
          </cell>
          <cell r="L5496" t="str">
            <v>C4100377</v>
          </cell>
        </row>
        <row r="5497">
          <cell r="B5497" t="str">
            <v>YEC9335549Bakhjul</v>
          </cell>
          <cell r="C5497" t="str">
            <v>YEC9335549</v>
          </cell>
          <cell r="D5497" t="str">
            <v>2022-2023</v>
          </cell>
          <cell r="E5497">
            <v>22</v>
          </cell>
          <cell r="F5497" t="str">
            <v>0220</v>
          </cell>
          <cell r="G5497" t="str">
            <v>F002</v>
          </cell>
          <cell r="H5497" t="str">
            <v>Rear hub</v>
          </cell>
          <cell r="I5497" t="str">
            <v>Bakhjul</v>
          </cell>
          <cell r="K5497" t="str">
            <v>C4208066</v>
          </cell>
          <cell r="L5497" t="str">
            <v>C4200028</v>
          </cell>
        </row>
        <row r="5498">
          <cell r="B5498" t="str">
            <v>YEC9335549Däck</v>
          </cell>
          <cell r="C5498" t="str">
            <v>YEC9335549</v>
          </cell>
          <cell r="D5498" t="str">
            <v>2022-2023</v>
          </cell>
          <cell r="E5498">
            <v>23</v>
          </cell>
          <cell r="F5498" t="str">
            <v>0230</v>
          </cell>
          <cell r="G5498" t="str">
            <v>F003</v>
          </cell>
          <cell r="H5498" t="str">
            <v>Tire</v>
          </cell>
          <cell r="I5498" t="str">
            <v>Däck</v>
          </cell>
          <cell r="K5498" t="str">
            <v>C4906455</v>
          </cell>
          <cell r="L5498" t="str">
            <v>C4901463</v>
          </cell>
        </row>
        <row r="5499">
          <cell r="B5499" t="str">
            <v>YEC9335549Skärmar set</v>
          </cell>
          <cell r="C5499" t="str">
            <v>YEC9335549</v>
          </cell>
          <cell r="D5499" t="str">
            <v>2022-2023</v>
          </cell>
          <cell r="E5499">
            <v>24</v>
          </cell>
          <cell r="F5499" t="str">
            <v>0240</v>
          </cell>
          <cell r="G5499" t="str">
            <v>H003</v>
          </cell>
          <cell r="H5499" t="str">
            <v xml:space="preserve">Mudguard front   </v>
          </cell>
          <cell r="I5499" t="str">
            <v>Skärmar set</v>
          </cell>
          <cell r="K5499" t="str">
            <v>C8255729-BK</v>
          </cell>
          <cell r="L5499" t="str">
            <v>C8250028</v>
          </cell>
        </row>
        <row r="5500">
          <cell r="B5500" t="str">
            <v>YEC9335549Pakethållare</v>
          </cell>
          <cell r="C5500" t="str">
            <v>YEC9335549</v>
          </cell>
          <cell r="D5500" t="str">
            <v>2022-2023</v>
          </cell>
          <cell r="E5500">
            <v>25</v>
          </cell>
          <cell r="F5500" t="str">
            <v>0250</v>
          </cell>
          <cell r="G5500" t="str">
            <v>H004</v>
          </cell>
          <cell r="H5500" t="str">
            <v>Carrier</v>
          </cell>
          <cell r="I5500" t="str">
            <v>Pakethållare</v>
          </cell>
          <cell r="K5500" t="str">
            <v>C8205834-BK</v>
          </cell>
          <cell r="L5500" t="str">
            <v>C8205834-BK</v>
          </cell>
        </row>
        <row r="5501">
          <cell r="B5501" t="str">
            <v>YEC9335549Sadel</v>
          </cell>
          <cell r="C5501" t="str">
            <v>YEC9335549</v>
          </cell>
          <cell r="D5501" t="str">
            <v>2022-2023</v>
          </cell>
          <cell r="E5501">
            <v>26</v>
          </cell>
          <cell r="F5501" t="str">
            <v>0260</v>
          </cell>
          <cell r="G5501" t="str">
            <v>G001</v>
          </cell>
          <cell r="H5501" t="str">
            <v>Saddle</v>
          </cell>
          <cell r="I5501" t="str">
            <v>Sadel</v>
          </cell>
          <cell r="K5501" t="str">
            <v>C7105989</v>
          </cell>
          <cell r="L5501" t="str">
            <v>C7100596</v>
          </cell>
        </row>
        <row r="5502">
          <cell r="B5502" t="str">
            <v>YEC9335549Sadelstolpe</v>
          </cell>
          <cell r="C5502" t="str">
            <v>YEC9335549</v>
          </cell>
          <cell r="D5502" t="str">
            <v>2022-2023</v>
          </cell>
          <cell r="E5502">
            <v>27</v>
          </cell>
          <cell r="F5502" t="str">
            <v>0270</v>
          </cell>
          <cell r="G5502" t="str">
            <v>G002</v>
          </cell>
          <cell r="H5502" t="str">
            <v>Seatpost</v>
          </cell>
          <cell r="I5502" t="str">
            <v>Sadelstolpe</v>
          </cell>
          <cell r="K5502" t="str">
            <v>C7205258</v>
          </cell>
          <cell r="L5502" t="str">
            <v>C7200039</v>
          </cell>
        </row>
        <row r="5503">
          <cell r="B5503" t="str">
            <v>YEC9335549Sadelrörsklämma</v>
          </cell>
          <cell r="C5503" t="str">
            <v>YEC9335549</v>
          </cell>
          <cell r="D5503" t="str">
            <v>2022-2023</v>
          </cell>
          <cell r="E5503">
            <v>28</v>
          </cell>
          <cell r="F5503" t="str">
            <v>0280</v>
          </cell>
          <cell r="G5503" t="str">
            <v>G003</v>
          </cell>
          <cell r="H5503" t="str">
            <v>Seat Clamp</v>
          </cell>
          <cell r="I5503" t="str">
            <v>Sadelrörsklämma</v>
          </cell>
          <cell r="K5503" t="str">
            <v>C7305002</v>
          </cell>
          <cell r="L5503" t="str">
            <v>C7300027-318</v>
          </cell>
        </row>
        <row r="5504">
          <cell r="B5504" t="str">
            <v>YEC9335549Framlampa</v>
          </cell>
          <cell r="C5504" t="str">
            <v>YEC9335549</v>
          </cell>
          <cell r="D5504" t="str">
            <v>2022-2023</v>
          </cell>
          <cell r="E5504">
            <v>29</v>
          </cell>
          <cell r="F5504" t="str">
            <v>0290</v>
          </cell>
          <cell r="G5504" t="str">
            <v>H005</v>
          </cell>
          <cell r="H5504" t="str">
            <v>Front light</v>
          </cell>
          <cell r="I5504" t="str">
            <v>Framlampa</v>
          </cell>
          <cell r="K5504" t="str">
            <v>C8015300</v>
          </cell>
          <cell r="L5504" t="str">
            <v>C8015300</v>
          </cell>
        </row>
        <row r="5505">
          <cell r="B5505" t="str">
            <v>YEC9335549Baklampa</v>
          </cell>
          <cell r="C5505" t="str">
            <v>YEC9335549</v>
          </cell>
          <cell r="D5505" t="str">
            <v>2022-2023</v>
          </cell>
          <cell r="E5505">
            <v>30</v>
          </cell>
          <cell r="F5505" t="str">
            <v>0300</v>
          </cell>
          <cell r="G5505" t="str">
            <v>H006</v>
          </cell>
          <cell r="H5505" t="str">
            <v>Light, Rear</v>
          </cell>
          <cell r="I5505" t="str">
            <v>Baklampa</v>
          </cell>
          <cell r="K5505" t="str">
            <v>C8705186-1RLBK</v>
          </cell>
          <cell r="L5505" t="str">
            <v>C8705186-1RLBK</v>
          </cell>
        </row>
        <row r="5506">
          <cell r="B5506" t="str">
            <v>YEC9335549Låssats</v>
          </cell>
          <cell r="C5506" t="str">
            <v>YEC9335549</v>
          </cell>
          <cell r="D5506" t="str">
            <v>2022-2023</v>
          </cell>
          <cell r="E5506">
            <v>31</v>
          </cell>
          <cell r="F5506" t="str">
            <v>0310</v>
          </cell>
          <cell r="G5506" t="str">
            <v>H007</v>
          </cell>
          <cell r="H5506" t="str">
            <v>Lock</v>
          </cell>
          <cell r="I5506" t="str">
            <v>Låssats</v>
          </cell>
          <cell r="K5506" t="str">
            <v>C8405069</v>
          </cell>
          <cell r="L5506" t="str">
            <v>C8405069</v>
          </cell>
        </row>
        <row r="5507">
          <cell r="B5507" t="str">
            <v>YEC9335549Stöd</v>
          </cell>
          <cell r="C5507" t="str">
            <v>YEC9335549</v>
          </cell>
          <cell r="D5507" t="str">
            <v>2022-2023</v>
          </cell>
          <cell r="E5507">
            <v>32</v>
          </cell>
          <cell r="F5507" t="str">
            <v>0320</v>
          </cell>
          <cell r="G5507" t="str">
            <v>H008</v>
          </cell>
          <cell r="H5507" t="str">
            <v>Kick stand</v>
          </cell>
          <cell r="I5507" t="str">
            <v>Stöd</v>
          </cell>
          <cell r="K5507" t="str">
            <v>C8105208</v>
          </cell>
          <cell r="L5507" t="str">
            <v>C8100034</v>
          </cell>
        </row>
        <row r="5508">
          <cell r="B5508" t="str">
            <v>YEC9335549Korg</v>
          </cell>
          <cell r="C5508" t="str">
            <v>YEC9335549</v>
          </cell>
          <cell r="D5508" t="str">
            <v>2022-2023</v>
          </cell>
          <cell r="E5508">
            <v>33</v>
          </cell>
          <cell r="F5508" t="str">
            <v>0330</v>
          </cell>
          <cell r="G5508" t="str">
            <v>H009</v>
          </cell>
          <cell r="H5508" t="str">
            <v>Basket / Fr carrier</v>
          </cell>
          <cell r="I5508" t="str">
            <v>Korg</v>
          </cell>
          <cell r="K5508" t="str">
            <v>C8605213</v>
          </cell>
          <cell r="L5508" t="str">
            <v>C8605213</v>
          </cell>
        </row>
        <row r="5509">
          <cell r="B5509" t="str">
            <v>YEC9335549Pedaler</v>
          </cell>
          <cell r="C5509" t="str">
            <v>YEC9335549</v>
          </cell>
          <cell r="D5509" t="str">
            <v>2022-2023</v>
          </cell>
          <cell r="E5509">
            <v>34</v>
          </cell>
          <cell r="F5509" t="str">
            <v>0340</v>
          </cell>
          <cell r="G5509" t="str">
            <v>E005</v>
          </cell>
          <cell r="H5509" t="str">
            <v xml:space="preserve">Pedal </v>
          </cell>
          <cell r="I5509" t="str">
            <v>Pedaler</v>
          </cell>
          <cell r="K5509" t="str">
            <v>C3505204</v>
          </cell>
          <cell r="L5509" t="str">
            <v>C3500026</v>
          </cell>
        </row>
        <row r="5510">
          <cell r="B5510" t="str">
            <v>YEC9335549Motor</v>
          </cell>
          <cell r="C5510" t="str">
            <v>YEC9335549</v>
          </cell>
          <cell r="D5510" t="str">
            <v>2022-2023</v>
          </cell>
          <cell r="E5510">
            <v>35</v>
          </cell>
          <cell r="F5510" t="str">
            <v>0350</v>
          </cell>
          <cell r="G5510" t="str">
            <v>J001</v>
          </cell>
          <cell r="H5510" t="str">
            <v>DRIVE UNIT:</v>
          </cell>
          <cell r="I5510" t="str">
            <v>Motor</v>
          </cell>
          <cell r="K5510" t="str">
            <v>C8705195-03SV</v>
          </cell>
          <cell r="L5510" t="str">
            <v>C8705195-03SV</v>
          </cell>
        </row>
        <row r="5511">
          <cell r="B5511" t="str">
            <v>YEC9335549Display</v>
          </cell>
          <cell r="C5511" t="str">
            <v>YEC9335549</v>
          </cell>
          <cell r="D5511" t="str">
            <v>2022-2023</v>
          </cell>
          <cell r="E5511">
            <v>36</v>
          </cell>
          <cell r="F5511" t="str">
            <v>0360</v>
          </cell>
          <cell r="G5511" t="str">
            <v>J004</v>
          </cell>
          <cell r="H5511" t="str">
            <v>DISPLAY:</v>
          </cell>
          <cell r="I5511" t="str">
            <v>Display</v>
          </cell>
          <cell r="K5511" t="str">
            <v>C8705194-26C</v>
          </cell>
          <cell r="L5511" t="str">
            <v>C8705194-26C</v>
          </cell>
        </row>
        <row r="5512">
          <cell r="B5512" t="str">
            <v>YEC9335549EB-Bus kabel</v>
          </cell>
          <cell r="C5512" t="str">
            <v>YEC9335549</v>
          </cell>
          <cell r="D5512" t="str">
            <v>2022-2023</v>
          </cell>
          <cell r="E5512">
            <v>37</v>
          </cell>
          <cell r="F5512" t="str">
            <v>0370</v>
          </cell>
          <cell r="G5512" t="str">
            <v>J005</v>
          </cell>
          <cell r="H5512" t="str">
            <v>EB-BUS CABLE:</v>
          </cell>
          <cell r="I5512" t="str">
            <v>EB-Bus kabel</v>
          </cell>
          <cell r="K5512" t="str">
            <v>C8705195-04-01C</v>
          </cell>
          <cell r="L5512" t="str">
            <v>C8705195-04-01C</v>
          </cell>
        </row>
        <row r="5513">
          <cell r="B5513" t="str">
            <v>YEC9335549Motorkabel</v>
          </cell>
          <cell r="C5513" t="str">
            <v>YEC9335549</v>
          </cell>
          <cell r="D5513" t="str">
            <v>2022-2023</v>
          </cell>
          <cell r="E5513">
            <v>38</v>
          </cell>
          <cell r="F5513" t="str">
            <v>0380</v>
          </cell>
          <cell r="G5513" t="str">
            <v>J006</v>
          </cell>
          <cell r="H5513" t="str">
            <v>POWER CABLE:</v>
          </cell>
          <cell r="I5513" t="str">
            <v>Motorkabel</v>
          </cell>
          <cell r="K5513" t="str">
            <v>C8705195-03-01</v>
          </cell>
          <cell r="L5513" t="str">
            <v>C8705195-03-01</v>
          </cell>
        </row>
        <row r="5514">
          <cell r="B5514" t="str">
            <v>YEC9335549Kabel framlampa</v>
          </cell>
          <cell r="C5514" t="str">
            <v>YEC9335549</v>
          </cell>
          <cell r="D5514" t="str">
            <v>2022-2023</v>
          </cell>
          <cell r="E5514">
            <v>39</v>
          </cell>
          <cell r="F5514" t="str">
            <v>0390</v>
          </cell>
          <cell r="G5514" t="str">
            <v>J007</v>
          </cell>
          <cell r="H5514" t="str">
            <v>F. LIGHT CABLE:</v>
          </cell>
          <cell r="I5514" t="str">
            <v>Kabel framlampa</v>
          </cell>
          <cell r="K5514" t="str">
            <v>Ingår i EB-buskabeln</v>
          </cell>
          <cell r="L5514" t="str">
            <v>Ingår i EB-buskabeln</v>
          </cell>
        </row>
        <row r="5515">
          <cell r="B5515" t="str">
            <v>YEC9335549Kabel baklampa</v>
          </cell>
          <cell r="C5515" t="str">
            <v>YEC9335549</v>
          </cell>
          <cell r="D5515" t="str">
            <v>2022-2023</v>
          </cell>
          <cell r="E5515">
            <v>40</v>
          </cell>
          <cell r="F5515" t="str">
            <v>0400</v>
          </cell>
          <cell r="G5515" t="str">
            <v>J008</v>
          </cell>
          <cell r="H5515" t="str">
            <v>R. LIGHT CABLE:</v>
          </cell>
          <cell r="I5515" t="str">
            <v>Kabel baklampa</v>
          </cell>
          <cell r="K5515" t="str">
            <v>INGÅR I BATTERIET</v>
          </cell>
          <cell r="L5515" t="str">
            <v>Ingår i batteriet</v>
          </cell>
        </row>
        <row r="5516">
          <cell r="B5516" t="str">
            <v>YEC9335549Hastighetssensor</v>
          </cell>
          <cell r="C5516" t="str">
            <v>YEC9335549</v>
          </cell>
          <cell r="D5516" t="str">
            <v>2022-2023</v>
          </cell>
          <cell r="E5516">
            <v>41</v>
          </cell>
          <cell r="F5516" t="str">
            <v>0410</v>
          </cell>
          <cell r="G5516" t="str">
            <v>J009</v>
          </cell>
          <cell r="H5516" t="str">
            <v>SPEED SENSOR:</v>
          </cell>
          <cell r="I5516" t="str">
            <v>Hastighetssensor</v>
          </cell>
          <cell r="K5516" t="str">
            <v>INGÅR I MOTORN</v>
          </cell>
          <cell r="L5516" t="str">
            <v>Ingår i motorn</v>
          </cell>
        </row>
        <row r="5517">
          <cell r="B5517" t="str">
            <v>YEC9335549Batteri</v>
          </cell>
          <cell r="C5517" t="str">
            <v>YEC9335549</v>
          </cell>
          <cell r="D5517" t="str">
            <v>2022-2023</v>
          </cell>
          <cell r="E5517">
            <v>42</v>
          </cell>
          <cell r="F5517" t="str">
            <v>0420</v>
          </cell>
          <cell r="G5517" t="str">
            <v>J002</v>
          </cell>
          <cell r="H5517" t="str">
            <v>BATTERY:</v>
          </cell>
          <cell r="I5517" t="str">
            <v>Batteri</v>
          </cell>
          <cell r="K5517" t="str">
            <v>C8705186-E-11C</v>
          </cell>
          <cell r="L5517" t="str">
            <v>C8705186-E-11C</v>
          </cell>
        </row>
        <row r="5518">
          <cell r="B5518" t="str">
            <v>YEC9335549Batterihållare</v>
          </cell>
          <cell r="C5518" t="str">
            <v>YEC9335549</v>
          </cell>
          <cell r="D5518" t="str">
            <v>2022-2023</v>
          </cell>
          <cell r="E5518">
            <v>43</v>
          </cell>
          <cell r="F5518" t="str">
            <v>0430</v>
          </cell>
          <cell r="G5518" t="str">
            <v>J003</v>
          </cell>
          <cell r="H5518" t="str">
            <v>BATTERY HOLDER/Slider</v>
          </cell>
          <cell r="I5518" t="str">
            <v>Batterihållare</v>
          </cell>
          <cell r="L5518" t="e">
            <v>#N/A</v>
          </cell>
        </row>
        <row r="5519">
          <cell r="B5519" t="str">
            <v>YEC9335549Batteriladdare</v>
          </cell>
          <cell r="C5519" t="str">
            <v>YEC9335549</v>
          </cell>
          <cell r="D5519" t="str">
            <v>2022-2023</v>
          </cell>
          <cell r="E5519">
            <v>44</v>
          </cell>
          <cell r="F5519" t="str">
            <v>0440</v>
          </cell>
          <cell r="G5519" t="str">
            <v>J010</v>
          </cell>
          <cell r="H5519" t="str">
            <v>CHARGER:</v>
          </cell>
          <cell r="I5519" t="str">
            <v>Batteriladdare</v>
          </cell>
          <cell r="K5519" t="str">
            <v>C8705058-1-1C</v>
          </cell>
          <cell r="L5519" t="str">
            <v>C8705058-1-1D</v>
          </cell>
        </row>
        <row r="5520">
          <cell r="B5520" t="str">
            <v>YEC9335549Kontrollbox</v>
          </cell>
          <cell r="C5520" t="str">
            <v>YEC9335549</v>
          </cell>
          <cell r="D5520" t="str">
            <v>2022-2023</v>
          </cell>
          <cell r="E5520">
            <v>45</v>
          </cell>
          <cell r="F5520" t="str">
            <v>0450</v>
          </cell>
          <cell r="G5520" t="str">
            <v>J011</v>
          </cell>
          <cell r="H5520" t="str">
            <v>Controller</v>
          </cell>
          <cell r="I5520" t="str">
            <v>Kontrollbox</v>
          </cell>
          <cell r="K5520" t="str">
            <v>C8705195-11C</v>
          </cell>
          <cell r="L5520" t="str">
            <v>C8705195-11C</v>
          </cell>
        </row>
        <row r="5521">
          <cell r="B5521" t="str">
            <v>YEC9335549Växelöra</v>
          </cell>
          <cell r="C5521" t="str">
            <v>YEC9335549</v>
          </cell>
          <cell r="D5521" t="str">
            <v>2022-2023</v>
          </cell>
          <cell r="E5521">
            <v>46</v>
          </cell>
          <cell r="F5521" t="str">
            <v>0460</v>
          </cell>
          <cell r="G5521" t="str">
            <v>D005</v>
          </cell>
          <cell r="H5521" t="str">
            <v>Gear hanger</v>
          </cell>
          <cell r="I5521" t="str">
            <v>Växelöra</v>
          </cell>
          <cell r="L5521" t="e">
            <v>#N/A</v>
          </cell>
        </row>
        <row r="5522">
          <cell r="B5522" t="str">
            <v>YEC9374731RAM</v>
          </cell>
          <cell r="C5522" t="str">
            <v>YEC9374731</v>
          </cell>
          <cell r="D5522">
            <v>2016</v>
          </cell>
          <cell r="E5522">
            <v>1</v>
          </cell>
          <cell r="F5522" t="str">
            <v>0010</v>
          </cell>
          <cell r="G5522" t="str">
            <v>A001</v>
          </cell>
          <cell r="H5522" t="str">
            <v>PAINTED FRAME</v>
          </cell>
          <cell r="I5522" t="str">
            <v>RAM</v>
          </cell>
          <cell r="J5522" t="str">
            <v>C1307040-470, -510, -550 New JD  alloy 622 for e-bike</v>
          </cell>
          <cell r="K5522" t="str">
            <v>C1307040-470</v>
          </cell>
          <cell r="L5522" t="e">
            <v>#N/A</v>
          </cell>
        </row>
        <row r="5523">
          <cell r="B5523" t="str">
            <v>YEC9374731Framgaffel</v>
          </cell>
          <cell r="C5523" t="str">
            <v>YEC9374731</v>
          </cell>
          <cell r="D5523">
            <v>2016</v>
          </cell>
          <cell r="E5523">
            <v>2</v>
          </cell>
          <cell r="F5523" t="str">
            <v>0020</v>
          </cell>
          <cell r="G5523" t="str">
            <v>A002</v>
          </cell>
          <cell r="H5523" t="str">
            <v>PAINTED FORK</v>
          </cell>
          <cell r="I5523" t="str">
            <v>Framgaffel</v>
          </cell>
          <cell r="J5523" t="str">
            <v>C1605436-173, -193 Lung I rigid for e-bike, rollerbrake</v>
          </cell>
          <cell r="K5523" t="str">
            <v>C1605436-173</v>
          </cell>
          <cell r="L5523" t="e">
            <v>#N/A</v>
          </cell>
        </row>
        <row r="5524">
          <cell r="B5524" t="str">
            <v>YEC9374731Styrlager</v>
          </cell>
          <cell r="C5524" t="str">
            <v>YEC9374731</v>
          </cell>
          <cell r="D5524">
            <v>2016</v>
          </cell>
          <cell r="E5524">
            <v>3</v>
          </cell>
          <cell r="F5524" t="str">
            <v>0030</v>
          </cell>
          <cell r="G5524" t="str">
            <v>B001</v>
          </cell>
          <cell r="H5524" t="str">
            <v>Head Set</v>
          </cell>
          <cell r="I5524" t="str">
            <v>Styrlager</v>
          </cell>
          <cell r="J5524" t="str">
            <v>C2105015 TH 807</v>
          </cell>
          <cell r="K5524" t="str">
            <v>C2105015</v>
          </cell>
          <cell r="L5524" t="str">
            <v>C2100163</v>
          </cell>
        </row>
        <row r="5525">
          <cell r="B5525" t="str">
            <v xml:space="preserve">YEC9374731Styrstam </v>
          </cell>
          <cell r="C5525" t="str">
            <v>YEC9374731</v>
          </cell>
          <cell r="D5525">
            <v>2016</v>
          </cell>
          <cell r="E5525">
            <v>4</v>
          </cell>
          <cell r="F5525" t="str">
            <v>0040</v>
          </cell>
          <cell r="G5525" t="str">
            <v>B002</v>
          </cell>
          <cell r="H5525" t="str">
            <v>Handlebar Stem</v>
          </cell>
          <cell r="I5525" t="str">
            <v xml:space="preserve">Styrstam </v>
          </cell>
          <cell r="J5525" t="str">
            <v>C2205007 25,4X120/90-150GR MTS-AL-109-5 EXT=180 MM</v>
          </cell>
          <cell r="K5525" t="str">
            <v>C2205007</v>
          </cell>
          <cell r="L5525" t="str">
            <v>C2200064</v>
          </cell>
        </row>
        <row r="5526">
          <cell r="B5526" t="str">
            <v>YEC9374731Styre</v>
          </cell>
          <cell r="C5526" t="str">
            <v>YEC9374731</v>
          </cell>
          <cell r="D5526">
            <v>2016</v>
          </cell>
          <cell r="E5526">
            <v>5</v>
          </cell>
          <cell r="F5526" t="str">
            <v>0050</v>
          </cell>
          <cell r="G5526" t="str">
            <v>B003</v>
          </cell>
          <cell r="H5526" t="str">
            <v>Handelbar</v>
          </cell>
          <cell r="I5526" t="str">
            <v>Styre</v>
          </cell>
          <cell r="J5526" t="str">
            <v>C2305567  HB ALsv, HB-T320 620MM SILVER ANODIZED</v>
          </cell>
          <cell r="K5526" t="str">
            <v>C2305567</v>
          </cell>
          <cell r="L5526" t="str">
            <v>C2300018</v>
          </cell>
        </row>
        <row r="5527">
          <cell r="B5527" t="str">
            <v>YEC9374731Bromsgrepp H</v>
          </cell>
          <cell r="C5527" t="str">
            <v>YEC9374731</v>
          </cell>
          <cell r="D5527">
            <v>2016</v>
          </cell>
          <cell r="E5527">
            <v>6</v>
          </cell>
          <cell r="F5527" t="str">
            <v>0060</v>
          </cell>
          <cell r="G5527" t="str">
            <v>C002</v>
          </cell>
          <cell r="H5527" t="str">
            <v>Brake Lever R</v>
          </cell>
          <cell r="I5527" t="str">
            <v>Bromsgrepp H</v>
          </cell>
          <cell r="J5527" t="str">
            <v>C6505160 Lee-Chi left BL-82G V-Brake Compatible</v>
          </cell>
          <cell r="L5527" t="e">
            <v>#N/A</v>
          </cell>
        </row>
        <row r="5528">
          <cell r="B5528" t="str">
            <v>YEC9374731Bromsgrepp V</v>
          </cell>
          <cell r="C5528" t="str">
            <v>YEC9374731</v>
          </cell>
          <cell r="D5528">
            <v>2016</v>
          </cell>
          <cell r="E5528">
            <v>7</v>
          </cell>
          <cell r="F5528" t="str">
            <v>0070</v>
          </cell>
          <cell r="G5528" t="str">
            <v>C001</v>
          </cell>
          <cell r="H5528" t="str">
            <v>Brake Lever L</v>
          </cell>
          <cell r="I5528" t="str">
            <v>Bromsgrepp V</v>
          </cell>
          <cell r="K5528" t="str">
            <v>C6505049</v>
          </cell>
          <cell r="L5528" t="str">
            <v>C6500024</v>
          </cell>
        </row>
        <row r="5529">
          <cell r="B5529" t="str">
            <v>YEC9374731Växelreglage H</v>
          </cell>
          <cell r="C5529" t="str">
            <v>YEC9374731</v>
          </cell>
          <cell r="D5529">
            <v>2016</v>
          </cell>
          <cell r="E5529">
            <v>8</v>
          </cell>
          <cell r="F5529" t="str">
            <v>0080</v>
          </cell>
          <cell r="G5529" t="str">
            <v>D002</v>
          </cell>
          <cell r="H5529" t="str">
            <v>Shift Lever R</v>
          </cell>
          <cell r="I5529" t="str">
            <v>Växelreglage H</v>
          </cell>
          <cell r="J5529" t="str">
            <v>ASL7S31LALSSR SL7RSB SL-7S30 SCA SHIM 7 REVO inturnal</v>
          </cell>
          <cell r="K5529" t="str">
            <v>ASL7S31LALSSR</v>
          </cell>
          <cell r="L5529" t="str">
            <v>Kontakta SHIMANO</v>
          </cell>
        </row>
        <row r="5530">
          <cell r="B5530" t="str">
            <v>YEC9374731Växelreglage V</v>
          </cell>
          <cell r="C5530" t="str">
            <v>YEC9374731</v>
          </cell>
          <cell r="D5530">
            <v>2016</v>
          </cell>
          <cell r="E5530">
            <v>9</v>
          </cell>
          <cell r="F5530" t="str">
            <v>0090</v>
          </cell>
          <cell r="G5530" t="str">
            <v>D001</v>
          </cell>
          <cell r="H5530" t="str">
            <v>Shift Lever L</v>
          </cell>
          <cell r="I5530" t="str">
            <v>Växelreglage V</v>
          </cell>
          <cell r="L5530" t="e">
            <v>#N/A</v>
          </cell>
        </row>
        <row r="5531">
          <cell r="B5531" t="str">
            <v>YEC9374731Handtag par</v>
          </cell>
          <cell r="C5531" t="str">
            <v>YEC9374731</v>
          </cell>
          <cell r="D5531">
            <v>2016</v>
          </cell>
          <cell r="E5531">
            <v>10</v>
          </cell>
          <cell r="F5531" t="str">
            <v>0100</v>
          </cell>
          <cell r="G5531" t="str">
            <v>B004</v>
          </cell>
          <cell r="H5531" t="str">
            <v>Grip R</v>
          </cell>
          <cell r="I5531" t="str">
            <v>Handtag par</v>
          </cell>
          <cell r="J5531" t="str">
            <v>C2505479/80 Velo/Spectra CC,  black/grey 90/130mm Right</v>
          </cell>
          <cell r="K5531" t="str">
            <v>C2505479/80</v>
          </cell>
          <cell r="L5531" t="str">
            <v>C2500165</v>
          </cell>
        </row>
        <row r="5532">
          <cell r="B5532" t="str">
            <v>YEC9374731Frambroms</v>
          </cell>
          <cell r="C5532" t="str">
            <v>YEC9374731</v>
          </cell>
          <cell r="D5532">
            <v>2016</v>
          </cell>
          <cell r="E5532">
            <v>11</v>
          </cell>
          <cell r="F5532" t="str">
            <v>0110</v>
          </cell>
          <cell r="G5532" t="str">
            <v>C003</v>
          </cell>
          <cell r="H5532" t="str">
            <v xml:space="preserve">Brake front </v>
          </cell>
          <cell r="I5532" t="str">
            <v>Frambroms</v>
          </cell>
          <cell r="J5532" t="str">
            <v>ABRIM45FB (then ABRC3010FB) ROL.BRAKE FRONT M9 BR-IM45, W. 3,5 MM. LOCKNUT SILVER</v>
          </cell>
          <cell r="K5532" t="str">
            <v>ABRIM45FB</v>
          </cell>
          <cell r="L5532" t="str">
            <v>Kontakta SHIMANO</v>
          </cell>
        </row>
        <row r="5533">
          <cell r="B5533" t="str">
            <v>YEC9374731Bakbroms</v>
          </cell>
          <cell r="C5533" t="str">
            <v>YEC9374731</v>
          </cell>
          <cell r="D5533">
            <v>2016</v>
          </cell>
          <cell r="E5533">
            <v>12</v>
          </cell>
          <cell r="F5533" t="str">
            <v>0120</v>
          </cell>
          <cell r="G5533" t="str">
            <v>C004</v>
          </cell>
          <cell r="H5533" t="str">
            <v>Brake rear</v>
          </cell>
          <cell r="I5533" t="str">
            <v>Bakbroms</v>
          </cell>
          <cell r="K5533" t="str">
            <v>Fotbroms</v>
          </cell>
          <cell r="L5533" t="str">
            <v>Kontakta SHIMANO</v>
          </cell>
        </row>
        <row r="5534">
          <cell r="B5534" t="str">
            <v>YEC9374731Vevlager</v>
          </cell>
          <cell r="C5534" t="str">
            <v>YEC9374731</v>
          </cell>
          <cell r="D5534">
            <v>2016</v>
          </cell>
          <cell r="E5534">
            <v>13</v>
          </cell>
          <cell r="F5534" t="str">
            <v>0130</v>
          </cell>
          <cell r="G5534" t="str">
            <v>E001</v>
          </cell>
          <cell r="H5534" t="str">
            <v xml:space="preserve">BB-set </v>
          </cell>
          <cell r="I5534" t="str">
            <v>Vevlager</v>
          </cell>
          <cell r="K5534" t="str">
            <v>C3105025-116-25</v>
          </cell>
          <cell r="L5534" t="str">
            <v>C3100100-116</v>
          </cell>
        </row>
        <row r="5535">
          <cell r="B5535" t="str">
            <v>YEC9374731Vevparti</v>
          </cell>
          <cell r="C5535" t="str">
            <v>YEC9374731</v>
          </cell>
          <cell r="D5535">
            <v>2016</v>
          </cell>
          <cell r="E5535">
            <v>14</v>
          </cell>
          <cell r="F5535" t="str">
            <v>0140</v>
          </cell>
          <cell r="G5535" t="str">
            <v>E002</v>
          </cell>
          <cell r="H5535" t="str">
            <v>Front Chainwheel</v>
          </cell>
          <cell r="I5535" t="str">
            <v>Vevparti</v>
          </cell>
          <cell r="J5535" t="str">
            <v xml:space="preserve">C3305666-170  Spectra 170MM 38T 3/32" 110MM </v>
          </cell>
          <cell r="K5535" t="str">
            <v>C3305666-170</v>
          </cell>
          <cell r="L5535" t="str">
            <v>C3305681-170-EG</v>
          </cell>
        </row>
        <row r="5536">
          <cell r="B5536" t="str">
            <v>YEC9374731Kedjeskydd</v>
          </cell>
          <cell r="C5536" t="str">
            <v>YEC9374731</v>
          </cell>
          <cell r="D5536">
            <v>2016</v>
          </cell>
          <cell r="E5536">
            <v>15</v>
          </cell>
          <cell r="F5536" t="str">
            <v>0150</v>
          </cell>
          <cell r="G5536" t="str">
            <v>H001</v>
          </cell>
          <cell r="H5536" t="str">
            <v>Chain guard</v>
          </cell>
          <cell r="I5536" t="str">
            <v>Kedjeskydd</v>
          </cell>
          <cell r="J5536" t="str">
            <v>C8305427/ZBK + C8305427/RWH AXA CE 38 black w white center</v>
          </cell>
          <cell r="K5536" t="str">
            <v>C8305427/ZBK</v>
          </cell>
          <cell r="L5536" t="str">
            <v>C8305427/ZBK</v>
          </cell>
        </row>
        <row r="5537">
          <cell r="B5537" t="str">
            <v>YEC9374731Kedjeskyddsfäste</v>
          </cell>
          <cell r="C5537" t="str">
            <v>YEC9374731</v>
          </cell>
          <cell r="D5537">
            <v>2016</v>
          </cell>
          <cell r="E5537">
            <v>16</v>
          </cell>
          <cell r="F5537" t="str">
            <v>0160</v>
          </cell>
          <cell r="G5537" t="str">
            <v>H002</v>
          </cell>
          <cell r="H5537" t="str">
            <v>Chain guard bracket</v>
          </cell>
          <cell r="I5537" t="str">
            <v>Kedjeskyddsfäste</v>
          </cell>
          <cell r="J5537" t="str">
            <v>C8305427  front fitting part for AXA 38T black</v>
          </cell>
          <cell r="K5537" t="str">
            <v>C8305427</v>
          </cell>
          <cell r="L5537" t="str">
            <v>C8305427</v>
          </cell>
        </row>
        <row r="5538">
          <cell r="B5538" t="str">
            <v>YEC9374731Framväxel</v>
          </cell>
          <cell r="C5538" t="str">
            <v>YEC9374731</v>
          </cell>
          <cell r="D5538">
            <v>2016</v>
          </cell>
          <cell r="E5538">
            <v>17</v>
          </cell>
          <cell r="F5538" t="str">
            <v>0170</v>
          </cell>
          <cell r="G5538" t="str">
            <v>D003</v>
          </cell>
          <cell r="H5538" t="str">
            <v>Front Derailleur</v>
          </cell>
          <cell r="I5538" t="str">
            <v>Framväxel</v>
          </cell>
          <cell r="K5538" t="str">
            <v>EMPTY</v>
          </cell>
          <cell r="L5538" t="e">
            <v>#N/A</v>
          </cell>
        </row>
        <row r="5539">
          <cell r="B5539" t="str">
            <v>YEC9374731Bakväxel</v>
          </cell>
          <cell r="C5539" t="str">
            <v>YEC9374731</v>
          </cell>
          <cell r="D5539">
            <v>2016</v>
          </cell>
          <cell r="E5539">
            <v>18</v>
          </cell>
          <cell r="F5539" t="str">
            <v>0180</v>
          </cell>
          <cell r="G5539" t="str">
            <v>D004</v>
          </cell>
          <cell r="H5539" t="str">
            <v>Rear Derailleur</v>
          </cell>
          <cell r="I5539" t="str">
            <v>Bakväxel</v>
          </cell>
          <cell r="K5539" t="str">
            <v>NAVVÄXEL</v>
          </cell>
          <cell r="L5539" t="str">
            <v>Kontakta SHIMANO</v>
          </cell>
        </row>
        <row r="5540">
          <cell r="B5540" t="str">
            <v>YEC9374731Kedja</v>
          </cell>
          <cell r="C5540" t="str">
            <v>YEC9374731</v>
          </cell>
          <cell r="D5540">
            <v>2016</v>
          </cell>
          <cell r="E5540">
            <v>19</v>
          </cell>
          <cell r="F5540" t="str">
            <v>0190</v>
          </cell>
          <cell r="G5540" t="str">
            <v>E003</v>
          </cell>
          <cell r="H5540" t="str">
            <v xml:space="preserve">Chain </v>
          </cell>
          <cell r="I5540" t="str">
            <v>Kedja</v>
          </cell>
          <cell r="J5540" t="str">
            <v>C3405026-102 CHA 1S 102L RB Z408RB   KMC</v>
          </cell>
          <cell r="K5540" t="str">
            <v>C3405026-102</v>
          </cell>
          <cell r="L5540" t="str">
            <v>C3400002</v>
          </cell>
        </row>
        <row r="5541">
          <cell r="B5541" t="str">
            <v>YEC9374731Kassett</v>
          </cell>
          <cell r="C5541" t="str">
            <v>YEC9374731</v>
          </cell>
          <cell r="D5541">
            <v>2016</v>
          </cell>
          <cell r="E5541">
            <v>20</v>
          </cell>
          <cell r="F5541" t="str">
            <v>0200</v>
          </cell>
          <cell r="G5541" t="str">
            <v>E004</v>
          </cell>
          <cell r="H5541" t="str">
            <v>Cassette Sprocket</v>
          </cell>
          <cell r="I5541" t="str">
            <v>Kassett</v>
          </cell>
          <cell r="J5541" t="str">
            <v xml:space="preserve">ASM7C25N070S / KSMGEAR18L Component // Sprocket </v>
          </cell>
          <cell r="K5541" t="str">
            <v>ASM7C25N070S</v>
          </cell>
          <cell r="L5541" t="str">
            <v>Kontakta SHIMANO</v>
          </cell>
        </row>
        <row r="5542">
          <cell r="B5542" t="str">
            <v>YEC9374731Framhjul</v>
          </cell>
          <cell r="C5542" t="str">
            <v>YEC9374731</v>
          </cell>
          <cell r="D5542">
            <v>2016</v>
          </cell>
          <cell r="E5542">
            <v>21</v>
          </cell>
          <cell r="F5542" t="str">
            <v>0210</v>
          </cell>
          <cell r="G5542" t="str">
            <v>F001</v>
          </cell>
          <cell r="H5542" t="str">
            <v>Front hub</v>
          </cell>
          <cell r="I5542" t="str">
            <v>Framhjul</v>
          </cell>
          <cell r="J5542" t="str">
            <v>C8705017-03RB  E-Motor Egoing f rollerbrake</v>
          </cell>
          <cell r="K5542">
            <v>21763000</v>
          </cell>
          <cell r="L5542" t="str">
            <v>C4100349</v>
          </cell>
        </row>
        <row r="5543">
          <cell r="B5543" t="str">
            <v>YEC9374731Bakhjul</v>
          </cell>
          <cell r="C5543" t="str">
            <v>YEC9374731</v>
          </cell>
          <cell r="D5543">
            <v>2016</v>
          </cell>
          <cell r="E5543">
            <v>22</v>
          </cell>
          <cell r="F5543" t="str">
            <v>0220</v>
          </cell>
          <cell r="G5543" t="str">
            <v>F002</v>
          </cell>
          <cell r="H5543" t="str">
            <v>Rear hub</v>
          </cell>
          <cell r="I5543" t="str">
            <v>Bakhjul</v>
          </cell>
          <cell r="J5543" t="str">
            <v>ASG7C30ADXR ASG7C30ADXR Shim Nexus 7 36-H</v>
          </cell>
          <cell r="K5543" t="str">
            <v>C4208020</v>
          </cell>
          <cell r="L5543" t="str">
            <v>C4200052</v>
          </cell>
        </row>
        <row r="5544">
          <cell r="B5544" t="str">
            <v>YEC9374731Däck</v>
          </cell>
          <cell r="C5544" t="str">
            <v>YEC9374731</v>
          </cell>
          <cell r="D5544">
            <v>2016</v>
          </cell>
          <cell r="E5544">
            <v>23</v>
          </cell>
          <cell r="F5544" t="str">
            <v>0230</v>
          </cell>
          <cell r="G5544" t="str">
            <v>F003</v>
          </cell>
          <cell r="H5544" t="str">
            <v>Tire</v>
          </cell>
          <cell r="I5544" t="str">
            <v>Däck</v>
          </cell>
          <cell r="J5544" t="str">
            <v xml:space="preserve">C4905671 Spectra 622x40 Rt bkR S C-1301 Reflex </v>
          </cell>
          <cell r="K5544" t="str">
            <v>C4905671</v>
          </cell>
          <cell r="L5544" t="str">
            <v>C4901162</v>
          </cell>
        </row>
        <row r="5545">
          <cell r="B5545" t="str">
            <v>YEC9374731Skärmar set</v>
          </cell>
          <cell r="C5545" t="str">
            <v>YEC9374731</v>
          </cell>
          <cell r="D5545">
            <v>2016</v>
          </cell>
          <cell r="E5545">
            <v>24</v>
          </cell>
          <cell r="F5545" t="str">
            <v>0240</v>
          </cell>
          <cell r="G5545" t="str">
            <v>H003</v>
          </cell>
          <cell r="H5545" t="str">
            <v xml:space="preserve">Mudguard front   </v>
          </cell>
          <cell r="I5545" t="str">
            <v>Skärmar set</v>
          </cell>
          <cell r="J5545" t="str">
            <v>C8255007 / C8255008 Procons ZN/52MM 28" BLACK</v>
          </cell>
          <cell r="K5545" t="str">
            <v>C8255007</v>
          </cell>
          <cell r="L5545" t="str">
            <v>C8250028</v>
          </cell>
        </row>
        <row r="5546">
          <cell r="B5546" t="str">
            <v>YEC9374731Pakethållare</v>
          </cell>
          <cell r="C5546" t="str">
            <v>YEC9374731</v>
          </cell>
          <cell r="D5546">
            <v>2016</v>
          </cell>
          <cell r="E5546">
            <v>25</v>
          </cell>
          <cell r="F5546" t="str">
            <v>0250</v>
          </cell>
          <cell r="G5546" t="str">
            <v>H004</v>
          </cell>
          <cell r="H5546" t="str">
            <v>Carrier</v>
          </cell>
          <cell r="I5546" t="str">
            <v>Pakethållare</v>
          </cell>
          <cell r="J5546" t="str">
            <v xml:space="preserve">C8205615 Atran platform battery holder w/o Legs black finish  </v>
          </cell>
          <cell r="K5546" t="str">
            <v>C8205615</v>
          </cell>
          <cell r="L5546" t="str">
            <v>C8205740</v>
          </cell>
        </row>
        <row r="5547">
          <cell r="B5547" t="str">
            <v>YEC9374731Sadel</v>
          </cell>
          <cell r="C5547" t="str">
            <v>YEC9374731</v>
          </cell>
          <cell r="D5547">
            <v>2016</v>
          </cell>
          <cell r="E5547">
            <v>26</v>
          </cell>
          <cell r="F5547" t="str">
            <v>0260</v>
          </cell>
          <cell r="G5547" t="str">
            <v>G001</v>
          </cell>
          <cell r="H5547" t="str">
            <v>Saddle</v>
          </cell>
          <cell r="I5547" t="str">
            <v>Sadel</v>
          </cell>
          <cell r="J5547" t="str">
            <v xml:space="preserve">C7105976  Spectra Crispo Black/white 5074URT 8067 wo. Clamp and handle </v>
          </cell>
          <cell r="K5547" t="str">
            <v>C7105976</v>
          </cell>
          <cell r="L5547" t="str">
            <v>C7100584</v>
          </cell>
        </row>
        <row r="5548">
          <cell r="B5548" t="str">
            <v>YEC9374731Sadelstolpe</v>
          </cell>
          <cell r="C5548" t="str">
            <v>YEC9374731</v>
          </cell>
          <cell r="D5548">
            <v>2016</v>
          </cell>
          <cell r="E5548">
            <v>27</v>
          </cell>
          <cell r="F5548" t="str">
            <v>0270</v>
          </cell>
          <cell r="G5548" t="str">
            <v>G002</v>
          </cell>
          <cell r="H5548" t="str">
            <v>Seatpost</v>
          </cell>
          <cell r="I5548" t="str">
            <v>Sadelstolpe</v>
          </cell>
          <cell r="J5548" t="str">
            <v>C7205535 SP-222  Ø31,6x350 silver</v>
          </cell>
          <cell r="K5548" t="str">
            <v>C7205535</v>
          </cell>
          <cell r="L5548" t="str">
            <v>C7200050</v>
          </cell>
        </row>
        <row r="5549">
          <cell r="B5549" t="str">
            <v>YEC9374731Sadelrörsklämma</v>
          </cell>
          <cell r="C5549" t="str">
            <v>YEC9374731</v>
          </cell>
          <cell r="D5549">
            <v>2016</v>
          </cell>
          <cell r="E5549">
            <v>28</v>
          </cell>
          <cell r="F5549" t="str">
            <v>0280</v>
          </cell>
          <cell r="G5549" t="str">
            <v>G003</v>
          </cell>
          <cell r="H5549" t="str">
            <v>Seat Clamp</v>
          </cell>
          <cell r="I5549" t="str">
            <v>Sadelrörsklämma</v>
          </cell>
          <cell r="J5549" t="str">
            <v>C7305002 Bolt +clamp MX27</v>
          </cell>
          <cell r="K5549" t="str">
            <v>C7305002</v>
          </cell>
          <cell r="L5549" t="str">
            <v>C7300027-318</v>
          </cell>
        </row>
        <row r="5550">
          <cell r="B5550" t="str">
            <v>YEC9374731Framlampa</v>
          </cell>
          <cell r="C5550" t="str">
            <v>YEC9374731</v>
          </cell>
          <cell r="D5550">
            <v>2016</v>
          </cell>
          <cell r="E5550">
            <v>29</v>
          </cell>
          <cell r="F5550" t="str">
            <v>0290</v>
          </cell>
          <cell r="G5550" t="str">
            <v>H005</v>
          </cell>
          <cell r="H5550" t="str">
            <v>Front light</v>
          </cell>
          <cell r="I5550" t="str">
            <v>Framlampa</v>
          </cell>
          <cell r="J5550" t="str">
            <v xml:space="preserve">C8015168 AXA Pico LED 30LUX  w bracket </v>
          </cell>
          <cell r="K5550" t="str">
            <v>C8015168</v>
          </cell>
          <cell r="L5550" t="str">
            <v>C8010021</v>
          </cell>
        </row>
        <row r="5551">
          <cell r="B5551" t="str">
            <v>YEC9374731Baklampa</v>
          </cell>
          <cell r="C5551" t="str">
            <v>YEC9374731</v>
          </cell>
          <cell r="D5551">
            <v>2016</v>
          </cell>
          <cell r="E5551">
            <v>30</v>
          </cell>
          <cell r="F5551" t="str">
            <v>0300</v>
          </cell>
          <cell r="G5551" t="str">
            <v>H006</v>
          </cell>
          <cell r="H5551" t="str">
            <v>Light, Rear</v>
          </cell>
          <cell r="I5551" t="str">
            <v>Baklampa</v>
          </cell>
          <cell r="K5551" t="str">
            <v>C8705058-1RLBK</v>
          </cell>
          <cell r="L5551" t="str">
            <v>C8705058-1RLBK</v>
          </cell>
        </row>
        <row r="5552">
          <cell r="B5552" t="str">
            <v>YEC9374731Låssats</v>
          </cell>
          <cell r="C5552" t="str">
            <v>YEC9374731</v>
          </cell>
          <cell r="D5552">
            <v>2016</v>
          </cell>
          <cell r="E5552">
            <v>31</v>
          </cell>
          <cell r="F5552" t="str">
            <v>0310</v>
          </cell>
          <cell r="G5552" t="str">
            <v>H007</v>
          </cell>
          <cell r="H5552" t="str">
            <v>Lock</v>
          </cell>
          <cell r="I5552" t="str">
            <v>Låssats</v>
          </cell>
          <cell r="J5552" t="str">
            <v>C8405055 AXA SOLID+ black</v>
          </cell>
          <cell r="K5552" t="str">
            <v>C8405055</v>
          </cell>
          <cell r="L5552" t="str">
            <v>C8400053</v>
          </cell>
        </row>
        <row r="5553">
          <cell r="B5553" t="str">
            <v>YEC9374731Stöd</v>
          </cell>
          <cell r="C5553" t="str">
            <v>YEC9374731</v>
          </cell>
          <cell r="D5553">
            <v>2016</v>
          </cell>
          <cell r="E5553">
            <v>32</v>
          </cell>
          <cell r="F5553" t="str">
            <v>0320</v>
          </cell>
          <cell r="G5553" t="str">
            <v>H008</v>
          </cell>
          <cell r="H5553" t="str">
            <v>Kick stand</v>
          </cell>
          <cell r="I5553" t="str">
            <v>Stöd</v>
          </cell>
          <cell r="J5553" t="str">
            <v>C8105208 Atran REX adjustable</v>
          </cell>
          <cell r="K5553" t="str">
            <v>C8105208</v>
          </cell>
          <cell r="L5553" t="str">
            <v>C8100034</v>
          </cell>
        </row>
        <row r="5554">
          <cell r="B5554" t="str">
            <v>YEC9374731Korg</v>
          </cell>
          <cell r="C5554" t="str">
            <v>YEC9374731</v>
          </cell>
          <cell r="D5554">
            <v>2016</v>
          </cell>
          <cell r="E5554">
            <v>33</v>
          </cell>
          <cell r="F5554" t="str">
            <v>0330</v>
          </cell>
          <cell r="G5554" t="str">
            <v>H009</v>
          </cell>
          <cell r="H5554" t="str">
            <v>Basket / Fr carrier</v>
          </cell>
          <cell r="I5554" t="str">
            <v>Korg</v>
          </cell>
          <cell r="J5554" t="str">
            <v>C8605006 + C8605105-L headset + axle  stays</v>
          </cell>
          <cell r="K5554" t="str">
            <v>C8605006</v>
          </cell>
          <cell r="L5554" t="str">
            <v>C8605213</v>
          </cell>
        </row>
        <row r="5555">
          <cell r="B5555" t="str">
            <v>YEC9374731Pedaler</v>
          </cell>
          <cell r="C5555" t="str">
            <v>YEC9374731</v>
          </cell>
          <cell r="D5555">
            <v>2016</v>
          </cell>
          <cell r="E5555">
            <v>34</v>
          </cell>
          <cell r="F5555" t="str">
            <v>0340</v>
          </cell>
          <cell r="G5555" t="str">
            <v>E005</v>
          </cell>
          <cell r="H5555" t="str">
            <v xml:space="preserve">Pedal </v>
          </cell>
          <cell r="I5555" t="str">
            <v>Pedaler</v>
          </cell>
          <cell r="J5555" t="str">
            <v>C3505204 SPECTRA BK/GR9/16" NW-467</v>
          </cell>
          <cell r="K5555" t="str">
            <v>C3505204</v>
          </cell>
          <cell r="L5555" t="str">
            <v>C3500026</v>
          </cell>
        </row>
        <row r="5556">
          <cell r="B5556" t="str">
            <v>YEC9374731Motor</v>
          </cell>
          <cell r="C5556" t="str">
            <v>YEC9374731</v>
          </cell>
          <cell r="D5556">
            <v>2016</v>
          </cell>
          <cell r="E5556">
            <v>35</v>
          </cell>
          <cell r="F5556" t="str">
            <v>0350</v>
          </cell>
          <cell r="G5556" t="str">
            <v>J001</v>
          </cell>
          <cell r="H5556" t="str">
            <v>DRIVE UNIT:</v>
          </cell>
          <cell r="I5556" t="str">
            <v>Motor</v>
          </cell>
          <cell r="K5556" t="str">
            <v>C8705017-03RB</v>
          </cell>
          <cell r="L5556" t="str">
            <v>C8705018-RB-SV</v>
          </cell>
        </row>
        <row r="5557">
          <cell r="B5557" t="str">
            <v>YEC9374731Display</v>
          </cell>
          <cell r="C5557" t="str">
            <v>YEC9374731</v>
          </cell>
          <cell r="D5557">
            <v>2016</v>
          </cell>
          <cell r="E5557">
            <v>36</v>
          </cell>
          <cell r="F5557" t="str">
            <v>0360</v>
          </cell>
          <cell r="G5557" t="str">
            <v>J004</v>
          </cell>
          <cell r="H5557" t="str">
            <v>DISPLAY:</v>
          </cell>
          <cell r="I5557" t="str">
            <v>Display</v>
          </cell>
          <cell r="J5557" t="str">
            <v xml:space="preserve">C8705058-13-28 DISPLAY LCD                </v>
          </cell>
          <cell r="K5557" t="str">
            <v>C8705058-13-28</v>
          </cell>
          <cell r="L5557" t="str">
            <v>C8705058-13-28</v>
          </cell>
        </row>
        <row r="5558">
          <cell r="B5558" t="str">
            <v>YEC9374731EB-Bus kabel</v>
          </cell>
          <cell r="C5558" t="str">
            <v>YEC9374731</v>
          </cell>
          <cell r="D5558">
            <v>2016</v>
          </cell>
          <cell r="E5558">
            <v>37</v>
          </cell>
          <cell r="F5558" t="str">
            <v>0370</v>
          </cell>
          <cell r="G5558" t="str">
            <v>J005</v>
          </cell>
          <cell r="H5558" t="str">
            <v>EB-BUS CABLE:</v>
          </cell>
          <cell r="I5558" t="str">
            <v>EB-Bus kabel</v>
          </cell>
          <cell r="K5558" t="str">
            <v>C8705058-08</v>
          </cell>
          <cell r="L5558" t="str">
            <v>C8705058-08</v>
          </cell>
        </row>
        <row r="5559">
          <cell r="B5559" t="str">
            <v>YEC9374731Motorkabel</v>
          </cell>
          <cell r="C5559" t="str">
            <v>YEC9374731</v>
          </cell>
          <cell r="D5559">
            <v>2016</v>
          </cell>
          <cell r="E5559">
            <v>38</v>
          </cell>
          <cell r="F5559" t="str">
            <v>0380</v>
          </cell>
          <cell r="G5559" t="str">
            <v>J006</v>
          </cell>
          <cell r="H5559" t="str">
            <v>POWER CABLE:</v>
          </cell>
          <cell r="I5559" t="str">
            <v>Motorkabel</v>
          </cell>
          <cell r="J5559" t="str">
            <v>C8705058-08 ELECTRIC CABLE</v>
          </cell>
          <cell r="K5559" t="str">
            <v>Ingår i EB-buskabeln</v>
          </cell>
          <cell r="L5559" t="str">
            <v>Ingår i EB-buskabeln</v>
          </cell>
        </row>
        <row r="5560">
          <cell r="B5560" t="str">
            <v>YEC9374731Kabel framlampa</v>
          </cell>
          <cell r="C5560" t="str">
            <v>YEC9374731</v>
          </cell>
          <cell r="D5560">
            <v>2016</v>
          </cell>
          <cell r="E5560">
            <v>39</v>
          </cell>
          <cell r="F5560" t="str">
            <v>0390</v>
          </cell>
          <cell r="G5560" t="str">
            <v>J007</v>
          </cell>
          <cell r="H5560" t="str">
            <v>F. LIGHT CABLE:</v>
          </cell>
          <cell r="I5560" t="str">
            <v>Kabel framlampa</v>
          </cell>
          <cell r="K5560" t="str">
            <v>Ingår i EB-buskabeln</v>
          </cell>
          <cell r="L5560" t="str">
            <v>Ingår i EB-buskabeln</v>
          </cell>
        </row>
        <row r="5561">
          <cell r="B5561" t="str">
            <v>YEC9374731Kabel baklampa</v>
          </cell>
          <cell r="C5561" t="str">
            <v>YEC9374731</v>
          </cell>
          <cell r="D5561">
            <v>2016</v>
          </cell>
          <cell r="E5561">
            <v>40</v>
          </cell>
          <cell r="F5561" t="str">
            <v>0400</v>
          </cell>
          <cell r="G5561" t="str">
            <v>J008</v>
          </cell>
          <cell r="H5561" t="str">
            <v>R. LIGHT CABLE:</v>
          </cell>
          <cell r="I5561" t="str">
            <v>Kabel baklampa</v>
          </cell>
          <cell r="K5561" t="str">
            <v>INGÅR I BATTERIET</v>
          </cell>
          <cell r="L5561" t="str">
            <v>Ingår i batteriet</v>
          </cell>
        </row>
        <row r="5562">
          <cell r="B5562" t="str">
            <v>YEC9374731Hastighetssensor</v>
          </cell>
          <cell r="C5562" t="str">
            <v>YEC9374731</v>
          </cell>
          <cell r="D5562">
            <v>2016</v>
          </cell>
          <cell r="E5562">
            <v>41</v>
          </cell>
          <cell r="F5562" t="str">
            <v>0410</v>
          </cell>
          <cell r="G5562" t="str">
            <v>J009</v>
          </cell>
          <cell r="H5562" t="str">
            <v>SPEED SENSOR:</v>
          </cell>
          <cell r="I5562" t="str">
            <v>Hastighetssensor</v>
          </cell>
          <cell r="K5562" t="str">
            <v>C8705058-12</v>
          </cell>
          <cell r="L5562" t="str">
            <v>C8705058-12</v>
          </cell>
        </row>
        <row r="5563">
          <cell r="B5563" t="str">
            <v>YEC9374731Batteri</v>
          </cell>
          <cell r="C5563" t="str">
            <v>YEC9374731</v>
          </cell>
          <cell r="D5563">
            <v>2016</v>
          </cell>
          <cell r="E5563">
            <v>42</v>
          </cell>
          <cell r="F5563" t="str">
            <v>0420</v>
          </cell>
          <cell r="G5563" t="str">
            <v>J002</v>
          </cell>
          <cell r="H5563" t="str">
            <v>BATTERY:</v>
          </cell>
          <cell r="I5563" t="str">
            <v>Batteri</v>
          </cell>
          <cell r="J5563" t="str">
            <v>w/o BATTERY SF03 8,8Ah, 11Ah, 14Ah</v>
          </cell>
          <cell r="K5563" t="str">
            <v>C8705058-1-08BK</v>
          </cell>
          <cell r="L5563" t="str">
            <v>C8705058-1-08EA</v>
          </cell>
        </row>
        <row r="5564">
          <cell r="B5564" t="str">
            <v>YEC9374731Batterihållare</v>
          </cell>
          <cell r="C5564" t="str">
            <v>YEC9374731</v>
          </cell>
          <cell r="D5564">
            <v>2016</v>
          </cell>
          <cell r="E5564">
            <v>43</v>
          </cell>
          <cell r="F5564" t="str">
            <v>0430</v>
          </cell>
          <cell r="G5564" t="str">
            <v>J003</v>
          </cell>
          <cell r="H5564" t="str">
            <v>BATTERY HOLDER/Slider</v>
          </cell>
          <cell r="I5564" t="str">
            <v>Batterihållare</v>
          </cell>
          <cell r="L5564" t="e">
            <v>#N/A</v>
          </cell>
        </row>
        <row r="5565">
          <cell r="B5565" t="str">
            <v>YEC9374731Batteriladdare</v>
          </cell>
          <cell r="C5565" t="str">
            <v>YEC9374731</v>
          </cell>
          <cell r="D5565">
            <v>2016</v>
          </cell>
          <cell r="E5565">
            <v>44</v>
          </cell>
          <cell r="F5565" t="str">
            <v>0440</v>
          </cell>
          <cell r="G5565" t="str">
            <v>J010</v>
          </cell>
          <cell r="H5565" t="str">
            <v>CHARGER:</v>
          </cell>
          <cell r="I5565" t="str">
            <v>Batteriladdare</v>
          </cell>
          <cell r="J5565" t="str">
            <v xml:space="preserve">C8705058-02   CHARGER SF-03                </v>
          </cell>
          <cell r="K5565" t="str">
            <v>C8705058-02</v>
          </cell>
          <cell r="L5565" t="str">
            <v>C8705058-02</v>
          </cell>
        </row>
        <row r="5566">
          <cell r="B5566" t="str">
            <v>YEC9374731Kontrollbox</v>
          </cell>
          <cell r="C5566" t="str">
            <v>YEC9374731</v>
          </cell>
          <cell r="D5566">
            <v>2016</v>
          </cell>
          <cell r="E5566">
            <v>45</v>
          </cell>
          <cell r="F5566" t="str">
            <v>0450</v>
          </cell>
          <cell r="G5566" t="str">
            <v>J011</v>
          </cell>
          <cell r="H5566" t="str">
            <v>Controller</v>
          </cell>
          <cell r="I5566" t="str">
            <v>Kontrollbox</v>
          </cell>
          <cell r="J5566" t="str">
            <v>C8705058-04-28BK CONTROLER RB</v>
          </cell>
          <cell r="K5566" t="str">
            <v>C8705058-04-28BK</v>
          </cell>
          <cell r="L5566" t="str">
            <v>C8705058-4-28B2</v>
          </cell>
        </row>
        <row r="5567">
          <cell r="B5567" t="str">
            <v>YEC9374731Växelöra</v>
          </cell>
          <cell r="C5567" t="str">
            <v>YEC9374731</v>
          </cell>
          <cell r="D5567">
            <v>2016</v>
          </cell>
          <cell r="E5567">
            <v>46</v>
          </cell>
          <cell r="F5567" t="str">
            <v>0460</v>
          </cell>
          <cell r="G5567" t="str">
            <v>D005</v>
          </cell>
          <cell r="H5567" t="str">
            <v>Gear hanger</v>
          </cell>
          <cell r="I5567" t="str">
            <v>Växelöra</v>
          </cell>
          <cell r="L5567" t="e">
            <v>#N/A</v>
          </cell>
        </row>
        <row r="5568">
          <cell r="B5568" t="str">
            <v>YEC9374734RAM</v>
          </cell>
          <cell r="C5568" t="str">
            <v>YEC9374734</v>
          </cell>
          <cell r="D5568">
            <v>2016</v>
          </cell>
          <cell r="E5568">
            <v>1</v>
          </cell>
          <cell r="F5568" t="str">
            <v>0010</v>
          </cell>
          <cell r="G5568" t="str">
            <v>A001</v>
          </cell>
          <cell r="H5568" t="str">
            <v>PAINTED FRAME</v>
          </cell>
          <cell r="I5568" t="str">
            <v>RAM</v>
          </cell>
          <cell r="J5568" t="str">
            <v>C1307040-470, -510, -550 New JD  alloy 622 for e-bike</v>
          </cell>
          <cell r="K5568" t="str">
            <v>C1307040-470</v>
          </cell>
          <cell r="L5568" t="e">
            <v>#N/A</v>
          </cell>
        </row>
        <row r="5569">
          <cell r="B5569" t="str">
            <v>YEC9374734Framgaffel</v>
          </cell>
          <cell r="C5569" t="str">
            <v>YEC9374734</v>
          </cell>
          <cell r="D5569">
            <v>2016</v>
          </cell>
          <cell r="E5569">
            <v>2</v>
          </cell>
          <cell r="F5569" t="str">
            <v>0020</v>
          </cell>
          <cell r="G5569" t="str">
            <v>A002</v>
          </cell>
          <cell r="H5569" t="str">
            <v>PAINTED FORK</v>
          </cell>
          <cell r="I5569" t="str">
            <v>Framgaffel</v>
          </cell>
          <cell r="J5569" t="str">
            <v>C1605436-173, -193 Lung I rigid for e-bike, rollerbrake</v>
          </cell>
          <cell r="K5569" t="str">
            <v>C1605436-173</v>
          </cell>
          <cell r="L5569" t="e">
            <v>#N/A</v>
          </cell>
        </row>
        <row r="5570">
          <cell r="B5570" t="str">
            <v>YEC9374734Styrlager</v>
          </cell>
          <cell r="C5570" t="str">
            <v>YEC9374734</v>
          </cell>
          <cell r="D5570">
            <v>2016</v>
          </cell>
          <cell r="E5570">
            <v>3</v>
          </cell>
          <cell r="F5570" t="str">
            <v>0030</v>
          </cell>
          <cell r="G5570" t="str">
            <v>B001</v>
          </cell>
          <cell r="H5570" t="str">
            <v>Head Set</v>
          </cell>
          <cell r="I5570" t="str">
            <v>Styrlager</v>
          </cell>
          <cell r="J5570" t="str">
            <v>C2105015 TH 807</v>
          </cell>
          <cell r="K5570" t="str">
            <v>C2105015</v>
          </cell>
          <cell r="L5570" t="str">
            <v>C2100163</v>
          </cell>
        </row>
        <row r="5571">
          <cell r="B5571" t="str">
            <v xml:space="preserve">YEC9374734Styrstam </v>
          </cell>
          <cell r="C5571" t="str">
            <v>YEC9374734</v>
          </cell>
          <cell r="D5571">
            <v>2016</v>
          </cell>
          <cell r="E5571">
            <v>4</v>
          </cell>
          <cell r="F5571" t="str">
            <v>0040</v>
          </cell>
          <cell r="G5571" t="str">
            <v>B002</v>
          </cell>
          <cell r="H5571" t="str">
            <v>Handlebar Stem</v>
          </cell>
          <cell r="I5571" t="str">
            <v xml:space="preserve">Styrstam </v>
          </cell>
          <cell r="J5571" t="str">
            <v>C2205007 25,4X120/90-150GR MTS-AL-109-5 EXT=180 MM</v>
          </cell>
          <cell r="K5571" t="str">
            <v>C2205007</v>
          </cell>
          <cell r="L5571" t="str">
            <v>C2200064</v>
          </cell>
        </row>
        <row r="5572">
          <cell r="B5572" t="str">
            <v>YEC9374734Styre</v>
          </cell>
          <cell r="C5572" t="str">
            <v>YEC9374734</v>
          </cell>
          <cell r="D5572">
            <v>2016</v>
          </cell>
          <cell r="E5572">
            <v>5</v>
          </cell>
          <cell r="F5572" t="str">
            <v>0050</v>
          </cell>
          <cell r="G5572" t="str">
            <v>B003</v>
          </cell>
          <cell r="H5572" t="str">
            <v>Handelbar</v>
          </cell>
          <cell r="I5572" t="str">
            <v>Styre</v>
          </cell>
          <cell r="J5572" t="str">
            <v>C2305567  HB ALsv, HB-T320 620MM SILVER ANODIZED</v>
          </cell>
          <cell r="K5572" t="str">
            <v>C2305567</v>
          </cell>
          <cell r="L5572" t="str">
            <v>C2300018</v>
          </cell>
        </row>
        <row r="5573">
          <cell r="B5573" t="str">
            <v>YEC9374734Bromsgrepp H</v>
          </cell>
          <cell r="C5573" t="str">
            <v>YEC9374734</v>
          </cell>
          <cell r="D5573">
            <v>2016</v>
          </cell>
          <cell r="E5573">
            <v>6</v>
          </cell>
          <cell r="F5573" t="str">
            <v>0060</v>
          </cell>
          <cell r="G5573" t="str">
            <v>C002</v>
          </cell>
          <cell r="H5573" t="str">
            <v>Brake Lever R</v>
          </cell>
          <cell r="I5573" t="str">
            <v>Bromsgrepp H</v>
          </cell>
          <cell r="J5573" t="str">
            <v>C6505160 Lee-Chi left BL-82G V-Brake Compatible</v>
          </cell>
          <cell r="L5573" t="e">
            <v>#N/A</v>
          </cell>
        </row>
        <row r="5574">
          <cell r="B5574" t="str">
            <v>YEC9374734Bromsgrepp V</v>
          </cell>
          <cell r="C5574" t="str">
            <v>YEC9374734</v>
          </cell>
          <cell r="D5574">
            <v>2016</v>
          </cell>
          <cell r="E5574">
            <v>7</v>
          </cell>
          <cell r="F5574" t="str">
            <v>0070</v>
          </cell>
          <cell r="G5574" t="str">
            <v>C001</v>
          </cell>
          <cell r="H5574" t="str">
            <v>Brake Lever L</v>
          </cell>
          <cell r="I5574" t="str">
            <v>Bromsgrepp V</v>
          </cell>
          <cell r="K5574" t="str">
            <v>C6505049</v>
          </cell>
          <cell r="L5574" t="str">
            <v>C6500024</v>
          </cell>
        </row>
        <row r="5575">
          <cell r="B5575" t="str">
            <v>YEC9374734Växelreglage H</v>
          </cell>
          <cell r="C5575" t="str">
            <v>YEC9374734</v>
          </cell>
          <cell r="D5575">
            <v>2016</v>
          </cell>
          <cell r="E5575">
            <v>8</v>
          </cell>
          <cell r="F5575" t="str">
            <v>0080</v>
          </cell>
          <cell r="G5575" t="str">
            <v>D002</v>
          </cell>
          <cell r="H5575" t="str">
            <v>Shift Lever R</v>
          </cell>
          <cell r="I5575" t="str">
            <v>Växelreglage H</v>
          </cell>
          <cell r="J5575" t="str">
            <v>ASL7S31LALSSR SL7RSB SL-7S30 SCA SHIM 7 REVO inturnal</v>
          </cell>
          <cell r="K5575" t="str">
            <v>ASL7S31LALSSR</v>
          </cell>
          <cell r="L5575" t="str">
            <v>Kontakta SHIMANO</v>
          </cell>
        </row>
        <row r="5576">
          <cell r="B5576" t="str">
            <v>YEC9374734Växelreglage V</v>
          </cell>
          <cell r="C5576" t="str">
            <v>YEC9374734</v>
          </cell>
          <cell r="D5576">
            <v>2016</v>
          </cell>
          <cell r="E5576">
            <v>9</v>
          </cell>
          <cell r="F5576" t="str">
            <v>0090</v>
          </cell>
          <cell r="G5576" t="str">
            <v>D001</v>
          </cell>
          <cell r="H5576" t="str">
            <v>Shift Lever L</v>
          </cell>
          <cell r="I5576" t="str">
            <v>Växelreglage V</v>
          </cell>
          <cell r="L5576" t="e">
            <v>#N/A</v>
          </cell>
        </row>
        <row r="5577">
          <cell r="B5577" t="str">
            <v>YEC9374734Handtag par</v>
          </cell>
          <cell r="C5577" t="str">
            <v>YEC9374734</v>
          </cell>
          <cell r="D5577">
            <v>2016</v>
          </cell>
          <cell r="E5577">
            <v>10</v>
          </cell>
          <cell r="F5577" t="str">
            <v>0100</v>
          </cell>
          <cell r="G5577" t="str">
            <v>B004</v>
          </cell>
          <cell r="H5577" t="str">
            <v>Grip R</v>
          </cell>
          <cell r="I5577" t="str">
            <v>Handtag par</v>
          </cell>
          <cell r="J5577" t="str">
            <v>C2505479/80 Velo/Spectra CC,  black/grey 90/130mm Right</v>
          </cell>
          <cell r="K5577" t="str">
            <v>C2505479/80</v>
          </cell>
          <cell r="L5577" t="str">
            <v>C2500165</v>
          </cell>
        </row>
        <row r="5578">
          <cell r="B5578" t="str">
            <v>YEC9374734Frambroms</v>
          </cell>
          <cell r="C5578" t="str">
            <v>YEC9374734</v>
          </cell>
          <cell r="D5578">
            <v>2016</v>
          </cell>
          <cell r="E5578">
            <v>11</v>
          </cell>
          <cell r="F5578" t="str">
            <v>0110</v>
          </cell>
          <cell r="G5578" t="str">
            <v>C003</v>
          </cell>
          <cell r="H5578" t="str">
            <v xml:space="preserve">Brake front </v>
          </cell>
          <cell r="I5578" t="str">
            <v>Frambroms</v>
          </cell>
          <cell r="J5578" t="str">
            <v>ABRIM45FB (then ABRC3010FB) ROL.BRAKE FRONT M9 BR-IM45, W. 3,5 MM. LOCKNUT SILVER</v>
          </cell>
          <cell r="K5578" t="str">
            <v>ABRIM45FB</v>
          </cell>
          <cell r="L5578" t="str">
            <v>Kontakta SHIMANO</v>
          </cell>
        </row>
        <row r="5579">
          <cell r="B5579" t="str">
            <v>YEC9374734Bakbroms</v>
          </cell>
          <cell r="C5579" t="str">
            <v>YEC9374734</v>
          </cell>
          <cell r="D5579">
            <v>2016</v>
          </cell>
          <cell r="E5579">
            <v>12</v>
          </cell>
          <cell r="F5579" t="str">
            <v>0120</v>
          </cell>
          <cell r="G5579" t="str">
            <v>C004</v>
          </cell>
          <cell r="H5579" t="str">
            <v>Brake rear</v>
          </cell>
          <cell r="I5579" t="str">
            <v>Bakbroms</v>
          </cell>
          <cell r="K5579" t="str">
            <v>Fotbroms</v>
          </cell>
          <cell r="L5579" t="str">
            <v>Kontakta SHIMANO</v>
          </cell>
        </row>
        <row r="5580">
          <cell r="B5580" t="str">
            <v>YEC9374734Vevlager</v>
          </cell>
          <cell r="C5580" t="str">
            <v>YEC9374734</v>
          </cell>
          <cell r="D5580">
            <v>2016</v>
          </cell>
          <cell r="E5580">
            <v>13</v>
          </cell>
          <cell r="F5580" t="str">
            <v>0130</v>
          </cell>
          <cell r="G5580" t="str">
            <v>E001</v>
          </cell>
          <cell r="H5580" t="str">
            <v xml:space="preserve">BB-set </v>
          </cell>
          <cell r="I5580" t="str">
            <v>Vevlager</v>
          </cell>
          <cell r="K5580" t="str">
            <v>C3105025-116-25</v>
          </cell>
          <cell r="L5580" t="str">
            <v>C3100100-116</v>
          </cell>
        </row>
        <row r="5581">
          <cell r="B5581" t="str">
            <v>YEC9374734Vevparti</v>
          </cell>
          <cell r="C5581" t="str">
            <v>YEC9374734</v>
          </cell>
          <cell r="D5581">
            <v>2016</v>
          </cell>
          <cell r="E5581">
            <v>14</v>
          </cell>
          <cell r="F5581" t="str">
            <v>0140</v>
          </cell>
          <cell r="G5581" t="str">
            <v>E002</v>
          </cell>
          <cell r="H5581" t="str">
            <v>Front Chainwheel</v>
          </cell>
          <cell r="I5581" t="str">
            <v>Vevparti</v>
          </cell>
          <cell r="J5581" t="str">
            <v xml:space="preserve">C3305666-170  Spectra 170MM 38T 3/32" 110MM </v>
          </cell>
          <cell r="K5581" t="str">
            <v>C3305666-170</v>
          </cell>
          <cell r="L5581" t="str">
            <v>C3305681-170-EG</v>
          </cell>
        </row>
        <row r="5582">
          <cell r="B5582" t="str">
            <v>YEC9374734Kedjeskydd</v>
          </cell>
          <cell r="C5582" t="str">
            <v>YEC9374734</v>
          </cell>
          <cell r="D5582">
            <v>2016</v>
          </cell>
          <cell r="E5582">
            <v>15</v>
          </cell>
          <cell r="F5582" t="str">
            <v>0150</v>
          </cell>
          <cell r="G5582" t="str">
            <v>H001</v>
          </cell>
          <cell r="H5582" t="str">
            <v>Chain guard</v>
          </cell>
          <cell r="I5582" t="str">
            <v>Kedjeskydd</v>
          </cell>
          <cell r="J5582" t="str">
            <v>C8305427/ZBK + C8305427/RWH AXA CE 38 black w white center</v>
          </cell>
          <cell r="K5582" t="str">
            <v>C8305427/ZBK</v>
          </cell>
          <cell r="L5582" t="str">
            <v>C8305427/ZBK</v>
          </cell>
        </row>
        <row r="5583">
          <cell r="B5583" t="str">
            <v>YEC9374734Kedjeskyddsfäste</v>
          </cell>
          <cell r="C5583" t="str">
            <v>YEC9374734</v>
          </cell>
          <cell r="D5583">
            <v>2016</v>
          </cell>
          <cell r="E5583">
            <v>16</v>
          </cell>
          <cell r="F5583" t="str">
            <v>0160</v>
          </cell>
          <cell r="G5583" t="str">
            <v>H002</v>
          </cell>
          <cell r="H5583" t="str">
            <v>Chain guard bracket</v>
          </cell>
          <cell r="I5583" t="str">
            <v>Kedjeskyddsfäste</v>
          </cell>
          <cell r="J5583" t="str">
            <v>C8305427  front fitting part for AXA 38T black</v>
          </cell>
          <cell r="K5583" t="str">
            <v>C8305427</v>
          </cell>
          <cell r="L5583" t="str">
            <v>C8305427</v>
          </cell>
        </row>
        <row r="5584">
          <cell r="B5584" t="str">
            <v>YEC9374734Framväxel</v>
          </cell>
          <cell r="C5584" t="str">
            <v>YEC9374734</v>
          </cell>
          <cell r="D5584">
            <v>2016</v>
          </cell>
          <cell r="E5584">
            <v>17</v>
          </cell>
          <cell r="F5584" t="str">
            <v>0170</v>
          </cell>
          <cell r="G5584" t="str">
            <v>D003</v>
          </cell>
          <cell r="H5584" t="str">
            <v>Front Derailleur</v>
          </cell>
          <cell r="I5584" t="str">
            <v>Framväxel</v>
          </cell>
          <cell r="K5584" t="str">
            <v>EMPTY</v>
          </cell>
          <cell r="L5584" t="e">
            <v>#N/A</v>
          </cell>
        </row>
        <row r="5585">
          <cell r="B5585" t="str">
            <v>YEC9374734Bakväxel</v>
          </cell>
          <cell r="C5585" t="str">
            <v>YEC9374734</v>
          </cell>
          <cell r="D5585">
            <v>2016</v>
          </cell>
          <cell r="E5585">
            <v>18</v>
          </cell>
          <cell r="F5585" t="str">
            <v>0180</v>
          </cell>
          <cell r="G5585" t="str">
            <v>D004</v>
          </cell>
          <cell r="H5585" t="str">
            <v>Rear Derailleur</v>
          </cell>
          <cell r="I5585" t="str">
            <v>Bakväxel</v>
          </cell>
          <cell r="K5585" t="str">
            <v>NAVVÄXEL</v>
          </cell>
          <cell r="L5585" t="str">
            <v>Kontakta SHIMANO</v>
          </cell>
        </row>
        <row r="5586">
          <cell r="B5586" t="str">
            <v>YEC9374734Kedja</v>
          </cell>
          <cell r="C5586" t="str">
            <v>YEC9374734</v>
          </cell>
          <cell r="D5586">
            <v>2016</v>
          </cell>
          <cell r="E5586">
            <v>19</v>
          </cell>
          <cell r="F5586" t="str">
            <v>0190</v>
          </cell>
          <cell r="G5586" t="str">
            <v>E003</v>
          </cell>
          <cell r="H5586" t="str">
            <v xml:space="preserve">Chain </v>
          </cell>
          <cell r="I5586" t="str">
            <v>Kedja</v>
          </cell>
          <cell r="J5586" t="str">
            <v>C3405026-102 CHA 1S 102L RB Z408RB   KMC</v>
          </cell>
          <cell r="K5586" t="str">
            <v>C3405026-102</v>
          </cell>
          <cell r="L5586" t="str">
            <v>C3400002</v>
          </cell>
        </row>
        <row r="5587">
          <cell r="B5587" t="str">
            <v>YEC9374734Kassett</v>
          </cell>
          <cell r="C5587" t="str">
            <v>YEC9374734</v>
          </cell>
          <cell r="D5587">
            <v>2016</v>
          </cell>
          <cell r="E5587">
            <v>20</v>
          </cell>
          <cell r="F5587" t="str">
            <v>0200</v>
          </cell>
          <cell r="G5587" t="str">
            <v>E004</v>
          </cell>
          <cell r="H5587" t="str">
            <v>Cassette Sprocket</v>
          </cell>
          <cell r="I5587" t="str">
            <v>Kassett</v>
          </cell>
          <cell r="J5587" t="str">
            <v xml:space="preserve">ASM7C25N070S / KSMGEAR18L Component // Sprocket </v>
          </cell>
          <cell r="K5587" t="str">
            <v>ASM7C25N070S</v>
          </cell>
          <cell r="L5587" t="str">
            <v>Kontakta SHIMANO</v>
          </cell>
        </row>
        <row r="5588">
          <cell r="B5588" t="str">
            <v>YEC9374734Framhjul</v>
          </cell>
          <cell r="C5588" t="str">
            <v>YEC9374734</v>
          </cell>
          <cell r="D5588">
            <v>2016</v>
          </cell>
          <cell r="E5588">
            <v>21</v>
          </cell>
          <cell r="F5588" t="str">
            <v>0210</v>
          </cell>
          <cell r="G5588" t="str">
            <v>F001</v>
          </cell>
          <cell r="H5588" t="str">
            <v>Front hub</v>
          </cell>
          <cell r="I5588" t="str">
            <v>Framhjul</v>
          </cell>
          <cell r="J5588" t="str">
            <v>C8705017-03RB  E-Motor Egoing f rollerbrake</v>
          </cell>
          <cell r="K5588">
            <v>21763000</v>
          </cell>
          <cell r="L5588" t="str">
            <v>C4100349</v>
          </cell>
        </row>
        <row r="5589">
          <cell r="B5589" t="str">
            <v>YEC9374734Bakhjul</v>
          </cell>
          <cell r="C5589" t="str">
            <v>YEC9374734</v>
          </cell>
          <cell r="D5589">
            <v>2016</v>
          </cell>
          <cell r="E5589">
            <v>22</v>
          </cell>
          <cell r="F5589" t="str">
            <v>0220</v>
          </cell>
          <cell r="G5589" t="str">
            <v>F002</v>
          </cell>
          <cell r="H5589" t="str">
            <v>Rear hub</v>
          </cell>
          <cell r="I5589" t="str">
            <v>Bakhjul</v>
          </cell>
          <cell r="J5589" t="str">
            <v>ASG7C30ADXR ASG7C30ADXR Shim Nexus 7 36-H</v>
          </cell>
          <cell r="K5589" t="str">
            <v>C4208020</v>
          </cell>
          <cell r="L5589" t="str">
            <v>C4200052</v>
          </cell>
        </row>
        <row r="5590">
          <cell r="B5590" t="str">
            <v>YEC9374734Däck</v>
          </cell>
          <cell r="C5590" t="str">
            <v>YEC9374734</v>
          </cell>
          <cell r="D5590">
            <v>2016</v>
          </cell>
          <cell r="E5590">
            <v>23</v>
          </cell>
          <cell r="F5590" t="str">
            <v>0230</v>
          </cell>
          <cell r="G5590" t="str">
            <v>F003</v>
          </cell>
          <cell r="H5590" t="str">
            <v>Tire</v>
          </cell>
          <cell r="I5590" t="str">
            <v>Däck</v>
          </cell>
          <cell r="J5590" t="str">
            <v xml:space="preserve">C4905671 Spectra 622x40 Rt bkR S C-1301 Reflex </v>
          </cell>
          <cell r="K5590" t="str">
            <v>C4905671</v>
          </cell>
          <cell r="L5590" t="str">
            <v>C4901162</v>
          </cell>
        </row>
        <row r="5591">
          <cell r="B5591" t="str">
            <v>YEC9374734Skärmar set</v>
          </cell>
          <cell r="C5591" t="str">
            <v>YEC9374734</v>
          </cell>
          <cell r="D5591">
            <v>2016</v>
          </cell>
          <cell r="E5591">
            <v>24</v>
          </cell>
          <cell r="F5591" t="str">
            <v>0240</v>
          </cell>
          <cell r="G5591" t="str">
            <v>H003</v>
          </cell>
          <cell r="H5591" t="str">
            <v xml:space="preserve">Mudguard front   </v>
          </cell>
          <cell r="I5591" t="str">
            <v>Skärmar set</v>
          </cell>
          <cell r="J5591" t="str">
            <v>C8255007 / C8255008 Procons ZN/52MM 28" BLACK</v>
          </cell>
          <cell r="K5591" t="str">
            <v>C8255007</v>
          </cell>
          <cell r="L5591" t="str">
            <v>C8250028</v>
          </cell>
        </row>
        <row r="5592">
          <cell r="B5592" t="str">
            <v>YEC9374734Pakethållare</v>
          </cell>
          <cell r="C5592" t="str">
            <v>YEC9374734</v>
          </cell>
          <cell r="D5592">
            <v>2016</v>
          </cell>
          <cell r="E5592">
            <v>25</v>
          </cell>
          <cell r="F5592" t="str">
            <v>0250</v>
          </cell>
          <cell r="G5592" t="str">
            <v>H004</v>
          </cell>
          <cell r="H5592" t="str">
            <v>Carrier</v>
          </cell>
          <cell r="I5592" t="str">
            <v>Pakethållare</v>
          </cell>
          <cell r="J5592" t="str">
            <v xml:space="preserve">C8205615 Atran platform battery holder w/o Legs black finish  </v>
          </cell>
          <cell r="K5592" t="str">
            <v>C8205615</v>
          </cell>
          <cell r="L5592" t="str">
            <v>C8205740</v>
          </cell>
        </row>
        <row r="5593">
          <cell r="B5593" t="str">
            <v>YEC9374734Sadel</v>
          </cell>
          <cell r="C5593" t="str">
            <v>YEC9374734</v>
          </cell>
          <cell r="D5593">
            <v>2016</v>
          </cell>
          <cell r="E5593">
            <v>26</v>
          </cell>
          <cell r="F5593" t="str">
            <v>0260</v>
          </cell>
          <cell r="G5593" t="str">
            <v>G001</v>
          </cell>
          <cell r="H5593" t="str">
            <v>Saddle</v>
          </cell>
          <cell r="I5593" t="str">
            <v>Sadel</v>
          </cell>
          <cell r="J5593" t="str">
            <v xml:space="preserve">C7105976  Spectra Crispo Black/white 5074URT 8067 wo. Clamp and handle </v>
          </cell>
          <cell r="K5593" t="str">
            <v>C7105976</v>
          </cell>
          <cell r="L5593" t="str">
            <v>C7100584</v>
          </cell>
        </row>
        <row r="5594">
          <cell r="B5594" t="str">
            <v>YEC9374734Sadelstolpe</v>
          </cell>
          <cell r="C5594" t="str">
            <v>YEC9374734</v>
          </cell>
          <cell r="D5594">
            <v>2016</v>
          </cell>
          <cell r="E5594">
            <v>27</v>
          </cell>
          <cell r="F5594" t="str">
            <v>0270</v>
          </cell>
          <cell r="G5594" t="str">
            <v>G002</v>
          </cell>
          <cell r="H5594" t="str">
            <v>Seatpost</v>
          </cell>
          <cell r="I5594" t="str">
            <v>Sadelstolpe</v>
          </cell>
          <cell r="J5594" t="str">
            <v>C7205535 SP-222  Ø31,6x350 silver</v>
          </cell>
          <cell r="K5594" t="str">
            <v>C7205535</v>
          </cell>
          <cell r="L5594" t="str">
            <v>C7200050</v>
          </cell>
        </row>
        <row r="5595">
          <cell r="B5595" t="str">
            <v>YEC9374734Sadelrörsklämma</v>
          </cell>
          <cell r="C5595" t="str">
            <v>YEC9374734</v>
          </cell>
          <cell r="D5595">
            <v>2016</v>
          </cell>
          <cell r="E5595">
            <v>28</v>
          </cell>
          <cell r="F5595" t="str">
            <v>0280</v>
          </cell>
          <cell r="G5595" t="str">
            <v>G003</v>
          </cell>
          <cell r="H5595" t="str">
            <v>Seat Clamp</v>
          </cell>
          <cell r="I5595" t="str">
            <v>Sadelrörsklämma</v>
          </cell>
          <cell r="J5595" t="str">
            <v>C7305002 Bolt +clamp MX27</v>
          </cell>
          <cell r="K5595" t="str">
            <v>C7305002</v>
          </cell>
          <cell r="L5595" t="str">
            <v>C7300027-318</v>
          </cell>
        </row>
        <row r="5596">
          <cell r="B5596" t="str">
            <v>YEC9374734Framlampa</v>
          </cell>
          <cell r="C5596" t="str">
            <v>YEC9374734</v>
          </cell>
          <cell r="D5596">
            <v>2016</v>
          </cell>
          <cell r="E5596">
            <v>29</v>
          </cell>
          <cell r="F5596" t="str">
            <v>0290</v>
          </cell>
          <cell r="G5596" t="str">
            <v>H005</v>
          </cell>
          <cell r="H5596" t="str">
            <v>Front light</v>
          </cell>
          <cell r="I5596" t="str">
            <v>Framlampa</v>
          </cell>
          <cell r="J5596" t="str">
            <v xml:space="preserve">C8015168 AXA Pico LED 30LUX  w bracket </v>
          </cell>
          <cell r="K5596" t="str">
            <v>C8015168</v>
          </cell>
          <cell r="L5596" t="str">
            <v>C8010021</v>
          </cell>
        </row>
        <row r="5597">
          <cell r="B5597" t="str">
            <v>YEC9374734Baklampa</v>
          </cell>
          <cell r="C5597" t="str">
            <v>YEC9374734</v>
          </cell>
          <cell r="D5597">
            <v>2016</v>
          </cell>
          <cell r="E5597">
            <v>30</v>
          </cell>
          <cell r="F5597" t="str">
            <v>0300</v>
          </cell>
          <cell r="G5597" t="str">
            <v>H006</v>
          </cell>
          <cell r="H5597" t="str">
            <v>Light, Rear</v>
          </cell>
          <cell r="I5597" t="str">
            <v>Baklampa</v>
          </cell>
          <cell r="K5597" t="str">
            <v>C8705058-1RLBK</v>
          </cell>
          <cell r="L5597" t="str">
            <v>C8705058-1RLBK</v>
          </cell>
        </row>
        <row r="5598">
          <cell r="B5598" t="str">
            <v>YEC9374734Låssats</v>
          </cell>
          <cell r="C5598" t="str">
            <v>YEC9374734</v>
          </cell>
          <cell r="D5598">
            <v>2016</v>
          </cell>
          <cell r="E5598">
            <v>31</v>
          </cell>
          <cell r="F5598" t="str">
            <v>0310</v>
          </cell>
          <cell r="G5598" t="str">
            <v>H007</v>
          </cell>
          <cell r="H5598" t="str">
            <v>Lock</v>
          </cell>
          <cell r="I5598" t="str">
            <v>Låssats</v>
          </cell>
          <cell r="J5598" t="str">
            <v>C8405055 AXA SOLID+ black</v>
          </cell>
          <cell r="K5598" t="str">
            <v>C8405055</v>
          </cell>
          <cell r="L5598" t="str">
            <v>C8400053</v>
          </cell>
        </row>
        <row r="5599">
          <cell r="B5599" t="str">
            <v>YEC9374734Stöd</v>
          </cell>
          <cell r="C5599" t="str">
            <v>YEC9374734</v>
          </cell>
          <cell r="D5599">
            <v>2016</v>
          </cell>
          <cell r="E5599">
            <v>32</v>
          </cell>
          <cell r="F5599" t="str">
            <v>0320</v>
          </cell>
          <cell r="G5599" t="str">
            <v>H008</v>
          </cell>
          <cell r="H5599" t="str">
            <v>Kick stand</v>
          </cell>
          <cell r="I5599" t="str">
            <v>Stöd</v>
          </cell>
          <cell r="J5599" t="str">
            <v>C8105208 Atran REX adjustable</v>
          </cell>
          <cell r="K5599" t="str">
            <v>C8105208</v>
          </cell>
          <cell r="L5599" t="str">
            <v>C8100034</v>
          </cell>
        </row>
        <row r="5600">
          <cell r="B5600" t="str">
            <v>YEC9374734Korg</v>
          </cell>
          <cell r="C5600" t="str">
            <v>YEC9374734</v>
          </cell>
          <cell r="D5600">
            <v>2016</v>
          </cell>
          <cell r="E5600">
            <v>33</v>
          </cell>
          <cell r="F5600" t="str">
            <v>0330</v>
          </cell>
          <cell r="G5600" t="str">
            <v>H009</v>
          </cell>
          <cell r="H5600" t="str">
            <v>Basket / Fr carrier</v>
          </cell>
          <cell r="I5600" t="str">
            <v>Korg</v>
          </cell>
          <cell r="J5600" t="str">
            <v>C8605006 + C8605105-L headset + axle  stays</v>
          </cell>
          <cell r="K5600" t="str">
            <v>C8605006</v>
          </cell>
          <cell r="L5600" t="str">
            <v>C8605213</v>
          </cell>
        </row>
        <row r="5601">
          <cell r="B5601" t="str">
            <v>YEC9374734Pedaler</v>
          </cell>
          <cell r="C5601" t="str">
            <v>YEC9374734</v>
          </cell>
          <cell r="D5601">
            <v>2016</v>
          </cell>
          <cell r="E5601">
            <v>34</v>
          </cell>
          <cell r="F5601" t="str">
            <v>0340</v>
          </cell>
          <cell r="G5601" t="str">
            <v>E005</v>
          </cell>
          <cell r="H5601" t="str">
            <v xml:space="preserve">Pedal </v>
          </cell>
          <cell r="I5601" t="str">
            <v>Pedaler</v>
          </cell>
          <cell r="J5601" t="str">
            <v>C3505204 SPECTRA BK/GR9/16" NW-467</v>
          </cell>
          <cell r="K5601" t="str">
            <v>C3505204</v>
          </cell>
          <cell r="L5601" t="str">
            <v>C3500026</v>
          </cell>
        </row>
        <row r="5602">
          <cell r="B5602" t="str">
            <v>YEC9374734Motor</v>
          </cell>
          <cell r="C5602" t="str">
            <v>YEC9374734</v>
          </cell>
          <cell r="D5602">
            <v>2016</v>
          </cell>
          <cell r="E5602">
            <v>35</v>
          </cell>
          <cell r="F5602" t="str">
            <v>0350</v>
          </cell>
          <cell r="G5602" t="str">
            <v>J001</v>
          </cell>
          <cell r="H5602" t="str">
            <v>DRIVE UNIT:</v>
          </cell>
          <cell r="I5602" t="str">
            <v>Motor</v>
          </cell>
          <cell r="K5602" t="str">
            <v>C8705017-03RB</v>
          </cell>
          <cell r="L5602" t="str">
            <v>C8705018-RB-SV</v>
          </cell>
        </row>
        <row r="5603">
          <cell r="B5603" t="str">
            <v>YEC9374734Display</v>
          </cell>
          <cell r="C5603" t="str">
            <v>YEC9374734</v>
          </cell>
          <cell r="D5603">
            <v>2016</v>
          </cell>
          <cell r="E5603">
            <v>36</v>
          </cell>
          <cell r="F5603" t="str">
            <v>0360</v>
          </cell>
          <cell r="G5603" t="str">
            <v>J004</v>
          </cell>
          <cell r="H5603" t="str">
            <v>DISPLAY:</v>
          </cell>
          <cell r="I5603" t="str">
            <v>Display</v>
          </cell>
          <cell r="J5603" t="str">
            <v xml:space="preserve">C8705058-13-28 DISPLAY LCD                </v>
          </cell>
          <cell r="K5603" t="str">
            <v>C8705058-13-28</v>
          </cell>
          <cell r="L5603" t="str">
            <v>C8705058-13-28</v>
          </cell>
        </row>
        <row r="5604">
          <cell r="B5604" t="str">
            <v>YEC9374734EB-Bus kabel</v>
          </cell>
          <cell r="C5604" t="str">
            <v>YEC9374734</v>
          </cell>
          <cell r="D5604">
            <v>2016</v>
          </cell>
          <cell r="E5604">
            <v>37</v>
          </cell>
          <cell r="F5604" t="str">
            <v>0370</v>
          </cell>
          <cell r="G5604" t="str">
            <v>J005</v>
          </cell>
          <cell r="H5604" t="str">
            <v>EB-BUS CABLE:</v>
          </cell>
          <cell r="I5604" t="str">
            <v>EB-Bus kabel</v>
          </cell>
          <cell r="K5604" t="str">
            <v>C8705058-08</v>
          </cell>
          <cell r="L5604" t="str">
            <v>C8705058-08</v>
          </cell>
        </row>
        <row r="5605">
          <cell r="B5605" t="str">
            <v>YEC9374734Motorkabel</v>
          </cell>
          <cell r="C5605" t="str">
            <v>YEC9374734</v>
          </cell>
          <cell r="D5605">
            <v>2016</v>
          </cell>
          <cell r="E5605">
            <v>38</v>
          </cell>
          <cell r="F5605" t="str">
            <v>0380</v>
          </cell>
          <cell r="G5605" t="str">
            <v>J006</v>
          </cell>
          <cell r="H5605" t="str">
            <v>POWER CABLE:</v>
          </cell>
          <cell r="I5605" t="str">
            <v>Motorkabel</v>
          </cell>
          <cell r="J5605" t="str">
            <v>C8705058-08 ELECTRIC CABLE</v>
          </cell>
          <cell r="K5605" t="str">
            <v>Ingår i EB-buskabeln</v>
          </cell>
          <cell r="L5605" t="str">
            <v>Ingår i EB-buskabeln</v>
          </cell>
        </row>
        <row r="5606">
          <cell r="B5606" t="str">
            <v>YEC9374734Kabel framlampa</v>
          </cell>
          <cell r="C5606" t="str">
            <v>YEC9374734</v>
          </cell>
          <cell r="D5606">
            <v>2016</v>
          </cell>
          <cell r="E5606">
            <v>39</v>
          </cell>
          <cell r="F5606" t="str">
            <v>0390</v>
          </cell>
          <cell r="G5606" t="str">
            <v>J007</v>
          </cell>
          <cell r="H5606" t="str">
            <v>F. LIGHT CABLE:</v>
          </cell>
          <cell r="I5606" t="str">
            <v>Kabel framlampa</v>
          </cell>
          <cell r="K5606" t="str">
            <v>Ingår i EB-buskabeln</v>
          </cell>
          <cell r="L5606" t="str">
            <v>Ingår i EB-buskabeln</v>
          </cell>
        </row>
        <row r="5607">
          <cell r="B5607" t="str">
            <v>YEC9374734Kabel baklampa</v>
          </cell>
          <cell r="C5607" t="str">
            <v>YEC9374734</v>
          </cell>
          <cell r="D5607">
            <v>2016</v>
          </cell>
          <cell r="E5607">
            <v>40</v>
          </cell>
          <cell r="F5607" t="str">
            <v>0400</v>
          </cell>
          <cell r="G5607" t="str">
            <v>J008</v>
          </cell>
          <cell r="H5607" t="str">
            <v>R. LIGHT CABLE:</v>
          </cell>
          <cell r="I5607" t="str">
            <v>Kabel baklampa</v>
          </cell>
          <cell r="K5607" t="str">
            <v>INGÅR I BATTERIET</v>
          </cell>
          <cell r="L5607" t="str">
            <v>Ingår i batteriet</v>
          </cell>
        </row>
        <row r="5608">
          <cell r="B5608" t="str">
            <v>YEC9374734Hastighetssensor</v>
          </cell>
          <cell r="C5608" t="str">
            <v>YEC9374734</v>
          </cell>
          <cell r="D5608">
            <v>2016</v>
          </cell>
          <cell r="E5608">
            <v>41</v>
          </cell>
          <cell r="F5608" t="str">
            <v>0410</v>
          </cell>
          <cell r="G5608" t="str">
            <v>J009</v>
          </cell>
          <cell r="H5608" t="str">
            <v>SPEED SENSOR:</v>
          </cell>
          <cell r="I5608" t="str">
            <v>Hastighetssensor</v>
          </cell>
          <cell r="K5608" t="str">
            <v>C8705058-12</v>
          </cell>
          <cell r="L5608" t="str">
            <v>C8705058-12</v>
          </cell>
        </row>
        <row r="5609">
          <cell r="B5609" t="str">
            <v>YEC9374734Batteri</v>
          </cell>
          <cell r="C5609" t="str">
            <v>YEC9374734</v>
          </cell>
          <cell r="D5609">
            <v>2016</v>
          </cell>
          <cell r="E5609">
            <v>42</v>
          </cell>
          <cell r="F5609" t="str">
            <v>0420</v>
          </cell>
          <cell r="G5609" t="str">
            <v>J002</v>
          </cell>
          <cell r="H5609" t="str">
            <v>BATTERY:</v>
          </cell>
          <cell r="I5609" t="str">
            <v>Batteri</v>
          </cell>
          <cell r="J5609" t="str">
            <v>w/o BATTERY SF03 8,8Ah, 11Ah, 14Ah</v>
          </cell>
          <cell r="K5609" t="str">
            <v>C8705058-1-08BK</v>
          </cell>
          <cell r="L5609" t="str">
            <v>C8705058-1-08EA</v>
          </cell>
        </row>
        <row r="5610">
          <cell r="B5610" t="str">
            <v>YEC9374734Batterihållare</v>
          </cell>
          <cell r="C5610" t="str">
            <v>YEC9374734</v>
          </cell>
          <cell r="D5610">
            <v>2016</v>
          </cell>
          <cell r="E5610">
            <v>43</v>
          </cell>
          <cell r="F5610" t="str">
            <v>0430</v>
          </cell>
          <cell r="G5610" t="str">
            <v>J003</v>
          </cell>
          <cell r="H5610" t="str">
            <v>BATTERY HOLDER/Slider</v>
          </cell>
          <cell r="I5610" t="str">
            <v>Batterihållare</v>
          </cell>
          <cell r="L5610" t="e">
            <v>#N/A</v>
          </cell>
        </row>
        <row r="5611">
          <cell r="B5611" t="str">
            <v>YEC9374734Batteriladdare</v>
          </cell>
          <cell r="C5611" t="str">
            <v>YEC9374734</v>
          </cell>
          <cell r="D5611">
            <v>2016</v>
          </cell>
          <cell r="E5611">
            <v>44</v>
          </cell>
          <cell r="F5611" t="str">
            <v>0440</v>
          </cell>
          <cell r="G5611" t="str">
            <v>J010</v>
          </cell>
          <cell r="H5611" t="str">
            <v>CHARGER:</v>
          </cell>
          <cell r="I5611" t="str">
            <v>Batteriladdare</v>
          </cell>
          <cell r="J5611" t="str">
            <v xml:space="preserve">C8705058-02   CHARGER SF-03                </v>
          </cell>
          <cell r="K5611" t="str">
            <v>C8705058-02</v>
          </cell>
          <cell r="L5611" t="str">
            <v>C8705058-02</v>
          </cell>
        </row>
        <row r="5612">
          <cell r="B5612" t="str">
            <v>YEC9374734Kontrollbox</v>
          </cell>
          <cell r="C5612" t="str">
            <v>YEC9374734</v>
          </cell>
          <cell r="D5612">
            <v>2016</v>
          </cell>
          <cell r="E5612">
            <v>45</v>
          </cell>
          <cell r="F5612" t="str">
            <v>0450</v>
          </cell>
          <cell r="G5612" t="str">
            <v>J011</v>
          </cell>
          <cell r="H5612" t="str">
            <v>Controller</v>
          </cell>
          <cell r="I5612" t="str">
            <v>Kontrollbox</v>
          </cell>
          <cell r="J5612" t="str">
            <v>C8705058-04-28BK CONTROLER RB</v>
          </cell>
          <cell r="K5612" t="str">
            <v>C8705058-04-28BK</v>
          </cell>
          <cell r="L5612" t="str">
            <v>C8705058-4-28B2</v>
          </cell>
        </row>
        <row r="5613">
          <cell r="B5613" t="str">
            <v>YEC9374734Växelöra</v>
          </cell>
          <cell r="C5613" t="str">
            <v>YEC9374734</v>
          </cell>
          <cell r="D5613">
            <v>2016</v>
          </cell>
          <cell r="E5613">
            <v>46</v>
          </cell>
          <cell r="F5613" t="str">
            <v>0460</v>
          </cell>
          <cell r="G5613" t="str">
            <v>D005</v>
          </cell>
          <cell r="H5613" t="str">
            <v>Gear hanger</v>
          </cell>
          <cell r="I5613" t="str">
            <v>Växelöra</v>
          </cell>
          <cell r="L5613" t="e">
            <v>#N/A</v>
          </cell>
        </row>
        <row r="5614">
          <cell r="B5614" t="str">
            <v>YEC9374742RAM</v>
          </cell>
          <cell r="C5614" t="str">
            <v>YEC9374742</v>
          </cell>
          <cell r="D5614" t="str">
            <v>2018-2019</v>
          </cell>
          <cell r="E5614">
            <v>1</v>
          </cell>
          <cell r="F5614" t="str">
            <v>0010</v>
          </cell>
          <cell r="G5614" t="str">
            <v>A001</v>
          </cell>
          <cell r="H5614" t="str">
            <v>PAINTED FRAME</v>
          </cell>
          <cell r="I5614" t="str">
            <v>RAM</v>
          </cell>
          <cell r="K5614" t="str">
            <v>FRAME</v>
          </cell>
          <cell r="L5614" t="e">
            <v>#N/A</v>
          </cell>
        </row>
        <row r="5615">
          <cell r="B5615" t="str">
            <v>YEC9374742Framgaffel</v>
          </cell>
          <cell r="C5615" t="str">
            <v>YEC9374742</v>
          </cell>
          <cell r="D5615" t="str">
            <v>2018-2019</v>
          </cell>
          <cell r="E5615">
            <v>2</v>
          </cell>
          <cell r="F5615" t="str">
            <v>0020</v>
          </cell>
          <cell r="G5615" t="str">
            <v>A002</v>
          </cell>
          <cell r="H5615" t="str">
            <v>PAINTED FORK</v>
          </cell>
          <cell r="I5615" t="str">
            <v>Framgaffel</v>
          </cell>
          <cell r="K5615" t="str">
            <v>FORK</v>
          </cell>
          <cell r="L5615" t="e">
            <v>#N/A</v>
          </cell>
        </row>
        <row r="5616">
          <cell r="B5616" t="str">
            <v>YEC9374742Styrlager</v>
          </cell>
          <cell r="C5616" t="str">
            <v>YEC9374742</v>
          </cell>
          <cell r="D5616" t="str">
            <v>2018-2019</v>
          </cell>
          <cell r="E5616">
            <v>3</v>
          </cell>
          <cell r="F5616" t="str">
            <v>0030</v>
          </cell>
          <cell r="G5616" t="str">
            <v>B001</v>
          </cell>
          <cell r="H5616" t="str">
            <v>Head Set</v>
          </cell>
          <cell r="I5616" t="str">
            <v>Styrlager</v>
          </cell>
          <cell r="J5616" t="str">
            <v>C2105002 VP-MH305C SEMI INTEGR, ED BLACK O/S  SH = 20mm</v>
          </cell>
          <cell r="K5616" t="str">
            <v>C2105002</v>
          </cell>
          <cell r="L5616" t="str">
            <v>C2100163</v>
          </cell>
        </row>
        <row r="5617">
          <cell r="B5617" t="str">
            <v xml:space="preserve">YEC9374742Styrstam </v>
          </cell>
          <cell r="C5617" t="str">
            <v>YEC9374742</v>
          </cell>
          <cell r="D5617" t="str">
            <v>2018-2019</v>
          </cell>
          <cell r="E5617">
            <v>4</v>
          </cell>
          <cell r="F5617" t="str">
            <v>0040</v>
          </cell>
          <cell r="G5617" t="str">
            <v>B002</v>
          </cell>
          <cell r="H5617" t="str">
            <v>Handlebar Stem</v>
          </cell>
          <cell r="I5617" t="str">
            <v xml:space="preserve">Styrstam </v>
          </cell>
          <cell r="J5617" t="str">
            <v xml:space="preserve">C2205548-085 STQ ALsv 25,4/85 180mm 4BOLT MTSD-367N-5 SV </v>
          </cell>
          <cell r="K5617" t="str">
            <v>C2205548-085</v>
          </cell>
          <cell r="L5617" t="str">
            <v>C2200064</v>
          </cell>
        </row>
        <row r="5618">
          <cell r="B5618" t="str">
            <v>YEC9374742Styre</v>
          </cell>
          <cell r="C5618" t="str">
            <v>YEC9374742</v>
          </cell>
          <cell r="D5618" t="str">
            <v>2018-2019</v>
          </cell>
          <cell r="E5618">
            <v>5</v>
          </cell>
          <cell r="F5618" t="str">
            <v>0050</v>
          </cell>
          <cell r="G5618" t="str">
            <v>B003</v>
          </cell>
          <cell r="H5618" t="str">
            <v>Handelbar</v>
          </cell>
          <cell r="I5618" t="str">
            <v>Styre</v>
          </cell>
          <cell r="J5618" t="str">
            <v>C2306073  Handlebar City Silver NR-AL-14(ISO-C) W:630mm, AL H.A.S, no logo</v>
          </cell>
          <cell r="K5618" t="str">
            <v>C2306073</v>
          </cell>
          <cell r="L5618" t="str">
            <v>C2300290</v>
          </cell>
        </row>
        <row r="5619">
          <cell r="B5619" t="str">
            <v>YEC9374742Bromsgrepp H</v>
          </cell>
          <cell r="C5619" t="str">
            <v>YEC9374742</v>
          </cell>
          <cell r="D5619" t="str">
            <v>2018-2019</v>
          </cell>
          <cell r="E5619">
            <v>6</v>
          </cell>
          <cell r="F5619" t="str">
            <v>0060</v>
          </cell>
          <cell r="G5619" t="str">
            <v>C002</v>
          </cell>
          <cell r="H5619" t="str">
            <v>Brake Lever R</v>
          </cell>
          <cell r="I5619" t="str">
            <v>Bromsgrepp H</v>
          </cell>
          <cell r="L5619" t="e">
            <v>#N/A</v>
          </cell>
        </row>
        <row r="5620">
          <cell r="B5620" t="str">
            <v>YEC9374742Bromsgrepp V</v>
          </cell>
          <cell r="C5620" t="str">
            <v>YEC9374742</v>
          </cell>
          <cell r="D5620" t="str">
            <v>2018-2019</v>
          </cell>
          <cell r="E5620">
            <v>7</v>
          </cell>
          <cell r="F5620" t="str">
            <v>0070</v>
          </cell>
          <cell r="G5620" t="str">
            <v>C001</v>
          </cell>
          <cell r="H5620" t="str">
            <v>Brake Lever L</v>
          </cell>
          <cell r="I5620" t="str">
            <v>Bromsgrepp V</v>
          </cell>
          <cell r="J5620" t="str">
            <v>C6505190 Br lever silver left CL535CRT RB w bell</v>
          </cell>
          <cell r="K5620" t="str">
            <v>C6505190</v>
          </cell>
          <cell r="L5620" t="str">
            <v>C6505190</v>
          </cell>
        </row>
        <row r="5621">
          <cell r="B5621" t="str">
            <v>YEC9374742Växelreglage H</v>
          </cell>
          <cell r="C5621" t="str">
            <v>YEC9374742</v>
          </cell>
          <cell r="D5621" t="str">
            <v>2018-2019</v>
          </cell>
          <cell r="E5621">
            <v>8</v>
          </cell>
          <cell r="F5621" t="str">
            <v>0080</v>
          </cell>
          <cell r="G5621" t="str">
            <v>D002</v>
          </cell>
          <cell r="H5621" t="str">
            <v>Shift Lever R</v>
          </cell>
          <cell r="I5621" t="str">
            <v>Växelreglage H</v>
          </cell>
          <cell r="J5621" t="str">
            <v>ASLC30007DXL210LAR</v>
          </cell>
          <cell r="K5621" t="str">
            <v>ASLC30007DXL210LAR</v>
          </cell>
          <cell r="L5621" t="str">
            <v>Kontakta SHIMANO</v>
          </cell>
        </row>
        <row r="5622">
          <cell r="B5622" t="str">
            <v>YEC9374742Växelreglage V</v>
          </cell>
          <cell r="C5622" t="str">
            <v>YEC9374742</v>
          </cell>
          <cell r="D5622" t="str">
            <v>2018-2019</v>
          </cell>
          <cell r="E5622">
            <v>9</v>
          </cell>
          <cell r="F5622" t="str">
            <v>0090</v>
          </cell>
          <cell r="G5622" t="str">
            <v>D001</v>
          </cell>
          <cell r="H5622" t="str">
            <v>Shift Lever L</v>
          </cell>
          <cell r="I5622" t="str">
            <v>Växelreglage V</v>
          </cell>
          <cell r="L5622" t="e">
            <v>#N/A</v>
          </cell>
        </row>
        <row r="5623">
          <cell r="B5623" t="str">
            <v>YEC9374742Handtag par</v>
          </cell>
          <cell r="C5623" t="str">
            <v>YEC9374742</v>
          </cell>
          <cell r="D5623" t="str">
            <v>2018-2019</v>
          </cell>
          <cell r="E5623">
            <v>10</v>
          </cell>
          <cell r="F5623" t="str">
            <v>0100</v>
          </cell>
          <cell r="G5623" t="str">
            <v>B004</v>
          </cell>
          <cell r="H5623" t="str">
            <v>Grip R</v>
          </cell>
          <cell r="I5623" t="str">
            <v>Handtag par</v>
          </cell>
          <cell r="J5623" t="str">
            <v xml:space="preserve">C2505528 Herrmans CLIK DD37  black 90mm  </v>
          </cell>
          <cell r="K5623" t="str">
            <v>C2505528</v>
          </cell>
          <cell r="L5623" t="str">
            <v>C2500057</v>
          </cell>
        </row>
        <row r="5624">
          <cell r="B5624" t="str">
            <v>YEC9374742Frambroms</v>
          </cell>
          <cell r="C5624" t="str">
            <v>YEC9374742</v>
          </cell>
          <cell r="D5624" t="str">
            <v>2018-2019</v>
          </cell>
          <cell r="E5624">
            <v>11</v>
          </cell>
          <cell r="F5624" t="str">
            <v>0110</v>
          </cell>
          <cell r="G5624" t="str">
            <v>C003</v>
          </cell>
          <cell r="H5624" t="str">
            <v xml:space="preserve">Brake front </v>
          </cell>
          <cell r="I5624" t="str">
            <v>Frambroms</v>
          </cell>
          <cell r="J5624" t="str">
            <v>ABRC6000FB  ROL.BRAKE FRONT M9 BR-C6000-F, W. 3,5 MM. LOCKNUT SILVER</v>
          </cell>
          <cell r="K5624" t="str">
            <v>ABRC6000FB</v>
          </cell>
          <cell r="L5624" t="str">
            <v>Kontakta SHIMANO</v>
          </cell>
        </row>
        <row r="5625">
          <cell r="B5625" t="str">
            <v>YEC9374742Bakbroms</v>
          </cell>
          <cell r="C5625" t="str">
            <v>YEC9374742</v>
          </cell>
          <cell r="D5625" t="str">
            <v>2018-2019</v>
          </cell>
          <cell r="E5625">
            <v>12</v>
          </cell>
          <cell r="F5625" t="str">
            <v>0120</v>
          </cell>
          <cell r="G5625" t="str">
            <v>C004</v>
          </cell>
          <cell r="H5625" t="str">
            <v>Brake rear</v>
          </cell>
          <cell r="I5625" t="str">
            <v>Bakbroms</v>
          </cell>
          <cell r="K5625" t="str">
            <v>Fotbroms</v>
          </cell>
          <cell r="L5625" t="str">
            <v>Kontakta SHIMANO</v>
          </cell>
        </row>
        <row r="5626">
          <cell r="B5626" t="str">
            <v>YEC9374742Vevlager</v>
          </cell>
          <cell r="C5626" t="str">
            <v>YEC9374742</v>
          </cell>
          <cell r="D5626" t="str">
            <v>2018-2019</v>
          </cell>
          <cell r="E5626">
            <v>13</v>
          </cell>
          <cell r="F5626" t="str">
            <v>0130</v>
          </cell>
          <cell r="G5626" t="str">
            <v>E001</v>
          </cell>
          <cell r="H5626" t="str">
            <v xml:space="preserve">BB-set </v>
          </cell>
          <cell r="I5626" t="str">
            <v>Vevlager</v>
          </cell>
          <cell r="K5626" t="str">
            <v>C8705065-1-124</v>
          </cell>
          <cell r="L5626" t="str">
            <v>C8705065-1-124</v>
          </cell>
        </row>
        <row r="5627">
          <cell r="B5627" t="str">
            <v>YEC9374742Vevparti</v>
          </cell>
          <cell r="C5627" t="str">
            <v>YEC9374742</v>
          </cell>
          <cell r="D5627" t="str">
            <v>2018-2019</v>
          </cell>
          <cell r="E5627">
            <v>14</v>
          </cell>
          <cell r="F5627" t="str">
            <v>0140</v>
          </cell>
          <cell r="G5627" t="str">
            <v>E002</v>
          </cell>
          <cell r="H5627" t="str">
            <v>Front Chainwheel</v>
          </cell>
          <cell r="I5627" t="str">
            <v>Vevparti</v>
          </cell>
          <cell r="J5627" t="str">
            <v xml:space="preserve">C3305681-170-EG E-Going 170MM 38T 3/32" 110MM </v>
          </cell>
          <cell r="K5627" t="str">
            <v>C3305681-170-EG</v>
          </cell>
          <cell r="L5627" t="str">
            <v>C3305681-170-EG</v>
          </cell>
        </row>
        <row r="5628">
          <cell r="B5628" t="str">
            <v>YEC9374742Kedjeskydd</v>
          </cell>
          <cell r="C5628" t="str">
            <v>YEC9374742</v>
          </cell>
          <cell r="D5628" t="str">
            <v>2018-2019</v>
          </cell>
          <cell r="E5628">
            <v>15</v>
          </cell>
          <cell r="F5628" t="str">
            <v>0150</v>
          </cell>
          <cell r="G5628" t="str">
            <v>H001</v>
          </cell>
          <cell r="H5628" t="str">
            <v>Chain guard</v>
          </cell>
          <cell r="I5628" t="str">
            <v>Kedjeskydd</v>
          </cell>
          <cell r="J5628" t="str">
            <v>C8305427/ZBK + C8305427/RWH AXA CE 38 black w white center</v>
          </cell>
          <cell r="K5628" t="str">
            <v>C8305427/ZBK</v>
          </cell>
          <cell r="L5628" t="str">
            <v>C8305427/ZBK</v>
          </cell>
        </row>
        <row r="5629">
          <cell r="B5629" t="str">
            <v>YEC9374742Kedjeskyddsfäste</v>
          </cell>
          <cell r="C5629" t="str">
            <v>YEC9374742</v>
          </cell>
          <cell r="D5629" t="str">
            <v>2018-2019</v>
          </cell>
          <cell r="E5629">
            <v>16</v>
          </cell>
          <cell r="F5629" t="str">
            <v>0160</v>
          </cell>
          <cell r="G5629" t="str">
            <v>H002</v>
          </cell>
          <cell r="H5629" t="str">
            <v>Chain guard bracket</v>
          </cell>
          <cell r="I5629" t="str">
            <v>Kedjeskyddsfäste</v>
          </cell>
          <cell r="K5629" t="str">
            <v>C8305727</v>
          </cell>
          <cell r="L5629" t="str">
            <v>C8305427</v>
          </cell>
        </row>
        <row r="5630">
          <cell r="B5630" t="str">
            <v>YEC9374742Framväxel</v>
          </cell>
          <cell r="C5630" t="str">
            <v>YEC9374742</v>
          </cell>
          <cell r="D5630" t="str">
            <v>2018-2019</v>
          </cell>
          <cell r="E5630">
            <v>17</v>
          </cell>
          <cell r="F5630" t="str">
            <v>0170</v>
          </cell>
          <cell r="G5630" t="str">
            <v>D003</v>
          </cell>
          <cell r="H5630" t="str">
            <v>Front Derailleur</v>
          </cell>
          <cell r="I5630" t="str">
            <v>Framväxel</v>
          </cell>
          <cell r="K5630" t="str">
            <v>EMPTY</v>
          </cell>
          <cell r="L5630" t="e">
            <v>#N/A</v>
          </cell>
        </row>
        <row r="5631">
          <cell r="B5631" t="str">
            <v>YEC9374742Bakväxel</v>
          </cell>
          <cell r="C5631" t="str">
            <v>YEC9374742</v>
          </cell>
          <cell r="D5631" t="str">
            <v>2018-2019</v>
          </cell>
          <cell r="E5631">
            <v>18</v>
          </cell>
          <cell r="F5631" t="str">
            <v>0180</v>
          </cell>
          <cell r="G5631" t="str">
            <v>D004</v>
          </cell>
          <cell r="H5631" t="str">
            <v>Rear Derailleur</v>
          </cell>
          <cell r="I5631" t="str">
            <v>Bakväxel</v>
          </cell>
          <cell r="K5631" t="str">
            <v>NAVVÄXEL</v>
          </cell>
          <cell r="L5631" t="str">
            <v>Kontakta SHIMANO</v>
          </cell>
        </row>
        <row r="5632">
          <cell r="B5632" t="str">
            <v>YEC9374742Kedja</v>
          </cell>
          <cell r="C5632" t="str">
            <v>YEC9374742</v>
          </cell>
          <cell r="D5632" t="str">
            <v>2018-2019</v>
          </cell>
          <cell r="E5632">
            <v>19</v>
          </cell>
          <cell r="F5632" t="str">
            <v>0190</v>
          </cell>
          <cell r="G5632" t="str">
            <v>E003</v>
          </cell>
          <cell r="H5632" t="str">
            <v xml:space="preserve">Chain </v>
          </cell>
          <cell r="I5632" t="str">
            <v>Kedja</v>
          </cell>
          <cell r="J5632" t="str">
            <v>std</v>
          </cell>
          <cell r="K5632" t="str">
            <v>C3405001-0102</v>
          </cell>
          <cell r="L5632" t="str">
            <v>C3400002</v>
          </cell>
        </row>
        <row r="5633">
          <cell r="B5633" t="str">
            <v>YEC9374742Kassett</v>
          </cell>
          <cell r="C5633" t="str">
            <v>YEC9374742</v>
          </cell>
          <cell r="D5633" t="str">
            <v>2018-2019</v>
          </cell>
          <cell r="E5633">
            <v>20</v>
          </cell>
          <cell r="F5633" t="str">
            <v>0200</v>
          </cell>
          <cell r="G5633" t="str">
            <v>E004</v>
          </cell>
          <cell r="H5633" t="str">
            <v>Cassette Sprocket</v>
          </cell>
          <cell r="I5633" t="str">
            <v>Kassett</v>
          </cell>
          <cell r="J5633" t="str">
            <v>ASMGEAR18SU SPT SC18sv3/32" (INTERNAL HUB)</v>
          </cell>
          <cell r="K5633" t="str">
            <v>ASMGEAR18SU</v>
          </cell>
          <cell r="L5633" t="str">
            <v>Kontakta SHIMANO</v>
          </cell>
        </row>
        <row r="5634">
          <cell r="B5634" t="str">
            <v>YEC9374742Framhjul</v>
          </cell>
          <cell r="C5634" t="str">
            <v>YEC9374742</v>
          </cell>
          <cell r="D5634" t="str">
            <v>2018-2019</v>
          </cell>
          <cell r="E5634">
            <v>21</v>
          </cell>
          <cell r="F5634" t="str">
            <v>0210</v>
          </cell>
          <cell r="G5634" t="str">
            <v>F001</v>
          </cell>
          <cell r="H5634" t="str">
            <v>Front hub</v>
          </cell>
          <cell r="I5634" t="str">
            <v>Framhjul</v>
          </cell>
          <cell r="J5634" t="str">
            <v>Se drive unit</v>
          </cell>
          <cell r="K5634" t="str">
            <v>C4100354</v>
          </cell>
          <cell r="L5634" t="str">
            <v>C4100354</v>
          </cell>
        </row>
        <row r="5635">
          <cell r="B5635" t="str">
            <v>YEC9374742Bakhjul</v>
          </cell>
          <cell r="C5635" t="str">
            <v>YEC9374742</v>
          </cell>
          <cell r="D5635" t="str">
            <v>2018-2019</v>
          </cell>
          <cell r="E5635">
            <v>22</v>
          </cell>
          <cell r="F5635" t="str">
            <v>0220</v>
          </cell>
          <cell r="G5635" t="str">
            <v>F002</v>
          </cell>
          <cell r="H5635" t="str">
            <v>Rear hub</v>
          </cell>
          <cell r="I5635" t="str">
            <v>Bakhjul</v>
          </cell>
          <cell r="J5635" t="str">
            <v>ASGC30007CADXR (ASG7C30ADXR) HBRcb 36 H SILVER DX</v>
          </cell>
          <cell r="K5635" t="str">
            <v>C4208020</v>
          </cell>
          <cell r="L5635" t="str">
            <v>C4200052</v>
          </cell>
        </row>
        <row r="5636">
          <cell r="B5636" t="str">
            <v>YEC9374742Däck</v>
          </cell>
          <cell r="C5636" t="str">
            <v>YEC9374742</v>
          </cell>
          <cell r="D5636" t="str">
            <v>2018-2019</v>
          </cell>
          <cell r="E5636">
            <v>23</v>
          </cell>
          <cell r="F5636" t="str">
            <v>0230</v>
          </cell>
          <cell r="G5636" t="str">
            <v>F003</v>
          </cell>
          <cell r="H5636" t="str">
            <v>Tire</v>
          </cell>
          <cell r="I5636" t="str">
            <v>Däck</v>
          </cell>
          <cell r="J5636" t="str">
            <v>C4906455 622x40 Black Duramax Reflex XNR PERGO-E H-480</v>
          </cell>
          <cell r="K5636" t="str">
            <v>C4906455</v>
          </cell>
          <cell r="L5636" t="str">
            <v>C4901463</v>
          </cell>
        </row>
        <row r="5637">
          <cell r="B5637" t="str">
            <v>YEC9374742Skärmar set</v>
          </cell>
          <cell r="C5637" t="str">
            <v>YEC9374742</v>
          </cell>
          <cell r="D5637" t="str">
            <v>2018-2019</v>
          </cell>
          <cell r="E5637">
            <v>24</v>
          </cell>
          <cell r="F5637" t="str">
            <v>0240</v>
          </cell>
          <cell r="G5637" t="str">
            <v>H003</v>
          </cell>
          <cell r="H5637" t="str">
            <v xml:space="preserve">Mudguard front   </v>
          </cell>
          <cell r="I5637" t="str">
            <v>Skärmar set</v>
          </cell>
          <cell r="J5637" t="str">
            <v>C8255677 ZN/52MM 28" black 70.554/1 (5729-ZN)</v>
          </cell>
          <cell r="K5637" t="str">
            <v>C8255677</v>
          </cell>
          <cell r="L5637" t="str">
            <v>C8250028</v>
          </cell>
        </row>
        <row r="5638">
          <cell r="B5638" t="str">
            <v>YEC9374742Pakethållare</v>
          </cell>
          <cell r="C5638" t="str">
            <v>YEC9374742</v>
          </cell>
          <cell r="D5638" t="str">
            <v>2018-2019</v>
          </cell>
          <cell r="E5638">
            <v>25</v>
          </cell>
          <cell r="F5638" t="str">
            <v>0250</v>
          </cell>
          <cell r="G5638" t="str">
            <v>H004</v>
          </cell>
          <cell r="H5638" t="str">
            <v>Carrier</v>
          </cell>
          <cell r="I5638" t="str">
            <v>Pakethållare</v>
          </cell>
          <cell r="J5638" t="str">
            <v>C8205740 AVS TOP CARRIER FOR PHILION BATTERY, Powder BLACK CLIP AND SPECTRA LOGO</v>
          </cell>
          <cell r="K5638" t="str">
            <v>C8205740</v>
          </cell>
          <cell r="L5638" t="str">
            <v>C8205740</v>
          </cell>
        </row>
        <row r="5639">
          <cell r="B5639" t="str">
            <v>YEC9374742Sadel</v>
          </cell>
          <cell r="C5639" t="str">
            <v>YEC9374742</v>
          </cell>
          <cell r="D5639" t="str">
            <v>2018-2019</v>
          </cell>
          <cell r="E5639">
            <v>26</v>
          </cell>
          <cell r="F5639" t="str">
            <v>0260</v>
          </cell>
          <cell r="G5639" t="str">
            <v>G001</v>
          </cell>
          <cell r="H5639" t="str">
            <v>Saddle</v>
          </cell>
          <cell r="I5639" t="str">
            <v>Sadel</v>
          </cell>
          <cell r="J5639" t="str">
            <v>C7105989 Fluito black unisex w/o clamp</v>
          </cell>
          <cell r="K5639" t="str">
            <v>C7105989</v>
          </cell>
          <cell r="L5639" t="str">
            <v>C7100596</v>
          </cell>
        </row>
        <row r="5640">
          <cell r="B5640" t="str">
            <v>YEC9374742Sadelstolpe</v>
          </cell>
          <cell r="C5640" t="str">
            <v>YEC9374742</v>
          </cell>
          <cell r="D5640" t="str">
            <v>2018-2019</v>
          </cell>
          <cell r="E5640">
            <v>27</v>
          </cell>
          <cell r="F5640" t="str">
            <v>0270</v>
          </cell>
          <cell r="G5640" t="str">
            <v>G002</v>
          </cell>
          <cell r="H5640" t="str">
            <v>Seatpost</v>
          </cell>
          <cell r="I5640" t="str">
            <v>Sadelstolpe</v>
          </cell>
          <cell r="J5640" t="str">
            <v xml:space="preserve">C7205535 31,6X350MM ALsv SP-222 -&gt; C7205258  SP-222 27.2X350 Anodized SILVER </v>
          </cell>
          <cell r="K5640" t="str">
            <v>C7205535</v>
          </cell>
          <cell r="L5640" t="str">
            <v>C7200050</v>
          </cell>
        </row>
        <row r="5641">
          <cell r="B5641" t="str">
            <v>YEC9374742Sadelrörsklämma</v>
          </cell>
          <cell r="C5641" t="str">
            <v>YEC9374742</v>
          </cell>
          <cell r="D5641" t="str">
            <v>2018-2019</v>
          </cell>
          <cell r="E5641">
            <v>28</v>
          </cell>
          <cell r="F5641" t="str">
            <v>0280</v>
          </cell>
          <cell r="G5641" t="str">
            <v>G003</v>
          </cell>
          <cell r="H5641" t="str">
            <v>Seat Clamp</v>
          </cell>
          <cell r="I5641" t="str">
            <v>Sadelrörsklämma</v>
          </cell>
          <cell r="J5641" t="str">
            <v>C7305138 35.0 AL BT sv MX-27  -&gt; C7305002 L/C 31.8 MX27 shiny black</v>
          </cell>
          <cell r="K5641" t="str">
            <v>C7305138</v>
          </cell>
          <cell r="L5641" t="str">
            <v>C7300027-318</v>
          </cell>
        </row>
        <row r="5642">
          <cell r="B5642" t="str">
            <v>YEC9374742Framlampa</v>
          </cell>
          <cell r="C5642" t="str">
            <v>YEC9374742</v>
          </cell>
          <cell r="D5642" t="str">
            <v>2018-2019</v>
          </cell>
          <cell r="E5642">
            <v>29</v>
          </cell>
          <cell r="F5642" t="str">
            <v>0290</v>
          </cell>
          <cell r="G5642" t="str">
            <v>H005</v>
          </cell>
          <cell r="H5642" t="str">
            <v>Front light</v>
          </cell>
          <cell r="I5642" t="str">
            <v>Framlampa</v>
          </cell>
          <cell r="J5642" t="str">
            <v xml:space="preserve">C8015191 JY-7070E 30LUX LED headlamp 6V, w/o bracket, 500mm cable with conector for Bafang , 3mm cable  </v>
          </cell>
          <cell r="K5642" t="str">
            <v>C8015191</v>
          </cell>
          <cell r="L5642" t="str">
            <v>C8015191</v>
          </cell>
        </row>
        <row r="5643">
          <cell r="B5643" t="str">
            <v>YEC9374742Baklampa</v>
          </cell>
          <cell r="C5643" t="str">
            <v>YEC9374742</v>
          </cell>
          <cell r="D5643" t="str">
            <v>2018-2019</v>
          </cell>
          <cell r="E5643">
            <v>30</v>
          </cell>
          <cell r="F5643" t="str">
            <v>0300</v>
          </cell>
          <cell r="G5643" t="str">
            <v>H006</v>
          </cell>
          <cell r="H5643" t="str">
            <v>Light, Rear</v>
          </cell>
          <cell r="I5643" t="str">
            <v>Baklampa</v>
          </cell>
          <cell r="K5643" t="str">
            <v>C8705058-1RLBK</v>
          </cell>
          <cell r="L5643" t="str">
            <v>C8705058-1RLBK</v>
          </cell>
        </row>
        <row r="5644">
          <cell r="B5644" t="str">
            <v>YEC9374742Låssats</v>
          </cell>
          <cell r="C5644" t="str">
            <v>YEC9374742</v>
          </cell>
          <cell r="D5644" t="str">
            <v>2018-2019</v>
          </cell>
          <cell r="E5644">
            <v>31</v>
          </cell>
          <cell r="F5644" t="str">
            <v>0310</v>
          </cell>
          <cell r="G5644" t="str">
            <v>H007</v>
          </cell>
          <cell r="H5644" t="str">
            <v>Lock</v>
          </cell>
          <cell r="I5644" t="str">
            <v>Låssats</v>
          </cell>
          <cell r="J5644" t="str">
            <v>C8405069 LCK SF PLbk Solid+  BAT SF03, LOCK FRAME+LOCK BATT SF03 RT W/2 similar keys</v>
          </cell>
          <cell r="K5644" t="str">
            <v>C8405069</v>
          </cell>
          <cell r="L5644" t="str">
            <v>C8405069</v>
          </cell>
        </row>
        <row r="5645">
          <cell r="B5645" t="str">
            <v>YEC9374742Stöd</v>
          </cell>
          <cell r="C5645" t="str">
            <v>YEC9374742</v>
          </cell>
          <cell r="D5645" t="str">
            <v>2018-2019</v>
          </cell>
          <cell r="E5645">
            <v>32</v>
          </cell>
          <cell r="F5645" t="str">
            <v>0320</v>
          </cell>
          <cell r="G5645" t="str">
            <v>H008</v>
          </cell>
          <cell r="H5645" t="str">
            <v>Kick stand</v>
          </cell>
          <cell r="I5645" t="str">
            <v>Stöd</v>
          </cell>
          <cell r="J5645" t="str">
            <v>C8105222 REX HV for MAX CS mount KICKSTAND ADJUSTABLE 1288-4</v>
          </cell>
          <cell r="K5645" t="str">
            <v>C8105222</v>
          </cell>
          <cell r="L5645" t="str">
            <v>C8100034</v>
          </cell>
        </row>
        <row r="5646">
          <cell r="B5646" t="str">
            <v>YEC9374742Korg</v>
          </cell>
          <cell r="C5646" t="str">
            <v>YEC9374742</v>
          </cell>
          <cell r="D5646" t="str">
            <v>2018-2019</v>
          </cell>
          <cell r="E5646">
            <v>33</v>
          </cell>
          <cell r="F5646" t="str">
            <v>0330</v>
          </cell>
          <cell r="G5646" t="str">
            <v>H009</v>
          </cell>
          <cell r="H5646" t="str">
            <v>Basket / Fr carrier</v>
          </cell>
          <cell r="I5646" t="str">
            <v>Korg</v>
          </cell>
          <cell r="J5646" t="str">
            <v>C8605213 Alloy black 2019</v>
          </cell>
          <cell r="K5646" t="str">
            <v>C8605213</v>
          </cell>
          <cell r="L5646" t="str">
            <v>C8605213</v>
          </cell>
        </row>
        <row r="5647">
          <cell r="B5647" t="str">
            <v>YEC9374742Pedaler</v>
          </cell>
          <cell r="C5647" t="str">
            <v>YEC9374742</v>
          </cell>
          <cell r="D5647" t="str">
            <v>2018-2019</v>
          </cell>
          <cell r="E5647">
            <v>34</v>
          </cell>
          <cell r="F5647" t="str">
            <v>0340</v>
          </cell>
          <cell r="G5647" t="str">
            <v>E005</v>
          </cell>
          <cell r="H5647" t="str">
            <v xml:space="preserve">Pedal </v>
          </cell>
          <cell r="I5647" t="str">
            <v>Pedaler</v>
          </cell>
          <cell r="J5647" t="str">
            <v>C3505208 NWL-467  SILVER/GREY 9/16" ALU</v>
          </cell>
          <cell r="K5647" t="str">
            <v>C3505208</v>
          </cell>
          <cell r="L5647" t="str">
            <v>C3500059</v>
          </cell>
        </row>
        <row r="5648">
          <cell r="B5648" t="str">
            <v>YEC9374742Motor</v>
          </cell>
          <cell r="C5648" t="str">
            <v>YEC9374742</v>
          </cell>
          <cell r="D5648" t="str">
            <v>2018-2019</v>
          </cell>
          <cell r="E5648">
            <v>35</v>
          </cell>
          <cell r="F5648" t="str">
            <v>0350</v>
          </cell>
          <cell r="G5648" t="str">
            <v>J001</v>
          </cell>
          <cell r="H5648" t="str">
            <v>DRIVE UNIT:</v>
          </cell>
          <cell r="I5648" t="str">
            <v>Motor</v>
          </cell>
          <cell r="J5648" t="str">
            <v>C8705067-1-02 2017 E-Motor Egoing SYXC rollerbrake</v>
          </cell>
          <cell r="K5648" t="str">
            <v>C8705067-1-02</v>
          </cell>
          <cell r="L5648" t="str">
            <v>C8705067-1-02</v>
          </cell>
        </row>
        <row r="5649">
          <cell r="B5649" t="str">
            <v>YEC9374742Display</v>
          </cell>
          <cell r="C5649" t="str">
            <v>YEC9374742</v>
          </cell>
          <cell r="D5649" t="str">
            <v>2018-2019</v>
          </cell>
          <cell r="E5649">
            <v>36</v>
          </cell>
          <cell r="F5649" t="str">
            <v>0360</v>
          </cell>
          <cell r="G5649" t="str">
            <v>J004</v>
          </cell>
          <cell r="H5649" t="str">
            <v>DISPLAY:</v>
          </cell>
          <cell r="I5649" t="str">
            <v>Display</v>
          </cell>
          <cell r="J5649" t="str">
            <v>C8705065-1-12S LCD C10,Silver Alloy e-going logo.cable length:750mm. cable length for switch:300mm,    Chip for BESST system. New dual pivot bracket with 2 plastic inserts (Ø22,2/25,4).</v>
          </cell>
          <cell r="K5649" t="str">
            <v>C8705065-1-12S</v>
          </cell>
          <cell r="L5649" t="str">
            <v>C8705065-1-12S</v>
          </cell>
        </row>
        <row r="5650">
          <cell r="B5650" t="str">
            <v>YEC9374742EB-Bus kabel</v>
          </cell>
          <cell r="C5650" t="str">
            <v>YEC9374742</v>
          </cell>
          <cell r="D5650" t="str">
            <v>2018-2019</v>
          </cell>
          <cell r="E5650">
            <v>37</v>
          </cell>
          <cell r="F5650" t="str">
            <v>0370</v>
          </cell>
          <cell r="G5650" t="str">
            <v>J005</v>
          </cell>
          <cell r="H5650" t="str">
            <v>EB-BUS CABLE:</v>
          </cell>
          <cell r="I5650" t="str">
            <v>EB-Bus kabel</v>
          </cell>
          <cell r="J5650" t="str">
            <v>C8705065-1-04A 9pin (1000mm), one end linked to controller,the other end linked to the display (240mm), the front light (240mm) one brake sensor (280mm) and the speed sensor (500mm)</v>
          </cell>
          <cell r="K5650" t="str">
            <v>C8705065-1-04A</v>
          </cell>
          <cell r="L5650" t="str">
            <v>C8705065-1-04</v>
          </cell>
        </row>
        <row r="5651">
          <cell r="B5651" t="str">
            <v>YEC9374742Motorkabel</v>
          </cell>
          <cell r="C5651" t="str">
            <v>YEC9374742</v>
          </cell>
          <cell r="D5651" t="str">
            <v>2018-2019</v>
          </cell>
          <cell r="E5651">
            <v>38</v>
          </cell>
          <cell r="F5651" t="str">
            <v>0380</v>
          </cell>
          <cell r="G5651" t="str">
            <v>J006</v>
          </cell>
          <cell r="H5651" t="str">
            <v>POWER CABLE:</v>
          </cell>
          <cell r="I5651" t="str">
            <v>Motorkabel</v>
          </cell>
          <cell r="J5651" t="str">
            <v>C8705065-1-03A G9.1/M9.1, cable length 1250mm, between motor and controller</v>
          </cell>
          <cell r="K5651" t="str">
            <v>C8705065-1-03A</v>
          </cell>
          <cell r="L5651" t="str">
            <v>C8705065-1-03A</v>
          </cell>
        </row>
        <row r="5652">
          <cell r="B5652" t="str">
            <v>YEC9374742Kabel framlampa</v>
          </cell>
          <cell r="C5652" t="str">
            <v>YEC9374742</v>
          </cell>
          <cell r="D5652" t="str">
            <v>2018-2019</v>
          </cell>
          <cell r="E5652">
            <v>39</v>
          </cell>
          <cell r="F5652" t="str">
            <v>0390</v>
          </cell>
          <cell r="G5652" t="str">
            <v>J007</v>
          </cell>
          <cell r="H5652" t="str">
            <v>F. LIGHT CABLE:</v>
          </cell>
          <cell r="I5652" t="str">
            <v>Kabel framlampa</v>
          </cell>
          <cell r="J5652" t="str">
            <v>Included in EB-BUS cable</v>
          </cell>
          <cell r="K5652" t="str">
            <v>Ingår i EB-buskabeln</v>
          </cell>
          <cell r="L5652" t="str">
            <v>Ingår i EB-buskabeln</v>
          </cell>
        </row>
        <row r="5653">
          <cell r="B5653" t="str">
            <v>YEC9374742Kabel baklampa</v>
          </cell>
          <cell r="C5653" t="str">
            <v>YEC9374742</v>
          </cell>
          <cell r="D5653" t="str">
            <v>2018-2019</v>
          </cell>
          <cell r="E5653">
            <v>40</v>
          </cell>
          <cell r="F5653" t="str">
            <v>0400</v>
          </cell>
          <cell r="G5653" t="str">
            <v>J008</v>
          </cell>
          <cell r="H5653" t="str">
            <v>R. LIGHT CABLE:</v>
          </cell>
          <cell r="I5653" t="str">
            <v>Kabel baklampa</v>
          </cell>
          <cell r="K5653" t="str">
            <v>INGÅR I BATTERIET</v>
          </cell>
          <cell r="L5653" t="str">
            <v>Ingår i batteriet</v>
          </cell>
        </row>
        <row r="5654">
          <cell r="B5654" t="str">
            <v>YEC9374742Hastighetssensor</v>
          </cell>
          <cell r="C5654" t="str">
            <v>YEC9374742</v>
          </cell>
          <cell r="D5654" t="str">
            <v>2018-2019</v>
          </cell>
          <cell r="E5654">
            <v>41</v>
          </cell>
          <cell r="F5654" t="str">
            <v>0410</v>
          </cell>
          <cell r="G5654" t="str">
            <v>J009</v>
          </cell>
          <cell r="H5654" t="str">
            <v>SPEED SENSOR:</v>
          </cell>
          <cell r="I5654" t="str">
            <v>Hastighetssensor</v>
          </cell>
          <cell r="J5654" t="str">
            <v>Integrated in the motor</v>
          </cell>
          <cell r="K5654" t="str">
            <v>INGÅR I MOTORN</v>
          </cell>
          <cell r="L5654" t="str">
            <v>Ingår i motorn</v>
          </cell>
        </row>
        <row r="5655">
          <cell r="B5655" t="str">
            <v>YEC9374742Batteri</v>
          </cell>
          <cell r="C5655" t="str">
            <v>YEC9374742</v>
          </cell>
          <cell r="D5655" t="str">
            <v>2018-2019</v>
          </cell>
          <cell r="E5655">
            <v>42</v>
          </cell>
          <cell r="F5655" t="str">
            <v>0420</v>
          </cell>
          <cell r="G5655" t="str">
            <v>J002</v>
          </cell>
          <cell r="H5655" t="str">
            <v>BATTERY:</v>
          </cell>
          <cell r="I5655" t="str">
            <v>Batteri</v>
          </cell>
          <cell r="J5655" t="str">
            <v>C8705058-1-11EA  PHYLION SF-03, 11Ah WITH INTERGRATED REAR RED LIGHT (eGoing Access)</v>
          </cell>
          <cell r="K5655" t="str">
            <v>C8705058-1-11EA</v>
          </cell>
          <cell r="L5655" t="str">
            <v>C8705058-1-11CE</v>
          </cell>
        </row>
        <row r="5656">
          <cell r="B5656" t="str">
            <v>YEC9374742Batterihållare</v>
          </cell>
          <cell r="C5656" t="str">
            <v>YEC9374742</v>
          </cell>
          <cell r="D5656" t="str">
            <v>2018-2019</v>
          </cell>
          <cell r="E5656">
            <v>43</v>
          </cell>
          <cell r="F5656" t="str">
            <v>0430</v>
          </cell>
          <cell r="G5656" t="str">
            <v>J003</v>
          </cell>
          <cell r="H5656" t="str">
            <v>BATTERY HOLDER/Slider</v>
          </cell>
          <cell r="I5656" t="str">
            <v>Batterihållare</v>
          </cell>
          <cell r="J5656" t="str">
            <v>C8705065-10-02 Slider (lower part) SF03, AXA One key</v>
          </cell>
          <cell r="L5656" t="e">
            <v>#N/A</v>
          </cell>
        </row>
        <row r="5657">
          <cell r="B5657" t="str">
            <v>YEC9374742Batteriladdare</v>
          </cell>
          <cell r="C5657" t="str">
            <v>YEC9374742</v>
          </cell>
          <cell r="D5657" t="str">
            <v>2018-2019</v>
          </cell>
          <cell r="E5657">
            <v>44</v>
          </cell>
          <cell r="F5657" t="str">
            <v>0440</v>
          </cell>
          <cell r="G5657" t="str">
            <v>J010</v>
          </cell>
          <cell r="H5657" t="str">
            <v>CHARGER:</v>
          </cell>
          <cell r="I5657" t="str">
            <v>Batteriladdare</v>
          </cell>
          <cell r="J5657" t="str">
            <v>C8705058-02, (CHARGER 2A    # NO:CZ2AG2JE7)  CHARGER FOR PHYLION BATTERY</v>
          </cell>
          <cell r="K5657" t="str">
            <v>C8705058-02</v>
          </cell>
          <cell r="L5657" t="str">
            <v>C8705058-02</v>
          </cell>
        </row>
        <row r="5658">
          <cell r="B5658" t="str">
            <v>YEC9374742Kontrollbox</v>
          </cell>
          <cell r="C5658" t="str">
            <v>YEC9374742</v>
          </cell>
          <cell r="D5658" t="str">
            <v>2018-2019</v>
          </cell>
          <cell r="E5658">
            <v>45</v>
          </cell>
          <cell r="F5658" t="str">
            <v>0450</v>
          </cell>
          <cell r="G5658" t="str">
            <v>J011</v>
          </cell>
          <cell r="H5658" t="str">
            <v>Controller</v>
          </cell>
          <cell r="I5658" t="str">
            <v>Kontrollbox</v>
          </cell>
          <cell r="J565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5658" t="str">
            <v>C8705065-10-01A</v>
          </cell>
          <cell r="L5658" t="str">
            <v>C8705065-10-01</v>
          </cell>
        </row>
        <row r="5659">
          <cell r="B5659" t="str">
            <v>YEC9374742Växelöra</v>
          </cell>
          <cell r="C5659" t="str">
            <v>YEC9374742</v>
          </cell>
          <cell r="D5659" t="str">
            <v>2018-2019</v>
          </cell>
          <cell r="E5659">
            <v>46</v>
          </cell>
          <cell r="F5659" t="str">
            <v>0460</v>
          </cell>
          <cell r="G5659" t="str">
            <v>D005</v>
          </cell>
          <cell r="H5659" t="str">
            <v>Gear hanger</v>
          </cell>
          <cell r="I5659" t="str">
            <v>Växelöra</v>
          </cell>
          <cell r="L5659" t="e">
            <v>#N/A</v>
          </cell>
        </row>
        <row r="5660">
          <cell r="B5660" t="str">
            <v>YEC9374755RAM</v>
          </cell>
          <cell r="C5660" t="str">
            <v>YEC9374755</v>
          </cell>
          <cell r="D5660" t="str">
            <v>2019-2021</v>
          </cell>
          <cell r="E5660">
            <v>1</v>
          </cell>
          <cell r="F5660" t="str">
            <v>0010</v>
          </cell>
          <cell r="G5660" t="str">
            <v>A001</v>
          </cell>
          <cell r="H5660" t="str">
            <v>PAINTED FRAME</v>
          </cell>
          <cell r="I5660" t="str">
            <v>RAM</v>
          </cell>
          <cell r="J5660" t="str">
            <v>?</v>
          </cell>
          <cell r="K5660" t="str">
            <v>FRAME</v>
          </cell>
          <cell r="L5660" t="e">
            <v>#N/A</v>
          </cell>
        </row>
        <row r="5661">
          <cell r="B5661" t="str">
            <v>YEC9374755Framgaffel</v>
          </cell>
          <cell r="C5661" t="str">
            <v>YEC9374755</v>
          </cell>
          <cell r="D5661" t="str">
            <v>2019-2021</v>
          </cell>
          <cell r="E5661">
            <v>2</v>
          </cell>
          <cell r="F5661" t="str">
            <v>0020</v>
          </cell>
          <cell r="G5661" t="str">
            <v>A002</v>
          </cell>
          <cell r="H5661" t="str">
            <v>PAINTED FORK</v>
          </cell>
          <cell r="I5661" t="str">
            <v>Framgaffel</v>
          </cell>
          <cell r="J5661" t="str">
            <v>C1605749-173 FF 28 ST 1"1/8 Int 40-44 Disc Front E-Going</v>
          </cell>
          <cell r="K5661" t="str">
            <v>C1605749-173</v>
          </cell>
          <cell r="L5661" t="e">
            <v>#N/A</v>
          </cell>
        </row>
        <row r="5662">
          <cell r="B5662" t="str">
            <v>YEC9374755Styrlager</v>
          </cell>
          <cell r="C5662" t="str">
            <v>YEC9374755</v>
          </cell>
          <cell r="D5662" t="str">
            <v>2019-2021</v>
          </cell>
          <cell r="E5662">
            <v>3</v>
          </cell>
          <cell r="F5662" t="str">
            <v>0030</v>
          </cell>
          <cell r="G5662" t="str">
            <v>B001</v>
          </cell>
          <cell r="H5662" t="str">
            <v>Head Set</v>
          </cell>
          <cell r="I5662" t="str">
            <v>Styrlager</v>
          </cell>
          <cell r="J5662" t="str">
            <v>C2105002 VP-MH305C SEMI INTEGR, ED BLACK O/S  SH = 20mm</v>
          </cell>
          <cell r="K5662" t="str">
            <v>C2105002</v>
          </cell>
          <cell r="L5662" t="str">
            <v>C2100163</v>
          </cell>
        </row>
        <row r="5663">
          <cell r="B5663" t="str">
            <v xml:space="preserve">YEC9374755Styrstam </v>
          </cell>
          <cell r="C5663" t="str">
            <v>YEC9374755</v>
          </cell>
          <cell r="D5663" t="str">
            <v>2019-2021</v>
          </cell>
          <cell r="E5663">
            <v>4</v>
          </cell>
          <cell r="F5663" t="str">
            <v>0040</v>
          </cell>
          <cell r="G5663" t="str">
            <v>B002</v>
          </cell>
          <cell r="H5663" t="str">
            <v>Handlebar Stem</v>
          </cell>
          <cell r="I5663" t="str">
            <v xml:space="preserve">Styrstam </v>
          </cell>
          <cell r="J5663" t="str">
            <v xml:space="preserve">C2205548-090 STQ ALsv 25,4/85 180mm 4BOLT MTSD-367N-5 SV </v>
          </cell>
          <cell r="K5663" t="str">
            <v>C2205548-090</v>
          </cell>
          <cell r="L5663" t="str">
            <v>C2200064</v>
          </cell>
        </row>
        <row r="5664">
          <cell r="B5664" t="str">
            <v>YEC9374755Styre</v>
          </cell>
          <cell r="C5664" t="str">
            <v>YEC9374755</v>
          </cell>
          <cell r="D5664" t="str">
            <v>2019-2021</v>
          </cell>
          <cell r="E5664">
            <v>5</v>
          </cell>
          <cell r="F5664" t="str">
            <v>0050</v>
          </cell>
          <cell r="G5664" t="str">
            <v>B003</v>
          </cell>
          <cell r="H5664" t="str">
            <v>Handelbar</v>
          </cell>
          <cell r="I5664" t="str">
            <v>Styre</v>
          </cell>
          <cell r="J5664" t="str">
            <v>C2306073 Handlebar City Silver NR-AL-14(ISO-C) W:630mm, AL H.A.S, no logo</v>
          </cell>
          <cell r="K5664" t="str">
            <v>C2306073</v>
          </cell>
          <cell r="L5664" t="str">
            <v>C2300290</v>
          </cell>
        </row>
        <row r="5665">
          <cell r="B5665" t="str">
            <v>YEC9374755Bromsgrepp H</v>
          </cell>
          <cell r="C5665" t="str">
            <v>YEC9374755</v>
          </cell>
          <cell r="D5665" t="str">
            <v>2019-2021</v>
          </cell>
          <cell r="E5665">
            <v>6</v>
          </cell>
          <cell r="F5665" t="str">
            <v>0060</v>
          </cell>
          <cell r="G5665" t="str">
            <v>C002</v>
          </cell>
          <cell r="H5665" t="str">
            <v>Brake Lever R</v>
          </cell>
          <cell r="I5665" t="str">
            <v>Bromsgrepp H</v>
          </cell>
          <cell r="L5665" t="e">
            <v>#N/A</v>
          </cell>
        </row>
        <row r="5666">
          <cell r="B5666" t="str">
            <v>YEC9374755Bromsgrepp V</v>
          </cell>
          <cell r="C5666" t="str">
            <v>YEC9374755</v>
          </cell>
          <cell r="D5666" t="str">
            <v>2019-2021</v>
          </cell>
          <cell r="E5666">
            <v>7</v>
          </cell>
          <cell r="F5666" t="str">
            <v>0070</v>
          </cell>
          <cell r="G5666" t="str">
            <v>C001</v>
          </cell>
          <cell r="H5666" t="str">
            <v>Brake Lever L</v>
          </cell>
          <cell r="I5666" t="str">
            <v>Bromsgrepp V</v>
          </cell>
          <cell r="J5666" t="str">
            <v>inkl in brake</v>
          </cell>
          <cell r="K5666" t="str">
            <v>Shimano</v>
          </cell>
          <cell r="L5666" t="str">
            <v>Kontakta SHIMANO</v>
          </cell>
        </row>
        <row r="5667">
          <cell r="B5667" t="str">
            <v>YEC9374755Växelreglage H</v>
          </cell>
          <cell r="C5667" t="str">
            <v>YEC9374755</v>
          </cell>
          <cell r="D5667" t="str">
            <v>2019-2021</v>
          </cell>
          <cell r="E5667">
            <v>8</v>
          </cell>
          <cell r="F5667" t="str">
            <v>0080</v>
          </cell>
          <cell r="G5667" t="str">
            <v>D002</v>
          </cell>
          <cell r="H5667" t="str">
            <v>Shift Lever R</v>
          </cell>
          <cell r="I5667" t="str">
            <v>Växelreglage H</v>
          </cell>
          <cell r="J5667" t="str">
            <v>C5105092 SHIFT LEVER, SL-C3000-7, NEXUS, REVO SHIFTER, 2320MM INNER, W/O OUTER FOR CJ-NX40(FOR SCANDINAVIAN), BLACK, BULK</v>
          </cell>
          <cell r="K5667" t="str">
            <v>C5105092</v>
          </cell>
          <cell r="L5667" t="str">
            <v>Kontakta SHIMANO</v>
          </cell>
        </row>
        <row r="5668">
          <cell r="B5668" t="str">
            <v>YEC9374755Växelreglage V</v>
          </cell>
          <cell r="C5668" t="str">
            <v>YEC9374755</v>
          </cell>
          <cell r="D5668" t="str">
            <v>2019-2021</v>
          </cell>
          <cell r="E5668">
            <v>9</v>
          </cell>
          <cell r="F5668" t="str">
            <v>0090</v>
          </cell>
          <cell r="G5668" t="str">
            <v>D001</v>
          </cell>
          <cell r="H5668" t="str">
            <v>Shift Lever L</v>
          </cell>
          <cell r="I5668" t="str">
            <v>Växelreglage V</v>
          </cell>
          <cell r="L5668" t="e">
            <v>#N/A</v>
          </cell>
        </row>
        <row r="5669">
          <cell r="B5669" t="str">
            <v>YEC9374755Handtag par</v>
          </cell>
          <cell r="C5669" t="str">
            <v>YEC9374755</v>
          </cell>
          <cell r="D5669" t="str">
            <v>2019-2021</v>
          </cell>
          <cell r="E5669">
            <v>10</v>
          </cell>
          <cell r="F5669" t="str">
            <v>0100</v>
          </cell>
          <cell r="G5669" t="str">
            <v>B004</v>
          </cell>
          <cell r="H5669" t="str">
            <v>Grip R</v>
          </cell>
          <cell r="I5669" t="str">
            <v>Handtag par</v>
          </cell>
          <cell r="J5669" t="str">
            <v xml:space="preserve">C2505528 Herrmans CLIK DD37  black 90mm  </v>
          </cell>
          <cell r="K5669" t="str">
            <v>C2505528</v>
          </cell>
          <cell r="L5669" t="str">
            <v>C2500057</v>
          </cell>
        </row>
        <row r="5670">
          <cell r="B5670" t="str">
            <v>YEC9374755Frambroms</v>
          </cell>
          <cell r="C5670" t="str">
            <v>YEC9374755</v>
          </cell>
          <cell r="D5670" t="str">
            <v>2019-2021</v>
          </cell>
          <cell r="E5670">
            <v>11</v>
          </cell>
          <cell r="F5670" t="str">
            <v>0110</v>
          </cell>
          <cell r="G5670" t="str">
            <v>C003</v>
          </cell>
          <cell r="H5670" t="str">
            <v xml:space="preserve">Brake front </v>
          </cell>
          <cell r="I5670" t="str">
            <v>Frambroms</v>
          </cell>
          <cell r="J5670" t="str">
            <v>AMT200KLFURX100 DISC BRAKE ASSEMBLED SET, BL-MT200(L), BR-MT200(F), BLACK, SM-MA-F160P/S, RESIN PAD(W/O FIN), 1000MM HOSE(SM-BH59-SS BLACK), BULK, 8,17 USD</v>
          </cell>
          <cell r="K5670" t="str">
            <v>AMT200KLFURX100</v>
          </cell>
          <cell r="L5670" t="str">
            <v>Kontakta SHIMANO</v>
          </cell>
        </row>
        <row r="5671">
          <cell r="B5671" t="str">
            <v>YEC9374755Bakbroms</v>
          </cell>
          <cell r="C5671" t="str">
            <v>YEC9374755</v>
          </cell>
          <cell r="D5671" t="str">
            <v>2019-2021</v>
          </cell>
          <cell r="E5671">
            <v>12</v>
          </cell>
          <cell r="F5671" t="str">
            <v>0120</v>
          </cell>
          <cell r="G5671" t="str">
            <v>C004</v>
          </cell>
          <cell r="H5671" t="str">
            <v>Brake rear</v>
          </cell>
          <cell r="I5671" t="str">
            <v>Bakbroms</v>
          </cell>
          <cell r="K5671" t="str">
            <v>Fotbroms</v>
          </cell>
          <cell r="L5671" t="str">
            <v>Kontakta SHIMANO</v>
          </cell>
        </row>
        <row r="5672">
          <cell r="B5672" t="str">
            <v>YEC9374755Vevlager</v>
          </cell>
          <cell r="C5672" t="str">
            <v>YEC9374755</v>
          </cell>
          <cell r="D5672" t="str">
            <v>2019-2021</v>
          </cell>
          <cell r="E5672">
            <v>13</v>
          </cell>
          <cell r="F5672" t="str">
            <v>0130</v>
          </cell>
          <cell r="G5672" t="str">
            <v>E001</v>
          </cell>
          <cell r="H5672" t="str">
            <v xml:space="preserve">BB-set </v>
          </cell>
          <cell r="I5672" t="str">
            <v>Vevlager</v>
          </cell>
          <cell r="K5672" t="str">
            <v>C8705065-1-124C</v>
          </cell>
          <cell r="L5672" t="str">
            <v>C8705065-1-124C</v>
          </cell>
        </row>
        <row r="5673">
          <cell r="B5673" t="str">
            <v>YEC9374755Vevparti</v>
          </cell>
          <cell r="C5673" t="str">
            <v>YEC9374755</v>
          </cell>
          <cell r="D5673" t="str">
            <v>2019-2021</v>
          </cell>
          <cell r="E5673">
            <v>14</v>
          </cell>
          <cell r="F5673" t="str">
            <v>0140</v>
          </cell>
          <cell r="G5673" t="str">
            <v>E002</v>
          </cell>
          <cell r="H5673" t="str">
            <v>Front Chainwheel</v>
          </cell>
          <cell r="I5673" t="str">
            <v>Vevparti</v>
          </cell>
          <cell r="J5673" t="str">
            <v xml:space="preserve">C3305681-170-EG E-Going 170MM 38T 3/32" 110MM </v>
          </cell>
          <cell r="K5673" t="str">
            <v>C3305681-170-EG</v>
          </cell>
          <cell r="L5673" t="str">
            <v>C3305681-170-EG</v>
          </cell>
        </row>
        <row r="5674">
          <cell r="B5674" t="str">
            <v>YEC9374755Kedjeskydd</v>
          </cell>
          <cell r="C5674" t="str">
            <v>YEC9374755</v>
          </cell>
          <cell r="D5674" t="str">
            <v>2019-2021</v>
          </cell>
          <cell r="E5674">
            <v>15</v>
          </cell>
          <cell r="F5674" t="str">
            <v>0150</v>
          </cell>
          <cell r="G5674" t="str">
            <v>H001</v>
          </cell>
          <cell r="H5674" t="str">
            <v>Chain guard</v>
          </cell>
          <cell r="I5674" t="str">
            <v>Kedjeskydd</v>
          </cell>
          <cell r="J5674" t="str">
            <v>C8305427/ZBK + C8305427/RSV AXA CE 38 black w silver center</v>
          </cell>
          <cell r="K5674" t="str">
            <v>C8305427/ZBK</v>
          </cell>
          <cell r="L5674" t="str">
            <v>C8305427/ZBK</v>
          </cell>
        </row>
        <row r="5675">
          <cell r="B5675" t="str">
            <v>YEC9374755Kedjeskyddsfäste</v>
          </cell>
          <cell r="C5675" t="str">
            <v>YEC9374755</v>
          </cell>
          <cell r="D5675" t="str">
            <v>2019-2021</v>
          </cell>
          <cell r="E5675">
            <v>16</v>
          </cell>
          <cell r="F5675" t="str">
            <v>0160</v>
          </cell>
          <cell r="G5675" t="str">
            <v>H002</v>
          </cell>
          <cell r="H5675" t="str">
            <v>Chain guard bracket</v>
          </cell>
          <cell r="I5675" t="str">
            <v>Kedjeskyddsfäste</v>
          </cell>
          <cell r="J5675" t="str">
            <v>C8305427 bracket for AXA 38T black</v>
          </cell>
          <cell r="K5675" t="str">
            <v>C8305427</v>
          </cell>
          <cell r="L5675" t="str">
            <v>C8305427</v>
          </cell>
        </row>
        <row r="5676">
          <cell r="B5676" t="str">
            <v>YEC9374755Framväxel</v>
          </cell>
          <cell r="C5676" t="str">
            <v>YEC9374755</v>
          </cell>
          <cell r="D5676" t="str">
            <v>2019-2021</v>
          </cell>
          <cell r="E5676">
            <v>17</v>
          </cell>
          <cell r="F5676" t="str">
            <v>0170</v>
          </cell>
          <cell r="G5676" t="str">
            <v>D003</v>
          </cell>
          <cell r="H5676" t="str">
            <v>Front Derailleur</v>
          </cell>
          <cell r="I5676" t="str">
            <v>Framväxel</v>
          </cell>
          <cell r="K5676" t="str">
            <v>EMPTY</v>
          </cell>
          <cell r="L5676" t="e">
            <v>#N/A</v>
          </cell>
        </row>
        <row r="5677">
          <cell r="B5677" t="str">
            <v>YEC9374755Bakväxel</v>
          </cell>
          <cell r="C5677" t="str">
            <v>YEC9374755</v>
          </cell>
          <cell r="D5677" t="str">
            <v>2019-2021</v>
          </cell>
          <cell r="E5677">
            <v>18</v>
          </cell>
          <cell r="F5677" t="str">
            <v>0180</v>
          </cell>
          <cell r="G5677" t="str">
            <v>D004</v>
          </cell>
          <cell r="H5677" t="str">
            <v>Rear Derailleur</v>
          </cell>
          <cell r="I5677" t="str">
            <v>Bakväxel</v>
          </cell>
          <cell r="K5677" t="str">
            <v>NAVVÄXEL</v>
          </cell>
          <cell r="L5677" t="str">
            <v>Kontakta SHIMANO</v>
          </cell>
        </row>
        <row r="5678">
          <cell r="B5678" t="str">
            <v>YEC9374755Kedja</v>
          </cell>
          <cell r="C5678" t="str">
            <v>YEC9374755</v>
          </cell>
          <cell r="D5678" t="str">
            <v>2019-2021</v>
          </cell>
          <cell r="E5678">
            <v>19</v>
          </cell>
          <cell r="F5678" t="str">
            <v>0190</v>
          </cell>
          <cell r="G5678" t="str">
            <v>E003</v>
          </cell>
          <cell r="H5678" t="str">
            <v xml:space="preserve">Chain </v>
          </cell>
          <cell r="I5678" t="str">
            <v>Kedja</v>
          </cell>
          <cell r="J5678" t="str">
            <v>std</v>
          </cell>
          <cell r="K5678" t="str">
            <v>C3405001-0102</v>
          </cell>
          <cell r="L5678" t="str">
            <v>C3400002</v>
          </cell>
        </row>
        <row r="5679">
          <cell r="B5679" t="str">
            <v>YEC9374755Kassett</v>
          </cell>
          <cell r="C5679" t="str">
            <v>YEC9374755</v>
          </cell>
          <cell r="D5679" t="str">
            <v>2019-2021</v>
          </cell>
          <cell r="E5679">
            <v>20</v>
          </cell>
          <cell r="F5679" t="str">
            <v>0200</v>
          </cell>
          <cell r="G5679" t="str">
            <v>E004</v>
          </cell>
          <cell r="H5679" t="str">
            <v>Cassette Sprocket</v>
          </cell>
          <cell r="I5679" t="str">
            <v>Kassett</v>
          </cell>
          <cell r="J5679" t="str">
            <v>ASMGEAR18SU SPT SC18sv3/32" (INTERNAL HUB)</v>
          </cell>
          <cell r="K5679" t="str">
            <v>ASMGEAR18SU</v>
          </cell>
          <cell r="L5679" t="str">
            <v>Kontakta SHIMANO</v>
          </cell>
        </row>
        <row r="5680">
          <cell r="B5680" t="str">
            <v>YEC9374755Framhjul</v>
          </cell>
          <cell r="C5680" t="str">
            <v>YEC9374755</v>
          </cell>
          <cell r="D5680" t="str">
            <v>2019-2021</v>
          </cell>
          <cell r="E5680">
            <v>21</v>
          </cell>
          <cell r="F5680" t="str">
            <v>0210</v>
          </cell>
          <cell r="G5680" t="str">
            <v>F001</v>
          </cell>
          <cell r="H5680" t="str">
            <v>Front hub</v>
          </cell>
          <cell r="I5680" t="str">
            <v>Framhjul</v>
          </cell>
          <cell r="J5680" t="str">
            <v>Se drive unit</v>
          </cell>
          <cell r="K5680" t="str">
            <v>C4100365</v>
          </cell>
          <cell r="L5680" t="str">
            <v>C4100365</v>
          </cell>
        </row>
        <row r="5681">
          <cell r="B5681" t="str">
            <v>YEC9374755Bakhjul</v>
          </cell>
          <cell r="C5681" t="str">
            <v>YEC9374755</v>
          </cell>
          <cell r="D5681" t="str">
            <v>2019-2021</v>
          </cell>
          <cell r="E5681">
            <v>22</v>
          </cell>
          <cell r="F5681" t="str">
            <v>0220</v>
          </cell>
          <cell r="G5681" t="str">
            <v>F002</v>
          </cell>
          <cell r="H5681" t="str">
            <v>Rear hub</v>
          </cell>
          <cell r="I5681" t="str">
            <v>Bakhjul</v>
          </cell>
          <cell r="J5681" t="str">
            <v>ASGC30007CADXR (ASG7C30ADXR) HBRcb 36 H SILVER DX</v>
          </cell>
          <cell r="K5681" t="str">
            <v>C4208020</v>
          </cell>
          <cell r="L5681" t="str">
            <v>C4200052</v>
          </cell>
        </row>
        <row r="5682">
          <cell r="B5682" t="str">
            <v>YEC9374755Däck</v>
          </cell>
          <cell r="C5682" t="str">
            <v>YEC9374755</v>
          </cell>
          <cell r="D5682" t="str">
            <v>2019-2021</v>
          </cell>
          <cell r="E5682">
            <v>23</v>
          </cell>
          <cell r="F5682" t="str">
            <v>0230</v>
          </cell>
          <cell r="G5682" t="str">
            <v>F003</v>
          </cell>
          <cell r="H5682" t="str">
            <v>Tire</v>
          </cell>
          <cell r="I5682" t="str">
            <v>Däck</v>
          </cell>
          <cell r="J5682" t="str">
            <v>C4906455 622x40 Black Premium Reflex XNR PERGO-E H-480 (AntiP: 40x40 nylon/canvas)</v>
          </cell>
          <cell r="K5682" t="str">
            <v>C4906455</v>
          </cell>
          <cell r="L5682" t="str">
            <v>C4901463</v>
          </cell>
        </row>
        <row r="5683">
          <cell r="B5683" t="str">
            <v>YEC9374755Skärmar set</v>
          </cell>
          <cell r="C5683" t="str">
            <v>YEC9374755</v>
          </cell>
          <cell r="D5683" t="str">
            <v>2019-2021</v>
          </cell>
          <cell r="E5683">
            <v>24</v>
          </cell>
          <cell r="F5683" t="str">
            <v>0240</v>
          </cell>
          <cell r="G5683" t="str">
            <v>H003</v>
          </cell>
          <cell r="H5683" t="str">
            <v xml:space="preserve">Mudguard front   </v>
          </cell>
          <cell r="I5683" t="str">
            <v>Skärmar set</v>
          </cell>
          <cell r="J5683" t="str">
            <v>C8255677 ZN/52MM 28" black 70.554/1 (5729-ZN)</v>
          </cell>
          <cell r="K5683" t="str">
            <v>C8255677</v>
          </cell>
          <cell r="L5683" t="str">
            <v>C8250028</v>
          </cell>
        </row>
        <row r="5684">
          <cell r="B5684" t="str">
            <v>YEC9374755Pakethållare</v>
          </cell>
          <cell r="C5684" t="str">
            <v>YEC9374755</v>
          </cell>
          <cell r="D5684" t="str">
            <v>2019-2021</v>
          </cell>
          <cell r="E5684">
            <v>25</v>
          </cell>
          <cell r="F5684" t="str">
            <v>0250</v>
          </cell>
          <cell r="G5684" t="str">
            <v>H004</v>
          </cell>
          <cell r="H5684" t="str">
            <v>Carrier</v>
          </cell>
          <cell r="I5684" t="str">
            <v>Pakethållare</v>
          </cell>
          <cell r="J5684" t="str">
            <v>C8205834-BK AVS TOP CARRIER FOR SR20 PHILION BATTERY, Powder BLACK CLIP AND SPECTRA LOGO</v>
          </cell>
          <cell r="K5684" t="str">
            <v>C8205834-BK</v>
          </cell>
          <cell r="L5684" t="str">
            <v>C8205834-BK</v>
          </cell>
        </row>
        <row r="5685">
          <cell r="B5685" t="str">
            <v>YEC9374755Sadel</v>
          </cell>
          <cell r="C5685" t="str">
            <v>YEC9374755</v>
          </cell>
          <cell r="D5685" t="str">
            <v>2019-2021</v>
          </cell>
          <cell r="E5685">
            <v>26</v>
          </cell>
          <cell r="F5685" t="str">
            <v>0260</v>
          </cell>
          <cell r="G5685" t="str">
            <v>G001</v>
          </cell>
          <cell r="H5685" t="str">
            <v>Saddle</v>
          </cell>
          <cell r="I5685" t="str">
            <v>Sadel</v>
          </cell>
          <cell r="J5685" t="str">
            <v>C7105989 Fluito black unisex w/o clamp</v>
          </cell>
          <cell r="K5685" t="str">
            <v>C7105989</v>
          </cell>
          <cell r="L5685" t="str">
            <v>C7100596</v>
          </cell>
        </row>
        <row r="5686">
          <cell r="B5686" t="str">
            <v>YEC9374755Sadelstolpe</v>
          </cell>
          <cell r="C5686" t="str">
            <v>YEC9374755</v>
          </cell>
          <cell r="D5686" t="str">
            <v>2019-2021</v>
          </cell>
          <cell r="E5686">
            <v>27</v>
          </cell>
          <cell r="F5686" t="str">
            <v>0270</v>
          </cell>
          <cell r="G5686" t="str">
            <v>G002</v>
          </cell>
          <cell r="H5686" t="str">
            <v>Seatpost</v>
          </cell>
          <cell r="I5686" t="str">
            <v>Sadelstolpe</v>
          </cell>
          <cell r="J5686" t="str">
            <v xml:space="preserve">C7205258  SP-222 27.2X350 Anodized SILVER </v>
          </cell>
          <cell r="K5686" t="str">
            <v>C7205258</v>
          </cell>
          <cell r="L5686" t="str">
            <v>C7200039</v>
          </cell>
        </row>
        <row r="5687">
          <cell r="B5687" t="str">
            <v>YEC9374755Sadelrörsklämma</v>
          </cell>
          <cell r="C5687" t="str">
            <v>YEC9374755</v>
          </cell>
          <cell r="D5687" t="str">
            <v>2019-2021</v>
          </cell>
          <cell r="E5687">
            <v>28</v>
          </cell>
          <cell r="F5687" t="str">
            <v>0280</v>
          </cell>
          <cell r="G5687" t="str">
            <v>G003</v>
          </cell>
          <cell r="H5687" t="str">
            <v>Seat Clamp</v>
          </cell>
          <cell r="I5687" t="str">
            <v>Sadelrörsklämma</v>
          </cell>
          <cell r="J5687" t="str">
            <v>C7305002 L/C 31.8 MX27 shiny black</v>
          </cell>
          <cell r="K5687" t="str">
            <v>C7305002</v>
          </cell>
          <cell r="L5687" t="str">
            <v>C7300027-318</v>
          </cell>
        </row>
        <row r="5688">
          <cell r="B5688" t="str">
            <v>YEC9374755Framlampa</v>
          </cell>
          <cell r="C5688" t="str">
            <v>YEC9374755</v>
          </cell>
          <cell r="D5688" t="str">
            <v>2019-2021</v>
          </cell>
          <cell r="E5688">
            <v>29</v>
          </cell>
          <cell r="F5688" t="str">
            <v>0290</v>
          </cell>
          <cell r="G5688" t="str">
            <v>H005</v>
          </cell>
          <cell r="H5688" t="str">
            <v>Front light</v>
          </cell>
          <cell r="I5688" t="str">
            <v>Framlampa</v>
          </cell>
          <cell r="J5688" t="str">
            <v>C8015305 Shiny 40 LED headlamp,  650mm cable with male conector. w/o bracket and reflector</v>
          </cell>
          <cell r="K5688" t="str">
            <v>C8015305</v>
          </cell>
          <cell r="L5688" t="str">
            <v>C8015300</v>
          </cell>
        </row>
        <row r="5689">
          <cell r="B5689" t="str">
            <v>YEC9374755Baklampa</v>
          </cell>
          <cell r="C5689" t="str">
            <v>YEC9374755</v>
          </cell>
          <cell r="D5689" t="str">
            <v>2019-2021</v>
          </cell>
          <cell r="E5689">
            <v>30</v>
          </cell>
          <cell r="F5689" t="str">
            <v>0300</v>
          </cell>
          <cell r="G5689" t="str">
            <v>H006</v>
          </cell>
          <cell r="H5689" t="str">
            <v>Light, Rear</v>
          </cell>
          <cell r="I5689" t="str">
            <v>Baklampa</v>
          </cell>
          <cell r="J5689" t="str">
            <v>inkl in battery</v>
          </cell>
          <cell r="K5689" t="str">
            <v>C8705186-1RLBK</v>
          </cell>
          <cell r="L5689" t="str">
            <v>C8705186-1RLBK</v>
          </cell>
        </row>
        <row r="5690">
          <cell r="B5690" t="str">
            <v>YEC9374755Låssats</v>
          </cell>
          <cell r="C5690" t="str">
            <v>YEC9374755</v>
          </cell>
          <cell r="D5690" t="str">
            <v>2019-2021</v>
          </cell>
          <cell r="E5690">
            <v>31</v>
          </cell>
          <cell r="F5690" t="str">
            <v>0310</v>
          </cell>
          <cell r="G5690" t="str">
            <v>H007</v>
          </cell>
          <cell r="H5690" t="str">
            <v>Lock</v>
          </cell>
          <cell r="I5690" t="str">
            <v>Låssats</v>
          </cell>
          <cell r="J5690" t="str">
            <v>C8405069 LCK SF PLbk Solid+  BAT SF03/SR11/SR20, LOCK FRAME+LOCK BATT SF03 RT W/2 similar keys</v>
          </cell>
          <cell r="K5690" t="str">
            <v>C8405069</v>
          </cell>
          <cell r="L5690" t="str">
            <v>C8405069</v>
          </cell>
        </row>
        <row r="5691">
          <cell r="B5691" t="str">
            <v>YEC9374755Stöd</v>
          </cell>
          <cell r="C5691" t="str">
            <v>YEC9374755</v>
          </cell>
          <cell r="D5691" t="str">
            <v>2019-2021</v>
          </cell>
          <cell r="E5691">
            <v>32</v>
          </cell>
          <cell r="F5691" t="str">
            <v>0320</v>
          </cell>
          <cell r="G5691" t="str">
            <v>H008</v>
          </cell>
          <cell r="H5691" t="str">
            <v>Kick stand</v>
          </cell>
          <cell r="I5691" t="str">
            <v>Stöd</v>
          </cell>
          <cell r="J5691" t="str">
            <v>C8105208 KS REX ATRAN 235</v>
          </cell>
          <cell r="K5691" t="str">
            <v>C8105208</v>
          </cell>
          <cell r="L5691" t="str">
            <v>C8100034</v>
          </cell>
        </row>
        <row r="5692">
          <cell r="B5692" t="str">
            <v>YEC9374755Korg</v>
          </cell>
          <cell r="C5692" t="str">
            <v>YEC9374755</v>
          </cell>
          <cell r="D5692" t="str">
            <v>2019-2021</v>
          </cell>
          <cell r="E5692">
            <v>33</v>
          </cell>
          <cell r="F5692" t="str">
            <v>0330</v>
          </cell>
          <cell r="G5692" t="str">
            <v>H009</v>
          </cell>
          <cell r="H5692" t="str">
            <v>Basket / Fr carrier</v>
          </cell>
          <cell r="I5692" t="str">
            <v>Korg</v>
          </cell>
          <cell r="J5692" t="str">
            <v>C8605213 Alloy black 2019</v>
          </cell>
          <cell r="K5692" t="str">
            <v>C8605213</v>
          </cell>
          <cell r="L5692" t="str">
            <v>C8605213</v>
          </cell>
        </row>
        <row r="5693">
          <cell r="B5693" t="str">
            <v>YEC9374755Pedaler</v>
          </cell>
          <cell r="C5693" t="str">
            <v>YEC9374755</v>
          </cell>
          <cell r="D5693" t="str">
            <v>2019-2021</v>
          </cell>
          <cell r="E5693">
            <v>34</v>
          </cell>
          <cell r="F5693" t="str">
            <v>0340</v>
          </cell>
          <cell r="G5693" t="str">
            <v>E005</v>
          </cell>
          <cell r="H5693" t="str">
            <v xml:space="preserve">Pedal </v>
          </cell>
          <cell r="I5693" t="str">
            <v>Pedaler</v>
          </cell>
          <cell r="J5693" t="str">
            <v>C3505208 NWL-467  SILVER/GREY 9/16" ALU</v>
          </cell>
          <cell r="K5693" t="str">
            <v>C3505208</v>
          </cell>
          <cell r="L5693" t="str">
            <v>C3500059</v>
          </cell>
        </row>
        <row r="5694">
          <cell r="B5694" t="str">
            <v>YEC9374755Motor</v>
          </cell>
          <cell r="C5694" t="str">
            <v>YEC9374755</v>
          </cell>
          <cell r="D5694" t="str">
            <v>2019-2021</v>
          </cell>
          <cell r="E5694">
            <v>35</v>
          </cell>
          <cell r="F5694" t="str">
            <v>0350</v>
          </cell>
          <cell r="G5694" t="str">
            <v>J001</v>
          </cell>
          <cell r="H5694" t="str">
            <v>DRIVE UNIT:</v>
          </cell>
          <cell r="I5694" t="str">
            <v>Motor</v>
          </cell>
          <cell r="J5694" t="str">
            <v>C8705144-1-03 HBF 26/28" ALsv 100 e-MOT Disc E-Going sticker. 700mm cable 36H, OLD 100mm, 12mm axle</v>
          </cell>
          <cell r="K5694" t="str">
            <v>C8705144-1-03</v>
          </cell>
          <cell r="L5694" t="str">
            <v>C8705144-1-03</v>
          </cell>
        </row>
        <row r="5695">
          <cell r="B5695" t="str">
            <v>YEC9374755Display</v>
          </cell>
          <cell r="C5695" t="str">
            <v>YEC9374755</v>
          </cell>
          <cell r="D5695" t="str">
            <v>2019-2021</v>
          </cell>
          <cell r="E5695">
            <v>36</v>
          </cell>
          <cell r="F5695" t="str">
            <v>0360</v>
          </cell>
          <cell r="G5695" t="str">
            <v>J004</v>
          </cell>
          <cell r="H5695" t="str">
            <v>DISPLAY:</v>
          </cell>
          <cell r="I5695" t="str">
            <v>Display</v>
          </cell>
          <cell r="J5695" t="str">
            <v>C8705068-1-33C Display small LCD for BAFANG CanBus (plugnplay) 850 w Bluetoth</v>
          </cell>
          <cell r="K5695" t="str">
            <v>C8705068-1-33C</v>
          </cell>
          <cell r="L5695" t="str">
            <v>C8705068-1-33C</v>
          </cell>
        </row>
        <row r="5696">
          <cell r="B5696" t="str">
            <v>YEC9374755EB-Bus kabel</v>
          </cell>
          <cell r="C5696" t="str">
            <v>YEC9374755</v>
          </cell>
          <cell r="D5696" t="str">
            <v>2019-2021</v>
          </cell>
          <cell r="E5696">
            <v>37</v>
          </cell>
          <cell r="F5696" t="str">
            <v>0370</v>
          </cell>
          <cell r="G5696" t="str">
            <v>J005</v>
          </cell>
          <cell r="H5696" t="str">
            <v>EB-BUS CABLE:</v>
          </cell>
          <cell r="I5696" t="str">
            <v>EB-Bus kabel</v>
          </cell>
          <cell r="J5696" t="str">
            <v>C8705065-1-04AC 9pin (1000mm), one end linked to controller,the other end linked to the display (240mm), the front light (240mm) one brake sensor (280mm) and the speed sensor (500mm)  CANBUS</v>
          </cell>
          <cell r="K5696" t="str">
            <v>C8705065-1-04AC</v>
          </cell>
          <cell r="L5696" t="str">
            <v>C8705065-1-04AC</v>
          </cell>
        </row>
        <row r="5697">
          <cell r="B5697" t="str">
            <v>YEC9374755Motorkabel</v>
          </cell>
          <cell r="C5697" t="str">
            <v>YEC9374755</v>
          </cell>
          <cell r="D5697" t="str">
            <v>2019-2021</v>
          </cell>
          <cell r="E5697">
            <v>38</v>
          </cell>
          <cell r="F5697" t="str">
            <v>0380</v>
          </cell>
          <cell r="G5697" t="str">
            <v>J006</v>
          </cell>
          <cell r="H5697" t="str">
            <v>POWER CABLE:</v>
          </cell>
          <cell r="I5697" t="str">
            <v>Motorkabel</v>
          </cell>
          <cell r="J5697" t="str">
            <v xml:space="preserve">C8705065-1-03A G9.1/M9.1, cable length 1250mm, between motor and controller. </v>
          </cell>
          <cell r="K5697" t="str">
            <v>C8705065-1-03A</v>
          </cell>
          <cell r="L5697" t="str">
            <v>C8705065-1-03A</v>
          </cell>
        </row>
        <row r="5698">
          <cell r="B5698" t="str">
            <v>YEC9374755Kabel framlampa</v>
          </cell>
          <cell r="C5698" t="str">
            <v>YEC9374755</v>
          </cell>
          <cell r="D5698" t="str">
            <v>2019-2021</v>
          </cell>
          <cell r="E5698">
            <v>39</v>
          </cell>
          <cell r="F5698" t="str">
            <v>0390</v>
          </cell>
          <cell r="G5698" t="str">
            <v>J007</v>
          </cell>
          <cell r="H5698" t="str">
            <v>F. LIGHT CABLE:</v>
          </cell>
          <cell r="I5698" t="str">
            <v>Kabel framlampa</v>
          </cell>
          <cell r="J5698" t="str">
            <v>Included in EB-BUS cable</v>
          </cell>
          <cell r="K5698" t="str">
            <v>Ingår i EB-buskabeln</v>
          </cell>
          <cell r="L5698" t="str">
            <v>Ingår i EB-buskabeln</v>
          </cell>
        </row>
        <row r="5699">
          <cell r="B5699" t="str">
            <v>YEC9374755Kabel baklampa</v>
          </cell>
          <cell r="C5699" t="str">
            <v>YEC9374755</v>
          </cell>
          <cell r="D5699" t="str">
            <v>2019-2021</v>
          </cell>
          <cell r="E5699">
            <v>40</v>
          </cell>
          <cell r="F5699" t="str">
            <v>0400</v>
          </cell>
          <cell r="G5699" t="str">
            <v>J008</v>
          </cell>
          <cell r="H5699" t="str">
            <v>R. LIGHT CABLE:</v>
          </cell>
          <cell r="I5699" t="str">
            <v>Kabel baklampa</v>
          </cell>
          <cell r="K5699" t="str">
            <v>INGÅR I BATTERIET</v>
          </cell>
          <cell r="L5699" t="str">
            <v>Ingår i batteriet</v>
          </cell>
        </row>
        <row r="5700">
          <cell r="B5700" t="str">
            <v>YEC9374755Hastighetssensor</v>
          </cell>
          <cell r="C5700" t="str">
            <v>YEC9374755</v>
          </cell>
          <cell r="D5700" t="str">
            <v>2019-2021</v>
          </cell>
          <cell r="E5700">
            <v>41</v>
          </cell>
          <cell r="F5700" t="str">
            <v>0410</v>
          </cell>
          <cell r="G5700" t="str">
            <v>J009</v>
          </cell>
          <cell r="H5700" t="str">
            <v>SPEED SENSOR:</v>
          </cell>
          <cell r="I5700" t="str">
            <v>Hastighetssensor</v>
          </cell>
          <cell r="J5700" t="str">
            <v>Integrated in the motor</v>
          </cell>
          <cell r="K5700" t="str">
            <v>INGÅR I MOTORN</v>
          </cell>
          <cell r="L5700" t="str">
            <v>Ingår i motorn</v>
          </cell>
        </row>
        <row r="5701">
          <cell r="B5701" t="str">
            <v>YEC9374755Batteri</v>
          </cell>
          <cell r="C5701" t="str">
            <v>YEC9374755</v>
          </cell>
          <cell r="D5701" t="str">
            <v>2019-2021</v>
          </cell>
          <cell r="E5701">
            <v>42</v>
          </cell>
          <cell r="F5701" t="str">
            <v>0420</v>
          </cell>
          <cell r="G5701" t="str">
            <v>J002</v>
          </cell>
          <cell r="H5701" t="str">
            <v>BATTERY:</v>
          </cell>
          <cell r="I5701" t="str">
            <v>Batteri</v>
          </cell>
          <cell r="J5701" t="str">
            <v>C8705186-E-11C SR20 11,6Ah, blk LiMn 36V 11,6Ah, R.Light CANBUS eGOING</v>
          </cell>
          <cell r="K5701" t="str">
            <v>C8705186-E-11C</v>
          </cell>
          <cell r="L5701" t="str">
            <v>C8705186-E-11C</v>
          </cell>
        </row>
        <row r="5702">
          <cell r="B5702" t="str">
            <v>YEC9374755Batterihållare</v>
          </cell>
          <cell r="C5702" t="str">
            <v>YEC9374755</v>
          </cell>
          <cell r="D5702" t="str">
            <v>2019-2021</v>
          </cell>
          <cell r="E5702">
            <v>43</v>
          </cell>
          <cell r="F5702" t="str">
            <v>0430</v>
          </cell>
          <cell r="G5702" t="str">
            <v>J003</v>
          </cell>
          <cell r="H5702" t="str">
            <v>BATTERY HOLDER/Slider</v>
          </cell>
          <cell r="I5702" t="str">
            <v>Batterihållare</v>
          </cell>
          <cell r="J5702" t="str">
            <v>C8705142-10-4C. C8705186-01 TOP SLIDER F/SR-20 W/SMALL PARTS COVER F/CONTROLLER AND FASTENERS. C8705142-10-02C Controller Slider SR20 CANBUS</v>
          </cell>
          <cell r="L5702" t="e">
            <v>#N/A</v>
          </cell>
        </row>
        <row r="5703">
          <cell r="B5703" t="str">
            <v>YEC9374755Batteriladdare</v>
          </cell>
          <cell r="C5703" t="str">
            <v>YEC9374755</v>
          </cell>
          <cell r="D5703" t="str">
            <v>2019-2021</v>
          </cell>
          <cell r="E5703">
            <v>44</v>
          </cell>
          <cell r="F5703" t="str">
            <v>0440</v>
          </cell>
          <cell r="G5703" t="str">
            <v>J010</v>
          </cell>
          <cell r="H5703" t="str">
            <v>CHARGER:</v>
          </cell>
          <cell r="I5703" t="str">
            <v>Batteriladdare</v>
          </cell>
          <cell r="J5703" t="str">
            <v>C8705058-1-1C, Charger for SR-20/SF-03 CanBus</v>
          </cell>
          <cell r="K5703" t="str">
            <v>C8705058-1-1C</v>
          </cell>
          <cell r="L5703" t="str">
            <v>C8705058-1-1D</v>
          </cell>
        </row>
        <row r="5704">
          <cell r="B5704" t="str">
            <v>YEC9374755Kontrollbox</v>
          </cell>
          <cell r="C5704" t="str">
            <v>YEC9374755</v>
          </cell>
          <cell r="D5704" t="str">
            <v>2019-2021</v>
          </cell>
          <cell r="E5704">
            <v>45</v>
          </cell>
          <cell r="F5704" t="str">
            <v>0450</v>
          </cell>
          <cell r="G5704" t="str">
            <v>J011</v>
          </cell>
          <cell r="H5704" t="str">
            <v>Controller</v>
          </cell>
          <cell r="I5704" t="str">
            <v>Kontrollbox</v>
          </cell>
          <cell r="J5704" t="str">
            <v>C8705142-10-02C Controller Slider SR20 CANBUS, UTGÅR 200227 och ersätts av C8705142-10-4C</v>
          </cell>
          <cell r="K5704" t="str">
            <v>C8705142-10-02C</v>
          </cell>
          <cell r="L5704" t="str">
            <v>C8705142-10-02C</v>
          </cell>
        </row>
        <row r="5705">
          <cell r="B5705" t="str">
            <v>YEC9374755Växelöra</v>
          </cell>
          <cell r="C5705" t="str">
            <v>YEC9374755</v>
          </cell>
          <cell r="D5705" t="str">
            <v>2019-2021</v>
          </cell>
          <cell r="E5705">
            <v>46</v>
          </cell>
          <cell r="F5705" t="str">
            <v>0460</v>
          </cell>
          <cell r="G5705" t="str">
            <v>D005</v>
          </cell>
          <cell r="H5705" t="str">
            <v>Gear hanger</v>
          </cell>
          <cell r="I5705" t="str">
            <v>Växelöra</v>
          </cell>
          <cell r="L5705" t="e">
            <v>#N/A</v>
          </cell>
        </row>
        <row r="5706">
          <cell r="B5706" t="str">
            <v>YEC9374760RAM</v>
          </cell>
          <cell r="C5706" t="str">
            <v>YEC9374760</v>
          </cell>
          <cell r="D5706">
            <v>2022</v>
          </cell>
          <cell r="E5706">
            <v>1</v>
          </cell>
          <cell r="F5706" t="str">
            <v>0010</v>
          </cell>
          <cell r="G5706" t="str">
            <v>A001</v>
          </cell>
          <cell r="H5706" t="str">
            <v>PAINTED FRAME</v>
          </cell>
          <cell r="I5706" t="str">
            <v>RAM</v>
          </cell>
          <cell r="K5706" t="str">
            <v>C1307642-470</v>
          </cell>
          <cell r="L5706" t="e">
            <v>#N/A</v>
          </cell>
        </row>
        <row r="5707">
          <cell r="B5707" t="str">
            <v>YEC9374760Framgaffel</v>
          </cell>
          <cell r="C5707" t="str">
            <v>YEC9374760</v>
          </cell>
          <cell r="D5707">
            <v>2022</v>
          </cell>
          <cell r="E5707">
            <v>2</v>
          </cell>
          <cell r="F5707" t="str">
            <v>0020</v>
          </cell>
          <cell r="G5707" t="str">
            <v>A002</v>
          </cell>
          <cell r="H5707" t="str">
            <v>PAINTED FORK</v>
          </cell>
          <cell r="I5707" t="str">
            <v>Framgaffel</v>
          </cell>
          <cell r="K5707" t="str">
            <v>C1605749-204</v>
          </cell>
          <cell r="L5707" t="e">
            <v>#N/A</v>
          </cell>
        </row>
        <row r="5708">
          <cell r="B5708" t="str">
            <v>YEC9374760Styrlager</v>
          </cell>
          <cell r="C5708" t="str">
            <v>YEC9374760</v>
          </cell>
          <cell r="D5708">
            <v>2022</v>
          </cell>
          <cell r="E5708">
            <v>3</v>
          </cell>
          <cell r="F5708" t="str">
            <v>0030</v>
          </cell>
          <cell r="G5708" t="str">
            <v>B001</v>
          </cell>
          <cell r="H5708" t="str">
            <v>Head Set</v>
          </cell>
          <cell r="I5708" t="str">
            <v>Styrlager</v>
          </cell>
          <cell r="K5708" t="str">
            <v>C2105256</v>
          </cell>
          <cell r="L5708" t="str">
            <v>C2105256</v>
          </cell>
        </row>
        <row r="5709">
          <cell r="B5709" t="str">
            <v xml:space="preserve">YEC9374760Styrstam </v>
          </cell>
          <cell r="C5709" t="str">
            <v>YEC9374760</v>
          </cell>
          <cell r="D5709">
            <v>2022</v>
          </cell>
          <cell r="E5709">
            <v>4</v>
          </cell>
          <cell r="F5709" t="str">
            <v>0040</v>
          </cell>
          <cell r="G5709" t="str">
            <v>B002</v>
          </cell>
          <cell r="H5709" t="str">
            <v>Handlebar Stem</v>
          </cell>
          <cell r="I5709" t="str">
            <v xml:space="preserve">Styrstam </v>
          </cell>
          <cell r="K5709" t="str">
            <v>C2205585-090</v>
          </cell>
          <cell r="L5709" t="str">
            <v>C2205585-090</v>
          </cell>
        </row>
        <row r="5710">
          <cell r="B5710" t="str">
            <v>YEC9374760Styre</v>
          </cell>
          <cell r="C5710" t="str">
            <v>YEC9374760</v>
          </cell>
          <cell r="D5710">
            <v>2022</v>
          </cell>
          <cell r="E5710">
            <v>5</v>
          </cell>
          <cell r="F5710" t="str">
            <v>0050</v>
          </cell>
          <cell r="G5710" t="str">
            <v>B003</v>
          </cell>
          <cell r="H5710" t="str">
            <v>Handelbar</v>
          </cell>
          <cell r="I5710" t="str">
            <v>Styre</v>
          </cell>
          <cell r="K5710" t="str">
            <v>C2306074</v>
          </cell>
          <cell r="L5710" t="str">
            <v>C2306074</v>
          </cell>
        </row>
        <row r="5711">
          <cell r="B5711" t="str">
            <v>YEC9374760Bromsgrepp H</v>
          </cell>
          <cell r="C5711" t="str">
            <v>YEC9374760</v>
          </cell>
          <cell r="D5711">
            <v>2022</v>
          </cell>
          <cell r="E5711">
            <v>6</v>
          </cell>
          <cell r="F5711" t="str">
            <v>0060</v>
          </cell>
          <cell r="G5711" t="str">
            <v>C002</v>
          </cell>
          <cell r="H5711" t="str">
            <v>Brake Lever R</v>
          </cell>
          <cell r="I5711" t="str">
            <v>Bromsgrepp H</v>
          </cell>
          <cell r="L5711" t="e">
            <v>#N/A</v>
          </cell>
        </row>
        <row r="5712">
          <cell r="B5712" t="str">
            <v>YEC9374760Bromsgrepp V</v>
          </cell>
          <cell r="C5712" t="str">
            <v>YEC9374760</v>
          </cell>
          <cell r="D5712">
            <v>2022</v>
          </cell>
          <cell r="E5712">
            <v>7</v>
          </cell>
          <cell r="F5712" t="str">
            <v>0070</v>
          </cell>
          <cell r="G5712" t="str">
            <v>C001</v>
          </cell>
          <cell r="H5712" t="str">
            <v>Brake Lever L</v>
          </cell>
          <cell r="I5712" t="str">
            <v>Bromsgrepp V</v>
          </cell>
          <cell r="K5712" t="str">
            <v>Shimano</v>
          </cell>
          <cell r="L5712" t="str">
            <v>Kontakta SHIMANO</v>
          </cell>
        </row>
        <row r="5713">
          <cell r="B5713" t="str">
            <v>YEC9374760Växelreglage H</v>
          </cell>
          <cell r="C5713" t="str">
            <v>YEC9374760</v>
          </cell>
          <cell r="D5713">
            <v>2022</v>
          </cell>
          <cell r="E5713">
            <v>8</v>
          </cell>
          <cell r="F5713" t="str">
            <v>0080</v>
          </cell>
          <cell r="G5713" t="str">
            <v>D002</v>
          </cell>
          <cell r="H5713" t="str">
            <v>Shift Lever R</v>
          </cell>
          <cell r="I5713" t="str">
            <v>Växelreglage H</v>
          </cell>
          <cell r="K5713" t="str">
            <v>C5105092</v>
          </cell>
          <cell r="L5713" t="str">
            <v>Kontakta SHIMANO</v>
          </cell>
        </row>
        <row r="5714">
          <cell r="B5714" t="str">
            <v>YEC9374760Växelreglage V</v>
          </cell>
          <cell r="C5714" t="str">
            <v>YEC9374760</v>
          </cell>
          <cell r="D5714">
            <v>2022</v>
          </cell>
          <cell r="E5714">
            <v>9</v>
          </cell>
          <cell r="F5714" t="str">
            <v>0090</v>
          </cell>
          <cell r="G5714" t="str">
            <v>D001</v>
          </cell>
          <cell r="H5714" t="str">
            <v>Shift Lever L</v>
          </cell>
          <cell r="I5714" t="str">
            <v>Växelreglage V</v>
          </cell>
          <cell r="L5714" t="e">
            <v>#N/A</v>
          </cell>
        </row>
        <row r="5715">
          <cell r="B5715" t="str">
            <v>YEC9374760Handtag par</v>
          </cell>
          <cell r="C5715" t="str">
            <v>YEC9374760</v>
          </cell>
          <cell r="D5715">
            <v>2022</v>
          </cell>
          <cell r="E5715">
            <v>10</v>
          </cell>
          <cell r="F5715" t="str">
            <v>0100</v>
          </cell>
          <cell r="G5715" t="str">
            <v>B004</v>
          </cell>
          <cell r="H5715" t="str">
            <v>Grip R</v>
          </cell>
          <cell r="I5715" t="str">
            <v>Handtag par</v>
          </cell>
          <cell r="K5715" t="str">
            <v>C2505528</v>
          </cell>
          <cell r="L5715" t="str">
            <v>C2500057</v>
          </cell>
        </row>
        <row r="5716">
          <cell r="B5716" t="str">
            <v>YEC9374760Frambroms</v>
          </cell>
          <cell r="C5716" t="str">
            <v>YEC9374760</v>
          </cell>
          <cell r="D5716">
            <v>2022</v>
          </cell>
          <cell r="E5716">
            <v>11</v>
          </cell>
          <cell r="F5716" t="str">
            <v>0110</v>
          </cell>
          <cell r="G5716" t="str">
            <v>C003</v>
          </cell>
          <cell r="H5716" t="str">
            <v xml:space="preserve">Brake front </v>
          </cell>
          <cell r="I5716" t="str">
            <v>Frambroms</v>
          </cell>
          <cell r="K5716" t="str">
            <v>AMT200KLFURX100</v>
          </cell>
          <cell r="L5716" t="str">
            <v>Kontakta SHIMANO</v>
          </cell>
        </row>
        <row r="5717">
          <cell r="B5717" t="str">
            <v>YEC9374760Bakbroms</v>
          </cell>
          <cell r="C5717" t="str">
            <v>YEC9374760</v>
          </cell>
          <cell r="D5717">
            <v>2022</v>
          </cell>
          <cell r="E5717">
            <v>12</v>
          </cell>
          <cell r="F5717" t="str">
            <v>0120</v>
          </cell>
          <cell r="G5717" t="str">
            <v>C004</v>
          </cell>
          <cell r="H5717" t="str">
            <v>Brake rear</v>
          </cell>
          <cell r="I5717" t="str">
            <v>Bakbroms</v>
          </cell>
          <cell r="K5717" t="str">
            <v>Fotbroms</v>
          </cell>
          <cell r="L5717" t="str">
            <v>Kontakta SHIMANO</v>
          </cell>
        </row>
        <row r="5718">
          <cell r="B5718" t="str">
            <v>YEC9374760Vevlager</v>
          </cell>
          <cell r="C5718" t="str">
            <v>YEC9374760</v>
          </cell>
          <cell r="D5718">
            <v>2022</v>
          </cell>
          <cell r="E5718">
            <v>13</v>
          </cell>
          <cell r="F5718" t="str">
            <v>0130</v>
          </cell>
          <cell r="G5718" t="str">
            <v>E001</v>
          </cell>
          <cell r="H5718" t="str">
            <v xml:space="preserve">BB-set </v>
          </cell>
          <cell r="I5718" t="str">
            <v>Vevlager</v>
          </cell>
          <cell r="K5718" t="str">
            <v>C8705065-1-124C</v>
          </cell>
          <cell r="L5718" t="str">
            <v>C8705065-1-124C</v>
          </cell>
        </row>
        <row r="5719">
          <cell r="B5719" t="str">
            <v>YEC9374760Vevparti</v>
          </cell>
          <cell r="C5719" t="str">
            <v>YEC9374760</v>
          </cell>
          <cell r="D5719">
            <v>2022</v>
          </cell>
          <cell r="E5719">
            <v>14</v>
          </cell>
          <cell r="F5719" t="str">
            <v>0140</v>
          </cell>
          <cell r="G5719" t="str">
            <v>E002</v>
          </cell>
          <cell r="H5719" t="str">
            <v>Front Chainwheel</v>
          </cell>
          <cell r="I5719" t="str">
            <v>Vevparti</v>
          </cell>
          <cell r="K5719" t="str">
            <v>C3305681-170-EG</v>
          </cell>
          <cell r="L5719" t="str">
            <v>C3305681-170-EG</v>
          </cell>
        </row>
        <row r="5720">
          <cell r="B5720" t="str">
            <v>YEC9374760Kedjeskydd</v>
          </cell>
          <cell r="C5720" t="str">
            <v>YEC9374760</v>
          </cell>
          <cell r="D5720">
            <v>2022</v>
          </cell>
          <cell r="E5720">
            <v>15</v>
          </cell>
          <cell r="F5720" t="str">
            <v>0150</v>
          </cell>
          <cell r="G5720" t="str">
            <v>H001</v>
          </cell>
          <cell r="H5720" t="str">
            <v>Chain guard</v>
          </cell>
          <cell r="I5720" t="str">
            <v>Kedjeskydd</v>
          </cell>
          <cell r="K5720" t="str">
            <v>C8305427/ZBK</v>
          </cell>
          <cell r="L5720" t="str">
            <v>C8305427/ZBK</v>
          </cell>
        </row>
        <row r="5721">
          <cell r="B5721" t="str">
            <v>YEC9374760Kedjeskyddsfäste</v>
          </cell>
          <cell r="C5721" t="str">
            <v>YEC9374760</v>
          </cell>
          <cell r="D5721">
            <v>2022</v>
          </cell>
          <cell r="E5721">
            <v>16</v>
          </cell>
          <cell r="F5721" t="str">
            <v>0160</v>
          </cell>
          <cell r="G5721" t="str">
            <v>H002</v>
          </cell>
          <cell r="H5721" t="str">
            <v>Chain guard bracket</v>
          </cell>
          <cell r="I5721" t="str">
            <v>Kedjeskyddsfäste</v>
          </cell>
          <cell r="K5721" t="str">
            <v>C8305427</v>
          </cell>
          <cell r="L5721" t="str">
            <v>C8305427</v>
          </cell>
        </row>
        <row r="5722">
          <cell r="B5722" t="str">
            <v>YEC9374760Framväxel</v>
          </cell>
          <cell r="C5722" t="str">
            <v>YEC9374760</v>
          </cell>
          <cell r="D5722">
            <v>2022</v>
          </cell>
          <cell r="E5722">
            <v>17</v>
          </cell>
          <cell r="F5722" t="str">
            <v>0170</v>
          </cell>
          <cell r="G5722" t="str">
            <v>D003</v>
          </cell>
          <cell r="H5722" t="str">
            <v>Front Derailleur</v>
          </cell>
          <cell r="I5722" t="str">
            <v>Framväxel</v>
          </cell>
          <cell r="K5722">
            <v>0</v>
          </cell>
          <cell r="L5722" t="e">
            <v>#N/A</v>
          </cell>
        </row>
        <row r="5723">
          <cell r="B5723" t="str">
            <v>YEC9374760Bakväxel</v>
          </cell>
          <cell r="C5723" t="str">
            <v>YEC9374760</v>
          </cell>
          <cell r="D5723">
            <v>2022</v>
          </cell>
          <cell r="E5723">
            <v>18</v>
          </cell>
          <cell r="F5723" t="str">
            <v>0180</v>
          </cell>
          <cell r="G5723" t="str">
            <v>D004</v>
          </cell>
          <cell r="H5723" t="str">
            <v>Rear Derailleur</v>
          </cell>
          <cell r="I5723" t="str">
            <v>Bakväxel</v>
          </cell>
          <cell r="K5723" t="str">
            <v>NAVVÄXEL</v>
          </cell>
          <cell r="L5723" t="str">
            <v>Kontakta SHIMANO</v>
          </cell>
        </row>
        <row r="5724">
          <cell r="B5724" t="str">
            <v>YEC9374760Kedja</v>
          </cell>
          <cell r="C5724" t="str">
            <v>YEC9374760</v>
          </cell>
          <cell r="D5724">
            <v>2022</v>
          </cell>
          <cell r="E5724">
            <v>19</v>
          </cell>
          <cell r="F5724" t="str">
            <v>0190</v>
          </cell>
          <cell r="G5724" t="str">
            <v>E003</v>
          </cell>
          <cell r="H5724" t="str">
            <v xml:space="preserve">Chain </v>
          </cell>
          <cell r="I5724" t="str">
            <v>Kedja</v>
          </cell>
          <cell r="K5724" t="str">
            <v>C3405001-0102</v>
          </cell>
          <cell r="L5724" t="str">
            <v>C3400002</v>
          </cell>
        </row>
        <row r="5725">
          <cell r="B5725" t="str">
            <v>YEC9374760Kassett</v>
          </cell>
          <cell r="C5725" t="str">
            <v>YEC9374760</v>
          </cell>
          <cell r="D5725">
            <v>2022</v>
          </cell>
          <cell r="E5725">
            <v>20</v>
          </cell>
          <cell r="F5725" t="str">
            <v>0200</v>
          </cell>
          <cell r="G5725" t="str">
            <v>E004</v>
          </cell>
          <cell r="H5725" t="str">
            <v>Cassette Sprocket</v>
          </cell>
          <cell r="I5725" t="str">
            <v>Kassett</v>
          </cell>
          <cell r="K5725" t="str">
            <v>ASMGEAR16SU</v>
          </cell>
          <cell r="L5725" t="str">
            <v>Kontakta SHIMANO</v>
          </cell>
        </row>
        <row r="5726">
          <cell r="B5726" t="str">
            <v>YEC9374760Framhjul</v>
          </cell>
          <cell r="C5726" t="str">
            <v>YEC9374760</v>
          </cell>
          <cell r="D5726">
            <v>2022</v>
          </cell>
          <cell r="E5726">
            <v>21</v>
          </cell>
          <cell r="F5726" t="str">
            <v>0210</v>
          </cell>
          <cell r="G5726" t="str">
            <v>F001</v>
          </cell>
          <cell r="H5726" t="str">
            <v>Front hub</v>
          </cell>
          <cell r="I5726" t="str">
            <v>Framhjul</v>
          </cell>
          <cell r="K5726" t="str">
            <v>C4100365</v>
          </cell>
          <cell r="L5726" t="str">
            <v>C4100365</v>
          </cell>
        </row>
        <row r="5727">
          <cell r="B5727" t="str">
            <v>YEC9374760Bakhjul</v>
          </cell>
          <cell r="C5727" t="str">
            <v>YEC9374760</v>
          </cell>
          <cell r="D5727">
            <v>2022</v>
          </cell>
          <cell r="E5727">
            <v>22</v>
          </cell>
          <cell r="F5727" t="str">
            <v>0220</v>
          </cell>
          <cell r="G5727" t="str">
            <v>F002</v>
          </cell>
          <cell r="H5727" t="str">
            <v>Rear hub</v>
          </cell>
          <cell r="I5727" t="str">
            <v>Bakhjul</v>
          </cell>
          <cell r="K5727" t="str">
            <v>C4208242</v>
          </cell>
          <cell r="L5727" t="str">
            <v>C4200052</v>
          </cell>
        </row>
        <row r="5728">
          <cell r="B5728" t="str">
            <v>YEC9374760Däck</v>
          </cell>
          <cell r="C5728" t="str">
            <v>YEC9374760</v>
          </cell>
          <cell r="D5728">
            <v>2022</v>
          </cell>
          <cell r="E5728">
            <v>23</v>
          </cell>
          <cell r="F5728" t="str">
            <v>0230</v>
          </cell>
          <cell r="G5728" t="str">
            <v>F003</v>
          </cell>
          <cell r="H5728" t="str">
            <v>Tire</v>
          </cell>
          <cell r="I5728" t="str">
            <v>Däck</v>
          </cell>
          <cell r="K5728" t="str">
            <v>C4906455</v>
          </cell>
          <cell r="L5728" t="str">
            <v>C4901463</v>
          </cell>
        </row>
        <row r="5729">
          <cell r="B5729" t="str">
            <v>YEC9374760Skärmar set</v>
          </cell>
          <cell r="C5729" t="str">
            <v>YEC9374760</v>
          </cell>
          <cell r="D5729">
            <v>2022</v>
          </cell>
          <cell r="E5729">
            <v>24</v>
          </cell>
          <cell r="F5729" t="str">
            <v>0240</v>
          </cell>
          <cell r="G5729" t="str">
            <v>H003</v>
          </cell>
          <cell r="H5729" t="str">
            <v xml:space="preserve">Mudguard front   </v>
          </cell>
          <cell r="I5729" t="str">
            <v>Skärmar set</v>
          </cell>
          <cell r="K5729" t="str">
            <v>C8255729-BK</v>
          </cell>
          <cell r="L5729" t="str">
            <v>C8250028</v>
          </cell>
        </row>
        <row r="5730">
          <cell r="B5730" t="str">
            <v>YEC9374760Pakethållare</v>
          </cell>
          <cell r="C5730" t="str">
            <v>YEC9374760</v>
          </cell>
          <cell r="D5730">
            <v>2022</v>
          </cell>
          <cell r="E5730">
            <v>25</v>
          </cell>
          <cell r="F5730" t="str">
            <v>0250</v>
          </cell>
          <cell r="G5730" t="str">
            <v>H004</v>
          </cell>
          <cell r="H5730" t="str">
            <v>Carrier</v>
          </cell>
          <cell r="I5730" t="str">
            <v>Pakethållare</v>
          </cell>
          <cell r="K5730" t="str">
            <v>C8205834-BK</v>
          </cell>
          <cell r="L5730" t="str">
            <v>C8205834-BK</v>
          </cell>
        </row>
        <row r="5731">
          <cell r="B5731" t="str">
            <v>YEC9374760Sadel</v>
          </cell>
          <cell r="C5731" t="str">
            <v>YEC9374760</v>
          </cell>
          <cell r="D5731">
            <v>2022</v>
          </cell>
          <cell r="E5731">
            <v>26</v>
          </cell>
          <cell r="F5731" t="str">
            <v>0260</v>
          </cell>
          <cell r="G5731" t="str">
            <v>G001</v>
          </cell>
          <cell r="H5731" t="str">
            <v>Saddle</v>
          </cell>
          <cell r="I5731" t="str">
            <v>Sadel</v>
          </cell>
          <cell r="K5731" t="str">
            <v>C7105989</v>
          </cell>
          <cell r="L5731" t="str">
            <v>C7100596</v>
          </cell>
        </row>
        <row r="5732">
          <cell r="B5732" t="str">
            <v>YEC9374760Sadelstolpe</v>
          </cell>
          <cell r="C5732" t="str">
            <v>YEC9374760</v>
          </cell>
          <cell r="D5732">
            <v>2022</v>
          </cell>
          <cell r="E5732">
            <v>27</v>
          </cell>
          <cell r="F5732" t="str">
            <v>0270</v>
          </cell>
          <cell r="G5732" t="str">
            <v>G002</v>
          </cell>
          <cell r="H5732" t="str">
            <v>Seatpost</v>
          </cell>
          <cell r="I5732" t="str">
            <v>Sadelstolpe</v>
          </cell>
          <cell r="K5732" t="str">
            <v>C7205260</v>
          </cell>
          <cell r="L5732" t="str">
            <v>C7200053</v>
          </cell>
        </row>
        <row r="5733">
          <cell r="B5733" t="str">
            <v>YEC9374760Sadelrörsklämma</v>
          </cell>
          <cell r="C5733" t="str">
            <v>YEC9374760</v>
          </cell>
          <cell r="D5733">
            <v>2022</v>
          </cell>
          <cell r="E5733">
            <v>28</v>
          </cell>
          <cell r="F5733" t="str">
            <v>0280</v>
          </cell>
          <cell r="G5733" t="str">
            <v>G003</v>
          </cell>
          <cell r="H5733" t="str">
            <v>Seat Clamp</v>
          </cell>
          <cell r="I5733" t="str">
            <v>Sadelrörsklämma</v>
          </cell>
          <cell r="K5733" t="str">
            <v>C7305002</v>
          </cell>
          <cell r="L5733" t="str">
            <v>C7300027-318</v>
          </cell>
        </row>
        <row r="5734">
          <cell r="B5734" t="str">
            <v>YEC9374760Framlampa</v>
          </cell>
          <cell r="C5734" t="str">
            <v>YEC9374760</v>
          </cell>
          <cell r="D5734">
            <v>2022</v>
          </cell>
          <cell r="E5734">
            <v>29</v>
          </cell>
          <cell r="F5734" t="str">
            <v>0290</v>
          </cell>
          <cell r="G5734" t="str">
            <v>H005</v>
          </cell>
          <cell r="H5734" t="str">
            <v>Front light</v>
          </cell>
          <cell r="I5734" t="str">
            <v>Framlampa</v>
          </cell>
          <cell r="K5734" t="str">
            <v>C8015300</v>
          </cell>
          <cell r="L5734" t="str">
            <v>C8015300</v>
          </cell>
        </row>
        <row r="5735">
          <cell r="B5735" t="str">
            <v>YEC9374760Baklampa</v>
          </cell>
          <cell r="C5735" t="str">
            <v>YEC9374760</v>
          </cell>
          <cell r="D5735">
            <v>2022</v>
          </cell>
          <cell r="E5735">
            <v>30</v>
          </cell>
          <cell r="F5735" t="str">
            <v>0300</v>
          </cell>
          <cell r="G5735" t="str">
            <v>H006</v>
          </cell>
          <cell r="H5735" t="str">
            <v>Light, Rear</v>
          </cell>
          <cell r="I5735" t="str">
            <v>Baklampa</v>
          </cell>
          <cell r="K5735" t="str">
            <v>C8705186-1RLBK</v>
          </cell>
          <cell r="L5735" t="str">
            <v>C8705186-1RLBK</v>
          </cell>
        </row>
        <row r="5736">
          <cell r="B5736" t="str">
            <v>YEC9374760Låssats</v>
          </cell>
          <cell r="C5736" t="str">
            <v>YEC9374760</v>
          </cell>
          <cell r="D5736">
            <v>2022</v>
          </cell>
          <cell r="E5736">
            <v>31</v>
          </cell>
          <cell r="F5736" t="str">
            <v>0310</v>
          </cell>
          <cell r="G5736" t="str">
            <v>H007</v>
          </cell>
          <cell r="H5736" t="str">
            <v>Lock</v>
          </cell>
          <cell r="I5736" t="str">
            <v>Låssats</v>
          </cell>
          <cell r="K5736" t="str">
            <v>C8405069</v>
          </cell>
          <cell r="L5736" t="str">
            <v>C8405069</v>
          </cell>
        </row>
        <row r="5737">
          <cell r="B5737" t="str">
            <v>YEC9374760Stöd</v>
          </cell>
          <cell r="C5737" t="str">
            <v>YEC9374760</v>
          </cell>
          <cell r="D5737">
            <v>2022</v>
          </cell>
          <cell r="E5737">
            <v>32</v>
          </cell>
          <cell r="F5737" t="str">
            <v>0320</v>
          </cell>
          <cell r="G5737" t="str">
            <v>H008</v>
          </cell>
          <cell r="H5737" t="str">
            <v>Kick stand</v>
          </cell>
          <cell r="I5737" t="str">
            <v>Stöd</v>
          </cell>
          <cell r="K5737" t="str">
            <v>C8105208</v>
          </cell>
          <cell r="L5737" t="str">
            <v>C8100034</v>
          </cell>
        </row>
        <row r="5738">
          <cell r="B5738" t="str">
            <v>YEC9374760Korg</v>
          </cell>
          <cell r="C5738" t="str">
            <v>YEC9374760</v>
          </cell>
          <cell r="D5738">
            <v>2022</v>
          </cell>
          <cell r="E5738">
            <v>33</v>
          </cell>
          <cell r="F5738" t="str">
            <v>0330</v>
          </cell>
          <cell r="G5738" t="str">
            <v>H009</v>
          </cell>
          <cell r="H5738" t="str">
            <v>Basket / Fr carrier</v>
          </cell>
          <cell r="I5738" t="str">
            <v>Korg</v>
          </cell>
          <cell r="K5738" t="str">
            <v>C8605213</v>
          </cell>
          <cell r="L5738" t="str">
            <v>C8605213</v>
          </cell>
        </row>
        <row r="5739">
          <cell r="B5739" t="str">
            <v>YEC9374760Pedaler</v>
          </cell>
          <cell r="C5739" t="str">
            <v>YEC9374760</v>
          </cell>
          <cell r="D5739">
            <v>2022</v>
          </cell>
          <cell r="E5739">
            <v>34</v>
          </cell>
          <cell r="F5739" t="str">
            <v>0340</v>
          </cell>
          <cell r="G5739" t="str">
            <v>E005</v>
          </cell>
          <cell r="H5739" t="str">
            <v xml:space="preserve">Pedal </v>
          </cell>
          <cell r="I5739" t="str">
            <v>Pedaler</v>
          </cell>
          <cell r="K5739" t="str">
            <v>C3505208</v>
          </cell>
          <cell r="L5739" t="str">
            <v>C3500059</v>
          </cell>
        </row>
        <row r="5740">
          <cell r="B5740" t="str">
            <v>YEC9374760Motor</v>
          </cell>
          <cell r="C5740" t="str">
            <v>YEC9374760</v>
          </cell>
          <cell r="D5740">
            <v>2022</v>
          </cell>
          <cell r="E5740">
            <v>35</v>
          </cell>
          <cell r="F5740" t="str">
            <v>0350</v>
          </cell>
          <cell r="G5740" t="str">
            <v>J001</v>
          </cell>
          <cell r="H5740" t="str">
            <v>DRIVE UNIT:</v>
          </cell>
          <cell r="I5740" t="str">
            <v>Motor</v>
          </cell>
          <cell r="K5740" t="str">
            <v>C8705144-1-03</v>
          </cell>
          <cell r="L5740" t="str">
            <v>C8705144-1-03</v>
          </cell>
        </row>
        <row r="5741">
          <cell r="B5741" t="str">
            <v>YEC9374760Display</v>
          </cell>
          <cell r="C5741" t="str">
            <v>YEC9374760</v>
          </cell>
          <cell r="D5741">
            <v>2022</v>
          </cell>
          <cell r="E5741">
            <v>36</v>
          </cell>
          <cell r="F5741" t="str">
            <v>0360</v>
          </cell>
          <cell r="G5741" t="str">
            <v>J004</v>
          </cell>
          <cell r="H5741" t="str">
            <v>DISPLAY:</v>
          </cell>
          <cell r="I5741" t="str">
            <v>Display</v>
          </cell>
          <cell r="K5741" t="str">
            <v>C8705068-1-38C</v>
          </cell>
          <cell r="L5741" t="str">
            <v>C8705068-1-38C</v>
          </cell>
        </row>
        <row r="5742">
          <cell r="B5742" t="str">
            <v>YEC9374760EB-Bus kabel</v>
          </cell>
          <cell r="C5742" t="str">
            <v>YEC9374760</v>
          </cell>
          <cell r="D5742">
            <v>2022</v>
          </cell>
          <cell r="E5742">
            <v>37</v>
          </cell>
          <cell r="F5742" t="str">
            <v>0370</v>
          </cell>
          <cell r="G5742" t="str">
            <v>J005</v>
          </cell>
          <cell r="H5742" t="str">
            <v>EB-BUS CABLE:</v>
          </cell>
          <cell r="I5742" t="str">
            <v>EB-Bus kabel</v>
          </cell>
          <cell r="K5742" t="str">
            <v>C8705065-1-04AC</v>
          </cell>
          <cell r="L5742" t="str">
            <v>C8705065-1-04AC</v>
          </cell>
        </row>
        <row r="5743">
          <cell r="B5743" t="str">
            <v>YEC9374760Motorkabel</v>
          </cell>
          <cell r="C5743" t="str">
            <v>YEC9374760</v>
          </cell>
          <cell r="D5743">
            <v>2022</v>
          </cell>
          <cell r="E5743">
            <v>38</v>
          </cell>
          <cell r="F5743" t="str">
            <v>0380</v>
          </cell>
          <cell r="G5743" t="str">
            <v>J006</v>
          </cell>
          <cell r="H5743" t="str">
            <v>POWER CABLE:</v>
          </cell>
          <cell r="I5743" t="str">
            <v>Motorkabel</v>
          </cell>
          <cell r="K5743" t="str">
            <v>C8705065-1-03A</v>
          </cell>
          <cell r="L5743" t="str">
            <v>C8705065-1-03A</v>
          </cell>
        </row>
        <row r="5744">
          <cell r="B5744" t="str">
            <v>YEC9374760Kabel framlampa</v>
          </cell>
          <cell r="C5744" t="str">
            <v>YEC9374760</v>
          </cell>
          <cell r="D5744">
            <v>2022</v>
          </cell>
          <cell r="E5744">
            <v>39</v>
          </cell>
          <cell r="F5744" t="str">
            <v>0390</v>
          </cell>
          <cell r="G5744" t="str">
            <v>J007</v>
          </cell>
          <cell r="H5744" t="str">
            <v>F. LIGHT CABLE:</v>
          </cell>
          <cell r="I5744" t="str">
            <v>Kabel framlampa</v>
          </cell>
          <cell r="K5744" t="str">
            <v>Ingår i EB-buskabeln</v>
          </cell>
          <cell r="L5744" t="str">
            <v>Ingår i EB-buskabeln</v>
          </cell>
        </row>
        <row r="5745">
          <cell r="B5745" t="str">
            <v>YEC9374760Kabel baklampa</v>
          </cell>
          <cell r="C5745" t="str">
            <v>YEC9374760</v>
          </cell>
          <cell r="D5745">
            <v>2022</v>
          </cell>
          <cell r="E5745">
            <v>40</v>
          </cell>
          <cell r="F5745" t="str">
            <v>0400</v>
          </cell>
          <cell r="G5745" t="str">
            <v>J008</v>
          </cell>
          <cell r="H5745" t="str">
            <v>R. LIGHT CABLE:</v>
          </cell>
          <cell r="I5745" t="str">
            <v>Kabel baklampa</v>
          </cell>
          <cell r="K5745" t="str">
            <v>INGÅR I BATTERIET</v>
          </cell>
          <cell r="L5745" t="str">
            <v>Ingår i batteriet</v>
          </cell>
        </row>
        <row r="5746">
          <cell r="B5746" t="str">
            <v>YEC9374760Hastighetssensor</v>
          </cell>
          <cell r="C5746" t="str">
            <v>YEC9374760</v>
          </cell>
          <cell r="D5746">
            <v>2022</v>
          </cell>
          <cell r="E5746">
            <v>41</v>
          </cell>
          <cell r="F5746" t="str">
            <v>0410</v>
          </cell>
          <cell r="G5746" t="str">
            <v>J009</v>
          </cell>
          <cell r="H5746" t="str">
            <v>SPEED SENSOR:</v>
          </cell>
          <cell r="I5746" t="str">
            <v>Hastighetssensor</v>
          </cell>
          <cell r="K5746" t="str">
            <v>INGÅR I MOTORN</v>
          </cell>
          <cell r="L5746" t="str">
            <v>Ingår i motorn</v>
          </cell>
        </row>
        <row r="5747">
          <cell r="B5747" t="str">
            <v>YEC9374760Batteri</v>
          </cell>
          <cell r="C5747" t="str">
            <v>YEC9374760</v>
          </cell>
          <cell r="D5747">
            <v>2022</v>
          </cell>
          <cell r="E5747">
            <v>42</v>
          </cell>
          <cell r="F5747" t="str">
            <v>0420</v>
          </cell>
          <cell r="G5747" t="str">
            <v>J002</v>
          </cell>
          <cell r="H5747" t="str">
            <v>BATTERY:</v>
          </cell>
          <cell r="I5747" t="str">
            <v>Batteri</v>
          </cell>
          <cell r="K5747" t="str">
            <v>C8705186-E-11C</v>
          </cell>
          <cell r="L5747" t="str">
            <v>C8705186-E-11C</v>
          </cell>
        </row>
        <row r="5748">
          <cell r="B5748" t="str">
            <v>YEC9374760Batterihållare</v>
          </cell>
          <cell r="C5748" t="str">
            <v>YEC9374760</v>
          </cell>
          <cell r="D5748">
            <v>2022</v>
          </cell>
          <cell r="E5748">
            <v>43</v>
          </cell>
          <cell r="F5748" t="str">
            <v>0430</v>
          </cell>
          <cell r="G5748" t="str">
            <v>J003</v>
          </cell>
          <cell r="H5748" t="str">
            <v>BATTERY HOLDER/Slider</v>
          </cell>
          <cell r="I5748" t="str">
            <v>Batterihållare</v>
          </cell>
          <cell r="L5748" t="e">
            <v>#N/A</v>
          </cell>
        </row>
        <row r="5749">
          <cell r="B5749" t="str">
            <v>YEC9374760Batteriladdare</v>
          </cell>
          <cell r="C5749" t="str">
            <v>YEC9374760</v>
          </cell>
          <cell r="D5749">
            <v>2022</v>
          </cell>
          <cell r="E5749">
            <v>44</v>
          </cell>
          <cell r="F5749" t="str">
            <v>0440</v>
          </cell>
          <cell r="G5749" t="str">
            <v>J010</v>
          </cell>
          <cell r="H5749" t="str">
            <v>CHARGER:</v>
          </cell>
          <cell r="I5749" t="str">
            <v>Batteriladdare</v>
          </cell>
          <cell r="K5749" t="str">
            <v>C8705058-1-1C</v>
          </cell>
          <cell r="L5749" t="str">
            <v>C8705058-1-1D</v>
          </cell>
        </row>
        <row r="5750">
          <cell r="B5750" t="str">
            <v>YEC9374760Kontrollbox</v>
          </cell>
          <cell r="C5750" t="str">
            <v>YEC9374760</v>
          </cell>
          <cell r="D5750">
            <v>2022</v>
          </cell>
          <cell r="E5750">
            <v>45</v>
          </cell>
          <cell r="F5750" t="str">
            <v>0450</v>
          </cell>
          <cell r="G5750" t="str">
            <v>J011</v>
          </cell>
          <cell r="H5750" t="str">
            <v>Controller</v>
          </cell>
          <cell r="I5750" t="str">
            <v>Kontrollbox</v>
          </cell>
          <cell r="K5750" t="str">
            <v>C8705142-10-9C</v>
          </cell>
          <cell r="L5750" t="str">
            <v>C8705142-10-9C</v>
          </cell>
        </row>
        <row r="5751">
          <cell r="B5751" t="str">
            <v>YEC9374760Växelöra</v>
          </cell>
          <cell r="C5751" t="str">
            <v>YEC9374760</v>
          </cell>
          <cell r="D5751">
            <v>2022</v>
          </cell>
          <cell r="E5751">
            <v>46</v>
          </cell>
          <cell r="F5751" t="str">
            <v>0460</v>
          </cell>
          <cell r="G5751" t="str">
            <v>D005</v>
          </cell>
          <cell r="H5751" t="str">
            <v>Gear hanger</v>
          </cell>
          <cell r="I5751" t="str">
            <v>Växelöra</v>
          </cell>
          <cell r="L5751" t="e">
            <v>#N/A</v>
          </cell>
        </row>
        <row r="5752">
          <cell r="B5752" t="str">
            <v>YEC9374764RAM</v>
          </cell>
          <cell r="C5752" t="str">
            <v>YEC9374764</v>
          </cell>
          <cell r="D5752" t="str">
            <v>2023-2024</v>
          </cell>
          <cell r="E5752">
            <v>1</v>
          </cell>
          <cell r="F5752" t="str">
            <v>0010</v>
          </cell>
          <cell r="G5752" t="str">
            <v>A001</v>
          </cell>
          <cell r="H5752" t="str">
            <v>PAINTED FRAME</v>
          </cell>
          <cell r="I5752" t="str">
            <v>RAM</v>
          </cell>
          <cell r="L5752" t="e">
            <v>#N/A</v>
          </cell>
        </row>
        <row r="5753">
          <cell r="B5753" t="str">
            <v>YEC9374764Framgaffel</v>
          </cell>
          <cell r="C5753" t="str">
            <v>YEC9374764</v>
          </cell>
          <cell r="D5753" t="str">
            <v>2023-2024</v>
          </cell>
          <cell r="E5753">
            <v>2</v>
          </cell>
          <cell r="F5753" t="str">
            <v>0020</v>
          </cell>
          <cell r="G5753" t="str">
            <v>A002</v>
          </cell>
          <cell r="H5753" t="str">
            <v>PAINTED FORK</v>
          </cell>
          <cell r="I5753" t="str">
            <v>Framgaffel</v>
          </cell>
          <cell r="L5753" t="e">
            <v>#N/A</v>
          </cell>
        </row>
        <row r="5754">
          <cell r="B5754" t="str">
            <v>YEC9374764Styrlager</v>
          </cell>
          <cell r="C5754" t="str">
            <v>YEC9374764</v>
          </cell>
          <cell r="D5754" t="str">
            <v>2023-2024</v>
          </cell>
          <cell r="E5754">
            <v>3</v>
          </cell>
          <cell r="F5754" t="str">
            <v>0030</v>
          </cell>
          <cell r="G5754" t="str">
            <v>B001</v>
          </cell>
          <cell r="H5754" t="str">
            <v>Head Set</v>
          </cell>
          <cell r="I5754" t="str">
            <v>Styrlager</v>
          </cell>
          <cell r="K5754" t="str">
            <v>C2105291</v>
          </cell>
          <cell r="L5754" t="str">
            <v>C2100163</v>
          </cell>
        </row>
        <row r="5755">
          <cell r="B5755" t="str">
            <v xml:space="preserve">YEC9374764Styrstam </v>
          </cell>
          <cell r="C5755" t="str">
            <v>YEC9374764</v>
          </cell>
          <cell r="D5755" t="str">
            <v>2023-2024</v>
          </cell>
          <cell r="E5755">
            <v>4</v>
          </cell>
          <cell r="F5755" t="str">
            <v>0040</v>
          </cell>
          <cell r="G5755" t="str">
            <v>B002</v>
          </cell>
          <cell r="H5755" t="str">
            <v>Handlebar Stem</v>
          </cell>
          <cell r="I5755" t="str">
            <v xml:space="preserve">Styrstam </v>
          </cell>
          <cell r="K5755" t="str">
            <v>C2205550-090</v>
          </cell>
          <cell r="L5755" t="str">
            <v>C2200066</v>
          </cell>
        </row>
        <row r="5756">
          <cell r="B5756" t="str">
            <v>YEC9374764Styre</v>
          </cell>
          <cell r="C5756" t="str">
            <v>YEC9374764</v>
          </cell>
          <cell r="D5756" t="str">
            <v>2023-2024</v>
          </cell>
          <cell r="E5756">
            <v>5</v>
          </cell>
          <cell r="F5756" t="str">
            <v>0050</v>
          </cell>
          <cell r="G5756" t="str">
            <v>B003</v>
          </cell>
          <cell r="H5756" t="str">
            <v>Handelbar</v>
          </cell>
          <cell r="I5756" t="str">
            <v>Styre</v>
          </cell>
          <cell r="K5756" t="str">
            <v>C2306074</v>
          </cell>
          <cell r="L5756" t="str">
            <v>C2306074</v>
          </cell>
        </row>
        <row r="5757">
          <cell r="B5757" t="str">
            <v>YEC9374764Bromsgrepp H</v>
          </cell>
          <cell r="C5757" t="str">
            <v>YEC9374764</v>
          </cell>
          <cell r="D5757" t="str">
            <v>2023-2024</v>
          </cell>
          <cell r="E5757">
            <v>6</v>
          </cell>
          <cell r="F5757" t="str">
            <v>0060</v>
          </cell>
          <cell r="G5757" t="str">
            <v>C002</v>
          </cell>
          <cell r="H5757" t="str">
            <v>Brake Lever R</v>
          </cell>
          <cell r="I5757" t="str">
            <v>Bromsgrepp H</v>
          </cell>
          <cell r="L5757" t="e">
            <v>#N/A</v>
          </cell>
        </row>
        <row r="5758">
          <cell r="B5758" t="str">
            <v>YEC9374764Bromsgrepp V</v>
          </cell>
          <cell r="C5758" t="str">
            <v>YEC9374764</v>
          </cell>
          <cell r="D5758" t="str">
            <v>2023-2024</v>
          </cell>
          <cell r="E5758">
            <v>7</v>
          </cell>
          <cell r="F5758" t="str">
            <v>0070</v>
          </cell>
          <cell r="G5758" t="str">
            <v>C001</v>
          </cell>
          <cell r="H5758" t="str">
            <v>Brake Lever L</v>
          </cell>
          <cell r="I5758" t="str">
            <v>Bromsgrepp V</v>
          </cell>
          <cell r="J5758" t="str">
            <v>C6505049 BLL ALsvPLbk VB U 4F BL39AP</v>
          </cell>
          <cell r="K5758" t="str">
            <v>C6405080-1000</v>
          </cell>
          <cell r="L5758" t="str">
            <v>Kontakta Service</v>
          </cell>
        </row>
        <row r="5759">
          <cell r="B5759" t="str">
            <v>YEC9374764Växelreglage H</v>
          </cell>
          <cell r="C5759" t="str">
            <v>YEC9374764</v>
          </cell>
          <cell r="D5759" t="str">
            <v>2023-2024</v>
          </cell>
          <cell r="E5759">
            <v>8</v>
          </cell>
          <cell r="F5759" t="str">
            <v>0080</v>
          </cell>
          <cell r="G5759" t="str">
            <v>D002</v>
          </cell>
          <cell r="H5759" t="str">
            <v>Shift Lever R</v>
          </cell>
          <cell r="I5759" t="str">
            <v>Växelreglage H</v>
          </cell>
          <cell r="J5759" t="str">
            <v>C5105092 SHIFT LEVER, SL-C3000-7, NEXUS, REVO SHIFTER, 2320MM INNER, W/O OUTER FOR CJ-NX40(FOR SCANDINAVIAN), BLACK, BULK</v>
          </cell>
          <cell r="K5759" t="str">
            <v>Shimano</v>
          </cell>
          <cell r="L5759" t="str">
            <v>Kontakta SHIMANO</v>
          </cell>
        </row>
        <row r="5760">
          <cell r="B5760" t="str">
            <v>YEC9374764Växelreglage V</v>
          </cell>
          <cell r="C5760" t="str">
            <v>YEC9374764</v>
          </cell>
          <cell r="D5760" t="str">
            <v>2023-2024</v>
          </cell>
          <cell r="E5760">
            <v>9</v>
          </cell>
          <cell r="F5760" t="str">
            <v>0090</v>
          </cell>
          <cell r="G5760" t="str">
            <v>D001</v>
          </cell>
          <cell r="H5760" t="str">
            <v>Shift Lever L</v>
          </cell>
          <cell r="I5760" t="str">
            <v>Växelreglage V</v>
          </cell>
          <cell r="L5760" t="e">
            <v>#N/A</v>
          </cell>
        </row>
        <row r="5761">
          <cell r="B5761" t="str">
            <v>YEC9374764Handtag par</v>
          </cell>
          <cell r="C5761" t="str">
            <v>YEC9374764</v>
          </cell>
          <cell r="D5761" t="str">
            <v>2023-2024</v>
          </cell>
          <cell r="E5761">
            <v>10</v>
          </cell>
          <cell r="F5761" t="str">
            <v>0100</v>
          </cell>
          <cell r="G5761" t="str">
            <v>B004</v>
          </cell>
          <cell r="H5761" t="str">
            <v>Grip R</v>
          </cell>
          <cell r="I5761" t="str">
            <v>Handtag par</v>
          </cell>
          <cell r="K5761" t="str">
            <v>C2505528</v>
          </cell>
          <cell r="L5761" t="str">
            <v>C2500057</v>
          </cell>
        </row>
        <row r="5762">
          <cell r="B5762" t="str">
            <v>YEC9374764Frambroms</v>
          </cell>
          <cell r="C5762" t="str">
            <v>YEC9374764</v>
          </cell>
          <cell r="D5762" t="str">
            <v>2023-2024</v>
          </cell>
          <cell r="E5762">
            <v>11</v>
          </cell>
          <cell r="F5762" t="str">
            <v>0110</v>
          </cell>
          <cell r="G5762" t="str">
            <v>C003</v>
          </cell>
          <cell r="H5762" t="str">
            <v xml:space="preserve">Brake front </v>
          </cell>
          <cell r="I5762" t="str">
            <v>Frambroms</v>
          </cell>
          <cell r="K5762" t="str">
            <v>Shimano</v>
          </cell>
          <cell r="L5762" t="str">
            <v>Kontakta SHIMANO</v>
          </cell>
        </row>
        <row r="5763">
          <cell r="B5763" t="str">
            <v>YEC9374764Bakbroms</v>
          </cell>
          <cell r="C5763" t="str">
            <v>YEC9374764</v>
          </cell>
          <cell r="D5763" t="str">
            <v>2023-2024</v>
          </cell>
          <cell r="E5763">
            <v>12</v>
          </cell>
          <cell r="F5763" t="str">
            <v>0120</v>
          </cell>
          <cell r="G5763" t="str">
            <v>C004</v>
          </cell>
          <cell r="H5763" t="str">
            <v>Brake rear</v>
          </cell>
          <cell r="I5763" t="str">
            <v>Bakbroms</v>
          </cell>
          <cell r="K5763" t="str">
            <v>Fotbroms</v>
          </cell>
          <cell r="L5763" t="str">
            <v>Kontakta SHIMANO</v>
          </cell>
        </row>
        <row r="5764">
          <cell r="B5764" t="str">
            <v>YEC9374764Vevlager</v>
          </cell>
          <cell r="C5764" t="str">
            <v>YEC9374764</v>
          </cell>
          <cell r="D5764" t="str">
            <v>2023-2024</v>
          </cell>
          <cell r="E5764">
            <v>13</v>
          </cell>
          <cell r="F5764" t="str">
            <v>0130</v>
          </cell>
          <cell r="G5764" t="str">
            <v>E001</v>
          </cell>
          <cell r="H5764" t="str">
            <v xml:space="preserve">BB-set </v>
          </cell>
          <cell r="I5764" t="str">
            <v>Vevlager</v>
          </cell>
          <cell r="K5764" t="str">
            <v>C8705195-06C</v>
          </cell>
          <cell r="L5764" t="str">
            <v>C8705195-06C</v>
          </cell>
        </row>
        <row r="5765">
          <cell r="B5765" t="str">
            <v>YEC9374764Vevparti</v>
          </cell>
          <cell r="C5765" t="str">
            <v>YEC9374764</v>
          </cell>
          <cell r="D5765" t="str">
            <v>2023-2024</v>
          </cell>
          <cell r="E5765">
            <v>14</v>
          </cell>
          <cell r="F5765" t="str">
            <v>0140</v>
          </cell>
          <cell r="G5765" t="str">
            <v>E002</v>
          </cell>
          <cell r="H5765" t="str">
            <v>Front Chainwheel</v>
          </cell>
          <cell r="I5765" t="str">
            <v>Vevparti</v>
          </cell>
          <cell r="K5765" t="str">
            <v>C3305681-170-EG</v>
          </cell>
          <cell r="L5765" t="str">
            <v>C3305681-170-EG</v>
          </cell>
        </row>
        <row r="5766">
          <cell r="B5766" t="str">
            <v>YEC9374764Kedjeskydd</v>
          </cell>
          <cell r="C5766" t="str">
            <v>YEC9374764</v>
          </cell>
          <cell r="D5766" t="str">
            <v>2023-2024</v>
          </cell>
          <cell r="E5766">
            <v>15</v>
          </cell>
          <cell r="F5766" t="str">
            <v>0150</v>
          </cell>
          <cell r="G5766" t="str">
            <v>H001</v>
          </cell>
          <cell r="H5766" t="str">
            <v>Chain guard</v>
          </cell>
          <cell r="I5766" t="str">
            <v>Kedjeskydd</v>
          </cell>
          <cell r="K5766" t="str">
            <v>C8305427/ZBK</v>
          </cell>
          <cell r="L5766" t="str">
            <v>C8305427/ZBK</v>
          </cell>
        </row>
        <row r="5767">
          <cell r="B5767" t="str">
            <v>YEC9374764Kedjeskyddsfäste</v>
          </cell>
          <cell r="C5767" t="str">
            <v>YEC9374764</v>
          </cell>
          <cell r="D5767" t="str">
            <v>2023-2024</v>
          </cell>
          <cell r="E5767">
            <v>16</v>
          </cell>
          <cell r="F5767" t="str">
            <v>0160</v>
          </cell>
          <cell r="G5767" t="str">
            <v>H002</v>
          </cell>
          <cell r="H5767" t="str">
            <v>Chain guard bracket</v>
          </cell>
          <cell r="I5767" t="str">
            <v>Kedjeskyddsfäste</v>
          </cell>
          <cell r="K5767" t="str">
            <v>C8305427</v>
          </cell>
          <cell r="L5767" t="str">
            <v>C8305427</v>
          </cell>
        </row>
        <row r="5768">
          <cell r="B5768" t="str">
            <v>YEC9374764Framväxel</v>
          </cell>
          <cell r="C5768" t="str">
            <v>YEC9374764</v>
          </cell>
          <cell r="D5768" t="str">
            <v>2023-2024</v>
          </cell>
          <cell r="E5768">
            <v>17</v>
          </cell>
          <cell r="F5768" t="str">
            <v>0170</v>
          </cell>
          <cell r="G5768" t="str">
            <v>D003</v>
          </cell>
          <cell r="H5768" t="str">
            <v>Front Derailleur</v>
          </cell>
          <cell r="I5768" t="str">
            <v>Framväxel</v>
          </cell>
          <cell r="K5768" t="str">
            <v>EMPTY</v>
          </cell>
          <cell r="L5768" t="e">
            <v>#N/A</v>
          </cell>
        </row>
        <row r="5769">
          <cell r="B5769" t="str">
            <v>YEC9374764Bakväxel</v>
          </cell>
          <cell r="C5769" t="str">
            <v>YEC9374764</v>
          </cell>
          <cell r="D5769" t="str">
            <v>2023-2024</v>
          </cell>
          <cell r="E5769">
            <v>18</v>
          </cell>
          <cell r="F5769" t="str">
            <v>0180</v>
          </cell>
          <cell r="G5769" t="str">
            <v>D004</v>
          </cell>
          <cell r="H5769" t="str">
            <v>Rear Derailleur</v>
          </cell>
          <cell r="I5769" t="str">
            <v>Bakväxel</v>
          </cell>
          <cell r="K5769" t="str">
            <v>ASGC30017CADXR</v>
          </cell>
          <cell r="L5769" t="str">
            <v>Kontakta SHIMANO</v>
          </cell>
        </row>
        <row r="5770">
          <cell r="B5770" t="str">
            <v>YEC9374764Kedja</v>
          </cell>
          <cell r="C5770" t="str">
            <v>YEC9374764</v>
          </cell>
          <cell r="D5770" t="str">
            <v>2023-2024</v>
          </cell>
          <cell r="E5770">
            <v>19</v>
          </cell>
          <cell r="F5770" t="str">
            <v>0190</v>
          </cell>
          <cell r="G5770" t="str">
            <v>E003</v>
          </cell>
          <cell r="H5770" t="str">
            <v xml:space="preserve">Chain </v>
          </cell>
          <cell r="I5770" t="str">
            <v>Kedja</v>
          </cell>
          <cell r="J5770" t="str">
            <v>C3405041-104  + link CHA 1S 105L RB Z610HXRB   KMC</v>
          </cell>
          <cell r="K5770" t="str">
            <v>C3405001-0100</v>
          </cell>
          <cell r="L5770" t="str">
            <v>C3400002</v>
          </cell>
        </row>
        <row r="5771">
          <cell r="B5771" t="str">
            <v>YEC9374764Kassett</v>
          </cell>
          <cell r="C5771" t="str">
            <v>YEC9374764</v>
          </cell>
          <cell r="D5771" t="str">
            <v>2023-2024</v>
          </cell>
          <cell r="E5771">
            <v>20</v>
          </cell>
          <cell r="F5771" t="str">
            <v>0200</v>
          </cell>
          <cell r="G5771" t="str">
            <v>E004</v>
          </cell>
          <cell r="H5771" t="str">
            <v>Cassette Sprocket</v>
          </cell>
          <cell r="I5771" t="str">
            <v>Kassett</v>
          </cell>
          <cell r="J5771" t="str">
            <v>ASMGEAR20SU SPT SC20sv3/32" (INTERNAL HUB)</v>
          </cell>
          <cell r="K5771" t="str">
            <v>Shimano</v>
          </cell>
          <cell r="L5771" t="str">
            <v>Kontakta SHIMANO</v>
          </cell>
        </row>
        <row r="5772">
          <cell r="B5772" t="str">
            <v>YEC9374764Framhjul</v>
          </cell>
          <cell r="C5772" t="str">
            <v>YEC9374764</v>
          </cell>
          <cell r="D5772" t="str">
            <v>2023-2024</v>
          </cell>
          <cell r="E5772">
            <v>21</v>
          </cell>
          <cell r="F5772" t="str">
            <v>0210</v>
          </cell>
          <cell r="G5772" t="str">
            <v>F001</v>
          </cell>
          <cell r="H5772" t="str">
            <v>Front hub</v>
          </cell>
          <cell r="I5772" t="str">
            <v>Framhjul</v>
          </cell>
          <cell r="K5772" t="str">
            <v>C4107972</v>
          </cell>
          <cell r="L5772" t="str">
            <v>C4100378</v>
          </cell>
        </row>
        <row r="5773">
          <cell r="B5773" t="str">
            <v>YEC9374764Bakhjul</v>
          </cell>
          <cell r="C5773" t="str">
            <v>YEC9374764</v>
          </cell>
          <cell r="D5773" t="str">
            <v>2023-2024</v>
          </cell>
          <cell r="E5773">
            <v>22</v>
          </cell>
          <cell r="F5773" t="str">
            <v>0220</v>
          </cell>
          <cell r="G5773" t="str">
            <v>F002</v>
          </cell>
          <cell r="H5773" t="str">
            <v>Rear hub</v>
          </cell>
          <cell r="I5773" t="str">
            <v>Bakhjul</v>
          </cell>
          <cell r="J5773" t="str">
            <v>ASGC30007CADXR (ASG7C30ADXR) HBRcb 36 H SILVER DX</v>
          </cell>
          <cell r="K5773" t="str">
            <v>C4208327</v>
          </cell>
          <cell r="L5773" t="str">
            <v>C4200299</v>
          </cell>
        </row>
        <row r="5774">
          <cell r="B5774" t="str">
            <v>YEC9374764Däck</v>
          </cell>
          <cell r="C5774" t="str">
            <v>YEC9374764</v>
          </cell>
          <cell r="D5774" t="str">
            <v>2023-2024</v>
          </cell>
          <cell r="E5774">
            <v>23</v>
          </cell>
          <cell r="F5774" t="str">
            <v>0230</v>
          </cell>
          <cell r="G5774" t="str">
            <v>F003</v>
          </cell>
          <cell r="H5774" t="str">
            <v>Tire</v>
          </cell>
          <cell r="I5774" t="str">
            <v>Däck</v>
          </cell>
          <cell r="J5774" t="str">
            <v>C4906139 40-622 BLACK Duramax Regular  H-480 (AP: W/O</v>
          </cell>
          <cell r="K5774" t="str">
            <v>C4906455</v>
          </cell>
          <cell r="L5774" t="str">
            <v>C4901463</v>
          </cell>
        </row>
        <row r="5775">
          <cell r="B5775" t="str">
            <v>YEC9374764Skärmar set</v>
          </cell>
          <cell r="C5775" t="str">
            <v>YEC9374764</v>
          </cell>
          <cell r="D5775" t="str">
            <v>2023-2024</v>
          </cell>
          <cell r="E5775">
            <v>24</v>
          </cell>
          <cell r="F5775" t="str">
            <v>0240</v>
          </cell>
          <cell r="G5775" t="str">
            <v>H003</v>
          </cell>
          <cell r="H5775" t="str">
            <v xml:space="preserve">Mudguard front   </v>
          </cell>
          <cell r="I5775" t="str">
            <v>Skärmar set</v>
          </cell>
          <cell r="J5775" t="str">
            <v xml:space="preserve">C8255729-PRE ZN/52MM 28" BLACK Pre lackad </v>
          </cell>
          <cell r="K5775" t="str">
            <v>C8255729-BK</v>
          </cell>
          <cell r="L5775" t="str">
            <v>C8250028</v>
          </cell>
        </row>
        <row r="5776">
          <cell r="B5776" t="str">
            <v>YEC9374764Pakethållare</v>
          </cell>
          <cell r="C5776" t="str">
            <v>YEC9374764</v>
          </cell>
          <cell r="D5776" t="str">
            <v>2023-2024</v>
          </cell>
          <cell r="E5776">
            <v>25</v>
          </cell>
          <cell r="F5776" t="str">
            <v>0250</v>
          </cell>
          <cell r="G5776" t="str">
            <v>H004</v>
          </cell>
          <cell r="H5776" t="str">
            <v>Carrier</v>
          </cell>
          <cell r="I5776" t="str">
            <v>Pakethållare</v>
          </cell>
          <cell r="K5776" t="str">
            <v>C8205834-BK</v>
          </cell>
          <cell r="L5776" t="str">
            <v>C8205834-BK</v>
          </cell>
        </row>
        <row r="5777">
          <cell r="B5777" t="str">
            <v>YEC9374764Sadel</v>
          </cell>
          <cell r="C5777" t="str">
            <v>YEC9374764</v>
          </cell>
          <cell r="D5777" t="str">
            <v>2023-2024</v>
          </cell>
          <cell r="E5777">
            <v>26</v>
          </cell>
          <cell r="F5777" t="str">
            <v>0260</v>
          </cell>
          <cell r="G5777" t="str">
            <v>G001</v>
          </cell>
          <cell r="H5777" t="str">
            <v>Saddle</v>
          </cell>
          <cell r="I5777" t="str">
            <v>Sadel</v>
          </cell>
          <cell r="K5777" t="str">
            <v>C7105989</v>
          </cell>
          <cell r="L5777" t="str">
            <v>C7100596</v>
          </cell>
        </row>
        <row r="5778">
          <cell r="B5778" t="str">
            <v>YEC9374764Sadelstolpe</v>
          </cell>
          <cell r="C5778" t="str">
            <v>YEC9374764</v>
          </cell>
          <cell r="D5778" t="str">
            <v>2023-2024</v>
          </cell>
          <cell r="E5778">
            <v>27</v>
          </cell>
          <cell r="F5778" t="str">
            <v>0270</v>
          </cell>
          <cell r="G5778" t="str">
            <v>G002</v>
          </cell>
          <cell r="H5778" t="str">
            <v>Seatpost</v>
          </cell>
          <cell r="I5778" t="str">
            <v>Sadelstolpe</v>
          </cell>
          <cell r="K5778" t="str">
            <v>C7205260</v>
          </cell>
          <cell r="L5778" t="str">
            <v>C7200053</v>
          </cell>
        </row>
        <row r="5779">
          <cell r="B5779" t="str">
            <v>YEC9374764Sadelrörsklämma</v>
          </cell>
          <cell r="C5779" t="str">
            <v>YEC9374764</v>
          </cell>
          <cell r="D5779" t="str">
            <v>2023-2024</v>
          </cell>
          <cell r="E5779">
            <v>28</v>
          </cell>
          <cell r="F5779" t="str">
            <v>0280</v>
          </cell>
          <cell r="G5779" t="str">
            <v>G003</v>
          </cell>
          <cell r="H5779" t="str">
            <v>Seat Clamp</v>
          </cell>
          <cell r="I5779" t="str">
            <v>Sadelrörsklämma</v>
          </cell>
          <cell r="K5779" t="str">
            <v>C7305002</v>
          </cell>
          <cell r="L5779" t="str">
            <v>C7300027-318</v>
          </cell>
        </row>
        <row r="5780">
          <cell r="B5780" t="str">
            <v>YEC9374764Framlampa</v>
          </cell>
          <cell r="C5780" t="str">
            <v>YEC9374764</v>
          </cell>
          <cell r="D5780" t="str">
            <v>2023-2024</v>
          </cell>
          <cell r="E5780">
            <v>29</v>
          </cell>
          <cell r="F5780" t="str">
            <v>0290</v>
          </cell>
          <cell r="G5780" t="str">
            <v>H005</v>
          </cell>
          <cell r="H5780" t="str">
            <v>Front light</v>
          </cell>
          <cell r="I5780" t="str">
            <v>Framlampa</v>
          </cell>
          <cell r="K5780" t="str">
            <v>C8015300</v>
          </cell>
          <cell r="L5780" t="str">
            <v>C8015300</v>
          </cell>
        </row>
        <row r="5781">
          <cell r="B5781" t="str">
            <v>YEC9374764Baklampa</v>
          </cell>
          <cell r="C5781" t="str">
            <v>YEC9374764</v>
          </cell>
          <cell r="D5781" t="str">
            <v>2023-2024</v>
          </cell>
          <cell r="E5781">
            <v>30</v>
          </cell>
          <cell r="F5781" t="str">
            <v>0300</v>
          </cell>
          <cell r="G5781" t="str">
            <v>H006</v>
          </cell>
          <cell r="H5781" t="str">
            <v>Light, Rear</v>
          </cell>
          <cell r="I5781" t="str">
            <v>Baklampa</v>
          </cell>
          <cell r="J5781" t="str">
            <v>inkl in battery</v>
          </cell>
          <cell r="K5781" t="str">
            <v>C8705186-1RLBK</v>
          </cell>
          <cell r="L5781" t="str">
            <v>C8705186-1RLBK</v>
          </cell>
        </row>
        <row r="5782">
          <cell r="B5782" t="str">
            <v>YEC9374764Låssats</v>
          </cell>
          <cell r="C5782" t="str">
            <v>YEC9374764</v>
          </cell>
          <cell r="D5782" t="str">
            <v>2023-2024</v>
          </cell>
          <cell r="E5782">
            <v>31</v>
          </cell>
          <cell r="F5782" t="str">
            <v>0310</v>
          </cell>
          <cell r="G5782" t="str">
            <v>H007</v>
          </cell>
          <cell r="H5782" t="str">
            <v>Lock</v>
          </cell>
          <cell r="I5782" t="str">
            <v>Låssats</v>
          </cell>
          <cell r="J5782" t="str">
            <v>C8405069 LCK SF PLbk Solid+  BAT SF03/SR11/SR20, LOCK FRAME+LOCK BATT SF03 RT W/2 similar keys</v>
          </cell>
          <cell r="K5782" t="str">
            <v>C8405069</v>
          </cell>
          <cell r="L5782" t="str">
            <v>C8405069</v>
          </cell>
        </row>
        <row r="5783">
          <cell r="B5783" t="str">
            <v>YEC9374764Stöd</v>
          </cell>
          <cell r="C5783" t="str">
            <v>YEC9374764</v>
          </cell>
          <cell r="D5783" t="str">
            <v>2023-2024</v>
          </cell>
          <cell r="E5783">
            <v>32</v>
          </cell>
          <cell r="F5783" t="str">
            <v>0320</v>
          </cell>
          <cell r="G5783" t="str">
            <v>H008</v>
          </cell>
          <cell r="H5783" t="str">
            <v>Kick stand</v>
          </cell>
          <cell r="I5783" t="str">
            <v>Stöd</v>
          </cell>
          <cell r="K5783" t="str">
            <v>C8105208</v>
          </cell>
          <cell r="L5783" t="str">
            <v>C8100034</v>
          </cell>
        </row>
        <row r="5784">
          <cell r="B5784" t="str">
            <v>YEC9374764Korg</v>
          </cell>
          <cell r="C5784" t="str">
            <v>YEC9374764</v>
          </cell>
          <cell r="D5784" t="str">
            <v>2023-2024</v>
          </cell>
          <cell r="E5784">
            <v>33</v>
          </cell>
          <cell r="F5784" t="str">
            <v>0330</v>
          </cell>
          <cell r="G5784" t="str">
            <v>H009</v>
          </cell>
          <cell r="H5784" t="str">
            <v>Basket / Fr carrier</v>
          </cell>
          <cell r="I5784" t="str">
            <v>Korg</v>
          </cell>
          <cell r="J5784" t="str">
            <v>C8605001-G black steel</v>
          </cell>
          <cell r="K5784" t="str">
            <v>C8605213</v>
          </cell>
          <cell r="L5784" t="str">
            <v>C8605213</v>
          </cell>
        </row>
        <row r="5785">
          <cell r="B5785" t="str">
            <v>YEC9374764Pedaler</v>
          </cell>
          <cell r="C5785" t="str">
            <v>YEC9374764</v>
          </cell>
          <cell r="D5785" t="str">
            <v>2023-2024</v>
          </cell>
          <cell r="E5785">
            <v>34</v>
          </cell>
          <cell r="F5785" t="str">
            <v>0340</v>
          </cell>
          <cell r="G5785" t="str">
            <v>E005</v>
          </cell>
          <cell r="H5785" t="str">
            <v xml:space="preserve">Pedal </v>
          </cell>
          <cell r="I5785" t="str">
            <v>Pedaler</v>
          </cell>
          <cell r="K5785" t="str">
            <v>C3505204</v>
          </cell>
          <cell r="L5785" t="str">
            <v>C3500026</v>
          </cell>
        </row>
        <row r="5786">
          <cell r="B5786" t="str">
            <v>YEC9374764Motor</v>
          </cell>
          <cell r="C5786" t="str">
            <v>YEC9374764</v>
          </cell>
          <cell r="D5786" t="str">
            <v>2023-2024</v>
          </cell>
          <cell r="E5786">
            <v>35</v>
          </cell>
          <cell r="F5786" t="str">
            <v>0350</v>
          </cell>
          <cell r="G5786" t="str">
            <v>J001</v>
          </cell>
          <cell r="H5786" t="str">
            <v>DRIVE UNIT:</v>
          </cell>
          <cell r="I5786" t="str">
            <v>Motor</v>
          </cell>
          <cell r="K5786" t="str">
            <v>C8705195-03SV</v>
          </cell>
          <cell r="L5786" t="str">
            <v>C8705195-03SV</v>
          </cell>
        </row>
        <row r="5787">
          <cell r="B5787" t="str">
            <v>YEC9374764Display</v>
          </cell>
          <cell r="C5787" t="str">
            <v>YEC9374764</v>
          </cell>
          <cell r="D5787" t="str">
            <v>2023-2024</v>
          </cell>
          <cell r="E5787">
            <v>36</v>
          </cell>
          <cell r="F5787" t="str">
            <v>0360</v>
          </cell>
          <cell r="G5787" t="str">
            <v>J004</v>
          </cell>
          <cell r="H5787" t="str">
            <v>DISPLAY:</v>
          </cell>
          <cell r="I5787" t="str">
            <v>Display</v>
          </cell>
          <cell r="K5787" t="str">
            <v>C8705194-26C</v>
          </cell>
          <cell r="L5787" t="str">
            <v>C8705194-26C</v>
          </cell>
        </row>
        <row r="5788">
          <cell r="B5788" t="str">
            <v>YEC9374764EB-Bus kabel</v>
          </cell>
          <cell r="C5788" t="str">
            <v>YEC9374764</v>
          </cell>
          <cell r="D5788" t="str">
            <v>2023-2024</v>
          </cell>
          <cell r="E5788">
            <v>37</v>
          </cell>
          <cell r="F5788" t="str">
            <v>0370</v>
          </cell>
          <cell r="G5788" t="str">
            <v>J005</v>
          </cell>
          <cell r="H5788" t="str">
            <v>EB-BUS CABLE:</v>
          </cell>
          <cell r="I5788" t="str">
            <v>EB-Bus kabel</v>
          </cell>
          <cell r="K5788" t="str">
            <v>C8705195-04-01C</v>
          </cell>
          <cell r="L5788" t="str">
            <v>C8705195-04-01C</v>
          </cell>
        </row>
        <row r="5789">
          <cell r="B5789" t="str">
            <v>YEC9374764Motorkabel</v>
          </cell>
          <cell r="C5789" t="str">
            <v>YEC9374764</v>
          </cell>
          <cell r="D5789" t="str">
            <v>2023-2024</v>
          </cell>
          <cell r="E5789">
            <v>38</v>
          </cell>
          <cell r="F5789" t="str">
            <v>0380</v>
          </cell>
          <cell r="G5789" t="str">
            <v>J006</v>
          </cell>
          <cell r="H5789" t="str">
            <v>POWER CABLE:</v>
          </cell>
          <cell r="I5789" t="str">
            <v>Motorkabel</v>
          </cell>
          <cell r="K5789" t="str">
            <v>C8705195-03-01</v>
          </cell>
          <cell r="L5789" t="str">
            <v>C8705195-03-01</v>
          </cell>
        </row>
        <row r="5790">
          <cell r="B5790" t="str">
            <v>YEC9374764Kabel framlampa</v>
          </cell>
          <cell r="C5790" t="str">
            <v>YEC9374764</v>
          </cell>
          <cell r="D5790" t="str">
            <v>2023-2024</v>
          </cell>
          <cell r="E5790">
            <v>39</v>
          </cell>
          <cell r="F5790" t="str">
            <v>0390</v>
          </cell>
          <cell r="G5790" t="str">
            <v>J007</v>
          </cell>
          <cell r="H5790" t="str">
            <v>F. LIGHT CABLE:</v>
          </cell>
          <cell r="I5790" t="str">
            <v>Kabel framlampa</v>
          </cell>
          <cell r="J5790" t="str">
            <v>C8705068-1-04-6, FOR FRONT LIGHT : 1200mm</v>
          </cell>
          <cell r="K5790" t="str">
            <v>Ingår i EB-buskabeln</v>
          </cell>
          <cell r="L5790" t="str">
            <v>Ingår i EB-buskabeln</v>
          </cell>
        </row>
        <row r="5791">
          <cell r="B5791" t="str">
            <v>YEC9374764Kabel baklampa</v>
          </cell>
          <cell r="C5791" t="str">
            <v>YEC9374764</v>
          </cell>
          <cell r="D5791" t="str">
            <v>2023-2024</v>
          </cell>
          <cell r="E5791">
            <v>40</v>
          </cell>
          <cell r="F5791" t="str">
            <v>0400</v>
          </cell>
          <cell r="G5791" t="str">
            <v>J008</v>
          </cell>
          <cell r="H5791" t="str">
            <v>R. LIGHT CABLE:</v>
          </cell>
          <cell r="I5791" t="str">
            <v>Kabel baklampa</v>
          </cell>
          <cell r="K5791" t="str">
            <v>INGÅR I BATTERIET</v>
          </cell>
          <cell r="L5791" t="str">
            <v>Ingår i batteriet</v>
          </cell>
        </row>
        <row r="5792">
          <cell r="B5792" t="str">
            <v>YEC9374764Hastighetssensor</v>
          </cell>
          <cell r="C5792" t="str">
            <v>YEC9374764</v>
          </cell>
          <cell r="D5792" t="str">
            <v>2023-2024</v>
          </cell>
          <cell r="E5792">
            <v>41</v>
          </cell>
          <cell r="F5792" t="str">
            <v>0410</v>
          </cell>
          <cell r="G5792" t="str">
            <v>J009</v>
          </cell>
          <cell r="H5792" t="str">
            <v>SPEED SENSOR:</v>
          </cell>
          <cell r="I5792" t="str">
            <v>Hastighetssensor</v>
          </cell>
          <cell r="K5792" t="str">
            <v>INGÅR I MOTORN</v>
          </cell>
          <cell r="L5792" t="str">
            <v>Ingår i motorn</v>
          </cell>
        </row>
        <row r="5793">
          <cell r="B5793" t="str">
            <v>YEC9374764Batteri</v>
          </cell>
          <cell r="C5793" t="str">
            <v>YEC9374764</v>
          </cell>
          <cell r="D5793" t="str">
            <v>2023-2024</v>
          </cell>
          <cell r="E5793">
            <v>42</v>
          </cell>
          <cell r="F5793" t="str">
            <v>0420</v>
          </cell>
          <cell r="G5793" t="str">
            <v>J002</v>
          </cell>
          <cell r="H5793" t="str">
            <v>BATTERY:</v>
          </cell>
          <cell r="I5793" t="str">
            <v>Batteri</v>
          </cell>
          <cell r="K5793" t="str">
            <v>C8705186-E-11C</v>
          </cell>
          <cell r="L5793" t="str">
            <v>C8705186-E-11C</v>
          </cell>
        </row>
        <row r="5794">
          <cell r="B5794" t="str">
            <v>YEC9374764Batterihållare</v>
          </cell>
          <cell r="C5794" t="str">
            <v>YEC9374764</v>
          </cell>
          <cell r="D5794" t="str">
            <v>2023-2024</v>
          </cell>
          <cell r="E5794">
            <v>43</v>
          </cell>
          <cell r="F5794" t="str">
            <v>0430</v>
          </cell>
          <cell r="G5794" t="str">
            <v>J003</v>
          </cell>
          <cell r="H5794" t="str">
            <v>BATTERY HOLDER/Slider</v>
          </cell>
          <cell r="I5794" t="str">
            <v>Batterihållare</v>
          </cell>
          <cell r="L5794" t="e">
            <v>#N/A</v>
          </cell>
        </row>
        <row r="5795">
          <cell r="B5795" t="str">
            <v>YEC9374764Batteriladdare</v>
          </cell>
          <cell r="C5795" t="str">
            <v>YEC9374764</v>
          </cell>
          <cell r="D5795" t="str">
            <v>2023-2024</v>
          </cell>
          <cell r="E5795">
            <v>44</v>
          </cell>
          <cell r="F5795" t="str">
            <v>0440</v>
          </cell>
          <cell r="G5795" t="str">
            <v>J010</v>
          </cell>
          <cell r="H5795" t="str">
            <v>CHARGER:</v>
          </cell>
          <cell r="I5795" t="str">
            <v>Batteriladdare</v>
          </cell>
          <cell r="K5795" t="str">
            <v>C8705058-1-1D</v>
          </cell>
          <cell r="L5795" t="str">
            <v>C8705058-1-1D</v>
          </cell>
        </row>
        <row r="5796">
          <cell r="B5796" t="str">
            <v>YEC9374764Kontrollbox</v>
          </cell>
          <cell r="C5796" t="str">
            <v>YEC9374764</v>
          </cell>
          <cell r="D5796" t="str">
            <v>2023-2024</v>
          </cell>
          <cell r="E5796">
            <v>45</v>
          </cell>
          <cell r="F5796" t="str">
            <v>0450</v>
          </cell>
          <cell r="G5796" t="str">
            <v>J011</v>
          </cell>
          <cell r="H5796" t="str">
            <v>Controller</v>
          </cell>
          <cell r="I5796" t="str">
            <v>Kontrollbox</v>
          </cell>
          <cell r="J5796" t="str">
            <v>included into the motor</v>
          </cell>
          <cell r="K5796" t="str">
            <v>C8705195-11C</v>
          </cell>
          <cell r="L5796" t="str">
            <v>C8705195-11C</v>
          </cell>
        </row>
        <row r="5797">
          <cell r="B5797" t="str">
            <v>YEC9374764Växelöra</v>
          </cell>
          <cell r="C5797" t="str">
            <v>YEC9374764</v>
          </cell>
          <cell r="D5797" t="str">
            <v>2023-2024</v>
          </cell>
          <cell r="E5797">
            <v>46</v>
          </cell>
          <cell r="F5797" t="str">
            <v>0460</v>
          </cell>
          <cell r="G5797" t="str">
            <v>D005</v>
          </cell>
          <cell r="H5797" t="str">
            <v>Gear hanger</v>
          </cell>
          <cell r="I5797" t="str">
            <v>Växelöra</v>
          </cell>
          <cell r="L5797" t="e">
            <v>#N/A</v>
          </cell>
        </row>
        <row r="5798">
          <cell r="B5798" t="str">
            <v>YEC9375131RAM</v>
          </cell>
          <cell r="C5798" t="str">
            <v>YEC9375131</v>
          </cell>
          <cell r="D5798">
            <v>2016</v>
          </cell>
          <cell r="E5798">
            <v>1</v>
          </cell>
          <cell r="F5798" t="str">
            <v>0010</v>
          </cell>
          <cell r="G5798" t="str">
            <v>A001</v>
          </cell>
          <cell r="H5798" t="str">
            <v>PAINTED FRAME</v>
          </cell>
          <cell r="I5798" t="str">
            <v>RAM</v>
          </cell>
          <cell r="J5798" t="str">
            <v>C1307040-470, -510, -550 New JD  alloy 622 for e-bike</v>
          </cell>
          <cell r="K5798" t="str">
            <v>C1307040-470</v>
          </cell>
          <cell r="L5798" t="e">
            <v>#N/A</v>
          </cell>
        </row>
        <row r="5799">
          <cell r="B5799" t="str">
            <v>YEC9375131Framgaffel</v>
          </cell>
          <cell r="C5799" t="str">
            <v>YEC9375131</v>
          </cell>
          <cell r="D5799">
            <v>2016</v>
          </cell>
          <cell r="E5799">
            <v>2</v>
          </cell>
          <cell r="F5799" t="str">
            <v>0020</v>
          </cell>
          <cell r="G5799" t="str">
            <v>A002</v>
          </cell>
          <cell r="H5799" t="str">
            <v>PAINTED FORK</v>
          </cell>
          <cell r="I5799" t="str">
            <v>Framgaffel</v>
          </cell>
          <cell r="J5799" t="str">
            <v>C1605436-173, -193 Lung I rigid for e-bike, rollerbrake</v>
          </cell>
          <cell r="K5799" t="str">
            <v>C1605436-173</v>
          </cell>
          <cell r="L5799" t="e">
            <v>#N/A</v>
          </cell>
        </row>
        <row r="5800">
          <cell r="B5800" t="str">
            <v>YEC9375131Styrlager</v>
          </cell>
          <cell r="C5800" t="str">
            <v>YEC9375131</v>
          </cell>
          <cell r="D5800">
            <v>2016</v>
          </cell>
          <cell r="E5800">
            <v>3</v>
          </cell>
          <cell r="F5800" t="str">
            <v>0030</v>
          </cell>
          <cell r="G5800" t="str">
            <v>B001</v>
          </cell>
          <cell r="H5800" t="str">
            <v>Head Set</v>
          </cell>
          <cell r="I5800" t="str">
            <v>Styrlager</v>
          </cell>
          <cell r="J5800" t="str">
            <v>C2105015 TH 807</v>
          </cell>
          <cell r="K5800" t="str">
            <v>C2105015</v>
          </cell>
          <cell r="L5800" t="str">
            <v>C2100163</v>
          </cell>
        </row>
        <row r="5801">
          <cell r="B5801" t="str">
            <v xml:space="preserve">YEC9375131Styrstam </v>
          </cell>
          <cell r="C5801" t="str">
            <v>YEC9375131</v>
          </cell>
          <cell r="D5801">
            <v>2016</v>
          </cell>
          <cell r="E5801">
            <v>4</v>
          </cell>
          <cell r="F5801" t="str">
            <v>0040</v>
          </cell>
          <cell r="G5801" t="str">
            <v>B002</v>
          </cell>
          <cell r="H5801" t="str">
            <v>Handlebar Stem</v>
          </cell>
          <cell r="I5801" t="str">
            <v xml:space="preserve">Styrstam </v>
          </cell>
          <cell r="J5801" t="str">
            <v>C2205007 25,4X120/90-150GR MTS-AL-109-5 EXT=180 MM</v>
          </cell>
          <cell r="K5801" t="str">
            <v>C2205007</v>
          </cell>
          <cell r="L5801" t="str">
            <v>C2200064</v>
          </cell>
        </row>
        <row r="5802">
          <cell r="B5802" t="str">
            <v>YEC9375131Styre</v>
          </cell>
          <cell r="C5802" t="str">
            <v>YEC9375131</v>
          </cell>
          <cell r="D5802">
            <v>2016</v>
          </cell>
          <cell r="E5802">
            <v>5</v>
          </cell>
          <cell r="F5802" t="str">
            <v>0050</v>
          </cell>
          <cell r="G5802" t="str">
            <v>B003</v>
          </cell>
          <cell r="H5802" t="str">
            <v>Handelbar</v>
          </cell>
          <cell r="I5802" t="str">
            <v>Styre</v>
          </cell>
          <cell r="J5802" t="str">
            <v>C2305567  HB ALsv, HB-T320 620MM SILVER ANODIZED</v>
          </cell>
          <cell r="K5802" t="str">
            <v>C2305567</v>
          </cell>
          <cell r="L5802" t="str">
            <v>C2300018</v>
          </cell>
        </row>
        <row r="5803">
          <cell r="B5803" t="str">
            <v>YEC9375131Bromsgrepp H</v>
          </cell>
          <cell r="C5803" t="str">
            <v>YEC9375131</v>
          </cell>
          <cell r="D5803">
            <v>2016</v>
          </cell>
          <cell r="E5803">
            <v>6</v>
          </cell>
          <cell r="F5803" t="str">
            <v>0060</v>
          </cell>
          <cell r="G5803" t="str">
            <v>C002</v>
          </cell>
          <cell r="H5803" t="str">
            <v>Brake Lever R</v>
          </cell>
          <cell r="I5803" t="str">
            <v>Bromsgrepp H</v>
          </cell>
          <cell r="J5803" t="str">
            <v>C6505160 Lee-Chi left BL-82G V-Brake Compatible</v>
          </cell>
          <cell r="L5803" t="e">
            <v>#N/A</v>
          </cell>
        </row>
        <row r="5804">
          <cell r="B5804" t="str">
            <v>YEC9375131Bromsgrepp V</v>
          </cell>
          <cell r="C5804" t="str">
            <v>YEC9375131</v>
          </cell>
          <cell r="D5804">
            <v>2016</v>
          </cell>
          <cell r="E5804">
            <v>7</v>
          </cell>
          <cell r="F5804" t="str">
            <v>0070</v>
          </cell>
          <cell r="G5804" t="str">
            <v>C001</v>
          </cell>
          <cell r="H5804" t="str">
            <v>Brake Lever L</v>
          </cell>
          <cell r="I5804" t="str">
            <v>Bromsgrepp V</v>
          </cell>
          <cell r="K5804" t="str">
            <v>C6505049</v>
          </cell>
          <cell r="L5804" t="str">
            <v>C6500024</v>
          </cell>
        </row>
        <row r="5805">
          <cell r="B5805" t="str">
            <v>YEC9375131Växelreglage H</v>
          </cell>
          <cell r="C5805" t="str">
            <v>YEC9375131</v>
          </cell>
          <cell r="D5805">
            <v>2016</v>
          </cell>
          <cell r="E5805">
            <v>8</v>
          </cell>
          <cell r="F5805" t="str">
            <v>0080</v>
          </cell>
          <cell r="G5805" t="str">
            <v>D002</v>
          </cell>
          <cell r="H5805" t="str">
            <v>Shift Lever R</v>
          </cell>
          <cell r="I5805" t="str">
            <v>Växelreglage H</v>
          </cell>
          <cell r="J5805" t="str">
            <v>ASL7S31LALSSR SL7RSB SL-7S30 SCA SHIM 7 REVO inturnal</v>
          </cell>
          <cell r="K5805" t="str">
            <v>ASL7S31LALSSR</v>
          </cell>
          <cell r="L5805" t="str">
            <v>Kontakta SHIMANO</v>
          </cell>
        </row>
        <row r="5806">
          <cell r="B5806" t="str">
            <v>YEC9375131Växelreglage V</v>
          </cell>
          <cell r="C5806" t="str">
            <v>YEC9375131</v>
          </cell>
          <cell r="D5806">
            <v>2016</v>
          </cell>
          <cell r="E5806">
            <v>9</v>
          </cell>
          <cell r="F5806" t="str">
            <v>0090</v>
          </cell>
          <cell r="G5806" t="str">
            <v>D001</v>
          </cell>
          <cell r="H5806" t="str">
            <v>Shift Lever L</v>
          </cell>
          <cell r="I5806" t="str">
            <v>Växelreglage V</v>
          </cell>
          <cell r="L5806" t="e">
            <v>#N/A</v>
          </cell>
        </row>
        <row r="5807">
          <cell r="B5807" t="str">
            <v>YEC9375131Handtag par</v>
          </cell>
          <cell r="C5807" t="str">
            <v>YEC9375131</v>
          </cell>
          <cell r="D5807">
            <v>2016</v>
          </cell>
          <cell r="E5807">
            <v>10</v>
          </cell>
          <cell r="F5807" t="str">
            <v>0100</v>
          </cell>
          <cell r="G5807" t="str">
            <v>B004</v>
          </cell>
          <cell r="H5807" t="str">
            <v>Grip R</v>
          </cell>
          <cell r="I5807" t="str">
            <v>Handtag par</v>
          </cell>
          <cell r="J5807" t="str">
            <v>C2505479/80 Velo/Spectra CC,  black/grey 90/130mm Right</v>
          </cell>
          <cell r="K5807" t="str">
            <v>C2505479/80</v>
          </cell>
          <cell r="L5807" t="str">
            <v>C2500165</v>
          </cell>
        </row>
        <row r="5808">
          <cell r="B5808" t="str">
            <v>YEC9375131Frambroms</v>
          </cell>
          <cell r="C5808" t="str">
            <v>YEC9375131</v>
          </cell>
          <cell r="D5808">
            <v>2016</v>
          </cell>
          <cell r="E5808">
            <v>11</v>
          </cell>
          <cell r="F5808" t="str">
            <v>0110</v>
          </cell>
          <cell r="G5808" t="str">
            <v>C003</v>
          </cell>
          <cell r="H5808" t="str">
            <v xml:space="preserve">Brake front </v>
          </cell>
          <cell r="I5808" t="str">
            <v>Frambroms</v>
          </cell>
          <cell r="J5808" t="str">
            <v>ABRIM45FB (then ABRC3010FB) ROL.BRAKE FRONT M9 BR-IM45, W. 3,5 MM. LOCKNUT SILVER</v>
          </cell>
          <cell r="K5808" t="str">
            <v>ABRIM45FB</v>
          </cell>
          <cell r="L5808" t="str">
            <v>Kontakta SHIMANO</v>
          </cell>
        </row>
        <row r="5809">
          <cell r="B5809" t="str">
            <v>YEC9375131Bakbroms</v>
          </cell>
          <cell r="C5809" t="str">
            <v>YEC9375131</v>
          </cell>
          <cell r="D5809">
            <v>2016</v>
          </cell>
          <cell r="E5809">
            <v>12</v>
          </cell>
          <cell r="F5809" t="str">
            <v>0120</v>
          </cell>
          <cell r="G5809" t="str">
            <v>C004</v>
          </cell>
          <cell r="H5809" t="str">
            <v>Brake rear</v>
          </cell>
          <cell r="I5809" t="str">
            <v>Bakbroms</v>
          </cell>
          <cell r="K5809" t="str">
            <v>Fotbroms</v>
          </cell>
          <cell r="L5809" t="str">
            <v>Kontakta SHIMANO</v>
          </cell>
        </row>
        <row r="5810">
          <cell r="B5810" t="str">
            <v>YEC9375131Vevlager</v>
          </cell>
          <cell r="C5810" t="str">
            <v>YEC9375131</v>
          </cell>
          <cell r="D5810">
            <v>2016</v>
          </cell>
          <cell r="E5810">
            <v>13</v>
          </cell>
          <cell r="F5810" t="str">
            <v>0130</v>
          </cell>
          <cell r="G5810" t="str">
            <v>E001</v>
          </cell>
          <cell r="H5810" t="str">
            <v xml:space="preserve">BB-set </v>
          </cell>
          <cell r="I5810" t="str">
            <v>Vevlager</v>
          </cell>
          <cell r="K5810" t="str">
            <v>C3105025-116-25</v>
          </cell>
          <cell r="L5810" t="str">
            <v>C3100100-116</v>
          </cell>
        </row>
        <row r="5811">
          <cell r="B5811" t="str">
            <v>YEC9375131Vevparti</v>
          </cell>
          <cell r="C5811" t="str">
            <v>YEC9375131</v>
          </cell>
          <cell r="D5811">
            <v>2016</v>
          </cell>
          <cell r="E5811">
            <v>14</v>
          </cell>
          <cell r="F5811" t="str">
            <v>0140</v>
          </cell>
          <cell r="G5811" t="str">
            <v>E002</v>
          </cell>
          <cell r="H5811" t="str">
            <v>Front Chainwheel</v>
          </cell>
          <cell r="I5811" t="str">
            <v>Vevparti</v>
          </cell>
          <cell r="J5811" t="str">
            <v xml:space="preserve">C3305666-170  Spectra 170MM 38T 3/32" 110MM </v>
          </cell>
          <cell r="K5811" t="str">
            <v>C3305666-170</v>
          </cell>
          <cell r="L5811" t="str">
            <v>C3305681-170-EG</v>
          </cell>
        </row>
        <row r="5812">
          <cell r="B5812" t="str">
            <v>YEC9375131Kedjeskydd</v>
          </cell>
          <cell r="C5812" t="str">
            <v>YEC9375131</v>
          </cell>
          <cell r="D5812">
            <v>2016</v>
          </cell>
          <cell r="E5812">
            <v>15</v>
          </cell>
          <cell r="F5812" t="str">
            <v>0150</v>
          </cell>
          <cell r="G5812" t="str">
            <v>H001</v>
          </cell>
          <cell r="H5812" t="str">
            <v>Chain guard</v>
          </cell>
          <cell r="I5812" t="str">
            <v>Kedjeskydd</v>
          </cell>
          <cell r="J5812" t="str">
            <v>C8305427/ZBK + C8305427/RWH AXA CE 38 black w white center</v>
          </cell>
          <cell r="K5812" t="str">
            <v>C8305427/ZBK</v>
          </cell>
          <cell r="L5812" t="str">
            <v>C8305427/ZBK</v>
          </cell>
        </row>
        <row r="5813">
          <cell r="B5813" t="str">
            <v>YEC9375131Kedjeskyddsfäste</v>
          </cell>
          <cell r="C5813" t="str">
            <v>YEC9375131</v>
          </cell>
          <cell r="D5813">
            <v>2016</v>
          </cell>
          <cell r="E5813">
            <v>16</v>
          </cell>
          <cell r="F5813" t="str">
            <v>0160</v>
          </cell>
          <cell r="G5813" t="str">
            <v>H002</v>
          </cell>
          <cell r="H5813" t="str">
            <v>Chain guard bracket</v>
          </cell>
          <cell r="I5813" t="str">
            <v>Kedjeskyddsfäste</v>
          </cell>
          <cell r="J5813" t="str">
            <v>C8305427  front fitting part for AXA 38T black</v>
          </cell>
          <cell r="K5813" t="str">
            <v>C8305427</v>
          </cell>
          <cell r="L5813" t="str">
            <v>C8305427</v>
          </cell>
        </row>
        <row r="5814">
          <cell r="B5814" t="str">
            <v>YEC9375131Framväxel</v>
          </cell>
          <cell r="C5814" t="str">
            <v>YEC9375131</v>
          </cell>
          <cell r="D5814">
            <v>2016</v>
          </cell>
          <cell r="E5814">
            <v>17</v>
          </cell>
          <cell r="F5814" t="str">
            <v>0170</v>
          </cell>
          <cell r="G5814" t="str">
            <v>D003</v>
          </cell>
          <cell r="H5814" t="str">
            <v>Front Derailleur</v>
          </cell>
          <cell r="I5814" t="str">
            <v>Framväxel</v>
          </cell>
          <cell r="K5814" t="str">
            <v>EMPTY</v>
          </cell>
          <cell r="L5814" t="e">
            <v>#N/A</v>
          </cell>
        </row>
        <row r="5815">
          <cell r="B5815" t="str">
            <v>YEC9375131Bakväxel</v>
          </cell>
          <cell r="C5815" t="str">
            <v>YEC9375131</v>
          </cell>
          <cell r="D5815">
            <v>2016</v>
          </cell>
          <cell r="E5815">
            <v>18</v>
          </cell>
          <cell r="F5815" t="str">
            <v>0180</v>
          </cell>
          <cell r="G5815" t="str">
            <v>D004</v>
          </cell>
          <cell r="H5815" t="str">
            <v>Rear Derailleur</v>
          </cell>
          <cell r="I5815" t="str">
            <v>Bakväxel</v>
          </cell>
          <cell r="K5815" t="str">
            <v>NAVVÄXEL</v>
          </cell>
          <cell r="L5815" t="str">
            <v>Kontakta SHIMANO</v>
          </cell>
        </row>
        <row r="5816">
          <cell r="B5816" t="str">
            <v>YEC9375131Kedja</v>
          </cell>
          <cell r="C5816" t="str">
            <v>YEC9375131</v>
          </cell>
          <cell r="D5816">
            <v>2016</v>
          </cell>
          <cell r="E5816">
            <v>19</v>
          </cell>
          <cell r="F5816" t="str">
            <v>0190</v>
          </cell>
          <cell r="G5816" t="str">
            <v>E003</v>
          </cell>
          <cell r="H5816" t="str">
            <v xml:space="preserve">Chain </v>
          </cell>
          <cell r="I5816" t="str">
            <v>Kedja</v>
          </cell>
          <cell r="J5816" t="str">
            <v>C3405026-102 CHA 1S 102L RB Z408RB   KMC</v>
          </cell>
          <cell r="K5816" t="str">
            <v>C3405026-102</v>
          </cell>
          <cell r="L5816" t="str">
            <v>C3400002</v>
          </cell>
        </row>
        <row r="5817">
          <cell r="B5817" t="str">
            <v>YEC9375131Kassett</v>
          </cell>
          <cell r="C5817" t="str">
            <v>YEC9375131</v>
          </cell>
          <cell r="D5817">
            <v>2016</v>
          </cell>
          <cell r="E5817">
            <v>20</v>
          </cell>
          <cell r="F5817" t="str">
            <v>0200</v>
          </cell>
          <cell r="G5817" t="str">
            <v>E004</v>
          </cell>
          <cell r="H5817" t="str">
            <v>Cassette Sprocket</v>
          </cell>
          <cell r="I5817" t="str">
            <v>Kassett</v>
          </cell>
          <cell r="J5817" t="str">
            <v xml:space="preserve">ASM7C25N070S / KSMGEAR18L Component // Sprocket </v>
          </cell>
          <cell r="K5817" t="str">
            <v>ASM7C25N070S</v>
          </cell>
          <cell r="L5817" t="str">
            <v>Kontakta SHIMANO</v>
          </cell>
        </row>
        <row r="5818">
          <cell r="B5818" t="str">
            <v>YEC9375131Framhjul</v>
          </cell>
          <cell r="C5818" t="str">
            <v>YEC9375131</v>
          </cell>
          <cell r="D5818">
            <v>2016</v>
          </cell>
          <cell r="E5818">
            <v>21</v>
          </cell>
          <cell r="F5818" t="str">
            <v>0210</v>
          </cell>
          <cell r="G5818" t="str">
            <v>F001</v>
          </cell>
          <cell r="H5818" t="str">
            <v>Front hub</v>
          </cell>
          <cell r="I5818" t="str">
            <v>Framhjul</v>
          </cell>
          <cell r="J5818" t="str">
            <v>C8705017-03RB  E-Motor Egoing f rollerbrake</v>
          </cell>
          <cell r="K5818">
            <v>21763000</v>
          </cell>
          <cell r="L5818" t="str">
            <v>C4100349</v>
          </cell>
        </row>
        <row r="5819">
          <cell r="B5819" t="str">
            <v>YEC9375131Bakhjul</v>
          </cell>
          <cell r="C5819" t="str">
            <v>YEC9375131</v>
          </cell>
          <cell r="D5819">
            <v>2016</v>
          </cell>
          <cell r="E5819">
            <v>22</v>
          </cell>
          <cell r="F5819" t="str">
            <v>0220</v>
          </cell>
          <cell r="G5819" t="str">
            <v>F002</v>
          </cell>
          <cell r="H5819" t="str">
            <v>Rear hub</v>
          </cell>
          <cell r="I5819" t="str">
            <v>Bakhjul</v>
          </cell>
          <cell r="J5819" t="str">
            <v>ASG7C30ADXR ASG7C30ADXR Shim Nexus 7 36-H</v>
          </cell>
          <cell r="K5819" t="str">
            <v>C4208020</v>
          </cell>
          <cell r="L5819" t="str">
            <v>C4200052</v>
          </cell>
        </row>
        <row r="5820">
          <cell r="B5820" t="str">
            <v>YEC9375131Däck</v>
          </cell>
          <cell r="C5820" t="str">
            <v>YEC9375131</v>
          </cell>
          <cell r="D5820">
            <v>2016</v>
          </cell>
          <cell r="E5820">
            <v>23</v>
          </cell>
          <cell r="F5820" t="str">
            <v>0230</v>
          </cell>
          <cell r="G5820" t="str">
            <v>F003</v>
          </cell>
          <cell r="H5820" t="str">
            <v>Tire</v>
          </cell>
          <cell r="I5820" t="str">
            <v>Däck</v>
          </cell>
          <cell r="J5820" t="str">
            <v xml:space="preserve">C4905671 Spectra 622x40 Rt bkR S C-1301 Reflex </v>
          </cell>
          <cell r="K5820" t="str">
            <v>C4905671</v>
          </cell>
          <cell r="L5820" t="str">
            <v>C4901162</v>
          </cell>
        </row>
        <row r="5821">
          <cell r="B5821" t="str">
            <v>YEC9375131Skärmar set</v>
          </cell>
          <cell r="C5821" t="str">
            <v>YEC9375131</v>
          </cell>
          <cell r="D5821">
            <v>2016</v>
          </cell>
          <cell r="E5821">
            <v>24</v>
          </cell>
          <cell r="F5821" t="str">
            <v>0240</v>
          </cell>
          <cell r="G5821" t="str">
            <v>H003</v>
          </cell>
          <cell r="H5821" t="str">
            <v xml:space="preserve">Mudguard front   </v>
          </cell>
          <cell r="I5821" t="str">
            <v>Skärmar set</v>
          </cell>
          <cell r="J5821" t="str">
            <v>C8255007 / C8255008 Procons ZN/52MM 28" BLACK</v>
          </cell>
          <cell r="K5821" t="str">
            <v>C8255007</v>
          </cell>
          <cell r="L5821" t="str">
            <v>C8250028</v>
          </cell>
        </row>
        <row r="5822">
          <cell r="B5822" t="str">
            <v>YEC9375131Pakethållare</v>
          </cell>
          <cell r="C5822" t="str">
            <v>YEC9375131</v>
          </cell>
          <cell r="D5822">
            <v>2016</v>
          </cell>
          <cell r="E5822">
            <v>25</v>
          </cell>
          <cell r="F5822" t="str">
            <v>0250</v>
          </cell>
          <cell r="G5822" t="str">
            <v>H004</v>
          </cell>
          <cell r="H5822" t="str">
            <v>Carrier</v>
          </cell>
          <cell r="I5822" t="str">
            <v>Pakethållare</v>
          </cell>
          <cell r="J5822" t="str">
            <v xml:space="preserve">C8205615 Atran platform battery holder w/o Legs black finish  </v>
          </cell>
          <cell r="K5822" t="str">
            <v>C8205615</v>
          </cell>
          <cell r="L5822" t="str">
            <v>C8205740</v>
          </cell>
        </row>
        <row r="5823">
          <cell r="B5823" t="str">
            <v>YEC9375131Sadel</v>
          </cell>
          <cell r="C5823" t="str">
            <v>YEC9375131</v>
          </cell>
          <cell r="D5823">
            <v>2016</v>
          </cell>
          <cell r="E5823">
            <v>26</v>
          </cell>
          <cell r="F5823" t="str">
            <v>0260</v>
          </cell>
          <cell r="G5823" t="str">
            <v>G001</v>
          </cell>
          <cell r="H5823" t="str">
            <v>Saddle</v>
          </cell>
          <cell r="I5823" t="str">
            <v>Sadel</v>
          </cell>
          <cell r="J5823" t="str">
            <v xml:space="preserve">C7105976  Spectra Crispo Black/white 5074URT 8067 wo. Clamp and handle </v>
          </cell>
          <cell r="K5823" t="str">
            <v>C7105976</v>
          </cell>
          <cell r="L5823" t="str">
            <v>C7100584</v>
          </cell>
        </row>
        <row r="5824">
          <cell r="B5824" t="str">
            <v>YEC9375131Sadelstolpe</v>
          </cell>
          <cell r="C5824" t="str">
            <v>YEC9375131</v>
          </cell>
          <cell r="D5824">
            <v>2016</v>
          </cell>
          <cell r="E5824">
            <v>27</v>
          </cell>
          <cell r="F5824" t="str">
            <v>0270</v>
          </cell>
          <cell r="G5824" t="str">
            <v>G002</v>
          </cell>
          <cell r="H5824" t="str">
            <v>Seatpost</v>
          </cell>
          <cell r="I5824" t="str">
            <v>Sadelstolpe</v>
          </cell>
          <cell r="J5824" t="str">
            <v>C7205535 SP-222  Ø31,6x350 silver</v>
          </cell>
          <cell r="K5824" t="str">
            <v>C7205535</v>
          </cell>
          <cell r="L5824" t="str">
            <v>C7200050</v>
          </cell>
        </row>
        <row r="5825">
          <cell r="B5825" t="str">
            <v>YEC9375131Sadelrörsklämma</v>
          </cell>
          <cell r="C5825" t="str">
            <v>YEC9375131</v>
          </cell>
          <cell r="D5825">
            <v>2016</v>
          </cell>
          <cell r="E5825">
            <v>28</v>
          </cell>
          <cell r="F5825" t="str">
            <v>0280</v>
          </cell>
          <cell r="G5825" t="str">
            <v>G003</v>
          </cell>
          <cell r="H5825" t="str">
            <v>Seat Clamp</v>
          </cell>
          <cell r="I5825" t="str">
            <v>Sadelrörsklämma</v>
          </cell>
          <cell r="J5825" t="str">
            <v>C7305002 Bolt +clamp MX27</v>
          </cell>
          <cell r="K5825" t="str">
            <v>C7305002</v>
          </cell>
          <cell r="L5825" t="str">
            <v>C7300027-318</v>
          </cell>
        </row>
        <row r="5826">
          <cell r="B5826" t="str">
            <v>YEC9375131Framlampa</v>
          </cell>
          <cell r="C5826" t="str">
            <v>YEC9375131</v>
          </cell>
          <cell r="D5826">
            <v>2016</v>
          </cell>
          <cell r="E5826">
            <v>29</v>
          </cell>
          <cell r="F5826" t="str">
            <v>0290</v>
          </cell>
          <cell r="G5826" t="str">
            <v>H005</v>
          </cell>
          <cell r="H5826" t="str">
            <v>Front light</v>
          </cell>
          <cell r="I5826" t="str">
            <v>Framlampa</v>
          </cell>
          <cell r="J5826" t="str">
            <v xml:space="preserve">C8015168 AXA Pico LED 30LUX  w bracket </v>
          </cell>
          <cell r="K5826" t="str">
            <v>C8015168</v>
          </cell>
          <cell r="L5826" t="str">
            <v>C8010021</v>
          </cell>
        </row>
        <row r="5827">
          <cell r="B5827" t="str">
            <v>YEC9375131Baklampa</v>
          </cell>
          <cell r="C5827" t="str">
            <v>YEC9375131</v>
          </cell>
          <cell r="D5827">
            <v>2016</v>
          </cell>
          <cell r="E5827">
            <v>30</v>
          </cell>
          <cell r="F5827" t="str">
            <v>0300</v>
          </cell>
          <cell r="G5827" t="str">
            <v>H006</v>
          </cell>
          <cell r="H5827" t="str">
            <v>Light, Rear</v>
          </cell>
          <cell r="I5827" t="str">
            <v>Baklampa</v>
          </cell>
          <cell r="K5827" t="str">
            <v>C8705058-1RLBK</v>
          </cell>
          <cell r="L5827" t="str">
            <v>C8705058-1RLBK</v>
          </cell>
        </row>
        <row r="5828">
          <cell r="B5828" t="str">
            <v>YEC9375131Låssats</v>
          </cell>
          <cell r="C5828" t="str">
            <v>YEC9375131</v>
          </cell>
          <cell r="D5828">
            <v>2016</v>
          </cell>
          <cell r="E5828">
            <v>31</v>
          </cell>
          <cell r="F5828" t="str">
            <v>0310</v>
          </cell>
          <cell r="G5828" t="str">
            <v>H007</v>
          </cell>
          <cell r="H5828" t="str">
            <v>Lock</v>
          </cell>
          <cell r="I5828" t="str">
            <v>Låssats</v>
          </cell>
          <cell r="J5828" t="str">
            <v>C8405055 AXA SOLID+ black</v>
          </cell>
          <cell r="K5828" t="str">
            <v>C8405055</v>
          </cell>
          <cell r="L5828" t="str">
            <v>C8400053</v>
          </cell>
        </row>
        <row r="5829">
          <cell r="B5829" t="str">
            <v>YEC9375131Stöd</v>
          </cell>
          <cell r="C5829" t="str">
            <v>YEC9375131</v>
          </cell>
          <cell r="D5829">
            <v>2016</v>
          </cell>
          <cell r="E5829">
            <v>32</v>
          </cell>
          <cell r="F5829" t="str">
            <v>0320</v>
          </cell>
          <cell r="G5829" t="str">
            <v>H008</v>
          </cell>
          <cell r="H5829" t="str">
            <v>Kick stand</v>
          </cell>
          <cell r="I5829" t="str">
            <v>Stöd</v>
          </cell>
          <cell r="J5829" t="str">
            <v>C8105208 Atran REX adjustable</v>
          </cell>
          <cell r="K5829" t="str">
            <v>C8105208</v>
          </cell>
          <cell r="L5829" t="str">
            <v>C8100034</v>
          </cell>
        </row>
        <row r="5830">
          <cell r="B5830" t="str">
            <v>YEC9375131Korg</v>
          </cell>
          <cell r="C5830" t="str">
            <v>YEC9375131</v>
          </cell>
          <cell r="D5830">
            <v>2016</v>
          </cell>
          <cell r="E5830">
            <v>33</v>
          </cell>
          <cell r="F5830" t="str">
            <v>0330</v>
          </cell>
          <cell r="G5830" t="str">
            <v>H009</v>
          </cell>
          <cell r="H5830" t="str">
            <v>Basket / Fr carrier</v>
          </cell>
          <cell r="I5830" t="str">
            <v>Korg</v>
          </cell>
          <cell r="J5830" t="str">
            <v>C8605006 + C8605105-L headset + axle  stays</v>
          </cell>
          <cell r="K5830" t="str">
            <v>C8605006</v>
          </cell>
          <cell r="L5830" t="str">
            <v>C8605213</v>
          </cell>
        </row>
        <row r="5831">
          <cell r="B5831" t="str">
            <v>YEC9375131Pedaler</v>
          </cell>
          <cell r="C5831" t="str">
            <v>YEC9375131</v>
          </cell>
          <cell r="D5831">
            <v>2016</v>
          </cell>
          <cell r="E5831">
            <v>34</v>
          </cell>
          <cell r="F5831" t="str">
            <v>0340</v>
          </cell>
          <cell r="G5831" t="str">
            <v>E005</v>
          </cell>
          <cell r="H5831" t="str">
            <v xml:space="preserve">Pedal </v>
          </cell>
          <cell r="I5831" t="str">
            <v>Pedaler</v>
          </cell>
          <cell r="J5831" t="str">
            <v>C3505204 SPECTRA BK/GR9/16" NW-467</v>
          </cell>
          <cell r="K5831" t="str">
            <v>C3505204</v>
          </cell>
          <cell r="L5831" t="str">
            <v>C3500026</v>
          </cell>
        </row>
        <row r="5832">
          <cell r="B5832" t="str">
            <v>YEC9375131Motor</v>
          </cell>
          <cell r="C5832" t="str">
            <v>YEC9375131</v>
          </cell>
          <cell r="D5832">
            <v>2016</v>
          </cell>
          <cell r="E5832">
            <v>35</v>
          </cell>
          <cell r="F5832" t="str">
            <v>0350</v>
          </cell>
          <cell r="G5832" t="str">
            <v>J001</v>
          </cell>
          <cell r="H5832" t="str">
            <v>DRIVE UNIT:</v>
          </cell>
          <cell r="I5832" t="str">
            <v>Motor</v>
          </cell>
          <cell r="K5832" t="str">
            <v>C8705017-03RB</v>
          </cell>
          <cell r="L5832" t="str">
            <v>C8705018-RB-SV</v>
          </cell>
        </row>
        <row r="5833">
          <cell r="B5833" t="str">
            <v>YEC9375131Display</v>
          </cell>
          <cell r="C5833" t="str">
            <v>YEC9375131</v>
          </cell>
          <cell r="D5833">
            <v>2016</v>
          </cell>
          <cell r="E5833">
            <v>36</v>
          </cell>
          <cell r="F5833" t="str">
            <v>0360</v>
          </cell>
          <cell r="G5833" t="str">
            <v>J004</v>
          </cell>
          <cell r="H5833" t="str">
            <v>DISPLAY:</v>
          </cell>
          <cell r="I5833" t="str">
            <v>Display</v>
          </cell>
          <cell r="J5833" t="str">
            <v xml:space="preserve">C8705058-13-28 DISPLAY LCD                </v>
          </cell>
          <cell r="K5833" t="str">
            <v>C8705058-13-28</v>
          </cell>
          <cell r="L5833" t="str">
            <v>C8705058-13-28</v>
          </cell>
        </row>
        <row r="5834">
          <cell r="B5834" t="str">
            <v>YEC9375131EB-Bus kabel</v>
          </cell>
          <cell r="C5834" t="str">
            <v>YEC9375131</v>
          </cell>
          <cell r="D5834">
            <v>2016</v>
          </cell>
          <cell r="E5834">
            <v>37</v>
          </cell>
          <cell r="F5834" t="str">
            <v>0370</v>
          </cell>
          <cell r="G5834" t="str">
            <v>J005</v>
          </cell>
          <cell r="H5834" t="str">
            <v>EB-BUS CABLE:</v>
          </cell>
          <cell r="I5834" t="str">
            <v>EB-Bus kabel</v>
          </cell>
          <cell r="K5834" t="str">
            <v>C8705058-08</v>
          </cell>
          <cell r="L5834" t="str">
            <v>C8705058-08</v>
          </cell>
        </row>
        <row r="5835">
          <cell r="B5835" t="str">
            <v>YEC9375131Motorkabel</v>
          </cell>
          <cell r="C5835" t="str">
            <v>YEC9375131</v>
          </cell>
          <cell r="D5835">
            <v>2016</v>
          </cell>
          <cell r="E5835">
            <v>38</v>
          </cell>
          <cell r="F5835" t="str">
            <v>0380</v>
          </cell>
          <cell r="G5835" t="str">
            <v>J006</v>
          </cell>
          <cell r="H5835" t="str">
            <v>POWER CABLE:</v>
          </cell>
          <cell r="I5835" t="str">
            <v>Motorkabel</v>
          </cell>
          <cell r="J5835" t="str">
            <v>C8705058-08 ELECTRIC CABLE</v>
          </cell>
          <cell r="K5835" t="str">
            <v>Ingår i EB-buskabeln</v>
          </cell>
          <cell r="L5835" t="str">
            <v>Ingår i EB-buskabeln</v>
          </cell>
        </row>
        <row r="5836">
          <cell r="B5836" t="str">
            <v>YEC9375131Kabel framlampa</v>
          </cell>
          <cell r="C5836" t="str">
            <v>YEC9375131</v>
          </cell>
          <cell r="D5836">
            <v>2016</v>
          </cell>
          <cell r="E5836">
            <v>39</v>
          </cell>
          <cell r="F5836" t="str">
            <v>0390</v>
          </cell>
          <cell r="G5836" t="str">
            <v>J007</v>
          </cell>
          <cell r="H5836" t="str">
            <v>F. LIGHT CABLE:</v>
          </cell>
          <cell r="I5836" t="str">
            <v>Kabel framlampa</v>
          </cell>
          <cell r="K5836" t="str">
            <v>Ingår i EB-buskabeln</v>
          </cell>
          <cell r="L5836" t="str">
            <v>Ingår i EB-buskabeln</v>
          </cell>
        </row>
        <row r="5837">
          <cell r="B5837" t="str">
            <v>YEC9375131Kabel baklampa</v>
          </cell>
          <cell r="C5837" t="str">
            <v>YEC9375131</v>
          </cell>
          <cell r="D5837">
            <v>2016</v>
          </cell>
          <cell r="E5837">
            <v>40</v>
          </cell>
          <cell r="F5837" t="str">
            <v>0400</v>
          </cell>
          <cell r="G5837" t="str">
            <v>J008</v>
          </cell>
          <cell r="H5837" t="str">
            <v>R. LIGHT CABLE:</v>
          </cell>
          <cell r="I5837" t="str">
            <v>Kabel baklampa</v>
          </cell>
          <cell r="K5837" t="str">
            <v>INGÅR I BATTERIET</v>
          </cell>
          <cell r="L5837" t="str">
            <v>Ingår i batteriet</v>
          </cell>
        </row>
        <row r="5838">
          <cell r="B5838" t="str">
            <v>YEC9375131Hastighetssensor</v>
          </cell>
          <cell r="C5838" t="str">
            <v>YEC9375131</v>
          </cell>
          <cell r="D5838">
            <v>2016</v>
          </cell>
          <cell r="E5838">
            <v>41</v>
          </cell>
          <cell r="F5838" t="str">
            <v>0410</v>
          </cell>
          <cell r="G5838" t="str">
            <v>J009</v>
          </cell>
          <cell r="H5838" t="str">
            <v>SPEED SENSOR:</v>
          </cell>
          <cell r="I5838" t="str">
            <v>Hastighetssensor</v>
          </cell>
          <cell r="K5838" t="str">
            <v>C8705058-12</v>
          </cell>
          <cell r="L5838" t="str">
            <v>C8705058-12</v>
          </cell>
        </row>
        <row r="5839">
          <cell r="B5839" t="str">
            <v>YEC9375131Batteri</v>
          </cell>
          <cell r="C5839" t="str">
            <v>YEC9375131</v>
          </cell>
          <cell r="D5839">
            <v>2016</v>
          </cell>
          <cell r="E5839">
            <v>42</v>
          </cell>
          <cell r="F5839" t="str">
            <v>0420</v>
          </cell>
          <cell r="G5839" t="str">
            <v>J002</v>
          </cell>
          <cell r="H5839" t="str">
            <v>BATTERY:</v>
          </cell>
          <cell r="I5839" t="str">
            <v>Batteri</v>
          </cell>
          <cell r="J5839" t="str">
            <v>w/o BATTERY SF03 8,8Ah, 11Ah, 14Ah</v>
          </cell>
          <cell r="K5839" t="str">
            <v>C8705058-1-08BK</v>
          </cell>
          <cell r="L5839" t="str">
            <v>C8705058-1-08EA</v>
          </cell>
        </row>
        <row r="5840">
          <cell r="B5840" t="str">
            <v>YEC9375131Batterihållare</v>
          </cell>
          <cell r="C5840" t="str">
            <v>YEC9375131</v>
          </cell>
          <cell r="D5840">
            <v>2016</v>
          </cell>
          <cell r="E5840">
            <v>43</v>
          </cell>
          <cell r="F5840" t="str">
            <v>0430</v>
          </cell>
          <cell r="G5840" t="str">
            <v>J003</v>
          </cell>
          <cell r="H5840" t="str">
            <v>BATTERY HOLDER/Slider</v>
          </cell>
          <cell r="I5840" t="str">
            <v>Batterihållare</v>
          </cell>
          <cell r="L5840" t="e">
            <v>#N/A</v>
          </cell>
        </row>
        <row r="5841">
          <cell r="B5841" t="str">
            <v>YEC9375131Batteriladdare</v>
          </cell>
          <cell r="C5841" t="str">
            <v>YEC9375131</v>
          </cell>
          <cell r="D5841">
            <v>2016</v>
          </cell>
          <cell r="E5841">
            <v>44</v>
          </cell>
          <cell r="F5841" t="str">
            <v>0440</v>
          </cell>
          <cell r="G5841" t="str">
            <v>J010</v>
          </cell>
          <cell r="H5841" t="str">
            <v>CHARGER:</v>
          </cell>
          <cell r="I5841" t="str">
            <v>Batteriladdare</v>
          </cell>
          <cell r="J5841" t="str">
            <v xml:space="preserve">C8705058-02   CHARGER SF-03                </v>
          </cell>
          <cell r="K5841" t="str">
            <v>C8705058-02</v>
          </cell>
          <cell r="L5841" t="str">
            <v>C8705058-02</v>
          </cell>
        </row>
        <row r="5842">
          <cell r="B5842" t="str">
            <v>YEC9375131Kontrollbox</v>
          </cell>
          <cell r="C5842" t="str">
            <v>YEC9375131</v>
          </cell>
          <cell r="D5842">
            <v>2016</v>
          </cell>
          <cell r="E5842">
            <v>45</v>
          </cell>
          <cell r="F5842" t="str">
            <v>0450</v>
          </cell>
          <cell r="G5842" t="str">
            <v>J011</v>
          </cell>
          <cell r="H5842" t="str">
            <v>Controller</v>
          </cell>
          <cell r="I5842" t="str">
            <v>Kontrollbox</v>
          </cell>
          <cell r="J5842" t="str">
            <v>C8705058-04-28BK CONTROLER RB</v>
          </cell>
          <cell r="K5842" t="str">
            <v>C8705058-04-28BK</v>
          </cell>
          <cell r="L5842" t="str">
            <v>C8705058-4-28B2</v>
          </cell>
        </row>
        <row r="5843">
          <cell r="B5843" t="str">
            <v>YEC9375131Växelöra</v>
          </cell>
          <cell r="C5843" t="str">
            <v>YEC9375131</v>
          </cell>
          <cell r="D5843">
            <v>2016</v>
          </cell>
          <cell r="E5843">
            <v>46</v>
          </cell>
          <cell r="F5843" t="str">
            <v>0460</v>
          </cell>
          <cell r="G5843" t="str">
            <v>D005</v>
          </cell>
          <cell r="H5843" t="str">
            <v>Gear hanger</v>
          </cell>
          <cell r="I5843" t="str">
            <v>Växelöra</v>
          </cell>
          <cell r="L5843" t="e">
            <v>#N/A</v>
          </cell>
        </row>
        <row r="5844">
          <cell r="B5844" t="str">
            <v>YEC9375132RAM</v>
          </cell>
          <cell r="C5844" t="str">
            <v>YEC9375132</v>
          </cell>
          <cell r="D5844">
            <v>2016</v>
          </cell>
          <cell r="E5844">
            <v>1</v>
          </cell>
          <cell r="F5844" t="str">
            <v>0010</v>
          </cell>
          <cell r="G5844" t="str">
            <v>A001</v>
          </cell>
          <cell r="H5844" t="str">
            <v>PAINTED FRAME</v>
          </cell>
          <cell r="I5844" t="str">
            <v>RAM</v>
          </cell>
          <cell r="J5844" t="str">
            <v>C1307040-470, -510, -550 New JD  alloy 622 for e-bike</v>
          </cell>
          <cell r="K5844" t="str">
            <v>C1307040-470</v>
          </cell>
          <cell r="L5844" t="e">
            <v>#N/A</v>
          </cell>
        </row>
        <row r="5845">
          <cell r="B5845" t="str">
            <v>YEC9375132Framgaffel</v>
          </cell>
          <cell r="C5845" t="str">
            <v>YEC9375132</v>
          </cell>
          <cell r="D5845">
            <v>2016</v>
          </cell>
          <cell r="E5845">
            <v>2</v>
          </cell>
          <cell r="F5845" t="str">
            <v>0020</v>
          </cell>
          <cell r="G5845" t="str">
            <v>A002</v>
          </cell>
          <cell r="H5845" t="str">
            <v>PAINTED FORK</v>
          </cell>
          <cell r="I5845" t="str">
            <v>Framgaffel</v>
          </cell>
          <cell r="J5845" t="str">
            <v>C1605436-173, -193 Lung I rigid for e-bike, rollerbrake</v>
          </cell>
          <cell r="K5845" t="str">
            <v>C1605436-173</v>
          </cell>
          <cell r="L5845" t="e">
            <v>#N/A</v>
          </cell>
        </row>
        <row r="5846">
          <cell r="B5846" t="str">
            <v>YEC9375132Styrlager</v>
          </cell>
          <cell r="C5846" t="str">
            <v>YEC9375132</v>
          </cell>
          <cell r="D5846">
            <v>2016</v>
          </cell>
          <cell r="E5846">
            <v>3</v>
          </cell>
          <cell r="F5846" t="str">
            <v>0030</v>
          </cell>
          <cell r="G5846" t="str">
            <v>B001</v>
          </cell>
          <cell r="H5846" t="str">
            <v>Head Set</v>
          </cell>
          <cell r="I5846" t="str">
            <v>Styrlager</v>
          </cell>
          <cell r="J5846" t="str">
            <v>C2105015 TH 807</v>
          </cell>
          <cell r="K5846" t="str">
            <v>C2105015</v>
          </cell>
          <cell r="L5846" t="str">
            <v>C2100163</v>
          </cell>
        </row>
        <row r="5847">
          <cell r="B5847" t="str">
            <v xml:space="preserve">YEC9375132Styrstam </v>
          </cell>
          <cell r="C5847" t="str">
            <v>YEC9375132</v>
          </cell>
          <cell r="D5847">
            <v>2016</v>
          </cell>
          <cell r="E5847">
            <v>4</v>
          </cell>
          <cell r="F5847" t="str">
            <v>0040</v>
          </cell>
          <cell r="G5847" t="str">
            <v>B002</v>
          </cell>
          <cell r="H5847" t="str">
            <v>Handlebar Stem</v>
          </cell>
          <cell r="I5847" t="str">
            <v xml:space="preserve">Styrstam </v>
          </cell>
          <cell r="J5847" t="str">
            <v>C2205007 25,4X120/90-150GR MTS-AL-109-5 EXT=180 MM</v>
          </cell>
          <cell r="K5847" t="str">
            <v>C2205007</v>
          </cell>
          <cell r="L5847" t="str">
            <v>C2200064</v>
          </cell>
        </row>
        <row r="5848">
          <cell r="B5848" t="str">
            <v>YEC9375132Styre</v>
          </cell>
          <cell r="C5848" t="str">
            <v>YEC9375132</v>
          </cell>
          <cell r="D5848">
            <v>2016</v>
          </cell>
          <cell r="E5848">
            <v>5</v>
          </cell>
          <cell r="F5848" t="str">
            <v>0050</v>
          </cell>
          <cell r="G5848" t="str">
            <v>B003</v>
          </cell>
          <cell r="H5848" t="str">
            <v>Handelbar</v>
          </cell>
          <cell r="I5848" t="str">
            <v>Styre</v>
          </cell>
          <cell r="J5848" t="str">
            <v>C2305567  HB ALsv, HB-T320 620MM SILVER ANODIZED</v>
          </cell>
          <cell r="K5848" t="str">
            <v>C2305567</v>
          </cell>
          <cell r="L5848" t="str">
            <v>C2300018</v>
          </cell>
        </row>
        <row r="5849">
          <cell r="B5849" t="str">
            <v>YEC9375132Bromsgrepp H</v>
          </cell>
          <cell r="C5849" t="str">
            <v>YEC9375132</v>
          </cell>
          <cell r="D5849">
            <v>2016</v>
          </cell>
          <cell r="E5849">
            <v>6</v>
          </cell>
          <cell r="F5849" t="str">
            <v>0060</v>
          </cell>
          <cell r="G5849" t="str">
            <v>C002</v>
          </cell>
          <cell r="H5849" t="str">
            <v>Brake Lever R</v>
          </cell>
          <cell r="I5849" t="str">
            <v>Bromsgrepp H</v>
          </cell>
          <cell r="J5849" t="str">
            <v>C6505160 Lee-Chi left BL-82G V-Brake Compatible</v>
          </cell>
          <cell r="L5849" t="e">
            <v>#N/A</v>
          </cell>
        </row>
        <row r="5850">
          <cell r="B5850" t="str">
            <v>YEC9375132Bromsgrepp V</v>
          </cell>
          <cell r="C5850" t="str">
            <v>YEC9375132</v>
          </cell>
          <cell r="D5850">
            <v>2016</v>
          </cell>
          <cell r="E5850">
            <v>7</v>
          </cell>
          <cell r="F5850" t="str">
            <v>0070</v>
          </cell>
          <cell r="G5850" t="str">
            <v>C001</v>
          </cell>
          <cell r="H5850" t="str">
            <v>Brake Lever L</v>
          </cell>
          <cell r="I5850" t="str">
            <v>Bromsgrepp V</v>
          </cell>
          <cell r="K5850" t="str">
            <v>C6505049</v>
          </cell>
          <cell r="L5850" t="str">
            <v>C6500024</v>
          </cell>
        </row>
        <row r="5851">
          <cell r="B5851" t="str">
            <v>YEC9375132Växelreglage H</v>
          </cell>
          <cell r="C5851" t="str">
            <v>YEC9375132</v>
          </cell>
          <cell r="D5851">
            <v>2016</v>
          </cell>
          <cell r="E5851">
            <v>8</v>
          </cell>
          <cell r="F5851" t="str">
            <v>0080</v>
          </cell>
          <cell r="G5851" t="str">
            <v>D002</v>
          </cell>
          <cell r="H5851" t="str">
            <v>Shift Lever R</v>
          </cell>
          <cell r="I5851" t="str">
            <v>Växelreglage H</v>
          </cell>
          <cell r="J5851" t="str">
            <v>ASL7S31LALSSR SL7RSB SL-7S30 SCA SHIM 7 REVO inturnal</v>
          </cell>
          <cell r="K5851" t="str">
            <v>ASL7S31LALSSR</v>
          </cell>
          <cell r="L5851" t="str">
            <v>Kontakta SHIMANO</v>
          </cell>
        </row>
        <row r="5852">
          <cell r="B5852" t="str">
            <v>YEC9375132Växelreglage V</v>
          </cell>
          <cell r="C5852" t="str">
            <v>YEC9375132</v>
          </cell>
          <cell r="D5852">
            <v>2016</v>
          </cell>
          <cell r="E5852">
            <v>9</v>
          </cell>
          <cell r="F5852" t="str">
            <v>0090</v>
          </cell>
          <cell r="G5852" t="str">
            <v>D001</v>
          </cell>
          <cell r="H5852" t="str">
            <v>Shift Lever L</v>
          </cell>
          <cell r="I5852" t="str">
            <v>Växelreglage V</v>
          </cell>
          <cell r="L5852" t="e">
            <v>#N/A</v>
          </cell>
        </row>
        <row r="5853">
          <cell r="B5853" t="str">
            <v>YEC9375132Handtag par</v>
          </cell>
          <cell r="C5853" t="str">
            <v>YEC9375132</v>
          </cell>
          <cell r="D5853">
            <v>2016</v>
          </cell>
          <cell r="E5853">
            <v>10</v>
          </cell>
          <cell r="F5853" t="str">
            <v>0100</v>
          </cell>
          <cell r="G5853" t="str">
            <v>B004</v>
          </cell>
          <cell r="H5853" t="str">
            <v>Grip R</v>
          </cell>
          <cell r="I5853" t="str">
            <v>Handtag par</v>
          </cell>
          <cell r="J5853" t="str">
            <v>C2505479/80 Velo/Spectra CC,  black/grey 90/130mm Right</v>
          </cell>
          <cell r="K5853" t="str">
            <v>C2505479/80</v>
          </cell>
          <cell r="L5853" t="str">
            <v>C2500165</v>
          </cell>
        </row>
        <row r="5854">
          <cell r="B5854" t="str">
            <v>YEC9375132Frambroms</v>
          </cell>
          <cell r="C5854" t="str">
            <v>YEC9375132</v>
          </cell>
          <cell r="D5854">
            <v>2016</v>
          </cell>
          <cell r="E5854">
            <v>11</v>
          </cell>
          <cell r="F5854" t="str">
            <v>0110</v>
          </cell>
          <cell r="G5854" t="str">
            <v>C003</v>
          </cell>
          <cell r="H5854" t="str">
            <v xml:space="preserve">Brake front </v>
          </cell>
          <cell r="I5854" t="str">
            <v>Frambroms</v>
          </cell>
          <cell r="J5854" t="str">
            <v>ABRIM45FB (then ABRC3010FB) ROL.BRAKE FRONT M9 BR-IM45, W. 3,5 MM. LOCKNUT SILVER</v>
          </cell>
          <cell r="K5854" t="str">
            <v>ABRIM45FB</v>
          </cell>
          <cell r="L5854" t="str">
            <v>Kontakta SHIMANO</v>
          </cell>
        </row>
        <row r="5855">
          <cell r="B5855" t="str">
            <v>YEC9375132Bakbroms</v>
          </cell>
          <cell r="C5855" t="str">
            <v>YEC9375132</v>
          </cell>
          <cell r="D5855">
            <v>2016</v>
          </cell>
          <cell r="E5855">
            <v>12</v>
          </cell>
          <cell r="F5855" t="str">
            <v>0120</v>
          </cell>
          <cell r="G5855" t="str">
            <v>C004</v>
          </cell>
          <cell r="H5855" t="str">
            <v>Brake rear</v>
          </cell>
          <cell r="I5855" t="str">
            <v>Bakbroms</v>
          </cell>
          <cell r="K5855" t="str">
            <v>Fotbroms</v>
          </cell>
          <cell r="L5855" t="str">
            <v>Kontakta SHIMANO</v>
          </cell>
        </row>
        <row r="5856">
          <cell r="B5856" t="str">
            <v>YEC9375132Vevlager</v>
          </cell>
          <cell r="C5856" t="str">
            <v>YEC9375132</v>
          </cell>
          <cell r="D5856">
            <v>2016</v>
          </cell>
          <cell r="E5856">
            <v>13</v>
          </cell>
          <cell r="F5856" t="str">
            <v>0130</v>
          </cell>
          <cell r="G5856" t="str">
            <v>E001</v>
          </cell>
          <cell r="H5856" t="str">
            <v xml:space="preserve">BB-set </v>
          </cell>
          <cell r="I5856" t="str">
            <v>Vevlager</v>
          </cell>
          <cell r="K5856" t="str">
            <v>C3105025-116-25</v>
          </cell>
          <cell r="L5856" t="str">
            <v>C3100100-116</v>
          </cell>
        </row>
        <row r="5857">
          <cell r="B5857" t="str">
            <v>YEC9375132Vevparti</v>
          </cell>
          <cell r="C5857" t="str">
            <v>YEC9375132</v>
          </cell>
          <cell r="D5857">
            <v>2016</v>
          </cell>
          <cell r="E5857">
            <v>14</v>
          </cell>
          <cell r="F5857" t="str">
            <v>0140</v>
          </cell>
          <cell r="G5857" t="str">
            <v>E002</v>
          </cell>
          <cell r="H5857" t="str">
            <v>Front Chainwheel</v>
          </cell>
          <cell r="I5857" t="str">
            <v>Vevparti</v>
          </cell>
          <cell r="J5857" t="str">
            <v xml:space="preserve">C3305666-170  Spectra 170MM 38T 3/32" 110MM </v>
          </cell>
          <cell r="K5857" t="str">
            <v>C3305666-170</v>
          </cell>
          <cell r="L5857" t="str">
            <v>C3305681-170-EG</v>
          </cell>
        </row>
        <row r="5858">
          <cell r="B5858" t="str">
            <v>YEC9375132Kedjeskydd</v>
          </cell>
          <cell r="C5858" t="str">
            <v>YEC9375132</v>
          </cell>
          <cell r="D5858">
            <v>2016</v>
          </cell>
          <cell r="E5858">
            <v>15</v>
          </cell>
          <cell r="F5858" t="str">
            <v>0150</v>
          </cell>
          <cell r="G5858" t="str">
            <v>H001</v>
          </cell>
          <cell r="H5858" t="str">
            <v>Chain guard</v>
          </cell>
          <cell r="I5858" t="str">
            <v>Kedjeskydd</v>
          </cell>
          <cell r="J5858" t="str">
            <v>C8305427/ZBK + C8305427/RWH AXA CE 38 black w white center</v>
          </cell>
          <cell r="K5858" t="str">
            <v>C8305427/ZBK</v>
          </cell>
          <cell r="L5858" t="str">
            <v>C8305427/ZBK</v>
          </cell>
        </row>
        <row r="5859">
          <cell r="B5859" t="str">
            <v>YEC9375132Kedjeskyddsfäste</v>
          </cell>
          <cell r="C5859" t="str">
            <v>YEC9375132</v>
          </cell>
          <cell r="D5859">
            <v>2016</v>
          </cell>
          <cell r="E5859">
            <v>16</v>
          </cell>
          <cell r="F5859" t="str">
            <v>0160</v>
          </cell>
          <cell r="G5859" t="str">
            <v>H002</v>
          </cell>
          <cell r="H5859" t="str">
            <v>Chain guard bracket</v>
          </cell>
          <cell r="I5859" t="str">
            <v>Kedjeskyddsfäste</v>
          </cell>
          <cell r="J5859" t="str">
            <v>C8305427  front fitting part for AXA 38T black</v>
          </cell>
          <cell r="K5859" t="str">
            <v>C8305427</v>
          </cell>
          <cell r="L5859" t="str">
            <v>C8305427</v>
          </cell>
        </row>
        <row r="5860">
          <cell r="B5860" t="str">
            <v>YEC9375132Framväxel</v>
          </cell>
          <cell r="C5860" t="str">
            <v>YEC9375132</v>
          </cell>
          <cell r="D5860">
            <v>2016</v>
          </cell>
          <cell r="E5860">
            <v>17</v>
          </cell>
          <cell r="F5860" t="str">
            <v>0170</v>
          </cell>
          <cell r="G5860" t="str">
            <v>D003</v>
          </cell>
          <cell r="H5860" t="str">
            <v>Front Derailleur</v>
          </cell>
          <cell r="I5860" t="str">
            <v>Framväxel</v>
          </cell>
          <cell r="K5860" t="str">
            <v>EMPTY</v>
          </cell>
          <cell r="L5860" t="e">
            <v>#N/A</v>
          </cell>
        </row>
        <row r="5861">
          <cell r="B5861" t="str">
            <v>YEC9375132Bakväxel</v>
          </cell>
          <cell r="C5861" t="str">
            <v>YEC9375132</v>
          </cell>
          <cell r="D5861">
            <v>2016</v>
          </cell>
          <cell r="E5861">
            <v>18</v>
          </cell>
          <cell r="F5861" t="str">
            <v>0180</v>
          </cell>
          <cell r="G5861" t="str">
            <v>D004</v>
          </cell>
          <cell r="H5861" t="str">
            <v>Rear Derailleur</v>
          </cell>
          <cell r="I5861" t="str">
            <v>Bakväxel</v>
          </cell>
          <cell r="K5861" t="str">
            <v>NAVVÄXEL</v>
          </cell>
          <cell r="L5861" t="str">
            <v>Kontakta SHIMANO</v>
          </cell>
        </row>
        <row r="5862">
          <cell r="B5862" t="str">
            <v>YEC9375132Kedja</v>
          </cell>
          <cell r="C5862" t="str">
            <v>YEC9375132</v>
          </cell>
          <cell r="D5862">
            <v>2016</v>
          </cell>
          <cell r="E5862">
            <v>19</v>
          </cell>
          <cell r="F5862" t="str">
            <v>0190</v>
          </cell>
          <cell r="G5862" t="str">
            <v>E003</v>
          </cell>
          <cell r="H5862" t="str">
            <v xml:space="preserve">Chain </v>
          </cell>
          <cell r="I5862" t="str">
            <v>Kedja</v>
          </cell>
          <cell r="J5862" t="str">
            <v>C3405026-102 CHA 1S 102L RB Z408RB   KMC</v>
          </cell>
          <cell r="K5862" t="str">
            <v>C3405026-102</v>
          </cell>
          <cell r="L5862" t="str">
            <v>C3400002</v>
          </cell>
        </row>
        <row r="5863">
          <cell r="B5863" t="str">
            <v>YEC9375132Kassett</v>
          </cell>
          <cell r="C5863" t="str">
            <v>YEC9375132</v>
          </cell>
          <cell r="D5863">
            <v>2016</v>
          </cell>
          <cell r="E5863">
            <v>20</v>
          </cell>
          <cell r="F5863" t="str">
            <v>0200</v>
          </cell>
          <cell r="G5863" t="str">
            <v>E004</v>
          </cell>
          <cell r="H5863" t="str">
            <v>Cassette Sprocket</v>
          </cell>
          <cell r="I5863" t="str">
            <v>Kassett</v>
          </cell>
          <cell r="J5863" t="str">
            <v xml:space="preserve">ASM7C25N070S / KSMGEAR18L Component // Sprocket </v>
          </cell>
          <cell r="K5863" t="str">
            <v>ASM7C25N070S</v>
          </cell>
          <cell r="L5863" t="str">
            <v>Kontakta SHIMANO</v>
          </cell>
        </row>
        <row r="5864">
          <cell r="B5864" t="str">
            <v>YEC9375132Framhjul</v>
          </cell>
          <cell r="C5864" t="str">
            <v>YEC9375132</v>
          </cell>
          <cell r="D5864">
            <v>2016</v>
          </cell>
          <cell r="E5864">
            <v>21</v>
          </cell>
          <cell r="F5864" t="str">
            <v>0210</v>
          </cell>
          <cell r="G5864" t="str">
            <v>F001</v>
          </cell>
          <cell r="H5864" t="str">
            <v>Front hub</v>
          </cell>
          <cell r="I5864" t="str">
            <v>Framhjul</v>
          </cell>
          <cell r="J5864" t="str">
            <v>C8705017-03RB  E-Motor Egoing f rollerbrake</v>
          </cell>
          <cell r="K5864">
            <v>21763000</v>
          </cell>
          <cell r="L5864" t="str">
            <v>C4100349</v>
          </cell>
        </row>
        <row r="5865">
          <cell r="B5865" t="str">
            <v>YEC9375132Bakhjul</v>
          </cell>
          <cell r="C5865" t="str">
            <v>YEC9375132</v>
          </cell>
          <cell r="D5865">
            <v>2016</v>
          </cell>
          <cell r="E5865">
            <v>22</v>
          </cell>
          <cell r="F5865" t="str">
            <v>0220</v>
          </cell>
          <cell r="G5865" t="str">
            <v>F002</v>
          </cell>
          <cell r="H5865" t="str">
            <v>Rear hub</v>
          </cell>
          <cell r="I5865" t="str">
            <v>Bakhjul</v>
          </cell>
          <cell r="J5865" t="str">
            <v>ASG7C30ADXR ASG7C30ADXR Shim Nexus 7 36-H</v>
          </cell>
          <cell r="K5865" t="str">
            <v>C4208020</v>
          </cell>
          <cell r="L5865" t="str">
            <v>C4200052</v>
          </cell>
        </row>
        <row r="5866">
          <cell r="B5866" t="str">
            <v>YEC9375132Däck</v>
          </cell>
          <cell r="C5866" t="str">
            <v>YEC9375132</v>
          </cell>
          <cell r="D5866">
            <v>2016</v>
          </cell>
          <cell r="E5866">
            <v>23</v>
          </cell>
          <cell r="F5866" t="str">
            <v>0230</v>
          </cell>
          <cell r="G5866" t="str">
            <v>F003</v>
          </cell>
          <cell r="H5866" t="str">
            <v>Tire</v>
          </cell>
          <cell r="I5866" t="str">
            <v>Däck</v>
          </cell>
          <cell r="J5866" t="str">
            <v xml:space="preserve">C4905671 Spectra 622x40 Rt bkR S C-1301 Reflex </v>
          </cell>
          <cell r="K5866" t="str">
            <v>C4905671</v>
          </cell>
          <cell r="L5866" t="str">
            <v>C4901162</v>
          </cell>
        </row>
        <row r="5867">
          <cell r="B5867" t="str">
            <v>YEC9375132Skärmar set</v>
          </cell>
          <cell r="C5867" t="str">
            <v>YEC9375132</v>
          </cell>
          <cell r="D5867">
            <v>2016</v>
          </cell>
          <cell r="E5867">
            <v>24</v>
          </cell>
          <cell r="F5867" t="str">
            <v>0240</v>
          </cell>
          <cell r="G5867" t="str">
            <v>H003</v>
          </cell>
          <cell r="H5867" t="str">
            <v xml:space="preserve">Mudguard front   </v>
          </cell>
          <cell r="I5867" t="str">
            <v>Skärmar set</v>
          </cell>
          <cell r="J5867" t="str">
            <v>C8255007 / C8255008 Procons ZN/52MM 28" BLACK</v>
          </cell>
          <cell r="K5867" t="str">
            <v>C8255007</v>
          </cell>
          <cell r="L5867" t="str">
            <v>C8250028</v>
          </cell>
        </row>
        <row r="5868">
          <cell r="B5868" t="str">
            <v>YEC9375132Pakethållare</v>
          </cell>
          <cell r="C5868" t="str">
            <v>YEC9375132</v>
          </cell>
          <cell r="D5868">
            <v>2016</v>
          </cell>
          <cell r="E5868">
            <v>25</v>
          </cell>
          <cell r="F5868" t="str">
            <v>0250</v>
          </cell>
          <cell r="G5868" t="str">
            <v>H004</v>
          </cell>
          <cell r="H5868" t="str">
            <v>Carrier</v>
          </cell>
          <cell r="I5868" t="str">
            <v>Pakethållare</v>
          </cell>
          <cell r="J5868" t="str">
            <v xml:space="preserve">C8205615 Atran platform battery holder w/o Legs black finish  </v>
          </cell>
          <cell r="K5868" t="str">
            <v>C8205615</v>
          </cell>
          <cell r="L5868" t="str">
            <v>C8205740</v>
          </cell>
        </row>
        <row r="5869">
          <cell r="B5869" t="str">
            <v>YEC9375132Sadel</v>
          </cell>
          <cell r="C5869" t="str">
            <v>YEC9375132</v>
          </cell>
          <cell r="D5869">
            <v>2016</v>
          </cell>
          <cell r="E5869">
            <v>26</v>
          </cell>
          <cell r="F5869" t="str">
            <v>0260</v>
          </cell>
          <cell r="G5869" t="str">
            <v>G001</v>
          </cell>
          <cell r="H5869" t="str">
            <v>Saddle</v>
          </cell>
          <cell r="I5869" t="str">
            <v>Sadel</v>
          </cell>
          <cell r="J5869" t="str">
            <v xml:space="preserve">C7105976  Spectra Crispo Black/white 5074URT 8067 wo. Clamp and handle </v>
          </cell>
          <cell r="K5869" t="str">
            <v>C7105976</v>
          </cell>
          <cell r="L5869" t="str">
            <v>C7100584</v>
          </cell>
        </row>
        <row r="5870">
          <cell r="B5870" t="str">
            <v>YEC9375132Sadelstolpe</v>
          </cell>
          <cell r="C5870" t="str">
            <v>YEC9375132</v>
          </cell>
          <cell r="D5870">
            <v>2016</v>
          </cell>
          <cell r="E5870">
            <v>27</v>
          </cell>
          <cell r="F5870" t="str">
            <v>0270</v>
          </cell>
          <cell r="G5870" t="str">
            <v>G002</v>
          </cell>
          <cell r="H5870" t="str">
            <v>Seatpost</v>
          </cell>
          <cell r="I5870" t="str">
            <v>Sadelstolpe</v>
          </cell>
          <cell r="J5870" t="str">
            <v>C7205535 SP-222  Ø31,6x350 silver</v>
          </cell>
          <cell r="K5870" t="str">
            <v>C7205535</v>
          </cell>
          <cell r="L5870" t="str">
            <v>C7200050</v>
          </cell>
        </row>
        <row r="5871">
          <cell r="B5871" t="str">
            <v>YEC9375132Sadelrörsklämma</v>
          </cell>
          <cell r="C5871" t="str">
            <v>YEC9375132</v>
          </cell>
          <cell r="D5871">
            <v>2016</v>
          </cell>
          <cell r="E5871">
            <v>28</v>
          </cell>
          <cell r="F5871" t="str">
            <v>0280</v>
          </cell>
          <cell r="G5871" t="str">
            <v>G003</v>
          </cell>
          <cell r="H5871" t="str">
            <v>Seat Clamp</v>
          </cell>
          <cell r="I5871" t="str">
            <v>Sadelrörsklämma</v>
          </cell>
          <cell r="J5871" t="str">
            <v>C7305002 Bolt +clamp MX27</v>
          </cell>
          <cell r="K5871" t="str">
            <v>C7305002</v>
          </cell>
          <cell r="L5871" t="str">
            <v>C7300027-318</v>
          </cell>
        </row>
        <row r="5872">
          <cell r="B5872" t="str">
            <v>YEC9375132Framlampa</v>
          </cell>
          <cell r="C5872" t="str">
            <v>YEC9375132</v>
          </cell>
          <cell r="D5872">
            <v>2016</v>
          </cell>
          <cell r="E5872">
            <v>29</v>
          </cell>
          <cell r="F5872" t="str">
            <v>0290</v>
          </cell>
          <cell r="G5872" t="str">
            <v>H005</v>
          </cell>
          <cell r="H5872" t="str">
            <v>Front light</v>
          </cell>
          <cell r="I5872" t="str">
            <v>Framlampa</v>
          </cell>
          <cell r="J5872" t="str">
            <v xml:space="preserve">C8015168 AXA Pico LED 30LUX  w bracket </v>
          </cell>
          <cell r="K5872" t="str">
            <v>C8015168</v>
          </cell>
          <cell r="L5872" t="str">
            <v>C8010021</v>
          </cell>
        </row>
        <row r="5873">
          <cell r="B5873" t="str">
            <v>YEC9375132Baklampa</v>
          </cell>
          <cell r="C5873" t="str">
            <v>YEC9375132</v>
          </cell>
          <cell r="D5873">
            <v>2016</v>
          </cell>
          <cell r="E5873">
            <v>30</v>
          </cell>
          <cell r="F5873" t="str">
            <v>0300</v>
          </cell>
          <cell r="G5873" t="str">
            <v>H006</v>
          </cell>
          <cell r="H5873" t="str">
            <v>Light, Rear</v>
          </cell>
          <cell r="I5873" t="str">
            <v>Baklampa</v>
          </cell>
          <cell r="K5873" t="str">
            <v>C8705058-1RLBK</v>
          </cell>
          <cell r="L5873" t="str">
            <v>C8705058-1RLBK</v>
          </cell>
        </row>
        <row r="5874">
          <cell r="B5874" t="str">
            <v>YEC9375132Låssats</v>
          </cell>
          <cell r="C5874" t="str">
            <v>YEC9375132</v>
          </cell>
          <cell r="D5874">
            <v>2016</v>
          </cell>
          <cell r="E5874">
            <v>31</v>
          </cell>
          <cell r="F5874" t="str">
            <v>0310</v>
          </cell>
          <cell r="G5874" t="str">
            <v>H007</v>
          </cell>
          <cell r="H5874" t="str">
            <v>Lock</v>
          </cell>
          <cell r="I5874" t="str">
            <v>Låssats</v>
          </cell>
          <cell r="J5874" t="str">
            <v>C8405055 AXA SOLID+ black</v>
          </cell>
          <cell r="K5874" t="str">
            <v>C8405055</v>
          </cell>
          <cell r="L5874" t="str">
            <v>C8400053</v>
          </cell>
        </row>
        <row r="5875">
          <cell r="B5875" t="str">
            <v>YEC9375132Stöd</v>
          </cell>
          <cell r="C5875" t="str">
            <v>YEC9375132</v>
          </cell>
          <cell r="D5875">
            <v>2016</v>
          </cell>
          <cell r="E5875">
            <v>32</v>
          </cell>
          <cell r="F5875" t="str">
            <v>0320</v>
          </cell>
          <cell r="G5875" t="str">
            <v>H008</v>
          </cell>
          <cell r="H5875" t="str">
            <v>Kick stand</v>
          </cell>
          <cell r="I5875" t="str">
            <v>Stöd</v>
          </cell>
          <cell r="J5875" t="str">
            <v>C8105208 Atran REX adjustable</v>
          </cell>
          <cell r="K5875" t="str">
            <v>C8105208</v>
          </cell>
          <cell r="L5875" t="str">
            <v>C8100034</v>
          </cell>
        </row>
        <row r="5876">
          <cell r="B5876" t="str">
            <v>YEC9375132Korg</v>
          </cell>
          <cell r="C5876" t="str">
            <v>YEC9375132</v>
          </cell>
          <cell r="D5876">
            <v>2016</v>
          </cell>
          <cell r="E5876">
            <v>33</v>
          </cell>
          <cell r="F5876" t="str">
            <v>0330</v>
          </cell>
          <cell r="G5876" t="str">
            <v>H009</v>
          </cell>
          <cell r="H5876" t="str">
            <v>Basket / Fr carrier</v>
          </cell>
          <cell r="I5876" t="str">
            <v>Korg</v>
          </cell>
          <cell r="J5876" t="str">
            <v>C8605006 + C8605105-L headset + axle  stays</v>
          </cell>
          <cell r="K5876" t="str">
            <v>C8605006</v>
          </cell>
          <cell r="L5876" t="str">
            <v>C8605213</v>
          </cell>
        </row>
        <row r="5877">
          <cell r="B5877" t="str">
            <v>YEC9375132Pedaler</v>
          </cell>
          <cell r="C5877" t="str">
            <v>YEC9375132</v>
          </cell>
          <cell r="D5877">
            <v>2016</v>
          </cell>
          <cell r="E5877">
            <v>34</v>
          </cell>
          <cell r="F5877" t="str">
            <v>0340</v>
          </cell>
          <cell r="G5877" t="str">
            <v>E005</v>
          </cell>
          <cell r="H5877" t="str">
            <v xml:space="preserve">Pedal </v>
          </cell>
          <cell r="I5877" t="str">
            <v>Pedaler</v>
          </cell>
          <cell r="J5877" t="str">
            <v>C3505204 SPECTRA BK/GR9/16" NW-467</v>
          </cell>
          <cell r="K5877" t="str">
            <v>C3505204</v>
          </cell>
          <cell r="L5877" t="str">
            <v>C3500026</v>
          </cell>
        </row>
        <row r="5878">
          <cell r="B5878" t="str">
            <v>YEC9375132Motor</v>
          </cell>
          <cell r="C5878" t="str">
            <v>YEC9375132</v>
          </cell>
          <cell r="D5878">
            <v>2016</v>
          </cell>
          <cell r="E5878">
            <v>35</v>
          </cell>
          <cell r="F5878" t="str">
            <v>0350</v>
          </cell>
          <cell r="G5878" t="str">
            <v>J001</v>
          </cell>
          <cell r="H5878" t="str">
            <v>DRIVE UNIT:</v>
          </cell>
          <cell r="I5878" t="str">
            <v>Motor</v>
          </cell>
          <cell r="K5878" t="str">
            <v>C8705017-03RB</v>
          </cell>
          <cell r="L5878" t="str">
            <v>C8705018-RB-SV</v>
          </cell>
        </row>
        <row r="5879">
          <cell r="B5879" t="str">
            <v>YEC9375132Display</v>
          </cell>
          <cell r="C5879" t="str">
            <v>YEC9375132</v>
          </cell>
          <cell r="D5879">
            <v>2016</v>
          </cell>
          <cell r="E5879">
            <v>36</v>
          </cell>
          <cell r="F5879" t="str">
            <v>0360</v>
          </cell>
          <cell r="G5879" t="str">
            <v>J004</v>
          </cell>
          <cell r="H5879" t="str">
            <v>DISPLAY:</v>
          </cell>
          <cell r="I5879" t="str">
            <v>Display</v>
          </cell>
          <cell r="J5879" t="str">
            <v xml:space="preserve">C8705058-13-28 DISPLAY LCD                </v>
          </cell>
          <cell r="K5879" t="str">
            <v>C8705058-13-28</v>
          </cell>
          <cell r="L5879" t="str">
            <v>C8705058-13-28</v>
          </cell>
        </row>
        <row r="5880">
          <cell r="B5880" t="str">
            <v>YEC9375132EB-Bus kabel</v>
          </cell>
          <cell r="C5880" t="str">
            <v>YEC9375132</v>
          </cell>
          <cell r="D5880">
            <v>2016</v>
          </cell>
          <cell r="E5880">
            <v>37</v>
          </cell>
          <cell r="F5880" t="str">
            <v>0370</v>
          </cell>
          <cell r="G5880" t="str">
            <v>J005</v>
          </cell>
          <cell r="H5880" t="str">
            <v>EB-BUS CABLE:</v>
          </cell>
          <cell r="I5880" t="str">
            <v>EB-Bus kabel</v>
          </cell>
          <cell r="K5880" t="str">
            <v>C8705058-08</v>
          </cell>
          <cell r="L5880" t="str">
            <v>C8705058-08</v>
          </cell>
        </row>
        <row r="5881">
          <cell r="B5881" t="str">
            <v>YEC9375132Motorkabel</v>
          </cell>
          <cell r="C5881" t="str">
            <v>YEC9375132</v>
          </cell>
          <cell r="D5881">
            <v>2016</v>
          </cell>
          <cell r="E5881">
            <v>38</v>
          </cell>
          <cell r="F5881" t="str">
            <v>0380</v>
          </cell>
          <cell r="G5881" t="str">
            <v>J006</v>
          </cell>
          <cell r="H5881" t="str">
            <v>POWER CABLE:</v>
          </cell>
          <cell r="I5881" t="str">
            <v>Motorkabel</v>
          </cell>
          <cell r="J5881" t="str">
            <v>C8705058-08 ELECTRIC CABLE</v>
          </cell>
          <cell r="K5881" t="str">
            <v>Ingår i EB-buskabeln</v>
          </cell>
          <cell r="L5881" t="str">
            <v>Ingår i EB-buskabeln</v>
          </cell>
        </row>
        <row r="5882">
          <cell r="B5882" t="str">
            <v>YEC9375132Kabel framlampa</v>
          </cell>
          <cell r="C5882" t="str">
            <v>YEC9375132</v>
          </cell>
          <cell r="D5882">
            <v>2016</v>
          </cell>
          <cell r="E5882">
            <v>39</v>
          </cell>
          <cell r="F5882" t="str">
            <v>0390</v>
          </cell>
          <cell r="G5882" t="str">
            <v>J007</v>
          </cell>
          <cell r="H5882" t="str">
            <v>F. LIGHT CABLE:</v>
          </cell>
          <cell r="I5882" t="str">
            <v>Kabel framlampa</v>
          </cell>
          <cell r="K5882" t="str">
            <v>Ingår i EB-buskabeln</v>
          </cell>
          <cell r="L5882" t="str">
            <v>Ingår i EB-buskabeln</v>
          </cell>
        </row>
        <row r="5883">
          <cell r="B5883" t="str">
            <v>YEC9375132Kabel baklampa</v>
          </cell>
          <cell r="C5883" t="str">
            <v>YEC9375132</v>
          </cell>
          <cell r="D5883">
            <v>2016</v>
          </cell>
          <cell r="E5883">
            <v>40</v>
          </cell>
          <cell r="F5883" t="str">
            <v>0400</v>
          </cell>
          <cell r="G5883" t="str">
            <v>J008</v>
          </cell>
          <cell r="H5883" t="str">
            <v>R. LIGHT CABLE:</v>
          </cell>
          <cell r="I5883" t="str">
            <v>Kabel baklampa</v>
          </cell>
          <cell r="K5883" t="str">
            <v>INGÅR I BATTERIET</v>
          </cell>
          <cell r="L5883" t="str">
            <v>Ingår i batteriet</v>
          </cell>
        </row>
        <row r="5884">
          <cell r="B5884" t="str">
            <v>YEC9375132Hastighetssensor</v>
          </cell>
          <cell r="C5884" t="str">
            <v>YEC9375132</v>
          </cell>
          <cell r="D5884">
            <v>2016</v>
          </cell>
          <cell r="E5884">
            <v>41</v>
          </cell>
          <cell r="F5884" t="str">
            <v>0410</v>
          </cell>
          <cell r="G5884" t="str">
            <v>J009</v>
          </cell>
          <cell r="H5884" t="str">
            <v>SPEED SENSOR:</v>
          </cell>
          <cell r="I5884" t="str">
            <v>Hastighetssensor</v>
          </cell>
          <cell r="K5884" t="str">
            <v>C8705058-12</v>
          </cell>
          <cell r="L5884" t="str">
            <v>C8705058-12</v>
          </cell>
        </row>
        <row r="5885">
          <cell r="B5885" t="str">
            <v>YEC9375132Batteri</v>
          </cell>
          <cell r="C5885" t="str">
            <v>YEC9375132</v>
          </cell>
          <cell r="D5885">
            <v>2016</v>
          </cell>
          <cell r="E5885">
            <v>42</v>
          </cell>
          <cell r="F5885" t="str">
            <v>0420</v>
          </cell>
          <cell r="G5885" t="str">
            <v>J002</v>
          </cell>
          <cell r="H5885" t="str">
            <v>BATTERY:</v>
          </cell>
          <cell r="I5885" t="str">
            <v>Batteri</v>
          </cell>
          <cell r="J5885" t="str">
            <v>w/o BATTERY SF03 8,8Ah, 11Ah, 14Ah</v>
          </cell>
          <cell r="K5885" t="str">
            <v>C8705058-1-08BK</v>
          </cell>
          <cell r="L5885" t="str">
            <v>C8705058-1-08EA</v>
          </cell>
        </row>
        <row r="5886">
          <cell r="B5886" t="str">
            <v>YEC9375132Batterihållare</v>
          </cell>
          <cell r="C5886" t="str">
            <v>YEC9375132</v>
          </cell>
          <cell r="D5886">
            <v>2016</v>
          </cell>
          <cell r="E5886">
            <v>43</v>
          </cell>
          <cell r="F5886" t="str">
            <v>0430</v>
          </cell>
          <cell r="G5886" t="str">
            <v>J003</v>
          </cell>
          <cell r="H5886" t="str">
            <v>BATTERY HOLDER/Slider</v>
          </cell>
          <cell r="I5886" t="str">
            <v>Batterihållare</v>
          </cell>
          <cell r="L5886" t="e">
            <v>#N/A</v>
          </cell>
        </row>
        <row r="5887">
          <cell r="B5887" t="str">
            <v>YEC9375132Batteriladdare</v>
          </cell>
          <cell r="C5887" t="str">
            <v>YEC9375132</v>
          </cell>
          <cell r="D5887">
            <v>2016</v>
          </cell>
          <cell r="E5887">
            <v>44</v>
          </cell>
          <cell r="F5887" t="str">
            <v>0440</v>
          </cell>
          <cell r="G5887" t="str">
            <v>J010</v>
          </cell>
          <cell r="H5887" t="str">
            <v>CHARGER:</v>
          </cell>
          <cell r="I5887" t="str">
            <v>Batteriladdare</v>
          </cell>
          <cell r="J5887" t="str">
            <v xml:space="preserve">C8705058-02   CHARGER SF-03                </v>
          </cell>
          <cell r="K5887" t="str">
            <v>C8705058-02</v>
          </cell>
          <cell r="L5887" t="str">
            <v>C8705058-02</v>
          </cell>
        </row>
        <row r="5888">
          <cell r="B5888" t="str">
            <v>YEC9375132Kontrollbox</v>
          </cell>
          <cell r="C5888" t="str">
            <v>YEC9375132</v>
          </cell>
          <cell r="D5888">
            <v>2016</v>
          </cell>
          <cell r="E5888">
            <v>45</v>
          </cell>
          <cell r="F5888" t="str">
            <v>0450</v>
          </cell>
          <cell r="G5888" t="str">
            <v>J011</v>
          </cell>
          <cell r="H5888" t="str">
            <v>Controller</v>
          </cell>
          <cell r="I5888" t="str">
            <v>Kontrollbox</v>
          </cell>
          <cell r="J5888" t="str">
            <v>C8705058-04-28BK CONTROLER RB</v>
          </cell>
          <cell r="K5888" t="str">
            <v>C8705058-04-28BK</v>
          </cell>
          <cell r="L5888" t="str">
            <v>C8705058-4-28B2</v>
          </cell>
        </row>
        <row r="5889">
          <cell r="B5889" t="str">
            <v>YEC9375132Växelöra</v>
          </cell>
          <cell r="C5889" t="str">
            <v>YEC9375132</v>
          </cell>
          <cell r="D5889">
            <v>2016</v>
          </cell>
          <cell r="E5889">
            <v>46</v>
          </cell>
          <cell r="F5889" t="str">
            <v>0460</v>
          </cell>
          <cell r="G5889" t="str">
            <v>D005</v>
          </cell>
          <cell r="H5889" t="str">
            <v>Gear hanger</v>
          </cell>
          <cell r="I5889" t="str">
            <v>Växelöra</v>
          </cell>
          <cell r="L5889" t="e">
            <v>#N/A</v>
          </cell>
        </row>
        <row r="5890">
          <cell r="B5890" t="str">
            <v>YEC9375134RAM</v>
          </cell>
          <cell r="C5890" t="str">
            <v>YEC9375134</v>
          </cell>
          <cell r="D5890">
            <v>2016</v>
          </cell>
          <cell r="E5890">
            <v>1</v>
          </cell>
          <cell r="F5890" t="str">
            <v>0010</v>
          </cell>
          <cell r="G5890" t="str">
            <v>A001</v>
          </cell>
          <cell r="H5890" t="str">
            <v>PAINTED FRAME</v>
          </cell>
          <cell r="I5890" t="str">
            <v>RAM</v>
          </cell>
          <cell r="J5890" t="str">
            <v>C1307040-470, -510, -550 New JD  alloy 622 for e-bike</v>
          </cell>
          <cell r="K5890" t="str">
            <v>C1307040-470</v>
          </cell>
          <cell r="L5890" t="e">
            <v>#N/A</v>
          </cell>
        </row>
        <row r="5891">
          <cell r="B5891" t="str">
            <v>YEC9375134Framgaffel</v>
          </cell>
          <cell r="C5891" t="str">
            <v>YEC9375134</v>
          </cell>
          <cell r="D5891">
            <v>2016</v>
          </cell>
          <cell r="E5891">
            <v>2</v>
          </cell>
          <cell r="F5891" t="str">
            <v>0020</v>
          </cell>
          <cell r="G5891" t="str">
            <v>A002</v>
          </cell>
          <cell r="H5891" t="str">
            <v>PAINTED FORK</v>
          </cell>
          <cell r="I5891" t="str">
            <v>Framgaffel</v>
          </cell>
          <cell r="J5891" t="str">
            <v>C1605436-173, -193 Lung I rigid for e-bike, rollerbrake</v>
          </cell>
          <cell r="K5891" t="str">
            <v>C1605436-173</v>
          </cell>
          <cell r="L5891" t="e">
            <v>#N/A</v>
          </cell>
        </row>
        <row r="5892">
          <cell r="B5892" t="str">
            <v>YEC9375134Styrlager</v>
          </cell>
          <cell r="C5892" t="str">
            <v>YEC9375134</v>
          </cell>
          <cell r="D5892">
            <v>2016</v>
          </cell>
          <cell r="E5892">
            <v>3</v>
          </cell>
          <cell r="F5892" t="str">
            <v>0030</v>
          </cell>
          <cell r="G5892" t="str">
            <v>B001</v>
          </cell>
          <cell r="H5892" t="str">
            <v>Head Set</v>
          </cell>
          <cell r="I5892" t="str">
            <v>Styrlager</v>
          </cell>
          <cell r="J5892" t="str">
            <v>C2105015 TH 807</v>
          </cell>
          <cell r="K5892" t="str">
            <v>C2105015</v>
          </cell>
          <cell r="L5892" t="str">
            <v>C2100163</v>
          </cell>
        </row>
        <row r="5893">
          <cell r="B5893" t="str">
            <v xml:space="preserve">YEC9375134Styrstam </v>
          </cell>
          <cell r="C5893" t="str">
            <v>YEC9375134</v>
          </cell>
          <cell r="D5893">
            <v>2016</v>
          </cell>
          <cell r="E5893">
            <v>4</v>
          </cell>
          <cell r="F5893" t="str">
            <v>0040</v>
          </cell>
          <cell r="G5893" t="str">
            <v>B002</v>
          </cell>
          <cell r="H5893" t="str">
            <v>Handlebar Stem</v>
          </cell>
          <cell r="I5893" t="str">
            <v xml:space="preserve">Styrstam </v>
          </cell>
          <cell r="J5893" t="str">
            <v>C2205007 25,4X120/90-150GR MTS-AL-109-5 EXT=180 MM</v>
          </cell>
          <cell r="K5893" t="str">
            <v>C2205007</v>
          </cell>
          <cell r="L5893" t="str">
            <v>C2200064</v>
          </cell>
        </row>
        <row r="5894">
          <cell r="B5894" t="str">
            <v>YEC9375134Styre</v>
          </cell>
          <cell r="C5894" t="str">
            <v>YEC9375134</v>
          </cell>
          <cell r="D5894">
            <v>2016</v>
          </cell>
          <cell r="E5894">
            <v>5</v>
          </cell>
          <cell r="F5894" t="str">
            <v>0050</v>
          </cell>
          <cell r="G5894" t="str">
            <v>B003</v>
          </cell>
          <cell r="H5894" t="str">
            <v>Handelbar</v>
          </cell>
          <cell r="I5894" t="str">
            <v>Styre</v>
          </cell>
          <cell r="J5894" t="str">
            <v>C2305567  HB ALsv, HB-T320 620MM SILVER ANODIZED</v>
          </cell>
          <cell r="K5894" t="str">
            <v>C2305567</v>
          </cell>
          <cell r="L5894" t="str">
            <v>C2300018</v>
          </cell>
        </row>
        <row r="5895">
          <cell r="B5895" t="str">
            <v>YEC9375134Bromsgrepp H</v>
          </cell>
          <cell r="C5895" t="str">
            <v>YEC9375134</v>
          </cell>
          <cell r="D5895">
            <v>2016</v>
          </cell>
          <cell r="E5895">
            <v>6</v>
          </cell>
          <cell r="F5895" t="str">
            <v>0060</v>
          </cell>
          <cell r="G5895" t="str">
            <v>C002</v>
          </cell>
          <cell r="H5895" t="str">
            <v>Brake Lever R</v>
          </cell>
          <cell r="I5895" t="str">
            <v>Bromsgrepp H</v>
          </cell>
          <cell r="J5895" t="str">
            <v>C6505160 Lee-Chi left BL-82G V-Brake Compatible</v>
          </cell>
          <cell r="L5895" t="e">
            <v>#N/A</v>
          </cell>
        </row>
        <row r="5896">
          <cell r="B5896" t="str">
            <v>YEC9375134Bromsgrepp V</v>
          </cell>
          <cell r="C5896" t="str">
            <v>YEC9375134</v>
          </cell>
          <cell r="D5896">
            <v>2016</v>
          </cell>
          <cell r="E5896">
            <v>7</v>
          </cell>
          <cell r="F5896" t="str">
            <v>0070</v>
          </cell>
          <cell r="G5896" t="str">
            <v>C001</v>
          </cell>
          <cell r="H5896" t="str">
            <v>Brake Lever L</v>
          </cell>
          <cell r="I5896" t="str">
            <v>Bromsgrepp V</v>
          </cell>
          <cell r="K5896" t="str">
            <v>C6505049</v>
          </cell>
          <cell r="L5896" t="str">
            <v>C6500024</v>
          </cell>
        </row>
        <row r="5897">
          <cell r="B5897" t="str">
            <v>YEC9375134Växelreglage H</v>
          </cell>
          <cell r="C5897" t="str">
            <v>YEC9375134</v>
          </cell>
          <cell r="D5897">
            <v>2016</v>
          </cell>
          <cell r="E5897">
            <v>8</v>
          </cell>
          <cell r="F5897" t="str">
            <v>0080</v>
          </cell>
          <cell r="G5897" t="str">
            <v>D002</v>
          </cell>
          <cell r="H5897" t="str">
            <v>Shift Lever R</v>
          </cell>
          <cell r="I5897" t="str">
            <v>Växelreglage H</v>
          </cell>
          <cell r="J5897" t="str">
            <v>ASL7S31LALSSR SL7RSB SL-7S30 SCA SHIM 7 REVO inturnal</v>
          </cell>
          <cell r="K5897" t="str">
            <v>ASL7S31LALSSR</v>
          </cell>
          <cell r="L5897" t="str">
            <v>Kontakta SHIMANO</v>
          </cell>
        </row>
        <row r="5898">
          <cell r="B5898" t="str">
            <v>YEC9375134Växelreglage V</v>
          </cell>
          <cell r="C5898" t="str">
            <v>YEC9375134</v>
          </cell>
          <cell r="D5898">
            <v>2016</v>
          </cell>
          <cell r="E5898">
            <v>9</v>
          </cell>
          <cell r="F5898" t="str">
            <v>0090</v>
          </cell>
          <cell r="G5898" t="str">
            <v>D001</v>
          </cell>
          <cell r="H5898" t="str">
            <v>Shift Lever L</v>
          </cell>
          <cell r="I5898" t="str">
            <v>Växelreglage V</v>
          </cell>
          <cell r="L5898" t="e">
            <v>#N/A</v>
          </cell>
        </row>
        <row r="5899">
          <cell r="B5899" t="str">
            <v>YEC9375134Handtag par</v>
          </cell>
          <cell r="C5899" t="str">
            <v>YEC9375134</v>
          </cell>
          <cell r="D5899">
            <v>2016</v>
          </cell>
          <cell r="E5899">
            <v>10</v>
          </cell>
          <cell r="F5899" t="str">
            <v>0100</v>
          </cell>
          <cell r="G5899" t="str">
            <v>B004</v>
          </cell>
          <cell r="H5899" t="str">
            <v>Grip R</v>
          </cell>
          <cell r="I5899" t="str">
            <v>Handtag par</v>
          </cell>
          <cell r="J5899" t="str">
            <v>C2505479/80 Velo/Spectra CC,  black/grey 90/130mm Right</v>
          </cell>
          <cell r="K5899" t="str">
            <v>C2505479/80</v>
          </cell>
          <cell r="L5899" t="str">
            <v>C2500165</v>
          </cell>
        </row>
        <row r="5900">
          <cell r="B5900" t="str">
            <v>YEC9375134Frambroms</v>
          </cell>
          <cell r="C5900" t="str">
            <v>YEC9375134</v>
          </cell>
          <cell r="D5900">
            <v>2016</v>
          </cell>
          <cell r="E5900">
            <v>11</v>
          </cell>
          <cell r="F5900" t="str">
            <v>0110</v>
          </cell>
          <cell r="G5900" t="str">
            <v>C003</v>
          </cell>
          <cell r="H5900" t="str">
            <v xml:space="preserve">Brake front </v>
          </cell>
          <cell r="I5900" t="str">
            <v>Frambroms</v>
          </cell>
          <cell r="J5900" t="str">
            <v>ABRIM45FB (then ABRC3010FB) ROL.BRAKE FRONT M9 BR-IM45, W. 3,5 MM. LOCKNUT SILVER</v>
          </cell>
          <cell r="K5900" t="str">
            <v>ABRIM45FB</v>
          </cell>
          <cell r="L5900" t="str">
            <v>Kontakta SHIMANO</v>
          </cell>
        </row>
        <row r="5901">
          <cell r="B5901" t="str">
            <v>YEC9375134Bakbroms</v>
          </cell>
          <cell r="C5901" t="str">
            <v>YEC9375134</v>
          </cell>
          <cell r="D5901">
            <v>2016</v>
          </cell>
          <cell r="E5901">
            <v>12</v>
          </cell>
          <cell r="F5901" t="str">
            <v>0120</v>
          </cell>
          <cell r="G5901" t="str">
            <v>C004</v>
          </cell>
          <cell r="H5901" t="str">
            <v>Brake rear</v>
          </cell>
          <cell r="I5901" t="str">
            <v>Bakbroms</v>
          </cell>
          <cell r="K5901" t="str">
            <v>Fotbroms</v>
          </cell>
          <cell r="L5901" t="str">
            <v>Kontakta SHIMANO</v>
          </cell>
        </row>
        <row r="5902">
          <cell r="B5902" t="str">
            <v>YEC9375134Vevlager</v>
          </cell>
          <cell r="C5902" t="str">
            <v>YEC9375134</v>
          </cell>
          <cell r="D5902">
            <v>2016</v>
          </cell>
          <cell r="E5902">
            <v>13</v>
          </cell>
          <cell r="F5902" t="str">
            <v>0130</v>
          </cell>
          <cell r="G5902" t="str">
            <v>E001</v>
          </cell>
          <cell r="H5902" t="str">
            <v xml:space="preserve">BB-set </v>
          </cell>
          <cell r="I5902" t="str">
            <v>Vevlager</v>
          </cell>
          <cell r="K5902" t="str">
            <v>C3105025-116-25</v>
          </cell>
          <cell r="L5902" t="str">
            <v>C3100100-116</v>
          </cell>
        </row>
        <row r="5903">
          <cell r="B5903" t="str">
            <v>YEC9375134Vevparti</v>
          </cell>
          <cell r="C5903" t="str">
            <v>YEC9375134</v>
          </cell>
          <cell r="D5903">
            <v>2016</v>
          </cell>
          <cell r="E5903">
            <v>14</v>
          </cell>
          <cell r="F5903" t="str">
            <v>0140</v>
          </cell>
          <cell r="G5903" t="str">
            <v>E002</v>
          </cell>
          <cell r="H5903" t="str">
            <v>Front Chainwheel</v>
          </cell>
          <cell r="I5903" t="str">
            <v>Vevparti</v>
          </cell>
          <cell r="J5903" t="str">
            <v xml:space="preserve">C3305666-170  Spectra 170MM 38T 3/32" 110MM </v>
          </cell>
          <cell r="K5903" t="str">
            <v>C3305666-170</v>
          </cell>
          <cell r="L5903" t="str">
            <v>C3305681-170-EG</v>
          </cell>
        </row>
        <row r="5904">
          <cell r="B5904" t="str">
            <v>YEC9375134Kedjeskydd</v>
          </cell>
          <cell r="C5904" t="str">
            <v>YEC9375134</v>
          </cell>
          <cell r="D5904">
            <v>2016</v>
          </cell>
          <cell r="E5904">
            <v>15</v>
          </cell>
          <cell r="F5904" t="str">
            <v>0150</v>
          </cell>
          <cell r="G5904" t="str">
            <v>H001</v>
          </cell>
          <cell r="H5904" t="str">
            <v>Chain guard</v>
          </cell>
          <cell r="I5904" t="str">
            <v>Kedjeskydd</v>
          </cell>
          <cell r="J5904" t="str">
            <v>C8305427/ZBK + C8305427/RWH AXA CE 38 black w white center</v>
          </cell>
          <cell r="K5904" t="str">
            <v>C8305427/ZBK</v>
          </cell>
          <cell r="L5904" t="str">
            <v>C8305427/ZBK</v>
          </cell>
        </row>
        <row r="5905">
          <cell r="B5905" t="str">
            <v>YEC9375134Kedjeskyddsfäste</v>
          </cell>
          <cell r="C5905" t="str">
            <v>YEC9375134</v>
          </cell>
          <cell r="D5905">
            <v>2016</v>
          </cell>
          <cell r="E5905">
            <v>16</v>
          </cell>
          <cell r="F5905" t="str">
            <v>0160</v>
          </cell>
          <cell r="G5905" t="str">
            <v>H002</v>
          </cell>
          <cell r="H5905" t="str">
            <v>Chain guard bracket</v>
          </cell>
          <cell r="I5905" t="str">
            <v>Kedjeskyddsfäste</v>
          </cell>
          <cell r="J5905" t="str">
            <v>C8305427  front fitting part for AXA 38T black</v>
          </cell>
          <cell r="K5905" t="str">
            <v>C8305427</v>
          </cell>
          <cell r="L5905" t="str">
            <v>C8305427</v>
          </cell>
        </row>
        <row r="5906">
          <cell r="B5906" t="str">
            <v>YEC9375134Framväxel</v>
          </cell>
          <cell r="C5906" t="str">
            <v>YEC9375134</v>
          </cell>
          <cell r="D5906">
            <v>2016</v>
          </cell>
          <cell r="E5906">
            <v>17</v>
          </cell>
          <cell r="F5906" t="str">
            <v>0170</v>
          </cell>
          <cell r="G5906" t="str">
            <v>D003</v>
          </cell>
          <cell r="H5906" t="str">
            <v>Front Derailleur</v>
          </cell>
          <cell r="I5906" t="str">
            <v>Framväxel</v>
          </cell>
          <cell r="K5906" t="str">
            <v>EMPTY</v>
          </cell>
          <cell r="L5906" t="e">
            <v>#N/A</v>
          </cell>
        </row>
        <row r="5907">
          <cell r="B5907" t="str">
            <v>YEC9375134Bakväxel</v>
          </cell>
          <cell r="C5907" t="str">
            <v>YEC9375134</v>
          </cell>
          <cell r="D5907">
            <v>2016</v>
          </cell>
          <cell r="E5907">
            <v>18</v>
          </cell>
          <cell r="F5907" t="str">
            <v>0180</v>
          </cell>
          <cell r="G5907" t="str">
            <v>D004</v>
          </cell>
          <cell r="H5907" t="str">
            <v>Rear Derailleur</v>
          </cell>
          <cell r="I5907" t="str">
            <v>Bakväxel</v>
          </cell>
          <cell r="K5907" t="str">
            <v>NAVVÄXEL</v>
          </cell>
          <cell r="L5907" t="str">
            <v>Kontakta SHIMANO</v>
          </cell>
        </row>
        <row r="5908">
          <cell r="B5908" t="str">
            <v>YEC9375134Kedja</v>
          </cell>
          <cell r="C5908" t="str">
            <v>YEC9375134</v>
          </cell>
          <cell r="D5908">
            <v>2016</v>
          </cell>
          <cell r="E5908">
            <v>19</v>
          </cell>
          <cell r="F5908" t="str">
            <v>0190</v>
          </cell>
          <cell r="G5908" t="str">
            <v>E003</v>
          </cell>
          <cell r="H5908" t="str">
            <v xml:space="preserve">Chain </v>
          </cell>
          <cell r="I5908" t="str">
            <v>Kedja</v>
          </cell>
          <cell r="J5908" t="str">
            <v>C3405026-102 CHA 1S 102L RB Z408RB   KMC</v>
          </cell>
          <cell r="K5908" t="str">
            <v>C3405026-102</v>
          </cell>
          <cell r="L5908" t="str">
            <v>C3400002</v>
          </cell>
        </row>
        <row r="5909">
          <cell r="B5909" t="str">
            <v>YEC9375134Kassett</v>
          </cell>
          <cell r="C5909" t="str">
            <v>YEC9375134</v>
          </cell>
          <cell r="D5909">
            <v>2016</v>
          </cell>
          <cell r="E5909">
            <v>20</v>
          </cell>
          <cell r="F5909" t="str">
            <v>0200</v>
          </cell>
          <cell r="G5909" t="str">
            <v>E004</v>
          </cell>
          <cell r="H5909" t="str">
            <v>Cassette Sprocket</v>
          </cell>
          <cell r="I5909" t="str">
            <v>Kassett</v>
          </cell>
          <cell r="J5909" t="str">
            <v xml:space="preserve">ASM7C25N070S / KSMGEAR18L Component // Sprocket </v>
          </cell>
          <cell r="K5909" t="str">
            <v>ASM7C25N070S</v>
          </cell>
          <cell r="L5909" t="str">
            <v>Kontakta SHIMANO</v>
          </cell>
        </row>
        <row r="5910">
          <cell r="B5910" t="str">
            <v>YEC9375134Framhjul</v>
          </cell>
          <cell r="C5910" t="str">
            <v>YEC9375134</v>
          </cell>
          <cell r="D5910">
            <v>2016</v>
          </cell>
          <cell r="E5910">
            <v>21</v>
          </cell>
          <cell r="F5910" t="str">
            <v>0210</v>
          </cell>
          <cell r="G5910" t="str">
            <v>F001</v>
          </cell>
          <cell r="H5910" t="str">
            <v>Front hub</v>
          </cell>
          <cell r="I5910" t="str">
            <v>Framhjul</v>
          </cell>
          <cell r="J5910" t="str">
            <v>C8705017-03RB  E-Motor Egoing f rollerbrake</v>
          </cell>
          <cell r="K5910">
            <v>21763000</v>
          </cell>
          <cell r="L5910" t="str">
            <v>C4100349</v>
          </cell>
        </row>
        <row r="5911">
          <cell r="B5911" t="str">
            <v>YEC9375134Bakhjul</v>
          </cell>
          <cell r="C5911" t="str">
            <v>YEC9375134</v>
          </cell>
          <cell r="D5911">
            <v>2016</v>
          </cell>
          <cell r="E5911">
            <v>22</v>
          </cell>
          <cell r="F5911" t="str">
            <v>0220</v>
          </cell>
          <cell r="G5911" t="str">
            <v>F002</v>
          </cell>
          <cell r="H5911" t="str">
            <v>Rear hub</v>
          </cell>
          <cell r="I5911" t="str">
            <v>Bakhjul</v>
          </cell>
          <cell r="J5911" t="str">
            <v>ASG7C30ADXR ASG7C30ADXR Shim Nexus 7 36-H</v>
          </cell>
          <cell r="K5911" t="str">
            <v>C4208020</v>
          </cell>
          <cell r="L5911" t="str">
            <v>C4200052</v>
          </cell>
        </row>
        <row r="5912">
          <cell r="B5912" t="str">
            <v>YEC9375134Däck</v>
          </cell>
          <cell r="C5912" t="str">
            <v>YEC9375134</v>
          </cell>
          <cell r="D5912">
            <v>2016</v>
          </cell>
          <cell r="E5912">
            <v>23</v>
          </cell>
          <cell r="F5912" t="str">
            <v>0230</v>
          </cell>
          <cell r="G5912" t="str">
            <v>F003</v>
          </cell>
          <cell r="H5912" t="str">
            <v>Tire</v>
          </cell>
          <cell r="I5912" t="str">
            <v>Däck</v>
          </cell>
          <cell r="J5912" t="str">
            <v xml:space="preserve">C4905671 Spectra 622x40 Rt bkR S C-1301 Reflex </v>
          </cell>
          <cell r="K5912" t="str">
            <v>C4905671</v>
          </cell>
          <cell r="L5912" t="str">
            <v>C4901162</v>
          </cell>
        </row>
        <row r="5913">
          <cell r="B5913" t="str">
            <v>YEC9375134Skärmar set</v>
          </cell>
          <cell r="C5913" t="str">
            <v>YEC9375134</v>
          </cell>
          <cell r="D5913">
            <v>2016</v>
          </cell>
          <cell r="E5913">
            <v>24</v>
          </cell>
          <cell r="F5913" t="str">
            <v>0240</v>
          </cell>
          <cell r="G5913" t="str">
            <v>H003</v>
          </cell>
          <cell r="H5913" t="str">
            <v xml:space="preserve">Mudguard front   </v>
          </cell>
          <cell r="I5913" t="str">
            <v>Skärmar set</v>
          </cell>
          <cell r="J5913" t="str">
            <v>C8255007 / C8255008 Procons ZN/52MM 28" BLACK</v>
          </cell>
          <cell r="K5913" t="str">
            <v>C8255007</v>
          </cell>
          <cell r="L5913" t="str">
            <v>C8250028</v>
          </cell>
        </row>
        <row r="5914">
          <cell r="B5914" t="str">
            <v>YEC9375134Pakethållare</v>
          </cell>
          <cell r="C5914" t="str">
            <v>YEC9375134</v>
          </cell>
          <cell r="D5914">
            <v>2016</v>
          </cell>
          <cell r="E5914">
            <v>25</v>
          </cell>
          <cell r="F5914" t="str">
            <v>0250</v>
          </cell>
          <cell r="G5914" t="str">
            <v>H004</v>
          </cell>
          <cell r="H5914" t="str">
            <v>Carrier</v>
          </cell>
          <cell r="I5914" t="str">
            <v>Pakethållare</v>
          </cell>
          <cell r="J5914" t="str">
            <v xml:space="preserve">C8205615 Atran platform battery holder w/o Legs black finish  </v>
          </cell>
          <cell r="K5914" t="str">
            <v>C8205615</v>
          </cell>
          <cell r="L5914" t="str">
            <v>C8205740</v>
          </cell>
        </row>
        <row r="5915">
          <cell r="B5915" t="str">
            <v>YEC9375134Sadel</v>
          </cell>
          <cell r="C5915" t="str">
            <v>YEC9375134</v>
          </cell>
          <cell r="D5915">
            <v>2016</v>
          </cell>
          <cell r="E5915">
            <v>26</v>
          </cell>
          <cell r="F5915" t="str">
            <v>0260</v>
          </cell>
          <cell r="G5915" t="str">
            <v>G001</v>
          </cell>
          <cell r="H5915" t="str">
            <v>Saddle</v>
          </cell>
          <cell r="I5915" t="str">
            <v>Sadel</v>
          </cell>
          <cell r="J5915" t="str">
            <v xml:space="preserve">C7105976  Spectra Crispo Black/white 5074URT 8067 wo. Clamp and handle </v>
          </cell>
          <cell r="K5915" t="str">
            <v>C7105976</v>
          </cell>
          <cell r="L5915" t="str">
            <v>C7100584</v>
          </cell>
        </row>
        <row r="5916">
          <cell r="B5916" t="str">
            <v>YEC9375134Sadelstolpe</v>
          </cell>
          <cell r="C5916" t="str">
            <v>YEC9375134</v>
          </cell>
          <cell r="D5916">
            <v>2016</v>
          </cell>
          <cell r="E5916">
            <v>27</v>
          </cell>
          <cell r="F5916" t="str">
            <v>0270</v>
          </cell>
          <cell r="G5916" t="str">
            <v>G002</v>
          </cell>
          <cell r="H5916" t="str">
            <v>Seatpost</v>
          </cell>
          <cell r="I5916" t="str">
            <v>Sadelstolpe</v>
          </cell>
          <cell r="J5916" t="str">
            <v>C7205535 SP-222  Ø31,6x350 silver</v>
          </cell>
          <cell r="K5916" t="str">
            <v>C7205535</v>
          </cell>
          <cell r="L5916" t="str">
            <v>C7200050</v>
          </cell>
        </row>
        <row r="5917">
          <cell r="B5917" t="str">
            <v>YEC9375134Sadelrörsklämma</v>
          </cell>
          <cell r="C5917" t="str">
            <v>YEC9375134</v>
          </cell>
          <cell r="D5917">
            <v>2016</v>
          </cell>
          <cell r="E5917">
            <v>28</v>
          </cell>
          <cell r="F5917" t="str">
            <v>0280</v>
          </cell>
          <cell r="G5917" t="str">
            <v>G003</v>
          </cell>
          <cell r="H5917" t="str">
            <v>Seat Clamp</v>
          </cell>
          <cell r="I5917" t="str">
            <v>Sadelrörsklämma</v>
          </cell>
          <cell r="J5917" t="str">
            <v>C7305002 Bolt +clamp MX27</v>
          </cell>
          <cell r="K5917" t="str">
            <v>C7305002</v>
          </cell>
          <cell r="L5917" t="str">
            <v>C7300027-318</v>
          </cell>
        </row>
        <row r="5918">
          <cell r="B5918" t="str">
            <v>YEC9375134Framlampa</v>
          </cell>
          <cell r="C5918" t="str">
            <v>YEC9375134</v>
          </cell>
          <cell r="D5918">
            <v>2016</v>
          </cell>
          <cell r="E5918">
            <v>29</v>
          </cell>
          <cell r="F5918" t="str">
            <v>0290</v>
          </cell>
          <cell r="G5918" t="str">
            <v>H005</v>
          </cell>
          <cell r="H5918" t="str">
            <v>Front light</v>
          </cell>
          <cell r="I5918" t="str">
            <v>Framlampa</v>
          </cell>
          <cell r="J5918" t="str">
            <v xml:space="preserve">C8015168 AXA Pico LED 30LUX  w bracket </v>
          </cell>
          <cell r="K5918" t="str">
            <v>C8015168</v>
          </cell>
          <cell r="L5918" t="str">
            <v>C8010021</v>
          </cell>
        </row>
        <row r="5919">
          <cell r="B5919" t="str">
            <v>YEC9375134Baklampa</v>
          </cell>
          <cell r="C5919" t="str">
            <v>YEC9375134</v>
          </cell>
          <cell r="D5919">
            <v>2016</v>
          </cell>
          <cell r="E5919">
            <v>30</v>
          </cell>
          <cell r="F5919" t="str">
            <v>0300</v>
          </cell>
          <cell r="G5919" t="str">
            <v>H006</v>
          </cell>
          <cell r="H5919" t="str">
            <v>Light, Rear</v>
          </cell>
          <cell r="I5919" t="str">
            <v>Baklampa</v>
          </cell>
          <cell r="K5919" t="str">
            <v>C8705058-1RLBK</v>
          </cell>
          <cell r="L5919" t="str">
            <v>C8705058-1RLBK</v>
          </cell>
        </row>
        <row r="5920">
          <cell r="B5920" t="str">
            <v>YEC9375134Låssats</v>
          </cell>
          <cell r="C5920" t="str">
            <v>YEC9375134</v>
          </cell>
          <cell r="D5920">
            <v>2016</v>
          </cell>
          <cell r="E5920">
            <v>31</v>
          </cell>
          <cell r="F5920" t="str">
            <v>0310</v>
          </cell>
          <cell r="G5920" t="str">
            <v>H007</v>
          </cell>
          <cell r="H5920" t="str">
            <v>Lock</v>
          </cell>
          <cell r="I5920" t="str">
            <v>Låssats</v>
          </cell>
          <cell r="J5920" t="str">
            <v>C8405055 AXA SOLID+ black</v>
          </cell>
          <cell r="K5920" t="str">
            <v>C8405055</v>
          </cell>
          <cell r="L5920" t="str">
            <v>C8400053</v>
          </cell>
        </row>
        <row r="5921">
          <cell r="B5921" t="str">
            <v>YEC9375134Stöd</v>
          </cell>
          <cell r="C5921" t="str">
            <v>YEC9375134</v>
          </cell>
          <cell r="D5921">
            <v>2016</v>
          </cell>
          <cell r="E5921">
            <v>32</v>
          </cell>
          <cell r="F5921" t="str">
            <v>0320</v>
          </cell>
          <cell r="G5921" t="str">
            <v>H008</v>
          </cell>
          <cell r="H5921" t="str">
            <v>Kick stand</v>
          </cell>
          <cell r="I5921" t="str">
            <v>Stöd</v>
          </cell>
          <cell r="J5921" t="str">
            <v>C8105208 Atran REX adjustable</v>
          </cell>
          <cell r="K5921" t="str">
            <v>C8105208</v>
          </cell>
          <cell r="L5921" t="str">
            <v>C8100034</v>
          </cell>
        </row>
        <row r="5922">
          <cell r="B5922" t="str">
            <v>YEC9375134Korg</v>
          </cell>
          <cell r="C5922" t="str">
            <v>YEC9375134</v>
          </cell>
          <cell r="D5922">
            <v>2016</v>
          </cell>
          <cell r="E5922">
            <v>33</v>
          </cell>
          <cell r="F5922" t="str">
            <v>0330</v>
          </cell>
          <cell r="G5922" t="str">
            <v>H009</v>
          </cell>
          <cell r="H5922" t="str">
            <v>Basket / Fr carrier</v>
          </cell>
          <cell r="I5922" t="str">
            <v>Korg</v>
          </cell>
          <cell r="J5922" t="str">
            <v>C8605006 + C8605105-L headset + axle  stays</v>
          </cell>
          <cell r="K5922" t="str">
            <v>C8605006</v>
          </cell>
          <cell r="L5922" t="str">
            <v>C8605213</v>
          </cell>
        </row>
        <row r="5923">
          <cell r="B5923" t="str">
            <v>YEC9375134Pedaler</v>
          </cell>
          <cell r="C5923" t="str">
            <v>YEC9375134</v>
          </cell>
          <cell r="D5923">
            <v>2016</v>
          </cell>
          <cell r="E5923">
            <v>34</v>
          </cell>
          <cell r="F5923" t="str">
            <v>0340</v>
          </cell>
          <cell r="G5923" t="str">
            <v>E005</v>
          </cell>
          <cell r="H5923" t="str">
            <v xml:space="preserve">Pedal </v>
          </cell>
          <cell r="I5923" t="str">
            <v>Pedaler</v>
          </cell>
          <cell r="J5923" t="str">
            <v>C3505204 SPECTRA BK/GR9/16" NW-467</v>
          </cell>
          <cell r="K5923" t="str">
            <v>C3505204</v>
          </cell>
          <cell r="L5923" t="str">
            <v>C3500026</v>
          </cell>
        </row>
        <row r="5924">
          <cell r="B5924" t="str">
            <v>YEC9375134Motor</v>
          </cell>
          <cell r="C5924" t="str">
            <v>YEC9375134</v>
          </cell>
          <cell r="D5924">
            <v>2016</v>
          </cell>
          <cell r="E5924">
            <v>35</v>
          </cell>
          <cell r="F5924" t="str">
            <v>0350</v>
          </cell>
          <cell r="G5924" t="str">
            <v>J001</v>
          </cell>
          <cell r="H5924" t="str">
            <v>DRIVE UNIT:</v>
          </cell>
          <cell r="I5924" t="str">
            <v>Motor</v>
          </cell>
          <cell r="K5924" t="str">
            <v>C8705017-03RB</v>
          </cell>
          <cell r="L5924" t="str">
            <v>C8705018-RB-SV</v>
          </cell>
        </row>
        <row r="5925">
          <cell r="B5925" t="str">
            <v>YEC9375134Display</v>
          </cell>
          <cell r="C5925" t="str">
            <v>YEC9375134</v>
          </cell>
          <cell r="D5925">
            <v>2016</v>
          </cell>
          <cell r="E5925">
            <v>36</v>
          </cell>
          <cell r="F5925" t="str">
            <v>0360</v>
          </cell>
          <cell r="G5925" t="str">
            <v>J004</v>
          </cell>
          <cell r="H5925" t="str">
            <v>DISPLAY:</v>
          </cell>
          <cell r="I5925" t="str">
            <v>Display</v>
          </cell>
          <cell r="J5925" t="str">
            <v xml:space="preserve">C8705058-13-28 DISPLAY LCD                </v>
          </cell>
          <cell r="K5925" t="str">
            <v>C8705058-13-28</v>
          </cell>
          <cell r="L5925" t="str">
            <v>C8705058-13-28</v>
          </cell>
        </row>
        <row r="5926">
          <cell r="B5926" t="str">
            <v>YEC9375134EB-Bus kabel</v>
          </cell>
          <cell r="C5926" t="str">
            <v>YEC9375134</v>
          </cell>
          <cell r="D5926">
            <v>2016</v>
          </cell>
          <cell r="E5926">
            <v>37</v>
          </cell>
          <cell r="F5926" t="str">
            <v>0370</v>
          </cell>
          <cell r="G5926" t="str">
            <v>J005</v>
          </cell>
          <cell r="H5926" t="str">
            <v>EB-BUS CABLE:</v>
          </cell>
          <cell r="I5926" t="str">
            <v>EB-Bus kabel</v>
          </cell>
          <cell r="K5926" t="str">
            <v>C8705058-08</v>
          </cell>
          <cell r="L5926" t="str">
            <v>C8705058-08</v>
          </cell>
        </row>
        <row r="5927">
          <cell r="B5927" t="str">
            <v>YEC9375134Motorkabel</v>
          </cell>
          <cell r="C5927" t="str">
            <v>YEC9375134</v>
          </cell>
          <cell r="D5927">
            <v>2016</v>
          </cell>
          <cell r="E5927">
            <v>38</v>
          </cell>
          <cell r="F5927" t="str">
            <v>0380</v>
          </cell>
          <cell r="G5927" t="str">
            <v>J006</v>
          </cell>
          <cell r="H5927" t="str">
            <v>POWER CABLE:</v>
          </cell>
          <cell r="I5927" t="str">
            <v>Motorkabel</v>
          </cell>
          <cell r="J5927" t="str">
            <v>C8705058-08 ELECTRIC CABLE</v>
          </cell>
          <cell r="K5927" t="str">
            <v>Ingår i EB-buskabeln</v>
          </cell>
          <cell r="L5927" t="str">
            <v>Ingår i EB-buskabeln</v>
          </cell>
        </row>
        <row r="5928">
          <cell r="B5928" t="str">
            <v>YEC9375134Kabel framlampa</v>
          </cell>
          <cell r="C5928" t="str">
            <v>YEC9375134</v>
          </cell>
          <cell r="D5928">
            <v>2016</v>
          </cell>
          <cell r="E5928">
            <v>39</v>
          </cell>
          <cell r="F5928" t="str">
            <v>0390</v>
          </cell>
          <cell r="G5928" t="str">
            <v>J007</v>
          </cell>
          <cell r="H5928" t="str">
            <v>F. LIGHT CABLE:</v>
          </cell>
          <cell r="I5928" t="str">
            <v>Kabel framlampa</v>
          </cell>
          <cell r="K5928" t="str">
            <v>Ingår i EB-buskabeln</v>
          </cell>
          <cell r="L5928" t="str">
            <v>Ingår i EB-buskabeln</v>
          </cell>
        </row>
        <row r="5929">
          <cell r="B5929" t="str">
            <v>YEC9375134Kabel baklampa</v>
          </cell>
          <cell r="C5929" t="str">
            <v>YEC9375134</v>
          </cell>
          <cell r="D5929">
            <v>2016</v>
          </cell>
          <cell r="E5929">
            <v>40</v>
          </cell>
          <cell r="F5929" t="str">
            <v>0400</v>
          </cell>
          <cell r="G5929" t="str">
            <v>J008</v>
          </cell>
          <cell r="H5929" t="str">
            <v>R. LIGHT CABLE:</v>
          </cell>
          <cell r="I5929" t="str">
            <v>Kabel baklampa</v>
          </cell>
          <cell r="K5929" t="str">
            <v>INGÅR I BATTERIET</v>
          </cell>
          <cell r="L5929" t="str">
            <v>Ingår i batteriet</v>
          </cell>
        </row>
        <row r="5930">
          <cell r="B5930" t="str">
            <v>YEC9375134Hastighetssensor</v>
          </cell>
          <cell r="C5930" t="str">
            <v>YEC9375134</v>
          </cell>
          <cell r="D5930">
            <v>2016</v>
          </cell>
          <cell r="E5930">
            <v>41</v>
          </cell>
          <cell r="F5930" t="str">
            <v>0410</v>
          </cell>
          <cell r="G5930" t="str">
            <v>J009</v>
          </cell>
          <cell r="H5930" t="str">
            <v>SPEED SENSOR:</v>
          </cell>
          <cell r="I5930" t="str">
            <v>Hastighetssensor</v>
          </cell>
          <cell r="K5930" t="str">
            <v>C8705058-12</v>
          </cell>
          <cell r="L5930" t="str">
            <v>C8705058-12</v>
          </cell>
        </row>
        <row r="5931">
          <cell r="B5931" t="str">
            <v>YEC9375134Batteri</v>
          </cell>
          <cell r="C5931" t="str">
            <v>YEC9375134</v>
          </cell>
          <cell r="D5931">
            <v>2016</v>
          </cell>
          <cell r="E5931">
            <v>42</v>
          </cell>
          <cell r="F5931" t="str">
            <v>0420</v>
          </cell>
          <cell r="G5931" t="str">
            <v>J002</v>
          </cell>
          <cell r="H5931" t="str">
            <v>BATTERY:</v>
          </cell>
          <cell r="I5931" t="str">
            <v>Batteri</v>
          </cell>
          <cell r="J5931" t="str">
            <v>w/o BATTERY SF03 8,8Ah, 11Ah, 14Ah</v>
          </cell>
          <cell r="K5931" t="str">
            <v>C8705058-1-08BK</v>
          </cell>
          <cell r="L5931" t="str">
            <v>C8705058-1-08EA</v>
          </cell>
        </row>
        <row r="5932">
          <cell r="B5932" t="str">
            <v>YEC9375134Batterihållare</v>
          </cell>
          <cell r="C5932" t="str">
            <v>YEC9375134</v>
          </cell>
          <cell r="D5932">
            <v>2016</v>
          </cell>
          <cell r="E5932">
            <v>43</v>
          </cell>
          <cell r="F5932" t="str">
            <v>0430</v>
          </cell>
          <cell r="G5932" t="str">
            <v>J003</v>
          </cell>
          <cell r="H5932" t="str">
            <v>BATTERY HOLDER/Slider</v>
          </cell>
          <cell r="I5932" t="str">
            <v>Batterihållare</v>
          </cell>
          <cell r="L5932" t="e">
            <v>#N/A</v>
          </cell>
        </row>
        <row r="5933">
          <cell r="B5933" t="str">
            <v>YEC9375134Batteriladdare</v>
          </cell>
          <cell r="C5933" t="str">
            <v>YEC9375134</v>
          </cell>
          <cell r="D5933">
            <v>2016</v>
          </cell>
          <cell r="E5933">
            <v>44</v>
          </cell>
          <cell r="F5933" t="str">
            <v>0440</v>
          </cell>
          <cell r="G5933" t="str">
            <v>J010</v>
          </cell>
          <cell r="H5933" t="str">
            <v>CHARGER:</v>
          </cell>
          <cell r="I5933" t="str">
            <v>Batteriladdare</v>
          </cell>
          <cell r="J5933" t="str">
            <v xml:space="preserve">C8705058-02   CHARGER SF-03                </v>
          </cell>
          <cell r="K5933" t="str">
            <v>C8705058-02</v>
          </cell>
          <cell r="L5933" t="str">
            <v>C8705058-02</v>
          </cell>
        </row>
        <row r="5934">
          <cell r="B5934" t="str">
            <v>YEC9375134Kontrollbox</v>
          </cell>
          <cell r="C5934" t="str">
            <v>YEC9375134</v>
          </cell>
          <cell r="D5934">
            <v>2016</v>
          </cell>
          <cell r="E5934">
            <v>45</v>
          </cell>
          <cell r="F5934" t="str">
            <v>0450</v>
          </cell>
          <cell r="G5934" t="str">
            <v>J011</v>
          </cell>
          <cell r="H5934" t="str">
            <v>Controller</v>
          </cell>
          <cell r="I5934" t="str">
            <v>Kontrollbox</v>
          </cell>
          <cell r="J5934" t="str">
            <v>C8705058-04-28BK CONTROLER RB</v>
          </cell>
          <cell r="K5934" t="str">
            <v>C8705058-04-28BK</v>
          </cell>
          <cell r="L5934" t="str">
            <v>C8705058-4-28B2</v>
          </cell>
        </row>
        <row r="5935">
          <cell r="B5935" t="str">
            <v>YEC9375134Växelöra</v>
          </cell>
          <cell r="C5935" t="str">
            <v>YEC9375134</v>
          </cell>
          <cell r="D5935">
            <v>2016</v>
          </cell>
          <cell r="E5935">
            <v>46</v>
          </cell>
          <cell r="F5935" t="str">
            <v>0460</v>
          </cell>
          <cell r="G5935" t="str">
            <v>D005</v>
          </cell>
          <cell r="H5935" t="str">
            <v>Gear hanger</v>
          </cell>
          <cell r="I5935" t="str">
            <v>Växelöra</v>
          </cell>
          <cell r="L5935" t="e">
            <v>#N/A</v>
          </cell>
        </row>
        <row r="5936">
          <cell r="B5936" t="str">
            <v>YEC9375135RAM</v>
          </cell>
          <cell r="C5936" t="str">
            <v>YEC9375135</v>
          </cell>
          <cell r="D5936">
            <v>2016</v>
          </cell>
          <cell r="E5936">
            <v>1</v>
          </cell>
          <cell r="F5936" t="str">
            <v>0010</v>
          </cell>
          <cell r="G5936" t="str">
            <v>A001</v>
          </cell>
          <cell r="H5936" t="str">
            <v>PAINTED FRAME</v>
          </cell>
          <cell r="I5936" t="str">
            <v>RAM</v>
          </cell>
          <cell r="J5936" t="str">
            <v>C1307040-470, -510, -550 New JD  alloy 622 for e-bike</v>
          </cell>
          <cell r="K5936" t="str">
            <v>C1307040-470</v>
          </cell>
          <cell r="L5936" t="e">
            <v>#N/A</v>
          </cell>
        </row>
        <row r="5937">
          <cell r="B5937" t="str">
            <v>YEC9375135Framgaffel</v>
          </cell>
          <cell r="C5937" t="str">
            <v>YEC9375135</v>
          </cell>
          <cell r="D5937">
            <v>2016</v>
          </cell>
          <cell r="E5937">
            <v>2</v>
          </cell>
          <cell r="F5937" t="str">
            <v>0020</v>
          </cell>
          <cell r="G5937" t="str">
            <v>A002</v>
          </cell>
          <cell r="H5937" t="str">
            <v>PAINTED FORK</v>
          </cell>
          <cell r="I5937" t="str">
            <v>Framgaffel</v>
          </cell>
          <cell r="J5937" t="str">
            <v>C1605436-173, -193 Lung I rigid for e-bike, rollerbrake</v>
          </cell>
          <cell r="K5937" t="str">
            <v>C1605436-173</v>
          </cell>
          <cell r="L5937" t="e">
            <v>#N/A</v>
          </cell>
        </row>
        <row r="5938">
          <cell r="B5938" t="str">
            <v>YEC9375135Styrlager</v>
          </cell>
          <cell r="C5938" t="str">
            <v>YEC9375135</v>
          </cell>
          <cell r="D5938">
            <v>2016</v>
          </cell>
          <cell r="E5938">
            <v>3</v>
          </cell>
          <cell r="F5938" t="str">
            <v>0030</v>
          </cell>
          <cell r="G5938" t="str">
            <v>B001</v>
          </cell>
          <cell r="H5938" t="str">
            <v>Head Set</v>
          </cell>
          <cell r="I5938" t="str">
            <v>Styrlager</v>
          </cell>
          <cell r="J5938" t="str">
            <v>C2105015 TH 807</v>
          </cell>
          <cell r="K5938" t="str">
            <v>C2105015</v>
          </cell>
          <cell r="L5938" t="str">
            <v>C2100163</v>
          </cell>
        </row>
        <row r="5939">
          <cell r="B5939" t="str">
            <v xml:space="preserve">YEC9375135Styrstam </v>
          </cell>
          <cell r="C5939" t="str">
            <v>YEC9375135</v>
          </cell>
          <cell r="D5939">
            <v>2016</v>
          </cell>
          <cell r="E5939">
            <v>4</v>
          </cell>
          <cell r="F5939" t="str">
            <v>0040</v>
          </cell>
          <cell r="G5939" t="str">
            <v>B002</v>
          </cell>
          <cell r="H5939" t="str">
            <v>Handlebar Stem</v>
          </cell>
          <cell r="I5939" t="str">
            <v xml:space="preserve">Styrstam </v>
          </cell>
          <cell r="J5939" t="str">
            <v>C2205007 25,4X120/90-150GR MTS-AL-109-5 EXT=180 MM</v>
          </cell>
          <cell r="K5939" t="str">
            <v>C2205007</v>
          </cell>
          <cell r="L5939" t="str">
            <v>C2200064</v>
          </cell>
        </row>
        <row r="5940">
          <cell r="B5940" t="str">
            <v>YEC9375135Styre</v>
          </cell>
          <cell r="C5940" t="str">
            <v>YEC9375135</v>
          </cell>
          <cell r="D5940">
            <v>2016</v>
          </cell>
          <cell r="E5940">
            <v>5</v>
          </cell>
          <cell r="F5940" t="str">
            <v>0050</v>
          </cell>
          <cell r="G5940" t="str">
            <v>B003</v>
          </cell>
          <cell r="H5940" t="str">
            <v>Handelbar</v>
          </cell>
          <cell r="I5940" t="str">
            <v>Styre</v>
          </cell>
          <cell r="J5940" t="str">
            <v>C2305567  HB ALsv, HB-T320 620MM SILVER ANODIZED</v>
          </cell>
          <cell r="K5940" t="str">
            <v>C2305567</v>
          </cell>
          <cell r="L5940" t="str">
            <v>C2300018</v>
          </cell>
        </row>
        <row r="5941">
          <cell r="B5941" t="str">
            <v>YEC9375135Bromsgrepp H</v>
          </cell>
          <cell r="C5941" t="str">
            <v>YEC9375135</v>
          </cell>
          <cell r="D5941">
            <v>2016</v>
          </cell>
          <cell r="E5941">
            <v>6</v>
          </cell>
          <cell r="F5941" t="str">
            <v>0060</v>
          </cell>
          <cell r="G5941" t="str">
            <v>C002</v>
          </cell>
          <cell r="H5941" t="str">
            <v>Brake Lever R</v>
          </cell>
          <cell r="I5941" t="str">
            <v>Bromsgrepp H</v>
          </cell>
          <cell r="J5941" t="str">
            <v>C6505160 Lee-Chi left BL-82G V-Brake Compatible</v>
          </cell>
          <cell r="L5941" t="e">
            <v>#N/A</v>
          </cell>
        </row>
        <row r="5942">
          <cell r="B5942" t="str">
            <v>YEC9375135Bromsgrepp V</v>
          </cell>
          <cell r="C5942" t="str">
            <v>YEC9375135</v>
          </cell>
          <cell r="D5942">
            <v>2016</v>
          </cell>
          <cell r="E5942">
            <v>7</v>
          </cell>
          <cell r="F5942" t="str">
            <v>0070</v>
          </cell>
          <cell r="G5942" t="str">
            <v>C001</v>
          </cell>
          <cell r="H5942" t="str">
            <v>Brake Lever L</v>
          </cell>
          <cell r="I5942" t="str">
            <v>Bromsgrepp V</v>
          </cell>
          <cell r="K5942" t="str">
            <v>C6505049</v>
          </cell>
          <cell r="L5942" t="str">
            <v>C6500024</v>
          </cell>
        </row>
        <row r="5943">
          <cell r="B5943" t="str">
            <v>YEC9375135Växelreglage H</v>
          </cell>
          <cell r="C5943" t="str">
            <v>YEC9375135</v>
          </cell>
          <cell r="D5943">
            <v>2016</v>
          </cell>
          <cell r="E5943">
            <v>8</v>
          </cell>
          <cell r="F5943" t="str">
            <v>0080</v>
          </cell>
          <cell r="G5943" t="str">
            <v>D002</v>
          </cell>
          <cell r="H5943" t="str">
            <v>Shift Lever R</v>
          </cell>
          <cell r="I5943" t="str">
            <v>Växelreglage H</v>
          </cell>
          <cell r="J5943" t="str">
            <v>ASL7S31LALSSR SL7RSB SL-7S30 SCA SHIM 7 REVO inturnal</v>
          </cell>
          <cell r="K5943" t="str">
            <v>ASL7S31LALSSR</v>
          </cell>
          <cell r="L5943" t="str">
            <v>Kontakta SHIMANO</v>
          </cell>
        </row>
        <row r="5944">
          <cell r="B5944" t="str">
            <v>YEC9375135Växelreglage V</v>
          </cell>
          <cell r="C5944" t="str">
            <v>YEC9375135</v>
          </cell>
          <cell r="D5944">
            <v>2016</v>
          </cell>
          <cell r="E5944">
            <v>9</v>
          </cell>
          <cell r="F5944" t="str">
            <v>0090</v>
          </cell>
          <cell r="G5944" t="str">
            <v>D001</v>
          </cell>
          <cell r="H5944" t="str">
            <v>Shift Lever L</v>
          </cell>
          <cell r="I5944" t="str">
            <v>Växelreglage V</v>
          </cell>
          <cell r="L5944" t="e">
            <v>#N/A</v>
          </cell>
        </row>
        <row r="5945">
          <cell r="B5945" t="str">
            <v>YEC9375135Handtag par</v>
          </cell>
          <cell r="C5945" t="str">
            <v>YEC9375135</v>
          </cell>
          <cell r="D5945">
            <v>2016</v>
          </cell>
          <cell r="E5945">
            <v>10</v>
          </cell>
          <cell r="F5945" t="str">
            <v>0100</v>
          </cell>
          <cell r="G5945" t="str">
            <v>B004</v>
          </cell>
          <cell r="H5945" t="str">
            <v>Grip R</v>
          </cell>
          <cell r="I5945" t="str">
            <v>Handtag par</v>
          </cell>
          <cell r="J5945" t="str">
            <v>C2505479/80 Velo/Spectra CC,  black/grey 90/130mm Right</v>
          </cell>
          <cell r="K5945" t="str">
            <v>C2505479/80</v>
          </cell>
          <cell r="L5945" t="str">
            <v>C2500165</v>
          </cell>
        </row>
        <row r="5946">
          <cell r="B5946" t="str">
            <v>YEC9375135Frambroms</v>
          </cell>
          <cell r="C5946" t="str">
            <v>YEC9375135</v>
          </cell>
          <cell r="D5946">
            <v>2016</v>
          </cell>
          <cell r="E5946">
            <v>11</v>
          </cell>
          <cell r="F5946" t="str">
            <v>0110</v>
          </cell>
          <cell r="G5946" t="str">
            <v>C003</v>
          </cell>
          <cell r="H5946" t="str">
            <v xml:space="preserve">Brake front </v>
          </cell>
          <cell r="I5946" t="str">
            <v>Frambroms</v>
          </cell>
          <cell r="J5946" t="str">
            <v>ABRIM45FB (then ABRC3010FB) ROL.BRAKE FRONT M9 BR-IM45, W. 3,5 MM. LOCKNUT SILVER</v>
          </cell>
          <cell r="K5946" t="str">
            <v>ABRIM45FB</v>
          </cell>
          <cell r="L5946" t="str">
            <v>Kontakta SHIMANO</v>
          </cell>
        </row>
        <row r="5947">
          <cell r="B5947" t="str">
            <v>YEC9375135Bakbroms</v>
          </cell>
          <cell r="C5947" t="str">
            <v>YEC9375135</v>
          </cell>
          <cell r="D5947">
            <v>2016</v>
          </cell>
          <cell r="E5947">
            <v>12</v>
          </cell>
          <cell r="F5947" t="str">
            <v>0120</v>
          </cell>
          <cell r="G5947" t="str">
            <v>C004</v>
          </cell>
          <cell r="H5947" t="str">
            <v>Brake rear</v>
          </cell>
          <cell r="I5947" t="str">
            <v>Bakbroms</v>
          </cell>
          <cell r="K5947" t="str">
            <v>Fotbroms</v>
          </cell>
          <cell r="L5947" t="str">
            <v>Kontakta SHIMANO</v>
          </cell>
        </row>
        <row r="5948">
          <cell r="B5948" t="str">
            <v>YEC9375135Vevlager</v>
          </cell>
          <cell r="C5948" t="str">
            <v>YEC9375135</v>
          </cell>
          <cell r="D5948">
            <v>2016</v>
          </cell>
          <cell r="E5948">
            <v>13</v>
          </cell>
          <cell r="F5948" t="str">
            <v>0130</v>
          </cell>
          <cell r="G5948" t="str">
            <v>E001</v>
          </cell>
          <cell r="H5948" t="str">
            <v xml:space="preserve">BB-set </v>
          </cell>
          <cell r="I5948" t="str">
            <v>Vevlager</v>
          </cell>
          <cell r="K5948" t="str">
            <v>C3105025-116-25</v>
          </cell>
          <cell r="L5948" t="str">
            <v>C3100100-116</v>
          </cell>
        </row>
        <row r="5949">
          <cell r="B5949" t="str">
            <v>YEC9375135Vevparti</v>
          </cell>
          <cell r="C5949" t="str">
            <v>YEC9375135</v>
          </cell>
          <cell r="D5949">
            <v>2016</v>
          </cell>
          <cell r="E5949">
            <v>14</v>
          </cell>
          <cell r="F5949" t="str">
            <v>0140</v>
          </cell>
          <cell r="G5949" t="str">
            <v>E002</v>
          </cell>
          <cell r="H5949" t="str">
            <v>Front Chainwheel</v>
          </cell>
          <cell r="I5949" t="str">
            <v>Vevparti</v>
          </cell>
          <cell r="J5949" t="str">
            <v xml:space="preserve">C3305666-170  Spectra 170MM 38T 3/32" 110MM </v>
          </cell>
          <cell r="K5949" t="str">
            <v>C3305666-170</v>
          </cell>
          <cell r="L5949" t="str">
            <v>C3305681-170-EG</v>
          </cell>
        </row>
        <row r="5950">
          <cell r="B5950" t="str">
            <v>YEC9375135Kedjeskydd</v>
          </cell>
          <cell r="C5950" t="str">
            <v>YEC9375135</v>
          </cell>
          <cell r="D5950">
            <v>2016</v>
          </cell>
          <cell r="E5950">
            <v>15</v>
          </cell>
          <cell r="F5950" t="str">
            <v>0150</v>
          </cell>
          <cell r="G5950" t="str">
            <v>H001</v>
          </cell>
          <cell r="H5950" t="str">
            <v>Chain guard</v>
          </cell>
          <cell r="I5950" t="str">
            <v>Kedjeskydd</v>
          </cell>
          <cell r="J5950" t="str">
            <v>C8305427/ZBK + C8305427/RWH AXA CE 38 black w white center</v>
          </cell>
          <cell r="K5950" t="str">
            <v>C8305427/ZBK</v>
          </cell>
          <cell r="L5950" t="str">
            <v>C8305427/ZBK</v>
          </cell>
        </row>
        <row r="5951">
          <cell r="B5951" t="str">
            <v>YEC9375135Kedjeskyddsfäste</v>
          </cell>
          <cell r="C5951" t="str">
            <v>YEC9375135</v>
          </cell>
          <cell r="D5951">
            <v>2016</v>
          </cell>
          <cell r="E5951">
            <v>16</v>
          </cell>
          <cell r="F5951" t="str">
            <v>0160</v>
          </cell>
          <cell r="G5951" t="str">
            <v>H002</v>
          </cell>
          <cell r="H5951" t="str">
            <v>Chain guard bracket</v>
          </cell>
          <cell r="I5951" t="str">
            <v>Kedjeskyddsfäste</v>
          </cell>
          <cell r="J5951" t="str">
            <v>C8305427  front fitting part for AXA 38T black</v>
          </cell>
          <cell r="K5951" t="str">
            <v>C8305427</v>
          </cell>
          <cell r="L5951" t="str">
            <v>C8305427</v>
          </cell>
        </row>
        <row r="5952">
          <cell r="B5952" t="str">
            <v>YEC9375135Framväxel</v>
          </cell>
          <cell r="C5952" t="str">
            <v>YEC9375135</v>
          </cell>
          <cell r="D5952">
            <v>2016</v>
          </cell>
          <cell r="E5952">
            <v>17</v>
          </cell>
          <cell r="F5952" t="str">
            <v>0170</v>
          </cell>
          <cell r="G5952" t="str">
            <v>D003</v>
          </cell>
          <cell r="H5952" t="str">
            <v>Front Derailleur</v>
          </cell>
          <cell r="I5952" t="str">
            <v>Framväxel</v>
          </cell>
          <cell r="K5952" t="str">
            <v>EMPTY</v>
          </cell>
          <cell r="L5952" t="e">
            <v>#N/A</v>
          </cell>
        </row>
        <row r="5953">
          <cell r="B5953" t="str">
            <v>YEC9375135Bakväxel</v>
          </cell>
          <cell r="C5953" t="str">
            <v>YEC9375135</v>
          </cell>
          <cell r="D5953">
            <v>2016</v>
          </cell>
          <cell r="E5953">
            <v>18</v>
          </cell>
          <cell r="F5953" t="str">
            <v>0180</v>
          </cell>
          <cell r="G5953" t="str">
            <v>D004</v>
          </cell>
          <cell r="H5953" t="str">
            <v>Rear Derailleur</v>
          </cell>
          <cell r="I5953" t="str">
            <v>Bakväxel</v>
          </cell>
          <cell r="K5953" t="str">
            <v>NAVVÄXEL</v>
          </cell>
          <cell r="L5953" t="str">
            <v>Kontakta SHIMANO</v>
          </cell>
        </row>
        <row r="5954">
          <cell r="B5954" t="str">
            <v>YEC9375135Kedja</v>
          </cell>
          <cell r="C5954" t="str">
            <v>YEC9375135</v>
          </cell>
          <cell r="D5954">
            <v>2016</v>
          </cell>
          <cell r="E5954">
            <v>19</v>
          </cell>
          <cell r="F5954" t="str">
            <v>0190</v>
          </cell>
          <cell r="G5954" t="str">
            <v>E003</v>
          </cell>
          <cell r="H5954" t="str">
            <v xml:space="preserve">Chain </v>
          </cell>
          <cell r="I5954" t="str">
            <v>Kedja</v>
          </cell>
          <cell r="J5954" t="str">
            <v>C3405026-102 CHA 1S 102L RB Z408RB   KMC</v>
          </cell>
          <cell r="K5954" t="str">
            <v>C3405026-102</v>
          </cell>
          <cell r="L5954" t="str">
            <v>C3400002</v>
          </cell>
        </row>
        <row r="5955">
          <cell r="B5955" t="str">
            <v>YEC9375135Kassett</v>
          </cell>
          <cell r="C5955" t="str">
            <v>YEC9375135</v>
          </cell>
          <cell r="D5955">
            <v>2016</v>
          </cell>
          <cell r="E5955">
            <v>20</v>
          </cell>
          <cell r="F5955" t="str">
            <v>0200</v>
          </cell>
          <cell r="G5955" t="str">
            <v>E004</v>
          </cell>
          <cell r="H5955" t="str">
            <v>Cassette Sprocket</v>
          </cell>
          <cell r="I5955" t="str">
            <v>Kassett</v>
          </cell>
          <cell r="J5955" t="str">
            <v xml:space="preserve">ASM7C25N070S / KSMGEAR18L Component // Sprocket </v>
          </cell>
          <cell r="K5955" t="str">
            <v>ASM7C25N070S</v>
          </cell>
          <cell r="L5955" t="str">
            <v>Kontakta SHIMANO</v>
          </cell>
        </row>
        <row r="5956">
          <cell r="B5956" t="str">
            <v>YEC9375135Framhjul</v>
          </cell>
          <cell r="C5956" t="str">
            <v>YEC9375135</v>
          </cell>
          <cell r="D5956">
            <v>2016</v>
          </cell>
          <cell r="E5956">
            <v>21</v>
          </cell>
          <cell r="F5956" t="str">
            <v>0210</v>
          </cell>
          <cell r="G5956" t="str">
            <v>F001</v>
          </cell>
          <cell r="H5956" t="str">
            <v>Front hub</v>
          </cell>
          <cell r="I5956" t="str">
            <v>Framhjul</v>
          </cell>
          <cell r="J5956" t="str">
            <v>C8705017-03RB  E-Motor Egoing f rollerbrake</v>
          </cell>
          <cell r="K5956">
            <v>21763000</v>
          </cell>
          <cell r="L5956" t="str">
            <v>C4100349</v>
          </cell>
        </row>
        <row r="5957">
          <cell r="B5957" t="str">
            <v>YEC9375135Bakhjul</v>
          </cell>
          <cell r="C5957" t="str">
            <v>YEC9375135</v>
          </cell>
          <cell r="D5957">
            <v>2016</v>
          </cell>
          <cell r="E5957">
            <v>22</v>
          </cell>
          <cell r="F5957" t="str">
            <v>0220</v>
          </cell>
          <cell r="G5957" t="str">
            <v>F002</v>
          </cell>
          <cell r="H5957" t="str">
            <v>Rear hub</v>
          </cell>
          <cell r="I5957" t="str">
            <v>Bakhjul</v>
          </cell>
          <cell r="J5957" t="str">
            <v>ASG7C30ADXR ASG7C30ADXR Shim Nexus 7 36-H</v>
          </cell>
          <cell r="K5957" t="str">
            <v>C4208020</v>
          </cell>
          <cell r="L5957" t="str">
            <v>C4200052</v>
          </cell>
        </row>
        <row r="5958">
          <cell r="B5958" t="str">
            <v>YEC9375135Däck</v>
          </cell>
          <cell r="C5958" t="str">
            <v>YEC9375135</v>
          </cell>
          <cell r="D5958">
            <v>2016</v>
          </cell>
          <cell r="E5958">
            <v>23</v>
          </cell>
          <cell r="F5958" t="str">
            <v>0230</v>
          </cell>
          <cell r="G5958" t="str">
            <v>F003</v>
          </cell>
          <cell r="H5958" t="str">
            <v>Tire</v>
          </cell>
          <cell r="I5958" t="str">
            <v>Däck</v>
          </cell>
          <cell r="J5958" t="str">
            <v xml:space="preserve">C4905671 Spectra 622x40 Rt bkR S C-1301 Reflex </v>
          </cell>
          <cell r="K5958" t="str">
            <v>C4905671</v>
          </cell>
          <cell r="L5958" t="str">
            <v>C4901162</v>
          </cell>
        </row>
        <row r="5959">
          <cell r="B5959" t="str">
            <v>YEC9375135Skärmar set</v>
          </cell>
          <cell r="C5959" t="str">
            <v>YEC9375135</v>
          </cell>
          <cell r="D5959">
            <v>2016</v>
          </cell>
          <cell r="E5959">
            <v>24</v>
          </cell>
          <cell r="F5959" t="str">
            <v>0240</v>
          </cell>
          <cell r="G5959" t="str">
            <v>H003</v>
          </cell>
          <cell r="H5959" t="str">
            <v xml:space="preserve">Mudguard front   </v>
          </cell>
          <cell r="I5959" t="str">
            <v>Skärmar set</v>
          </cell>
          <cell r="J5959" t="str">
            <v>C8255007 / C8255008 Procons ZN/52MM 28" BLACK</v>
          </cell>
          <cell r="K5959" t="str">
            <v>C8255007</v>
          </cell>
          <cell r="L5959" t="str">
            <v>C8250028</v>
          </cell>
        </row>
        <row r="5960">
          <cell r="B5960" t="str">
            <v>YEC9375135Pakethållare</v>
          </cell>
          <cell r="C5960" t="str">
            <v>YEC9375135</v>
          </cell>
          <cell r="D5960">
            <v>2016</v>
          </cell>
          <cell r="E5960">
            <v>25</v>
          </cell>
          <cell r="F5960" t="str">
            <v>0250</v>
          </cell>
          <cell r="G5960" t="str">
            <v>H004</v>
          </cell>
          <cell r="H5960" t="str">
            <v>Carrier</v>
          </cell>
          <cell r="I5960" t="str">
            <v>Pakethållare</v>
          </cell>
          <cell r="J5960" t="str">
            <v xml:space="preserve">C8205615 Atran platform battery holder w/o Legs black finish  </v>
          </cell>
          <cell r="K5960" t="str">
            <v>C8205615</v>
          </cell>
          <cell r="L5960" t="str">
            <v>C8205740</v>
          </cell>
        </row>
        <row r="5961">
          <cell r="B5961" t="str">
            <v>YEC9375135Sadel</v>
          </cell>
          <cell r="C5961" t="str">
            <v>YEC9375135</v>
          </cell>
          <cell r="D5961">
            <v>2016</v>
          </cell>
          <cell r="E5961">
            <v>26</v>
          </cell>
          <cell r="F5961" t="str">
            <v>0260</v>
          </cell>
          <cell r="G5961" t="str">
            <v>G001</v>
          </cell>
          <cell r="H5961" t="str">
            <v>Saddle</v>
          </cell>
          <cell r="I5961" t="str">
            <v>Sadel</v>
          </cell>
          <cell r="J5961" t="str">
            <v xml:space="preserve">C7105976  Spectra Crispo Black/white 5074URT 8067 wo. Clamp and handle </v>
          </cell>
          <cell r="K5961" t="str">
            <v>C7105976</v>
          </cell>
          <cell r="L5961" t="str">
            <v>C7100584</v>
          </cell>
        </row>
        <row r="5962">
          <cell r="B5962" t="str">
            <v>YEC9375135Sadelstolpe</v>
          </cell>
          <cell r="C5962" t="str">
            <v>YEC9375135</v>
          </cell>
          <cell r="D5962">
            <v>2016</v>
          </cell>
          <cell r="E5962">
            <v>27</v>
          </cell>
          <cell r="F5962" t="str">
            <v>0270</v>
          </cell>
          <cell r="G5962" t="str">
            <v>G002</v>
          </cell>
          <cell r="H5962" t="str">
            <v>Seatpost</v>
          </cell>
          <cell r="I5962" t="str">
            <v>Sadelstolpe</v>
          </cell>
          <cell r="J5962" t="str">
            <v>C7205535 SP-222  Ø31,6x350 silver</v>
          </cell>
          <cell r="K5962" t="str">
            <v>C7205535</v>
          </cell>
          <cell r="L5962" t="str">
            <v>C7200050</v>
          </cell>
        </row>
        <row r="5963">
          <cell r="B5963" t="str">
            <v>YEC9375135Sadelrörsklämma</v>
          </cell>
          <cell r="C5963" t="str">
            <v>YEC9375135</v>
          </cell>
          <cell r="D5963">
            <v>2016</v>
          </cell>
          <cell r="E5963">
            <v>28</v>
          </cell>
          <cell r="F5963" t="str">
            <v>0280</v>
          </cell>
          <cell r="G5963" t="str">
            <v>G003</v>
          </cell>
          <cell r="H5963" t="str">
            <v>Seat Clamp</v>
          </cell>
          <cell r="I5963" t="str">
            <v>Sadelrörsklämma</v>
          </cell>
          <cell r="J5963" t="str">
            <v>C7305002 Bolt +clamp MX27</v>
          </cell>
          <cell r="K5963" t="str">
            <v>C7305002</v>
          </cell>
          <cell r="L5963" t="str">
            <v>C7300027-318</v>
          </cell>
        </row>
        <row r="5964">
          <cell r="B5964" t="str">
            <v>YEC9375135Framlampa</v>
          </cell>
          <cell r="C5964" t="str">
            <v>YEC9375135</v>
          </cell>
          <cell r="D5964">
            <v>2016</v>
          </cell>
          <cell r="E5964">
            <v>29</v>
          </cell>
          <cell r="F5964" t="str">
            <v>0290</v>
          </cell>
          <cell r="G5964" t="str">
            <v>H005</v>
          </cell>
          <cell r="H5964" t="str">
            <v>Front light</v>
          </cell>
          <cell r="I5964" t="str">
            <v>Framlampa</v>
          </cell>
          <cell r="J5964" t="str">
            <v xml:space="preserve">C8015168 AXA Pico LED 30LUX  w bracket </v>
          </cell>
          <cell r="K5964" t="str">
            <v>C8015168</v>
          </cell>
          <cell r="L5964" t="str">
            <v>C8010021</v>
          </cell>
        </row>
        <row r="5965">
          <cell r="B5965" t="str">
            <v>YEC9375135Baklampa</v>
          </cell>
          <cell r="C5965" t="str">
            <v>YEC9375135</v>
          </cell>
          <cell r="D5965">
            <v>2016</v>
          </cell>
          <cell r="E5965">
            <v>30</v>
          </cell>
          <cell r="F5965" t="str">
            <v>0300</v>
          </cell>
          <cell r="G5965" t="str">
            <v>H006</v>
          </cell>
          <cell r="H5965" t="str">
            <v>Light, Rear</v>
          </cell>
          <cell r="I5965" t="str">
            <v>Baklampa</v>
          </cell>
          <cell r="K5965" t="str">
            <v>C8705058-1RLBK</v>
          </cell>
          <cell r="L5965" t="str">
            <v>C8705058-1RLBK</v>
          </cell>
        </row>
        <row r="5966">
          <cell r="B5966" t="str">
            <v>YEC9375135Låssats</v>
          </cell>
          <cell r="C5966" t="str">
            <v>YEC9375135</v>
          </cell>
          <cell r="D5966">
            <v>2016</v>
          </cell>
          <cell r="E5966">
            <v>31</v>
          </cell>
          <cell r="F5966" t="str">
            <v>0310</v>
          </cell>
          <cell r="G5966" t="str">
            <v>H007</v>
          </cell>
          <cell r="H5966" t="str">
            <v>Lock</v>
          </cell>
          <cell r="I5966" t="str">
            <v>Låssats</v>
          </cell>
          <cell r="J5966" t="str">
            <v>C8405055 AXA SOLID+ black</v>
          </cell>
          <cell r="K5966" t="str">
            <v>C8405055</v>
          </cell>
          <cell r="L5966" t="str">
            <v>C8400053</v>
          </cell>
        </row>
        <row r="5967">
          <cell r="B5967" t="str">
            <v>YEC9375135Stöd</v>
          </cell>
          <cell r="C5967" t="str">
            <v>YEC9375135</v>
          </cell>
          <cell r="D5967">
            <v>2016</v>
          </cell>
          <cell r="E5967">
            <v>32</v>
          </cell>
          <cell r="F5967" t="str">
            <v>0320</v>
          </cell>
          <cell r="G5967" t="str">
            <v>H008</v>
          </cell>
          <cell r="H5967" t="str">
            <v>Kick stand</v>
          </cell>
          <cell r="I5967" t="str">
            <v>Stöd</v>
          </cell>
          <cell r="J5967" t="str">
            <v>C8105208 Atran REX adjustable</v>
          </cell>
          <cell r="K5967" t="str">
            <v>C8105208</v>
          </cell>
          <cell r="L5967" t="str">
            <v>C8100034</v>
          </cell>
        </row>
        <row r="5968">
          <cell r="B5968" t="str">
            <v>YEC9375135Korg</v>
          </cell>
          <cell r="C5968" t="str">
            <v>YEC9375135</v>
          </cell>
          <cell r="D5968">
            <v>2016</v>
          </cell>
          <cell r="E5968">
            <v>33</v>
          </cell>
          <cell r="F5968" t="str">
            <v>0330</v>
          </cell>
          <cell r="G5968" t="str">
            <v>H009</v>
          </cell>
          <cell r="H5968" t="str">
            <v>Basket / Fr carrier</v>
          </cell>
          <cell r="I5968" t="str">
            <v>Korg</v>
          </cell>
          <cell r="J5968" t="str">
            <v>C8605006 + C8605105-L headset + axle  stays</v>
          </cell>
          <cell r="K5968" t="str">
            <v>C8605006</v>
          </cell>
          <cell r="L5968" t="str">
            <v>C8605213</v>
          </cell>
        </row>
        <row r="5969">
          <cell r="B5969" t="str">
            <v>YEC9375135Pedaler</v>
          </cell>
          <cell r="C5969" t="str">
            <v>YEC9375135</v>
          </cell>
          <cell r="D5969">
            <v>2016</v>
          </cell>
          <cell r="E5969">
            <v>34</v>
          </cell>
          <cell r="F5969" t="str">
            <v>0340</v>
          </cell>
          <cell r="G5969" t="str">
            <v>E005</v>
          </cell>
          <cell r="H5969" t="str">
            <v xml:space="preserve">Pedal </v>
          </cell>
          <cell r="I5969" t="str">
            <v>Pedaler</v>
          </cell>
          <cell r="J5969" t="str">
            <v>C3505204 SPECTRA BK/GR9/16" NW-467</v>
          </cell>
          <cell r="K5969" t="str">
            <v>C3505204</v>
          </cell>
          <cell r="L5969" t="str">
            <v>C3500026</v>
          </cell>
        </row>
        <row r="5970">
          <cell r="B5970" t="str">
            <v>YEC9375135Motor</v>
          </cell>
          <cell r="C5970" t="str">
            <v>YEC9375135</v>
          </cell>
          <cell r="D5970">
            <v>2016</v>
          </cell>
          <cell r="E5970">
            <v>35</v>
          </cell>
          <cell r="F5970" t="str">
            <v>0350</v>
          </cell>
          <cell r="G5970" t="str">
            <v>J001</v>
          </cell>
          <cell r="H5970" t="str">
            <v>DRIVE UNIT:</v>
          </cell>
          <cell r="I5970" t="str">
            <v>Motor</v>
          </cell>
          <cell r="K5970" t="str">
            <v>C8705017-03RB</v>
          </cell>
          <cell r="L5970" t="str">
            <v>C8705018-RB-SV</v>
          </cell>
        </row>
        <row r="5971">
          <cell r="B5971" t="str">
            <v>YEC9375135Display</v>
          </cell>
          <cell r="C5971" t="str">
            <v>YEC9375135</v>
          </cell>
          <cell r="D5971">
            <v>2016</v>
          </cell>
          <cell r="E5971">
            <v>36</v>
          </cell>
          <cell r="F5971" t="str">
            <v>0360</v>
          </cell>
          <cell r="G5971" t="str">
            <v>J004</v>
          </cell>
          <cell r="H5971" t="str">
            <v>DISPLAY:</v>
          </cell>
          <cell r="I5971" t="str">
            <v>Display</v>
          </cell>
          <cell r="J5971" t="str">
            <v xml:space="preserve">C8705058-13-28 DISPLAY LCD                </v>
          </cell>
          <cell r="K5971" t="str">
            <v>C8705058-13-28</v>
          </cell>
          <cell r="L5971" t="str">
            <v>C8705058-13-28</v>
          </cell>
        </row>
        <row r="5972">
          <cell r="B5972" t="str">
            <v>YEC9375135EB-Bus kabel</v>
          </cell>
          <cell r="C5972" t="str">
            <v>YEC9375135</v>
          </cell>
          <cell r="D5972">
            <v>2016</v>
          </cell>
          <cell r="E5972">
            <v>37</v>
          </cell>
          <cell r="F5972" t="str">
            <v>0370</v>
          </cell>
          <cell r="G5972" t="str">
            <v>J005</v>
          </cell>
          <cell r="H5972" t="str">
            <v>EB-BUS CABLE:</v>
          </cell>
          <cell r="I5972" t="str">
            <v>EB-Bus kabel</v>
          </cell>
          <cell r="K5972" t="str">
            <v>C8705058-08</v>
          </cell>
          <cell r="L5972" t="str">
            <v>C8705058-08</v>
          </cell>
        </row>
        <row r="5973">
          <cell r="B5973" t="str">
            <v>YEC9375135Motorkabel</v>
          </cell>
          <cell r="C5973" t="str">
            <v>YEC9375135</v>
          </cell>
          <cell r="D5973">
            <v>2016</v>
          </cell>
          <cell r="E5973">
            <v>38</v>
          </cell>
          <cell r="F5973" t="str">
            <v>0380</v>
          </cell>
          <cell r="G5973" t="str">
            <v>J006</v>
          </cell>
          <cell r="H5973" t="str">
            <v>POWER CABLE:</v>
          </cell>
          <cell r="I5973" t="str">
            <v>Motorkabel</v>
          </cell>
          <cell r="J5973" t="str">
            <v>C8705058-08 ELECTRIC CABLE</v>
          </cell>
          <cell r="K5973" t="str">
            <v>Ingår i EB-buskabeln</v>
          </cell>
          <cell r="L5973" t="str">
            <v>Ingår i EB-buskabeln</v>
          </cell>
        </row>
        <row r="5974">
          <cell r="B5974" t="str">
            <v>YEC9375135Kabel framlampa</v>
          </cell>
          <cell r="C5974" t="str">
            <v>YEC9375135</v>
          </cell>
          <cell r="D5974">
            <v>2016</v>
          </cell>
          <cell r="E5974">
            <v>39</v>
          </cell>
          <cell r="F5974" t="str">
            <v>0390</v>
          </cell>
          <cell r="G5974" t="str">
            <v>J007</v>
          </cell>
          <cell r="H5974" t="str">
            <v>F. LIGHT CABLE:</v>
          </cell>
          <cell r="I5974" t="str">
            <v>Kabel framlampa</v>
          </cell>
          <cell r="K5974" t="str">
            <v>Ingår i EB-buskabeln</v>
          </cell>
          <cell r="L5974" t="str">
            <v>Ingår i EB-buskabeln</v>
          </cell>
        </row>
        <row r="5975">
          <cell r="B5975" t="str">
            <v>YEC9375135Kabel baklampa</v>
          </cell>
          <cell r="C5975" t="str">
            <v>YEC9375135</v>
          </cell>
          <cell r="D5975">
            <v>2016</v>
          </cell>
          <cell r="E5975">
            <v>40</v>
          </cell>
          <cell r="F5975" t="str">
            <v>0400</v>
          </cell>
          <cell r="G5975" t="str">
            <v>J008</v>
          </cell>
          <cell r="H5975" t="str">
            <v>R. LIGHT CABLE:</v>
          </cell>
          <cell r="I5975" t="str">
            <v>Kabel baklampa</v>
          </cell>
          <cell r="K5975" t="str">
            <v>INGÅR I BATTERIET</v>
          </cell>
          <cell r="L5975" t="str">
            <v>Ingår i batteriet</v>
          </cell>
        </row>
        <row r="5976">
          <cell r="B5976" t="str">
            <v>YEC9375135Hastighetssensor</v>
          </cell>
          <cell r="C5976" t="str">
            <v>YEC9375135</v>
          </cell>
          <cell r="D5976">
            <v>2016</v>
          </cell>
          <cell r="E5976">
            <v>41</v>
          </cell>
          <cell r="F5976" t="str">
            <v>0410</v>
          </cell>
          <cell r="G5976" t="str">
            <v>J009</v>
          </cell>
          <cell r="H5976" t="str">
            <v>SPEED SENSOR:</v>
          </cell>
          <cell r="I5976" t="str">
            <v>Hastighetssensor</v>
          </cell>
          <cell r="K5976" t="str">
            <v>C8705058-12</v>
          </cell>
          <cell r="L5976" t="str">
            <v>C8705058-12</v>
          </cell>
        </row>
        <row r="5977">
          <cell r="B5977" t="str">
            <v>YEC9375135Batteri</v>
          </cell>
          <cell r="C5977" t="str">
            <v>YEC9375135</v>
          </cell>
          <cell r="D5977">
            <v>2016</v>
          </cell>
          <cell r="E5977">
            <v>42</v>
          </cell>
          <cell r="F5977" t="str">
            <v>0420</v>
          </cell>
          <cell r="G5977" t="str">
            <v>J002</v>
          </cell>
          <cell r="H5977" t="str">
            <v>BATTERY:</v>
          </cell>
          <cell r="I5977" t="str">
            <v>Batteri</v>
          </cell>
          <cell r="J5977" t="str">
            <v>w/o BATTERY SF03 8,8Ah, 11Ah, 14Ah</v>
          </cell>
          <cell r="K5977" t="str">
            <v>C8705058-1-08BK</v>
          </cell>
          <cell r="L5977" t="str">
            <v>C8705058-1-08EA</v>
          </cell>
        </row>
        <row r="5978">
          <cell r="B5978" t="str">
            <v>YEC9375135Batterihållare</v>
          </cell>
          <cell r="C5978" t="str">
            <v>YEC9375135</v>
          </cell>
          <cell r="D5978">
            <v>2016</v>
          </cell>
          <cell r="E5978">
            <v>43</v>
          </cell>
          <cell r="F5978" t="str">
            <v>0430</v>
          </cell>
          <cell r="G5978" t="str">
            <v>J003</v>
          </cell>
          <cell r="H5978" t="str">
            <v>BATTERY HOLDER/Slider</v>
          </cell>
          <cell r="I5978" t="str">
            <v>Batterihållare</v>
          </cell>
          <cell r="L5978" t="e">
            <v>#N/A</v>
          </cell>
        </row>
        <row r="5979">
          <cell r="B5979" t="str">
            <v>YEC9375135Batteriladdare</v>
          </cell>
          <cell r="C5979" t="str">
            <v>YEC9375135</v>
          </cell>
          <cell r="D5979">
            <v>2016</v>
          </cell>
          <cell r="E5979">
            <v>44</v>
          </cell>
          <cell r="F5979" t="str">
            <v>0440</v>
          </cell>
          <cell r="G5979" t="str">
            <v>J010</v>
          </cell>
          <cell r="H5979" t="str">
            <v>CHARGER:</v>
          </cell>
          <cell r="I5979" t="str">
            <v>Batteriladdare</v>
          </cell>
          <cell r="J5979" t="str">
            <v xml:space="preserve">C8705058-02   CHARGER SF-03                </v>
          </cell>
          <cell r="K5979" t="str">
            <v>C8705058-02</v>
          </cell>
          <cell r="L5979" t="str">
            <v>C8705058-02</v>
          </cell>
        </row>
        <row r="5980">
          <cell r="B5980" t="str">
            <v>YEC9375135Kontrollbox</v>
          </cell>
          <cell r="C5980" t="str">
            <v>YEC9375135</v>
          </cell>
          <cell r="D5980">
            <v>2016</v>
          </cell>
          <cell r="E5980">
            <v>45</v>
          </cell>
          <cell r="F5980" t="str">
            <v>0450</v>
          </cell>
          <cell r="G5980" t="str">
            <v>J011</v>
          </cell>
          <cell r="H5980" t="str">
            <v>Controller</v>
          </cell>
          <cell r="I5980" t="str">
            <v>Kontrollbox</v>
          </cell>
          <cell r="J5980" t="str">
            <v>C8705058-04-28BK CONTROLER RB</v>
          </cell>
          <cell r="K5980" t="str">
            <v>C8705058-04-28BK</v>
          </cell>
          <cell r="L5980" t="str">
            <v>C8705058-4-28B2</v>
          </cell>
        </row>
        <row r="5981">
          <cell r="B5981" t="str">
            <v>YEC9375135Växelöra</v>
          </cell>
          <cell r="C5981" t="str">
            <v>YEC9375135</v>
          </cell>
          <cell r="D5981">
            <v>2016</v>
          </cell>
          <cell r="E5981">
            <v>46</v>
          </cell>
          <cell r="F5981" t="str">
            <v>0460</v>
          </cell>
          <cell r="G5981" t="str">
            <v>D005</v>
          </cell>
          <cell r="H5981" t="str">
            <v>Gear hanger</v>
          </cell>
          <cell r="I5981" t="str">
            <v>Växelöra</v>
          </cell>
          <cell r="L5981" t="e">
            <v>#N/A</v>
          </cell>
        </row>
        <row r="5982">
          <cell r="B5982" t="str">
            <v>YEC9375136RAM</v>
          </cell>
          <cell r="C5982" t="str">
            <v>YEC9375136</v>
          </cell>
          <cell r="D5982">
            <v>2016</v>
          </cell>
          <cell r="E5982">
            <v>1</v>
          </cell>
          <cell r="F5982" t="str">
            <v>0010</v>
          </cell>
          <cell r="G5982" t="str">
            <v>A001</v>
          </cell>
          <cell r="H5982" t="str">
            <v>PAINTED FRAME</v>
          </cell>
          <cell r="I5982" t="str">
            <v>RAM</v>
          </cell>
          <cell r="J5982" t="str">
            <v>C1307040-470, -510, -550 New JD  alloy 622 for e-bike</v>
          </cell>
          <cell r="K5982" t="str">
            <v>C1307040-470</v>
          </cell>
          <cell r="L5982" t="e">
            <v>#N/A</v>
          </cell>
        </row>
        <row r="5983">
          <cell r="B5983" t="str">
            <v>YEC9375136Framgaffel</v>
          </cell>
          <cell r="C5983" t="str">
            <v>YEC9375136</v>
          </cell>
          <cell r="D5983">
            <v>2016</v>
          </cell>
          <cell r="E5983">
            <v>2</v>
          </cell>
          <cell r="F5983" t="str">
            <v>0020</v>
          </cell>
          <cell r="G5983" t="str">
            <v>A002</v>
          </cell>
          <cell r="H5983" t="str">
            <v>PAINTED FORK</v>
          </cell>
          <cell r="I5983" t="str">
            <v>Framgaffel</v>
          </cell>
          <cell r="J5983" t="str">
            <v>C1605436-173, -193 Lung I rigid for e-bike, rollerbrake</v>
          </cell>
          <cell r="K5983" t="str">
            <v>C1605436-173</v>
          </cell>
          <cell r="L5983" t="e">
            <v>#N/A</v>
          </cell>
        </row>
        <row r="5984">
          <cell r="B5984" t="str">
            <v>YEC9375136Styrlager</v>
          </cell>
          <cell r="C5984" t="str">
            <v>YEC9375136</v>
          </cell>
          <cell r="D5984">
            <v>2016</v>
          </cell>
          <cell r="E5984">
            <v>3</v>
          </cell>
          <cell r="F5984" t="str">
            <v>0030</v>
          </cell>
          <cell r="G5984" t="str">
            <v>B001</v>
          </cell>
          <cell r="H5984" t="str">
            <v>Head Set</v>
          </cell>
          <cell r="I5984" t="str">
            <v>Styrlager</v>
          </cell>
          <cell r="J5984" t="str">
            <v>C2105015 TH 807</v>
          </cell>
          <cell r="K5984" t="str">
            <v>C2105015</v>
          </cell>
          <cell r="L5984" t="str">
            <v>C2100163</v>
          </cell>
        </row>
        <row r="5985">
          <cell r="B5985" t="str">
            <v xml:space="preserve">YEC9375136Styrstam </v>
          </cell>
          <cell r="C5985" t="str">
            <v>YEC9375136</v>
          </cell>
          <cell r="D5985">
            <v>2016</v>
          </cell>
          <cell r="E5985">
            <v>4</v>
          </cell>
          <cell r="F5985" t="str">
            <v>0040</v>
          </cell>
          <cell r="G5985" t="str">
            <v>B002</v>
          </cell>
          <cell r="H5985" t="str">
            <v>Handlebar Stem</v>
          </cell>
          <cell r="I5985" t="str">
            <v xml:space="preserve">Styrstam </v>
          </cell>
          <cell r="J5985" t="str">
            <v>C2205007 25,4X120/90-150GR MTS-AL-109-5 EXT=180 MM</v>
          </cell>
          <cell r="K5985" t="str">
            <v>C2205007</v>
          </cell>
          <cell r="L5985" t="str">
            <v>C2200064</v>
          </cell>
        </row>
        <row r="5986">
          <cell r="B5986" t="str">
            <v>YEC9375136Styre</v>
          </cell>
          <cell r="C5986" t="str">
            <v>YEC9375136</v>
          </cell>
          <cell r="D5986">
            <v>2016</v>
          </cell>
          <cell r="E5986">
            <v>5</v>
          </cell>
          <cell r="F5986" t="str">
            <v>0050</v>
          </cell>
          <cell r="G5986" t="str">
            <v>B003</v>
          </cell>
          <cell r="H5986" t="str">
            <v>Handelbar</v>
          </cell>
          <cell r="I5986" t="str">
            <v>Styre</v>
          </cell>
          <cell r="J5986" t="str">
            <v>C2305567  HB ALsv, HB-T320 620MM SILVER ANODIZED</v>
          </cell>
          <cell r="K5986" t="str">
            <v>C2305567</v>
          </cell>
          <cell r="L5986" t="str">
            <v>C2300018</v>
          </cell>
        </row>
        <row r="5987">
          <cell r="B5987" t="str">
            <v>YEC9375136Bromsgrepp H</v>
          </cell>
          <cell r="C5987" t="str">
            <v>YEC9375136</v>
          </cell>
          <cell r="D5987">
            <v>2016</v>
          </cell>
          <cell r="E5987">
            <v>6</v>
          </cell>
          <cell r="F5987" t="str">
            <v>0060</v>
          </cell>
          <cell r="G5987" t="str">
            <v>C002</v>
          </cell>
          <cell r="H5987" t="str">
            <v>Brake Lever R</v>
          </cell>
          <cell r="I5987" t="str">
            <v>Bromsgrepp H</v>
          </cell>
          <cell r="J5987" t="str">
            <v>C6505160 Lee-Chi left BL-82G V-Brake Compatible</v>
          </cell>
          <cell r="L5987" t="e">
            <v>#N/A</v>
          </cell>
        </row>
        <row r="5988">
          <cell r="B5988" t="str">
            <v>YEC9375136Bromsgrepp V</v>
          </cell>
          <cell r="C5988" t="str">
            <v>YEC9375136</v>
          </cell>
          <cell r="D5988">
            <v>2016</v>
          </cell>
          <cell r="E5988">
            <v>7</v>
          </cell>
          <cell r="F5988" t="str">
            <v>0070</v>
          </cell>
          <cell r="G5988" t="str">
            <v>C001</v>
          </cell>
          <cell r="H5988" t="str">
            <v>Brake Lever L</v>
          </cell>
          <cell r="I5988" t="str">
            <v>Bromsgrepp V</v>
          </cell>
          <cell r="K5988" t="str">
            <v>C6505049</v>
          </cell>
          <cell r="L5988" t="str">
            <v>C6500024</v>
          </cell>
        </row>
        <row r="5989">
          <cell r="B5989" t="str">
            <v>YEC9375136Växelreglage H</v>
          </cell>
          <cell r="C5989" t="str">
            <v>YEC9375136</v>
          </cell>
          <cell r="D5989">
            <v>2016</v>
          </cell>
          <cell r="E5989">
            <v>8</v>
          </cell>
          <cell r="F5989" t="str">
            <v>0080</v>
          </cell>
          <cell r="G5989" t="str">
            <v>D002</v>
          </cell>
          <cell r="H5989" t="str">
            <v>Shift Lever R</v>
          </cell>
          <cell r="I5989" t="str">
            <v>Växelreglage H</v>
          </cell>
          <cell r="J5989" t="str">
            <v>ASL7S31LALSSR SL7RSB SL-7S30 SCA SHIM 7 REVO inturnal</v>
          </cell>
          <cell r="K5989" t="str">
            <v>ASL7S31LALSSR</v>
          </cell>
          <cell r="L5989" t="str">
            <v>Kontakta SHIMANO</v>
          </cell>
        </row>
        <row r="5990">
          <cell r="B5990" t="str">
            <v>YEC9375136Växelreglage V</v>
          </cell>
          <cell r="C5990" t="str">
            <v>YEC9375136</v>
          </cell>
          <cell r="D5990">
            <v>2016</v>
          </cell>
          <cell r="E5990">
            <v>9</v>
          </cell>
          <cell r="F5990" t="str">
            <v>0090</v>
          </cell>
          <cell r="G5990" t="str">
            <v>D001</v>
          </cell>
          <cell r="H5990" t="str">
            <v>Shift Lever L</v>
          </cell>
          <cell r="I5990" t="str">
            <v>Växelreglage V</v>
          </cell>
          <cell r="L5990" t="e">
            <v>#N/A</v>
          </cell>
        </row>
        <row r="5991">
          <cell r="B5991" t="str">
            <v>YEC9375136Handtag par</v>
          </cell>
          <cell r="C5991" t="str">
            <v>YEC9375136</v>
          </cell>
          <cell r="D5991">
            <v>2016</v>
          </cell>
          <cell r="E5991">
            <v>10</v>
          </cell>
          <cell r="F5991" t="str">
            <v>0100</v>
          </cell>
          <cell r="G5991" t="str">
            <v>B004</v>
          </cell>
          <cell r="H5991" t="str">
            <v>Grip R</v>
          </cell>
          <cell r="I5991" t="str">
            <v>Handtag par</v>
          </cell>
          <cell r="J5991" t="str">
            <v>C2505479/80 Velo/Spectra CC,  black/grey 90/130mm Right</v>
          </cell>
          <cell r="K5991" t="str">
            <v>C2505479/80</v>
          </cell>
          <cell r="L5991" t="str">
            <v>C2500165</v>
          </cell>
        </row>
        <row r="5992">
          <cell r="B5992" t="str">
            <v>YEC9375136Frambroms</v>
          </cell>
          <cell r="C5992" t="str">
            <v>YEC9375136</v>
          </cell>
          <cell r="D5992">
            <v>2016</v>
          </cell>
          <cell r="E5992">
            <v>11</v>
          </cell>
          <cell r="F5992" t="str">
            <v>0110</v>
          </cell>
          <cell r="G5992" t="str">
            <v>C003</v>
          </cell>
          <cell r="H5992" t="str">
            <v xml:space="preserve">Brake front </v>
          </cell>
          <cell r="I5992" t="str">
            <v>Frambroms</v>
          </cell>
          <cell r="J5992" t="str">
            <v>ABRIM45FB (then ABRC3010FB) ROL.BRAKE FRONT M9 BR-IM45, W. 3,5 MM. LOCKNUT SILVER</v>
          </cell>
          <cell r="K5992" t="str">
            <v>ABRIM45FB</v>
          </cell>
          <cell r="L5992" t="str">
            <v>Kontakta SHIMANO</v>
          </cell>
        </row>
        <row r="5993">
          <cell r="B5993" t="str">
            <v>YEC9375136Bakbroms</v>
          </cell>
          <cell r="C5993" t="str">
            <v>YEC9375136</v>
          </cell>
          <cell r="D5993">
            <v>2016</v>
          </cell>
          <cell r="E5993">
            <v>12</v>
          </cell>
          <cell r="F5993" t="str">
            <v>0120</v>
          </cell>
          <cell r="G5993" t="str">
            <v>C004</v>
          </cell>
          <cell r="H5993" t="str">
            <v>Brake rear</v>
          </cell>
          <cell r="I5993" t="str">
            <v>Bakbroms</v>
          </cell>
          <cell r="K5993" t="str">
            <v>Fotbroms</v>
          </cell>
          <cell r="L5993" t="str">
            <v>Kontakta SHIMANO</v>
          </cell>
        </row>
        <row r="5994">
          <cell r="B5994" t="str">
            <v>YEC9375136Vevlager</v>
          </cell>
          <cell r="C5994" t="str">
            <v>YEC9375136</v>
          </cell>
          <cell r="D5994">
            <v>2016</v>
          </cell>
          <cell r="E5994">
            <v>13</v>
          </cell>
          <cell r="F5994" t="str">
            <v>0130</v>
          </cell>
          <cell r="G5994" t="str">
            <v>E001</v>
          </cell>
          <cell r="H5994" t="str">
            <v xml:space="preserve">BB-set </v>
          </cell>
          <cell r="I5994" t="str">
            <v>Vevlager</v>
          </cell>
          <cell r="K5994" t="str">
            <v>C3105025-116-25</v>
          </cell>
          <cell r="L5994" t="str">
            <v>C3100100-116</v>
          </cell>
        </row>
        <row r="5995">
          <cell r="B5995" t="str">
            <v>YEC9375136Vevparti</v>
          </cell>
          <cell r="C5995" t="str">
            <v>YEC9375136</v>
          </cell>
          <cell r="D5995">
            <v>2016</v>
          </cell>
          <cell r="E5995">
            <v>14</v>
          </cell>
          <cell r="F5995" t="str">
            <v>0140</v>
          </cell>
          <cell r="G5995" t="str">
            <v>E002</v>
          </cell>
          <cell r="H5995" t="str">
            <v>Front Chainwheel</v>
          </cell>
          <cell r="I5995" t="str">
            <v>Vevparti</v>
          </cell>
          <cell r="J5995" t="str">
            <v xml:space="preserve">C3305666-170  Spectra 170MM 38T 3/32" 110MM </v>
          </cell>
          <cell r="K5995" t="str">
            <v>C3305666-170</v>
          </cell>
          <cell r="L5995" t="str">
            <v>C3305681-170-EG</v>
          </cell>
        </row>
        <row r="5996">
          <cell r="B5996" t="str">
            <v>YEC9375136Kedjeskydd</v>
          </cell>
          <cell r="C5996" t="str">
            <v>YEC9375136</v>
          </cell>
          <cell r="D5996">
            <v>2016</v>
          </cell>
          <cell r="E5996">
            <v>15</v>
          </cell>
          <cell r="F5996" t="str">
            <v>0150</v>
          </cell>
          <cell r="G5996" t="str">
            <v>H001</v>
          </cell>
          <cell r="H5996" t="str">
            <v>Chain guard</v>
          </cell>
          <cell r="I5996" t="str">
            <v>Kedjeskydd</v>
          </cell>
          <cell r="J5996" t="str">
            <v>C8305427/ZBK + C8305427/RWH AXA CE 38 black w white center</v>
          </cell>
          <cell r="K5996" t="str">
            <v>C8305427/ZBK</v>
          </cell>
          <cell r="L5996" t="str">
            <v>C8305427/ZBK</v>
          </cell>
        </row>
        <row r="5997">
          <cell r="B5997" t="str">
            <v>YEC9375136Kedjeskyddsfäste</v>
          </cell>
          <cell r="C5997" t="str">
            <v>YEC9375136</v>
          </cell>
          <cell r="D5997">
            <v>2016</v>
          </cell>
          <cell r="E5997">
            <v>16</v>
          </cell>
          <cell r="F5997" t="str">
            <v>0160</v>
          </cell>
          <cell r="G5997" t="str">
            <v>H002</v>
          </cell>
          <cell r="H5997" t="str">
            <v>Chain guard bracket</v>
          </cell>
          <cell r="I5997" t="str">
            <v>Kedjeskyddsfäste</v>
          </cell>
          <cell r="J5997" t="str">
            <v>C8305427  front fitting part for AXA 38T black</v>
          </cell>
          <cell r="K5997" t="str">
            <v>C8305427</v>
          </cell>
          <cell r="L5997" t="str">
            <v>C8305427</v>
          </cell>
        </row>
        <row r="5998">
          <cell r="B5998" t="str">
            <v>YEC9375136Framväxel</v>
          </cell>
          <cell r="C5998" t="str">
            <v>YEC9375136</v>
          </cell>
          <cell r="D5998">
            <v>2016</v>
          </cell>
          <cell r="E5998">
            <v>17</v>
          </cell>
          <cell r="F5998" t="str">
            <v>0170</v>
          </cell>
          <cell r="G5998" t="str">
            <v>D003</v>
          </cell>
          <cell r="H5998" t="str">
            <v>Front Derailleur</v>
          </cell>
          <cell r="I5998" t="str">
            <v>Framväxel</v>
          </cell>
          <cell r="K5998" t="str">
            <v>EMPTY</v>
          </cell>
          <cell r="L5998" t="e">
            <v>#N/A</v>
          </cell>
        </row>
        <row r="5999">
          <cell r="B5999" t="str">
            <v>YEC9375136Bakväxel</v>
          </cell>
          <cell r="C5999" t="str">
            <v>YEC9375136</v>
          </cell>
          <cell r="D5999">
            <v>2016</v>
          </cell>
          <cell r="E5999">
            <v>18</v>
          </cell>
          <cell r="F5999" t="str">
            <v>0180</v>
          </cell>
          <cell r="G5999" t="str">
            <v>D004</v>
          </cell>
          <cell r="H5999" t="str">
            <v>Rear Derailleur</v>
          </cell>
          <cell r="I5999" t="str">
            <v>Bakväxel</v>
          </cell>
          <cell r="K5999" t="str">
            <v>NAVVÄXEL</v>
          </cell>
          <cell r="L5999" t="str">
            <v>Kontakta SHIMANO</v>
          </cell>
        </row>
        <row r="6000">
          <cell r="B6000" t="str">
            <v>YEC9375136Kedja</v>
          </cell>
          <cell r="C6000" t="str">
            <v>YEC9375136</v>
          </cell>
          <cell r="D6000">
            <v>2016</v>
          </cell>
          <cell r="E6000">
            <v>19</v>
          </cell>
          <cell r="F6000" t="str">
            <v>0190</v>
          </cell>
          <cell r="G6000" t="str">
            <v>E003</v>
          </cell>
          <cell r="H6000" t="str">
            <v xml:space="preserve">Chain </v>
          </cell>
          <cell r="I6000" t="str">
            <v>Kedja</v>
          </cell>
          <cell r="J6000" t="str">
            <v>C3405026-102 CHA 1S 102L RB Z408RB   KMC</v>
          </cell>
          <cell r="K6000" t="str">
            <v>C3405026-102</v>
          </cell>
          <cell r="L6000" t="str">
            <v>C3400002</v>
          </cell>
        </row>
        <row r="6001">
          <cell r="B6001" t="str">
            <v>YEC9375136Kassett</v>
          </cell>
          <cell r="C6001" t="str">
            <v>YEC9375136</v>
          </cell>
          <cell r="D6001">
            <v>2016</v>
          </cell>
          <cell r="E6001">
            <v>20</v>
          </cell>
          <cell r="F6001" t="str">
            <v>0200</v>
          </cell>
          <cell r="G6001" t="str">
            <v>E004</v>
          </cell>
          <cell r="H6001" t="str">
            <v>Cassette Sprocket</v>
          </cell>
          <cell r="I6001" t="str">
            <v>Kassett</v>
          </cell>
          <cell r="J6001" t="str">
            <v xml:space="preserve">ASM7C25N070S / KSMGEAR18L Component // Sprocket </v>
          </cell>
          <cell r="K6001" t="str">
            <v>ASM7C25N070S</v>
          </cell>
          <cell r="L6001" t="str">
            <v>Kontakta SHIMANO</v>
          </cell>
        </row>
        <row r="6002">
          <cell r="B6002" t="str">
            <v>YEC9375136Framhjul</v>
          </cell>
          <cell r="C6002" t="str">
            <v>YEC9375136</v>
          </cell>
          <cell r="D6002">
            <v>2016</v>
          </cell>
          <cell r="E6002">
            <v>21</v>
          </cell>
          <cell r="F6002" t="str">
            <v>0210</v>
          </cell>
          <cell r="G6002" t="str">
            <v>F001</v>
          </cell>
          <cell r="H6002" t="str">
            <v>Front hub</v>
          </cell>
          <cell r="I6002" t="str">
            <v>Framhjul</v>
          </cell>
          <cell r="J6002" t="str">
            <v>C8705017-03RB  E-Motor Egoing f rollerbrake</v>
          </cell>
          <cell r="K6002" t="str">
            <v>21763000-RD</v>
          </cell>
          <cell r="L6002" t="str">
            <v>C4100349</v>
          </cell>
        </row>
        <row r="6003">
          <cell r="B6003" t="str">
            <v>YEC9375136Bakhjul</v>
          </cell>
          <cell r="C6003" t="str">
            <v>YEC9375136</v>
          </cell>
          <cell r="D6003">
            <v>2016</v>
          </cell>
          <cell r="E6003">
            <v>22</v>
          </cell>
          <cell r="F6003" t="str">
            <v>0220</v>
          </cell>
          <cell r="G6003" t="str">
            <v>F002</v>
          </cell>
          <cell r="H6003" t="str">
            <v>Rear hub</v>
          </cell>
          <cell r="I6003" t="str">
            <v>Bakhjul</v>
          </cell>
          <cell r="J6003" t="str">
            <v>ASG7C30ADXR ASG7C30ADXR Shim Nexus 7 36-H</v>
          </cell>
          <cell r="K6003" t="str">
            <v>21763100-RD</v>
          </cell>
          <cell r="L6003" t="str">
            <v>C4200052</v>
          </cell>
        </row>
        <row r="6004">
          <cell r="B6004" t="str">
            <v>YEC9375136Däck</v>
          </cell>
          <cell r="C6004" t="str">
            <v>YEC9375136</v>
          </cell>
          <cell r="D6004">
            <v>2016</v>
          </cell>
          <cell r="E6004">
            <v>23</v>
          </cell>
          <cell r="F6004" t="str">
            <v>0230</v>
          </cell>
          <cell r="G6004" t="str">
            <v>F003</v>
          </cell>
          <cell r="H6004" t="str">
            <v>Tire</v>
          </cell>
          <cell r="I6004" t="str">
            <v>Däck</v>
          </cell>
          <cell r="J6004" t="str">
            <v xml:space="preserve">C4905671 Spectra 622x40 Rt bkR S C-1301 Reflex </v>
          </cell>
          <cell r="K6004" t="str">
            <v>C4905671</v>
          </cell>
          <cell r="L6004" t="str">
            <v>C4901162</v>
          </cell>
        </row>
        <row r="6005">
          <cell r="B6005" t="str">
            <v>YEC9375136Skärmar set</v>
          </cell>
          <cell r="C6005" t="str">
            <v>YEC9375136</v>
          </cell>
          <cell r="D6005">
            <v>2016</v>
          </cell>
          <cell r="E6005">
            <v>24</v>
          </cell>
          <cell r="F6005" t="str">
            <v>0240</v>
          </cell>
          <cell r="G6005" t="str">
            <v>H003</v>
          </cell>
          <cell r="H6005" t="str">
            <v xml:space="preserve">Mudguard front   </v>
          </cell>
          <cell r="I6005" t="str">
            <v>Skärmar set</v>
          </cell>
          <cell r="J6005" t="str">
            <v>C8255007 / C8255008 Procons ZN/52MM 28" BLACK</v>
          </cell>
          <cell r="K6005" t="str">
            <v>C8255007</v>
          </cell>
          <cell r="L6005" t="str">
            <v>C8250028</v>
          </cell>
        </row>
        <row r="6006">
          <cell r="B6006" t="str">
            <v>YEC9375136Pakethållare</v>
          </cell>
          <cell r="C6006" t="str">
            <v>YEC9375136</v>
          </cell>
          <cell r="D6006">
            <v>2016</v>
          </cell>
          <cell r="E6006">
            <v>25</v>
          </cell>
          <cell r="F6006" t="str">
            <v>0250</v>
          </cell>
          <cell r="G6006" t="str">
            <v>H004</v>
          </cell>
          <cell r="H6006" t="str">
            <v>Carrier</v>
          </cell>
          <cell r="I6006" t="str">
            <v>Pakethållare</v>
          </cell>
          <cell r="J6006" t="str">
            <v xml:space="preserve">C8205615 Atran platform battery holder w/o Legs black finish  </v>
          </cell>
          <cell r="K6006" t="str">
            <v>C8205615</v>
          </cell>
          <cell r="L6006" t="str">
            <v>C8205740</v>
          </cell>
        </row>
        <row r="6007">
          <cell r="B6007" t="str">
            <v>YEC9375136Sadel</v>
          </cell>
          <cell r="C6007" t="str">
            <v>YEC9375136</v>
          </cell>
          <cell r="D6007">
            <v>2016</v>
          </cell>
          <cell r="E6007">
            <v>26</v>
          </cell>
          <cell r="F6007" t="str">
            <v>0260</v>
          </cell>
          <cell r="G6007" t="str">
            <v>G001</v>
          </cell>
          <cell r="H6007" t="str">
            <v>Saddle</v>
          </cell>
          <cell r="I6007" t="str">
            <v>Sadel</v>
          </cell>
          <cell r="J6007" t="str">
            <v xml:space="preserve">C7105976  Spectra Crispo Black/white 5074URT 8067 wo. Clamp and handle </v>
          </cell>
          <cell r="K6007" t="str">
            <v>C7105976</v>
          </cell>
          <cell r="L6007" t="str">
            <v>C7100584</v>
          </cell>
        </row>
        <row r="6008">
          <cell r="B6008" t="str">
            <v>YEC9375136Sadelstolpe</v>
          </cell>
          <cell r="C6008" t="str">
            <v>YEC9375136</v>
          </cell>
          <cell r="D6008">
            <v>2016</v>
          </cell>
          <cell r="E6008">
            <v>27</v>
          </cell>
          <cell r="F6008" t="str">
            <v>0270</v>
          </cell>
          <cell r="G6008" t="str">
            <v>G002</v>
          </cell>
          <cell r="H6008" t="str">
            <v>Seatpost</v>
          </cell>
          <cell r="I6008" t="str">
            <v>Sadelstolpe</v>
          </cell>
          <cell r="J6008" t="str">
            <v>C7205535 SP-222  Ø31,6x350 silver</v>
          </cell>
          <cell r="K6008" t="str">
            <v>C7205535</v>
          </cell>
          <cell r="L6008" t="str">
            <v>C7200050</v>
          </cell>
        </row>
        <row r="6009">
          <cell r="B6009" t="str">
            <v>YEC9375136Sadelrörsklämma</v>
          </cell>
          <cell r="C6009" t="str">
            <v>YEC9375136</v>
          </cell>
          <cell r="D6009">
            <v>2016</v>
          </cell>
          <cell r="E6009">
            <v>28</v>
          </cell>
          <cell r="F6009" t="str">
            <v>0280</v>
          </cell>
          <cell r="G6009" t="str">
            <v>G003</v>
          </cell>
          <cell r="H6009" t="str">
            <v>Seat Clamp</v>
          </cell>
          <cell r="I6009" t="str">
            <v>Sadelrörsklämma</v>
          </cell>
          <cell r="J6009" t="str">
            <v>C7305002 Bolt +clamp MX27</v>
          </cell>
          <cell r="K6009" t="str">
            <v>C7305002</v>
          </cell>
          <cell r="L6009" t="str">
            <v>C7300027-318</v>
          </cell>
        </row>
        <row r="6010">
          <cell r="B6010" t="str">
            <v>YEC9375136Framlampa</v>
          </cell>
          <cell r="C6010" t="str">
            <v>YEC9375136</v>
          </cell>
          <cell r="D6010">
            <v>2016</v>
          </cell>
          <cell r="E6010">
            <v>29</v>
          </cell>
          <cell r="F6010" t="str">
            <v>0290</v>
          </cell>
          <cell r="G6010" t="str">
            <v>H005</v>
          </cell>
          <cell r="H6010" t="str">
            <v>Front light</v>
          </cell>
          <cell r="I6010" t="str">
            <v>Framlampa</v>
          </cell>
          <cell r="J6010" t="str">
            <v xml:space="preserve">C8015168 AXA Pico LED 30LUX  w bracket </v>
          </cell>
          <cell r="K6010" t="str">
            <v>C8015168</v>
          </cell>
          <cell r="L6010" t="str">
            <v>C8010021</v>
          </cell>
        </row>
        <row r="6011">
          <cell r="B6011" t="str">
            <v>YEC9375136Baklampa</v>
          </cell>
          <cell r="C6011" t="str">
            <v>YEC9375136</v>
          </cell>
          <cell r="D6011">
            <v>2016</v>
          </cell>
          <cell r="E6011">
            <v>30</v>
          </cell>
          <cell r="F6011" t="str">
            <v>0300</v>
          </cell>
          <cell r="G6011" t="str">
            <v>H006</v>
          </cell>
          <cell r="H6011" t="str">
            <v>Light, Rear</v>
          </cell>
          <cell r="I6011" t="str">
            <v>Baklampa</v>
          </cell>
          <cell r="K6011" t="str">
            <v>C8705058-1RLBK</v>
          </cell>
          <cell r="L6011" t="str">
            <v>C8705058-1RLBK</v>
          </cell>
        </row>
        <row r="6012">
          <cell r="B6012" t="str">
            <v>YEC9375136Låssats</v>
          </cell>
          <cell r="C6012" t="str">
            <v>YEC9375136</v>
          </cell>
          <cell r="D6012">
            <v>2016</v>
          </cell>
          <cell r="E6012">
            <v>31</v>
          </cell>
          <cell r="F6012" t="str">
            <v>0310</v>
          </cell>
          <cell r="G6012" t="str">
            <v>H007</v>
          </cell>
          <cell r="H6012" t="str">
            <v>Lock</v>
          </cell>
          <cell r="I6012" t="str">
            <v>Låssats</v>
          </cell>
          <cell r="J6012" t="str">
            <v>C8405055 AXA SOLID+ black</v>
          </cell>
          <cell r="K6012" t="str">
            <v>C8405055</v>
          </cell>
          <cell r="L6012" t="str">
            <v>C8400053</v>
          </cell>
        </row>
        <row r="6013">
          <cell r="B6013" t="str">
            <v>YEC9375136Stöd</v>
          </cell>
          <cell r="C6013" t="str">
            <v>YEC9375136</v>
          </cell>
          <cell r="D6013">
            <v>2016</v>
          </cell>
          <cell r="E6013">
            <v>32</v>
          </cell>
          <cell r="F6013" t="str">
            <v>0320</v>
          </cell>
          <cell r="G6013" t="str">
            <v>H008</v>
          </cell>
          <cell r="H6013" t="str">
            <v>Kick stand</v>
          </cell>
          <cell r="I6013" t="str">
            <v>Stöd</v>
          </cell>
          <cell r="J6013" t="str">
            <v>C8105208 Atran REX adjustable</v>
          </cell>
          <cell r="K6013" t="str">
            <v>C8105208</v>
          </cell>
          <cell r="L6013" t="str">
            <v>C8100034</v>
          </cell>
        </row>
        <row r="6014">
          <cell r="B6014" t="str">
            <v>YEC9375136Korg</v>
          </cell>
          <cell r="C6014" t="str">
            <v>YEC9375136</v>
          </cell>
          <cell r="D6014">
            <v>2016</v>
          </cell>
          <cell r="E6014">
            <v>33</v>
          </cell>
          <cell r="F6014" t="str">
            <v>0330</v>
          </cell>
          <cell r="G6014" t="str">
            <v>H009</v>
          </cell>
          <cell r="H6014" t="str">
            <v>Basket / Fr carrier</v>
          </cell>
          <cell r="I6014" t="str">
            <v>Korg</v>
          </cell>
          <cell r="J6014" t="str">
            <v>C8605006 + C8605105-L headset + axle  stays</v>
          </cell>
          <cell r="K6014" t="str">
            <v>C8605006</v>
          </cell>
          <cell r="L6014" t="str">
            <v>C8605213</v>
          </cell>
        </row>
        <row r="6015">
          <cell r="B6015" t="str">
            <v>YEC9375136Pedaler</v>
          </cell>
          <cell r="C6015" t="str">
            <v>YEC9375136</v>
          </cell>
          <cell r="D6015">
            <v>2016</v>
          </cell>
          <cell r="E6015">
            <v>34</v>
          </cell>
          <cell r="F6015" t="str">
            <v>0340</v>
          </cell>
          <cell r="G6015" t="str">
            <v>E005</v>
          </cell>
          <cell r="H6015" t="str">
            <v xml:space="preserve">Pedal </v>
          </cell>
          <cell r="I6015" t="str">
            <v>Pedaler</v>
          </cell>
          <cell r="J6015" t="str">
            <v>C3505204 SPECTRA BK/GR9/16" NW-467</v>
          </cell>
          <cell r="K6015" t="str">
            <v>C3505204</v>
          </cell>
          <cell r="L6015" t="str">
            <v>C3500026</v>
          </cell>
        </row>
        <row r="6016">
          <cell r="B6016" t="str">
            <v>YEC9375136Motor</v>
          </cell>
          <cell r="C6016" t="str">
            <v>YEC9375136</v>
          </cell>
          <cell r="D6016">
            <v>2016</v>
          </cell>
          <cell r="E6016">
            <v>35</v>
          </cell>
          <cell r="F6016" t="str">
            <v>0350</v>
          </cell>
          <cell r="G6016" t="str">
            <v>J001</v>
          </cell>
          <cell r="H6016" t="str">
            <v>DRIVE UNIT:</v>
          </cell>
          <cell r="I6016" t="str">
            <v>Motor</v>
          </cell>
          <cell r="K6016" t="str">
            <v>C8705017-03RB</v>
          </cell>
          <cell r="L6016" t="str">
            <v>C8705018-RB-SV</v>
          </cell>
        </row>
        <row r="6017">
          <cell r="B6017" t="str">
            <v>YEC9375136Display</v>
          </cell>
          <cell r="C6017" t="str">
            <v>YEC9375136</v>
          </cell>
          <cell r="D6017">
            <v>2016</v>
          </cell>
          <cell r="E6017">
            <v>36</v>
          </cell>
          <cell r="F6017" t="str">
            <v>0360</v>
          </cell>
          <cell r="G6017" t="str">
            <v>J004</v>
          </cell>
          <cell r="H6017" t="str">
            <v>DISPLAY:</v>
          </cell>
          <cell r="I6017" t="str">
            <v>Display</v>
          </cell>
          <cell r="J6017" t="str">
            <v xml:space="preserve">C8705058-13-28 DISPLAY LCD                </v>
          </cell>
          <cell r="K6017" t="str">
            <v>C8705058-13-28</v>
          </cell>
          <cell r="L6017" t="str">
            <v>C8705058-13-28</v>
          </cell>
        </row>
        <row r="6018">
          <cell r="B6018" t="str">
            <v>YEC9375136EB-Bus kabel</v>
          </cell>
          <cell r="C6018" t="str">
            <v>YEC9375136</v>
          </cell>
          <cell r="D6018">
            <v>2016</v>
          </cell>
          <cell r="E6018">
            <v>37</v>
          </cell>
          <cell r="F6018" t="str">
            <v>0370</v>
          </cell>
          <cell r="G6018" t="str">
            <v>J005</v>
          </cell>
          <cell r="H6018" t="str">
            <v>EB-BUS CABLE:</v>
          </cell>
          <cell r="I6018" t="str">
            <v>EB-Bus kabel</v>
          </cell>
          <cell r="K6018" t="str">
            <v>C8705058-08</v>
          </cell>
          <cell r="L6018" t="str">
            <v>C8705058-08</v>
          </cell>
        </row>
        <row r="6019">
          <cell r="B6019" t="str">
            <v>YEC9375136Motorkabel</v>
          </cell>
          <cell r="C6019" t="str">
            <v>YEC9375136</v>
          </cell>
          <cell r="D6019">
            <v>2016</v>
          </cell>
          <cell r="E6019">
            <v>38</v>
          </cell>
          <cell r="F6019" t="str">
            <v>0380</v>
          </cell>
          <cell r="G6019" t="str">
            <v>J006</v>
          </cell>
          <cell r="H6019" t="str">
            <v>POWER CABLE:</v>
          </cell>
          <cell r="I6019" t="str">
            <v>Motorkabel</v>
          </cell>
          <cell r="J6019" t="str">
            <v>C8705058-08 ELECTRIC CABLE</v>
          </cell>
          <cell r="K6019" t="str">
            <v>Ingår i EB-buskabeln</v>
          </cell>
          <cell r="L6019" t="str">
            <v>Ingår i EB-buskabeln</v>
          </cell>
        </row>
        <row r="6020">
          <cell r="B6020" t="str">
            <v>YEC9375136Kabel framlampa</v>
          </cell>
          <cell r="C6020" t="str">
            <v>YEC9375136</v>
          </cell>
          <cell r="D6020">
            <v>2016</v>
          </cell>
          <cell r="E6020">
            <v>39</v>
          </cell>
          <cell r="F6020" t="str">
            <v>0390</v>
          </cell>
          <cell r="G6020" t="str">
            <v>J007</v>
          </cell>
          <cell r="H6020" t="str">
            <v>F. LIGHT CABLE:</v>
          </cell>
          <cell r="I6020" t="str">
            <v>Kabel framlampa</v>
          </cell>
          <cell r="K6020" t="str">
            <v>Ingår i EB-buskabeln</v>
          </cell>
          <cell r="L6020" t="str">
            <v>Ingår i EB-buskabeln</v>
          </cell>
        </row>
        <row r="6021">
          <cell r="B6021" t="str">
            <v>YEC9375136Kabel baklampa</v>
          </cell>
          <cell r="C6021" t="str">
            <v>YEC9375136</v>
          </cell>
          <cell r="D6021">
            <v>2016</v>
          </cell>
          <cell r="E6021">
            <v>40</v>
          </cell>
          <cell r="F6021" t="str">
            <v>0400</v>
          </cell>
          <cell r="G6021" t="str">
            <v>J008</v>
          </cell>
          <cell r="H6021" t="str">
            <v>R. LIGHT CABLE:</v>
          </cell>
          <cell r="I6021" t="str">
            <v>Kabel baklampa</v>
          </cell>
          <cell r="K6021" t="str">
            <v>INGÅR I BATTERIET</v>
          </cell>
          <cell r="L6021" t="str">
            <v>Ingår i batteriet</v>
          </cell>
        </row>
        <row r="6022">
          <cell r="B6022" t="str">
            <v>YEC9375136Hastighetssensor</v>
          </cell>
          <cell r="C6022" t="str">
            <v>YEC9375136</v>
          </cell>
          <cell r="D6022">
            <v>2016</v>
          </cell>
          <cell r="E6022">
            <v>41</v>
          </cell>
          <cell r="F6022" t="str">
            <v>0410</v>
          </cell>
          <cell r="G6022" t="str">
            <v>J009</v>
          </cell>
          <cell r="H6022" t="str">
            <v>SPEED SENSOR:</v>
          </cell>
          <cell r="I6022" t="str">
            <v>Hastighetssensor</v>
          </cell>
          <cell r="K6022" t="str">
            <v>C8705058-12</v>
          </cell>
          <cell r="L6022" t="str">
            <v>C8705058-12</v>
          </cell>
        </row>
        <row r="6023">
          <cell r="B6023" t="str">
            <v>YEC9375136Batteri</v>
          </cell>
          <cell r="C6023" t="str">
            <v>YEC9375136</v>
          </cell>
          <cell r="D6023">
            <v>2016</v>
          </cell>
          <cell r="E6023">
            <v>42</v>
          </cell>
          <cell r="F6023" t="str">
            <v>0420</v>
          </cell>
          <cell r="G6023" t="str">
            <v>J002</v>
          </cell>
          <cell r="H6023" t="str">
            <v>BATTERY:</v>
          </cell>
          <cell r="I6023" t="str">
            <v>Batteri</v>
          </cell>
          <cell r="J6023" t="str">
            <v>w/o BATTERY SF03 8,8Ah, 11Ah, 14Ah</v>
          </cell>
          <cell r="K6023" t="str">
            <v>C8705058-1-08BK</v>
          </cell>
          <cell r="L6023" t="str">
            <v>C8705058-1-08EA</v>
          </cell>
        </row>
        <row r="6024">
          <cell r="B6024" t="str">
            <v>YEC9375136Batterihållare</v>
          </cell>
          <cell r="C6024" t="str">
            <v>YEC9375136</v>
          </cell>
          <cell r="D6024">
            <v>2016</v>
          </cell>
          <cell r="E6024">
            <v>43</v>
          </cell>
          <cell r="F6024" t="str">
            <v>0430</v>
          </cell>
          <cell r="G6024" t="str">
            <v>J003</v>
          </cell>
          <cell r="H6024" t="str">
            <v>BATTERY HOLDER/Slider</v>
          </cell>
          <cell r="I6024" t="str">
            <v>Batterihållare</v>
          </cell>
          <cell r="L6024" t="e">
            <v>#N/A</v>
          </cell>
        </row>
        <row r="6025">
          <cell r="B6025" t="str">
            <v>YEC9375136Batteriladdare</v>
          </cell>
          <cell r="C6025" t="str">
            <v>YEC9375136</v>
          </cell>
          <cell r="D6025">
            <v>2016</v>
          </cell>
          <cell r="E6025">
            <v>44</v>
          </cell>
          <cell r="F6025" t="str">
            <v>0440</v>
          </cell>
          <cell r="G6025" t="str">
            <v>J010</v>
          </cell>
          <cell r="H6025" t="str">
            <v>CHARGER:</v>
          </cell>
          <cell r="I6025" t="str">
            <v>Batteriladdare</v>
          </cell>
          <cell r="J6025" t="str">
            <v xml:space="preserve">C8705058-02   CHARGER SF-03                </v>
          </cell>
          <cell r="K6025" t="str">
            <v>C8705058-02</v>
          </cell>
          <cell r="L6025" t="str">
            <v>C8705058-02</v>
          </cell>
        </row>
        <row r="6026">
          <cell r="B6026" t="str">
            <v>YEC9375136Kontrollbox</v>
          </cell>
          <cell r="C6026" t="str">
            <v>YEC9375136</v>
          </cell>
          <cell r="D6026">
            <v>2016</v>
          </cell>
          <cell r="E6026">
            <v>45</v>
          </cell>
          <cell r="F6026" t="str">
            <v>0450</v>
          </cell>
          <cell r="G6026" t="str">
            <v>J011</v>
          </cell>
          <cell r="H6026" t="str">
            <v>Controller</v>
          </cell>
          <cell r="I6026" t="str">
            <v>Kontrollbox</v>
          </cell>
          <cell r="J6026" t="str">
            <v>C8705058-04-28BK CONTROLER RB</v>
          </cell>
          <cell r="K6026" t="str">
            <v>C8705058-04-28BK</v>
          </cell>
          <cell r="L6026" t="str">
            <v>C8705058-4-28B2</v>
          </cell>
        </row>
        <row r="6027">
          <cell r="B6027" t="str">
            <v>YEC9375136Växelöra</v>
          </cell>
          <cell r="C6027" t="str">
            <v>YEC9375136</v>
          </cell>
          <cell r="D6027">
            <v>2016</v>
          </cell>
          <cell r="E6027">
            <v>46</v>
          </cell>
          <cell r="F6027" t="str">
            <v>0460</v>
          </cell>
          <cell r="G6027" t="str">
            <v>D005</v>
          </cell>
          <cell r="H6027" t="str">
            <v>Gear hanger</v>
          </cell>
          <cell r="I6027" t="str">
            <v>Växelöra</v>
          </cell>
          <cell r="L6027" t="e">
            <v>#N/A</v>
          </cell>
        </row>
        <row r="6028">
          <cell r="B6028" t="str">
            <v>YEC9375142RAM</v>
          </cell>
          <cell r="C6028" t="str">
            <v>YEC9375142</v>
          </cell>
          <cell r="D6028" t="str">
            <v>2018-2019</v>
          </cell>
          <cell r="E6028">
            <v>1</v>
          </cell>
          <cell r="F6028" t="str">
            <v>0010</v>
          </cell>
          <cell r="G6028" t="str">
            <v>A001</v>
          </cell>
          <cell r="H6028" t="str">
            <v>PAINTED FRAME</v>
          </cell>
          <cell r="I6028" t="str">
            <v>RAM</v>
          </cell>
          <cell r="K6028" t="str">
            <v>FRAME</v>
          </cell>
          <cell r="L6028" t="e">
            <v>#N/A</v>
          </cell>
        </row>
        <row r="6029">
          <cell r="B6029" t="str">
            <v>YEC9375142Framgaffel</v>
          </cell>
          <cell r="C6029" t="str">
            <v>YEC9375142</v>
          </cell>
          <cell r="D6029" t="str">
            <v>2018-2019</v>
          </cell>
          <cell r="E6029">
            <v>2</v>
          </cell>
          <cell r="F6029" t="str">
            <v>0020</v>
          </cell>
          <cell r="G6029" t="str">
            <v>A002</v>
          </cell>
          <cell r="H6029" t="str">
            <v>PAINTED FORK</v>
          </cell>
          <cell r="I6029" t="str">
            <v>Framgaffel</v>
          </cell>
          <cell r="K6029" t="str">
            <v>FORK</v>
          </cell>
          <cell r="L6029" t="e">
            <v>#N/A</v>
          </cell>
        </row>
        <row r="6030">
          <cell r="B6030" t="str">
            <v>YEC9375142Styrlager</v>
          </cell>
          <cell r="C6030" t="str">
            <v>YEC9375142</v>
          </cell>
          <cell r="D6030" t="str">
            <v>2018-2019</v>
          </cell>
          <cell r="E6030">
            <v>3</v>
          </cell>
          <cell r="F6030" t="str">
            <v>0030</v>
          </cell>
          <cell r="G6030" t="str">
            <v>B001</v>
          </cell>
          <cell r="H6030" t="str">
            <v>Head Set</v>
          </cell>
          <cell r="I6030" t="str">
            <v>Styrlager</v>
          </cell>
          <cell r="J6030" t="str">
            <v>C2105002 VP-MH305C SEMI INTEGR, ED BLACK O/S  SH = 20mm</v>
          </cell>
          <cell r="K6030" t="str">
            <v>C2105002</v>
          </cell>
          <cell r="L6030" t="str">
            <v>C2100163</v>
          </cell>
        </row>
        <row r="6031">
          <cell r="B6031" t="str">
            <v xml:space="preserve">YEC9375142Styrstam </v>
          </cell>
          <cell r="C6031" t="str">
            <v>YEC9375142</v>
          </cell>
          <cell r="D6031" t="str">
            <v>2018-2019</v>
          </cell>
          <cell r="E6031">
            <v>4</v>
          </cell>
          <cell r="F6031" t="str">
            <v>0040</v>
          </cell>
          <cell r="G6031" t="str">
            <v>B002</v>
          </cell>
          <cell r="H6031" t="str">
            <v>Handlebar Stem</v>
          </cell>
          <cell r="I6031" t="str">
            <v xml:space="preserve">Styrstam </v>
          </cell>
          <cell r="J6031" t="str">
            <v xml:space="preserve">C2205548-085 STQ ALsv 25,4/85 180mm 4BOLT MTSD-367N-5 SV </v>
          </cell>
          <cell r="K6031" t="str">
            <v>C2205548-085</v>
          </cell>
          <cell r="L6031" t="str">
            <v>C2200064</v>
          </cell>
        </row>
        <row r="6032">
          <cell r="B6032" t="str">
            <v>YEC9375142Styre</v>
          </cell>
          <cell r="C6032" t="str">
            <v>YEC9375142</v>
          </cell>
          <cell r="D6032" t="str">
            <v>2018-2019</v>
          </cell>
          <cell r="E6032">
            <v>5</v>
          </cell>
          <cell r="F6032" t="str">
            <v>0050</v>
          </cell>
          <cell r="G6032" t="str">
            <v>B003</v>
          </cell>
          <cell r="H6032" t="str">
            <v>Handelbar</v>
          </cell>
          <cell r="I6032" t="str">
            <v>Styre</v>
          </cell>
          <cell r="J6032" t="str">
            <v>C2306073  Handlebar City Silver NR-AL-14(ISO-C) W:630mm, AL H.A.S, no logo</v>
          </cell>
          <cell r="K6032" t="str">
            <v>C2306073</v>
          </cell>
          <cell r="L6032" t="str">
            <v>C2300290</v>
          </cell>
        </row>
        <row r="6033">
          <cell r="B6033" t="str">
            <v>YEC9375142Bromsgrepp H</v>
          </cell>
          <cell r="C6033" t="str">
            <v>YEC9375142</v>
          </cell>
          <cell r="D6033" t="str">
            <v>2018-2019</v>
          </cell>
          <cell r="E6033">
            <v>6</v>
          </cell>
          <cell r="F6033" t="str">
            <v>0060</v>
          </cell>
          <cell r="G6033" t="str">
            <v>C002</v>
          </cell>
          <cell r="H6033" t="str">
            <v>Brake Lever R</v>
          </cell>
          <cell r="I6033" t="str">
            <v>Bromsgrepp H</v>
          </cell>
          <cell r="L6033" t="e">
            <v>#N/A</v>
          </cell>
        </row>
        <row r="6034">
          <cell r="B6034" t="str">
            <v>YEC9375142Bromsgrepp V</v>
          </cell>
          <cell r="C6034" t="str">
            <v>YEC9375142</v>
          </cell>
          <cell r="D6034" t="str">
            <v>2018-2019</v>
          </cell>
          <cell r="E6034">
            <v>7</v>
          </cell>
          <cell r="F6034" t="str">
            <v>0070</v>
          </cell>
          <cell r="G6034" t="str">
            <v>C001</v>
          </cell>
          <cell r="H6034" t="str">
            <v>Brake Lever L</v>
          </cell>
          <cell r="I6034" t="str">
            <v>Bromsgrepp V</v>
          </cell>
          <cell r="J6034" t="str">
            <v>C6505190 Br lever silver left CL535CRT RB w bell</v>
          </cell>
          <cell r="K6034" t="str">
            <v>C6505190</v>
          </cell>
          <cell r="L6034" t="str">
            <v>C6505190</v>
          </cell>
        </row>
        <row r="6035">
          <cell r="B6035" t="str">
            <v>YEC9375142Växelreglage H</v>
          </cell>
          <cell r="C6035" t="str">
            <v>YEC9375142</v>
          </cell>
          <cell r="D6035" t="str">
            <v>2018-2019</v>
          </cell>
          <cell r="E6035">
            <v>8</v>
          </cell>
          <cell r="F6035" t="str">
            <v>0080</v>
          </cell>
          <cell r="G6035" t="str">
            <v>D002</v>
          </cell>
          <cell r="H6035" t="str">
            <v>Shift Lever R</v>
          </cell>
          <cell r="I6035" t="str">
            <v>Växelreglage H</v>
          </cell>
          <cell r="J6035" t="str">
            <v>ASLC30007DXL210LAR</v>
          </cell>
          <cell r="K6035" t="str">
            <v>ASLC30007DXL210LAR</v>
          </cell>
          <cell r="L6035" t="str">
            <v>Kontakta SHIMANO</v>
          </cell>
        </row>
        <row r="6036">
          <cell r="B6036" t="str">
            <v>YEC9375142Växelreglage V</v>
          </cell>
          <cell r="C6036" t="str">
            <v>YEC9375142</v>
          </cell>
          <cell r="D6036" t="str">
            <v>2018-2019</v>
          </cell>
          <cell r="E6036">
            <v>9</v>
          </cell>
          <cell r="F6036" t="str">
            <v>0090</v>
          </cell>
          <cell r="G6036" t="str">
            <v>D001</v>
          </cell>
          <cell r="H6036" t="str">
            <v>Shift Lever L</v>
          </cell>
          <cell r="I6036" t="str">
            <v>Växelreglage V</v>
          </cell>
          <cell r="L6036" t="e">
            <v>#N/A</v>
          </cell>
        </row>
        <row r="6037">
          <cell r="B6037" t="str">
            <v>YEC9375142Handtag par</v>
          </cell>
          <cell r="C6037" t="str">
            <v>YEC9375142</v>
          </cell>
          <cell r="D6037" t="str">
            <v>2018-2019</v>
          </cell>
          <cell r="E6037">
            <v>10</v>
          </cell>
          <cell r="F6037" t="str">
            <v>0100</v>
          </cell>
          <cell r="G6037" t="str">
            <v>B004</v>
          </cell>
          <cell r="H6037" t="str">
            <v>Grip R</v>
          </cell>
          <cell r="I6037" t="str">
            <v>Handtag par</v>
          </cell>
          <cell r="J6037" t="str">
            <v xml:space="preserve">C2505528 Herrmans CLIK DD37  black 90mm  </v>
          </cell>
          <cell r="K6037" t="str">
            <v>C2505528</v>
          </cell>
          <cell r="L6037" t="str">
            <v>C2500057</v>
          </cell>
        </row>
        <row r="6038">
          <cell r="B6038" t="str">
            <v>YEC9375142Frambroms</v>
          </cell>
          <cell r="C6038" t="str">
            <v>YEC9375142</v>
          </cell>
          <cell r="D6038" t="str">
            <v>2018-2019</v>
          </cell>
          <cell r="E6038">
            <v>11</v>
          </cell>
          <cell r="F6038" t="str">
            <v>0110</v>
          </cell>
          <cell r="G6038" t="str">
            <v>C003</v>
          </cell>
          <cell r="H6038" t="str">
            <v xml:space="preserve">Brake front </v>
          </cell>
          <cell r="I6038" t="str">
            <v>Frambroms</v>
          </cell>
          <cell r="J6038" t="str">
            <v>ABRC6000FB  ROL.BRAKE FRONT M9 BR-C6000-F, W. 3,5 MM. LOCKNUT SILVER</v>
          </cell>
          <cell r="K6038" t="str">
            <v>ABRC6000FB</v>
          </cell>
          <cell r="L6038" t="str">
            <v>Kontakta SHIMANO</v>
          </cell>
        </row>
        <row r="6039">
          <cell r="B6039" t="str">
            <v>YEC9375142Bakbroms</v>
          </cell>
          <cell r="C6039" t="str">
            <v>YEC9375142</v>
          </cell>
          <cell r="D6039" t="str">
            <v>2018-2019</v>
          </cell>
          <cell r="E6039">
            <v>12</v>
          </cell>
          <cell r="F6039" t="str">
            <v>0120</v>
          </cell>
          <cell r="G6039" t="str">
            <v>C004</v>
          </cell>
          <cell r="H6039" t="str">
            <v>Brake rear</v>
          </cell>
          <cell r="I6039" t="str">
            <v>Bakbroms</v>
          </cell>
          <cell r="K6039" t="str">
            <v>Fotbroms</v>
          </cell>
          <cell r="L6039" t="str">
            <v>Kontakta SHIMANO</v>
          </cell>
        </row>
        <row r="6040">
          <cell r="B6040" t="str">
            <v>YEC9375142Vevlager</v>
          </cell>
          <cell r="C6040" t="str">
            <v>YEC9375142</v>
          </cell>
          <cell r="D6040" t="str">
            <v>2018-2019</v>
          </cell>
          <cell r="E6040">
            <v>13</v>
          </cell>
          <cell r="F6040" t="str">
            <v>0130</v>
          </cell>
          <cell r="G6040" t="str">
            <v>E001</v>
          </cell>
          <cell r="H6040" t="str">
            <v xml:space="preserve">BB-set </v>
          </cell>
          <cell r="I6040" t="str">
            <v>Vevlager</v>
          </cell>
          <cell r="K6040" t="str">
            <v>C8705065-1-124</v>
          </cell>
          <cell r="L6040" t="str">
            <v>C8705065-1-124</v>
          </cell>
        </row>
        <row r="6041">
          <cell r="B6041" t="str">
            <v>YEC9375142Vevparti</v>
          </cell>
          <cell r="C6041" t="str">
            <v>YEC9375142</v>
          </cell>
          <cell r="D6041" t="str">
            <v>2018-2019</v>
          </cell>
          <cell r="E6041">
            <v>14</v>
          </cell>
          <cell r="F6041" t="str">
            <v>0140</v>
          </cell>
          <cell r="G6041" t="str">
            <v>E002</v>
          </cell>
          <cell r="H6041" t="str">
            <v>Front Chainwheel</v>
          </cell>
          <cell r="I6041" t="str">
            <v>Vevparti</v>
          </cell>
          <cell r="J6041" t="str">
            <v xml:space="preserve">C3305681-170-EG E-Going 170MM 38T 3/32" 110MM </v>
          </cell>
          <cell r="K6041" t="str">
            <v>C3305681-170-EG</v>
          </cell>
          <cell r="L6041" t="str">
            <v>C3305681-170-EG</v>
          </cell>
        </row>
        <row r="6042">
          <cell r="B6042" t="str">
            <v>YEC9375142Kedjeskydd</v>
          </cell>
          <cell r="C6042" t="str">
            <v>YEC9375142</v>
          </cell>
          <cell r="D6042" t="str">
            <v>2018-2019</v>
          </cell>
          <cell r="E6042">
            <v>15</v>
          </cell>
          <cell r="F6042" t="str">
            <v>0150</v>
          </cell>
          <cell r="G6042" t="str">
            <v>H001</v>
          </cell>
          <cell r="H6042" t="str">
            <v>Chain guard</v>
          </cell>
          <cell r="I6042" t="str">
            <v>Kedjeskydd</v>
          </cell>
          <cell r="J6042" t="str">
            <v>C8305427/ZBK + C8305427/RWH AXA CE 38 black w white center</v>
          </cell>
          <cell r="K6042" t="str">
            <v>C8305427/ZBK</v>
          </cell>
          <cell r="L6042" t="str">
            <v>C8305427/ZBK</v>
          </cell>
        </row>
        <row r="6043">
          <cell r="B6043" t="str">
            <v>YEC9375142Kedjeskyddsfäste</v>
          </cell>
          <cell r="C6043" t="str">
            <v>YEC9375142</v>
          </cell>
          <cell r="D6043" t="str">
            <v>2018-2019</v>
          </cell>
          <cell r="E6043">
            <v>16</v>
          </cell>
          <cell r="F6043" t="str">
            <v>0160</v>
          </cell>
          <cell r="G6043" t="str">
            <v>H002</v>
          </cell>
          <cell r="H6043" t="str">
            <v>Chain guard bracket</v>
          </cell>
          <cell r="I6043" t="str">
            <v>Kedjeskyddsfäste</v>
          </cell>
          <cell r="K6043" t="str">
            <v>C8305727</v>
          </cell>
          <cell r="L6043" t="str">
            <v>C8305427</v>
          </cell>
        </row>
        <row r="6044">
          <cell r="B6044" t="str">
            <v>YEC9375142Framväxel</v>
          </cell>
          <cell r="C6044" t="str">
            <v>YEC9375142</v>
          </cell>
          <cell r="D6044" t="str">
            <v>2018-2019</v>
          </cell>
          <cell r="E6044">
            <v>17</v>
          </cell>
          <cell r="F6044" t="str">
            <v>0170</v>
          </cell>
          <cell r="G6044" t="str">
            <v>D003</v>
          </cell>
          <cell r="H6044" t="str">
            <v>Front Derailleur</v>
          </cell>
          <cell r="I6044" t="str">
            <v>Framväxel</v>
          </cell>
          <cell r="K6044" t="str">
            <v>EMPTY</v>
          </cell>
          <cell r="L6044" t="e">
            <v>#N/A</v>
          </cell>
        </row>
        <row r="6045">
          <cell r="B6045" t="str">
            <v>YEC9375142Bakväxel</v>
          </cell>
          <cell r="C6045" t="str">
            <v>YEC9375142</v>
          </cell>
          <cell r="D6045" t="str">
            <v>2018-2019</v>
          </cell>
          <cell r="E6045">
            <v>18</v>
          </cell>
          <cell r="F6045" t="str">
            <v>0180</v>
          </cell>
          <cell r="G6045" t="str">
            <v>D004</v>
          </cell>
          <cell r="H6045" t="str">
            <v>Rear Derailleur</v>
          </cell>
          <cell r="I6045" t="str">
            <v>Bakväxel</v>
          </cell>
          <cell r="K6045" t="str">
            <v>NAVVÄXEL</v>
          </cell>
          <cell r="L6045" t="str">
            <v>Kontakta SHIMANO</v>
          </cell>
        </row>
        <row r="6046">
          <cell r="B6046" t="str">
            <v>YEC9375142Kedja</v>
          </cell>
          <cell r="C6046" t="str">
            <v>YEC9375142</v>
          </cell>
          <cell r="D6046" t="str">
            <v>2018-2019</v>
          </cell>
          <cell r="E6046">
            <v>19</v>
          </cell>
          <cell r="F6046" t="str">
            <v>0190</v>
          </cell>
          <cell r="G6046" t="str">
            <v>E003</v>
          </cell>
          <cell r="H6046" t="str">
            <v xml:space="preserve">Chain </v>
          </cell>
          <cell r="I6046" t="str">
            <v>Kedja</v>
          </cell>
          <cell r="J6046" t="str">
            <v>std</v>
          </cell>
          <cell r="K6046" t="str">
            <v>C3405001-0102</v>
          </cell>
          <cell r="L6046" t="str">
            <v>C3400002</v>
          </cell>
        </row>
        <row r="6047">
          <cell r="B6047" t="str">
            <v>YEC9375142Kassett</v>
          </cell>
          <cell r="C6047" t="str">
            <v>YEC9375142</v>
          </cell>
          <cell r="D6047" t="str">
            <v>2018-2019</v>
          </cell>
          <cell r="E6047">
            <v>20</v>
          </cell>
          <cell r="F6047" t="str">
            <v>0200</v>
          </cell>
          <cell r="G6047" t="str">
            <v>E004</v>
          </cell>
          <cell r="H6047" t="str">
            <v>Cassette Sprocket</v>
          </cell>
          <cell r="I6047" t="str">
            <v>Kassett</v>
          </cell>
          <cell r="J6047" t="str">
            <v>ASMGEAR18SU SPT SC18sv3/32" (INTERNAL HUB)</v>
          </cell>
          <cell r="K6047" t="str">
            <v>ASMGEAR18SU</v>
          </cell>
          <cell r="L6047" t="str">
            <v>Kontakta SHIMANO</v>
          </cell>
        </row>
        <row r="6048">
          <cell r="B6048" t="str">
            <v>YEC9375142Framhjul</v>
          </cell>
          <cell r="C6048" t="str">
            <v>YEC9375142</v>
          </cell>
          <cell r="D6048" t="str">
            <v>2018-2019</v>
          </cell>
          <cell r="E6048">
            <v>21</v>
          </cell>
          <cell r="F6048" t="str">
            <v>0210</v>
          </cell>
          <cell r="G6048" t="str">
            <v>F001</v>
          </cell>
          <cell r="H6048" t="str">
            <v>Front hub</v>
          </cell>
          <cell r="I6048" t="str">
            <v>Framhjul</v>
          </cell>
          <cell r="J6048" t="str">
            <v>Se drive unit</v>
          </cell>
          <cell r="K6048" t="str">
            <v>C4100354</v>
          </cell>
          <cell r="L6048" t="str">
            <v>C4100354</v>
          </cell>
        </row>
        <row r="6049">
          <cell r="B6049" t="str">
            <v>YEC9375142Bakhjul</v>
          </cell>
          <cell r="C6049" t="str">
            <v>YEC9375142</v>
          </cell>
          <cell r="D6049" t="str">
            <v>2018-2019</v>
          </cell>
          <cell r="E6049">
            <v>22</v>
          </cell>
          <cell r="F6049" t="str">
            <v>0220</v>
          </cell>
          <cell r="G6049" t="str">
            <v>F002</v>
          </cell>
          <cell r="H6049" t="str">
            <v>Rear hub</v>
          </cell>
          <cell r="I6049" t="str">
            <v>Bakhjul</v>
          </cell>
          <cell r="J6049" t="str">
            <v>ASGC30007CADXR (ASG7C30ADXR) HBRcb 36 H SILVER DX</v>
          </cell>
          <cell r="K6049" t="str">
            <v>C4208020</v>
          </cell>
          <cell r="L6049" t="str">
            <v>C4200052</v>
          </cell>
        </row>
        <row r="6050">
          <cell r="B6050" t="str">
            <v>YEC9375142Däck</v>
          </cell>
          <cell r="C6050" t="str">
            <v>YEC9375142</v>
          </cell>
          <cell r="D6050" t="str">
            <v>2018-2019</v>
          </cell>
          <cell r="E6050">
            <v>23</v>
          </cell>
          <cell r="F6050" t="str">
            <v>0230</v>
          </cell>
          <cell r="G6050" t="str">
            <v>F003</v>
          </cell>
          <cell r="H6050" t="str">
            <v>Tire</v>
          </cell>
          <cell r="I6050" t="str">
            <v>Däck</v>
          </cell>
          <cell r="J6050" t="str">
            <v>C4906455 622x40 Black Duramax Reflex XNR PERGO-E H-480</v>
          </cell>
          <cell r="K6050" t="str">
            <v>C4906455</v>
          </cell>
          <cell r="L6050" t="str">
            <v>C4901463</v>
          </cell>
        </row>
        <row r="6051">
          <cell r="B6051" t="str">
            <v>YEC9375142Skärmar set</v>
          </cell>
          <cell r="C6051" t="str">
            <v>YEC9375142</v>
          </cell>
          <cell r="D6051" t="str">
            <v>2018-2019</v>
          </cell>
          <cell r="E6051">
            <v>24</v>
          </cell>
          <cell r="F6051" t="str">
            <v>0240</v>
          </cell>
          <cell r="G6051" t="str">
            <v>H003</v>
          </cell>
          <cell r="H6051" t="str">
            <v xml:space="preserve">Mudguard front   </v>
          </cell>
          <cell r="I6051" t="str">
            <v>Skärmar set</v>
          </cell>
          <cell r="J6051" t="str">
            <v>C8255677 ZN/52MM 28" black 70.554/1 (5729-ZN)</v>
          </cell>
          <cell r="K6051" t="str">
            <v>C8255677</v>
          </cell>
          <cell r="L6051" t="str">
            <v>C8250028</v>
          </cell>
        </row>
        <row r="6052">
          <cell r="B6052" t="str">
            <v>YEC9375142Pakethållare</v>
          </cell>
          <cell r="C6052" t="str">
            <v>YEC9375142</v>
          </cell>
          <cell r="D6052" t="str">
            <v>2018-2019</v>
          </cell>
          <cell r="E6052">
            <v>25</v>
          </cell>
          <cell r="F6052" t="str">
            <v>0250</v>
          </cell>
          <cell r="G6052" t="str">
            <v>H004</v>
          </cell>
          <cell r="H6052" t="str">
            <v>Carrier</v>
          </cell>
          <cell r="I6052" t="str">
            <v>Pakethållare</v>
          </cell>
          <cell r="J6052" t="str">
            <v>C8205740 AVS TOP CARRIER FOR PHILION BATTERY, Powder BLACK CLIP AND SPECTRA LOGO</v>
          </cell>
          <cell r="K6052" t="str">
            <v>C8205740</v>
          </cell>
          <cell r="L6052" t="str">
            <v>C8205740</v>
          </cell>
        </row>
        <row r="6053">
          <cell r="B6053" t="str">
            <v>YEC9375142Sadel</v>
          </cell>
          <cell r="C6053" t="str">
            <v>YEC9375142</v>
          </cell>
          <cell r="D6053" t="str">
            <v>2018-2019</v>
          </cell>
          <cell r="E6053">
            <v>26</v>
          </cell>
          <cell r="F6053" t="str">
            <v>0260</v>
          </cell>
          <cell r="G6053" t="str">
            <v>G001</v>
          </cell>
          <cell r="H6053" t="str">
            <v>Saddle</v>
          </cell>
          <cell r="I6053" t="str">
            <v>Sadel</v>
          </cell>
          <cell r="J6053" t="str">
            <v>C7105989 Fluito black unisex w/o clamp</v>
          </cell>
          <cell r="K6053" t="str">
            <v>C7105989</v>
          </cell>
          <cell r="L6053" t="str">
            <v>C7100596</v>
          </cell>
        </row>
        <row r="6054">
          <cell r="B6054" t="str">
            <v>YEC9375142Sadelstolpe</v>
          </cell>
          <cell r="C6054" t="str">
            <v>YEC9375142</v>
          </cell>
          <cell r="D6054" t="str">
            <v>2018-2019</v>
          </cell>
          <cell r="E6054">
            <v>27</v>
          </cell>
          <cell r="F6054" t="str">
            <v>0270</v>
          </cell>
          <cell r="G6054" t="str">
            <v>G002</v>
          </cell>
          <cell r="H6054" t="str">
            <v>Seatpost</v>
          </cell>
          <cell r="I6054" t="str">
            <v>Sadelstolpe</v>
          </cell>
          <cell r="J6054" t="str">
            <v xml:space="preserve">C7205535 31,6X350MM ALsv SP-222 -&gt; C7205258  SP-222 27.2X350 Anodized SILVER </v>
          </cell>
          <cell r="K6054" t="str">
            <v>C7205535</v>
          </cell>
          <cell r="L6054" t="str">
            <v>C7200050</v>
          </cell>
        </row>
        <row r="6055">
          <cell r="B6055" t="str">
            <v>YEC9375142Sadelrörsklämma</v>
          </cell>
          <cell r="C6055" t="str">
            <v>YEC9375142</v>
          </cell>
          <cell r="D6055" t="str">
            <v>2018-2019</v>
          </cell>
          <cell r="E6055">
            <v>28</v>
          </cell>
          <cell r="F6055" t="str">
            <v>0280</v>
          </cell>
          <cell r="G6055" t="str">
            <v>G003</v>
          </cell>
          <cell r="H6055" t="str">
            <v>Seat Clamp</v>
          </cell>
          <cell r="I6055" t="str">
            <v>Sadelrörsklämma</v>
          </cell>
          <cell r="J6055" t="str">
            <v>C7305138 35.0 AL BT sv MX-27  -&gt; C7305002 L/C 31.8 MX27 shiny black</v>
          </cell>
          <cell r="K6055" t="str">
            <v>C7305138</v>
          </cell>
          <cell r="L6055" t="str">
            <v>C7300027-318</v>
          </cell>
        </row>
        <row r="6056">
          <cell r="B6056" t="str">
            <v>YEC9375142Framlampa</v>
          </cell>
          <cell r="C6056" t="str">
            <v>YEC9375142</v>
          </cell>
          <cell r="D6056" t="str">
            <v>2018-2019</v>
          </cell>
          <cell r="E6056">
            <v>29</v>
          </cell>
          <cell r="F6056" t="str">
            <v>0290</v>
          </cell>
          <cell r="G6056" t="str">
            <v>H005</v>
          </cell>
          <cell r="H6056" t="str">
            <v>Front light</v>
          </cell>
          <cell r="I6056" t="str">
            <v>Framlampa</v>
          </cell>
          <cell r="J6056" t="str">
            <v xml:space="preserve">C8015191 JY-7070E 30LUX LED headlamp 6V, w/o bracket, 500mm cable with conector for Bafang , 3mm cable  </v>
          </cell>
          <cell r="K6056" t="str">
            <v>C8015191</v>
          </cell>
          <cell r="L6056" t="str">
            <v>C8015191</v>
          </cell>
        </row>
        <row r="6057">
          <cell r="B6057" t="str">
            <v>YEC9375142Baklampa</v>
          </cell>
          <cell r="C6057" t="str">
            <v>YEC9375142</v>
          </cell>
          <cell r="D6057" t="str">
            <v>2018-2019</v>
          </cell>
          <cell r="E6057">
            <v>30</v>
          </cell>
          <cell r="F6057" t="str">
            <v>0300</v>
          </cell>
          <cell r="G6057" t="str">
            <v>H006</v>
          </cell>
          <cell r="H6057" t="str">
            <v>Light, Rear</v>
          </cell>
          <cell r="I6057" t="str">
            <v>Baklampa</v>
          </cell>
          <cell r="K6057" t="str">
            <v>C8705058-1RLBK</v>
          </cell>
          <cell r="L6057" t="str">
            <v>C8705058-1RLBK</v>
          </cell>
        </row>
        <row r="6058">
          <cell r="B6058" t="str">
            <v>YEC9375142Låssats</v>
          </cell>
          <cell r="C6058" t="str">
            <v>YEC9375142</v>
          </cell>
          <cell r="D6058" t="str">
            <v>2018-2019</v>
          </cell>
          <cell r="E6058">
            <v>31</v>
          </cell>
          <cell r="F6058" t="str">
            <v>0310</v>
          </cell>
          <cell r="G6058" t="str">
            <v>H007</v>
          </cell>
          <cell r="H6058" t="str">
            <v>Lock</v>
          </cell>
          <cell r="I6058" t="str">
            <v>Låssats</v>
          </cell>
          <cell r="J6058" t="str">
            <v>C8405069 LCK SF PLbk Solid+  BAT SF03, LOCK FRAME+LOCK BATT SF03 RT W/2 similar keys</v>
          </cell>
          <cell r="K6058" t="str">
            <v>C8405069</v>
          </cell>
          <cell r="L6058" t="str">
            <v>C8405069</v>
          </cell>
        </row>
        <row r="6059">
          <cell r="B6059" t="str">
            <v>YEC9375142Stöd</v>
          </cell>
          <cell r="C6059" t="str">
            <v>YEC9375142</v>
          </cell>
          <cell r="D6059" t="str">
            <v>2018-2019</v>
          </cell>
          <cell r="E6059">
            <v>32</v>
          </cell>
          <cell r="F6059" t="str">
            <v>0320</v>
          </cell>
          <cell r="G6059" t="str">
            <v>H008</v>
          </cell>
          <cell r="H6059" t="str">
            <v>Kick stand</v>
          </cell>
          <cell r="I6059" t="str">
            <v>Stöd</v>
          </cell>
          <cell r="J6059" t="str">
            <v>C8105222 REX HV for MAX CS mount KICKSTAND ADJUSTABLE 1288-4</v>
          </cell>
          <cell r="K6059" t="str">
            <v>C8105222</v>
          </cell>
          <cell r="L6059" t="str">
            <v>C8100034</v>
          </cell>
        </row>
        <row r="6060">
          <cell r="B6060" t="str">
            <v>YEC9375142Korg</v>
          </cell>
          <cell r="C6060" t="str">
            <v>YEC9375142</v>
          </cell>
          <cell r="D6060" t="str">
            <v>2018-2019</v>
          </cell>
          <cell r="E6060">
            <v>33</v>
          </cell>
          <cell r="F6060" t="str">
            <v>0330</v>
          </cell>
          <cell r="G6060" t="str">
            <v>H009</v>
          </cell>
          <cell r="H6060" t="str">
            <v>Basket / Fr carrier</v>
          </cell>
          <cell r="I6060" t="str">
            <v>Korg</v>
          </cell>
          <cell r="J6060" t="str">
            <v>C8605213 Alloy black 2019</v>
          </cell>
          <cell r="K6060" t="str">
            <v>C8605213</v>
          </cell>
          <cell r="L6060" t="str">
            <v>C8605213</v>
          </cell>
        </row>
        <row r="6061">
          <cell r="B6061" t="str">
            <v>YEC9375142Pedaler</v>
          </cell>
          <cell r="C6061" t="str">
            <v>YEC9375142</v>
          </cell>
          <cell r="D6061" t="str">
            <v>2018-2019</v>
          </cell>
          <cell r="E6061">
            <v>34</v>
          </cell>
          <cell r="F6061" t="str">
            <v>0340</v>
          </cell>
          <cell r="G6061" t="str">
            <v>E005</v>
          </cell>
          <cell r="H6061" t="str">
            <v xml:space="preserve">Pedal </v>
          </cell>
          <cell r="I6061" t="str">
            <v>Pedaler</v>
          </cell>
          <cell r="J6061" t="str">
            <v>C3505208 NWL-467  SILVER/GREY 9/16" ALU</v>
          </cell>
          <cell r="K6061" t="str">
            <v>C3505208</v>
          </cell>
          <cell r="L6061" t="str">
            <v>C3500059</v>
          </cell>
        </row>
        <row r="6062">
          <cell r="B6062" t="str">
            <v>YEC9375142Motor</v>
          </cell>
          <cell r="C6062" t="str">
            <v>YEC9375142</v>
          </cell>
          <cell r="D6062" t="str">
            <v>2018-2019</v>
          </cell>
          <cell r="E6062">
            <v>35</v>
          </cell>
          <cell r="F6062" t="str">
            <v>0350</v>
          </cell>
          <cell r="G6062" t="str">
            <v>J001</v>
          </cell>
          <cell r="H6062" t="str">
            <v>DRIVE UNIT:</v>
          </cell>
          <cell r="I6062" t="str">
            <v>Motor</v>
          </cell>
          <cell r="J6062" t="str">
            <v>C8705067-1-02 2017 E-Motor Egoing SYXC rollerbrake</v>
          </cell>
          <cell r="K6062" t="str">
            <v>C8705067-1-02</v>
          </cell>
          <cell r="L6062" t="str">
            <v>C8705067-1-02</v>
          </cell>
        </row>
        <row r="6063">
          <cell r="B6063" t="str">
            <v>YEC9375142Display</v>
          </cell>
          <cell r="C6063" t="str">
            <v>YEC9375142</v>
          </cell>
          <cell r="D6063" t="str">
            <v>2018-2019</v>
          </cell>
          <cell r="E6063">
            <v>36</v>
          </cell>
          <cell r="F6063" t="str">
            <v>0360</v>
          </cell>
          <cell r="G6063" t="str">
            <v>J004</v>
          </cell>
          <cell r="H6063" t="str">
            <v>DISPLAY:</v>
          </cell>
          <cell r="I6063" t="str">
            <v>Display</v>
          </cell>
          <cell r="J6063" t="str">
            <v>C8705065-1-12S LCD C10,Silver Alloy e-going logo.cable length:750mm. cable length for switch:300mm,    Chip for BESST system. New dual pivot bracket with 2 plastic inserts (Ø22,2/25,4).</v>
          </cell>
          <cell r="K6063" t="str">
            <v>C8705065-1-12S</v>
          </cell>
          <cell r="L6063" t="str">
            <v>C8705065-1-12S</v>
          </cell>
        </row>
        <row r="6064">
          <cell r="B6064" t="str">
            <v>YEC9375142EB-Bus kabel</v>
          </cell>
          <cell r="C6064" t="str">
            <v>YEC9375142</v>
          </cell>
          <cell r="D6064" t="str">
            <v>2018-2019</v>
          </cell>
          <cell r="E6064">
            <v>37</v>
          </cell>
          <cell r="F6064" t="str">
            <v>0370</v>
          </cell>
          <cell r="G6064" t="str">
            <v>J005</v>
          </cell>
          <cell r="H6064" t="str">
            <v>EB-BUS CABLE:</v>
          </cell>
          <cell r="I6064" t="str">
            <v>EB-Bus kabel</v>
          </cell>
          <cell r="J6064" t="str">
            <v>C8705065-1-04A 9pin (1000mm), one end linked to controller,the other end linked to the display (240mm), the front light (240mm) one brake sensor (280mm) and the speed sensor (500mm)</v>
          </cell>
          <cell r="K6064" t="str">
            <v>C8705065-1-04A</v>
          </cell>
          <cell r="L6064" t="str">
            <v>C8705065-1-04</v>
          </cell>
        </row>
        <row r="6065">
          <cell r="B6065" t="str">
            <v>YEC9375142Motorkabel</v>
          </cell>
          <cell r="C6065" t="str">
            <v>YEC9375142</v>
          </cell>
          <cell r="D6065" t="str">
            <v>2018-2019</v>
          </cell>
          <cell r="E6065">
            <v>38</v>
          </cell>
          <cell r="F6065" t="str">
            <v>0380</v>
          </cell>
          <cell r="G6065" t="str">
            <v>J006</v>
          </cell>
          <cell r="H6065" t="str">
            <v>POWER CABLE:</v>
          </cell>
          <cell r="I6065" t="str">
            <v>Motorkabel</v>
          </cell>
          <cell r="J6065" t="str">
            <v>C8705065-1-03A G9.1/M9.1, cable length 1250mm, between motor and controller</v>
          </cell>
          <cell r="K6065" t="str">
            <v>C8705065-1-03A</v>
          </cell>
          <cell r="L6065" t="str">
            <v>C8705065-1-03A</v>
          </cell>
        </row>
        <row r="6066">
          <cell r="B6066" t="str">
            <v>YEC9375142Kabel framlampa</v>
          </cell>
          <cell r="C6066" t="str">
            <v>YEC9375142</v>
          </cell>
          <cell r="D6066" t="str">
            <v>2018-2019</v>
          </cell>
          <cell r="E6066">
            <v>39</v>
          </cell>
          <cell r="F6066" t="str">
            <v>0390</v>
          </cell>
          <cell r="G6066" t="str">
            <v>J007</v>
          </cell>
          <cell r="H6066" t="str">
            <v>F. LIGHT CABLE:</v>
          </cell>
          <cell r="I6066" t="str">
            <v>Kabel framlampa</v>
          </cell>
          <cell r="J6066" t="str">
            <v>Included in EB-BUS cable</v>
          </cell>
          <cell r="K6066" t="str">
            <v>Ingår i EB-buskabeln</v>
          </cell>
          <cell r="L6066" t="str">
            <v>Ingår i EB-buskabeln</v>
          </cell>
        </row>
        <row r="6067">
          <cell r="B6067" t="str">
            <v>YEC9375142Kabel baklampa</v>
          </cell>
          <cell r="C6067" t="str">
            <v>YEC9375142</v>
          </cell>
          <cell r="D6067" t="str">
            <v>2018-2019</v>
          </cell>
          <cell r="E6067">
            <v>40</v>
          </cell>
          <cell r="F6067" t="str">
            <v>0400</v>
          </cell>
          <cell r="G6067" t="str">
            <v>J008</v>
          </cell>
          <cell r="H6067" t="str">
            <v>R. LIGHT CABLE:</v>
          </cell>
          <cell r="I6067" t="str">
            <v>Kabel baklampa</v>
          </cell>
          <cell r="K6067" t="str">
            <v>INGÅR I BATTERIET</v>
          </cell>
          <cell r="L6067" t="str">
            <v>Ingår i batteriet</v>
          </cell>
        </row>
        <row r="6068">
          <cell r="B6068" t="str">
            <v>YEC9375142Hastighetssensor</v>
          </cell>
          <cell r="C6068" t="str">
            <v>YEC9375142</v>
          </cell>
          <cell r="D6068" t="str">
            <v>2018-2019</v>
          </cell>
          <cell r="E6068">
            <v>41</v>
          </cell>
          <cell r="F6068" t="str">
            <v>0410</v>
          </cell>
          <cell r="G6068" t="str">
            <v>J009</v>
          </cell>
          <cell r="H6068" t="str">
            <v>SPEED SENSOR:</v>
          </cell>
          <cell r="I6068" t="str">
            <v>Hastighetssensor</v>
          </cell>
          <cell r="J6068" t="str">
            <v>Integrated in the motor</v>
          </cell>
          <cell r="K6068" t="str">
            <v>INGÅR I MOTORN</v>
          </cell>
          <cell r="L6068" t="str">
            <v>Ingår i motorn</v>
          </cell>
        </row>
        <row r="6069">
          <cell r="B6069" t="str">
            <v>YEC9375142Batteri</v>
          </cell>
          <cell r="C6069" t="str">
            <v>YEC9375142</v>
          </cell>
          <cell r="D6069" t="str">
            <v>2018-2019</v>
          </cell>
          <cell r="E6069">
            <v>42</v>
          </cell>
          <cell r="F6069" t="str">
            <v>0420</v>
          </cell>
          <cell r="G6069" t="str">
            <v>J002</v>
          </cell>
          <cell r="H6069" t="str">
            <v>BATTERY:</v>
          </cell>
          <cell r="I6069" t="str">
            <v>Batteri</v>
          </cell>
          <cell r="J6069" t="str">
            <v>C8705058-1-11EA  PHYLION SF-03, 11Ah WITH INTERGRATED REAR RED LIGHT (eGoing Access)</v>
          </cell>
          <cell r="K6069" t="str">
            <v>C8705058-1-11EA</v>
          </cell>
          <cell r="L6069" t="str">
            <v>C8705058-1-11CE</v>
          </cell>
        </row>
        <row r="6070">
          <cell r="B6070" t="str">
            <v>YEC9375142Batterihållare</v>
          </cell>
          <cell r="C6070" t="str">
            <v>YEC9375142</v>
          </cell>
          <cell r="D6070" t="str">
            <v>2018-2019</v>
          </cell>
          <cell r="E6070">
            <v>43</v>
          </cell>
          <cell r="F6070" t="str">
            <v>0430</v>
          </cell>
          <cell r="G6070" t="str">
            <v>J003</v>
          </cell>
          <cell r="H6070" t="str">
            <v>BATTERY HOLDER/Slider</v>
          </cell>
          <cell r="I6070" t="str">
            <v>Batterihållare</v>
          </cell>
          <cell r="J6070" t="str">
            <v>C8705065-10-02 Slider (lower part) SF03, AXA One key</v>
          </cell>
          <cell r="L6070" t="e">
            <v>#N/A</v>
          </cell>
        </row>
        <row r="6071">
          <cell r="B6071" t="str">
            <v>YEC9375142Batteriladdare</v>
          </cell>
          <cell r="C6071" t="str">
            <v>YEC9375142</v>
          </cell>
          <cell r="D6071" t="str">
            <v>2018-2019</v>
          </cell>
          <cell r="E6071">
            <v>44</v>
          </cell>
          <cell r="F6071" t="str">
            <v>0440</v>
          </cell>
          <cell r="G6071" t="str">
            <v>J010</v>
          </cell>
          <cell r="H6071" t="str">
            <v>CHARGER:</v>
          </cell>
          <cell r="I6071" t="str">
            <v>Batteriladdare</v>
          </cell>
          <cell r="J6071" t="str">
            <v>C8705058-02, (CHARGER 2A    # NO:CZ2AG2JE7)  CHARGER FOR PHYLION BATTERY</v>
          </cell>
          <cell r="K6071" t="str">
            <v>C8705058-02</v>
          </cell>
          <cell r="L6071" t="str">
            <v>C8705058-02</v>
          </cell>
        </row>
        <row r="6072">
          <cell r="B6072" t="str">
            <v>YEC9375142Kontrollbox</v>
          </cell>
          <cell r="C6072" t="str">
            <v>YEC9375142</v>
          </cell>
          <cell r="D6072" t="str">
            <v>2018-2019</v>
          </cell>
          <cell r="E6072">
            <v>45</v>
          </cell>
          <cell r="F6072" t="str">
            <v>0450</v>
          </cell>
          <cell r="G6072" t="str">
            <v>J011</v>
          </cell>
          <cell r="H6072" t="str">
            <v>Controller</v>
          </cell>
          <cell r="I6072" t="str">
            <v>Kontrollbox</v>
          </cell>
          <cell r="J6072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072" t="str">
            <v>C8705065-10-01A</v>
          </cell>
          <cell r="L6072" t="str">
            <v>C8705065-10-01</v>
          </cell>
        </row>
        <row r="6073">
          <cell r="B6073" t="str">
            <v>YEC9375142Växelöra</v>
          </cell>
          <cell r="C6073" t="str">
            <v>YEC9375142</v>
          </cell>
          <cell r="D6073" t="str">
            <v>2018-2019</v>
          </cell>
          <cell r="E6073">
            <v>46</v>
          </cell>
          <cell r="F6073" t="str">
            <v>0460</v>
          </cell>
          <cell r="G6073" t="str">
            <v>D005</v>
          </cell>
          <cell r="H6073" t="str">
            <v>Gear hanger</v>
          </cell>
          <cell r="I6073" t="str">
            <v>Växelöra</v>
          </cell>
          <cell r="L6073" t="e">
            <v>#N/A</v>
          </cell>
        </row>
        <row r="6074">
          <cell r="B6074" t="str">
            <v>YEC9375143RAM</v>
          </cell>
          <cell r="C6074" t="str">
            <v>YEC9375143</v>
          </cell>
          <cell r="D6074" t="str">
            <v>2018-2019</v>
          </cell>
          <cell r="E6074">
            <v>1</v>
          </cell>
          <cell r="F6074" t="str">
            <v>0010</v>
          </cell>
          <cell r="G6074" t="str">
            <v>A001</v>
          </cell>
          <cell r="H6074" t="str">
            <v>PAINTED FRAME</v>
          </cell>
          <cell r="I6074" t="str">
            <v>RAM</v>
          </cell>
          <cell r="K6074" t="str">
            <v>FRAME</v>
          </cell>
          <cell r="L6074" t="e">
            <v>#N/A</v>
          </cell>
        </row>
        <row r="6075">
          <cell r="B6075" t="str">
            <v>YEC9375143Framgaffel</v>
          </cell>
          <cell r="C6075" t="str">
            <v>YEC9375143</v>
          </cell>
          <cell r="D6075" t="str">
            <v>2018-2019</v>
          </cell>
          <cell r="E6075">
            <v>2</v>
          </cell>
          <cell r="F6075" t="str">
            <v>0020</v>
          </cell>
          <cell r="G6075" t="str">
            <v>A002</v>
          </cell>
          <cell r="H6075" t="str">
            <v>PAINTED FORK</v>
          </cell>
          <cell r="I6075" t="str">
            <v>Framgaffel</v>
          </cell>
          <cell r="K6075" t="str">
            <v>FORK</v>
          </cell>
          <cell r="L6075" t="e">
            <v>#N/A</v>
          </cell>
        </row>
        <row r="6076">
          <cell r="B6076" t="str">
            <v>YEC9375143Styrlager</v>
          </cell>
          <cell r="C6076" t="str">
            <v>YEC9375143</v>
          </cell>
          <cell r="D6076" t="str">
            <v>2018-2019</v>
          </cell>
          <cell r="E6076">
            <v>3</v>
          </cell>
          <cell r="F6076" t="str">
            <v>0030</v>
          </cell>
          <cell r="G6076" t="str">
            <v>B001</v>
          </cell>
          <cell r="H6076" t="str">
            <v>Head Set</v>
          </cell>
          <cell r="I6076" t="str">
            <v>Styrlager</v>
          </cell>
          <cell r="J6076" t="str">
            <v>C2105002 VP-MH305C SEMI INTEGR, ED BLACK O/S  SH = 20mm</v>
          </cell>
          <cell r="K6076" t="str">
            <v>C2105002</v>
          </cell>
          <cell r="L6076" t="str">
            <v>C2100163</v>
          </cell>
        </row>
        <row r="6077">
          <cell r="B6077" t="str">
            <v xml:space="preserve">YEC9375143Styrstam </v>
          </cell>
          <cell r="C6077" t="str">
            <v>YEC9375143</v>
          </cell>
          <cell r="D6077" t="str">
            <v>2018-2019</v>
          </cell>
          <cell r="E6077">
            <v>4</v>
          </cell>
          <cell r="F6077" t="str">
            <v>0040</v>
          </cell>
          <cell r="G6077" t="str">
            <v>B002</v>
          </cell>
          <cell r="H6077" t="str">
            <v>Handlebar Stem</v>
          </cell>
          <cell r="I6077" t="str">
            <v xml:space="preserve">Styrstam </v>
          </cell>
          <cell r="J6077" t="str">
            <v xml:space="preserve">C2205548-085 STQ ALsv 25,4/85 180mm 4BOLT MTSD-367N-5 SV </v>
          </cell>
          <cell r="K6077" t="str">
            <v>C2205548-085</v>
          </cell>
          <cell r="L6077" t="str">
            <v>C2200064</v>
          </cell>
        </row>
        <row r="6078">
          <cell r="B6078" t="str">
            <v>YEC9375143Styre</v>
          </cell>
          <cell r="C6078" t="str">
            <v>YEC9375143</v>
          </cell>
          <cell r="D6078" t="str">
            <v>2018-2019</v>
          </cell>
          <cell r="E6078">
            <v>5</v>
          </cell>
          <cell r="F6078" t="str">
            <v>0050</v>
          </cell>
          <cell r="G6078" t="str">
            <v>B003</v>
          </cell>
          <cell r="H6078" t="str">
            <v>Handelbar</v>
          </cell>
          <cell r="I6078" t="str">
            <v>Styre</v>
          </cell>
          <cell r="J6078" t="str">
            <v>C2306073  Handlebar City Silver NR-AL-14(ISO-C) W:630mm, AL H.A.S, no logo</v>
          </cell>
          <cell r="K6078" t="str">
            <v>C2306073</v>
          </cell>
          <cell r="L6078" t="str">
            <v>C2300290</v>
          </cell>
        </row>
        <row r="6079">
          <cell r="B6079" t="str">
            <v>YEC9375143Bromsgrepp H</v>
          </cell>
          <cell r="C6079" t="str">
            <v>YEC9375143</v>
          </cell>
          <cell r="D6079" t="str">
            <v>2018-2019</v>
          </cell>
          <cell r="E6079">
            <v>6</v>
          </cell>
          <cell r="F6079" t="str">
            <v>0060</v>
          </cell>
          <cell r="G6079" t="str">
            <v>C002</v>
          </cell>
          <cell r="H6079" t="str">
            <v>Brake Lever R</v>
          </cell>
          <cell r="I6079" t="str">
            <v>Bromsgrepp H</v>
          </cell>
          <cell r="L6079" t="e">
            <v>#N/A</v>
          </cell>
        </row>
        <row r="6080">
          <cell r="B6080" t="str">
            <v>YEC9375143Bromsgrepp V</v>
          </cell>
          <cell r="C6080" t="str">
            <v>YEC9375143</v>
          </cell>
          <cell r="D6080" t="str">
            <v>2018-2019</v>
          </cell>
          <cell r="E6080">
            <v>7</v>
          </cell>
          <cell r="F6080" t="str">
            <v>0070</v>
          </cell>
          <cell r="G6080" t="str">
            <v>C001</v>
          </cell>
          <cell r="H6080" t="str">
            <v>Brake Lever L</v>
          </cell>
          <cell r="I6080" t="str">
            <v>Bromsgrepp V</v>
          </cell>
          <cell r="J6080" t="str">
            <v>C6505190 Br lever silver left CL535CRT RB w bell</v>
          </cell>
          <cell r="K6080" t="str">
            <v>C6505190</v>
          </cell>
          <cell r="L6080" t="str">
            <v>C6505190</v>
          </cell>
        </row>
        <row r="6081">
          <cell r="B6081" t="str">
            <v>YEC9375143Växelreglage H</v>
          </cell>
          <cell r="C6081" t="str">
            <v>YEC9375143</v>
          </cell>
          <cell r="D6081" t="str">
            <v>2018-2019</v>
          </cell>
          <cell r="E6081">
            <v>8</v>
          </cell>
          <cell r="F6081" t="str">
            <v>0080</v>
          </cell>
          <cell r="G6081" t="str">
            <v>D002</v>
          </cell>
          <cell r="H6081" t="str">
            <v>Shift Lever R</v>
          </cell>
          <cell r="I6081" t="str">
            <v>Växelreglage H</v>
          </cell>
          <cell r="J6081" t="str">
            <v>ASL7S31SALSSR SL7RSB SL-7S31 inturnal SCA</v>
          </cell>
          <cell r="K6081" t="str">
            <v>ASL7S31SALSSR</v>
          </cell>
          <cell r="L6081" t="str">
            <v>Kontakta SHIMANO</v>
          </cell>
        </row>
        <row r="6082">
          <cell r="B6082" t="str">
            <v>YEC9375143Växelreglage V</v>
          </cell>
          <cell r="C6082" t="str">
            <v>YEC9375143</v>
          </cell>
          <cell r="D6082" t="str">
            <v>2018-2019</v>
          </cell>
          <cell r="E6082">
            <v>9</v>
          </cell>
          <cell r="F6082" t="str">
            <v>0090</v>
          </cell>
          <cell r="G6082" t="str">
            <v>D001</v>
          </cell>
          <cell r="H6082" t="str">
            <v>Shift Lever L</v>
          </cell>
          <cell r="I6082" t="str">
            <v>Växelreglage V</v>
          </cell>
          <cell r="L6082" t="e">
            <v>#N/A</v>
          </cell>
        </row>
        <row r="6083">
          <cell r="B6083" t="str">
            <v>YEC9375143Handtag par</v>
          </cell>
          <cell r="C6083" t="str">
            <v>YEC9375143</v>
          </cell>
          <cell r="D6083" t="str">
            <v>2018-2019</v>
          </cell>
          <cell r="E6083">
            <v>10</v>
          </cell>
          <cell r="F6083" t="str">
            <v>0100</v>
          </cell>
          <cell r="G6083" t="str">
            <v>B004</v>
          </cell>
          <cell r="H6083" t="str">
            <v>Grip R</v>
          </cell>
          <cell r="I6083" t="str">
            <v>Handtag par</v>
          </cell>
          <cell r="J6083" t="str">
            <v xml:space="preserve">C2505528 Herrmans CLIK DD37  black 90mm  </v>
          </cell>
          <cell r="K6083" t="str">
            <v>C2505528</v>
          </cell>
          <cell r="L6083" t="str">
            <v>C2500057</v>
          </cell>
        </row>
        <row r="6084">
          <cell r="B6084" t="str">
            <v>YEC9375143Frambroms</v>
          </cell>
          <cell r="C6084" t="str">
            <v>YEC9375143</v>
          </cell>
          <cell r="D6084" t="str">
            <v>2018-2019</v>
          </cell>
          <cell r="E6084">
            <v>11</v>
          </cell>
          <cell r="F6084" t="str">
            <v>0110</v>
          </cell>
          <cell r="G6084" t="str">
            <v>C003</v>
          </cell>
          <cell r="H6084" t="str">
            <v xml:space="preserve">Brake front </v>
          </cell>
          <cell r="I6084" t="str">
            <v>Frambroms</v>
          </cell>
          <cell r="J6084" t="str">
            <v>ABRC6000FB  ROL.BRAKE FRONT M9 BR-C6000-F, W. 3,5 MM. LOCKNUT SILVER</v>
          </cell>
          <cell r="K6084" t="str">
            <v>ABRC6000FB</v>
          </cell>
          <cell r="L6084" t="str">
            <v>Kontakta SHIMANO</v>
          </cell>
        </row>
        <row r="6085">
          <cell r="B6085" t="str">
            <v>YEC9375143Bakbroms</v>
          </cell>
          <cell r="C6085" t="str">
            <v>YEC9375143</v>
          </cell>
          <cell r="D6085" t="str">
            <v>2018-2019</v>
          </cell>
          <cell r="E6085">
            <v>12</v>
          </cell>
          <cell r="F6085" t="str">
            <v>0120</v>
          </cell>
          <cell r="G6085" t="str">
            <v>C004</v>
          </cell>
          <cell r="H6085" t="str">
            <v>Brake rear</v>
          </cell>
          <cell r="I6085" t="str">
            <v>Bakbroms</v>
          </cell>
          <cell r="K6085" t="str">
            <v>Fotbroms</v>
          </cell>
          <cell r="L6085" t="str">
            <v>Kontakta SHIMANO</v>
          </cell>
        </row>
        <row r="6086">
          <cell r="B6086" t="str">
            <v>YEC9375143Vevlager</v>
          </cell>
          <cell r="C6086" t="str">
            <v>YEC9375143</v>
          </cell>
          <cell r="D6086" t="str">
            <v>2018-2019</v>
          </cell>
          <cell r="E6086">
            <v>13</v>
          </cell>
          <cell r="F6086" t="str">
            <v>0130</v>
          </cell>
          <cell r="G6086" t="str">
            <v>E001</v>
          </cell>
          <cell r="H6086" t="str">
            <v xml:space="preserve">BB-set </v>
          </cell>
          <cell r="I6086" t="str">
            <v>Vevlager</v>
          </cell>
          <cell r="K6086" t="str">
            <v>C8705065-1-124</v>
          </cell>
          <cell r="L6086" t="str">
            <v>C8705065-1-124</v>
          </cell>
        </row>
        <row r="6087">
          <cell r="B6087" t="str">
            <v>YEC9375143Vevparti</v>
          </cell>
          <cell r="C6087" t="str">
            <v>YEC9375143</v>
          </cell>
          <cell r="D6087" t="str">
            <v>2018-2019</v>
          </cell>
          <cell r="E6087">
            <v>14</v>
          </cell>
          <cell r="F6087" t="str">
            <v>0140</v>
          </cell>
          <cell r="G6087" t="str">
            <v>E002</v>
          </cell>
          <cell r="H6087" t="str">
            <v>Front Chainwheel</v>
          </cell>
          <cell r="I6087" t="str">
            <v>Vevparti</v>
          </cell>
          <cell r="J6087" t="str">
            <v xml:space="preserve">C3305681-170-EG E-Going 170MM 38T 3/32" 110MM </v>
          </cell>
          <cell r="K6087" t="str">
            <v>C3305681-170-EG</v>
          </cell>
          <cell r="L6087" t="str">
            <v>C3305681-170-EG</v>
          </cell>
        </row>
        <row r="6088">
          <cell r="B6088" t="str">
            <v>YEC9375143Kedjeskydd</v>
          </cell>
          <cell r="C6088" t="str">
            <v>YEC9375143</v>
          </cell>
          <cell r="D6088" t="str">
            <v>2018-2019</v>
          </cell>
          <cell r="E6088">
            <v>15</v>
          </cell>
          <cell r="F6088" t="str">
            <v>0150</v>
          </cell>
          <cell r="G6088" t="str">
            <v>H001</v>
          </cell>
          <cell r="H6088" t="str">
            <v>Chain guard</v>
          </cell>
          <cell r="I6088" t="str">
            <v>Kedjeskydd</v>
          </cell>
          <cell r="J6088" t="str">
            <v>C8305427/ZBK + C8305427/RSV AXA CE 38 black w silver center</v>
          </cell>
          <cell r="K6088" t="str">
            <v>C8305427/ZBK</v>
          </cell>
          <cell r="L6088" t="str">
            <v>C8305427/ZBK</v>
          </cell>
        </row>
        <row r="6089">
          <cell r="B6089" t="str">
            <v>YEC9375143Kedjeskyddsfäste</v>
          </cell>
          <cell r="C6089" t="str">
            <v>YEC9375143</v>
          </cell>
          <cell r="D6089" t="str">
            <v>2018-2019</v>
          </cell>
          <cell r="E6089">
            <v>16</v>
          </cell>
          <cell r="F6089" t="str">
            <v>0160</v>
          </cell>
          <cell r="G6089" t="str">
            <v>H002</v>
          </cell>
          <cell r="H6089" t="str">
            <v>Chain guard bracket</v>
          </cell>
          <cell r="I6089" t="str">
            <v>Kedjeskyddsfäste</v>
          </cell>
          <cell r="K6089" t="str">
            <v>C8305727</v>
          </cell>
          <cell r="L6089" t="str">
            <v>C8305427</v>
          </cell>
        </row>
        <row r="6090">
          <cell r="B6090" t="str">
            <v>YEC9375143Framväxel</v>
          </cell>
          <cell r="C6090" t="str">
            <v>YEC9375143</v>
          </cell>
          <cell r="D6090" t="str">
            <v>2018-2019</v>
          </cell>
          <cell r="E6090">
            <v>17</v>
          </cell>
          <cell r="F6090" t="str">
            <v>0170</v>
          </cell>
          <cell r="G6090" t="str">
            <v>D003</v>
          </cell>
          <cell r="H6090" t="str">
            <v>Front Derailleur</v>
          </cell>
          <cell r="I6090" t="str">
            <v>Framväxel</v>
          </cell>
          <cell r="K6090" t="str">
            <v>EMPTY</v>
          </cell>
          <cell r="L6090" t="e">
            <v>#N/A</v>
          </cell>
        </row>
        <row r="6091">
          <cell r="B6091" t="str">
            <v>YEC9375143Bakväxel</v>
          </cell>
          <cell r="C6091" t="str">
            <v>YEC9375143</v>
          </cell>
          <cell r="D6091" t="str">
            <v>2018-2019</v>
          </cell>
          <cell r="E6091">
            <v>18</v>
          </cell>
          <cell r="F6091" t="str">
            <v>0180</v>
          </cell>
          <cell r="G6091" t="str">
            <v>D004</v>
          </cell>
          <cell r="H6091" t="str">
            <v>Rear Derailleur</v>
          </cell>
          <cell r="I6091" t="str">
            <v>Bakväxel</v>
          </cell>
          <cell r="K6091" t="str">
            <v>NAVVÄXEL</v>
          </cell>
          <cell r="L6091" t="str">
            <v>Kontakta SHIMANO</v>
          </cell>
        </row>
        <row r="6092">
          <cell r="B6092" t="str">
            <v>YEC9375143Kedja</v>
          </cell>
          <cell r="C6092" t="str">
            <v>YEC9375143</v>
          </cell>
          <cell r="D6092" t="str">
            <v>2018-2019</v>
          </cell>
          <cell r="E6092">
            <v>19</v>
          </cell>
          <cell r="F6092" t="str">
            <v>0190</v>
          </cell>
          <cell r="G6092" t="str">
            <v>E003</v>
          </cell>
          <cell r="H6092" t="str">
            <v xml:space="preserve">Chain </v>
          </cell>
          <cell r="I6092" t="str">
            <v>Kedja</v>
          </cell>
          <cell r="J6092" t="str">
            <v>std</v>
          </cell>
          <cell r="K6092" t="str">
            <v>C3405001-0102</v>
          </cell>
          <cell r="L6092" t="str">
            <v>C3400002</v>
          </cell>
        </row>
        <row r="6093">
          <cell r="B6093" t="str">
            <v>YEC9375143Kassett</v>
          </cell>
          <cell r="C6093" t="str">
            <v>YEC9375143</v>
          </cell>
          <cell r="D6093" t="str">
            <v>2018-2019</v>
          </cell>
          <cell r="E6093">
            <v>20</v>
          </cell>
          <cell r="F6093" t="str">
            <v>0200</v>
          </cell>
          <cell r="G6093" t="str">
            <v>E004</v>
          </cell>
          <cell r="H6093" t="str">
            <v>Cassette Sprocket</v>
          </cell>
          <cell r="I6093" t="str">
            <v>Kassett</v>
          </cell>
          <cell r="J6093" t="str">
            <v>ASMGEAR18SU SPT SC18sv3/32" (INTERNAL HUB)</v>
          </cell>
          <cell r="K6093" t="str">
            <v>ASMGEAR18SU</v>
          </cell>
          <cell r="L6093" t="str">
            <v>Kontakta SHIMANO</v>
          </cell>
        </row>
        <row r="6094">
          <cell r="B6094" t="str">
            <v>YEC9375143Framhjul</v>
          </cell>
          <cell r="C6094" t="str">
            <v>YEC9375143</v>
          </cell>
          <cell r="D6094" t="str">
            <v>2018-2019</v>
          </cell>
          <cell r="E6094">
            <v>21</v>
          </cell>
          <cell r="F6094" t="str">
            <v>0210</v>
          </cell>
          <cell r="G6094" t="str">
            <v>F001</v>
          </cell>
          <cell r="H6094" t="str">
            <v>Front hub</v>
          </cell>
          <cell r="I6094" t="str">
            <v>Framhjul</v>
          </cell>
          <cell r="J6094" t="str">
            <v>Se drive unit</v>
          </cell>
          <cell r="K6094" t="str">
            <v>C4100354</v>
          </cell>
          <cell r="L6094" t="str">
            <v>C4100354</v>
          </cell>
        </row>
        <row r="6095">
          <cell r="B6095" t="str">
            <v>YEC9375143Bakhjul</v>
          </cell>
          <cell r="C6095" t="str">
            <v>YEC9375143</v>
          </cell>
          <cell r="D6095" t="str">
            <v>2018-2019</v>
          </cell>
          <cell r="E6095">
            <v>22</v>
          </cell>
          <cell r="F6095" t="str">
            <v>0220</v>
          </cell>
          <cell r="G6095" t="str">
            <v>F002</v>
          </cell>
          <cell r="H6095" t="str">
            <v>Rear hub</v>
          </cell>
          <cell r="I6095" t="str">
            <v>Bakhjul</v>
          </cell>
          <cell r="J6095" t="str">
            <v>ASGC30007CADXR (ASG7C30ADXR) HBRcb 36 H SILVER DX</v>
          </cell>
          <cell r="K6095" t="str">
            <v>C4208020</v>
          </cell>
          <cell r="L6095" t="str">
            <v>C4200052</v>
          </cell>
        </row>
        <row r="6096">
          <cell r="B6096" t="str">
            <v>YEC9375143Däck</v>
          </cell>
          <cell r="C6096" t="str">
            <v>YEC9375143</v>
          </cell>
          <cell r="D6096" t="str">
            <v>2018-2019</v>
          </cell>
          <cell r="E6096">
            <v>23</v>
          </cell>
          <cell r="F6096" t="str">
            <v>0230</v>
          </cell>
          <cell r="G6096" t="str">
            <v>F003</v>
          </cell>
          <cell r="H6096" t="str">
            <v>Tire</v>
          </cell>
          <cell r="I6096" t="str">
            <v>Däck</v>
          </cell>
          <cell r="J6096" t="str">
            <v>C4906455 622x40 Black Duramax Reflex XNR PERGO-E H-480</v>
          </cell>
          <cell r="K6096" t="str">
            <v>C4906455</v>
          </cell>
          <cell r="L6096" t="str">
            <v>C4901463</v>
          </cell>
        </row>
        <row r="6097">
          <cell r="B6097" t="str">
            <v>YEC9375143Skärmar set</v>
          </cell>
          <cell r="C6097" t="str">
            <v>YEC9375143</v>
          </cell>
          <cell r="D6097" t="str">
            <v>2018-2019</v>
          </cell>
          <cell r="E6097">
            <v>24</v>
          </cell>
          <cell r="F6097" t="str">
            <v>0240</v>
          </cell>
          <cell r="G6097" t="str">
            <v>H003</v>
          </cell>
          <cell r="H6097" t="str">
            <v xml:space="preserve">Mudguard front   </v>
          </cell>
          <cell r="I6097" t="str">
            <v>Skärmar set</v>
          </cell>
          <cell r="J6097" t="str">
            <v xml:space="preserve"> C8255677-xxx ZN/52MM 28" Silver 70.554/1 (5729-ZN)</v>
          </cell>
          <cell r="K6097" t="str">
            <v>Kontakta service</v>
          </cell>
          <cell r="L6097" t="str">
            <v>Kontakta Service</v>
          </cell>
        </row>
        <row r="6098">
          <cell r="B6098" t="str">
            <v>YEC9375143Pakethållare</v>
          </cell>
          <cell r="C6098" t="str">
            <v>YEC9375143</v>
          </cell>
          <cell r="D6098" t="str">
            <v>2018-2019</v>
          </cell>
          <cell r="E6098">
            <v>25</v>
          </cell>
          <cell r="F6098" t="str">
            <v>0250</v>
          </cell>
          <cell r="G6098" t="str">
            <v>H004</v>
          </cell>
          <cell r="H6098" t="str">
            <v>Carrier</v>
          </cell>
          <cell r="I6098" t="str">
            <v>Pakethållare</v>
          </cell>
          <cell r="J6098" t="str">
            <v>C8205740 AVS TOP CARRIER FOR PHILION BATTERY, Powder BLACK CLIP AND SPECTRA LOGO</v>
          </cell>
          <cell r="K6098" t="str">
            <v>C8205740</v>
          </cell>
          <cell r="L6098" t="str">
            <v>C8205740</v>
          </cell>
        </row>
        <row r="6099">
          <cell r="B6099" t="str">
            <v>YEC9375143Sadel</v>
          </cell>
          <cell r="C6099" t="str">
            <v>YEC9375143</v>
          </cell>
          <cell r="D6099" t="str">
            <v>2018-2019</v>
          </cell>
          <cell r="E6099">
            <v>26</v>
          </cell>
          <cell r="F6099" t="str">
            <v>0260</v>
          </cell>
          <cell r="G6099" t="str">
            <v>G001</v>
          </cell>
          <cell r="H6099" t="str">
            <v>Saddle</v>
          </cell>
          <cell r="I6099" t="str">
            <v>Sadel</v>
          </cell>
          <cell r="J6099" t="str">
            <v>C7105989 Fluito black unisex w/o clamp</v>
          </cell>
          <cell r="K6099" t="str">
            <v>C7105989</v>
          </cell>
          <cell r="L6099" t="str">
            <v>C7100596</v>
          </cell>
        </row>
        <row r="6100">
          <cell r="B6100" t="str">
            <v>YEC9375143Sadelstolpe</v>
          </cell>
          <cell r="C6100" t="str">
            <v>YEC9375143</v>
          </cell>
          <cell r="D6100" t="str">
            <v>2018-2019</v>
          </cell>
          <cell r="E6100">
            <v>27</v>
          </cell>
          <cell r="F6100" t="str">
            <v>0270</v>
          </cell>
          <cell r="G6100" t="str">
            <v>G002</v>
          </cell>
          <cell r="H6100" t="str">
            <v>Seatpost</v>
          </cell>
          <cell r="I6100" t="str">
            <v>Sadelstolpe</v>
          </cell>
          <cell r="J6100" t="str">
            <v xml:space="preserve">C7205535 31,6X350MM ALsv SP-222 -&gt; C7205258  SP-222 27.2X350 Anodized SILVER </v>
          </cell>
          <cell r="K6100" t="str">
            <v>C7205535</v>
          </cell>
          <cell r="L6100" t="str">
            <v>C7200050</v>
          </cell>
        </row>
        <row r="6101">
          <cell r="B6101" t="str">
            <v>YEC9375143Sadelrörsklämma</v>
          </cell>
          <cell r="C6101" t="str">
            <v>YEC9375143</v>
          </cell>
          <cell r="D6101" t="str">
            <v>2018-2019</v>
          </cell>
          <cell r="E6101">
            <v>28</v>
          </cell>
          <cell r="F6101" t="str">
            <v>0280</v>
          </cell>
          <cell r="G6101" t="str">
            <v>G003</v>
          </cell>
          <cell r="H6101" t="str">
            <v>Seat Clamp</v>
          </cell>
          <cell r="I6101" t="str">
            <v>Sadelrörsklämma</v>
          </cell>
          <cell r="J6101" t="str">
            <v>C7305138 35.0 AL BT sv MX-27  -&gt; C7305002 L/C 31.8 MX27 shiny black</v>
          </cell>
          <cell r="K6101" t="str">
            <v>C7305138</v>
          </cell>
          <cell r="L6101" t="str">
            <v>C7300027-318</v>
          </cell>
        </row>
        <row r="6102">
          <cell r="B6102" t="str">
            <v>YEC9375143Framlampa</v>
          </cell>
          <cell r="C6102" t="str">
            <v>YEC9375143</v>
          </cell>
          <cell r="D6102" t="str">
            <v>2018-2019</v>
          </cell>
          <cell r="E6102">
            <v>29</v>
          </cell>
          <cell r="F6102" t="str">
            <v>0290</v>
          </cell>
          <cell r="G6102" t="str">
            <v>H005</v>
          </cell>
          <cell r="H6102" t="str">
            <v>Front light</v>
          </cell>
          <cell r="I6102" t="str">
            <v>Framlampa</v>
          </cell>
          <cell r="J6102" t="str">
            <v xml:space="preserve">C8015191 JY-7070E 30LUX LED headlamp 6V, w/o bracket, 500mm cable with conector for Bafang , 3mm cable  </v>
          </cell>
          <cell r="K6102" t="str">
            <v>C8015191</v>
          </cell>
          <cell r="L6102" t="str">
            <v>C8015191</v>
          </cell>
        </row>
        <row r="6103">
          <cell r="B6103" t="str">
            <v>YEC9375143Baklampa</v>
          </cell>
          <cell r="C6103" t="str">
            <v>YEC9375143</v>
          </cell>
          <cell r="D6103" t="str">
            <v>2018-2019</v>
          </cell>
          <cell r="E6103">
            <v>30</v>
          </cell>
          <cell r="F6103" t="str">
            <v>0300</v>
          </cell>
          <cell r="G6103" t="str">
            <v>H006</v>
          </cell>
          <cell r="H6103" t="str">
            <v>Light, Rear</v>
          </cell>
          <cell r="I6103" t="str">
            <v>Baklampa</v>
          </cell>
          <cell r="K6103" t="str">
            <v>C8705058-1RLBK</v>
          </cell>
          <cell r="L6103" t="str">
            <v>C8705058-1RLBK</v>
          </cell>
        </row>
        <row r="6104">
          <cell r="B6104" t="str">
            <v>YEC9375143Låssats</v>
          </cell>
          <cell r="C6104" t="str">
            <v>YEC9375143</v>
          </cell>
          <cell r="D6104" t="str">
            <v>2018-2019</v>
          </cell>
          <cell r="E6104">
            <v>31</v>
          </cell>
          <cell r="F6104" t="str">
            <v>0310</v>
          </cell>
          <cell r="G6104" t="str">
            <v>H007</v>
          </cell>
          <cell r="H6104" t="str">
            <v>Lock</v>
          </cell>
          <cell r="I6104" t="str">
            <v>Låssats</v>
          </cell>
          <cell r="J6104" t="str">
            <v>C8405069 LCK SF PLbk Solid+  BAT SF03, LOCK FRAME+LOCK BATT SF03 RT W/2 similar keys</v>
          </cell>
          <cell r="K6104" t="str">
            <v>C8405069</v>
          </cell>
          <cell r="L6104" t="str">
            <v>C8405069</v>
          </cell>
        </row>
        <row r="6105">
          <cell r="B6105" t="str">
            <v>YEC9375143Stöd</v>
          </cell>
          <cell r="C6105" t="str">
            <v>YEC9375143</v>
          </cell>
          <cell r="D6105" t="str">
            <v>2018-2019</v>
          </cell>
          <cell r="E6105">
            <v>32</v>
          </cell>
          <cell r="F6105" t="str">
            <v>0320</v>
          </cell>
          <cell r="G6105" t="str">
            <v>H008</v>
          </cell>
          <cell r="H6105" t="str">
            <v>Kick stand</v>
          </cell>
          <cell r="I6105" t="str">
            <v>Stöd</v>
          </cell>
          <cell r="J6105" t="str">
            <v>C8105222 REX HV for MAX CS mount KICKSTAND ADJUSTABLE 1288-4</v>
          </cell>
          <cell r="K6105" t="str">
            <v>C8105222</v>
          </cell>
          <cell r="L6105" t="str">
            <v>C8100034</v>
          </cell>
        </row>
        <row r="6106">
          <cell r="B6106" t="str">
            <v>YEC9375143Korg</v>
          </cell>
          <cell r="C6106" t="str">
            <v>YEC9375143</v>
          </cell>
          <cell r="D6106" t="str">
            <v>2018-2019</v>
          </cell>
          <cell r="E6106">
            <v>33</v>
          </cell>
          <cell r="F6106" t="str">
            <v>0330</v>
          </cell>
          <cell r="G6106" t="str">
            <v>H009</v>
          </cell>
          <cell r="H6106" t="str">
            <v>Basket / Fr carrier</v>
          </cell>
          <cell r="I6106" t="str">
            <v>Korg</v>
          </cell>
          <cell r="J6106" t="str">
            <v>C8605213 Alloy black 2019</v>
          </cell>
          <cell r="K6106" t="str">
            <v>C8605213</v>
          </cell>
          <cell r="L6106" t="str">
            <v>C8605213</v>
          </cell>
        </row>
        <row r="6107">
          <cell r="B6107" t="str">
            <v>YEC9375143Pedaler</v>
          </cell>
          <cell r="C6107" t="str">
            <v>YEC9375143</v>
          </cell>
          <cell r="D6107" t="str">
            <v>2018-2019</v>
          </cell>
          <cell r="E6107">
            <v>34</v>
          </cell>
          <cell r="F6107" t="str">
            <v>0340</v>
          </cell>
          <cell r="G6107" t="str">
            <v>E005</v>
          </cell>
          <cell r="H6107" t="str">
            <v xml:space="preserve">Pedal </v>
          </cell>
          <cell r="I6107" t="str">
            <v>Pedaler</v>
          </cell>
          <cell r="J6107" t="str">
            <v>C3505208 NWL-467  SILVER/GREY 9/16" ALU</v>
          </cell>
          <cell r="K6107" t="str">
            <v>C3505208</v>
          </cell>
          <cell r="L6107" t="str">
            <v>C3500059</v>
          </cell>
        </row>
        <row r="6108">
          <cell r="B6108" t="str">
            <v>YEC9375143Motor</v>
          </cell>
          <cell r="C6108" t="str">
            <v>YEC9375143</v>
          </cell>
          <cell r="D6108" t="str">
            <v>2018-2019</v>
          </cell>
          <cell r="E6108">
            <v>35</v>
          </cell>
          <cell r="F6108" t="str">
            <v>0350</v>
          </cell>
          <cell r="G6108" t="str">
            <v>J001</v>
          </cell>
          <cell r="H6108" t="str">
            <v>DRIVE UNIT:</v>
          </cell>
          <cell r="I6108" t="str">
            <v>Motor</v>
          </cell>
          <cell r="J6108" t="str">
            <v>C8705067-1-02 2017 E-Motor Egoing SYXC rollerbrake</v>
          </cell>
          <cell r="K6108" t="str">
            <v>C8705067-1-02</v>
          </cell>
          <cell r="L6108" t="str">
            <v>C8705067-1-02</v>
          </cell>
        </row>
        <row r="6109">
          <cell r="B6109" t="str">
            <v>YEC9375143Display</v>
          </cell>
          <cell r="C6109" t="str">
            <v>YEC9375143</v>
          </cell>
          <cell r="D6109" t="str">
            <v>2018-2019</v>
          </cell>
          <cell r="E6109">
            <v>36</v>
          </cell>
          <cell r="F6109" t="str">
            <v>0360</v>
          </cell>
          <cell r="G6109" t="str">
            <v>J004</v>
          </cell>
          <cell r="H6109" t="str">
            <v>DISPLAY:</v>
          </cell>
          <cell r="I6109" t="str">
            <v>Display</v>
          </cell>
          <cell r="J6109" t="str">
            <v>C8705065-1-12S LCD C10,Silver Alloy e-going logo.cable length:750mm. cable length for switch:300mm,    Chip for BESST system. New dual pivot bracket with 2 plastic inserts (Ø22,2/25,4).</v>
          </cell>
          <cell r="K6109" t="str">
            <v>C8705065-1-12S</v>
          </cell>
          <cell r="L6109" t="str">
            <v>C8705065-1-12S</v>
          </cell>
        </row>
        <row r="6110">
          <cell r="B6110" t="str">
            <v>YEC9375143EB-Bus kabel</v>
          </cell>
          <cell r="C6110" t="str">
            <v>YEC9375143</v>
          </cell>
          <cell r="D6110" t="str">
            <v>2018-2019</v>
          </cell>
          <cell r="E6110">
            <v>37</v>
          </cell>
          <cell r="F6110" t="str">
            <v>0370</v>
          </cell>
          <cell r="G6110" t="str">
            <v>J005</v>
          </cell>
          <cell r="H6110" t="str">
            <v>EB-BUS CABLE:</v>
          </cell>
          <cell r="I6110" t="str">
            <v>EB-Bus kabel</v>
          </cell>
          <cell r="J6110" t="str">
            <v>C8705065-1-04A 9pin (1000mm), one end linked to controller,the other end linked to the display (240mm), the front light (240mm) one brake sensor (280mm) and the speed sensor (500mm)</v>
          </cell>
          <cell r="K6110" t="str">
            <v>C8705065-1-04A</v>
          </cell>
          <cell r="L6110" t="str">
            <v>C8705065-1-04</v>
          </cell>
        </row>
        <row r="6111">
          <cell r="B6111" t="str">
            <v>YEC9375143Motorkabel</v>
          </cell>
          <cell r="C6111" t="str">
            <v>YEC9375143</v>
          </cell>
          <cell r="D6111" t="str">
            <v>2018-2019</v>
          </cell>
          <cell r="E6111">
            <v>38</v>
          </cell>
          <cell r="F6111" t="str">
            <v>0380</v>
          </cell>
          <cell r="G6111" t="str">
            <v>J006</v>
          </cell>
          <cell r="H6111" t="str">
            <v>POWER CABLE:</v>
          </cell>
          <cell r="I6111" t="str">
            <v>Motorkabel</v>
          </cell>
          <cell r="J6111" t="str">
            <v>C8705065-1-03A G9.1/M9.1, cable length 1250mm, between motor and controller</v>
          </cell>
          <cell r="K6111" t="str">
            <v>C8705065-1-03A</v>
          </cell>
          <cell r="L6111" t="str">
            <v>C8705065-1-03A</v>
          </cell>
        </row>
        <row r="6112">
          <cell r="B6112" t="str">
            <v>YEC9375143Kabel framlampa</v>
          </cell>
          <cell r="C6112" t="str">
            <v>YEC9375143</v>
          </cell>
          <cell r="D6112" t="str">
            <v>2018-2019</v>
          </cell>
          <cell r="E6112">
            <v>39</v>
          </cell>
          <cell r="F6112" t="str">
            <v>0390</v>
          </cell>
          <cell r="G6112" t="str">
            <v>J007</v>
          </cell>
          <cell r="H6112" t="str">
            <v>F. LIGHT CABLE:</v>
          </cell>
          <cell r="I6112" t="str">
            <v>Kabel framlampa</v>
          </cell>
          <cell r="J6112" t="str">
            <v>Included in EB-BUS cable</v>
          </cell>
          <cell r="K6112" t="str">
            <v>Ingår i EB-buskabeln</v>
          </cell>
          <cell r="L6112" t="str">
            <v>Ingår i EB-buskabeln</v>
          </cell>
        </row>
        <row r="6113">
          <cell r="B6113" t="str">
            <v>YEC9375143Kabel baklampa</v>
          </cell>
          <cell r="C6113" t="str">
            <v>YEC9375143</v>
          </cell>
          <cell r="D6113" t="str">
            <v>2018-2019</v>
          </cell>
          <cell r="E6113">
            <v>40</v>
          </cell>
          <cell r="F6113" t="str">
            <v>0400</v>
          </cell>
          <cell r="G6113" t="str">
            <v>J008</v>
          </cell>
          <cell r="H6113" t="str">
            <v>R. LIGHT CABLE:</v>
          </cell>
          <cell r="I6113" t="str">
            <v>Kabel baklampa</v>
          </cell>
          <cell r="K6113" t="str">
            <v>INGÅR I BATTERIET</v>
          </cell>
          <cell r="L6113" t="str">
            <v>Ingår i batteriet</v>
          </cell>
        </row>
        <row r="6114">
          <cell r="B6114" t="str">
            <v>YEC9375143Hastighetssensor</v>
          </cell>
          <cell r="C6114" t="str">
            <v>YEC9375143</v>
          </cell>
          <cell r="D6114" t="str">
            <v>2018-2019</v>
          </cell>
          <cell r="E6114">
            <v>41</v>
          </cell>
          <cell r="F6114" t="str">
            <v>0410</v>
          </cell>
          <cell r="G6114" t="str">
            <v>J009</v>
          </cell>
          <cell r="H6114" t="str">
            <v>SPEED SENSOR:</v>
          </cell>
          <cell r="I6114" t="str">
            <v>Hastighetssensor</v>
          </cell>
          <cell r="J6114" t="str">
            <v>Integrated in the motor</v>
          </cell>
          <cell r="K6114" t="str">
            <v>INGÅR I MOTORN</v>
          </cell>
          <cell r="L6114" t="str">
            <v>Ingår i motorn</v>
          </cell>
        </row>
        <row r="6115">
          <cell r="B6115" t="str">
            <v>YEC9375143Batteri</v>
          </cell>
          <cell r="C6115" t="str">
            <v>YEC9375143</v>
          </cell>
          <cell r="D6115" t="str">
            <v>2018-2019</v>
          </cell>
          <cell r="E6115">
            <v>42</v>
          </cell>
          <cell r="F6115" t="str">
            <v>0420</v>
          </cell>
          <cell r="G6115" t="str">
            <v>J002</v>
          </cell>
          <cell r="H6115" t="str">
            <v>BATTERY:</v>
          </cell>
          <cell r="I6115" t="str">
            <v>Batteri</v>
          </cell>
          <cell r="J6115" t="str">
            <v>C8705058-1-11EA  PHYLION SF-03, 11Ah WITH INTERGRATED REAR RED LIGHT (eGoing Access)</v>
          </cell>
          <cell r="K6115" t="str">
            <v>C8705058-1-11EA</v>
          </cell>
          <cell r="L6115" t="str">
            <v>C8705058-1-11CE</v>
          </cell>
        </row>
        <row r="6116">
          <cell r="B6116" t="str">
            <v>YEC9375143Batterihållare</v>
          </cell>
          <cell r="C6116" t="str">
            <v>YEC9375143</v>
          </cell>
          <cell r="D6116" t="str">
            <v>2018-2019</v>
          </cell>
          <cell r="E6116">
            <v>43</v>
          </cell>
          <cell r="F6116" t="str">
            <v>0430</v>
          </cell>
          <cell r="G6116" t="str">
            <v>J003</v>
          </cell>
          <cell r="H6116" t="str">
            <v>BATTERY HOLDER/Slider</v>
          </cell>
          <cell r="I6116" t="str">
            <v>Batterihållare</v>
          </cell>
          <cell r="J6116" t="str">
            <v>C8705065-10-02 Slider (lower part) SF03, AXA One key</v>
          </cell>
          <cell r="L6116" t="e">
            <v>#N/A</v>
          </cell>
        </row>
        <row r="6117">
          <cell r="B6117" t="str">
            <v>YEC9375143Batteriladdare</v>
          </cell>
          <cell r="C6117" t="str">
            <v>YEC9375143</v>
          </cell>
          <cell r="D6117" t="str">
            <v>2018-2019</v>
          </cell>
          <cell r="E6117">
            <v>44</v>
          </cell>
          <cell r="F6117" t="str">
            <v>0440</v>
          </cell>
          <cell r="G6117" t="str">
            <v>J010</v>
          </cell>
          <cell r="H6117" t="str">
            <v>CHARGER:</v>
          </cell>
          <cell r="I6117" t="str">
            <v>Batteriladdare</v>
          </cell>
          <cell r="J6117" t="str">
            <v>C8705058-02, (CHARGER 2A    # NO:CZ2AG2JE7)  CHARGER FOR PHYLION BATTERY</v>
          </cell>
          <cell r="K6117" t="str">
            <v>C8705058-02</v>
          </cell>
          <cell r="L6117" t="str">
            <v>C8705058-02</v>
          </cell>
        </row>
        <row r="6118">
          <cell r="B6118" t="str">
            <v>YEC9375143Kontrollbox</v>
          </cell>
          <cell r="C6118" t="str">
            <v>YEC9375143</v>
          </cell>
          <cell r="D6118" t="str">
            <v>2018-2019</v>
          </cell>
          <cell r="E6118">
            <v>45</v>
          </cell>
          <cell r="F6118" t="str">
            <v>0450</v>
          </cell>
          <cell r="G6118" t="str">
            <v>J011</v>
          </cell>
          <cell r="H6118" t="str">
            <v>Controller</v>
          </cell>
          <cell r="I6118" t="str">
            <v>Kontrollbox</v>
          </cell>
          <cell r="J611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118" t="str">
            <v>C8705065-10-01A</v>
          </cell>
          <cell r="L6118" t="str">
            <v>C8705065-10-01</v>
          </cell>
        </row>
        <row r="6119">
          <cell r="B6119" t="str">
            <v>YEC9375143Växelöra</v>
          </cell>
          <cell r="C6119" t="str">
            <v>YEC9375143</v>
          </cell>
          <cell r="D6119" t="str">
            <v>2018-2019</v>
          </cell>
          <cell r="E6119">
            <v>46</v>
          </cell>
          <cell r="F6119" t="str">
            <v>0460</v>
          </cell>
          <cell r="G6119" t="str">
            <v>D005</v>
          </cell>
          <cell r="H6119" t="str">
            <v>Gear hanger</v>
          </cell>
          <cell r="I6119" t="str">
            <v>Växelöra</v>
          </cell>
          <cell r="L6119" t="e">
            <v>#N/A</v>
          </cell>
        </row>
        <row r="6120">
          <cell r="B6120" t="str">
            <v>YEC9375144RAM</v>
          </cell>
          <cell r="C6120" t="str">
            <v>YEC9375144</v>
          </cell>
          <cell r="D6120" t="str">
            <v>2018-2019</v>
          </cell>
          <cell r="E6120">
            <v>1</v>
          </cell>
          <cell r="F6120" t="str">
            <v>0010</v>
          </cell>
          <cell r="G6120" t="str">
            <v>A001</v>
          </cell>
          <cell r="H6120" t="str">
            <v>PAINTED FRAME</v>
          </cell>
          <cell r="I6120" t="str">
            <v>RAM</v>
          </cell>
          <cell r="K6120" t="str">
            <v>FRAME</v>
          </cell>
          <cell r="L6120" t="e">
            <v>#N/A</v>
          </cell>
        </row>
        <row r="6121">
          <cell r="B6121" t="str">
            <v>YEC9375144Framgaffel</v>
          </cell>
          <cell r="C6121" t="str">
            <v>YEC9375144</v>
          </cell>
          <cell r="D6121" t="str">
            <v>2018-2019</v>
          </cell>
          <cell r="E6121">
            <v>2</v>
          </cell>
          <cell r="F6121" t="str">
            <v>0020</v>
          </cell>
          <cell r="G6121" t="str">
            <v>A002</v>
          </cell>
          <cell r="H6121" t="str">
            <v>PAINTED FORK</v>
          </cell>
          <cell r="I6121" t="str">
            <v>Framgaffel</v>
          </cell>
          <cell r="K6121" t="str">
            <v>FORK</v>
          </cell>
          <cell r="L6121" t="e">
            <v>#N/A</v>
          </cell>
        </row>
        <row r="6122">
          <cell r="B6122" t="str">
            <v>YEC9375144Styrlager</v>
          </cell>
          <cell r="C6122" t="str">
            <v>YEC9375144</v>
          </cell>
          <cell r="D6122" t="str">
            <v>2018-2019</v>
          </cell>
          <cell r="E6122">
            <v>3</v>
          </cell>
          <cell r="F6122" t="str">
            <v>0030</v>
          </cell>
          <cell r="G6122" t="str">
            <v>B001</v>
          </cell>
          <cell r="H6122" t="str">
            <v>Head Set</v>
          </cell>
          <cell r="I6122" t="str">
            <v>Styrlager</v>
          </cell>
          <cell r="J6122" t="str">
            <v>C2105002 VP-MH305C SEMI INTEGR, ED BLACK O/S  SH = 20mm</v>
          </cell>
          <cell r="K6122" t="str">
            <v>C2105002</v>
          </cell>
          <cell r="L6122" t="str">
            <v>C2100163</v>
          </cell>
        </row>
        <row r="6123">
          <cell r="B6123" t="str">
            <v xml:space="preserve">YEC9375144Styrstam </v>
          </cell>
          <cell r="C6123" t="str">
            <v>YEC9375144</v>
          </cell>
          <cell r="D6123" t="str">
            <v>2018-2019</v>
          </cell>
          <cell r="E6123">
            <v>4</v>
          </cell>
          <cell r="F6123" t="str">
            <v>0040</v>
          </cell>
          <cell r="G6123" t="str">
            <v>B002</v>
          </cell>
          <cell r="H6123" t="str">
            <v>Handlebar Stem</v>
          </cell>
          <cell r="I6123" t="str">
            <v xml:space="preserve">Styrstam </v>
          </cell>
          <cell r="J6123" t="str">
            <v xml:space="preserve">C2205548-085 STQ ALsv 25,4/85 180mm 4BOLT MTSD-367N-5 SV </v>
          </cell>
          <cell r="K6123" t="str">
            <v>C2205548-085</v>
          </cell>
          <cell r="L6123" t="str">
            <v>C2200064</v>
          </cell>
        </row>
        <row r="6124">
          <cell r="B6124" t="str">
            <v>YEC9375144Styre</v>
          </cell>
          <cell r="C6124" t="str">
            <v>YEC9375144</v>
          </cell>
          <cell r="D6124" t="str">
            <v>2018-2019</v>
          </cell>
          <cell r="E6124">
            <v>5</v>
          </cell>
          <cell r="F6124" t="str">
            <v>0050</v>
          </cell>
          <cell r="G6124" t="str">
            <v>B003</v>
          </cell>
          <cell r="H6124" t="str">
            <v>Handelbar</v>
          </cell>
          <cell r="I6124" t="str">
            <v>Styre</v>
          </cell>
          <cell r="J6124" t="str">
            <v>C2306073  Handlebar City Silver NR-AL-14(ISO-C) W:630mm, AL H.A.S, no logo</v>
          </cell>
          <cell r="K6124" t="str">
            <v>C2306073</v>
          </cell>
          <cell r="L6124" t="str">
            <v>C2300290</v>
          </cell>
        </row>
        <row r="6125">
          <cell r="B6125" t="str">
            <v>YEC9375144Bromsgrepp H</v>
          </cell>
          <cell r="C6125" t="str">
            <v>YEC9375144</v>
          </cell>
          <cell r="D6125" t="str">
            <v>2018-2019</v>
          </cell>
          <cell r="E6125">
            <v>6</v>
          </cell>
          <cell r="F6125" t="str">
            <v>0060</v>
          </cell>
          <cell r="G6125" t="str">
            <v>C002</v>
          </cell>
          <cell r="H6125" t="str">
            <v>Brake Lever R</v>
          </cell>
          <cell r="I6125" t="str">
            <v>Bromsgrepp H</v>
          </cell>
          <cell r="L6125" t="e">
            <v>#N/A</v>
          </cell>
        </row>
        <row r="6126">
          <cell r="B6126" t="str">
            <v>YEC9375144Bromsgrepp V</v>
          </cell>
          <cell r="C6126" t="str">
            <v>YEC9375144</v>
          </cell>
          <cell r="D6126" t="str">
            <v>2018-2019</v>
          </cell>
          <cell r="E6126">
            <v>7</v>
          </cell>
          <cell r="F6126" t="str">
            <v>0070</v>
          </cell>
          <cell r="G6126" t="str">
            <v>C001</v>
          </cell>
          <cell r="H6126" t="str">
            <v>Brake Lever L</v>
          </cell>
          <cell r="I6126" t="str">
            <v>Bromsgrepp V</v>
          </cell>
          <cell r="J6126" t="str">
            <v>C6505190 Br lever silver left CL535CRT RB w bell</v>
          </cell>
          <cell r="K6126" t="str">
            <v>C6505190</v>
          </cell>
          <cell r="L6126" t="str">
            <v>C6505190</v>
          </cell>
        </row>
        <row r="6127">
          <cell r="B6127" t="str">
            <v>YEC9375144Växelreglage H</v>
          </cell>
          <cell r="C6127" t="str">
            <v>YEC9375144</v>
          </cell>
          <cell r="D6127" t="str">
            <v>2018-2019</v>
          </cell>
          <cell r="E6127">
            <v>8</v>
          </cell>
          <cell r="F6127" t="str">
            <v>0080</v>
          </cell>
          <cell r="G6127" t="str">
            <v>D002</v>
          </cell>
          <cell r="H6127" t="str">
            <v>Shift Lever R</v>
          </cell>
          <cell r="I6127" t="str">
            <v>Växelreglage H</v>
          </cell>
          <cell r="J6127" t="str">
            <v>ASL7S31SALSSR SL7RSB SL-7S31 inturnal SCA</v>
          </cell>
          <cell r="K6127" t="str">
            <v>ASL7S31SALSSR</v>
          </cell>
          <cell r="L6127" t="str">
            <v>Kontakta SHIMANO</v>
          </cell>
        </row>
        <row r="6128">
          <cell r="B6128" t="str">
            <v>YEC9375144Växelreglage V</v>
          </cell>
          <cell r="C6128" t="str">
            <v>YEC9375144</v>
          </cell>
          <cell r="D6128" t="str">
            <v>2018-2019</v>
          </cell>
          <cell r="E6128">
            <v>9</v>
          </cell>
          <cell r="F6128" t="str">
            <v>0090</v>
          </cell>
          <cell r="G6128" t="str">
            <v>D001</v>
          </cell>
          <cell r="H6128" t="str">
            <v>Shift Lever L</v>
          </cell>
          <cell r="I6128" t="str">
            <v>Växelreglage V</v>
          </cell>
          <cell r="L6128" t="e">
            <v>#N/A</v>
          </cell>
        </row>
        <row r="6129">
          <cell r="B6129" t="str">
            <v>YEC9375144Handtag par</v>
          </cell>
          <cell r="C6129" t="str">
            <v>YEC9375144</v>
          </cell>
          <cell r="D6129" t="str">
            <v>2018-2019</v>
          </cell>
          <cell r="E6129">
            <v>10</v>
          </cell>
          <cell r="F6129" t="str">
            <v>0100</v>
          </cell>
          <cell r="G6129" t="str">
            <v>B004</v>
          </cell>
          <cell r="H6129" t="str">
            <v>Grip R</v>
          </cell>
          <cell r="I6129" t="str">
            <v>Handtag par</v>
          </cell>
          <cell r="J6129" t="str">
            <v xml:space="preserve">C2505528 Herrmans CLIK DD37  black 90mm  </v>
          </cell>
          <cell r="K6129" t="str">
            <v>C2505528</v>
          </cell>
          <cell r="L6129" t="str">
            <v>C2500057</v>
          </cell>
        </row>
        <row r="6130">
          <cell r="B6130" t="str">
            <v>YEC9375144Frambroms</v>
          </cell>
          <cell r="C6130" t="str">
            <v>YEC9375144</v>
          </cell>
          <cell r="D6130" t="str">
            <v>2018-2019</v>
          </cell>
          <cell r="E6130">
            <v>11</v>
          </cell>
          <cell r="F6130" t="str">
            <v>0110</v>
          </cell>
          <cell r="G6130" t="str">
            <v>C003</v>
          </cell>
          <cell r="H6130" t="str">
            <v xml:space="preserve">Brake front </v>
          </cell>
          <cell r="I6130" t="str">
            <v>Frambroms</v>
          </cell>
          <cell r="J6130" t="str">
            <v>ABRC6000FB  ROL.BRAKE FRONT M9 BR-C6000-F, W. 3,5 MM. LOCKNUT SILVER</v>
          </cell>
          <cell r="K6130" t="str">
            <v>ABRC6000FB</v>
          </cell>
          <cell r="L6130" t="str">
            <v>Kontakta SHIMANO</v>
          </cell>
        </row>
        <row r="6131">
          <cell r="B6131" t="str">
            <v>YEC9375144Bakbroms</v>
          </cell>
          <cell r="C6131" t="str">
            <v>YEC9375144</v>
          </cell>
          <cell r="D6131" t="str">
            <v>2018-2019</v>
          </cell>
          <cell r="E6131">
            <v>12</v>
          </cell>
          <cell r="F6131" t="str">
            <v>0120</v>
          </cell>
          <cell r="G6131" t="str">
            <v>C004</v>
          </cell>
          <cell r="H6131" t="str">
            <v>Brake rear</v>
          </cell>
          <cell r="I6131" t="str">
            <v>Bakbroms</v>
          </cell>
          <cell r="K6131" t="str">
            <v>Fotbroms</v>
          </cell>
          <cell r="L6131" t="str">
            <v>Kontakta SHIMANO</v>
          </cell>
        </row>
        <row r="6132">
          <cell r="B6132" t="str">
            <v>YEC9375144Vevlager</v>
          </cell>
          <cell r="C6132" t="str">
            <v>YEC9375144</v>
          </cell>
          <cell r="D6132" t="str">
            <v>2018-2019</v>
          </cell>
          <cell r="E6132">
            <v>13</v>
          </cell>
          <cell r="F6132" t="str">
            <v>0130</v>
          </cell>
          <cell r="G6132" t="str">
            <v>E001</v>
          </cell>
          <cell r="H6132" t="str">
            <v xml:space="preserve">BB-set </v>
          </cell>
          <cell r="I6132" t="str">
            <v>Vevlager</v>
          </cell>
          <cell r="K6132" t="str">
            <v>C8705065-1-124</v>
          </cell>
          <cell r="L6132" t="str">
            <v>C8705065-1-124</v>
          </cell>
        </row>
        <row r="6133">
          <cell r="B6133" t="str">
            <v>YEC9375144Vevparti</v>
          </cell>
          <cell r="C6133" t="str">
            <v>YEC9375144</v>
          </cell>
          <cell r="D6133" t="str">
            <v>2018-2019</v>
          </cell>
          <cell r="E6133">
            <v>14</v>
          </cell>
          <cell r="F6133" t="str">
            <v>0140</v>
          </cell>
          <cell r="G6133" t="str">
            <v>E002</v>
          </cell>
          <cell r="H6133" t="str">
            <v>Front Chainwheel</v>
          </cell>
          <cell r="I6133" t="str">
            <v>Vevparti</v>
          </cell>
          <cell r="J6133" t="str">
            <v xml:space="preserve">C3305681-170-EG E-Going 170MM 38T 3/32" 110MM </v>
          </cell>
          <cell r="K6133" t="str">
            <v>C3305681-170-EG</v>
          </cell>
          <cell r="L6133" t="str">
            <v>C3305681-170-EG</v>
          </cell>
        </row>
        <row r="6134">
          <cell r="B6134" t="str">
            <v>YEC9375144Kedjeskydd</v>
          </cell>
          <cell r="C6134" t="str">
            <v>YEC9375144</v>
          </cell>
          <cell r="D6134" t="str">
            <v>2018-2019</v>
          </cell>
          <cell r="E6134">
            <v>15</v>
          </cell>
          <cell r="F6134" t="str">
            <v>0150</v>
          </cell>
          <cell r="G6134" t="str">
            <v>H001</v>
          </cell>
          <cell r="H6134" t="str">
            <v>Chain guard</v>
          </cell>
          <cell r="I6134" t="str">
            <v>Kedjeskydd</v>
          </cell>
          <cell r="J6134" t="str">
            <v>C8305427/ZBK + C8305427/RPU AXA CE 38 black w Purple center</v>
          </cell>
          <cell r="K6134" t="str">
            <v>C8305427/ZBK</v>
          </cell>
          <cell r="L6134" t="str">
            <v>C8305427/ZBK</v>
          </cell>
        </row>
        <row r="6135">
          <cell r="B6135" t="str">
            <v>YEC9375144Kedjeskyddsfäste</v>
          </cell>
          <cell r="C6135" t="str">
            <v>YEC9375144</v>
          </cell>
          <cell r="D6135" t="str">
            <v>2018-2019</v>
          </cell>
          <cell r="E6135">
            <v>16</v>
          </cell>
          <cell r="F6135" t="str">
            <v>0160</v>
          </cell>
          <cell r="G6135" t="str">
            <v>H002</v>
          </cell>
          <cell r="H6135" t="str">
            <v>Chain guard bracket</v>
          </cell>
          <cell r="I6135" t="str">
            <v>Kedjeskyddsfäste</v>
          </cell>
          <cell r="K6135" t="str">
            <v>C8305727</v>
          </cell>
          <cell r="L6135" t="str">
            <v>C8305427</v>
          </cell>
        </row>
        <row r="6136">
          <cell r="B6136" t="str">
            <v>YEC9375144Framväxel</v>
          </cell>
          <cell r="C6136" t="str">
            <v>YEC9375144</v>
          </cell>
          <cell r="D6136" t="str">
            <v>2018-2019</v>
          </cell>
          <cell r="E6136">
            <v>17</v>
          </cell>
          <cell r="F6136" t="str">
            <v>0170</v>
          </cell>
          <cell r="G6136" t="str">
            <v>D003</v>
          </cell>
          <cell r="H6136" t="str">
            <v>Front Derailleur</v>
          </cell>
          <cell r="I6136" t="str">
            <v>Framväxel</v>
          </cell>
          <cell r="K6136" t="str">
            <v>EMPTY</v>
          </cell>
          <cell r="L6136" t="e">
            <v>#N/A</v>
          </cell>
        </row>
        <row r="6137">
          <cell r="B6137" t="str">
            <v>YEC9375144Bakväxel</v>
          </cell>
          <cell r="C6137" t="str">
            <v>YEC9375144</v>
          </cell>
          <cell r="D6137" t="str">
            <v>2018-2019</v>
          </cell>
          <cell r="E6137">
            <v>18</v>
          </cell>
          <cell r="F6137" t="str">
            <v>0180</v>
          </cell>
          <cell r="G6137" t="str">
            <v>D004</v>
          </cell>
          <cell r="H6137" t="str">
            <v>Rear Derailleur</v>
          </cell>
          <cell r="I6137" t="str">
            <v>Bakväxel</v>
          </cell>
          <cell r="K6137" t="str">
            <v>NAVVÄXEL</v>
          </cell>
          <cell r="L6137" t="str">
            <v>Kontakta SHIMANO</v>
          </cell>
        </row>
        <row r="6138">
          <cell r="B6138" t="str">
            <v>YEC9375144Kedja</v>
          </cell>
          <cell r="C6138" t="str">
            <v>YEC9375144</v>
          </cell>
          <cell r="D6138" t="str">
            <v>2018-2019</v>
          </cell>
          <cell r="E6138">
            <v>19</v>
          </cell>
          <cell r="F6138" t="str">
            <v>0190</v>
          </cell>
          <cell r="G6138" t="str">
            <v>E003</v>
          </cell>
          <cell r="H6138" t="str">
            <v xml:space="preserve">Chain </v>
          </cell>
          <cell r="I6138" t="str">
            <v>Kedja</v>
          </cell>
          <cell r="J6138" t="str">
            <v>std</v>
          </cell>
          <cell r="K6138" t="str">
            <v>C3405001-0102</v>
          </cell>
          <cell r="L6138" t="str">
            <v>C3400002</v>
          </cell>
        </row>
        <row r="6139">
          <cell r="B6139" t="str">
            <v>YEC9375144Kassett</v>
          </cell>
          <cell r="C6139" t="str">
            <v>YEC9375144</v>
          </cell>
          <cell r="D6139" t="str">
            <v>2018-2019</v>
          </cell>
          <cell r="E6139">
            <v>20</v>
          </cell>
          <cell r="F6139" t="str">
            <v>0200</v>
          </cell>
          <cell r="G6139" t="str">
            <v>E004</v>
          </cell>
          <cell r="H6139" t="str">
            <v>Cassette Sprocket</v>
          </cell>
          <cell r="I6139" t="str">
            <v>Kassett</v>
          </cell>
          <cell r="J6139" t="str">
            <v>ASMGEAR18SU SPT SC18sv3/32" (INTERNAL HUB)</v>
          </cell>
          <cell r="K6139" t="str">
            <v>ASMGEAR18SU</v>
          </cell>
          <cell r="L6139" t="str">
            <v>Kontakta SHIMANO</v>
          </cell>
        </row>
        <row r="6140">
          <cell r="B6140" t="str">
            <v>YEC9375144Framhjul</v>
          </cell>
          <cell r="C6140" t="str">
            <v>YEC9375144</v>
          </cell>
          <cell r="D6140" t="str">
            <v>2018-2019</v>
          </cell>
          <cell r="E6140">
            <v>21</v>
          </cell>
          <cell r="F6140" t="str">
            <v>0210</v>
          </cell>
          <cell r="G6140" t="str">
            <v>F001</v>
          </cell>
          <cell r="H6140" t="str">
            <v>Front hub</v>
          </cell>
          <cell r="I6140" t="str">
            <v>Framhjul</v>
          </cell>
          <cell r="J6140" t="str">
            <v>Se drive unit</v>
          </cell>
          <cell r="K6140" t="str">
            <v>C4100354</v>
          </cell>
          <cell r="L6140" t="str">
            <v>C4100354</v>
          </cell>
        </row>
        <row r="6141">
          <cell r="B6141" t="str">
            <v>YEC9375144Bakhjul</v>
          </cell>
          <cell r="C6141" t="str">
            <v>YEC9375144</v>
          </cell>
          <cell r="D6141" t="str">
            <v>2018-2019</v>
          </cell>
          <cell r="E6141">
            <v>22</v>
          </cell>
          <cell r="F6141" t="str">
            <v>0220</v>
          </cell>
          <cell r="G6141" t="str">
            <v>F002</v>
          </cell>
          <cell r="H6141" t="str">
            <v>Rear hub</v>
          </cell>
          <cell r="I6141" t="str">
            <v>Bakhjul</v>
          </cell>
          <cell r="J6141" t="str">
            <v>ASGC30007CADXR (ASG7C30ADXR) HBRcb 36 H SILVER DX</v>
          </cell>
          <cell r="K6141" t="str">
            <v>C4208020</v>
          </cell>
          <cell r="L6141" t="str">
            <v>C4200052</v>
          </cell>
        </row>
        <row r="6142">
          <cell r="B6142" t="str">
            <v>YEC9375144Däck</v>
          </cell>
          <cell r="C6142" t="str">
            <v>YEC9375144</v>
          </cell>
          <cell r="D6142" t="str">
            <v>2018-2019</v>
          </cell>
          <cell r="E6142">
            <v>23</v>
          </cell>
          <cell r="F6142" t="str">
            <v>0230</v>
          </cell>
          <cell r="G6142" t="str">
            <v>F003</v>
          </cell>
          <cell r="H6142" t="str">
            <v>Tire</v>
          </cell>
          <cell r="I6142" t="str">
            <v>Däck</v>
          </cell>
          <cell r="J6142" t="str">
            <v>C4906455 622x40 Black Duramax Reflex XNR PERGO-E H-480</v>
          </cell>
          <cell r="K6142" t="str">
            <v>C4906455</v>
          </cell>
          <cell r="L6142" t="str">
            <v>C4901463</v>
          </cell>
        </row>
        <row r="6143">
          <cell r="B6143" t="str">
            <v>YEC9375144Skärmar set</v>
          </cell>
          <cell r="C6143" t="str">
            <v>YEC9375144</v>
          </cell>
          <cell r="D6143" t="str">
            <v>2018-2019</v>
          </cell>
          <cell r="E6143">
            <v>24</v>
          </cell>
          <cell r="F6143" t="str">
            <v>0240</v>
          </cell>
          <cell r="G6143" t="str">
            <v>H003</v>
          </cell>
          <cell r="H6143" t="str">
            <v xml:space="preserve">Mudguard front   </v>
          </cell>
          <cell r="I6143" t="str">
            <v>Skärmar set</v>
          </cell>
          <cell r="J6143" t="str">
            <v xml:space="preserve">matt, color same as frame C8805635 Purple </v>
          </cell>
          <cell r="K6143" t="str">
            <v>Kontakta service</v>
          </cell>
          <cell r="L6143" t="str">
            <v>Kontakta Service</v>
          </cell>
        </row>
        <row r="6144">
          <cell r="B6144" t="str">
            <v>YEC9375144Pakethållare</v>
          </cell>
          <cell r="C6144" t="str">
            <v>YEC9375144</v>
          </cell>
          <cell r="D6144" t="str">
            <v>2018-2019</v>
          </cell>
          <cell r="E6144">
            <v>25</v>
          </cell>
          <cell r="F6144" t="str">
            <v>0250</v>
          </cell>
          <cell r="G6144" t="str">
            <v>H004</v>
          </cell>
          <cell r="H6144" t="str">
            <v>Carrier</v>
          </cell>
          <cell r="I6144" t="str">
            <v>Pakethållare</v>
          </cell>
          <cell r="J6144" t="str">
            <v>C8205740 AVS TOP CARRIER FOR PHILION BATTERY, Powder BLACK CLIP AND SPECTRA LOGO</v>
          </cell>
          <cell r="K6144" t="str">
            <v>C8205740</v>
          </cell>
          <cell r="L6144" t="str">
            <v>C8205740</v>
          </cell>
        </row>
        <row r="6145">
          <cell r="B6145" t="str">
            <v>YEC9375144Sadel</v>
          </cell>
          <cell r="C6145" t="str">
            <v>YEC9375144</v>
          </cell>
          <cell r="D6145" t="str">
            <v>2018-2019</v>
          </cell>
          <cell r="E6145">
            <v>26</v>
          </cell>
          <cell r="F6145" t="str">
            <v>0260</v>
          </cell>
          <cell r="G6145" t="str">
            <v>G001</v>
          </cell>
          <cell r="H6145" t="str">
            <v>Saddle</v>
          </cell>
          <cell r="I6145" t="str">
            <v>Sadel</v>
          </cell>
          <cell r="J6145" t="str">
            <v>C7105989 Fluito black unisex w/o clamp</v>
          </cell>
          <cell r="K6145" t="str">
            <v>C7105989</v>
          </cell>
          <cell r="L6145" t="str">
            <v>C7100596</v>
          </cell>
        </row>
        <row r="6146">
          <cell r="B6146" t="str">
            <v>YEC9375144Sadelstolpe</v>
          </cell>
          <cell r="C6146" t="str">
            <v>YEC9375144</v>
          </cell>
          <cell r="D6146" t="str">
            <v>2018-2019</v>
          </cell>
          <cell r="E6146">
            <v>27</v>
          </cell>
          <cell r="F6146" t="str">
            <v>0270</v>
          </cell>
          <cell r="G6146" t="str">
            <v>G002</v>
          </cell>
          <cell r="H6146" t="str">
            <v>Seatpost</v>
          </cell>
          <cell r="I6146" t="str">
            <v>Sadelstolpe</v>
          </cell>
          <cell r="J6146" t="str">
            <v xml:space="preserve">C7205535 31,6X350MM ALsv SP-222 -&gt; C7205258  SP-222 27.2X350 Anodized SILVER </v>
          </cell>
          <cell r="K6146" t="str">
            <v>C7205535</v>
          </cell>
          <cell r="L6146" t="str">
            <v>C7200050</v>
          </cell>
        </row>
        <row r="6147">
          <cell r="B6147" t="str">
            <v>YEC9375144Sadelrörsklämma</v>
          </cell>
          <cell r="C6147" t="str">
            <v>YEC9375144</v>
          </cell>
          <cell r="D6147" t="str">
            <v>2018-2019</v>
          </cell>
          <cell r="E6147">
            <v>28</v>
          </cell>
          <cell r="F6147" t="str">
            <v>0280</v>
          </cell>
          <cell r="G6147" t="str">
            <v>G003</v>
          </cell>
          <cell r="H6147" t="str">
            <v>Seat Clamp</v>
          </cell>
          <cell r="I6147" t="str">
            <v>Sadelrörsklämma</v>
          </cell>
          <cell r="J6147" t="str">
            <v>C7305138 35.0 AL BT sv MX-27  -&gt; C7305002 L/C 31.8 MX27 shiny black</v>
          </cell>
          <cell r="K6147" t="str">
            <v>C7305138</v>
          </cell>
          <cell r="L6147" t="str">
            <v>C7300027-318</v>
          </cell>
        </row>
        <row r="6148">
          <cell r="B6148" t="str">
            <v>YEC9375144Framlampa</v>
          </cell>
          <cell r="C6148" t="str">
            <v>YEC9375144</v>
          </cell>
          <cell r="D6148" t="str">
            <v>2018-2019</v>
          </cell>
          <cell r="E6148">
            <v>29</v>
          </cell>
          <cell r="F6148" t="str">
            <v>0290</v>
          </cell>
          <cell r="G6148" t="str">
            <v>H005</v>
          </cell>
          <cell r="H6148" t="str">
            <v>Front light</v>
          </cell>
          <cell r="I6148" t="str">
            <v>Framlampa</v>
          </cell>
          <cell r="J6148" t="str">
            <v xml:space="preserve">C8015191 JY-7070E 30LUX LED headlamp 6V, w/o bracket, 500mm cable with conector for Bafang , 3mm cable  </v>
          </cell>
          <cell r="K6148" t="str">
            <v>C8015191</v>
          </cell>
          <cell r="L6148" t="str">
            <v>C8015191</v>
          </cell>
        </row>
        <row r="6149">
          <cell r="B6149" t="str">
            <v>YEC9375144Baklampa</v>
          </cell>
          <cell r="C6149" t="str">
            <v>YEC9375144</v>
          </cell>
          <cell r="D6149" t="str">
            <v>2018-2019</v>
          </cell>
          <cell r="E6149">
            <v>30</v>
          </cell>
          <cell r="F6149" t="str">
            <v>0300</v>
          </cell>
          <cell r="G6149" t="str">
            <v>H006</v>
          </cell>
          <cell r="H6149" t="str">
            <v>Light, Rear</v>
          </cell>
          <cell r="I6149" t="str">
            <v>Baklampa</v>
          </cell>
          <cell r="K6149" t="str">
            <v>C8705058-1RLBK</v>
          </cell>
          <cell r="L6149" t="str">
            <v>C8705058-1RLBK</v>
          </cell>
        </row>
        <row r="6150">
          <cell r="B6150" t="str">
            <v>YEC9375144Låssats</v>
          </cell>
          <cell r="C6150" t="str">
            <v>YEC9375144</v>
          </cell>
          <cell r="D6150" t="str">
            <v>2018-2019</v>
          </cell>
          <cell r="E6150">
            <v>31</v>
          </cell>
          <cell r="F6150" t="str">
            <v>0310</v>
          </cell>
          <cell r="G6150" t="str">
            <v>H007</v>
          </cell>
          <cell r="H6150" t="str">
            <v>Lock</v>
          </cell>
          <cell r="I6150" t="str">
            <v>Låssats</v>
          </cell>
          <cell r="J6150" t="str">
            <v>C8405069 LCK SF PLbk Solid+  BAT SF03, LOCK FRAME+LOCK BATT SF03 RT W/2 similar keys</v>
          </cell>
          <cell r="K6150" t="str">
            <v>C8405069</v>
          </cell>
          <cell r="L6150" t="str">
            <v>C8405069</v>
          </cell>
        </row>
        <row r="6151">
          <cell r="B6151" t="str">
            <v>YEC9375144Stöd</v>
          </cell>
          <cell r="C6151" t="str">
            <v>YEC9375144</v>
          </cell>
          <cell r="D6151" t="str">
            <v>2018-2019</v>
          </cell>
          <cell r="E6151">
            <v>32</v>
          </cell>
          <cell r="F6151" t="str">
            <v>0320</v>
          </cell>
          <cell r="G6151" t="str">
            <v>H008</v>
          </cell>
          <cell r="H6151" t="str">
            <v>Kick stand</v>
          </cell>
          <cell r="I6151" t="str">
            <v>Stöd</v>
          </cell>
          <cell r="J6151" t="str">
            <v>C8105222 REX HV for MAX CS mount KICKSTAND ADJUSTABLE 1288-4</v>
          </cell>
          <cell r="K6151" t="str">
            <v>C8105222</v>
          </cell>
          <cell r="L6151" t="str">
            <v>C8100034</v>
          </cell>
        </row>
        <row r="6152">
          <cell r="B6152" t="str">
            <v>YEC9375144Korg</v>
          </cell>
          <cell r="C6152" t="str">
            <v>YEC9375144</v>
          </cell>
          <cell r="D6152" t="str">
            <v>2018-2019</v>
          </cell>
          <cell r="E6152">
            <v>33</v>
          </cell>
          <cell r="F6152" t="str">
            <v>0330</v>
          </cell>
          <cell r="G6152" t="str">
            <v>H009</v>
          </cell>
          <cell r="H6152" t="str">
            <v>Basket / Fr carrier</v>
          </cell>
          <cell r="I6152" t="str">
            <v>Korg</v>
          </cell>
          <cell r="J6152" t="str">
            <v>C8605213 Alloy black 2019</v>
          </cell>
          <cell r="K6152" t="str">
            <v>C8605213</v>
          </cell>
          <cell r="L6152" t="str">
            <v>C8605213</v>
          </cell>
        </row>
        <row r="6153">
          <cell r="B6153" t="str">
            <v>YEC9375144Pedaler</v>
          </cell>
          <cell r="C6153" t="str">
            <v>YEC9375144</v>
          </cell>
          <cell r="D6153" t="str">
            <v>2018-2019</v>
          </cell>
          <cell r="E6153">
            <v>34</v>
          </cell>
          <cell r="F6153" t="str">
            <v>0340</v>
          </cell>
          <cell r="G6153" t="str">
            <v>E005</v>
          </cell>
          <cell r="H6153" t="str">
            <v xml:space="preserve">Pedal </v>
          </cell>
          <cell r="I6153" t="str">
            <v>Pedaler</v>
          </cell>
          <cell r="J6153" t="str">
            <v>C3505208 NWL-467  SILVER/GREY 9/16" ALU</v>
          </cell>
          <cell r="K6153" t="str">
            <v>C3505208</v>
          </cell>
          <cell r="L6153" t="str">
            <v>C3500059</v>
          </cell>
        </row>
        <row r="6154">
          <cell r="B6154" t="str">
            <v>YEC9375144Motor</v>
          </cell>
          <cell r="C6154" t="str">
            <v>YEC9375144</v>
          </cell>
          <cell r="D6154" t="str">
            <v>2018-2019</v>
          </cell>
          <cell r="E6154">
            <v>35</v>
          </cell>
          <cell r="F6154" t="str">
            <v>0350</v>
          </cell>
          <cell r="G6154" t="str">
            <v>J001</v>
          </cell>
          <cell r="H6154" t="str">
            <v>DRIVE UNIT:</v>
          </cell>
          <cell r="I6154" t="str">
            <v>Motor</v>
          </cell>
          <cell r="J6154" t="str">
            <v>C8705067-1-02 2017 E-Motor Egoing SYXC rollerbrake</v>
          </cell>
          <cell r="K6154" t="str">
            <v>C8705067-1-02</v>
          </cell>
          <cell r="L6154" t="str">
            <v>C8705067-1-02</v>
          </cell>
        </row>
        <row r="6155">
          <cell r="B6155" t="str">
            <v>YEC9375144Display</v>
          </cell>
          <cell r="C6155" t="str">
            <v>YEC9375144</v>
          </cell>
          <cell r="D6155" t="str">
            <v>2018-2019</v>
          </cell>
          <cell r="E6155">
            <v>36</v>
          </cell>
          <cell r="F6155" t="str">
            <v>0360</v>
          </cell>
          <cell r="G6155" t="str">
            <v>J004</v>
          </cell>
          <cell r="H6155" t="str">
            <v>DISPLAY:</v>
          </cell>
          <cell r="I6155" t="str">
            <v>Display</v>
          </cell>
          <cell r="J6155" t="str">
            <v>C8705065-1-12S LCD C10,Silver Alloy e-going logo.cable length:750mm. cable length for switch:300mm,    Chip for BESST system. New dual pivot bracket with 2 plastic inserts (Ø22,2/25,4).</v>
          </cell>
          <cell r="K6155" t="str">
            <v>C8705065-1-12S</v>
          </cell>
          <cell r="L6155" t="str">
            <v>C8705065-1-12S</v>
          </cell>
        </row>
        <row r="6156">
          <cell r="B6156" t="str">
            <v>YEC9375144EB-Bus kabel</v>
          </cell>
          <cell r="C6156" t="str">
            <v>YEC9375144</v>
          </cell>
          <cell r="D6156" t="str">
            <v>2018-2019</v>
          </cell>
          <cell r="E6156">
            <v>37</v>
          </cell>
          <cell r="F6156" t="str">
            <v>0370</v>
          </cell>
          <cell r="G6156" t="str">
            <v>J005</v>
          </cell>
          <cell r="H6156" t="str">
            <v>EB-BUS CABLE:</v>
          </cell>
          <cell r="I6156" t="str">
            <v>EB-Bus kabel</v>
          </cell>
          <cell r="J6156" t="str">
            <v>C8705065-1-04A 9pin (1000mm), one end linked to controller,the other end linked to the display (240mm), the front light (240mm) one brake sensor (280mm) and the speed sensor (500mm)</v>
          </cell>
          <cell r="K6156" t="str">
            <v>C8705065-1-04A</v>
          </cell>
          <cell r="L6156" t="str">
            <v>C8705065-1-04</v>
          </cell>
        </row>
        <row r="6157">
          <cell r="B6157" t="str">
            <v>YEC9375144Motorkabel</v>
          </cell>
          <cell r="C6157" t="str">
            <v>YEC9375144</v>
          </cell>
          <cell r="D6157" t="str">
            <v>2018-2019</v>
          </cell>
          <cell r="E6157">
            <v>38</v>
          </cell>
          <cell r="F6157" t="str">
            <v>0380</v>
          </cell>
          <cell r="G6157" t="str">
            <v>J006</v>
          </cell>
          <cell r="H6157" t="str">
            <v>POWER CABLE:</v>
          </cell>
          <cell r="I6157" t="str">
            <v>Motorkabel</v>
          </cell>
          <cell r="J6157" t="str">
            <v>C8705065-1-03A G9.1/M9.1, cable length 1250mm, between motor and controller</v>
          </cell>
          <cell r="K6157" t="str">
            <v>C8705065-1-03A</v>
          </cell>
          <cell r="L6157" t="str">
            <v>C8705065-1-03A</v>
          </cell>
        </row>
        <row r="6158">
          <cell r="B6158" t="str">
            <v>YEC9375144Kabel framlampa</v>
          </cell>
          <cell r="C6158" t="str">
            <v>YEC9375144</v>
          </cell>
          <cell r="D6158" t="str">
            <v>2018-2019</v>
          </cell>
          <cell r="E6158">
            <v>39</v>
          </cell>
          <cell r="F6158" t="str">
            <v>0390</v>
          </cell>
          <cell r="G6158" t="str">
            <v>J007</v>
          </cell>
          <cell r="H6158" t="str">
            <v>F. LIGHT CABLE:</v>
          </cell>
          <cell r="I6158" t="str">
            <v>Kabel framlampa</v>
          </cell>
          <cell r="J6158" t="str">
            <v>Included in EB-BUS cable</v>
          </cell>
          <cell r="K6158" t="str">
            <v>Ingår i EB-buskabeln</v>
          </cell>
          <cell r="L6158" t="str">
            <v>Ingår i EB-buskabeln</v>
          </cell>
        </row>
        <row r="6159">
          <cell r="B6159" t="str">
            <v>YEC9375144Kabel baklampa</v>
          </cell>
          <cell r="C6159" t="str">
            <v>YEC9375144</v>
          </cell>
          <cell r="D6159" t="str">
            <v>2018-2019</v>
          </cell>
          <cell r="E6159">
            <v>40</v>
          </cell>
          <cell r="F6159" t="str">
            <v>0400</v>
          </cell>
          <cell r="G6159" t="str">
            <v>J008</v>
          </cell>
          <cell r="H6159" t="str">
            <v>R. LIGHT CABLE:</v>
          </cell>
          <cell r="I6159" t="str">
            <v>Kabel baklampa</v>
          </cell>
          <cell r="K6159" t="str">
            <v>INGÅR I BATTERIET</v>
          </cell>
          <cell r="L6159" t="str">
            <v>Ingår i batteriet</v>
          </cell>
        </row>
        <row r="6160">
          <cell r="B6160" t="str">
            <v>YEC9375144Hastighetssensor</v>
          </cell>
          <cell r="C6160" t="str">
            <v>YEC9375144</v>
          </cell>
          <cell r="D6160" t="str">
            <v>2018-2019</v>
          </cell>
          <cell r="E6160">
            <v>41</v>
          </cell>
          <cell r="F6160" t="str">
            <v>0410</v>
          </cell>
          <cell r="G6160" t="str">
            <v>J009</v>
          </cell>
          <cell r="H6160" t="str">
            <v>SPEED SENSOR:</v>
          </cell>
          <cell r="I6160" t="str">
            <v>Hastighetssensor</v>
          </cell>
          <cell r="J6160" t="str">
            <v>Integrated in the motor</v>
          </cell>
          <cell r="K6160" t="str">
            <v>INGÅR I MOTORN</v>
          </cell>
          <cell r="L6160" t="str">
            <v>Ingår i motorn</v>
          </cell>
        </row>
        <row r="6161">
          <cell r="B6161" t="str">
            <v>YEC9375144Batteri</v>
          </cell>
          <cell r="C6161" t="str">
            <v>YEC9375144</v>
          </cell>
          <cell r="D6161" t="str">
            <v>2018-2019</v>
          </cell>
          <cell r="E6161">
            <v>42</v>
          </cell>
          <cell r="F6161" t="str">
            <v>0420</v>
          </cell>
          <cell r="G6161" t="str">
            <v>J002</v>
          </cell>
          <cell r="H6161" t="str">
            <v>BATTERY:</v>
          </cell>
          <cell r="I6161" t="str">
            <v>Batteri</v>
          </cell>
          <cell r="J6161" t="str">
            <v>C8705058-1-11EA  PHYLION SF-03, 11Ah WITH INTERGRATED REAR RED LIGHT (eGoing Access)</v>
          </cell>
          <cell r="K6161" t="str">
            <v>C8705058-1-11EA</v>
          </cell>
          <cell r="L6161" t="str">
            <v>C8705058-1-11CE</v>
          </cell>
        </row>
        <row r="6162">
          <cell r="B6162" t="str">
            <v>YEC9375144Batterihållare</v>
          </cell>
          <cell r="C6162" t="str">
            <v>YEC9375144</v>
          </cell>
          <cell r="D6162" t="str">
            <v>2018-2019</v>
          </cell>
          <cell r="E6162">
            <v>43</v>
          </cell>
          <cell r="F6162" t="str">
            <v>0430</v>
          </cell>
          <cell r="G6162" t="str">
            <v>J003</v>
          </cell>
          <cell r="H6162" t="str">
            <v>BATTERY HOLDER/Slider</v>
          </cell>
          <cell r="I6162" t="str">
            <v>Batterihållare</v>
          </cell>
          <cell r="J6162" t="str">
            <v>C8705065-10-02 Slider (lower part) SF03, AXA One key</v>
          </cell>
          <cell r="L6162" t="e">
            <v>#N/A</v>
          </cell>
        </row>
        <row r="6163">
          <cell r="B6163" t="str">
            <v>YEC9375144Batteriladdare</v>
          </cell>
          <cell r="C6163" t="str">
            <v>YEC9375144</v>
          </cell>
          <cell r="D6163" t="str">
            <v>2018-2019</v>
          </cell>
          <cell r="E6163">
            <v>44</v>
          </cell>
          <cell r="F6163" t="str">
            <v>0440</v>
          </cell>
          <cell r="G6163" t="str">
            <v>J010</v>
          </cell>
          <cell r="H6163" t="str">
            <v>CHARGER:</v>
          </cell>
          <cell r="I6163" t="str">
            <v>Batteriladdare</v>
          </cell>
          <cell r="J6163" t="str">
            <v>C8705058-02, (CHARGER 2A    # NO:CZ2AG2JE7)  CHARGER FOR PHYLION BATTERY</v>
          </cell>
          <cell r="K6163" t="str">
            <v>C8705058-02</v>
          </cell>
          <cell r="L6163" t="str">
            <v>C8705058-02</v>
          </cell>
        </row>
        <row r="6164">
          <cell r="B6164" t="str">
            <v>YEC9375144Kontrollbox</v>
          </cell>
          <cell r="C6164" t="str">
            <v>YEC9375144</v>
          </cell>
          <cell r="D6164" t="str">
            <v>2018-2019</v>
          </cell>
          <cell r="E6164">
            <v>45</v>
          </cell>
          <cell r="F6164" t="str">
            <v>0450</v>
          </cell>
          <cell r="G6164" t="str">
            <v>J011</v>
          </cell>
          <cell r="H6164" t="str">
            <v>Controller</v>
          </cell>
          <cell r="I6164" t="str">
            <v>Kontrollbox</v>
          </cell>
          <cell r="J6164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164" t="str">
            <v>C8705065-10-01A</v>
          </cell>
          <cell r="L6164" t="str">
            <v>C8705065-10-01</v>
          </cell>
        </row>
        <row r="6165">
          <cell r="B6165" t="str">
            <v>YEC9375144Växelöra</v>
          </cell>
          <cell r="C6165" t="str">
            <v>YEC9375144</v>
          </cell>
          <cell r="D6165" t="str">
            <v>2018-2019</v>
          </cell>
          <cell r="E6165">
            <v>46</v>
          </cell>
          <cell r="F6165" t="str">
            <v>0460</v>
          </cell>
          <cell r="G6165" t="str">
            <v>D005</v>
          </cell>
          <cell r="H6165" t="str">
            <v>Gear hanger</v>
          </cell>
          <cell r="I6165" t="str">
            <v>Växelöra</v>
          </cell>
          <cell r="L6165" t="e">
            <v>#N/A</v>
          </cell>
        </row>
        <row r="6166">
          <cell r="B6166" t="str">
            <v>YEC9375145RAM</v>
          </cell>
          <cell r="C6166" t="str">
            <v>YEC9375145</v>
          </cell>
          <cell r="D6166">
            <v>2018</v>
          </cell>
          <cell r="E6166">
            <v>1</v>
          </cell>
          <cell r="F6166" t="str">
            <v>0010</v>
          </cell>
          <cell r="G6166" t="str">
            <v>A001</v>
          </cell>
          <cell r="H6166" t="str">
            <v>PAINTED FRAME</v>
          </cell>
          <cell r="I6166" t="str">
            <v>RAM</v>
          </cell>
          <cell r="K6166" t="str">
            <v>FRAME</v>
          </cell>
          <cell r="L6166" t="e">
            <v>#N/A</v>
          </cell>
        </row>
        <row r="6167">
          <cell r="B6167" t="str">
            <v>YEC9375145Framgaffel</v>
          </cell>
          <cell r="C6167" t="str">
            <v>YEC9375145</v>
          </cell>
          <cell r="D6167">
            <v>2018</v>
          </cell>
          <cell r="E6167">
            <v>2</v>
          </cell>
          <cell r="F6167" t="str">
            <v>0020</v>
          </cell>
          <cell r="G6167" t="str">
            <v>A002</v>
          </cell>
          <cell r="H6167" t="str">
            <v>PAINTED FORK</v>
          </cell>
          <cell r="I6167" t="str">
            <v>Framgaffel</v>
          </cell>
          <cell r="K6167" t="str">
            <v>FORK</v>
          </cell>
          <cell r="L6167" t="e">
            <v>#N/A</v>
          </cell>
        </row>
        <row r="6168">
          <cell r="B6168" t="str">
            <v>YEC9375145Styrlager</v>
          </cell>
          <cell r="C6168" t="str">
            <v>YEC9375145</v>
          </cell>
          <cell r="D6168">
            <v>2018</v>
          </cell>
          <cell r="E6168">
            <v>3</v>
          </cell>
          <cell r="F6168" t="str">
            <v>0030</v>
          </cell>
          <cell r="G6168" t="str">
            <v>B001</v>
          </cell>
          <cell r="H6168" t="str">
            <v>Head Set</v>
          </cell>
          <cell r="I6168" t="str">
            <v>Styrlager</v>
          </cell>
          <cell r="J6168" t="str">
            <v>C2105002 VP-MH305C SEMI INTEGR, ED BLACK O/S  SH = 20mm</v>
          </cell>
          <cell r="K6168" t="str">
            <v>C2105002</v>
          </cell>
          <cell r="L6168" t="str">
            <v>C2100163</v>
          </cell>
        </row>
        <row r="6169">
          <cell r="B6169" t="str">
            <v xml:space="preserve">YEC9375145Styrstam </v>
          </cell>
          <cell r="C6169" t="str">
            <v>YEC9375145</v>
          </cell>
          <cell r="D6169">
            <v>2018</v>
          </cell>
          <cell r="E6169">
            <v>4</v>
          </cell>
          <cell r="F6169" t="str">
            <v>0040</v>
          </cell>
          <cell r="G6169" t="str">
            <v>B002</v>
          </cell>
          <cell r="H6169" t="str">
            <v>Handlebar Stem</v>
          </cell>
          <cell r="I6169" t="str">
            <v xml:space="preserve">Styrstam </v>
          </cell>
          <cell r="J6169" t="str">
            <v xml:space="preserve">C2205548-085 STQ ALsv 25,4/85 180mm 4BOLT MTSD-367N-5 SV </v>
          </cell>
          <cell r="K6169" t="str">
            <v>C2205548-085</v>
          </cell>
          <cell r="L6169" t="str">
            <v>C2200064</v>
          </cell>
        </row>
        <row r="6170">
          <cell r="B6170" t="str">
            <v>YEC9375145Styre</v>
          </cell>
          <cell r="C6170" t="str">
            <v>YEC9375145</v>
          </cell>
          <cell r="D6170">
            <v>2018</v>
          </cell>
          <cell r="E6170">
            <v>5</v>
          </cell>
          <cell r="F6170" t="str">
            <v>0050</v>
          </cell>
          <cell r="G6170" t="str">
            <v>B003</v>
          </cell>
          <cell r="H6170" t="str">
            <v>Handelbar</v>
          </cell>
          <cell r="I6170" t="str">
            <v>Styre</v>
          </cell>
          <cell r="J6170" t="str">
            <v>C2306073  Handlebar City Silver NR-AL-14(ISO-C) W:630mm, AL H.A.S, no logo</v>
          </cell>
          <cell r="K6170" t="str">
            <v>C2306073</v>
          </cell>
          <cell r="L6170" t="str">
            <v>C2300290</v>
          </cell>
        </row>
        <row r="6171">
          <cell r="B6171" t="str">
            <v>YEC9375145Bromsgrepp H</v>
          </cell>
          <cell r="C6171" t="str">
            <v>YEC9375145</v>
          </cell>
          <cell r="D6171">
            <v>2018</v>
          </cell>
          <cell r="E6171">
            <v>6</v>
          </cell>
          <cell r="F6171" t="str">
            <v>0060</v>
          </cell>
          <cell r="G6171" t="str">
            <v>C002</v>
          </cell>
          <cell r="H6171" t="str">
            <v>Brake Lever R</v>
          </cell>
          <cell r="I6171" t="str">
            <v>Bromsgrepp H</v>
          </cell>
          <cell r="L6171" t="e">
            <v>#N/A</v>
          </cell>
        </row>
        <row r="6172">
          <cell r="B6172" t="str">
            <v>YEC9375145Bromsgrepp V</v>
          </cell>
          <cell r="C6172" t="str">
            <v>YEC9375145</v>
          </cell>
          <cell r="D6172">
            <v>2018</v>
          </cell>
          <cell r="E6172">
            <v>7</v>
          </cell>
          <cell r="F6172" t="str">
            <v>0070</v>
          </cell>
          <cell r="G6172" t="str">
            <v>C001</v>
          </cell>
          <cell r="H6172" t="str">
            <v>Brake Lever L</v>
          </cell>
          <cell r="I6172" t="str">
            <v>Bromsgrepp V</v>
          </cell>
          <cell r="J6172" t="str">
            <v>C6505190 Br lever silver left CL535CRT RB w bell</v>
          </cell>
          <cell r="K6172" t="str">
            <v>C6505190</v>
          </cell>
          <cell r="L6172" t="str">
            <v>C6505190</v>
          </cell>
        </row>
        <row r="6173">
          <cell r="B6173" t="str">
            <v>YEC9375145Växelreglage H</v>
          </cell>
          <cell r="C6173" t="str">
            <v>YEC9375145</v>
          </cell>
          <cell r="D6173">
            <v>2018</v>
          </cell>
          <cell r="E6173">
            <v>8</v>
          </cell>
          <cell r="F6173" t="str">
            <v>0080</v>
          </cell>
          <cell r="G6173" t="str">
            <v>D002</v>
          </cell>
          <cell r="H6173" t="str">
            <v>Shift Lever R</v>
          </cell>
          <cell r="I6173" t="str">
            <v>Växelreglage H</v>
          </cell>
          <cell r="J6173" t="str">
            <v>ASL7S31SALSSR SL7RSB SL-7S31 inturnal SCA</v>
          </cell>
          <cell r="K6173" t="str">
            <v>ASL7S31SALSSR</v>
          </cell>
          <cell r="L6173" t="str">
            <v>Kontakta SHIMANO</v>
          </cell>
        </row>
        <row r="6174">
          <cell r="B6174" t="str">
            <v>YEC9375145Växelreglage V</v>
          </cell>
          <cell r="C6174" t="str">
            <v>YEC9375145</v>
          </cell>
          <cell r="D6174">
            <v>2018</v>
          </cell>
          <cell r="E6174">
            <v>9</v>
          </cell>
          <cell r="F6174" t="str">
            <v>0090</v>
          </cell>
          <cell r="G6174" t="str">
            <v>D001</v>
          </cell>
          <cell r="H6174" t="str">
            <v>Shift Lever L</v>
          </cell>
          <cell r="I6174" t="str">
            <v>Växelreglage V</v>
          </cell>
          <cell r="L6174" t="e">
            <v>#N/A</v>
          </cell>
        </row>
        <row r="6175">
          <cell r="B6175" t="str">
            <v>YEC9375145Handtag par</v>
          </cell>
          <cell r="C6175" t="str">
            <v>YEC9375145</v>
          </cell>
          <cell r="D6175">
            <v>2018</v>
          </cell>
          <cell r="E6175">
            <v>10</v>
          </cell>
          <cell r="F6175" t="str">
            <v>0100</v>
          </cell>
          <cell r="G6175" t="str">
            <v>B004</v>
          </cell>
          <cell r="H6175" t="str">
            <v>Grip R</v>
          </cell>
          <cell r="I6175" t="str">
            <v>Handtag par</v>
          </cell>
          <cell r="J6175" t="str">
            <v xml:space="preserve">C2505528-BN Herrmans CLIK DD37  brown 90mm  </v>
          </cell>
          <cell r="K6175" t="str">
            <v>C2505528-BN</v>
          </cell>
          <cell r="L6175" t="str">
            <v>BSP?</v>
          </cell>
        </row>
        <row r="6176">
          <cell r="B6176" t="str">
            <v>YEC9375145Frambroms</v>
          </cell>
          <cell r="C6176" t="str">
            <v>YEC9375145</v>
          </cell>
          <cell r="D6176">
            <v>2018</v>
          </cell>
          <cell r="E6176">
            <v>11</v>
          </cell>
          <cell r="F6176" t="str">
            <v>0110</v>
          </cell>
          <cell r="G6176" t="str">
            <v>C003</v>
          </cell>
          <cell r="H6176" t="str">
            <v xml:space="preserve">Brake front </v>
          </cell>
          <cell r="I6176" t="str">
            <v>Frambroms</v>
          </cell>
          <cell r="J6176" t="str">
            <v>ABRC6000FB  ROL.BRAKE FRONT M9 BR-C6000-F, W. 3,5 MM. LOCKNUT SILVER</v>
          </cell>
          <cell r="K6176" t="str">
            <v>ABRC6000FB</v>
          </cell>
          <cell r="L6176" t="str">
            <v>Kontakta SHIMANO</v>
          </cell>
        </row>
        <row r="6177">
          <cell r="B6177" t="str">
            <v>YEC9375145Bakbroms</v>
          </cell>
          <cell r="C6177" t="str">
            <v>YEC9375145</v>
          </cell>
          <cell r="D6177">
            <v>2018</v>
          </cell>
          <cell r="E6177">
            <v>12</v>
          </cell>
          <cell r="F6177" t="str">
            <v>0120</v>
          </cell>
          <cell r="G6177" t="str">
            <v>C004</v>
          </cell>
          <cell r="H6177" t="str">
            <v>Brake rear</v>
          </cell>
          <cell r="I6177" t="str">
            <v>Bakbroms</v>
          </cell>
          <cell r="K6177" t="str">
            <v>Fotbroms</v>
          </cell>
          <cell r="L6177" t="str">
            <v>Kontakta SHIMANO</v>
          </cell>
        </row>
        <row r="6178">
          <cell r="B6178" t="str">
            <v>YEC9375145Vevlager</v>
          </cell>
          <cell r="C6178" t="str">
            <v>YEC9375145</v>
          </cell>
          <cell r="D6178">
            <v>2018</v>
          </cell>
          <cell r="E6178">
            <v>13</v>
          </cell>
          <cell r="F6178" t="str">
            <v>0130</v>
          </cell>
          <cell r="G6178" t="str">
            <v>E001</v>
          </cell>
          <cell r="H6178" t="str">
            <v xml:space="preserve">BB-set </v>
          </cell>
          <cell r="I6178" t="str">
            <v>Vevlager</v>
          </cell>
          <cell r="K6178" t="str">
            <v>C8705065-1-119</v>
          </cell>
          <cell r="L6178" t="str">
            <v>C8705065-1-124</v>
          </cell>
        </row>
        <row r="6179">
          <cell r="B6179" t="str">
            <v>YEC9375145Vevparti</v>
          </cell>
          <cell r="C6179" t="str">
            <v>YEC9375145</v>
          </cell>
          <cell r="D6179">
            <v>2018</v>
          </cell>
          <cell r="E6179">
            <v>14</v>
          </cell>
          <cell r="F6179" t="str">
            <v>0140</v>
          </cell>
          <cell r="G6179" t="str">
            <v>E002</v>
          </cell>
          <cell r="H6179" t="str">
            <v>Front Chainwheel</v>
          </cell>
          <cell r="I6179" t="str">
            <v>Vevparti</v>
          </cell>
          <cell r="J6179" t="str">
            <v xml:space="preserve">C3305681-170-EG E-Going 170MM 38T 3/32" 110MM </v>
          </cell>
          <cell r="K6179" t="str">
            <v>C3305681-170-EG</v>
          </cell>
          <cell r="L6179" t="str">
            <v>C3305681-170-EG</v>
          </cell>
        </row>
        <row r="6180">
          <cell r="B6180" t="str">
            <v>YEC9375145Kedjeskydd</v>
          </cell>
          <cell r="C6180" t="str">
            <v>YEC9375145</v>
          </cell>
          <cell r="D6180">
            <v>2018</v>
          </cell>
          <cell r="E6180">
            <v>15</v>
          </cell>
          <cell r="F6180" t="str">
            <v>0150</v>
          </cell>
          <cell r="G6180" t="str">
            <v>H001</v>
          </cell>
          <cell r="H6180" t="str">
            <v>Chain guard</v>
          </cell>
          <cell r="I6180" t="str">
            <v>Kedjeskydd</v>
          </cell>
          <cell r="J6180" t="str">
            <v>C8305427/ZBK + C8305427/RSV AXA CE 38 black w silver center</v>
          </cell>
          <cell r="K6180" t="str">
            <v>C8305427/ZBK</v>
          </cell>
          <cell r="L6180" t="str">
            <v>C8305427/ZBK</v>
          </cell>
        </row>
        <row r="6181">
          <cell r="B6181" t="str">
            <v>YEC9375145Kedjeskyddsfäste</v>
          </cell>
          <cell r="C6181" t="str">
            <v>YEC9375145</v>
          </cell>
          <cell r="D6181">
            <v>2018</v>
          </cell>
          <cell r="E6181">
            <v>16</v>
          </cell>
          <cell r="F6181" t="str">
            <v>0160</v>
          </cell>
          <cell r="G6181" t="str">
            <v>H002</v>
          </cell>
          <cell r="H6181" t="str">
            <v>Chain guard bracket</v>
          </cell>
          <cell r="I6181" t="str">
            <v>Kedjeskyddsfäste</v>
          </cell>
          <cell r="K6181" t="str">
            <v>C8305427</v>
          </cell>
          <cell r="L6181" t="str">
            <v>C8305427</v>
          </cell>
        </row>
        <row r="6182">
          <cell r="B6182" t="str">
            <v>YEC9375145Framväxel</v>
          </cell>
          <cell r="C6182" t="str">
            <v>YEC9375145</v>
          </cell>
          <cell r="D6182">
            <v>2018</v>
          </cell>
          <cell r="E6182">
            <v>17</v>
          </cell>
          <cell r="F6182" t="str">
            <v>0170</v>
          </cell>
          <cell r="G6182" t="str">
            <v>D003</v>
          </cell>
          <cell r="H6182" t="str">
            <v>Front Derailleur</v>
          </cell>
          <cell r="I6182" t="str">
            <v>Framväxel</v>
          </cell>
          <cell r="K6182" t="str">
            <v>EMPTY</v>
          </cell>
          <cell r="L6182" t="e">
            <v>#N/A</v>
          </cell>
        </row>
        <row r="6183">
          <cell r="B6183" t="str">
            <v>YEC9375145Bakväxel</v>
          </cell>
          <cell r="C6183" t="str">
            <v>YEC9375145</v>
          </cell>
          <cell r="D6183">
            <v>2018</v>
          </cell>
          <cell r="E6183">
            <v>18</v>
          </cell>
          <cell r="F6183" t="str">
            <v>0180</v>
          </cell>
          <cell r="G6183" t="str">
            <v>D004</v>
          </cell>
          <cell r="H6183" t="str">
            <v>Rear Derailleur</v>
          </cell>
          <cell r="I6183" t="str">
            <v>Bakväxel</v>
          </cell>
          <cell r="K6183" t="str">
            <v>NAVVÄXEL</v>
          </cell>
          <cell r="L6183" t="str">
            <v>Kontakta SHIMANO</v>
          </cell>
        </row>
        <row r="6184">
          <cell r="B6184" t="str">
            <v>YEC9375145Kedja</v>
          </cell>
          <cell r="C6184" t="str">
            <v>YEC9375145</v>
          </cell>
          <cell r="D6184">
            <v>2018</v>
          </cell>
          <cell r="E6184">
            <v>19</v>
          </cell>
          <cell r="F6184" t="str">
            <v>0190</v>
          </cell>
          <cell r="G6184" t="str">
            <v>E003</v>
          </cell>
          <cell r="H6184" t="str">
            <v xml:space="preserve">Chain </v>
          </cell>
          <cell r="I6184" t="str">
            <v>Kedja</v>
          </cell>
          <cell r="J6184" t="str">
            <v>std</v>
          </cell>
          <cell r="K6184" t="str">
            <v>C3405001-0102</v>
          </cell>
          <cell r="L6184" t="str">
            <v>C3400002</v>
          </cell>
        </row>
        <row r="6185">
          <cell r="B6185" t="str">
            <v>YEC9375145Kassett</v>
          </cell>
          <cell r="C6185" t="str">
            <v>YEC9375145</v>
          </cell>
          <cell r="D6185">
            <v>2018</v>
          </cell>
          <cell r="E6185">
            <v>20</v>
          </cell>
          <cell r="F6185" t="str">
            <v>0200</v>
          </cell>
          <cell r="G6185" t="str">
            <v>E004</v>
          </cell>
          <cell r="H6185" t="str">
            <v>Cassette Sprocket</v>
          </cell>
          <cell r="I6185" t="str">
            <v>Kassett</v>
          </cell>
          <cell r="J6185" t="str">
            <v>ASMGEAR18SU SPT SC18sv3/32" (INTERNAL HUB)</v>
          </cell>
          <cell r="K6185" t="str">
            <v>ASMGEAR18SU</v>
          </cell>
          <cell r="L6185" t="str">
            <v>Kontakta SHIMANO</v>
          </cell>
        </row>
        <row r="6186">
          <cell r="B6186" t="str">
            <v>YEC9375145Framhjul</v>
          </cell>
          <cell r="C6186" t="str">
            <v>YEC9375145</v>
          </cell>
          <cell r="D6186">
            <v>2018</v>
          </cell>
          <cell r="E6186">
            <v>21</v>
          </cell>
          <cell r="F6186" t="str">
            <v>0210</v>
          </cell>
          <cell r="G6186" t="str">
            <v>F001</v>
          </cell>
          <cell r="H6186" t="str">
            <v>Front hub</v>
          </cell>
          <cell r="I6186" t="str">
            <v>Framhjul</v>
          </cell>
          <cell r="J6186" t="str">
            <v>Se drive unit</v>
          </cell>
          <cell r="K6186" t="str">
            <v>C4100354</v>
          </cell>
          <cell r="L6186" t="str">
            <v>C4100354</v>
          </cell>
        </row>
        <row r="6187">
          <cell r="B6187" t="str">
            <v>YEC9375145Bakhjul</v>
          </cell>
          <cell r="C6187" t="str">
            <v>YEC9375145</v>
          </cell>
          <cell r="D6187">
            <v>2018</v>
          </cell>
          <cell r="E6187">
            <v>22</v>
          </cell>
          <cell r="F6187" t="str">
            <v>0220</v>
          </cell>
          <cell r="G6187" t="str">
            <v>F002</v>
          </cell>
          <cell r="H6187" t="str">
            <v>Rear hub</v>
          </cell>
          <cell r="I6187" t="str">
            <v>Bakhjul</v>
          </cell>
          <cell r="J6187" t="str">
            <v>ASGC30007CADXR (ASG7C30ADXR) HBRcb 36 H SILVER DX</v>
          </cell>
          <cell r="K6187" t="str">
            <v>C4208039</v>
          </cell>
          <cell r="L6187" t="str">
            <v>C4200052</v>
          </cell>
        </row>
        <row r="6188">
          <cell r="B6188" t="str">
            <v>YEC9375145Däck</v>
          </cell>
          <cell r="C6188" t="str">
            <v>YEC9375145</v>
          </cell>
          <cell r="D6188">
            <v>2018</v>
          </cell>
          <cell r="E6188">
            <v>23</v>
          </cell>
          <cell r="F6188" t="str">
            <v>0230</v>
          </cell>
          <cell r="G6188" t="str">
            <v>F003</v>
          </cell>
          <cell r="H6188" t="str">
            <v>Tire</v>
          </cell>
          <cell r="I6188" t="str">
            <v>Däck</v>
          </cell>
          <cell r="J6188" t="str">
            <v>C4906403 40-622 BROWN Duramax X3 Reflex PERGO  H-480</v>
          </cell>
          <cell r="K6188" t="str">
            <v>C4906456</v>
          </cell>
          <cell r="L6188" t="str">
            <v>BSP?</v>
          </cell>
        </row>
        <row r="6189">
          <cell r="B6189" t="str">
            <v>YEC9375145Skärmar set</v>
          </cell>
          <cell r="C6189" t="str">
            <v>YEC9375145</v>
          </cell>
          <cell r="D6189">
            <v>2018</v>
          </cell>
          <cell r="E6189">
            <v>24</v>
          </cell>
          <cell r="F6189" t="str">
            <v>0240</v>
          </cell>
          <cell r="G6189" t="str">
            <v>H003</v>
          </cell>
          <cell r="H6189" t="str">
            <v xml:space="preserve">Mudguard front   </v>
          </cell>
          <cell r="I6189" t="str">
            <v>Skärmar set</v>
          </cell>
          <cell r="J6189" t="str">
            <v>glossy, same as frame</v>
          </cell>
          <cell r="K6189" t="str">
            <v>Kontakta service</v>
          </cell>
          <cell r="L6189" t="str">
            <v>Kontakta Service</v>
          </cell>
        </row>
        <row r="6190">
          <cell r="B6190" t="str">
            <v>YEC9375145Pakethållare</v>
          </cell>
          <cell r="C6190" t="str">
            <v>YEC9375145</v>
          </cell>
          <cell r="D6190">
            <v>2018</v>
          </cell>
          <cell r="E6190">
            <v>25</v>
          </cell>
          <cell r="F6190" t="str">
            <v>0250</v>
          </cell>
          <cell r="G6190" t="str">
            <v>H004</v>
          </cell>
          <cell r="H6190" t="str">
            <v>Carrier</v>
          </cell>
          <cell r="I6190" t="str">
            <v>Pakethållare</v>
          </cell>
          <cell r="J6190" t="str">
            <v>C8205740 AVS TOP CARRIER FOR PHILION BATTERY, Powder BLACK CLIP AND SPECTRA LOGO</v>
          </cell>
          <cell r="K6190" t="str">
            <v>C8205740</v>
          </cell>
          <cell r="L6190" t="str">
            <v>C8205740</v>
          </cell>
        </row>
        <row r="6191">
          <cell r="B6191" t="str">
            <v>YEC9375145Sadel</v>
          </cell>
          <cell r="C6191" t="str">
            <v>YEC9375145</v>
          </cell>
          <cell r="D6191">
            <v>2018</v>
          </cell>
          <cell r="E6191">
            <v>26</v>
          </cell>
          <cell r="F6191" t="str">
            <v>0260</v>
          </cell>
          <cell r="G6191" t="str">
            <v>G001</v>
          </cell>
          <cell r="H6191" t="str">
            <v>Saddle</v>
          </cell>
          <cell r="I6191" t="str">
            <v>Sadel</v>
          </cell>
          <cell r="J6191" t="str">
            <v>C7106016 Fluito brown unisex w/o clamp</v>
          </cell>
          <cell r="K6191" t="str">
            <v>C7106016</v>
          </cell>
          <cell r="L6191" t="str">
            <v>C7100226</v>
          </cell>
        </row>
        <row r="6192">
          <cell r="B6192" t="str">
            <v>YEC9375145Sadelstolpe</v>
          </cell>
          <cell r="C6192" t="str">
            <v>YEC9375145</v>
          </cell>
          <cell r="D6192">
            <v>2018</v>
          </cell>
          <cell r="E6192">
            <v>27</v>
          </cell>
          <cell r="F6192" t="str">
            <v>0270</v>
          </cell>
          <cell r="G6192" t="str">
            <v>G002</v>
          </cell>
          <cell r="H6192" t="str">
            <v>Seatpost</v>
          </cell>
          <cell r="I6192" t="str">
            <v>Sadelstolpe</v>
          </cell>
          <cell r="J6192" t="str">
            <v xml:space="preserve">C7205535 31,6X350MM ALsv SP-222 -&gt; C7205258  SP-222 27.2X350 Anodized SILVER </v>
          </cell>
          <cell r="K6192" t="str">
            <v>C7205535</v>
          </cell>
          <cell r="L6192" t="str">
            <v>C7200050</v>
          </cell>
        </row>
        <row r="6193">
          <cell r="B6193" t="str">
            <v>YEC9375145Sadelrörsklämma</v>
          </cell>
          <cell r="C6193" t="str">
            <v>YEC9375145</v>
          </cell>
          <cell r="D6193">
            <v>2018</v>
          </cell>
          <cell r="E6193">
            <v>28</v>
          </cell>
          <cell r="F6193" t="str">
            <v>0280</v>
          </cell>
          <cell r="G6193" t="str">
            <v>G003</v>
          </cell>
          <cell r="H6193" t="str">
            <v>Seat Clamp</v>
          </cell>
          <cell r="I6193" t="str">
            <v>Sadelrörsklämma</v>
          </cell>
          <cell r="J6193" t="str">
            <v>C7305138 35.0 AL BT sv MX-27  -&gt; C7305002 L/C 31.8 MX27 shiny black</v>
          </cell>
          <cell r="K6193" t="str">
            <v>C7305138</v>
          </cell>
          <cell r="L6193" t="str">
            <v>C7300027-318</v>
          </cell>
        </row>
        <row r="6194">
          <cell r="B6194" t="str">
            <v>YEC9375145Framlampa</v>
          </cell>
          <cell r="C6194" t="str">
            <v>YEC9375145</v>
          </cell>
          <cell r="D6194">
            <v>2018</v>
          </cell>
          <cell r="E6194">
            <v>29</v>
          </cell>
          <cell r="F6194" t="str">
            <v>0290</v>
          </cell>
          <cell r="G6194" t="str">
            <v>H005</v>
          </cell>
          <cell r="H6194" t="str">
            <v>Front light</v>
          </cell>
          <cell r="I6194" t="str">
            <v>Framlampa</v>
          </cell>
          <cell r="J6194" t="str">
            <v xml:space="preserve">C8015191 JY-7070E 30LUX LED headlamp 6V, w/o bracket, 500mm cable with conector for Bafang , 3mm cable  </v>
          </cell>
          <cell r="K6194" t="str">
            <v>C8015191</v>
          </cell>
          <cell r="L6194" t="str">
            <v>C8015191</v>
          </cell>
        </row>
        <row r="6195">
          <cell r="B6195" t="str">
            <v>YEC9375145Baklampa</v>
          </cell>
          <cell r="C6195" t="str">
            <v>YEC9375145</v>
          </cell>
          <cell r="D6195">
            <v>2018</v>
          </cell>
          <cell r="E6195">
            <v>30</v>
          </cell>
          <cell r="F6195" t="str">
            <v>0300</v>
          </cell>
          <cell r="G6195" t="str">
            <v>H006</v>
          </cell>
          <cell r="H6195" t="str">
            <v>Light, Rear</v>
          </cell>
          <cell r="I6195" t="str">
            <v>Baklampa</v>
          </cell>
          <cell r="K6195" t="str">
            <v>C8705058-1RLBK</v>
          </cell>
          <cell r="L6195" t="str">
            <v>C8705058-1RLBK</v>
          </cell>
        </row>
        <row r="6196">
          <cell r="B6196" t="str">
            <v>YEC9375145Låssats</v>
          </cell>
          <cell r="C6196" t="str">
            <v>YEC9375145</v>
          </cell>
          <cell r="D6196">
            <v>2018</v>
          </cell>
          <cell r="E6196">
            <v>31</v>
          </cell>
          <cell r="F6196" t="str">
            <v>0310</v>
          </cell>
          <cell r="G6196" t="str">
            <v>H007</v>
          </cell>
          <cell r="H6196" t="str">
            <v>Lock</v>
          </cell>
          <cell r="I6196" t="str">
            <v>Låssats</v>
          </cell>
          <cell r="J6196" t="str">
            <v>C8405069 LCK SF PLbk Solid+  BAT SF03, LOCK FRAME+LOCK BATT SF03 RT W/2 similar keys</v>
          </cell>
          <cell r="K6196" t="str">
            <v>C8405069</v>
          </cell>
          <cell r="L6196" t="str">
            <v>C8405069</v>
          </cell>
        </row>
        <row r="6197">
          <cell r="B6197" t="str">
            <v>YEC9375145Stöd</v>
          </cell>
          <cell r="C6197" t="str">
            <v>YEC9375145</v>
          </cell>
          <cell r="D6197">
            <v>2018</v>
          </cell>
          <cell r="E6197">
            <v>32</v>
          </cell>
          <cell r="F6197" t="str">
            <v>0320</v>
          </cell>
          <cell r="G6197" t="str">
            <v>H008</v>
          </cell>
          <cell r="H6197" t="str">
            <v>Kick stand</v>
          </cell>
          <cell r="I6197" t="str">
            <v>Stöd</v>
          </cell>
          <cell r="J6197" t="str">
            <v>C8105222 REX HV for MAX CS mount KICKSTAND ADJUSTABLE 1288-4</v>
          </cell>
          <cell r="K6197" t="str">
            <v>C8105222</v>
          </cell>
          <cell r="L6197" t="str">
            <v>C8100034</v>
          </cell>
        </row>
        <row r="6198">
          <cell r="B6198" t="str">
            <v>YEC9375145Korg</v>
          </cell>
          <cell r="C6198" t="str">
            <v>YEC9375145</v>
          </cell>
          <cell r="D6198">
            <v>2018</v>
          </cell>
          <cell r="E6198">
            <v>33</v>
          </cell>
          <cell r="F6198" t="str">
            <v>0330</v>
          </cell>
          <cell r="G6198" t="str">
            <v>H009</v>
          </cell>
          <cell r="H6198" t="str">
            <v>Basket / Fr carrier</v>
          </cell>
          <cell r="I6198" t="str">
            <v>Korg</v>
          </cell>
          <cell r="J6198" t="str">
            <v xml:space="preserve">C8605199 Alloy black 2018  </v>
          </cell>
          <cell r="K6198" t="str">
            <v>C8605199</v>
          </cell>
          <cell r="L6198" t="str">
            <v>C8605213</v>
          </cell>
        </row>
        <row r="6199">
          <cell r="B6199" t="str">
            <v>YEC9375145Pedaler</v>
          </cell>
          <cell r="C6199" t="str">
            <v>YEC9375145</v>
          </cell>
          <cell r="D6199">
            <v>2018</v>
          </cell>
          <cell r="E6199">
            <v>34</v>
          </cell>
          <cell r="F6199" t="str">
            <v>0340</v>
          </cell>
          <cell r="G6199" t="str">
            <v>E005</v>
          </cell>
          <cell r="H6199" t="str">
            <v xml:space="preserve">Pedal </v>
          </cell>
          <cell r="I6199" t="str">
            <v>Pedaler</v>
          </cell>
          <cell r="J6199" t="str">
            <v>C3505208 NWL-467  SILVER/GREY 9/16" ALU</v>
          </cell>
          <cell r="K6199" t="str">
            <v>C3505208</v>
          </cell>
          <cell r="L6199" t="str">
            <v>C3500059</v>
          </cell>
        </row>
        <row r="6200">
          <cell r="B6200" t="str">
            <v>YEC9375145Motor</v>
          </cell>
          <cell r="C6200" t="str">
            <v>YEC9375145</v>
          </cell>
          <cell r="D6200">
            <v>2018</v>
          </cell>
          <cell r="E6200">
            <v>35</v>
          </cell>
          <cell r="F6200" t="str">
            <v>0350</v>
          </cell>
          <cell r="G6200" t="str">
            <v>J001</v>
          </cell>
          <cell r="H6200" t="str">
            <v>DRIVE UNIT:</v>
          </cell>
          <cell r="I6200" t="str">
            <v>Motor</v>
          </cell>
          <cell r="J6200" t="str">
            <v>C8705067-1-02 2017 E-Motor Egoing SYXC rollerbrake</v>
          </cell>
          <cell r="K6200" t="str">
            <v>C8705067-1-02</v>
          </cell>
          <cell r="L6200" t="str">
            <v>C8705067-1-02</v>
          </cell>
        </row>
        <row r="6201">
          <cell r="B6201" t="str">
            <v>YEC9375145Display</v>
          </cell>
          <cell r="C6201" t="str">
            <v>YEC9375145</v>
          </cell>
          <cell r="D6201">
            <v>2018</v>
          </cell>
          <cell r="E6201">
            <v>36</v>
          </cell>
          <cell r="F6201" t="str">
            <v>0360</v>
          </cell>
          <cell r="G6201" t="str">
            <v>J004</v>
          </cell>
          <cell r="H6201" t="str">
            <v>DISPLAY:</v>
          </cell>
          <cell r="I6201" t="str">
            <v>Display</v>
          </cell>
          <cell r="J6201" t="str">
            <v>C8705065-1-12S LCD C10,Silver Alloy e-going logo.cable length:750mm. cable length for switch:300mm,    Chip for BESST system. New dual pivot bracket with 2 plastic inserts (Ø22,2/25,4).</v>
          </cell>
          <cell r="K6201" t="str">
            <v>C8705065-1-12S</v>
          </cell>
          <cell r="L6201" t="str">
            <v>C8705065-1-12S</v>
          </cell>
        </row>
        <row r="6202">
          <cell r="B6202" t="str">
            <v>YEC9375145EB-Bus kabel</v>
          </cell>
          <cell r="C6202" t="str">
            <v>YEC9375145</v>
          </cell>
          <cell r="D6202">
            <v>2018</v>
          </cell>
          <cell r="E6202">
            <v>37</v>
          </cell>
          <cell r="F6202" t="str">
            <v>0370</v>
          </cell>
          <cell r="G6202" t="str">
            <v>J005</v>
          </cell>
          <cell r="H6202" t="str">
            <v>EB-BUS CABLE:</v>
          </cell>
          <cell r="I6202" t="str">
            <v>EB-Bus kabel</v>
          </cell>
          <cell r="J6202" t="str">
            <v>C8705065-1-04A 9pin (1000mm), one end linked to controller,the other end linked to the display (240mm), the front light (240mm) one brake sensor (280mm) and the speed sensor (500mm)</v>
          </cell>
          <cell r="K6202" t="str">
            <v>C8705065-1-04A</v>
          </cell>
          <cell r="L6202" t="str">
            <v>C8705065-1-04</v>
          </cell>
        </row>
        <row r="6203">
          <cell r="B6203" t="str">
            <v>YEC9375145Motorkabel</v>
          </cell>
          <cell r="C6203" t="str">
            <v>YEC9375145</v>
          </cell>
          <cell r="D6203">
            <v>2018</v>
          </cell>
          <cell r="E6203">
            <v>38</v>
          </cell>
          <cell r="F6203" t="str">
            <v>0380</v>
          </cell>
          <cell r="G6203" t="str">
            <v>J006</v>
          </cell>
          <cell r="H6203" t="str">
            <v>POWER CABLE:</v>
          </cell>
          <cell r="I6203" t="str">
            <v>Motorkabel</v>
          </cell>
          <cell r="J6203" t="str">
            <v>C8705065-1-03A G9.1/M9.1, cable length 1250mm, between motor and controller</v>
          </cell>
          <cell r="K6203" t="str">
            <v>C8705065-1-03A</v>
          </cell>
          <cell r="L6203" t="str">
            <v>C8705065-1-03A</v>
          </cell>
        </row>
        <row r="6204">
          <cell r="B6204" t="str">
            <v>YEC9375145Kabel framlampa</v>
          </cell>
          <cell r="C6204" t="str">
            <v>YEC9375145</v>
          </cell>
          <cell r="D6204">
            <v>2018</v>
          </cell>
          <cell r="E6204">
            <v>39</v>
          </cell>
          <cell r="F6204" t="str">
            <v>0390</v>
          </cell>
          <cell r="G6204" t="str">
            <v>J007</v>
          </cell>
          <cell r="H6204" t="str">
            <v>F. LIGHT CABLE:</v>
          </cell>
          <cell r="I6204" t="str">
            <v>Kabel framlampa</v>
          </cell>
          <cell r="J6204" t="str">
            <v>Included in EB-BUS cable</v>
          </cell>
          <cell r="K6204" t="str">
            <v>Ingår i EB-buskabeln</v>
          </cell>
          <cell r="L6204" t="str">
            <v>Ingår i EB-buskabeln</v>
          </cell>
        </row>
        <row r="6205">
          <cell r="B6205" t="str">
            <v>YEC9375145Kabel baklampa</v>
          </cell>
          <cell r="C6205" t="str">
            <v>YEC9375145</v>
          </cell>
          <cell r="D6205">
            <v>2018</v>
          </cell>
          <cell r="E6205">
            <v>40</v>
          </cell>
          <cell r="F6205" t="str">
            <v>0400</v>
          </cell>
          <cell r="G6205" t="str">
            <v>J008</v>
          </cell>
          <cell r="H6205" t="str">
            <v>R. LIGHT CABLE:</v>
          </cell>
          <cell r="I6205" t="str">
            <v>Kabel baklampa</v>
          </cell>
          <cell r="K6205" t="str">
            <v>INGÅR I BATTERIET</v>
          </cell>
          <cell r="L6205" t="str">
            <v>Ingår i batteriet</v>
          </cell>
        </row>
        <row r="6206">
          <cell r="B6206" t="str">
            <v>YEC9375145Hastighetssensor</v>
          </cell>
          <cell r="C6206" t="str">
            <v>YEC9375145</v>
          </cell>
          <cell r="D6206">
            <v>2018</v>
          </cell>
          <cell r="E6206">
            <v>41</v>
          </cell>
          <cell r="F6206" t="str">
            <v>0410</v>
          </cell>
          <cell r="G6206" t="str">
            <v>J009</v>
          </cell>
          <cell r="H6206" t="str">
            <v>SPEED SENSOR:</v>
          </cell>
          <cell r="I6206" t="str">
            <v>Hastighetssensor</v>
          </cell>
          <cell r="J6206" t="str">
            <v>Integrated in the motor</v>
          </cell>
          <cell r="K6206" t="str">
            <v>INGÅR I MOTORN</v>
          </cell>
          <cell r="L6206" t="str">
            <v>Ingår i motorn</v>
          </cell>
        </row>
        <row r="6207">
          <cell r="B6207" t="str">
            <v>YEC9375145Batteri</v>
          </cell>
          <cell r="C6207" t="str">
            <v>YEC9375145</v>
          </cell>
          <cell r="D6207">
            <v>2018</v>
          </cell>
          <cell r="E6207">
            <v>42</v>
          </cell>
          <cell r="F6207" t="str">
            <v>0420</v>
          </cell>
          <cell r="G6207" t="str">
            <v>J002</v>
          </cell>
          <cell r="H6207" t="str">
            <v>BATTERY:</v>
          </cell>
          <cell r="I6207" t="str">
            <v>Batteri</v>
          </cell>
          <cell r="J6207" t="str">
            <v>C8705058-1-11EA  PHYLION SF-03, 11Ah WITH INTERGRATED REAR RED LIGHT (eGoing Access)</v>
          </cell>
          <cell r="K6207" t="str">
            <v>C8705058-1-11EA</v>
          </cell>
          <cell r="L6207" t="str">
            <v>C8705058-1-11CE</v>
          </cell>
        </row>
        <row r="6208">
          <cell r="B6208" t="str">
            <v>YEC9375145Batterihållare</v>
          </cell>
          <cell r="C6208" t="str">
            <v>YEC9375145</v>
          </cell>
          <cell r="D6208">
            <v>2018</v>
          </cell>
          <cell r="E6208">
            <v>43</v>
          </cell>
          <cell r="F6208" t="str">
            <v>0430</v>
          </cell>
          <cell r="G6208" t="str">
            <v>J003</v>
          </cell>
          <cell r="H6208" t="str">
            <v>BATTERY HOLDER/Slider</v>
          </cell>
          <cell r="I6208" t="str">
            <v>Batterihållare</v>
          </cell>
          <cell r="J6208" t="str">
            <v>C8705065-10-02 Slider (lower part) SF03, AXA One key</v>
          </cell>
          <cell r="L6208" t="e">
            <v>#N/A</v>
          </cell>
        </row>
        <row r="6209">
          <cell r="B6209" t="str">
            <v>YEC9375145Batteriladdare</v>
          </cell>
          <cell r="C6209" t="str">
            <v>YEC9375145</v>
          </cell>
          <cell r="D6209">
            <v>2018</v>
          </cell>
          <cell r="E6209">
            <v>44</v>
          </cell>
          <cell r="F6209" t="str">
            <v>0440</v>
          </cell>
          <cell r="G6209" t="str">
            <v>J010</v>
          </cell>
          <cell r="H6209" t="str">
            <v>CHARGER:</v>
          </cell>
          <cell r="I6209" t="str">
            <v>Batteriladdare</v>
          </cell>
          <cell r="J6209" t="str">
            <v>C8705058-02, (CHARGER 2A    # NO:CZ2AG2JE7)  CHARGER FOR PHYLION BATTERY</v>
          </cell>
          <cell r="K6209" t="str">
            <v>C8705058-02</v>
          </cell>
          <cell r="L6209" t="str">
            <v>C8705058-02</v>
          </cell>
        </row>
        <row r="6210">
          <cell r="B6210" t="str">
            <v>YEC9375145Kontrollbox</v>
          </cell>
          <cell r="C6210" t="str">
            <v>YEC9375145</v>
          </cell>
          <cell r="D6210">
            <v>2018</v>
          </cell>
          <cell r="E6210">
            <v>45</v>
          </cell>
          <cell r="F6210" t="str">
            <v>0450</v>
          </cell>
          <cell r="G6210" t="str">
            <v>J011</v>
          </cell>
          <cell r="H6210" t="str">
            <v>Controller</v>
          </cell>
          <cell r="I6210" t="str">
            <v>Kontrollbox</v>
          </cell>
          <cell r="J6210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210" t="str">
            <v>C8705065-10-01A</v>
          </cell>
          <cell r="L6210" t="str">
            <v>C8705065-10-01</v>
          </cell>
        </row>
        <row r="6211">
          <cell r="B6211" t="str">
            <v>YEC9375145Växelöra</v>
          </cell>
          <cell r="C6211" t="str">
            <v>YEC9375145</v>
          </cell>
          <cell r="D6211">
            <v>2018</v>
          </cell>
          <cell r="E6211">
            <v>46</v>
          </cell>
          <cell r="F6211" t="str">
            <v>0460</v>
          </cell>
          <cell r="G6211" t="str">
            <v>D005</v>
          </cell>
          <cell r="H6211" t="str">
            <v>Gear hanger</v>
          </cell>
          <cell r="I6211" t="str">
            <v>Växelöra</v>
          </cell>
          <cell r="L6211" t="e">
            <v>#N/A</v>
          </cell>
        </row>
        <row r="6212">
          <cell r="B6212" t="str">
            <v>YEC9375146RAM</v>
          </cell>
          <cell r="C6212" t="str">
            <v>YEC9375146</v>
          </cell>
          <cell r="D6212" t="str">
            <v>2018-2019</v>
          </cell>
          <cell r="E6212">
            <v>1</v>
          </cell>
          <cell r="F6212" t="str">
            <v>0010</v>
          </cell>
          <cell r="G6212" t="str">
            <v>A001</v>
          </cell>
          <cell r="H6212" t="str">
            <v>PAINTED FRAME</v>
          </cell>
          <cell r="I6212" t="str">
            <v>RAM</v>
          </cell>
          <cell r="K6212" t="str">
            <v>FRAME</v>
          </cell>
          <cell r="L6212" t="e">
            <v>#N/A</v>
          </cell>
        </row>
        <row r="6213">
          <cell r="B6213" t="str">
            <v>YEC9375146Framgaffel</v>
          </cell>
          <cell r="C6213" t="str">
            <v>YEC9375146</v>
          </cell>
          <cell r="D6213" t="str">
            <v>2018-2019</v>
          </cell>
          <cell r="E6213">
            <v>2</v>
          </cell>
          <cell r="F6213" t="str">
            <v>0020</v>
          </cell>
          <cell r="G6213" t="str">
            <v>A002</v>
          </cell>
          <cell r="H6213" t="str">
            <v>PAINTED FORK</v>
          </cell>
          <cell r="I6213" t="str">
            <v>Framgaffel</v>
          </cell>
          <cell r="K6213" t="str">
            <v>FORK</v>
          </cell>
          <cell r="L6213" t="e">
            <v>#N/A</v>
          </cell>
        </row>
        <row r="6214">
          <cell r="B6214" t="str">
            <v>YEC9375146Styrlager</v>
          </cell>
          <cell r="C6214" t="str">
            <v>YEC9375146</v>
          </cell>
          <cell r="D6214" t="str">
            <v>2018-2019</v>
          </cell>
          <cell r="E6214">
            <v>3</v>
          </cell>
          <cell r="F6214" t="str">
            <v>0030</v>
          </cell>
          <cell r="G6214" t="str">
            <v>B001</v>
          </cell>
          <cell r="H6214" t="str">
            <v>Head Set</v>
          </cell>
          <cell r="I6214" t="str">
            <v>Styrlager</v>
          </cell>
          <cell r="J6214" t="str">
            <v>C2105002 VP-MH305C SEMI INTEGR, ED BLACK O/S  SH = 20mm</v>
          </cell>
          <cell r="K6214" t="str">
            <v>C2105002</v>
          </cell>
          <cell r="L6214" t="str">
            <v>C2100163</v>
          </cell>
        </row>
        <row r="6215">
          <cell r="B6215" t="str">
            <v xml:space="preserve">YEC9375146Styrstam </v>
          </cell>
          <cell r="C6215" t="str">
            <v>YEC9375146</v>
          </cell>
          <cell r="D6215" t="str">
            <v>2018-2019</v>
          </cell>
          <cell r="E6215">
            <v>4</v>
          </cell>
          <cell r="F6215" t="str">
            <v>0040</v>
          </cell>
          <cell r="G6215" t="str">
            <v>B002</v>
          </cell>
          <cell r="H6215" t="str">
            <v>Handlebar Stem</v>
          </cell>
          <cell r="I6215" t="str">
            <v xml:space="preserve">Styrstam </v>
          </cell>
          <cell r="J6215" t="str">
            <v xml:space="preserve">C2205548-085 STQ ALsv 25,4/85 180mm 4BOLT MTSD-367N-5 SV </v>
          </cell>
          <cell r="K6215" t="str">
            <v>C2205548-085</v>
          </cell>
          <cell r="L6215" t="str">
            <v>C2200064</v>
          </cell>
        </row>
        <row r="6216">
          <cell r="B6216" t="str">
            <v>YEC9375146Styre</v>
          </cell>
          <cell r="C6216" t="str">
            <v>YEC9375146</v>
          </cell>
          <cell r="D6216" t="str">
            <v>2018-2019</v>
          </cell>
          <cell r="E6216">
            <v>5</v>
          </cell>
          <cell r="F6216" t="str">
            <v>0050</v>
          </cell>
          <cell r="G6216" t="str">
            <v>B003</v>
          </cell>
          <cell r="H6216" t="str">
            <v>Handelbar</v>
          </cell>
          <cell r="I6216" t="str">
            <v>Styre</v>
          </cell>
          <cell r="J6216" t="str">
            <v>C2306073  Handlebar City Silver NR-AL-14(ISO-C) W:630mm, AL H.A.S, no logo</v>
          </cell>
          <cell r="K6216" t="str">
            <v>C2306073</v>
          </cell>
          <cell r="L6216" t="str">
            <v>C2300290</v>
          </cell>
        </row>
        <row r="6217">
          <cell r="B6217" t="str">
            <v>YEC9375146Bromsgrepp H</v>
          </cell>
          <cell r="C6217" t="str">
            <v>YEC9375146</v>
          </cell>
          <cell r="D6217" t="str">
            <v>2018-2019</v>
          </cell>
          <cell r="E6217">
            <v>6</v>
          </cell>
          <cell r="F6217" t="str">
            <v>0060</v>
          </cell>
          <cell r="G6217" t="str">
            <v>C002</v>
          </cell>
          <cell r="H6217" t="str">
            <v>Brake Lever R</v>
          </cell>
          <cell r="I6217" t="str">
            <v>Bromsgrepp H</v>
          </cell>
          <cell r="L6217" t="e">
            <v>#N/A</v>
          </cell>
        </row>
        <row r="6218">
          <cell r="B6218" t="str">
            <v>YEC9375146Bromsgrepp V</v>
          </cell>
          <cell r="C6218" t="str">
            <v>YEC9375146</v>
          </cell>
          <cell r="D6218" t="str">
            <v>2018-2019</v>
          </cell>
          <cell r="E6218">
            <v>7</v>
          </cell>
          <cell r="F6218" t="str">
            <v>0070</v>
          </cell>
          <cell r="G6218" t="str">
            <v>C001</v>
          </cell>
          <cell r="H6218" t="str">
            <v>Brake Lever L</v>
          </cell>
          <cell r="I6218" t="str">
            <v>Bromsgrepp V</v>
          </cell>
          <cell r="J6218" t="str">
            <v>C6505190 Br lever silver left CL535CRT RB w bell</v>
          </cell>
          <cell r="K6218" t="str">
            <v>C6505190</v>
          </cell>
          <cell r="L6218" t="str">
            <v>C6505190</v>
          </cell>
        </row>
        <row r="6219">
          <cell r="B6219" t="str">
            <v>YEC9375146Växelreglage H</v>
          </cell>
          <cell r="C6219" t="str">
            <v>YEC9375146</v>
          </cell>
          <cell r="D6219" t="str">
            <v>2018-2019</v>
          </cell>
          <cell r="E6219">
            <v>8</v>
          </cell>
          <cell r="F6219" t="str">
            <v>0080</v>
          </cell>
          <cell r="G6219" t="str">
            <v>D002</v>
          </cell>
          <cell r="H6219" t="str">
            <v>Shift Lever R</v>
          </cell>
          <cell r="I6219" t="str">
            <v>Växelreglage H</v>
          </cell>
          <cell r="J6219" t="str">
            <v>ASL7S31SALSSR SL7RSB SL-7S31 inturnal SCA</v>
          </cell>
          <cell r="K6219" t="str">
            <v>ASL7S31SALSSR</v>
          </cell>
          <cell r="L6219" t="str">
            <v>Kontakta SHIMANO</v>
          </cell>
        </row>
        <row r="6220">
          <cell r="B6220" t="str">
            <v>YEC9375146Växelreglage V</v>
          </cell>
          <cell r="C6220" t="str">
            <v>YEC9375146</v>
          </cell>
          <cell r="D6220" t="str">
            <v>2018-2019</v>
          </cell>
          <cell r="E6220">
            <v>9</v>
          </cell>
          <cell r="F6220" t="str">
            <v>0090</v>
          </cell>
          <cell r="G6220" t="str">
            <v>D001</v>
          </cell>
          <cell r="H6220" t="str">
            <v>Shift Lever L</v>
          </cell>
          <cell r="I6220" t="str">
            <v>Växelreglage V</v>
          </cell>
          <cell r="L6220" t="e">
            <v>#N/A</v>
          </cell>
        </row>
        <row r="6221">
          <cell r="B6221" t="str">
            <v>YEC9375146Handtag par</v>
          </cell>
          <cell r="C6221" t="str">
            <v>YEC9375146</v>
          </cell>
          <cell r="D6221" t="str">
            <v>2018-2019</v>
          </cell>
          <cell r="E6221">
            <v>10</v>
          </cell>
          <cell r="F6221" t="str">
            <v>0100</v>
          </cell>
          <cell r="G6221" t="str">
            <v>B004</v>
          </cell>
          <cell r="H6221" t="str">
            <v>Grip R</v>
          </cell>
          <cell r="I6221" t="str">
            <v>Handtag par</v>
          </cell>
          <cell r="J6221" t="str">
            <v xml:space="preserve">C2505528 Herrmans CLIK DD37  black 90mm  </v>
          </cell>
          <cell r="K6221" t="str">
            <v>C2505528</v>
          </cell>
          <cell r="L6221" t="str">
            <v>C2500057</v>
          </cell>
        </row>
        <row r="6222">
          <cell r="B6222" t="str">
            <v>YEC9375146Frambroms</v>
          </cell>
          <cell r="C6222" t="str">
            <v>YEC9375146</v>
          </cell>
          <cell r="D6222" t="str">
            <v>2018-2019</v>
          </cell>
          <cell r="E6222">
            <v>11</v>
          </cell>
          <cell r="F6222" t="str">
            <v>0110</v>
          </cell>
          <cell r="G6222" t="str">
            <v>C003</v>
          </cell>
          <cell r="H6222" t="str">
            <v xml:space="preserve">Brake front </v>
          </cell>
          <cell r="I6222" t="str">
            <v>Frambroms</v>
          </cell>
          <cell r="J6222" t="str">
            <v>ABRC6000FB  ROL.BRAKE FRONT M9 BR-C6000-F, W. 3,5 MM. LOCKNUT SILVER</v>
          </cell>
          <cell r="K6222" t="str">
            <v>ABRC6000FB</v>
          </cell>
          <cell r="L6222" t="str">
            <v>Kontakta SHIMANO</v>
          </cell>
        </row>
        <row r="6223">
          <cell r="B6223" t="str">
            <v>YEC9375146Bakbroms</v>
          </cell>
          <cell r="C6223" t="str">
            <v>YEC9375146</v>
          </cell>
          <cell r="D6223" t="str">
            <v>2018-2019</v>
          </cell>
          <cell r="E6223">
            <v>12</v>
          </cell>
          <cell r="F6223" t="str">
            <v>0120</v>
          </cell>
          <cell r="G6223" t="str">
            <v>C004</v>
          </cell>
          <cell r="H6223" t="str">
            <v>Brake rear</v>
          </cell>
          <cell r="I6223" t="str">
            <v>Bakbroms</v>
          </cell>
          <cell r="K6223" t="str">
            <v>Fotbroms</v>
          </cell>
          <cell r="L6223" t="str">
            <v>Kontakta SHIMANO</v>
          </cell>
        </row>
        <row r="6224">
          <cell r="B6224" t="str">
            <v>YEC9375146Vevlager</v>
          </cell>
          <cell r="C6224" t="str">
            <v>YEC9375146</v>
          </cell>
          <cell r="D6224" t="str">
            <v>2018-2019</v>
          </cell>
          <cell r="E6224">
            <v>13</v>
          </cell>
          <cell r="F6224" t="str">
            <v>0130</v>
          </cell>
          <cell r="G6224" t="str">
            <v>E001</v>
          </cell>
          <cell r="H6224" t="str">
            <v xml:space="preserve">BB-set </v>
          </cell>
          <cell r="I6224" t="str">
            <v>Vevlager</v>
          </cell>
          <cell r="K6224" t="str">
            <v>C8705065-1-124</v>
          </cell>
          <cell r="L6224" t="str">
            <v>C8705065-1-124</v>
          </cell>
        </row>
        <row r="6225">
          <cell r="B6225" t="str">
            <v>YEC9375146Vevparti</v>
          </cell>
          <cell r="C6225" t="str">
            <v>YEC9375146</v>
          </cell>
          <cell r="D6225" t="str">
            <v>2018-2019</v>
          </cell>
          <cell r="E6225">
            <v>14</v>
          </cell>
          <cell r="F6225" t="str">
            <v>0140</v>
          </cell>
          <cell r="G6225" t="str">
            <v>E002</v>
          </cell>
          <cell r="H6225" t="str">
            <v>Front Chainwheel</v>
          </cell>
          <cell r="I6225" t="str">
            <v>Vevparti</v>
          </cell>
          <cell r="J6225" t="str">
            <v xml:space="preserve">C3305681-170-EG E-Going 170MM 38T 3/32" 110MM </v>
          </cell>
          <cell r="K6225" t="str">
            <v>C3305681-170-EG</v>
          </cell>
          <cell r="L6225" t="str">
            <v>C3305681-170-EG</v>
          </cell>
        </row>
        <row r="6226">
          <cell r="B6226" t="str">
            <v>YEC9375146Kedjeskydd</v>
          </cell>
          <cell r="C6226" t="str">
            <v>YEC9375146</v>
          </cell>
          <cell r="D6226" t="str">
            <v>2018-2019</v>
          </cell>
          <cell r="E6226">
            <v>15</v>
          </cell>
          <cell r="F6226" t="str">
            <v>0150</v>
          </cell>
          <cell r="G6226" t="str">
            <v>H001</v>
          </cell>
          <cell r="H6226" t="str">
            <v>Chain guard</v>
          </cell>
          <cell r="I6226" t="str">
            <v>Kedjeskydd</v>
          </cell>
          <cell r="J6226" t="str">
            <v>C8305427/ZBK + C8305427/RWH AXA CE 38 black w white center</v>
          </cell>
          <cell r="K6226" t="str">
            <v>C8305427/ZBK</v>
          </cell>
          <cell r="L6226" t="str">
            <v>C8305427/ZBK</v>
          </cell>
        </row>
        <row r="6227">
          <cell r="B6227" t="str">
            <v>YEC9375146Kedjeskyddsfäste</v>
          </cell>
          <cell r="C6227" t="str">
            <v>YEC9375146</v>
          </cell>
          <cell r="D6227" t="str">
            <v>2018-2019</v>
          </cell>
          <cell r="E6227">
            <v>16</v>
          </cell>
          <cell r="F6227" t="str">
            <v>0160</v>
          </cell>
          <cell r="G6227" t="str">
            <v>H002</v>
          </cell>
          <cell r="H6227" t="str">
            <v>Chain guard bracket</v>
          </cell>
          <cell r="I6227" t="str">
            <v>Kedjeskyddsfäste</v>
          </cell>
          <cell r="K6227" t="str">
            <v>C8305727</v>
          </cell>
          <cell r="L6227" t="str">
            <v>C8305427</v>
          </cell>
        </row>
        <row r="6228">
          <cell r="B6228" t="str">
            <v>YEC9375146Framväxel</v>
          </cell>
          <cell r="C6228" t="str">
            <v>YEC9375146</v>
          </cell>
          <cell r="D6228" t="str">
            <v>2018-2019</v>
          </cell>
          <cell r="E6228">
            <v>17</v>
          </cell>
          <cell r="F6228" t="str">
            <v>0170</v>
          </cell>
          <cell r="G6228" t="str">
            <v>D003</v>
          </cell>
          <cell r="H6228" t="str">
            <v>Front Derailleur</v>
          </cell>
          <cell r="I6228" t="str">
            <v>Framväxel</v>
          </cell>
          <cell r="K6228" t="str">
            <v>EMPTY</v>
          </cell>
          <cell r="L6228" t="e">
            <v>#N/A</v>
          </cell>
        </row>
        <row r="6229">
          <cell r="B6229" t="str">
            <v>YEC9375146Bakväxel</v>
          </cell>
          <cell r="C6229" t="str">
            <v>YEC9375146</v>
          </cell>
          <cell r="D6229" t="str">
            <v>2018-2019</v>
          </cell>
          <cell r="E6229">
            <v>18</v>
          </cell>
          <cell r="F6229" t="str">
            <v>0180</v>
          </cell>
          <cell r="G6229" t="str">
            <v>D004</v>
          </cell>
          <cell r="H6229" t="str">
            <v>Rear Derailleur</v>
          </cell>
          <cell r="I6229" t="str">
            <v>Bakväxel</v>
          </cell>
          <cell r="K6229" t="str">
            <v>NAVVÄXEL</v>
          </cell>
          <cell r="L6229" t="str">
            <v>Kontakta SHIMANO</v>
          </cell>
        </row>
        <row r="6230">
          <cell r="B6230" t="str">
            <v>YEC9375146Kedja</v>
          </cell>
          <cell r="C6230" t="str">
            <v>YEC9375146</v>
          </cell>
          <cell r="D6230" t="str">
            <v>2018-2019</v>
          </cell>
          <cell r="E6230">
            <v>19</v>
          </cell>
          <cell r="F6230" t="str">
            <v>0190</v>
          </cell>
          <cell r="G6230" t="str">
            <v>E003</v>
          </cell>
          <cell r="H6230" t="str">
            <v xml:space="preserve">Chain </v>
          </cell>
          <cell r="I6230" t="str">
            <v>Kedja</v>
          </cell>
          <cell r="J6230" t="str">
            <v>std</v>
          </cell>
          <cell r="K6230" t="str">
            <v>C3405001-0102</v>
          </cell>
          <cell r="L6230" t="str">
            <v>C3400002</v>
          </cell>
        </row>
        <row r="6231">
          <cell r="B6231" t="str">
            <v>YEC9375146Kassett</v>
          </cell>
          <cell r="C6231" t="str">
            <v>YEC9375146</v>
          </cell>
          <cell r="D6231" t="str">
            <v>2018-2019</v>
          </cell>
          <cell r="E6231">
            <v>20</v>
          </cell>
          <cell r="F6231" t="str">
            <v>0200</v>
          </cell>
          <cell r="G6231" t="str">
            <v>E004</v>
          </cell>
          <cell r="H6231" t="str">
            <v>Cassette Sprocket</v>
          </cell>
          <cell r="I6231" t="str">
            <v>Kassett</v>
          </cell>
          <cell r="J6231" t="str">
            <v>ASMGEAR18SU SPT SC18sv3/32" (INTERNAL HUB)</v>
          </cell>
          <cell r="K6231" t="str">
            <v>ASMGEAR18SU</v>
          </cell>
          <cell r="L6231" t="str">
            <v>Kontakta SHIMANO</v>
          </cell>
        </row>
        <row r="6232">
          <cell r="B6232" t="str">
            <v>YEC9375146Framhjul</v>
          </cell>
          <cell r="C6232" t="str">
            <v>YEC9375146</v>
          </cell>
          <cell r="D6232" t="str">
            <v>2018-2019</v>
          </cell>
          <cell r="E6232">
            <v>21</v>
          </cell>
          <cell r="F6232" t="str">
            <v>0210</v>
          </cell>
          <cell r="G6232" t="str">
            <v>F001</v>
          </cell>
          <cell r="H6232" t="str">
            <v>Front hub</v>
          </cell>
          <cell r="I6232" t="str">
            <v>Framhjul</v>
          </cell>
          <cell r="J6232" t="str">
            <v>Se drive unit blå</v>
          </cell>
          <cell r="K6232" t="str">
            <v>C4100354</v>
          </cell>
          <cell r="L6232" t="str">
            <v>C4100354</v>
          </cell>
        </row>
        <row r="6233">
          <cell r="B6233" t="str">
            <v>YEC9375146Bakhjul</v>
          </cell>
          <cell r="C6233" t="str">
            <v>YEC9375146</v>
          </cell>
          <cell r="D6233" t="str">
            <v>2018-2019</v>
          </cell>
          <cell r="E6233">
            <v>22</v>
          </cell>
          <cell r="F6233" t="str">
            <v>0220</v>
          </cell>
          <cell r="G6233" t="str">
            <v>F002</v>
          </cell>
          <cell r="H6233" t="str">
            <v>Rear hub</v>
          </cell>
          <cell r="I6233" t="str">
            <v>Bakhjul</v>
          </cell>
          <cell r="J6233" t="str">
            <v>ASGC30007CADXR (ASG7C30ADXR) HBRcb 36 H SILVER DX</v>
          </cell>
          <cell r="K6233" t="str">
            <v>C4208040</v>
          </cell>
          <cell r="L6233" t="str">
            <v>Kontakta Service</v>
          </cell>
        </row>
        <row r="6234">
          <cell r="B6234" t="str">
            <v>YEC9375146Däck</v>
          </cell>
          <cell r="C6234" t="str">
            <v>YEC9375146</v>
          </cell>
          <cell r="D6234" t="str">
            <v>2018-2019</v>
          </cell>
          <cell r="E6234">
            <v>23</v>
          </cell>
          <cell r="F6234" t="str">
            <v>0230</v>
          </cell>
          <cell r="G6234" t="str">
            <v>F003</v>
          </cell>
          <cell r="H6234" t="str">
            <v>Tire</v>
          </cell>
          <cell r="I6234" t="str">
            <v>Däck</v>
          </cell>
          <cell r="J6234" t="str">
            <v>C4906455 622x40 Black Duramax Reflex XNR PERGO-E H-480</v>
          </cell>
          <cell r="K6234" t="str">
            <v>C4906455</v>
          </cell>
          <cell r="L6234" t="str">
            <v>C4901463</v>
          </cell>
        </row>
        <row r="6235">
          <cell r="B6235" t="str">
            <v>YEC9375146Skärmar set</v>
          </cell>
          <cell r="C6235" t="str">
            <v>YEC9375146</v>
          </cell>
          <cell r="D6235" t="str">
            <v>2018-2019</v>
          </cell>
          <cell r="E6235">
            <v>24</v>
          </cell>
          <cell r="F6235" t="str">
            <v>0240</v>
          </cell>
          <cell r="G6235" t="str">
            <v>H003</v>
          </cell>
          <cell r="H6235" t="str">
            <v xml:space="preserve">Mudguard front   </v>
          </cell>
          <cell r="I6235" t="str">
            <v>Skärmar set</v>
          </cell>
          <cell r="J6235" t="str">
            <v>C8255677 ZN/52MM 28" black 70.554/1 (5729-ZN)</v>
          </cell>
          <cell r="K6235" t="str">
            <v>C8255677</v>
          </cell>
          <cell r="L6235" t="str">
            <v>C8250028</v>
          </cell>
        </row>
        <row r="6236">
          <cell r="B6236" t="str">
            <v>YEC9375146Pakethållare</v>
          </cell>
          <cell r="C6236" t="str">
            <v>YEC9375146</v>
          </cell>
          <cell r="D6236" t="str">
            <v>2018-2019</v>
          </cell>
          <cell r="E6236">
            <v>25</v>
          </cell>
          <cell r="F6236" t="str">
            <v>0250</v>
          </cell>
          <cell r="G6236" t="str">
            <v>H004</v>
          </cell>
          <cell r="H6236" t="str">
            <v>Carrier</v>
          </cell>
          <cell r="I6236" t="str">
            <v>Pakethållare</v>
          </cell>
          <cell r="J6236" t="str">
            <v>C8205740 AVS TOP CARRIER FOR PHILION BATTERY, Powder BLACK CLIP AND SPECTRA LOGO</v>
          </cell>
          <cell r="K6236" t="str">
            <v>C8205740</v>
          </cell>
          <cell r="L6236" t="str">
            <v>C8205740</v>
          </cell>
        </row>
        <row r="6237">
          <cell r="B6237" t="str">
            <v>YEC9375146Sadel</v>
          </cell>
          <cell r="C6237" t="str">
            <v>YEC9375146</v>
          </cell>
          <cell r="D6237" t="str">
            <v>2018-2019</v>
          </cell>
          <cell r="E6237">
            <v>26</v>
          </cell>
          <cell r="F6237" t="str">
            <v>0260</v>
          </cell>
          <cell r="G6237" t="str">
            <v>G001</v>
          </cell>
          <cell r="H6237" t="str">
            <v>Saddle</v>
          </cell>
          <cell r="I6237" t="str">
            <v>Sadel</v>
          </cell>
          <cell r="J6237" t="str">
            <v>C7105989 Fluito black unisex w/o clamp</v>
          </cell>
          <cell r="K6237" t="str">
            <v>C7105989</v>
          </cell>
          <cell r="L6237" t="str">
            <v>C7100596</v>
          </cell>
        </row>
        <row r="6238">
          <cell r="B6238" t="str">
            <v>YEC9375146Sadelstolpe</v>
          </cell>
          <cell r="C6238" t="str">
            <v>YEC9375146</v>
          </cell>
          <cell r="D6238" t="str">
            <v>2018-2019</v>
          </cell>
          <cell r="E6238">
            <v>27</v>
          </cell>
          <cell r="F6238" t="str">
            <v>0270</v>
          </cell>
          <cell r="G6238" t="str">
            <v>G002</v>
          </cell>
          <cell r="H6238" t="str">
            <v>Seatpost</v>
          </cell>
          <cell r="I6238" t="str">
            <v>Sadelstolpe</v>
          </cell>
          <cell r="J6238" t="str">
            <v xml:space="preserve">C7205535 31,6X350MM ALsv SP-222 -&gt; C7205258  SP-222 27.2X350 Anodized SILVER </v>
          </cell>
          <cell r="K6238" t="str">
            <v>C7205535</v>
          </cell>
          <cell r="L6238" t="str">
            <v>C7200050</v>
          </cell>
        </row>
        <row r="6239">
          <cell r="B6239" t="str">
            <v>YEC9375146Sadelrörsklämma</v>
          </cell>
          <cell r="C6239" t="str">
            <v>YEC9375146</v>
          </cell>
          <cell r="D6239" t="str">
            <v>2018-2019</v>
          </cell>
          <cell r="E6239">
            <v>28</v>
          </cell>
          <cell r="F6239" t="str">
            <v>0280</v>
          </cell>
          <cell r="G6239" t="str">
            <v>G003</v>
          </cell>
          <cell r="H6239" t="str">
            <v>Seat Clamp</v>
          </cell>
          <cell r="I6239" t="str">
            <v>Sadelrörsklämma</v>
          </cell>
          <cell r="J6239" t="str">
            <v>C7305138 35.0 AL BT sv MX-27  -&gt; C7305002 L/C 31.8 MX27 shiny black</v>
          </cell>
          <cell r="K6239" t="str">
            <v>C7305138</v>
          </cell>
          <cell r="L6239" t="str">
            <v>C7300027-318</v>
          </cell>
        </row>
        <row r="6240">
          <cell r="B6240" t="str">
            <v>YEC9375146Framlampa</v>
          </cell>
          <cell r="C6240" t="str">
            <v>YEC9375146</v>
          </cell>
          <cell r="D6240" t="str">
            <v>2018-2019</v>
          </cell>
          <cell r="E6240">
            <v>29</v>
          </cell>
          <cell r="F6240" t="str">
            <v>0290</v>
          </cell>
          <cell r="G6240" t="str">
            <v>H005</v>
          </cell>
          <cell r="H6240" t="str">
            <v>Front light</v>
          </cell>
          <cell r="I6240" t="str">
            <v>Framlampa</v>
          </cell>
          <cell r="J6240" t="str">
            <v xml:space="preserve">C8015191 JY-7070E 30LUX LED headlamp 6V, w/o bracket, 500mm cable with conector for Bafang , 3mm cable  </v>
          </cell>
          <cell r="K6240" t="str">
            <v>C8015191</v>
          </cell>
          <cell r="L6240" t="str">
            <v>C8015191</v>
          </cell>
        </row>
        <row r="6241">
          <cell r="B6241" t="str">
            <v>YEC9375146Baklampa</v>
          </cell>
          <cell r="C6241" t="str">
            <v>YEC9375146</v>
          </cell>
          <cell r="D6241" t="str">
            <v>2018-2019</v>
          </cell>
          <cell r="E6241">
            <v>30</v>
          </cell>
          <cell r="F6241" t="str">
            <v>0300</v>
          </cell>
          <cell r="G6241" t="str">
            <v>H006</v>
          </cell>
          <cell r="H6241" t="str">
            <v>Light, Rear</v>
          </cell>
          <cell r="I6241" t="str">
            <v>Baklampa</v>
          </cell>
          <cell r="K6241" t="str">
            <v>C8705058-1RLBK</v>
          </cell>
          <cell r="L6241" t="str">
            <v>C8705058-1RLBK</v>
          </cell>
        </row>
        <row r="6242">
          <cell r="B6242" t="str">
            <v>YEC9375146Låssats</v>
          </cell>
          <cell r="C6242" t="str">
            <v>YEC9375146</v>
          </cell>
          <cell r="D6242" t="str">
            <v>2018-2019</v>
          </cell>
          <cell r="E6242">
            <v>31</v>
          </cell>
          <cell r="F6242" t="str">
            <v>0310</v>
          </cell>
          <cell r="G6242" t="str">
            <v>H007</v>
          </cell>
          <cell r="H6242" t="str">
            <v>Lock</v>
          </cell>
          <cell r="I6242" t="str">
            <v>Låssats</v>
          </cell>
          <cell r="J6242" t="str">
            <v>C8405069 LCK SF PLbk Solid+  BAT SF03, LOCK FRAME+LOCK BATT SF03 RT W/2 similar keys</v>
          </cell>
          <cell r="K6242" t="str">
            <v>C8405069</v>
          </cell>
          <cell r="L6242" t="str">
            <v>C8405069</v>
          </cell>
        </row>
        <row r="6243">
          <cell r="B6243" t="str">
            <v>YEC9375146Stöd</v>
          </cell>
          <cell r="C6243" t="str">
            <v>YEC9375146</v>
          </cell>
          <cell r="D6243" t="str">
            <v>2018-2019</v>
          </cell>
          <cell r="E6243">
            <v>32</v>
          </cell>
          <cell r="F6243" t="str">
            <v>0320</v>
          </cell>
          <cell r="G6243" t="str">
            <v>H008</v>
          </cell>
          <cell r="H6243" t="str">
            <v>Kick stand</v>
          </cell>
          <cell r="I6243" t="str">
            <v>Stöd</v>
          </cell>
          <cell r="J6243" t="str">
            <v>C8105222 REX HV for MAX CS mount KICKSTAND ADJUSTABLE 1288-4</v>
          </cell>
          <cell r="K6243" t="str">
            <v>C8105222</v>
          </cell>
          <cell r="L6243" t="str">
            <v>C8100034</v>
          </cell>
        </row>
        <row r="6244">
          <cell r="B6244" t="str">
            <v>YEC9375146Korg</v>
          </cell>
          <cell r="C6244" t="str">
            <v>YEC9375146</v>
          </cell>
          <cell r="D6244" t="str">
            <v>2018-2019</v>
          </cell>
          <cell r="E6244">
            <v>33</v>
          </cell>
          <cell r="F6244" t="str">
            <v>0330</v>
          </cell>
          <cell r="G6244" t="str">
            <v>H009</v>
          </cell>
          <cell r="H6244" t="str">
            <v>Basket / Fr carrier</v>
          </cell>
          <cell r="I6244" t="str">
            <v>Korg</v>
          </cell>
          <cell r="J6244" t="str">
            <v>C8605213 Alloy black 2019</v>
          </cell>
          <cell r="K6244" t="str">
            <v>C8605213</v>
          </cell>
          <cell r="L6244" t="str">
            <v>C8605213</v>
          </cell>
        </row>
        <row r="6245">
          <cell r="B6245" t="str">
            <v>YEC9375146Pedaler</v>
          </cell>
          <cell r="C6245" t="str">
            <v>YEC9375146</v>
          </cell>
          <cell r="D6245" t="str">
            <v>2018-2019</v>
          </cell>
          <cell r="E6245">
            <v>34</v>
          </cell>
          <cell r="F6245" t="str">
            <v>0340</v>
          </cell>
          <cell r="G6245" t="str">
            <v>E005</v>
          </cell>
          <cell r="H6245" t="str">
            <v xml:space="preserve">Pedal </v>
          </cell>
          <cell r="I6245" t="str">
            <v>Pedaler</v>
          </cell>
          <cell r="J6245" t="str">
            <v>C3505208 NWL-467  SILVER/GREY 9/16" ALU</v>
          </cell>
          <cell r="K6245" t="str">
            <v>C3505208</v>
          </cell>
          <cell r="L6245" t="str">
            <v>C3500059</v>
          </cell>
        </row>
        <row r="6246">
          <cell r="B6246" t="str">
            <v>YEC9375146Motor</v>
          </cell>
          <cell r="C6246" t="str">
            <v>YEC9375146</v>
          </cell>
          <cell r="D6246" t="str">
            <v>2018-2019</v>
          </cell>
          <cell r="E6246">
            <v>35</v>
          </cell>
          <cell r="F6246" t="str">
            <v>0350</v>
          </cell>
          <cell r="G6246" t="str">
            <v>J001</v>
          </cell>
          <cell r="H6246" t="str">
            <v>DRIVE UNIT:</v>
          </cell>
          <cell r="I6246" t="str">
            <v>Motor</v>
          </cell>
          <cell r="J6246" t="str">
            <v>C8705067-1-02 2017 E-Motor Egoing SYXC rollerbrake</v>
          </cell>
          <cell r="K6246" t="str">
            <v>C8705067-1-02</v>
          </cell>
          <cell r="L6246" t="str">
            <v>C8705067-1-02</v>
          </cell>
        </row>
        <row r="6247">
          <cell r="B6247" t="str">
            <v>YEC9375146Display</v>
          </cell>
          <cell r="C6247" t="str">
            <v>YEC9375146</v>
          </cell>
          <cell r="D6247" t="str">
            <v>2018-2019</v>
          </cell>
          <cell r="E6247">
            <v>36</v>
          </cell>
          <cell r="F6247" t="str">
            <v>0360</v>
          </cell>
          <cell r="G6247" t="str">
            <v>J004</v>
          </cell>
          <cell r="H6247" t="str">
            <v>DISPLAY:</v>
          </cell>
          <cell r="I6247" t="str">
            <v>Display</v>
          </cell>
          <cell r="J6247" t="str">
            <v>C8705065-1-12S LCD C10,Silver Alloy e-going logo.cable length:750mm. cable length for switch:300mm,    Chip for BESST system. New dual pivot bracket with 2 plastic inserts (Ø22,2/25,4).</v>
          </cell>
          <cell r="K6247" t="str">
            <v>C8705065-1-12S</v>
          </cell>
          <cell r="L6247" t="str">
            <v>C8705065-1-12S</v>
          </cell>
        </row>
        <row r="6248">
          <cell r="B6248" t="str">
            <v>YEC9375146EB-Bus kabel</v>
          </cell>
          <cell r="C6248" t="str">
            <v>YEC9375146</v>
          </cell>
          <cell r="D6248" t="str">
            <v>2018-2019</v>
          </cell>
          <cell r="E6248">
            <v>37</v>
          </cell>
          <cell r="F6248" t="str">
            <v>0370</v>
          </cell>
          <cell r="G6248" t="str">
            <v>J005</v>
          </cell>
          <cell r="H6248" t="str">
            <v>EB-BUS CABLE:</v>
          </cell>
          <cell r="I6248" t="str">
            <v>EB-Bus kabel</v>
          </cell>
          <cell r="J6248" t="str">
            <v>C8705065-1-04A 9pin (1000mm), one end linked to controller,the other end linked to the display (240mm), the front light (240mm) one brake sensor (280mm) and the speed sensor (500mm)</v>
          </cell>
          <cell r="K6248" t="str">
            <v>C8705065-1-04A</v>
          </cell>
          <cell r="L6248" t="str">
            <v>C8705065-1-04</v>
          </cell>
        </row>
        <row r="6249">
          <cell r="B6249" t="str">
            <v>YEC9375146Motorkabel</v>
          </cell>
          <cell r="C6249" t="str">
            <v>YEC9375146</v>
          </cell>
          <cell r="D6249" t="str">
            <v>2018-2019</v>
          </cell>
          <cell r="E6249">
            <v>38</v>
          </cell>
          <cell r="F6249" t="str">
            <v>0380</v>
          </cell>
          <cell r="G6249" t="str">
            <v>J006</v>
          </cell>
          <cell r="H6249" t="str">
            <v>POWER CABLE:</v>
          </cell>
          <cell r="I6249" t="str">
            <v>Motorkabel</v>
          </cell>
          <cell r="J6249" t="str">
            <v>C8705065-1-03A G9.1/M9.1, cable length 1250mm, between motor and controller</v>
          </cell>
          <cell r="K6249" t="str">
            <v>C8705065-1-03A</v>
          </cell>
          <cell r="L6249" t="str">
            <v>C8705065-1-03A</v>
          </cell>
        </row>
        <row r="6250">
          <cell r="B6250" t="str">
            <v>YEC9375146Kabel framlampa</v>
          </cell>
          <cell r="C6250" t="str">
            <v>YEC9375146</v>
          </cell>
          <cell r="D6250" t="str">
            <v>2018-2019</v>
          </cell>
          <cell r="E6250">
            <v>39</v>
          </cell>
          <cell r="F6250" t="str">
            <v>0390</v>
          </cell>
          <cell r="G6250" t="str">
            <v>J007</v>
          </cell>
          <cell r="H6250" t="str">
            <v>F. LIGHT CABLE:</v>
          </cell>
          <cell r="I6250" t="str">
            <v>Kabel framlampa</v>
          </cell>
          <cell r="J6250" t="str">
            <v>Included in EB-BUS cable</v>
          </cell>
          <cell r="K6250" t="str">
            <v>Ingår i EB-buskabeln</v>
          </cell>
          <cell r="L6250" t="str">
            <v>Ingår i EB-buskabeln</v>
          </cell>
        </row>
        <row r="6251">
          <cell r="B6251" t="str">
            <v>YEC9375146Kabel baklampa</v>
          </cell>
          <cell r="C6251" t="str">
            <v>YEC9375146</v>
          </cell>
          <cell r="D6251" t="str">
            <v>2018-2019</v>
          </cell>
          <cell r="E6251">
            <v>40</v>
          </cell>
          <cell r="F6251" t="str">
            <v>0400</v>
          </cell>
          <cell r="G6251" t="str">
            <v>J008</v>
          </cell>
          <cell r="H6251" t="str">
            <v>R. LIGHT CABLE:</v>
          </cell>
          <cell r="I6251" t="str">
            <v>Kabel baklampa</v>
          </cell>
          <cell r="K6251" t="str">
            <v>INGÅR I BATTERIET</v>
          </cell>
          <cell r="L6251" t="str">
            <v>Ingår i batteriet</v>
          </cell>
        </row>
        <row r="6252">
          <cell r="B6252" t="str">
            <v>YEC9375146Hastighetssensor</v>
          </cell>
          <cell r="C6252" t="str">
            <v>YEC9375146</v>
          </cell>
          <cell r="D6252" t="str">
            <v>2018-2019</v>
          </cell>
          <cell r="E6252">
            <v>41</v>
          </cell>
          <cell r="F6252" t="str">
            <v>0410</v>
          </cell>
          <cell r="G6252" t="str">
            <v>J009</v>
          </cell>
          <cell r="H6252" t="str">
            <v>SPEED SENSOR:</v>
          </cell>
          <cell r="I6252" t="str">
            <v>Hastighetssensor</v>
          </cell>
          <cell r="J6252" t="str">
            <v>Integrated in the motor</v>
          </cell>
          <cell r="K6252" t="str">
            <v>INGÅR I MOTORN</v>
          </cell>
          <cell r="L6252" t="str">
            <v>Ingår i motorn</v>
          </cell>
        </row>
        <row r="6253">
          <cell r="B6253" t="str">
            <v>YEC9375146Batteri</v>
          </cell>
          <cell r="C6253" t="str">
            <v>YEC9375146</v>
          </cell>
          <cell r="D6253" t="str">
            <v>2018-2019</v>
          </cell>
          <cell r="E6253">
            <v>42</v>
          </cell>
          <cell r="F6253" t="str">
            <v>0420</v>
          </cell>
          <cell r="G6253" t="str">
            <v>J002</v>
          </cell>
          <cell r="H6253" t="str">
            <v>BATTERY:</v>
          </cell>
          <cell r="I6253" t="str">
            <v>Batteri</v>
          </cell>
          <cell r="J6253" t="str">
            <v>C8705058-1-11EA  PHYLION SF-03, 11Ah WITH INTERGRATED REAR RED LIGHT (eGoing Access)</v>
          </cell>
          <cell r="K6253" t="str">
            <v>C8705058-1-11EA</v>
          </cell>
          <cell r="L6253" t="str">
            <v>C8705058-1-11CE</v>
          </cell>
        </row>
        <row r="6254">
          <cell r="B6254" t="str">
            <v>YEC9375146Batterihållare</v>
          </cell>
          <cell r="C6254" t="str">
            <v>YEC9375146</v>
          </cell>
          <cell r="D6254" t="str">
            <v>2018-2019</v>
          </cell>
          <cell r="E6254">
            <v>43</v>
          </cell>
          <cell r="F6254" t="str">
            <v>0430</v>
          </cell>
          <cell r="G6254" t="str">
            <v>J003</v>
          </cell>
          <cell r="H6254" t="str">
            <v>BATTERY HOLDER/Slider</v>
          </cell>
          <cell r="I6254" t="str">
            <v>Batterihållare</v>
          </cell>
          <cell r="J6254" t="str">
            <v>C8705065-10-02 Slider (lower part) SF03, AXA One key</v>
          </cell>
          <cell r="L6254" t="e">
            <v>#N/A</v>
          </cell>
        </row>
        <row r="6255">
          <cell r="B6255" t="str">
            <v>YEC9375146Batteriladdare</v>
          </cell>
          <cell r="C6255" t="str">
            <v>YEC9375146</v>
          </cell>
          <cell r="D6255" t="str">
            <v>2018-2019</v>
          </cell>
          <cell r="E6255">
            <v>44</v>
          </cell>
          <cell r="F6255" t="str">
            <v>0440</v>
          </cell>
          <cell r="G6255" t="str">
            <v>J010</v>
          </cell>
          <cell r="H6255" t="str">
            <v>CHARGER:</v>
          </cell>
          <cell r="I6255" t="str">
            <v>Batteriladdare</v>
          </cell>
          <cell r="J6255" t="str">
            <v>C8705058-02, (CHARGER 2A    # NO:CZ2AG2JE7)  CHARGER FOR PHYLION BATTERY</v>
          </cell>
          <cell r="K6255" t="str">
            <v>C8705058-02</v>
          </cell>
          <cell r="L6255" t="str">
            <v>C8705058-02</v>
          </cell>
        </row>
        <row r="6256">
          <cell r="B6256" t="str">
            <v>YEC9375146Kontrollbox</v>
          </cell>
          <cell r="C6256" t="str">
            <v>YEC9375146</v>
          </cell>
          <cell r="D6256" t="str">
            <v>2018-2019</v>
          </cell>
          <cell r="E6256">
            <v>45</v>
          </cell>
          <cell r="F6256" t="str">
            <v>0450</v>
          </cell>
          <cell r="G6256" t="str">
            <v>J011</v>
          </cell>
          <cell r="H6256" t="str">
            <v>Controller</v>
          </cell>
          <cell r="I6256" t="str">
            <v>Kontrollbox</v>
          </cell>
          <cell r="J6256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256" t="str">
            <v>C8705065-10-01A</v>
          </cell>
          <cell r="L6256" t="str">
            <v>C8705065-10-01</v>
          </cell>
        </row>
        <row r="6257">
          <cell r="B6257" t="str">
            <v>YEC9375146Växelöra</v>
          </cell>
          <cell r="C6257" t="str">
            <v>YEC9375146</v>
          </cell>
          <cell r="D6257" t="str">
            <v>2018-2019</v>
          </cell>
          <cell r="E6257">
            <v>46</v>
          </cell>
          <cell r="F6257" t="str">
            <v>0460</v>
          </cell>
          <cell r="G6257" t="str">
            <v>D005</v>
          </cell>
          <cell r="H6257" t="str">
            <v>Gear hanger</v>
          </cell>
          <cell r="I6257" t="str">
            <v>Växelöra</v>
          </cell>
          <cell r="L6257" t="e">
            <v>#N/A</v>
          </cell>
        </row>
        <row r="6258">
          <cell r="B6258" t="str">
            <v>YEC9375152RAM</v>
          </cell>
          <cell r="C6258" t="str">
            <v>YEC9375152</v>
          </cell>
          <cell r="D6258">
            <v>2019</v>
          </cell>
          <cell r="E6258">
            <v>1</v>
          </cell>
          <cell r="F6258" t="str">
            <v>0010</v>
          </cell>
          <cell r="G6258" t="str">
            <v>A001</v>
          </cell>
          <cell r="H6258" t="str">
            <v>PAINTED FRAME</v>
          </cell>
          <cell r="I6258" t="str">
            <v>RAM</v>
          </cell>
          <cell r="K6258" t="str">
            <v>FRAME</v>
          </cell>
          <cell r="L6258" t="e">
            <v>#N/A</v>
          </cell>
        </row>
        <row r="6259">
          <cell r="B6259" t="str">
            <v>YEC9375152Framgaffel</v>
          </cell>
          <cell r="C6259" t="str">
            <v>YEC9375152</v>
          </cell>
          <cell r="D6259">
            <v>2019</v>
          </cell>
          <cell r="E6259">
            <v>2</v>
          </cell>
          <cell r="F6259" t="str">
            <v>0020</v>
          </cell>
          <cell r="G6259" t="str">
            <v>A002</v>
          </cell>
          <cell r="H6259" t="str">
            <v>PAINTED FORK</v>
          </cell>
          <cell r="I6259" t="str">
            <v>Framgaffel</v>
          </cell>
          <cell r="K6259" t="str">
            <v>FORK</v>
          </cell>
          <cell r="L6259" t="e">
            <v>#N/A</v>
          </cell>
        </row>
        <row r="6260">
          <cell r="B6260" t="str">
            <v>YEC9375152Styrlager</v>
          </cell>
          <cell r="C6260" t="str">
            <v>YEC9375152</v>
          </cell>
          <cell r="D6260">
            <v>2019</v>
          </cell>
          <cell r="E6260">
            <v>3</v>
          </cell>
          <cell r="F6260" t="str">
            <v>0030</v>
          </cell>
          <cell r="G6260" t="str">
            <v>B001</v>
          </cell>
          <cell r="H6260" t="str">
            <v>Head Set</v>
          </cell>
          <cell r="I6260" t="str">
            <v>Styrlager</v>
          </cell>
          <cell r="J6260" t="str">
            <v>C2105002 VP-MH305C SEMI INTEGR, ED BLACK O/S  SH = 20mm</v>
          </cell>
          <cell r="K6260" t="str">
            <v>C2105002</v>
          </cell>
          <cell r="L6260" t="str">
            <v>C2100163</v>
          </cell>
        </row>
        <row r="6261">
          <cell r="B6261" t="str">
            <v xml:space="preserve">YEC9375152Styrstam </v>
          </cell>
          <cell r="C6261" t="str">
            <v>YEC9375152</v>
          </cell>
          <cell r="D6261">
            <v>2019</v>
          </cell>
          <cell r="E6261">
            <v>4</v>
          </cell>
          <cell r="F6261" t="str">
            <v>0040</v>
          </cell>
          <cell r="G6261" t="str">
            <v>B002</v>
          </cell>
          <cell r="H6261" t="str">
            <v>Handlebar Stem</v>
          </cell>
          <cell r="I6261" t="str">
            <v xml:space="preserve">Styrstam </v>
          </cell>
          <cell r="J6261" t="str">
            <v xml:space="preserve">C2205548-085 STQ ALsv 25,4/85 180mm 4BOLT MTSD-367N-5 SV </v>
          </cell>
          <cell r="K6261" t="str">
            <v>C2205548-085</v>
          </cell>
          <cell r="L6261" t="str">
            <v>C2200064</v>
          </cell>
        </row>
        <row r="6262">
          <cell r="B6262" t="str">
            <v>YEC9375152Styre</v>
          </cell>
          <cell r="C6262" t="str">
            <v>YEC9375152</v>
          </cell>
          <cell r="D6262">
            <v>2019</v>
          </cell>
          <cell r="E6262">
            <v>5</v>
          </cell>
          <cell r="F6262" t="str">
            <v>0050</v>
          </cell>
          <cell r="G6262" t="str">
            <v>B003</v>
          </cell>
          <cell r="H6262" t="str">
            <v>Handelbar</v>
          </cell>
          <cell r="I6262" t="str">
            <v>Styre</v>
          </cell>
          <cell r="J6262" t="str">
            <v>C2306073  Handlebar City Silver NR-AL-14(ISO-C) W:630mm, AL H.A.S, no logo</v>
          </cell>
          <cell r="K6262" t="str">
            <v>C2306073</v>
          </cell>
          <cell r="L6262" t="str">
            <v>C2300290</v>
          </cell>
        </row>
        <row r="6263">
          <cell r="B6263" t="str">
            <v>YEC9375152Bromsgrepp H</v>
          </cell>
          <cell r="C6263" t="str">
            <v>YEC9375152</v>
          </cell>
          <cell r="D6263">
            <v>2019</v>
          </cell>
          <cell r="E6263">
            <v>6</v>
          </cell>
          <cell r="F6263" t="str">
            <v>0060</v>
          </cell>
          <cell r="G6263" t="str">
            <v>C002</v>
          </cell>
          <cell r="H6263" t="str">
            <v>Brake Lever R</v>
          </cell>
          <cell r="I6263" t="str">
            <v>Bromsgrepp H</v>
          </cell>
          <cell r="L6263" t="e">
            <v>#N/A</v>
          </cell>
        </row>
        <row r="6264">
          <cell r="B6264" t="str">
            <v>YEC9375152Bromsgrepp V</v>
          </cell>
          <cell r="C6264" t="str">
            <v>YEC9375152</v>
          </cell>
          <cell r="D6264">
            <v>2019</v>
          </cell>
          <cell r="E6264">
            <v>7</v>
          </cell>
          <cell r="F6264" t="str">
            <v>0070</v>
          </cell>
          <cell r="G6264" t="str">
            <v>C001</v>
          </cell>
          <cell r="H6264" t="str">
            <v>Brake Lever L</v>
          </cell>
          <cell r="I6264" t="str">
            <v>Bromsgrepp V</v>
          </cell>
          <cell r="J6264" t="str">
            <v>C6505190 Br lever silver left CL535CRT RB w bell</v>
          </cell>
          <cell r="K6264" t="str">
            <v>C6505190</v>
          </cell>
          <cell r="L6264" t="str">
            <v>C6505190</v>
          </cell>
        </row>
        <row r="6265">
          <cell r="B6265" t="str">
            <v>YEC9375152Växelreglage H</v>
          </cell>
          <cell r="C6265" t="str">
            <v>YEC9375152</v>
          </cell>
          <cell r="D6265">
            <v>2019</v>
          </cell>
          <cell r="E6265">
            <v>8</v>
          </cell>
          <cell r="F6265" t="str">
            <v>0080</v>
          </cell>
          <cell r="G6265" t="str">
            <v>D002</v>
          </cell>
          <cell r="H6265" t="str">
            <v>Shift Lever R</v>
          </cell>
          <cell r="I6265" t="str">
            <v>Växelreglage H</v>
          </cell>
          <cell r="J6265" t="str">
            <v>ASL7S31SALSSR SL7RSB SL-7S31 inturnal SCA</v>
          </cell>
          <cell r="K6265" t="str">
            <v>ASL7S31SALSSR</v>
          </cell>
          <cell r="L6265" t="str">
            <v>Kontakta SHIMANO</v>
          </cell>
        </row>
        <row r="6266">
          <cell r="B6266" t="str">
            <v>YEC9375152Växelreglage V</v>
          </cell>
          <cell r="C6266" t="str">
            <v>YEC9375152</v>
          </cell>
          <cell r="D6266">
            <v>2019</v>
          </cell>
          <cell r="E6266">
            <v>9</v>
          </cell>
          <cell r="F6266" t="str">
            <v>0090</v>
          </cell>
          <cell r="G6266" t="str">
            <v>D001</v>
          </cell>
          <cell r="H6266" t="str">
            <v>Shift Lever L</v>
          </cell>
          <cell r="I6266" t="str">
            <v>Växelreglage V</v>
          </cell>
          <cell r="L6266" t="e">
            <v>#N/A</v>
          </cell>
        </row>
        <row r="6267">
          <cell r="B6267" t="str">
            <v>YEC9375152Handtag par</v>
          </cell>
          <cell r="C6267" t="str">
            <v>YEC9375152</v>
          </cell>
          <cell r="D6267">
            <v>2019</v>
          </cell>
          <cell r="E6267">
            <v>10</v>
          </cell>
          <cell r="F6267" t="str">
            <v>0100</v>
          </cell>
          <cell r="G6267" t="str">
            <v>B004</v>
          </cell>
          <cell r="H6267" t="str">
            <v>Grip R</v>
          </cell>
          <cell r="I6267" t="str">
            <v>Handtag par</v>
          </cell>
          <cell r="J6267" t="str">
            <v xml:space="preserve">C2505528-BN Herrmans CLIK DD37  brown 90mm  </v>
          </cell>
          <cell r="K6267" t="str">
            <v>C2505528-BN</v>
          </cell>
          <cell r="L6267" t="str">
            <v>BSP?</v>
          </cell>
        </row>
        <row r="6268">
          <cell r="B6268" t="str">
            <v>YEC9375152Frambroms</v>
          </cell>
          <cell r="C6268" t="str">
            <v>YEC9375152</v>
          </cell>
          <cell r="D6268">
            <v>2019</v>
          </cell>
          <cell r="E6268">
            <v>11</v>
          </cell>
          <cell r="F6268" t="str">
            <v>0110</v>
          </cell>
          <cell r="G6268" t="str">
            <v>C003</v>
          </cell>
          <cell r="H6268" t="str">
            <v xml:space="preserve">Brake front </v>
          </cell>
          <cell r="I6268" t="str">
            <v>Frambroms</v>
          </cell>
          <cell r="J6268" t="str">
            <v>ABRC6000FB  ROL.BRAKE FRONT M9 BR-C6000-F, W. 3,5 MM. LOCKNUT SILVER</v>
          </cell>
          <cell r="K6268" t="str">
            <v>ABRC6000FB</v>
          </cell>
          <cell r="L6268" t="str">
            <v>Kontakta SHIMANO</v>
          </cell>
        </row>
        <row r="6269">
          <cell r="B6269" t="str">
            <v>YEC9375152Bakbroms</v>
          </cell>
          <cell r="C6269" t="str">
            <v>YEC9375152</v>
          </cell>
          <cell r="D6269">
            <v>2019</v>
          </cell>
          <cell r="E6269">
            <v>12</v>
          </cell>
          <cell r="F6269" t="str">
            <v>0120</v>
          </cell>
          <cell r="G6269" t="str">
            <v>C004</v>
          </cell>
          <cell r="H6269" t="str">
            <v>Brake rear</v>
          </cell>
          <cell r="I6269" t="str">
            <v>Bakbroms</v>
          </cell>
          <cell r="K6269" t="str">
            <v>Fotbroms</v>
          </cell>
          <cell r="L6269" t="str">
            <v>Kontakta SHIMANO</v>
          </cell>
        </row>
        <row r="6270">
          <cell r="B6270" t="str">
            <v>YEC9375152Vevlager</v>
          </cell>
          <cell r="C6270" t="str">
            <v>YEC9375152</v>
          </cell>
          <cell r="D6270">
            <v>2019</v>
          </cell>
          <cell r="E6270">
            <v>13</v>
          </cell>
          <cell r="F6270" t="str">
            <v>0130</v>
          </cell>
          <cell r="G6270" t="str">
            <v>E001</v>
          </cell>
          <cell r="H6270" t="str">
            <v xml:space="preserve">BB-set </v>
          </cell>
          <cell r="I6270" t="str">
            <v>Vevlager</v>
          </cell>
          <cell r="K6270" t="str">
            <v>C8705065-1-124</v>
          </cell>
          <cell r="L6270" t="str">
            <v>C8705065-1-124</v>
          </cell>
        </row>
        <row r="6271">
          <cell r="B6271" t="str">
            <v>YEC9375152Vevparti</v>
          </cell>
          <cell r="C6271" t="str">
            <v>YEC9375152</v>
          </cell>
          <cell r="D6271">
            <v>2019</v>
          </cell>
          <cell r="E6271">
            <v>14</v>
          </cell>
          <cell r="F6271" t="str">
            <v>0140</v>
          </cell>
          <cell r="G6271" t="str">
            <v>E002</v>
          </cell>
          <cell r="H6271" t="str">
            <v>Front Chainwheel</v>
          </cell>
          <cell r="I6271" t="str">
            <v>Vevparti</v>
          </cell>
          <cell r="J6271" t="str">
            <v xml:space="preserve">C3305681-170-EG E-Going 170MM 38T 3/32" 110MM </v>
          </cell>
          <cell r="K6271" t="str">
            <v>C3305681-170-EG</v>
          </cell>
          <cell r="L6271" t="str">
            <v>C3305681-170-EG</v>
          </cell>
        </row>
        <row r="6272">
          <cell r="B6272" t="str">
            <v>YEC9375152Kedjeskydd</v>
          </cell>
          <cell r="C6272" t="str">
            <v>YEC9375152</v>
          </cell>
          <cell r="D6272">
            <v>2019</v>
          </cell>
          <cell r="E6272">
            <v>15</v>
          </cell>
          <cell r="F6272" t="str">
            <v>0150</v>
          </cell>
          <cell r="G6272" t="str">
            <v>H001</v>
          </cell>
          <cell r="H6272" t="str">
            <v>Chain guard</v>
          </cell>
          <cell r="I6272" t="str">
            <v>Kedjeskydd</v>
          </cell>
          <cell r="J6272" t="str">
            <v>C8305427/ZBK + C8305427/RPK AXA CE 38 black w pink center</v>
          </cell>
          <cell r="K6272" t="str">
            <v>C8305427/ZBK</v>
          </cell>
          <cell r="L6272" t="str">
            <v>C8305427/ZBK</v>
          </cell>
        </row>
        <row r="6273">
          <cell r="B6273" t="str">
            <v>YEC9375152Kedjeskyddsfäste</v>
          </cell>
          <cell r="C6273" t="str">
            <v>YEC9375152</v>
          </cell>
          <cell r="D6273">
            <v>2019</v>
          </cell>
          <cell r="E6273">
            <v>16</v>
          </cell>
          <cell r="F6273" t="str">
            <v>0160</v>
          </cell>
          <cell r="G6273" t="str">
            <v>H002</v>
          </cell>
          <cell r="H6273" t="str">
            <v>Chain guard bracket</v>
          </cell>
          <cell r="I6273" t="str">
            <v>Kedjeskyddsfäste</v>
          </cell>
          <cell r="K6273" t="str">
            <v>C8305727</v>
          </cell>
          <cell r="L6273" t="str">
            <v>C8305427</v>
          </cell>
        </row>
        <row r="6274">
          <cell r="B6274" t="str">
            <v>YEC9375152Framväxel</v>
          </cell>
          <cell r="C6274" t="str">
            <v>YEC9375152</v>
          </cell>
          <cell r="D6274">
            <v>2019</v>
          </cell>
          <cell r="E6274">
            <v>17</v>
          </cell>
          <cell r="F6274" t="str">
            <v>0170</v>
          </cell>
          <cell r="G6274" t="str">
            <v>D003</v>
          </cell>
          <cell r="H6274" t="str">
            <v>Front Derailleur</v>
          </cell>
          <cell r="I6274" t="str">
            <v>Framväxel</v>
          </cell>
          <cell r="K6274" t="str">
            <v>EMPTY</v>
          </cell>
          <cell r="L6274" t="e">
            <v>#N/A</v>
          </cell>
        </row>
        <row r="6275">
          <cell r="B6275" t="str">
            <v>YEC9375152Bakväxel</v>
          </cell>
          <cell r="C6275" t="str">
            <v>YEC9375152</v>
          </cell>
          <cell r="D6275">
            <v>2019</v>
          </cell>
          <cell r="E6275">
            <v>18</v>
          </cell>
          <cell r="F6275" t="str">
            <v>0180</v>
          </cell>
          <cell r="G6275" t="str">
            <v>D004</v>
          </cell>
          <cell r="H6275" t="str">
            <v>Rear Derailleur</v>
          </cell>
          <cell r="I6275" t="str">
            <v>Bakväxel</v>
          </cell>
          <cell r="K6275" t="str">
            <v>NAVVÄXEL</v>
          </cell>
          <cell r="L6275" t="str">
            <v>Kontakta SHIMANO</v>
          </cell>
        </row>
        <row r="6276">
          <cell r="B6276" t="str">
            <v>YEC9375152Kedja</v>
          </cell>
          <cell r="C6276" t="str">
            <v>YEC9375152</v>
          </cell>
          <cell r="D6276">
            <v>2019</v>
          </cell>
          <cell r="E6276">
            <v>19</v>
          </cell>
          <cell r="F6276" t="str">
            <v>0190</v>
          </cell>
          <cell r="G6276" t="str">
            <v>E003</v>
          </cell>
          <cell r="H6276" t="str">
            <v xml:space="preserve">Chain </v>
          </cell>
          <cell r="I6276" t="str">
            <v>Kedja</v>
          </cell>
          <cell r="J6276" t="str">
            <v>std</v>
          </cell>
          <cell r="K6276" t="str">
            <v>C3405001-0102</v>
          </cell>
          <cell r="L6276" t="str">
            <v>C3400002</v>
          </cell>
        </row>
        <row r="6277">
          <cell r="B6277" t="str">
            <v>YEC9375152Kassett</v>
          </cell>
          <cell r="C6277" t="str">
            <v>YEC9375152</v>
          </cell>
          <cell r="D6277">
            <v>2019</v>
          </cell>
          <cell r="E6277">
            <v>20</v>
          </cell>
          <cell r="F6277" t="str">
            <v>0200</v>
          </cell>
          <cell r="G6277" t="str">
            <v>E004</v>
          </cell>
          <cell r="H6277" t="str">
            <v>Cassette Sprocket</v>
          </cell>
          <cell r="I6277" t="str">
            <v>Kassett</v>
          </cell>
          <cell r="J6277" t="str">
            <v>ASMGEAR18SU SPT SC18sv3/32" (INTERNAL HUB)</v>
          </cell>
          <cell r="K6277" t="str">
            <v>ASMGEAR18SU</v>
          </cell>
          <cell r="L6277" t="str">
            <v>Kontakta SHIMANO</v>
          </cell>
        </row>
        <row r="6278">
          <cell r="B6278" t="str">
            <v>YEC9375152Framhjul</v>
          </cell>
          <cell r="C6278" t="str">
            <v>YEC9375152</v>
          </cell>
          <cell r="D6278">
            <v>2019</v>
          </cell>
          <cell r="E6278">
            <v>21</v>
          </cell>
          <cell r="F6278" t="str">
            <v>0210</v>
          </cell>
          <cell r="G6278" t="str">
            <v>F001</v>
          </cell>
          <cell r="H6278" t="str">
            <v>Front hub</v>
          </cell>
          <cell r="I6278" t="str">
            <v>Framhjul</v>
          </cell>
          <cell r="J6278" t="str">
            <v>Se drive unit guld</v>
          </cell>
          <cell r="K6278" t="str">
            <v>C4107804</v>
          </cell>
          <cell r="L6278" t="str">
            <v>C4100356</v>
          </cell>
        </row>
        <row r="6279">
          <cell r="B6279" t="str">
            <v>YEC9375152Bakhjul</v>
          </cell>
          <cell r="C6279" t="str">
            <v>YEC9375152</v>
          </cell>
          <cell r="D6279">
            <v>2019</v>
          </cell>
          <cell r="E6279">
            <v>22</v>
          </cell>
          <cell r="F6279" t="str">
            <v>0220</v>
          </cell>
          <cell r="G6279" t="str">
            <v>F002</v>
          </cell>
          <cell r="H6279" t="str">
            <v>Rear hub</v>
          </cell>
          <cell r="I6279" t="str">
            <v>Bakhjul</v>
          </cell>
          <cell r="J6279" t="str">
            <v>ASGC30007CADXR (ASG7C30ADXR) HBRcb 36 H SILVER DX</v>
          </cell>
          <cell r="K6279" t="str">
            <v>C4208090</v>
          </cell>
          <cell r="L6279" t="str">
            <v>C4200386</v>
          </cell>
        </row>
        <row r="6280">
          <cell r="B6280" t="str">
            <v>YEC9375152Däck</v>
          </cell>
          <cell r="C6280" t="str">
            <v>YEC9375152</v>
          </cell>
          <cell r="D6280">
            <v>2019</v>
          </cell>
          <cell r="E6280">
            <v>23</v>
          </cell>
          <cell r="F6280" t="str">
            <v>0230</v>
          </cell>
          <cell r="G6280" t="str">
            <v>F003</v>
          </cell>
          <cell r="H6280" t="str">
            <v>Tire</v>
          </cell>
          <cell r="I6280" t="str">
            <v>Däck</v>
          </cell>
          <cell r="J6280" t="str">
            <v>C4906456 40-622 BROWN Duramax XNR Reflex PERGO  H-480</v>
          </cell>
          <cell r="K6280" t="str">
            <v>C4906456</v>
          </cell>
          <cell r="L6280" t="str">
            <v>BSP?</v>
          </cell>
        </row>
        <row r="6281">
          <cell r="B6281" t="str">
            <v>YEC9375152Skärmar set</v>
          </cell>
          <cell r="C6281" t="str">
            <v>YEC9375152</v>
          </cell>
          <cell r="D6281">
            <v>2019</v>
          </cell>
          <cell r="E6281">
            <v>24</v>
          </cell>
          <cell r="F6281" t="str">
            <v>0240</v>
          </cell>
          <cell r="G6281" t="str">
            <v>H003</v>
          </cell>
          <cell r="H6281" t="str">
            <v xml:space="preserve">Mudguard front   </v>
          </cell>
          <cell r="I6281" t="str">
            <v>Skärmar set</v>
          </cell>
          <cell r="J6281" t="str">
            <v xml:space="preserve"> C8255677-xxx ZN/52MM 28" Pink  -5699 70.554/1 (5729-ZN)</v>
          </cell>
          <cell r="K6281" t="str">
            <v>Kontakta service</v>
          </cell>
          <cell r="L6281" t="str">
            <v>Kontakta Service</v>
          </cell>
        </row>
        <row r="6282">
          <cell r="B6282" t="str">
            <v>YEC9375152Pakethållare</v>
          </cell>
          <cell r="C6282" t="str">
            <v>YEC9375152</v>
          </cell>
          <cell r="D6282">
            <v>2019</v>
          </cell>
          <cell r="E6282">
            <v>25</v>
          </cell>
          <cell r="F6282" t="str">
            <v>0250</v>
          </cell>
          <cell r="G6282" t="str">
            <v>H004</v>
          </cell>
          <cell r="H6282" t="str">
            <v>Carrier</v>
          </cell>
          <cell r="I6282" t="str">
            <v>Pakethållare</v>
          </cell>
          <cell r="J6282" t="str">
            <v>C8205740 AVS TOP CARRIER FOR PHILION BATTERY, Powder BLACK CLIP AND SPECTRA LOGO</v>
          </cell>
          <cell r="K6282" t="str">
            <v>C8205740</v>
          </cell>
          <cell r="L6282" t="str">
            <v>C8205740</v>
          </cell>
        </row>
        <row r="6283">
          <cell r="B6283" t="str">
            <v>YEC9375152Sadel</v>
          </cell>
          <cell r="C6283" t="str">
            <v>YEC9375152</v>
          </cell>
          <cell r="D6283">
            <v>2019</v>
          </cell>
          <cell r="E6283">
            <v>26</v>
          </cell>
          <cell r="F6283" t="str">
            <v>0260</v>
          </cell>
          <cell r="G6283" t="str">
            <v>G001</v>
          </cell>
          <cell r="H6283" t="str">
            <v>Saddle</v>
          </cell>
          <cell r="I6283" t="str">
            <v>Sadel</v>
          </cell>
          <cell r="J6283" t="str">
            <v>C7106016 Fluito brown unisex w/o clamp</v>
          </cell>
          <cell r="K6283" t="str">
            <v>C7106016</v>
          </cell>
          <cell r="L6283" t="str">
            <v>C7100226</v>
          </cell>
        </row>
        <row r="6284">
          <cell r="B6284" t="str">
            <v>YEC9375152Sadelstolpe</v>
          </cell>
          <cell r="C6284" t="str">
            <v>YEC9375152</v>
          </cell>
          <cell r="D6284">
            <v>2019</v>
          </cell>
          <cell r="E6284">
            <v>27</v>
          </cell>
          <cell r="F6284" t="str">
            <v>0270</v>
          </cell>
          <cell r="G6284" t="str">
            <v>G002</v>
          </cell>
          <cell r="H6284" t="str">
            <v>Seatpost</v>
          </cell>
          <cell r="I6284" t="str">
            <v>Sadelstolpe</v>
          </cell>
          <cell r="J6284" t="str">
            <v xml:space="preserve">C7205535 31,6X350MM ALsv SP-222 -&gt; C7205258  SP-222 27.2X350 Anodized SILVER </v>
          </cell>
          <cell r="K6284" t="str">
            <v>C7205535</v>
          </cell>
          <cell r="L6284" t="str">
            <v>C7200050</v>
          </cell>
        </row>
        <row r="6285">
          <cell r="B6285" t="str">
            <v>YEC9375152Sadelrörsklämma</v>
          </cell>
          <cell r="C6285" t="str">
            <v>YEC9375152</v>
          </cell>
          <cell r="D6285">
            <v>2019</v>
          </cell>
          <cell r="E6285">
            <v>28</v>
          </cell>
          <cell r="F6285" t="str">
            <v>0280</v>
          </cell>
          <cell r="G6285" t="str">
            <v>G003</v>
          </cell>
          <cell r="H6285" t="str">
            <v>Seat Clamp</v>
          </cell>
          <cell r="I6285" t="str">
            <v>Sadelrörsklämma</v>
          </cell>
          <cell r="J6285" t="str">
            <v>C7305138 35.0 AL BT sv MX-27  -&gt; C7305002 L/C 31.8 MX27 shiny black</v>
          </cell>
          <cell r="K6285" t="str">
            <v>C7305138</v>
          </cell>
          <cell r="L6285" t="str">
            <v>C7300027-318</v>
          </cell>
        </row>
        <row r="6286">
          <cell r="B6286" t="str">
            <v>YEC9375152Framlampa</v>
          </cell>
          <cell r="C6286" t="str">
            <v>YEC9375152</v>
          </cell>
          <cell r="D6286">
            <v>2019</v>
          </cell>
          <cell r="E6286">
            <v>29</v>
          </cell>
          <cell r="F6286" t="str">
            <v>0290</v>
          </cell>
          <cell r="G6286" t="str">
            <v>H005</v>
          </cell>
          <cell r="H6286" t="str">
            <v>Front light</v>
          </cell>
          <cell r="I6286" t="str">
            <v>Framlampa</v>
          </cell>
          <cell r="J6286" t="str">
            <v xml:space="preserve">C8015191 JY-7070E 30LUX LED headlamp 6V, w/o bracket, 500mm cable with conector for Bafang , 3mm cable  </v>
          </cell>
          <cell r="K6286" t="str">
            <v>C8015191</v>
          </cell>
          <cell r="L6286" t="str">
            <v>C8015191</v>
          </cell>
        </row>
        <row r="6287">
          <cell r="B6287" t="str">
            <v>YEC9375152Baklampa</v>
          </cell>
          <cell r="C6287" t="str">
            <v>YEC9375152</v>
          </cell>
          <cell r="D6287">
            <v>2019</v>
          </cell>
          <cell r="E6287">
            <v>30</v>
          </cell>
          <cell r="F6287" t="str">
            <v>0300</v>
          </cell>
          <cell r="G6287" t="str">
            <v>H006</v>
          </cell>
          <cell r="H6287" t="str">
            <v>Light, Rear</v>
          </cell>
          <cell r="I6287" t="str">
            <v>Baklampa</v>
          </cell>
          <cell r="K6287" t="str">
            <v>C8705058-1RLBK</v>
          </cell>
          <cell r="L6287" t="str">
            <v>C8705058-1RLBK</v>
          </cell>
        </row>
        <row r="6288">
          <cell r="B6288" t="str">
            <v>YEC9375152Låssats</v>
          </cell>
          <cell r="C6288" t="str">
            <v>YEC9375152</v>
          </cell>
          <cell r="D6288">
            <v>2019</v>
          </cell>
          <cell r="E6288">
            <v>31</v>
          </cell>
          <cell r="F6288" t="str">
            <v>0310</v>
          </cell>
          <cell r="G6288" t="str">
            <v>H007</v>
          </cell>
          <cell r="H6288" t="str">
            <v>Lock</v>
          </cell>
          <cell r="I6288" t="str">
            <v>Låssats</v>
          </cell>
          <cell r="J6288" t="str">
            <v>C8405069 LCK SF PLbk Solid+  BAT SF03, LOCK FRAME+LOCK BATT SF03 RT W/2 similar keys</v>
          </cell>
          <cell r="K6288" t="str">
            <v>C8405069</v>
          </cell>
          <cell r="L6288" t="str">
            <v>C8405069</v>
          </cell>
        </row>
        <row r="6289">
          <cell r="B6289" t="str">
            <v>YEC9375152Stöd</v>
          </cell>
          <cell r="C6289" t="str">
            <v>YEC9375152</v>
          </cell>
          <cell r="D6289">
            <v>2019</v>
          </cell>
          <cell r="E6289">
            <v>32</v>
          </cell>
          <cell r="F6289" t="str">
            <v>0320</v>
          </cell>
          <cell r="G6289" t="str">
            <v>H008</v>
          </cell>
          <cell r="H6289" t="str">
            <v>Kick stand</v>
          </cell>
          <cell r="I6289" t="str">
            <v>Stöd</v>
          </cell>
          <cell r="J6289" t="str">
            <v>C8105222 REX HV for MAX CS mount KICKSTAND ADJUSTABLE 1288-4</v>
          </cell>
          <cell r="K6289" t="str">
            <v>C8105222</v>
          </cell>
          <cell r="L6289" t="str">
            <v>C8100034</v>
          </cell>
        </row>
        <row r="6290">
          <cell r="B6290" t="str">
            <v>YEC9375152Korg</v>
          </cell>
          <cell r="C6290" t="str">
            <v>YEC9375152</v>
          </cell>
          <cell r="D6290">
            <v>2019</v>
          </cell>
          <cell r="E6290">
            <v>33</v>
          </cell>
          <cell r="F6290" t="str">
            <v>0330</v>
          </cell>
          <cell r="G6290" t="str">
            <v>H009</v>
          </cell>
          <cell r="H6290" t="str">
            <v>Basket / Fr carrier</v>
          </cell>
          <cell r="I6290" t="str">
            <v>Korg</v>
          </cell>
          <cell r="J6290" t="str">
            <v>C8605213 Alloy black 2019</v>
          </cell>
          <cell r="K6290" t="str">
            <v>C8605213</v>
          </cell>
          <cell r="L6290" t="str">
            <v>C8605213</v>
          </cell>
        </row>
        <row r="6291">
          <cell r="B6291" t="str">
            <v>YEC9375152Pedaler</v>
          </cell>
          <cell r="C6291" t="str">
            <v>YEC9375152</v>
          </cell>
          <cell r="D6291">
            <v>2019</v>
          </cell>
          <cell r="E6291">
            <v>34</v>
          </cell>
          <cell r="F6291" t="str">
            <v>0340</v>
          </cell>
          <cell r="G6291" t="str">
            <v>E005</v>
          </cell>
          <cell r="H6291" t="str">
            <v xml:space="preserve">Pedal </v>
          </cell>
          <cell r="I6291" t="str">
            <v>Pedaler</v>
          </cell>
          <cell r="J6291" t="str">
            <v>C3505208 NWL-467  SILVER/GREY 9/16" ALU</v>
          </cell>
          <cell r="K6291" t="str">
            <v>C3505208</v>
          </cell>
          <cell r="L6291" t="str">
            <v>C3500059</v>
          </cell>
        </row>
        <row r="6292">
          <cell r="B6292" t="str">
            <v>YEC9375152Motor</v>
          </cell>
          <cell r="C6292" t="str">
            <v>YEC9375152</v>
          </cell>
          <cell r="D6292">
            <v>2019</v>
          </cell>
          <cell r="E6292">
            <v>35</v>
          </cell>
          <cell r="F6292" t="str">
            <v>0350</v>
          </cell>
          <cell r="G6292" t="str">
            <v>J001</v>
          </cell>
          <cell r="H6292" t="str">
            <v>DRIVE UNIT:</v>
          </cell>
          <cell r="I6292" t="str">
            <v>Motor</v>
          </cell>
          <cell r="J6292" t="str">
            <v>C8705067-1-02 2017 E-Motor Egoing SYXC rollerbrake</v>
          </cell>
          <cell r="K6292" t="str">
            <v>C8705067-1-02</v>
          </cell>
          <cell r="L6292" t="str">
            <v>C8705067-1-02</v>
          </cell>
        </row>
        <row r="6293">
          <cell r="B6293" t="str">
            <v>YEC9375152Display</v>
          </cell>
          <cell r="C6293" t="str">
            <v>YEC9375152</v>
          </cell>
          <cell r="D6293">
            <v>2019</v>
          </cell>
          <cell r="E6293">
            <v>36</v>
          </cell>
          <cell r="F6293" t="str">
            <v>0360</v>
          </cell>
          <cell r="G6293" t="str">
            <v>J004</v>
          </cell>
          <cell r="H6293" t="str">
            <v>DISPLAY:</v>
          </cell>
          <cell r="I6293" t="str">
            <v>Display</v>
          </cell>
          <cell r="J6293" t="str">
            <v>C8705065-1-12S LCD C10,Silver Alloy e-going logo.cable length:750mm. cable length for switch:300mm,    Chip for BESST system. New dual pivot bracket with 2 plastic inserts (Ø22,2/25,4).</v>
          </cell>
          <cell r="K6293" t="str">
            <v>C8705065-1-12S</v>
          </cell>
          <cell r="L6293" t="str">
            <v>C8705065-1-12S</v>
          </cell>
        </row>
        <row r="6294">
          <cell r="B6294" t="str">
            <v>YEC9375152EB-Bus kabel</v>
          </cell>
          <cell r="C6294" t="str">
            <v>YEC9375152</v>
          </cell>
          <cell r="D6294">
            <v>2019</v>
          </cell>
          <cell r="E6294">
            <v>37</v>
          </cell>
          <cell r="F6294" t="str">
            <v>0370</v>
          </cell>
          <cell r="G6294" t="str">
            <v>J005</v>
          </cell>
          <cell r="H6294" t="str">
            <v>EB-BUS CABLE:</v>
          </cell>
          <cell r="I6294" t="str">
            <v>EB-Bus kabel</v>
          </cell>
          <cell r="J6294" t="str">
            <v>C8705065-1-04A 9pin (1000mm), one end linked to controller,the other end linked to the display (240mm), the front light (240mm) one brake sensor (280mm) and the speed sensor (500mm)</v>
          </cell>
          <cell r="K6294" t="str">
            <v>C8705065-1-04A</v>
          </cell>
          <cell r="L6294" t="str">
            <v>C8705065-1-04</v>
          </cell>
        </row>
        <row r="6295">
          <cell r="B6295" t="str">
            <v>YEC9375152Motorkabel</v>
          </cell>
          <cell r="C6295" t="str">
            <v>YEC9375152</v>
          </cell>
          <cell r="D6295">
            <v>2019</v>
          </cell>
          <cell r="E6295">
            <v>38</v>
          </cell>
          <cell r="F6295" t="str">
            <v>0380</v>
          </cell>
          <cell r="G6295" t="str">
            <v>J006</v>
          </cell>
          <cell r="H6295" t="str">
            <v>POWER CABLE:</v>
          </cell>
          <cell r="I6295" t="str">
            <v>Motorkabel</v>
          </cell>
          <cell r="J6295" t="str">
            <v>C8705065-1-03A G9.1/M9.1, cable length 1250mm, between motor and controller</v>
          </cell>
          <cell r="K6295" t="str">
            <v>C8705065-1-03A</v>
          </cell>
          <cell r="L6295" t="str">
            <v>C8705065-1-03A</v>
          </cell>
        </row>
        <row r="6296">
          <cell r="B6296" t="str">
            <v>YEC9375152Kabel framlampa</v>
          </cell>
          <cell r="C6296" t="str">
            <v>YEC9375152</v>
          </cell>
          <cell r="D6296">
            <v>2019</v>
          </cell>
          <cell r="E6296">
            <v>39</v>
          </cell>
          <cell r="F6296" t="str">
            <v>0390</v>
          </cell>
          <cell r="G6296" t="str">
            <v>J007</v>
          </cell>
          <cell r="H6296" t="str">
            <v>F. LIGHT CABLE:</v>
          </cell>
          <cell r="I6296" t="str">
            <v>Kabel framlampa</v>
          </cell>
          <cell r="J6296" t="str">
            <v>Included in EB-BUS cable</v>
          </cell>
          <cell r="K6296" t="str">
            <v>Ingår i EB-buskabeln</v>
          </cell>
          <cell r="L6296" t="str">
            <v>Ingår i EB-buskabeln</v>
          </cell>
        </row>
        <row r="6297">
          <cell r="B6297" t="str">
            <v>YEC9375152Kabel baklampa</v>
          </cell>
          <cell r="C6297" t="str">
            <v>YEC9375152</v>
          </cell>
          <cell r="D6297">
            <v>2019</v>
          </cell>
          <cell r="E6297">
            <v>40</v>
          </cell>
          <cell r="F6297" t="str">
            <v>0400</v>
          </cell>
          <cell r="G6297" t="str">
            <v>J008</v>
          </cell>
          <cell r="H6297" t="str">
            <v>R. LIGHT CABLE:</v>
          </cell>
          <cell r="I6297" t="str">
            <v>Kabel baklampa</v>
          </cell>
          <cell r="K6297" t="str">
            <v>INGÅR I BATTERIET</v>
          </cell>
          <cell r="L6297" t="str">
            <v>Ingår i batteriet</v>
          </cell>
        </row>
        <row r="6298">
          <cell r="B6298" t="str">
            <v>YEC9375152Hastighetssensor</v>
          </cell>
          <cell r="C6298" t="str">
            <v>YEC9375152</v>
          </cell>
          <cell r="D6298">
            <v>2019</v>
          </cell>
          <cell r="E6298">
            <v>41</v>
          </cell>
          <cell r="F6298" t="str">
            <v>0410</v>
          </cell>
          <cell r="G6298" t="str">
            <v>J009</v>
          </cell>
          <cell r="H6298" t="str">
            <v>SPEED SENSOR:</v>
          </cell>
          <cell r="I6298" t="str">
            <v>Hastighetssensor</v>
          </cell>
          <cell r="J6298" t="str">
            <v>Integrated in the motor</v>
          </cell>
          <cell r="K6298" t="str">
            <v>INGÅR I MOTORN</v>
          </cell>
          <cell r="L6298" t="str">
            <v>Ingår i motorn</v>
          </cell>
        </row>
        <row r="6299">
          <cell r="B6299" t="str">
            <v>YEC9375152Batteri</v>
          </cell>
          <cell r="C6299" t="str">
            <v>YEC9375152</v>
          </cell>
          <cell r="D6299">
            <v>2019</v>
          </cell>
          <cell r="E6299">
            <v>42</v>
          </cell>
          <cell r="F6299" t="str">
            <v>0420</v>
          </cell>
          <cell r="G6299" t="str">
            <v>J002</v>
          </cell>
          <cell r="H6299" t="str">
            <v>BATTERY:</v>
          </cell>
          <cell r="I6299" t="str">
            <v>Batteri</v>
          </cell>
          <cell r="J6299" t="str">
            <v>C8705058-1-11EA  PHYLION SF-03, 11Ah WITH INTERGRATED REAR RED LIGHT (eGoing Access)</v>
          </cell>
          <cell r="K6299" t="str">
            <v>C8705058-1-11EA</v>
          </cell>
          <cell r="L6299" t="str">
            <v>C8705058-1-11CE</v>
          </cell>
        </row>
        <row r="6300">
          <cell r="B6300" t="str">
            <v>YEC9375152Batterihållare</v>
          </cell>
          <cell r="C6300" t="str">
            <v>YEC9375152</v>
          </cell>
          <cell r="D6300">
            <v>2019</v>
          </cell>
          <cell r="E6300">
            <v>43</v>
          </cell>
          <cell r="F6300" t="str">
            <v>0430</v>
          </cell>
          <cell r="G6300" t="str">
            <v>J003</v>
          </cell>
          <cell r="H6300" t="str">
            <v>BATTERY HOLDER/Slider</v>
          </cell>
          <cell r="I6300" t="str">
            <v>Batterihållare</v>
          </cell>
          <cell r="J6300" t="str">
            <v>C8705065-10-02 Slider (lower part) SF03, AXA One key</v>
          </cell>
          <cell r="L6300" t="e">
            <v>#N/A</v>
          </cell>
        </row>
        <row r="6301">
          <cell r="B6301" t="str">
            <v>YEC9375152Batteriladdare</v>
          </cell>
          <cell r="C6301" t="str">
            <v>YEC9375152</v>
          </cell>
          <cell r="D6301">
            <v>2019</v>
          </cell>
          <cell r="E6301">
            <v>44</v>
          </cell>
          <cell r="F6301" t="str">
            <v>0440</v>
          </cell>
          <cell r="G6301" t="str">
            <v>J010</v>
          </cell>
          <cell r="H6301" t="str">
            <v>CHARGER:</v>
          </cell>
          <cell r="I6301" t="str">
            <v>Batteriladdare</v>
          </cell>
          <cell r="J6301" t="str">
            <v>C8705058-02, (CHARGER 2A    # NO:CZ2AG2JE7)  CHARGER FOR PHYLION BATTERY</v>
          </cell>
          <cell r="K6301" t="str">
            <v>C8705058-02</v>
          </cell>
          <cell r="L6301" t="str">
            <v>C8705058-02</v>
          </cell>
        </row>
        <row r="6302">
          <cell r="B6302" t="str">
            <v>YEC9375152Kontrollbox</v>
          </cell>
          <cell r="C6302" t="str">
            <v>YEC9375152</v>
          </cell>
          <cell r="D6302">
            <v>2019</v>
          </cell>
          <cell r="E6302">
            <v>45</v>
          </cell>
          <cell r="F6302" t="str">
            <v>0450</v>
          </cell>
          <cell r="G6302" t="str">
            <v>J011</v>
          </cell>
          <cell r="H6302" t="str">
            <v>Controller</v>
          </cell>
          <cell r="I6302" t="str">
            <v>Kontrollbox</v>
          </cell>
          <cell r="J6302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302" t="str">
            <v>C8705065-10-01A</v>
          </cell>
          <cell r="L6302" t="str">
            <v>C8705065-10-01</v>
          </cell>
        </row>
        <row r="6303">
          <cell r="B6303" t="str">
            <v>YEC9375152Växelöra</v>
          </cell>
          <cell r="C6303" t="str">
            <v>YEC9375152</v>
          </cell>
          <cell r="D6303">
            <v>2019</v>
          </cell>
          <cell r="E6303">
            <v>46</v>
          </cell>
          <cell r="F6303" t="str">
            <v>0460</v>
          </cell>
          <cell r="G6303" t="str">
            <v>D005</v>
          </cell>
          <cell r="H6303" t="str">
            <v>Gear hanger</v>
          </cell>
          <cell r="I6303" t="str">
            <v>Växelöra</v>
          </cell>
          <cell r="L6303" t="e">
            <v>#N/A</v>
          </cell>
        </row>
        <row r="6304">
          <cell r="B6304" t="str">
            <v>YEC9375153RAM</v>
          </cell>
          <cell r="C6304" t="str">
            <v>YEC9375153</v>
          </cell>
          <cell r="D6304">
            <v>2019</v>
          </cell>
          <cell r="E6304">
            <v>1</v>
          </cell>
          <cell r="F6304" t="str">
            <v>0010</v>
          </cell>
          <cell r="G6304" t="str">
            <v>A001</v>
          </cell>
          <cell r="H6304" t="str">
            <v>PAINTED FRAME</v>
          </cell>
          <cell r="I6304" t="str">
            <v>RAM</v>
          </cell>
          <cell r="K6304" t="str">
            <v>FRAME</v>
          </cell>
          <cell r="L6304" t="e">
            <v>#N/A</v>
          </cell>
        </row>
        <row r="6305">
          <cell r="B6305" t="str">
            <v>YEC9375153Framgaffel</v>
          </cell>
          <cell r="C6305" t="str">
            <v>YEC9375153</v>
          </cell>
          <cell r="D6305">
            <v>2019</v>
          </cell>
          <cell r="E6305">
            <v>2</v>
          </cell>
          <cell r="F6305" t="str">
            <v>0020</v>
          </cell>
          <cell r="G6305" t="str">
            <v>A002</v>
          </cell>
          <cell r="H6305" t="str">
            <v>PAINTED FORK</v>
          </cell>
          <cell r="I6305" t="str">
            <v>Framgaffel</v>
          </cell>
          <cell r="K6305" t="str">
            <v>FORK</v>
          </cell>
          <cell r="L6305" t="e">
            <v>#N/A</v>
          </cell>
        </row>
        <row r="6306">
          <cell r="B6306" t="str">
            <v>YEC9375153Styrlager</v>
          </cell>
          <cell r="C6306" t="str">
            <v>YEC9375153</v>
          </cell>
          <cell r="D6306">
            <v>2019</v>
          </cell>
          <cell r="E6306">
            <v>3</v>
          </cell>
          <cell r="F6306" t="str">
            <v>0030</v>
          </cell>
          <cell r="G6306" t="str">
            <v>B001</v>
          </cell>
          <cell r="H6306" t="str">
            <v>Head Set</v>
          </cell>
          <cell r="I6306" t="str">
            <v>Styrlager</v>
          </cell>
          <cell r="J6306" t="str">
            <v>C2105002 VP-MH305C SEMI INTEGR, ED BLACK O/S  SH = 20mm</v>
          </cell>
          <cell r="K6306" t="str">
            <v>C2105002</v>
          </cell>
          <cell r="L6306" t="str">
            <v>C2100163</v>
          </cell>
        </row>
        <row r="6307">
          <cell r="B6307" t="str">
            <v xml:space="preserve">YEC9375153Styrstam </v>
          </cell>
          <cell r="C6307" t="str">
            <v>YEC9375153</v>
          </cell>
          <cell r="D6307">
            <v>2019</v>
          </cell>
          <cell r="E6307">
            <v>4</v>
          </cell>
          <cell r="F6307" t="str">
            <v>0040</v>
          </cell>
          <cell r="G6307" t="str">
            <v>B002</v>
          </cell>
          <cell r="H6307" t="str">
            <v>Handlebar Stem</v>
          </cell>
          <cell r="I6307" t="str">
            <v xml:space="preserve">Styrstam </v>
          </cell>
          <cell r="J6307" t="str">
            <v xml:space="preserve">C2205548-085 STQ ALsv 25,4/85 180mm 4BOLT MTSD-367N-5 SV </v>
          </cell>
          <cell r="K6307" t="str">
            <v>C2205548-085</v>
          </cell>
          <cell r="L6307" t="str">
            <v>C2200064</v>
          </cell>
        </row>
        <row r="6308">
          <cell r="B6308" t="str">
            <v>YEC9375153Styre</v>
          </cell>
          <cell r="C6308" t="str">
            <v>YEC9375153</v>
          </cell>
          <cell r="D6308">
            <v>2019</v>
          </cell>
          <cell r="E6308">
            <v>5</v>
          </cell>
          <cell r="F6308" t="str">
            <v>0050</v>
          </cell>
          <cell r="G6308" t="str">
            <v>B003</v>
          </cell>
          <cell r="H6308" t="str">
            <v>Handelbar</v>
          </cell>
          <cell r="I6308" t="str">
            <v>Styre</v>
          </cell>
          <cell r="J6308" t="str">
            <v>C2306073  Handlebar City Silver NR-AL-14(ISO-C) W:630mm, AL H.A.S, no logo</v>
          </cell>
          <cell r="K6308" t="str">
            <v>C2306073</v>
          </cell>
          <cell r="L6308" t="str">
            <v>C2300290</v>
          </cell>
        </row>
        <row r="6309">
          <cell r="B6309" t="str">
            <v>YEC9375153Bromsgrepp H</v>
          </cell>
          <cell r="C6309" t="str">
            <v>YEC9375153</v>
          </cell>
          <cell r="D6309">
            <v>2019</v>
          </cell>
          <cell r="E6309">
            <v>6</v>
          </cell>
          <cell r="F6309" t="str">
            <v>0060</v>
          </cell>
          <cell r="G6309" t="str">
            <v>C002</v>
          </cell>
          <cell r="H6309" t="str">
            <v>Brake Lever R</v>
          </cell>
          <cell r="I6309" t="str">
            <v>Bromsgrepp H</v>
          </cell>
          <cell r="L6309" t="e">
            <v>#N/A</v>
          </cell>
        </row>
        <row r="6310">
          <cell r="B6310" t="str">
            <v>YEC9375153Bromsgrepp V</v>
          </cell>
          <cell r="C6310" t="str">
            <v>YEC9375153</v>
          </cell>
          <cell r="D6310">
            <v>2019</v>
          </cell>
          <cell r="E6310">
            <v>7</v>
          </cell>
          <cell r="F6310" t="str">
            <v>0070</v>
          </cell>
          <cell r="G6310" t="str">
            <v>C001</v>
          </cell>
          <cell r="H6310" t="str">
            <v>Brake Lever L</v>
          </cell>
          <cell r="I6310" t="str">
            <v>Bromsgrepp V</v>
          </cell>
          <cell r="J6310" t="str">
            <v>C6505190 Br lever silver left CL535CRT RB w bell</v>
          </cell>
          <cell r="K6310" t="str">
            <v>C6505190</v>
          </cell>
          <cell r="L6310" t="str">
            <v>C6505190</v>
          </cell>
        </row>
        <row r="6311">
          <cell r="B6311" t="str">
            <v>YEC9375153Växelreglage H</v>
          </cell>
          <cell r="C6311" t="str">
            <v>YEC9375153</v>
          </cell>
          <cell r="D6311">
            <v>2019</v>
          </cell>
          <cell r="E6311">
            <v>8</v>
          </cell>
          <cell r="F6311" t="str">
            <v>0080</v>
          </cell>
          <cell r="G6311" t="str">
            <v>D002</v>
          </cell>
          <cell r="H6311" t="str">
            <v>Shift Lever R</v>
          </cell>
          <cell r="I6311" t="str">
            <v>Växelreglage H</v>
          </cell>
          <cell r="J6311" t="str">
            <v>ASL7S31SALSSR SL7RSB SL-7S31 inturnal SCA</v>
          </cell>
          <cell r="K6311" t="str">
            <v>ASL7S31SALSSR</v>
          </cell>
          <cell r="L6311" t="str">
            <v>Kontakta SHIMANO</v>
          </cell>
        </row>
        <row r="6312">
          <cell r="B6312" t="str">
            <v>YEC9375153Växelreglage V</v>
          </cell>
          <cell r="C6312" t="str">
            <v>YEC9375153</v>
          </cell>
          <cell r="D6312">
            <v>2019</v>
          </cell>
          <cell r="E6312">
            <v>9</v>
          </cell>
          <cell r="F6312" t="str">
            <v>0090</v>
          </cell>
          <cell r="G6312" t="str">
            <v>D001</v>
          </cell>
          <cell r="H6312" t="str">
            <v>Shift Lever L</v>
          </cell>
          <cell r="I6312" t="str">
            <v>Växelreglage V</v>
          </cell>
          <cell r="L6312" t="e">
            <v>#N/A</v>
          </cell>
        </row>
        <row r="6313">
          <cell r="B6313" t="str">
            <v>YEC9375153Handtag par</v>
          </cell>
          <cell r="C6313" t="str">
            <v>YEC9375153</v>
          </cell>
          <cell r="D6313">
            <v>2019</v>
          </cell>
          <cell r="E6313">
            <v>10</v>
          </cell>
          <cell r="F6313" t="str">
            <v>0100</v>
          </cell>
          <cell r="G6313" t="str">
            <v>B004</v>
          </cell>
          <cell r="H6313" t="str">
            <v>Grip R</v>
          </cell>
          <cell r="I6313" t="str">
            <v>Handtag par</v>
          </cell>
          <cell r="J6313" t="str">
            <v xml:space="preserve">C2505528-BN Herrmans CLIK DD37  brown 90mm  </v>
          </cell>
          <cell r="K6313" t="str">
            <v>C2505528-BN</v>
          </cell>
          <cell r="L6313" t="str">
            <v>BSP?</v>
          </cell>
        </row>
        <row r="6314">
          <cell r="B6314" t="str">
            <v>YEC9375153Frambroms</v>
          </cell>
          <cell r="C6314" t="str">
            <v>YEC9375153</v>
          </cell>
          <cell r="D6314">
            <v>2019</v>
          </cell>
          <cell r="E6314">
            <v>11</v>
          </cell>
          <cell r="F6314" t="str">
            <v>0110</v>
          </cell>
          <cell r="G6314" t="str">
            <v>C003</v>
          </cell>
          <cell r="H6314" t="str">
            <v xml:space="preserve">Brake front </v>
          </cell>
          <cell r="I6314" t="str">
            <v>Frambroms</v>
          </cell>
          <cell r="J6314" t="str">
            <v>ABRC6000FB  ROL.BRAKE FRONT M9 BR-C6000-F, W. 3,5 MM. LOCKNUT SILVER</v>
          </cell>
          <cell r="K6314" t="str">
            <v>ABRC6000FB</v>
          </cell>
          <cell r="L6314" t="str">
            <v>Kontakta SHIMANO</v>
          </cell>
        </row>
        <row r="6315">
          <cell r="B6315" t="str">
            <v>YEC9375153Bakbroms</v>
          </cell>
          <cell r="C6315" t="str">
            <v>YEC9375153</v>
          </cell>
          <cell r="D6315">
            <v>2019</v>
          </cell>
          <cell r="E6315">
            <v>12</v>
          </cell>
          <cell r="F6315" t="str">
            <v>0120</v>
          </cell>
          <cell r="G6315" t="str">
            <v>C004</v>
          </cell>
          <cell r="H6315" t="str">
            <v>Brake rear</v>
          </cell>
          <cell r="I6315" t="str">
            <v>Bakbroms</v>
          </cell>
          <cell r="K6315" t="str">
            <v>Fotbroms</v>
          </cell>
          <cell r="L6315" t="str">
            <v>Kontakta SHIMANO</v>
          </cell>
        </row>
        <row r="6316">
          <cell r="B6316" t="str">
            <v>YEC9375153Vevlager</v>
          </cell>
          <cell r="C6316" t="str">
            <v>YEC9375153</v>
          </cell>
          <cell r="D6316">
            <v>2019</v>
          </cell>
          <cell r="E6316">
            <v>13</v>
          </cell>
          <cell r="F6316" t="str">
            <v>0130</v>
          </cell>
          <cell r="G6316" t="str">
            <v>E001</v>
          </cell>
          <cell r="H6316" t="str">
            <v xml:space="preserve">BB-set </v>
          </cell>
          <cell r="I6316" t="str">
            <v>Vevlager</v>
          </cell>
          <cell r="K6316" t="str">
            <v>C8705065-1-124</v>
          </cell>
          <cell r="L6316" t="str">
            <v>C8705065-1-124</v>
          </cell>
        </row>
        <row r="6317">
          <cell r="B6317" t="str">
            <v>YEC9375153Vevparti</v>
          </cell>
          <cell r="C6317" t="str">
            <v>YEC9375153</v>
          </cell>
          <cell r="D6317">
            <v>2019</v>
          </cell>
          <cell r="E6317">
            <v>14</v>
          </cell>
          <cell r="F6317" t="str">
            <v>0140</v>
          </cell>
          <cell r="G6317" t="str">
            <v>E002</v>
          </cell>
          <cell r="H6317" t="str">
            <v>Front Chainwheel</v>
          </cell>
          <cell r="I6317" t="str">
            <v>Vevparti</v>
          </cell>
          <cell r="J6317" t="str">
            <v xml:space="preserve">C3305681-170-EG E-Going 170MM 38T 3/32" 110MM </v>
          </cell>
          <cell r="K6317" t="str">
            <v>C3305681-170-EG</v>
          </cell>
          <cell r="L6317" t="str">
            <v>C3305681-170-EG</v>
          </cell>
        </row>
        <row r="6318">
          <cell r="B6318" t="str">
            <v>YEC9375153Kedjeskydd</v>
          </cell>
          <cell r="C6318" t="str">
            <v>YEC9375153</v>
          </cell>
          <cell r="D6318">
            <v>2019</v>
          </cell>
          <cell r="E6318">
            <v>15</v>
          </cell>
          <cell r="F6318" t="str">
            <v>0150</v>
          </cell>
          <cell r="G6318" t="str">
            <v>H001</v>
          </cell>
          <cell r="H6318" t="str">
            <v>Chain guard</v>
          </cell>
          <cell r="I6318" t="str">
            <v>Kedjeskydd</v>
          </cell>
          <cell r="J6318" t="str">
            <v>C8305427/ZBK + C8305427/RSV AXA CE 38 black w silver center</v>
          </cell>
          <cell r="K6318" t="str">
            <v>C8305427/ZBK</v>
          </cell>
          <cell r="L6318" t="str">
            <v>C8305427/ZBK</v>
          </cell>
        </row>
        <row r="6319">
          <cell r="B6319" t="str">
            <v>YEC9375153Kedjeskyddsfäste</v>
          </cell>
          <cell r="C6319" t="str">
            <v>YEC9375153</v>
          </cell>
          <cell r="D6319">
            <v>2019</v>
          </cell>
          <cell r="E6319">
            <v>16</v>
          </cell>
          <cell r="F6319" t="str">
            <v>0160</v>
          </cell>
          <cell r="G6319" t="str">
            <v>H002</v>
          </cell>
          <cell r="H6319" t="str">
            <v>Chain guard bracket</v>
          </cell>
          <cell r="I6319" t="str">
            <v>Kedjeskyddsfäste</v>
          </cell>
          <cell r="K6319" t="str">
            <v>C8305727</v>
          </cell>
          <cell r="L6319" t="str">
            <v>C8305427</v>
          </cell>
        </row>
        <row r="6320">
          <cell r="B6320" t="str">
            <v>YEC9375153Framväxel</v>
          </cell>
          <cell r="C6320" t="str">
            <v>YEC9375153</v>
          </cell>
          <cell r="D6320">
            <v>2019</v>
          </cell>
          <cell r="E6320">
            <v>17</v>
          </cell>
          <cell r="F6320" t="str">
            <v>0170</v>
          </cell>
          <cell r="G6320" t="str">
            <v>D003</v>
          </cell>
          <cell r="H6320" t="str">
            <v>Front Derailleur</v>
          </cell>
          <cell r="I6320" t="str">
            <v>Framväxel</v>
          </cell>
          <cell r="K6320" t="str">
            <v>EMPTY</v>
          </cell>
          <cell r="L6320" t="e">
            <v>#N/A</v>
          </cell>
        </row>
        <row r="6321">
          <cell r="B6321" t="str">
            <v>YEC9375153Bakväxel</v>
          </cell>
          <cell r="C6321" t="str">
            <v>YEC9375153</v>
          </cell>
          <cell r="D6321">
            <v>2019</v>
          </cell>
          <cell r="E6321">
            <v>18</v>
          </cell>
          <cell r="F6321" t="str">
            <v>0180</v>
          </cell>
          <cell r="G6321" t="str">
            <v>D004</v>
          </cell>
          <cell r="H6321" t="str">
            <v>Rear Derailleur</v>
          </cell>
          <cell r="I6321" t="str">
            <v>Bakväxel</v>
          </cell>
          <cell r="K6321" t="str">
            <v>NAVVÄXEL</v>
          </cell>
          <cell r="L6321" t="str">
            <v>Kontakta SHIMANO</v>
          </cell>
        </row>
        <row r="6322">
          <cell r="B6322" t="str">
            <v>YEC9375153Kedja</v>
          </cell>
          <cell r="C6322" t="str">
            <v>YEC9375153</v>
          </cell>
          <cell r="D6322">
            <v>2019</v>
          </cell>
          <cell r="E6322">
            <v>19</v>
          </cell>
          <cell r="F6322" t="str">
            <v>0190</v>
          </cell>
          <cell r="G6322" t="str">
            <v>E003</v>
          </cell>
          <cell r="H6322" t="str">
            <v xml:space="preserve">Chain </v>
          </cell>
          <cell r="I6322" t="str">
            <v>Kedja</v>
          </cell>
          <cell r="J6322" t="str">
            <v>std</v>
          </cell>
          <cell r="K6322" t="str">
            <v>C3405001-0102</v>
          </cell>
          <cell r="L6322" t="str">
            <v>C3400002</v>
          </cell>
        </row>
        <row r="6323">
          <cell r="B6323" t="str">
            <v>YEC9375153Kassett</v>
          </cell>
          <cell r="C6323" t="str">
            <v>YEC9375153</v>
          </cell>
          <cell r="D6323">
            <v>2019</v>
          </cell>
          <cell r="E6323">
            <v>20</v>
          </cell>
          <cell r="F6323" t="str">
            <v>0200</v>
          </cell>
          <cell r="G6323" t="str">
            <v>E004</v>
          </cell>
          <cell r="H6323" t="str">
            <v>Cassette Sprocket</v>
          </cell>
          <cell r="I6323" t="str">
            <v>Kassett</v>
          </cell>
          <cell r="J6323" t="str">
            <v>ASMGEAR18SU SPT SC18sv3/32" (INTERNAL HUB)</v>
          </cell>
          <cell r="K6323" t="str">
            <v>ASMGEAR18SU</v>
          </cell>
          <cell r="L6323" t="str">
            <v>Kontakta SHIMANO</v>
          </cell>
        </row>
        <row r="6324">
          <cell r="B6324" t="str">
            <v>YEC9375153Framhjul</v>
          </cell>
          <cell r="C6324" t="str">
            <v>YEC9375153</v>
          </cell>
          <cell r="D6324">
            <v>2019</v>
          </cell>
          <cell r="E6324">
            <v>21</v>
          </cell>
          <cell r="F6324" t="str">
            <v>0210</v>
          </cell>
          <cell r="G6324" t="str">
            <v>F001</v>
          </cell>
          <cell r="H6324" t="str">
            <v>Front hub</v>
          </cell>
          <cell r="I6324" t="str">
            <v>Framhjul</v>
          </cell>
          <cell r="J6324" t="str">
            <v>Se drive unit</v>
          </cell>
          <cell r="K6324" t="str">
            <v>C4100354</v>
          </cell>
          <cell r="L6324" t="str">
            <v>C4100354</v>
          </cell>
        </row>
        <row r="6325">
          <cell r="B6325" t="str">
            <v>YEC9375153Bakhjul</v>
          </cell>
          <cell r="C6325" t="str">
            <v>YEC9375153</v>
          </cell>
          <cell r="D6325">
            <v>2019</v>
          </cell>
          <cell r="E6325">
            <v>22</v>
          </cell>
          <cell r="F6325" t="str">
            <v>0220</v>
          </cell>
          <cell r="G6325" t="str">
            <v>F002</v>
          </cell>
          <cell r="H6325" t="str">
            <v>Rear hub</v>
          </cell>
          <cell r="I6325" t="str">
            <v>Bakhjul</v>
          </cell>
          <cell r="J6325" t="str">
            <v>ASGC30007CADXR (ASG7C30ADXR) HBRcb 36 H SILVER DX</v>
          </cell>
          <cell r="K6325" t="str">
            <v>C4208039</v>
          </cell>
          <cell r="L6325" t="str">
            <v>C4200052</v>
          </cell>
        </row>
        <row r="6326">
          <cell r="B6326" t="str">
            <v>YEC9375153Däck</v>
          </cell>
          <cell r="C6326" t="str">
            <v>YEC9375153</v>
          </cell>
          <cell r="D6326">
            <v>2019</v>
          </cell>
          <cell r="E6326">
            <v>23</v>
          </cell>
          <cell r="F6326" t="str">
            <v>0230</v>
          </cell>
          <cell r="G6326" t="str">
            <v>F003</v>
          </cell>
          <cell r="H6326" t="str">
            <v>Tire</v>
          </cell>
          <cell r="I6326" t="str">
            <v>Däck</v>
          </cell>
          <cell r="J6326" t="str">
            <v>C4906456 40-622 BROWN Duramax XNR Reflex PERGO  H-480</v>
          </cell>
          <cell r="K6326" t="str">
            <v>C4906456</v>
          </cell>
          <cell r="L6326" t="str">
            <v>BSP?</v>
          </cell>
        </row>
        <row r="6327">
          <cell r="B6327" t="str">
            <v>YEC9375153Skärmar set</v>
          </cell>
          <cell r="C6327" t="str">
            <v>YEC9375153</v>
          </cell>
          <cell r="D6327">
            <v>2019</v>
          </cell>
          <cell r="E6327">
            <v>24</v>
          </cell>
          <cell r="F6327" t="str">
            <v>0240</v>
          </cell>
          <cell r="G6327" t="str">
            <v>H003</v>
          </cell>
          <cell r="H6327" t="str">
            <v xml:space="preserve">Mudguard front   </v>
          </cell>
          <cell r="I6327" t="str">
            <v>Skärmar set</v>
          </cell>
          <cell r="J6327" t="str">
            <v>glossy, same as frame C8805633 Brown</v>
          </cell>
          <cell r="K6327" t="str">
            <v>Kontakta service</v>
          </cell>
          <cell r="L6327" t="str">
            <v>Kontakta Service</v>
          </cell>
        </row>
        <row r="6328">
          <cell r="B6328" t="str">
            <v>YEC9375153Pakethållare</v>
          </cell>
          <cell r="C6328" t="str">
            <v>YEC9375153</v>
          </cell>
          <cell r="D6328">
            <v>2019</v>
          </cell>
          <cell r="E6328">
            <v>25</v>
          </cell>
          <cell r="F6328" t="str">
            <v>0250</v>
          </cell>
          <cell r="G6328" t="str">
            <v>H004</v>
          </cell>
          <cell r="H6328" t="str">
            <v>Carrier</v>
          </cell>
          <cell r="I6328" t="str">
            <v>Pakethållare</v>
          </cell>
          <cell r="J6328" t="str">
            <v>C8205740 AVS TOP CARRIER FOR PHILION BATTERY, Powder BLACK CLIP AND SPECTRA LOGO</v>
          </cell>
          <cell r="K6328" t="str">
            <v>C8205740</v>
          </cell>
          <cell r="L6328" t="str">
            <v>C8205740</v>
          </cell>
        </row>
        <row r="6329">
          <cell r="B6329" t="str">
            <v>YEC9375153Sadel</v>
          </cell>
          <cell r="C6329" t="str">
            <v>YEC9375153</v>
          </cell>
          <cell r="D6329">
            <v>2019</v>
          </cell>
          <cell r="E6329">
            <v>26</v>
          </cell>
          <cell r="F6329" t="str">
            <v>0260</v>
          </cell>
          <cell r="G6329" t="str">
            <v>G001</v>
          </cell>
          <cell r="H6329" t="str">
            <v>Saddle</v>
          </cell>
          <cell r="I6329" t="str">
            <v>Sadel</v>
          </cell>
          <cell r="J6329" t="str">
            <v>C7106016 Fluito brown unisex w/o clamp</v>
          </cell>
          <cell r="K6329" t="str">
            <v>C7106016</v>
          </cell>
          <cell r="L6329" t="str">
            <v>C7100226</v>
          </cell>
        </row>
        <row r="6330">
          <cell r="B6330" t="str">
            <v>YEC9375153Sadelstolpe</v>
          </cell>
          <cell r="C6330" t="str">
            <v>YEC9375153</v>
          </cell>
          <cell r="D6330">
            <v>2019</v>
          </cell>
          <cell r="E6330">
            <v>27</v>
          </cell>
          <cell r="F6330" t="str">
            <v>0270</v>
          </cell>
          <cell r="G6330" t="str">
            <v>G002</v>
          </cell>
          <cell r="H6330" t="str">
            <v>Seatpost</v>
          </cell>
          <cell r="I6330" t="str">
            <v>Sadelstolpe</v>
          </cell>
          <cell r="J6330" t="str">
            <v xml:space="preserve">C7205535 31,6X350MM ALsv SP-222 -&gt; C7205258  SP-222 27.2X350 Anodized SILVER </v>
          </cell>
          <cell r="K6330" t="str">
            <v>C7205535</v>
          </cell>
          <cell r="L6330" t="str">
            <v>C7200050</v>
          </cell>
        </row>
        <row r="6331">
          <cell r="B6331" t="str">
            <v>YEC9375153Sadelrörsklämma</v>
          </cell>
          <cell r="C6331" t="str">
            <v>YEC9375153</v>
          </cell>
          <cell r="D6331">
            <v>2019</v>
          </cell>
          <cell r="E6331">
            <v>28</v>
          </cell>
          <cell r="F6331" t="str">
            <v>0280</v>
          </cell>
          <cell r="G6331" t="str">
            <v>G003</v>
          </cell>
          <cell r="H6331" t="str">
            <v>Seat Clamp</v>
          </cell>
          <cell r="I6331" t="str">
            <v>Sadelrörsklämma</v>
          </cell>
          <cell r="J6331" t="str">
            <v>C7305138 35.0 AL BT sv MX-27  -&gt; C7305002 L/C 31.8 MX27 shiny black</v>
          </cell>
          <cell r="K6331" t="str">
            <v>C7305138</v>
          </cell>
          <cell r="L6331" t="str">
            <v>C7300027-318</v>
          </cell>
        </row>
        <row r="6332">
          <cell r="B6332" t="str">
            <v>YEC9375153Framlampa</v>
          </cell>
          <cell r="C6332" t="str">
            <v>YEC9375153</v>
          </cell>
          <cell r="D6332">
            <v>2019</v>
          </cell>
          <cell r="E6332">
            <v>29</v>
          </cell>
          <cell r="F6332" t="str">
            <v>0290</v>
          </cell>
          <cell r="G6332" t="str">
            <v>H005</v>
          </cell>
          <cell r="H6332" t="str">
            <v>Front light</v>
          </cell>
          <cell r="I6332" t="str">
            <v>Framlampa</v>
          </cell>
          <cell r="J6332" t="str">
            <v xml:space="preserve">C8015191 JY-7070E 30LUX LED headlamp 6V, w/o bracket, 500mm cable with conector for Bafang , 3mm cable  </v>
          </cell>
          <cell r="K6332" t="str">
            <v>C8015191</v>
          </cell>
          <cell r="L6332" t="str">
            <v>C8015191</v>
          </cell>
        </row>
        <row r="6333">
          <cell r="B6333" t="str">
            <v>YEC9375153Baklampa</v>
          </cell>
          <cell r="C6333" t="str">
            <v>YEC9375153</v>
          </cell>
          <cell r="D6333">
            <v>2019</v>
          </cell>
          <cell r="E6333">
            <v>30</v>
          </cell>
          <cell r="F6333" t="str">
            <v>0300</v>
          </cell>
          <cell r="G6333" t="str">
            <v>H006</v>
          </cell>
          <cell r="H6333" t="str">
            <v>Light, Rear</v>
          </cell>
          <cell r="I6333" t="str">
            <v>Baklampa</v>
          </cell>
          <cell r="K6333" t="str">
            <v>C8705058-1RLBK</v>
          </cell>
          <cell r="L6333" t="str">
            <v>C8705058-1RLBK</v>
          </cell>
        </row>
        <row r="6334">
          <cell r="B6334" t="str">
            <v>YEC9375153Låssats</v>
          </cell>
          <cell r="C6334" t="str">
            <v>YEC9375153</v>
          </cell>
          <cell r="D6334">
            <v>2019</v>
          </cell>
          <cell r="E6334">
            <v>31</v>
          </cell>
          <cell r="F6334" t="str">
            <v>0310</v>
          </cell>
          <cell r="G6334" t="str">
            <v>H007</v>
          </cell>
          <cell r="H6334" t="str">
            <v>Lock</v>
          </cell>
          <cell r="I6334" t="str">
            <v>Låssats</v>
          </cell>
          <cell r="J6334" t="str">
            <v>C8405069 LCK SF PLbk Solid+  BAT SF03, LOCK FRAME+LOCK BATT SF03 RT W/2 similar keys</v>
          </cell>
          <cell r="K6334" t="str">
            <v>C8405069</v>
          </cell>
          <cell r="L6334" t="str">
            <v>C8405069</v>
          </cell>
        </row>
        <row r="6335">
          <cell r="B6335" t="str">
            <v>YEC9375153Stöd</v>
          </cell>
          <cell r="C6335" t="str">
            <v>YEC9375153</v>
          </cell>
          <cell r="D6335">
            <v>2019</v>
          </cell>
          <cell r="E6335">
            <v>32</v>
          </cell>
          <cell r="F6335" t="str">
            <v>0320</v>
          </cell>
          <cell r="G6335" t="str">
            <v>H008</v>
          </cell>
          <cell r="H6335" t="str">
            <v>Kick stand</v>
          </cell>
          <cell r="I6335" t="str">
            <v>Stöd</v>
          </cell>
          <cell r="J6335" t="str">
            <v>C8105222 REX HV for MAX CS mount KICKSTAND ADJUSTABLE 1288-4</v>
          </cell>
          <cell r="K6335" t="str">
            <v>C8105222</v>
          </cell>
          <cell r="L6335" t="str">
            <v>C8100034</v>
          </cell>
        </row>
        <row r="6336">
          <cell r="B6336" t="str">
            <v>YEC9375153Korg</v>
          </cell>
          <cell r="C6336" t="str">
            <v>YEC9375153</v>
          </cell>
          <cell r="D6336">
            <v>2019</v>
          </cell>
          <cell r="E6336">
            <v>33</v>
          </cell>
          <cell r="F6336" t="str">
            <v>0330</v>
          </cell>
          <cell r="G6336" t="str">
            <v>H009</v>
          </cell>
          <cell r="H6336" t="str">
            <v>Basket / Fr carrier</v>
          </cell>
          <cell r="I6336" t="str">
            <v>Korg</v>
          </cell>
          <cell r="J6336" t="str">
            <v>C8605213 Alloy black 2019</v>
          </cell>
          <cell r="K6336" t="str">
            <v>C8605213</v>
          </cell>
          <cell r="L6336" t="str">
            <v>C8605213</v>
          </cell>
        </row>
        <row r="6337">
          <cell r="B6337" t="str">
            <v>YEC9375153Pedaler</v>
          </cell>
          <cell r="C6337" t="str">
            <v>YEC9375153</v>
          </cell>
          <cell r="D6337">
            <v>2019</v>
          </cell>
          <cell r="E6337">
            <v>34</v>
          </cell>
          <cell r="F6337" t="str">
            <v>0340</v>
          </cell>
          <cell r="G6337" t="str">
            <v>E005</v>
          </cell>
          <cell r="H6337" t="str">
            <v xml:space="preserve">Pedal </v>
          </cell>
          <cell r="I6337" t="str">
            <v>Pedaler</v>
          </cell>
          <cell r="J6337" t="str">
            <v>C3505208 NWL-467  SILVER/GREY 9/16" ALU</v>
          </cell>
          <cell r="K6337" t="str">
            <v>C3505208</v>
          </cell>
          <cell r="L6337" t="str">
            <v>C3500059</v>
          </cell>
        </row>
        <row r="6338">
          <cell r="B6338" t="str">
            <v>YEC9375153Motor</v>
          </cell>
          <cell r="C6338" t="str">
            <v>YEC9375153</v>
          </cell>
          <cell r="D6338">
            <v>2019</v>
          </cell>
          <cell r="E6338">
            <v>35</v>
          </cell>
          <cell r="F6338" t="str">
            <v>0350</v>
          </cell>
          <cell r="G6338" t="str">
            <v>J001</v>
          </cell>
          <cell r="H6338" t="str">
            <v>DRIVE UNIT:</v>
          </cell>
          <cell r="I6338" t="str">
            <v>Motor</v>
          </cell>
          <cell r="J6338" t="str">
            <v>C8705067-1-02 2017 E-Motor Egoing SYXC rollerbrake</v>
          </cell>
          <cell r="K6338" t="str">
            <v>C8705067-1-02</v>
          </cell>
          <cell r="L6338" t="str">
            <v>C8705067-1-02</v>
          </cell>
        </row>
        <row r="6339">
          <cell r="B6339" t="str">
            <v>YEC9375153Display</v>
          </cell>
          <cell r="C6339" t="str">
            <v>YEC9375153</v>
          </cell>
          <cell r="D6339">
            <v>2019</v>
          </cell>
          <cell r="E6339">
            <v>36</v>
          </cell>
          <cell r="F6339" t="str">
            <v>0360</v>
          </cell>
          <cell r="G6339" t="str">
            <v>J004</v>
          </cell>
          <cell r="H6339" t="str">
            <v>DISPLAY:</v>
          </cell>
          <cell r="I6339" t="str">
            <v>Display</v>
          </cell>
          <cell r="J6339" t="str">
            <v>C8705065-1-12S LCD C10,Silver Alloy e-going logo.cable length:750mm. cable length for switch:300mm,    Chip for BESST system. New dual pivot bracket with 2 plastic inserts (Ø22,2/25,4).</v>
          </cell>
          <cell r="K6339" t="str">
            <v>C8705065-1-12S</v>
          </cell>
          <cell r="L6339" t="str">
            <v>C8705065-1-12S</v>
          </cell>
        </row>
        <row r="6340">
          <cell r="B6340" t="str">
            <v>YEC9375153EB-Bus kabel</v>
          </cell>
          <cell r="C6340" t="str">
            <v>YEC9375153</v>
          </cell>
          <cell r="D6340">
            <v>2019</v>
          </cell>
          <cell r="E6340">
            <v>37</v>
          </cell>
          <cell r="F6340" t="str">
            <v>0370</v>
          </cell>
          <cell r="G6340" t="str">
            <v>J005</v>
          </cell>
          <cell r="H6340" t="str">
            <v>EB-BUS CABLE:</v>
          </cell>
          <cell r="I6340" t="str">
            <v>EB-Bus kabel</v>
          </cell>
          <cell r="J6340" t="str">
            <v>C8705065-1-04A 9pin (1000mm), one end linked to controller,the other end linked to the display (240mm), the front light (240mm) one brake sensor (280mm) and the speed sensor (500mm)</v>
          </cell>
          <cell r="K6340" t="str">
            <v>C8705065-1-04A</v>
          </cell>
          <cell r="L6340" t="str">
            <v>C8705065-1-04</v>
          </cell>
        </row>
        <row r="6341">
          <cell r="B6341" t="str">
            <v>YEC9375153Motorkabel</v>
          </cell>
          <cell r="C6341" t="str">
            <v>YEC9375153</v>
          </cell>
          <cell r="D6341">
            <v>2019</v>
          </cell>
          <cell r="E6341">
            <v>38</v>
          </cell>
          <cell r="F6341" t="str">
            <v>0380</v>
          </cell>
          <cell r="G6341" t="str">
            <v>J006</v>
          </cell>
          <cell r="H6341" t="str">
            <v>POWER CABLE:</v>
          </cell>
          <cell r="I6341" t="str">
            <v>Motorkabel</v>
          </cell>
          <cell r="J6341" t="str">
            <v>C8705065-1-03A G9.1/M9.1, cable length 1250mm, between motor and controller</v>
          </cell>
          <cell r="K6341" t="str">
            <v>C8705065-1-03A</v>
          </cell>
          <cell r="L6341" t="str">
            <v>C8705065-1-03A</v>
          </cell>
        </row>
        <row r="6342">
          <cell r="B6342" t="str">
            <v>YEC9375153Kabel framlampa</v>
          </cell>
          <cell r="C6342" t="str">
            <v>YEC9375153</v>
          </cell>
          <cell r="D6342">
            <v>2019</v>
          </cell>
          <cell r="E6342">
            <v>39</v>
          </cell>
          <cell r="F6342" t="str">
            <v>0390</v>
          </cell>
          <cell r="G6342" t="str">
            <v>J007</v>
          </cell>
          <cell r="H6342" t="str">
            <v>F. LIGHT CABLE:</v>
          </cell>
          <cell r="I6342" t="str">
            <v>Kabel framlampa</v>
          </cell>
          <cell r="J6342" t="str">
            <v>Included in EB-BUS cable</v>
          </cell>
          <cell r="K6342" t="str">
            <v>Ingår i EB-buskabeln</v>
          </cell>
          <cell r="L6342" t="str">
            <v>Ingår i EB-buskabeln</v>
          </cell>
        </row>
        <row r="6343">
          <cell r="B6343" t="str">
            <v>YEC9375153Kabel baklampa</v>
          </cell>
          <cell r="C6343" t="str">
            <v>YEC9375153</v>
          </cell>
          <cell r="D6343">
            <v>2019</v>
          </cell>
          <cell r="E6343">
            <v>40</v>
          </cell>
          <cell r="F6343" t="str">
            <v>0400</v>
          </cell>
          <cell r="G6343" t="str">
            <v>J008</v>
          </cell>
          <cell r="H6343" t="str">
            <v>R. LIGHT CABLE:</v>
          </cell>
          <cell r="I6343" t="str">
            <v>Kabel baklampa</v>
          </cell>
          <cell r="K6343" t="str">
            <v>INGÅR I BATTERIET</v>
          </cell>
          <cell r="L6343" t="str">
            <v>Ingår i batteriet</v>
          </cell>
        </row>
        <row r="6344">
          <cell r="B6344" t="str">
            <v>YEC9375153Hastighetssensor</v>
          </cell>
          <cell r="C6344" t="str">
            <v>YEC9375153</v>
          </cell>
          <cell r="D6344">
            <v>2019</v>
          </cell>
          <cell r="E6344">
            <v>41</v>
          </cell>
          <cell r="F6344" t="str">
            <v>0410</v>
          </cell>
          <cell r="G6344" t="str">
            <v>J009</v>
          </cell>
          <cell r="H6344" t="str">
            <v>SPEED SENSOR:</v>
          </cell>
          <cell r="I6344" t="str">
            <v>Hastighetssensor</v>
          </cell>
          <cell r="J6344" t="str">
            <v>Integrated in the motor</v>
          </cell>
          <cell r="K6344" t="str">
            <v>INGÅR I MOTORN</v>
          </cell>
          <cell r="L6344" t="str">
            <v>Ingår i motorn</v>
          </cell>
        </row>
        <row r="6345">
          <cell r="B6345" t="str">
            <v>YEC9375153Batteri</v>
          </cell>
          <cell r="C6345" t="str">
            <v>YEC9375153</v>
          </cell>
          <cell r="D6345">
            <v>2019</v>
          </cell>
          <cell r="E6345">
            <v>42</v>
          </cell>
          <cell r="F6345" t="str">
            <v>0420</v>
          </cell>
          <cell r="G6345" t="str">
            <v>J002</v>
          </cell>
          <cell r="H6345" t="str">
            <v>BATTERY:</v>
          </cell>
          <cell r="I6345" t="str">
            <v>Batteri</v>
          </cell>
          <cell r="J6345" t="str">
            <v>C8705058-1-11EA  PHYLION SF-03, 11Ah WITH INTERGRATED REAR RED LIGHT (eGoing Access)</v>
          </cell>
          <cell r="K6345" t="str">
            <v>C8705058-1-11EA</v>
          </cell>
          <cell r="L6345" t="str">
            <v>C8705058-1-11CE</v>
          </cell>
        </row>
        <row r="6346">
          <cell r="B6346" t="str">
            <v>YEC9375153Batterihållare</v>
          </cell>
          <cell r="C6346" t="str">
            <v>YEC9375153</v>
          </cell>
          <cell r="D6346">
            <v>2019</v>
          </cell>
          <cell r="E6346">
            <v>43</v>
          </cell>
          <cell r="F6346" t="str">
            <v>0430</v>
          </cell>
          <cell r="G6346" t="str">
            <v>J003</v>
          </cell>
          <cell r="H6346" t="str">
            <v>BATTERY HOLDER/Slider</v>
          </cell>
          <cell r="I6346" t="str">
            <v>Batterihållare</v>
          </cell>
          <cell r="J6346" t="str">
            <v>C8705065-10-02 Slider (lower part) SF03, AXA One key</v>
          </cell>
          <cell r="L6346" t="e">
            <v>#N/A</v>
          </cell>
        </row>
        <row r="6347">
          <cell r="B6347" t="str">
            <v>YEC9375153Batteriladdare</v>
          </cell>
          <cell r="C6347" t="str">
            <v>YEC9375153</v>
          </cell>
          <cell r="D6347">
            <v>2019</v>
          </cell>
          <cell r="E6347">
            <v>44</v>
          </cell>
          <cell r="F6347" t="str">
            <v>0440</v>
          </cell>
          <cell r="G6347" t="str">
            <v>J010</v>
          </cell>
          <cell r="H6347" t="str">
            <v>CHARGER:</v>
          </cell>
          <cell r="I6347" t="str">
            <v>Batteriladdare</v>
          </cell>
          <cell r="J6347" t="str">
            <v>C8705058-02, (CHARGER 2A    # NO:CZ2AG2JE7)  CHARGER FOR PHYLION BATTERY</v>
          </cell>
          <cell r="K6347" t="str">
            <v>C8705058-02</v>
          </cell>
          <cell r="L6347" t="str">
            <v>C8705058-02</v>
          </cell>
        </row>
        <row r="6348">
          <cell r="B6348" t="str">
            <v>YEC9375153Kontrollbox</v>
          </cell>
          <cell r="C6348" t="str">
            <v>YEC9375153</v>
          </cell>
          <cell r="D6348">
            <v>2019</v>
          </cell>
          <cell r="E6348">
            <v>45</v>
          </cell>
          <cell r="F6348" t="str">
            <v>0450</v>
          </cell>
          <cell r="G6348" t="str">
            <v>J011</v>
          </cell>
          <cell r="H6348" t="str">
            <v>Controller</v>
          </cell>
          <cell r="I6348" t="str">
            <v>Kontrollbox</v>
          </cell>
          <cell r="J634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348" t="str">
            <v>C8705065-10-01A</v>
          </cell>
          <cell r="L6348" t="str">
            <v>C8705065-10-01</v>
          </cell>
        </row>
        <row r="6349">
          <cell r="B6349" t="str">
            <v>YEC9375153Växelöra</v>
          </cell>
          <cell r="C6349" t="str">
            <v>YEC9375153</v>
          </cell>
          <cell r="D6349">
            <v>2019</v>
          </cell>
          <cell r="E6349">
            <v>46</v>
          </cell>
          <cell r="F6349" t="str">
            <v>0460</v>
          </cell>
          <cell r="G6349" t="str">
            <v>D005</v>
          </cell>
          <cell r="H6349" t="str">
            <v>Gear hanger</v>
          </cell>
          <cell r="I6349" t="str">
            <v>Växelöra</v>
          </cell>
          <cell r="L6349" t="e">
            <v>#N/A</v>
          </cell>
        </row>
        <row r="6350">
          <cell r="B6350" t="str">
            <v>YEC9375154RAM</v>
          </cell>
          <cell r="C6350" t="str">
            <v>YEC9375154</v>
          </cell>
          <cell r="D6350">
            <v>2019</v>
          </cell>
          <cell r="E6350">
            <v>1</v>
          </cell>
          <cell r="F6350" t="str">
            <v>0010</v>
          </cell>
          <cell r="G6350" t="str">
            <v>A001</v>
          </cell>
          <cell r="H6350" t="str">
            <v>PAINTED FRAME</v>
          </cell>
          <cell r="I6350" t="str">
            <v>RAM</v>
          </cell>
          <cell r="K6350" t="str">
            <v>FRAME</v>
          </cell>
          <cell r="L6350" t="e">
            <v>#N/A</v>
          </cell>
        </row>
        <row r="6351">
          <cell r="B6351" t="str">
            <v>YEC9375154Framgaffel</v>
          </cell>
          <cell r="C6351" t="str">
            <v>YEC9375154</v>
          </cell>
          <cell r="D6351">
            <v>2019</v>
          </cell>
          <cell r="E6351">
            <v>2</v>
          </cell>
          <cell r="F6351" t="str">
            <v>0020</v>
          </cell>
          <cell r="G6351" t="str">
            <v>A002</v>
          </cell>
          <cell r="H6351" t="str">
            <v>PAINTED FORK</v>
          </cell>
          <cell r="I6351" t="str">
            <v>Framgaffel</v>
          </cell>
          <cell r="K6351" t="str">
            <v>FORK</v>
          </cell>
          <cell r="L6351" t="e">
            <v>#N/A</v>
          </cell>
        </row>
        <row r="6352">
          <cell r="B6352" t="str">
            <v>YEC9375154Styrlager</v>
          </cell>
          <cell r="C6352" t="str">
            <v>YEC9375154</v>
          </cell>
          <cell r="D6352">
            <v>2019</v>
          </cell>
          <cell r="E6352">
            <v>3</v>
          </cell>
          <cell r="F6352" t="str">
            <v>0030</v>
          </cell>
          <cell r="G6352" t="str">
            <v>B001</v>
          </cell>
          <cell r="H6352" t="str">
            <v>Head Set</v>
          </cell>
          <cell r="I6352" t="str">
            <v>Styrlager</v>
          </cell>
          <cell r="J6352" t="str">
            <v>C2105002 VP-MH305C SEMI INTEGR, ED BLACK O/S  SH = 20mm</v>
          </cell>
          <cell r="K6352" t="str">
            <v>C2105002</v>
          </cell>
          <cell r="L6352" t="str">
            <v>C2100163</v>
          </cell>
        </row>
        <row r="6353">
          <cell r="B6353" t="str">
            <v xml:space="preserve">YEC9375154Styrstam </v>
          </cell>
          <cell r="C6353" t="str">
            <v>YEC9375154</v>
          </cell>
          <cell r="D6353">
            <v>2019</v>
          </cell>
          <cell r="E6353">
            <v>4</v>
          </cell>
          <cell r="F6353" t="str">
            <v>0040</v>
          </cell>
          <cell r="G6353" t="str">
            <v>B002</v>
          </cell>
          <cell r="H6353" t="str">
            <v>Handlebar Stem</v>
          </cell>
          <cell r="I6353" t="str">
            <v xml:space="preserve">Styrstam </v>
          </cell>
          <cell r="J6353" t="str">
            <v xml:space="preserve">C2205548-085 STQ ALsv 25,4/85 180mm 4BOLT MTSD-367N-5 SV </v>
          </cell>
          <cell r="K6353" t="str">
            <v>C2205548-085</v>
          </cell>
          <cell r="L6353" t="str">
            <v>C2200064</v>
          </cell>
        </row>
        <row r="6354">
          <cell r="B6354" t="str">
            <v>YEC9375154Styre</v>
          </cell>
          <cell r="C6354" t="str">
            <v>YEC9375154</v>
          </cell>
          <cell r="D6354">
            <v>2019</v>
          </cell>
          <cell r="E6354">
            <v>5</v>
          </cell>
          <cell r="F6354" t="str">
            <v>0050</v>
          </cell>
          <cell r="G6354" t="str">
            <v>B003</v>
          </cell>
          <cell r="H6354" t="str">
            <v>Handelbar</v>
          </cell>
          <cell r="I6354" t="str">
            <v>Styre</v>
          </cell>
          <cell r="J6354" t="str">
            <v>C2306073  Handlebar City Silver NR-AL-14(ISO-C) W:630mm, AL H.A.S, no logo</v>
          </cell>
          <cell r="K6354" t="str">
            <v>C2306073</v>
          </cell>
          <cell r="L6354" t="str">
            <v>C2300290</v>
          </cell>
        </row>
        <row r="6355">
          <cell r="B6355" t="str">
            <v>YEC9375154Bromsgrepp H</v>
          </cell>
          <cell r="C6355" t="str">
            <v>YEC9375154</v>
          </cell>
          <cell r="D6355">
            <v>2019</v>
          </cell>
          <cell r="E6355">
            <v>6</v>
          </cell>
          <cell r="F6355" t="str">
            <v>0060</v>
          </cell>
          <cell r="G6355" t="str">
            <v>C002</v>
          </cell>
          <cell r="H6355" t="str">
            <v>Brake Lever R</v>
          </cell>
          <cell r="I6355" t="str">
            <v>Bromsgrepp H</v>
          </cell>
          <cell r="L6355" t="e">
            <v>#N/A</v>
          </cell>
        </row>
        <row r="6356">
          <cell r="B6356" t="str">
            <v>YEC9375154Bromsgrepp V</v>
          </cell>
          <cell r="C6356" t="str">
            <v>YEC9375154</v>
          </cell>
          <cell r="D6356">
            <v>2019</v>
          </cell>
          <cell r="E6356">
            <v>7</v>
          </cell>
          <cell r="F6356" t="str">
            <v>0070</v>
          </cell>
          <cell r="G6356" t="str">
            <v>C001</v>
          </cell>
          <cell r="H6356" t="str">
            <v>Brake Lever L</v>
          </cell>
          <cell r="I6356" t="str">
            <v>Bromsgrepp V</v>
          </cell>
          <cell r="J6356" t="str">
            <v>C6505190 Br lever silver left CL535CRT RB w bell</v>
          </cell>
          <cell r="K6356" t="str">
            <v>C6505190</v>
          </cell>
          <cell r="L6356" t="str">
            <v>C6505190</v>
          </cell>
        </row>
        <row r="6357">
          <cell r="B6357" t="str">
            <v>YEC9375154Växelreglage H</v>
          </cell>
          <cell r="C6357" t="str">
            <v>YEC9375154</v>
          </cell>
          <cell r="D6357">
            <v>2019</v>
          </cell>
          <cell r="E6357">
            <v>8</v>
          </cell>
          <cell r="F6357" t="str">
            <v>0080</v>
          </cell>
          <cell r="G6357" t="str">
            <v>D002</v>
          </cell>
          <cell r="H6357" t="str">
            <v>Shift Lever R</v>
          </cell>
          <cell r="I6357" t="str">
            <v>Växelreglage H</v>
          </cell>
          <cell r="J6357" t="str">
            <v>ASL7S31SALSSR SL7RSB SL-7S31 inturnal SCA</v>
          </cell>
          <cell r="K6357" t="str">
            <v>ASL7S31SALSSR</v>
          </cell>
          <cell r="L6357" t="str">
            <v>Kontakta SHIMANO</v>
          </cell>
        </row>
        <row r="6358">
          <cell r="B6358" t="str">
            <v>YEC9375154Växelreglage V</v>
          </cell>
          <cell r="C6358" t="str">
            <v>YEC9375154</v>
          </cell>
          <cell r="D6358">
            <v>2019</v>
          </cell>
          <cell r="E6358">
            <v>9</v>
          </cell>
          <cell r="F6358" t="str">
            <v>0090</v>
          </cell>
          <cell r="G6358" t="str">
            <v>D001</v>
          </cell>
          <cell r="H6358" t="str">
            <v>Shift Lever L</v>
          </cell>
          <cell r="I6358" t="str">
            <v>Växelreglage V</v>
          </cell>
          <cell r="L6358" t="e">
            <v>#N/A</v>
          </cell>
        </row>
        <row r="6359">
          <cell r="B6359" t="str">
            <v>YEC9375154Handtag par</v>
          </cell>
          <cell r="C6359" t="str">
            <v>YEC9375154</v>
          </cell>
          <cell r="D6359">
            <v>2019</v>
          </cell>
          <cell r="E6359">
            <v>10</v>
          </cell>
          <cell r="F6359" t="str">
            <v>0100</v>
          </cell>
          <cell r="G6359" t="str">
            <v>B004</v>
          </cell>
          <cell r="H6359" t="str">
            <v>Grip R</v>
          </cell>
          <cell r="I6359" t="str">
            <v>Handtag par</v>
          </cell>
          <cell r="J6359" t="str">
            <v xml:space="preserve">C2505528-BN Herrmans CLIK DD37  brown 90mm  </v>
          </cell>
          <cell r="K6359" t="str">
            <v>C2505528-BN</v>
          </cell>
          <cell r="L6359" t="str">
            <v>BSP?</v>
          </cell>
        </row>
        <row r="6360">
          <cell r="B6360" t="str">
            <v>YEC9375154Frambroms</v>
          </cell>
          <cell r="C6360" t="str">
            <v>YEC9375154</v>
          </cell>
          <cell r="D6360">
            <v>2019</v>
          </cell>
          <cell r="E6360">
            <v>11</v>
          </cell>
          <cell r="F6360" t="str">
            <v>0110</v>
          </cell>
          <cell r="G6360" t="str">
            <v>C003</v>
          </cell>
          <cell r="H6360" t="str">
            <v xml:space="preserve">Brake front </v>
          </cell>
          <cell r="I6360" t="str">
            <v>Frambroms</v>
          </cell>
          <cell r="J6360" t="str">
            <v>ABRC6000FB  ROL.BRAKE FRONT M9 BR-C6000-F, W. 3,5 MM. LOCKNUT SILVER</v>
          </cell>
          <cell r="K6360" t="str">
            <v>ABRC6000FB</v>
          </cell>
          <cell r="L6360" t="str">
            <v>Kontakta SHIMANO</v>
          </cell>
        </row>
        <row r="6361">
          <cell r="B6361" t="str">
            <v>YEC9375154Bakbroms</v>
          </cell>
          <cell r="C6361" t="str">
            <v>YEC9375154</v>
          </cell>
          <cell r="D6361">
            <v>2019</v>
          </cell>
          <cell r="E6361">
            <v>12</v>
          </cell>
          <cell r="F6361" t="str">
            <v>0120</v>
          </cell>
          <cell r="G6361" t="str">
            <v>C004</v>
          </cell>
          <cell r="H6361" t="str">
            <v>Brake rear</v>
          </cell>
          <cell r="I6361" t="str">
            <v>Bakbroms</v>
          </cell>
          <cell r="K6361" t="str">
            <v>Fotbroms</v>
          </cell>
          <cell r="L6361" t="str">
            <v>Kontakta SHIMANO</v>
          </cell>
        </row>
        <row r="6362">
          <cell r="B6362" t="str">
            <v>YEC9375154Vevlager</v>
          </cell>
          <cell r="C6362" t="str">
            <v>YEC9375154</v>
          </cell>
          <cell r="D6362">
            <v>2019</v>
          </cell>
          <cell r="E6362">
            <v>13</v>
          </cell>
          <cell r="F6362" t="str">
            <v>0130</v>
          </cell>
          <cell r="G6362" t="str">
            <v>E001</v>
          </cell>
          <cell r="H6362" t="str">
            <v xml:space="preserve">BB-set </v>
          </cell>
          <cell r="I6362" t="str">
            <v>Vevlager</v>
          </cell>
          <cell r="K6362" t="str">
            <v>C8705065-1-124</v>
          </cell>
          <cell r="L6362" t="str">
            <v>C8705065-1-124</v>
          </cell>
        </row>
        <row r="6363">
          <cell r="B6363" t="str">
            <v>YEC9375154Vevparti</v>
          </cell>
          <cell r="C6363" t="str">
            <v>YEC9375154</v>
          </cell>
          <cell r="D6363">
            <v>2019</v>
          </cell>
          <cell r="E6363">
            <v>14</v>
          </cell>
          <cell r="F6363" t="str">
            <v>0140</v>
          </cell>
          <cell r="G6363" t="str">
            <v>E002</v>
          </cell>
          <cell r="H6363" t="str">
            <v>Front Chainwheel</v>
          </cell>
          <cell r="I6363" t="str">
            <v>Vevparti</v>
          </cell>
          <cell r="J6363" t="str">
            <v xml:space="preserve">C3305681-170-EG E-Going 170MM 38T 3/32" 110MM </v>
          </cell>
          <cell r="K6363" t="str">
            <v>C3305681-170-EG</v>
          </cell>
          <cell r="L6363" t="str">
            <v>C3305681-170-EG</v>
          </cell>
        </row>
        <row r="6364">
          <cell r="B6364" t="str">
            <v>YEC9375154Kedjeskydd</v>
          </cell>
          <cell r="C6364" t="str">
            <v>YEC9375154</v>
          </cell>
          <cell r="D6364">
            <v>2019</v>
          </cell>
          <cell r="E6364">
            <v>15</v>
          </cell>
          <cell r="F6364" t="str">
            <v>0150</v>
          </cell>
          <cell r="G6364" t="str">
            <v>H001</v>
          </cell>
          <cell r="H6364" t="str">
            <v>Chain guard</v>
          </cell>
          <cell r="I6364" t="str">
            <v>Kedjeskydd</v>
          </cell>
          <cell r="J6364" t="str">
            <v xml:space="preserve"> + C8305427-ZOB AXA CE 38 Ocean blue w petrol blue center</v>
          </cell>
          <cell r="K6364" t="str">
            <v>C8305427-ZOB</v>
          </cell>
          <cell r="L6364" t="str">
            <v>C8305427/ZBK</v>
          </cell>
        </row>
        <row r="6365">
          <cell r="B6365" t="str">
            <v>YEC9375154Kedjeskyddsfäste</v>
          </cell>
          <cell r="C6365" t="str">
            <v>YEC9375154</v>
          </cell>
          <cell r="D6365">
            <v>2019</v>
          </cell>
          <cell r="E6365">
            <v>16</v>
          </cell>
          <cell r="F6365" t="str">
            <v>0160</v>
          </cell>
          <cell r="G6365" t="str">
            <v>H002</v>
          </cell>
          <cell r="H6365" t="str">
            <v>Chain guard bracket</v>
          </cell>
          <cell r="I6365" t="str">
            <v>Kedjeskyddsfäste</v>
          </cell>
          <cell r="K6365" t="str">
            <v>C8305727</v>
          </cell>
          <cell r="L6365" t="str">
            <v>C8305427</v>
          </cell>
        </row>
        <row r="6366">
          <cell r="B6366" t="str">
            <v>YEC9375154Framväxel</v>
          </cell>
          <cell r="C6366" t="str">
            <v>YEC9375154</v>
          </cell>
          <cell r="D6366">
            <v>2019</v>
          </cell>
          <cell r="E6366">
            <v>17</v>
          </cell>
          <cell r="F6366" t="str">
            <v>0170</v>
          </cell>
          <cell r="G6366" t="str">
            <v>D003</v>
          </cell>
          <cell r="H6366" t="str">
            <v>Front Derailleur</v>
          </cell>
          <cell r="I6366" t="str">
            <v>Framväxel</v>
          </cell>
          <cell r="K6366" t="str">
            <v>EMPTY</v>
          </cell>
          <cell r="L6366" t="e">
            <v>#N/A</v>
          </cell>
        </row>
        <row r="6367">
          <cell r="B6367" t="str">
            <v>YEC9375154Bakväxel</v>
          </cell>
          <cell r="C6367" t="str">
            <v>YEC9375154</v>
          </cell>
          <cell r="D6367">
            <v>2019</v>
          </cell>
          <cell r="E6367">
            <v>18</v>
          </cell>
          <cell r="F6367" t="str">
            <v>0180</v>
          </cell>
          <cell r="G6367" t="str">
            <v>D004</v>
          </cell>
          <cell r="H6367" t="str">
            <v>Rear Derailleur</v>
          </cell>
          <cell r="I6367" t="str">
            <v>Bakväxel</v>
          </cell>
          <cell r="K6367" t="str">
            <v>NAVVÄXEL</v>
          </cell>
          <cell r="L6367" t="str">
            <v>Kontakta SHIMANO</v>
          </cell>
        </row>
        <row r="6368">
          <cell r="B6368" t="str">
            <v>YEC9375154Kedja</v>
          </cell>
          <cell r="C6368" t="str">
            <v>YEC9375154</v>
          </cell>
          <cell r="D6368">
            <v>2019</v>
          </cell>
          <cell r="E6368">
            <v>19</v>
          </cell>
          <cell r="F6368" t="str">
            <v>0190</v>
          </cell>
          <cell r="G6368" t="str">
            <v>E003</v>
          </cell>
          <cell r="H6368" t="str">
            <v xml:space="preserve">Chain </v>
          </cell>
          <cell r="I6368" t="str">
            <v>Kedja</v>
          </cell>
          <cell r="J6368" t="str">
            <v>std</v>
          </cell>
          <cell r="K6368" t="str">
            <v>C3405001-0102</v>
          </cell>
          <cell r="L6368" t="str">
            <v>C3400002</v>
          </cell>
        </row>
        <row r="6369">
          <cell r="B6369" t="str">
            <v>YEC9375154Kassett</v>
          </cell>
          <cell r="C6369" t="str">
            <v>YEC9375154</v>
          </cell>
          <cell r="D6369">
            <v>2019</v>
          </cell>
          <cell r="E6369">
            <v>20</v>
          </cell>
          <cell r="F6369" t="str">
            <v>0200</v>
          </cell>
          <cell r="G6369" t="str">
            <v>E004</v>
          </cell>
          <cell r="H6369" t="str">
            <v>Cassette Sprocket</v>
          </cell>
          <cell r="I6369" t="str">
            <v>Kassett</v>
          </cell>
          <cell r="J6369" t="str">
            <v>ASMGEAR18SU SPT SC18sv3/32" (INTERNAL HUB)</v>
          </cell>
          <cell r="K6369" t="str">
            <v>ASMGEAR18SU</v>
          </cell>
          <cell r="L6369" t="str">
            <v>Kontakta SHIMANO</v>
          </cell>
        </row>
        <row r="6370">
          <cell r="B6370" t="str">
            <v>YEC9375154Framhjul</v>
          </cell>
          <cell r="C6370" t="str">
            <v>YEC9375154</v>
          </cell>
          <cell r="D6370">
            <v>2019</v>
          </cell>
          <cell r="E6370">
            <v>21</v>
          </cell>
          <cell r="F6370" t="str">
            <v>0210</v>
          </cell>
          <cell r="G6370" t="str">
            <v>F001</v>
          </cell>
          <cell r="H6370" t="str">
            <v>Front hub</v>
          </cell>
          <cell r="I6370" t="str">
            <v>Framhjul</v>
          </cell>
          <cell r="J6370" t="str">
            <v>Se drive unit blå</v>
          </cell>
          <cell r="K6370" t="str">
            <v>C4107793</v>
          </cell>
          <cell r="L6370" t="str">
            <v>Kontakta Service</v>
          </cell>
        </row>
        <row r="6371">
          <cell r="B6371" t="str">
            <v>YEC9375154Bakhjul</v>
          </cell>
          <cell r="C6371" t="str">
            <v>YEC9375154</v>
          </cell>
          <cell r="D6371">
            <v>2019</v>
          </cell>
          <cell r="E6371">
            <v>22</v>
          </cell>
          <cell r="F6371" t="str">
            <v>0220</v>
          </cell>
          <cell r="G6371" t="str">
            <v>F002</v>
          </cell>
          <cell r="H6371" t="str">
            <v>Rear hub</v>
          </cell>
          <cell r="I6371" t="str">
            <v>Bakhjul</v>
          </cell>
          <cell r="J6371" t="str">
            <v>ASGC30007CADXR (ASG7C30ADXR) HBRcb 36 H SILVER DX</v>
          </cell>
          <cell r="K6371" t="str">
            <v>C4208078</v>
          </cell>
          <cell r="L6371" t="str">
            <v>C4200387</v>
          </cell>
        </row>
        <row r="6372">
          <cell r="B6372" t="str">
            <v>YEC9375154Däck</v>
          </cell>
          <cell r="C6372" t="str">
            <v>YEC9375154</v>
          </cell>
          <cell r="D6372">
            <v>2019</v>
          </cell>
          <cell r="E6372">
            <v>23</v>
          </cell>
          <cell r="F6372" t="str">
            <v>0230</v>
          </cell>
          <cell r="G6372" t="str">
            <v>F003</v>
          </cell>
          <cell r="H6372" t="str">
            <v>Tire</v>
          </cell>
          <cell r="I6372" t="str">
            <v>Däck</v>
          </cell>
          <cell r="J6372" t="str">
            <v>C4906456 40-622 BROWN Duramax XNR Reflex PERGO  H-480</v>
          </cell>
          <cell r="K6372" t="str">
            <v>C4906456</v>
          </cell>
          <cell r="L6372" t="str">
            <v>BSP?</v>
          </cell>
        </row>
        <row r="6373">
          <cell r="B6373" t="str">
            <v>YEC9375154Skärmar set</v>
          </cell>
          <cell r="C6373" t="str">
            <v>YEC9375154</v>
          </cell>
          <cell r="D6373">
            <v>2019</v>
          </cell>
          <cell r="E6373">
            <v>24</v>
          </cell>
          <cell r="F6373" t="str">
            <v>0240</v>
          </cell>
          <cell r="G6373" t="str">
            <v>H003</v>
          </cell>
          <cell r="H6373" t="str">
            <v xml:space="preserve">Mudguard front   </v>
          </cell>
          <cell r="I6373" t="str">
            <v>Skärmar set</v>
          </cell>
          <cell r="J6373" t="str">
            <v xml:space="preserve"> C8255677-658 ZN/52MM 28" Light Blue  -5699 70.554/1 (5729-ZN)</v>
          </cell>
          <cell r="K6373" t="str">
            <v>C8255677-658</v>
          </cell>
          <cell r="L6373" t="str">
            <v>Kontakta Service</v>
          </cell>
        </row>
        <row r="6374">
          <cell r="B6374" t="str">
            <v>YEC9375154Pakethållare</v>
          </cell>
          <cell r="C6374" t="str">
            <v>YEC9375154</v>
          </cell>
          <cell r="D6374">
            <v>2019</v>
          </cell>
          <cell r="E6374">
            <v>25</v>
          </cell>
          <cell r="F6374" t="str">
            <v>0250</v>
          </cell>
          <cell r="G6374" t="str">
            <v>H004</v>
          </cell>
          <cell r="H6374" t="str">
            <v>Carrier</v>
          </cell>
          <cell r="I6374" t="str">
            <v>Pakethållare</v>
          </cell>
          <cell r="J6374" t="str">
            <v>C8205740 AVS TOP CARRIER FOR PHILION BATTERY, Powder BLACK CLIP AND SPECTRA LOGO</v>
          </cell>
          <cell r="K6374" t="str">
            <v>C8205740</v>
          </cell>
          <cell r="L6374" t="str">
            <v>C8205740</v>
          </cell>
        </row>
        <row r="6375">
          <cell r="B6375" t="str">
            <v>YEC9375154Sadel</v>
          </cell>
          <cell r="C6375" t="str">
            <v>YEC9375154</v>
          </cell>
          <cell r="D6375">
            <v>2019</v>
          </cell>
          <cell r="E6375">
            <v>26</v>
          </cell>
          <cell r="F6375" t="str">
            <v>0260</v>
          </cell>
          <cell r="G6375" t="str">
            <v>G001</v>
          </cell>
          <cell r="H6375" t="str">
            <v>Saddle</v>
          </cell>
          <cell r="I6375" t="str">
            <v>Sadel</v>
          </cell>
          <cell r="J6375" t="str">
            <v>C7106016 Fluito brown unisex w/o clamp</v>
          </cell>
          <cell r="K6375" t="str">
            <v>C7106016</v>
          </cell>
          <cell r="L6375" t="str">
            <v>C7100226</v>
          </cell>
        </row>
        <row r="6376">
          <cell r="B6376" t="str">
            <v>YEC9375154Sadelstolpe</v>
          </cell>
          <cell r="C6376" t="str">
            <v>YEC9375154</v>
          </cell>
          <cell r="D6376">
            <v>2019</v>
          </cell>
          <cell r="E6376">
            <v>27</v>
          </cell>
          <cell r="F6376" t="str">
            <v>0270</v>
          </cell>
          <cell r="G6376" t="str">
            <v>G002</v>
          </cell>
          <cell r="H6376" t="str">
            <v>Seatpost</v>
          </cell>
          <cell r="I6376" t="str">
            <v>Sadelstolpe</v>
          </cell>
          <cell r="J6376" t="str">
            <v xml:space="preserve">C7205535 31,6X350MM ALsv SP-222 -&gt; C7205258  SP-222 27.2X350 Anodized SILVER </v>
          </cell>
          <cell r="K6376" t="str">
            <v>C7205535</v>
          </cell>
          <cell r="L6376" t="str">
            <v>C7200050</v>
          </cell>
        </row>
        <row r="6377">
          <cell r="B6377" t="str">
            <v>YEC9375154Sadelrörsklämma</v>
          </cell>
          <cell r="C6377" t="str">
            <v>YEC9375154</v>
          </cell>
          <cell r="D6377">
            <v>2019</v>
          </cell>
          <cell r="E6377">
            <v>28</v>
          </cell>
          <cell r="F6377" t="str">
            <v>0280</v>
          </cell>
          <cell r="G6377" t="str">
            <v>G003</v>
          </cell>
          <cell r="H6377" t="str">
            <v>Seat Clamp</v>
          </cell>
          <cell r="I6377" t="str">
            <v>Sadelrörsklämma</v>
          </cell>
          <cell r="J6377" t="str">
            <v>C7305138 35.0 AL BT sv MX-27  -&gt; C7305002 L/C 31.8 MX27 shiny black</v>
          </cell>
          <cell r="K6377" t="str">
            <v>C7305138</v>
          </cell>
          <cell r="L6377" t="str">
            <v>C7300027-318</v>
          </cell>
        </row>
        <row r="6378">
          <cell r="B6378" t="str">
            <v>YEC9375154Framlampa</v>
          </cell>
          <cell r="C6378" t="str">
            <v>YEC9375154</v>
          </cell>
          <cell r="D6378">
            <v>2019</v>
          </cell>
          <cell r="E6378">
            <v>29</v>
          </cell>
          <cell r="F6378" t="str">
            <v>0290</v>
          </cell>
          <cell r="G6378" t="str">
            <v>H005</v>
          </cell>
          <cell r="H6378" t="str">
            <v>Front light</v>
          </cell>
          <cell r="I6378" t="str">
            <v>Framlampa</v>
          </cell>
          <cell r="J6378" t="str">
            <v xml:space="preserve">C8015191 JY-7070E 30LUX LED headlamp 6V, w/o bracket, 500mm cable with conector for Bafang , 3mm cable  </v>
          </cell>
          <cell r="K6378" t="str">
            <v>C8015191</v>
          </cell>
          <cell r="L6378" t="str">
            <v>C8015191</v>
          </cell>
        </row>
        <row r="6379">
          <cell r="B6379" t="str">
            <v>YEC9375154Baklampa</v>
          </cell>
          <cell r="C6379" t="str">
            <v>YEC9375154</v>
          </cell>
          <cell r="D6379">
            <v>2019</v>
          </cell>
          <cell r="E6379">
            <v>30</v>
          </cell>
          <cell r="F6379" t="str">
            <v>0300</v>
          </cell>
          <cell r="G6379" t="str">
            <v>H006</v>
          </cell>
          <cell r="H6379" t="str">
            <v>Light, Rear</v>
          </cell>
          <cell r="I6379" t="str">
            <v>Baklampa</v>
          </cell>
          <cell r="K6379" t="str">
            <v>C8705058-1RLBK</v>
          </cell>
          <cell r="L6379" t="str">
            <v>C8705058-1RLBK</v>
          </cell>
        </row>
        <row r="6380">
          <cell r="B6380" t="str">
            <v>YEC9375154Låssats</v>
          </cell>
          <cell r="C6380" t="str">
            <v>YEC9375154</v>
          </cell>
          <cell r="D6380">
            <v>2019</v>
          </cell>
          <cell r="E6380">
            <v>31</v>
          </cell>
          <cell r="F6380" t="str">
            <v>0310</v>
          </cell>
          <cell r="G6380" t="str">
            <v>H007</v>
          </cell>
          <cell r="H6380" t="str">
            <v>Lock</v>
          </cell>
          <cell r="I6380" t="str">
            <v>Låssats</v>
          </cell>
          <cell r="J6380" t="str">
            <v>C8405069 LCK SF PLbk Solid+  BAT SF03, LOCK FRAME+LOCK BATT SF03 RT W/2 similar keys</v>
          </cell>
          <cell r="K6380" t="str">
            <v>C8405069</v>
          </cell>
          <cell r="L6380" t="str">
            <v>C8405069</v>
          </cell>
        </row>
        <row r="6381">
          <cell r="B6381" t="str">
            <v>YEC9375154Stöd</v>
          </cell>
          <cell r="C6381" t="str">
            <v>YEC9375154</v>
          </cell>
          <cell r="D6381">
            <v>2019</v>
          </cell>
          <cell r="E6381">
            <v>32</v>
          </cell>
          <cell r="F6381" t="str">
            <v>0320</v>
          </cell>
          <cell r="G6381" t="str">
            <v>H008</v>
          </cell>
          <cell r="H6381" t="str">
            <v>Kick stand</v>
          </cell>
          <cell r="I6381" t="str">
            <v>Stöd</v>
          </cell>
          <cell r="J6381" t="str">
            <v>C8105222 REX HV for MAX CS mount KICKSTAND ADJUSTABLE 1288-4</v>
          </cell>
          <cell r="K6381" t="str">
            <v>C8105222</v>
          </cell>
          <cell r="L6381" t="str">
            <v>C8100034</v>
          </cell>
        </row>
        <row r="6382">
          <cell r="B6382" t="str">
            <v>YEC9375154Korg</v>
          </cell>
          <cell r="C6382" t="str">
            <v>YEC9375154</v>
          </cell>
          <cell r="D6382">
            <v>2019</v>
          </cell>
          <cell r="E6382">
            <v>33</v>
          </cell>
          <cell r="F6382" t="str">
            <v>0330</v>
          </cell>
          <cell r="G6382" t="str">
            <v>H009</v>
          </cell>
          <cell r="H6382" t="str">
            <v>Basket / Fr carrier</v>
          </cell>
          <cell r="I6382" t="str">
            <v>Korg</v>
          </cell>
          <cell r="J6382" t="str">
            <v>C8605213 Alloy black 2019</v>
          </cell>
          <cell r="K6382" t="str">
            <v>C8605213</v>
          </cell>
          <cell r="L6382" t="str">
            <v>C8605213</v>
          </cell>
        </row>
        <row r="6383">
          <cell r="B6383" t="str">
            <v>YEC9375154Pedaler</v>
          </cell>
          <cell r="C6383" t="str">
            <v>YEC9375154</v>
          </cell>
          <cell r="D6383">
            <v>2019</v>
          </cell>
          <cell r="E6383">
            <v>34</v>
          </cell>
          <cell r="F6383" t="str">
            <v>0340</v>
          </cell>
          <cell r="G6383" t="str">
            <v>E005</v>
          </cell>
          <cell r="H6383" t="str">
            <v xml:space="preserve">Pedal </v>
          </cell>
          <cell r="I6383" t="str">
            <v>Pedaler</v>
          </cell>
          <cell r="J6383" t="str">
            <v>C3505208 NWL-467  SILVER/GREY 9/16" ALU</v>
          </cell>
          <cell r="K6383" t="str">
            <v>C3505208</v>
          </cell>
          <cell r="L6383" t="str">
            <v>C3500059</v>
          </cell>
        </row>
        <row r="6384">
          <cell r="B6384" t="str">
            <v>YEC9375154Motor</v>
          </cell>
          <cell r="C6384" t="str">
            <v>YEC9375154</v>
          </cell>
          <cell r="D6384">
            <v>2019</v>
          </cell>
          <cell r="E6384">
            <v>35</v>
          </cell>
          <cell r="F6384" t="str">
            <v>0350</v>
          </cell>
          <cell r="G6384" t="str">
            <v>J001</v>
          </cell>
          <cell r="H6384" t="str">
            <v>DRIVE UNIT:</v>
          </cell>
          <cell r="I6384" t="str">
            <v>Motor</v>
          </cell>
          <cell r="J6384" t="str">
            <v>C8705067-1-02 2017 E-Motor Egoing SYXC rollerbrake</v>
          </cell>
          <cell r="K6384" t="str">
            <v>C8705067-1-02</v>
          </cell>
          <cell r="L6384" t="str">
            <v>C8705067-1-02</v>
          </cell>
        </row>
        <row r="6385">
          <cell r="B6385" t="str">
            <v>YEC9375154Display</v>
          </cell>
          <cell r="C6385" t="str">
            <v>YEC9375154</v>
          </cell>
          <cell r="D6385">
            <v>2019</v>
          </cell>
          <cell r="E6385">
            <v>36</v>
          </cell>
          <cell r="F6385" t="str">
            <v>0360</v>
          </cell>
          <cell r="G6385" t="str">
            <v>J004</v>
          </cell>
          <cell r="H6385" t="str">
            <v>DISPLAY:</v>
          </cell>
          <cell r="I6385" t="str">
            <v>Display</v>
          </cell>
          <cell r="J6385" t="str">
            <v>C8705065-1-12S LCD C10,Silver Alloy e-going logo.cable length:750mm. cable length for switch:300mm,    Chip for BESST system. New dual pivot bracket with 2 plastic inserts (Ø22,2/25,4).</v>
          </cell>
          <cell r="K6385" t="str">
            <v>C8705065-1-12S</v>
          </cell>
          <cell r="L6385" t="str">
            <v>C8705065-1-12S</v>
          </cell>
        </row>
        <row r="6386">
          <cell r="B6386" t="str">
            <v>YEC9375154EB-Bus kabel</v>
          </cell>
          <cell r="C6386" t="str">
            <v>YEC9375154</v>
          </cell>
          <cell r="D6386">
            <v>2019</v>
          </cell>
          <cell r="E6386">
            <v>37</v>
          </cell>
          <cell r="F6386" t="str">
            <v>0370</v>
          </cell>
          <cell r="G6386" t="str">
            <v>J005</v>
          </cell>
          <cell r="H6386" t="str">
            <v>EB-BUS CABLE:</v>
          </cell>
          <cell r="I6386" t="str">
            <v>EB-Bus kabel</v>
          </cell>
          <cell r="J6386" t="str">
            <v>C8705065-1-04A 9pin (1000mm), one end linked to controller,the other end linked to the display (240mm), the front light (240mm) one brake sensor (280mm) and the speed sensor (500mm)</v>
          </cell>
          <cell r="K6386" t="str">
            <v>C8705065-1-04A</v>
          </cell>
          <cell r="L6386" t="str">
            <v>C8705065-1-04</v>
          </cell>
        </row>
        <row r="6387">
          <cell r="B6387" t="str">
            <v>YEC9375154Motorkabel</v>
          </cell>
          <cell r="C6387" t="str">
            <v>YEC9375154</v>
          </cell>
          <cell r="D6387">
            <v>2019</v>
          </cell>
          <cell r="E6387">
            <v>38</v>
          </cell>
          <cell r="F6387" t="str">
            <v>0380</v>
          </cell>
          <cell r="G6387" t="str">
            <v>J006</v>
          </cell>
          <cell r="H6387" t="str">
            <v>POWER CABLE:</v>
          </cell>
          <cell r="I6387" t="str">
            <v>Motorkabel</v>
          </cell>
          <cell r="J6387" t="str">
            <v>C8705065-1-03A G9.1/M9.1, cable length 1250mm, between motor and controller</v>
          </cell>
          <cell r="K6387" t="str">
            <v>C8705065-1-03A</v>
          </cell>
          <cell r="L6387" t="str">
            <v>C8705065-1-03A</v>
          </cell>
        </row>
        <row r="6388">
          <cell r="B6388" t="str">
            <v>YEC9375154Kabel framlampa</v>
          </cell>
          <cell r="C6388" t="str">
            <v>YEC9375154</v>
          </cell>
          <cell r="D6388">
            <v>2019</v>
          </cell>
          <cell r="E6388">
            <v>39</v>
          </cell>
          <cell r="F6388" t="str">
            <v>0390</v>
          </cell>
          <cell r="G6388" t="str">
            <v>J007</v>
          </cell>
          <cell r="H6388" t="str">
            <v>F. LIGHT CABLE:</v>
          </cell>
          <cell r="I6388" t="str">
            <v>Kabel framlampa</v>
          </cell>
          <cell r="J6388" t="str">
            <v>Included in EB-BUS cable</v>
          </cell>
          <cell r="K6388" t="str">
            <v>Ingår i EB-buskabeln</v>
          </cell>
          <cell r="L6388" t="str">
            <v>Ingår i EB-buskabeln</v>
          </cell>
        </row>
        <row r="6389">
          <cell r="B6389" t="str">
            <v>YEC9375154Kabel baklampa</v>
          </cell>
          <cell r="C6389" t="str">
            <v>YEC9375154</v>
          </cell>
          <cell r="D6389">
            <v>2019</v>
          </cell>
          <cell r="E6389">
            <v>40</v>
          </cell>
          <cell r="F6389" t="str">
            <v>0400</v>
          </cell>
          <cell r="G6389" t="str">
            <v>J008</v>
          </cell>
          <cell r="H6389" t="str">
            <v>R. LIGHT CABLE:</v>
          </cell>
          <cell r="I6389" t="str">
            <v>Kabel baklampa</v>
          </cell>
          <cell r="K6389" t="str">
            <v>INGÅR I BATTERIET</v>
          </cell>
          <cell r="L6389" t="str">
            <v>Ingår i batteriet</v>
          </cell>
        </row>
        <row r="6390">
          <cell r="B6390" t="str">
            <v>YEC9375154Hastighetssensor</v>
          </cell>
          <cell r="C6390" t="str">
            <v>YEC9375154</v>
          </cell>
          <cell r="D6390">
            <v>2019</v>
          </cell>
          <cell r="E6390">
            <v>41</v>
          </cell>
          <cell r="F6390" t="str">
            <v>0410</v>
          </cell>
          <cell r="G6390" t="str">
            <v>J009</v>
          </cell>
          <cell r="H6390" t="str">
            <v>SPEED SENSOR:</v>
          </cell>
          <cell r="I6390" t="str">
            <v>Hastighetssensor</v>
          </cell>
          <cell r="J6390" t="str">
            <v>Integrated in the motor</v>
          </cell>
          <cell r="K6390" t="str">
            <v>INGÅR I MOTORN</v>
          </cell>
          <cell r="L6390" t="str">
            <v>Ingår i motorn</v>
          </cell>
        </row>
        <row r="6391">
          <cell r="B6391" t="str">
            <v>YEC9375154Batteri</v>
          </cell>
          <cell r="C6391" t="str">
            <v>YEC9375154</v>
          </cell>
          <cell r="D6391">
            <v>2019</v>
          </cell>
          <cell r="E6391">
            <v>42</v>
          </cell>
          <cell r="F6391" t="str">
            <v>0420</v>
          </cell>
          <cell r="G6391" t="str">
            <v>J002</v>
          </cell>
          <cell r="H6391" t="str">
            <v>BATTERY:</v>
          </cell>
          <cell r="I6391" t="str">
            <v>Batteri</v>
          </cell>
          <cell r="J6391" t="str">
            <v>C8705058-1-11EA  PHYLION SF-03, 11Ah WITH INTERGRATED REAR RED LIGHT (eGoing Access)</v>
          </cell>
          <cell r="K6391" t="str">
            <v>C8705058-1-11EA</v>
          </cell>
          <cell r="L6391" t="str">
            <v>C8705058-1-11CE</v>
          </cell>
        </row>
        <row r="6392">
          <cell r="B6392" t="str">
            <v>YEC9375154Batterihållare</v>
          </cell>
          <cell r="C6392" t="str">
            <v>YEC9375154</v>
          </cell>
          <cell r="D6392">
            <v>2019</v>
          </cell>
          <cell r="E6392">
            <v>43</v>
          </cell>
          <cell r="F6392" t="str">
            <v>0430</v>
          </cell>
          <cell r="G6392" t="str">
            <v>J003</v>
          </cell>
          <cell r="H6392" t="str">
            <v>BATTERY HOLDER/Slider</v>
          </cell>
          <cell r="I6392" t="str">
            <v>Batterihållare</v>
          </cell>
          <cell r="J6392" t="str">
            <v>C8705065-10-02 Slider (lower part) SF03, AXA One key</v>
          </cell>
          <cell r="L6392" t="e">
            <v>#N/A</v>
          </cell>
        </row>
        <row r="6393">
          <cell r="B6393" t="str">
            <v>YEC9375154Batteriladdare</v>
          </cell>
          <cell r="C6393" t="str">
            <v>YEC9375154</v>
          </cell>
          <cell r="D6393">
            <v>2019</v>
          </cell>
          <cell r="E6393">
            <v>44</v>
          </cell>
          <cell r="F6393" t="str">
            <v>0440</v>
          </cell>
          <cell r="G6393" t="str">
            <v>J010</v>
          </cell>
          <cell r="H6393" t="str">
            <v>CHARGER:</v>
          </cell>
          <cell r="I6393" t="str">
            <v>Batteriladdare</v>
          </cell>
          <cell r="J6393" t="str">
            <v>C8705058-02, (CHARGER 2A    # NO:CZ2AG2JE7)  CHARGER FOR PHYLION BATTERY</v>
          </cell>
          <cell r="K6393" t="str">
            <v>C8705058-02</v>
          </cell>
          <cell r="L6393" t="str">
            <v>C8705058-02</v>
          </cell>
        </row>
        <row r="6394">
          <cell r="B6394" t="str">
            <v>YEC9375154Kontrollbox</v>
          </cell>
          <cell r="C6394" t="str">
            <v>YEC9375154</v>
          </cell>
          <cell r="D6394">
            <v>2019</v>
          </cell>
          <cell r="E6394">
            <v>45</v>
          </cell>
          <cell r="F6394" t="str">
            <v>0450</v>
          </cell>
          <cell r="G6394" t="str">
            <v>J011</v>
          </cell>
          <cell r="H6394" t="str">
            <v>Controller</v>
          </cell>
          <cell r="I6394" t="str">
            <v>Kontrollbox</v>
          </cell>
          <cell r="J6394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6394" t="str">
            <v>C8705065-10-01A</v>
          </cell>
          <cell r="L6394" t="str">
            <v>C8705065-10-01</v>
          </cell>
        </row>
        <row r="6395">
          <cell r="B6395" t="str">
            <v>YEC9375154Växelöra</v>
          </cell>
          <cell r="C6395" t="str">
            <v>YEC9375154</v>
          </cell>
          <cell r="D6395">
            <v>2019</v>
          </cell>
          <cell r="E6395">
            <v>46</v>
          </cell>
          <cell r="F6395" t="str">
            <v>0460</v>
          </cell>
          <cell r="G6395" t="str">
            <v>D005</v>
          </cell>
          <cell r="H6395" t="str">
            <v>Gear hanger</v>
          </cell>
          <cell r="I6395" t="str">
            <v>Växelöra</v>
          </cell>
          <cell r="L6395" t="e">
            <v>#N/A</v>
          </cell>
        </row>
        <row r="6396">
          <cell r="B6396" t="str">
            <v>YEC9375155RAM</v>
          </cell>
          <cell r="C6396" t="str">
            <v>YEC9375155</v>
          </cell>
          <cell r="D6396" t="str">
            <v>2019-2021</v>
          </cell>
          <cell r="E6396">
            <v>1</v>
          </cell>
          <cell r="F6396" t="str">
            <v>0010</v>
          </cell>
          <cell r="G6396" t="str">
            <v>A001</v>
          </cell>
          <cell r="H6396" t="str">
            <v>PAINTED FRAME</v>
          </cell>
          <cell r="I6396" t="str">
            <v>RAM</v>
          </cell>
          <cell r="J6396" t="str">
            <v>?</v>
          </cell>
          <cell r="K6396" t="str">
            <v>FRAME</v>
          </cell>
          <cell r="L6396" t="e">
            <v>#N/A</v>
          </cell>
        </row>
        <row r="6397">
          <cell r="B6397" t="str">
            <v>YEC9375155Framgaffel</v>
          </cell>
          <cell r="C6397" t="str">
            <v>YEC9375155</v>
          </cell>
          <cell r="D6397" t="str">
            <v>2019-2021</v>
          </cell>
          <cell r="E6397">
            <v>2</v>
          </cell>
          <cell r="F6397" t="str">
            <v>0020</v>
          </cell>
          <cell r="G6397" t="str">
            <v>A002</v>
          </cell>
          <cell r="H6397" t="str">
            <v>PAINTED FORK</v>
          </cell>
          <cell r="I6397" t="str">
            <v>Framgaffel</v>
          </cell>
          <cell r="J6397" t="str">
            <v>C1605749-193 FF 28 ST 1"1/8 Int 40-44 Disc Front E-Going</v>
          </cell>
          <cell r="K6397" t="str">
            <v>C1605749-193</v>
          </cell>
          <cell r="L6397" t="e">
            <v>#N/A</v>
          </cell>
        </row>
        <row r="6398">
          <cell r="B6398" t="str">
            <v>YEC9375155Styrlager</v>
          </cell>
          <cell r="C6398" t="str">
            <v>YEC9375155</v>
          </cell>
          <cell r="D6398" t="str">
            <v>2019-2021</v>
          </cell>
          <cell r="E6398">
            <v>3</v>
          </cell>
          <cell r="F6398" t="str">
            <v>0030</v>
          </cell>
          <cell r="G6398" t="str">
            <v>B001</v>
          </cell>
          <cell r="H6398" t="str">
            <v>Head Set</v>
          </cell>
          <cell r="I6398" t="str">
            <v>Styrlager</v>
          </cell>
          <cell r="J6398" t="str">
            <v>C2105002 VP-MH305C SEMI INTEGR, ED BLACK O/S  SH = 20mm</v>
          </cell>
          <cell r="K6398" t="str">
            <v>C2105002</v>
          </cell>
          <cell r="L6398" t="str">
            <v>C2100163</v>
          </cell>
        </row>
        <row r="6399">
          <cell r="B6399" t="str">
            <v xml:space="preserve">YEC9375155Styrstam </v>
          </cell>
          <cell r="C6399" t="str">
            <v>YEC9375155</v>
          </cell>
          <cell r="D6399" t="str">
            <v>2019-2021</v>
          </cell>
          <cell r="E6399">
            <v>4</v>
          </cell>
          <cell r="F6399" t="str">
            <v>0040</v>
          </cell>
          <cell r="G6399" t="str">
            <v>B002</v>
          </cell>
          <cell r="H6399" t="str">
            <v>Handlebar Stem</v>
          </cell>
          <cell r="I6399" t="str">
            <v xml:space="preserve">Styrstam </v>
          </cell>
          <cell r="J6399" t="str">
            <v xml:space="preserve">C2205548-090 STQ ALsv 25,4/85 180mm 4BOLT MTSD-367N-5 SV </v>
          </cell>
          <cell r="K6399" t="str">
            <v>C2205548-090</v>
          </cell>
          <cell r="L6399" t="str">
            <v>C2200064</v>
          </cell>
        </row>
        <row r="6400">
          <cell r="B6400" t="str">
            <v>YEC9375155Styre</v>
          </cell>
          <cell r="C6400" t="str">
            <v>YEC9375155</v>
          </cell>
          <cell r="D6400" t="str">
            <v>2019-2021</v>
          </cell>
          <cell r="E6400">
            <v>5</v>
          </cell>
          <cell r="F6400" t="str">
            <v>0050</v>
          </cell>
          <cell r="G6400" t="str">
            <v>B003</v>
          </cell>
          <cell r="H6400" t="str">
            <v>Handelbar</v>
          </cell>
          <cell r="I6400" t="str">
            <v>Styre</v>
          </cell>
          <cell r="J6400" t="str">
            <v>C2306073 Handlebar City Silver NR-AL-14(ISO-C) W:630mm, AL H.A.S, no logo</v>
          </cell>
          <cell r="K6400" t="str">
            <v>C2306073</v>
          </cell>
          <cell r="L6400" t="str">
            <v>C2300290</v>
          </cell>
        </row>
        <row r="6401">
          <cell r="B6401" t="str">
            <v>YEC9375155Bromsgrepp H</v>
          </cell>
          <cell r="C6401" t="str">
            <v>YEC9375155</v>
          </cell>
          <cell r="D6401" t="str">
            <v>2019-2021</v>
          </cell>
          <cell r="E6401">
            <v>6</v>
          </cell>
          <cell r="F6401" t="str">
            <v>0060</v>
          </cell>
          <cell r="G6401" t="str">
            <v>C002</v>
          </cell>
          <cell r="H6401" t="str">
            <v>Brake Lever R</v>
          </cell>
          <cell r="I6401" t="str">
            <v>Bromsgrepp H</v>
          </cell>
          <cell r="L6401" t="e">
            <v>#N/A</v>
          </cell>
        </row>
        <row r="6402">
          <cell r="B6402" t="str">
            <v>YEC9375155Bromsgrepp V</v>
          </cell>
          <cell r="C6402" t="str">
            <v>YEC9375155</v>
          </cell>
          <cell r="D6402" t="str">
            <v>2019-2021</v>
          </cell>
          <cell r="E6402">
            <v>7</v>
          </cell>
          <cell r="F6402" t="str">
            <v>0070</v>
          </cell>
          <cell r="G6402" t="str">
            <v>C001</v>
          </cell>
          <cell r="H6402" t="str">
            <v>Brake Lever L</v>
          </cell>
          <cell r="I6402" t="str">
            <v>Bromsgrepp V</v>
          </cell>
          <cell r="J6402" t="str">
            <v>inkl in brake</v>
          </cell>
          <cell r="K6402" t="str">
            <v>Shimano</v>
          </cell>
          <cell r="L6402" t="str">
            <v>Kontakta SHIMANO</v>
          </cell>
        </row>
        <row r="6403">
          <cell r="B6403" t="str">
            <v>YEC9375155Växelreglage H</v>
          </cell>
          <cell r="C6403" t="str">
            <v>YEC9375155</v>
          </cell>
          <cell r="D6403" t="str">
            <v>2019-2021</v>
          </cell>
          <cell r="E6403">
            <v>8</v>
          </cell>
          <cell r="F6403" t="str">
            <v>0080</v>
          </cell>
          <cell r="G6403" t="str">
            <v>D002</v>
          </cell>
          <cell r="H6403" t="str">
            <v>Shift Lever R</v>
          </cell>
          <cell r="I6403" t="str">
            <v>Växelreglage H</v>
          </cell>
          <cell r="J6403" t="str">
            <v>C5105092 SHIFT LEVER, SL-C3000-7, NEXUS, REVO SHIFTER, 2320MM INNER, W/O OUTER FOR CJ-NX40(FOR SCANDINAVIAN), BLACK, BULK</v>
          </cell>
          <cell r="K6403" t="str">
            <v>C5105092</v>
          </cell>
          <cell r="L6403" t="str">
            <v>Kontakta SHIMANO</v>
          </cell>
        </row>
        <row r="6404">
          <cell r="B6404" t="str">
            <v>YEC9375155Växelreglage V</v>
          </cell>
          <cell r="C6404" t="str">
            <v>YEC9375155</v>
          </cell>
          <cell r="D6404" t="str">
            <v>2019-2021</v>
          </cell>
          <cell r="E6404">
            <v>9</v>
          </cell>
          <cell r="F6404" t="str">
            <v>0090</v>
          </cell>
          <cell r="G6404" t="str">
            <v>D001</v>
          </cell>
          <cell r="H6404" t="str">
            <v>Shift Lever L</v>
          </cell>
          <cell r="I6404" t="str">
            <v>Växelreglage V</v>
          </cell>
          <cell r="L6404" t="e">
            <v>#N/A</v>
          </cell>
        </row>
        <row r="6405">
          <cell r="B6405" t="str">
            <v>YEC9375155Handtag par</v>
          </cell>
          <cell r="C6405" t="str">
            <v>YEC9375155</v>
          </cell>
          <cell r="D6405" t="str">
            <v>2019-2021</v>
          </cell>
          <cell r="E6405">
            <v>10</v>
          </cell>
          <cell r="F6405" t="str">
            <v>0100</v>
          </cell>
          <cell r="G6405" t="str">
            <v>B004</v>
          </cell>
          <cell r="H6405" t="str">
            <v>Grip R</v>
          </cell>
          <cell r="I6405" t="str">
            <v>Handtag par</v>
          </cell>
          <cell r="J6405" t="str">
            <v xml:space="preserve">C2505528 Herrmans CLIK DD37  black 90mm  </v>
          </cell>
          <cell r="K6405" t="str">
            <v>C2505528</v>
          </cell>
          <cell r="L6405" t="str">
            <v>C2500057</v>
          </cell>
        </row>
        <row r="6406">
          <cell r="B6406" t="str">
            <v>YEC9375155Frambroms</v>
          </cell>
          <cell r="C6406" t="str">
            <v>YEC9375155</v>
          </cell>
          <cell r="D6406" t="str">
            <v>2019-2021</v>
          </cell>
          <cell r="E6406">
            <v>11</v>
          </cell>
          <cell r="F6406" t="str">
            <v>0110</v>
          </cell>
          <cell r="G6406" t="str">
            <v>C003</v>
          </cell>
          <cell r="H6406" t="str">
            <v xml:space="preserve">Brake front </v>
          </cell>
          <cell r="I6406" t="str">
            <v>Frambroms</v>
          </cell>
          <cell r="J6406" t="str">
            <v>AMT200KLFURX100 DISC BRAKE ASSEMBLED SET, BL-MT200(L), BR-MT200(F), BLACK, SM-MA-F160P/S, RESIN PAD(W/O FIN), 1000MM HOSE(SM-BH59-SS BLACK), BULK, 8,17 USD</v>
          </cell>
          <cell r="K6406" t="str">
            <v>AMT200KLFURX100</v>
          </cell>
          <cell r="L6406" t="str">
            <v>Kontakta SHIMANO</v>
          </cell>
        </row>
        <row r="6407">
          <cell r="B6407" t="str">
            <v>YEC9375155Bakbroms</v>
          </cell>
          <cell r="C6407" t="str">
            <v>YEC9375155</v>
          </cell>
          <cell r="D6407" t="str">
            <v>2019-2021</v>
          </cell>
          <cell r="E6407">
            <v>12</v>
          </cell>
          <cell r="F6407" t="str">
            <v>0120</v>
          </cell>
          <cell r="G6407" t="str">
            <v>C004</v>
          </cell>
          <cell r="H6407" t="str">
            <v>Brake rear</v>
          </cell>
          <cell r="I6407" t="str">
            <v>Bakbroms</v>
          </cell>
          <cell r="K6407" t="str">
            <v>Fotbroms</v>
          </cell>
          <cell r="L6407" t="str">
            <v>Kontakta SHIMANO</v>
          </cell>
        </row>
        <row r="6408">
          <cell r="B6408" t="str">
            <v>YEC9375155Vevlager</v>
          </cell>
          <cell r="C6408" t="str">
            <v>YEC9375155</v>
          </cell>
          <cell r="D6408" t="str">
            <v>2019-2021</v>
          </cell>
          <cell r="E6408">
            <v>13</v>
          </cell>
          <cell r="F6408" t="str">
            <v>0130</v>
          </cell>
          <cell r="G6408" t="str">
            <v>E001</v>
          </cell>
          <cell r="H6408" t="str">
            <v xml:space="preserve">BB-set </v>
          </cell>
          <cell r="I6408" t="str">
            <v>Vevlager</v>
          </cell>
          <cell r="K6408" t="str">
            <v>C8705065-1-124C</v>
          </cell>
          <cell r="L6408" t="str">
            <v>C8705065-1-124C</v>
          </cell>
        </row>
        <row r="6409">
          <cell r="B6409" t="str">
            <v>YEC9375155Vevparti</v>
          </cell>
          <cell r="C6409" t="str">
            <v>YEC9375155</v>
          </cell>
          <cell r="D6409" t="str">
            <v>2019-2021</v>
          </cell>
          <cell r="E6409">
            <v>14</v>
          </cell>
          <cell r="F6409" t="str">
            <v>0140</v>
          </cell>
          <cell r="G6409" t="str">
            <v>E002</v>
          </cell>
          <cell r="H6409" t="str">
            <v>Front Chainwheel</v>
          </cell>
          <cell r="I6409" t="str">
            <v>Vevparti</v>
          </cell>
          <cell r="J6409" t="str">
            <v xml:space="preserve">C3305681-170-EG E-Going 170MM 38T 3/32" 110MM </v>
          </cell>
          <cell r="K6409" t="str">
            <v>C3305681-170-EG</v>
          </cell>
          <cell r="L6409" t="str">
            <v>C3305681-170-EG</v>
          </cell>
        </row>
        <row r="6410">
          <cell r="B6410" t="str">
            <v>YEC9375155Kedjeskydd</v>
          </cell>
          <cell r="C6410" t="str">
            <v>YEC9375155</v>
          </cell>
          <cell r="D6410" t="str">
            <v>2019-2021</v>
          </cell>
          <cell r="E6410">
            <v>15</v>
          </cell>
          <cell r="F6410" t="str">
            <v>0150</v>
          </cell>
          <cell r="G6410" t="str">
            <v>H001</v>
          </cell>
          <cell r="H6410" t="str">
            <v>Chain guard</v>
          </cell>
          <cell r="I6410" t="str">
            <v>Kedjeskydd</v>
          </cell>
          <cell r="J6410" t="str">
            <v>C8305427/ZBK + C8305427/RSV AXA CE 38 black w silver center</v>
          </cell>
          <cell r="K6410" t="str">
            <v>C8305427/ZBK</v>
          </cell>
          <cell r="L6410" t="str">
            <v>C8305427/ZBK</v>
          </cell>
        </row>
        <row r="6411">
          <cell r="B6411" t="str">
            <v>YEC9375155Kedjeskyddsfäste</v>
          </cell>
          <cell r="C6411" t="str">
            <v>YEC9375155</v>
          </cell>
          <cell r="D6411" t="str">
            <v>2019-2021</v>
          </cell>
          <cell r="E6411">
            <v>16</v>
          </cell>
          <cell r="F6411" t="str">
            <v>0160</v>
          </cell>
          <cell r="G6411" t="str">
            <v>H002</v>
          </cell>
          <cell r="H6411" t="str">
            <v>Chain guard bracket</v>
          </cell>
          <cell r="I6411" t="str">
            <v>Kedjeskyddsfäste</v>
          </cell>
          <cell r="J6411" t="str">
            <v>C8305427 bracket for AXA 38T black</v>
          </cell>
          <cell r="K6411" t="str">
            <v>C8305427</v>
          </cell>
          <cell r="L6411" t="str">
            <v>C8305427</v>
          </cell>
        </row>
        <row r="6412">
          <cell r="B6412" t="str">
            <v>YEC9375155Framväxel</v>
          </cell>
          <cell r="C6412" t="str">
            <v>YEC9375155</v>
          </cell>
          <cell r="D6412" t="str">
            <v>2019-2021</v>
          </cell>
          <cell r="E6412">
            <v>17</v>
          </cell>
          <cell r="F6412" t="str">
            <v>0170</v>
          </cell>
          <cell r="G6412" t="str">
            <v>D003</v>
          </cell>
          <cell r="H6412" t="str">
            <v>Front Derailleur</v>
          </cell>
          <cell r="I6412" t="str">
            <v>Framväxel</v>
          </cell>
          <cell r="K6412" t="str">
            <v>EMPTY</v>
          </cell>
          <cell r="L6412" t="e">
            <v>#N/A</v>
          </cell>
        </row>
        <row r="6413">
          <cell r="B6413" t="str">
            <v>YEC9375155Bakväxel</v>
          </cell>
          <cell r="C6413" t="str">
            <v>YEC9375155</v>
          </cell>
          <cell r="D6413" t="str">
            <v>2019-2021</v>
          </cell>
          <cell r="E6413">
            <v>18</v>
          </cell>
          <cell r="F6413" t="str">
            <v>0180</v>
          </cell>
          <cell r="G6413" t="str">
            <v>D004</v>
          </cell>
          <cell r="H6413" t="str">
            <v>Rear Derailleur</v>
          </cell>
          <cell r="I6413" t="str">
            <v>Bakväxel</v>
          </cell>
          <cell r="K6413" t="str">
            <v>NAVVÄXEL</v>
          </cell>
          <cell r="L6413" t="str">
            <v>Kontakta SHIMANO</v>
          </cell>
        </row>
        <row r="6414">
          <cell r="B6414" t="str">
            <v>YEC9375155Kedja</v>
          </cell>
          <cell r="C6414" t="str">
            <v>YEC9375155</v>
          </cell>
          <cell r="D6414" t="str">
            <v>2019-2021</v>
          </cell>
          <cell r="E6414">
            <v>19</v>
          </cell>
          <cell r="F6414" t="str">
            <v>0190</v>
          </cell>
          <cell r="G6414" t="str">
            <v>E003</v>
          </cell>
          <cell r="H6414" t="str">
            <v xml:space="preserve">Chain </v>
          </cell>
          <cell r="I6414" t="str">
            <v>Kedja</v>
          </cell>
          <cell r="J6414" t="str">
            <v>std</v>
          </cell>
          <cell r="K6414" t="str">
            <v>C3405001-0102</v>
          </cell>
          <cell r="L6414" t="str">
            <v>C3400002</v>
          </cell>
        </row>
        <row r="6415">
          <cell r="B6415" t="str">
            <v>YEC9375155Kassett</v>
          </cell>
          <cell r="C6415" t="str">
            <v>YEC9375155</v>
          </cell>
          <cell r="D6415" t="str">
            <v>2019-2021</v>
          </cell>
          <cell r="E6415">
            <v>20</v>
          </cell>
          <cell r="F6415" t="str">
            <v>0200</v>
          </cell>
          <cell r="G6415" t="str">
            <v>E004</v>
          </cell>
          <cell r="H6415" t="str">
            <v>Cassette Sprocket</v>
          </cell>
          <cell r="I6415" t="str">
            <v>Kassett</v>
          </cell>
          <cell r="J6415" t="str">
            <v>ASMGEAR18SU SPT SC18sv3/32" (INTERNAL HUB)</v>
          </cell>
          <cell r="K6415" t="str">
            <v>ASMGEAR18SU</v>
          </cell>
          <cell r="L6415" t="str">
            <v>Kontakta SHIMANO</v>
          </cell>
        </row>
        <row r="6416">
          <cell r="B6416" t="str">
            <v>YEC9375155Framhjul</v>
          </cell>
          <cell r="C6416" t="str">
            <v>YEC9375155</v>
          </cell>
          <cell r="D6416" t="str">
            <v>2019-2021</v>
          </cell>
          <cell r="E6416">
            <v>21</v>
          </cell>
          <cell r="F6416" t="str">
            <v>0210</v>
          </cell>
          <cell r="G6416" t="str">
            <v>F001</v>
          </cell>
          <cell r="H6416" t="str">
            <v>Front hub</v>
          </cell>
          <cell r="I6416" t="str">
            <v>Framhjul</v>
          </cell>
          <cell r="J6416" t="str">
            <v>Se drive unit</v>
          </cell>
          <cell r="K6416" t="str">
            <v>C4100365</v>
          </cell>
          <cell r="L6416" t="str">
            <v>C4100365</v>
          </cell>
        </row>
        <row r="6417">
          <cell r="B6417" t="str">
            <v>YEC9375155Bakhjul</v>
          </cell>
          <cell r="C6417" t="str">
            <v>YEC9375155</v>
          </cell>
          <cell r="D6417" t="str">
            <v>2019-2021</v>
          </cell>
          <cell r="E6417">
            <v>22</v>
          </cell>
          <cell r="F6417" t="str">
            <v>0220</v>
          </cell>
          <cell r="G6417" t="str">
            <v>F002</v>
          </cell>
          <cell r="H6417" t="str">
            <v>Rear hub</v>
          </cell>
          <cell r="I6417" t="str">
            <v>Bakhjul</v>
          </cell>
          <cell r="J6417" t="str">
            <v>ASGC30007CADXR (ASG7C30ADXR) HBRcb 36 H SILVER DX</v>
          </cell>
          <cell r="K6417" t="str">
            <v>C4208020</v>
          </cell>
          <cell r="L6417" t="str">
            <v>C4200052</v>
          </cell>
        </row>
        <row r="6418">
          <cell r="B6418" t="str">
            <v>YEC9375155Däck</v>
          </cell>
          <cell r="C6418" t="str">
            <v>YEC9375155</v>
          </cell>
          <cell r="D6418" t="str">
            <v>2019-2021</v>
          </cell>
          <cell r="E6418">
            <v>23</v>
          </cell>
          <cell r="F6418" t="str">
            <v>0230</v>
          </cell>
          <cell r="G6418" t="str">
            <v>F003</v>
          </cell>
          <cell r="H6418" t="str">
            <v>Tire</v>
          </cell>
          <cell r="I6418" t="str">
            <v>Däck</v>
          </cell>
          <cell r="J6418" t="str">
            <v>C4906455 622x40 Black Premium Reflex XNR PERGO-E H-480 (AntiP: 40x40 nylon/canvas)</v>
          </cell>
          <cell r="K6418" t="str">
            <v>C4906455</v>
          </cell>
          <cell r="L6418" t="str">
            <v>C4901463</v>
          </cell>
        </row>
        <row r="6419">
          <cell r="B6419" t="str">
            <v>YEC9375155Skärmar set</v>
          </cell>
          <cell r="C6419" t="str">
            <v>YEC9375155</v>
          </cell>
          <cell r="D6419" t="str">
            <v>2019-2021</v>
          </cell>
          <cell r="E6419">
            <v>24</v>
          </cell>
          <cell r="F6419" t="str">
            <v>0240</v>
          </cell>
          <cell r="G6419" t="str">
            <v>H003</v>
          </cell>
          <cell r="H6419" t="str">
            <v xml:space="preserve">Mudguard front   </v>
          </cell>
          <cell r="I6419" t="str">
            <v>Skärmar set</v>
          </cell>
          <cell r="J6419" t="str">
            <v>C8255677 ZN/52MM 28" black 70.554/1 (5729-ZN)</v>
          </cell>
          <cell r="K6419" t="str">
            <v>C8255677</v>
          </cell>
          <cell r="L6419" t="str">
            <v>C8250028</v>
          </cell>
        </row>
        <row r="6420">
          <cell r="B6420" t="str">
            <v>YEC9375155Pakethållare</v>
          </cell>
          <cell r="C6420" t="str">
            <v>YEC9375155</v>
          </cell>
          <cell r="D6420" t="str">
            <v>2019-2021</v>
          </cell>
          <cell r="E6420">
            <v>25</v>
          </cell>
          <cell r="F6420" t="str">
            <v>0250</v>
          </cell>
          <cell r="G6420" t="str">
            <v>H004</v>
          </cell>
          <cell r="H6420" t="str">
            <v>Carrier</v>
          </cell>
          <cell r="I6420" t="str">
            <v>Pakethållare</v>
          </cell>
          <cell r="J6420" t="str">
            <v>C8205834-BK AVS TOP CARRIER FOR SR20 PHILION BATTERY, Powder BLACK CLIP AND SPECTRA LOGO</v>
          </cell>
          <cell r="K6420" t="str">
            <v>C8205834-BK</v>
          </cell>
          <cell r="L6420" t="str">
            <v>C8205834-BK</v>
          </cell>
        </row>
        <row r="6421">
          <cell r="B6421" t="str">
            <v>YEC9375155Sadel</v>
          </cell>
          <cell r="C6421" t="str">
            <v>YEC9375155</v>
          </cell>
          <cell r="D6421" t="str">
            <v>2019-2021</v>
          </cell>
          <cell r="E6421">
            <v>26</v>
          </cell>
          <cell r="F6421" t="str">
            <v>0260</v>
          </cell>
          <cell r="G6421" t="str">
            <v>G001</v>
          </cell>
          <cell r="H6421" t="str">
            <v>Saddle</v>
          </cell>
          <cell r="I6421" t="str">
            <v>Sadel</v>
          </cell>
          <cell r="J6421" t="str">
            <v>C7105989 Fluito black unisex w/o clamp</v>
          </cell>
          <cell r="K6421" t="str">
            <v>C7105989</v>
          </cell>
          <cell r="L6421" t="str">
            <v>C7100596</v>
          </cell>
        </row>
        <row r="6422">
          <cell r="B6422" t="str">
            <v>YEC9375155Sadelstolpe</v>
          </cell>
          <cell r="C6422" t="str">
            <v>YEC9375155</v>
          </cell>
          <cell r="D6422" t="str">
            <v>2019-2021</v>
          </cell>
          <cell r="E6422">
            <v>27</v>
          </cell>
          <cell r="F6422" t="str">
            <v>0270</v>
          </cell>
          <cell r="G6422" t="str">
            <v>G002</v>
          </cell>
          <cell r="H6422" t="str">
            <v>Seatpost</v>
          </cell>
          <cell r="I6422" t="str">
            <v>Sadelstolpe</v>
          </cell>
          <cell r="J6422" t="str">
            <v xml:space="preserve">C7205258  SP-222 27.2X350 Anodized SILVER </v>
          </cell>
          <cell r="K6422" t="str">
            <v>C7205258</v>
          </cell>
          <cell r="L6422" t="str">
            <v>C7200039</v>
          </cell>
        </row>
        <row r="6423">
          <cell r="B6423" t="str">
            <v>YEC9375155Sadelrörsklämma</v>
          </cell>
          <cell r="C6423" t="str">
            <v>YEC9375155</v>
          </cell>
          <cell r="D6423" t="str">
            <v>2019-2021</v>
          </cell>
          <cell r="E6423">
            <v>28</v>
          </cell>
          <cell r="F6423" t="str">
            <v>0280</v>
          </cell>
          <cell r="G6423" t="str">
            <v>G003</v>
          </cell>
          <cell r="H6423" t="str">
            <v>Seat Clamp</v>
          </cell>
          <cell r="I6423" t="str">
            <v>Sadelrörsklämma</v>
          </cell>
          <cell r="J6423" t="str">
            <v>C7305002 L/C 31.8 MX27 shiny black</v>
          </cell>
          <cell r="K6423" t="str">
            <v>C7305002</v>
          </cell>
          <cell r="L6423" t="str">
            <v>C7300027-318</v>
          </cell>
        </row>
        <row r="6424">
          <cell r="B6424" t="str">
            <v>YEC9375155Framlampa</v>
          </cell>
          <cell r="C6424" t="str">
            <v>YEC9375155</v>
          </cell>
          <cell r="D6424" t="str">
            <v>2019-2021</v>
          </cell>
          <cell r="E6424">
            <v>29</v>
          </cell>
          <cell r="F6424" t="str">
            <v>0290</v>
          </cell>
          <cell r="G6424" t="str">
            <v>H005</v>
          </cell>
          <cell r="H6424" t="str">
            <v>Front light</v>
          </cell>
          <cell r="I6424" t="str">
            <v>Framlampa</v>
          </cell>
          <cell r="J6424" t="str">
            <v>C8015305 Shiny 40 LED headlamp,  650mm cable with male conector. w/o bracket and reflector</v>
          </cell>
          <cell r="K6424" t="str">
            <v>C8015305</v>
          </cell>
          <cell r="L6424" t="str">
            <v>C8015300</v>
          </cell>
        </row>
        <row r="6425">
          <cell r="B6425" t="str">
            <v>YEC9375155Baklampa</v>
          </cell>
          <cell r="C6425" t="str">
            <v>YEC9375155</v>
          </cell>
          <cell r="D6425" t="str">
            <v>2019-2021</v>
          </cell>
          <cell r="E6425">
            <v>30</v>
          </cell>
          <cell r="F6425" t="str">
            <v>0300</v>
          </cell>
          <cell r="G6425" t="str">
            <v>H006</v>
          </cell>
          <cell r="H6425" t="str">
            <v>Light, Rear</v>
          </cell>
          <cell r="I6425" t="str">
            <v>Baklampa</v>
          </cell>
          <cell r="J6425" t="str">
            <v>inkl in battery</v>
          </cell>
          <cell r="K6425" t="str">
            <v>C8705186-1RLBK</v>
          </cell>
          <cell r="L6425" t="str">
            <v>C8705186-1RLBK</v>
          </cell>
        </row>
        <row r="6426">
          <cell r="B6426" t="str">
            <v>YEC9375155Låssats</v>
          </cell>
          <cell r="C6426" t="str">
            <v>YEC9375155</v>
          </cell>
          <cell r="D6426" t="str">
            <v>2019-2021</v>
          </cell>
          <cell r="E6426">
            <v>31</v>
          </cell>
          <cell r="F6426" t="str">
            <v>0310</v>
          </cell>
          <cell r="G6426" t="str">
            <v>H007</v>
          </cell>
          <cell r="H6426" t="str">
            <v>Lock</v>
          </cell>
          <cell r="I6426" t="str">
            <v>Låssats</v>
          </cell>
          <cell r="J6426" t="str">
            <v>C8405069 LCK SF PLbk Solid+  BAT SF03/SR11/SR20, LOCK FRAME+LOCK BATT SF03 RT W/2 similar keys</v>
          </cell>
          <cell r="K6426" t="str">
            <v>C8405069</v>
          </cell>
          <cell r="L6426" t="str">
            <v>C8405069</v>
          </cell>
        </row>
        <row r="6427">
          <cell r="B6427" t="str">
            <v>YEC9375155Stöd</v>
          </cell>
          <cell r="C6427" t="str">
            <v>YEC9375155</v>
          </cell>
          <cell r="D6427" t="str">
            <v>2019-2021</v>
          </cell>
          <cell r="E6427">
            <v>32</v>
          </cell>
          <cell r="F6427" t="str">
            <v>0320</v>
          </cell>
          <cell r="G6427" t="str">
            <v>H008</v>
          </cell>
          <cell r="H6427" t="str">
            <v>Kick stand</v>
          </cell>
          <cell r="I6427" t="str">
            <v>Stöd</v>
          </cell>
          <cell r="J6427" t="str">
            <v>C8105208 KS REX ATRAN 235</v>
          </cell>
          <cell r="K6427" t="str">
            <v>C8105208</v>
          </cell>
          <cell r="L6427" t="str">
            <v>C8100034</v>
          </cell>
        </row>
        <row r="6428">
          <cell r="B6428" t="str">
            <v>YEC9375155Korg</v>
          </cell>
          <cell r="C6428" t="str">
            <v>YEC9375155</v>
          </cell>
          <cell r="D6428" t="str">
            <v>2019-2021</v>
          </cell>
          <cell r="E6428">
            <v>33</v>
          </cell>
          <cell r="F6428" t="str">
            <v>0330</v>
          </cell>
          <cell r="G6428" t="str">
            <v>H009</v>
          </cell>
          <cell r="H6428" t="str">
            <v>Basket / Fr carrier</v>
          </cell>
          <cell r="I6428" t="str">
            <v>Korg</v>
          </cell>
          <cell r="J6428" t="str">
            <v>C8605213 Alloy black 2019</v>
          </cell>
          <cell r="K6428" t="str">
            <v>C8605213</v>
          </cell>
          <cell r="L6428" t="str">
            <v>C8605213</v>
          </cell>
        </row>
        <row r="6429">
          <cell r="B6429" t="str">
            <v>YEC9375155Pedaler</v>
          </cell>
          <cell r="C6429" t="str">
            <v>YEC9375155</v>
          </cell>
          <cell r="D6429" t="str">
            <v>2019-2021</v>
          </cell>
          <cell r="E6429">
            <v>34</v>
          </cell>
          <cell r="F6429" t="str">
            <v>0340</v>
          </cell>
          <cell r="G6429" t="str">
            <v>E005</v>
          </cell>
          <cell r="H6429" t="str">
            <v xml:space="preserve">Pedal </v>
          </cell>
          <cell r="I6429" t="str">
            <v>Pedaler</v>
          </cell>
          <cell r="J6429" t="str">
            <v>C3505208 NWL-467  SILVER/GREY 9/16" ALU</v>
          </cell>
          <cell r="K6429" t="str">
            <v>C3505208</v>
          </cell>
          <cell r="L6429" t="str">
            <v>C3500059</v>
          </cell>
        </row>
        <row r="6430">
          <cell r="B6430" t="str">
            <v>YEC9375155Motor</v>
          </cell>
          <cell r="C6430" t="str">
            <v>YEC9375155</v>
          </cell>
          <cell r="D6430" t="str">
            <v>2019-2021</v>
          </cell>
          <cell r="E6430">
            <v>35</v>
          </cell>
          <cell r="F6430" t="str">
            <v>0350</v>
          </cell>
          <cell r="G6430" t="str">
            <v>J001</v>
          </cell>
          <cell r="H6430" t="str">
            <v>DRIVE UNIT:</v>
          </cell>
          <cell r="I6430" t="str">
            <v>Motor</v>
          </cell>
          <cell r="J6430" t="str">
            <v>C8705144-1-03 HBF 26/28" ALsv 100 e-MOT Disc E-Going sticker. 700mm cable 36H, OLD 100mm, 12mm axle</v>
          </cell>
          <cell r="K6430" t="str">
            <v>C8705144-1-03</v>
          </cell>
          <cell r="L6430" t="str">
            <v>C8705144-1-03</v>
          </cell>
        </row>
        <row r="6431">
          <cell r="B6431" t="str">
            <v>YEC9375155Display</v>
          </cell>
          <cell r="C6431" t="str">
            <v>YEC9375155</v>
          </cell>
          <cell r="D6431" t="str">
            <v>2019-2021</v>
          </cell>
          <cell r="E6431">
            <v>36</v>
          </cell>
          <cell r="F6431" t="str">
            <v>0360</v>
          </cell>
          <cell r="G6431" t="str">
            <v>J004</v>
          </cell>
          <cell r="H6431" t="str">
            <v>DISPLAY:</v>
          </cell>
          <cell r="I6431" t="str">
            <v>Display</v>
          </cell>
          <cell r="J6431" t="str">
            <v>C8705068-1-33C Display small LCD for BAFANG CanBus (plugnplay) 850 w Bluetoth</v>
          </cell>
          <cell r="K6431" t="str">
            <v>C8705068-1-33C</v>
          </cell>
          <cell r="L6431" t="str">
            <v>C8705068-1-33C</v>
          </cell>
        </row>
        <row r="6432">
          <cell r="B6432" t="str">
            <v>YEC9375155EB-Bus kabel</v>
          </cell>
          <cell r="C6432" t="str">
            <v>YEC9375155</v>
          </cell>
          <cell r="D6432" t="str">
            <v>2019-2021</v>
          </cell>
          <cell r="E6432">
            <v>37</v>
          </cell>
          <cell r="F6432" t="str">
            <v>0370</v>
          </cell>
          <cell r="G6432" t="str">
            <v>J005</v>
          </cell>
          <cell r="H6432" t="str">
            <v>EB-BUS CABLE:</v>
          </cell>
          <cell r="I6432" t="str">
            <v>EB-Bus kabel</v>
          </cell>
          <cell r="J6432" t="str">
            <v>C8705065-1-04AC 9pin (1000mm), one end linked to controller,the other end linked to the display (240mm), the front light (240mm) one brake sensor (280mm) and the speed sensor (500mm)  CANBUS</v>
          </cell>
          <cell r="K6432" t="str">
            <v>C8705065-1-04AC</v>
          </cell>
          <cell r="L6432" t="str">
            <v>C8705065-1-04AC</v>
          </cell>
        </row>
        <row r="6433">
          <cell r="B6433" t="str">
            <v>YEC9375155Motorkabel</v>
          </cell>
          <cell r="C6433" t="str">
            <v>YEC9375155</v>
          </cell>
          <cell r="D6433" t="str">
            <v>2019-2021</v>
          </cell>
          <cell r="E6433">
            <v>38</v>
          </cell>
          <cell r="F6433" t="str">
            <v>0380</v>
          </cell>
          <cell r="G6433" t="str">
            <v>J006</v>
          </cell>
          <cell r="H6433" t="str">
            <v>POWER CABLE:</v>
          </cell>
          <cell r="I6433" t="str">
            <v>Motorkabel</v>
          </cell>
          <cell r="J6433" t="str">
            <v xml:space="preserve">C8705065-1-03A G9.1/M9.1, cable length 1250mm, between motor and controller. </v>
          </cell>
          <cell r="K6433" t="str">
            <v>C8705065-1-03A</v>
          </cell>
          <cell r="L6433" t="str">
            <v>C8705065-1-03A</v>
          </cell>
        </row>
        <row r="6434">
          <cell r="B6434" t="str">
            <v>YEC9375155Kabel framlampa</v>
          </cell>
          <cell r="C6434" t="str">
            <v>YEC9375155</v>
          </cell>
          <cell r="D6434" t="str">
            <v>2019-2021</v>
          </cell>
          <cell r="E6434">
            <v>39</v>
          </cell>
          <cell r="F6434" t="str">
            <v>0390</v>
          </cell>
          <cell r="G6434" t="str">
            <v>J007</v>
          </cell>
          <cell r="H6434" t="str">
            <v>F. LIGHT CABLE:</v>
          </cell>
          <cell r="I6434" t="str">
            <v>Kabel framlampa</v>
          </cell>
          <cell r="J6434" t="str">
            <v>Included in EB-BUS cable</v>
          </cell>
          <cell r="K6434" t="str">
            <v>Ingår i EB-buskabeln</v>
          </cell>
          <cell r="L6434" t="str">
            <v>Ingår i EB-buskabeln</v>
          </cell>
        </row>
        <row r="6435">
          <cell r="B6435" t="str">
            <v>YEC9375155Kabel baklampa</v>
          </cell>
          <cell r="C6435" t="str">
            <v>YEC9375155</v>
          </cell>
          <cell r="D6435" t="str">
            <v>2019-2021</v>
          </cell>
          <cell r="E6435">
            <v>40</v>
          </cell>
          <cell r="F6435" t="str">
            <v>0400</v>
          </cell>
          <cell r="G6435" t="str">
            <v>J008</v>
          </cell>
          <cell r="H6435" t="str">
            <v>R. LIGHT CABLE:</v>
          </cell>
          <cell r="I6435" t="str">
            <v>Kabel baklampa</v>
          </cell>
          <cell r="K6435" t="str">
            <v>INGÅR I BATTERIET</v>
          </cell>
          <cell r="L6435" t="str">
            <v>Ingår i batteriet</v>
          </cell>
        </row>
        <row r="6436">
          <cell r="B6436" t="str">
            <v>YEC9375155Hastighetssensor</v>
          </cell>
          <cell r="C6436" t="str">
            <v>YEC9375155</v>
          </cell>
          <cell r="D6436" t="str">
            <v>2019-2021</v>
          </cell>
          <cell r="E6436">
            <v>41</v>
          </cell>
          <cell r="F6436" t="str">
            <v>0410</v>
          </cell>
          <cell r="G6436" t="str">
            <v>J009</v>
          </cell>
          <cell r="H6436" t="str">
            <v>SPEED SENSOR:</v>
          </cell>
          <cell r="I6436" t="str">
            <v>Hastighetssensor</v>
          </cell>
          <cell r="J6436" t="str">
            <v>Integrated in the motor</v>
          </cell>
          <cell r="K6436" t="str">
            <v>INGÅR I MOTORN</v>
          </cell>
          <cell r="L6436" t="str">
            <v>Ingår i motorn</v>
          </cell>
        </row>
        <row r="6437">
          <cell r="B6437" t="str">
            <v>YEC9375155Batteri</v>
          </cell>
          <cell r="C6437" t="str">
            <v>YEC9375155</v>
          </cell>
          <cell r="D6437" t="str">
            <v>2019-2021</v>
          </cell>
          <cell r="E6437">
            <v>42</v>
          </cell>
          <cell r="F6437" t="str">
            <v>0420</v>
          </cell>
          <cell r="G6437" t="str">
            <v>J002</v>
          </cell>
          <cell r="H6437" t="str">
            <v>BATTERY:</v>
          </cell>
          <cell r="I6437" t="str">
            <v>Batteri</v>
          </cell>
          <cell r="J6437" t="str">
            <v>C8705186-E-11C SR20 11,6Ah, blk LiMn 36V 11,6Ah, R.Light CANBUS eGOING</v>
          </cell>
          <cell r="K6437" t="str">
            <v>C8705186-E-11C</v>
          </cell>
          <cell r="L6437" t="str">
            <v>C8705186-E-11C</v>
          </cell>
        </row>
        <row r="6438">
          <cell r="B6438" t="str">
            <v>YEC9375155Batterihållare</v>
          </cell>
          <cell r="C6438" t="str">
            <v>YEC9375155</v>
          </cell>
          <cell r="D6438" t="str">
            <v>2019-2021</v>
          </cell>
          <cell r="E6438">
            <v>43</v>
          </cell>
          <cell r="F6438" t="str">
            <v>0430</v>
          </cell>
          <cell r="G6438" t="str">
            <v>J003</v>
          </cell>
          <cell r="H6438" t="str">
            <v>BATTERY HOLDER/Slider</v>
          </cell>
          <cell r="I6438" t="str">
            <v>Batterihållare</v>
          </cell>
          <cell r="J6438" t="str">
            <v>C8705142-10-4C. C8705186-01 TOP SLIDER F/SR-20 W/SMALL PARTS COVER F/CONTROLLER AND FASTENERS. C8705142-10-02C Controller Slider SR20 CANBUS</v>
          </cell>
          <cell r="L6438" t="e">
            <v>#N/A</v>
          </cell>
        </row>
        <row r="6439">
          <cell r="B6439" t="str">
            <v>YEC9375155Batteriladdare</v>
          </cell>
          <cell r="C6439" t="str">
            <v>YEC9375155</v>
          </cell>
          <cell r="D6439" t="str">
            <v>2019-2021</v>
          </cell>
          <cell r="E6439">
            <v>44</v>
          </cell>
          <cell r="F6439" t="str">
            <v>0440</v>
          </cell>
          <cell r="G6439" t="str">
            <v>J010</v>
          </cell>
          <cell r="H6439" t="str">
            <v>CHARGER:</v>
          </cell>
          <cell r="I6439" t="str">
            <v>Batteriladdare</v>
          </cell>
          <cell r="J6439" t="str">
            <v>C8705058-1-1C, Charger for SR-20/SF-03 CanBus</v>
          </cell>
          <cell r="K6439" t="str">
            <v>C8705058-1-1C</v>
          </cell>
          <cell r="L6439" t="str">
            <v>C8705058-1-1D</v>
          </cell>
        </row>
        <row r="6440">
          <cell r="B6440" t="str">
            <v>YEC9375155Kontrollbox</v>
          </cell>
          <cell r="C6440" t="str">
            <v>YEC9375155</v>
          </cell>
          <cell r="D6440" t="str">
            <v>2019-2021</v>
          </cell>
          <cell r="E6440">
            <v>45</v>
          </cell>
          <cell r="F6440" t="str">
            <v>0450</v>
          </cell>
          <cell r="G6440" t="str">
            <v>J011</v>
          </cell>
          <cell r="H6440" t="str">
            <v>Controller</v>
          </cell>
          <cell r="I6440" t="str">
            <v>Kontrollbox</v>
          </cell>
          <cell r="J6440" t="str">
            <v>C8705142-10-02C Controller Slider SR20 CANBUS, UTGÅR 200227 och ersätts av C8705142-10-4C</v>
          </cell>
          <cell r="K6440" t="str">
            <v>C8705142-10-02C</v>
          </cell>
          <cell r="L6440" t="str">
            <v>C8705142-10-02C</v>
          </cell>
        </row>
        <row r="6441">
          <cell r="B6441" t="str">
            <v>YEC9375155Växelöra</v>
          </cell>
          <cell r="C6441" t="str">
            <v>YEC9375155</v>
          </cell>
          <cell r="D6441" t="str">
            <v>2019-2021</v>
          </cell>
          <cell r="E6441">
            <v>46</v>
          </cell>
          <cell r="F6441" t="str">
            <v>0460</v>
          </cell>
          <cell r="G6441" t="str">
            <v>D005</v>
          </cell>
          <cell r="H6441" t="str">
            <v>Gear hanger</v>
          </cell>
          <cell r="I6441" t="str">
            <v>Växelöra</v>
          </cell>
          <cell r="L6441" t="e">
            <v>#N/A</v>
          </cell>
        </row>
        <row r="6442">
          <cell r="B6442" t="str">
            <v>YEC9375156RAM</v>
          </cell>
          <cell r="C6442" t="str">
            <v>YEC9375156</v>
          </cell>
          <cell r="D6442" t="str">
            <v>2019-2021</v>
          </cell>
          <cell r="E6442">
            <v>1</v>
          </cell>
          <cell r="F6442" t="str">
            <v>0010</v>
          </cell>
          <cell r="G6442" t="str">
            <v>A001</v>
          </cell>
          <cell r="H6442" t="str">
            <v>PAINTED FRAME</v>
          </cell>
          <cell r="I6442" t="str">
            <v>RAM</v>
          </cell>
          <cell r="J6442" t="str">
            <v>Crescent-dekal ovan matt lack</v>
          </cell>
          <cell r="K6442" t="str">
            <v>FRAME</v>
          </cell>
          <cell r="L6442" t="e">
            <v>#N/A</v>
          </cell>
        </row>
        <row r="6443">
          <cell r="B6443" t="str">
            <v>YEC9375156Framgaffel</v>
          </cell>
          <cell r="C6443" t="str">
            <v>YEC9375156</v>
          </cell>
          <cell r="D6443" t="str">
            <v>2019-2021</v>
          </cell>
          <cell r="E6443">
            <v>2</v>
          </cell>
          <cell r="F6443" t="str">
            <v>0020</v>
          </cell>
          <cell r="G6443" t="str">
            <v>A002</v>
          </cell>
          <cell r="H6443" t="str">
            <v>PAINTED FORK</v>
          </cell>
          <cell r="I6443" t="str">
            <v>Framgaffel</v>
          </cell>
          <cell r="J6443" t="str">
            <v>C1605749-193 FF 28 ST 1"1/8 Int 40-44 Disc Front E-Going</v>
          </cell>
          <cell r="K6443" t="str">
            <v>C1605749-193</v>
          </cell>
          <cell r="L6443" t="e">
            <v>#N/A</v>
          </cell>
        </row>
        <row r="6444">
          <cell r="B6444" t="str">
            <v>YEC9375156Styrlager</v>
          </cell>
          <cell r="C6444" t="str">
            <v>YEC9375156</v>
          </cell>
          <cell r="D6444" t="str">
            <v>2019-2021</v>
          </cell>
          <cell r="E6444">
            <v>3</v>
          </cell>
          <cell r="F6444" t="str">
            <v>0030</v>
          </cell>
          <cell r="G6444" t="str">
            <v>B001</v>
          </cell>
          <cell r="H6444" t="str">
            <v>Head Set</v>
          </cell>
          <cell r="I6444" t="str">
            <v>Styrlager</v>
          </cell>
          <cell r="J6444" t="str">
            <v>C2105002 VP-MH305C SEMI INTEGR, ED BLACK O/S  SH = 20mm</v>
          </cell>
          <cell r="K6444" t="str">
            <v>C2105002</v>
          </cell>
          <cell r="L6444" t="str">
            <v>C2100163</v>
          </cell>
        </row>
        <row r="6445">
          <cell r="B6445" t="str">
            <v xml:space="preserve">YEC9375156Styrstam </v>
          </cell>
          <cell r="C6445" t="str">
            <v>YEC9375156</v>
          </cell>
          <cell r="D6445" t="str">
            <v>2019-2021</v>
          </cell>
          <cell r="E6445">
            <v>4</v>
          </cell>
          <cell r="F6445" t="str">
            <v>0040</v>
          </cell>
          <cell r="G6445" t="str">
            <v>B002</v>
          </cell>
          <cell r="H6445" t="str">
            <v>Handlebar Stem</v>
          </cell>
          <cell r="I6445" t="str">
            <v xml:space="preserve">Styrstam </v>
          </cell>
          <cell r="J6445" t="str">
            <v>C2205550-090 H/L STÄLLBAR BLACK  O/S 25,4X85/90-150GR MTSD-367N-5 EXT=180 MM</v>
          </cell>
          <cell r="K6445" t="str">
            <v>C2205550-090</v>
          </cell>
          <cell r="L6445" t="str">
            <v>C2200066</v>
          </cell>
        </row>
        <row r="6446">
          <cell r="B6446" t="str">
            <v>YEC9375156Styre</v>
          </cell>
          <cell r="C6446" t="str">
            <v>YEC9375156</v>
          </cell>
          <cell r="D6446" t="str">
            <v>2019-2021</v>
          </cell>
          <cell r="E6446">
            <v>5</v>
          </cell>
          <cell r="F6446" t="str">
            <v>0050</v>
          </cell>
          <cell r="G6446" t="str">
            <v>B003</v>
          </cell>
          <cell r="H6446" t="str">
            <v>Handelbar</v>
          </cell>
          <cell r="I6446" t="str">
            <v>Styre</v>
          </cell>
          <cell r="J6446" t="str">
            <v>C2306074 Handlebar City BLACK NR-AL-14(ISO-C) W:630mm, AL BK, no logo</v>
          </cell>
          <cell r="K6446" t="str">
            <v>C2306074</v>
          </cell>
          <cell r="L6446" t="str">
            <v>C2306074</v>
          </cell>
        </row>
        <row r="6447">
          <cell r="B6447" t="str">
            <v>YEC9375156Bromsgrepp H</v>
          </cell>
          <cell r="C6447" t="str">
            <v>YEC9375156</v>
          </cell>
          <cell r="D6447" t="str">
            <v>2019-2021</v>
          </cell>
          <cell r="E6447">
            <v>6</v>
          </cell>
          <cell r="F6447" t="str">
            <v>0060</v>
          </cell>
          <cell r="G6447" t="str">
            <v>C002</v>
          </cell>
          <cell r="H6447" t="str">
            <v>Brake Lever R</v>
          </cell>
          <cell r="I6447" t="str">
            <v>Bromsgrepp H</v>
          </cell>
          <cell r="L6447" t="e">
            <v>#N/A</v>
          </cell>
        </row>
        <row r="6448">
          <cell r="B6448" t="str">
            <v>YEC9375156Bromsgrepp V</v>
          </cell>
          <cell r="C6448" t="str">
            <v>YEC9375156</v>
          </cell>
          <cell r="D6448" t="str">
            <v>2019-2021</v>
          </cell>
          <cell r="E6448">
            <v>7</v>
          </cell>
          <cell r="F6448" t="str">
            <v>0070</v>
          </cell>
          <cell r="G6448" t="str">
            <v>C001</v>
          </cell>
          <cell r="H6448" t="str">
            <v>Brake Lever L</v>
          </cell>
          <cell r="I6448" t="str">
            <v>Bromsgrepp V</v>
          </cell>
          <cell r="J6448" t="str">
            <v>inkl in brake</v>
          </cell>
          <cell r="K6448" t="str">
            <v>Shimano</v>
          </cell>
          <cell r="L6448" t="str">
            <v>Kontakta SHIMANO</v>
          </cell>
        </row>
        <row r="6449">
          <cell r="B6449" t="str">
            <v>YEC9375156Växelreglage H</v>
          </cell>
          <cell r="C6449" t="str">
            <v>YEC9375156</v>
          </cell>
          <cell r="D6449" t="str">
            <v>2019-2021</v>
          </cell>
          <cell r="E6449">
            <v>8</v>
          </cell>
          <cell r="F6449" t="str">
            <v>0080</v>
          </cell>
          <cell r="G6449" t="str">
            <v>D002</v>
          </cell>
          <cell r="H6449" t="str">
            <v>Shift Lever R</v>
          </cell>
          <cell r="I6449" t="str">
            <v>Växelreglage H</v>
          </cell>
          <cell r="J6449" t="str">
            <v>C5105092 SHIFT LEVER, SL-C3000-7, NEXUS, REVO SHIFTER, 2320MM INNER, W/O OUTER FOR CJ-NX40(FOR SCANDINAVIAN), BLACK, BULK</v>
          </cell>
          <cell r="K6449" t="str">
            <v>C5105092</v>
          </cell>
          <cell r="L6449" t="str">
            <v>Kontakta SHIMANO</v>
          </cell>
        </row>
        <row r="6450">
          <cell r="B6450" t="str">
            <v>YEC9375156Växelreglage V</v>
          </cell>
          <cell r="C6450" t="str">
            <v>YEC9375156</v>
          </cell>
          <cell r="D6450" t="str">
            <v>2019-2021</v>
          </cell>
          <cell r="E6450">
            <v>9</v>
          </cell>
          <cell r="F6450" t="str">
            <v>0090</v>
          </cell>
          <cell r="G6450" t="str">
            <v>D001</v>
          </cell>
          <cell r="H6450" t="str">
            <v>Shift Lever L</v>
          </cell>
          <cell r="I6450" t="str">
            <v>Växelreglage V</v>
          </cell>
          <cell r="L6450" t="e">
            <v>#N/A</v>
          </cell>
        </row>
        <row r="6451">
          <cell r="B6451" t="str">
            <v>YEC9375156Handtag par</v>
          </cell>
          <cell r="C6451" t="str">
            <v>YEC9375156</v>
          </cell>
          <cell r="D6451" t="str">
            <v>2019-2021</v>
          </cell>
          <cell r="E6451">
            <v>10</v>
          </cell>
          <cell r="F6451" t="str">
            <v>0100</v>
          </cell>
          <cell r="G6451" t="str">
            <v>B004</v>
          </cell>
          <cell r="H6451" t="str">
            <v>Grip R</v>
          </cell>
          <cell r="I6451" t="str">
            <v>Handtag par</v>
          </cell>
          <cell r="J6451" t="str">
            <v xml:space="preserve">C2505528 Herrmans CLIK DD37  black 90mm  </v>
          </cell>
          <cell r="K6451" t="str">
            <v>C2505528</v>
          </cell>
          <cell r="L6451" t="str">
            <v>C2500057</v>
          </cell>
        </row>
        <row r="6452">
          <cell r="B6452" t="str">
            <v>YEC9375156Frambroms</v>
          </cell>
          <cell r="C6452" t="str">
            <v>YEC9375156</v>
          </cell>
          <cell r="D6452" t="str">
            <v>2019-2021</v>
          </cell>
          <cell r="E6452">
            <v>11</v>
          </cell>
          <cell r="F6452" t="str">
            <v>0110</v>
          </cell>
          <cell r="G6452" t="str">
            <v>C003</v>
          </cell>
          <cell r="H6452" t="str">
            <v xml:space="preserve">Brake front </v>
          </cell>
          <cell r="I6452" t="str">
            <v>Frambroms</v>
          </cell>
          <cell r="J6452" t="str">
            <v>AMT200KLFURX100 DISC BRAKE ASSEMBLED SET, BL-MT200(L), BR-MT200(F), BLACK, SM-MA-F160P/S, RESIN PAD(W/O FIN), 1000MM HOSE(SM-BH59-SS BLACK), BULK, 8,17 USD</v>
          </cell>
          <cell r="K6452" t="str">
            <v>AMT200KLFURX100</v>
          </cell>
          <cell r="L6452" t="str">
            <v>Kontakta SHIMANO</v>
          </cell>
        </row>
        <row r="6453">
          <cell r="B6453" t="str">
            <v>YEC9375156Bakbroms</v>
          </cell>
          <cell r="C6453" t="str">
            <v>YEC9375156</v>
          </cell>
          <cell r="D6453" t="str">
            <v>2019-2021</v>
          </cell>
          <cell r="E6453">
            <v>12</v>
          </cell>
          <cell r="F6453" t="str">
            <v>0120</v>
          </cell>
          <cell r="G6453" t="str">
            <v>C004</v>
          </cell>
          <cell r="H6453" t="str">
            <v>Brake rear</v>
          </cell>
          <cell r="I6453" t="str">
            <v>Bakbroms</v>
          </cell>
          <cell r="K6453" t="str">
            <v>Fotbroms</v>
          </cell>
          <cell r="L6453" t="str">
            <v>Kontakta SHIMANO</v>
          </cell>
        </row>
        <row r="6454">
          <cell r="B6454" t="str">
            <v>YEC9375156Vevlager</v>
          </cell>
          <cell r="C6454" t="str">
            <v>YEC9375156</v>
          </cell>
          <cell r="D6454" t="str">
            <v>2019-2021</v>
          </cell>
          <cell r="E6454">
            <v>13</v>
          </cell>
          <cell r="F6454" t="str">
            <v>0130</v>
          </cell>
          <cell r="G6454" t="str">
            <v>E001</v>
          </cell>
          <cell r="H6454" t="str">
            <v xml:space="preserve">BB-set </v>
          </cell>
          <cell r="I6454" t="str">
            <v>Vevlager</v>
          </cell>
          <cell r="K6454" t="str">
            <v>C8705065-1-124C</v>
          </cell>
          <cell r="L6454" t="str">
            <v>C8705065-1-124C</v>
          </cell>
        </row>
        <row r="6455">
          <cell r="B6455" t="str">
            <v>YEC9375156Vevparti</v>
          </cell>
          <cell r="C6455" t="str">
            <v>YEC9375156</v>
          </cell>
          <cell r="D6455" t="str">
            <v>2019-2021</v>
          </cell>
          <cell r="E6455">
            <v>14</v>
          </cell>
          <cell r="F6455" t="str">
            <v>0140</v>
          </cell>
          <cell r="G6455" t="str">
            <v>E002</v>
          </cell>
          <cell r="H6455" t="str">
            <v>Front Chainwheel</v>
          </cell>
          <cell r="I6455" t="str">
            <v>Vevparti</v>
          </cell>
          <cell r="J6455" t="str">
            <v xml:space="preserve">C3305681-170-EG E-Going 170MM 38T 3/32" 110MM </v>
          </cell>
          <cell r="K6455" t="str">
            <v>C3305681-170-EG</v>
          </cell>
          <cell r="L6455" t="str">
            <v>C3305681-170-EG</v>
          </cell>
        </row>
        <row r="6456">
          <cell r="B6456" t="str">
            <v>YEC9375156Kedjeskydd</v>
          </cell>
          <cell r="C6456" t="str">
            <v>YEC9375156</v>
          </cell>
          <cell r="D6456" t="str">
            <v>2019-2021</v>
          </cell>
          <cell r="E6456">
            <v>15</v>
          </cell>
          <cell r="F6456" t="str">
            <v>0150</v>
          </cell>
          <cell r="G6456" t="str">
            <v>H001</v>
          </cell>
          <cell r="H6456" t="str">
            <v>Chain guard</v>
          </cell>
          <cell r="I6456" t="str">
            <v>Kedjeskydd</v>
          </cell>
          <cell r="J6456" t="str">
            <v>C8305427/ZBK + C8305427/RSV AXA CE 38 black w silver center</v>
          </cell>
          <cell r="K6456" t="str">
            <v>C8305427/ZBK</v>
          </cell>
          <cell r="L6456" t="str">
            <v>C8305427/ZBK</v>
          </cell>
        </row>
        <row r="6457">
          <cell r="B6457" t="str">
            <v>YEC9375156Kedjeskyddsfäste</v>
          </cell>
          <cell r="C6457" t="str">
            <v>YEC9375156</v>
          </cell>
          <cell r="D6457" t="str">
            <v>2019-2021</v>
          </cell>
          <cell r="E6457">
            <v>16</v>
          </cell>
          <cell r="F6457" t="str">
            <v>0160</v>
          </cell>
          <cell r="G6457" t="str">
            <v>H002</v>
          </cell>
          <cell r="H6457" t="str">
            <v>Chain guard bracket</v>
          </cell>
          <cell r="I6457" t="str">
            <v>Kedjeskyddsfäste</v>
          </cell>
          <cell r="J6457" t="str">
            <v>C8305427 bracket for AXA 38T black</v>
          </cell>
          <cell r="K6457" t="str">
            <v>C8305427</v>
          </cell>
          <cell r="L6457" t="str">
            <v>C8305427</v>
          </cell>
        </row>
        <row r="6458">
          <cell r="B6458" t="str">
            <v>YEC9375156Framväxel</v>
          </cell>
          <cell r="C6458" t="str">
            <v>YEC9375156</v>
          </cell>
          <cell r="D6458" t="str">
            <v>2019-2021</v>
          </cell>
          <cell r="E6458">
            <v>17</v>
          </cell>
          <cell r="F6458" t="str">
            <v>0170</v>
          </cell>
          <cell r="G6458" t="str">
            <v>D003</v>
          </cell>
          <cell r="H6458" t="str">
            <v>Front Derailleur</v>
          </cell>
          <cell r="I6458" t="str">
            <v>Framväxel</v>
          </cell>
          <cell r="K6458" t="str">
            <v>EMPTY</v>
          </cell>
          <cell r="L6458" t="e">
            <v>#N/A</v>
          </cell>
        </row>
        <row r="6459">
          <cell r="B6459" t="str">
            <v>YEC9375156Bakväxel</v>
          </cell>
          <cell r="C6459" t="str">
            <v>YEC9375156</v>
          </cell>
          <cell r="D6459" t="str">
            <v>2019-2021</v>
          </cell>
          <cell r="E6459">
            <v>18</v>
          </cell>
          <cell r="F6459" t="str">
            <v>0180</v>
          </cell>
          <cell r="G6459" t="str">
            <v>D004</v>
          </cell>
          <cell r="H6459" t="str">
            <v>Rear Derailleur</v>
          </cell>
          <cell r="I6459" t="str">
            <v>Bakväxel</v>
          </cell>
          <cell r="K6459" t="str">
            <v>NAVVÄXEL</v>
          </cell>
          <cell r="L6459" t="str">
            <v>Kontakta SHIMANO</v>
          </cell>
        </row>
        <row r="6460">
          <cell r="B6460" t="str">
            <v>YEC9375156Kedja</v>
          </cell>
          <cell r="C6460" t="str">
            <v>YEC9375156</v>
          </cell>
          <cell r="D6460" t="str">
            <v>2019-2021</v>
          </cell>
          <cell r="E6460">
            <v>19</v>
          </cell>
          <cell r="F6460" t="str">
            <v>0190</v>
          </cell>
          <cell r="G6460" t="str">
            <v>E003</v>
          </cell>
          <cell r="H6460" t="str">
            <v xml:space="preserve">Chain </v>
          </cell>
          <cell r="I6460" t="str">
            <v>Kedja</v>
          </cell>
          <cell r="J6460" t="str">
            <v>std</v>
          </cell>
          <cell r="K6460" t="str">
            <v>C3405001-0102</v>
          </cell>
          <cell r="L6460" t="str">
            <v>C3400002</v>
          </cell>
        </row>
        <row r="6461">
          <cell r="B6461" t="str">
            <v>YEC9375156Kassett</v>
          </cell>
          <cell r="C6461" t="str">
            <v>YEC9375156</v>
          </cell>
          <cell r="D6461" t="str">
            <v>2019-2021</v>
          </cell>
          <cell r="E6461">
            <v>20</v>
          </cell>
          <cell r="F6461" t="str">
            <v>0200</v>
          </cell>
          <cell r="G6461" t="str">
            <v>E004</v>
          </cell>
          <cell r="H6461" t="str">
            <v>Cassette Sprocket</v>
          </cell>
          <cell r="I6461" t="str">
            <v>Kassett</v>
          </cell>
          <cell r="J6461" t="str">
            <v>ASMGEAR18SU SPT SC18sv3/32" (INTERNAL HUB)</v>
          </cell>
          <cell r="K6461" t="str">
            <v>ASMGEAR18SU</v>
          </cell>
          <cell r="L6461" t="str">
            <v>Kontakta SHIMANO</v>
          </cell>
        </row>
        <row r="6462">
          <cell r="B6462" t="str">
            <v>YEC9375156Framhjul</v>
          </cell>
          <cell r="C6462" t="str">
            <v>YEC9375156</v>
          </cell>
          <cell r="D6462" t="str">
            <v>2019-2021</v>
          </cell>
          <cell r="E6462">
            <v>21</v>
          </cell>
          <cell r="F6462" t="str">
            <v>0210</v>
          </cell>
          <cell r="G6462" t="str">
            <v>F001</v>
          </cell>
          <cell r="H6462" t="str">
            <v>Front hub</v>
          </cell>
          <cell r="I6462" t="str">
            <v>Framhjul</v>
          </cell>
          <cell r="J6462" t="str">
            <v>Se drive unit</v>
          </cell>
          <cell r="K6462" t="str">
            <v>C4100365</v>
          </cell>
          <cell r="L6462" t="str">
            <v>C4100365</v>
          </cell>
        </row>
        <row r="6463">
          <cell r="B6463" t="str">
            <v>YEC9375156Bakhjul</v>
          </cell>
          <cell r="C6463" t="str">
            <v>YEC9375156</v>
          </cell>
          <cell r="D6463" t="str">
            <v>2019-2021</v>
          </cell>
          <cell r="E6463">
            <v>22</v>
          </cell>
          <cell r="F6463" t="str">
            <v>0220</v>
          </cell>
          <cell r="G6463" t="str">
            <v>F002</v>
          </cell>
          <cell r="H6463" t="str">
            <v>Rear hub</v>
          </cell>
          <cell r="I6463" t="str">
            <v>Bakhjul</v>
          </cell>
          <cell r="J6463" t="str">
            <v>ASGC30007CADXR (ASG7C30ADXR) HBRcb 36 H SILVER DX</v>
          </cell>
          <cell r="K6463" t="str">
            <v>C4208020</v>
          </cell>
          <cell r="L6463" t="str">
            <v>C4200052</v>
          </cell>
        </row>
        <row r="6464">
          <cell r="B6464" t="str">
            <v>YEC9375156Däck</v>
          </cell>
          <cell r="C6464" t="str">
            <v>YEC9375156</v>
          </cell>
          <cell r="D6464" t="str">
            <v>2019-2021</v>
          </cell>
          <cell r="E6464">
            <v>23</v>
          </cell>
          <cell r="F6464" t="str">
            <v>0230</v>
          </cell>
          <cell r="G6464" t="str">
            <v>F003</v>
          </cell>
          <cell r="H6464" t="str">
            <v>Tire</v>
          </cell>
          <cell r="I6464" t="str">
            <v>Däck</v>
          </cell>
          <cell r="J6464" t="str">
            <v>C4906455 622x40 Black Premium Reflex XNR PERGO-E H-480 (AntiP: 40x40 nylon/canvas)</v>
          </cell>
          <cell r="K6464" t="str">
            <v>C4906455</v>
          </cell>
          <cell r="L6464" t="str">
            <v>C4901463</v>
          </cell>
        </row>
        <row r="6465">
          <cell r="B6465" t="str">
            <v>YEC9375156Skärmar set</v>
          </cell>
          <cell r="C6465" t="str">
            <v>YEC9375156</v>
          </cell>
          <cell r="D6465" t="str">
            <v>2019-2021</v>
          </cell>
          <cell r="E6465">
            <v>24</v>
          </cell>
          <cell r="F6465" t="str">
            <v>0240</v>
          </cell>
          <cell r="G6465" t="str">
            <v>H003</v>
          </cell>
          <cell r="H6465" t="str">
            <v xml:space="preserve">Mudguard front   </v>
          </cell>
          <cell r="I6465" t="str">
            <v>Skärmar set</v>
          </cell>
          <cell r="J6465" t="str">
            <v>C8255677 ZN/52MM 28" black 70.554/1 (5729-ZN)</v>
          </cell>
          <cell r="K6465" t="str">
            <v>C8255677</v>
          </cell>
          <cell r="L6465" t="str">
            <v>C8250028</v>
          </cell>
        </row>
        <row r="6466">
          <cell r="B6466" t="str">
            <v>YEC9375156Pakethållare</v>
          </cell>
          <cell r="C6466" t="str">
            <v>YEC9375156</v>
          </cell>
          <cell r="D6466" t="str">
            <v>2019-2021</v>
          </cell>
          <cell r="E6466">
            <v>25</v>
          </cell>
          <cell r="F6466" t="str">
            <v>0250</v>
          </cell>
          <cell r="G6466" t="str">
            <v>H004</v>
          </cell>
          <cell r="H6466" t="str">
            <v>Carrier</v>
          </cell>
          <cell r="I6466" t="str">
            <v>Pakethållare</v>
          </cell>
          <cell r="J6466" t="str">
            <v>C8205834-BK AVS TOP CARRIER FOR SR20 PHILION BATTERY, Powder BLACK CLIP AND SPECTRA LOGO</v>
          </cell>
          <cell r="K6466" t="str">
            <v>C8205834-BK</v>
          </cell>
          <cell r="L6466" t="str">
            <v>C8205834-BK</v>
          </cell>
        </row>
        <row r="6467">
          <cell r="B6467" t="str">
            <v>YEC9375156Sadel</v>
          </cell>
          <cell r="C6467" t="str">
            <v>YEC9375156</v>
          </cell>
          <cell r="D6467" t="str">
            <v>2019-2021</v>
          </cell>
          <cell r="E6467">
            <v>26</v>
          </cell>
          <cell r="F6467" t="str">
            <v>0260</v>
          </cell>
          <cell r="G6467" t="str">
            <v>G001</v>
          </cell>
          <cell r="H6467" t="str">
            <v>Saddle</v>
          </cell>
          <cell r="I6467" t="str">
            <v>Sadel</v>
          </cell>
          <cell r="J6467" t="str">
            <v>C7105989 Fluito black unisex w/o clamp</v>
          </cell>
          <cell r="K6467" t="str">
            <v>C7105989</v>
          </cell>
          <cell r="L6467" t="str">
            <v>C7100596</v>
          </cell>
        </row>
        <row r="6468">
          <cell r="B6468" t="str">
            <v>YEC9375156Sadelstolpe</v>
          </cell>
          <cell r="C6468" t="str">
            <v>YEC9375156</v>
          </cell>
          <cell r="D6468" t="str">
            <v>2019-2021</v>
          </cell>
          <cell r="E6468">
            <v>27</v>
          </cell>
          <cell r="F6468" t="str">
            <v>0270</v>
          </cell>
          <cell r="G6468" t="str">
            <v>G002</v>
          </cell>
          <cell r="H6468" t="str">
            <v>Seatpost</v>
          </cell>
          <cell r="I6468" t="str">
            <v>Sadelstolpe</v>
          </cell>
          <cell r="J6468" t="str">
            <v>C7205260 SP-222 27,2X350 A.BK Anodized Black</v>
          </cell>
          <cell r="K6468" t="str">
            <v>C7205260</v>
          </cell>
          <cell r="L6468" t="str">
            <v>C7200053</v>
          </cell>
        </row>
        <row r="6469">
          <cell r="B6469" t="str">
            <v>YEC9375156Sadelrörsklämma</v>
          </cell>
          <cell r="C6469" t="str">
            <v>YEC9375156</v>
          </cell>
          <cell r="D6469" t="str">
            <v>2019-2021</v>
          </cell>
          <cell r="E6469">
            <v>28</v>
          </cell>
          <cell r="F6469" t="str">
            <v>0280</v>
          </cell>
          <cell r="G6469" t="str">
            <v>G003</v>
          </cell>
          <cell r="H6469" t="str">
            <v>Seat Clamp</v>
          </cell>
          <cell r="I6469" t="str">
            <v>Sadelrörsklämma</v>
          </cell>
          <cell r="J6469" t="str">
            <v>C7305002 L/C 31.8 MX27 shiny black</v>
          </cell>
          <cell r="K6469" t="str">
            <v>C7305002</v>
          </cell>
          <cell r="L6469" t="str">
            <v>C7300027-318</v>
          </cell>
        </row>
        <row r="6470">
          <cell r="B6470" t="str">
            <v>YEC9375156Framlampa</v>
          </cell>
          <cell r="C6470" t="str">
            <v>YEC9375156</v>
          </cell>
          <cell r="D6470" t="str">
            <v>2019-2021</v>
          </cell>
          <cell r="E6470">
            <v>29</v>
          </cell>
          <cell r="F6470" t="str">
            <v>0290</v>
          </cell>
          <cell r="G6470" t="str">
            <v>H005</v>
          </cell>
          <cell r="H6470" t="str">
            <v>Front light</v>
          </cell>
          <cell r="I6470" t="str">
            <v>Framlampa</v>
          </cell>
          <cell r="J6470" t="str">
            <v>C8015305 Shiny 40 LED headlamp,  650mm cable with male conector. w/o bracket and reflector</v>
          </cell>
          <cell r="K6470" t="str">
            <v>C8015305</v>
          </cell>
          <cell r="L6470" t="str">
            <v>C8015300</v>
          </cell>
        </row>
        <row r="6471">
          <cell r="B6471" t="str">
            <v>YEC9375156Baklampa</v>
          </cell>
          <cell r="C6471" t="str">
            <v>YEC9375156</v>
          </cell>
          <cell r="D6471" t="str">
            <v>2019-2021</v>
          </cell>
          <cell r="E6471">
            <v>30</v>
          </cell>
          <cell r="F6471" t="str">
            <v>0300</v>
          </cell>
          <cell r="G6471" t="str">
            <v>H006</v>
          </cell>
          <cell r="H6471" t="str">
            <v>Light, Rear</v>
          </cell>
          <cell r="I6471" t="str">
            <v>Baklampa</v>
          </cell>
          <cell r="J6471" t="str">
            <v>inkl in battery</v>
          </cell>
          <cell r="K6471" t="str">
            <v>C8705186-1RLBK</v>
          </cell>
          <cell r="L6471" t="str">
            <v>C8705186-1RLBK</v>
          </cell>
        </row>
        <row r="6472">
          <cell r="B6472" t="str">
            <v>YEC9375156Låssats</v>
          </cell>
          <cell r="C6472" t="str">
            <v>YEC9375156</v>
          </cell>
          <cell r="D6472" t="str">
            <v>2019-2021</v>
          </cell>
          <cell r="E6472">
            <v>31</v>
          </cell>
          <cell r="F6472" t="str">
            <v>0310</v>
          </cell>
          <cell r="G6472" t="str">
            <v>H007</v>
          </cell>
          <cell r="H6472" t="str">
            <v>Lock</v>
          </cell>
          <cell r="I6472" t="str">
            <v>Låssats</v>
          </cell>
          <cell r="J6472" t="str">
            <v>C8405069 LCK SF PLbk Solid+  BAT SF03/SR11/SR20, LOCK FRAME+LOCK BATT SF03 RT W/2 similar keys</v>
          </cell>
          <cell r="K6472" t="str">
            <v>C8405069</v>
          </cell>
          <cell r="L6472" t="str">
            <v>C8405069</v>
          </cell>
        </row>
        <row r="6473">
          <cell r="B6473" t="str">
            <v>YEC9375156Stöd</v>
          </cell>
          <cell r="C6473" t="str">
            <v>YEC9375156</v>
          </cell>
          <cell r="D6473" t="str">
            <v>2019-2021</v>
          </cell>
          <cell r="E6473">
            <v>32</v>
          </cell>
          <cell r="F6473" t="str">
            <v>0320</v>
          </cell>
          <cell r="G6473" t="str">
            <v>H008</v>
          </cell>
          <cell r="H6473" t="str">
            <v>Kick stand</v>
          </cell>
          <cell r="I6473" t="str">
            <v>Stöd</v>
          </cell>
          <cell r="J6473" t="str">
            <v>C8105208 KS REX ATRAN 235</v>
          </cell>
          <cell r="K6473" t="str">
            <v>C8105208</v>
          </cell>
          <cell r="L6473" t="str">
            <v>C8100034</v>
          </cell>
        </row>
        <row r="6474">
          <cell r="B6474" t="str">
            <v>YEC9375156Korg</v>
          </cell>
          <cell r="C6474" t="str">
            <v>YEC9375156</v>
          </cell>
          <cell r="D6474" t="str">
            <v>2019-2021</v>
          </cell>
          <cell r="E6474">
            <v>33</v>
          </cell>
          <cell r="F6474" t="str">
            <v>0330</v>
          </cell>
          <cell r="G6474" t="str">
            <v>H009</v>
          </cell>
          <cell r="H6474" t="str">
            <v>Basket / Fr carrier</v>
          </cell>
          <cell r="I6474" t="str">
            <v>Korg</v>
          </cell>
          <cell r="J6474" t="str">
            <v>C8605213 Alloy black 2019</v>
          </cell>
          <cell r="K6474" t="str">
            <v>C8605213</v>
          </cell>
          <cell r="L6474" t="str">
            <v>C8605213</v>
          </cell>
        </row>
        <row r="6475">
          <cell r="B6475" t="str">
            <v>YEC9375156Pedaler</v>
          </cell>
          <cell r="C6475" t="str">
            <v>YEC9375156</v>
          </cell>
          <cell r="D6475" t="str">
            <v>2019-2021</v>
          </cell>
          <cell r="E6475">
            <v>34</v>
          </cell>
          <cell r="F6475" t="str">
            <v>0340</v>
          </cell>
          <cell r="G6475" t="str">
            <v>E005</v>
          </cell>
          <cell r="H6475" t="str">
            <v xml:space="preserve">Pedal </v>
          </cell>
          <cell r="I6475" t="str">
            <v>Pedaler</v>
          </cell>
          <cell r="J6475" t="str">
            <v>C3505208 NWL-467  SILVER/GREY 9/16" ALU</v>
          </cell>
          <cell r="K6475" t="str">
            <v>C3505208</v>
          </cell>
          <cell r="L6475" t="str">
            <v>C3500059</v>
          </cell>
        </row>
        <row r="6476">
          <cell r="B6476" t="str">
            <v>YEC9375156Motor</v>
          </cell>
          <cell r="C6476" t="str">
            <v>YEC9375156</v>
          </cell>
          <cell r="D6476" t="str">
            <v>2019-2021</v>
          </cell>
          <cell r="E6476">
            <v>35</v>
          </cell>
          <cell r="F6476" t="str">
            <v>0350</v>
          </cell>
          <cell r="G6476" t="str">
            <v>J001</v>
          </cell>
          <cell r="H6476" t="str">
            <v>DRIVE UNIT:</v>
          </cell>
          <cell r="I6476" t="str">
            <v>Motor</v>
          </cell>
          <cell r="J6476" t="str">
            <v>C8705144-1-03 HBF 26/28" ALsv 100 e-MOT Disc E-Going sticker. 700mm cable 36H, OLD 100mm, 12mm axle</v>
          </cell>
          <cell r="K6476" t="str">
            <v>C8705144-1-03</v>
          </cell>
          <cell r="L6476" t="str">
            <v>C8705144-1-03</v>
          </cell>
        </row>
        <row r="6477">
          <cell r="B6477" t="str">
            <v>YEC9375156Display</v>
          </cell>
          <cell r="C6477" t="str">
            <v>YEC9375156</v>
          </cell>
          <cell r="D6477" t="str">
            <v>2019-2021</v>
          </cell>
          <cell r="E6477">
            <v>36</v>
          </cell>
          <cell r="F6477" t="str">
            <v>0360</v>
          </cell>
          <cell r="G6477" t="str">
            <v>J004</v>
          </cell>
          <cell r="H6477" t="str">
            <v>DISPLAY:</v>
          </cell>
          <cell r="I6477" t="str">
            <v>Display</v>
          </cell>
          <cell r="J6477" t="str">
            <v>C8705068-1-33C Display small LCD for BAFANG CanBus (plugnplay) 850 w Bluetoth</v>
          </cell>
          <cell r="K6477" t="str">
            <v>C8705068-1-33C</v>
          </cell>
          <cell r="L6477" t="str">
            <v>C8705068-1-33C</v>
          </cell>
        </row>
        <row r="6478">
          <cell r="B6478" t="str">
            <v>YEC9375156EB-Bus kabel</v>
          </cell>
          <cell r="C6478" t="str">
            <v>YEC9375156</v>
          </cell>
          <cell r="D6478" t="str">
            <v>2019-2021</v>
          </cell>
          <cell r="E6478">
            <v>37</v>
          </cell>
          <cell r="F6478" t="str">
            <v>0370</v>
          </cell>
          <cell r="G6478" t="str">
            <v>J005</v>
          </cell>
          <cell r="H6478" t="str">
            <v>EB-BUS CABLE:</v>
          </cell>
          <cell r="I6478" t="str">
            <v>EB-Bus kabel</v>
          </cell>
          <cell r="J6478" t="str">
            <v>C8705065-1-04AC 9pin (1000mm), one end linked to controller,the other end linked to the display (240mm), the front light (240mm) one brake sensor (280mm) and the speed sensor (500mm)  CANBUS</v>
          </cell>
          <cell r="K6478" t="str">
            <v>C8705065-1-04AC</v>
          </cell>
          <cell r="L6478" t="str">
            <v>C8705065-1-04AC</v>
          </cell>
        </row>
        <row r="6479">
          <cell r="B6479" t="str">
            <v>YEC9375156Motorkabel</v>
          </cell>
          <cell r="C6479" t="str">
            <v>YEC9375156</v>
          </cell>
          <cell r="D6479" t="str">
            <v>2019-2021</v>
          </cell>
          <cell r="E6479">
            <v>38</v>
          </cell>
          <cell r="F6479" t="str">
            <v>0380</v>
          </cell>
          <cell r="G6479" t="str">
            <v>J006</v>
          </cell>
          <cell r="H6479" t="str">
            <v>POWER CABLE:</v>
          </cell>
          <cell r="I6479" t="str">
            <v>Motorkabel</v>
          </cell>
          <cell r="J6479" t="str">
            <v xml:space="preserve">C8705065-1-03A G9.1/M9.1, cable length 1250mm, between motor and controller. </v>
          </cell>
          <cell r="K6479" t="str">
            <v>C8705065-1-03A</v>
          </cell>
          <cell r="L6479" t="str">
            <v>C8705065-1-03A</v>
          </cell>
        </row>
        <row r="6480">
          <cell r="B6480" t="str">
            <v>YEC9375156Kabel framlampa</v>
          </cell>
          <cell r="C6480" t="str">
            <v>YEC9375156</v>
          </cell>
          <cell r="D6480" t="str">
            <v>2019-2021</v>
          </cell>
          <cell r="E6480">
            <v>39</v>
          </cell>
          <cell r="F6480" t="str">
            <v>0390</v>
          </cell>
          <cell r="G6480" t="str">
            <v>J007</v>
          </cell>
          <cell r="H6480" t="str">
            <v>F. LIGHT CABLE:</v>
          </cell>
          <cell r="I6480" t="str">
            <v>Kabel framlampa</v>
          </cell>
          <cell r="J6480" t="str">
            <v>Included in EB-BUS cable</v>
          </cell>
          <cell r="K6480" t="str">
            <v>Ingår i EB-buskabeln</v>
          </cell>
          <cell r="L6480" t="str">
            <v>Ingår i EB-buskabeln</v>
          </cell>
        </row>
        <row r="6481">
          <cell r="B6481" t="str">
            <v>YEC9375156Kabel baklampa</v>
          </cell>
          <cell r="C6481" t="str">
            <v>YEC9375156</v>
          </cell>
          <cell r="D6481" t="str">
            <v>2019-2021</v>
          </cell>
          <cell r="E6481">
            <v>40</v>
          </cell>
          <cell r="F6481" t="str">
            <v>0400</v>
          </cell>
          <cell r="G6481" t="str">
            <v>J008</v>
          </cell>
          <cell r="H6481" t="str">
            <v>R. LIGHT CABLE:</v>
          </cell>
          <cell r="I6481" t="str">
            <v>Kabel baklampa</v>
          </cell>
          <cell r="K6481" t="str">
            <v>INGÅR I BATTERIET</v>
          </cell>
          <cell r="L6481" t="str">
            <v>Ingår i batteriet</v>
          </cell>
        </row>
        <row r="6482">
          <cell r="B6482" t="str">
            <v>YEC9375156Hastighetssensor</v>
          </cell>
          <cell r="C6482" t="str">
            <v>YEC9375156</v>
          </cell>
          <cell r="D6482" t="str">
            <v>2019-2021</v>
          </cell>
          <cell r="E6482">
            <v>41</v>
          </cell>
          <cell r="F6482" t="str">
            <v>0410</v>
          </cell>
          <cell r="G6482" t="str">
            <v>J009</v>
          </cell>
          <cell r="H6482" t="str">
            <v>SPEED SENSOR:</v>
          </cell>
          <cell r="I6482" t="str">
            <v>Hastighetssensor</v>
          </cell>
          <cell r="J6482" t="str">
            <v>Integrated in the motor</v>
          </cell>
          <cell r="K6482" t="str">
            <v>INGÅR I MOTORN</v>
          </cell>
          <cell r="L6482" t="str">
            <v>Ingår i motorn</v>
          </cell>
        </row>
        <row r="6483">
          <cell r="B6483" t="str">
            <v>YEC9375156Batteri</v>
          </cell>
          <cell r="C6483" t="str">
            <v>YEC9375156</v>
          </cell>
          <cell r="D6483" t="str">
            <v>2019-2021</v>
          </cell>
          <cell r="E6483">
            <v>42</v>
          </cell>
          <cell r="F6483" t="str">
            <v>0420</v>
          </cell>
          <cell r="G6483" t="str">
            <v>J002</v>
          </cell>
          <cell r="H6483" t="str">
            <v>BATTERY:</v>
          </cell>
          <cell r="I6483" t="str">
            <v>Batteri</v>
          </cell>
          <cell r="J6483" t="str">
            <v>C8705186-E-11C SR20 11,6Ah, blk LiMn 36V 11,6Ah, R.Light CANBUS eGOING</v>
          </cell>
          <cell r="K6483" t="str">
            <v>C8705186-E-11C</v>
          </cell>
          <cell r="L6483" t="str">
            <v>C8705186-E-11C</v>
          </cell>
        </row>
        <row r="6484">
          <cell r="B6484" t="str">
            <v>YEC9375156Batterihållare</v>
          </cell>
          <cell r="C6484" t="str">
            <v>YEC9375156</v>
          </cell>
          <cell r="D6484" t="str">
            <v>2019-2021</v>
          </cell>
          <cell r="E6484">
            <v>43</v>
          </cell>
          <cell r="F6484" t="str">
            <v>0430</v>
          </cell>
          <cell r="G6484" t="str">
            <v>J003</v>
          </cell>
          <cell r="H6484" t="str">
            <v>BATTERY HOLDER/Slider</v>
          </cell>
          <cell r="I6484" t="str">
            <v>Batterihållare</v>
          </cell>
          <cell r="J6484" t="str">
            <v>C8705142-10-4C. C8705186-01 TOP SLIDER F/SR-20 W/SMALL PARTS COVER F/CONTROLLER AND FASTENERS. C8705142-10-02C Controller Slider SR20 CANBUS</v>
          </cell>
          <cell r="L6484" t="e">
            <v>#N/A</v>
          </cell>
        </row>
        <row r="6485">
          <cell r="B6485" t="str">
            <v>YEC9375156Batteriladdare</v>
          </cell>
          <cell r="C6485" t="str">
            <v>YEC9375156</v>
          </cell>
          <cell r="D6485" t="str">
            <v>2019-2021</v>
          </cell>
          <cell r="E6485">
            <v>44</v>
          </cell>
          <cell r="F6485" t="str">
            <v>0440</v>
          </cell>
          <cell r="G6485" t="str">
            <v>J010</v>
          </cell>
          <cell r="H6485" t="str">
            <v>CHARGER:</v>
          </cell>
          <cell r="I6485" t="str">
            <v>Batteriladdare</v>
          </cell>
          <cell r="J6485" t="str">
            <v>C8705058-1-1C, Charger for SR-20/SF-03 CanBus</v>
          </cell>
          <cell r="K6485" t="str">
            <v>C8705058-1-1C</v>
          </cell>
          <cell r="L6485" t="str">
            <v>C8705058-1-1D</v>
          </cell>
        </row>
        <row r="6486">
          <cell r="B6486" t="str">
            <v>YEC9375156Kontrollbox</v>
          </cell>
          <cell r="C6486" t="str">
            <v>YEC9375156</v>
          </cell>
          <cell r="D6486" t="str">
            <v>2019-2021</v>
          </cell>
          <cell r="E6486">
            <v>45</v>
          </cell>
          <cell r="F6486" t="str">
            <v>0450</v>
          </cell>
          <cell r="G6486" t="str">
            <v>J011</v>
          </cell>
          <cell r="H6486" t="str">
            <v>Controller</v>
          </cell>
          <cell r="I6486" t="str">
            <v>Kontrollbox</v>
          </cell>
          <cell r="J6486" t="str">
            <v>C8705142-10-02C Controller Slider SR20 CANBUS, UTGÅR 200227 och ersätts av C8705142-10-4C</v>
          </cell>
          <cell r="K6486" t="str">
            <v>C8705142-10-02C</v>
          </cell>
          <cell r="L6486" t="str">
            <v>C8705142-10-02C</v>
          </cell>
        </row>
        <row r="6487">
          <cell r="B6487" t="str">
            <v>YEC9375156Växelöra</v>
          </cell>
          <cell r="C6487" t="str">
            <v>YEC9375156</v>
          </cell>
          <cell r="D6487" t="str">
            <v>2019-2021</v>
          </cell>
          <cell r="E6487">
            <v>46</v>
          </cell>
          <cell r="F6487" t="str">
            <v>0460</v>
          </cell>
          <cell r="G6487" t="str">
            <v>D005</v>
          </cell>
          <cell r="H6487" t="str">
            <v>Gear hanger</v>
          </cell>
          <cell r="I6487" t="str">
            <v>Växelöra</v>
          </cell>
          <cell r="L6487" t="e">
            <v>#N/A</v>
          </cell>
        </row>
        <row r="6488">
          <cell r="B6488" t="str">
            <v>YEC9375157RAM</v>
          </cell>
          <cell r="C6488" t="str">
            <v>YEC9375157</v>
          </cell>
          <cell r="D6488" t="str">
            <v>2019-2021</v>
          </cell>
          <cell r="E6488">
            <v>1</v>
          </cell>
          <cell r="F6488" t="str">
            <v>0010</v>
          </cell>
          <cell r="G6488" t="str">
            <v>A001</v>
          </cell>
          <cell r="H6488" t="str">
            <v>PAINTED FRAME</v>
          </cell>
          <cell r="I6488" t="str">
            <v>RAM</v>
          </cell>
          <cell r="J6488" t="str">
            <v>?</v>
          </cell>
          <cell r="K6488" t="str">
            <v>FRAME</v>
          </cell>
          <cell r="L6488" t="e">
            <v>#N/A</v>
          </cell>
        </row>
        <row r="6489">
          <cell r="B6489" t="str">
            <v>YEC9375157Framgaffel</v>
          </cell>
          <cell r="C6489" t="str">
            <v>YEC9375157</v>
          </cell>
          <cell r="D6489" t="str">
            <v>2019-2021</v>
          </cell>
          <cell r="E6489">
            <v>2</v>
          </cell>
          <cell r="F6489" t="str">
            <v>0020</v>
          </cell>
          <cell r="G6489" t="str">
            <v>A002</v>
          </cell>
          <cell r="H6489" t="str">
            <v>PAINTED FORK</v>
          </cell>
          <cell r="I6489" t="str">
            <v>Framgaffel</v>
          </cell>
          <cell r="J6489" t="str">
            <v>C1605749-193 FF 28 ST 1"1/8 Int 40-44 Disc Front E-Going</v>
          </cell>
          <cell r="K6489" t="str">
            <v>C1605749-193</v>
          </cell>
          <cell r="L6489" t="e">
            <v>#N/A</v>
          </cell>
        </row>
        <row r="6490">
          <cell r="B6490" t="str">
            <v>YEC9375157Styrlager</v>
          </cell>
          <cell r="C6490" t="str">
            <v>YEC9375157</v>
          </cell>
          <cell r="D6490" t="str">
            <v>2019-2021</v>
          </cell>
          <cell r="E6490">
            <v>3</v>
          </cell>
          <cell r="F6490" t="str">
            <v>0030</v>
          </cell>
          <cell r="G6490" t="str">
            <v>B001</v>
          </cell>
          <cell r="H6490" t="str">
            <v>Head Set</v>
          </cell>
          <cell r="I6490" t="str">
            <v>Styrlager</v>
          </cell>
          <cell r="J6490" t="str">
            <v>C2105002 VP-MH305C SEMI INTEGR, ED BLACK O/S  SH = 20mm</v>
          </cell>
          <cell r="K6490" t="str">
            <v>C2105002</v>
          </cell>
          <cell r="L6490" t="str">
            <v>C2100163</v>
          </cell>
        </row>
        <row r="6491">
          <cell r="B6491" t="str">
            <v xml:space="preserve">YEC9375157Styrstam </v>
          </cell>
          <cell r="C6491" t="str">
            <v>YEC9375157</v>
          </cell>
          <cell r="D6491" t="str">
            <v>2019-2021</v>
          </cell>
          <cell r="E6491">
            <v>4</v>
          </cell>
          <cell r="F6491" t="str">
            <v>0040</v>
          </cell>
          <cell r="G6491" t="str">
            <v>B002</v>
          </cell>
          <cell r="H6491" t="str">
            <v>Handlebar Stem</v>
          </cell>
          <cell r="I6491" t="str">
            <v xml:space="preserve">Styrstam </v>
          </cell>
          <cell r="J6491" t="str">
            <v xml:space="preserve">C2205548-090 STQ ALsv 25,4/85 180mm 4BOLT MTSD-367N-5 SV </v>
          </cell>
          <cell r="K6491" t="str">
            <v>C2205548-090</v>
          </cell>
          <cell r="L6491" t="str">
            <v>C2200064</v>
          </cell>
        </row>
        <row r="6492">
          <cell r="B6492" t="str">
            <v>YEC9375157Styre</v>
          </cell>
          <cell r="C6492" t="str">
            <v>YEC9375157</v>
          </cell>
          <cell r="D6492" t="str">
            <v>2019-2021</v>
          </cell>
          <cell r="E6492">
            <v>5</v>
          </cell>
          <cell r="F6492" t="str">
            <v>0050</v>
          </cell>
          <cell r="G6492" t="str">
            <v>B003</v>
          </cell>
          <cell r="H6492" t="str">
            <v>Handelbar</v>
          </cell>
          <cell r="I6492" t="str">
            <v>Styre</v>
          </cell>
          <cell r="J6492" t="str">
            <v>C2306073 Handlebar City Silver NR-AL-14(ISO-C) W:630mm, AL H.A.S, no logo</v>
          </cell>
          <cell r="K6492" t="str">
            <v>C2306073</v>
          </cell>
          <cell r="L6492" t="str">
            <v>C2300290</v>
          </cell>
        </row>
        <row r="6493">
          <cell r="B6493" t="str">
            <v>YEC9375157Bromsgrepp H</v>
          </cell>
          <cell r="C6493" t="str">
            <v>YEC9375157</v>
          </cell>
          <cell r="D6493" t="str">
            <v>2019-2021</v>
          </cell>
          <cell r="E6493">
            <v>6</v>
          </cell>
          <cell r="F6493" t="str">
            <v>0060</v>
          </cell>
          <cell r="G6493" t="str">
            <v>C002</v>
          </cell>
          <cell r="H6493" t="str">
            <v>Brake Lever R</v>
          </cell>
          <cell r="I6493" t="str">
            <v>Bromsgrepp H</v>
          </cell>
          <cell r="L6493" t="e">
            <v>#N/A</v>
          </cell>
        </row>
        <row r="6494">
          <cell r="B6494" t="str">
            <v>YEC9375157Bromsgrepp V</v>
          </cell>
          <cell r="C6494" t="str">
            <v>YEC9375157</v>
          </cell>
          <cell r="D6494" t="str">
            <v>2019-2021</v>
          </cell>
          <cell r="E6494">
            <v>7</v>
          </cell>
          <cell r="F6494" t="str">
            <v>0070</v>
          </cell>
          <cell r="G6494" t="str">
            <v>C001</v>
          </cell>
          <cell r="H6494" t="str">
            <v>Brake Lever L</v>
          </cell>
          <cell r="I6494" t="str">
            <v>Bromsgrepp V</v>
          </cell>
          <cell r="J6494" t="str">
            <v>inkl in brake</v>
          </cell>
          <cell r="K6494" t="str">
            <v>Shimano</v>
          </cell>
          <cell r="L6494" t="str">
            <v>Kontakta SHIMANO</v>
          </cell>
        </row>
        <row r="6495">
          <cell r="B6495" t="str">
            <v>YEC9375157Växelreglage H</v>
          </cell>
          <cell r="C6495" t="str">
            <v>YEC9375157</v>
          </cell>
          <cell r="D6495" t="str">
            <v>2019-2021</v>
          </cell>
          <cell r="E6495">
            <v>8</v>
          </cell>
          <cell r="F6495" t="str">
            <v>0080</v>
          </cell>
          <cell r="G6495" t="str">
            <v>D002</v>
          </cell>
          <cell r="H6495" t="str">
            <v>Shift Lever R</v>
          </cell>
          <cell r="I6495" t="str">
            <v>Växelreglage H</v>
          </cell>
          <cell r="J6495" t="str">
            <v>C5105092 SHIFT LEVER, SL-C3000-7, NEXUS, REVO SHIFTER, 2320MM INNER, W/O OUTER FOR CJ-NX40(FOR SCANDINAVIAN), BLACK, BULK</v>
          </cell>
          <cell r="K6495" t="str">
            <v>C5105092</v>
          </cell>
          <cell r="L6495" t="str">
            <v>Kontakta SHIMANO</v>
          </cell>
        </row>
        <row r="6496">
          <cell r="B6496" t="str">
            <v>YEC9375157Växelreglage V</v>
          </cell>
          <cell r="C6496" t="str">
            <v>YEC9375157</v>
          </cell>
          <cell r="D6496" t="str">
            <v>2019-2021</v>
          </cell>
          <cell r="E6496">
            <v>9</v>
          </cell>
          <cell r="F6496" t="str">
            <v>0090</v>
          </cell>
          <cell r="G6496" t="str">
            <v>D001</v>
          </cell>
          <cell r="H6496" t="str">
            <v>Shift Lever L</v>
          </cell>
          <cell r="I6496" t="str">
            <v>Växelreglage V</v>
          </cell>
          <cell r="L6496" t="e">
            <v>#N/A</v>
          </cell>
        </row>
        <row r="6497">
          <cell r="B6497" t="str">
            <v>YEC9375157Handtag par</v>
          </cell>
          <cell r="C6497" t="str">
            <v>YEC9375157</v>
          </cell>
          <cell r="D6497" t="str">
            <v>2019-2021</v>
          </cell>
          <cell r="E6497">
            <v>10</v>
          </cell>
          <cell r="F6497" t="str">
            <v>0100</v>
          </cell>
          <cell r="G6497" t="str">
            <v>B004</v>
          </cell>
          <cell r="H6497" t="str">
            <v>Grip R</v>
          </cell>
          <cell r="I6497" t="str">
            <v>Handtag par</v>
          </cell>
          <cell r="J6497" t="str">
            <v xml:space="preserve">C2505679 Herrmans CLIK DD37  pink 8138 90mm  </v>
          </cell>
          <cell r="K6497" t="str">
            <v>C2505679</v>
          </cell>
          <cell r="L6497" t="str">
            <v>BSP?</v>
          </cell>
        </row>
        <row r="6498">
          <cell r="B6498" t="str">
            <v>YEC9375157Frambroms</v>
          </cell>
          <cell r="C6498" t="str">
            <v>YEC9375157</v>
          </cell>
          <cell r="D6498" t="str">
            <v>2019-2021</v>
          </cell>
          <cell r="E6498">
            <v>11</v>
          </cell>
          <cell r="F6498" t="str">
            <v>0110</v>
          </cell>
          <cell r="G6498" t="str">
            <v>C003</v>
          </cell>
          <cell r="H6498" t="str">
            <v xml:space="preserve">Brake front </v>
          </cell>
          <cell r="I6498" t="str">
            <v>Frambroms</v>
          </cell>
          <cell r="J6498" t="str">
            <v>AMT200KLFURX100 DISC BRAKE ASSEMBLED SET, BL-MT200(L), BR-MT200(F), BLACK, SM-MA-F160P/S, RESIN PAD(W/O FIN), 1000MM HOSE(SM-BH59-SS BLACK), BULK, 8,17 USD</v>
          </cell>
          <cell r="K6498" t="str">
            <v>AMT200KLFURX100</v>
          </cell>
          <cell r="L6498" t="str">
            <v>Kontakta SHIMANO</v>
          </cell>
        </row>
        <row r="6499">
          <cell r="B6499" t="str">
            <v>YEC9375157Bakbroms</v>
          </cell>
          <cell r="C6499" t="str">
            <v>YEC9375157</v>
          </cell>
          <cell r="D6499" t="str">
            <v>2019-2021</v>
          </cell>
          <cell r="E6499">
            <v>12</v>
          </cell>
          <cell r="F6499" t="str">
            <v>0120</v>
          </cell>
          <cell r="G6499" t="str">
            <v>C004</v>
          </cell>
          <cell r="H6499" t="str">
            <v>Brake rear</v>
          </cell>
          <cell r="I6499" t="str">
            <v>Bakbroms</v>
          </cell>
          <cell r="K6499" t="str">
            <v>Fotbroms</v>
          </cell>
          <cell r="L6499" t="str">
            <v>Kontakta SHIMANO</v>
          </cell>
        </row>
        <row r="6500">
          <cell r="B6500" t="str">
            <v>YEC9375157Vevlager</v>
          </cell>
          <cell r="C6500" t="str">
            <v>YEC9375157</v>
          </cell>
          <cell r="D6500" t="str">
            <v>2019-2021</v>
          </cell>
          <cell r="E6500">
            <v>13</v>
          </cell>
          <cell r="F6500" t="str">
            <v>0130</v>
          </cell>
          <cell r="G6500" t="str">
            <v>E001</v>
          </cell>
          <cell r="H6500" t="str">
            <v xml:space="preserve">BB-set </v>
          </cell>
          <cell r="I6500" t="str">
            <v>Vevlager</v>
          </cell>
          <cell r="K6500" t="str">
            <v>C8705065-1-124C</v>
          </cell>
          <cell r="L6500" t="str">
            <v>C8705065-1-124C</v>
          </cell>
        </row>
        <row r="6501">
          <cell r="B6501" t="str">
            <v>YEC9375157Vevparti</v>
          </cell>
          <cell r="C6501" t="str">
            <v>YEC9375157</v>
          </cell>
          <cell r="D6501" t="str">
            <v>2019-2021</v>
          </cell>
          <cell r="E6501">
            <v>14</v>
          </cell>
          <cell r="F6501" t="str">
            <v>0140</v>
          </cell>
          <cell r="G6501" t="str">
            <v>E002</v>
          </cell>
          <cell r="H6501" t="str">
            <v>Front Chainwheel</v>
          </cell>
          <cell r="I6501" t="str">
            <v>Vevparti</v>
          </cell>
          <cell r="J6501" t="str">
            <v xml:space="preserve">C3305681-170-EG E-Going 170MM 38T 3/32" 110MM </v>
          </cell>
          <cell r="K6501" t="str">
            <v>C3305681-170-EG</v>
          </cell>
          <cell r="L6501" t="str">
            <v>C3305681-170-EG</v>
          </cell>
        </row>
        <row r="6502">
          <cell r="B6502" t="str">
            <v>YEC9375157Kedjeskydd</v>
          </cell>
          <cell r="C6502" t="str">
            <v>YEC9375157</v>
          </cell>
          <cell r="D6502" t="str">
            <v>2019-2021</v>
          </cell>
          <cell r="E6502">
            <v>15</v>
          </cell>
          <cell r="F6502" t="str">
            <v>0150</v>
          </cell>
          <cell r="G6502" t="str">
            <v>H001</v>
          </cell>
          <cell r="H6502" t="str">
            <v>Chain guard</v>
          </cell>
          <cell r="I6502" t="str">
            <v>Kedjeskydd</v>
          </cell>
          <cell r="J6502" t="str">
            <v>C8305427-ZPK Pink Safir  + C8305427-RSV-98 Silver ring</v>
          </cell>
          <cell r="K6502" t="str">
            <v>C8305427-ZPK</v>
          </cell>
          <cell r="L6502" t="str">
            <v>C8305427/ZBK</v>
          </cell>
        </row>
        <row r="6503">
          <cell r="B6503" t="str">
            <v>YEC9375157Kedjeskyddsfäste</v>
          </cell>
          <cell r="C6503" t="str">
            <v>YEC9375157</v>
          </cell>
          <cell r="D6503" t="str">
            <v>2019-2021</v>
          </cell>
          <cell r="E6503">
            <v>16</v>
          </cell>
          <cell r="F6503" t="str">
            <v>0160</v>
          </cell>
          <cell r="G6503" t="str">
            <v>H002</v>
          </cell>
          <cell r="H6503" t="str">
            <v>Chain guard bracket</v>
          </cell>
          <cell r="I6503" t="str">
            <v>Kedjeskyddsfäste</v>
          </cell>
          <cell r="J6503" t="str">
            <v>C8305427 bracket for AXA 38T black</v>
          </cell>
          <cell r="K6503" t="str">
            <v>C8305427</v>
          </cell>
          <cell r="L6503" t="str">
            <v>C8305427</v>
          </cell>
        </row>
        <row r="6504">
          <cell r="B6504" t="str">
            <v>YEC9375157Framväxel</v>
          </cell>
          <cell r="C6504" t="str">
            <v>YEC9375157</v>
          </cell>
          <cell r="D6504" t="str">
            <v>2019-2021</v>
          </cell>
          <cell r="E6504">
            <v>17</v>
          </cell>
          <cell r="F6504" t="str">
            <v>0170</v>
          </cell>
          <cell r="G6504" t="str">
            <v>D003</v>
          </cell>
          <cell r="H6504" t="str">
            <v>Front Derailleur</v>
          </cell>
          <cell r="I6504" t="str">
            <v>Framväxel</v>
          </cell>
          <cell r="K6504" t="str">
            <v>EMPTY</v>
          </cell>
          <cell r="L6504" t="e">
            <v>#N/A</v>
          </cell>
        </row>
        <row r="6505">
          <cell r="B6505" t="str">
            <v>YEC9375157Bakväxel</v>
          </cell>
          <cell r="C6505" t="str">
            <v>YEC9375157</v>
          </cell>
          <cell r="D6505" t="str">
            <v>2019-2021</v>
          </cell>
          <cell r="E6505">
            <v>18</v>
          </cell>
          <cell r="F6505" t="str">
            <v>0180</v>
          </cell>
          <cell r="G6505" t="str">
            <v>D004</v>
          </cell>
          <cell r="H6505" t="str">
            <v>Rear Derailleur</v>
          </cell>
          <cell r="I6505" t="str">
            <v>Bakväxel</v>
          </cell>
          <cell r="K6505" t="str">
            <v>NAVVÄXEL</v>
          </cell>
          <cell r="L6505" t="str">
            <v>Kontakta SHIMANO</v>
          </cell>
        </row>
        <row r="6506">
          <cell r="B6506" t="str">
            <v>YEC9375157Kedja</v>
          </cell>
          <cell r="C6506" t="str">
            <v>YEC9375157</v>
          </cell>
          <cell r="D6506" t="str">
            <v>2019-2021</v>
          </cell>
          <cell r="E6506">
            <v>19</v>
          </cell>
          <cell r="F6506" t="str">
            <v>0190</v>
          </cell>
          <cell r="G6506" t="str">
            <v>E003</v>
          </cell>
          <cell r="H6506" t="str">
            <v xml:space="preserve">Chain </v>
          </cell>
          <cell r="I6506" t="str">
            <v>Kedja</v>
          </cell>
          <cell r="J6506" t="str">
            <v>std</v>
          </cell>
          <cell r="K6506" t="str">
            <v>C3405001-0102</v>
          </cell>
          <cell r="L6506" t="str">
            <v>C3400002</v>
          </cell>
        </row>
        <row r="6507">
          <cell r="B6507" t="str">
            <v>YEC9375157Kassett</v>
          </cell>
          <cell r="C6507" t="str">
            <v>YEC9375157</v>
          </cell>
          <cell r="D6507" t="str">
            <v>2019-2021</v>
          </cell>
          <cell r="E6507">
            <v>20</v>
          </cell>
          <cell r="F6507" t="str">
            <v>0200</v>
          </cell>
          <cell r="G6507" t="str">
            <v>E004</v>
          </cell>
          <cell r="H6507" t="str">
            <v>Cassette Sprocket</v>
          </cell>
          <cell r="I6507" t="str">
            <v>Kassett</v>
          </cell>
          <cell r="J6507" t="str">
            <v>ASMGEAR18SU SPT SC18sv3/32" (INTERNAL HUB)</v>
          </cell>
          <cell r="K6507" t="str">
            <v>ASMGEAR18SU</v>
          </cell>
          <cell r="L6507" t="str">
            <v>Kontakta SHIMANO</v>
          </cell>
        </row>
        <row r="6508">
          <cell r="B6508" t="str">
            <v>YEC9375157Framhjul</v>
          </cell>
          <cell r="C6508" t="str">
            <v>YEC9375157</v>
          </cell>
          <cell r="D6508" t="str">
            <v>2019-2021</v>
          </cell>
          <cell r="E6508">
            <v>21</v>
          </cell>
          <cell r="F6508" t="str">
            <v>0210</v>
          </cell>
          <cell r="G6508" t="str">
            <v>F001</v>
          </cell>
          <cell r="H6508" t="str">
            <v>Front hub</v>
          </cell>
          <cell r="I6508" t="str">
            <v>Framhjul</v>
          </cell>
          <cell r="J6508" t="str">
            <v>Se drive unit</v>
          </cell>
          <cell r="K6508" t="str">
            <v>C4107928</v>
          </cell>
          <cell r="L6508" t="str">
            <v>C4100388</v>
          </cell>
        </row>
        <row r="6509">
          <cell r="B6509" t="str">
            <v>YEC9375157Bakhjul</v>
          </cell>
          <cell r="C6509" t="str">
            <v>YEC9375157</v>
          </cell>
          <cell r="D6509" t="str">
            <v>2019-2021</v>
          </cell>
          <cell r="E6509">
            <v>22</v>
          </cell>
          <cell r="F6509" t="str">
            <v>0220</v>
          </cell>
          <cell r="G6509" t="str">
            <v>F002</v>
          </cell>
          <cell r="H6509" t="str">
            <v>Rear hub</v>
          </cell>
          <cell r="I6509" t="str">
            <v>Bakhjul</v>
          </cell>
          <cell r="J6509" t="str">
            <v>ASGC30007CADXR (ASG7C30ADXR) HBRcb 36 H SILVER DX</v>
          </cell>
          <cell r="K6509" t="str">
            <v>C4208106</v>
          </cell>
          <cell r="L6509" t="str">
            <v>C4200386</v>
          </cell>
        </row>
        <row r="6510">
          <cell r="B6510" t="str">
            <v>YEC9375157Däck</v>
          </cell>
          <cell r="C6510" t="str">
            <v>YEC9375157</v>
          </cell>
          <cell r="D6510" t="str">
            <v>2019-2021</v>
          </cell>
          <cell r="E6510">
            <v>23</v>
          </cell>
          <cell r="F6510" t="str">
            <v>0230</v>
          </cell>
          <cell r="G6510" t="str">
            <v>F003</v>
          </cell>
          <cell r="H6510" t="str">
            <v>Tire</v>
          </cell>
          <cell r="I6510" t="str">
            <v>Däck</v>
          </cell>
          <cell r="J6510" t="str">
            <v>C4906490 622x40 BROWN/CREME PERGO H-480 PREMIUM Reflex (AP:40x40 nylon/canvas)</v>
          </cell>
          <cell r="K6510" t="str">
            <v>C4906490</v>
          </cell>
          <cell r="L6510" t="str">
            <v>C4901536</v>
          </cell>
        </row>
        <row r="6511">
          <cell r="B6511" t="str">
            <v>YEC9375157Skärmar set</v>
          </cell>
          <cell r="C6511" t="str">
            <v>YEC9375157</v>
          </cell>
          <cell r="D6511" t="str">
            <v>2019-2021</v>
          </cell>
          <cell r="E6511">
            <v>24</v>
          </cell>
          <cell r="F6511" t="str">
            <v>0240</v>
          </cell>
          <cell r="G6511" t="str">
            <v>H003</v>
          </cell>
          <cell r="H6511" t="str">
            <v xml:space="preserve">Mudguard front   </v>
          </cell>
          <cell r="I6511" t="str">
            <v>Skärmar set</v>
          </cell>
          <cell r="J6511" t="str">
            <v xml:space="preserve"> C8255677-721 ZN/52MM 28" Pink  70.554/1 (5729-ZN)</v>
          </cell>
          <cell r="K6511" t="str">
            <v>C8255677-721</v>
          </cell>
          <cell r="L6511" t="str">
            <v>Kontakta Service</v>
          </cell>
        </row>
        <row r="6512">
          <cell r="B6512" t="str">
            <v>YEC9375157Pakethållare</v>
          </cell>
          <cell r="C6512" t="str">
            <v>YEC9375157</v>
          </cell>
          <cell r="D6512" t="str">
            <v>2019-2021</v>
          </cell>
          <cell r="E6512">
            <v>25</v>
          </cell>
          <cell r="F6512" t="str">
            <v>0250</v>
          </cell>
          <cell r="G6512" t="str">
            <v>H004</v>
          </cell>
          <cell r="H6512" t="str">
            <v>Carrier</v>
          </cell>
          <cell r="I6512" t="str">
            <v>Pakethållare</v>
          </cell>
          <cell r="J6512" t="str">
            <v>C8205834-BK AVS TOP CARRIER FOR SR20 PHILION BATTERY, Powder BLACK CLIP AND SPECTRA LOGO</v>
          </cell>
          <cell r="K6512" t="str">
            <v>C8205834-BK</v>
          </cell>
          <cell r="L6512" t="str">
            <v>C8205834-BK</v>
          </cell>
        </row>
        <row r="6513">
          <cell r="B6513" t="str">
            <v>YEC9375157Sadel</v>
          </cell>
          <cell r="C6513" t="str">
            <v>YEC9375157</v>
          </cell>
          <cell r="D6513" t="str">
            <v>2019-2021</v>
          </cell>
          <cell r="E6513">
            <v>26</v>
          </cell>
          <cell r="F6513" t="str">
            <v>0260</v>
          </cell>
          <cell r="G6513" t="str">
            <v>G001</v>
          </cell>
          <cell r="H6513" t="str">
            <v>Saddle</v>
          </cell>
          <cell r="I6513" t="str">
            <v>Sadel</v>
          </cell>
          <cell r="J6513" t="str">
            <v>C7106264 Fluito CREME 8138 unisex w/o clamp</v>
          </cell>
          <cell r="K6513" t="str">
            <v>C7106264</v>
          </cell>
          <cell r="L6513" t="str">
            <v>C7100481</v>
          </cell>
        </row>
        <row r="6514">
          <cell r="B6514" t="str">
            <v>YEC9375157Sadelstolpe</v>
          </cell>
          <cell r="C6514" t="str">
            <v>YEC9375157</v>
          </cell>
          <cell r="D6514" t="str">
            <v>2019-2021</v>
          </cell>
          <cell r="E6514">
            <v>27</v>
          </cell>
          <cell r="F6514" t="str">
            <v>0270</v>
          </cell>
          <cell r="G6514" t="str">
            <v>G002</v>
          </cell>
          <cell r="H6514" t="str">
            <v>Seatpost</v>
          </cell>
          <cell r="I6514" t="str">
            <v>Sadelstolpe</v>
          </cell>
          <cell r="J6514" t="str">
            <v xml:space="preserve">C7205258  SP-222 27.2X350 Anodized SILVER </v>
          </cell>
          <cell r="K6514" t="str">
            <v>C7205258</v>
          </cell>
          <cell r="L6514" t="str">
            <v>C7200039</v>
          </cell>
        </row>
        <row r="6515">
          <cell r="B6515" t="str">
            <v>YEC9375157Sadelrörsklämma</v>
          </cell>
          <cell r="C6515" t="str">
            <v>YEC9375157</v>
          </cell>
          <cell r="D6515" t="str">
            <v>2019-2021</v>
          </cell>
          <cell r="E6515">
            <v>28</v>
          </cell>
          <cell r="F6515" t="str">
            <v>0280</v>
          </cell>
          <cell r="G6515" t="str">
            <v>G003</v>
          </cell>
          <cell r="H6515" t="str">
            <v>Seat Clamp</v>
          </cell>
          <cell r="I6515" t="str">
            <v>Sadelrörsklämma</v>
          </cell>
          <cell r="J6515" t="str">
            <v>C7305002 L/C 31.8 MX27 shiny black</v>
          </cell>
          <cell r="K6515" t="str">
            <v>C7305002</v>
          </cell>
          <cell r="L6515" t="str">
            <v>C7300027-318</v>
          </cell>
        </row>
        <row r="6516">
          <cell r="B6516" t="str">
            <v>YEC9375157Framlampa</v>
          </cell>
          <cell r="C6516" t="str">
            <v>YEC9375157</v>
          </cell>
          <cell r="D6516" t="str">
            <v>2019-2021</v>
          </cell>
          <cell r="E6516">
            <v>29</v>
          </cell>
          <cell r="F6516" t="str">
            <v>0290</v>
          </cell>
          <cell r="G6516" t="str">
            <v>H005</v>
          </cell>
          <cell r="H6516" t="str">
            <v>Front light</v>
          </cell>
          <cell r="I6516" t="str">
            <v>Framlampa</v>
          </cell>
          <cell r="J6516" t="str">
            <v>C8015305 Shiny 40 LED headlamp,  650mm cable with male conector. w/o bracket and reflector</v>
          </cell>
          <cell r="K6516" t="str">
            <v>C8015305</v>
          </cell>
          <cell r="L6516" t="str">
            <v>C8015300</v>
          </cell>
        </row>
        <row r="6517">
          <cell r="B6517" t="str">
            <v>YEC9375157Baklampa</v>
          </cell>
          <cell r="C6517" t="str">
            <v>YEC9375157</v>
          </cell>
          <cell r="D6517" t="str">
            <v>2019-2021</v>
          </cell>
          <cell r="E6517">
            <v>30</v>
          </cell>
          <cell r="F6517" t="str">
            <v>0300</v>
          </cell>
          <cell r="G6517" t="str">
            <v>H006</v>
          </cell>
          <cell r="H6517" t="str">
            <v>Light, Rear</v>
          </cell>
          <cell r="I6517" t="str">
            <v>Baklampa</v>
          </cell>
          <cell r="J6517" t="str">
            <v>inkl in battery</v>
          </cell>
          <cell r="K6517" t="str">
            <v>C8705186-1RLBK</v>
          </cell>
          <cell r="L6517" t="str">
            <v>C8705186-1RLBK</v>
          </cell>
        </row>
        <row r="6518">
          <cell r="B6518" t="str">
            <v>YEC9375157Låssats</v>
          </cell>
          <cell r="C6518" t="str">
            <v>YEC9375157</v>
          </cell>
          <cell r="D6518" t="str">
            <v>2019-2021</v>
          </cell>
          <cell r="E6518">
            <v>31</v>
          </cell>
          <cell r="F6518" t="str">
            <v>0310</v>
          </cell>
          <cell r="G6518" t="str">
            <v>H007</v>
          </cell>
          <cell r="H6518" t="str">
            <v>Lock</v>
          </cell>
          <cell r="I6518" t="str">
            <v>Låssats</v>
          </cell>
          <cell r="J6518" t="str">
            <v>C8405069 LCK SF PLbk Solid+  BAT SF03/SR11/SR20, LOCK FRAME+LOCK BATT SF03 RT W/2 similar keys</v>
          </cell>
          <cell r="K6518" t="str">
            <v>C8405069</v>
          </cell>
          <cell r="L6518" t="str">
            <v>C8405069</v>
          </cell>
        </row>
        <row r="6519">
          <cell r="B6519" t="str">
            <v>YEC9375157Stöd</v>
          </cell>
          <cell r="C6519" t="str">
            <v>YEC9375157</v>
          </cell>
          <cell r="D6519" t="str">
            <v>2019-2021</v>
          </cell>
          <cell r="E6519">
            <v>32</v>
          </cell>
          <cell r="F6519" t="str">
            <v>0320</v>
          </cell>
          <cell r="G6519" t="str">
            <v>H008</v>
          </cell>
          <cell r="H6519" t="str">
            <v>Kick stand</v>
          </cell>
          <cell r="I6519" t="str">
            <v>Stöd</v>
          </cell>
          <cell r="J6519" t="str">
            <v>C8105208 KS REX ATRAN 235</v>
          </cell>
          <cell r="K6519" t="str">
            <v>C8105208</v>
          </cell>
          <cell r="L6519" t="str">
            <v>C8100034</v>
          </cell>
        </row>
        <row r="6520">
          <cell r="B6520" t="str">
            <v>YEC9375157Korg</v>
          </cell>
          <cell r="C6520" t="str">
            <v>YEC9375157</v>
          </cell>
          <cell r="D6520" t="str">
            <v>2019-2021</v>
          </cell>
          <cell r="E6520">
            <v>33</v>
          </cell>
          <cell r="F6520" t="str">
            <v>0330</v>
          </cell>
          <cell r="G6520" t="str">
            <v>H009</v>
          </cell>
          <cell r="H6520" t="str">
            <v>Basket / Fr carrier</v>
          </cell>
          <cell r="I6520" t="str">
            <v>Korg</v>
          </cell>
          <cell r="J6520" t="str">
            <v>C8605213 Alloy black 2019</v>
          </cell>
          <cell r="K6520" t="str">
            <v>C8605213</v>
          </cell>
          <cell r="L6520" t="str">
            <v>C8605213</v>
          </cell>
        </row>
        <row r="6521">
          <cell r="B6521" t="str">
            <v>YEC9375157Pedaler</v>
          </cell>
          <cell r="C6521" t="str">
            <v>YEC9375157</v>
          </cell>
          <cell r="D6521" t="str">
            <v>2019-2021</v>
          </cell>
          <cell r="E6521">
            <v>34</v>
          </cell>
          <cell r="F6521" t="str">
            <v>0340</v>
          </cell>
          <cell r="G6521" t="str">
            <v>E005</v>
          </cell>
          <cell r="H6521" t="str">
            <v xml:space="preserve">Pedal </v>
          </cell>
          <cell r="I6521" t="str">
            <v>Pedaler</v>
          </cell>
          <cell r="J6521" t="str">
            <v>C3505208 NWL-467  SILVER/GREY 9/16" ALU</v>
          </cell>
          <cell r="K6521" t="str">
            <v>C3505208</v>
          </cell>
          <cell r="L6521" t="str">
            <v>C3500059</v>
          </cell>
        </row>
        <row r="6522">
          <cell r="B6522" t="str">
            <v>YEC9375157Motor</v>
          </cell>
          <cell r="C6522" t="str">
            <v>YEC9375157</v>
          </cell>
          <cell r="D6522" t="str">
            <v>2019-2021</v>
          </cell>
          <cell r="E6522">
            <v>35</v>
          </cell>
          <cell r="F6522" t="str">
            <v>0350</v>
          </cell>
          <cell r="G6522" t="str">
            <v>J001</v>
          </cell>
          <cell r="H6522" t="str">
            <v>DRIVE UNIT:</v>
          </cell>
          <cell r="I6522" t="str">
            <v>Motor</v>
          </cell>
          <cell r="J6522" t="str">
            <v>C8705144-1-03 HBF 26/28" ALsv 100 e-MOT Disc E-Going sticker. 700mm cable 36H, OLD 100mm, 12mm axle</v>
          </cell>
          <cell r="K6522" t="str">
            <v>C8705144-1-03</v>
          </cell>
          <cell r="L6522" t="str">
            <v>C8705144-1-03</v>
          </cell>
        </row>
        <row r="6523">
          <cell r="B6523" t="str">
            <v>YEC9375157Display</v>
          </cell>
          <cell r="C6523" t="str">
            <v>YEC9375157</v>
          </cell>
          <cell r="D6523" t="str">
            <v>2019-2021</v>
          </cell>
          <cell r="E6523">
            <v>36</v>
          </cell>
          <cell r="F6523" t="str">
            <v>0360</v>
          </cell>
          <cell r="G6523" t="str">
            <v>J004</v>
          </cell>
          <cell r="H6523" t="str">
            <v>DISPLAY:</v>
          </cell>
          <cell r="I6523" t="str">
            <v>Display</v>
          </cell>
          <cell r="J6523" t="str">
            <v>C8705068-1-33C Display small LCD for BAFANG CanBus (plugnplay) 850 w Bluetoth</v>
          </cell>
          <cell r="K6523" t="str">
            <v>C8705068-1-33C</v>
          </cell>
          <cell r="L6523" t="str">
            <v>C8705068-1-33C</v>
          </cell>
        </row>
        <row r="6524">
          <cell r="B6524" t="str">
            <v>YEC9375157EB-Bus kabel</v>
          </cell>
          <cell r="C6524" t="str">
            <v>YEC9375157</v>
          </cell>
          <cell r="D6524" t="str">
            <v>2019-2021</v>
          </cell>
          <cell r="E6524">
            <v>37</v>
          </cell>
          <cell r="F6524" t="str">
            <v>0370</v>
          </cell>
          <cell r="G6524" t="str">
            <v>J005</v>
          </cell>
          <cell r="H6524" t="str">
            <v>EB-BUS CABLE:</v>
          </cell>
          <cell r="I6524" t="str">
            <v>EB-Bus kabel</v>
          </cell>
          <cell r="J6524" t="str">
            <v>C8705065-1-04AC 9pin (1000mm), one end linked to controller,the other end linked to the display (240mm), the front light (240mm) one brake sensor (280mm) and the speed sensor (500mm)  CANBUS</v>
          </cell>
          <cell r="K6524" t="str">
            <v>C8705065-1-04AC</v>
          </cell>
          <cell r="L6524" t="str">
            <v>C8705065-1-04AC</v>
          </cell>
        </row>
        <row r="6525">
          <cell r="B6525" t="str">
            <v>YEC9375157Motorkabel</v>
          </cell>
          <cell r="C6525" t="str">
            <v>YEC9375157</v>
          </cell>
          <cell r="D6525" t="str">
            <v>2019-2021</v>
          </cell>
          <cell r="E6525">
            <v>38</v>
          </cell>
          <cell r="F6525" t="str">
            <v>0380</v>
          </cell>
          <cell r="G6525" t="str">
            <v>J006</v>
          </cell>
          <cell r="H6525" t="str">
            <v>POWER CABLE:</v>
          </cell>
          <cell r="I6525" t="str">
            <v>Motorkabel</v>
          </cell>
          <cell r="J6525" t="str">
            <v xml:space="preserve">C8705065-1-03A G9.1/M9.1, cable length 1250mm, between motor and controller. </v>
          </cell>
          <cell r="K6525" t="str">
            <v>C8705065-1-03A</v>
          </cell>
          <cell r="L6525" t="str">
            <v>C8705065-1-03A</v>
          </cell>
        </row>
        <row r="6526">
          <cell r="B6526" t="str">
            <v>YEC9375157Kabel framlampa</v>
          </cell>
          <cell r="C6526" t="str">
            <v>YEC9375157</v>
          </cell>
          <cell r="D6526" t="str">
            <v>2019-2021</v>
          </cell>
          <cell r="E6526">
            <v>39</v>
          </cell>
          <cell r="F6526" t="str">
            <v>0390</v>
          </cell>
          <cell r="G6526" t="str">
            <v>J007</v>
          </cell>
          <cell r="H6526" t="str">
            <v>F. LIGHT CABLE:</v>
          </cell>
          <cell r="I6526" t="str">
            <v>Kabel framlampa</v>
          </cell>
          <cell r="J6526" t="str">
            <v>Included in EB-BUS cable</v>
          </cell>
          <cell r="K6526" t="str">
            <v>Ingår i EB-buskabeln</v>
          </cell>
          <cell r="L6526" t="str">
            <v>Ingår i EB-buskabeln</v>
          </cell>
        </row>
        <row r="6527">
          <cell r="B6527" t="str">
            <v>YEC9375157Kabel baklampa</v>
          </cell>
          <cell r="C6527" t="str">
            <v>YEC9375157</v>
          </cell>
          <cell r="D6527" t="str">
            <v>2019-2021</v>
          </cell>
          <cell r="E6527">
            <v>40</v>
          </cell>
          <cell r="F6527" t="str">
            <v>0400</v>
          </cell>
          <cell r="G6527" t="str">
            <v>J008</v>
          </cell>
          <cell r="H6527" t="str">
            <v>R. LIGHT CABLE:</v>
          </cell>
          <cell r="I6527" t="str">
            <v>Kabel baklampa</v>
          </cell>
          <cell r="K6527" t="str">
            <v>INGÅR I BATTERIET</v>
          </cell>
          <cell r="L6527" t="str">
            <v>Ingår i batteriet</v>
          </cell>
        </row>
        <row r="6528">
          <cell r="B6528" t="str">
            <v>YEC9375157Hastighetssensor</v>
          </cell>
          <cell r="C6528" t="str">
            <v>YEC9375157</v>
          </cell>
          <cell r="D6528" t="str">
            <v>2019-2021</v>
          </cell>
          <cell r="E6528">
            <v>41</v>
          </cell>
          <cell r="F6528" t="str">
            <v>0410</v>
          </cell>
          <cell r="G6528" t="str">
            <v>J009</v>
          </cell>
          <cell r="H6528" t="str">
            <v>SPEED SENSOR:</v>
          </cell>
          <cell r="I6528" t="str">
            <v>Hastighetssensor</v>
          </cell>
          <cell r="J6528" t="str">
            <v>Integrated in the motor</v>
          </cell>
          <cell r="K6528" t="str">
            <v>INGÅR I MOTORN</v>
          </cell>
          <cell r="L6528" t="str">
            <v>Ingår i motorn</v>
          </cell>
        </row>
        <row r="6529">
          <cell r="B6529" t="str">
            <v>YEC9375157Batteri</v>
          </cell>
          <cell r="C6529" t="str">
            <v>YEC9375157</v>
          </cell>
          <cell r="D6529" t="str">
            <v>2019-2021</v>
          </cell>
          <cell r="E6529">
            <v>42</v>
          </cell>
          <cell r="F6529" t="str">
            <v>0420</v>
          </cell>
          <cell r="G6529" t="str">
            <v>J002</v>
          </cell>
          <cell r="H6529" t="str">
            <v>BATTERY:</v>
          </cell>
          <cell r="I6529" t="str">
            <v>Batteri</v>
          </cell>
          <cell r="J6529" t="str">
            <v>C8705186-E-11C SR20 11,6Ah, blk LiMn 36V 11,6Ah, R.Light CANBUS eGOING</v>
          </cell>
          <cell r="K6529" t="str">
            <v>C8705186-E-11C</v>
          </cell>
          <cell r="L6529" t="str">
            <v>C8705186-E-11C</v>
          </cell>
        </row>
        <row r="6530">
          <cell r="B6530" t="str">
            <v>YEC9375157Batterihållare</v>
          </cell>
          <cell r="C6530" t="str">
            <v>YEC9375157</v>
          </cell>
          <cell r="D6530" t="str">
            <v>2019-2021</v>
          </cell>
          <cell r="E6530">
            <v>43</v>
          </cell>
          <cell r="F6530" t="str">
            <v>0430</v>
          </cell>
          <cell r="G6530" t="str">
            <v>J003</v>
          </cell>
          <cell r="H6530" t="str">
            <v>BATTERY HOLDER/Slider</v>
          </cell>
          <cell r="I6530" t="str">
            <v>Batterihållare</v>
          </cell>
          <cell r="J6530" t="str">
            <v>C8705142-10-4C. C8705186-01 TOP SLIDER F/SR-20 W/SMALL PARTS COVER F/CONTROLLER AND FASTENERS. C8705142-10-02C Controller Slider SR20 CANBUS</v>
          </cell>
          <cell r="L6530" t="e">
            <v>#N/A</v>
          </cell>
        </row>
        <row r="6531">
          <cell r="B6531" t="str">
            <v>YEC9375157Batteriladdare</v>
          </cell>
          <cell r="C6531" t="str">
            <v>YEC9375157</v>
          </cell>
          <cell r="D6531" t="str">
            <v>2019-2021</v>
          </cell>
          <cell r="E6531">
            <v>44</v>
          </cell>
          <cell r="F6531" t="str">
            <v>0440</v>
          </cell>
          <cell r="G6531" t="str">
            <v>J010</v>
          </cell>
          <cell r="H6531" t="str">
            <v>CHARGER:</v>
          </cell>
          <cell r="I6531" t="str">
            <v>Batteriladdare</v>
          </cell>
          <cell r="J6531" t="str">
            <v>C8705058-1-1C, Charger for SR-20/SF-03 CanBus</v>
          </cell>
          <cell r="K6531" t="str">
            <v>C8705058-1-1C</v>
          </cell>
          <cell r="L6531" t="str">
            <v>C8705058-1-1D</v>
          </cell>
        </row>
        <row r="6532">
          <cell r="B6532" t="str">
            <v>YEC9375157Kontrollbox</v>
          </cell>
          <cell r="C6532" t="str">
            <v>YEC9375157</v>
          </cell>
          <cell r="D6532" t="str">
            <v>2019-2021</v>
          </cell>
          <cell r="E6532">
            <v>45</v>
          </cell>
          <cell r="F6532" t="str">
            <v>0450</v>
          </cell>
          <cell r="G6532" t="str">
            <v>J011</v>
          </cell>
          <cell r="H6532" t="str">
            <v>Controller</v>
          </cell>
          <cell r="I6532" t="str">
            <v>Kontrollbox</v>
          </cell>
          <cell r="J6532" t="str">
            <v>C8705142-10-02C Controller Slider SR20 CANBUS, UTGÅR 200227 och ersätts av C8705142-10-4C</v>
          </cell>
          <cell r="K6532" t="str">
            <v>C8705142-10-02C</v>
          </cell>
          <cell r="L6532" t="str">
            <v>C8705142-10-02C</v>
          </cell>
        </row>
        <row r="6533">
          <cell r="B6533" t="str">
            <v>YEC9375157Växelöra</v>
          </cell>
          <cell r="C6533" t="str">
            <v>YEC9375157</v>
          </cell>
          <cell r="D6533" t="str">
            <v>2019-2021</v>
          </cell>
          <cell r="E6533">
            <v>46</v>
          </cell>
          <cell r="F6533" t="str">
            <v>0460</v>
          </cell>
          <cell r="G6533" t="str">
            <v>D005</v>
          </cell>
          <cell r="H6533" t="str">
            <v>Gear hanger</v>
          </cell>
          <cell r="I6533" t="str">
            <v>Växelöra</v>
          </cell>
          <cell r="L6533" t="e">
            <v>#N/A</v>
          </cell>
        </row>
        <row r="6534">
          <cell r="B6534" t="str">
            <v>YEC9375158RAM</v>
          </cell>
          <cell r="C6534" t="str">
            <v>YEC9375158</v>
          </cell>
          <cell r="D6534" t="str">
            <v>2019-2021</v>
          </cell>
          <cell r="E6534">
            <v>1</v>
          </cell>
          <cell r="F6534" t="str">
            <v>0010</v>
          </cell>
          <cell r="G6534" t="str">
            <v>A001</v>
          </cell>
          <cell r="H6534" t="str">
            <v>PAINTED FRAME</v>
          </cell>
          <cell r="I6534" t="str">
            <v>RAM</v>
          </cell>
          <cell r="J6534" t="str">
            <v>?</v>
          </cell>
          <cell r="K6534" t="str">
            <v>FRAME</v>
          </cell>
          <cell r="L6534" t="e">
            <v>#N/A</v>
          </cell>
        </row>
        <row r="6535">
          <cell r="B6535" t="str">
            <v>YEC9375158Framgaffel</v>
          </cell>
          <cell r="C6535" t="str">
            <v>YEC9375158</v>
          </cell>
          <cell r="D6535" t="str">
            <v>2019-2021</v>
          </cell>
          <cell r="E6535">
            <v>2</v>
          </cell>
          <cell r="F6535" t="str">
            <v>0020</v>
          </cell>
          <cell r="G6535" t="str">
            <v>A002</v>
          </cell>
          <cell r="H6535" t="str">
            <v>PAINTED FORK</v>
          </cell>
          <cell r="I6535" t="str">
            <v>Framgaffel</v>
          </cell>
          <cell r="J6535" t="str">
            <v>C1605749-193 FF 28 ST 1"1/8 Int 40-44 Disc Front E-Going</v>
          </cell>
          <cell r="K6535" t="str">
            <v>C1605749-193</v>
          </cell>
          <cell r="L6535" t="e">
            <v>#N/A</v>
          </cell>
        </row>
        <row r="6536">
          <cell r="B6536" t="str">
            <v>YEC9375158Styrlager</v>
          </cell>
          <cell r="C6536" t="str">
            <v>YEC9375158</v>
          </cell>
          <cell r="D6536" t="str">
            <v>2019-2021</v>
          </cell>
          <cell r="E6536">
            <v>3</v>
          </cell>
          <cell r="F6536" t="str">
            <v>0030</v>
          </cell>
          <cell r="G6536" t="str">
            <v>B001</v>
          </cell>
          <cell r="H6536" t="str">
            <v>Head Set</v>
          </cell>
          <cell r="I6536" t="str">
            <v>Styrlager</v>
          </cell>
          <cell r="J6536" t="str">
            <v>C2105002 VP-MH305C SEMI INTEGR, ED BLACK O/S  SH = 20mm</v>
          </cell>
          <cell r="K6536" t="str">
            <v>C2105002</v>
          </cell>
          <cell r="L6536" t="str">
            <v>C2100163</v>
          </cell>
        </row>
        <row r="6537">
          <cell r="B6537" t="str">
            <v xml:space="preserve">YEC9375158Styrstam </v>
          </cell>
          <cell r="C6537" t="str">
            <v>YEC9375158</v>
          </cell>
          <cell r="D6537" t="str">
            <v>2019-2021</v>
          </cell>
          <cell r="E6537">
            <v>4</v>
          </cell>
          <cell r="F6537" t="str">
            <v>0040</v>
          </cell>
          <cell r="G6537" t="str">
            <v>B002</v>
          </cell>
          <cell r="H6537" t="str">
            <v>Handlebar Stem</v>
          </cell>
          <cell r="I6537" t="str">
            <v xml:space="preserve">Styrstam </v>
          </cell>
          <cell r="J6537" t="str">
            <v>C2205550-090 H/L STÄLLBAR BLACK  O/S 25,4X85/90-150GR MTSD-367N-5 EXT=180 MM</v>
          </cell>
          <cell r="K6537" t="str">
            <v>C2205550-090</v>
          </cell>
          <cell r="L6537" t="str">
            <v>C2200066</v>
          </cell>
        </row>
        <row r="6538">
          <cell r="B6538" t="str">
            <v>YEC9375158Styre</v>
          </cell>
          <cell r="C6538" t="str">
            <v>YEC9375158</v>
          </cell>
          <cell r="D6538" t="str">
            <v>2019-2021</v>
          </cell>
          <cell r="E6538">
            <v>5</v>
          </cell>
          <cell r="F6538" t="str">
            <v>0050</v>
          </cell>
          <cell r="G6538" t="str">
            <v>B003</v>
          </cell>
          <cell r="H6538" t="str">
            <v>Handelbar</v>
          </cell>
          <cell r="I6538" t="str">
            <v>Styre</v>
          </cell>
          <cell r="J6538" t="str">
            <v>C2306074 Handlebar City BLACK NR-AL-14(ISO-C) W:630mm, AL BK, no logo</v>
          </cell>
          <cell r="K6538" t="str">
            <v>C2306074</v>
          </cell>
          <cell r="L6538" t="str">
            <v>C2306074</v>
          </cell>
        </row>
        <row r="6539">
          <cell r="B6539" t="str">
            <v>YEC9375158Bromsgrepp H</v>
          </cell>
          <cell r="C6539" t="str">
            <v>YEC9375158</v>
          </cell>
          <cell r="D6539" t="str">
            <v>2019-2021</v>
          </cell>
          <cell r="E6539">
            <v>6</v>
          </cell>
          <cell r="F6539" t="str">
            <v>0060</v>
          </cell>
          <cell r="G6539" t="str">
            <v>C002</v>
          </cell>
          <cell r="H6539" t="str">
            <v>Brake Lever R</v>
          </cell>
          <cell r="I6539" t="str">
            <v>Bromsgrepp H</v>
          </cell>
          <cell r="L6539" t="e">
            <v>#N/A</v>
          </cell>
        </row>
        <row r="6540">
          <cell r="B6540" t="str">
            <v>YEC9375158Bromsgrepp V</v>
          </cell>
          <cell r="C6540" t="str">
            <v>YEC9375158</v>
          </cell>
          <cell r="D6540" t="str">
            <v>2019-2021</v>
          </cell>
          <cell r="E6540">
            <v>7</v>
          </cell>
          <cell r="F6540" t="str">
            <v>0070</v>
          </cell>
          <cell r="G6540" t="str">
            <v>C001</v>
          </cell>
          <cell r="H6540" t="str">
            <v>Brake Lever L</v>
          </cell>
          <cell r="I6540" t="str">
            <v>Bromsgrepp V</v>
          </cell>
          <cell r="J6540" t="str">
            <v>inkl in brake</v>
          </cell>
          <cell r="K6540" t="str">
            <v>Shimano</v>
          </cell>
          <cell r="L6540" t="str">
            <v>Kontakta SHIMANO</v>
          </cell>
        </row>
        <row r="6541">
          <cell r="B6541" t="str">
            <v>YEC9375158Växelreglage H</v>
          </cell>
          <cell r="C6541" t="str">
            <v>YEC9375158</v>
          </cell>
          <cell r="D6541" t="str">
            <v>2019-2021</v>
          </cell>
          <cell r="E6541">
            <v>8</v>
          </cell>
          <cell r="F6541" t="str">
            <v>0080</v>
          </cell>
          <cell r="G6541" t="str">
            <v>D002</v>
          </cell>
          <cell r="H6541" t="str">
            <v>Shift Lever R</v>
          </cell>
          <cell r="I6541" t="str">
            <v>Växelreglage H</v>
          </cell>
          <cell r="J6541" t="str">
            <v>C5105092 SHIFT LEVER, SL-C3000-7, NEXUS, REVO SHIFTER, 2320MM INNER, W/O OUTER FOR CJ-NX40(FOR SCANDINAVIAN), BLACK, BULK</v>
          </cell>
          <cell r="K6541" t="str">
            <v>C5105092</v>
          </cell>
          <cell r="L6541" t="str">
            <v>Kontakta SHIMANO</v>
          </cell>
        </row>
        <row r="6542">
          <cell r="B6542" t="str">
            <v>YEC9375158Växelreglage V</v>
          </cell>
          <cell r="C6542" t="str">
            <v>YEC9375158</v>
          </cell>
          <cell r="D6542" t="str">
            <v>2019-2021</v>
          </cell>
          <cell r="E6542">
            <v>9</v>
          </cell>
          <cell r="F6542" t="str">
            <v>0090</v>
          </cell>
          <cell r="G6542" t="str">
            <v>D001</v>
          </cell>
          <cell r="H6542" t="str">
            <v>Shift Lever L</v>
          </cell>
          <cell r="I6542" t="str">
            <v>Växelreglage V</v>
          </cell>
          <cell r="L6542" t="e">
            <v>#N/A</v>
          </cell>
        </row>
        <row r="6543">
          <cell r="B6543" t="str">
            <v>YEC9375158Handtag par</v>
          </cell>
          <cell r="C6543" t="str">
            <v>YEC9375158</v>
          </cell>
          <cell r="D6543" t="str">
            <v>2019-2021</v>
          </cell>
          <cell r="E6543">
            <v>10</v>
          </cell>
          <cell r="F6543" t="str">
            <v>0100</v>
          </cell>
          <cell r="G6543" t="str">
            <v>B004</v>
          </cell>
          <cell r="H6543" t="str">
            <v>Grip R</v>
          </cell>
          <cell r="I6543" t="str">
            <v>Handtag par</v>
          </cell>
          <cell r="J6543" t="str">
            <v xml:space="preserve">C2505528 Herrmans CLIK DD37  black 90mm  </v>
          </cell>
          <cell r="K6543" t="str">
            <v>C2505528</v>
          </cell>
          <cell r="L6543" t="str">
            <v>C2500057</v>
          </cell>
        </row>
        <row r="6544">
          <cell r="B6544" t="str">
            <v>YEC9375158Frambroms</v>
          </cell>
          <cell r="C6544" t="str">
            <v>YEC9375158</v>
          </cell>
          <cell r="D6544" t="str">
            <v>2019-2021</v>
          </cell>
          <cell r="E6544">
            <v>11</v>
          </cell>
          <cell r="F6544" t="str">
            <v>0110</v>
          </cell>
          <cell r="G6544" t="str">
            <v>C003</v>
          </cell>
          <cell r="H6544" t="str">
            <v xml:space="preserve">Brake front </v>
          </cell>
          <cell r="I6544" t="str">
            <v>Frambroms</v>
          </cell>
          <cell r="J6544" t="str">
            <v>AMT200KLFURX100 DISC BRAKE ASSEMBLED SET, BL-MT200(L), BR-MT200(F), BLACK, SM-MA-F160P/S, RESIN PAD(W/O FIN), 1000MM HOSE(SM-BH59-SS BLACK), BULK, 8,17 USD</v>
          </cell>
          <cell r="K6544" t="str">
            <v>AMT200KLFURX100</v>
          </cell>
          <cell r="L6544" t="str">
            <v>Kontakta SHIMANO</v>
          </cell>
        </row>
        <row r="6545">
          <cell r="B6545" t="str">
            <v>YEC9375158Bakbroms</v>
          </cell>
          <cell r="C6545" t="str">
            <v>YEC9375158</v>
          </cell>
          <cell r="D6545" t="str">
            <v>2019-2021</v>
          </cell>
          <cell r="E6545">
            <v>12</v>
          </cell>
          <cell r="F6545" t="str">
            <v>0120</v>
          </cell>
          <cell r="G6545" t="str">
            <v>C004</v>
          </cell>
          <cell r="H6545" t="str">
            <v>Brake rear</v>
          </cell>
          <cell r="I6545" t="str">
            <v>Bakbroms</v>
          </cell>
          <cell r="K6545" t="str">
            <v>Fotbroms</v>
          </cell>
          <cell r="L6545" t="str">
            <v>Kontakta SHIMANO</v>
          </cell>
        </row>
        <row r="6546">
          <cell r="B6546" t="str">
            <v>YEC9375158Vevlager</v>
          </cell>
          <cell r="C6546" t="str">
            <v>YEC9375158</v>
          </cell>
          <cell r="D6546" t="str">
            <v>2019-2021</v>
          </cell>
          <cell r="E6546">
            <v>13</v>
          </cell>
          <cell r="F6546" t="str">
            <v>0130</v>
          </cell>
          <cell r="G6546" t="str">
            <v>E001</v>
          </cell>
          <cell r="H6546" t="str">
            <v xml:space="preserve">BB-set </v>
          </cell>
          <cell r="I6546" t="str">
            <v>Vevlager</v>
          </cell>
          <cell r="K6546" t="str">
            <v>C8705065-1-124C</v>
          </cell>
          <cell r="L6546" t="str">
            <v>C8705065-1-124C</v>
          </cell>
        </row>
        <row r="6547">
          <cell r="B6547" t="str">
            <v>YEC9375158Vevparti</v>
          </cell>
          <cell r="C6547" t="str">
            <v>YEC9375158</v>
          </cell>
          <cell r="D6547" t="str">
            <v>2019-2021</v>
          </cell>
          <cell r="E6547">
            <v>14</v>
          </cell>
          <cell r="F6547" t="str">
            <v>0140</v>
          </cell>
          <cell r="G6547" t="str">
            <v>E002</v>
          </cell>
          <cell r="H6547" t="str">
            <v>Front Chainwheel</v>
          </cell>
          <cell r="I6547" t="str">
            <v>Vevparti</v>
          </cell>
          <cell r="J6547" t="str">
            <v xml:space="preserve">C3305681-170-EG E-Going 170MM 38T 3/32" 110MM </v>
          </cell>
          <cell r="K6547" t="str">
            <v>C3305681-170-EG</v>
          </cell>
          <cell r="L6547" t="str">
            <v>C3305681-170-EG</v>
          </cell>
        </row>
        <row r="6548">
          <cell r="B6548" t="str">
            <v>YEC9375158Kedjeskydd</v>
          </cell>
          <cell r="C6548" t="str">
            <v>YEC9375158</v>
          </cell>
          <cell r="D6548" t="str">
            <v>2019-2021</v>
          </cell>
          <cell r="E6548">
            <v>15</v>
          </cell>
          <cell r="F6548" t="str">
            <v>0150</v>
          </cell>
          <cell r="G6548" t="str">
            <v>H001</v>
          </cell>
          <cell r="H6548" t="str">
            <v>Chain guard</v>
          </cell>
          <cell r="I6548" t="str">
            <v>Kedjeskydd</v>
          </cell>
          <cell r="J6548" t="str">
            <v>C8305427/ZBK + C8305427/RPB AXA CE 38 black w Petrol blue center</v>
          </cell>
          <cell r="K6548" t="str">
            <v>C8305427/ZBK</v>
          </cell>
          <cell r="L6548" t="str">
            <v>C8305427/ZBK</v>
          </cell>
        </row>
        <row r="6549">
          <cell r="B6549" t="str">
            <v>YEC9375158Kedjeskyddsfäste</v>
          </cell>
          <cell r="C6549" t="str">
            <v>YEC9375158</v>
          </cell>
          <cell r="D6549" t="str">
            <v>2019-2021</v>
          </cell>
          <cell r="E6549">
            <v>16</v>
          </cell>
          <cell r="F6549" t="str">
            <v>0160</v>
          </cell>
          <cell r="G6549" t="str">
            <v>H002</v>
          </cell>
          <cell r="H6549" t="str">
            <v>Chain guard bracket</v>
          </cell>
          <cell r="I6549" t="str">
            <v>Kedjeskyddsfäste</v>
          </cell>
          <cell r="J6549" t="str">
            <v>C8305427 bracket for AXA 38T black</v>
          </cell>
          <cell r="K6549" t="str">
            <v>C8305427</v>
          </cell>
          <cell r="L6549" t="str">
            <v>C8305427</v>
          </cell>
        </row>
        <row r="6550">
          <cell r="B6550" t="str">
            <v>YEC9375158Framväxel</v>
          </cell>
          <cell r="C6550" t="str">
            <v>YEC9375158</v>
          </cell>
          <cell r="D6550" t="str">
            <v>2019-2021</v>
          </cell>
          <cell r="E6550">
            <v>17</v>
          </cell>
          <cell r="F6550" t="str">
            <v>0170</v>
          </cell>
          <cell r="G6550" t="str">
            <v>D003</v>
          </cell>
          <cell r="H6550" t="str">
            <v>Front Derailleur</v>
          </cell>
          <cell r="I6550" t="str">
            <v>Framväxel</v>
          </cell>
          <cell r="K6550" t="str">
            <v>EMPTY</v>
          </cell>
          <cell r="L6550" t="e">
            <v>#N/A</v>
          </cell>
        </row>
        <row r="6551">
          <cell r="B6551" t="str">
            <v>YEC9375158Bakväxel</v>
          </cell>
          <cell r="C6551" t="str">
            <v>YEC9375158</v>
          </cell>
          <cell r="D6551" t="str">
            <v>2019-2021</v>
          </cell>
          <cell r="E6551">
            <v>18</v>
          </cell>
          <cell r="F6551" t="str">
            <v>0180</v>
          </cell>
          <cell r="G6551" t="str">
            <v>D004</v>
          </cell>
          <cell r="H6551" t="str">
            <v>Rear Derailleur</v>
          </cell>
          <cell r="I6551" t="str">
            <v>Bakväxel</v>
          </cell>
          <cell r="K6551" t="str">
            <v>NAVVÄXEL</v>
          </cell>
          <cell r="L6551" t="str">
            <v>Kontakta SHIMANO</v>
          </cell>
        </row>
        <row r="6552">
          <cell r="B6552" t="str">
            <v>YEC9375158Kedja</v>
          </cell>
          <cell r="C6552" t="str">
            <v>YEC9375158</v>
          </cell>
          <cell r="D6552" t="str">
            <v>2019-2021</v>
          </cell>
          <cell r="E6552">
            <v>19</v>
          </cell>
          <cell r="F6552" t="str">
            <v>0190</v>
          </cell>
          <cell r="G6552" t="str">
            <v>E003</v>
          </cell>
          <cell r="H6552" t="str">
            <v xml:space="preserve">Chain </v>
          </cell>
          <cell r="I6552" t="str">
            <v>Kedja</v>
          </cell>
          <cell r="J6552" t="str">
            <v>std</v>
          </cell>
          <cell r="K6552" t="str">
            <v>C3405001-0102</v>
          </cell>
          <cell r="L6552" t="str">
            <v>C3400002</v>
          </cell>
        </row>
        <row r="6553">
          <cell r="B6553" t="str">
            <v>YEC9375158Kassett</v>
          </cell>
          <cell r="C6553" t="str">
            <v>YEC9375158</v>
          </cell>
          <cell r="D6553" t="str">
            <v>2019-2021</v>
          </cell>
          <cell r="E6553">
            <v>20</v>
          </cell>
          <cell r="F6553" t="str">
            <v>0200</v>
          </cell>
          <cell r="G6553" t="str">
            <v>E004</v>
          </cell>
          <cell r="H6553" t="str">
            <v>Cassette Sprocket</v>
          </cell>
          <cell r="I6553" t="str">
            <v>Kassett</v>
          </cell>
          <cell r="J6553" t="str">
            <v>ASMGEAR18SU SPT SC18sv3/32" (INTERNAL HUB)</v>
          </cell>
          <cell r="K6553" t="str">
            <v>ASMGEAR18SU</v>
          </cell>
          <cell r="L6553" t="str">
            <v>Kontakta SHIMANO</v>
          </cell>
        </row>
        <row r="6554">
          <cell r="B6554" t="str">
            <v>YEC9375158Framhjul</v>
          </cell>
          <cell r="C6554" t="str">
            <v>YEC9375158</v>
          </cell>
          <cell r="D6554" t="str">
            <v>2019-2021</v>
          </cell>
          <cell r="E6554">
            <v>21</v>
          </cell>
          <cell r="F6554" t="str">
            <v>0210</v>
          </cell>
          <cell r="G6554" t="str">
            <v>F001</v>
          </cell>
          <cell r="H6554" t="str">
            <v>Front hub</v>
          </cell>
          <cell r="I6554" t="str">
            <v>Framhjul</v>
          </cell>
          <cell r="J6554" t="str">
            <v>Se drive unit</v>
          </cell>
          <cell r="K6554" t="str">
            <v>C4107929</v>
          </cell>
          <cell r="L6554" t="str">
            <v>Kontakta Service</v>
          </cell>
        </row>
        <row r="6555">
          <cell r="B6555" t="str">
            <v>YEC9375158Bakhjul</v>
          </cell>
          <cell r="C6555" t="str">
            <v>YEC9375158</v>
          </cell>
          <cell r="D6555" t="str">
            <v>2019-2021</v>
          </cell>
          <cell r="E6555">
            <v>22</v>
          </cell>
          <cell r="F6555" t="str">
            <v>0220</v>
          </cell>
          <cell r="G6555" t="str">
            <v>F002</v>
          </cell>
          <cell r="H6555" t="str">
            <v>Rear hub</v>
          </cell>
          <cell r="I6555" t="str">
            <v>Bakhjul</v>
          </cell>
          <cell r="J6555" t="str">
            <v>ASGC30007CADXR (ASG7C30ADXR) HBRcb 36 H SILVER DX</v>
          </cell>
          <cell r="K6555" t="str">
            <v>C4208107</v>
          </cell>
          <cell r="L6555" t="str">
            <v>C4200387</v>
          </cell>
        </row>
        <row r="6556">
          <cell r="B6556" t="str">
            <v>YEC9375158Däck</v>
          </cell>
          <cell r="C6556" t="str">
            <v>YEC9375158</v>
          </cell>
          <cell r="D6556" t="str">
            <v>2019-2021</v>
          </cell>
          <cell r="E6556">
            <v>23</v>
          </cell>
          <cell r="F6556" t="str">
            <v>0230</v>
          </cell>
          <cell r="G6556" t="str">
            <v>F003</v>
          </cell>
          <cell r="H6556" t="str">
            <v>Tire</v>
          </cell>
          <cell r="I6556" t="str">
            <v>Däck</v>
          </cell>
          <cell r="J6556" t="str">
            <v>C4906455 622x40 Black Premium Reflex XNR PERGO-E H-480 (AntiP: 40x40 nylon/canvas)</v>
          </cell>
          <cell r="K6556" t="str">
            <v>C4906455</v>
          </cell>
          <cell r="L6556" t="str">
            <v>C4901463</v>
          </cell>
        </row>
        <row r="6557">
          <cell r="B6557" t="str">
            <v>YEC9375158Skärmar set</v>
          </cell>
          <cell r="C6557" t="str">
            <v>YEC9375158</v>
          </cell>
          <cell r="D6557" t="str">
            <v>2019-2021</v>
          </cell>
          <cell r="E6557">
            <v>24</v>
          </cell>
          <cell r="F6557" t="str">
            <v>0240</v>
          </cell>
          <cell r="G6557" t="str">
            <v>H003</v>
          </cell>
          <cell r="H6557" t="str">
            <v xml:space="preserve">Mudguard front   </v>
          </cell>
          <cell r="I6557" t="str">
            <v>Skärmar set</v>
          </cell>
          <cell r="J6557" t="str">
            <v xml:space="preserve"> C8255677-702 ZN/52MM 28" Petrol Blue  -5699 70.554/1 (5729-ZN)</v>
          </cell>
          <cell r="K6557" t="str">
            <v>C8255677-702</v>
          </cell>
          <cell r="L6557" t="str">
            <v>Kontakta Service</v>
          </cell>
        </row>
        <row r="6558">
          <cell r="B6558" t="str">
            <v>YEC9375158Pakethållare</v>
          </cell>
          <cell r="C6558" t="str">
            <v>YEC9375158</v>
          </cell>
          <cell r="D6558" t="str">
            <v>2019-2021</v>
          </cell>
          <cell r="E6558">
            <v>25</v>
          </cell>
          <cell r="F6558" t="str">
            <v>0250</v>
          </cell>
          <cell r="G6558" t="str">
            <v>H004</v>
          </cell>
          <cell r="H6558" t="str">
            <v>Carrier</v>
          </cell>
          <cell r="I6558" t="str">
            <v>Pakethållare</v>
          </cell>
          <cell r="J6558" t="str">
            <v>C8205834-BK AVS TOP CARRIER FOR SR20 PHILION BATTERY, Powder BLACK CLIP AND SPECTRA LOGO</v>
          </cell>
          <cell r="K6558" t="str">
            <v>C8205834-BK</v>
          </cell>
          <cell r="L6558" t="str">
            <v>C8205834-BK</v>
          </cell>
        </row>
        <row r="6559">
          <cell r="B6559" t="str">
            <v>YEC9375158Sadel</v>
          </cell>
          <cell r="C6559" t="str">
            <v>YEC9375158</v>
          </cell>
          <cell r="D6559" t="str">
            <v>2019-2021</v>
          </cell>
          <cell r="E6559">
            <v>26</v>
          </cell>
          <cell r="F6559" t="str">
            <v>0260</v>
          </cell>
          <cell r="G6559" t="str">
            <v>G001</v>
          </cell>
          <cell r="H6559" t="str">
            <v>Saddle</v>
          </cell>
          <cell r="I6559" t="str">
            <v>Sadel</v>
          </cell>
          <cell r="J6559" t="str">
            <v>C7105989 Fluito black unisex w/o clamp</v>
          </cell>
          <cell r="K6559" t="str">
            <v>C7105989</v>
          </cell>
          <cell r="L6559" t="str">
            <v>C7100596</v>
          </cell>
        </row>
        <row r="6560">
          <cell r="B6560" t="str">
            <v>YEC9375158Sadelstolpe</v>
          </cell>
          <cell r="C6560" t="str">
            <v>YEC9375158</v>
          </cell>
          <cell r="D6560" t="str">
            <v>2019-2021</v>
          </cell>
          <cell r="E6560">
            <v>27</v>
          </cell>
          <cell r="F6560" t="str">
            <v>0270</v>
          </cell>
          <cell r="G6560" t="str">
            <v>G002</v>
          </cell>
          <cell r="H6560" t="str">
            <v>Seatpost</v>
          </cell>
          <cell r="I6560" t="str">
            <v>Sadelstolpe</v>
          </cell>
          <cell r="J6560" t="str">
            <v>C7205260 SP-222 27,2X350 A.BK Anodized Black</v>
          </cell>
          <cell r="K6560" t="str">
            <v>C7205260</v>
          </cell>
          <cell r="L6560" t="str">
            <v>C7200053</v>
          </cell>
        </row>
        <row r="6561">
          <cell r="B6561" t="str">
            <v>YEC9375158Sadelrörsklämma</v>
          </cell>
          <cell r="C6561" t="str">
            <v>YEC9375158</v>
          </cell>
          <cell r="D6561" t="str">
            <v>2019-2021</v>
          </cell>
          <cell r="E6561">
            <v>28</v>
          </cell>
          <cell r="F6561" t="str">
            <v>0280</v>
          </cell>
          <cell r="G6561" t="str">
            <v>G003</v>
          </cell>
          <cell r="H6561" t="str">
            <v>Seat Clamp</v>
          </cell>
          <cell r="I6561" t="str">
            <v>Sadelrörsklämma</v>
          </cell>
          <cell r="J6561" t="str">
            <v>C7305002 L/C 31.8 MX27 shiny black</v>
          </cell>
          <cell r="K6561" t="str">
            <v>C7305002</v>
          </cell>
          <cell r="L6561" t="str">
            <v>C7300027-318</v>
          </cell>
        </row>
        <row r="6562">
          <cell r="B6562" t="str">
            <v>YEC9375158Framlampa</v>
          </cell>
          <cell r="C6562" t="str">
            <v>YEC9375158</v>
          </cell>
          <cell r="D6562" t="str">
            <v>2019-2021</v>
          </cell>
          <cell r="E6562">
            <v>29</v>
          </cell>
          <cell r="F6562" t="str">
            <v>0290</v>
          </cell>
          <cell r="G6562" t="str">
            <v>H005</v>
          </cell>
          <cell r="H6562" t="str">
            <v>Front light</v>
          </cell>
          <cell r="I6562" t="str">
            <v>Framlampa</v>
          </cell>
          <cell r="J6562" t="str">
            <v>C8015305 Shiny 40 LED headlamp,  650mm cable with male conector. w/o bracket and reflector</v>
          </cell>
          <cell r="K6562" t="str">
            <v>C8015305</v>
          </cell>
          <cell r="L6562" t="str">
            <v>C8015300</v>
          </cell>
        </row>
        <row r="6563">
          <cell r="B6563" t="str">
            <v>YEC9375158Baklampa</v>
          </cell>
          <cell r="C6563" t="str">
            <v>YEC9375158</v>
          </cell>
          <cell r="D6563" t="str">
            <v>2019-2021</v>
          </cell>
          <cell r="E6563">
            <v>30</v>
          </cell>
          <cell r="F6563" t="str">
            <v>0300</v>
          </cell>
          <cell r="G6563" t="str">
            <v>H006</v>
          </cell>
          <cell r="H6563" t="str">
            <v>Light, Rear</v>
          </cell>
          <cell r="I6563" t="str">
            <v>Baklampa</v>
          </cell>
          <cell r="J6563" t="str">
            <v>inkl in battery</v>
          </cell>
          <cell r="K6563" t="str">
            <v>C8705186-1RLBK</v>
          </cell>
          <cell r="L6563" t="str">
            <v>C8705186-1RLBK</v>
          </cell>
        </row>
        <row r="6564">
          <cell r="B6564" t="str">
            <v>YEC9375158Låssats</v>
          </cell>
          <cell r="C6564" t="str">
            <v>YEC9375158</v>
          </cell>
          <cell r="D6564" t="str">
            <v>2019-2021</v>
          </cell>
          <cell r="E6564">
            <v>31</v>
          </cell>
          <cell r="F6564" t="str">
            <v>0310</v>
          </cell>
          <cell r="G6564" t="str">
            <v>H007</v>
          </cell>
          <cell r="H6564" t="str">
            <v>Lock</v>
          </cell>
          <cell r="I6564" t="str">
            <v>Låssats</v>
          </cell>
          <cell r="J6564" t="str">
            <v>C8405069 LCK SF PLbk Solid+  BAT SF03/SR11/SR20, LOCK FRAME+LOCK BATT SF03 RT W/2 similar keys</v>
          </cell>
          <cell r="K6564" t="str">
            <v>C8405069</v>
          </cell>
          <cell r="L6564" t="str">
            <v>C8405069</v>
          </cell>
        </row>
        <row r="6565">
          <cell r="B6565" t="str">
            <v>YEC9375158Stöd</v>
          </cell>
          <cell r="C6565" t="str">
            <v>YEC9375158</v>
          </cell>
          <cell r="D6565" t="str">
            <v>2019-2021</v>
          </cell>
          <cell r="E6565">
            <v>32</v>
          </cell>
          <cell r="F6565" t="str">
            <v>0320</v>
          </cell>
          <cell r="G6565" t="str">
            <v>H008</v>
          </cell>
          <cell r="H6565" t="str">
            <v>Kick stand</v>
          </cell>
          <cell r="I6565" t="str">
            <v>Stöd</v>
          </cell>
          <cell r="J6565" t="str">
            <v>C8105208 KS REX ATRAN 235</v>
          </cell>
          <cell r="K6565" t="str">
            <v>C8105208</v>
          </cell>
          <cell r="L6565" t="str">
            <v>C8100034</v>
          </cell>
        </row>
        <row r="6566">
          <cell r="B6566" t="str">
            <v>YEC9375158Korg</v>
          </cell>
          <cell r="C6566" t="str">
            <v>YEC9375158</v>
          </cell>
          <cell r="D6566" t="str">
            <v>2019-2021</v>
          </cell>
          <cell r="E6566">
            <v>33</v>
          </cell>
          <cell r="F6566" t="str">
            <v>0330</v>
          </cell>
          <cell r="G6566" t="str">
            <v>H009</v>
          </cell>
          <cell r="H6566" t="str">
            <v>Basket / Fr carrier</v>
          </cell>
          <cell r="I6566" t="str">
            <v>Korg</v>
          </cell>
          <cell r="J6566" t="str">
            <v>C8605213 Alloy black 2019</v>
          </cell>
          <cell r="K6566" t="str">
            <v>C8605213</v>
          </cell>
          <cell r="L6566" t="str">
            <v>C8605213</v>
          </cell>
        </row>
        <row r="6567">
          <cell r="B6567" t="str">
            <v>YEC9375158Pedaler</v>
          </cell>
          <cell r="C6567" t="str">
            <v>YEC9375158</v>
          </cell>
          <cell r="D6567" t="str">
            <v>2019-2021</v>
          </cell>
          <cell r="E6567">
            <v>34</v>
          </cell>
          <cell r="F6567" t="str">
            <v>0340</v>
          </cell>
          <cell r="G6567" t="str">
            <v>E005</v>
          </cell>
          <cell r="H6567" t="str">
            <v xml:space="preserve">Pedal </v>
          </cell>
          <cell r="I6567" t="str">
            <v>Pedaler</v>
          </cell>
          <cell r="J6567" t="str">
            <v>C3505208 NWL-467  SILVER/GREY 9/16" ALU</v>
          </cell>
          <cell r="K6567" t="str">
            <v>C3505208</v>
          </cell>
          <cell r="L6567" t="str">
            <v>C3500059</v>
          </cell>
        </row>
        <row r="6568">
          <cell r="B6568" t="str">
            <v>YEC9375158Motor</v>
          </cell>
          <cell r="C6568" t="str">
            <v>YEC9375158</v>
          </cell>
          <cell r="D6568" t="str">
            <v>2019-2021</v>
          </cell>
          <cell r="E6568">
            <v>35</v>
          </cell>
          <cell r="F6568" t="str">
            <v>0350</v>
          </cell>
          <cell r="G6568" t="str">
            <v>J001</v>
          </cell>
          <cell r="H6568" t="str">
            <v>DRIVE UNIT:</v>
          </cell>
          <cell r="I6568" t="str">
            <v>Motor</v>
          </cell>
          <cell r="J6568" t="str">
            <v>C8705144-1-03 HBF 26/28" ALsv 100 e-MOT Disc E-Going sticker. 700mm cable 36H, OLD 100mm, 12mm axle</v>
          </cell>
          <cell r="K6568" t="str">
            <v>C8705144-1-03</v>
          </cell>
          <cell r="L6568" t="str">
            <v>C8705144-1-03</v>
          </cell>
        </row>
        <row r="6569">
          <cell r="B6569" t="str">
            <v>YEC9375158Display</v>
          </cell>
          <cell r="C6569" t="str">
            <v>YEC9375158</v>
          </cell>
          <cell r="D6569" t="str">
            <v>2019-2021</v>
          </cell>
          <cell r="E6569">
            <v>36</v>
          </cell>
          <cell r="F6569" t="str">
            <v>0360</v>
          </cell>
          <cell r="G6569" t="str">
            <v>J004</v>
          </cell>
          <cell r="H6569" t="str">
            <v>DISPLAY:</v>
          </cell>
          <cell r="I6569" t="str">
            <v>Display</v>
          </cell>
          <cell r="J6569" t="str">
            <v>C8705068-1-33C Display small LCD for BAFANG CanBus (plugnplay) 850 w Bluetoth</v>
          </cell>
          <cell r="K6569" t="str">
            <v>C8705068-1-33C</v>
          </cell>
          <cell r="L6569" t="str">
            <v>C8705068-1-33C</v>
          </cell>
        </row>
        <row r="6570">
          <cell r="B6570" t="str">
            <v>YEC9375158EB-Bus kabel</v>
          </cell>
          <cell r="C6570" t="str">
            <v>YEC9375158</v>
          </cell>
          <cell r="D6570" t="str">
            <v>2019-2021</v>
          </cell>
          <cell r="E6570">
            <v>37</v>
          </cell>
          <cell r="F6570" t="str">
            <v>0370</v>
          </cell>
          <cell r="G6570" t="str">
            <v>J005</v>
          </cell>
          <cell r="H6570" t="str">
            <v>EB-BUS CABLE:</v>
          </cell>
          <cell r="I6570" t="str">
            <v>EB-Bus kabel</v>
          </cell>
          <cell r="J6570" t="str">
            <v>C8705065-1-04AC 9pin (1000mm), one end linked to controller,the other end linked to the display (240mm), the front light (240mm) one brake sensor (280mm) and the speed sensor (500mm)  CANBUS</v>
          </cell>
          <cell r="K6570" t="str">
            <v>C8705065-1-04AC</v>
          </cell>
          <cell r="L6570" t="str">
            <v>C8705065-1-04AC</v>
          </cell>
        </row>
        <row r="6571">
          <cell r="B6571" t="str">
            <v>YEC9375158Motorkabel</v>
          </cell>
          <cell r="C6571" t="str">
            <v>YEC9375158</v>
          </cell>
          <cell r="D6571" t="str">
            <v>2019-2021</v>
          </cell>
          <cell r="E6571">
            <v>38</v>
          </cell>
          <cell r="F6571" t="str">
            <v>0380</v>
          </cell>
          <cell r="G6571" t="str">
            <v>J006</v>
          </cell>
          <cell r="H6571" t="str">
            <v>POWER CABLE:</v>
          </cell>
          <cell r="I6571" t="str">
            <v>Motorkabel</v>
          </cell>
          <cell r="J6571" t="str">
            <v xml:space="preserve">C8705065-1-03A G9.1/M9.1, cable length 1250mm, between motor and controller. </v>
          </cell>
          <cell r="K6571" t="str">
            <v>C8705065-1-03A</v>
          </cell>
          <cell r="L6571" t="str">
            <v>C8705065-1-03A</v>
          </cell>
        </row>
        <row r="6572">
          <cell r="B6572" t="str">
            <v>YEC9375158Kabel framlampa</v>
          </cell>
          <cell r="C6572" t="str">
            <v>YEC9375158</v>
          </cell>
          <cell r="D6572" t="str">
            <v>2019-2021</v>
          </cell>
          <cell r="E6572">
            <v>39</v>
          </cell>
          <cell r="F6572" t="str">
            <v>0390</v>
          </cell>
          <cell r="G6572" t="str">
            <v>J007</v>
          </cell>
          <cell r="H6572" t="str">
            <v>F. LIGHT CABLE:</v>
          </cell>
          <cell r="I6572" t="str">
            <v>Kabel framlampa</v>
          </cell>
          <cell r="J6572" t="str">
            <v>Included in EB-BUS cable</v>
          </cell>
          <cell r="K6572" t="str">
            <v>Ingår i EB-buskabeln</v>
          </cell>
          <cell r="L6572" t="str">
            <v>Ingår i EB-buskabeln</v>
          </cell>
        </row>
        <row r="6573">
          <cell r="B6573" t="str">
            <v>YEC9375158Kabel baklampa</v>
          </cell>
          <cell r="C6573" t="str">
            <v>YEC9375158</v>
          </cell>
          <cell r="D6573" t="str">
            <v>2019-2021</v>
          </cell>
          <cell r="E6573">
            <v>40</v>
          </cell>
          <cell r="F6573" t="str">
            <v>0400</v>
          </cell>
          <cell r="G6573" t="str">
            <v>J008</v>
          </cell>
          <cell r="H6573" t="str">
            <v>R. LIGHT CABLE:</v>
          </cell>
          <cell r="I6573" t="str">
            <v>Kabel baklampa</v>
          </cell>
          <cell r="K6573" t="str">
            <v>INGÅR I BATTERIET</v>
          </cell>
          <cell r="L6573" t="str">
            <v>Ingår i batteriet</v>
          </cell>
        </row>
        <row r="6574">
          <cell r="B6574" t="str">
            <v>YEC9375158Hastighetssensor</v>
          </cell>
          <cell r="C6574" t="str">
            <v>YEC9375158</v>
          </cell>
          <cell r="D6574" t="str">
            <v>2019-2021</v>
          </cell>
          <cell r="E6574">
            <v>41</v>
          </cell>
          <cell r="F6574" t="str">
            <v>0410</v>
          </cell>
          <cell r="G6574" t="str">
            <v>J009</v>
          </cell>
          <cell r="H6574" t="str">
            <v>SPEED SENSOR:</v>
          </cell>
          <cell r="I6574" t="str">
            <v>Hastighetssensor</v>
          </cell>
          <cell r="J6574" t="str">
            <v>Integrated in the motor</v>
          </cell>
          <cell r="K6574" t="str">
            <v>INGÅR I MOTORN</v>
          </cell>
          <cell r="L6574" t="str">
            <v>Ingår i motorn</v>
          </cell>
        </row>
        <row r="6575">
          <cell r="B6575" t="str">
            <v>YEC9375158Batteri</v>
          </cell>
          <cell r="C6575" t="str">
            <v>YEC9375158</v>
          </cell>
          <cell r="D6575" t="str">
            <v>2019-2021</v>
          </cell>
          <cell r="E6575">
            <v>42</v>
          </cell>
          <cell r="F6575" t="str">
            <v>0420</v>
          </cell>
          <cell r="G6575" t="str">
            <v>J002</v>
          </cell>
          <cell r="H6575" t="str">
            <v>BATTERY:</v>
          </cell>
          <cell r="I6575" t="str">
            <v>Batteri</v>
          </cell>
          <cell r="J6575" t="str">
            <v>C8705186-E-11C SR20 11,6Ah, blk LiMn 36V 11,6Ah, R.Light CANBUS eGOING</v>
          </cell>
          <cell r="K6575" t="str">
            <v>C8705186-E-11C</v>
          </cell>
          <cell r="L6575" t="str">
            <v>C8705186-E-11C</v>
          </cell>
        </row>
        <row r="6576">
          <cell r="B6576" t="str">
            <v>YEC9375158Batterihållare</v>
          </cell>
          <cell r="C6576" t="str">
            <v>YEC9375158</v>
          </cell>
          <cell r="D6576" t="str">
            <v>2019-2021</v>
          </cell>
          <cell r="E6576">
            <v>43</v>
          </cell>
          <cell r="F6576" t="str">
            <v>0430</v>
          </cell>
          <cell r="G6576" t="str">
            <v>J003</v>
          </cell>
          <cell r="H6576" t="str">
            <v>BATTERY HOLDER/Slider</v>
          </cell>
          <cell r="I6576" t="str">
            <v>Batterihållare</v>
          </cell>
          <cell r="J6576" t="str">
            <v>C8705142-10-4C. C8705186-01 TOP SLIDER F/SR-20 W/SMALL PARTS COVER F/CONTROLLER AND FASTENERS. C8705142-10-02C Controller Slider SR20 CANBUS</v>
          </cell>
          <cell r="L6576" t="e">
            <v>#N/A</v>
          </cell>
        </row>
        <row r="6577">
          <cell r="B6577" t="str">
            <v>YEC9375158Batteriladdare</v>
          </cell>
          <cell r="C6577" t="str">
            <v>YEC9375158</v>
          </cell>
          <cell r="D6577" t="str">
            <v>2019-2021</v>
          </cell>
          <cell r="E6577">
            <v>44</v>
          </cell>
          <cell r="F6577" t="str">
            <v>0440</v>
          </cell>
          <cell r="G6577" t="str">
            <v>J010</v>
          </cell>
          <cell r="H6577" t="str">
            <v>CHARGER:</v>
          </cell>
          <cell r="I6577" t="str">
            <v>Batteriladdare</v>
          </cell>
          <cell r="J6577" t="str">
            <v>C8705058-1-1C, Charger for SR-20/SF-03 CanBus</v>
          </cell>
          <cell r="K6577" t="str">
            <v>C8705058-1-1C</v>
          </cell>
          <cell r="L6577" t="str">
            <v>C8705058-1-1D</v>
          </cell>
        </row>
        <row r="6578">
          <cell r="B6578" t="str">
            <v>YEC9375158Kontrollbox</v>
          </cell>
          <cell r="C6578" t="str">
            <v>YEC9375158</v>
          </cell>
          <cell r="D6578" t="str">
            <v>2019-2021</v>
          </cell>
          <cell r="E6578">
            <v>45</v>
          </cell>
          <cell r="F6578" t="str">
            <v>0450</v>
          </cell>
          <cell r="G6578" t="str">
            <v>J011</v>
          </cell>
          <cell r="H6578" t="str">
            <v>Controller</v>
          </cell>
          <cell r="I6578" t="str">
            <v>Kontrollbox</v>
          </cell>
          <cell r="J6578" t="str">
            <v>C8705142-10-02C Controller Slider SR20 CANBUS, UTGÅR 200227 och ersätts av C8705142-10-4C</v>
          </cell>
          <cell r="K6578" t="str">
            <v>C8705142-10-02C</v>
          </cell>
          <cell r="L6578" t="str">
            <v>C8705142-10-02C</v>
          </cell>
        </row>
        <row r="6579">
          <cell r="B6579" t="str">
            <v>YEC9375158Växelöra</v>
          </cell>
          <cell r="C6579" t="str">
            <v>YEC9375158</v>
          </cell>
          <cell r="D6579" t="str">
            <v>2019-2021</v>
          </cell>
          <cell r="E6579">
            <v>46</v>
          </cell>
          <cell r="F6579" t="str">
            <v>0460</v>
          </cell>
          <cell r="G6579" t="str">
            <v>D005</v>
          </cell>
          <cell r="H6579" t="str">
            <v>Gear hanger</v>
          </cell>
          <cell r="I6579" t="str">
            <v>Växelöra</v>
          </cell>
          <cell r="L6579" t="e">
            <v>#N/A</v>
          </cell>
        </row>
        <row r="6580">
          <cell r="B6580" t="str">
            <v>YEC9375159RAM</v>
          </cell>
          <cell r="C6580" t="str">
            <v>YEC9375159</v>
          </cell>
          <cell r="D6580" t="str">
            <v>2019-2021</v>
          </cell>
          <cell r="E6580">
            <v>1</v>
          </cell>
          <cell r="F6580" t="str">
            <v>0010</v>
          </cell>
          <cell r="G6580" t="str">
            <v>A001</v>
          </cell>
          <cell r="H6580" t="str">
            <v>PAINTED FRAME</v>
          </cell>
          <cell r="I6580" t="str">
            <v>RAM</v>
          </cell>
          <cell r="J6580" t="str">
            <v>?</v>
          </cell>
          <cell r="K6580" t="str">
            <v>FRAME</v>
          </cell>
          <cell r="L6580" t="e">
            <v>#N/A</v>
          </cell>
        </row>
        <row r="6581">
          <cell r="B6581" t="str">
            <v>YEC9375159Framgaffel</v>
          </cell>
          <cell r="C6581" t="str">
            <v>YEC9375159</v>
          </cell>
          <cell r="D6581" t="str">
            <v>2019-2021</v>
          </cell>
          <cell r="E6581">
            <v>2</v>
          </cell>
          <cell r="F6581" t="str">
            <v>0020</v>
          </cell>
          <cell r="G6581" t="str">
            <v>A002</v>
          </cell>
          <cell r="H6581" t="str">
            <v>PAINTED FORK</v>
          </cell>
          <cell r="I6581" t="str">
            <v>Framgaffel</v>
          </cell>
          <cell r="J6581" t="str">
            <v>C1605749-193 FF 28 ST 1"1/8 Int 40-44 Disc Front E-Going</v>
          </cell>
          <cell r="K6581" t="str">
            <v>C1605749-193</v>
          </cell>
          <cell r="L6581" t="e">
            <v>#N/A</v>
          </cell>
        </row>
        <row r="6582">
          <cell r="B6582" t="str">
            <v>YEC9375159Styrlager</v>
          </cell>
          <cell r="C6582" t="str">
            <v>YEC9375159</v>
          </cell>
          <cell r="D6582" t="str">
            <v>2019-2021</v>
          </cell>
          <cell r="E6582">
            <v>3</v>
          </cell>
          <cell r="F6582" t="str">
            <v>0030</v>
          </cell>
          <cell r="G6582" t="str">
            <v>B001</v>
          </cell>
          <cell r="H6582" t="str">
            <v>Head Set</v>
          </cell>
          <cell r="I6582" t="str">
            <v>Styrlager</v>
          </cell>
          <cell r="J6582" t="str">
            <v>C2105002 VP-MH305C SEMI INTEGR, ED BLACK O/S  SH = 20mm</v>
          </cell>
          <cell r="K6582" t="str">
            <v>C2105002</v>
          </cell>
          <cell r="L6582" t="str">
            <v>C2100163</v>
          </cell>
        </row>
        <row r="6583">
          <cell r="B6583" t="str">
            <v xml:space="preserve">YEC9375159Styrstam </v>
          </cell>
          <cell r="C6583" t="str">
            <v>YEC9375159</v>
          </cell>
          <cell r="D6583" t="str">
            <v>2019-2021</v>
          </cell>
          <cell r="E6583">
            <v>4</v>
          </cell>
          <cell r="F6583" t="str">
            <v>0040</v>
          </cell>
          <cell r="G6583" t="str">
            <v>B002</v>
          </cell>
          <cell r="H6583" t="str">
            <v>Handlebar Stem</v>
          </cell>
          <cell r="I6583" t="str">
            <v xml:space="preserve">Styrstam </v>
          </cell>
          <cell r="J6583" t="str">
            <v xml:space="preserve">C2205548-090 STQ ALsv 25,4/85 180mm 4BOLT MTSD-367N-5 SV </v>
          </cell>
          <cell r="K6583" t="str">
            <v>C2205548-090</v>
          </cell>
          <cell r="L6583" t="str">
            <v>C2200064</v>
          </cell>
        </row>
        <row r="6584">
          <cell r="B6584" t="str">
            <v>YEC9375159Styre</v>
          </cell>
          <cell r="C6584" t="str">
            <v>YEC9375159</v>
          </cell>
          <cell r="D6584" t="str">
            <v>2019-2021</v>
          </cell>
          <cell r="E6584">
            <v>5</v>
          </cell>
          <cell r="F6584" t="str">
            <v>0050</v>
          </cell>
          <cell r="G6584" t="str">
            <v>B003</v>
          </cell>
          <cell r="H6584" t="str">
            <v>Handelbar</v>
          </cell>
          <cell r="I6584" t="str">
            <v>Styre</v>
          </cell>
          <cell r="J6584" t="str">
            <v>C2306073 Handlebar City Silver NR-AL-14(ISO-C) W:630mm, AL H.A.S, no logo</v>
          </cell>
          <cell r="K6584" t="str">
            <v>C2306073</v>
          </cell>
          <cell r="L6584" t="str">
            <v>C2300290</v>
          </cell>
        </row>
        <row r="6585">
          <cell r="B6585" t="str">
            <v>YEC9375159Bromsgrepp H</v>
          </cell>
          <cell r="C6585" t="str">
            <v>YEC9375159</v>
          </cell>
          <cell r="D6585" t="str">
            <v>2019-2021</v>
          </cell>
          <cell r="E6585">
            <v>6</v>
          </cell>
          <cell r="F6585" t="str">
            <v>0060</v>
          </cell>
          <cell r="G6585" t="str">
            <v>C002</v>
          </cell>
          <cell r="H6585" t="str">
            <v>Brake Lever R</v>
          </cell>
          <cell r="I6585" t="str">
            <v>Bromsgrepp H</v>
          </cell>
          <cell r="L6585" t="e">
            <v>#N/A</v>
          </cell>
        </row>
        <row r="6586">
          <cell r="B6586" t="str">
            <v>YEC9375159Bromsgrepp V</v>
          </cell>
          <cell r="C6586" t="str">
            <v>YEC9375159</v>
          </cell>
          <cell r="D6586" t="str">
            <v>2019-2021</v>
          </cell>
          <cell r="E6586">
            <v>7</v>
          </cell>
          <cell r="F6586" t="str">
            <v>0070</v>
          </cell>
          <cell r="G6586" t="str">
            <v>C001</v>
          </cell>
          <cell r="H6586" t="str">
            <v>Brake Lever L</v>
          </cell>
          <cell r="I6586" t="str">
            <v>Bromsgrepp V</v>
          </cell>
          <cell r="J6586" t="str">
            <v>inkl in brake</v>
          </cell>
          <cell r="K6586" t="str">
            <v>Shimano</v>
          </cell>
          <cell r="L6586" t="str">
            <v>Kontakta SHIMANO</v>
          </cell>
        </row>
        <row r="6587">
          <cell r="B6587" t="str">
            <v>YEC9375159Växelreglage H</v>
          </cell>
          <cell r="C6587" t="str">
            <v>YEC9375159</v>
          </cell>
          <cell r="D6587" t="str">
            <v>2019-2021</v>
          </cell>
          <cell r="E6587">
            <v>8</v>
          </cell>
          <cell r="F6587" t="str">
            <v>0080</v>
          </cell>
          <cell r="G6587" t="str">
            <v>D002</v>
          </cell>
          <cell r="H6587" t="str">
            <v>Shift Lever R</v>
          </cell>
          <cell r="I6587" t="str">
            <v>Växelreglage H</v>
          </cell>
          <cell r="J6587" t="str">
            <v>C5105092 SHIFT LEVER, SL-C3000-7, NEXUS, REVO SHIFTER, 2320MM INNER, W/O OUTER FOR CJ-NX40(FOR SCANDINAVIAN), BLACK, BULK</v>
          </cell>
          <cell r="K6587" t="str">
            <v>C5105092</v>
          </cell>
          <cell r="L6587" t="str">
            <v>Kontakta SHIMANO</v>
          </cell>
        </row>
        <row r="6588">
          <cell r="B6588" t="str">
            <v>YEC9375159Växelreglage V</v>
          </cell>
          <cell r="C6588" t="str">
            <v>YEC9375159</v>
          </cell>
          <cell r="D6588" t="str">
            <v>2019-2021</v>
          </cell>
          <cell r="E6588">
            <v>9</v>
          </cell>
          <cell r="F6588" t="str">
            <v>0090</v>
          </cell>
          <cell r="G6588" t="str">
            <v>D001</v>
          </cell>
          <cell r="H6588" t="str">
            <v>Shift Lever L</v>
          </cell>
          <cell r="I6588" t="str">
            <v>Växelreglage V</v>
          </cell>
          <cell r="L6588" t="e">
            <v>#N/A</v>
          </cell>
        </row>
        <row r="6589">
          <cell r="B6589" t="str">
            <v>YEC9375159Handtag par</v>
          </cell>
          <cell r="C6589" t="str">
            <v>YEC9375159</v>
          </cell>
          <cell r="D6589" t="str">
            <v>2019-2021</v>
          </cell>
          <cell r="E6589">
            <v>10</v>
          </cell>
          <cell r="F6589" t="str">
            <v>0100</v>
          </cell>
          <cell r="G6589" t="str">
            <v>B004</v>
          </cell>
          <cell r="H6589" t="str">
            <v>Grip R</v>
          </cell>
          <cell r="I6589" t="str">
            <v>Handtag par</v>
          </cell>
          <cell r="J6589" t="str">
            <v xml:space="preserve">C2505670 Herrmans CLIK DD37  brown 90mm  </v>
          </cell>
          <cell r="K6589" t="str">
            <v>C2505670</v>
          </cell>
          <cell r="L6589" t="str">
            <v>BSP?</v>
          </cell>
        </row>
        <row r="6590">
          <cell r="B6590" t="str">
            <v>YEC9375159Frambroms</v>
          </cell>
          <cell r="C6590" t="str">
            <v>YEC9375159</v>
          </cell>
          <cell r="D6590" t="str">
            <v>2019-2021</v>
          </cell>
          <cell r="E6590">
            <v>11</v>
          </cell>
          <cell r="F6590" t="str">
            <v>0110</v>
          </cell>
          <cell r="G6590" t="str">
            <v>C003</v>
          </cell>
          <cell r="H6590" t="str">
            <v xml:space="preserve">Brake front </v>
          </cell>
          <cell r="I6590" t="str">
            <v>Frambroms</v>
          </cell>
          <cell r="J6590" t="str">
            <v>AMT200KLFURX100 DISC BRAKE ASSEMBLED SET, BL-MT200(L), BR-MT200(F), BLACK, SM-MA-F160P/S, RESIN PAD(W/O FIN), 1000MM HOSE(SM-BH59-SS BLACK), BULK, 8,17 USD</v>
          </cell>
          <cell r="K6590" t="str">
            <v>AMT200KLFURX100</v>
          </cell>
          <cell r="L6590" t="str">
            <v>Kontakta SHIMANO</v>
          </cell>
        </row>
        <row r="6591">
          <cell r="B6591" t="str">
            <v>YEC9375159Bakbroms</v>
          </cell>
          <cell r="C6591" t="str">
            <v>YEC9375159</v>
          </cell>
          <cell r="D6591" t="str">
            <v>2019-2021</v>
          </cell>
          <cell r="E6591">
            <v>12</v>
          </cell>
          <cell r="F6591" t="str">
            <v>0120</v>
          </cell>
          <cell r="G6591" t="str">
            <v>C004</v>
          </cell>
          <cell r="H6591" t="str">
            <v>Brake rear</v>
          </cell>
          <cell r="I6591" t="str">
            <v>Bakbroms</v>
          </cell>
          <cell r="K6591" t="str">
            <v>Fotbroms</v>
          </cell>
          <cell r="L6591" t="str">
            <v>Kontakta SHIMANO</v>
          </cell>
        </row>
        <row r="6592">
          <cell r="B6592" t="str">
            <v>YEC9375159Vevlager</v>
          </cell>
          <cell r="C6592" t="str">
            <v>YEC9375159</v>
          </cell>
          <cell r="D6592" t="str">
            <v>2019-2021</v>
          </cell>
          <cell r="E6592">
            <v>13</v>
          </cell>
          <cell r="F6592" t="str">
            <v>0130</v>
          </cell>
          <cell r="G6592" t="str">
            <v>E001</v>
          </cell>
          <cell r="H6592" t="str">
            <v xml:space="preserve">BB-set </v>
          </cell>
          <cell r="I6592" t="str">
            <v>Vevlager</v>
          </cell>
          <cell r="K6592" t="str">
            <v>C8705065-1-124C</v>
          </cell>
          <cell r="L6592" t="str">
            <v>C8705065-1-124C</v>
          </cell>
        </row>
        <row r="6593">
          <cell r="B6593" t="str">
            <v>YEC9375159Vevparti</v>
          </cell>
          <cell r="C6593" t="str">
            <v>YEC9375159</v>
          </cell>
          <cell r="D6593" t="str">
            <v>2019-2021</v>
          </cell>
          <cell r="E6593">
            <v>14</v>
          </cell>
          <cell r="F6593" t="str">
            <v>0140</v>
          </cell>
          <cell r="G6593" t="str">
            <v>E002</v>
          </cell>
          <cell r="H6593" t="str">
            <v>Front Chainwheel</v>
          </cell>
          <cell r="I6593" t="str">
            <v>Vevparti</v>
          </cell>
          <cell r="J6593" t="str">
            <v xml:space="preserve">C3305681-170-EG E-Going 170MM 38T 3/32" 110MM </v>
          </cell>
          <cell r="K6593" t="str">
            <v>C3305681-170-EG</v>
          </cell>
          <cell r="L6593" t="str">
            <v>C3305681-170-EG</v>
          </cell>
        </row>
        <row r="6594">
          <cell r="B6594" t="str">
            <v>YEC9375159Kedjeskydd</v>
          </cell>
          <cell r="C6594" t="str">
            <v>YEC9375159</v>
          </cell>
          <cell r="D6594" t="str">
            <v>2019-2021</v>
          </cell>
          <cell r="E6594">
            <v>15</v>
          </cell>
          <cell r="F6594" t="str">
            <v>0150</v>
          </cell>
          <cell r="G6594" t="str">
            <v>H001</v>
          </cell>
          <cell r="H6594" t="str">
            <v>Chain guard</v>
          </cell>
          <cell r="I6594" t="str">
            <v>Kedjeskydd</v>
          </cell>
          <cell r="J6594" t="str">
            <v>C8305427/ZBK + C8305427/RRD AXA CE 38 black w red center</v>
          </cell>
          <cell r="K6594" t="str">
            <v>C8305427/ZBK</v>
          </cell>
          <cell r="L6594" t="str">
            <v>C8305427/ZBK</v>
          </cell>
        </row>
        <row r="6595">
          <cell r="B6595" t="str">
            <v>YEC9375159Kedjeskyddsfäste</v>
          </cell>
          <cell r="C6595" t="str">
            <v>YEC9375159</v>
          </cell>
          <cell r="D6595" t="str">
            <v>2019-2021</v>
          </cell>
          <cell r="E6595">
            <v>16</v>
          </cell>
          <cell r="F6595" t="str">
            <v>0160</v>
          </cell>
          <cell r="G6595" t="str">
            <v>H002</v>
          </cell>
          <cell r="H6595" t="str">
            <v>Chain guard bracket</v>
          </cell>
          <cell r="I6595" t="str">
            <v>Kedjeskyddsfäste</v>
          </cell>
          <cell r="J6595" t="str">
            <v>C8305427 bracket for AXA 38T black</v>
          </cell>
          <cell r="K6595" t="str">
            <v>C8305427</v>
          </cell>
          <cell r="L6595" t="str">
            <v>C8305427</v>
          </cell>
        </row>
        <row r="6596">
          <cell r="B6596" t="str">
            <v>YEC9375159Framväxel</v>
          </cell>
          <cell r="C6596" t="str">
            <v>YEC9375159</v>
          </cell>
          <cell r="D6596" t="str">
            <v>2019-2021</v>
          </cell>
          <cell r="E6596">
            <v>17</v>
          </cell>
          <cell r="F6596" t="str">
            <v>0170</v>
          </cell>
          <cell r="G6596" t="str">
            <v>D003</v>
          </cell>
          <cell r="H6596" t="str">
            <v>Front Derailleur</v>
          </cell>
          <cell r="I6596" t="str">
            <v>Framväxel</v>
          </cell>
          <cell r="K6596" t="str">
            <v>EMPTY</v>
          </cell>
          <cell r="L6596" t="e">
            <v>#N/A</v>
          </cell>
        </row>
        <row r="6597">
          <cell r="B6597" t="str">
            <v>YEC9375159Bakväxel</v>
          </cell>
          <cell r="C6597" t="str">
            <v>YEC9375159</v>
          </cell>
          <cell r="D6597" t="str">
            <v>2019-2021</v>
          </cell>
          <cell r="E6597">
            <v>18</v>
          </cell>
          <cell r="F6597" t="str">
            <v>0180</v>
          </cell>
          <cell r="G6597" t="str">
            <v>D004</v>
          </cell>
          <cell r="H6597" t="str">
            <v>Rear Derailleur</v>
          </cell>
          <cell r="I6597" t="str">
            <v>Bakväxel</v>
          </cell>
          <cell r="K6597" t="str">
            <v>NAVVÄXEL</v>
          </cell>
          <cell r="L6597" t="str">
            <v>Kontakta SHIMANO</v>
          </cell>
        </row>
        <row r="6598">
          <cell r="B6598" t="str">
            <v>YEC9375159Kedja</v>
          </cell>
          <cell r="C6598" t="str">
            <v>YEC9375159</v>
          </cell>
          <cell r="D6598" t="str">
            <v>2019-2021</v>
          </cell>
          <cell r="E6598">
            <v>19</v>
          </cell>
          <cell r="F6598" t="str">
            <v>0190</v>
          </cell>
          <cell r="G6598" t="str">
            <v>E003</v>
          </cell>
          <cell r="H6598" t="str">
            <v xml:space="preserve">Chain </v>
          </cell>
          <cell r="I6598" t="str">
            <v>Kedja</v>
          </cell>
          <cell r="J6598" t="str">
            <v>std</v>
          </cell>
          <cell r="K6598" t="str">
            <v>C3405001-0102</v>
          </cell>
          <cell r="L6598" t="str">
            <v>C3400002</v>
          </cell>
        </row>
        <row r="6599">
          <cell r="B6599" t="str">
            <v>YEC9375159Kassett</v>
          </cell>
          <cell r="C6599" t="str">
            <v>YEC9375159</v>
          </cell>
          <cell r="D6599" t="str">
            <v>2019-2021</v>
          </cell>
          <cell r="E6599">
            <v>20</v>
          </cell>
          <cell r="F6599" t="str">
            <v>0200</v>
          </cell>
          <cell r="G6599" t="str">
            <v>E004</v>
          </cell>
          <cell r="H6599" t="str">
            <v>Cassette Sprocket</v>
          </cell>
          <cell r="I6599" t="str">
            <v>Kassett</v>
          </cell>
          <cell r="J6599" t="str">
            <v>ASMGEAR18SU SPT SC18sv3/32" (INTERNAL HUB)</v>
          </cell>
          <cell r="K6599" t="str">
            <v>ASMGEAR18SU</v>
          </cell>
          <cell r="L6599" t="str">
            <v>Kontakta SHIMANO</v>
          </cell>
        </row>
        <row r="6600">
          <cell r="B6600" t="str">
            <v>YEC9375159Framhjul</v>
          </cell>
          <cell r="C6600" t="str">
            <v>YEC9375159</v>
          </cell>
          <cell r="D6600" t="str">
            <v>2019-2021</v>
          </cell>
          <cell r="E6600">
            <v>21</v>
          </cell>
          <cell r="F6600" t="str">
            <v>0210</v>
          </cell>
          <cell r="G6600" t="str">
            <v>F001</v>
          </cell>
          <cell r="H6600" t="str">
            <v>Front hub</v>
          </cell>
          <cell r="I6600" t="str">
            <v>Framhjul</v>
          </cell>
          <cell r="J6600" t="str">
            <v>Se drive unit</v>
          </cell>
          <cell r="K6600" t="str">
            <v>C4107930</v>
          </cell>
          <cell r="L6600" t="str">
            <v>C4100365</v>
          </cell>
        </row>
        <row r="6601">
          <cell r="B6601" t="str">
            <v>YEC9375159Bakhjul</v>
          </cell>
          <cell r="C6601" t="str">
            <v>YEC9375159</v>
          </cell>
          <cell r="D6601" t="str">
            <v>2019-2021</v>
          </cell>
          <cell r="E6601">
            <v>22</v>
          </cell>
          <cell r="F6601" t="str">
            <v>0220</v>
          </cell>
          <cell r="G6601" t="str">
            <v>F002</v>
          </cell>
          <cell r="H6601" t="str">
            <v>Rear hub</v>
          </cell>
          <cell r="I6601" t="str">
            <v>Bakhjul</v>
          </cell>
          <cell r="J6601" t="str">
            <v>ASGC30007CADXR (ASG7C30ADXR) HBRcb 36 H SILVER DX</v>
          </cell>
          <cell r="K6601" t="str">
            <v>C4208108</v>
          </cell>
          <cell r="L6601" t="str">
            <v>Kontakta Service</v>
          </cell>
        </row>
        <row r="6602">
          <cell r="B6602" t="str">
            <v>YEC9375159Däck</v>
          </cell>
          <cell r="C6602" t="str">
            <v>YEC9375159</v>
          </cell>
          <cell r="D6602" t="str">
            <v>2019-2021</v>
          </cell>
          <cell r="E6602">
            <v>23</v>
          </cell>
          <cell r="F6602" t="str">
            <v>0230</v>
          </cell>
          <cell r="G6602" t="str">
            <v>F003</v>
          </cell>
          <cell r="H6602" t="str">
            <v>Tire</v>
          </cell>
          <cell r="I6602" t="str">
            <v>Däck</v>
          </cell>
          <cell r="J6602" t="str">
            <v>C4906456 622x40 Brown PERGO H-480 PREMIUM Reflex (AP: 40x40 nylon/canvas)</v>
          </cell>
          <cell r="K6602" t="str">
            <v>C4906456</v>
          </cell>
          <cell r="L6602" t="str">
            <v>BSP?</v>
          </cell>
        </row>
        <row r="6603">
          <cell r="B6603" t="str">
            <v>YEC9375159Skärmar set</v>
          </cell>
          <cell r="C6603" t="str">
            <v>YEC9375159</v>
          </cell>
          <cell r="D6603" t="str">
            <v>2019-2021</v>
          </cell>
          <cell r="E6603">
            <v>24</v>
          </cell>
          <cell r="F6603" t="str">
            <v>0240</v>
          </cell>
          <cell r="G6603" t="str">
            <v>H003</v>
          </cell>
          <cell r="H6603" t="str">
            <v xml:space="preserve">Mudguard front   </v>
          </cell>
          <cell r="I6603" t="str">
            <v>Skärmar set</v>
          </cell>
          <cell r="J6603" t="str">
            <v>C8255729-697 ZN/52MM 28" bordeaux BUCHEL FRONT</v>
          </cell>
          <cell r="K6603" t="str">
            <v>C8255729-697</v>
          </cell>
          <cell r="L6603" t="str">
            <v>Kontakta Service</v>
          </cell>
        </row>
        <row r="6604">
          <cell r="B6604" t="str">
            <v>YEC9375159Pakethållare</v>
          </cell>
          <cell r="C6604" t="str">
            <v>YEC9375159</v>
          </cell>
          <cell r="D6604" t="str">
            <v>2019-2021</v>
          </cell>
          <cell r="E6604">
            <v>25</v>
          </cell>
          <cell r="F6604" t="str">
            <v>0250</v>
          </cell>
          <cell r="G6604" t="str">
            <v>H004</v>
          </cell>
          <cell r="H6604" t="str">
            <v>Carrier</v>
          </cell>
          <cell r="I6604" t="str">
            <v>Pakethållare</v>
          </cell>
          <cell r="J6604" t="str">
            <v>C8205834-BK AVS TOP CARRIER FOR SR20 PHILION BATTERY, Powder BLACK CLIP AND SPECTRA LOGO</v>
          </cell>
          <cell r="K6604" t="str">
            <v>C8205834-BK</v>
          </cell>
          <cell r="L6604" t="str">
            <v>C8205834-BK</v>
          </cell>
        </row>
        <row r="6605">
          <cell r="B6605" t="str">
            <v>YEC9375159Sadel</v>
          </cell>
          <cell r="C6605" t="str">
            <v>YEC9375159</v>
          </cell>
          <cell r="D6605" t="str">
            <v>2019-2021</v>
          </cell>
          <cell r="E6605">
            <v>26</v>
          </cell>
          <cell r="F6605" t="str">
            <v>0260</v>
          </cell>
          <cell r="G6605" t="str">
            <v>G001</v>
          </cell>
          <cell r="H6605" t="str">
            <v>Saddle</v>
          </cell>
          <cell r="I6605" t="str">
            <v>Sadel</v>
          </cell>
          <cell r="J6605" t="str">
            <v>C7106016 Fluito brown unisex w/o clamp</v>
          </cell>
          <cell r="K6605" t="str">
            <v>C7106016</v>
          </cell>
          <cell r="L6605" t="str">
            <v>C7100226</v>
          </cell>
        </row>
        <row r="6606">
          <cell r="B6606" t="str">
            <v>YEC9375159Sadelstolpe</v>
          </cell>
          <cell r="C6606" t="str">
            <v>YEC9375159</v>
          </cell>
          <cell r="D6606" t="str">
            <v>2019-2021</v>
          </cell>
          <cell r="E6606">
            <v>27</v>
          </cell>
          <cell r="F6606" t="str">
            <v>0270</v>
          </cell>
          <cell r="G6606" t="str">
            <v>G002</v>
          </cell>
          <cell r="H6606" t="str">
            <v>Seatpost</v>
          </cell>
          <cell r="I6606" t="str">
            <v>Sadelstolpe</v>
          </cell>
          <cell r="J6606" t="str">
            <v xml:space="preserve">C7205258  SP-222 27.2X350 Anodized SILVER </v>
          </cell>
          <cell r="K6606" t="str">
            <v>C7205258</v>
          </cell>
          <cell r="L6606" t="str">
            <v>C7200039</v>
          </cell>
        </row>
        <row r="6607">
          <cell r="B6607" t="str">
            <v>YEC9375159Sadelrörsklämma</v>
          </cell>
          <cell r="C6607" t="str">
            <v>YEC9375159</v>
          </cell>
          <cell r="D6607" t="str">
            <v>2019-2021</v>
          </cell>
          <cell r="E6607">
            <v>28</v>
          </cell>
          <cell r="F6607" t="str">
            <v>0280</v>
          </cell>
          <cell r="G6607" t="str">
            <v>G003</v>
          </cell>
          <cell r="H6607" t="str">
            <v>Seat Clamp</v>
          </cell>
          <cell r="I6607" t="str">
            <v>Sadelrörsklämma</v>
          </cell>
          <cell r="J6607" t="str">
            <v>C7305002 L/C 31.8 MX27 shiny black</v>
          </cell>
          <cell r="K6607" t="str">
            <v>C7305002</v>
          </cell>
          <cell r="L6607" t="str">
            <v>C7300027-318</v>
          </cell>
        </row>
        <row r="6608">
          <cell r="B6608" t="str">
            <v>YEC9375159Framlampa</v>
          </cell>
          <cell r="C6608" t="str">
            <v>YEC9375159</v>
          </cell>
          <cell r="D6608" t="str">
            <v>2019-2021</v>
          </cell>
          <cell r="E6608">
            <v>29</v>
          </cell>
          <cell r="F6608" t="str">
            <v>0290</v>
          </cell>
          <cell r="G6608" t="str">
            <v>H005</v>
          </cell>
          <cell r="H6608" t="str">
            <v>Front light</v>
          </cell>
          <cell r="I6608" t="str">
            <v>Framlampa</v>
          </cell>
          <cell r="J6608" t="str">
            <v>C8015305 Shiny 40 LED headlamp,  650mm cable with male conector. w/o bracket and reflector</v>
          </cell>
          <cell r="K6608" t="str">
            <v>C8015305</v>
          </cell>
          <cell r="L6608" t="str">
            <v>C8015300</v>
          </cell>
        </row>
        <row r="6609">
          <cell r="B6609" t="str">
            <v>YEC9375159Baklampa</v>
          </cell>
          <cell r="C6609" t="str">
            <v>YEC9375159</v>
          </cell>
          <cell r="D6609" t="str">
            <v>2019-2021</v>
          </cell>
          <cell r="E6609">
            <v>30</v>
          </cell>
          <cell r="F6609" t="str">
            <v>0300</v>
          </cell>
          <cell r="G6609" t="str">
            <v>H006</v>
          </cell>
          <cell r="H6609" t="str">
            <v>Light, Rear</v>
          </cell>
          <cell r="I6609" t="str">
            <v>Baklampa</v>
          </cell>
          <cell r="J6609" t="str">
            <v>inkl in battery</v>
          </cell>
          <cell r="K6609" t="str">
            <v>C8705186-1RLBK</v>
          </cell>
          <cell r="L6609" t="str">
            <v>C8705186-1RLBK</v>
          </cell>
        </row>
        <row r="6610">
          <cell r="B6610" t="str">
            <v>YEC9375159Låssats</v>
          </cell>
          <cell r="C6610" t="str">
            <v>YEC9375159</v>
          </cell>
          <cell r="D6610" t="str">
            <v>2019-2021</v>
          </cell>
          <cell r="E6610">
            <v>31</v>
          </cell>
          <cell r="F6610" t="str">
            <v>0310</v>
          </cell>
          <cell r="G6610" t="str">
            <v>H007</v>
          </cell>
          <cell r="H6610" t="str">
            <v>Lock</v>
          </cell>
          <cell r="I6610" t="str">
            <v>Låssats</v>
          </cell>
          <cell r="J6610" t="str">
            <v>C8405069 LCK SF PLbk Solid+  BAT SF03/SR11/SR20, LOCK FRAME+LOCK BATT SF03 RT W/2 similar keys</v>
          </cell>
          <cell r="K6610" t="str">
            <v>C8405069</v>
          </cell>
          <cell r="L6610" t="str">
            <v>C8405069</v>
          </cell>
        </row>
        <row r="6611">
          <cell r="B6611" t="str">
            <v>YEC9375159Stöd</v>
          </cell>
          <cell r="C6611" t="str">
            <v>YEC9375159</v>
          </cell>
          <cell r="D6611" t="str">
            <v>2019-2021</v>
          </cell>
          <cell r="E6611">
            <v>32</v>
          </cell>
          <cell r="F6611" t="str">
            <v>0320</v>
          </cell>
          <cell r="G6611" t="str">
            <v>H008</v>
          </cell>
          <cell r="H6611" t="str">
            <v>Kick stand</v>
          </cell>
          <cell r="I6611" t="str">
            <v>Stöd</v>
          </cell>
          <cell r="J6611" t="str">
            <v>C8105208 KS REX ATRAN 235</v>
          </cell>
          <cell r="K6611" t="str">
            <v>C8105208</v>
          </cell>
          <cell r="L6611" t="str">
            <v>C8100034</v>
          </cell>
        </row>
        <row r="6612">
          <cell r="B6612" t="str">
            <v>YEC9375159Korg</v>
          </cell>
          <cell r="C6612" t="str">
            <v>YEC9375159</v>
          </cell>
          <cell r="D6612" t="str">
            <v>2019-2021</v>
          </cell>
          <cell r="E6612">
            <v>33</v>
          </cell>
          <cell r="F6612" t="str">
            <v>0330</v>
          </cell>
          <cell r="G6612" t="str">
            <v>H009</v>
          </cell>
          <cell r="H6612" t="str">
            <v>Basket / Fr carrier</v>
          </cell>
          <cell r="I6612" t="str">
            <v>Korg</v>
          </cell>
          <cell r="J6612" t="str">
            <v>C8605213 Alloy black 2019</v>
          </cell>
          <cell r="K6612" t="str">
            <v>C8605213</v>
          </cell>
          <cell r="L6612" t="str">
            <v>C8605213</v>
          </cell>
        </row>
        <row r="6613">
          <cell r="B6613" t="str">
            <v>YEC9375159Pedaler</v>
          </cell>
          <cell r="C6613" t="str">
            <v>YEC9375159</v>
          </cell>
          <cell r="D6613" t="str">
            <v>2019-2021</v>
          </cell>
          <cell r="E6613">
            <v>34</v>
          </cell>
          <cell r="F6613" t="str">
            <v>0340</v>
          </cell>
          <cell r="G6613" t="str">
            <v>E005</v>
          </cell>
          <cell r="H6613" t="str">
            <v xml:space="preserve">Pedal </v>
          </cell>
          <cell r="I6613" t="str">
            <v>Pedaler</v>
          </cell>
          <cell r="J6613" t="str">
            <v>C3505208 NWL-467  SILVER/GREY 9/16" ALU</v>
          </cell>
          <cell r="K6613" t="str">
            <v>C3505208</v>
          </cell>
          <cell r="L6613" t="str">
            <v>C3500059</v>
          </cell>
        </row>
        <row r="6614">
          <cell r="B6614" t="str">
            <v>YEC9375159Motor</v>
          </cell>
          <cell r="C6614" t="str">
            <v>YEC9375159</v>
          </cell>
          <cell r="D6614" t="str">
            <v>2019-2021</v>
          </cell>
          <cell r="E6614">
            <v>35</v>
          </cell>
          <cell r="F6614" t="str">
            <v>0350</v>
          </cell>
          <cell r="G6614" t="str">
            <v>J001</v>
          </cell>
          <cell r="H6614" t="str">
            <v>DRIVE UNIT:</v>
          </cell>
          <cell r="I6614" t="str">
            <v>Motor</v>
          </cell>
          <cell r="J6614" t="str">
            <v>C8705144-1-03 HBF 26/28" ALsv 100 e-MOT Disc E-Going sticker. 700mm cable 36H, OLD 100mm, 12mm axle</v>
          </cell>
          <cell r="K6614" t="str">
            <v>C8705144-1-03</v>
          </cell>
          <cell r="L6614" t="str">
            <v>C8705144-1-03</v>
          </cell>
        </row>
        <row r="6615">
          <cell r="B6615" t="str">
            <v>YEC9375159Display</v>
          </cell>
          <cell r="C6615" t="str">
            <v>YEC9375159</v>
          </cell>
          <cell r="D6615" t="str">
            <v>2019-2021</v>
          </cell>
          <cell r="E6615">
            <v>36</v>
          </cell>
          <cell r="F6615" t="str">
            <v>0360</v>
          </cell>
          <cell r="G6615" t="str">
            <v>J004</v>
          </cell>
          <cell r="H6615" t="str">
            <v>DISPLAY:</v>
          </cell>
          <cell r="I6615" t="str">
            <v>Display</v>
          </cell>
          <cell r="J6615" t="str">
            <v>C8705068-1-33C Display small LCD for BAFANG CanBus (plugnplay) 850 w Bluetoth</v>
          </cell>
          <cell r="K6615" t="str">
            <v>C8705068-1-33C</v>
          </cell>
          <cell r="L6615" t="str">
            <v>C8705068-1-33C</v>
          </cell>
        </row>
        <row r="6616">
          <cell r="B6616" t="str">
            <v>YEC9375159EB-Bus kabel</v>
          </cell>
          <cell r="C6616" t="str">
            <v>YEC9375159</v>
          </cell>
          <cell r="D6616" t="str">
            <v>2019-2021</v>
          </cell>
          <cell r="E6616">
            <v>37</v>
          </cell>
          <cell r="F6616" t="str">
            <v>0370</v>
          </cell>
          <cell r="G6616" t="str">
            <v>J005</v>
          </cell>
          <cell r="H6616" t="str">
            <v>EB-BUS CABLE:</v>
          </cell>
          <cell r="I6616" t="str">
            <v>EB-Bus kabel</v>
          </cell>
          <cell r="J6616" t="str">
            <v>C8705065-1-04AC 9pin (1000mm), one end linked to controller,the other end linked to the display (240mm), the front light (240mm) one brake sensor (280mm) and the speed sensor (500mm)  CANBUS</v>
          </cell>
          <cell r="K6616" t="str">
            <v>C8705065-1-04AC</v>
          </cell>
          <cell r="L6616" t="str">
            <v>C8705065-1-04AC</v>
          </cell>
        </row>
        <row r="6617">
          <cell r="B6617" t="str">
            <v>YEC9375159Motorkabel</v>
          </cell>
          <cell r="C6617" t="str">
            <v>YEC9375159</v>
          </cell>
          <cell r="D6617" t="str">
            <v>2019-2021</v>
          </cell>
          <cell r="E6617">
            <v>38</v>
          </cell>
          <cell r="F6617" t="str">
            <v>0380</v>
          </cell>
          <cell r="G6617" t="str">
            <v>J006</v>
          </cell>
          <cell r="H6617" t="str">
            <v>POWER CABLE:</v>
          </cell>
          <cell r="I6617" t="str">
            <v>Motorkabel</v>
          </cell>
          <cell r="J6617" t="str">
            <v xml:space="preserve">C8705065-1-03A G9.1/M9.1, cable length 1250mm, between motor and controller. </v>
          </cell>
          <cell r="K6617" t="str">
            <v>C8705065-1-03A</v>
          </cell>
          <cell r="L6617" t="str">
            <v>C8705065-1-03A</v>
          </cell>
        </row>
        <row r="6618">
          <cell r="B6618" t="str">
            <v>YEC9375159Kabel framlampa</v>
          </cell>
          <cell r="C6618" t="str">
            <v>YEC9375159</v>
          </cell>
          <cell r="D6618" t="str">
            <v>2019-2021</v>
          </cell>
          <cell r="E6618">
            <v>39</v>
          </cell>
          <cell r="F6618" t="str">
            <v>0390</v>
          </cell>
          <cell r="G6618" t="str">
            <v>J007</v>
          </cell>
          <cell r="H6618" t="str">
            <v>F. LIGHT CABLE:</v>
          </cell>
          <cell r="I6618" t="str">
            <v>Kabel framlampa</v>
          </cell>
          <cell r="J6618" t="str">
            <v>Included in EB-BUS cable</v>
          </cell>
          <cell r="K6618" t="str">
            <v>Ingår i EB-buskabeln</v>
          </cell>
          <cell r="L6618" t="str">
            <v>Ingår i EB-buskabeln</v>
          </cell>
        </row>
        <row r="6619">
          <cell r="B6619" t="str">
            <v>YEC9375159Kabel baklampa</v>
          </cell>
          <cell r="C6619" t="str">
            <v>YEC9375159</v>
          </cell>
          <cell r="D6619" t="str">
            <v>2019-2021</v>
          </cell>
          <cell r="E6619">
            <v>40</v>
          </cell>
          <cell r="F6619" t="str">
            <v>0400</v>
          </cell>
          <cell r="G6619" t="str">
            <v>J008</v>
          </cell>
          <cell r="H6619" t="str">
            <v>R. LIGHT CABLE:</v>
          </cell>
          <cell r="I6619" t="str">
            <v>Kabel baklampa</v>
          </cell>
          <cell r="K6619" t="str">
            <v>INGÅR I BATTERIET</v>
          </cell>
          <cell r="L6619" t="str">
            <v>Ingår i batteriet</v>
          </cell>
        </row>
        <row r="6620">
          <cell r="B6620" t="str">
            <v>YEC9375159Hastighetssensor</v>
          </cell>
          <cell r="C6620" t="str">
            <v>YEC9375159</v>
          </cell>
          <cell r="D6620" t="str">
            <v>2019-2021</v>
          </cell>
          <cell r="E6620">
            <v>41</v>
          </cell>
          <cell r="F6620" t="str">
            <v>0410</v>
          </cell>
          <cell r="G6620" t="str">
            <v>J009</v>
          </cell>
          <cell r="H6620" t="str">
            <v>SPEED SENSOR:</v>
          </cell>
          <cell r="I6620" t="str">
            <v>Hastighetssensor</v>
          </cell>
          <cell r="J6620" t="str">
            <v>Integrated in the motor</v>
          </cell>
          <cell r="K6620" t="str">
            <v>INGÅR I MOTORN</v>
          </cell>
          <cell r="L6620" t="str">
            <v>Ingår i motorn</v>
          </cell>
        </row>
        <row r="6621">
          <cell r="B6621" t="str">
            <v>YEC9375159Batteri</v>
          </cell>
          <cell r="C6621" t="str">
            <v>YEC9375159</v>
          </cell>
          <cell r="D6621" t="str">
            <v>2019-2021</v>
          </cell>
          <cell r="E6621">
            <v>42</v>
          </cell>
          <cell r="F6621" t="str">
            <v>0420</v>
          </cell>
          <cell r="G6621" t="str">
            <v>J002</v>
          </cell>
          <cell r="H6621" t="str">
            <v>BATTERY:</v>
          </cell>
          <cell r="I6621" t="str">
            <v>Batteri</v>
          </cell>
          <cell r="J6621" t="str">
            <v>C8705186-E-11C SR20 11,6Ah, blk LiMn 36V 11,6Ah, R.Light CANBUS eGOING</v>
          </cell>
          <cell r="K6621" t="str">
            <v>C8705186-E-11C</v>
          </cell>
          <cell r="L6621" t="str">
            <v>C8705186-E-11C</v>
          </cell>
        </row>
        <row r="6622">
          <cell r="B6622" t="str">
            <v>YEC9375159Batterihållare</v>
          </cell>
          <cell r="C6622" t="str">
            <v>YEC9375159</v>
          </cell>
          <cell r="D6622" t="str">
            <v>2019-2021</v>
          </cell>
          <cell r="E6622">
            <v>43</v>
          </cell>
          <cell r="F6622" t="str">
            <v>0430</v>
          </cell>
          <cell r="G6622" t="str">
            <v>J003</v>
          </cell>
          <cell r="H6622" t="str">
            <v>BATTERY HOLDER/Slider</v>
          </cell>
          <cell r="I6622" t="str">
            <v>Batterihållare</v>
          </cell>
          <cell r="J6622" t="str">
            <v>C8705142-10-4C. C8705186-01 TOP SLIDER F/SR-20 W/SMALL PARTS COVER F/CONTROLLER AND FASTENERS. C8705142-10-02C Controller Slider SR20 CANBUS</v>
          </cell>
          <cell r="L6622" t="e">
            <v>#N/A</v>
          </cell>
        </row>
        <row r="6623">
          <cell r="B6623" t="str">
            <v>YEC9375159Batteriladdare</v>
          </cell>
          <cell r="C6623" t="str">
            <v>YEC9375159</v>
          </cell>
          <cell r="D6623" t="str">
            <v>2019-2021</v>
          </cell>
          <cell r="E6623">
            <v>44</v>
          </cell>
          <cell r="F6623" t="str">
            <v>0440</v>
          </cell>
          <cell r="G6623" t="str">
            <v>J010</v>
          </cell>
          <cell r="H6623" t="str">
            <v>CHARGER:</v>
          </cell>
          <cell r="I6623" t="str">
            <v>Batteriladdare</v>
          </cell>
          <cell r="J6623" t="str">
            <v>C8705058-1-1C, Charger for SR-20/SF-03 CanBus</v>
          </cell>
          <cell r="K6623" t="str">
            <v>C8705058-1-1C</v>
          </cell>
          <cell r="L6623" t="str">
            <v>C8705058-1-1D</v>
          </cell>
        </row>
        <row r="6624">
          <cell r="B6624" t="str">
            <v>YEC9375159Kontrollbox</v>
          </cell>
          <cell r="C6624" t="str">
            <v>YEC9375159</v>
          </cell>
          <cell r="D6624" t="str">
            <v>2019-2021</v>
          </cell>
          <cell r="E6624">
            <v>45</v>
          </cell>
          <cell r="F6624" t="str">
            <v>0450</v>
          </cell>
          <cell r="G6624" t="str">
            <v>J011</v>
          </cell>
          <cell r="H6624" t="str">
            <v>Controller</v>
          </cell>
          <cell r="I6624" t="str">
            <v>Kontrollbox</v>
          </cell>
          <cell r="J6624" t="str">
            <v>C8705142-10-02C Controller Slider SR20 CANBUS, UTGÅR 200227 och ersätts av C8705142-10-4C</v>
          </cell>
          <cell r="K6624" t="str">
            <v>C8705142-10-02C</v>
          </cell>
          <cell r="L6624" t="str">
            <v>C8705142-10-02C</v>
          </cell>
        </row>
        <row r="6625">
          <cell r="B6625" t="str">
            <v>YEC9375159Växelöra</v>
          </cell>
          <cell r="C6625" t="str">
            <v>YEC9375159</v>
          </cell>
          <cell r="D6625" t="str">
            <v>2019-2021</v>
          </cell>
          <cell r="E6625">
            <v>46</v>
          </cell>
          <cell r="F6625" t="str">
            <v>0460</v>
          </cell>
          <cell r="G6625" t="str">
            <v>D005</v>
          </cell>
          <cell r="H6625" t="str">
            <v>Gear hanger</v>
          </cell>
          <cell r="I6625" t="str">
            <v>Växelöra</v>
          </cell>
          <cell r="L6625" t="e">
            <v>#N/A</v>
          </cell>
        </row>
        <row r="6626">
          <cell r="B6626" t="str">
            <v>YEC9375160RAM</v>
          </cell>
          <cell r="C6626" t="str">
            <v>YEC9375160</v>
          </cell>
          <cell r="D6626">
            <v>2022</v>
          </cell>
          <cell r="E6626">
            <v>1</v>
          </cell>
          <cell r="F6626" t="str">
            <v>0010</v>
          </cell>
          <cell r="G6626" t="str">
            <v>A001</v>
          </cell>
          <cell r="H6626" t="str">
            <v>PAINTED FRAME</v>
          </cell>
          <cell r="I6626" t="str">
            <v>RAM</v>
          </cell>
          <cell r="K6626" t="str">
            <v>C1307642-510</v>
          </cell>
          <cell r="L6626" t="e">
            <v>#N/A</v>
          </cell>
        </row>
        <row r="6627">
          <cell r="B6627" t="str">
            <v>YEC9375160Framgaffel</v>
          </cell>
          <cell r="C6627" t="str">
            <v>YEC9375160</v>
          </cell>
          <cell r="D6627">
            <v>2022</v>
          </cell>
          <cell r="E6627">
            <v>2</v>
          </cell>
          <cell r="F6627" t="str">
            <v>0020</v>
          </cell>
          <cell r="G6627" t="str">
            <v>A002</v>
          </cell>
          <cell r="H6627" t="str">
            <v>PAINTED FORK</v>
          </cell>
          <cell r="I6627" t="str">
            <v>Framgaffel</v>
          </cell>
          <cell r="K6627" t="str">
            <v>C1605749-224</v>
          </cell>
          <cell r="L6627" t="e">
            <v>#N/A</v>
          </cell>
        </row>
        <row r="6628">
          <cell r="B6628" t="str">
            <v>YEC9375160Styrlager</v>
          </cell>
          <cell r="C6628" t="str">
            <v>YEC9375160</v>
          </cell>
          <cell r="D6628">
            <v>2022</v>
          </cell>
          <cell r="E6628">
            <v>3</v>
          </cell>
          <cell r="F6628" t="str">
            <v>0030</v>
          </cell>
          <cell r="G6628" t="str">
            <v>B001</v>
          </cell>
          <cell r="H6628" t="str">
            <v>Head Set</v>
          </cell>
          <cell r="I6628" t="str">
            <v>Styrlager</v>
          </cell>
          <cell r="K6628" t="str">
            <v>C2105256</v>
          </cell>
          <cell r="L6628" t="str">
            <v>C2105256</v>
          </cell>
        </row>
        <row r="6629">
          <cell r="B6629" t="str">
            <v xml:space="preserve">YEC9375160Styrstam </v>
          </cell>
          <cell r="C6629" t="str">
            <v>YEC9375160</v>
          </cell>
          <cell r="D6629">
            <v>2022</v>
          </cell>
          <cell r="E6629">
            <v>4</v>
          </cell>
          <cell r="F6629" t="str">
            <v>0040</v>
          </cell>
          <cell r="G6629" t="str">
            <v>B002</v>
          </cell>
          <cell r="H6629" t="str">
            <v>Handlebar Stem</v>
          </cell>
          <cell r="I6629" t="str">
            <v xml:space="preserve">Styrstam </v>
          </cell>
          <cell r="K6629" t="str">
            <v>C2205585-090</v>
          </cell>
          <cell r="L6629" t="str">
            <v>C2205585-090</v>
          </cell>
        </row>
        <row r="6630">
          <cell r="B6630" t="str">
            <v>YEC9375160Styre</v>
          </cell>
          <cell r="C6630" t="str">
            <v>YEC9375160</v>
          </cell>
          <cell r="D6630">
            <v>2022</v>
          </cell>
          <cell r="E6630">
            <v>5</v>
          </cell>
          <cell r="F6630" t="str">
            <v>0050</v>
          </cell>
          <cell r="G6630" t="str">
            <v>B003</v>
          </cell>
          <cell r="H6630" t="str">
            <v>Handelbar</v>
          </cell>
          <cell r="I6630" t="str">
            <v>Styre</v>
          </cell>
          <cell r="K6630" t="str">
            <v>C2306074</v>
          </cell>
          <cell r="L6630" t="str">
            <v>C2306074</v>
          </cell>
        </row>
        <row r="6631">
          <cell r="B6631" t="str">
            <v>YEC9375160Bromsgrepp H</v>
          </cell>
          <cell r="C6631" t="str">
            <v>YEC9375160</v>
          </cell>
          <cell r="D6631">
            <v>2022</v>
          </cell>
          <cell r="E6631">
            <v>6</v>
          </cell>
          <cell r="F6631" t="str">
            <v>0060</v>
          </cell>
          <cell r="G6631" t="str">
            <v>C002</v>
          </cell>
          <cell r="H6631" t="str">
            <v>Brake Lever R</v>
          </cell>
          <cell r="I6631" t="str">
            <v>Bromsgrepp H</v>
          </cell>
          <cell r="L6631" t="e">
            <v>#N/A</v>
          </cell>
        </row>
        <row r="6632">
          <cell r="B6632" t="str">
            <v>YEC9375160Bromsgrepp V</v>
          </cell>
          <cell r="C6632" t="str">
            <v>YEC9375160</v>
          </cell>
          <cell r="D6632">
            <v>2022</v>
          </cell>
          <cell r="E6632">
            <v>7</v>
          </cell>
          <cell r="F6632" t="str">
            <v>0070</v>
          </cell>
          <cell r="G6632" t="str">
            <v>C001</v>
          </cell>
          <cell r="H6632" t="str">
            <v>Brake Lever L</v>
          </cell>
          <cell r="I6632" t="str">
            <v>Bromsgrepp V</v>
          </cell>
          <cell r="K6632" t="str">
            <v>Shimano</v>
          </cell>
          <cell r="L6632" t="str">
            <v>Kontakta SHIMANO</v>
          </cell>
        </row>
        <row r="6633">
          <cell r="B6633" t="str">
            <v>YEC9375160Växelreglage H</v>
          </cell>
          <cell r="C6633" t="str">
            <v>YEC9375160</v>
          </cell>
          <cell r="D6633">
            <v>2022</v>
          </cell>
          <cell r="E6633">
            <v>8</v>
          </cell>
          <cell r="F6633" t="str">
            <v>0080</v>
          </cell>
          <cell r="G6633" t="str">
            <v>D002</v>
          </cell>
          <cell r="H6633" t="str">
            <v>Shift Lever R</v>
          </cell>
          <cell r="I6633" t="str">
            <v>Växelreglage H</v>
          </cell>
          <cell r="K6633" t="str">
            <v>C5105092</v>
          </cell>
          <cell r="L6633" t="str">
            <v>Kontakta SHIMANO</v>
          </cell>
        </row>
        <row r="6634">
          <cell r="B6634" t="str">
            <v>YEC9375160Växelreglage V</v>
          </cell>
          <cell r="C6634" t="str">
            <v>YEC9375160</v>
          </cell>
          <cell r="D6634">
            <v>2022</v>
          </cell>
          <cell r="E6634">
            <v>9</v>
          </cell>
          <cell r="F6634" t="str">
            <v>0090</v>
          </cell>
          <cell r="G6634" t="str">
            <v>D001</v>
          </cell>
          <cell r="H6634" t="str">
            <v>Shift Lever L</v>
          </cell>
          <cell r="I6634" t="str">
            <v>Växelreglage V</v>
          </cell>
          <cell r="L6634" t="e">
            <v>#N/A</v>
          </cell>
        </row>
        <row r="6635">
          <cell r="B6635" t="str">
            <v>YEC9375160Handtag par</v>
          </cell>
          <cell r="C6635" t="str">
            <v>YEC9375160</v>
          </cell>
          <cell r="D6635">
            <v>2022</v>
          </cell>
          <cell r="E6635">
            <v>10</v>
          </cell>
          <cell r="F6635" t="str">
            <v>0100</v>
          </cell>
          <cell r="G6635" t="str">
            <v>B004</v>
          </cell>
          <cell r="H6635" t="str">
            <v>Grip R</v>
          </cell>
          <cell r="I6635" t="str">
            <v>Handtag par</v>
          </cell>
          <cell r="K6635" t="str">
            <v>C2505528</v>
          </cell>
          <cell r="L6635" t="str">
            <v>C2500057</v>
          </cell>
        </row>
        <row r="6636">
          <cell r="B6636" t="str">
            <v>YEC9375160Frambroms</v>
          </cell>
          <cell r="C6636" t="str">
            <v>YEC9375160</v>
          </cell>
          <cell r="D6636">
            <v>2022</v>
          </cell>
          <cell r="E6636">
            <v>11</v>
          </cell>
          <cell r="F6636" t="str">
            <v>0110</v>
          </cell>
          <cell r="G6636" t="str">
            <v>C003</v>
          </cell>
          <cell r="H6636" t="str">
            <v xml:space="preserve">Brake front </v>
          </cell>
          <cell r="I6636" t="str">
            <v>Frambroms</v>
          </cell>
          <cell r="K6636" t="str">
            <v>AMT200KLFURX100</v>
          </cell>
          <cell r="L6636" t="str">
            <v>Kontakta SHIMANO</v>
          </cell>
        </row>
        <row r="6637">
          <cell r="B6637" t="str">
            <v>YEC9375160Bakbroms</v>
          </cell>
          <cell r="C6637" t="str">
            <v>YEC9375160</v>
          </cell>
          <cell r="D6637">
            <v>2022</v>
          </cell>
          <cell r="E6637">
            <v>12</v>
          </cell>
          <cell r="F6637" t="str">
            <v>0120</v>
          </cell>
          <cell r="G6637" t="str">
            <v>C004</v>
          </cell>
          <cell r="H6637" t="str">
            <v>Brake rear</v>
          </cell>
          <cell r="I6637" t="str">
            <v>Bakbroms</v>
          </cell>
          <cell r="K6637" t="str">
            <v>Fotbroms</v>
          </cell>
          <cell r="L6637" t="str">
            <v>Kontakta SHIMANO</v>
          </cell>
        </row>
        <row r="6638">
          <cell r="B6638" t="str">
            <v>YEC9375160Vevlager</v>
          </cell>
          <cell r="C6638" t="str">
            <v>YEC9375160</v>
          </cell>
          <cell r="D6638">
            <v>2022</v>
          </cell>
          <cell r="E6638">
            <v>13</v>
          </cell>
          <cell r="F6638" t="str">
            <v>0130</v>
          </cell>
          <cell r="G6638" t="str">
            <v>E001</v>
          </cell>
          <cell r="H6638" t="str">
            <v xml:space="preserve">BB-set </v>
          </cell>
          <cell r="I6638" t="str">
            <v>Vevlager</v>
          </cell>
          <cell r="K6638" t="str">
            <v>C8705065-1-124C</v>
          </cell>
          <cell r="L6638" t="str">
            <v>C8705065-1-124C</v>
          </cell>
        </row>
        <row r="6639">
          <cell r="B6639" t="str">
            <v>YEC9375160Vevparti</v>
          </cell>
          <cell r="C6639" t="str">
            <v>YEC9375160</v>
          </cell>
          <cell r="D6639">
            <v>2022</v>
          </cell>
          <cell r="E6639">
            <v>14</v>
          </cell>
          <cell r="F6639" t="str">
            <v>0140</v>
          </cell>
          <cell r="G6639" t="str">
            <v>E002</v>
          </cell>
          <cell r="H6639" t="str">
            <v>Front Chainwheel</v>
          </cell>
          <cell r="I6639" t="str">
            <v>Vevparti</v>
          </cell>
          <cell r="K6639" t="str">
            <v>C3305681-170-EG</v>
          </cell>
          <cell r="L6639" t="str">
            <v>C3305681-170-EG</v>
          </cell>
        </row>
        <row r="6640">
          <cell r="B6640" t="str">
            <v>YEC9375160Kedjeskydd</v>
          </cell>
          <cell r="C6640" t="str">
            <v>YEC9375160</v>
          </cell>
          <cell r="D6640">
            <v>2022</v>
          </cell>
          <cell r="E6640">
            <v>15</v>
          </cell>
          <cell r="F6640" t="str">
            <v>0150</v>
          </cell>
          <cell r="G6640" t="str">
            <v>H001</v>
          </cell>
          <cell r="H6640" t="str">
            <v>Chain guard</v>
          </cell>
          <cell r="I6640" t="str">
            <v>Kedjeskydd</v>
          </cell>
          <cell r="K6640" t="str">
            <v>C8305427/ZBK</v>
          </cell>
          <cell r="L6640" t="str">
            <v>C8305427/ZBK</v>
          </cell>
        </row>
        <row r="6641">
          <cell r="B6641" t="str">
            <v>YEC9375160Kedjeskyddsfäste</v>
          </cell>
          <cell r="C6641" t="str">
            <v>YEC9375160</v>
          </cell>
          <cell r="D6641">
            <v>2022</v>
          </cell>
          <cell r="E6641">
            <v>16</v>
          </cell>
          <cell r="F6641" t="str">
            <v>0160</v>
          </cell>
          <cell r="G6641" t="str">
            <v>H002</v>
          </cell>
          <cell r="H6641" t="str">
            <v>Chain guard bracket</v>
          </cell>
          <cell r="I6641" t="str">
            <v>Kedjeskyddsfäste</v>
          </cell>
          <cell r="K6641" t="str">
            <v>C8305427</v>
          </cell>
          <cell r="L6641" t="str">
            <v>C8305427</v>
          </cell>
        </row>
        <row r="6642">
          <cell r="B6642" t="str">
            <v>YEC9375160Framväxel</v>
          </cell>
          <cell r="C6642" t="str">
            <v>YEC9375160</v>
          </cell>
          <cell r="D6642">
            <v>2022</v>
          </cell>
          <cell r="E6642">
            <v>17</v>
          </cell>
          <cell r="F6642" t="str">
            <v>0170</v>
          </cell>
          <cell r="G6642" t="str">
            <v>D003</v>
          </cell>
          <cell r="H6642" t="str">
            <v>Front Derailleur</v>
          </cell>
          <cell r="I6642" t="str">
            <v>Framväxel</v>
          </cell>
          <cell r="K6642">
            <v>0</v>
          </cell>
          <cell r="L6642" t="e">
            <v>#N/A</v>
          </cell>
        </row>
        <row r="6643">
          <cell r="B6643" t="str">
            <v>YEC9375160Bakväxel</v>
          </cell>
          <cell r="C6643" t="str">
            <v>YEC9375160</v>
          </cell>
          <cell r="D6643">
            <v>2022</v>
          </cell>
          <cell r="E6643">
            <v>18</v>
          </cell>
          <cell r="F6643" t="str">
            <v>0180</v>
          </cell>
          <cell r="G6643" t="str">
            <v>D004</v>
          </cell>
          <cell r="H6643" t="str">
            <v>Rear Derailleur</v>
          </cell>
          <cell r="I6643" t="str">
            <v>Bakväxel</v>
          </cell>
          <cell r="K6643" t="str">
            <v>NAVVÄXEL</v>
          </cell>
          <cell r="L6643" t="str">
            <v>Kontakta SHIMANO</v>
          </cell>
        </row>
        <row r="6644">
          <cell r="B6644" t="str">
            <v>YEC9375160Kedja</v>
          </cell>
          <cell r="C6644" t="str">
            <v>YEC9375160</v>
          </cell>
          <cell r="D6644">
            <v>2022</v>
          </cell>
          <cell r="E6644">
            <v>19</v>
          </cell>
          <cell r="F6644" t="str">
            <v>0190</v>
          </cell>
          <cell r="G6644" t="str">
            <v>E003</v>
          </cell>
          <cell r="H6644" t="str">
            <v xml:space="preserve">Chain </v>
          </cell>
          <cell r="I6644" t="str">
            <v>Kedja</v>
          </cell>
          <cell r="K6644" t="str">
            <v>C3405001-0102</v>
          </cell>
          <cell r="L6644" t="str">
            <v>C3400002</v>
          </cell>
        </row>
        <row r="6645">
          <cell r="B6645" t="str">
            <v>YEC9375160Kassett</v>
          </cell>
          <cell r="C6645" t="str">
            <v>YEC9375160</v>
          </cell>
          <cell r="D6645">
            <v>2022</v>
          </cell>
          <cell r="E6645">
            <v>20</v>
          </cell>
          <cell r="F6645" t="str">
            <v>0200</v>
          </cell>
          <cell r="G6645" t="str">
            <v>E004</v>
          </cell>
          <cell r="H6645" t="str">
            <v>Cassette Sprocket</v>
          </cell>
          <cell r="I6645" t="str">
            <v>Kassett</v>
          </cell>
          <cell r="K6645" t="str">
            <v>ASMGEAR16SU</v>
          </cell>
          <cell r="L6645" t="str">
            <v>Kontakta SHIMANO</v>
          </cell>
        </row>
        <row r="6646">
          <cell r="B6646" t="str">
            <v>YEC9375160Framhjul</v>
          </cell>
          <cell r="C6646" t="str">
            <v>YEC9375160</v>
          </cell>
          <cell r="D6646">
            <v>2022</v>
          </cell>
          <cell r="E6646">
            <v>21</v>
          </cell>
          <cell r="F6646" t="str">
            <v>0210</v>
          </cell>
          <cell r="G6646" t="str">
            <v>F001</v>
          </cell>
          <cell r="H6646" t="str">
            <v>Front hub</v>
          </cell>
          <cell r="I6646" t="str">
            <v>Framhjul</v>
          </cell>
          <cell r="K6646" t="str">
            <v>C4100365</v>
          </cell>
          <cell r="L6646" t="str">
            <v>C4100365</v>
          </cell>
        </row>
        <row r="6647">
          <cell r="B6647" t="str">
            <v>YEC9375160Bakhjul</v>
          </cell>
          <cell r="C6647" t="str">
            <v>YEC9375160</v>
          </cell>
          <cell r="D6647">
            <v>2022</v>
          </cell>
          <cell r="E6647">
            <v>22</v>
          </cell>
          <cell r="F6647" t="str">
            <v>0220</v>
          </cell>
          <cell r="G6647" t="str">
            <v>F002</v>
          </cell>
          <cell r="H6647" t="str">
            <v>Rear hub</v>
          </cell>
          <cell r="I6647" t="str">
            <v>Bakhjul</v>
          </cell>
          <cell r="K6647" t="str">
            <v>C4208242</v>
          </cell>
          <cell r="L6647" t="str">
            <v>C4200052</v>
          </cell>
        </row>
        <row r="6648">
          <cell r="B6648" t="str">
            <v>YEC9375160Däck</v>
          </cell>
          <cell r="C6648" t="str">
            <v>YEC9375160</v>
          </cell>
          <cell r="D6648">
            <v>2022</v>
          </cell>
          <cell r="E6648">
            <v>23</v>
          </cell>
          <cell r="F6648" t="str">
            <v>0230</v>
          </cell>
          <cell r="G6648" t="str">
            <v>F003</v>
          </cell>
          <cell r="H6648" t="str">
            <v>Tire</v>
          </cell>
          <cell r="I6648" t="str">
            <v>Däck</v>
          </cell>
          <cell r="K6648" t="str">
            <v>C4906455</v>
          </cell>
          <cell r="L6648" t="str">
            <v>C4901463</v>
          </cell>
        </row>
        <row r="6649">
          <cell r="B6649" t="str">
            <v>YEC9375160Skärmar set</v>
          </cell>
          <cell r="C6649" t="str">
            <v>YEC9375160</v>
          </cell>
          <cell r="D6649">
            <v>2022</v>
          </cell>
          <cell r="E6649">
            <v>24</v>
          </cell>
          <cell r="F6649" t="str">
            <v>0240</v>
          </cell>
          <cell r="G6649" t="str">
            <v>H003</v>
          </cell>
          <cell r="H6649" t="str">
            <v xml:space="preserve">Mudguard front   </v>
          </cell>
          <cell r="I6649" t="str">
            <v>Skärmar set</v>
          </cell>
          <cell r="K6649" t="str">
            <v>C8255729-BK</v>
          </cell>
          <cell r="L6649" t="str">
            <v>C8250028</v>
          </cell>
        </row>
        <row r="6650">
          <cell r="B6650" t="str">
            <v>YEC9375160Pakethållare</v>
          </cell>
          <cell r="C6650" t="str">
            <v>YEC9375160</v>
          </cell>
          <cell r="D6650">
            <v>2022</v>
          </cell>
          <cell r="E6650">
            <v>25</v>
          </cell>
          <cell r="F6650" t="str">
            <v>0250</v>
          </cell>
          <cell r="G6650" t="str">
            <v>H004</v>
          </cell>
          <cell r="H6650" t="str">
            <v>Carrier</v>
          </cell>
          <cell r="I6650" t="str">
            <v>Pakethållare</v>
          </cell>
          <cell r="K6650" t="str">
            <v>C8205834-BK</v>
          </cell>
          <cell r="L6650" t="str">
            <v>C8205834-BK</v>
          </cell>
        </row>
        <row r="6651">
          <cell r="B6651" t="str">
            <v>YEC9375160Sadel</v>
          </cell>
          <cell r="C6651" t="str">
            <v>YEC9375160</v>
          </cell>
          <cell r="D6651">
            <v>2022</v>
          </cell>
          <cell r="E6651">
            <v>26</v>
          </cell>
          <cell r="F6651" t="str">
            <v>0260</v>
          </cell>
          <cell r="G6651" t="str">
            <v>G001</v>
          </cell>
          <cell r="H6651" t="str">
            <v>Saddle</v>
          </cell>
          <cell r="I6651" t="str">
            <v>Sadel</v>
          </cell>
          <cell r="K6651" t="str">
            <v>C7105989</v>
          </cell>
          <cell r="L6651" t="str">
            <v>C7100596</v>
          </cell>
        </row>
        <row r="6652">
          <cell r="B6652" t="str">
            <v>YEC9375160Sadelstolpe</v>
          </cell>
          <cell r="C6652" t="str">
            <v>YEC9375160</v>
          </cell>
          <cell r="D6652">
            <v>2022</v>
          </cell>
          <cell r="E6652">
            <v>27</v>
          </cell>
          <cell r="F6652" t="str">
            <v>0270</v>
          </cell>
          <cell r="G6652" t="str">
            <v>G002</v>
          </cell>
          <cell r="H6652" t="str">
            <v>Seatpost</v>
          </cell>
          <cell r="I6652" t="str">
            <v>Sadelstolpe</v>
          </cell>
          <cell r="K6652" t="str">
            <v>C7205260</v>
          </cell>
          <cell r="L6652" t="str">
            <v>C7200053</v>
          </cell>
        </row>
        <row r="6653">
          <cell r="B6653" t="str">
            <v>YEC9375160Sadelrörsklämma</v>
          </cell>
          <cell r="C6653" t="str">
            <v>YEC9375160</v>
          </cell>
          <cell r="D6653">
            <v>2022</v>
          </cell>
          <cell r="E6653">
            <v>28</v>
          </cell>
          <cell r="F6653" t="str">
            <v>0280</v>
          </cell>
          <cell r="G6653" t="str">
            <v>G003</v>
          </cell>
          <cell r="H6653" t="str">
            <v>Seat Clamp</v>
          </cell>
          <cell r="I6653" t="str">
            <v>Sadelrörsklämma</v>
          </cell>
          <cell r="K6653" t="str">
            <v>C7305002</v>
          </cell>
          <cell r="L6653" t="str">
            <v>C7300027-318</v>
          </cell>
        </row>
        <row r="6654">
          <cell r="B6654" t="str">
            <v>YEC9375160Framlampa</v>
          </cell>
          <cell r="C6654" t="str">
            <v>YEC9375160</v>
          </cell>
          <cell r="D6654">
            <v>2022</v>
          </cell>
          <cell r="E6654">
            <v>29</v>
          </cell>
          <cell r="F6654" t="str">
            <v>0290</v>
          </cell>
          <cell r="G6654" t="str">
            <v>H005</v>
          </cell>
          <cell r="H6654" t="str">
            <v>Front light</v>
          </cell>
          <cell r="I6654" t="str">
            <v>Framlampa</v>
          </cell>
          <cell r="K6654" t="str">
            <v>C8015300</v>
          </cell>
          <cell r="L6654" t="str">
            <v>C8015300</v>
          </cell>
        </row>
        <row r="6655">
          <cell r="B6655" t="str">
            <v>YEC9375160Baklampa</v>
          </cell>
          <cell r="C6655" t="str">
            <v>YEC9375160</v>
          </cell>
          <cell r="D6655">
            <v>2022</v>
          </cell>
          <cell r="E6655">
            <v>30</v>
          </cell>
          <cell r="F6655" t="str">
            <v>0300</v>
          </cell>
          <cell r="G6655" t="str">
            <v>H006</v>
          </cell>
          <cell r="H6655" t="str">
            <v>Light, Rear</v>
          </cell>
          <cell r="I6655" t="str">
            <v>Baklampa</v>
          </cell>
          <cell r="K6655" t="str">
            <v>C8705186-1RLBK</v>
          </cell>
          <cell r="L6655" t="str">
            <v>C8705186-1RLBK</v>
          </cell>
        </row>
        <row r="6656">
          <cell r="B6656" t="str">
            <v>YEC9375160Låssats</v>
          </cell>
          <cell r="C6656" t="str">
            <v>YEC9375160</v>
          </cell>
          <cell r="D6656">
            <v>2022</v>
          </cell>
          <cell r="E6656">
            <v>31</v>
          </cell>
          <cell r="F6656" t="str">
            <v>0310</v>
          </cell>
          <cell r="G6656" t="str">
            <v>H007</v>
          </cell>
          <cell r="H6656" t="str">
            <v>Lock</v>
          </cell>
          <cell r="I6656" t="str">
            <v>Låssats</v>
          </cell>
          <cell r="K6656" t="str">
            <v>C8405069</v>
          </cell>
          <cell r="L6656" t="str">
            <v>C8405069</v>
          </cell>
        </row>
        <row r="6657">
          <cell r="B6657" t="str">
            <v>YEC9375160Stöd</v>
          </cell>
          <cell r="C6657" t="str">
            <v>YEC9375160</v>
          </cell>
          <cell r="D6657">
            <v>2022</v>
          </cell>
          <cell r="E6657">
            <v>32</v>
          </cell>
          <cell r="F6657" t="str">
            <v>0320</v>
          </cell>
          <cell r="G6657" t="str">
            <v>H008</v>
          </cell>
          <cell r="H6657" t="str">
            <v>Kick stand</v>
          </cell>
          <cell r="I6657" t="str">
            <v>Stöd</v>
          </cell>
          <cell r="K6657" t="str">
            <v>C8105208</v>
          </cell>
          <cell r="L6657" t="str">
            <v>C8100034</v>
          </cell>
        </row>
        <row r="6658">
          <cell r="B6658" t="str">
            <v>YEC9375160Korg</v>
          </cell>
          <cell r="C6658" t="str">
            <v>YEC9375160</v>
          </cell>
          <cell r="D6658">
            <v>2022</v>
          </cell>
          <cell r="E6658">
            <v>33</v>
          </cell>
          <cell r="F6658" t="str">
            <v>0330</v>
          </cell>
          <cell r="G6658" t="str">
            <v>H009</v>
          </cell>
          <cell r="H6658" t="str">
            <v>Basket / Fr carrier</v>
          </cell>
          <cell r="I6658" t="str">
            <v>Korg</v>
          </cell>
          <cell r="K6658" t="str">
            <v>C8605213</v>
          </cell>
          <cell r="L6658" t="str">
            <v>C8605213</v>
          </cell>
        </row>
        <row r="6659">
          <cell r="B6659" t="str">
            <v>YEC9375160Pedaler</v>
          </cell>
          <cell r="C6659" t="str">
            <v>YEC9375160</v>
          </cell>
          <cell r="D6659">
            <v>2022</v>
          </cell>
          <cell r="E6659">
            <v>34</v>
          </cell>
          <cell r="F6659" t="str">
            <v>0340</v>
          </cell>
          <cell r="G6659" t="str">
            <v>E005</v>
          </cell>
          <cell r="H6659" t="str">
            <v xml:space="preserve">Pedal </v>
          </cell>
          <cell r="I6659" t="str">
            <v>Pedaler</v>
          </cell>
          <cell r="K6659" t="str">
            <v>C3505208</v>
          </cell>
          <cell r="L6659" t="str">
            <v>C3500059</v>
          </cell>
        </row>
        <row r="6660">
          <cell r="B6660" t="str">
            <v>YEC9375160Motor</v>
          </cell>
          <cell r="C6660" t="str">
            <v>YEC9375160</v>
          </cell>
          <cell r="D6660">
            <v>2022</v>
          </cell>
          <cell r="E6660">
            <v>35</v>
          </cell>
          <cell r="F6660" t="str">
            <v>0350</v>
          </cell>
          <cell r="G6660" t="str">
            <v>J001</v>
          </cell>
          <cell r="H6660" t="str">
            <v>DRIVE UNIT:</v>
          </cell>
          <cell r="I6660" t="str">
            <v>Motor</v>
          </cell>
          <cell r="K6660" t="str">
            <v>C8705144-1-03</v>
          </cell>
          <cell r="L6660" t="str">
            <v>C8705144-1-03</v>
          </cell>
        </row>
        <row r="6661">
          <cell r="B6661" t="str">
            <v>YEC9375160Display</v>
          </cell>
          <cell r="C6661" t="str">
            <v>YEC9375160</v>
          </cell>
          <cell r="D6661">
            <v>2022</v>
          </cell>
          <cell r="E6661">
            <v>36</v>
          </cell>
          <cell r="F6661" t="str">
            <v>0360</v>
          </cell>
          <cell r="G6661" t="str">
            <v>J004</v>
          </cell>
          <cell r="H6661" t="str">
            <v>DISPLAY:</v>
          </cell>
          <cell r="I6661" t="str">
            <v>Display</v>
          </cell>
          <cell r="K6661" t="str">
            <v>C8705068-1-38C</v>
          </cell>
          <cell r="L6661" t="str">
            <v>C8705068-1-38C</v>
          </cell>
        </row>
        <row r="6662">
          <cell r="B6662" t="str">
            <v>YEC9375160EB-Bus kabel</v>
          </cell>
          <cell r="C6662" t="str">
            <v>YEC9375160</v>
          </cell>
          <cell r="D6662">
            <v>2022</v>
          </cell>
          <cell r="E6662">
            <v>37</v>
          </cell>
          <cell r="F6662" t="str">
            <v>0370</v>
          </cell>
          <cell r="G6662" t="str">
            <v>J005</v>
          </cell>
          <cell r="H6662" t="str">
            <v>EB-BUS CABLE:</v>
          </cell>
          <cell r="I6662" t="str">
            <v>EB-Bus kabel</v>
          </cell>
          <cell r="K6662" t="str">
            <v>C8705065-1-04AC</v>
          </cell>
          <cell r="L6662" t="str">
            <v>C8705065-1-04AC</v>
          </cell>
        </row>
        <row r="6663">
          <cell r="B6663" t="str">
            <v>YEC9375160Motorkabel</v>
          </cell>
          <cell r="C6663" t="str">
            <v>YEC9375160</v>
          </cell>
          <cell r="D6663">
            <v>2022</v>
          </cell>
          <cell r="E6663">
            <v>38</v>
          </cell>
          <cell r="F6663" t="str">
            <v>0380</v>
          </cell>
          <cell r="G6663" t="str">
            <v>J006</v>
          </cell>
          <cell r="H6663" t="str">
            <v>POWER CABLE:</v>
          </cell>
          <cell r="I6663" t="str">
            <v>Motorkabel</v>
          </cell>
          <cell r="K6663" t="str">
            <v>C8705065-1-03A</v>
          </cell>
          <cell r="L6663" t="str">
            <v>C8705065-1-03A</v>
          </cell>
        </row>
        <row r="6664">
          <cell r="B6664" t="str">
            <v>YEC9375160Kabel framlampa</v>
          </cell>
          <cell r="C6664" t="str">
            <v>YEC9375160</v>
          </cell>
          <cell r="D6664">
            <v>2022</v>
          </cell>
          <cell r="E6664">
            <v>39</v>
          </cell>
          <cell r="F6664" t="str">
            <v>0390</v>
          </cell>
          <cell r="G6664" t="str">
            <v>J007</v>
          </cell>
          <cell r="H6664" t="str">
            <v>F. LIGHT CABLE:</v>
          </cell>
          <cell r="I6664" t="str">
            <v>Kabel framlampa</v>
          </cell>
          <cell r="K6664" t="str">
            <v>Ingår i EB-buskabeln</v>
          </cell>
          <cell r="L6664" t="str">
            <v>Ingår i EB-buskabeln</v>
          </cell>
        </row>
        <row r="6665">
          <cell r="B6665" t="str">
            <v>YEC9375160Kabel baklampa</v>
          </cell>
          <cell r="C6665" t="str">
            <v>YEC9375160</v>
          </cell>
          <cell r="D6665">
            <v>2022</v>
          </cell>
          <cell r="E6665">
            <v>40</v>
          </cell>
          <cell r="F6665" t="str">
            <v>0400</v>
          </cell>
          <cell r="G6665" t="str">
            <v>J008</v>
          </cell>
          <cell r="H6665" t="str">
            <v>R. LIGHT CABLE:</v>
          </cell>
          <cell r="I6665" t="str">
            <v>Kabel baklampa</v>
          </cell>
          <cell r="K6665" t="str">
            <v>INGÅR I BATTERIET</v>
          </cell>
          <cell r="L6665" t="str">
            <v>Ingår i batteriet</v>
          </cell>
        </row>
        <row r="6666">
          <cell r="B6666" t="str">
            <v>YEC9375160Hastighetssensor</v>
          </cell>
          <cell r="C6666" t="str">
            <v>YEC9375160</v>
          </cell>
          <cell r="D6666">
            <v>2022</v>
          </cell>
          <cell r="E6666">
            <v>41</v>
          </cell>
          <cell r="F6666" t="str">
            <v>0410</v>
          </cell>
          <cell r="G6666" t="str">
            <v>J009</v>
          </cell>
          <cell r="H6666" t="str">
            <v>SPEED SENSOR:</v>
          </cell>
          <cell r="I6666" t="str">
            <v>Hastighetssensor</v>
          </cell>
          <cell r="K6666" t="str">
            <v>INGÅR I MOTORN</v>
          </cell>
          <cell r="L6666" t="str">
            <v>Ingår i motorn</v>
          </cell>
        </row>
        <row r="6667">
          <cell r="B6667" t="str">
            <v>YEC9375160Batteri</v>
          </cell>
          <cell r="C6667" t="str">
            <v>YEC9375160</v>
          </cell>
          <cell r="D6667">
            <v>2022</v>
          </cell>
          <cell r="E6667">
            <v>42</v>
          </cell>
          <cell r="F6667" t="str">
            <v>0420</v>
          </cell>
          <cell r="G6667" t="str">
            <v>J002</v>
          </cell>
          <cell r="H6667" t="str">
            <v>BATTERY:</v>
          </cell>
          <cell r="I6667" t="str">
            <v>Batteri</v>
          </cell>
          <cell r="K6667" t="str">
            <v>C8705186-E-11C</v>
          </cell>
          <cell r="L6667" t="str">
            <v>C8705186-E-11C</v>
          </cell>
        </row>
        <row r="6668">
          <cell r="B6668" t="str">
            <v>YEC9375160Batterihållare</v>
          </cell>
          <cell r="C6668" t="str">
            <v>YEC9375160</v>
          </cell>
          <cell r="D6668">
            <v>2022</v>
          </cell>
          <cell r="E6668">
            <v>43</v>
          </cell>
          <cell r="F6668" t="str">
            <v>0430</v>
          </cell>
          <cell r="G6668" t="str">
            <v>J003</v>
          </cell>
          <cell r="H6668" t="str">
            <v>BATTERY HOLDER/Slider</v>
          </cell>
          <cell r="I6668" t="str">
            <v>Batterihållare</v>
          </cell>
          <cell r="L6668" t="e">
            <v>#N/A</v>
          </cell>
        </row>
        <row r="6669">
          <cell r="B6669" t="str">
            <v>YEC9375160Batteriladdare</v>
          </cell>
          <cell r="C6669" t="str">
            <v>YEC9375160</v>
          </cell>
          <cell r="D6669">
            <v>2022</v>
          </cell>
          <cell r="E6669">
            <v>44</v>
          </cell>
          <cell r="F6669" t="str">
            <v>0440</v>
          </cell>
          <cell r="G6669" t="str">
            <v>J010</v>
          </cell>
          <cell r="H6669" t="str">
            <v>CHARGER:</v>
          </cell>
          <cell r="I6669" t="str">
            <v>Batteriladdare</v>
          </cell>
          <cell r="K6669" t="str">
            <v>C8705058-1-1C</v>
          </cell>
          <cell r="L6669" t="str">
            <v>C8705058-1-1D</v>
          </cell>
        </row>
        <row r="6670">
          <cell r="B6670" t="str">
            <v>YEC9375160Kontrollbox</v>
          </cell>
          <cell r="C6670" t="str">
            <v>YEC9375160</v>
          </cell>
          <cell r="D6670">
            <v>2022</v>
          </cell>
          <cell r="E6670">
            <v>45</v>
          </cell>
          <cell r="F6670" t="str">
            <v>0450</v>
          </cell>
          <cell r="G6670" t="str">
            <v>J011</v>
          </cell>
          <cell r="H6670" t="str">
            <v>Controller</v>
          </cell>
          <cell r="I6670" t="str">
            <v>Kontrollbox</v>
          </cell>
          <cell r="K6670" t="str">
            <v>C8705142-10-9C</v>
          </cell>
          <cell r="L6670" t="str">
            <v>C8705142-10-9C</v>
          </cell>
        </row>
        <row r="6671">
          <cell r="B6671" t="str">
            <v>YEC9375160Växelöra</v>
          </cell>
          <cell r="C6671" t="str">
            <v>YEC9375160</v>
          </cell>
          <cell r="D6671">
            <v>2022</v>
          </cell>
          <cell r="E6671">
            <v>46</v>
          </cell>
          <cell r="F6671" t="str">
            <v>0460</v>
          </cell>
          <cell r="G6671" t="str">
            <v>D005</v>
          </cell>
          <cell r="H6671" t="str">
            <v>Gear hanger</v>
          </cell>
          <cell r="I6671" t="str">
            <v>Växelöra</v>
          </cell>
          <cell r="L6671" t="e">
            <v>#N/A</v>
          </cell>
        </row>
        <row r="6672">
          <cell r="B6672" t="str">
            <v>YEC9375161RAM</v>
          </cell>
          <cell r="C6672" t="str">
            <v>YEC9375161</v>
          </cell>
          <cell r="D6672">
            <v>2022</v>
          </cell>
          <cell r="E6672">
            <v>1</v>
          </cell>
          <cell r="F6672" t="str">
            <v>0010</v>
          </cell>
          <cell r="G6672" t="str">
            <v>A001</v>
          </cell>
          <cell r="H6672" t="str">
            <v>PAINTED FRAME</v>
          </cell>
          <cell r="I6672" t="str">
            <v>RAM</v>
          </cell>
          <cell r="K6672" t="str">
            <v>C1307642-510</v>
          </cell>
          <cell r="L6672" t="e">
            <v>#N/A</v>
          </cell>
        </row>
        <row r="6673">
          <cell r="B6673" t="str">
            <v>YEC9375161Framgaffel</v>
          </cell>
          <cell r="C6673" t="str">
            <v>YEC9375161</v>
          </cell>
          <cell r="D6673">
            <v>2022</v>
          </cell>
          <cell r="E6673">
            <v>2</v>
          </cell>
          <cell r="F6673" t="str">
            <v>0020</v>
          </cell>
          <cell r="G6673" t="str">
            <v>A002</v>
          </cell>
          <cell r="H6673" t="str">
            <v>PAINTED FORK</v>
          </cell>
          <cell r="I6673" t="str">
            <v>Framgaffel</v>
          </cell>
          <cell r="K6673" t="str">
            <v>C1605749-224</v>
          </cell>
          <cell r="L6673" t="e">
            <v>#N/A</v>
          </cell>
        </row>
        <row r="6674">
          <cell r="B6674" t="str">
            <v>YEC9375161Styrlager</v>
          </cell>
          <cell r="C6674" t="str">
            <v>YEC9375161</v>
          </cell>
          <cell r="D6674">
            <v>2022</v>
          </cell>
          <cell r="E6674">
            <v>3</v>
          </cell>
          <cell r="F6674" t="str">
            <v>0030</v>
          </cell>
          <cell r="G6674" t="str">
            <v>B001</v>
          </cell>
          <cell r="H6674" t="str">
            <v>Head Set</v>
          </cell>
          <cell r="I6674" t="str">
            <v>Styrlager</v>
          </cell>
          <cell r="K6674" t="str">
            <v>C2105256</v>
          </cell>
          <cell r="L6674" t="str">
            <v>C2105256</v>
          </cell>
        </row>
        <row r="6675">
          <cell r="B6675" t="str">
            <v xml:space="preserve">YEC9375161Styrstam </v>
          </cell>
          <cell r="C6675" t="str">
            <v>YEC9375161</v>
          </cell>
          <cell r="D6675">
            <v>2022</v>
          </cell>
          <cell r="E6675">
            <v>4</v>
          </cell>
          <cell r="F6675" t="str">
            <v>0040</v>
          </cell>
          <cell r="G6675" t="str">
            <v>B002</v>
          </cell>
          <cell r="H6675" t="str">
            <v>Handlebar Stem</v>
          </cell>
          <cell r="I6675" t="str">
            <v xml:space="preserve">Styrstam </v>
          </cell>
          <cell r="K6675" t="str">
            <v>C2205585-090</v>
          </cell>
          <cell r="L6675" t="str">
            <v>C2205585-090</v>
          </cell>
        </row>
        <row r="6676">
          <cell r="B6676" t="str">
            <v>YEC9375161Styre</v>
          </cell>
          <cell r="C6676" t="str">
            <v>YEC9375161</v>
          </cell>
          <cell r="D6676">
            <v>2022</v>
          </cell>
          <cell r="E6676">
            <v>5</v>
          </cell>
          <cell r="F6676" t="str">
            <v>0050</v>
          </cell>
          <cell r="G6676" t="str">
            <v>B003</v>
          </cell>
          <cell r="H6676" t="str">
            <v>Handelbar</v>
          </cell>
          <cell r="I6676" t="str">
            <v>Styre</v>
          </cell>
          <cell r="K6676" t="str">
            <v>C2306074</v>
          </cell>
          <cell r="L6676" t="str">
            <v>C2306074</v>
          </cell>
        </row>
        <row r="6677">
          <cell r="B6677" t="str">
            <v>YEC9375161Bromsgrepp H</v>
          </cell>
          <cell r="C6677" t="str">
            <v>YEC9375161</v>
          </cell>
          <cell r="D6677">
            <v>2022</v>
          </cell>
          <cell r="E6677">
            <v>6</v>
          </cell>
          <cell r="F6677" t="str">
            <v>0060</v>
          </cell>
          <cell r="G6677" t="str">
            <v>C002</v>
          </cell>
          <cell r="H6677" t="str">
            <v>Brake Lever R</v>
          </cell>
          <cell r="I6677" t="str">
            <v>Bromsgrepp H</v>
          </cell>
          <cell r="L6677" t="e">
            <v>#N/A</v>
          </cell>
        </row>
        <row r="6678">
          <cell r="B6678" t="str">
            <v>YEC9375161Bromsgrepp V</v>
          </cell>
          <cell r="C6678" t="str">
            <v>YEC9375161</v>
          </cell>
          <cell r="D6678">
            <v>2022</v>
          </cell>
          <cell r="E6678">
            <v>7</v>
          </cell>
          <cell r="F6678" t="str">
            <v>0070</v>
          </cell>
          <cell r="G6678" t="str">
            <v>C001</v>
          </cell>
          <cell r="H6678" t="str">
            <v>Brake Lever L</v>
          </cell>
          <cell r="I6678" t="str">
            <v>Bromsgrepp V</v>
          </cell>
          <cell r="K6678" t="str">
            <v>Shimano</v>
          </cell>
          <cell r="L6678" t="str">
            <v>Kontakta SHIMANO</v>
          </cell>
        </row>
        <row r="6679">
          <cell r="B6679" t="str">
            <v>YEC9375161Växelreglage H</v>
          </cell>
          <cell r="C6679" t="str">
            <v>YEC9375161</v>
          </cell>
          <cell r="D6679">
            <v>2022</v>
          </cell>
          <cell r="E6679">
            <v>8</v>
          </cell>
          <cell r="F6679" t="str">
            <v>0080</v>
          </cell>
          <cell r="G6679" t="str">
            <v>D002</v>
          </cell>
          <cell r="H6679" t="str">
            <v>Shift Lever R</v>
          </cell>
          <cell r="I6679" t="str">
            <v>Växelreglage H</v>
          </cell>
          <cell r="K6679" t="str">
            <v>C5105092</v>
          </cell>
          <cell r="L6679" t="str">
            <v>Kontakta SHIMANO</v>
          </cell>
        </row>
        <row r="6680">
          <cell r="B6680" t="str">
            <v>YEC9375161Växelreglage V</v>
          </cell>
          <cell r="C6680" t="str">
            <v>YEC9375161</v>
          </cell>
          <cell r="D6680">
            <v>2022</v>
          </cell>
          <cell r="E6680">
            <v>9</v>
          </cell>
          <cell r="F6680" t="str">
            <v>0090</v>
          </cell>
          <cell r="G6680" t="str">
            <v>D001</v>
          </cell>
          <cell r="H6680" t="str">
            <v>Shift Lever L</v>
          </cell>
          <cell r="I6680" t="str">
            <v>Växelreglage V</v>
          </cell>
          <cell r="L6680" t="e">
            <v>#N/A</v>
          </cell>
        </row>
        <row r="6681">
          <cell r="B6681" t="str">
            <v>YEC9375161Handtag par</v>
          </cell>
          <cell r="C6681" t="str">
            <v>YEC9375161</v>
          </cell>
          <cell r="D6681">
            <v>2022</v>
          </cell>
          <cell r="E6681">
            <v>10</v>
          </cell>
          <cell r="F6681" t="str">
            <v>0100</v>
          </cell>
          <cell r="G6681" t="str">
            <v>B004</v>
          </cell>
          <cell r="H6681" t="str">
            <v>Grip R</v>
          </cell>
          <cell r="I6681" t="str">
            <v>Handtag par</v>
          </cell>
          <cell r="K6681" t="str">
            <v>C2505528</v>
          </cell>
          <cell r="L6681" t="str">
            <v>C2500057</v>
          </cell>
        </row>
        <row r="6682">
          <cell r="B6682" t="str">
            <v>YEC9375161Frambroms</v>
          </cell>
          <cell r="C6682" t="str">
            <v>YEC9375161</v>
          </cell>
          <cell r="D6682">
            <v>2022</v>
          </cell>
          <cell r="E6682">
            <v>11</v>
          </cell>
          <cell r="F6682" t="str">
            <v>0110</v>
          </cell>
          <cell r="G6682" t="str">
            <v>C003</v>
          </cell>
          <cell r="H6682" t="str">
            <v xml:space="preserve">Brake front </v>
          </cell>
          <cell r="I6682" t="str">
            <v>Frambroms</v>
          </cell>
          <cell r="K6682" t="str">
            <v>AMT200KLFURX100</v>
          </cell>
          <cell r="L6682" t="str">
            <v>Kontakta SHIMANO</v>
          </cell>
        </row>
        <row r="6683">
          <cell r="B6683" t="str">
            <v>YEC9375161Bakbroms</v>
          </cell>
          <cell r="C6683" t="str">
            <v>YEC9375161</v>
          </cell>
          <cell r="D6683">
            <v>2022</v>
          </cell>
          <cell r="E6683">
            <v>12</v>
          </cell>
          <cell r="F6683" t="str">
            <v>0120</v>
          </cell>
          <cell r="G6683" t="str">
            <v>C004</v>
          </cell>
          <cell r="H6683" t="str">
            <v>Brake rear</v>
          </cell>
          <cell r="I6683" t="str">
            <v>Bakbroms</v>
          </cell>
          <cell r="K6683" t="str">
            <v>Fotbroms</v>
          </cell>
          <cell r="L6683" t="str">
            <v>Kontakta SHIMANO</v>
          </cell>
        </row>
        <row r="6684">
          <cell r="B6684" t="str">
            <v>YEC9375161Vevlager</v>
          </cell>
          <cell r="C6684" t="str">
            <v>YEC9375161</v>
          </cell>
          <cell r="D6684">
            <v>2022</v>
          </cell>
          <cell r="E6684">
            <v>13</v>
          </cell>
          <cell r="F6684" t="str">
            <v>0130</v>
          </cell>
          <cell r="G6684" t="str">
            <v>E001</v>
          </cell>
          <cell r="H6684" t="str">
            <v xml:space="preserve">BB-set </v>
          </cell>
          <cell r="I6684" t="str">
            <v>Vevlager</v>
          </cell>
          <cell r="K6684" t="str">
            <v>C8705065-1-124C</v>
          </cell>
          <cell r="L6684" t="str">
            <v>C8705065-1-124C</v>
          </cell>
        </row>
        <row r="6685">
          <cell r="B6685" t="str">
            <v>YEC9375161Vevparti</v>
          </cell>
          <cell r="C6685" t="str">
            <v>YEC9375161</v>
          </cell>
          <cell r="D6685">
            <v>2022</v>
          </cell>
          <cell r="E6685">
            <v>14</v>
          </cell>
          <cell r="F6685" t="str">
            <v>0140</v>
          </cell>
          <cell r="G6685" t="str">
            <v>E002</v>
          </cell>
          <cell r="H6685" t="str">
            <v>Front Chainwheel</v>
          </cell>
          <cell r="I6685" t="str">
            <v>Vevparti</v>
          </cell>
          <cell r="K6685" t="str">
            <v>C3305681-170-EG</v>
          </cell>
          <cell r="L6685" t="str">
            <v>C3305681-170-EG</v>
          </cell>
        </row>
        <row r="6686">
          <cell r="B6686" t="str">
            <v>YEC9375161Kedjeskydd</v>
          </cell>
          <cell r="C6686" t="str">
            <v>YEC9375161</v>
          </cell>
          <cell r="D6686">
            <v>2022</v>
          </cell>
          <cell r="E6686">
            <v>15</v>
          </cell>
          <cell r="F6686" t="str">
            <v>0150</v>
          </cell>
          <cell r="G6686" t="str">
            <v>H001</v>
          </cell>
          <cell r="H6686" t="str">
            <v>Chain guard</v>
          </cell>
          <cell r="I6686" t="str">
            <v>Kedjeskydd</v>
          </cell>
          <cell r="K6686" t="str">
            <v>C8305427/ZBK</v>
          </cell>
          <cell r="L6686" t="str">
            <v>C8305427/ZBK</v>
          </cell>
        </row>
        <row r="6687">
          <cell r="B6687" t="str">
            <v>YEC9375161Kedjeskyddsfäste</v>
          </cell>
          <cell r="C6687" t="str">
            <v>YEC9375161</v>
          </cell>
          <cell r="D6687">
            <v>2022</v>
          </cell>
          <cell r="E6687">
            <v>16</v>
          </cell>
          <cell r="F6687" t="str">
            <v>0160</v>
          </cell>
          <cell r="G6687" t="str">
            <v>H002</v>
          </cell>
          <cell r="H6687" t="str">
            <v>Chain guard bracket</v>
          </cell>
          <cell r="I6687" t="str">
            <v>Kedjeskyddsfäste</v>
          </cell>
          <cell r="K6687" t="str">
            <v>C8305427</v>
          </cell>
          <cell r="L6687" t="str">
            <v>C8305427</v>
          </cell>
        </row>
        <row r="6688">
          <cell r="B6688" t="str">
            <v>YEC9375161Framväxel</v>
          </cell>
          <cell r="C6688" t="str">
            <v>YEC9375161</v>
          </cell>
          <cell r="D6688">
            <v>2022</v>
          </cell>
          <cell r="E6688">
            <v>17</v>
          </cell>
          <cell r="F6688" t="str">
            <v>0170</v>
          </cell>
          <cell r="G6688" t="str">
            <v>D003</v>
          </cell>
          <cell r="H6688" t="str">
            <v>Front Derailleur</v>
          </cell>
          <cell r="I6688" t="str">
            <v>Framväxel</v>
          </cell>
          <cell r="K6688">
            <v>0</v>
          </cell>
          <cell r="L6688" t="e">
            <v>#N/A</v>
          </cell>
        </row>
        <row r="6689">
          <cell r="B6689" t="str">
            <v>YEC9375161Bakväxel</v>
          </cell>
          <cell r="C6689" t="str">
            <v>YEC9375161</v>
          </cell>
          <cell r="D6689">
            <v>2022</v>
          </cell>
          <cell r="E6689">
            <v>18</v>
          </cell>
          <cell r="F6689" t="str">
            <v>0180</v>
          </cell>
          <cell r="G6689" t="str">
            <v>D004</v>
          </cell>
          <cell r="H6689" t="str">
            <v>Rear Derailleur</v>
          </cell>
          <cell r="I6689" t="str">
            <v>Bakväxel</v>
          </cell>
          <cell r="K6689" t="str">
            <v>NAVVÄXEL</v>
          </cell>
          <cell r="L6689" t="str">
            <v>Kontakta SHIMANO</v>
          </cell>
        </row>
        <row r="6690">
          <cell r="B6690" t="str">
            <v>YEC9375161Kedja</v>
          </cell>
          <cell r="C6690" t="str">
            <v>YEC9375161</v>
          </cell>
          <cell r="D6690">
            <v>2022</v>
          </cell>
          <cell r="E6690">
            <v>19</v>
          </cell>
          <cell r="F6690" t="str">
            <v>0190</v>
          </cell>
          <cell r="G6690" t="str">
            <v>E003</v>
          </cell>
          <cell r="H6690" t="str">
            <v xml:space="preserve">Chain </v>
          </cell>
          <cell r="I6690" t="str">
            <v>Kedja</v>
          </cell>
          <cell r="K6690" t="str">
            <v>C3405001-0102</v>
          </cell>
          <cell r="L6690" t="str">
            <v>C3400002</v>
          </cell>
        </row>
        <row r="6691">
          <cell r="B6691" t="str">
            <v>YEC9375161Kassett</v>
          </cell>
          <cell r="C6691" t="str">
            <v>YEC9375161</v>
          </cell>
          <cell r="D6691">
            <v>2022</v>
          </cell>
          <cell r="E6691">
            <v>20</v>
          </cell>
          <cell r="F6691" t="str">
            <v>0200</v>
          </cell>
          <cell r="G6691" t="str">
            <v>E004</v>
          </cell>
          <cell r="H6691" t="str">
            <v>Cassette Sprocket</v>
          </cell>
          <cell r="I6691" t="str">
            <v>Kassett</v>
          </cell>
          <cell r="K6691" t="str">
            <v>ASMGEAR16SU</v>
          </cell>
          <cell r="L6691" t="str">
            <v>Kontakta SHIMANO</v>
          </cell>
        </row>
        <row r="6692">
          <cell r="B6692" t="str">
            <v>YEC9375161Framhjul</v>
          </cell>
          <cell r="C6692" t="str">
            <v>YEC9375161</v>
          </cell>
          <cell r="D6692">
            <v>2022</v>
          </cell>
          <cell r="E6692">
            <v>21</v>
          </cell>
          <cell r="F6692" t="str">
            <v>0210</v>
          </cell>
          <cell r="G6692" t="str">
            <v>F001</v>
          </cell>
          <cell r="H6692" t="str">
            <v>Front hub</v>
          </cell>
          <cell r="I6692" t="str">
            <v>Framhjul</v>
          </cell>
          <cell r="K6692" t="str">
            <v>C4107948</v>
          </cell>
          <cell r="L6692" t="str">
            <v>Kontakta Service</v>
          </cell>
        </row>
        <row r="6693">
          <cell r="B6693" t="str">
            <v>YEC9375161Bakhjul</v>
          </cell>
          <cell r="C6693" t="str">
            <v>YEC9375161</v>
          </cell>
          <cell r="D6693">
            <v>2022</v>
          </cell>
          <cell r="E6693">
            <v>22</v>
          </cell>
          <cell r="F6693" t="str">
            <v>0220</v>
          </cell>
          <cell r="G6693" t="str">
            <v>F002</v>
          </cell>
          <cell r="H6693" t="str">
            <v>Rear hub</v>
          </cell>
          <cell r="I6693" t="str">
            <v>Bakhjul</v>
          </cell>
          <cell r="K6693" t="str">
            <v>C4208243</v>
          </cell>
          <cell r="L6693" t="str">
            <v>C4200387</v>
          </cell>
        </row>
        <row r="6694">
          <cell r="B6694" t="str">
            <v>YEC9375161Däck</v>
          </cell>
          <cell r="C6694" t="str">
            <v>YEC9375161</v>
          </cell>
          <cell r="D6694">
            <v>2022</v>
          </cell>
          <cell r="E6694">
            <v>23</v>
          </cell>
          <cell r="F6694" t="str">
            <v>0230</v>
          </cell>
          <cell r="G6694" t="str">
            <v>F003</v>
          </cell>
          <cell r="H6694" t="str">
            <v>Tire</v>
          </cell>
          <cell r="I6694" t="str">
            <v>Däck</v>
          </cell>
          <cell r="K6694" t="str">
            <v>C4906455</v>
          </cell>
          <cell r="L6694" t="str">
            <v>C4901463</v>
          </cell>
        </row>
        <row r="6695">
          <cell r="B6695" t="str">
            <v>YEC9375161Skärmar set</v>
          </cell>
          <cell r="C6695" t="str">
            <v>YEC9375161</v>
          </cell>
          <cell r="D6695">
            <v>2022</v>
          </cell>
          <cell r="E6695">
            <v>24</v>
          </cell>
          <cell r="F6695" t="str">
            <v>0240</v>
          </cell>
          <cell r="G6695" t="str">
            <v>H003</v>
          </cell>
          <cell r="H6695" t="str">
            <v xml:space="preserve">Mudguard front   </v>
          </cell>
          <cell r="I6695" t="str">
            <v>Skärmar set</v>
          </cell>
          <cell r="K6695" t="str">
            <v>C8255677-702</v>
          </cell>
          <cell r="L6695" t="str">
            <v>Kontakta Service</v>
          </cell>
        </row>
        <row r="6696">
          <cell r="B6696" t="str">
            <v>YEC9375161Pakethållare</v>
          </cell>
          <cell r="C6696" t="str">
            <v>YEC9375161</v>
          </cell>
          <cell r="D6696">
            <v>2022</v>
          </cell>
          <cell r="E6696">
            <v>25</v>
          </cell>
          <cell r="F6696" t="str">
            <v>0250</v>
          </cell>
          <cell r="G6696" t="str">
            <v>H004</v>
          </cell>
          <cell r="H6696" t="str">
            <v>Carrier</v>
          </cell>
          <cell r="I6696" t="str">
            <v>Pakethållare</v>
          </cell>
          <cell r="K6696" t="str">
            <v>C8205834-BK</v>
          </cell>
          <cell r="L6696" t="str">
            <v>C8205834-BK</v>
          </cell>
        </row>
        <row r="6697">
          <cell r="B6697" t="str">
            <v>YEC9375161Sadel</v>
          </cell>
          <cell r="C6697" t="str">
            <v>YEC9375161</v>
          </cell>
          <cell r="D6697">
            <v>2022</v>
          </cell>
          <cell r="E6697">
            <v>26</v>
          </cell>
          <cell r="F6697" t="str">
            <v>0260</v>
          </cell>
          <cell r="G6697" t="str">
            <v>G001</v>
          </cell>
          <cell r="H6697" t="str">
            <v>Saddle</v>
          </cell>
          <cell r="I6697" t="str">
            <v>Sadel</v>
          </cell>
          <cell r="K6697" t="str">
            <v>C7105989</v>
          </cell>
          <cell r="L6697" t="str">
            <v>C7100596</v>
          </cell>
        </row>
        <row r="6698">
          <cell r="B6698" t="str">
            <v>YEC9375161Sadelstolpe</v>
          </cell>
          <cell r="C6698" t="str">
            <v>YEC9375161</v>
          </cell>
          <cell r="D6698">
            <v>2022</v>
          </cell>
          <cell r="E6698">
            <v>27</v>
          </cell>
          <cell r="F6698" t="str">
            <v>0270</v>
          </cell>
          <cell r="G6698" t="str">
            <v>G002</v>
          </cell>
          <cell r="H6698" t="str">
            <v>Seatpost</v>
          </cell>
          <cell r="I6698" t="str">
            <v>Sadelstolpe</v>
          </cell>
          <cell r="K6698" t="str">
            <v>C7205260</v>
          </cell>
          <cell r="L6698" t="str">
            <v>C7200053</v>
          </cell>
        </row>
        <row r="6699">
          <cell r="B6699" t="str">
            <v>YEC9375161Sadelrörsklämma</v>
          </cell>
          <cell r="C6699" t="str">
            <v>YEC9375161</v>
          </cell>
          <cell r="D6699">
            <v>2022</v>
          </cell>
          <cell r="E6699">
            <v>28</v>
          </cell>
          <cell r="F6699" t="str">
            <v>0280</v>
          </cell>
          <cell r="G6699" t="str">
            <v>G003</v>
          </cell>
          <cell r="H6699" t="str">
            <v>Seat Clamp</v>
          </cell>
          <cell r="I6699" t="str">
            <v>Sadelrörsklämma</v>
          </cell>
          <cell r="K6699" t="str">
            <v>C7305002</v>
          </cell>
          <cell r="L6699" t="str">
            <v>C7300027-318</v>
          </cell>
        </row>
        <row r="6700">
          <cell r="B6700" t="str">
            <v>YEC9375161Framlampa</v>
          </cell>
          <cell r="C6700" t="str">
            <v>YEC9375161</v>
          </cell>
          <cell r="D6700">
            <v>2022</v>
          </cell>
          <cell r="E6700">
            <v>29</v>
          </cell>
          <cell r="F6700" t="str">
            <v>0290</v>
          </cell>
          <cell r="G6700" t="str">
            <v>H005</v>
          </cell>
          <cell r="H6700" t="str">
            <v>Front light</v>
          </cell>
          <cell r="I6700" t="str">
            <v>Framlampa</v>
          </cell>
          <cell r="K6700" t="str">
            <v>C8015300</v>
          </cell>
          <cell r="L6700" t="str">
            <v>C8015300</v>
          </cell>
        </row>
        <row r="6701">
          <cell r="B6701" t="str">
            <v>YEC9375161Baklampa</v>
          </cell>
          <cell r="C6701" t="str">
            <v>YEC9375161</v>
          </cell>
          <cell r="D6701">
            <v>2022</v>
          </cell>
          <cell r="E6701">
            <v>30</v>
          </cell>
          <cell r="F6701" t="str">
            <v>0300</v>
          </cell>
          <cell r="G6701" t="str">
            <v>H006</v>
          </cell>
          <cell r="H6701" t="str">
            <v>Light, Rear</v>
          </cell>
          <cell r="I6701" t="str">
            <v>Baklampa</v>
          </cell>
          <cell r="K6701" t="str">
            <v>C8705186-1RLBK</v>
          </cell>
          <cell r="L6701" t="str">
            <v>C8705186-1RLBK</v>
          </cell>
        </row>
        <row r="6702">
          <cell r="B6702" t="str">
            <v>YEC9375161Låssats</v>
          </cell>
          <cell r="C6702" t="str">
            <v>YEC9375161</v>
          </cell>
          <cell r="D6702">
            <v>2022</v>
          </cell>
          <cell r="E6702">
            <v>31</v>
          </cell>
          <cell r="F6702" t="str">
            <v>0310</v>
          </cell>
          <cell r="G6702" t="str">
            <v>H007</v>
          </cell>
          <cell r="H6702" t="str">
            <v>Lock</v>
          </cell>
          <cell r="I6702" t="str">
            <v>Låssats</v>
          </cell>
          <cell r="K6702" t="str">
            <v>C8405069</v>
          </cell>
          <cell r="L6702" t="str">
            <v>C8405069</v>
          </cell>
        </row>
        <row r="6703">
          <cell r="B6703" t="str">
            <v>YEC9375161Stöd</v>
          </cell>
          <cell r="C6703" t="str">
            <v>YEC9375161</v>
          </cell>
          <cell r="D6703">
            <v>2022</v>
          </cell>
          <cell r="E6703">
            <v>32</v>
          </cell>
          <cell r="F6703" t="str">
            <v>0320</v>
          </cell>
          <cell r="G6703" t="str">
            <v>H008</v>
          </cell>
          <cell r="H6703" t="str">
            <v>Kick stand</v>
          </cell>
          <cell r="I6703" t="str">
            <v>Stöd</v>
          </cell>
          <cell r="K6703" t="str">
            <v>C8105208</v>
          </cell>
          <cell r="L6703" t="str">
            <v>C8100034</v>
          </cell>
        </row>
        <row r="6704">
          <cell r="B6704" t="str">
            <v>YEC9375161Korg</v>
          </cell>
          <cell r="C6704" t="str">
            <v>YEC9375161</v>
          </cell>
          <cell r="D6704">
            <v>2022</v>
          </cell>
          <cell r="E6704">
            <v>33</v>
          </cell>
          <cell r="F6704" t="str">
            <v>0330</v>
          </cell>
          <cell r="G6704" t="str">
            <v>H009</v>
          </cell>
          <cell r="H6704" t="str">
            <v>Basket / Fr carrier</v>
          </cell>
          <cell r="I6704" t="str">
            <v>Korg</v>
          </cell>
          <cell r="K6704" t="str">
            <v>C8605213</v>
          </cell>
          <cell r="L6704" t="str">
            <v>C8605213</v>
          </cell>
        </row>
        <row r="6705">
          <cell r="B6705" t="str">
            <v>YEC9375161Pedaler</v>
          </cell>
          <cell r="C6705" t="str">
            <v>YEC9375161</v>
          </cell>
          <cell r="D6705">
            <v>2022</v>
          </cell>
          <cell r="E6705">
            <v>34</v>
          </cell>
          <cell r="F6705" t="str">
            <v>0340</v>
          </cell>
          <cell r="G6705" t="str">
            <v>E005</v>
          </cell>
          <cell r="H6705" t="str">
            <v xml:space="preserve">Pedal </v>
          </cell>
          <cell r="I6705" t="str">
            <v>Pedaler</v>
          </cell>
          <cell r="K6705" t="str">
            <v>C3505208</v>
          </cell>
          <cell r="L6705" t="str">
            <v>C3500059</v>
          </cell>
        </row>
        <row r="6706">
          <cell r="B6706" t="str">
            <v>YEC9375161Motor</v>
          </cell>
          <cell r="C6706" t="str">
            <v>YEC9375161</v>
          </cell>
          <cell r="D6706">
            <v>2022</v>
          </cell>
          <cell r="E6706">
            <v>35</v>
          </cell>
          <cell r="F6706" t="str">
            <v>0350</v>
          </cell>
          <cell r="G6706" t="str">
            <v>J001</v>
          </cell>
          <cell r="H6706" t="str">
            <v>DRIVE UNIT:</v>
          </cell>
          <cell r="I6706" t="str">
            <v>Motor</v>
          </cell>
          <cell r="K6706" t="str">
            <v>C8705144-1-03</v>
          </cell>
          <cell r="L6706" t="str">
            <v>C8705144-1-03</v>
          </cell>
        </row>
        <row r="6707">
          <cell r="B6707" t="str">
            <v>YEC9375161Display</v>
          </cell>
          <cell r="C6707" t="str">
            <v>YEC9375161</v>
          </cell>
          <cell r="D6707">
            <v>2022</v>
          </cell>
          <cell r="E6707">
            <v>36</v>
          </cell>
          <cell r="F6707" t="str">
            <v>0360</v>
          </cell>
          <cell r="G6707" t="str">
            <v>J004</v>
          </cell>
          <cell r="H6707" t="str">
            <v>DISPLAY:</v>
          </cell>
          <cell r="I6707" t="str">
            <v>Display</v>
          </cell>
          <cell r="K6707" t="str">
            <v>C8705068-1-38C</v>
          </cell>
          <cell r="L6707" t="str">
            <v>C8705068-1-38C</v>
          </cell>
        </row>
        <row r="6708">
          <cell r="B6708" t="str">
            <v>YEC9375161EB-Bus kabel</v>
          </cell>
          <cell r="C6708" t="str">
            <v>YEC9375161</v>
          </cell>
          <cell r="D6708">
            <v>2022</v>
          </cell>
          <cell r="E6708">
            <v>37</v>
          </cell>
          <cell r="F6708" t="str">
            <v>0370</v>
          </cell>
          <cell r="G6708" t="str">
            <v>J005</v>
          </cell>
          <cell r="H6708" t="str">
            <v>EB-BUS CABLE:</v>
          </cell>
          <cell r="I6708" t="str">
            <v>EB-Bus kabel</v>
          </cell>
          <cell r="K6708" t="str">
            <v>C8705065-1-04AC</v>
          </cell>
          <cell r="L6708" t="str">
            <v>C8705065-1-04AC</v>
          </cell>
        </row>
        <row r="6709">
          <cell r="B6709" t="str">
            <v>YEC9375161Motorkabel</v>
          </cell>
          <cell r="C6709" t="str">
            <v>YEC9375161</v>
          </cell>
          <cell r="D6709">
            <v>2022</v>
          </cell>
          <cell r="E6709">
            <v>38</v>
          </cell>
          <cell r="F6709" t="str">
            <v>0380</v>
          </cell>
          <cell r="G6709" t="str">
            <v>J006</v>
          </cell>
          <cell r="H6709" t="str">
            <v>POWER CABLE:</v>
          </cell>
          <cell r="I6709" t="str">
            <v>Motorkabel</v>
          </cell>
          <cell r="K6709" t="str">
            <v>C8705065-1-03A</v>
          </cell>
          <cell r="L6709" t="str">
            <v>C8705065-1-03A</v>
          </cell>
        </row>
        <row r="6710">
          <cell r="B6710" t="str">
            <v>YEC9375161Kabel framlampa</v>
          </cell>
          <cell r="C6710" t="str">
            <v>YEC9375161</v>
          </cell>
          <cell r="D6710">
            <v>2022</v>
          </cell>
          <cell r="E6710">
            <v>39</v>
          </cell>
          <cell r="F6710" t="str">
            <v>0390</v>
          </cell>
          <cell r="G6710" t="str">
            <v>J007</v>
          </cell>
          <cell r="H6710" t="str">
            <v>F. LIGHT CABLE:</v>
          </cell>
          <cell r="I6710" t="str">
            <v>Kabel framlampa</v>
          </cell>
          <cell r="K6710" t="str">
            <v>Ingår i EB-buskabeln</v>
          </cell>
          <cell r="L6710" t="str">
            <v>Ingår i EB-buskabeln</v>
          </cell>
        </row>
        <row r="6711">
          <cell r="B6711" t="str">
            <v>YEC9375161Kabel baklampa</v>
          </cell>
          <cell r="C6711" t="str">
            <v>YEC9375161</v>
          </cell>
          <cell r="D6711">
            <v>2022</v>
          </cell>
          <cell r="E6711">
            <v>40</v>
          </cell>
          <cell r="F6711" t="str">
            <v>0400</v>
          </cell>
          <cell r="G6711" t="str">
            <v>J008</v>
          </cell>
          <cell r="H6711" t="str">
            <v>R. LIGHT CABLE:</v>
          </cell>
          <cell r="I6711" t="str">
            <v>Kabel baklampa</v>
          </cell>
          <cell r="K6711" t="str">
            <v>INGÅR I BATTERIET</v>
          </cell>
          <cell r="L6711" t="str">
            <v>Ingår i batteriet</v>
          </cell>
        </row>
        <row r="6712">
          <cell r="B6712" t="str">
            <v>YEC9375161Hastighetssensor</v>
          </cell>
          <cell r="C6712" t="str">
            <v>YEC9375161</v>
          </cell>
          <cell r="D6712">
            <v>2022</v>
          </cell>
          <cell r="E6712">
            <v>41</v>
          </cell>
          <cell r="F6712" t="str">
            <v>0410</v>
          </cell>
          <cell r="G6712" t="str">
            <v>J009</v>
          </cell>
          <cell r="H6712" t="str">
            <v>SPEED SENSOR:</v>
          </cell>
          <cell r="I6712" t="str">
            <v>Hastighetssensor</v>
          </cell>
          <cell r="K6712" t="str">
            <v>INGÅR I MOTORN</v>
          </cell>
          <cell r="L6712" t="str">
            <v>Ingår i motorn</v>
          </cell>
        </row>
        <row r="6713">
          <cell r="B6713" t="str">
            <v>YEC9375161Batteri</v>
          </cell>
          <cell r="C6713" t="str">
            <v>YEC9375161</v>
          </cell>
          <cell r="D6713">
            <v>2022</v>
          </cell>
          <cell r="E6713">
            <v>42</v>
          </cell>
          <cell r="F6713" t="str">
            <v>0420</v>
          </cell>
          <cell r="G6713" t="str">
            <v>J002</v>
          </cell>
          <cell r="H6713" t="str">
            <v>BATTERY:</v>
          </cell>
          <cell r="I6713" t="str">
            <v>Batteri</v>
          </cell>
          <cell r="K6713" t="str">
            <v>C8705186-E-11C</v>
          </cell>
          <cell r="L6713" t="str">
            <v>C8705186-E-11C</v>
          </cell>
        </row>
        <row r="6714">
          <cell r="B6714" t="str">
            <v>YEC9375161Batterihållare</v>
          </cell>
          <cell r="C6714" t="str">
            <v>YEC9375161</v>
          </cell>
          <cell r="D6714">
            <v>2022</v>
          </cell>
          <cell r="E6714">
            <v>43</v>
          </cell>
          <cell r="F6714" t="str">
            <v>0430</v>
          </cell>
          <cell r="G6714" t="str">
            <v>J003</v>
          </cell>
          <cell r="H6714" t="str">
            <v>BATTERY HOLDER/Slider</v>
          </cell>
          <cell r="I6714" t="str">
            <v>Batterihållare</v>
          </cell>
          <cell r="L6714" t="e">
            <v>#N/A</v>
          </cell>
        </row>
        <row r="6715">
          <cell r="B6715" t="str">
            <v>YEC9375161Batteriladdare</v>
          </cell>
          <cell r="C6715" t="str">
            <v>YEC9375161</v>
          </cell>
          <cell r="D6715">
            <v>2022</v>
          </cell>
          <cell r="E6715">
            <v>44</v>
          </cell>
          <cell r="F6715" t="str">
            <v>0440</v>
          </cell>
          <cell r="G6715" t="str">
            <v>J010</v>
          </cell>
          <cell r="H6715" t="str">
            <v>CHARGER:</v>
          </cell>
          <cell r="I6715" t="str">
            <v>Batteriladdare</v>
          </cell>
          <cell r="K6715" t="str">
            <v>C8705058-1-1C</v>
          </cell>
          <cell r="L6715" t="str">
            <v>C8705058-1-1D</v>
          </cell>
        </row>
        <row r="6716">
          <cell r="B6716" t="str">
            <v>YEC9375161Kontrollbox</v>
          </cell>
          <cell r="C6716" t="str">
            <v>YEC9375161</v>
          </cell>
          <cell r="D6716">
            <v>2022</v>
          </cell>
          <cell r="E6716">
            <v>45</v>
          </cell>
          <cell r="F6716" t="str">
            <v>0450</v>
          </cell>
          <cell r="G6716" t="str">
            <v>J011</v>
          </cell>
          <cell r="H6716" t="str">
            <v>Controller</v>
          </cell>
          <cell r="I6716" t="str">
            <v>Kontrollbox</v>
          </cell>
          <cell r="K6716" t="str">
            <v>C8705142-10-9C</v>
          </cell>
          <cell r="L6716" t="str">
            <v>C8705142-10-9C</v>
          </cell>
        </row>
        <row r="6717">
          <cell r="B6717" t="str">
            <v>YEC9375161Växelöra</v>
          </cell>
          <cell r="C6717" t="str">
            <v>YEC9375161</v>
          </cell>
          <cell r="D6717">
            <v>2022</v>
          </cell>
          <cell r="E6717">
            <v>46</v>
          </cell>
          <cell r="F6717" t="str">
            <v>0460</v>
          </cell>
          <cell r="G6717" t="str">
            <v>D005</v>
          </cell>
          <cell r="H6717" t="str">
            <v>Gear hanger</v>
          </cell>
          <cell r="I6717" t="str">
            <v>Växelöra</v>
          </cell>
          <cell r="L6717" t="e">
            <v>#N/A</v>
          </cell>
        </row>
        <row r="6718">
          <cell r="B6718" t="str">
            <v>YEC9375162RAM</v>
          </cell>
          <cell r="C6718" t="str">
            <v>YEC9375162</v>
          </cell>
          <cell r="D6718">
            <v>2022</v>
          </cell>
          <cell r="E6718">
            <v>1</v>
          </cell>
          <cell r="F6718" t="str">
            <v>0010</v>
          </cell>
          <cell r="G6718" t="str">
            <v>A001</v>
          </cell>
          <cell r="H6718" t="str">
            <v>PAINTED FRAME</v>
          </cell>
          <cell r="I6718" t="str">
            <v>RAM</v>
          </cell>
          <cell r="K6718" t="str">
            <v>C1307642-510</v>
          </cell>
          <cell r="L6718" t="e">
            <v>#N/A</v>
          </cell>
        </row>
        <row r="6719">
          <cell r="B6719" t="str">
            <v>YEC9375162Framgaffel</v>
          </cell>
          <cell r="C6719" t="str">
            <v>YEC9375162</v>
          </cell>
          <cell r="D6719">
            <v>2022</v>
          </cell>
          <cell r="E6719">
            <v>2</v>
          </cell>
          <cell r="F6719" t="str">
            <v>0020</v>
          </cell>
          <cell r="G6719" t="str">
            <v>A002</v>
          </cell>
          <cell r="H6719" t="str">
            <v>PAINTED FORK</v>
          </cell>
          <cell r="I6719" t="str">
            <v>Framgaffel</v>
          </cell>
          <cell r="K6719" t="str">
            <v>C1605749-224</v>
          </cell>
          <cell r="L6719" t="e">
            <v>#N/A</v>
          </cell>
        </row>
        <row r="6720">
          <cell r="B6720" t="str">
            <v>YEC9375162Styrlager</v>
          </cell>
          <cell r="C6720" t="str">
            <v>YEC9375162</v>
          </cell>
          <cell r="D6720">
            <v>2022</v>
          </cell>
          <cell r="E6720">
            <v>3</v>
          </cell>
          <cell r="F6720" t="str">
            <v>0030</v>
          </cell>
          <cell r="G6720" t="str">
            <v>B001</v>
          </cell>
          <cell r="H6720" t="str">
            <v>Head Set</v>
          </cell>
          <cell r="I6720" t="str">
            <v>Styrlager</v>
          </cell>
          <cell r="K6720" t="str">
            <v>C2105256</v>
          </cell>
          <cell r="L6720" t="str">
            <v>C2105256</v>
          </cell>
        </row>
        <row r="6721">
          <cell r="B6721" t="str">
            <v xml:space="preserve">YEC9375162Styrstam </v>
          </cell>
          <cell r="C6721" t="str">
            <v>YEC9375162</v>
          </cell>
          <cell r="D6721">
            <v>2022</v>
          </cell>
          <cell r="E6721">
            <v>4</v>
          </cell>
          <cell r="F6721" t="str">
            <v>0040</v>
          </cell>
          <cell r="G6721" t="str">
            <v>B002</v>
          </cell>
          <cell r="H6721" t="str">
            <v>Handlebar Stem</v>
          </cell>
          <cell r="I6721" t="str">
            <v xml:space="preserve">Styrstam </v>
          </cell>
          <cell r="K6721" t="str">
            <v>C2205585-090</v>
          </cell>
          <cell r="L6721" t="str">
            <v>C2205585-090</v>
          </cell>
        </row>
        <row r="6722">
          <cell r="B6722" t="str">
            <v>YEC9375162Styre</v>
          </cell>
          <cell r="C6722" t="str">
            <v>YEC9375162</v>
          </cell>
          <cell r="D6722">
            <v>2022</v>
          </cell>
          <cell r="E6722">
            <v>5</v>
          </cell>
          <cell r="F6722" t="str">
            <v>0050</v>
          </cell>
          <cell r="G6722" t="str">
            <v>B003</v>
          </cell>
          <cell r="H6722" t="str">
            <v>Handelbar</v>
          </cell>
          <cell r="I6722" t="str">
            <v>Styre</v>
          </cell>
          <cell r="K6722" t="str">
            <v>C2306074</v>
          </cell>
          <cell r="L6722" t="str">
            <v>C2306074</v>
          </cell>
        </row>
        <row r="6723">
          <cell r="B6723" t="str">
            <v>YEC9375162Bromsgrepp H</v>
          </cell>
          <cell r="C6723" t="str">
            <v>YEC9375162</v>
          </cell>
          <cell r="D6723">
            <v>2022</v>
          </cell>
          <cell r="E6723">
            <v>6</v>
          </cell>
          <cell r="F6723" t="str">
            <v>0060</v>
          </cell>
          <cell r="G6723" t="str">
            <v>C002</v>
          </cell>
          <cell r="H6723" t="str">
            <v>Brake Lever R</v>
          </cell>
          <cell r="I6723" t="str">
            <v>Bromsgrepp H</v>
          </cell>
          <cell r="L6723" t="e">
            <v>#N/A</v>
          </cell>
        </row>
        <row r="6724">
          <cell r="B6724" t="str">
            <v>YEC9375162Bromsgrepp V</v>
          </cell>
          <cell r="C6724" t="str">
            <v>YEC9375162</v>
          </cell>
          <cell r="D6724">
            <v>2022</v>
          </cell>
          <cell r="E6724">
            <v>7</v>
          </cell>
          <cell r="F6724" t="str">
            <v>0070</v>
          </cell>
          <cell r="G6724" t="str">
            <v>C001</v>
          </cell>
          <cell r="H6724" t="str">
            <v>Brake Lever L</v>
          </cell>
          <cell r="I6724" t="str">
            <v>Bromsgrepp V</v>
          </cell>
          <cell r="K6724" t="str">
            <v>Shimano</v>
          </cell>
          <cell r="L6724" t="str">
            <v>Kontakta SHIMANO</v>
          </cell>
        </row>
        <row r="6725">
          <cell r="B6725" t="str">
            <v>YEC9375162Växelreglage H</v>
          </cell>
          <cell r="C6725" t="str">
            <v>YEC9375162</v>
          </cell>
          <cell r="D6725">
            <v>2022</v>
          </cell>
          <cell r="E6725">
            <v>8</v>
          </cell>
          <cell r="F6725" t="str">
            <v>0080</v>
          </cell>
          <cell r="G6725" t="str">
            <v>D002</v>
          </cell>
          <cell r="H6725" t="str">
            <v>Shift Lever R</v>
          </cell>
          <cell r="I6725" t="str">
            <v>Växelreglage H</v>
          </cell>
          <cell r="K6725" t="str">
            <v>C5105092</v>
          </cell>
          <cell r="L6725" t="str">
            <v>Kontakta SHIMANO</v>
          </cell>
        </row>
        <row r="6726">
          <cell r="B6726" t="str">
            <v>YEC9375162Växelreglage V</v>
          </cell>
          <cell r="C6726" t="str">
            <v>YEC9375162</v>
          </cell>
          <cell r="D6726">
            <v>2022</v>
          </cell>
          <cell r="E6726">
            <v>9</v>
          </cell>
          <cell r="F6726" t="str">
            <v>0090</v>
          </cell>
          <cell r="G6726" t="str">
            <v>D001</v>
          </cell>
          <cell r="H6726" t="str">
            <v>Shift Lever L</v>
          </cell>
          <cell r="I6726" t="str">
            <v>Växelreglage V</v>
          </cell>
          <cell r="L6726" t="e">
            <v>#N/A</v>
          </cell>
        </row>
        <row r="6727">
          <cell r="B6727" t="str">
            <v>YEC9375162Handtag par</v>
          </cell>
          <cell r="C6727" t="str">
            <v>YEC9375162</v>
          </cell>
          <cell r="D6727">
            <v>2022</v>
          </cell>
          <cell r="E6727">
            <v>10</v>
          </cell>
          <cell r="F6727" t="str">
            <v>0100</v>
          </cell>
          <cell r="G6727" t="str">
            <v>B004</v>
          </cell>
          <cell r="H6727" t="str">
            <v>Grip R</v>
          </cell>
          <cell r="I6727" t="str">
            <v>Handtag par</v>
          </cell>
          <cell r="K6727" t="str">
            <v>C2505528</v>
          </cell>
          <cell r="L6727" t="str">
            <v>C2500057</v>
          </cell>
        </row>
        <row r="6728">
          <cell r="B6728" t="str">
            <v>YEC9375162Frambroms</v>
          </cell>
          <cell r="C6728" t="str">
            <v>YEC9375162</v>
          </cell>
          <cell r="D6728">
            <v>2022</v>
          </cell>
          <cell r="E6728">
            <v>11</v>
          </cell>
          <cell r="F6728" t="str">
            <v>0110</v>
          </cell>
          <cell r="G6728" t="str">
            <v>C003</v>
          </cell>
          <cell r="H6728" t="str">
            <v xml:space="preserve">Brake front </v>
          </cell>
          <cell r="I6728" t="str">
            <v>Frambroms</v>
          </cell>
          <cell r="K6728" t="str">
            <v>AMT200KLFURX100</v>
          </cell>
          <cell r="L6728" t="str">
            <v>Kontakta SHIMANO</v>
          </cell>
        </row>
        <row r="6729">
          <cell r="B6729" t="str">
            <v>YEC9375162Bakbroms</v>
          </cell>
          <cell r="C6729" t="str">
            <v>YEC9375162</v>
          </cell>
          <cell r="D6729">
            <v>2022</v>
          </cell>
          <cell r="E6729">
            <v>12</v>
          </cell>
          <cell r="F6729" t="str">
            <v>0120</v>
          </cell>
          <cell r="G6729" t="str">
            <v>C004</v>
          </cell>
          <cell r="H6729" t="str">
            <v>Brake rear</v>
          </cell>
          <cell r="I6729" t="str">
            <v>Bakbroms</v>
          </cell>
          <cell r="K6729" t="str">
            <v>Fotbroms</v>
          </cell>
          <cell r="L6729" t="str">
            <v>Kontakta SHIMANO</v>
          </cell>
        </row>
        <row r="6730">
          <cell r="B6730" t="str">
            <v>YEC9375162Vevlager</v>
          </cell>
          <cell r="C6730" t="str">
            <v>YEC9375162</v>
          </cell>
          <cell r="D6730">
            <v>2022</v>
          </cell>
          <cell r="E6730">
            <v>13</v>
          </cell>
          <cell r="F6730" t="str">
            <v>0130</v>
          </cell>
          <cell r="G6730" t="str">
            <v>E001</v>
          </cell>
          <cell r="H6730" t="str">
            <v xml:space="preserve">BB-set </v>
          </cell>
          <cell r="I6730" t="str">
            <v>Vevlager</v>
          </cell>
          <cell r="K6730" t="str">
            <v>C8705065-1-124C</v>
          </cell>
          <cell r="L6730" t="str">
            <v>C8705065-1-124C</v>
          </cell>
        </row>
        <row r="6731">
          <cell r="B6731" t="str">
            <v>YEC9375162Vevparti</v>
          </cell>
          <cell r="C6731" t="str">
            <v>YEC9375162</v>
          </cell>
          <cell r="D6731">
            <v>2022</v>
          </cell>
          <cell r="E6731">
            <v>14</v>
          </cell>
          <cell r="F6731" t="str">
            <v>0140</v>
          </cell>
          <cell r="G6731" t="str">
            <v>E002</v>
          </cell>
          <cell r="H6731" t="str">
            <v>Front Chainwheel</v>
          </cell>
          <cell r="I6731" t="str">
            <v>Vevparti</v>
          </cell>
          <cell r="K6731" t="str">
            <v>C3305681-170-EG</v>
          </cell>
          <cell r="L6731" t="str">
            <v>C3305681-170-EG</v>
          </cell>
        </row>
        <row r="6732">
          <cell r="B6732" t="str">
            <v>YEC9375162Kedjeskydd</v>
          </cell>
          <cell r="C6732" t="str">
            <v>YEC9375162</v>
          </cell>
          <cell r="D6732">
            <v>2022</v>
          </cell>
          <cell r="E6732">
            <v>15</v>
          </cell>
          <cell r="F6732" t="str">
            <v>0150</v>
          </cell>
          <cell r="G6732" t="str">
            <v>H001</v>
          </cell>
          <cell r="H6732" t="str">
            <v>Chain guard</v>
          </cell>
          <cell r="I6732" t="str">
            <v>Kedjeskydd</v>
          </cell>
          <cell r="K6732" t="str">
            <v>C8305427/ZBK</v>
          </cell>
          <cell r="L6732" t="str">
            <v>C8305427/ZBK</v>
          </cell>
        </row>
        <row r="6733">
          <cell r="B6733" t="str">
            <v>YEC9375162Kedjeskyddsfäste</v>
          </cell>
          <cell r="C6733" t="str">
            <v>YEC9375162</v>
          </cell>
          <cell r="D6733">
            <v>2022</v>
          </cell>
          <cell r="E6733">
            <v>16</v>
          </cell>
          <cell r="F6733" t="str">
            <v>0160</v>
          </cell>
          <cell r="G6733" t="str">
            <v>H002</v>
          </cell>
          <cell r="H6733" t="str">
            <v>Chain guard bracket</v>
          </cell>
          <cell r="I6733" t="str">
            <v>Kedjeskyddsfäste</v>
          </cell>
          <cell r="K6733" t="str">
            <v>C8305427</v>
          </cell>
          <cell r="L6733" t="str">
            <v>C8305427</v>
          </cell>
        </row>
        <row r="6734">
          <cell r="B6734" t="str">
            <v>YEC9375162Framväxel</v>
          </cell>
          <cell r="C6734" t="str">
            <v>YEC9375162</v>
          </cell>
          <cell r="D6734">
            <v>2022</v>
          </cell>
          <cell r="E6734">
            <v>17</v>
          </cell>
          <cell r="F6734" t="str">
            <v>0170</v>
          </cell>
          <cell r="G6734" t="str">
            <v>D003</v>
          </cell>
          <cell r="H6734" t="str">
            <v>Front Derailleur</v>
          </cell>
          <cell r="I6734" t="str">
            <v>Framväxel</v>
          </cell>
          <cell r="K6734">
            <v>0</v>
          </cell>
          <cell r="L6734" t="e">
            <v>#N/A</v>
          </cell>
        </row>
        <row r="6735">
          <cell r="B6735" t="str">
            <v>YEC9375162Bakväxel</v>
          </cell>
          <cell r="C6735" t="str">
            <v>YEC9375162</v>
          </cell>
          <cell r="D6735">
            <v>2022</v>
          </cell>
          <cell r="E6735">
            <v>18</v>
          </cell>
          <cell r="F6735" t="str">
            <v>0180</v>
          </cell>
          <cell r="G6735" t="str">
            <v>D004</v>
          </cell>
          <cell r="H6735" t="str">
            <v>Rear Derailleur</v>
          </cell>
          <cell r="I6735" t="str">
            <v>Bakväxel</v>
          </cell>
          <cell r="K6735" t="str">
            <v>NAVVÄXEL</v>
          </cell>
          <cell r="L6735" t="str">
            <v>Kontakta SHIMANO</v>
          </cell>
        </row>
        <row r="6736">
          <cell r="B6736" t="str">
            <v>YEC9375162Kedja</v>
          </cell>
          <cell r="C6736" t="str">
            <v>YEC9375162</v>
          </cell>
          <cell r="D6736">
            <v>2022</v>
          </cell>
          <cell r="E6736">
            <v>19</v>
          </cell>
          <cell r="F6736" t="str">
            <v>0190</v>
          </cell>
          <cell r="G6736" t="str">
            <v>E003</v>
          </cell>
          <cell r="H6736" t="str">
            <v xml:space="preserve">Chain </v>
          </cell>
          <cell r="I6736" t="str">
            <v>Kedja</v>
          </cell>
          <cell r="K6736" t="str">
            <v>C3405001-0102</v>
          </cell>
          <cell r="L6736" t="str">
            <v>C3400002</v>
          </cell>
        </row>
        <row r="6737">
          <cell r="B6737" t="str">
            <v>YEC9375162Kassett</v>
          </cell>
          <cell r="C6737" t="str">
            <v>YEC9375162</v>
          </cell>
          <cell r="D6737">
            <v>2022</v>
          </cell>
          <cell r="E6737">
            <v>20</v>
          </cell>
          <cell r="F6737" t="str">
            <v>0200</v>
          </cell>
          <cell r="G6737" t="str">
            <v>E004</v>
          </cell>
          <cell r="H6737" t="str">
            <v>Cassette Sprocket</v>
          </cell>
          <cell r="I6737" t="str">
            <v>Kassett</v>
          </cell>
          <cell r="K6737" t="str">
            <v>ASMGEAR16SU</v>
          </cell>
          <cell r="L6737" t="str">
            <v>Kontakta SHIMANO</v>
          </cell>
        </row>
        <row r="6738">
          <cell r="B6738" t="str">
            <v>YEC9375162Framhjul</v>
          </cell>
          <cell r="C6738" t="str">
            <v>YEC9375162</v>
          </cell>
          <cell r="D6738">
            <v>2022</v>
          </cell>
          <cell r="E6738">
            <v>21</v>
          </cell>
          <cell r="F6738" t="str">
            <v>0210</v>
          </cell>
          <cell r="G6738" t="str">
            <v>F001</v>
          </cell>
          <cell r="H6738" t="str">
            <v>Front hub</v>
          </cell>
          <cell r="I6738" t="str">
            <v>Framhjul</v>
          </cell>
          <cell r="K6738" t="str">
            <v>C4100365</v>
          </cell>
          <cell r="L6738" t="str">
            <v>C4100365</v>
          </cell>
        </row>
        <row r="6739">
          <cell r="B6739" t="str">
            <v>YEC9375162Bakhjul</v>
          </cell>
          <cell r="C6739" t="str">
            <v>YEC9375162</v>
          </cell>
          <cell r="D6739">
            <v>2022</v>
          </cell>
          <cell r="E6739">
            <v>22</v>
          </cell>
          <cell r="F6739" t="str">
            <v>0220</v>
          </cell>
          <cell r="G6739" t="str">
            <v>F002</v>
          </cell>
          <cell r="H6739" t="str">
            <v>Rear hub</v>
          </cell>
          <cell r="I6739" t="str">
            <v>Bakhjul</v>
          </cell>
          <cell r="K6739" t="str">
            <v>C4208242</v>
          </cell>
          <cell r="L6739" t="str">
            <v>C4200052</v>
          </cell>
        </row>
        <row r="6740">
          <cell r="B6740" t="str">
            <v>YEC9375162Däck</v>
          </cell>
          <cell r="C6740" t="str">
            <v>YEC9375162</v>
          </cell>
          <cell r="D6740">
            <v>2022</v>
          </cell>
          <cell r="E6740">
            <v>23</v>
          </cell>
          <cell r="F6740" t="str">
            <v>0230</v>
          </cell>
          <cell r="G6740" t="str">
            <v>F003</v>
          </cell>
          <cell r="H6740" t="str">
            <v>Tire</v>
          </cell>
          <cell r="I6740" t="str">
            <v>Däck</v>
          </cell>
          <cell r="K6740" t="str">
            <v>C4906455</v>
          </cell>
          <cell r="L6740" t="str">
            <v>C4901463</v>
          </cell>
        </row>
        <row r="6741">
          <cell r="B6741" t="str">
            <v>YEC9375162Skärmar set</v>
          </cell>
          <cell r="C6741" t="str">
            <v>YEC9375162</v>
          </cell>
          <cell r="D6741">
            <v>2022</v>
          </cell>
          <cell r="E6741">
            <v>24</v>
          </cell>
          <cell r="F6741" t="str">
            <v>0240</v>
          </cell>
          <cell r="G6741" t="str">
            <v>H003</v>
          </cell>
          <cell r="H6741" t="str">
            <v xml:space="preserve">Mudguard front   </v>
          </cell>
          <cell r="I6741" t="str">
            <v>Skärmar set</v>
          </cell>
          <cell r="K6741" t="str">
            <v>C8255677-815</v>
          </cell>
          <cell r="L6741" t="str">
            <v>Kontakta Service</v>
          </cell>
        </row>
        <row r="6742">
          <cell r="B6742" t="str">
            <v>YEC9375162Pakethållare</v>
          </cell>
          <cell r="C6742" t="str">
            <v>YEC9375162</v>
          </cell>
          <cell r="D6742">
            <v>2022</v>
          </cell>
          <cell r="E6742">
            <v>25</v>
          </cell>
          <cell r="F6742" t="str">
            <v>0250</v>
          </cell>
          <cell r="G6742" t="str">
            <v>H004</v>
          </cell>
          <cell r="H6742" t="str">
            <v>Carrier</v>
          </cell>
          <cell r="I6742" t="str">
            <v>Pakethållare</v>
          </cell>
          <cell r="K6742" t="str">
            <v>C8205834-BK</v>
          </cell>
          <cell r="L6742" t="str">
            <v>C8205834-BK</v>
          </cell>
        </row>
        <row r="6743">
          <cell r="B6743" t="str">
            <v>YEC9375162Sadel</v>
          </cell>
          <cell r="C6743" t="str">
            <v>YEC9375162</v>
          </cell>
          <cell r="D6743">
            <v>2022</v>
          </cell>
          <cell r="E6743">
            <v>26</v>
          </cell>
          <cell r="F6743" t="str">
            <v>0260</v>
          </cell>
          <cell r="G6743" t="str">
            <v>G001</v>
          </cell>
          <cell r="H6743" t="str">
            <v>Saddle</v>
          </cell>
          <cell r="I6743" t="str">
            <v>Sadel</v>
          </cell>
          <cell r="K6743" t="str">
            <v>C7105989</v>
          </cell>
          <cell r="L6743" t="str">
            <v>C7100596</v>
          </cell>
        </row>
        <row r="6744">
          <cell r="B6744" t="str">
            <v>YEC9375162Sadelstolpe</v>
          </cell>
          <cell r="C6744" t="str">
            <v>YEC9375162</v>
          </cell>
          <cell r="D6744">
            <v>2022</v>
          </cell>
          <cell r="E6744">
            <v>27</v>
          </cell>
          <cell r="F6744" t="str">
            <v>0270</v>
          </cell>
          <cell r="G6744" t="str">
            <v>G002</v>
          </cell>
          <cell r="H6744" t="str">
            <v>Seatpost</v>
          </cell>
          <cell r="I6744" t="str">
            <v>Sadelstolpe</v>
          </cell>
          <cell r="K6744" t="str">
            <v>C7205260</v>
          </cell>
          <cell r="L6744" t="str">
            <v>C7200053</v>
          </cell>
        </row>
        <row r="6745">
          <cell r="B6745" t="str">
            <v>YEC9375162Sadelrörsklämma</v>
          </cell>
          <cell r="C6745" t="str">
            <v>YEC9375162</v>
          </cell>
          <cell r="D6745">
            <v>2022</v>
          </cell>
          <cell r="E6745">
            <v>28</v>
          </cell>
          <cell r="F6745" t="str">
            <v>0280</v>
          </cell>
          <cell r="G6745" t="str">
            <v>G003</v>
          </cell>
          <cell r="H6745" t="str">
            <v>Seat Clamp</v>
          </cell>
          <cell r="I6745" t="str">
            <v>Sadelrörsklämma</v>
          </cell>
          <cell r="K6745" t="str">
            <v>C7305002</v>
          </cell>
          <cell r="L6745" t="str">
            <v>C7300027-318</v>
          </cell>
        </row>
        <row r="6746">
          <cell r="B6746" t="str">
            <v>YEC9375162Framlampa</v>
          </cell>
          <cell r="C6746" t="str">
            <v>YEC9375162</v>
          </cell>
          <cell r="D6746">
            <v>2022</v>
          </cell>
          <cell r="E6746">
            <v>29</v>
          </cell>
          <cell r="F6746" t="str">
            <v>0290</v>
          </cell>
          <cell r="G6746" t="str">
            <v>H005</v>
          </cell>
          <cell r="H6746" t="str">
            <v>Front light</v>
          </cell>
          <cell r="I6746" t="str">
            <v>Framlampa</v>
          </cell>
          <cell r="K6746" t="str">
            <v>C8015300</v>
          </cell>
          <cell r="L6746" t="str">
            <v>C8015300</v>
          </cell>
        </row>
        <row r="6747">
          <cell r="B6747" t="str">
            <v>YEC9375162Baklampa</v>
          </cell>
          <cell r="C6747" t="str">
            <v>YEC9375162</v>
          </cell>
          <cell r="D6747">
            <v>2022</v>
          </cell>
          <cell r="E6747">
            <v>30</v>
          </cell>
          <cell r="F6747" t="str">
            <v>0300</v>
          </cell>
          <cell r="G6747" t="str">
            <v>H006</v>
          </cell>
          <cell r="H6747" t="str">
            <v>Light, Rear</v>
          </cell>
          <cell r="I6747" t="str">
            <v>Baklampa</v>
          </cell>
          <cell r="K6747" t="str">
            <v>C8705186-1RLBK</v>
          </cell>
          <cell r="L6747" t="str">
            <v>C8705186-1RLBK</v>
          </cell>
        </row>
        <row r="6748">
          <cell r="B6748" t="str">
            <v>YEC9375162Låssats</v>
          </cell>
          <cell r="C6748" t="str">
            <v>YEC9375162</v>
          </cell>
          <cell r="D6748">
            <v>2022</v>
          </cell>
          <cell r="E6748">
            <v>31</v>
          </cell>
          <cell r="F6748" t="str">
            <v>0310</v>
          </cell>
          <cell r="G6748" t="str">
            <v>H007</v>
          </cell>
          <cell r="H6748" t="str">
            <v>Lock</v>
          </cell>
          <cell r="I6748" t="str">
            <v>Låssats</v>
          </cell>
          <cell r="K6748" t="str">
            <v>C8405069</v>
          </cell>
          <cell r="L6748" t="str">
            <v>C8405069</v>
          </cell>
        </row>
        <row r="6749">
          <cell r="B6749" t="str">
            <v>YEC9375162Stöd</v>
          </cell>
          <cell r="C6749" t="str">
            <v>YEC9375162</v>
          </cell>
          <cell r="D6749">
            <v>2022</v>
          </cell>
          <cell r="E6749">
            <v>32</v>
          </cell>
          <cell r="F6749" t="str">
            <v>0320</v>
          </cell>
          <cell r="G6749" t="str">
            <v>H008</v>
          </cell>
          <cell r="H6749" t="str">
            <v>Kick stand</v>
          </cell>
          <cell r="I6749" t="str">
            <v>Stöd</v>
          </cell>
          <cell r="K6749" t="str">
            <v>C8105208</v>
          </cell>
          <cell r="L6749" t="str">
            <v>C8100034</v>
          </cell>
        </row>
        <row r="6750">
          <cell r="B6750" t="str">
            <v>YEC9375162Korg</v>
          </cell>
          <cell r="C6750" t="str">
            <v>YEC9375162</v>
          </cell>
          <cell r="D6750">
            <v>2022</v>
          </cell>
          <cell r="E6750">
            <v>33</v>
          </cell>
          <cell r="F6750" t="str">
            <v>0330</v>
          </cell>
          <cell r="G6750" t="str">
            <v>H009</v>
          </cell>
          <cell r="H6750" t="str">
            <v>Basket / Fr carrier</v>
          </cell>
          <cell r="I6750" t="str">
            <v>Korg</v>
          </cell>
          <cell r="K6750" t="str">
            <v>C8605213</v>
          </cell>
          <cell r="L6750" t="str">
            <v>C8605213</v>
          </cell>
        </row>
        <row r="6751">
          <cell r="B6751" t="str">
            <v>YEC9375162Pedaler</v>
          </cell>
          <cell r="C6751" t="str">
            <v>YEC9375162</v>
          </cell>
          <cell r="D6751">
            <v>2022</v>
          </cell>
          <cell r="E6751">
            <v>34</v>
          </cell>
          <cell r="F6751" t="str">
            <v>0340</v>
          </cell>
          <cell r="G6751" t="str">
            <v>E005</v>
          </cell>
          <cell r="H6751" t="str">
            <v xml:space="preserve">Pedal </v>
          </cell>
          <cell r="I6751" t="str">
            <v>Pedaler</v>
          </cell>
          <cell r="K6751" t="str">
            <v>C3505208</v>
          </cell>
          <cell r="L6751" t="str">
            <v>C3500059</v>
          </cell>
        </row>
        <row r="6752">
          <cell r="B6752" t="str">
            <v>YEC9375162Motor</v>
          </cell>
          <cell r="C6752" t="str">
            <v>YEC9375162</v>
          </cell>
          <cell r="D6752">
            <v>2022</v>
          </cell>
          <cell r="E6752">
            <v>35</v>
          </cell>
          <cell r="F6752" t="str">
            <v>0350</v>
          </cell>
          <cell r="G6752" t="str">
            <v>J001</v>
          </cell>
          <cell r="H6752" t="str">
            <v>DRIVE UNIT:</v>
          </cell>
          <cell r="I6752" t="str">
            <v>Motor</v>
          </cell>
          <cell r="K6752" t="str">
            <v>C8705144-1-03</v>
          </cell>
          <cell r="L6752" t="str">
            <v>C8705144-1-03</v>
          </cell>
        </row>
        <row r="6753">
          <cell r="B6753" t="str">
            <v>YEC9375162Display</v>
          </cell>
          <cell r="C6753" t="str">
            <v>YEC9375162</v>
          </cell>
          <cell r="D6753">
            <v>2022</v>
          </cell>
          <cell r="E6753">
            <v>36</v>
          </cell>
          <cell r="F6753" t="str">
            <v>0360</v>
          </cell>
          <cell r="G6753" t="str">
            <v>J004</v>
          </cell>
          <cell r="H6753" t="str">
            <v>DISPLAY:</v>
          </cell>
          <cell r="I6753" t="str">
            <v>Display</v>
          </cell>
          <cell r="K6753" t="str">
            <v>C8705068-1-38C</v>
          </cell>
          <cell r="L6753" t="str">
            <v>C8705068-1-38C</v>
          </cell>
        </row>
        <row r="6754">
          <cell r="B6754" t="str">
            <v>YEC9375162EB-Bus kabel</v>
          </cell>
          <cell r="C6754" t="str">
            <v>YEC9375162</v>
          </cell>
          <cell r="D6754">
            <v>2022</v>
          </cell>
          <cell r="E6754">
            <v>37</v>
          </cell>
          <cell r="F6754" t="str">
            <v>0370</v>
          </cell>
          <cell r="G6754" t="str">
            <v>J005</v>
          </cell>
          <cell r="H6754" t="str">
            <v>EB-BUS CABLE:</v>
          </cell>
          <cell r="I6754" t="str">
            <v>EB-Bus kabel</v>
          </cell>
          <cell r="K6754" t="str">
            <v>C8705065-1-04AC</v>
          </cell>
          <cell r="L6754" t="str">
            <v>C8705065-1-04AC</v>
          </cell>
        </row>
        <row r="6755">
          <cell r="B6755" t="str">
            <v>YEC9375162Motorkabel</v>
          </cell>
          <cell r="C6755" t="str">
            <v>YEC9375162</v>
          </cell>
          <cell r="D6755">
            <v>2022</v>
          </cell>
          <cell r="E6755">
            <v>38</v>
          </cell>
          <cell r="F6755" t="str">
            <v>0380</v>
          </cell>
          <cell r="G6755" t="str">
            <v>J006</v>
          </cell>
          <cell r="H6755" t="str">
            <v>POWER CABLE:</v>
          </cell>
          <cell r="I6755" t="str">
            <v>Motorkabel</v>
          </cell>
          <cell r="K6755" t="str">
            <v>C8705065-1-03A</v>
          </cell>
          <cell r="L6755" t="str">
            <v>C8705065-1-03A</v>
          </cell>
        </row>
        <row r="6756">
          <cell r="B6756" t="str">
            <v>YEC9375162Kabel framlampa</v>
          </cell>
          <cell r="C6756" t="str">
            <v>YEC9375162</v>
          </cell>
          <cell r="D6756">
            <v>2022</v>
          </cell>
          <cell r="E6756">
            <v>39</v>
          </cell>
          <cell r="F6756" t="str">
            <v>0390</v>
          </cell>
          <cell r="G6756" t="str">
            <v>J007</v>
          </cell>
          <cell r="H6756" t="str">
            <v>F. LIGHT CABLE:</v>
          </cell>
          <cell r="I6756" t="str">
            <v>Kabel framlampa</v>
          </cell>
          <cell r="K6756" t="str">
            <v>Ingår i EB-buskabeln</v>
          </cell>
          <cell r="L6756" t="str">
            <v>Ingår i EB-buskabeln</v>
          </cell>
        </row>
        <row r="6757">
          <cell r="B6757" t="str">
            <v>YEC9375162Kabel baklampa</v>
          </cell>
          <cell r="C6757" t="str">
            <v>YEC9375162</v>
          </cell>
          <cell r="D6757">
            <v>2022</v>
          </cell>
          <cell r="E6757">
            <v>40</v>
          </cell>
          <cell r="F6757" t="str">
            <v>0400</v>
          </cell>
          <cell r="G6757" t="str">
            <v>J008</v>
          </cell>
          <cell r="H6757" t="str">
            <v>R. LIGHT CABLE:</v>
          </cell>
          <cell r="I6757" t="str">
            <v>Kabel baklampa</v>
          </cell>
          <cell r="K6757" t="str">
            <v>INGÅR I BATTERIET</v>
          </cell>
          <cell r="L6757" t="str">
            <v>Ingår i batteriet</v>
          </cell>
        </row>
        <row r="6758">
          <cell r="B6758" t="str">
            <v>YEC9375162Hastighetssensor</v>
          </cell>
          <cell r="C6758" t="str">
            <v>YEC9375162</v>
          </cell>
          <cell r="D6758">
            <v>2022</v>
          </cell>
          <cell r="E6758">
            <v>41</v>
          </cell>
          <cell r="F6758" t="str">
            <v>0410</v>
          </cell>
          <cell r="G6758" t="str">
            <v>J009</v>
          </cell>
          <cell r="H6758" t="str">
            <v>SPEED SENSOR:</v>
          </cell>
          <cell r="I6758" t="str">
            <v>Hastighetssensor</v>
          </cell>
          <cell r="K6758" t="str">
            <v>INGÅR I MOTORN</v>
          </cell>
          <cell r="L6758" t="str">
            <v>Ingår i motorn</v>
          </cell>
        </row>
        <row r="6759">
          <cell r="B6759" t="str">
            <v>YEC9375162Batteri</v>
          </cell>
          <cell r="C6759" t="str">
            <v>YEC9375162</v>
          </cell>
          <cell r="D6759">
            <v>2022</v>
          </cell>
          <cell r="E6759">
            <v>42</v>
          </cell>
          <cell r="F6759" t="str">
            <v>0420</v>
          </cell>
          <cell r="G6759" t="str">
            <v>J002</v>
          </cell>
          <cell r="H6759" t="str">
            <v>BATTERY:</v>
          </cell>
          <cell r="I6759" t="str">
            <v>Batteri</v>
          </cell>
          <cell r="K6759" t="str">
            <v>C8705186-E-11C</v>
          </cell>
          <cell r="L6759" t="str">
            <v>C8705186-E-11C</v>
          </cell>
        </row>
        <row r="6760">
          <cell r="B6760" t="str">
            <v>YEC9375162Batterihållare</v>
          </cell>
          <cell r="C6760" t="str">
            <v>YEC9375162</v>
          </cell>
          <cell r="D6760">
            <v>2022</v>
          </cell>
          <cell r="E6760">
            <v>43</v>
          </cell>
          <cell r="F6760" t="str">
            <v>0430</v>
          </cell>
          <cell r="G6760" t="str">
            <v>J003</v>
          </cell>
          <cell r="H6760" t="str">
            <v>BATTERY HOLDER/Slider</v>
          </cell>
          <cell r="I6760" t="str">
            <v>Batterihållare</v>
          </cell>
          <cell r="L6760" t="e">
            <v>#N/A</v>
          </cell>
        </row>
        <row r="6761">
          <cell r="B6761" t="str">
            <v>YEC9375162Batteriladdare</v>
          </cell>
          <cell r="C6761" t="str">
            <v>YEC9375162</v>
          </cell>
          <cell r="D6761">
            <v>2022</v>
          </cell>
          <cell r="E6761">
            <v>44</v>
          </cell>
          <cell r="F6761" t="str">
            <v>0440</v>
          </cell>
          <cell r="G6761" t="str">
            <v>J010</v>
          </cell>
          <cell r="H6761" t="str">
            <v>CHARGER:</v>
          </cell>
          <cell r="I6761" t="str">
            <v>Batteriladdare</v>
          </cell>
          <cell r="K6761" t="str">
            <v>C8705058-1-1C</v>
          </cell>
          <cell r="L6761" t="str">
            <v>C8705058-1-1D</v>
          </cell>
        </row>
        <row r="6762">
          <cell r="B6762" t="str">
            <v>YEC9375162Kontrollbox</v>
          </cell>
          <cell r="C6762" t="str">
            <v>YEC9375162</v>
          </cell>
          <cell r="D6762">
            <v>2022</v>
          </cell>
          <cell r="E6762">
            <v>45</v>
          </cell>
          <cell r="F6762" t="str">
            <v>0450</v>
          </cell>
          <cell r="G6762" t="str">
            <v>J011</v>
          </cell>
          <cell r="H6762" t="str">
            <v>Controller</v>
          </cell>
          <cell r="I6762" t="str">
            <v>Kontrollbox</v>
          </cell>
          <cell r="K6762" t="str">
            <v>C8705142-10-9C</v>
          </cell>
          <cell r="L6762" t="str">
            <v>C8705142-10-9C</v>
          </cell>
        </row>
        <row r="6763">
          <cell r="B6763" t="str">
            <v>YEC9375162Växelöra</v>
          </cell>
          <cell r="C6763" t="str">
            <v>YEC9375162</v>
          </cell>
          <cell r="D6763">
            <v>2022</v>
          </cell>
          <cell r="E6763">
            <v>46</v>
          </cell>
          <cell r="F6763" t="str">
            <v>0460</v>
          </cell>
          <cell r="G6763" t="str">
            <v>D005</v>
          </cell>
          <cell r="H6763" t="str">
            <v>Gear hanger</v>
          </cell>
          <cell r="I6763" t="str">
            <v>Växelöra</v>
          </cell>
          <cell r="L6763" t="e">
            <v>#N/A</v>
          </cell>
        </row>
        <row r="6764">
          <cell r="B6764" t="str">
            <v>YEC9375163RAM</v>
          </cell>
          <cell r="C6764" t="str">
            <v>YEC9375163</v>
          </cell>
          <cell r="D6764">
            <v>2022</v>
          </cell>
          <cell r="E6764">
            <v>1</v>
          </cell>
          <cell r="F6764" t="str">
            <v>0010</v>
          </cell>
          <cell r="G6764" t="str">
            <v>A001</v>
          </cell>
          <cell r="H6764" t="str">
            <v>PAINTED FRAME</v>
          </cell>
          <cell r="I6764" t="str">
            <v>RAM</v>
          </cell>
          <cell r="K6764" t="str">
            <v>C1307642-510</v>
          </cell>
          <cell r="L6764" t="e">
            <v>#N/A</v>
          </cell>
        </row>
        <row r="6765">
          <cell r="B6765" t="str">
            <v>YEC9375163Framgaffel</v>
          </cell>
          <cell r="C6765" t="str">
            <v>YEC9375163</v>
          </cell>
          <cell r="D6765">
            <v>2022</v>
          </cell>
          <cell r="E6765">
            <v>2</v>
          </cell>
          <cell r="F6765" t="str">
            <v>0020</v>
          </cell>
          <cell r="G6765" t="str">
            <v>A002</v>
          </cell>
          <cell r="H6765" t="str">
            <v>PAINTED FORK</v>
          </cell>
          <cell r="I6765" t="str">
            <v>Framgaffel</v>
          </cell>
          <cell r="K6765" t="str">
            <v>C1605749-224</v>
          </cell>
          <cell r="L6765" t="e">
            <v>#N/A</v>
          </cell>
        </row>
        <row r="6766">
          <cell r="B6766" t="str">
            <v>YEC9375163Styrlager</v>
          </cell>
          <cell r="C6766" t="str">
            <v>YEC9375163</v>
          </cell>
          <cell r="D6766">
            <v>2022</v>
          </cell>
          <cell r="E6766">
            <v>3</v>
          </cell>
          <cell r="F6766" t="str">
            <v>0030</v>
          </cell>
          <cell r="G6766" t="str">
            <v>B001</v>
          </cell>
          <cell r="H6766" t="str">
            <v>Head Set</v>
          </cell>
          <cell r="I6766" t="str">
            <v>Styrlager</v>
          </cell>
          <cell r="K6766" t="str">
            <v>C2105256</v>
          </cell>
          <cell r="L6766" t="str">
            <v>C2105256</v>
          </cell>
        </row>
        <row r="6767">
          <cell r="B6767" t="str">
            <v xml:space="preserve">YEC9375163Styrstam </v>
          </cell>
          <cell r="C6767" t="str">
            <v>YEC9375163</v>
          </cell>
          <cell r="D6767">
            <v>2022</v>
          </cell>
          <cell r="E6767">
            <v>4</v>
          </cell>
          <cell r="F6767" t="str">
            <v>0040</v>
          </cell>
          <cell r="G6767" t="str">
            <v>B002</v>
          </cell>
          <cell r="H6767" t="str">
            <v>Handlebar Stem</v>
          </cell>
          <cell r="I6767" t="str">
            <v xml:space="preserve">Styrstam </v>
          </cell>
          <cell r="K6767" t="str">
            <v>C2205586-090</v>
          </cell>
          <cell r="L6767" t="str">
            <v>C2205586-090</v>
          </cell>
        </row>
        <row r="6768">
          <cell r="B6768" t="str">
            <v>YEC9375163Styre</v>
          </cell>
          <cell r="C6768" t="str">
            <v>YEC9375163</v>
          </cell>
          <cell r="D6768">
            <v>2022</v>
          </cell>
          <cell r="E6768">
            <v>5</v>
          </cell>
          <cell r="F6768" t="str">
            <v>0050</v>
          </cell>
          <cell r="G6768" t="str">
            <v>B003</v>
          </cell>
          <cell r="H6768" t="str">
            <v>Handelbar</v>
          </cell>
          <cell r="I6768" t="str">
            <v>Styre</v>
          </cell>
          <cell r="K6768" t="str">
            <v>C2306073</v>
          </cell>
          <cell r="L6768" t="str">
            <v>C2300290</v>
          </cell>
        </row>
        <row r="6769">
          <cell r="B6769" t="str">
            <v>YEC9375163Bromsgrepp H</v>
          </cell>
          <cell r="C6769" t="str">
            <v>YEC9375163</v>
          </cell>
          <cell r="D6769">
            <v>2022</v>
          </cell>
          <cell r="E6769">
            <v>6</v>
          </cell>
          <cell r="F6769" t="str">
            <v>0060</v>
          </cell>
          <cell r="G6769" t="str">
            <v>C002</v>
          </cell>
          <cell r="H6769" t="str">
            <v>Brake Lever R</v>
          </cell>
          <cell r="I6769" t="str">
            <v>Bromsgrepp H</v>
          </cell>
          <cell r="L6769" t="e">
            <v>#N/A</v>
          </cell>
        </row>
        <row r="6770">
          <cell r="B6770" t="str">
            <v>YEC9375163Bromsgrepp V</v>
          </cell>
          <cell r="C6770" t="str">
            <v>YEC9375163</v>
          </cell>
          <cell r="D6770">
            <v>2022</v>
          </cell>
          <cell r="E6770">
            <v>7</v>
          </cell>
          <cell r="F6770" t="str">
            <v>0070</v>
          </cell>
          <cell r="G6770" t="str">
            <v>C001</v>
          </cell>
          <cell r="H6770" t="str">
            <v>Brake Lever L</v>
          </cell>
          <cell r="I6770" t="str">
            <v>Bromsgrepp V</v>
          </cell>
          <cell r="K6770" t="str">
            <v>Shimano</v>
          </cell>
          <cell r="L6770" t="str">
            <v>Kontakta SHIMANO</v>
          </cell>
        </row>
        <row r="6771">
          <cell r="B6771" t="str">
            <v>YEC9375163Växelreglage H</v>
          </cell>
          <cell r="C6771" t="str">
            <v>YEC9375163</v>
          </cell>
          <cell r="D6771">
            <v>2022</v>
          </cell>
          <cell r="E6771">
            <v>8</v>
          </cell>
          <cell r="F6771" t="str">
            <v>0080</v>
          </cell>
          <cell r="G6771" t="str">
            <v>D002</v>
          </cell>
          <cell r="H6771" t="str">
            <v>Shift Lever R</v>
          </cell>
          <cell r="I6771" t="str">
            <v>Växelreglage H</v>
          </cell>
          <cell r="K6771" t="str">
            <v>C5105092</v>
          </cell>
          <cell r="L6771" t="str">
            <v>Kontakta SHIMANO</v>
          </cell>
        </row>
        <row r="6772">
          <cell r="B6772" t="str">
            <v>YEC9375163Växelreglage V</v>
          </cell>
          <cell r="C6772" t="str">
            <v>YEC9375163</v>
          </cell>
          <cell r="D6772">
            <v>2022</v>
          </cell>
          <cell r="E6772">
            <v>9</v>
          </cell>
          <cell r="F6772" t="str">
            <v>0090</v>
          </cell>
          <cell r="G6772" t="str">
            <v>D001</v>
          </cell>
          <cell r="H6772" t="str">
            <v>Shift Lever L</v>
          </cell>
          <cell r="I6772" t="str">
            <v>Växelreglage V</v>
          </cell>
          <cell r="L6772" t="e">
            <v>#N/A</v>
          </cell>
        </row>
        <row r="6773">
          <cell r="B6773" t="str">
            <v>YEC9375163Handtag par</v>
          </cell>
          <cell r="C6773" t="str">
            <v>YEC9375163</v>
          </cell>
          <cell r="D6773">
            <v>2022</v>
          </cell>
          <cell r="E6773">
            <v>10</v>
          </cell>
          <cell r="F6773" t="str">
            <v>0100</v>
          </cell>
          <cell r="G6773" t="str">
            <v>B004</v>
          </cell>
          <cell r="H6773" t="str">
            <v>Grip R</v>
          </cell>
          <cell r="I6773" t="str">
            <v>Handtag par</v>
          </cell>
          <cell r="K6773" t="str">
            <v>C2505679</v>
          </cell>
          <cell r="L6773" t="str">
            <v>BSP?</v>
          </cell>
        </row>
        <row r="6774">
          <cell r="B6774" t="str">
            <v>YEC9375163Frambroms</v>
          </cell>
          <cell r="C6774" t="str">
            <v>YEC9375163</v>
          </cell>
          <cell r="D6774">
            <v>2022</v>
          </cell>
          <cell r="E6774">
            <v>11</v>
          </cell>
          <cell r="F6774" t="str">
            <v>0110</v>
          </cell>
          <cell r="G6774" t="str">
            <v>C003</v>
          </cell>
          <cell r="H6774" t="str">
            <v xml:space="preserve">Brake front </v>
          </cell>
          <cell r="I6774" t="str">
            <v>Frambroms</v>
          </cell>
          <cell r="K6774" t="str">
            <v>AMT200KLFURX100</v>
          </cell>
          <cell r="L6774" t="str">
            <v>Kontakta SHIMANO</v>
          </cell>
        </row>
        <row r="6775">
          <cell r="B6775" t="str">
            <v>YEC9375163Bakbroms</v>
          </cell>
          <cell r="C6775" t="str">
            <v>YEC9375163</v>
          </cell>
          <cell r="D6775">
            <v>2022</v>
          </cell>
          <cell r="E6775">
            <v>12</v>
          </cell>
          <cell r="F6775" t="str">
            <v>0120</v>
          </cell>
          <cell r="G6775" t="str">
            <v>C004</v>
          </cell>
          <cell r="H6775" t="str">
            <v>Brake rear</v>
          </cell>
          <cell r="I6775" t="str">
            <v>Bakbroms</v>
          </cell>
          <cell r="K6775" t="str">
            <v>Fotbroms</v>
          </cell>
          <cell r="L6775" t="str">
            <v>Kontakta SHIMANO</v>
          </cell>
        </row>
        <row r="6776">
          <cell r="B6776" t="str">
            <v>YEC9375163Vevlager</v>
          </cell>
          <cell r="C6776" t="str">
            <v>YEC9375163</v>
          </cell>
          <cell r="D6776">
            <v>2022</v>
          </cell>
          <cell r="E6776">
            <v>13</v>
          </cell>
          <cell r="F6776" t="str">
            <v>0130</v>
          </cell>
          <cell r="G6776" t="str">
            <v>E001</v>
          </cell>
          <cell r="H6776" t="str">
            <v xml:space="preserve">BB-set </v>
          </cell>
          <cell r="I6776" t="str">
            <v>Vevlager</v>
          </cell>
          <cell r="K6776" t="str">
            <v>C8705065-1-124C</v>
          </cell>
          <cell r="L6776" t="str">
            <v>C8705065-1-124C</v>
          </cell>
        </row>
        <row r="6777">
          <cell r="B6777" t="str">
            <v>YEC9375163Vevparti</v>
          </cell>
          <cell r="C6777" t="str">
            <v>YEC9375163</v>
          </cell>
          <cell r="D6777">
            <v>2022</v>
          </cell>
          <cell r="E6777">
            <v>14</v>
          </cell>
          <cell r="F6777" t="str">
            <v>0140</v>
          </cell>
          <cell r="G6777" t="str">
            <v>E002</v>
          </cell>
          <cell r="H6777" t="str">
            <v>Front Chainwheel</v>
          </cell>
          <cell r="I6777" t="str">
            <v>Vevparti</v>
          </cell>
          <cell r="K6777" t="str">
            <v>C3305681-170-EG</v>
          </cell>
          <cell r="L6777" t="str">
            <v>C3305681-170-EG</v>
          </cell>
        </row>
        <row r="6778">
          <cell r="B6778" t="str">
            <v>YEC9375163Kedjeskydd</v>
          </cell>
          <cell r="C6778" t="str">
            <v>YEC9375163</v>
          </cell>
          <cell r="D6778">
            <v>2022</v>
          </cell>
          <cell r="E6778">
            <v>15</v>
          </cell>
          <cell r="F6778" t="str">
            <v>0150</v>
          </cell>
          <cell r="G6778" t="str">
            <v>H001</v>
          </cell>
          <cell r="H6778" t="str">
            <v>Chain guard</v>
          </cell>
          <cell r="I6778" t="str">
            <v>Kedjeskydd</v>
          </cell>
          <cell r="K6778" t="str">
            <v>C8305427/ZBK</v>
          </cell>
          <cell r="L6778" t="str">
            <v>C8305427/ZBK</v>
          </cell>
        </row>
        <row r="6779">
          <cell r="B6779" t="str">
            <v>YEC9375163Kedjeskyddsfäste</v>
          </cell>
          <cell r="C6779" t="str">
            <v>YEC9375163</v>
          </cell>
          <cell r="D6779">
            <v>2022</v>
          </cell>
          <cell r="E6779">
            <v>16</v>
          </cell>
          <cell r="F6779" t="str">
            <v>0160</v>
          </cell>
          <cell r="G6779" t="str">
            <v>H002</v>
          </cell>
          <cell r="H6779" t="str">
            <v>Chain guard bracket</v>
          </cell>
          <cell r="I6779" t="str">
            <v>Kedjeskyddsfäste</v>
          </cell>
          <cell r="K6779" t="str">
            <v>C8305427</v>
          </cell>
          <cell r="L6779" t="str">
            <v>C8305427</v>
          </cell>
        </row>
        <row r="6780">
          <cell r="B6780" t="str">
            <v>YEC9375163Framväxel</v>
          </cell>
          <cell r="C6780" t="str">
            <v>YEC9375163</v>
          </cell>
          <cell r="D6780">
            <v>2022</v>
          </cell>
          <cell r="E6780">
            <v>17</v>
          </cell>
          <cell r="F6780" t="str">
            <v>0170</v>
          </cell>
          <cell r="G6780" t="str">
            <v>D003</v>
          </cell>
          <cell r="H6780" t="str">
            <v>Front Derailleur</v>
          </cell>
          <cell r="I6780" t="str">
            <v>Framväxel</v>
          </cell>
          <cell r="K6780">
            <v>0</v>
          </cell>
          <cell r="L6780" t="e">
            <v>#N/A</v>
          </cell>
        </row>
        <row r="6781">
          <cell r="B6781" t="str">
            <v>YEC9375163Bakväxel</v>
          </cell>
          <cell r="C6781" t="str">
            <v>YEC9375163</v>
          </cell>
          <cell r="D6781">
            <v>2022</v>
          </cell>
          <cell r="E6781">
            <v>18</v>
          </cell>
          <cell r="F6781" t="str">
            <v>0180</v>
          </cell>
          <cell r="G6781" t="str">
            <v>D004</v>
          </cell>
          <cell r="H6781" t="str">
            <v>Rear Derailleur</v>
          </cell>
          <cell r="I6781" t="str">
            <v>Bakväxel</v>
          </cell>
          <cell r="K6781" t="str">
            <v>NAVVÄXEL</v>
          </cell>
          <cell r="L6781" t="str">
            <v>Kontakta SHIMANO</v>
          </cell>
        </row>
        <row r="6782">
          <cell r="B6782" t="str">
            <v>YEC9375163Kedja</v>
          </cell>
          <cell r="C6782" t="str">
            <v>YEC9375163</v>
          </cell>
          <cell r="D6782">
            <v>2022</v>
          </cell>
          <cell r="E6782">
            <v>19</v>
          </cell>
          <cell r="F6782" t="str">
            <v>0190</v>
          </cell>
          <cell r="G6782" t="str">
            <v>E003</v>
          </cell>
          <cell r="H6782" t="str">
            <v xml:space="preserve">Chain </v>
          </cell>
          <cell r="I6782" t="str">
            <v>Kedja</v>
          </cell>
          <cell r="K6782" t="str">
            <v>C3405001-0102</v>
          </cell>
          <cell r="L6782" t="str">
            <v>C3400002</v>
          </cell>
        </row>
        <row r="6783">
          <cell r="B6783" t="str">
            <v>YEC9375163Kassett</v>
          </cell>
          <cell r="C6783" t="str">
            <v>YEC9375163</v>
          </cell>
          <cell r="D6783">
            <v>2022</v>
          </cell>
          <cell r="E6783">
            <v>20</v>
          </cell>
          <cell r="F6783" t="str">
            <v>0200</v>
          </cell>
          <cell r="G6783" t="str">
            <v>E004</v>
          </cell>
          <cell r="H6783" t="str">
            <v>Cassette Sprocket</v>
          </cell>
          <cell r="I6783" t="str">
            <v>Kassett</v>
          </cell>
          <cell r="K6783" t="str">
            <v>ASMGEAR16SU</v>
          </cell>
          <cell r="L6783" t="str">
            <v>Kontakta SHIMANO</v>
          </cell>
        </row>
        <row r="6784">
          <cell r="B6784" t="str">
            <v>YEC9375163Framhjul</v>
          </cell>
          <cell r="C6784" t="str">
            <v>YEC9375163</v>
          </cell>
          <cell r="D6784">
            <v>2022</v>
          </cell>
          <cell r="E6784">
            <v>21</v>
          </cell>
          <cell r="F6784" t="str">
            <v>0210</v>
          </cell>
          <cell r="G6784" t="str">
            <v>F001</v>
          </cell>
          <cell r="H6784" t="str">
            <v>Front hub</v>
          </cell>
          <cell r="I6784" t="str">
            <v>Framhjul</v>
          </cell>
          <cell r="K6784" t="str">
            <v>C4107951</v>
          </cell>
          <cell r="L6784" t="str">
            <v>C4100388</v>
          </cell>
        </row>
        <row r="6785">
          <cell r="B6785" t="str">
            <v>YEC9375163Bakhjul</v>
          </cell>
          <cell r="C6785" t="str">
            <v>YEC9375163</v>
          </cell>
          <cell r="D6785">
            <v>2022</v>
          </cell>
          <cell r="E6785">
            <v>22</v>
          </cell>
          <cell r="F6785" t="str">
            <v>0220</v>
          </cell>
          <cell r="G6785" t="str">
            <v>F002</v>
          </cell>
          <cell r="H6785" t="str">
            <v>Rear hub</v>
          </cell>
          <cell r="I6785" t="str">
            <v>Bakhjul</v>
          </cell>
          <cell r="K6785" t="str">
            <v>C4208245</v>
          </cell>
          <cell r="L6785" t="str">
            <v>C4200386</v>
          </cell>
        </row>
        <row r="6786">
          <cell r="B6786" t="str">
            <v>YEC9375163Däck</v>
          </cell>
          <cell r="C6786" t="str">
            <v>YEC9375163</v>
          </cell>
          <cell r="D6786">
            <v>2022</v>
          </cell>
          <cell r="E6786">
            <v>23</v>
          </cell>
          <cell r="F6786" t="str">
            <v>0230</v>
          </cell>
          <cell r="G6786" t="str">
            <v>F003</v>
          </cell>
          <cell r="H6786" t="str">
            <v>Tire</v>
          </cell>
          <cell r="I6786" t="str">
            <v>Däck</v>
          </cell>
          <cell r="K6786" t="str">
            <v>C4906490</v>
          </cell>
          <cell r="L6786" t="str">
            <v>C4901536</v>
          </cell>
        </row>
        <row r="6787">
          <cell r="B6787" t="str">
            <v>YEC9375163Skärmar set</v>
          </cell>
          <cell r="C6787" t="str">
            <v>YEC9375163</v>
          </cell>
          <cell r="D6787">
            <v>2022</v>
          </cell>
          <cell r="E6787">
            <v>24</v>
          </cell>
          <cell r="F6787" t="str">
            <v>0240</v>
          </cell>
          <cell r="G6787" t="str">
            <v>H003</v>
          </cell>
          <cell r="H6787" t="str">
            <v xml:space="preserve">Mudguard front   </v>
          </cell>
          <cell r="I6787" t="str">
            <v>Skärmar set</v>
          </cell>
          <cell r="K6787" t="str">
            <v>C8255677-832</v>
          </cell>
          <cell r="L6787" t="str">
            <v>Kontakta Service</v>
          </cell>
        </row>
        <row r="6788">
          <cell r="B6788" t="str">
            <v>YEC9375163Pakethållare</v>
          </cell>
          <cell r="C6788" t="str">
            <v>YEC9375163</v>
          </cell>
          <cell r="D6788">
            <v>2022</v>
          </cell>
          <cell r="E6788">
            <v>25</v>
          </cell>
          <cell r="F6788" t="str">
            <v>0250</v>
          </cell>
          <cell r="G6788" t="str">
            <v>H004</v>
          </cell>
          <cell r="H6788" t="str">
            <v>Carrier</v>
          </cell>
          <cell r="I6788" t="str">
            <v>Pakethållare</v>
          </cell>
          <cell r="K6788" t="str">
            <v>C8205834-BK</v>
          </cell>
          <cell r="L6788" t="str">
            <v>C8205834-BK</v>
          </cell>
        </row>
        <row r="6789">
          <cell r="B6789" t="str">
            <v>YEC9375163Sadel</v>
          </cell>
          <cell r="C6789" t="str">
            <v>YEC9375163</v>
          </cell>
          <cell r="D6789">
            <v>2022</v>
          </cell>
          <cell r="E6789">
            <v>26</v>
          </cell>
          <cell r="F6789" t="str">
            <v>0260</v>
          </cell>
          <cell r="G6789" t="str">
            <v>G001</v>
          </cell>
          <cell r="H6789" t="str">
            <v>Saddle</v>
          </cell>
          <cell r="I6789" t="str">
            <v>Sadel</v>
          </cell>
          <cell r="K6789" t="str">
            <v>C7106264</v>
          </cell>
          <cell r="L6789" t="str">
            <v>C7100481</v>
          </cell>
        </row>
        <row r="6790">
          <cell r="B6790" t="str">
            <v>YEC9375163Sadelstolpe</v>
          </cell>
          <cell r="C6790" t="str">
            <v>YEC9375163</v>
          </cell>
          <cell r="D6790">
            <v>2022</v>
          </cell>
          <cell r="E6790">
            <v>27</v>
          </cell>
          <cell r="F6790" t="str">
            <v>0270</v>
          </cell>
          <cell r="G6790" t="str">
            <v>G002</v>
          </cell>
          <cell r="H6790" t="str">
            <v>Seatpost</v>
          </cell>
          <cell r="I6790" t="str">
            <v>Sadelstolpe</v>
          </cell>
          <cell r="K6790" t="str">
            <v>C7205258</v>
          </cell>
          <cell r="L6790" t="str">
            <v>C7200039</v>
          </cell>
        </row>
        <row r="6791">
          <cell r="B6791" t="str">
            <v>YEC9375163Sadelrörsklämma</v>
          </cell>
          <cell r="C6791" t="str">
            <v>YEC9375163</v>
          </cell>
          <cell r="D6791">
            <v>2022</v>
          </cell>
          <cell r="E6791">
            <v>28</v>
          </cell>
          <cell r="F6791" t="str">
            <v>0280</v>
          </cell>
          <cell r="G6791" t="str">
            <v>G003</v>
          </cell>
          <cell r="H6791" t="str">
            <v>Seat Clamp</v>
          </cell>
          <cell r="I6791" t="str">
            <v>Sadelrörsklämma</v>
          </cell>
          <cell r="K6791" t="str">
            <v>C7305002</v>
          </cell>
          <cell r="L6791" t="str">
            <v>C7300027-318</v>
          </cell>
        </row>
        <row r="6792">
          <cell r="B6792" t="str">
            <v>YEC9375163Framlampa</v>
          </cell>
          <cell r="C6792" t="str">
            <v>YEC9375163</v>
          </cell>
          <cell r="D6792">
            <v>2022</v>
          </cell>
          <cell r="E6792">
            <v>29</v>
          </cell>
          <cell r="F6792" t="str">
            <v>0290</v>
          </cell>
          <cell r="G6792" t="str">
            <v>H005</v>
          </cell>
          <cell r="H6792" t="str">
            <v>Front light</v>
          </cell>
          <cell r="I6792" t="str">
            <v>Framlampa</v>
          </cell>
          <cell r="K6792" t="str">
            <v>C8015300</v>
          </cell>
          <cell r="L6792" t="str">
            <v>C8015300</v>
          </cell>
        </row>
        <row r="6793">
          <cell r="B6793" t="str">
            <v>YEC9375163Baklampa</v>
          </cell>
          <cell r="C6793" t="str">
            <v>YEC9375163</v>
          </cell>
          <cell r="D6793">
            <v>2022</v>
          </cell>
          <cell r="E6793">
            <v>30</v>
          </cell>
          <cell r="F6793" t="str">
            <v>0300</v>
          </cell>
          <cell r="G6793" t="str">
            <v>H006</v>
          </cell>
          <cell r="H6793" t="str">
            <v>Light, Rear</v>
          </cell>
          <cell r="I6793" t="str">
            <v>Baklampa</v>
          </cell>
          <cell r="K6793" t="str">
            <v>C8705186-1RLBK</v>
          </cell>
          <cell r="L6793" t="str">
            <v>C8705186-1RLBK</v>
          </cell>
        </row>
        <row r="6794">
          <cell r="B6794" t="str">
            <v>YEC9375163Låssats</v>
          </cell>
          <cell r="C6794" t="str">
            <v>YEC9375163</v>
          </cell>
          <cell r="D6794">
            <v>2022</v>
          </cell>
          <cell r="E6794">
            <v>31</v>
          </cell>
          <cell r="F6794" t="str">
            <v>0310</v>
          </cell>
          <cell r="G6794" t="str">
            <v>H007</v>
          </cell>
          <cell r="H6794" t="str">
            <v>Lock</v>
          </cell>
          <cell r="I6794" t="str">
            <v>Låssats</v>
          </cell>
          <cell r="K6794" t="str">
            <v>C8405069</v>
          </cell>
          <cell r="L6794" t="str">
            <v>C8405069</v>
          </cell>
        </row>
        <row r="6795">
          <cell r="B6795" t="str">
            <v>YEC9375163Stöd</v>
          </cell>
          <cell r="C6795" t="str">
            <v>YEC9375163</v>
          </cell>
          <cell r="D6795">
            <v>2022</v>
          </cell>
          <cell r="E6795">
            <v>32</v>
          </cell>
          <cell r="F6795" t="str">
            <v>0320</v>
          </cell>
          <cell r="G6795" t="str">
            <v>H008</v>
          </cell>
          <cell r="H6795" t="str">
            <v>Kick stand</v>
          </cell>
          <cell r="I6795" t="str">
            <v>Stöd</v>
          </cell>
          <cell r="K6795" t="str">
            <v>C8105208</v>
          </cell>
          <cell r="L6795" t="str">
            <v>C8100034</v>
          </cell>
        </row>
        <row r="6796">
          <cell r="B6796" t="str">
            <v>YEC9375163Korg</v>
          </cell>
          <cell r="C6796" t="str">
            <v>YEC9375163</v>
          </cell>
          <cell r="D6796">
            <v>2022</v>
          </cell>
          <cell r="E6796">
            <v>33</v>
          </cell>
          <cell r="F6796" t="str">
            <v>0330</v>
          </cell>
          <cell r="G6796" t="str">
            <v>H009</v>
          </cell>
          <cell r="H6796" t="str">
            <v>Basket / Fr carrier</v>
          </cell>
          <cell r="I6796" t="str">
            <v>Korg</v>
          </cell>
          <cell r="K6796" t="str">
            <v>C8605213</v>
          </cell>
          <cell r="L6796" t="str">
            <v>C8605213</v>
          </cell>
        </row>
        <row r="6797">
          <cell r="B6797" t="str">
            <v>YEC9375163Pedaler</v>
          </cell>
          <cell r="C6797" t="str">
            <v>YEC9375163</v>
          </cell>
          <cell r="D6797">
            <v>2022</v>
          </cell>
          <cell r="E6797">
            <v>34</v>
          </cell>
          <cell r="F6797" t="str">
            <v>0340</v>
          </cell>
          <cell r="G6797" t="str">
            <v>E005</v>
          </cell>
          <cell r="H6797" t="str">
            <v xml:space="preserve">Pedal </v>
          </cell>
          <cell r="I6797" t="str">
            <v>Pedaler</v>
          </cell>
          <cell r="K6797" t="str">
            <v>C3505208</v>
          </cell>
          <cell r="L6797" t="str">
            <v>C3500059</v>
          </cell>
        </row>
        <row r="6798">
          <cell r="B6798" t="str">
            <v>YEC9375163Motor</v>
          </cell>
          <cell r="C6798" t="str">
            <v>YEC9375163</v>
          </cell>
          <cell r="D6798">
            <v>2022</v>
          </cell>
          <cell r="E6798">
            <v>35</v>
          </cell>
          <cell r="F6798" t="str">
            <v>0350</v>
          </cell>
          <cell r="G6798" t="str">
            <v>J001</v>
          </cell>
          <cell r="H6798" t="str">
            <v>DRIVE UNIT:</v>
          </cell>
          <cell r="I6798" t="str">
            <v>Motor</v>
          </cell>
          <cell r="K6798" t="str">
            <v>C8705144-1-03</v>
          </cell>
          <cell r="L6798" t="str">
            <v>C8705144-1-03</v>
          </cell>
        </row>
        <row r="6799">
          <cell r="B6799" t="str">
            <v>YEC9375163Display</v>
          </cell>
          <cell r="C6799" t="str">
            <v>YEC9375163</v>
          </cell>
          <cell r="D6799">
            <v>2022</v>
          </cell>
          <cell r="E6799">
            <v>36</v>
          </cell>
          <cell r="F6799" t="str">
            <v>0360</v>
          </cell>
          <cell r="G6799" t="str">
            <v>J004</v>
          </cell>
          <cell r="H6799" t="str">
            <v>DISPLAY:</v>
          </cell>
          <cell r="I6799" t="str">
            <v>Display</v>
          </cell>
          <cell r="K6799" t="str">
            <v>C8705068-1-38C</v>
          </cell>
          <cell r="L6799" t="str">
            <v>C8705068-1-38C</v>
          </cell>
        </row>
        <row r="6800">
          <cell r="B6800" t="str">
            <v>YEC9375163EB-Bus kabel</v>
          </cell>
          <cell r="C6800" t="str">
            <v>YEC9375163</v>
          </cell>
          <cell r="D6800">
            <v>2022</v>
          </cell>
          <cell r="E6800">
            <v>37</v>
          </cell>
          <cell r="F6800" t="str">
            <v>0370</v>
          </cell>
          <cell r="G6800" t="str">
            <v>J005</v>
          </cell>
          <cell r="H6800" t="str">
            <v>EB-BUS CABLE:</v>
          </cell>
          <cell r="I6800" t="str">
            <v>EB-Bus kabel</v>
          </cell>
          <cell r="K6800" t="str">
            <v>C8705065-1-04AC</v>
          </cell>
          <cell r="L6800" t="str">
            <v>C8705065-1-04AC</v>
          </cell>
        </row>
        <row r="6801">
          <cell r="B6801" t="str">
            <v>YEC9375163Motorkabel</v>
          </cell>
          <cell r="C6801" t="str">
            <v>YEC9375163</v>
          </cell>
          <cell r="D6801">
            <v>2022</v>
          </cell>
          <cell r="E6801">
            <v>38</v>
          </cell>
          <cell r="F6801" t="str">
            <v>0380</v>
          </cell>
          <cell r="G6801" t="str">
            <v>J006</v>
          </cell>
          <cell r="H6801" t="str">
            <v>POWER CABLE:</v>
          </cell>
          <cell r="I6801" t="str">
            <v>Motorkabel</v>
          </cell>
          <cell r="K6801" t="str">
            <v>C8705065-1-03A</v>
          </cell>
          <cell r="L6801" t="str">
            <v>C8705065-1-03A</v>
          </cell>
        </row>
        <row r="6802">
          <cell r="B6802" t="str">
            <v>YEC9375163Kabel framlampa</v>
          </cell>
          <cell r="C6802" t="str">
            <v>YEC9375163</v>
          </cell>
          <cell r="D6802">
            <v>2022</v>
          </cell>
          <cell r="E6802">
            <v>39</v>
          </cell>
          <cell r="F6802" t="str">
            <v>0390</v>
          </cell>
          <cell r="G6802" t="str">
            <v>J007</v>
          </cell>
          <cell r="H6802" t="str">
            <v>F. LIGHT CABLE:</v>
          </cell>
          <cell r="I6802" t="str">
            <v>Kabel framlampa</v>
          </cell>
          <cell r="K6802" t="str">
            <v>Ingår i EB-buskabeln</v>
          </cell>
          <cell r="L6802" t="str">
            <v>Ingår i EB-buskabeln</v>
          </cell>
        </row>
        <row r="6803">
          <cell r="B6803" t="str">
            <v>YEC9375163Kabel baklampa</v>
          </cell>
          <cell r="C6803" t="str">
            <v>YEC9375163</v>
          </cell>
          <cell r="D6803">
            <v>2022</v>
          </cell>
          <cell r="E6803">
            <v>40</v>
          </cell>
          <cell r="F6803" t="str">
            <v>0400</v>
          </cell>
          <cell r="G6803" t="str">
            <v>J008</v>
          </cell>
          <cell r="H6803" t="str">
            <v>R. LIGHT CABLE:</v>
          </cell>
          <cell r="I6803" t="str">
            <v>Kabel baklampa</v>
          </cell>
          <cell r="K6803" t="str">
            <v>INGÅR I BATTERIET</v>
          </cell>
          <cell r="L6803" t="str">
            <v>Ingår i batteriet</v>
          </cell>
        </row>
        <row r="6804">
          <cell r="B6804" t="str">
            <v>YEC9375163Hastighetssensor</v>
          </cell>
          <cell r="C6804" t="str">
            <v>YEC9375163</v>
          </cell>
          <cell r="D6804">
            <v>2022</v>
          </cell>
          <cell r="E6804">
            <v>41</v>
          </cell>
          <cell r="F6804" t="str">
            <v>0410</v>
          </cell>
          <cell r="G6804" t="str">
            <v>J009</v>
          </cell>
          <cell r="H6804" t="str">
            <v>SPEED SENSOR:</v>
          </cell>
          <cell r="I6804" t="str">
            <v>Hastighetssensor</v>
          </cell>
          <cell r="K6804" t="str">
            <v>INGÅR I MOTORN</v>
          </cell>
          <cell r="L6804" t="str">
            <v>Ingår i motorn</v>
          </cell>
        </row>
        <row r="6805">
          <cell r="B6805" t="str">
            <v>YEC9375163Batteri</v>
          </cell>
          <cell r="C6805" t="str">
            <v>YEC9375163</v>
          </cell>
          <cell r="D6805">
            <v>2022</v>
          </cell>
          <cell r="E6805">
            <v>42</v>
          </cell>
          <cell r="F6805" t="str">
            <v>0420</v>
          </cell>
          <cell r="G6805" t="str">
            <v>J002</v>
          </cell>
          <cell r="H6805" t="str">
            <v>BATTERY:</v>
          </cell>
          <cell r="I6805" t="str">
            <v>Batteri</v>
          </cell>
          <cell r="K6805" t="str">
            <v>C8705186-E-11C</v>
          </cell>
          <cell r="L6805" t="str">
            <v>C8705186-E-11C</v>
          </cell>
        </row>
        <row r="6806">
          <cell r="B6806" t="str">
            <v>YEC9375163Batterihållare</v>
          </cell>
          <cell r="C6806" t="str">
            <v>YEC9375163</v>
          </cell>
          <cell r="D6806">
            <v>2022</v>
          </cell>
          <cell r="E6806">
            <v>43</v>
          </cell>
          <cell r="F6806" t="str">
            <v>0430</v>
          </cell>
          <cell r="G6806" t="str">
            <v>J003</v>
          </cell>
          <cell r="H6806" t="str">
            <v>BATTERY HOLDER/Slider</v>
          </cell>
          <cell r="I6806" t="str">
            <v>Batterihållare</v>
          </cell>
          <cell r="L6806" t="e">
            <v>#N/A</v>
          </cell>
        </row>
        <row r="6807">
          <cell r="B6807" t="str">
            <v>YEC9375163Batteriladdare</v>
          </cell>
          <cell r="C6807" t="str">
            <v>YEC9375163</v>
          </cell>
          <cell r="D6807">
            <v>2022</v>
          </cell>
          <cell r="E6807">
            <v>44</v>
          </cell>
          <cell r="F6807" t="str">
            <v>0440</v>
          </cell>
          <cell r="G6807" t="str">
            <v>J010</v>
          </cell>
          <cell r="H6807" t="str">
            <v>CHARGER:</v>
          </cell>
          <cell r="I6807" t="str">
            <v>Batteriladdare</v>
          </cell>
          <cell r="K6807" t="str">
            <v>C8705058-1-1C</v>
          </cell>
          <cell r="L6807" t="str">
            <v>C8705058-1-1D</v>
          </cell>
        </row>
        <row r="6808">
          <cell r="B6808" t="str">
            <v>YEC9375163Kontrollbox</v>
          </cell>
          <cell r="C6808" t="str">
            <v>YEC9375163</v>
          </cell>
          <cell r="D6808">
            <v>2022</v>
          </cell>
          <cell r="E6808">
            <v>45</v>
          </cell>
          <cell r="F6808" t="str">
            <v>0450</v>
          </cell>
          <cell r="G6808" t="str">
            <v>J011</v>
          </cell>
          <cell r="H6808" t="str">
            <v>Controller</v>
          </cell>
          <cell r="I6808" t="str">
            <v>Kontrollbox</v>
          </cell>
          <cell r="K6808" t="str">
            <v>C8705142-10-9C</v>
          </cell>
          <cell r="L6808" t="str">
            <v>C8705142-10-9C</v>
          </cell>
        </row>
        <row r="6809">
          <cell r="B6809" t="str">
            <v>YEC9375163Växelöra</v>
          </cell>
          <cell r="C6809" t="str">
            <v>YEC9375163</v>
          </cell>
          <cell r="D6809">
            <v>2022</v>
          </cell>
          <cell r="E6809">
            <v>46</v>
          </cell>
          <cell r="F6809" t="str">
            <v>0460</v>
          </cell>
          <cell r="G6809" t="str">
            <v>D005</v>
          </cell>
          <cell r="H6809" t="str">
            <v>Gear hanger</v>
          </cell>
          <cell r="I6809" t="str">
            <v>Växelöra</v>
          </cell>
          <cell r="L6809" t="e">
            <v>#N/A</v>
          </cell>
        </row>
        <row r="6810">
          <cell r="B6810" t="str">
            <v>YEC9375164RAM</v>
          </cell>
          <cell r="C6810" t="str">
            <v>YEC9375164</v>
          </cell>
          <cell r="D6810" t="str">
            <v>2023-2024</v>
          </cell>
          <cell r="E6810">
            <v>1</v>
          </cell>
          <cell r="F6810" t="str">
            <v>0010</v>
          </cell>
          <cell r="G6810" t="str">
            <v>A001</v>
          </cell>
          <cell r="H6810" t="str">
            <v>PAINTED FRAME</v>
          </cell>
          <cell r="I6810" t="str">
            <v>RAM</v>
          </cell>
          <cell r="L6810" t="e">
            <v>#N/A</v>
          </cell>
        </row>
        <row r="6811">
          <cell r="B6811" t="str">
            <v>YEC9375164Framgaffel</v>
          </cell>
          <cell r="C6811" t="str">
            <v>YEC9375164</v>
          </cell>
          <cell r="D6811" t="str">
            <v>2023-2024</v>
          </cell>
          <cell r="E6811">
            <v>2</v>
          </cell>
          <cell r="F6811" t="str">
            <v>0020</v>
          </cell>
          <cell r="G6811" t="str">
            <v>A002</v>
          </cell>
          <cell r="H6811" t="str">
            <v>PAINTED FORK</v>
          </cell>
          <cell r="I6811" t="str">
            <v>Framgaffel</v>
          </cell>
          <cell r="L6811" t="e">
            <v>#N/A</v>
          </cell>
        </row>
        <row r="6812">
          <cell r="B6812" t="str">
            <v>YEC9375164Styrlager</v>
          </cell>
          <cell r="C6812" t="str">
            <v>YEC9375164</v>
          </cell>
          <cell r="D6812" t="str">
            <v>2023-2024</v>
          </cell>
          <cell r="E6812">
            <v>3</v>
          </cell>
          <cell r="F6812" t="str">
            <v>0030</v>
          </cell>
          <cell r="G6812" t="str">
            <v>B001</v>
          </cell>
          <cell r="H6812" t="str">
            <v>Head Set</v>
          </cell>
          <cell r="I6812" t="str">
            <v>Styrlager</v>
          </cell>
          <cell r="K6812" t="str">
            <v>C2105291</v>
          </cell>
          <cell r="L6812" t="str">
            <v>C2100163</v>
          </cell>
        </row>
        <row r="6813">
          <cell r="B6813" t="str">
            <v xml:space="preserve">YEC9375164Styrstam </v>
          </cell>
          <cell r="C6813" t="str">
            <v>YEC9375164</v>
          </cell>
          <cell r="D6813" t="str">
            <v>2023-2024</v>
          </cell>
          <cell r="E6813">
            <v>4</v>
          </cell>
          <cell r="F6813" t="str">
            <v>0040</v>
          </cell>
          <cell r="G6813" t="str">
            <v>B002</v>
          </cell>
          <cell r="H6813" t="str">
            <v>Handlebar Stem</v>
          </cell>
          <cell r="I6813" t="str">
            <v xml:space="preserve">Styrstam </v>
          </cell>
          <cell r="K6813" t="str">
            <v>C2205550-090</v>
          </cell>
          <cell r="L6813" t="str">
            <v>C2200066</v>
          </cell>
        </row>
        <row r="6814">
          <cell r="B6814" t="str">
            <v>YEC9375164Styre</v>
          </cell>
          <cell r="C6814" t="str">
            <v>YEC9375164</v>
          </cell>
          <cell r="D6814" t="str">
            <v>2023-2024</v>
          </cell>
          <cell r="E6814">
            <v>5</v>
          </cell>
          <cell r="F6814" t="str">
            <v>0050</v>
          </cell>
          <cell r="G6814" t="str">
            <v>B003</v>
          </cell>
          <cell r="H6814" t="str">
            <v>Handelbar</v>
          </cell>
          <cell r="I6814" t="str">
            <v>Styre</v>
          </cell>
          <cell r="K6814" t="str">
            <v>C2306074</v>
          </cell>
          <cell r="L6814" t="str">
            <v>C2306074</v>
          </cell>
        </row>
        <row r="6815">
          <cell r="B6815" t="str">
            <v>YEC9375164Bromsgrepp H</v>
          </cell>
          <cell r="C6815" t="str">
            <v>YEC9375164</v>
          </cell>
          <cell r="D6815" t="str">
            <v>2023-2024</v>
          </cell>
          <cell r="E6815">
            <v>6</v>
          </cell>
          <cell r="F6815" t="str">
            <v>0060</v>
          </cell>
          <cell r="G6815" t="str">
            <v>C002</v>
          </cell>
          <cell r="H6815" t="str">
            <v>Brake Lever R</v>
          </cell>
          <cell r="I6815" t="str">
            <v>Bromsgrepp H</v>
          </cell>
          <cell r="L6815" t="e">
            <v>#N/A</v>
          </cell>
        </row>
        <row r="6816">
          <cell r="B6816" t="str">
            <v>YEC9375164Bromsgrepp V</v>
          </cell>
          <cell r="C6816" t="str">
            <v>YEC9375164</v>
          </cell>
          <cell r="D6816" t="str">
            <v>2023-2024</v>
          </cell>
          <cell r="E6816">
            <v>7</v>
          </cell>
          <cell r="F6816" t="str">
            <v>0070</v>
          </cell>
          <cell r="G6816" t="str">
            <v>C001</v>
          </cell>
          <cell r="H6816" t="str">
            <v>Brake Lever L</v>
          </cell>
          <cell r="I6816" t="str">
            <v>Bromsgrepp V</v>
          </cell>
          <cell r="J6816" t="str">
            <v>C6505049 BLL ALsvPLbk VB U 4F BL39AP</v>
          </cell>
          <cell r="K6816" t="str">
            <v>C6405080-1000</v>
          </cell>
          <cell r="L6816" t="str">
            <v>Kontakta Service</v>
          </cell>
        </row>
        <row r="6817">
          <cell r="B6817" t="str">
            <v>YEC9375164Växelreglage H</v>
          </cell>
          <cell r="C6817" t="str">
            <v>YEC9375164</v>
          </cell>
          <cell r="D6817" t="str">
            <v>2023-2024</v>
          </cell>
          <cell r="E6817">
            <v>8</v>
          </cell>
          <cell r="F6817" t="str">
            <v>0080</v>
          </cell>
          <cell r="G6817" t="str">
            <v>D002</v>
          </cell>
          <cell r="H6817" t="str">
            <v>Shift Lever R</v>
          </cell>
          <cell r="I6817" t="str">
            <v>Växelreglage H</v>
          </cell>
          <cell r="J6817" t="str">
            <v>C5105092 SHIFT LEVER, SL-C3000-7, NEXUS, REVO SHIFTER, 2320MM INNER, W/O OUTER FOR CJ-NX40(FOR SCANDINAVIAN), BLACK, BULK</v>
          </cell>
          <cell r="K6817" t="str">
            <v>Shimano</v>
          </cell>
          <cell r="L6817" t="str">
            <v>Kontakta SHIMANO</v>
          </cell>
        </row>
        <row r="6818">
          <cell r="B6818" t="str">
            <v>YEC9375164Växelreglage V</v>
          </cell>
          <cell r="C6818" t="str">
            <v>YEC9375164</v>
          </cell>
          <cell r="D6818" t="str">
            <v>2023-2024</v>
          </cell>
          <cell r="E6818">
            <v>9</v>
          </cell>
          <cell r="F6818" t="str">
            <v>0090</v>
          </cell>
          <cell r="G6818" t="str">
            <v>D001</v>
          </cell>
          <cell r="H6818" t="str">
            <v>Shift Lever L</v>
          </cell>
          <cell r="I6818" t="str">
            <v>Växelreglage V</v>
          </cell>
          <cell r="L6818" t="e">
            <v>#N/A</v>
          </cell>
        </row>
        <row r="6819">
          <cell r="B6819" t="str">
            <v>YEC9375164Handtag par</v>
          </cell>
          <cell r="C6819" t="str">
            <v>YEC9375164</v>
          </cell>
          <cell r="D6819" t="str">
            <v>2023-2024</v>
          </cell>
          <cell r="E6819">
            <v>10</v>
          </cell>
          <cell r="F6819" t="str">
            <v>0100</v>
          </cell>
          <cell r="G6819" t="str">
            <v>B004</v>
          </cell>
          <cell r="H6819" t="str">
            <v>Grip R</v>
          </cell>
          <cell r="I6819" t="str">
            <v>Handtag par</v>
          </cell>
          <cell r="K6819" t="str">
            <v>C2505528</v>
          </cell>
          <cell r="L6819" t="str">
            <v>C2500057</v>
          </cell>
        </row>
        <row r="6820">
          <cell r="B6820" t="str">
            <v>YEC9375164Frambroms</v>
          </cell>
          <cell r="C6820" t="str">
            <v>YEC9375164</v>
          </cell>
          <cell r="D6820" t="str">
            <v>2023-2024</v>
          </cell>
          <cell r="E6820">
            <v>11</v>
          </cell>
          <cell r="F6820" t="str">
            <v>0110</v>
          </cell>
          <cell r="G6820" t="str">
            <v>C003</v>
          </cell>
          <cell r="H6820" t="str">
            <v xml:space="preserve">Brake front </v>
          </cell>
          <cell r="I6820" t="str">
            <v>Frambroms</v>
          </cell>
          <cell r="K6820" t="str">
            <v>Shimano</v>
          </cell>
          <cell r="L6820" t="str">
            <v>Kontakta SHIMANO</v>
          </cell>
        </row>
        <row r="6821">
          <cell r="B6821" t="str">
            <v>YEC9375164Bakbroms</v>
          </cell>
          <cell r="C6821" t="str">
            <v>YEC9375164</v>
          </cell>
          <cell r="D6821" t="str">
            <v>2023-2024</v>
          </cell>
          <cell r="E6821">
            <v>12</v>
          </cell>
          <cell r="F6821" t="str">
            <v>0120</v>
          </cell>
          <cell r="G6821" t="str">
            <v>C004</v>
          </cell>
          <cell r="H6821" t="str">
            <v>Brake rear</v>
          </cell>
          <cell r="I6821" t="str">
            <v>Bakbroms</v>
          </cell>
          <cell r="K6821" t="str">
            <v>Fotbroms</v>
          </cell>
          <cell r="L6821" t="str">
            <v>Kontakta SHIMANO</v>
          </cell>
        </row>
        <row r="6822">
          <cell r="B6822" t="str">
            <v>YEC9375164Vevlager</v>
          </cell>
          <cell r="C6822" t="str">
            <v>YEC9375164</v>
          </cell>
          <cell r="D6822" t="str">
            <v>2023-2024</v>
          </cell>
          <cell r="E6822">
            <v>13</v>
          </cell>
          <cell r="F6822" t="str">
            <v>0130</v>
          </cell>
          <cell r="G6822" t="str">
            <v>E001</v>
          </cell>
          <cell r="H6822" t="str">
            <v xml:space="preserve">BB-set </v>
          </cell>
          <cell r="I6822" t="str">
            <v>Vevlager</v>
          </cell>
          <cell r="K6822" t="str">
            <v>C8705195-06C</v>
          </cell>
          <cell r="L6822" t="str">
            <v>C8705195-06C</v>
          </cell>
        </row>
        <row r="6823">
          <cell r="B6823" t="str">
            <v>YEC9375164Vevparti</v>
          </cell>
          <cell r="C6823" t="str">
            <v>YEC9375164</v>
          </cell>
          <cell r="D6823" t="str">
            <v>2023-2024</v>
          </cell>
          <cell r="E6823">
            <v>14</v>
          </cell>
          <cell r="F6823" t="str">
            <v>0140</v>
          </cell>
          <cell r="G6823" t="str">
            <v>E002</v>
          </cell>
          <cell r="H6823" t="str">
            <v>Front Chainwheel</v>
          </cell>
          <cell r="I6823" t="str">
            <v>Vevparti</v>
          </cell>
          <cell r="K6823" t="str">
            <v>C3305681-170-EG</v>
          </cell>
          <cell r="L6823" t="str">
            <v>C3305681-170-EG</v>
          </cell>
        </row>
        <row r="6824">
          <cell r="B6824" t="str">
            <v>YEC9375164Kedjeskydd</v>
          </cell>
          <cell r="C6824" t="str">
            <v>YEC9375164</v>
          </cell>
          <cell r="D6824" t="str">
            <v>2023-2024</v>
          </cell>
          <cell r="E6824">
            <v>15</v>
          </cell>
          <cell r="F6824" t="str">
            <v>0150</v>
          </cell>
          <cell r="G6824" t="str">
            <v>H001</v>
          </cell>
          <cell r="H6824" t="str">
            <v>Chain guard</v>
          </cell>
          <cell r="I6824" t="str">
            <v>Kedjeskydd</v>
          </cell>
          <cell r="K6824" t="str">
            <v>C8305427/ZBK</v>
          </cell>
          <cell r="L6824" t="str">
            <v>C8305427/ZBK</v>
          </cell>
        </row>
        <row r="6825">
          <cell r="B6825" t="str">
            <v>YEC9375164Kedjeskyddsfäste</v>
          </cell>
          <cell r="C6825" t="str">
            <v>YEC9375164</v>
          </cell>
          <cell r="D6825" t="str">
            <v>2023-2024</v>
          </cell>
          <cell r="E6825">
            <v>16</v>
          </cell>
          <cell r="F6825" t="str">
            <v>0160</v>
          </cell>
          <cell r="G6825" t="str">
            <v>H002</v>
          </cell>
          <cell r="H6825" t="str">
            <v>Chain guard bracket</v>
          </cell>
          <cell r="I6825" t="str">
            <v>Kedjeskyddsfäste</v>
          </cell>
          <cell r="K6825" t="str">
            <v>C8305427</v>
          </cell>
          <cell r="L6825" t="str">
            <v>C8305427</v>
          </cell>
        </row>
        <row r="6826">
          <cell r="B6826" t="str">
            <v>YEC9375164Framväxel</v>
          </cell>
          <cell r="C6826" t="str">
            <v>YEC9375164</v>
          </cell>
          <cell r="D6826" t="str">
            <v>2023-2024</v>
          </cell>
          <cell r="E6826">
            <v>17</v>
          </cell>
          <cell r="F6826" t="str">
            <v>0170</v>
          </cell>
          <cell r="G6826" t="str">
            <v>D003</v>
          </cell>
          <cell r="H6826" t="str">
            <v>Front Derailleur</v>
          </cell>
          <cell r="I6826" t="str">
            <v>Framväxel</v>
          </cell>
          <cell r="K6826" t="str">
            <v>EMPTY</v>
          </cell>
          <cell r="L6826" t="e">
            <v>#N/A</v>
          </cell>
        </row>
        <row r="6827">
          <cell r="B6827" t="str">
            <v>YEC9375164Bakväxel</v>
          </cell>
          <cell r="C6827" t="str">
            <v>YEC9375164</v>
          </cell>
          <cell r="D6827" t="str">
            <v>2023-2024</v>
          </cell>
          <cell r="E6827">
            <v>18</v>
          </cell>
          <cell r="F6827" t="str">
            <v>0180</v>
          </cell>
          <cell r="G6827" t="str">
            <v>D004</v>
          </cell>
          <cell r="H6827" t="str">
            <v>Rear Derailleur</v>
          </cell>
          <cell r="I6827" t="str">
            <v>Bakväxel</v>
          </cell>
          <cell r="K6827" t="str">
            <v>ASGC30017CADXR</v>
          </cell>
          <cell r="L6827" t="str">
            <v>Kontakta SHIMANO</v>
          </cell>
        </row>
        <row r="6828">
          <cell r="B6828" t="str">
            <v>YEC9375164Kedja</v>
          </cell>
          <cell r="C6828" t="str">
            <v>YEC9375164</v>
          </cell>
          <cell r="D6828" t="str">
            <v>2023-2024</v>
          </cell>
          <cell r="E6828">
            <v>19</v>
          </cell>
          <cell r="F6828" t="str">
            <v>0190</v>
          </cell>
          <cell r="G6828" t="str">
            <v>E003</v>
          </cell>
          <cell r="H6828" t="str">
            <v xml:space="preserve">Chain </v>
          </cell>
          <cell r="I6828" t="str">
            <v>Kedja</v>
          </cell>
          <cell r="J6828" t="str">
            <v>C3405041-104  + link CHA 1S 105L RB Z610HXRB   KMC</v>
          </cell>
          <cell r="K6828" t="str">
            <v>C3405001-0100</v>
          </cell>
          <cell r="L6828" t="str">
            <v>C3400002</v>
          </cell>
        </row>
        <row r="6829">
          <cell r="B6829" t="str">
            <v>YEC9375164Kassett</v>
          </cell>
          <cell r="C6829" t="str">
            <v>YEC9375164</v>
          </cell>
          <cell r="D6829" t="str">
            <v>2023-2024</v>
          </cell>
          <cell r="E6829">
            <v>20</v>
          </cell>
          <cell r="F6829" t="str">
            <v>0200</v>
          </cell>
          <cell r="G6829" t="str">
            <v>E004</v>
          </cell>
          <cell r="H6829" t="str">
            <v>Cassette Sprocket</v>
          </cell>
          <cell r="I6829" t="str">
            <v>Kassett</v>
          </cell>
          <cell r="J6829" t="str">
            <v>ASMGEAR20SU SPT SC20sv3/32" (INTERNAL HUB)</v>
          </cell>
          <cell r="K6829" t="str">
            <v>Shimano</v>
          </cell>
          <cell r="L6829" t="str">
            <v>Kontakta SHIMANO</v>
          </cell>
        </row>
        <row r="6830">
          <cell r="B6830" t="str">
            <v>YEC9375164Framhjul</v>
          </cell>
          <cell r="C6830" t="str">
            <v>YEC9375164</v>
          </cell>
          <cell r="D6830" t="str">
            <v>2023-2024</v>
          </cell>
          <cell r="E6830">
            <v>21</v>
          </cell>
          <cell r="F6830" t="str">
            <v>0210</v>
          </cell>
          <cell r="G6830" t="str">
            <v>F001</v>
          </cell>
          <cell r="H6830" t="str">
            <v>Front hub</v>
          </cell>
          <cell r="I6830" t="str">
            <v>Framhjul</v>
          </cell>
          <cell r="K6830" t="str">
            <v>C4107972</v>
          </cell>
          <cell r="L6830" t="str">
            <v>C4100378</v>
          </cell>
        </row>
        <row r="6831">
          <cell r="B6831" t="str">
            <v>YEC9375164Bakhjul</v>
          </cell>
          <cell r="C6831" t="str">
            <v>YEC9375164</v>
          </cell>
          <cell r="D6831" t="str">
            <v>2023-2024</v>
          </cell>
          <cell r="E6831">
            <v>22</v>
          </cell>
          <cell r="F6831" t="str">
            <v>0220</v>
          </cell>
          <cell r="G6831" t="str">
            <v>F002</v>
          </cell>
          <cell r="H6831" t="str">
            <v>Rear hub</v>
          </cell>
          <cell r="I6831" t="str">
            <v>Bakhjul</v>
          </cell>
          <cell r="J6831" t="str">
            <v>ASGC30007CADXR (ASG7C30ADXR) HBRcb 36 H SILVER DX</v>
          </cell>
          <cell r="K6831" t="str">
            <v>C4208327</v>
          </cell>
          <cell r="L6831" t="str">
            <v>C4200299</v>
          </cell>
        </row>
        <row r="6832">
          <cell r="B6832" t="str">
            <v>YEC9375164Däck</v>
          </cell>
          <cell r="C6832" t="str">
            <v>YEC9375164</v>
          </cell>
          <cell r="D6832" t="str">
            <v>2023-2024</v>
          </cell>
          <cell r="E6832">
            <v>23</v>
          </cell>
          <cell r="F6832" t="str">
            <v>0230</v>
          </cell>
          <cell r="G6832" t="str">
            <v>F003</v>
          </cell>
          <cell r="H6832" t="str">
            <v>Tire</v>
          </cell>
          <cell r="I6832" t="str">
            <v>Däck</v>
          </cell>
          <cell r="J6832" t="str">
            <v>C4906139 40-622 BLACK Duramax Regular  H-480 (AP: W/O</v>
          </cell>
          <cell r="K6832" t="str">
            <v>C4906455</v>
          </cell>
          <cell r="L6832" t="str">
            <v>C4901463</v>
          </cell>
        </row>
        <row r="6833">
          <cell r="B6833" t="str">
            <v>YEC9375164Skärmar set</v>
          </cell>
          <cell r="C6833" t="str">
            <v>YEC9375164</v>
          </cell>
          <cell r="D6833" t="str">
            <v>2023-2024</v>
          </cell>
          <cell r="E6833">
            <v>24</v>
          </cell>
          <cell r="F6833" t="str">
            <v>0240</v>
          </cell>
          <cell r="G6833" t="str">
            <v>H003</v>
          </cell>
          <cell r="H6833" t="str">
            <v xml:space="preserve">Mudguard front   </v>
          </cell>
          <cell r="I6833" t="str">
            <v>Skärmar set</v>
          </cell>
          <cell r="J6833" t="str">
            <v xml:space="preserve">C8255729-PRE ZN/52MM 28" BLACK Pre lackad </v>
          </cell>
          <cell r="K6833" t="str">
            <v>C8255729-BK</v>
          </cell>
          <cell r="L6833" t="str">
            <v>C8250028</v>
          </cell>
        </row>
        <row r="6834">
          <cell r="B6834" t="str">
            <v>YEC9375164Pakethållare</v>
          </cell>
          <cell r="C6834" t="str">
            <v>YEC9375164</v>
          </cell>
          <cell r="D6834" t="str">
            <v>2023-2024</v>
          </cell>
          <cell r="E6834">
            <v>25</v>
          </cell>
          <cell r="F6834" t="str">
            <v>0250</v>
          </cell>
          <cell r="G6834" t="str">
            <v>H004</v>
          </cell>
          <cell r="H6834" t="str">
            <v>Carrier</v>
          </cell>
          <cell r="I6834" t="str">
            <v>Pakethållare</v>
          </cell>
          <cell r="K6834" t="str">
            <v>C8205834-BK</v>
          </cell>
          <cell r="L6834" t="str">
            <v>C8205834-BK</v>
          </cell>
        </row>
        <row r="6835">
          <cell r="B6835" t="str">
            <v>YEC9375164Sadel</v>
          </cell>
          <cell r="C6835" t="str">
            <v>YEC9375164</v>
          </cell>
          <cell r="D6835" t="str">
            <v>2023-2024</v>
          </cell>
          <cell r="E6835">
            <v>26</v>
          </cell>
          <cell r="F6835" t="str">
            <v>0260</v>
          </cell>
          <cell r="G6835" t="str">
            <v>G001</v>
          </cell>
          <cell r="H6835" t="str">
            <v>Saddle</v>
          </cell>
          <cell r="I6835" t="str">
            <v>Sadel</v>
          </cell>
          <cell r="K6835" t="str">
            <v>C7105989</v>
          </cell>
          <cell r="L6835" t="str">
            <v>C7100596</v>
          </cell>
        </row>
        <row r="6836">
          <cell r="B6836" t="str">
            <v>YEC9375164Sadelstolpe</v>
          </cell>
          <cell r="C6836" t="str">
            <v>YEC9375164</v>
          </cell>
          <cell r="D6836" t="str">
            <v>2023-2024</v>
          </cell>
          <cell r="E6836">
            <v>27</v>
          </cell>
          <cell r="F6836" t="str">
            <v>0270</v>
          </cell>
          <cell r="G6836" t="str">
            <v>G002</v>
          </cell>
          <cell r="H6836" t="str">
            <v>Seatpost</v>
          </cell>
          <cell r="I6836" t="str">
            <v>Sadelstolpe</v>
          </cell>
          <cell r="K6836" t="str">
            <v>C7205260</v>
          </cell>
          <cell r="L6836" t="str">
            <v>C7200053</v>
          </cell>
        </row>
        <row r="6837">
          <cell r="B6837" t="str">
            <v>YEC9375164Sadelrörsklämma</v>
          </cell>
          <cell r="C6837" t="str">
            <v>YEC9375164</v>
          </cell>
          <cell r="D6837" t="str">
            <v>2023-2024</v>
          </cell>
          <cell r="E6837">
            <v>28</v>
          </cell>
          <cell r="F6837" t="str">
            <v>0280</v>
          </cell>
          <cell r="G6837" t="str">
            <v>G003</v>
          </cell>
          <cell r="H6837" t="str">
            <v>Seat Clamp</v>
          </cell>
          <cell r="I6837" t="str">
            <v>Sadelrörsklämma</v>
          </cell>
          <cell r="K6837" t="str">
            <v>C7305002</v>
          </cell>
          <cell r="L6837" t="str">
            <v>C7300027-318</v>
          </cell>
        </row>
        <row r="6838">
          <cell r="B6838" t="str">
            <v>YEC9375164Framlampa</v>
          </cell>
          <cell r="C6838" t="str">
            <v>YEC9375164</v>
          </cell>
          <cell r="D6838" t="str">
            <v>2023-2024</v>
          </cell>
          <cell r="E6838">
            <v>29</v>
          </cell>
          <cell r="F6838" t="str">
            <v>0290</v>
          </cell>
          <cell r="G6838" t="str">
            <v>H005</v>
          </cell>
          <cell r="H6838" t="str">
            <v>Front light</v>
          </cell>
          <cell r="I6838" t="str">
            <v>Framlampa</v>
          </cell>
          <cell r="K6838" t="str">
            <v>C8015300</v>
          </cell>
          <cell r="L6838" t="str">
            <v>C8015300</v>
          </cell>
        </row>
        <row r="6839">
          <cell r="B6839" t="str">
            <v>YEC9375164Baklampa</v>
          </cell>
          <cell r="C6839" t="str">
            <v>YEC9375164</v>
          </cell>
          <cell r="D6839" t="str">
            <v>2023-2024</v>
          </cell>
          <cell r="E6839">
            <v>30</v>
          </cell>
          <cell r="F6839" t="str">
            <v>0300</v>
          </cell>
          <cell r="G6839" t="str">
            <v>H006</v>
          </cell>
          <cell r="H6839" t="str">
            <v>Light, Rear</v>
          </cell>
          <cell r="I6839" t="str">
            <v>Baklampa</v>
          </cell>
          <cell r="J6839" t="str">
            <v>inkl in battery</v>
          </cell>
          <cell r="K6839" t="str">
            <v>C8705186-1RLBK</v>
          </cell>
          <cell r="L6839" t="str">
            <v>C8705186-1RLBK</v>
          </cell>
        </row>
        <row r="6840">
          <cell r="B6840" t="str">
            <v>YEC9375164Låssats</v>
          </cell>
          <cell r="C6840" t="str">
            <v>YEC9375164</v>
          </cell>
          <cell r="D6840" t="str">
            <v>2023-2024</v>
          </cell>
          <cell r="E6840">
            <v>31</v>
          </cell>
          <cell r="F6840" t="str">
            <v>0310</v>
          </cell>
          <cell r="G6840" t="str">
            <v>H007</v>
          </cell>
          <cell r="H6840" t="str">
            <v>Lock</v>
          </cell>
          <cell r="I6840" t="str">
            <v>Låssats</v>
          </cell>
          <cell r="J6840" t="str">
            <v>C8405069 LCK SF PLbk Solid+  BAT SF03/SR11/SR20, LOCK FRAME+LOCK BATT SF03 RT W/2 similar keys</v>
          </cell>
          <cell r="K6840" t="str">
            <v>C8405069</v>
          </cell>
          <cell r="L6840" t="str">
            <v>C8405069</v>
          </cell>
        </row>
        <row r="6841">
          <cell r="B6841" t="str">
            <v>YEC9375164Stöd</v>
          </cell>
          <cell r="C6841" t="str">
            <v>YEC9375164</v>
          </cell>
          <cell r="D6841" t="str">
            <v>2023-2024</v>
          </cell>
          <cell r="E6841">
            <v>32</v>
          </cell>
          <cell r="F6841" t="str">
            <v>0320</v>
          </cell>
          <cell r="G6841" t="str">
            <v>H008</v>
          </cell>
          <cell r="H6841" t="str">
            <v>Kick stand</v>
          </cell>
          <cell r="I6841" t="str">
            <v>Stöd</v>
          </cell>
          <cell r="K6841" t="str">
            <v>C8105208</v>
          </cell>
          <cell r="L6841" t="str">
            <v>C8100034</v>
          </cell>
        </row>
        <row r="6842">
          <cell r="B6842" t="str">
            <v>YEC9375164Korg</v>
          </cell>
          <cell r="C6842" t="str">
            <v>YEC9375164</v>
          </cell>
          <cell r="D6842" t="str">
            <v>2023-2024</v>
          </cell>
          <cell r="E6842">
            <v>33</v>
          </cell>
          <cell r="F6842" t="str">
            <v>0330</v>
          </cell>
          <cell r="G6842" t="str">
            <v>H009</v>
          </cell>
          <cell r="H6842" t="str">
            <v>Basket / Fr carrier</v>
          </cell>
          <cell r="I6842" t="str">
            <v>Korg</v>
          </cell>
          <cell r="J6842" t="str">
            <v>C8605001-G black steel</v>
          </cell>
          <cell r="K6842" t="str">
            <v>C8605213</v>
          </cell>
          <cell r="L6842" t="str">
            <v>C8605213</v>
          </cell>
        </row>
        <row r="6843">
          <cell r="B6843" t="str">
            <v>YEC9375164Pedaler</v>
          </cell>
          <cell r="C6843" t="str">
            <v>YEC9375164</v>
          </cell>
          <cell r="D6843" t="str">
            <v>2023-2024</v>
          </cell>
          <cell r="E6843">
            <v>34</v>
          </cell>
          <cell r="F6843" t="str">
            <v>0340</v>
          </cell>
          <cell r="G6843" t="str">
            <v>E005</v>
          </cell>
          <cell r="H6843" t="str">
            <v xml:space="preserve">Pedal </v>
          </cell>
          <cell r="I6843" t="str">
            <v>Pedaler</v>
          </cell>
          <cell r="K6843" t="str">
            <v>C3505204</v>
          </cell>
          <cell r="L6843" t="str">
            <v>C3500026</v>
          </cell>
        </row>
        <row r="6844">
          <cell r="B6844" t="str">
            <v>YEC9375164Motor</v>
          </cell>
          <cell r="C6844" t="str">
            <v>YEC9375164</v>
          </cell>
          <cell r="D6844" t="str">
            <v>2023-2024</v>
          </cell>
          <cell r="E6844">
            <v>35</v>
          </cell>
          <cell r="F6844" t="str">
            <v>0350</v>
          </cell>
          <cell r="G6844" t="str">
            <v>J001</v>
          </cell>
          <cell r="H6844" t="str">
            <v>DRIVE UNIT:</v>
          </cell>
          <cell r="I6844" t="str">
            <v>Motor</v>
          </cell>
          <cell r="K6844" t="str">
            <v>C8705195-03SV</v>
          </cell>
          <cell r="L6844" t="str">
            <v>C8705195-03SV</v>
          </cell>
        </row>
        <row r="6845">
          <cell r="B6845" t="str">
            <v>YEC9375164Display</v>
          </cell>
          <cell r="C6845" t="str">
            <v>YEC9375164</v>
          </cell>
          <cell r="D6845" t="str">
            <v>2023-2024</v>
          </cell>
          <cell r="E6845">
            <v>36</v>
          </cell>
          <cell r="F6845" t="str">
            <v>0360</v>
          </cell>
          <cell r="G6845" t="str">
            <v>J004</v>
          </cell>
          <cell r="H6845" t="str">
            <v>DISPLAY:</v>
          </cell>
          <cell r="I6845" t="str">
            <v>Display</v>
          </cell>
          <cell r="K6845" t="str">
            <v>C8705194-26C</v>
          </cell>
          <cell r="L6845" t="str">
            <v>C8705194-26C</v>
          </cell>
        </row>
        <row r="6846">
          <cell r="B6846" t="str">
            <v>YEC9375164EB-Bus kabel</v>
          </cell>
          <cell r="C6846" t="str">
            <v>YEC9375164</v>
          </cell>
          <cell r="D6846" t="str">
            <v>2023-2024</v>
          </cell>
          <cell r="E6846">
            <v>37</v>
          </cell>
          <cell r="F6846" t="str">
            <v>0370</v>
          </cell>
          <cell r="G6846" t="str">
            <v>J005</v>
          </cell>
          <cell r="H6846" t="str">
            <v>EB-BUS CABLE:</v>
          </cell>
          <cell r="I6846" t="str">
            <v>EB-Bus kabel</v>
          </cell>
          <cell r="K6846" t="str">
            <v>C8705195-04-01C</v>
          </cell>
          <cell r="L6846" t="str">
            <v>C8705195-04-01C</v>
          </cell>
        </row>
        <row r="6847">
          <cell r="B6847" t="str">
            <v>YEC9375164Motorkabel</v>
          </cell>
          <cell r="C6847" t="str">
            <v>YEC9375164</v>
          </cell>
          <cell r="D6847" t="str">
            <v>2023-2024</v>
          </cell>
          <cell r="E6847">
            <v>38</v>
          </cell>
          <cell r="F6847" t="str">
            <v>0380</v>
          </cell>
          <cell r="G6847" t="str">
            <v>J006</v>
          </cell>
          <cell r="H6847" t="str">
            <v>POWER CABLE:</v>
          </cell>
          <cell r="I6847" t="str">
            <v>Motorkabel</v>
          </cell>
          <cell r="K6847" t="str">
            <v>C8705195-03-01</v>
          </cell>
          <cell r="L6847" t="str">
            <v>C8705195-03-01</v>
          </cell>
        </row>
        <row r="6848">
          <cell r="B6848" t="str">
            <v>YEC9375164Kabel framlampa</v>
          </cell>
          <cell r="C6848" t="str">
            <v>YEC9375164</v>
          </cell>
          <cell r="D6848" t="str">
            <v>2023-2024</v>
          </cell>
          <cell r="E6848">
            <v>39</v>
          </cell>
          <cell r="F6848" t="str">
            <v>0390</v>
          </cell>
          <cell r="G6848" t="str">
            <v>J007</v>
          </cell>
          <cell r="H6848" t="str">
            <v>F. LIGHT CABLE:</v>
          </cell>
          <cell r="I6848" t="str">
            <v>Kabel framlampa</v>
          </cell>
          <cell r="J6848" t="str">
            <v>C8705068-1-04-6, FOR FRONT LIGHT : 1200mm</v>
          </cell>
          <cell r="K6848" t="str">
            <v>Ingår i EB-buskabeln</v>
          </cell>
          <cell r="L6848" t="str">
            <v>Ingår i EB-buskabeln</v>
          </cell>
        </row>
        <row r="6849">
          <cell r="B6849" t="str">
            <v>YEC9375164Kabel baklampa</v>
          </cell>
          <cell r="C6849" t="str">
            <v>YEC9375164</v>
          </cell>
          <cell r="D6849" t="str">
            <v>2023-2024</v>
          </cell>
          <cell r="E6849">
            <v>40</v>
          </cell>
          <cell r="F6849" t="str">
            <v>0400</v>
          </cell>
          <cell r="G6849" t="str">
            <v>J008</v>
          </cell>
          <cell r="H6849" t="str">
            <v>R. LIGHT CABLE:</v>
          </cell>
          <cell r="I6849" t="str">
            <v>Kabel baklampa</v>
          </cell>
          <cell r="K6849" t="str">
            <v>INGÅR I BATTERIET</v>
          </cell>
          <cell r="L6849" t="str">
            <v>Ingår i batteriet</v>
          </cell>
        </row>
        <row r="6850">
          <cell r="B6850" t="str">
            <v>YEC9375164Hastighetssensor</v>
          </cell>
          <cell r="C6850" t="str">
            <v>YEC9375164</v>
          </cell>
          <cell r="D6850" t="str">
            <v>2023-2024</v>
          </cell>
          <cell r="E6850">
            <v>41</v>
          </cell>
          <cell r="F6850" t="str">
            <v>0410</v>
          </cell>
          <cell r="G6850" t="str">
            <v>J009</v>
          </cell>
          <cell r="H6850" t="str">
            <v>SPEED SENSOR:</v>
          </cell>
          <cell r="I6850" t="str">
            <v>Hastighetssensor</v>
          </cell>
          <cell r="K6850" t="str">
            <v>INGÅR I MOTORN</v>
          </cell>
          <cell r="L6850" t="str">
            <v>Ingår i motorn</v>
          </cell>
        </row>
        <row r="6851">
          <cell r="B6851" t="str">
            <v>YEC9375164Batteri</v>
          </cell>
          <cell r="C6851" t="str">
            <v>YEC9375164</v>
          </cell>
          <cell r="D6851" t="str">
            <v>2023-2024</v>
          </cell>
          <cell r="E6851">
            <v>42</v>
          </cell>
          <cell r="F6851" t="str">
            <v>0420</v>
          </cell>
          <cell r="G6851" t="str">
            <v>J002</v>
          </cell>
          <cell r="H6851" t="str">
            <v>BATTERY:</v>
          </cell>
          <cell r="I6851" t="str">
            <v>Batteri</v>
          </cell>
          <cell r="K6851" t="str">
            <v>C8705186-E-11C</v>
          </cell>
          <cell r="L6851" t="str">
            <v>C8705186-E-11C</v>
          </cell>
        </row>
        <row r="6852">
          <cell r="B6852" t="str">
            <v>YEC9375164Batterihållare</v>
          </cell>
          <cell r="C6852" t="str">
            <v>YEC9375164</v>
          </cell>
          <cell r="D6852" t="str">
            <v>2023-2024</v>
          </cell>
          <cell r="E6852">
            <v>43</v>
          </cell>
          <cell r="F6852" t="str">
            <v>0430</v>
          </cell>
          <cell r="G6852" t="str">
            <v>J003</v>
          </cell>
          <cell r="H6852" t="str">
            <v>BATTERY HOLDER/Slider</v>
          </cell>
          <cell r="I6852" t="str">
            <v>Batterihållare</v>
          </cell>
          <cell r="L6852" t="e">
            <v>#N/A</v>
          </cell>
        </row>
        <row r="6853">
          <cell r="B6853" t="str">
            <v>YEC9375164Batteriladdare</v>
          </cell>
          <cell r="C6853" t="str">
            <v>YEC9375164</v>
          </cell>
          <cell r="D6853" t="str">
            <v>2023-2024</v>
          </cell>
          <cell r="E6853">
            <v>44</v>
          </cell>
          <cell r="F6853" t="str">
            <v>0440</v>
          </cell>
          <cell r="G6853" t="str">
            <v>J010</v>
          </cell>
          <cell r="H6853" t="str">
            <v>CHARGER:</v>
          </cell>
          <cell r="I6853" t="str">
            <v>Batteriladdare</v>
          </cell>
          <cell r="J6853" t="str">
            <v>C8705058-02, (CHARGER 2A    # NO:CZ2AG2JE7)  CHARGER FOR PHYLION BATTERY UART</v>
          </cell>
          <cell r="K6853" t="str">
            <v>C8705058-1-1D</v>
          </cell>
          <cell r="L6853" t="str">
            <v>C8705058-1-1D</v>
          </cell>
        </row>
        <row r="6854">
          <cell r="B6854" t="str">
            <v>YEC9375164Kontrollbox</v>
          </cell>
          <cell r="C6854" t="str">
            <v>YEC9375164</v>
          </cell>
          <cell r="D6854" t="str">
            <v>2023-2024</v>
          </cell>
          <cell r="E6854">
            <v>45</v>
          </cell>
          <cell r="F6854" t="str">
            <v>0450</v>
          </cell>
          <cell r="G6854" t="str">
            <v>J011</v>
          </cell>
          <cell r="H6854" t="str">
            <v>Controller</v>
          </cell>
          <cell r="I6854" t="str">
            <v>Kontrollbox</v>
          </cell>
          <cell r="J6854" t="str">
            <v>included into the motor</v>
          </cell>
          <cell r="K6854" t="str">
            <v>C8705195-11C</v>
          </cell>
          <cell r="L6854" t="str">
            <v>C8705195-11C</v>
          </cell>
        </row>
        <row r="6855">
          <cell r="B6855" t="str">
            <v>YEC9375164Växelöra</v>
          </cell>
          <cell r="C6855" t="str">
            <v>YEC9375164</v>
          </cell>
          <cell r="D6855" t="str">
            <v>2023-2024</v>
          </cell>
          <cell r="E6855">
            <v>46</v>
          </cell>
          <cell r="F6855" t="str">
            <v>0460</v>
          </cell>
          <cell r="G6855" t="str">
            <v>D005</v>
          </cell>
          <cell r="H6855" t="str">
            <v>Gear hanger</v>
          </cell>
          <cell r="I6855" t="str">
            <v>Växelöra</v>
          </cell>
          <cell r="L6855" t="e">
            <v>#N/A</v>
          </cell>
        </row>
        <row r="6856">
          <cell r="B6856" t="str">
            <v>YEC9375166RAM</v>
          </cell>
          <cell r="C6856" t="str">
            <v>YEC9375166</v>
          </cell>
          <cell r="D6856" t="str">
            <v>2023-2024</v>
          </cell>
          <cell r="E6856">
            <v>1</v>
          </cell>
          <cell r="F6856" t="str">
            <v>0010</v>
          </cell>
          <cell r="G6856" t="str">
            <v>A001</v>
          </cell>
          <cell r="H6856" t="str">
            <v>PAINTED FRAME</v>
          </cell>
          <cell r="I6856" t="str">
            <v>RAM</v>
          </cell>
          <cell r="K6856" t="str">
            <v>C1307642-510</v>
          </cell>
          <cell r="L6856" t="e">
            <v>#N/A</v>
          </cell>
        </row>
        <row r="6857">
          <cell r="B6857" t="str">
            <v>YEC9375166Framgaffel</v>
          </cell>
          <cell r="C6857" t="str">
            <v>YEC9375166</v>
          </cell>
          <cell r="D6857" t="str">
            <v>2023-2024</v>
          </cell>
          <cell r="E6857">
            <v>2</v>
          </cell>
          <cell r="F6857" t="str">
            <v>0020</v>
          </cell>
          <cell r="G6857" t="str">
            <v>A002</v>
          </cell>
          <cell r="H6857" t="str">
            <v>PAINTED FORK</v>
          </cell>
          <cell r="I6857" t="str">
            <v>Framgaffel</v>
          </cell>
          <cell r="J6857" t="str">
            <v>C1605443-193 FF 28 ST 1"1/8 Bi 30 37 w hole</v>
          </cell>
          <cell r="K6857" t="str">
            <v>C1605771-193</v>
          </cell>
          <cell r="L6857" t="e">
            <v>#N/A</v>
          </cell>
        </row>
        <row r="6858">
          <cell r="B6858" t="str">
            <v>YEC9375166Styrlager</v>
          </cell>
          <cell r="C6858" t="str">
            <v>YEC9375166</v>
          </cell>
          <cell r="D6858" t="str">
            <v>2023-2024</v>
          </cell>
          <cell r="E6858">
            <v>3</v>
          </cell>
          <cell r="F6858" t="str">
            <v>0030</v>
          </cell>
          <cell r="G6858" t="str">
            <v>B001</v>
          </cell>
          <cell r="H6858" t="str">
            <v>Head Set</v>
          </cell>
          <cell r="I6858" t="str">
            <v>Styrlager</v>
          </cell>
          <cell r="J6858" t="str">
            <v>C2105002 VP-MH305C SEMI INTEGR, ED BLACK O/S  SH = 20mm</v>
          </cell>
          <cell r="K6858" t="str">
            <v>C2105291</v>
          </cell>
          <cell r="L6858" t="str">
            <v>C2100163</v>
          </cell>
        </row>
        <row r="6859">
          <cell r="B6859" t="str">
            <v xml:space="preserve">YEC9375166Styrstam </v>
          </cell>
          <cell r="C6859" t="str">
            <v>YEC9375166</v>
          </cell>
          <cell r="D6859" t="str">
            <v>2023-2024</v>
          </cell>
          <cell r="E6859">
            <v>4</v>
          </cell>
          <cell r="F6859" t="str">
            <v>0040</v>
          </cell>
          <cell r="G6859" t="str">
            <v>B002</v>
          </cell>
          <cell r="H6859" t="str">
            <v>Handlebar Stem</v>
          </cell>
          <cell r="I6859" t="str">
            <v xml:space="preserve">Styrstam </v>
          </cell>
          <cell r="J6859" t="str">
            <v>C2205360-090 H/L 25.4X90/130 MTS-AD2 HIGH POL</v>
          </cell>
          <cell r="K6859" t="str">
            <v>C2205550-090</v>
          </cell>
          <cell r="L6859" t="str">
            <v>C2200066</v>
          </cell>
        </row>
        <row r="6860">
          <cell r="B6860" t="str">
            <v>YEC9375166Styre</v>
          </cell>
          <cell r="C6860" t="str">
            <v>YEC9375166</v>
          </cell>
          <cell r="D6860" t="str">
            <v>2023-2024</v>
          </cell>
          <cell r="E6860">
            <v>5</v>
          </cell>
          <cell r="F6860" t="str">
            <v>0050</v>
          </cell>
          <cell r="G6860" t="str">
            <v>B003</v>
          </cell>
          <cell r="H6860" t="str">
            <v>Handelbar</v>
          </cell>
          <cell r="I6860" t="str">
            <v>Styre</v>
          </cell>
          <cell r="J6860" t="str">
            <v xml:space="preserve">C2305480 HB ALsvhp 600 25.4 2.6 NR-AL29  </v>
          </cell>
          <cell r="K6860" t="str">
            <v>C2306074</v>
          </cell>
          <cell r="L6860" t="str">
            <v>C2306074</v>
          </cell>
        </row>
        <row r="6861">
          <cell r="B6861" t="str">
            <v>YEC9375166Bromsgrepp H</v>
          </cell>
          <cell r="C6861" t="str">
            <v>YEC9375166</v>
          </cell>
          <cell r="D6861" t="str">
            <v>2023-2024</v>
          </cell>
          <cell r="E6861">
            <v>6</v>
          </cell>
          <cell r="F6861" t="str">
            <v>0060</v>
          </cell>
          <cell r="G6861" t="str">
            <v>C002</v>
          </cell>
          <cell r="H6861" t="str">
            <v>Brake Lever R</v>
          </cell>
          <cell r="I6861" t="str">
            <v>Bromsgrepp H</v>
          </cell>
          <cell r="L6861" t="e">
            <v>#N/A</v>
          </cell>
        </row>
        <row r="6862">
          <cell r="B6862" t="str">
            <v>YEC9375166Bromsgrepp V</v>
          </cell>
          <cell r="C6862" t="str">
            <v>YEC9375166</v>
          </cell>
          <cell r="D6862" t="str">
            <v>2023-2024</v>
          </cell>
          <cell r="E6862">
            <v>7</v>
          </cell>
          <cell r="F6862" t="str">
            <v>0070</v>
          </cell>
          <cell r="G6862" t="str">
            <v>C001</v>
          </cell>
          <cell r="H6862" t="str">
            <v>Brake Lever L</v>
          </cell>
          <cell r="I6862" t="str">
            <v>Bromsgrepp V</v>
          </cell>
          <cell r="J6862" t="str">
            <v>C6505049 BLL ALsvPLbk VB U 4F BL39AP</v>
          </cell>
          <cell r="K6862" t="str">
            <v>Shimano</v>
          </cell>
          <cell r="L6862" t="str">
            <v>Kontakta SHIMANO</v>
          </cell>
        </row>
        <row r="6863">
          <cell r="B6863" t="str">
            <v>YEC9375166Växelreglage H</v>
          </cell>
          <cell r="C6863" t="str">
            <v>YEC9375166</v>
          </cell>
          <cell r="D6863" t="str">
            <v>2023-2024</v>
          </cell>
          <cell r="E6863">
            <v>8</v>
          </cell>
          <cell r="F6863" t="str">
            <v>0080</v>
          </cell>
          <cell r="G6863" t="str">
            <v>D002</v>
          </cell>
          <cell r="H6863" t="str">
            <v>Shift Lever R</v>
          </cell>
          <cell r="I6863" t="str">
            <v>Växelreglage H</v>
          </cell>
          <cell r="J6863" t="str">
            <v>C5105092 SHIFT LEVER, SL-C3000-7, NEXUS, REVO SHIFTER, 2320MM INNER, W/O OUTER FOR CJ-NX40(FOR SCANDINAVIAN), BLACK, BULK</v>
          </cell>
          <cell r="K6863" t="str">
            <v>C5105092</v>
          </cell>
          <cell r="L6863" t="str">
            <v>Kontakta SHIMANO</v>
          </cell>
        </row>
        <row r="6864">
          <cell r="B6864" t="str">
            <v>YEC9375166Växelreglage V</v>
          </cell>
          <cell r="C6864" t="str">
            <v>YEC9375166</v>
          </cell>
          <cell r="D6864" t="str">
            <v>2023-2024</v>
          </cell>
          <cell r="E6864">
            <v>9</v>
          </cell>
          <cell r="F6864" t="str">
            <v>0090</v>
          </cell>
          <cell r="G6864" t="str">
            <v>D001</v>
          </cell>
          <cell r="H6864" t="str">
            <v>Shift Lever L</v>
          </cell>
          <cell r="I6864" t="str">
            <v>Växelreglage V</v>
          </cell>
          <cell r="L6864" t="e">
            <v>#N/A</v>
          </cell>
        </row>
        <row r="6865">
          <cell r="B6865" t="str">
            <v>YEC9375166Handtag par</v>
          </cell>
          <cell r="C6865" t="str">
            <v>YEC9375166</v>
          </cell>
          <cell r="D6865" t="str">
            <v>2023-2024</v>
          </cell>
          <cell r="E6865">
            <v>10</v>
          </cell>
          <cell r="F6865" t="str">
            <v>0100</v>
          </cell>
          <cell r="G6865" t="str">
            <v>B004</v>
          </cell>
          <cell r="H6865" t="str">
            <v>Grip R</v>
          </cell>
          <cell r="I6865" t="str">
            <v>Handtag par</v>
          </cell>
          <cell r="J6865" t="str">
            <v xml:space="preserve">C2505484  HERRMANS 84A ERGO TPE 90MM  </v>
          </cell>
          <cell r="K6865" t="str">
            <v>C2505528</v>
          </cell>
          <cell r="L6865" t="str">
            <v>C2500057</v>
          </cell>
        </row>
        <row r="6866">
          <cell r="B6866" t="str">
            <v>YEC9375166Frambroms</v>
          </cell>
          <cell r="C6866" t="str">
            <v>YEC9375166</v>
          </cell>
          <cell r="D6866" t="str">
            <v>2023-2024</v>
          </cell>
          <cell r="E6866">
            <v>11</v>
          </cell>
          <cell r="F6866" t="str">
            <v>0110</v>
          </cell>
          <cell r="G6866" t="str">
            <v>C003</v>
          </cell>
          <cell r="H6866" t="str">
            <v xml:space="preserve">Brake front </v>
          </cell>
          <cell r="I6866" t="str">
            <v>Frambroms</v>
          </cell>
          <cell r="K6866" t="str">
            <v>C6405080-1000</v>
          </cell>
          <cell r="L6866" t="str">
            <v>Kontakta Service</v>
          </cell>
        </row>
        <row r="6867">
          <cell r="B6867" t="str">
            <v>YEC9375166Bakbroms</v>
          </cell>
          <cell r="C6867" t="str">
            <v>YEC9375166</v>
          </cell>
          <cell r="D6867" t="str">
            <v>2023-2024</v>
          </cell>
          <cell r="E6867">
            <v>12</v>
          </cell>
          <cell r="F6867" t="str">
            <v>0120</v>
          </cell>
          <cell r="G6867" t="str">
            <v>C004</v>
          </cell>
          <cell r="H6867" t="str">
            <v>Brake rear</v>
          </cell>
          <cell r="I6867" t="str">
            <v>Bakbroms</v>
          </cell>
          <cell r="K6867" t="str">
            <v>Fotbroms</v>
          </cell>
          <cell r="L6867" t="str">
            <v>Kontakta SHIMANO</v>
          </cell>
        </row>
        <row r="6868">
          <cell r="B6868" t="str">
            <v>YEC9375166Vevlager</v>
          </cell>
          <cell r="C6868" t="str">
            <v>YEC9375166</v>
          </cell>
          <cell r="D6868" t="str">
            <v>2023-2024</v>
          </cell>
          <cell r="E6868">
            <v>13</v>
          </cell>
          <cell r="F6868" t="str">
            <v>0130</v>
          </cell>
          <cell r="G6868" t="str">
            <v>E001</v>
          </cell>
          <cell r="H6868" t="str">
            <v xml:space="preserve">BB-set </v>
          </cell>
          <cell r="I6868" t="str">
            <v>Vevlager</v>
          </cell>
          <cell r="K6868" t="str">
            <v>C8705195-06C</v>
          </cell>
          <cell r="L6868" t="str">
            <v>C8705195-06C</v>
          </cell>
        </row>
        <row r="6869">
          <cell r="B6869" t="str">
            <v>YEC9375166Vevparti</v>
          </cell>
          <cell r="C6869" t="str">
            <v>YEC9375166</v>
          </cell>
          <cell r="D6869" t="str">
            <v>2023-2024</v>
          </cell>
          <cell r="E6869">
            <v>14</v>
          </cell>
          <cell r="F6869" t="str">
            <v>0140</v>
          </cell>
          <cell r="G6869" t="str">
            <v>E002</v>
          </cell>
          <cell r="H6869" t="str">
            <v>Front Chainwheel</v>
          </cell>
          <cell r="I6869" t="str">
            <v>Vevparti</v>
          </cell>
          <cell r="K6869" t="str">
            <v>C3305681-170-EG</v>
          </cell>
          <cell r="L6869" t="str">
            <v>C3305681-170-EG</v>
          </cell>
        </row>
        <row r="6870">
          <cell r="B6870" t="str">
            <v>YEC9375166Kedjeskydd</v>
          </cell>
          <cell r="C6870" t="str">
            <v>YEC9375166</v>
          </cell>
          <cell r="D6870" t="str">
            <v>2023-2024</v>
          </cell>
          <cell r="E6870">
            <v>15</v>
          </cell>
          <cell r="F6870" t="str">
            <v>0150</v>
          </cell>
          <cell r="G6870" t="str">
            <v>H001</v>
          </cell>
          <cell r="H6870" t="str">
            <v>Chain guard</v>
          </cell>
          <cell r="I6870" t="str">
            <v>Kedjeskydd</v>
          </cell>
          <cell r="K6870" t="str">
            <v>C8305427/ZBK</v>
          </cell>
          <cell r="L6870" t="str">
            <v>C8305427/ZBK</v>
          </cell>
        </row>
        <row r="6871">
          <cell r="B6871" t="str">
            <v>YEC9375166Kedjeskyddsfäste</v>
          </cell>
          <cell r="C6871" t="str">
            <v>YEC9375166</v>
          </cell>
          <cell r="D6871" t="str">
            <v>2023-2024</v>
          </cell>
          <cell r="E6871">
            <v>16</v>
          </cell>
          <cell r="F6871" t="str">
            <v>0160</v>
          </cell>
          <cell r="G6871" t="str">
            <v>H002</v>
          </cell>
          <cell r="H6871" t="str">
            <v>Chain guard bracket</v>
          </cell>
          <cell r="I6871" t="str">
            <v>Kedjeskyddsfäste</v>
          </cell>
          <cell r="K6871" t="str">
            <v>C8305427</v>
          </cell>
          <cell r="L6871" t="str">
            <v>C8305427</v>
          </cell>
        </row>
        <row r="6872">
          <cell r="B6872" t="str">
            <v>YEC9375166Framväxel</v>
          </cell>
          <cell r="C6872" t="str">
            <v>YEC9375166</v>
          </cell>
          <cell r="D6872" t="str">
            <v>2023-2024</v>
          </cell>
          <cell r="E6872">
            <v>17</v>
          </cell>
          <cell r="F6872" t="str">
            <v>0170</v>
          </cell>
          <cell r="G6872" t="str">
            <v>D003</v>
          </cell>
          <cell r="H6872" t="str">
            <v>Front Derailleur</v>
          </cell>
          <cell r="I6872" t="str">
            <v>Framväxel</v>
          </cell>
          <cell r="K6872" t="str">
            <v xml:space="preserve"> </v>
          </cell>
          <cell r="L6872" t="e">
            <v>#N/A</v>
          </cell>
        </row>
        <row r="6873">
          <cell r="B6873" t="str">
            <v>YEC9375166Bakväxel</v>
          </cell>
          <cell r="C6873" t="str">
            <v>YEC9375166</v>
          </cell>
          <cell r="D6873" t="str">
            <v>2023-2024</v>
          </cell>
          <cell r="E6873">
            <v>18</v>
          </cell>
          <cell r="F6873" t="str">
            <v>0180</v>
          </cell>
          <cell r="G6873" t="str">
            <v>D004</v>
          </cell>
          <cell r="H6873" t="str">
            <v>Rear Derailleur</v>
          </cell>
          <cell r="I6873" t="str">
            <v>Bakväxel</v>
          </cell>
          <cell r="K6873" t="str">
            <v>ASGC30017CADXR</v>
          </cell>
          <cell r="L6873" t="str">
            <v>Kontakta SHIMANO</v>
          </cell>
        </row>
        <row r="6874">
          <cell r="B6874" t="str">
            <v>YEC9375166Kedja</v>
          </cell>
          <cell r="C6874" t="str">
            <v>YEC9375166</v>
          </cell>
          <cell r="D6874" t="str">
            <v>2023-2024</v>
          </cell>
          <cell r="E6874">
            <v>19</v>
          </cell>
          <cell r="F6874" t="str">
            <v>0190</v>
          </cell>
          <cell r="G6874" t="str">
            <v>E003</v>
          </cell>
          <cell r="H6874" t="str">
            <v xml:space="preserve">Chain </v>
          </cell>
          <cell r="I6874" t="str">
            <v>Kedja</v>
          </cell>
          <cell r="J6874" t="str">
            <v>C3405041-104  + link CHA 1S 105L RB Z610HXRB   KMC</v>
          </cell>
          <cell r="K6874" t="str">
            <v>C3405001-0100</v>
          </cell>
          <cell r="L6874" t="str">
            <v>C3400002</v>
          </cell>
        </row>
        <row r="6875">
          <cell r="B6875" t="str">
            <v>YEC9375166Kassett</v>
          </cell>
          <cell r="C6875" t="str">
            <v>YEC9375166</v>
          </cell>
          <cell r="D6875" t="str">
            <v>2023-2024</v>
          </cell>
          <cell r="E6875">
            <v>20</v>
          </cell>
          <cell r="F6875" t="str">
            <v>0200</v>
          </cell>
          <cell r="G6875" t="str">
            <v>E004</v>
          </cell>
          <cell r="H6875" t="str">
            <v>Cassette Sprocket</v>
          </cell>
          <cell r="I6875" t="str">
            <v>Kassett</v>
          </cell>
          <cell r="J6875" t="str">
            <v>ASMGEAR20SU SPT SC20sv3/32" (INTERNAL HUB)</v>
          </cell>
          <cell r="K6875" t="str">
            <v>ASMGEAR16SU</v>
          </cell>
          <cell r="L6875" t="str">
            <v>Kontakta SHIMANO</v>
          </cell>
        </row>
        <row r="6876">
          <cell r="B6876" t="str">
            <v>YEC9375166Framhjul</v>
          </cell>
          <cell r="C6876" t="str">
            <v>YEC9375166</v>
          </cell>
          <cell r="D6876" t="str">
            <v>2023-2024</v>
          </cell>
          <cell r="E6876">
            <v>21</v>
          </cell>
          <cell r="F6876" t="str">
            <v>0210</v>
          </cell>
          <cell r="G6876" t="str">
            <v>F001</v>
          </cell>
          <cell r="H6876" t="str">
            <v>Front hub</v>
          </cell>
          <cell r="I6876" t="str">
            <v>Framhjul</v>
          </cell>
          <cell r="J6876" t="str">
            <v xml:space="preserve">C4305002 HUB FRONT ALLOY SOLID AXLE 36H </v>
          </cell>
          <cell r="K6876" t="str">
            <v>C4107972</v>
          </cell>
          <cell r="L6876" t="str">
            <v>C4100378</v>
          </cell>
        </row>
        <row r="6877">
          <cell r="B6877" t="str">
            <v>YEC9375166Bakhjul</v>
          </cell>
          <cell r="C6877" t="str">
            <v>YEC9375166</v>
          </cell>
          <cell r="D6877" t="str">
            <v>2023-2024</v>
          </cell>
          <cell r="E6877">
            <v>22</v>
          </cell>
          <cell r="F6877" t="str">
            <v>0220</v>
          </cell>
          <cell r="G6877" t="str">
            <v>F002</v>
          </cell>
          <cell r="H6877" t="str">
            <v>Rear hub</v>
          </cell>
          <cell r="I6877" t="str">
            <v>Bakhjul</v>
          </cell>
          <cell r="J6877" t="str">
            <v>ASGC30007CADXR (ASG7C30ADXR) HBRcb 36 H SILVER DX</v>
          </cell>
          <cell r="K6877" t="str">
            <v>C4208327</v>
          </cell>
          <cell r="L6877" t="str">
            <v>C4200299</v>
          </cell>
        </row>
        <row r="6878">
          <cell r="B6878" t="str">
            <v>YEC9375166Däck</v>
          </cell>
          <cell r="C6878" t="str">
            <v>YEC9375166</v>
          </cell>
          <cell r="D6878" t="str">
            <v>2023-2024</v>
          </cell>
          <cell r="E6878">
            <v>23</v>
          </cell>
          <cell r="F6878" t="str">
            <v>0230</v>
          </cell>
          <cell r="G6878" t="str">
            <v>F003</v>
          </cell>
          <cell r="H6878" t="str">
            <v>Tire</v>
          </cell>
          <cell r="I6878" t="str">
            <v>Däck</v>
          </cell>
          <cell r="J6878" t="str">
            <v>C4906139 40-622 BLACK Duramax Regular  H-480 (AP: W/O</v>
          </cell>
          <cell r="K6878" t="str">
            <v>C4906455</v>
          </cell>
          <cell r="L6878" t="str">
            <v>C4901463</v>
          </cell>
        </row>
        <row r="6879">
          <cell r="B6879" t="str">
            <v>YEC9375166Skärmar set</v>
          </cell>
          <cell r="C6879" t="str">
            <v>YEC9375166</v>
          </cell>
          <cell r="D6879" t="str">
            <v>2023-2024</v>
          </cell>
          <cell r="E6879">
            <v>24</v>
          </cell>
          <cell r="F6879" t="str">
            <v>0240</v>
          </cell>
          <cell r="G6879" t="str">
            <v>H003</v>
          </cell>
          <cell r="H6879" t="str">
            <v xml:space="preserve">Mudguard front   </v>
          </cell>
          <cell r="I6879" t="str">
            <v>Skärmar set</v>
          </cell>
          <cell r="J6879" t="str">
            <v xml:space="preserve">C8255729-PRE ZN/52MM 28" BLACK Pre lackad </v>
          </cell>
          <cell r="K6879" t="str">
            <v>C8255677-851M</v>
          </cell>
          <cell r="L6879" t="str">
            <v>Kontakta Service</v>
          </cell>
        </row>
        <row r="6880">
          <cell r="B6880" t="str">
            <v>YEC9375166Pakethållare</v>
          </cell>
          <cell r="C6880" t="str">
            <v>YEC9375166</v>
          </cell>
          <cell r="D6880" t="str">
            <v>2023-2024</v>
          </cell>
          <cell r="E6880">
            <v>25</v>
          </cell>
          <cell r="F6880" t="str">
            <v>0250</v>
          </cell>
          <cell r="G6880" t="str">
            <v>H004</v>
          </cell>
          <cell r="H6880" t="str">
            <v>Carrier</v>
          </cell>
          <cell r="I6880" t="str">
            <v>Pakethållare</v>
          </cell>
          <cell r="K6880" t="str">
            <v>C8205834-BK</v>
          </cell>
          <cell r="L6880" t="str">
            <v>C8205834-BK</v>
          </cell>
        </row>
        <row r="6881">
          <cell r="B6881" t="str">
            <v>YEC9375166Sadel</v>
          </cell>
          <cell r="C6881" t="str">
            <v>YEC9375166</v>
          </cell>
          <cell r="D6881" t="str">
            <v>2023-2024</v>
          </cell>
          <cell r="E6881">
            <v>26</v>
          </cell>
          <cell r="F6881" t="str">
            <v>0260</v>
          </cell>
          <cell r="G6881" t="str">
            <v>G001</v>
          </cell>
          <cell r="H6881" t="str">
            <v>Saddle</v>
          </cell>
          <cell r="I6881" t="str">
            <v>Sadel</v>
          </cell>
          <cell r="K6881" t="str">
            <v>C7105989</v>
          </cell>
          <cell r="L6881" t="str">
            <v>C7100596</v>
          </cell>
        </row>
        <row r="6882">
          <cell r="B6882" t="str">
            <v>YEC9375166Sadelstolpe</v>
          </cell>
          <cell r="C6882" t="str">
            <v>YEC9375166</v>
          </cell>
          <cell r="D6882" t="str">
            <v>2023-2024</v>
          </cell>
          <cell r="E6882">
            <v>27</v>
          </cell>
          <cell r="F6882" t="str">
            <v>0270</v>
          </cell>
          <cell r="G6882" t="str">
            <v>G002</v>
          </cell>
          <cell r="H6882" t="str">
            <v>Seatpost</v>
          </cell>
          <cell r="I6882" t="str">
            <v>Sadelstolpe</v>
          </cell>
          <cell r="J6882" t="str">
            <v>C7205256 STD 27.2X300 SILVER</v>
          </cell>
          <cell r="K6882" t="str">
            <v>C7205260</v>
          </cell>
          <cell r="L6882" t="str">
            <v>C7200053</v>
          </cell>
        </row>
        <row r="6883">
          <cell r="B6883" t="str">
            <v>YEC9375166Sadelrörsklämma</v>
          </cell>
          <cell r="C6883" t="str">
            <v>YEC9375166</v>
          </cell>
          <cell r="D6883" t="str">
            <v>2023-2024</v>
          </cell>
          <cell r="E6883">
            <v>28</v>
          </cell>
          <cell r="F6883" t="str">
            <v>0280</v>
          </cell>
          <cell r="G6883" t="str">
            <v>G003</v>
          </cell>
          <cell r="H6883" t="str">
            <v>Seat Clamp</v>
          </cell>
          <cell r="I6883" t="str">
            <v>Sadelrörsklämma</v>
          </cell>
          <cell r="K6883" t="str">
            <v>C7305002</v>
          </cell>
          <cell r="L6883" t="str">
            <v>C7300027-318</v>
          </cell>
        </row>
        <row r="6884">
          <cell r="B6884" t="str">
            <v>YEC9375166Framlampa</v>
          </cell>
          <cell r="C6884" t="str">
            <v>YEC9375166</v>
          </cell>
          <cell r="D6884" t="str">
            <v>2023-2024</v>
          </cell>
          <cell r="E6884">
            <v>29</v>
          </cell>
          <cell r="F6884" t="str">
            <v>0290</v>
          </cell>
          <cell r="G6884" t="str">
            <v>H005</v>
          </cell>
          <cell r="H6884" t="str">
            <v>Front light</v>
          </cell>
          <cell r="I6884" t="str">
            <v>Framlampa</v>
          </cell>
          <cell r="J6884" t="str">
            <v>C8025221 Front light Breeze Evo without ss bracket, Classic chrome, 0,5W LED, 15 lux, Waterproof IP44 w 65 cm cable</v>
          </cell>
          <cell r="K6884" t="str">
            <v>C8015300</v>
          </cell>
          <cell r="L6884" t="str">
            <v>C8015300</v>
          </cell>
        </row>
        <row r="6885">
          <cell r="B6885" t="str">
            <v>YEC9375166Baklampa</v>
          </cell>
          <cell r="C6885" t="str">
            <v>YEC9375166</v>
          </cell>
          <cell r="D6885" t="str">
            <v>2023-2024</v>
          </cell>
          <cell r="E6885">
            <v>30</v>
          </cell>
          <cell r="F6885" t="str">
            <v>0300</v>
          </cell>
          <cell r="G6885" t="str">
            <v>H006</v>
          </cell>
          <cell r="H6885" t="str">
            <v>Light, Rear</v>
          </cell>
          <cell r="I6885" t="str">
            <v>Baklampa</v>
          </cell>
          <cell r="J6885" t="str">
            <v>inkl in battery</v>
          </cell>
          <cell r="K6885" t="str">
            <v>C8705186-1RLBK</v>
          </cell>
          <cell r="L6885" t="str">
            <v>C8705186-1RLBK</v>
          </cell>
        </row>
        <row r="6886">
          <cell r="B6886" t="str">
            <v>YEC9375166Låssats</v>
          </cell>
          <cell r="C6886" t="str">
            <v>YEC9375166</v>
          </cell>
          <cell r="D6886" t="str">
            <v>2023-2024</v>
          </cell>
          <cell r="E6886">
            <v>31</v>
          </cell>
          <cell r="F6886" t="str">
            <v>0310</v>
          </cell>
          <cell r="G6886" t="str">
            <v>H007</v>
          </cell>
          <cell r="H6886" t="str">
            <v>Lock</v>
          </cell>
          <cell r="I6886" t="str">
            <v>Låssats</v>
          </cell>
          <cell r="J6886" t="str">
            <v>C8405069 LCK SF PLbk Solid+  BAT SF03/SR11/SR20, LOCK FRAME+LOCK BATT SF03 RT W/2 similar keys</v>
          </cell>
          <cell r="K6886" t="str">
            <v>C8405069</v>
          </cell>
          <cell r="L6886" t="str">
            <v>C8405069</v>
          </cell>
        </row>
        <row r="6887">
          <cell r="B6887" t="str">
            <v>YEC9375166Stöd</v>
          </cell>
          <cell r="C6887" t="str">
            <v>YEC9375166</v>
          </cell>
          <cell r="D6887" t="str">
            <v>2023-2024</v>
          </cell>
          <cell r="E6887">
            <v>32</v>
          </cell>
          <cell r="F6887" t="str">
            <v>0320</v>
          </cell>
          <cell r="G6887" t="str">
            <v>H008</v>
          </cell>
          <cell r="H6887" t="str">
            <v>Kick stand</v>
          </cell>
          <cell r="I6887" t="str">
            <v>Stöd</v>
          </cell>
          <cell r="K6887" t="str">
            <v>C8105208</v>
          </cell>
          <cell r="L6887" t="str">
            <v>C8100034</v>
          </cell>
        </row>
        <row r="6888">
          <cell r="B6888" t="str">
            <v>YEC9375166Korg</v>
          </cell>
          <cell r="C6888" t="str">
            <v>YEC9375166</v>
          </cell>
          <cell r="D6888" t="str">
            <v>2023-2024</v>
          </cell>
          <cell r="E6888">
            <v>33</v>
          </cell>
          <cell r="F6888" t="str">
            <v>0330</v>
          </cell>
          <cell r="G6888" t="str">
            <v>H009</v>
          </cell>
          <cell r="H6888" t="str">
            <v>Basket / Fr carrier</v>
          </cell>
          <cell r="I6888" t="str">
            <v>Korg</v>
          </cell>
          <cell r="J6888" t="str">
            <v>C8605001-G black steel</v>
          </cell>
          <cell r="K6888" t="str">
            <v>C8605213</v>
          </cell>
          <cell r="L6888" t="str">
            <v>C8605213</v>
          </cell>
        </row>
        <row r="6889">
          <cell r="B6889" t="str">
            <v>YEC9375166Pedaler</v>
          </cell>
          <cell r="C6889" t="str">
            <v>YEC9375166</v>
          </cell>
          <cell r="D6889" t="str">
            <v>2023-2024</v>
          </cell>
          <cell r="E6889">
            <v>34</v>
          </cell>
          <cell r="F6889" t="str">
            <v>0340</v>
          </cell>
          <cell r="G6889" t="str">
            <v>E005</v>
          </cell>
          <cell r="H6889" t="str">
            <v xml:space="preserve">Pedal </v>
          </cell>
          <cell r="I6889" t="str">
            <v>Pedaler</v>
          </cell>
          <cell r="J6889" t="str">
            <v>C3505317 STANDARD BK/GR9/16"</v>
          </cell>
          <cell r="K6889" t="str">
            <v>C3505204</v>
          </cell>
          <cell r="L6889" t="str">
            <v>C3500026</v>
          </cell>
        </row>
        <row r="6890">
          <cell r="B6890" t="str">
            <v>YEC9375166Motor</v>
          </cell>
          <cell r="C6890" t="str">
            <v>YEC9375166</v>
          </cell>
          <cell r="D6890" t="str">
            <v>2023-2024</v>
          </cell>
          <cell r="E6890">
            <v>35</v>
          </cell>
          <cell r="F6890" t="str">
            <v>0350</v>
          </cell>
          <cell r="G6890" t="str">
            <v>J001</v>
          </cell>
          <cell r="H6890" t="str">
            <v>DRIVE UNIT:</v>
          </cell>
          <cell r="I6890" t="str">
            <v>Motor</v>
          </cell>
          <cell r="J6890" t="str">
            <v>C8705104-01-CB MODEST Coaster Brake for UART / EN15194:2017</v>
          </cell>
          <cell r="K6890" t="str">
            <v>C8705195-03SV</v>
          </cell>
          <cell r="L6890" t="str">
            <v>C8705195-03SV</v>
          </cell>
        </row>
        <row r="6891">
          <cell r="B6891" t="str">
            <v>YEC9375166Display</v>
          </cell>
          <cell r="C6891" t="str">
            <v>YEC9375166</v>
          </cell>
          <cell r="D6891" t="str">
            <v>2023-2024</v>
          </cell>
          <cell r="E6891">
            <v>36</v>
          </cell>
          <cell r="F6891" t="str">
            <v>0360</v>
          </cell>
          <cell r="G6891" t="str">
            <v>J004</v>
          </cell>
          <cell r="H6891" t="str">
            <v>DISPLAY:</v>
          </cell>
          <cell r="I6891" t="str">
            <v>Display</v>
          </cell>
          <cell r="J6891" t="str">
            <v xml:space="preserve">C8705065-1-21C LED,   DP 08.CAN , to be assembled on the left side,  cable length: 850mm 28" CanBus   </v>
          </cell>
          <cell r="K6891" t="str">
            <v>C8705194-26C</v>
          </cell>
          <cell r="L6891" t="str">
            <v>C8705194-26C</v>
          </cell>
        </row>
        <row r="6892">
          <cell r="B6892" t="str">
            <v>YEC9375166EB-Bus kabel</v>
          </cell>
          <cell r="C6892" t="str">
            <v>YEC9375166</v>
          </cell>
          <cell r="D6892" t="str">
            <v>2023-2024</v>
          </cell>
          <cell r="E6892">
            <v>37</v>
          </cell>
          <cell r="F6892" t="str">
            <v>0370</v>
          </cell>
          <cell r="G6892" t="str">
            <v>J005</v>
          </cell>
          <cell r="H6892" t="str">
            <v>EB-BUS CABLE:</v>
          </cell>
          <cell r="I6892" t="str">
            <v>EB-Bus kabel</v>
          </cell>
          <cell r="J6892" t="str">
            <v>C8705068-1-04-01, 5PIN ( 1340mm ) CONNECT TO CONTROLLER, OTHER SIDE TO DISPLAY, LIGHTING SETS</v>
          </cell>
          <cell r="K6892" t="str">
            <v>C8705195-04-01C</v>
          </cell>
          <cell r="L6892" t="str">
            <v>C8705195-04-01C</v>
          </cell>
        </row>
        <row r="6893">
          <cell r="B6893" t="str">
            <v>YEC9375166Motorkabel</v>
          </cell>
          <cell r="C6893" t="str">
            <v>YEC9375166</v>
          </cell>
          <cell r="D6893" t="str">
            <v>2023-2024</v>
          </cell>
          <cell r="E6893">
            <v>38</v>
          </cell>
          <cell r="F6893" t="str">
            <v>0380</v>
          </cell>
          <cell r="G6893" t="str">
            <v>J006</v>
          </cell>
          <cell r="H6893" t="str">
            <v>POWER CABLE:</v>
          </cell>
          <cell r="I6893" t="str">
            <v>Motorkabel</v>
          </cell>
          <cell r="J6893" t="str">
            <v>W/O (inluded into the battary slider)</v>
          </cell>
          <cell r="K6893" t="str">
            <v>C8705195-03-01</v>
          </cell>
          <cell r="L6893" t="str">
            <v>C8705195-03-01</v>
          </cell>
        </row>
        <row r="6894">
          <cell r="B6894" t="str">
            <v>YEC9375166Kabel framlampa</v>
          </cell>
          <cell r="C6894" t="str">
            <v>YEC9375166</v>
          </cell>
          <cell r="D6894" t="str">
            <v>2023-2024</v>
          </cell>
          <cell r="E6894">
            <v>39</v>
          </cell>
          <cell r="F6894" t="str">
            <v>0390</v>
          </cell>
          <cell r="G6894" t="str">
            <v>J007</v>
          </cell>
          <cell r="H6894" t="str">
            <v>F. LIGHT CABLE:</v>
          </cell>
          <cell r="I6894" t="str">
            <v>Kabel framlampa</v>
          </cell>
          <cell r="J6894" t="str">
            <v>C8705068-1-04-6, FOR FRONT LIGHT : 1200mm</v>
          </cell>
          <cell r="K6894" t="str">
            <v>Ingår i EB-buskabeln</v>
          </cell>
          <cell r="L6894" t="str">
            <v>Ingår i EB-buskabeln</v>
          </cell>
        </row>
        <row r="6895">
          <cell r="B6895" t="str">
            <v>YEC9375166Kabel baklampa</v>
          </cell>
          <cell r="C6895" t="str">
            <v>YEC9375166</v>
          </cell>
          <cell r="D6895" t="str">
            <v>2023-2024</v>
          </cell>
          <cell r="E6895">
            <v>40</v>
          </cell>
          <cell r="F6895" t="str">
            <v>0400</v>
          </cell>
          <cell r="G6895" t="str">
            <v>J008</v>
          </cell>
          <cell r="H6895" t="str">
            <v>R. LIGHT CABLE:</v>
          </cell>
          <cell r="I6895" t="str">
            <v>Kabel baklampa</v>
          </cell>
          <cell r="K6895" t="str">
            <v>INGÅR I BATTERIET</v>
          </cell>
          <cell r="L6895" t="str">
            <v>Ingår i batteriet</v>
          </cell>
        </row>
        <row r="6896">
          <cell r="B6896" t="str">
            <v>YEC9375166Hastighetssensor</v>
          </cell>
          <cell r="C6896" t="str">
            <v>YEC9375166</v>
          </cell>
          <cell r="D6896" t="str">
            <v>2023-2024</v>
          </cell>
          <cell r="E6896">
            <v>41</v>
          </cell>
          <cell r="F6896" t="str">
            <v>0410</v>
          </cell>
          <cell r="G6896" t="str">
            <v>J009</v>
          </cell>
          <cell r="H6896" t="str">
            <v>SPEED SENSOR:</v>
          </cell>
          <cell r="I6896" t="str">
            <v>Hastighetssensor</v>
          </cell>
          <cell r="K6896" t="str">
            <v>INGÅR I MOTORN</v>
          </cell>
          <cell r="L6896" t="str">
            <v>Ingår i motorn</v>
          </cell>
        </row>
        <row r="6897">
          <cell r="B6897" t="str">
            <v>YEC9375166Batteri</v>
          </cell>
          <cell r="C6897" t="str">
            <v>YEC9375166</v>
          </cell>
          <cell r="D6897" t="str">
            <v>2023-2024</v>
          </cell>
          <cell r="E6897">
            <v>42</v>
          </cell>
          <cell r="F6897" t="str">
            <v>0420</v>
          </cell>
          <cell r="G6897" t="str">
            <v>J002</v>
          </cell>
          <cell r="H6897" t="str">
            <v>BATTERY:</v>
          </cell>
          <cell r="I6897" t="str">
            <v>Batteri</v>
          </cell>
          <cell r="K6897" t="str">
            <v>C8705186-E-11C</v>
          </cell>
          <cell r="L6897" t="str">
            <v>C8705186-E-11C</v>
          </cell>
        </row>
        <row r="6898">
          <cell r="B6898" t="str">
            <v>YEC9375166Batterihållare</v>
          </cell>
          <cell r="C6898" t="str">
            <v>YEC9375166</v>
          </cell>
          <cell r="D6898" t="str">
            <v>2023-2024</v>
          </cell>
          <cell r="E6898">
            <v>43</v>
          </cell>
          <cell r="F6898" t="str">
            <v>0430</v>
          </cell>
          <cell r="G6898" t="str">
            <v>J003</v>
          </cell>
          <cell r="H6898" t="str">
            <v>BATTERY HOLDER/Slider</v>
          </cell>
          <cell r="I6898" t="str">
            <v>Batterihållare</v>
          </cell>
          <cell r="L6898" t="e">
            <v>#N/A</v>
          </cell>
        </row>
        <row r="6899">
          <cell r="B6899" t="str">
            <v>YEC9375166Batteriladdare</v>
          </cell>
          <cell r="C6899" t="str">
            <v>YEC9375166</v>
          </cell>
          <cell r="D6899" t="str">
            <v>2023-2024</v>
          </cell>
          <cell r="E6899">
            <v>44</v>
          </cell>
          <cell r="F6899" t="str">
            <v>0440</v>
          </cell>
          <cell r="G6899" t="str">
            <v>J010</v>
          </cell>
          <cell r="H6899" t="str">
            <v>CHARGER:</v>
          </cell>
          <cell r="I6899" t="str">
            <v>Batteriladdare</v>
          </cell>
          <cell r="J6899" t="str">
            <v>C8705058-02, (CHARGER 2A    # NO:CZ2AG2JE7)  CHARGER FOR PHYLION BATTERY UART</v>
          </cell>
          <cell r="K6899" t="str">
            <v>C8705058-1-1D</v>
          </cell>
          <cell r="L6899" t="str">
            <v>C8705058-1-1D</v>
          </cell>
        </row>
        <row r="6900">
          <cell r="B6900" t="str">
            <v>YEC9375166Kontrollbox</v>
          </cell>
          <cell r="C6900" t="str">
            <v>YEC9375166</v>
          </cell>
          <cell r="D6900" t="str">
            <v>2023-2024</v>
          </cell>
          <cell r="E6900">
            <v>45</v>
          </cell>
          <cell r="F6900" t="str">
            <v>0450</v>
          </cell>
          <cell r="G6900" t="str">
            <v>J011</v>
          </cell>
          <cell r="H6900" t="str">
            <v>Controller</v>
          </cell>
          <cell r="I6900" t="str">
            <v>Kontrollbox</v>
          </cell>
          <cell r="J6900" t="str">
            <v>included into the motor</v>
          </cell>
          <cell r="K6900" t="str">
            <v>C8705195-11C</v>
          </cell>
          <cell r="L6900" t="str">
            <v>C8705195-11C</v>
          </cell>
        </row>
        <row r="6901">
          <cell r="B6901" t="str">
            <v>YEC9375166Växelöra</v>
          </cell>
          <cell r="C6901" t="str">
            <v>YEC9375166</v>
          </cell>
          <cell r="D6901" t="str">
            <v>2023-2024</v>
          </cell>
          <cell r="E6901">
            <v>46</v>
          </cell>
          <cell r="F6901" t="str">
            <v>0460</v>
          </cell>
          <cell r="G6901" t="str">
            <v>D005</v>
          </cell>
          <cell r="H6901" t="str">
            <v>Gear hanger</v>
          </cell>
          <cell r="I6901" t="str">
            <v>Växelöra</v>
          </cell>
          <cell r="L6901" t="e">
            <v>#N/A</v>
          </cell>
        </row>
        <row r="6902">
          <cell r="B6902" t="str">
            <v>YEC9375168RAM</v>
          </cell>
          <cell r="C6902" t="str">
            <v>YEC9375168</v>
          </cell>
          <cell r="D6902" t="str">
            <v>2023-2024</v>
          </cell>
          <cell r="E6902">
            <v>1</v>
          </cell>
          <cell r="F6902" t="str">
            <v>0010</v>
          </cell>
          <cell r="G6902" t="str">
            <v>A001</v>
          </cell>
          <cell r="H6902" t="str">
            <v>PAINTED FRAME</v>
          </cell>
          <cell r="I6902" t="str">
            <v>RAM</v>
          </cell>
          <cell r="K6902" t="str">
            <v>C1307642-510</v>
          </cell>
          <cell r="L6902" t="e">
            <v>#N/A</v>
          </cell>
        </row>
        <row r="6903">
          <cell r="B6903" t="str">
            <v>YEC9375168Framgaffel</v>
          </cell>
          <cell r="C6903" t="str">
            <v>YEC9375168</v>
          </cell>
          <cell r="D6903" t="str">
            <v>2023-2024</v>
          </cell>
          <cell r="E6903">
            <v>2</v>
          </cell>
          <cell r="F6903" t="str">
            <v>0020</v>
          </cell>
          <cell r="G6903" t="str">
            <v>A002</v>
          </cell>
          <cell r="H6903" t="str">
            <v>PAINTED FORK</v>
          </cell>
          <cell r="I6903" t="str">
            <v>Framgaffel</v>
          </cell>
          <cell r="J6903" t="str">
            <v>C1605443-193 FF 28 ST 1"1/8 Bi 30 37 w hole</v>
          </cell>
          <cell r="K6903" t="str">
            <v>C1605771-193</v>
          </cell>
          <cell r="L6903" t="e">
            <v>#N/A</v>
          </cell>
        </row>
        <row r="6904">
          <cell r="B6904" t="str">
            <v>YEC9375168Styrlager</v>
          </cell>
          <cell r="C6904" t="str">
            <v>YEC9375168</v>
          </cell>
          <cell r="D6904" t="str">
            <v>2023-2024</v>
          </cell>
          <cell r="E6904">
            <v>3</v>
          </cell>
          <cell r="F6904" t="str">
            <v>0030</v>
          </cell>
          <cell r="G6904" t="str">
            <v>B001</v>
          </cell>
          <cell r="H6904" t="str">
            <v>Head Set</v>
          </cell>
          <cell r="I6904" t="str">
            <v>Styrlager</v>
          </cell>
          <cell r="J6904" t="str">
            <v>C2105002 VP-MH305C SEMI INTEGR, ED BLACK O/S  SH = 20mm</v>
          </cell>
          <cell r="K6904" t="str">
            <v>C2105291</v>
          </cell>
          <cell r="L6904" t="str">
            <v>C2100163</v>
          </cell>
        </row>
        <row r="6905">
          <cell r="B6905" t="str">
            <v xml:space="preserve">YEC9375168Styrstam </v>
          </cell>
          <cell r="C6905" t="str">
            <v>YEC9375168</v>
          </cell>
          <cell r="D6905" t="str">
            <v>2023-2024</v>
          </cell>
          <cell r="E6905">
            <v>4</v>
          </cell>
          <cell r="F6905" t="str">
            <v>0040</v>
          </cell>
          <cell r="G6905" t="str">
            <v>B002</v>
          </cell>
          <cell r="H6905" t="str">
            <v>Handlebar Stem</v>
          </cell>
          <cell r="I6905" t="str">
            <v xml:space="preserve">Styrstam </v>
          </cell>
          <cell r="J6905" t="str">
            <v>C2205360-090 H/L 25.4X90/130 MTS-AD2 HIGH POL</v>
          </cell>
          <cell r="K6905" t="str">
            <v>C2205550-090</v>
          </cell>
          <cell r="L6905" t="str">
            <v>C2200066</v>
          </cell>
        </row>
        <row r="6906">
          <cell r="B6906" t="str">
            <v>YEC9375168Styre</v>
          </cell>
          <cell r="C6906" t="str">
            <v>YEC9375168</v>
          </cell>
          <cell r="D6906" t="str">
            <v>2023-2024</v>
          </cell>
          <cell r="E6906">
            <v>5</v>
          </cell>
          <cell r="F6906" t="str">
            <v>0050</v>
          </cell>
          <cell r="G6906" t="str">
            <v>B003</v>
          </cell>
          <cell r="H6906" t="str">
            <v>Handelbar</v>
          </cell>
          <cell r="I6906" t="str">
            <v>Styre</v>
          </cell>
          <cell r="J6906" t="str">
            <v xml:space="preserve">C2305480 HB ALsvhp 600 25.4 2.6 NR-AL29  </v>
          </cell>
          <cell r="K6906" t="str">
            <v>C2306074</v>
          </cell>
          <cell r="L6906" t="str">
            <v>C2306074</v>
          </cell>
        </row>
        <row r="6907">
          <cell r="B6907" t="str">
            <v>YEC9375168Bromsgrepp H</v>
          </cell>
          <cell r="C6907" t="str">
            <v>YEC9375168</v>
          </cell>
          <cell r="D6907" t="str">
            <v>2023-2024</v>
          </cell>
          <cell r="E6907">
            <v>6</v>
          </cell>
          <cell r="F6907" t="str">
            <v>0060</v>
          </cell>
          <cell r="G6907" t="str">
            <v>C002</v>
          </cell>
          <cell r="H6907" t="str">
            <v>Brake Lever R</v>
          </cell>
          <cell r="I6907" t="str">
            <v>Bromsgrepp H</v>
          </cell>
          <cell r="L6907" t="e">
            <v>#N/A</v>
          </cell>
        </row>
        <row r="6908">
          <cell r="B6908" t="str">
            <v>YEC9375168Bromsgrepp V</v>
          </cell>
          <cell r="C6908" t="str">
            <v>YEC9375168</v>
          </cell>
          <cell r="D6908" t="str">
            <v>2023-2024</v>
          </cell>
          <cell r="E6908">
            <v>7</v>
          </cell>
          <cell r="F6908" t="str">
            <v>0070</v>
          </cell>
          <cell r="G6908" t="str">
            <v>C001</v>
          </cell>
          <cell r="H6908" t="str">
            <v>Brake Lever L</v>
          </cell>
          <cell r="I6908" t="str">
            <v>Bromsgrepp V</v>
          </cell>
          <cell r="J6908" t="str">
            <v>C6505049 BLL ALsvPLbk VB U 4F BL39AP</v>
          </cell>
          <cell r="K6908" t="str">
            <v>Shimano</v>
          </cell>
          <cell r="L6908" t="str">
            <v>Kontakta SHIMANO</v>
          </cell>
        </row>
        <row r="6909">
          <cell r="B6909" t="str">
            <v>YEC9375168Växelreglage H</v>
          </cell>
          <cell r="C6909" t="str">
            <v>YEC9375168</v>
          </cell>
          <cell r="D6909" t="str">
            <v>2023-2024</v>
          </cell>
          <cell r="E6909">
            <v>8</v>
          </cell>
          <cell r="F6909" t="str">
            <v>0080</v>
          </cell>
          <cell r="G6909" t="str">
            <v>D002</v>
          </cell>
          <cell r="H6909" t="str">
            <v>Shift Lever R</v>
          </cell>
          <cell r="I6909" t="str">
            <v>Växelreglage H</v>
          </cell>
          <cell r="J6909" t="str">
            <v>C5105092 SHIFT LEVER, SL-C3000-7, NEXUS, REVO SHIFTER, 2320MM INNER, W/O OUTER FOR CJ-NX40(FOR SCANDINAVIAN), BLACK, BULK</v>
          </cell>
          <cell r="K6909" t="str">
            <v>C5105092</v>
          </cell>
          <cell r="L6909" t="str">
            <v>Kontakta SHIMANO</v>
          </cell>
        </row>
        <row r="6910">
          <cell r="B6910" t="str">
            <v>YEC9375168Växelreglage V</v>
          </cell>
          <cell r="C6910" t="str">
            <v>YEC9375168</v>
          </cell>
          <cell r="D6910" t="str">
            <v>2023-2024</v>
          </cell>
          <cell r="E6910">
            <v>9</v>
          </cell>
          <cell r="F6910" t="str">
            <v>0090</v>
          </cell>
          <cell r="G6910" t="str">
            <v>D001</v>
          </cell>
          <cell r="H6910" t="str">
            <v>Shift Lever L</v>
          </cell>
          <cell r="I6910" t="str">
            <v>Växelreglage V</v>
          </cell>
          <cell r="L6910" t="e">
            <v>#N/A</v>
          </cell>
        </row>
        <row r="6911">
          <cell r="B6911" t="str">
            <v>YEC9375168Handtag par</v>
          </cell>
          <cell r="C6911" t="str">
            <v>YEC9375168</v>
          </cell>
          <cell r="D6911" t="str">
            <v>2023-2024</v>
          </cell>
          <cell r="E6911">
            <v>10</v>
          </cell>
          <cell r="F6911" t="str">
            <v>0100</v>
          </cell>
          <cell r="G6911" t="str">
            <v>B004</v>
          </cell>
          <cell r="H6911" t="str">
            <v>Grip R</v>
          </cell>
          <cell r="I6911" t="str">
            <v>Handtag par</v>
          </cell>
          <cell r="J6911" t="str">
            <v xml:space="preserve">C2505484  HERRMANS 84A ERGO TPE 90MM  </v>
          </cell>
          <cell r="K6911" t="str">
            <v>C2505528</v>
          </cell>
          <cell r="L6911" t="str">
            <v>C2500057</v>
          </cell>
        </row>
        <row r="6912">
          <cell r="B6912" t="str">
            <v>YEC9375168Frambroms</v>
          </cell>
          <cell r="C6912" t="str">
            <v>YEC9375168</v>
          </cell>
          <cell r="D6912" t="str">
            <v>2023-2024</v>
          </cell>
          <cell r="E6912">
            <v>11</v>
          </cell>
          <cell r="F6912" t="str">
            <v>0110</v>
          </cell>
          <cell r="G6912" t="str">
            <v>C003</v>
          </cell>
          <cell r="H6912" t="str">
            <v xml:space="preserve">Brake front </v>
          </cell>
          <cell r="I6912" t="str">
            <v>Frambroms</v>
          </cell>
          <cell r="K6912" t="str">
            <v>C6405080-1000</v>
          </cell>
          <cell r="L6912" t="str">
            <v>Kontakta Service</v>
          </cell>
        </row>
        <row r="6913">
          <cell r="B6913" t="str">
            <v>YEC9375168Bakbroms</v>
          </cell>
          <cell r="C6913" t="str">
            <v>YEC9375168</v>
          </cell>
          <cell r="D6913" t="str">
            <v>2023-2024</v>
          </cell>
          <cell r="E6913">
            <v>12</v>
          </cell>
          <cell r="F6913" t="str">
            <v>0120</v>
          </cell>
          <cell r="G6913" t="str">
            <v>C004</v>
          </cell>
          <cell r="H6913" t="str">
            <v>Brake rear</v>
          </cell>
          <cell r="I6913" t="str">
            <v>Bakbroms</v>
          </cell>
          <cell r="K6913" t="str">
            <v>Fotbroms</v>
          </cell>
          <cell r="L6913" t="str">
            <v>Kontakta SHIMANO</v>
          </cell>
        </row>
        <row r="6914">
          <cell r="B6914" t="str">
            <v>YEC9375168Vevlager</v>
          </cell>
          <cell r="C6914" t="str">
            <v>YEC9375168</v>
          </cell>
          <cell r="D6914" t="str">
            <v>2023-2024</v>
          </cell>
          <cell r="E6914">
            <v>13</v>
          </cell>
          <cell r="F6914" t="str">
            <v>0130</v>
          </cell>
          <cell r="G6914" t="str">
            <v>E001</v>
          </cell>
          <cell r="H6914" t="str">
            <v xml:space="preserve">BB-set </v>
          </cell>
          <cell r="I6914" t="str">
            <v>Vevlager</v>
          </cell>
          <cell r="K6914" t="str">
            <v>C8705195-06C</v>
          </cell>
          <cell r="L6914" t="str">
            <v>C8705195-06C</v>
          </cell>
        </row>
        <row r="6915">
          <cell r="B6915" t="str">
            <v>YEC9375168Vevparti</v>
          </cell>
          <cell r="C6915" t="str">
            <v>YEC9375168</v>
          </cell>
          <cell r="D6915" t="str">
            <v>2023-2024</v>
          </cell>
          <cell r="E6915">
            <v>14</v>
          </cell>
          <cell r="F6915" t="str">
            <v>0140</v>
          </cell>
          <cell r="G6915" t="str">
            <v>E002</v>
          </cell>
          <cell r="H6915" t="str">
            <v>Front Chainwheel</v>
          </cell>
          <cell r="I6915" t="str">
            <v>Vevparti</v>
          </cell>
          <cell r="K6915" t="str">
            <v>C3305681-170-EG</v>
          </cell>
          <cell r="L6915" t="str">
            <v>C3305681-170-EG</v>
          </cell>
        </row>
        <row r="6916">
          <cell r="B6916" t="str">
            <v>YEC9375168Kedjeskydd</v>
          </cell>
          <cell r="C6916" t="str">
            <v>YEC9375168</v>
          </cell>
          <cell r="D6916" t="str">
            <v>2023-2024</v>
          </cell>
          <cell r="E6916">
            <v>15</v>
          </cell>
          <cell r="F6916" t="str">
            <v>0150</v>
          </cell>
          <cell r="G6916" t="str">
            <v>H001</v>
          </cell>
          <cell r="H6916" t="str">
            <v>Chain guard</v>
          </cell>
          <cell r="I6916" t="str">
            <v>Kedjeskydd</v>
          </cell>
          <cell r="K6916" t="str">
            <v>C8305427/ZBK</v>
          </cell>
          <cell r="L6916" t="str">
            <v>C8305427/ZBK</v>
          </cell>
        </row>
        <row r="6917">
          <cell r="B6917" t="str">
            <v>YEC9375168Kedjeskyddsfäste</v>
          </cell>
          <cell r="C6917" t="str">
            <v>YEC9375168</v>
          </cell>
          <cell r="D6917" t="str">
            <v>2023-2024</v>
          </cell>
          <cell r="E6917">
            <v>16</v>
          </cell>
          <cell r="F6917" t="str">
            <v>0160</v>
          </cell>
          <cell r="G6917" t="str">
            <v>H002</v>
          </cell>
          <cell r="H6917" t="str">
            <v>Chain guard bracket</v>
          </cell>
          <cell r="I6917" t="str">
            <v>Kedjeskyddsfäste</v>
          </cell>
          <cell r="K6917" t="str">
            <v>C8305427</v>
          </cell>
          <cell r="L6917" t="str">
            <v>C8305427</v>
          </cell>
        </row>
        <row r="6918">
          <cell r="B6918" t="str">
            <v>YEC9375168Framväxel</v>
          </cell>
          <cell r="C6918" t="str">
            <v>YEC9375168</v>
          </cell>
          <cell r="D6918" t="str">
            <v>2023-2024</v>
          </cell>
          <cell r="E6918">
            <v>17</v>
          </cell>
          <cell r="F6918" t="str">
            <v>0170</v>
          </cell>
          <cell r="G6918" t="str">
            <v>D003</v>
          </cell>
          <cell r="H6918" t="str">
            <v>Front Derailleur</v>
          </cell>
          <cell r="I6918" t="str">
            <v>Framväxel</v>
          </cell>
          <cell r="K6918" t="str">
            <v xml:space="preserve"> </v>
          </cell>
          <cell r="L6918" t="e">
            <v>#N/A</v>
          </cell>
        </row>
        <row r="6919">
          <cell r="B6919" t="str">
            <v>YEC9375168Bakväxel</v>
          </cell>
          <cell r="C6919" t="str">
            <v>YEC9375168</v>
          </cell>
          <cell r="D6919" t="str">
            <v>2023-2024</v>
          </cell>
          <cell r="E6919">
            <v>18</v>
          </cell>
          <cell r="F6919" t="str">
            <v>0180</v>
          </cell>
          <cell r="G6919" t="str">
            <v>D004</v>
          </cell>
          <cell r="H6919" t="str">
            <v>Rear Derailleur</v>
          </cell>
          <cell r="I6919" t="str">
            <v>Bakväxel</v>
          </cell>
          <cell r="K6919" t="str">
            <v>ASGC30017CADXR</v>
          </cell>
          <cell r="L6919" t="str">
            <v>Kontakta SHIMANO</v>
          </cell>
        </row>
        <row r="6920">
          <cell r="B6920" t="str">
            <v>YEC9375168Kedja</v>
          </cell>
          <cell r="C6920" t="str">
            <v>YEC9375168</v>
          </cell>
          <cell r="D6920" t="str">
            <v>2023-2024</v>
          </cell>
          <cell r="E6920">
            <v>19</v>
          </cell>
          <cell r="F6920" t="str">
            <v>0190</v>
          </cell>
          <cell r="G6920" t="str">
            <v>E003</v>
          </cell>
          <cell r="H6920" t="str">
            <v xml:space="preserve">Chain </v>
          </cell>
          <cell r="I6920" t="str">
            <v>Kedja</v>
          </cell>
          <cell r="J6920" t="str">
            <v>C3405041-104  + link CHA 1S 105L RB Z610HXRB   KMC</v>
          </cell>
          <cell r="K6920" t="str">
            <v>C3405001-0100</v>
          </cell>
          <cell r="L6920" t="str">
            <v>C3400002</v>
          </cell>
        </row>
        <row r="6921">
          <cell r="B6921" t="str">
            <v>YEC9375168Kassett</v>
          </cell>
          <cell r="C6921" t="str">
            <v>YEC9375168</v>
          </cell>
          <cell r="D6921" t="str">
            <v>2023-2024</v>
          </cell>
          <cell r="E6921">
            <v>20</v>
          </cell>
          <cell r="F6921" t="str">
            <v>0200</v>
          </cell>
          <cell r="G6921" t="str">
            <v>E004</v>
          </cell>
          <cell r="H6921" t="str">
            <v>Cassette Sprocket</v>
          </cell>
          <cell r="I6921" t="str">
            <v>Kassett</v>
          </cell>
          <cell r="J6921" t="str">
            <v>ASMGEAR20SU SPT SC20sv3/32" (INTERNAL HUB)</v>
          </cell>
          <cell r="K6921" t="str">
            <v>ASMGEAR16SU</v>
          </cell>
          <cell r="L6921" t="str">
            <v>Kontakta SHIMANO</v>
          </cell>
        </row>
        <row r="6922">
          <cell r="B6922" t="str">
            <v>YEC9375168Framhjul</v>
          </cell>
          <cell r="C6922" t="str">
            <v>YEC9375168</v>
          </cell>
          <cell r="D6922" t="str">
            <v>2023-2024</v>
          </cell>
          <cell r="E6922">
            <v>21</v>
          </cell>
          <cell r="F6922" t="str">
            <v>0210</v>
          </cell>
          <cell r="G6922" t="str">
            <v>F001</v>
          </cell>
          <cell r="H6922" t="str">
            <v>Front hub</v>
          </cell>
          <cell r="I6922" t="str">
            <v>Framhjul</v>
          </cell>
          <cell r="J6922" t="str">
            <v xml:space="preserve">C4305002 HUB FRONT ALLOY SOLID AXLE 36H </v>
          </cell>
          <cell r="K6922" t="str">
            <v>C4107972</v>
          </cell>
          <cell r="L6922" t="str">
            <v>C4100378</v>
          </cell>
        </row>
        <row r="6923">
          <cell r="B6923" t="str">
            <v>YEC9375168Bakhjul</v>
          </cell>
          <cell r="C6923" t="str">
            <v>YEC9375168</v>
          </cell>
          <cell r="D6923" t="str">
            <v>2023-2024</v>
          </cell>
          <cell r="E6923">
            <v>22</v>
          </cell>
          <cell r="F6923" t="str">
            <v>0220</v>
          </cell>
          <cell r="G6923" t="str">
            <v>F002</v>
          </cell>
          <cell r="H6923" t="str">
            <v>Rear hub</v>
          </cell>
          <cell r="I6923" t="str">
            <v>Bakhjul</v>
          </cell>
          <cell r="J6923" t="str">
            <v>ASGC30007CADXR (ASG7C30ADXR) HBRcb 36 H SILVER DX</v>
          </cell>
          <cell r="K6923" t="str">
            <v>C4208327</v>
          </cell>
          <cell r="L6923" t="str">
            <v>C4200299</v>
          </cell>
        </row>
        <row r="6924">
          <cell r="B6924" t="str">
            <v>YEC9375168Däck</v>
          </cell>
          <cell r="C6924" t="str">
            <v>YEC9375168</v>
          </cell>
          <cell r="D6924" t="str">
            <v>2023-2024</v>
          </cell>
          <cell r="E6924">
            <v>23</v>
          </cell>
          <cell r="F6924" t="str">
            <v>0230</v>
          </cell>
          <cell r="G6924" t="str">
            <v>F003</v>
          </cell>
          <cell r="H6924" t="str">
            <v>Tire</v>
          </cell>
          <cell r="I6924" t="str">
            <v>Däck</v>
          </cell>
          <cell r="J6924" t="str">
            <v>C4906139 40-622 BLACK Duramax Regular  H-480 (AP: W/O</v>
          </cell>
          <cell r="K6924" t="str">
            <v>C4906455</v>
          </cell>
          <cell r="L6924" t="str">
            <v>C4901463</v>
          </cell>
        </row>
        <row r="6925">
          <cell r="B6925" t="str">
            <v>YEC9375168Skärmar set</v>
          </cell>
          <cell r="C6925" t="str">
            <v>YEC9375168</v>
          </cell>
          <cell r="D6925" t="str">
            <v>2023-2024</v>
          </cell>
          <cell r="E6925">
            <v>24</v>
          </cell>
          <cell r="F6925" t="str">
            <v>0240</v>
          </cell>
          <cell r="G6925" t="str">
            <v>H003</v>
          </cell>
          <cell r="H6925" t="str">
            <v xml:space="preserve">Mudguard front   </v>
          </cell>
          <cell r="I6925" t="str">
            <v>Skärmar set</v>
          </cell>
          <cell r="J6925" t="str">
            <v xml:space="preserve">C8255729-PRE ZN/52MM 28" BLACK Pre lackad </v>
          </cell>
          <cell r="K6925" t="str">
            <v>C8255677-848M</v>
          </cell>
          <cell r="L6925" t="str">
            <v>Kontakta Service</v>
          </cell>
        </row>
        <row r="6926">
          <cell r="B6926" t="str">
            <v>YEC9375168Pakethållare</v>
          </cell>
          <cell r="C6926" t="str">
            <v>YEC9375168</v>
          </cell>
          <cell r="D6926" t="str">
            <v>2023-2024</v>
          </cell>
          <cell r="E6926">
            <v>25</v>
          </cell>
          <cell r="F6926" t="str">
            <v>0250</v>
          </cell>
          <cell r="G6926" t="str">
            <v>H004</v>
          </cell>
          <cell r="H6926" t="str">
            <v>Carrier</v>
          </cell>
          <cell r="I6926" t="str">
            <v>Pakethållare</v>
          </cell>
          <cell r="K6926" t="str">
            <v>C8205834-BK</v>
          </cell>
          <cell r="L6926" t="str">
            <v>C8205834-BK</v>
          </cell>
        </row>
        <row r="6927">
          <cell r="B6927" t="str">
            <v>YEC9375168Sadel</v>
          </cell>
          <cell r="C6927" t="str">
            <v>YEC9375168</v>
          </cell>
          <cell r="D6927" t="str">
            <v>2023-2024</v>
          </cell>
          <cell r="E6927">
            <v>26</v>
          </cell>
          <cell r="F6927" t="str">
            <v>0260</v>
          </cell>
          <cell r="G6927" t="str">
            <v>G001</v>
          </cell>
          <cell r="H6927" t="str">
            <v>Saddle</v>
          </cell>
          <cell r="I6927" t="str">
            <v>Sadel</v>
          </cell>
          <cell r="K6927" t="str">
            <v>C7105989</v>
          </cell>
          <cell r="L6927" t="str">
            <v>C7100596</v>
          </cell>
        </row>
        <row r="6928">
          <cell r="B6928" t="str">
            <v>YEC9375168Sadelstolpe</v>
          </cell>
          <cell r="C6928" t="str">
            <v>YEC9375168</v>
          </cell>
          <cell r="D6928" t="str">
            <v>2023-2024</v>
          </cell>
          <cell r="E6928">
            <v>27</v>
          </cell>
          <cell r="F6928" t="str">
            <v>0270</v>
          </cell>
          <cell r="G6928" t="str">
            <v>G002</v>
          </cell>
          <cell r="H6928" t="str">
            <v>Seatpost</v>
          </cell>
          <cell r="I6928" t="str">
            <v>Sadelstolpe</v>
          </cell>
          <cell r="J6928" t="str">
            <v>C7205256 STD 27.2X300 SILVER</v>
          </cell>
          <cell r="K6928" t="str">
            <v>C7205260</v>
          </cell>
          <cell r="L6928" t="str">
            <v>C7200053</v>
          </cell>
        </row>
        <row r="6929">
          <cell r="B6929" t="str">
            <v>YEC9375168Sadelrörsklämma</v>
          </cell>
          <cell r="C6929" t="str">
            <v>YEC9375168</v>
          </cell>
          <cell r="D6929" t="str">
            <v>2023-2024</v>
          </cell>
          <cell r="E6929">
            <v>28</v>
          </cell>
          <cell r="F6929" t="str">
            <v>0280</v>
          </cell>
          <cell r="G6929" t="str">
            <v>G003</v>
          </cell>
          <cell r="H6929" t="str">
            <v>Seat Clamp</v>
          </cell>
          <cell r="I6929" t="str">
            <v>Sadelrörsklämma</v>
          </cell>
          <cell r="K6929" t="str">
            <v>C7305002</v>
          </cell>
          <cell r="L6929" t="str">
            <v>C7300027-318</v>
          </cell>
        </row>
        <row r="6930">
          <cell r="B6930" t="str">
            <v>YEC9375168Framlampa</v>
          </cell>
          <cell r="C6930" t="str">
            <v>YEC9375168</v>
          </cell>
          <cell r="D6930" t="str">
            <v>2023-2024</v>
          </cell>
          <cell r="E6930">
            <v>29</v>
          </cell>
          <cell r="F6930" t="str">
            <v>0290</v>
          </cell>
          <cell r="G6930" t="str">
            <v>H005</v>
          </cell>
          <cell r="H6930" t="str">
            <v>Front light</v>
          </cell>
          <cell r="I6930" t="str">
            <v>Framlampa</v>
          </cell>
          <cell r="J6930" t="str">
            <v>C8025221 Front light Breeze Evo without ss bracket, Classic chrome, 0,5W LED, 15 lux, Waterproof IP44 w 65 cm cable</v>
          </cell>
          <cell r="K6930" t="str">
            <v>C8015300</v>
          </cell>
          <cell r="L6930" t="str">
            <v>C8015300</v>
          </cell>
        </row>
        <row r="6931">
          <cell r="B6931" t="str">
            <v>YEC9375168Baklampa</v>
          </cell>
          <cell r="C6931" t="str">
            <v>YEC9375168</v>
          </cell>
          <cell r="D6931" t="str">
            <v>2023-2024</v>
          </cell>
          <cell r="E6931">
            <v>30</v>
          </cell>
          <cell r="F6931" t="str">
            <v>0300</v>
          </cell>
          <cell r="G6931" t="str">
            <v>H006</v>
          </cell>
          <cell r="H6931" t="str">
            <v>Light, Rear</v>
          </cell>
          <cell r="I6931" t="str">
            <v>Baklampa</v>
          </cell>
          <cell r="J6931" t="str">
            <v>inkl in battery</v>
          </cell>
          <cell r="K6931" t="str">
            <v>C8705186-1RLBK</v>
          </cell>
          <cell r="L6931" t="str">
            <v>C8705186-1RLBK</v>
          </cell>
        </row>
        <row r="6932">
          <cell r="B6932" t="str">
            <v>YEC9375168Låssats</v>
          </cell>
          <cell r="C6932" t="str">
            <v>YEC9375168</v>
          </cell>
          <cell r="D6932" t="str">
            <v>2023-2024</v>
          </cell>
          <cell r="E6932">
            <v>31</v>
          </cell>
          <cell r="F6932" t="str">
            <v>0310</v>
          </cell>
          <cell r="G6932" t="str">
            <v>H007</v>
          </cell>
          <cell r="H6932" t="str">
            <v>Lock</v>
          </cell>
          <cell r="I6932" t="str">
            <v>Låssats</v>
          </cell>
          <cell r="J6932" t="str">
            <v>C8405069 LCK SF PLbk Solid+  BAT SF03/SR11/SR20, LOCK FRAME+LOCK BATT SF03 RT W/2 similar keys</v>
          </cell>
          <cell r="K6932" t="str">
            <v>C8405069</v>
          </cell>
          <cell r="L6932" t="str">
            <v>C8405069</v>
          </cell>
        </row>
        <row r="6933">
          <cell r="B6933" t="str">
            <v>YEC9375168Stöd</v>
          </cell>
          <cell r="C6933" t="str">
            <v>YEC9375168</v>
          </cell>
          <cell r="D6933" t="str">
            <v>2023-2024</v>
          </cell>
          <cell r="E6933">
            <v>32</v>
          </cell>
          <cell r="F6933" t="str">
            <v>0320</v>
          </cell>
          <cell r="G6933" t="str">
            <v>H008</v>
          </cell>
          <cell r="H6933" t="str">
            <v>Kick stand</v>
          </cell>
          <cell r="I6933" t="str">
            <v>Stöd</v>
          </cell>
          <cell r="K6933" t="str">
            <v>C8105208</v>
          </cell>
          <cell r="L6933" t="str">
            <v>C8100034</v>
          </cell>
        </row>
        <row r="6934">
          <cell r="B6934" t="str">
            <v>YEC9375168Korg</v>
          </cell>
          <cell r="C6934" t="str">
            <v>YEC9375168</v>
          </cell>
          <cell r="D6934" t="str">
            <v>2023-2024</v>
          </cell>
          <cell r="E6934">
            <v>33</v>
          </cell>
          <cell r="F6934" t="str">
            <v>0330</v>
          </cell>
          <cell r="G6934" t="str">
            <v>H009</v>
          </cell>
          <cell r="H6934" t="str">
            <v>Basket / Fr carrier</v>
          </cell>
          <cell r="I6934" t="str">
            <v>Korg</v>
          </cell>
          <cell r="J6934" t="str">
            <v>C8605001-G black steel</v>
          </cell>
          <cell r="K6934" t="str">
            <v>C8605213</v>
          </cell>
          <cell r="L6934" t="str">
            <v>C8605213</v>
          </cell>
        </row>
        <row r="6935">
          <cell r="B6935" t="str">
            <v>YEC9375168Pedaler</v>
          </cell>
          <cell r="C6935" t="str">
            <v>YEC9375168</v>
          </cell>
          <cell r="D6935" t="str">
            <v>2023-2024</v>
          </cell>
          <cell r="E6935">
            <v>34</v>
          </cell>
          <cell r="F6935" t="str">
            <v>0340</v>
          </cell>
          <cell r="G6935" t="str">
            <v>E005</v>
          </cell>
          <cell r="H6935" t="str">
            <v xml:space="preserve">Pedal </v>
          </cell>
          <cell r="I6935" t="str">
            <v>Pedaler</v>
          </cell>
          <cell r="J6935" t="str">
            <v>C3505317 STANDARD BK/GR9/16"</v>
          </cell>
          <cell r="K6935" t="str">
            <v>C3505204</v>
          </cell>
          <cell r="L6935" t="str">
            <v>C3500026</v>
          </cell>
        </row>
        <row r="6936">
          <cell r="B6936" t="str">
            <v>YEC9375168Motor</v>
          </cell>
          <cell r="C6936" t="str">
            <v>YEC9375168</v>
          </cell>
          <cell r="D6936" t="str">
            <v>2023-2024</v>
          </cell>
          <cell r="E6936">
            <v>35</v>
          </cell>
          <cell r="F6936" t="str">
            <v>0350</v>
          </cell>
          <cell r="G6936" t="str">
            <v>J001</v>
          </cell>
          <cell r="H6936" t="str">
            <v>DRIVE UNIT:</v>
          </cell>
          <cell r="I6936" t="str">
            <v>Motor</v>
          </cell>
          <cell r="J6936" t="str">
            <v>C8705104-01-CB MODEST Coaster Brake for UART / EN15194:2017</v>
          </cell>
          <cell r="K6936" t="str">
            <v>C8705195-03SV</v>
          </cell>
          <cell r="L6936" t="str">
            <v>C8705195-03SV</v>
          </cell>
        </row>
        <row r="6937">
          <cell r="B6937" t="str">
            <v>YEC9375168Display</v>
          </cell>
          <cell r="C6937" t="str">
            <v>YEC9375168</v>
          </cell>
          <cell r="D6937" t="str">
            <v>2023-2024</v>
          </cell>
          <cell r="E6937">
            <v>36</v>
          </cell>
          <cell r="F6937" t="str">
            <v>0360</v>
          </cell>
          <cell r="G6937" t="str">
            <v>J004</v>
          </cell>
          <cell r="H6937" t="str">
            <v>DISPLAY:</v>
          </cell>
          <cell r="I6937" t="str">
            <v>Display</v>
          </cell>
          <cell r="J6937" t="str">
            <v xml:space="preserve">C8705065-1-21C LED,   DP 08.CAN , to be assembled on the left side,  cable length: 850mm 28" CanBus   </v>
          </cell>
          <cell r="K6937" t="str">
            <v>C8705194-26C</v>
          </cell>
          <cell r="L6937" t="str">
            <v>C8705194-26C</v>
          </cell>
        </row>
        <row r="6938">
          <cell r="B6938" t="str">
            <v>YEC9375168EB-Bus kabel</v>
          </cell>
          <cell r="C6938" t="str">
            <v>YEC9375168</v>
          </cell>
          <cell r="D6938" t="str">
            <v>2023-2024</v>
          </cell>
          <cell r="E6938">
            <v>37</v>
          </cell>
          <cell r="F6938" t="str">
            <v>0370</v>
          </cell>
          <cell r="G6938" t="str">
            <v>J005</v>
          </cell>
          <cell r="H6938" t="str">
            <v>EB-BUS CABLE:</v>
          </cell>
          <cell r="I6938" t="str">
            <v>EB-Bus kabel</v>
          </cell>
          <cell r="J6938" t="str">
            <v>C8705068-1-04-01, 5PIN ( 1340mm ) CONNECT TO CONTROLLER, OTHER SIDE TO DISPLAY, LIGHTING SETS</v>
          </cell>
          <cell r="K6938" t="str">
            <v>C8705195-04-01C</v>
          </cell>
          <cell r="L6938" t="str">
            <v>C8705195-04-01C</v>
          </cell>
        </row>
        <row r="6939">
          <cell r="B6939" t="str">
            <v>YEC9375168Motorkabel</v>
          </cell>
          <cell r="C6939" t="str">
            <v>YEC9375168</v>
          </cell>
          <cell r="D6939" t="str">
            <v>2023-2024</v>
          </cell>
          <cell r="E6939">
            <v>38</v>
          </cell>
          <cell r="F6939" t="str">
            <v>0380</v>
          </cell>
          <cell r="G6939" t="str">
            <v>J006</v>
          </cell>
          <cell r="H6939" t="str">
            <v>POWER CABLE:</v>
          </cell>
          <cell r="I6939" t="str">
            <v>Motorkabel</v>
          </cell>
          <cell r="J6939" t="str">
            <v>W/O (inluded into the battary slider)</v>
          </cell>
          <cell r="K6939" t="str">
            <v>C8705195-03-01</v>
          </cell>
          <cell r="L6939" t="str">
            <v>C8705195-03-01</v>
          </cell>
        </row>
        <row r="6940">
          <cell r="B6940" t="str">
            <v>YEC9375168Kabel framlampa</v>
          </cell>
          <cell r="C6940" t="str">
            <v>YEC9375168</v>
          </cell>
          <cell r="D6940" t="str">
            <v>2023-2024</v>
          </cell>
          <cell r="E6940">
            <v>39</v>
          </cell>
          <cell r="F6940" t="str">
            <v>0390</v>
          </cell>
          <cell r="G6940" t="str">
            <v>J007</v>
          </cell>
          <cell r="H6940" t="str">
            <v>F. LIGHT CABLE:</v>
          </cell>
          <cell r="I6940" t="str">
            <v>Kabel framlampa</v>
          </cell>
          <cell r="J6940" t="str">
            <v>C8705068-1-04-6, FOR FRONT LIGHT : 1200mm</v>
          </cell>
          <cell r="K6940" t="str">
            <v>Ingår i EB-buskabeln</v>
          </cell>
          <cell r="L6940" t="str">
            <v>Ingår i EB-buskabeln</v>
          </cell>
        </row>
        <row r="6941">
          <cell r="B6941" t="str">
            <v>YEC9375168Kabel baklampa</v>
          </cell>
          <cell r="C6941" t="str">
            <v>YEC9375168</v>
          </cell>
          <cell r="D6941" t="str">
            <v>2023-2024</v>
          </cell>
          <cell r="E6941">
            <v>40</v>
          </cell>
          <cell r="F6941" t="str">
            <v>0400</v>
          </cell>
          <cell r="G6941" t="str">
            <v>J008</v>
          </cell>
          <cell r="H6941" t="str">
            <v>R. LIGHT CABLE:</v>
          </cell>
          <cell r="I6941" t="str">
            <v>Kabel baklampa</v>
          </cell>
          <cell r="K6941" t="str">
            <v>INGÅR I BATTERIET</v>
          </cell>
          <cell r="L6941" t="str">
            <v>Ingår i batteriet</v>
          </cell>
        </row>
        <row r="6942">
          <cell r="B6942" t="str">
            <v>YEC9375168Hastighetssensor</v>
          </cell>
          <cell r="C6942" t="str">
            <v>YEC9375168</v>
          </cell>
          <cell r="D6942" t="str">
            <v>2023-2024</v>
          </cell>
          <cell r="E6942">
            <v>41</v>
          </cell>
          <cell r="F6942" t="str">
            <v>0410</v>
          </cell>
          <cell r="G6942" t="str">
            <v>J009</v>
          </cell>
          <cell r="H6942" t="str">
            <v>SPEED SENSOR:</v>
          </cell>
          <cell r="I6942" t="str">
            <v>Hastighetssensor</v>
          </cell>
          <cell r="K6942" t="str">
            <v>INGÅR I MOTORN</v>
          </cell>
          <cell r="L6942" t="str">
            <v>Ingår i motorn</v>
          </cell>
        </row>
        <row r="6943">
          <cell r="B6943" t="str">
            <v>YEC9375168Batteri</v>
          </cell>
          <cell r="C6943" t="str">
            <v>YEC9375168</v>
          </cell>
          <cell r="D6943" t="str">
            <v>2023-2024</v>
          </cell>
          <cell r="E6943">
            <v>42</v>
          </cell>
          <cell r="F6943" t="str">
            <v>0420</v>
          </cell>
          <cell r="G6943" t="str">
            <v>J002</v>
          </cell>
          <cell r="H6943" t="str">
            <v>BATTERY:</v>
          </cell>
          <cell r="I6943" t="str">
            <v>Batteri</v>
          </cell>
          <cell r="K6943" t="str">
            <v>C8705186-E-11C</v>
          </cell>
          <cell r="L6943" t="str">
            <v>C8705186-E-11C</v>
          </cell>
        </row>
        <row r="6944">
          <cell r="B6944" t="str">
            <v>YEC9375168Batterihållare</v>
          </cell>
          <cell r="C6944" t="str">
            <v>YEC9375168</v>
          </cell>
          <cell r="D6944" t="str">
            <v>2023-2024</v>
          </cell>
          <cell r="E6944">
            <v>43</v>
          </cell>
          <cell r="F6944" t="str">
            <v>0430</v>
          </cell>
          <cell r="G6944" t="str">
            <v>J003</v>
          </cell>
          <cell r="H6944" t="str">
            <v>BATTERY HOLDER/Slider</v>
          </cell>
          <cell r="I6944" t="str">
            <v>Batterihållare</v>
          </cell>
          <cell r="L6944" t="e">
            <v>#N/A</v>
          </cell>
        </row>
        <row r="6945">
          <cell r="B6945" t="str">
            <v>YEC9375168Batteriladdare</v>
          </cell>
          <cell r="C6945" t="str">
            <v>YEC9375168</v>
          </cell>
          <cell r="D6945" t="str">
            <v>2023-2024</v>
          </cell>
          <cell r="E6945">
            <v>44</v>
          </cell>
          <cell r="F6945" t="str">
            <v>0440</v>
          </cell>
          <cell r="G6945" t="str">
            <v>J010</v>
          </cell>
          <cell r="H6945" t="str">
            <v>CHARGER:</v>
          </cell>
          <cell r="I6945" t="str">
            <v>Batteriladdare</v>
          </cell>
          <cell r="J6945" t="str">
            <v>C8705058-02, (CHARGER 2A    # NO:CZ2AG2JE7)  CHARGER FOR PHYLION BATTERY UART</v>
          </cell>
          <cell r="K6945" t="str">
            <v>C8705058-1-1D</v>
          </cell>
          <cell r="L6945" t="str">
            <v>C8705058-1-1D</v>
          </cell>
        </row>
        <row r="6946">
          <cell r="B6946" t="str">
            <v>YEC9375168Kontrollbox</v>
          </cell>
          <cell r="C6946" t="str">
            <v>YEC9375168</v>
          </cell>
          <cell r="D6946" t="str">
            <v>2023-2024</v>
          </cell>
          <cell r="E6946">
            <v>45</v>
          </cell>
          <cell r="F6946" t="str">
            <v>0450</v>
          </cell>
          <cell r="G6946" t="str">
            <v>J011</v>
          </cell>
          <cell r="H6946" t="str">
            <v>Controller</v>
          </cell>
          <cell r="I6946" t="str">
            <v>Kontrollbox</v>
          </cell>
          <cell r="J6946" t="str">
            <v>included into the motor</v>
          </cell>
          <cell r="K6946" t="str">
            <v>C8705195-11C</v>
          </cell>
          <cell r="L6946" t="str">
            <v>C8705195-11C</v>
          </cell>
        </row>
        <row r="6947">
          <cell r="B6947" t="str">
            <v>YEC9375168Växelöra</v>
          </cell>
          <cell r="C6947" t="str">
            <v>YEC9375168</v>
          </cell>
          <cell r="D6947" t="str">
            <v>2023-2024</v>
          </cell>
          <cell r="E6947">
            <v>46</v>
          </cell>
          <cell r="F6947" t="str">
            <v>0460</v>
          </cell>
          <cell r="G6947" t="str">
            <v>D005</v>
          </cell>
          <cell r="H6947" t="str">
            <v>Gear hanger</v>
          </cell>
          <cell r="I6947" t="str">
            <v>Växelöra</v>
          </cell>
          <cell r="L6947" t="e">
            <v>#N/A</v>
          </cell>
        </row>
        <row r="6948">
          <cell r="B6948" t="str">
            <v>YEC9375171RAM</v>
          </cell>
          <cell r="C6948" t="str">
            <v>YEC9375171</v>
          </cell>
          <cell r="D6948" t="str">
            <v>2023-2024</v>
          </cell>
          <cell r="E6948">
            <v>1</v>
          </cell>
          <cell r="F6948" t="str">
            <v>0010</v>
          </cell>
          <cell r="G6948" t="str">
            <v>A001</v>
          </cell>
          <cell r="H6948" t="str">
            <v>PAINTED FRAME</v>
          </cell>
          <cell r="I6948" t="str">
            <v>RAM</v>
          </cell>
          <cell r="K6948" t="str">
            <v>C1307642-510</v>
          </cell>
          <cell r="L6948" t="e">
            <v>#N/A</v>
          </cell>
        </row>
        <row r="6949">
          <cell r="B6949" t="str">
            <v>YEC9375171Framgaffel</v>
          </cell>
          <cell r="C6949" t="str">
            <v>YEC9375171</v>
          </cell>
          <cell r="D6949" t="str">
            <v>2023-2024</v>
          </cell>
          <cell r="E6949">
            <v>2</v>
          </cell>
          <cell r="F6949" t="str">
            <v>0020</v>
          </cell>
          <cell r="G6949" t="str">
            <v>A002</v>
          </cell>
          <cell r="H6949" t="str">
            <v>PAINTED FORK</v>
          </cell>
          <cell r="I6949" t="str">
            <v>Framgaffel</v>
          </cell>
          <cell r="J6949" t="str">
            <v>C1605443-193 FF 28 ST 1"1/8 Bi 30 37 w hole</v>
          </cell>
          <cell r="K6949" t="str">
            <v>C1605771-193</v>
          </cell>
          <cell r="L6949" t="e">
            <v>#N/A</v>
          </cell>
        </row>
        <row r="6950">
          <cell r="B6950" t="str">
            <v>YEC9375171Styrlager</v>
          </cell>
          <cell r="C6950" t="str">
            <v>YEC9375171</v>
          </cell>
          <cell r="D6950" t="str">
            <v>2023-2024</v>
          </cell>
          <cell r="E6950">
            <v>3</v>
          </cell>
          <cell r="F6950" t="str">
            <v>0030</v>
          </cell>
          <cell r="G6950" t="str">
            <v>B001</v>
          </cell>
          <cell r="H6950" t="str">
            <v>Head Set</v>
          </cell>
          <cell r="I6950" t="str">
            <v>Styrlager</v>
          </cell>
          <cell r="J6950" t="str">
            <v>C2105002 VP-MH305C SEMI INTEGR, ED BLACK O/S  SH = 20mm</v>
          </cell>
          <cell r="K6950" t="str">
            <v>C2105291</v>
          </cell>
          <cell r="L6950" t="str">
            <v>C2100163</v>
          </cell>
        </row>
        <row r="6951">
          <cell r="B6951" t="str">
            <v xml:space="preserve">YEC9375171Styrstam </v>
          </cell>
          <cell r="C6951" t="str">
            <v>YEC9375171</v>
          </cell>
          <cell r="D6951" t="str">
            <v>2023-2024</v>
          </cell>
          <cell r="E6951">
            <v>4</v>
          </cell>
          <cell r="F6951" t="str">
            <v>0040</v>
          </cell>
          <cell r="G6951" t="str">
            <v>B002</v>
          </cell>
          <cell r="H6951" t="str">
            <v>Handlebar Stem</v>
          </cell>
          <cell r="I6951" t="str">
            <v xml:space="preserve">Styrstam </v>
          </cell>
          <cell r="J6951" t="str">
            <v>C2205360-090 H/L 25.4X90/130 MTS-AD2 HIGH POL</v>
          </cell>
          <cell r="K6951" t="str">
            <v>C2205550-090</v>
          </cell>
          <cell r="L6951" t="str">
            <v>C2200066</v>
          </cell>
        </row>
        <row r="6952">
          <cell r="B6952" t="str">
            <v>YEC9375171Styre</v>
          </cell>
          <cell r="C6952" t="str">
            <v>YEC9375171</v>
          </cell>
          <cell r="D6952" t="str">
            <v>2023-2024</v>
          </cell>
          <cell r="E6952">
            <v>5</v>
          </cell>
          <cell r="F6952" t="str">
            <v>0050</v>
          </cell>
          <cell r="G6952" t="str">
            <v>B003</v>
          </cell>
          <cell r="H6952" t="str">
            <v>Handelbar</v>
          </cell>
          <cell r="I6952" t="str">
            <v>Styre</v>
          </cell>
          <cell r="J6952" t="str">
            <v xml:space="preserve">C2305480 HB ALsvhp 600 25.4 2.6 NR-AL29  </v>
          </cell>
          <cell r="K6952" t="str">
            <v>C2306074</v>
          </cell>
          <cell r="L6952" t="str">
            <v>C2306074</v>
          </cell>
        </row>
        <row r="6953">
          <cell r="B6953" t="str">
            <v>YEC9375171Bromsgrepp H</v>
          </cell>
          <cell r="C6953" t="str">
            <v>YEC9375171</v>
          </cell>
          <cell r="D6953" t="str">
            <v>2023-2024</v>
          </cell>
          <cell r="E6953">
            <v>6</v>
          </cell>
          <cell r="F6953" t="str">
            <v>0060</v>
          </cell>
          <cell r="G6953" t="str">
            <v>C002</v>
          </cell>
          <cell r="H6953" t="str">
            <v>Brake Lever R</v>
          </cell>
          <cell r="I6953" t="str">
            <v>Bromsgrepp H</v>
          </cell>
          <cell r="L6953" t="e">
            <v>#N/A</v>
          </cell>
        </row>
        <row r="6954">
          <cell r="B6954" t="str">
            <v>YEC9375171Bromsgrepp V</v>
          </cell>
          <cell r="C6954" t="str">
            <v>YEC9375171</v>
          </cell>
          <cell r="D6954" t="str">
            <v>2023-2024</v>
          </cell>
          <cell r="E6954">
            <v>7</v>
          </cell>
          <cell r="F6954" t="str">
            <v>0070</v>
          </cell>
          <cell r="G6954" t="str">
            <v>C001</v>
          </cell>
          <cell r="H6954" t="str">
            <v>Brake Lever L</v>
          </cell>
          <cell r="I6954" t="str">
            <v>Bromsgrepp V</v>
          </cell>
          <cell r="J6954" t="str">
            <v>C6505049 BLL ALsvPLbk VB U 4F BL39AP</v>
          </cell>
          <cell r="K6954" t="str">
            <v>Shimano</v>
          </cell>
          <cell r="L6954" t="str">
            <v>Kontakta SHIMANO</v>
          </cell>
        </row>
        <row r="6955">
          <cell r="B6955" t="str">
            <v>YEC9375171Växelreglage H</v>
          </cell>
          <cell r="C6955" t="str">
            <v>YEC9375171</v>
          </cell>
          <cell r="D6955" t="str">
            <v>2023-2024</v>
          </cell>
          <cell r="E6955">
            <v>8</v>
          </cell>
          <cell r="F6955" t="str">
            <v>0080</v>
          </cell>
          <cell r="G6955" t="str">
            <v>D002</v>
          </cell>
          <cell r="H6955" t="str">
            <v>Shift Lever R</v>
          </cell>
          <cell r="I6955" t="str">
            <v>Växelreglage H</v>
          </cell>
          <cell r="J6955" t="str">
            <v>C5105092 SHIFT LEVER, SL-C3000-7, NEXUS, REVO SHIFTER, 2320MM INNER, W/O OUTER FOR CJ-NX40(FOR SCANDINAVIAN), BLACK, BULK</v>
          </cell>
          <cell r="K6955" t="str">
            <v>C5105092</v>
          </cell>
          <cell r="L6955" t="str">
            <v>Kontakta SHIMANO</v>
          </cell>
        </row>
        <row r="6956">
          <cell r="B6956" t="str">
            <v>YEC9375171Växelreglage V</v>
          </cell>
          <cell r="C6956" t="str">
            <v>YEC9375171</v>
          </cell>
          <cell r="D6956" t="str">
            <v>2023-2024</v>
          </cell>
          <cell r="E6956">
            <v>9</v>
          </cell>
          <cell r="F6956" t="str">
            <v>0090</v>
          </cell>
          <cell r="G6956" t="str">
            <v>D001</v>
          </cell>
          <cell r="H6956" t="str">
            <v>Shift Lever L</v>
          </cell>
          <cell r="I6956" t="str">
            <v>Växelreglage V</v>
          </cell>
          <cell r="L6956" t="e">
            <v>#N/A</v>
          </cell>
        </row>
        <row r="6957">
          <cell r="B6957" t="str">
            <v>YEC9375171Handtag par</v>
          </cell>
          <cell r="C6957" t="str">
            <v>YEC9375171</v>
          </cell>
          <cell r="D6957" t="str">
            <v>2023-2024</v>
          </cell>
          <cell r="E6957">
            <v>10</v>
          </cell>
          <cell r="F6957" t="str">
            <v>0100</v>
          </cell>
          <cell r="G6957" t="str">
            <v>B004</v>
          </cell>
          <cell r="H6957" t="str">
            <v>Grip R</v>
          </cell>
          <cell r="I6957" t="str">
            <v>Handtag par</v>
          </cell>
          <cell r="J6957" t="str">
            <v xml:space="preserve">C2505484  HERRMANS 84A ERGO TPE 90MM  </v>
          </cell>
          <cell r="K6957" t="str">
            <v>C2505528</v>
          </cell>
          <cell r="L6957" t="str">
            <v>C2500057</v>
          </cell>
        </row>
        <row r="6958">
          <cell r="B6958" t="str">
            <v>YEC9375171Frambroms</v>
          </cell>
          <cell r="C6958" t="str">
            <v>YEC9375171</v>
          </cell>
          <cell r="D6958" t="str">
            <v>2023-2024</v>
          </cell>
          <cell r="E6958">
            <v>11</v>
          </cell>
          <cell r="F6958" t="str">
            <v>0110</v>
          </cell>
          <cell r="G6958" t="str">
            <v>C003</v>
          </cell>
          <cell r="H6958" t="str">
            <v xml:space="preserve">Brake front </v>
          </cell>
          <cell r="I6958" t="str">
            <v>Frambroms</v>
          </cell>
          <cell r="K6958" t="str">
            <v>C6405080-1000</v>
          </cell>
          <cell r="L6958" t="str">
            <v>Kontakta Service</v>
          </cell>
        </row>
        <row r="6959">
          <cell r="B6959" t="str">
            <v>YEC9375171Bakbroms</v>
          </cell>
          <cell r="C6959" t="str">
            <v>YEC9375171</v>
          </cell>
          <cell r="D6959" t="str">
            <v>2023-2024</v>
          </cell>
          <cell r="E6959">
            <v>12</v>
          </cell>
          <cell r="F6959" t="str">
            <v>0120</v>
          </cell>
          <cell r="G6959" t="str">
            <v>C004</v>
          </cell>
          <cell r="H6959" t="str">
            <v>Brake rear</v>
          </cell>
          <cell r="I6959" t="str">
            <v>Bakbroms</v>
          </cell>
          <cell r="K6959" t="str">
            <v>Fotbroms</v>
          </cell>
          <cell r="L6959" t="str">
            <v>Kontakta SHIMANO</v>
          </cell>
        </row>
        <row r="6960">
          <cell r="B6960" t="str">
            <v>YEC9375171Vevlager</v>
          </cell>
          <cell r="C6960" t="str">
            <v>YEC9375171</v>
          </cell>
          <cell r="D6960" t="str">
            <v>2023-2024</v>
          </cell>
          <cell r="E6960">
            <v>13</v>
          </cell>
          <cell r="F6960" t="str">
            <v>0130</v>
          </cell>
          <cell r="G6960" t="str">
            <v>E001</v>
          </cell>
          <cell r="H6960" t="str">
            <v xml:space="preserve">BB-set </v>
          </cell>
          <cell r="I6960" t="str">
            <v>Vevlager</v>
          </cell>
          <cell r="K6960" t="str">
            <v>C8705195-06C</v>
          </cell>
          <cell r="L6960" t="str">
            <v>C8705195-06C</v>
          </cell>
        </row>
        <row r="6961">
          <cell r="B6961" t="str">
            <v>YEC9375171Vevparti</v>
          </cell>
          <cell r="C6961" t="str">
            <v>YEC9375171</v>
          </cell>
          <cell r="D6961" t="str">
            <v>2023-2024</v>
          </cell>
          <cell r="E6961">
            <v>14</v>
          </cell>
          <cell r="F6961" t="str">
            <v>0140</v>
          </cell>
          <cell r="G6961" t="str">
            <v>E002</v>
          </cell>
          <cell r="H6961" t="str">
            <v>Front Chainwheel</v>
          </cell>
          <cell r="I6961" t="str">
            <v>Vevparti</v>
          </cell>
          <cell r="K6961" t="str">
            <v>C3305681-170-EG</v>
          </cell>
          <cell r="L6961" t="str">
            <v>C3305681-170-EG</v>
          </cell>
        </row>
        <row r="6962">
          <cell r="B6962" t="str">
            <v>YEC9375171Kedjeskydd</v>
          </cell>
          <cell r="C6962" t="str">
            <v>YEC9375171</v>
          </cell>
          <cell r="D6962" t="str">
            <v>2023-2024</v>
          </cell>
          <cell r="E6962">
            <v>15</v>
          </cell>
          <cell r="F6962" t="str">
            <v>0150</v>
          </cell>
          <cell r="G6962" t="str">
            <v>H001</v>
          </cell>
          <cell r="H6962" t="str">
            <v>Chain guard</v>
          </cell>
          <cell r="I6962" t="str">
            <v>Kedjeskydd</v>
          </cell>
          <cell r="K6962" t="str">
            <v>C8305427/ZBK</v>
          </cell>
          <cell r="L6962" t="str">
            <v>C8305427/ZBK</v>
          </cell>
        </row>
        <row r="6963">
          <cell r="B6963" t="str">
            <v>YEC9375171Kedjeskyddsfäste</v>
          </cell>
          <cell r="C6963" t="str">
            <v>YEC9375171</v>
          </cell>
          <cell r="D6963" t="str">
            <v>2023-2024</v>
          </cell>
          <cell r="E6963">
            <v>16</v>
          </cell>
          <cell r="F6963" t="str">
            <v>0160</v>
          </cell>
          <cell r="G6963" t="str">
            <v>H002</v>
          </cell>
          <cell r="H6963" t="str">
            <v>Chain guard bracket</v>
          </cell>
          <cell r="I6963" t="str">
            <v>Kedjeskyddsfäste</v>
          </cell>
          <cell r="K6963" t="str">
            <v>C8305427</v>
          </cell>
          <cell r="L6963" t="str">
            <v>C8305427</v>
          </cell>
        </row>
        <row r="6964">
          <cell r="B6964" t="str">
            <v>YEC9375171Framväxel</v>
          </cell>
          <cell r="C6964" t="str">
            <v>YEC9375171</v>
          </cell>
          <cell r="D6964" t="str">
            <v>2023-2024</v>
          </cell>
          <cell r="E6964">
            <v>17</v>
          </cell>
          <cell r="F6964" t="str">
            <v>0170</v>
          </cell>
          <cell r="G6964" t="str">
            <v>D003</v>
          </cell>
          <cell r="H6964" t="str">
            <v>Front Derailleur</v>
          </cell>
          <cell r="I6964" t="str">
            <v>Framväxel</v>
          </cell>
          <cell r="K6964" t="str">
            <v xml:space="preserve"> </v>
          </cell>
          <cell r="L6964" t="e">
            <v>#N/A</v>
          </cell>
        </row>
        <row r="6965">
          <cell r="B6965" t="str">
            <v>YEC9375171Bakväxel</v>
          </cell>
          <cell r="C6965" t="str">
            <v>YEC9375171</v>
          </cell>
          <cell r="D6965" t="str">
            <v>2023-2024</v>
          </cell>
          <cell r="E6965">
            <v>18</v>
          </cell>
          <cell r="F6965" t="str">
            <v>0180</v>
          </cell>
          <cell r="G6965" t="str">
            <v>D004</v>
          </cell>
          <cell r="H6965" t="str">
            <v>Rear Derailleur</v>
          </cell>
          <cell r="I6965" t="str">
            <v>Bakväxel</v>
          </cell>
          <cell r="K6965" t="str">
            <v>ASGC30017CADXR</v>
          </cell>
          <cell r="L6965" t="str">
            <v>Kontakta SHIMANO</v>
          </cell>
        </row>
        <row r="6966">
          <cell r="B6966" t="str">
            <v>YEC9375171Kedja</v>
          </cell>
          <cell r="C6966" t="str">
            <v>YEC9375171</v>
          </cell>
          <cell r="D6966" t="str">
            <v>2023-2024</v>
          </cell>
          <cell r="E6966">
            <v>19</v>
          </cell>
          <cell r="F6966" t="str">
            <v>0190</v>
          </cell>
          <cell r="G6966" t="str">
            <v>E003</v>
          </cell>
          <cell r="H6966" t="str">
            <v xml:space="preserve">Chain </v>
          </cell>
          <cell r="I6966" t="str">
            <v>Kedja</v>
          </cell>
          <cell r="J6966" t="str">
            <v>C3405041-104  + link CHA 1S 105L RB Z610HXRB   KMC</v>
          </cell>
          <cell r="K6966" t="str">
            <v>C3405001-0100</v>
          </cell>
          <cell r="L6966" t="str">
            <v>C3400002</v>
          </cell>
        </row>
        <row r="6967">
          <cell r="B6967" t="str">
            <v>YEC9375171Kassett</v>
          </cell>
          <cell r="C6967" t="str">
            <v>YEC9375171</v>
          </cell>
          <cell r="D6967" t="str">
            <v>2023-2024</v>
          </cell>
          <cell r="E6967">
            <v>20</v>
          </cell>
          <cell r="F6967" t="str">
            <v>0200</v>
          </cell>
          <cell r="G6967" t="str">
            <v>E004</v>
          </cell>
          <cell r="H6967" t="str">
            <v>Cassette Sprocket</v>
          </cell>
          <cell r="I6967" t="str">
            <v>Kassett</v>
          </cell>
          <cell r="J6967" t="str">
            <v>ASMGEAR20SU SPT SC20sv3/32" (INTERNAL HUB)</v>
          </cell>
          <cell r="K6967" t="str">
            <v>ASMGEAR16SU</v>
          </cell>
          <cell r="L6967" t="str">
            <v>Kontakta SHIMANO</v>
          </cell>
        </row>
        <row r="6968">
          <cell r="B6968" t="str">
            <v>YEC9375171Framhjul</v>
          </cell>
          <cell r="C6968" t="str">
            <v>YEC9375171</v>
          </cell>
          <cell r="D6968" t="str">
            <v>2023-2024</v>
          </cell>
          <cell r="E6968">
            <v>21</v>
          </cell>
          <cell r="F6968" t="str">
            <v>0210</v>
          </cell>
          <cell r="G6968" t="str">
            <v>F001</v>
          </cell>
          <cell r="H6968" t="str">
            <v>Front hub</v>
          </cell>
          <cell r="I6968" t="str">
            <v>Framhjul</v>
          </cell>
          <cell r="J6968" t="str">
            <v xml:space="preserve">C4305002 HUB FRONT ALLOY SOLID AXLE 36H </v>
          </cell>
          <cell r="K6968" t="str">
            <v>C4107972</v>
          </cell>
          <cell r="L6968" t="str">
            <v>C4100378</v>
          </cell>
        </row>
        <row r="6969">
          <cell r="B6969" t="str">
            <v>YEC9375171Bakhjul</v>
          </cell>
          <cell r="C6969" t="str">
            <v>YEC9375171</v>
          </cell>
          <cell r="D6969" t="str">
            <v>2023-2024</v>
          </cell>
          <cell r="E6969">
            <v>22</v>
          </cell>
          <cell r="F6969" t="str">
            <v>0220</v>
          </cell>
          <cell r="G6969" t="str">
            <v>F002</v>
          </cell>
          <cell r="H6969" t="str">
            <v>Rear hub</v>
          </cell>
          <cell r="I6969" t="str">
            <v>Bakhjul</v>
          </cell>
          <cell r="J6969" t="str">
            <v>ASGC30007CADXR (ASG7C30ADXR) HBRcb 36 H SILVER DX</v>
          </cell>
          <cell r="K6969" t="str">
            <v>C4208327</v>
          </cell>
          <cell r="L6969" t="str">
            <v>C4200299</v>
          </cell>
        </row>
        <row r="6970">
          <cell r="B6970" t="str">
            <v>YEC9375171Däck</v>
          </cell>
          <cell r="C6970" t="str">
            <v>YEC9375171</v>
          </cell>
          <cell r="D6970" t="str">
            <v>2023-2024</v>
          </cell>
          <cell r="E6970">
            <v>23</v>
          </cell>
          <cell r="F6970" t="str">
            <v>0230</v>
          </cell>
          <cell r="G6970" t="str">
            <v>F003</v>
          </cell>
          <cell r="H6970" t="str">
            <v>Tire</v>
          </cell>
          <cell r="I6970" t="str">
            <v>Däck</v>
          </cell>
          <cell r="J6970" t="str">
            <v>C4906139 40-622 BLACK Duramax Regular  H-480 (AP: W/O</v>
          </cell>
          <cell r="K6970" t="str">
            <v>C4906455</v>
          </cell>
          <cell r="L6970" t="str">
            <v>C4901463</v>
          </cell>
        </row>
        <row r="6971">
          <cell r="B6971" t="str">
            <v>YEC9375171Skärmar set</v>
          </cell>
          <cell r="C6971" t="str">
            <v>YEC9375171</v>
          </cell>
          <cell r="D6971" t="str">
            <v>2023-2024</v>
          </cell>
          <cell r="E6971">
            <v>24</v>
          </cell>
          <cell r="F6971" t="str">
            <v>0240</v>
          </cell>
          <cell r="G6971" t="str">
            <v>H003</v>
          </cell>
          <cell r="H6971" t="str">
            <v xml:space="preserve">Mudguard front   </v>
          </cell>
          <cell r="I6971" t="str">
            <v>Skärmar set</v>
          </cell>
          <cell r="J6971" t="str">
            <v xml:space="preserve">C8255729-PRE ZN/52MM 28" BLACK Pre lackad </v>
          </cell>
          <cell r="K6971" t="str">
            <v>C8255677-847M</v>
          </cell>
          <cell r="L6971" t="str">
            <v>Kontakta Service</v>
          </cell>
        </row>
        <row r="6972">
          <cell r="B6972" t="str">
            <v>YEC9375171Pakethållare</v>
          </cell>
          <cell r="C6972" t="str">
            <v>YEC9375171</v>
          </cell>
          <cell r="D6972" t="str">
            <v>2023-2024</v>
          </cell>
          <cell r="E6972">
            <v>25</v>
          </cell>
          <cell r="F6972" t="str">
            <v>0250</v>
          </cell>
          <cell r="G6972" t="str">
            <v>H004</v>
          </cell>
          <cell r="H6972" t="str">
            <v>Carrier</v>
          </cell>
          <cell r="I6972" t="str">
            <v>Pakethållare</v>
          </cell>
          <cell r="K6972" t="str">
            <v>C8205834-BK</v>
          </cell>
          <cell r="L6972" t="str">
            <v>C8205834-BK</v>
          </cell>
        </row>
        <row r="6973">
          <cell r="B6973" t="str">
            <v>YEC9375171Sadel</v>
          </cell>
          <cell r="C6973" t="str">
            <v>YEC9375171</v>
          </cell>
          <cell r="D6973" t="str">
            <v>2023-2024</v>
          </cell>
          <cell r="E6973">
            <v>26</v>
          </cell>
          <cell r="F6973" t="str">
            <v>0260</v>
          </cell>
          <cell r="G6973" t="str">
            <v>G001</v>
          </cell>
          <cell r="H6973" t="str">
            <v>Saddle</v>
          </cell>
          <cell r="I6973" t="str">
            <v>Sadel</v>
          </cell>
          <cell r="K6973" t="str">
            <v>C7105989</v>
          </cell>
          <cell r="L6973" t="str">
            <v>C7100596</v>
          </cell>
        </row>
        <row r="6974">
          <cell r="B6974" t="str">
            <v>YEC9375171Sadelstolpe</v>
          </cell>
          <cell r="C6974" t="str">
            <v>YEC9375171</v>
          </cell>
          <cell r="D6974" t="str">
            <v>2023-2024</v>
          </cell>
          <cell r="E6974">
            <v>27</v>
          </cell>
          <cell r="F6974" t="str">
            <v>0270</v>
          </cell>
          <cell r="G6974" t="str">
            <v>G002</v>
          </cell>
          <cell r="H6974" t="str">
            <v>Seatpost</v>
          </cell>
          <cell r="I6974" t="str">
            <v>Sadelstolpe</v>
          </cell>
          <cell r="J6974" t="str">
            <v>C7205256 STD 27.2X300 SILVER</v>
          </cell>
          <cell r="K6974" t="str">
            <v>C7205260</v>
          </cell>
          <cell r="L6974" t="str">
            <v>C7200053</v>
          </cell>
        </row>
        <row r="6975">
          <cell r="B6975" t="str">
            <v>YEC9375171Sadelrörsklämma</v>
          </cell>
          <cell r="C6975" t="str">
            <v>YEC9375171</v>
          </cell>
          <cell r="D6975" t="str">
            <v>2023-2024</v>
          </cell>
          <cell r="E6975">
            <v>28</v>
          </cell>
          <cell r="F6975" t="str">
            <v>0280</v>
          </cell>
          <cell r="G6975" t="str">
            <v>G003</v>
          </cell>
          <cell r="H6975" t="str">
            <v>Seat Clamp</v>
          </cell>
          <cell r="I6975" t="str">
            <v>Sadelrörsklämma</v>
          </cell>
          <cell r="K6975" t="str">
            <v>C7305002</v>
          </cell>
          <cell r="L6975" t="str">
            <v>C7300027-318</v>
          </cell>
        </row>
        <row r="6976">
          <cell r="B6976" t="str">
            <v>YEC9375171Framlampa</v>
          </cell>
          <cell r="C6976" t="str">
            <v>YEC9375171</v>
          </cell>
          <cell r="D6976" t="str">
            <v>2023-2024</v>
          </cell>
          <cell r="E6976">
            <v>29</v>
          </cell>
          <cell r="F6976" t="str">
            <v>0290</v>
          </cell>
          <cell r="G6976" t="str">
            <v>H005</v>
          </cell>
          <cell r="H6976" t="str">
            <v>Front light</v>
          </cell>
          <cell r="I6976" t="str">
            <v>Framlampa</v>
          </cell>
          <cell r="J6976" t="str">
            <v>C8025221 Front light Breeze Evo without ss bracket, Classic chrome, 0,5W LED, 15 lux, Waterproof IP44 w 65 cm cable</v>
          </cell>
          <cell r="K6976" t="str">
            <v>C8015300</v>
          </cell>
          <cell r="L6976" t="str">
            <v>C8015300</v>
          </cell>
        </row>
        <row r="6977">
          <cell r="B6977" t="str">
            <v>YEC9375171Baklampa</v>
          </cell>
          <cell r="C6977" t="str">
            <v>YEC9375171</v>
          </cell>
          <cell r="D6977" t="str">
            <v>2023-2024</v>
          </cell>
          <cell r="E6977">
            <v>30</v>
          </cell>
          <cell r="F6977" t="str">
            <v>0300</v>
          </cell>
          <cell r="G6977" t="str">
            <v>H006</v>
          </cell>
          <cell r="H6977" t="str">
            <v>Light, Rear</v>
          </cell>
          <cell r="I6977" t="str">
            <v>Baklampa</v>
          </cell>
          <cell r="J6977" t="str">
            <v>inkl in battery</v>
          </cell>
          <cell r="K6977" t="str">
            <v>C8705186-1RLBK</v>
          </cell>
          <cell r="L6977" t="str">
            <v>C8705186-1RLBK</v>
          </cell>
        </row>
        <row r="6978">
          <cell r="B6978" t="str">
            <v>YEC9375171Låssats</v>
          </cell>
          <cell r="C6978" t="str">
            <v>YEC9375171</v>
          </cell>
          <cell r="D6978" t="str">
            <v>2023-2024</v>
          </cell>
          <cell r="E6978">
            <v>31</v>
          </cell>
          <cell r="F6978" t="str">
            <v>0310</v>
          </cell>
          <cell r="G6978" t="str">
            <v>H007</v>
          </cell>
          <cell r="H6978" t="str">
            <v>Lock</v>
          </cell>
          <cell r="I6978" t="str">
            <v>Låssats</v>
          </cell>
          <cell r="J6978" t="str">
            <v>C8405069 LCK SF PLbk Solid+  BAT SF03/SR11/SR20, LOCK FRAME+LOCK BATT SF03 RT W/2 similar keys</v>
          </cell>
          <cell r="K6978" t="str">
            <v>C8405069</v>
          </cell>
          <cell r="L6978" t="str">
            <v>C8405069</v>
          </cell>
        </row>
        <row r="6979">
          <cell r="B6979" t="str">
            <v>YEC9375171Stöd</v>
          </cell>
          <cell r="C6979" t="str">
            <v>YEC9375171</v>
          </cell>
          <cell r="D6979" t="str">
            <v>2023-2024</v>
          </cell>
          <cell r="E6979">
            <v>32</v>
          </cell>
          <cell r="F6979" t="str">
            <v>0320</v>
          </cell>
          <cell r="G6979" t="str">
            <v>H008</v>
          </cell>
          <cell r="H6979" t="str">
            <v>Kick stand</v>
          </cell>
          <cell r="I6979" t="str">
            <v>Stöd</v>
          </cell>
          <cell r="K6979" t="str">
            <v>C8105208</v>
          </cell>
          <cell r="L6979" t="str">
            <v>C8100034</v>
          </cell>
        </row>
        <row r="6980">
          <cell r="B6980" t="str">
            <v>YEC9375171Korg</v>
          </cell>
          <cell r="C6980" t="str">
            <v>YEC9375171</v>
          </cell>
          <cell r="D6980" t="str">
            <v>2023-2024</v>
          </cell>
          <cell r="E6980">
            <v>33</v>
          </cell>
          <cell r="F6980" t="str">
            <v>0330</v>
          </cell>
          <cell r="G6980" t="str">
            <v>H009</v>
          </cell>
          <cell r="H6980" t="str">
            <v>Basket / Fr carrier</v>
          </cell>
          <cell r="I6980" t="str">
            <v>Korg</v>
          </cell>
          <cell r="J6980" t="str">
            <v>C8605001-G black steel</v>
          </cell>
          <cell r="K6980" t="str">
            <v>C8605213</v>
          </cell>
          <cell r="L6980" t="str">
            <v>C8605213</v>
          </cell>
        </row>
        <row r="6981">
          <cell r="B6981" t="str">
            <v>YEC9375171Pedaler</v>
          </cell>
          <cell r="C6981" t="str">
            <v>YEC9375171</v>
          </cell>
          <cell r="D6981" t="str">
            <v>2023-2024</v>
          </cell>
          <cell r="E6981">
            <v>34</v>
          </cell>
          <cell r="F6981" t="str">
            <v>0340</v>
          </cell>
          <cell r="G6981" t="str">
            <v>E005</v>
          </cell>
          <cell r="H6981" t="str">
            <v xml:space="preserve">Pedal </v>
          </cell>
          <cell r="I6981" t="str">
            <v>Pedaler</v>
          </cell>
          <cell r="J6981" t="str">
            <v>C3505317 STANDARD BK/GR9/16"</v>
          </cell>
          <cell r="K6981" t="str">
            <v>C3505204</v>
          </cell>
          <cell r="L6981" t="str">
            <v>C3500026</v>
          </cell>
        </row>
        <row r="6982">
          <cell r="B6982" t="str">
            <v>YEC9375171Motor</v>
          </cell>
          <cell r="C6982" t="str">
            <v>YEC9375171</v>
          </cell>
          <cell r="D6982" t="str">
            <v>2023-2024</v>
          </cell>
          <cell r="E6982">
            <v>35</v>
          </cell>
          <cell r="F6982" t="str">
            <v>0350</v>
          </cell>
          <cell r="G6982" t="str">
            <v>J001</v>
          </cell>
          <cell r="H6982" t="str">
            <v>DRIVE UNIT:</v>
          </cell>
          <cell r="I6982" t="str">
            <v>Motor</v>
          </cell>
          <cell r="J6982" t="str">
            <v>C8705104-01-CB MODEST Coaster Brake for UART / EN15194:2017</v>
          </cell>
          <cell r="K6982" t="str">
            <v>C8705195-03SV</v>
          </cell>
          <cell r="L6982" t="str">
            <v>C8705195-03SV</v>
          </cell>
        </row>
        <row r="6983">
          <cell r="B6983" t="str">
            <v>YEC9375171Display</v>
          </cell>
          <cell r="C6983" t="str">
            <v>YEC9375171</v>
          </cell>
          <cell r="D6983" t="str">
            <v>2023-2024</v>
          </cell>
          <cell r="E6983">
            <v>36</v>
          </cell>
          <cell r="F6983" t="str">
            <v>0360</v>
          </cell>
          <cell r="G6983" t="str">
            <v>J004</v>
          </cell>
          <cell r="H6983" t="str">
            <v>DISPLAY:</v>
          </cell>
          <cell r="I6983" t="str">
            <v>Display</v>
          </cell>
          <cell r="J6983" t="str">
            <v xml:space="preserve">C8705065-1-21C LED,   DP 08.CAN , to be assembled on the left side,  cable length: 850mm 28" CanBus   </v>
          </cell>
          <cell r="K6983" t="str">
            <v>C8705194-26C</v>
          </cell>
          <cell r="L6983" t="str">
            <v>C8705194-26C</v>
          </cell>
        </row>
        <row r="6984">
          <cell r="B6984" t="str">
            <v>YEC9375171EB-Bus kabel</v>
          </cell>
          <cell r="C6984" t="str">
            <v>YEC9375171</v>
          </cell>
          <cell r="D6984" t="str">
            <v>2023-2024</v>
          </cell>
          <cell r="E6984">
            <v>37</v>
          </cell>
          <cell r="F6984" t="str">
            <v>0370</v>
          </cell>
          <cell r="G6984" t="str">
            <v>J005</v>
          </cell>
          <cell r="H6984" t="str">
            <v>EB-BUS CABLE:</v>
          </cell>
          <cell r="I6984" t="str">
            <v>EB-Bus kabel</v>
          </cell>
          <cell r="J6984" t="str">
            <v>C8705068-1-04-01, 5PIN ( 1340mm ) CONNECT TO CONTROLLER, OTHER SIDE TO DISPLAY, LIGHTING SETS</v>
          </cell>
          <cell r="K6984" t="str">
            <v>C8705195-04-01C</v>
          </cell>
          <cell r="L6984" t="str">
            <v>C8705195-04-01C</v>
          </cell>
        </row>
        <row r="6985">
          <cell r="B6985" t="str">
            <v>YEC9375171Motorkabel</v>
          </cell>
          <cell r="C6985" t="str">
            <v>YEC9375171</v>
          </cell>
          <cell r="D6985" t="str">
            <v>2023-2024</v>
          </cell>
          <cell r="E6985">
            <v>38</v>
          </cell>
          <cell r="F6985" t="str">
            <v>0380</v>
          </cell>
          <cell r="G6985" t="str">
            <v>J006</v>
          </cell>
          <cell r="H6985" t="str">
            <v>POWER CABLE:</v>
          </cell>
          <cell r="I6985" t="str">
            <v>Motorkabel</v>
          </cell>
          <cell r="J6985" t="str">
            <v>W/O (inluded into the battary slider)</v>
          </cell>
          <cell r="K6985" t="str">
            <v>C8705195-03-01</v>
          </cell>
          <cell r="L6985" t="str">
            <v>C8705195-03-01</v>
          </cell>
        </row>
        <row r="6986">
          <cell r="B6986" t="str">
            <v>YEC9375171Kabel framlampa</v>
          </cell>
          <cell r="C6986" t="str">
            <v>YEC9375171</v>
          </cell>
          <cell r="D6986" t="str">
            <v>2023-2024</v>
          </cell>
          <cell r="E6986">
            <v>39</v>
          </cell>
          <cell r="F6986" t="str">
            <v>0390</v>
          </cell>
          <cell r="G6986" t="str">
            <v>J007</v>
          </cell>
          <cell r="H6986" t="str">
            <v>F. LIGHT CABLE:</v>
          </cell>
          <cell r="I6986" t="str">
            <v>Kabel framlampa</v>
          </cell>
          <cell r="J6986" t="str">
            <v>C8705068-1-04-6, FOR FRONT LIGHT : 1200mm</v>
          </cell>
          <cell r="K6986" t="str">
            <v>Ingår i EB-buskabeln</v>
          </cell>
          <cell r="L6986" t="str">
            <v>Ingår i EB-buskabeln</v>
          </cell>
        </row>
        <row r="6987">
          <cell r="B6987" t="str">
            <v>YEC9375171Kabel baklampa</v>
          </cell>
          <cell r="C6987" t="str">
            <v>YEC9375171</v>
          </cell>
          <cell r="D6987" t="str">
            <v>2023-2024</v>
          </cell>
          <cell r="E6987">
            <v>40</v>
          </cell>
          <cell r="F6987" t="str">
            <v>0400</v>
          </cell>
          <cell r="G6987" t="str">
            <v>J008</v>
          </cell>
          <cell r="H6987" t="str">
            <v>R. LIGHT CABLE:</v>
          </cell>
          <cell r="I6987" t="str">
            <v>Kabel baklampa</v>
          </cell>
          <cell r="K6987" t="str">
            <v>INGÅR I BATTERIET</v>
          </cell>
          <cell r="L6987" t="str">
            <v>Ingår i batteriet</v>
          </cell>
        </row>
        <row r="6988">
          <cell r="B6988" t="str">
            <v>YEC9375171Hastighetssensor</v>
          </cell>
          <cell r="C6988" t="str">
            <v>YEC9375171</v>
          </cell>
          <cell r="D6988" t="str">
            <v>2023-2024</v>
          </cell>
          <cell r="E6988">
            <v>41</v>
          </cell>
          <cell r="F6988" t="str">
            <v>0410</v>
          </cell>
          <cell r="G6988" t="str">
            <v>J009</v>
          </cell>
          <cell r="H6988" t="str">
            <v>SPEED SENSOR:</v>
          </cell>
          <cell r="I6988" t="str">
            <v>Hastighetssensor</v>
          </cell>
          <cell r="K6988" t="str">
            <v>INGÅR I MOTORN</v>
          </cell>
          <cell r="L6988" t="str">
            <v>Ingår i motorn</v>
          </cell>
        </row>
        <row r="6989">
          <cell r="B6989" t="str">
            <v>YEC9375171Batteri</v>
          </cell>
          <cell r="C6989" t="str">
            <v>YEC9375171</v>
          </cell>
          <cell r="D6989" t="str">
            <v>2023-2024</v>
          </cell>
          <cell r="E6989">
            <v>42</v>
          </cell>
          <cell r="F6989" t="str">
            <v>0420</v>
          </cell>
          <cell r="G6989" t="str">
            <v>J002</v>
          </cell>
          <cell r="H6989" t="str">
            <v>BATTERY:</v>
          </cell>
          <cell r="I6989" t="str">
            <v>Batteri</v>
          </cell>
          <cell r="K6989" t="str">
            <v>C8705186-E-11C</v>
          </cell>
          <cell r="L6989" t="str">
            <v>C8705186-E-11C</v>
          </cell>
        </row>
        <row r="6990">
          <cell r="B6990" t="str">
            <v>YEC9375171Batterihållare</v>
          </cell>
          <cell r="C6990" t="str">
            <v>YEC9375171</v>
          </cell>
          <cell r="D6990" t="str">
            <v>2023-2024</v>
          </cell>
          <cell r="E6990">
            <v>43</v>
          </cell>
          <cell r="F6990" t="str">
            <v>0430</v>
          </cell>
          <cell r="G6990" t="str">
            <v>J003</v>
          </cell>
          <cell r="H6990" t="str">
            <v>BATTERY HOLDER/Slider</v>
          </cell>
          <cell r="I6990" t="str">
            <v>Batterihållare</v>
          </cell>
          <cell r="L6990" t="e">
            <v>#N/A</v>
          </cell>
        </row>
        <row r="6991">
          <cell r="B6991" t="str">
            <v>YEC9375171Batteriladdare</v>
          </cell>
          <cell r="C6991" t="str">
            <v>YEC9375171</v>
          </cell>
          <cell r="D6991" t="str">
            <v>2023-2024</v>
          </cell>
          <cell r="E6991">
            <v>44</v>
          </cell>
          <cell r="F6991" t="str">
            <v>0440</v>
          </cell>
          <cell r="G6991" t="str">
            <v>J010</v>
          </cell>
          <cell r="H6991" t="str">
            <v>CHARGER:</v>
          </cell>
          <cell r="I6991" t="str">
            <v>Batteriladdare</v>
          </cell>
          <cell r="J6991" t="str">
            <v>C8705058-02, (CHARGER 2A    # NO:CZ2AG2JE7)  CHARGER FOR PHYLION BATTERY UART</v>
          </cell>
          <cell r="K6991" t="str">
            <v>C8705058-1-1D</v>
          </cell>
          <cell r="L6991" t="str">
            <v>C8705058-1-1D</v>
          </cell>
        </row>
        <row r="6992">
          <cell r="B6992" t="str">
            <v>YEC9375171Kontrollbox</v>
          </cell>
          <cell r="C6992" t="str">
            <v>YEC9375171</v>
          </cell>
          <cell r="D6992" t="str">
            <v>2023-2024</v>
          </cell>
          <cell r="E6992">
            <v>45</v>
          </cell>
          <cell r="F6992" t="str">
            <v>0450</v>
          </cell>
          <cell r="G6992" t="str">
            <v>J011</v>
          </cell>
          <cell r="H6992" t="str">
            <v>Controller</v>
          </cell>
          <cell r="I6992" t="str">
            <v>Kontrollbox</v>
          </cell>
          <cell r="J6992" t="str">
            <v>included into the motor</v>
          </cell>
          <cell r="K6992" t="str">
            <v>C8705195-11C</v>
          </cell>
          <cell r="L6992" t="str">
            <v>C8705195-11C</v>
          </cell>
        </row>
        <row r="6993">
          <cell r="B6993" t="str">
            <v>YEC9375171Växelöra</v>
          </cell>
          <cell r="C6993" t="str">
            <v>YEC9375171</v>
          </cell>
          <cell r="D6993" t="str">
            <v>2023-2024</v>
          </cell>
          <cell r="E6993">
            <v>46</v>
          </cell>
          <cell r="F6993" t="str">
            <v>0460</v>
          </cell>
          <cell r="G6993" t="str">
            <v>D005</v>
          </cell>
          <cell r="H6993" t="str">
            <v>Gear hanger</v>
          </cell>
          <cell r="I6993" t="str">
            <v>Växelöra</v>
          </cell>
          <cell r="L6993" t="e">
            <v>#N/A</v>
          </cell>
        </row>
        <row r="6994">
          <cell r="B6994" t="str">
            <v>YEC9375531RAM</v>
          </cell>
          <cell r="C6994" t="str">
            <v>YEC9375531</v>
          </cell>
          <cell r="D6994">
            <v>2016</v>
          </cell>
          <cell r="E6994">
            <v>1</v>
          </cell>
          <cell r="F6994" t="str">
            <v>0010</v>
          </cell>
          <cell r="G6994" t="str">
            <v>A001</v>
          </cell>
          <cell r="H6994" t="str">
            <v>PAINTED FRAME</v>
          </cell>
          <cell r="I6994" t="str">
            <v>RAM</v>
          </cell>
          <cell r="J6994" t="str">
            <v>C1307040-470, -510, -550 New JD  alloy 622 for e-bike</v>
          </cell>
          <cell r="K6994" t="str">
            <v>C1307040-470</v>
          </cell>
          <cell r="L6994" t="e">
            <v>#N/A</v>
          </cell>
        </row>
        <row r="6995">
          <cell r="B6995" t="str">
            <v>YEC9375531Framgaffel</v>
          </cell>
          <cell r="C6995" t="str">
            <v>YEC9375531</v>
          </cell>
          <cell r="D6995">
            <v>2016</v>
          </cell>
          <cell r="E6995">
            <v>2</v>
          </cell>
          <cell r="F6995" t="str">
            <v>0020</v>
          </cell>
          <cell r="G6995" t="str">
            <v>A002</v>
          </cell>
          <cell r="H6995" t="str">
            <v>PAINTED FORK</v>
          </cell>
          <cell r="I6995" t="str">
            <v>Framgaffel</v>
          </cell>
          <cell r="J6995" t="str">
            <v>C1605436-173, -193 Lung I rigid for e-bike, rollerbrake</v>
          </cell>
          <cell r="K6995" t="str">
            <v>C1605436-173</v>
          </cell>
          <cell r="L6995" t="e">
            <v>#N/A</v>
          </cell>
        </row>
        <row r="6996">
          <cell r="B6996" t="str">
            <v>YEC9375531Styrlager</v>
          </cell>
          <cell r="C6996" t="str">
            <v>YEC9375531</v>
          </cell>
          <cell r="D6996">
            <v>2016</v>
          </cell>
          <cell r="E6996">
            <v>3</v>
          </cell>
          <cell r="F6996" t="str">
            <v>0030</v>
          </cell>
          <cell r="G6996" t="str">
            <v>B001</v>
          </cell>
          <cell r="H6996" t="str">
            <v>Head Set</v>
          </cell>
          <cell r="I6996" t="str">
            <v>Styrlager</v>
          </cell>
          <cell r="J6996" t="str">
            <v>C2105015 TH 807</v>
          </cell>
          <cell r="K6996" t="str">
            <v>C2105015</v>
          </cell>
          <cell r="L6996" t="str">
            <v>C2100163</v>
          </cell>
        </row>
        <row r="6997">
          <cell r="B6997" t="str">
            <v xml:space="preserve">YEC9375531Styrstam </v>
          </cell>
          <cell r="C6997" t="str">
            <v>YEC9375531</v>
          </cell>
          <cell r="D6997">
            <v>2016</v>
          </cell>
          <cell r="E6997">
            <v>4</v>
          </cell>
          <cell r="F6997" t="str">
            <v>0040</v>
          </cell>
          <cell r="G6997" t="str">
            <v>B002</v>
          </cell>
          <cell r="H6997" t="str">
            <v>Handlebar Stem</v>
          </cell>
          <cell r="I6997" t="str">
            <v xml:space="preserve">Styrstam </v>
          </cell>
          <cell r="J6997" t="str">
            <v>C2205007 25,4X120/90-150GR MTS-AL-109-5 EXT=180 MM</v>
          </cell>
          <cell r="K6997" t="str">
            <v>C2205007</v>
          </cell>
          <cell r="L6997" t="str">
            <v>C2200064</v>
          </cell>
        </row>
        <row r="6998">
          <cell r="B6998" t="str">
            <v>YEC9375531Styre</v>
          </cell>
          <cell r="C6998" t="str">
            <v>YEC9375531</v>
          </cell>
          <cell r="D6998">
            <v>2016</v>
          </cell>
          <cell r="E6998">
            <v>5</v>
          </cell>
          <cell r="F6998" t="str">
            <v>0050</v>
          </cell>
          <cell r="G6998" t="str">
            <v>B003</v>
          </cell>
          <cell r="H6998" t="str">
            <v>Handelbar</v>
          </cell>
          <cell r="I6998" t="str">
            <v>Styre</v>
          </cell>
          <cell r="J6998" t="str">
            <v>C2305567  HB ALsv, HB-T320 620MM SILVER ANODIZED</v>
          </cell>
          <cell r="K6998" t="str">
            <v>C2305567</v>
          </cell>
          <cell r="L6998" t="str">
            <v>C2300018</v>
          </cell>
        </row>
        <row r="6999">
          <cell r="B6999" t="str">
            <v>YEC9375531Bromsgrepp H</v>
          </cell>
          <cell r="C6999" t="str">
            <v>YEC9375531</v>
          </cell>
          <cell r="D6999">
            <v>2016</v>
          </cell>
          <cell r="E6999">
            <v>6</v>
          </cell>
          <cell r="F6999" t="str">
            <v>0060</v>
          </cell>
          <cell r="G6999" t="str">
            <v>C002</v>
          </cell>
          <cell r="H6999" t="str">
            <v>Brake Lever R</v>
          </cell>
          <cell r="I6999" t="str">
            <v>Bromsgrepp H</v>
          </cell>
          <cell r="J6999" t="str">
            <v>C6505160 Lee-Chi left BL-82G V-Brake Compatible</v>
          </cell>
          <cell r="L6999" t="e">
            <v>#N/A</v>
          </cell>
        </row>
        <row r="7000">
          <cell r="B7000" t="str">
            <v>YEC9375531Bromsgrepp V</v>
          </cell>
          <cell r="C7000" t="str">
            <v>YEC9375531</v>
          </cell>
          <cell r="D7000">
            <v>2016</v>
          </cell>
          <cell r="E7000">
            <v>7</v>
          </cell>
          <cell r="F7000" t="str">
            <v>0070</v>
          </cell>
          <cell r="G7000" t="str">
            <v>C001</v>
          </cell>
          <cell r="H7000" t="str">
            <v>Brake Lever L</v>
          </cell>
          <cell r="I7000" t="str">
            <v>Bromsgrepp V</v>
          </cell>
          <cell r="K7000" t="str">
            <v>C6505049</v>
          </cell>
          <cell r="L7000" t="str">
            <v>C6500024</v>
          </cell>
        </row>
        <row r="7001">
          <cell r="B7001" t="str">
            <v>YEC9375531Växelreglage H</v>
          </cell>
          <cell r="C7001" t="str">
            <v>YEC9375531</v>
          </cell>
          <cell r="D7001">
            <v>2016</v>
          </cell>
          <cell r="E7001">
            <v>8</v>
          </cell>
          <cell r="F7001" t="str">
            <v>0080</v>
          </cell>
          <cell r="G7001" t="str">
            <v>D002</v>
          </cell>
          <cell r="H7001" t="str">
            <v>Shift Lever R</v>
          </cell>
          <cell r="I7001" t="str">
            <v>Växelreglage H</v>
          </cell>
          <cell r="J7001" t="str">
            <v>ASL7S31LALSSR SL7RSB SL-7S30 SCA SHIM 7 REVO inturnal</v>
          </cell>
          <cell r="K7001" t="str">
            <v>ASL7S31LALSSR</v>
          </cell>
          <cell r="L7001" t="str">
            <v>Kontakta SHIMANO</v>
          </cell>
        </row>
        <row r="7002">
          <cell r="B7002" t="str">
            <v>YEC9375531Växelreglage V</v>
          </cell>
          <cell r="C7002" t="str">
            <v>YEC9375531</v>
          </cell>
          <cell r="D7002">
            <v>2016</v>
          </cell>
          <cell r="E7002">
            <v>9</v>
          </cell>
          <cell r="F7002" t="str">
            <v>0090</v>
          </cell>
          <cell r="G7002" t="str">
            <v>D001</v>
          </cell>
          <cell r="H7002" t="str">
            <v>Shift Lever L</v>
          </cell>
          <cell r="I7002" t="str">
            <v>Växelreglage V</v>
          </cell>
          <cell r="L7002" t="e">
            <v>#N/A</v>
          </cell>
        </row>
        <row r="7003">
          <cell r="B7003" t="str">
            <v>YEC9375531Handtag par</v>
          </cell>
          <cell r="C7003" t="str">
            <v>YEC9375531</v>
          </cell>
          <cell r="D7003">
            <v>2016</v>
          </cell>
          <cell r="E7003">
            <v>10</v>
          </cell>
          <cell r="F7003" t="str">
            <v>0100</v>
          </cell>
          <cell r="G7003" t="str">
            <v>B004</v>
          </cell>
          <cell r="H7003" t="str">
            <v>Grip R</v>
          </cell>
          <cell r="I7003" t="str">
            <v>Handtag par</v>
          </cell>
          <cell r="J7003" t="str">
            <v>C2505479/80 Velo/Spectra CC,  black/grey 90/130mm Right</v>
          </cell>
          <cell r="K7003" t="str">
            <v>C2505479/80</v>
          </cell>
          <cell r="L7003" t="str">
            <v>C2500165</v>
          </cell>
        </row>
        <row r="7004">
          <cell r="B7004" t="str">
            <v>YEC9375531Frambroms</v>
          </cell>
          <cell r="C7004" t="str">
            <v>YEC9375531</v>
          </cell>
          <cell r="D7004">
            <v>2016</v>
          </cell>
          <cell r="E7004">
            <v>11</v>
          </cell>
          <cell r="F7004" t="str">
            <v>0110</v>
          </cell>
          <cell r="G7004" t="str">
            <v>C003</v>
          </cell>
          <cell r="H7004" t="str">
            <v xml:space="preserve">Brake front </v>
          </cell>
          <cell r="I7004" t="str">
            <v>Frambroms</v>
          </cell>
          <cell r="J7004" t="str">
            <v>ABRIM45FB (then ABRC3010FB) ROL.BRAKE FRONT M9 BR-IM45, W. 3,5 MM. LOCKNUT SILVER</v>
          </cell>
          <cell r="K7004" t="str">
            <v>ABRIM45FB</v>
          </cell>
          <cell r="L7004" t="str">
            <v>Kontakta SHIMANO</v>
          </cell>
        </row>
        <row r="7005">
          <cell r="B7005" t="str">
            <v>YEC9375531Bakbroms</v>
          </cell>
          <cell r="C7005" t="str">
            <v>YEC9375531</v>
          </cell>
          <cell r="D7005">
            <v>2016</v>
          </cell>
          <cell r="E7005">
            <v>12</v>
          </cell>
          <cell r="F7005" t="str">
            <v>0120</v>
          </cell>
          <cell r="G7005" t="str">
            <v>C004</v>
          </cell>
          <cell r="H7005" t="str">
            <v>Brake rear</v>
          </cell>
          <cell r="I7005" t="str">
            <v>Bakbroms</v>
          </cell>
          <cell r="K7005" t="str">
            <v>Fotbroms</v>
          </cell>
          <cell r="L7005" t="str">
            <v>Kontakta SHIMANO</v>
          </cell>
        </row>
        <row r="7006">
          <cell r="B7006" t="str">
            <v>YEC9375531Vevlager</v>
          </cell>
          <cell r="C7006" t="str">
            <v>YEC9375531</v>
          </cell>
          <cell r="D7006">
            <v>2016</v>
          </cell>
          <cell r="E7006">
            <v>13</v>
          </cell>
          <cell r="F7006" t="str">
            <v>0130</v>
          </cell>
          <cell r="G7006" t="str">
            <v>E001</v>
          </cell>
          <cell r="H7006" t="str">
            <v xml:space="preserve">BB-set </v>
          </cell>
          <cell r="I7006" t="str">
            <v>Vevlager</v>
          </cell>
          <cell r="K7006" t="str">
            <v>C3105025-116-25</v>
          </cell>
          <cell r="L7006" t="str">
            <v>C3100100-116</v>
          </cell>
        </row>
        <row r="7007">
          <cell r="B7007" t="str">
            <v>YEC9375531Vevparti</v>
          </cell>
          <cell r="C7007" t="str">
            <v>YEC9375531</v>
          </cell>
          <cell r="D7007">
            <v>2016</v>
          </cell>
          <cell r="E7007">
            <v>14</v>
          </cell>
          <cell r="F7007" t="str">
            <v>0140</v>
          </cell>
          <cell r="G7007" t="str">
            <v>E002</v>
          </cell>
          <cell r="H7007" t="str">
            <v>Front Chainwheel</v>
          </cell>
          <cell r="I7007" t="str">
            <v>Vevparti</v>
          </cell>
          <cell r="J7007" t="str">
            <v xml:space="preserve">C3305666-170  Spectra 170MM 38T 3/32" 110MM </v>
          </cell>
          <cell r="K7007" t="str">
            <v>C3305666-170</v>
          </cell>
          <cell r="L7007" t="str">
            <v>C3305681-170-EG</v>
          </cell>
        </row>
        <row r="7008">
          <cell r="B7008" t="str">
            <v>YEC9375531Kedjeskydd</v>
          </cell>
          <cell r="C7008" t="str">
            <v>YEC9375531</v>
          </cell>
          <cell r="D7008">
            <v>2016</v>
          </cell>
          <cell r="E7008">
            <v>15</v>
          </cell>
          <cell r="F7008" t="str">
            <v>0150</v>
          </cell>
          <cell r="G7008" t="str">
            <v>H001</v>
          </cell>
          <cell r="H7008" t="str">
            <v>Chain guard</v>
          </cell>
          <cell r="I7008" t="str">
            <v>Kedjeskydd</v>
          </cell>
          <cell r="J7008" t="str">
            <v>C8305427/ZBK + C8305427/RWH AXA CE 38 black w white center</v>
          </cell>
          <cell r="K7008" t="str">
            <v>C8305427/ZBK</v>
          </cell>
          <cell r="L7008" t="str">
            <v>C8305427/ZBK</v>
          </cell>
        </row>
        <row r="7009">
          <cell r="B7009" t="str">
            <v>YEC9375531Kedjeskyddsfäste</v>
          </cell>
          <cell r="C7009" t="str">
            <v>YEC9375531</v>
          </cell>
          <cell r="D7009">
            <v>2016</v>
          </cell>
          <cell r="E7009">
            <v>16</v>
          </cell>
          <cell r="F7009" t="str">
            <v>0160</v>
          </cell>
          <cell r="G7009" t="str">
            <v>H002</v>
          </cell>
          <cell r="H7009" t="str">
            <v>Chain guard bracket</v>
          </cell>
          <cell r="I7009" t="str">
            <v>Kedjeskyddsfäste</v>
          </cell>
          <cell r="J7009" t="str">
            <v>C8305427  front fitting part for AXA 38T black</v>
          </cell>
          <cell r="K7009" t="str">
            <v>C8305427</v>
          </cell>
          <cell r="L7009" t="str">
            <v>C8305427</v>
          </cell>
        </row>
        <row r="7010">
          <cell r="B7010" t="str">
            <v>YEC9375531Framväxel</v>
          </cell>
          <cell r="C7010" t="str">
            <v>YEC9375531</v>
          </cell>
          <cell r="D7010">
            <v>2016</v>
          </cell>
          <cell r="E7010">
            <v>17</v>
          </cell>
          <cell r="F7010" t="str">
            <v>0170</v>
          </cell>
          <cell r="G7010" t="str">
            <v>D003</v>
          </cell>
          <cell r="H7010" t="str">
            <v>Front Derailleur</v>
          </cell>
          <cell r="I7010" t="str">
            <v>Framväxel</v>
          </cell>
          <cell r="K7010" t="str">
            <v>EMPTY</v>
          </cell>
          <cell r="L7010" t="e">
            <v>#N/A</v>
          </cell>
        </row>
        <row r="7011">
          <cell r="B7011" t="str">
            <v>YEC9375531Bakväxel</v>
          </cell>
          <cell r="C7011" t="str">
            <v>YEC9375531</v>
          </cell>
          <cell r="D7011">
            <v>2016</v>
          </cell>
          <cell r="E7011">
            <v>18</v>
          </cell>
          <cell r="F7011" t="str">
            <v>0180</v>
          </cell>
          <cell r="G7011" t="str">
            <v>D004</v>
          </cell>
          <cell r="H7011" t="str">
            <v>Rear Derailleur</v>
          </cell>
          <cell r="I7011" t="str">
            <v>Bakväxel</v>
          </cell>
          <cell r="K7011" t="str">
            <v>NAVVÄXEL</v>
          </cell>
          <cell r="L7011" t="str">
            <v>Kontakta SHIMANO</v>
          </cell>
        </row>
        <row r="7012">
          <cell r="B7012" t="str">
            <v>YEC9375531Kedja</v>
          </cell>
          <cell r="C7012" t="str">
            <v>YEC9375531</v>
          </cell>
          <cell r="D7012">
            <v>2016</v>
          </cell>
          <cell r="E7012">
            <v>19</v>
          </cell>
          <cell r="F7012" t="str">
            <v>0190</v>
          </cell>
          <cell r="G7012" t="str">
            <v>E003</v>
          </cell>
          <cell r="H7012" t="str">
            <v xml:space="preserve">Chain </v>
          </cell>
          <cell r="I7012" t="str">
            <v>Kedja</v>
          </cell>
          <cell r="J7012" t="str">
            <v>C3405026-102 CHA 1S 102L RB Z408RB   KMC</v>
          </cell>
          <cell r="K7012" t="str">
            <v>C3405026-102</v>
          </cell>
          <cell r="L7012" t="str">
            <v>C3400002</v>
          </cell>
        </row>
        <row r="7013">
          <cell r="B7013" t="str">
            <v>YEC9375531Kassett</v>
          </cell>
          <cell r="C7013" t="str">
            <v>YEC9375531</v>
          </cell>
          <cell r="D7013">
            <v>2016</v>
          </cell>
          <cell r="E7013">
            <v>20</v>
          </cell>
          <cell r="F7013" t="str">
            <v>0200</v>
          </cell>
          <cell r="G7013" t="str">
            <v>E004</v>
          </cell>
          <cell r="H7013" t="str">
            <v>Cassette Sprocket</v>
          </cell>
          <cell r="I7013" t="str">
            <v>Kassett</v>
          </cell>
          <cell r="J7013" t="str">
            <v xml:space="preserve">ASM7C25N070S / KSMGEAR18L Component // Sprocket </v>
          </cell>
          <cell r="K7013" t="str">
            <v>ASM7C25N070S</v>
          </cell>
          <cell r="L7013" t="str">
            <v>Kontakta SHIMANO</v>
          </cell>
        </row>
        <row r="7014">
          <cell r="B7014" t="str">
            <v>YEC9375531Framhjul</v>
          </cell>
          <cell r="C7014" t="str">
            <v>YEC9375531</v>
          </cell>
          <cell r="D7014">
            <v>2016</v>
          </cell>
          <cell r="E7014">
            <v>21</v>
          </cell>
          <cell r="F7014" t="str">
            <v>0210</v>
          </cell>
          <cell r="G7014" t="str">
            <v>F001</v>
          </cell>
          <cell r="H7014" t="str">
            <v>Front hub</v>
          </cell>
          <cell r="I7014" t="str">
            <v>Framhjul</v>
          </cell>
          <cell r="J7014" t="str">
            <v>C8705017-03RB  E-Motor Egoing f rollerbrake</v>
          </cell>
          <cell r="K7014">
            <v>21763000</v>
          </cell>
          <cell r="L7014" t="str">
            <v>C4100349</v>
          </cell>
        </row>
        <row r="7015">
          <cell r="B7015" t="str">
            <v>YEC9375531Bakhjul</v>
          </cell>
          <cell r="C7015" t="str">
            <v>YEC9375531</v>
          </cell>
          <cell r="D7015">
            <v>2016</v>
          </cell>
          <cell r="E7015">
            <v>22</v>
          </cell>
          <cell r="F7015" t="str">
            <v>0220</v>
          </cell>
          <cell r="G7015" t="str">
            <v>F002</v>
          </cell>
          <cell r="H7015" t="str">
            <v>Rear hub</v>
          </cell>
          <cell r="I7015" t="str">
            <v>Bakhjul</v>
          </cell>
          <cell r="J7015" t="str">
            <v>ASG7C30ADXR ASG7C30ADXR Shim Nexus 7 36-H</v>
          </cell>
          <cell r="K7015" t="str">
            <v>C4208020</v>
          </cell>
          <cell r="L7015" t="str">
            <v>C4200052</v>
          </cell>
        </row>
        <row r="7016">
          <cell r="B7016" t="str">
            <v>YEC9375531Däck</v>
          </cell>
          <cell r="C7016" t="str">
            <v>YEC9375531</v>
          </cell>
          <cell r="D7016">
            <v>2016</v>
          </cell>
          <cell r="E7016">
            <v>23</v>
          </cell>
          <cell r="F7016" t="str">
            <v>0230</v>
          </cell>
          <cell r="G7016" t="str">
            <v>F003</v>
          </cell>
          <cell r="H7016" t="str">
            <v>Tire</v>
          </cell>
          <cell r="I7016" t="str">
            <v>Däck</v>
          </cell>
          <cell r="J7016" t="str">
            <v xml:space="preserve">C4905671 Spectra 622x40 Rt bkR S C-1301 Reflex </v>
          </cell>
          <cell r="K7016" t="str">
            <v>C4905671</v>
          </cell>
          <cell r="L7016" t="str">
            <v>C4901162</v>
          </cell>
        </row>
        <row r="7017">
          <cell r="B7017" t="str">
            <v>YEC9375531Skärmar set</v>
          </cell>
          <cell r="C7017" t="str">
            <v>YEC9375531</v>
          </cell>
          <cell r="D7017">
            <v>2016</v>
          </cell>
          <cell r="E7017">
            <v>24</v>
          </cell>
          <cell r="F7017" t="str">
            <v>0240</v>
          </cell>
          <cell r="G7017" t="str">
            <v>H003</v>
          </cell>
          <cell r="H7017" t="str">
            <v xml:space="preserve">Mudguard front   </v>
          </cell>
          <cell r="I7017" t="str">
            <v>Skärmar set</v>
          </cell>
          <cell r="J7017" t="str">
            <v>C8255007 / C8255008 Procons ZN/52MM 28" BLACK</v>
          </cell>
          <cell r="K7017" t="str">
            <v>C8255007</v>
          </cell>
          <cell r="L7017" t="str">
            <v>C8250028</v>
          </cell>
        </row>
        <row r="7018">
          <cell r="B7018" t="str">
            <v>YEC9375531Pakethållare</v>
          </cell>
          <cell r="C7018" t="str">
            <v>YEC9375531</v>
          </cell>
          <cell r="D7018">
            <v>2016</v>
          </cell>
          <cell r="E7018">
            <v>25</v>
          </cell>
          <cell r="F7018" t="str">
            <v>0250</v>
          </cell>
          <cell r="G7018" t="str">
            <v>H004</v>
          </cell>
          <cell r="H7018" t="str">
            <v>Carrier</v>
          </cell>
          <cell r="I7018" t="str">
            <v>Pakethållare</v>
          </cell>
          <cell r="J7018" t="str">
            <v xml:space="preserve">C8205615 Atran platform battery holder w/o Legs black finish  </v>
          </cell>
          <cell r="K7018" t="str">
            <v>C8205615</v>
          </cell>
          <cell r="L7018" t="str">
            <v>C8205740</v>
          </cell>
        </row>
        <row r="7019">
          <cell r="B7019" t="str">
            <v>YEC9375531Sadel</v>
          </cell>
          <cell r="C7019" t="str">
            <v>YEC9375531</v>
          </cell>
          <cell r="D7019">
            <v>2016</v>
          </cell>
          <cell r="E7019">
            <v>26</v>
          </cell>
          <cell r="F7019" t="str">
            <v>0260</v>
          </cell>
          <cell r="G7019" t="str">
            <v>G001</v>
          </cell>
          <cell r="H7019" t="str">
            <v>Saddle</v>
          </cell>
          <cell r="I7019" t="str">
            <v>Sadel</v>
          </cell>
          <cell r="J7019" t="str">
            <v xml:space="preserve">C7105976  Spectra Crispo Black/white 5074URT 8067 wo. Clamp and handle </v>
          </cell>
          <cell r="K7019" t="str">
            <v>C7105976</v>
          </cell>
          <cell r="L7019" t="str">
            <v>C7100584</v>
          </cell>
        </row>
        <row r="7020">
          <cell r="B7020" t="str">
            <v>YEC9375531Sadelstolpe</v>
          </cell>
          <cell r="C7020" t="str">
            <v>YEC9375531</v>
          </cell>
          <cell r="D7020">
            <v>2016</v>
          </cell>
          <cell r="E7020">
            <v>27</v>
          </cell>
          <cell r="F7020" t="str">
            <v>0270</v>
          </cell>
          <cell r="G7020" t="str">
            <v>G002</v>
          </cell>
          <cell r="H7020" t="str">
            <v>Seatpost</v>
          </cell>
          <cell r="I7020" t="str">
            <v>Sadelstolpe</v>
          </cell>
          <cell r="J7020" t="str">
            <v>C7205535 SP-222  Ø31,6x350 silver</v>
          </cell>
          <cell r="K7020" t="str">
            <v>C7205535</v>
          </cell>
          <cell r="L7020" t="str">
            <v>C7200050</v>
          </cell>
        </row>
        <row r="7021">
          <cell r="B7021" t="str">
            <v>YEC9375531Sadelrörsklämma</v>
          </cell>
          <cell r="C7021" t="str">
            <v>YEC9375531</v>
          </cell>
          <cell r="D7021">
            <v>2016</v>
          </cell>
          <cell r="E7021">
            <v>28</v>
          </cell>
          <cell r="F7021" t="str">
            <v>0280</v>
          </cell>
          <cell r="G7021" t="str">
            <v>G003</v>
          </cell>
          <cell r="H7021" t="str">
            <v>Seat Clamp</v>
          </cell>
          <cell r="I7021" t="str">
            <v>Sadelrörsklämma</v>
          </cell>
          <cell r="J7021" t="str">
            <v>C7305002 Bolt +clamp MX27</v>
          </cell>
          <cell r="K7021" t="str">
            <v>C7305002</v>
          </cell>
          <cell r="L7021" t="str">
            <v>C7300027-318</v>
          </cell>
        </row>
        <row r="7022">
          <cell r="B7022" t="str">
            <v>YEC9375531Framlampa</v>
          </cell>
          <cell r="C7022" t="str">
            <v>YEC9375531</v>
          </cell>
          <cell r="D7022">
            <v>2016</v>
          </cell>
          <cell r="E7022">
            <v>29</v>
          </cell>
          <cell r="F7022" t="str">
            <v>0290</v>
          </cell>
          <cell r="G7022" t="str">
            <v>H005</v>
          </cell>
          <cell r="H7022" t="str">
            <v>Front light</v>
          </cell>
          <cell r="I7022" t="str">
            <v>Framlampa</v>
          </cell>
          <cell r="J7022" t="str">
            <v xml:space="preserve">C8015168 AXA Pico LED 30LUX  w bracket </v>
          </cell>
          <cell r="K7022" t="str">
            <v>C8015168</v>
          </cell>
          <cell r="L7022" t="str">
            <v>C8010021</v>
          </cell>
        </row>
        <row r="7023">
          <cell r="B7023" t="str">
            <v>YEC9375531Baklampa</v>
          </cell>
          <cell r="C7023" t="str">
            <v>YEC9375531</v>
          </cell>
          <cell r="D7023">
            <v>2016</v>
          </cell>
          <cell r="E7023">
            <v>30</v>
          </cell>
          <cell r="F7023" t="str">
            <v>0300</v>
          </cell>
          <cell r="G7023" t="str">
            <v>H006</v>
          </cell>
          <cell r="H7023" t="str">
            <v>Light, Rear</v>
          </cell>
          <cell r="I7023" t="str">
            <v>Baklampa</v>
          </cell>
          <cell r="K7023" t="str">
            <v>C8705058-1RLBK</v>
          </cell>
          <cell r="L7023" t="str">
            <v>C8705058-1RLBK</v>
          </cell>
        </row>
        <row r="7024">
          <cell r="B7024" t="str">
            <v>YEC9375531Låssats</v>
          </cell>
          <cell r="C7024" t="str">
            <v>YEC9375531</v>
          </cell>
          <cell r="D7024">
            <v>2016</v>
          </cell>
          <cell r="E7024">
            <v>31</v>
          </cell>
          <cell r="F7024" t="str">
            <v>0310</v>
          </cell>
          <cell r="G7024" t="str">
            <v>H007</v>
          </cell>
          <cell r="H7024" t="str">
            <v>Lock</v>
          </cell>
          <cell r="I7024" t="str">
            <v>Låssats</v>
          </cell>
          <cell r="J7024" t="str">
            <v>C8405055 AXA SOLID+ black</v>
          </cell>
          <cell r="K7024" t="str">
            <v>C8405055</v>
          </cell>
          <cell r="L7024" t="str">
            <v>C8400053</v>
          </cell>
        </row>
        <row r="7025">
          <cell r="B7025" t="str">
            <v>YEC9375531Stöd</v>
          </cell>
          <cell r="C7025" t="str">
            <v>YEC9375531</v>
          </cell>
          <cell r="D7025">
            <v>2016</v>
          </cell>
          <cell r="E7025">
            <v>32</v>
          </cell>
          <cell r="F7025" t="str">
            <v>0320</v>
          </cell>
          <cell r="G7025" t="str">
            <v>H008</v>
          </cell>
          <cell r="H7025" t="str">
            <v>Kick stand</v>
          </cell>
          <cell r="I7025" t="str">
            <v>Stöd</v>
          </cell>
          <cell r="J7025" t="str">
            <v>C8105208 Atran REX adjustable</v>
          </cell>
          <cell r="K7025" t="str">
            <v>C8105208</v>
          </cell>
          <cell r="L7025" t="str">
            <v>C8100034</v>
          </cell>
        </row>
        <row r="7026">
          <cell r="B7026" t="str">
            <v>YEC9375531Korg</v>
          </cell>
          <cell r="C7026" t="str">
            <v>YEC9375531</v>
          </cell>
          <cell r="D7026">
            <v>2016</v>
          </cell>
          <cell r="E7026">
            <v>33</v>
          </cell>
          <cell r="F7026" t="str">
            <v>0330</v>
          </cell>
          <cell r="G7026" t="str">
            <v>H009</v>
          </cell>
          <cell r="H7026" t="str">
            <v>Basket / Fr carrier</v>
          </cell>
          <cell r="I7026" t="str">
            <v>Korg</v>
          </cell>
          <cell r="J7026" t="str">
            <v>C8605006 + C8605105-L headset + axle  stays</v>
          </cell>
          <cell r="K7026" t="str">
            <v>C8605006</v>
          </cell>
          <cell r="L7026" t="str">
            <v>C8605213</v>
          </cell>
        </row>
        <row r="7027">
          <cell r="B7027" t="str">
            <v>YEC9375531Pedaler</v>
          </cell>
          <cell r="C7027" t="str">
            <v>YEC9375531</v>
          </cell>
          <cell r="D7027">
            <v>2016</v>
          </cell>
          <cell r="E7027">
            <v>34</v>
          </cell>
          <cell r="F7027" t="str">
            <v>0340</v>
          </cell>
          <cell r="G7027" t="str">
            <v>E005</v>
          </cell>
          <cell r="H7027" t="str">
            <v xml:space="preserve">Pedal </v>
          </cell>
          <cell r="I7027" t="str">
            <v>Pedaler</v>
          </cell>
          <cell r="J7027" t="str">
            <v>C3505204 SPECTRA BK/GR9/16" NW-467</v>
          </cell>
          <cell r="K7027" t="str">
            <v>C3505204</v>
          </cell>
          <cell r="L7027" t="str">
            <v>C3500026</v>
          </cell>
        </row>
        <row r="7028">
          <cell r="B7028" t="str">
            <v>YEC9375531Motor</v>
          </cell>
          <cell r="C7028" t="str">
            <v>YEC9375531</v>
          </cell>
          <cell r="D7028">
            <v>2016</v>
          </cell>
          <cell r="E7028">
            <v>35</v>
          </cell>
          <cell r="F7028" t="str">
            <v>0350</v>
          </cell>
          <cell r="G7028" t="str">
            <v>J001</v>
          </cell>
          <cell r="H7028" t="str">
            <v>DRIVE UNIT:</v>
          </cell>
          <cell r="I7028" t="str">
            <v>Motor</v>
          </cell>
          <cell r="K7028" t="str">
            <v>C8705017-03RB</v>
          </cell>
          <cell r="L7028" t="str">
            <v>C8705018-RB-SV</v>
          </cell>
        </row>
        <row r="7029">
          <cell r="B7029" t="str">
            <v>YEC9375531Display</v>
          </cell>
          <cell r="C7029" t="str">
            <v>YEC9375531</v>
          </cell>
          <cell r="D7029">
            <v>2016</v>
          </cell>
          <cell r="E7029">
            <v>36</v>
          </cell>
          <cell r="F7029" t="str">
            <v>0360</v>
          </cell>
          <cell r="G7029" t="str">
            <v>J004</v>
          </cell>
          <cell r="H7029" t="str">
            <v>DISPLAY:</v>
          </cell>
          <cell r="I7029" t="str">
            <v>Display</v>
          </cell>
          <cell r="J7029" t="str">
            <v xml:space="preserve">C8705058-13-28 DISPLAY LCD                </v>
          </cell>
          <cell r="K7029" t="str">
            <v>C8705058-13-28</v>
          </cell>
          <cell r="L7029" t="str">
            <v>C8705058-13-28</v>
          </cell>
        </row>
        <row r="7030">
          <cell r="B7030" t="str">
            <v>YEC9375531EB-Bus kabel</v>
          </cell>
          <cell r="C7030" t="str">
            <v>YEC9375531</v>
          </cell>
          <cell r="D7030">
            <v>2016</v>
          </cell>
          <cell r="E7030">
            <v>37</v>
          </cell>
          <cell r="F7030" t="str">
            <v>0370</v>
          </cell>
          <cell r="G7030" t="str">
            <v>J005</v>
          </cell>
          <cell r="H7030" t="str">
            <v>EB-BUS CABLE:</v>
          </cell>
          <cell r="I7030" t="str">
            <v>EB-Bus kabel</v>
          </cell>
          <cell r="K7030" t="str">
            <v>C8705058-08</v>
          </cell>
          <cell r="L7030" t="str">
            <v>C8705058-08</v>
          </cell>
        </row>
        <row r="7031">
          <cell r="B7031" t="str">
            <v>YEC9375531Motorkabel</v>
          </cell>
          <cell r="C7031" t="str">
            <v>YEC9375531</v>
          </cell>
          <cell r="D7031">
            <v>2016</v>
          </cell>
          <cell r="E7031">
            <v>38</v>
          </cell>
          <cell r="F7031" t="str">
            <v>0380</v>
          </cell>
          <cell r="G7031" t="str">
            <v>J006</v>
          </cell>
          <cell r="H7031" t="str">
            <v>POWER CABLE:</v>
          </cell>
          <cell r="I7031" t="str">
            <v>Motorkabel</v>
          </cell>
          <cell r="J7031" t="str">
            <v>C8705058-08 ELECTRIC CABLE</v>
          </cell>
          <cell r="K7031" t="str">
            <v>Ingår i EB-buskabeln</v>
          </cell>
          <cell r="L7031" t="str">
            <v>Ingår i EB-buskabeln</v>
          </cell>
        </row>
        <row r="7032">
          <cell r="B7032" t="str">
            <v>YEC9375531Kabel framlampa</v>
          </cell>
          <cell r="C7032" t="str">
            <v>YEC9375531</v>
          </cell>
          <cell r="D7032">
            <v>2016</v>
          </cell>
          <cell r="E7032">
            <v>39</v>
          </cell>
          <cell r="F7032" t="str">
            <v>0390</v>
          </cell>
          <cell r="G7032" t="str">
            <v>J007</v>
          </cell>
          <cell r="H7032" t="str">
            <v>F. LIGHT CABLE:</v>
          </cell>
          <cell r="I7032" t="str">
            <v>Kabel framlampa</v>
          </cell>
          <cell r="K7032" t="str">
            <v>Ingår i EB-buskabeln</v>
          </cell>
          <cell r="L7032" t="str">
            <v>Ingår i EB-buskabeln</v>
          </cell>
        </row>
        <row r="7033">
          <cell r="B7033" t="str">
            <v>YEC9375531Kabel baklampa</v>
          </cell>
          <cell r="C7033" t="str">
            <v>YEC9375531</v>
          </cell>
          <cell r="D7033">
            <v>2016</v>
          </cell>
          <cell r="E7033">
            <v>40</v>
          </cell>
          <cell r="F7033" t="str">
            <v>0400</v>
          </cell>
          <cell r="G7033" t="str">
            <v>J008</v>
          </cell>
          <cell r="H7033" t="str">
            <v>R. LIGHT CABLE:</v>
          </cell>
          <cell r="I7033" t="str">
            <v>Kabel baklampa</v>
          </cell>
          <cell r="K7033" t="str">
            <v>INGÅR I BATTERIET</v>
          </cell>
          <cell r="L7033" t="str">
            <v>Ingår i batteriet</v>
          </cell>
        </row>
        <row r="7034">
          <cell r="B7034" t="str">
            <v>YEC9375531Hastighetssensor</v>
          </cell>
          <cell r="C7034" t="str">
            <v>YEC9375531</v>
          </cell>
          <cell r="D7034">
            <v>2016</v>
          </cell>
          <cell r="E7034">
            <v>41</v>
          </cell>
          <cell r="F7034" t="str">
            <v>0410</v>
          </cell>
          <cell r="G7034" t="str">
            <v>J009</v>
          </cell>
          <cell r="H7034" t="str">
            <v>SPEED SENSOR:</v>
          </cell>
          <cell r="I7034" t="str">
            <v>Hastighetssensor</v>
          </cell>
          <cell r="K7034" t="str">
            <v>C8705058-12</v>
          </cell>
          <cell r="L7034" t="str">
            <v>C8705058-12</v>
          </cell>
        </row>
        <row r="7035">
          <cell r="B7035" t="str">
            <v>YEC9375531Batteri</v>
          </cell>
          <cell r="C7035" t="str">
            <v>YEC9375531</v>
          </cell>
          <cell r="D7035">
            <v>2016</v>
          </cell>
          <cell r="E7035">
            <v>42</v>
          </cell>
          <cell r="F7035" t="str">
            <v>0420</v>
          </cell>
          <cell r="G7035" t="str">
            <v>J002</v>
          </cell>
          <cell r="H7035" t="str">
            <v>BATTERY:</v>
          </cell>
          <cell r="I7035" t="str">
            <v>Batteri</v>
          </cell>
          <cell r="J7035" t="str">
            <v>w/o BATTERY SF03 8,8Ah, 11Ah, 14Ah</v>
          </cell>
          <cell r="K7035" t="str">
            <v>C8705058-1-08BK</v>
          </cell>
          <cell r="L7035" t="str">
            <v>C8705058-1-08EA</v>
          </cell>
        </row>
        <row r="7036">
          <cell r="B7036" t="str">
            <v>YEC9375531Batterihållare</v>
          </cell>
          <cell r="C7036" t="str">
            <v>YEC9375531</v>
          </cell>
          <cell r="D7036">
            <v>2016</v>
          </cell>
          <cell r="E7036">
            <v>43</v>
          </cell>
          <cell r="F7036" t="str">
            <v>0430</v>
          </cell>
          <cell r="G7036" t="str">
            <v>J003</v>
          </cell>
          <cell r="H7036" t="str">
            <v>BATTERY HOLDER/Slider</v>
          </cell>
          <cell r="I7036" t="str">
            <v>Batterihållare</v>
          </cell>
          <cell r="L7036" t="e">
            <v>#N/A</v>
          </cell>
        </row>
        <row r="7037">
          <cell r="B7037" t="str">
            <v>YEC9375531Batteriladdare</v>
          </cell>
          <cell r="C7037" t="str">
            <v>YEC9375531</v>
          </cell>
          <cell r="D7037">
            <v>2016</v>
          </cell>
          <cell r="E7037">
            <v>44</v>
          </cell>
          <cell r="F7037" t="str">
            <v>0440</v>
          </cell>
          <cell r="G7037" t="str">
            <v>J010</v>
          </cell>
          <cell r="H7037" t="str">
            <v>CHARGER:</v>
          </cell>
          <cell r="I7037" t="str">
            <v>Batteriladdare</v>
          </cell>
          <cell r="J7037" t="str">
            <v xml:space="preserve">C8705058-02   CHARGER SF-03                </v>
          </cell>
          <cell r="K7037" t="str">
            <v>C8705058-02</v>
          </cell>
          <cell r="L7037" t="str">
            <v>C8705058-02</v>
          </cell>
        </row>
        <row r="7038">
          <cell r="B7038" t="str">
            <v>YEC9375531Kontrollbox</v>
          </cell>
          <cell r="C7038" t="str">
            <v>YEC9375531</v>
          </cell>
          <cell r="D7038">
            <v>2016</v>
          </cell>
          <cell r="E7038">
            <v>45</v>
          </cell>
          <cell r="F7038" t="str">
            <v>0450</v>
          </cell>
          <cell r="G7038" t="str">
            <v>J011</v>
          </cell>
          <cell r="H7038" t="str">
            <v>Controller</v>
          </cell>
          <cell r="I7038" t="str">
            <v>Kontrollbox</v>
          </cell>
          <cell r="J7038" t="str">
            <v>C8705058-04-28BK CONTROLER RB</v>
          </cell>
          <cell r="K7038" t="str">
            <v>C8705058-04-28BK</v>
          </cell>
          <cell r="L7038" t="str">
            <v>C8705058-4-28B2</v>
          </cell>
        </row>
        <row r="7039">
          <cell r="B7039" t="str">
            <v>YEC9375531Växelöra</v>
          </cell>
          <cell r="C7039" t="str">
            <v>YEC9375531</v>
          </cell>
          <cell r="D7039">
            <v>2016</v>
          </cell>
          <cell r="E7039">
            <v>46</v>
          </cell>
          <cell r="F7039" t="str">
            <v>0460</v>
          </cell>
          <cell r="G7039" t="str">
            <v>D005</v>
          </cell>
          <cell r="H7039" t="str">
            <v>Gear hanger</v>
          </cell>
          <cell r="I7039" t="str">
            <v>Växelöra</v>
          </cell>
          <cell r="L7039" t="e">
            <v>#N/A</v>
          </cell>
        </row>
        <row r="7040">
          <cell r="B7040" t="str">
            <v>YEC9375534RAM</v>
          </cell>
          <cell r="C7040" t="str">
            <v>YEC9375534</v>
          </cell>
          <cell r="D7040">
            <v>2016</v>
          </cell>
          <cell r="E7040">
            <v>1</v>
          </cell>
          <cell r="F7040" t="str">
            <v>0010</v>
          </cell>
          <cell r="G7040" t="str">
            <v>A001</v>
          </cell>
          <cell r="H7040" t="str">
            <v>PAINTED FRAME</v>
          </cell>
          <cell r="I7040" t="str">
            <v>RAM</v>
          </cell>
          <cell r="J7040" t="str">
            <v>C1307040-470, -510, -550 New JD  alloy 622 for e-bike</v>
          </cell>
          <cell r="K7040" t="str">
            <v>C1307040-470</v>
          </cell>
          <cell r="L7040" t="e">
            <v>#N/A</v>
          </cell>
        </row>
        <row r="7041">
          <cell r="B7041" t="str">
            <v>YEC9375534Framgaffel</v>
          </cell>
          <cell r="C7041" t="str">
            <v>YEC9375534</v>
          </cell>
          <cell r="D7041">
            <v>2016</v>
          </cell>
          <cell r="E7041">
            <v>2</v>
          </cell>
          <cell r="F7041" t="str">
            <v>0020</v>
          </cell>
          <cell r="G7041" t="str">
            <v>A002</v>
          </cell>
          <cell r="H7041" t="str">
            <v>PAINTED FORK</v>
          </cell>
          <cell r="I7041" t="str">
            <v>Framgaffel</v>
          </cell>
          <cell r="J7041" t="str">
            <v>C1605436-173, -193 Lung I rigid for e-bike, rollerbrake</v>
          </cell>
          <cell r="K7041" t="str">
            <v>C1605436-173</v>
          </cell>
          <cell r="L7041" t="e">
            <v>#N/A</v>
          </cell>
        </row>
        <row r="7042">
          <cell r="B7042" t="str">
            <v>YEC9375534Styrlager</v>
          </cell>
          <cell r="C7042" t="str">
            <v>YEC9375534</v>
          </cell>
          <cell r="D7042">
            <v>2016</v>
          </cell>
          <cell r="E7042">
            <v>3</v>
          </cell>
          <cell r="F7042" t="str">
            <v>0030</v>
          </cell>
          <cell r="G7042" t="str">
            <v>B001</v>
          </cell>
          <cell r="H7042" t="str">
            <v>Head Set</v>
          </cell>
          <cell r="I7042" t="str">
            <v>Styrlager</v>
          </cell>
          <cell r="J7042" t="str">
            <v>C2105015 TH 807</v>
          </cell>
          <cell r="K7042" t="str">
            <v>C2105015</v>
          </cell>
          <cell r="L7042" t="str">
            <v>C2100163</v>
          </cell>
        </row>
        <row r="7043">
          <cell r="B7043" t="str">
            <v xml:space="preserve">YEC9375534Styrstam </v>
          </cell>
          <cell r="C7043" t="str">
            <v>YEC9375534</v>
          </cell>
          <cell r="D7043">
            <v>2016</v>
          </cell>
          <cell r="E7043">
            <v>4</v>
          </cell>
          <cell r="F7043" t="str">
            <v>0040</v>
          </cell>
          <cell r="G7043" t="str">
            <v>B002</v>
          </cell>
          <cell r="H7043" t="str">
            <v>Handlebar Stem</v>
          </cell>
          <cell r="I7043" t="str">
            <v xml:space="preserve">Styrstam </v>
          </cell>
          <cell r="J7043" t="str">
            <v>C2205007 25,4X120/90-150GR MTS-AL-109-5 EXT=180 MM</v>
          </cell>
          <cell r="K7043" t="str">
            <v>C2205007</v>
          </cell>
          <cell r="L7043" t="str">
            <v>C2200064</v>
          </cell>
        </row>
        <row r="7044">
          <cell r="B7044" t="str">
            <v>YEC9375534Styre</v>
          </cell>
          <cell r="C7044" t="str">
            <v>YEC9375534</v>
          </cell>
          <cell r="D7044">
            <v>2016</v>
          </cell>
          <cell r="E7044">
            <v>5</v>
          </cell>
          <cell r="F7044" t="str">
            <v>0050</v>
          </cell>
          <cell r="G7044" t="str">
            <v>B003</v>
          </cell>
          <cell r="H7044" t="str">
            <v>Handelbar</v>
          </cell>
          <cell r="I7044" t="str">
            <v>Styre</v>
          </cell>
          <cell r="J7044" t="str">
            <v>C2305567  HB ALsv, HB-T320 620MM SILVER ANODIZED</v>
          </cell>
          <cell r="K7044" t="str">
            <v>C2305567</v>
          </cell>
          <cell r="L7044" t="str">
            <v>C2300018</v>
          </cell>
        </row>
        <row r="7045">
          <cell r="B7045" t="str">
            <v>YEC9375534Bromsgrepp H</v>
          </cell>
          <cell r="C7045" t="str">
            <v>YEC9375534</v>
          </cell>
          <cell r="D7045">
            <v>2016</v>
          </cell>
          <cell r="E7045">
            <v>6</v>
          </cell>
          <cell r="F7045" t="str">
            <v>0060</v>
          </cell>
          <cell r="G7045" t="str">
            <v>C002</v>
          </cell>
          <cell r="H7045" t="str">
            <v>Brake Lever R</v>
          </cell>
          <cell r="I7045" t="str">
            <v>Bromsgrepp H</v>
          </cell>
          <cell r="J7045" t="str">
            <v>C6505160 Lee-Chi left BL-82G V-Brake Compatible</v>
          </cell>
          <cell r="L7045" t="e">
            <v>#N/A</v>
          </cell>
        </row>
        <row r="7046">
          <cell r="B7046" t="str">
            <v>YEC9375534Bromsgrepp V</v>
          </cell>
          <cell r="C7046" t="str">
            <v>YEC9375534</v>
          </cell>
          <cell r="D7046">
            <v>2016</v>
          </cell>
          <cell r="E7046">
            <v>7</v>
          </cell>
          <cell r="F7046" t="str">
            <v>0070</v>
          </cell>
          <cell r="G7046" t="str">
            <v>C001</v>
          </cell>
          <cell r="H7046" t="str">
            <v>Brake Lever L</v>
          </cell>
          <cell r="I7046" t="str">
            <v>Bromsgrepp V</v>
          </cell>
          <cell r="K7046" t="str">
            <v>C6505049</v>
          </cell>
          <cell r="L7046" t="str">
            <v>C6500024</v>
          </cell>
        </row>
        <row r="7047">
          <cell r="B7047" t="str">
            <v>YEC9375534Växelreglage H</v>
          </cell>
          <cell r="C7047" t="str">
            <v>YEC9375534</v>
          </cell>
          <cell r="D7047">
            <v>2016</v>
          </cell>
          <cell r="E7047">
            <v>8</v>
          </cell>
          <cell r="F7047" t="str">
            <v>0080</v>
          </cell>
          <cell r="G7047" t="str">
            <v>D002</v>
          </cell>
          <cell r="H7047" t="str">
            <v>Shift Lever R</v>
          </cell>
          <cell r="I7047" t="str">
            <v>Växelreglage H</v>
          </cell>
          <cell r="J7047" t="str">
            <v>ASL7S31LALSSR SL7RSB SL-7S30 SCA SHIM 7 REVO inturnal</v>
          </cell>
          <cell r="K7047" t="str">
            <v>ASL7S31LALSSR</v>
          </cell>
          <cell r="L7047" t="str">
            <v>Kontakta SHIMANO</v>
          </cell>
        </row>
        <row r="7048">
          <cell r="B7048" t="str">
            <v>YEC9375534Växelreglage V</v>
          </cell>
          <cell r="C7048" t="str">
            <v>YEC9375534</v>
          </cell>
          <cell r="D7048">
            <v>2016</v>
          </cell>
          <cell r="E7048">
            <v>9</v>
          </cell>
          <cell r="F7048" t="str">
            <v>0090</v>
          </cell>
          <cell r="G7048" t="str">
            <v>D001</v>
          </cell>
          <cell r="H7048" t="str">
            <v>Shift Lever L</v>
          </cell>
          <cell r="I7048" t="str">
            <v>Växelreglage V</v>
          </cell>
          <cell r="L7048" t="e">
            <v>#N/A</v>
          </cell>
        </row>
        <row r="7049">
          <cell r="B7049" t="str">
            <v>YEC9375534Handtag par</v>
          </cell>
          <cell r="C7049" t="str">
            <v>YEC9375534</v>
          </cell>
          <cell r="D7049">
            <v>2016</v>
          </cell>
          <cell r="E7049">
            <v>10</v>
          </cell>
          <cell r="F7049" t="str">
            <v>0100</v>
          </cell>
          <cell r="G7049" t="str">
            <v>B004</v>
          </cell>
          <cell r="H7049" t="str">
            <v>Grip R</v>
          </cell>
          <cell r="I7049" t="str">
            <v>Handtag par</v>
          </cell>
          <cell r="J7049" t="str">
            <v>C2505479/80 Velo/Spectra CC,  black/grey 90/130mm Right</v>
          </cell>
          <cell r="K7049" t="str">
            <v>C2505479/80</v>
          </cell>
          <cell r="L7049" t="str">
            <v>C2500165</v>
          </cell>
        </row>
        <row r="7050">
          <cell r="B7050" t="str">
            <v>YEC9375534Frambroms</v>
          </cell>
          <cell r="C7050" t="str">
            <v>YEC9375534</v>
          </cell>
          <cell r="D7050">
            <v>2016</v>
          </cell>
          <cell r="E7050">
            <v>11</v>
          </cell>
          <cell r="F7050" t="str">
            <v>0110</v>
          </cell>
          <cell r="G7050" t="str">
            <v>C003</v>
          </cell>
          <cell r="H7050" t="str">
            <v xml:space="preserve">Brake front </v>
          </cell>
          <cell r="I7050" t="str">
            <v>Frambroms</v>
          </cell>
          <cell r="J7050" t="str">
            <v>ABRIM45FB (then ABRC3010FB) ROL.BRAKE FRONT M9 BR-IM45, W. 3,5 MM. LOCKNUT SILVER</v>
          </cell>
          <cell r="K7050" t="str">
            <v>ABRIM45FB</v>
          </cell>
          <cell r="L7050" t="str">
            <v>Kontakta SHIMANO</v>
          </cell>
        </row>
        <row r="7051">
          <cell r="B7051" t="str">
            <v>YEC9375534Bakbroms</v>
          </cell>
          <cell r="C7051" t="str">
            <v>YEC9375534</v>
          </cell>
          <cell r="D7051">
            <v>2016</v>
          </cell>
          <cell r="E7051">
            <v>12</v>
          </cell>
          <cell r="F7051" t="str">
            <v>0120</v>
          </cell>
          <cell r="G7051" t="str">
            <v>C004</v>
          </cell>
          <cell r="H7051" t="str">
            <v>Brake rear</v>
          </cell>
          <cell r="I7051" t="str">
            <v>Bakbroms</v>
          </cell>
          <cell r="K7051" t="str">
            <v>Fotbroms</v>
          </cell>
          <cell r="L7051" t="str">
            <v>Kontakta SHIMANO</v>
          </cell>
        </row>
        <row r="7052">
          <cell r="B7052" t="str">
            <v>YEC9375534Vevlager</v>
          </cell>
          <cell r="C7052" t="str">
            <v>YEC9375534</v>
          </cell>
          <cell r="D7052">
            <v>2016</v>
          </cell>
          <cell r="E7052">
            <v>13</v>
          </cell>
          <cell r="F7052" t="str">
            <v>0130</v>
          </cell>
          <cell r="G7052" t="str">
            <v>E001</v>
          </cell>
          <cell r="H7052" t="str">
            <v xml:space="preserve">BB-set </v>
          </cell>
          <cell r="I7052" t="str">
            <v>Vevlager</v>
          </cell>
          <cell r="K7052" t="str">
            <v>C3105025-116-25</v>
          </cell>
          <cell r="L7052" t="str">
            <v>C3100100-116</v>
          </cell>
        </row>
        <row r="7053">
          <cell r="B7053" t="str">
            <v>YEC9375534Vevparti</v>
          </cell>
          <cell r="C7053" t="str">
            <v>YEC9375534</v>
          </cell>
          <cell r="D7053">
            <v>2016</v>
          </cell>
          <cell r="E7053">
            <v>14</v>
          </cell>
          <cell r="F7053" t="str">
            <v>0140</v>
          </cell>
          <cell r="G7053" t="str">
            <v>E002</v>
          </cell>
          <cell r="H7053" t="str">
            <v>Front Chainwheel</v>
          </cell>
          <cell r="I7053" t="str">
            <v>Vevparti</v>
          </cell>
          <cell r="J7053" t="str">
            <v xml:space="preserve">C3305666-170  Spectra 170MM 38T 3/32" 110MM </v>
          </cell>
          <cell r="K7053" t="str">
            <v>C3305666-170</v>
          </cell>
          <cell r="L7053" t="str">
            <v>C3305681-170-EG</v>
          </cell>
        </row>
        <row r="7054">
          <cell r="B7054" t="str">
            <v>YEC9375534Kedjeskydd</v>
          </cell>
          <cell r="C7054" t="str">
            <v>YEC9375534</v>
          </cell>
          <cell r="D7054">
            <v>2016</v>
          </cell>
          <cell r="E7054">
            <v>15</v>
          </cell>
          <cell r="F7054" t="str">
            <v>0150</v>
          </cell>
          <cell r="G7054" t="str">
            <v>H001</v>
          </cell>
          <cell r="H7054" t="str">
            <v>Chain guard</v>
          </cell>
          <cell r="I7054" t="str">
            <v>Kedjeskydd</v>
          </cell>
          <cell r="J7054" t="str">
            <v>C8305427/ZBK + C8305427/RWH AXA CE 38 black w white center</v>
          </cell>
          <cell r="K7054" t="str">
            <v>C8305427/ZBK</v>
          </cell>
          <cell r="L7054" t="str">
            <v>C8305427/ZBK</v>
          </cell>
        </row>
        <row r="7055">
          <cell r="B7055" t="str">
            <v>YEC9375534Kedjeskyddsfäste</v>
          </cell>
          <cell r="C7055" t="str">
            <v>YEC9375534</v>
          </cell>
          <cell r="D7055">
            <v>2016</v>
          </cell>
          <cell r="E7055">
            <v>16</v>
          </cell>
          <cell r="F7055" t="str">
            <v>0160</v>
          </cell>
          <cell r="G7055" t="str">
            <v>H002</v>
          </cell>
          <cell r="H7055" t="str">
            <v>Chain guard bracket</v>
          </cell>
          <cell r="I7055" t="str">
            <v>Kedjeskyddsfäste</v>
          </cell>
          <cell r="J7055" t="str">
            <v>C8305427  front fitting part for AXA 38T black</v>
          </cell>
          <cell r="K7055" t="str">
            <v>C8305427</v>
          </cell>
          <cell r="L7055" t="str">
            <v>C8305427</v>
          </cell>
        </row>
        <row r="7056">
          <cell r="B7056" t="str">
            <v>YEC9375534Framväxel</v>
          </cell>
          <cell r="C7056" t="str">
            <v>YEC9375534</v>
          </cell>
          <cell r="D7056">
            <v>2016</v>
          </cell>
          <cell r="E7056">
            <v>17</v>
          </cell>
          <cell r="F7056" t="str">
            <v>0170</v>
          </cell>
          <cell r="G7056" t="str">
            <v>D003</v>
          </cell>
          <cell r="H7056" t="str">
            <v>Front Derailleur</v>
          </cell>
          <cell r="I7056" t="str">
            <v>Framväxel</v>
          </cell>
          <cell r="K7056" t="str">
            <v>EMPTY</v>
          </cell>
          <cell r="L7056" t="e">
            <v>#N/A</v>
          </cell>
        </row>
        <row r="7057">
          <cell r="B7057" t="str">
            <v>YEC9375534Bakväxel</v>
          </cell>
          <cell r="C7057" t="str">
            <v>YEC9375534</v>
          </cell>
          <cell r="D7057">
            <v>2016</v>
          </cell>
          <cell r="E7057">
            <v>18</v>
          </cell>
          <cell r="F7057" t="str">
            <v>0180</v>
          </cell>
          <cell r="G7057" t="str">
            <v>D004</v>
          </cell>
          <cell r="H7057" t="str">
            <v>Rear Derailleur</v>
          </cell>
          <cell r="I7057" t="str">
            <v>Bakväxel</v>
          </cell>
          <cell r="K7057" t="str">
            <v>NAVVÄXEL</v>
          </cell>
          <cell r="L7057" t="str">
            <v>Kontakta SHIMANO</v>
          </cell>
        </row>
        <row r="7058">
          <cell r="B7058" t="str">
            <v>YEC9375534Kedja</v>
          </cell>
          <cell r="C7058" t="str">
            <v>YEC9375534</v>
          </cell>
          <cell r="D7058">
            <v>2016</v>
          </cell>
          <cell r="E7058">
            <v>19</v>
          </cell>
          <cell r="F7058" t="str">
            <v>0190</v>
          </cell>
          <cell r="G7058" t="str">
            <v>E003</v>
          </cell>
          <cell r="H7058" t="str">
            <v xml:space="preserve">Chain </v>
          </cell>
          <cell r="I7058" t="str">
            <v>Kedja</v>
          </cell>
          <cell r="J7058" t="str">
            <v>C3405026-102 CHA 1S 102L RB Z408RB   KMC</v>
          </cell>
          <cell r="K7058" t="str">
            <v>C3405026-102</v>
          </cell>
          <cell r="L7058" t="str">
            <v>C3400002</v>
          </cell>
        </row>
        <row r="7059">
          <cell r="B7059" t="str">
            <v>YEC9375534Kassett</v>
          </cell>
          <cell r="C7059" t="str">
            <v>YEC9375534</v>
          </cell>
          <cell r="D7059">
            <v>2016</v>
          </cell>
          <cell r="E7059">
            <v>20</v>
          </cell>
          <cell r="F7059" t="str">
            <v>0200</v>
          </cell>
          <cell r="G7059" t="str">
            <v>E004</v>
          </cell>
          <cell r="H7059" t="str">
            <v>Cassette Sprocket</v>
          </cell>
          <cell r="I7059" t="str">
            <v>Kassett</v>
          </cell>
          <cell r="J7059" t="str">
            <v xml:space="preserve">ASM7C25N070S / KSMGEAR18L Component // Sprocket </v>
          </cell>
          <cell r="K7059" t="str">
            <v>ASM7C25N070S</v>
          </cell>
          <cell r="L7059" t="str">
            <v>Kontakta SHIMANO</v>
          </cell>
        </row>
        <row r="7060">
          <cell r="B7060" t="str">
            <v>YEC9375534Framhjul</v>
          </cell>
          <cell r="C7060" t="str">
            <v>YEC9375534</v>
          </cell>
          <cell r="D7060">
            <v>2016</v>
          </cell>
          <cell r="E7060">
            <v>21</v>
          </cell>
          <cell r="F7060" t="str">
            <v>0210</v>
          </cell>
          <cell r="G7060" t="str">
            <v>F001</v>
          </cell>
          <cell r="H7060" t="str">
            <v>Front hub</v>
          </cell>
          <cell r="I7060" t="str">
            <v>Framhjul</v>
          </cell>
          <cell r="J7060" t="str">
            <v>C8705017-03RB  E-Motor Egoing f rollerbrake</v>
          </cell>
          <cell r="K7060">
            <v>21763000</v>
          </cell>
          <cell r="L7060" t="str">
            <v>C4100349</v>
          </cell>
        </row>
        <row r="7061">
          <cell r="B7061" t="str">
            <v>YEC9375534Bakhjul</v>
          </cell>
          <cell r="C7061" t="str">
            <v>YEC9375534</v>
          </cell>
          <cell r="D7061">
            <v>2016</v>
          </cell>
          <cell r="E7061">
            <v>22</v>
          </cell>
          <cell r="F7061" t="str">
            <v>0220</v>
          </cell>
          <cell r="G7061" t="str">
            <v>F002</v>
          </cell>
          <cell r="H7061" t="str">
            <v>Rear hub</v>
          </cell>
          <cell r="I7061" t="str">
            <v>Bakhjul</v>
          </cell>
          <cell r="J7061" t="str">
            <v>ASG7C30ADXR ASG7C30ADXR Shim Nexus 7 36-H</v>
          </cell>
          <cell r="K7061" t="str">
            <v>C4208020</v>
          </cell>
          <cell r="L7061" t="str">
            <v>C4200052</v>
          </cell>
        </row>
        <row r="7062">
          <cell r="B7062" t="str">
            <v>YEC9375534Däck</v>
          </cell>
          <cell r="C7062" t="str">
            <v>YEC9375534</v>
          </cell>
          <cell r="D7062">
            <v>2016</v>
          </cell>
          <cell r="E7062">
            <v>23</v>
          </cell>
          <cell r="F7062" t="str">
            <v>0230</v>
          </cell>
          <cell r="G7062" t="str">
            <v>F003</v>
          </cell>
          <cell r="H7062" t="str">
            <v>Tire</v>
          </cell>
          <cell r="I7062" t="str">
            <v>Däck</v>
          </cell>
          <cell r="J7062" t="str">
            <v xml:space="preserve">C4905671 Spectra 622x40 Rt bkR S C-1301 Reflex </v>
          </cell>
          <cell r="K7062" t="str">
            <v>C4905671</v>
          </cell>
          <cell r="L7062" t="str">
            <v>C4901162</v>
          </cell>
        </row>
        <row r="7063">
          <cell r="B7063" t="str">
            <v>YEC9375534Skärmar set</v>
          </cell>
          <cell r="C7063" t="str">
            <v>YEC9375534</v>
          </cell>
          <cell r="D7063">
            <v>2016</v>
          </cell>
          <cell r="E7063">
            <v>24</v>
          </cell>
          <cell r="F7063" t="str">
            <v>0240</v>
          </cell>
          <cell r="G7063" t="str">
            <v>H003</v>
          </cell>
          <cell r="H7063" t="str">
            <v xml:space="preserve">Mudguard front   </v>
          </cell>
          <cell r="I7063" t="str">
            <v>Skärmar set</v>
          </cell>
          <cell r="J7063" t="str">
            <v>C8255007 / C8255008 Procons ZN/52MM 28" BLACK</v>
          </cell>
          <cell r="K7063" t="str">
            <v>C8255007</v>
          </cell>
          <cell r="L7063" t="str">
            <v>C8250028</v>
          </cell>
        </row>
        <row r="7064">
          <cell r="B7064" t="str">
            <v>YEC9375534Pakethållare</v>
          </cell>
          <cell r="C7064" t="str">
            <v>YEC9375534</v>
          </cell>
          <cell r="D7064">
            <v>2016</v>
          </cell>
          <cell r="E7064">
            <v>25</v>
          </cell>
          <cell r="F7064" t="str">
            <v>0250</v>
          </cell>
          <cell r="G7064" t="str">
            <v>H004</v>
          </cell>
          <cell r="H7064" t="str">
            <v>Carrier</v>
          </cell>
          <cell r="I7064" t="str">
            <v>Pakethållare</v>
          </cell>
          <cell r="J7064" t="str">
            <v xml:space="preserve">C8205615 Atran platform battery holder w/o Legs black finish  </v>
          </cell>
          <cell r="K7064" t="str">
            <v>C8205615</v>
          </cell>
          <cell r="L7064" t="str">
            <v>C8205740</v>
          </cell>
        </row>
        <row r="7065">
          <cell r="B7065" t="str">
            <v>YEC9375534Sadel</v>
          </cell>
          <cell r="C7065" t="str">
            <v>YEC9375534</v>
          </cell>
          <cell r="D7065">
            <v>2016</v>
          </cell>
          <cell r="E7065">
            <v>26</v>
          </cell>
          <cell r="F7065" t="str">
            <v>0260</v>
          </cell>
          <cell r="G7065" t="str">
            <v>G001</v>
          </cell>
          <cell r="H7065" t="str">
            <v>Saddle</v>
          </cell>
          <cell r="I7065" t="str">
            <v>Sadel</v>
          </cell>
          <cell r="J7065" t="str">
            <v xml:space="preserve">C7105976  Spectra Crispo Black/white 5074URT 8067 wo. Clamp and handle </v>
          </cell>
          <cell r="K7065" t="str">
            <v>C7105976</v>
          </cell>
          <cell r="L7065" t="str">
            <v>C7100584</v>
          </cell>
        </row>
        <row r="7066">
          <cell r="B7066" t="str">
            <v>YEC9375534Sadelstolpe</v>
          </cell>
          <cell r="C7066" t="str">
            <v>YEC9375534</v>
          </cell>
          <cell r="D7066">
            <v>2016</v>
          </cell>
          <cell r="E7066">
            <v>27</v>
          </cell>
          <cell r="F7066" t="str">
            <v>0270</v>
          </cell>
          <cell r="G7066" t="str">
            <v>G002</v>
          </cell>
          <cell r="H7066" t="str">
            <v>Seatpost</v>
          </cell>
          <cell r="I7066" t="str">
            <v>Sadelstolpe</v>
          </cell>
          <cell r="J7066" t="str">
            <v>C7205535 SP-222  Ø31,6x350 silver</v>
          </cell>
          <cell r="K7066" t="str">
            <v>C7205535</v>
          </cell>
          <cell r="L7066" t="str">
            <v>C7200050</v>
          </cell>
        </row>
        <row r="7067">
          <cell r="B7067" t="str">
            <v>YEC9375534Sadelrörsklämma</v>
          </cell>
          <cell r="C7067" t="str">
            <v>YEC9375534</v>
          </cell>
          <cell r="D7067">
            <v>2016</v>
          </cell>
          <cell r="E7067">
            <v>28</v>
          </cell>
          <cell r="F7067" t="str">
            <v>0280</v>
          </cell>
          <cell r="G7067" t="str">
            <v>G003</v>
          </cell>
          <cell r="H7067" t="str">
            <v>Seat Clamp</v>
          </cell>
          <cell r="I7067" t="str">
            <v>Sadelrörsklämma</v>
          </cell>
          <cell r="J7067" t="str">
            <v>C7305002 Bolt +clamp MX27</v>
          </cell>
          <cell r="K7067" t="str">
            <v>C7305002</v>
          </cell>
          <cell r="L7067" t="str">
            <v>C7300027-318</v>
          </cell>
        </row>
        <row r="7068">
          <cell r="B7068" t="str">
            <v>YEC9375534Framlampa</v>
          </cell>
          <cell r="C7068" t="str">
            <v>YEC9375534</v>
          </cell>
          <cell r="D7068">
            <v>2016</v>
          </cell>
          <cell r="E7068">
            <v>29</v>
          </cell>
          <cell r="F7068" t="str">
            <v>0290</v>
          </cell>
          <cell r="G7068" t="str">
            <v>H005</v>
          </cell>
          <cell r="H7068" t="str">
            <v>Front light</v>
          </cell>
          <cell r="I7068" t="str">
            <v>Framlampa</v>
          </cell>
          <cell r="J7068" t="str">
            <v xml:space="preserve">C8015168 AXA Pico LED 30LUX  w bracket </v>
          </cell>
          <cell r="K7068" t="str">
            <v>C8015168</v>
          </cell>
          <cell r="L7068" t="str">
            <v>C8010021</v>
          </cell>
        </row>
        <row r="7069">
          <cell r="B7069" t="str">
            <v>YEC9375534Baklampa</v>
          </cell>
          <cell r="C7069" t="str">
            <v>YEC9375534</v>
          </cell>
          <cell r="D7069">
            <v>2016</v>
          </cell>
          <cell r="E7069">
            <v>30</v>
          </cell>
          <cell r="F7069" t="str">
            <v>0300</v>
          </cell>
          <cell r="G7069" t="str">
            <v>H006</v>
          </cell>
          <cell r="H7069" t="str">
            <v>Light, Rear</v>
          </cell>
          <cell r="I7069" t="str">
            <v>Baklampa</v>
          </cell>
          <cell r="K7069" t="str">
            <v>C8705058-1RLBK</v>
          </cell>
          <cell r="L7069" t="str">
            <v>C8705058-1RLBK</v>
          </cell>
        </row>
        <row r="7070">
          <cell r="B7070" t="str">
            <v>YEC9375534Låssats</v>
          </cell>
          <cell r="C7070" t="str">
            <v>YEC9375534</v>
          </cell>
          <cell r="D7070">
            <v>2016</v>
          </cell>
          <cell r="E7070">
            <v>31</v>
          </cell>
          <cell r="F7070" t="str">
            <v>0310</v>
          </cell>
          <cell r="G7070" t="str">
            <v>H007</v>
          </cell>
          <cell r="H7070" t="str">
            <v>Lock</v>
          </cell>
          <cell r="I7070" t="str">
            <v>Låssats</v>
          </cell>
          <cell r="J7070" t="str">
            <v>C8405055 AXA SOLID+ black</v>
          </cell>
          <cell r="K7070" t="str">
            <v>C8405055</v>
          </cell>
          <cell r="L7070" t="str">
            <v>C8400053</v>
          </cell>
        </row>
        <row r="7071">
          <cell r="B7071" t="str">
            <v>YEC9375534Stöd</v>
          </cell>
          <cell r="C7071" t="str">
            <v>YEC9375534</v>
          </cell>
          <cell r="D7071">
            <v>2016</v>
          </cell>
          <cell r="E7071">
            <v>32</v>
          </cell>
          <cell r="F7071" t="str">
            <v>0320</v>
          </cell>
          <cell r="G7071" t="str">
            <v>H008</v>
          </cell>
          <cell r="H7071" t="str">
            <v>Kick stand</v>
          </cell>
          <cell r="I7071" t="str">
            <v>Stöd</v>
          </cell>
          <cell r="J7071" t="str">
            <v>C8105208 Atran REX adjustable</v>
          </cell>
          <cell r="K7071" t="str">
            <v>C8105208</v>
          </cell>
          <cell r="L7071" t="str">
            <v>C8100034</v>
          </cell>
        </row>
        <row r="7072">
          <cell r="B7072" t="str">
            <v>YEC9375534Korg</v>
          </cell>
          <cell r="C7072" t="str">
            <v>YEC9375534</v>
          </cell>
          <cell r="D7072">
            <v>2016</v>
          </cell>
          <cell r="E7072">
            <v>33</v>
          </cell>
          <cell r="F7072" t="str">
            <v>0330</v>
          </cell>
          <cell r="G7072" t="str">
            <v>H009</v>
          </cell>
          <cell r="H7072" t="str">
            <v>Basket / Fr carrier</v>
          </cell>
          <cell r="I7072" t="str">
            <v>Korg</v>
          </cell>
          <cell r="J7072" t="str">
            <v>C8605006 + C8605105-L headset + axle  stays</v>
          </cell>
          <cell r="K7072" t="str">
            <v>C8605006</v>
          </cell>
          <cell r="L7072" t="str">
            <v>C8605213</v>
          </cell>
        </row>
        <row r="7073">
          <cell r="B7073" t="str">
            <v>YEC9375534Pedaler</v>
          </cell>
          <cell r="C7073" t="str">
            <v>YEC9375534</v>
          </cell>
          <cell r="D7073">
            <v>2016</v>
          </cell>
          <cell r="E7073">
            <v>34</v>
          </cell>
          <cell r="F7073" t="str">
            <v>0340</v>
          </cell>
          <cell r="G7073" t="str">
            <v>E005</v>
          </cell>
          <cell r="H7073" t="str">
            <v xml:space="preserve">Pedal </v>
          </cell>
          <cell r="I7073" t="str">
            <v>Pedaler</v>
          </cell>
          <cell r="J7073" t="str">
            <v>C3505204 SPECTRA BK/GR9/16" NW-467</v>
          </cell>
          <cell r="K7073" t="str">
            <v>C3505204</v>
          </cell>
          <cell r="L7073" t="str">
            <v>C3500026</v>
          </cell>
        </row>
        <row r="7074">
          <cell r="B7074" t="str">
            <v>YEC9375534Motor</v>
          </cell>
          <cell r="C7074" t="str">
            <v>YEC9375534</v>
          </cell>
          <cell r="D7074">
            <v>2016</v>
          </cell>
          <cell r="E7074">
            <v>35</v>
          </cell>
          <cell r="F7074" t="str">
            <v>0350</v>
          </cell>
          <cell r="G7074" t="str">
            <v>J001</v>
          </cell>
          <cell r="H7074" t="str">
            <v>DRIVE UNIT:</v>
          </cell>
          <cell r="I7074" t="str">
            <v>Motor</v>
          </cell>
          <cell r="K7074" t="str">
            <v>C8705017-03RB</v>
          </cell>
          <cell r="L7074" t="str">
            <v>C8705018-RB-SV</v>
          </cell>
        </row>
        <row r="7075">
          <cell r="B7075" t="str">
            <v>YEC9375534Display</v>
          </cell>
          <cell r="C7075" t="str">
            <v>YEC9375534</v>
          </cell>
          <cell r="D7075">
            <v>2016</v>
          </cell>
          <cell r="E7075">
            <v>36</v>
          </cell>
          <cell r="F7075" t="str">
            <v>0360</v>
          </cell>
          <cell r="G7075" t="str">
            <v>J004</v>
          </cell>
          <cell r="H7075" t="str">
            <v>DISPLAY:</v>
          </cell>
          <cell r="I7075" t="str">
            <v>Display</v>
          </cell>
          <cell r="J7075" t="str">
            <v xml:space="preserve">C8705058-13-28 DISPLAY LCD                </v>
          </cell>
          <cell r="K7075" t="str">
            <v>C8705058-13-28</v>
          </cell>
          <cell r="L7075" t="str">
            <v>C8705058-13-28</v>
          </cell>
        </row>
        <row r="7076">
          <cell r="B7076" t="str">
            <v>YEC9375534EB-Bus kabel</v>
          </cell>
          <cell r="C7076" t="str">
            <v>YEC9375534</v>
          </cell>
          <cell r="D7076">
            <v>2016</v>
          </cell>
          <cell r="E7076">
            <v>37</v>
          </cell>
          <cell r="F7076" t="str">
            <v>0370</v>
          </cell>
          <cell r="G7076" t="str">
            <v>J005</v>
          </cell>
          <cell r="H7076" t="str">
            <v>EB-BUS CABLE:</v>
          </cell>
          <cell r="I7076" t="str">
            <v>EB-Bus kabel</v>
          </cell>
          <cell r="K7076" t="str">
            <v>C8705058-08</v>
          </cell>
          <cell r="L7076" t="str">
            <v>C8705058-08</v>
          </cell>
        </row>
        <row r="7077">
          <cell r="B7077" t="str">
            <v>YEC9375534Motorkabel</v>
          </cell>
          <cell r="C7077" t="str">
            <v>YEC9375534</v>
          </cell>
          <cell r="D7077">
            <v>2016</v>
          </cell>
          <cell r="E7077">
            <v>38</v>
          </cell>
          <cell r="F7077" t="str">
            <v>0380</v>
          </cell>
          <cell r="G7077" t="str">
            <v>J006</v>
          </cell>
          <cell r="H7077" t="str">
            <v>POWER CABLE:</v>
          </cell>
          <cell r="I7077" t="str">
            <v>Motorkabel</v>
          </cell>
          <cell r="J7077" t="str">
            <v>C8705058-08 ELECTRIC CABLE</v>
          </cell>
          <cell r="K7077" t="str">
            <v>Ingår i EB-buskabeln</v>
          </cell>
          <cell r="L7077" t="str">
            <v>Ingår i EB-buskabeln</v>
          </cell>
        </row>
        <row r="7078">
          <cell r="B7078" t="str">
            <v>YEC9375534Kabel framlampa</v>
          </cell>
          <cell r="C7078" t="str">
            <v>YEC9375534</v>
          </cell>
          <cell r="D7078">
            <v>2016</v>
          </cell>
          <cell r="E7078">
            <v>39</v>
          </cell>
          <cell r="F7078" t="str">
            <v>0390</v>
          </cell>
          <cell r="G7078" t="str">
            <v>J007</v>
          </cell>
          <cell r="H7078" t="str">
            <v>F. LIGHT CABLE:</v>
          </cell>
          <cell r="I7078" t="str">
            <v>Kabel framlampa</v>
          </cell>
          <cell r="K7078" t="str">
            <v>Ingår i EB-buskabeln</v>
          </cell>
          <cell r="L7078" t="str">
            <v>Ingår i EB-buskabeln</v>
          </cell>
        </row>
        <row r="7079">
          <cell r="B7079" t="str">
            <v>YEC9375534Kabel baklampa</v>
          </cell>
          <cell r="C7079" t="str">
            <v>YEC9375534</v>
          </cell>
          <cell r="D7079">
            <v>2016</v>
          </cell>
          <cell r="E7079">
            <v>40</v>
          </cell>
          <cell r="F7079" t="str">
            <v>0400</v>
          </cell>
          <cell r="G7079" t="str">
            <v>J008</v>
          </cell>
          <cell r="H7079" t="str">
            <v>R. LIGHT CABLE:</v>
          </cell>
          <cell r="I7079" t="str">
            <v>Kabel baklampa</v>
          </cell>
          <cell r="K7079" t="str">
            <v>INGÅR I BATTERIET</v>
          </cell>
          <cell r="L7079" t="str">
            <v>Ingår i batteriet</v>
          </cell>
        </row>
        <row r="7080">
          <cell r="B7080" t="str">
            <v>YEC9375534Hastighetssensor</v>
          </cell>
          <cell r="C7080" t="str">
            <v>YEC9375534</v>
          </cell>
          <cell r="D7080">
            <v>2016</v>
          </cell>
          <cell r="E7080">
            <v>41</v>
          </cell>
          <cell r="F7080" t="str">
            <v>0410</v>
          </cell>
          <cell r="G7080" t="str">
            <v>J009</v>
          </cell>
          <cell r="H7080" t="str">
            <v>SPEED SENSOR:</v>
          </cell>
          <cell r="I7080" t="str">
            <v>Hastighetssensor</v>
          </cell>
          <cell r="K7080" t="str">
            <v>C8705058-12</v>
          </cell>
          <cell r="L7080" t="str">
            <v>C8705058-12</v>
          </cell>
        </row>
        <row r="7081">
          <cell r="B7081" t="str">
            <v>YEC9375534Batteri</v>
          </cell>
          <cell r="C7081" t="str">
            <v>YEC9375534</v>
          </cell>
          <cell r="D7081">
            <v>2016</v>
          </cell>
          <cell r="E7081">
            <v>42</v>
          </cell>
          <cell r="F7081" t="str">
            <v>0420</v>
          </cell>
          <cell r="G7081" t="str">
            <v>J002</v>
          </cell>
          <cell r="H7081" t="str">
            <v>BATTERY:</v>
          </cell>
          <cell r="I7081" t="str">
            <v>Batteri</v>
          </cell>
          <cell r="J7081" t="str">
            <v>w/o BATTERY SF03 8,8Ah, 11Ah, 14Ah</v>
          </cell>
          <cell r="K7081" t="str">
            <v>C8705058-1-08BK</v>
          </cell>
          <cell r="L7081" t="str">
            <v>C8705058-1-08EA</v>
          </cell>
        </row>
        <row r="7082">
          <cell r="B7082" t="str">
            <v>YEC9375534Batterihållare</v>
          </cell>
          <cell r="C7082" t="str">
            <v>YEC9375534</v>
          </cell>
          <cell r="D7082">
            <v>2016</v>
          </cell>
          <cell r="E7082">
            <v>43</v>
          </cell>
          <cell r="F7082" t="str">
            <v>0430</v>
          </cell>
          <cell r="G7082" t="str">
            <v>J003</v>
          </cell>
          <cell r="H7082" t="str">
            <v>BATTERY HOLDER/Slider</v>
          </cell>
          <cell r="I7082" t="str">
            <v>Batterihållare</v>
          </cell>
          <cell r="L7082" t="e">
            <v>#N/A</v>
          </cell>
        </row>
        <row r="7083">
          <cell r="B7083" t="str">
            <v>YEC9375534Batteriladdare</v>
          </cell>
          <cell r="C7083" t="str">
            <v>YEC9375534</v>
          </cell>
          <cell r="D7083">
            <v>2016</v>
          </cell>
          <cell r="E7083">
            <v>44</v>
          </cell>
          <cell r="F7083" t="str">
            <v>0440</v>
          </cell>
          <cell r="G7083" t="str">
            <v>J010</v>
          </cell>
          <cell r="H7083" t="str">
            <v>CHARGER:</v>
          </cell>
          <cell r="I7083" t="str">
            <v>Batteriladdare</v>
          </cell>
          <cell r="J7083" t="str">
            <v xml:space="preserve">C8705058-02   CHARGER SF-03                </v>
          </cell>
          <cell r="K7083" t="str">
            <v>C8705058-02</v>
          </cell>
          <cell r="L7083" t="str">
            <v>C8705058-02</v>
          </cell>
        </row>
        <row r="7084">
          <cell r="B7084" t="str">
            <v>YEC9375534Kontrollbox</v>
          </cell>
          <cell r="C7084" t="str">
            <v>YEC9375534</v>
          </cell>
          <cell r="D7084">
            <v>2016</v>
          </cell>
          <cell r="E7084">
            <v>45</v>
          </cell>
          <cell r="F7084" t="str">
            <v>0450</v>
          </cell>
          <cell r="G7084" t="str">
            <v>J011</v>
          </cell>
          <cell r="H7084" t="str">
            <v>Controller</v>
          </cell>
          <cell r="I7084" t="str">
            <v>Kontrollbox</v>
          </cell>
          <cell r="J7084" t="str">
            <v>C8705058-04-28BK CONTROLER RB</v>
          </cell>
          <cell r="K7084" t="str">
            <v>C8705058-04-28BK</v>
          </cell>
          <cell r="L7084" t="str">
            <v>C8705058-4-28B2</v>
          </cell>
        </row>
        <row r="7085">
          <cell r="B7085" t="str">
            <v>YEC9375534Växelöra</v>
          </cell>
          <cell r="C7085" t="str">
            <v>YEC9375534</v>
          </cell>
          <cell r="D7085">
            <v>2016</v>
          </cell>
          <cell r="E7085">
            <v>46</v>
          </cell>
          <cell r="F7085" t="str">
            <v>0460</v>
          </cell>
          <cell r="G7085" t="str">
            <v>D005</v>
          </cell>
          <cell r="H7085" t="str">
            <v>Gear hanger</v>
          </cell>
          <cell r="I7085" t="str">
            <v>Växelöra</v>
          </cell>
          <cell r="L7085" t="e">
            <v>#N/A</v>
          </cell>
        </row>
        <row r="7086">
          <cell r="B7086" t="str">
            <v>YEC9375542RAM</v>
          </cell>
          <cell r="C7086" t="str">
            <v>YEC9375542</v>
          </cell>
          <cell r="D7086" t="str">
            <v>2018-2019</v>
          </cell>
          <cell r="E7086">
            <v>1</v>
          </cell>
          <cell r="F7086" t="str">
            <v>0010</v>
          </cell>
          <cell r="G7086" t="str">
            <v>A001</v>
          </cell>
          <cell r="H7086" t="str">
            <v>PAINTED FRAME</v>
          </cell>
          <cell r="I7086" t="str">
            <v>RAM</v>
          </cell>
          <cell r="K7086" t="str">
            <v>FRAME</v>
          </cell>
          <cell r="L7086" t="e">
            <v>#N/A</v>
          </cell>
        </row>
        <row r="7087">
          <cell r="B7087" t="str">
            <v>YEC9375542Framgaffel</v>
          </cell>
          <cell r="C7087" t="str">
            <v>YEC9375542</v>
          </cell>
          <cell r="D7087" t="str">
            <v>2018-2019</v>
          </cell>
          <cell r="E7087">
            <v>2</v>
          </cell>
          <cell r="F7087" t="str">
            <v>0020</v>
          </cell>
          <cell r="G7087" t="str">
            <v>A002</v>
          </cell>
          <cell r="H7087" t="str">
            <v>PAINTED FORK</v>
          </cell>
          <cell r="I7087" t="str">
            <v>Framgaffel</v>
          </cell>
          <cell r="K7087" t="str">
            <v>FORK</v>
          </cell>
          <cell r="L7087" t="e">
            <v>#N/A</v>
          </cell>
        </row>
        <row r="7088">
          <cell r="B7088" t="str">
            <v>YEC9375542Styrlager</v>
          </cell>
          <cell r="C7088" t="str">
            <v>YEC9375542</v>
          </cell>
          <cell r="D7088" t="str">
            <v>2018-2019</v>
          </cell>
          <cell r="E7088">
            <v>3</v>
          </cell>
          <cell r="F7088" t="str">
            <v>0030</v>
          </cell>
          <cell r="G7088" t="str">
            <v>B001</v>
          </cell>
          <cell r="H7088" t="str">
            <v>Head Set</v>
          </cell>
          <cell r="I7088" t="str">
            <v>Styrlager</v>
          </cell>
          <cell r="J7088" t="str">
            <v>C2105002 VP-MH305C SEMI INTEGR, ED BLACK O/S  SH = 20mm</v>
          </cell>
          <cell r="K7088" t="str">
            <v>C2105002</v>
          </cell>
          <cell r="L7088" t="str">
            <v>C2100163</v>
          </cell>
        </row>
        <row r="7089">
          <cell r="B7089" t="str">
            <v xml:space="preserve">YEC9375542Styrstam </v>
          </cell>
          <cell r="C7089" t="str">
            <v>YEC9375542</v>
          </cell>
          <cell r="D7089" t="str">
            <v>2018-2019</v>
          </cell>
          <cell r="E7089">
            <v>4</v>
          </cell>
          <cell r="F7089" t="str">
            <v>0040</v>
          </cell>
          <cell r="G7089" t="str">
            <v>B002</v>
          </cell>
          <cell r="H7089" t="str">
            <v>Handlebar Stem</v>
          </cell>
          <cell r="I7089" t="str">
            <v xml:space="preserve">Styrstam </v>
          </cell>
          <cell r="J7089" t="str">
            <v>C2205548-100 STQ ALsv 25,4/100 180mm 4BOLT MTSD-367N-5 SV</v>
          </cell>
          <cell r="K7089" t="str">
            <v>C2205548-110</v>
          </cell>
          <cell r="L7089" t="str">
            <v>C2200065</v>
          </cell>
        </row>
        <row r="7090">
          <cell r="B7090" t="str">
            <v>YEC9375542Styre</v>
          </cell>
          <cell r="C7090" t="str">
            <v>YEC9375542</v>
          </cell>
          <cell r="D7090" t="str">
            <v>2018-2019</v>
          </cell>
          <cell r="E7090">
            <v>5</v>
          </cell>
          <cell r="F7090" t="str">
            <v>0050</v>
          </cell>
          <cell r="G7090" t="str">
            <v>B003</v>
          </cell>
          <cell r="H7090" t="str">
            <v>Handelbar</v>
          </cell>
          <cell r="I7090" t="str">
            <v>Styre</v>
          </cell>
          <cell r="J7090" t="str">
            <v>C2306073  Handlebar City Silver NR-AL-14(ISO-C) W:630mm, AL H.A.S, no logo</v>
          </cell>
          <cell r="K7090" t="str">
            <v>C2306073</v>
          </cell>
          <cell r="L7090" t="str">
            <v>C2300290</v>
          </cell>
        </row>
        <row r="7091">
          <cell r="B7091" t="str">
            <v>YEC9375542Bromsgrepp H</v>
          </cell>
          <cell r="C7091" t="str">
            <v>YEC9375542</v>
          </cell>
          <cell r="D7091" t="str">
            <v>2018-2019</v>
          </cell>
          <cell r="E7091">
            <v>6</v>
          </cell>
          <cell r="F7091" t="str">
            <v>0060</v>
          </cell>
          <cell r="G7091" t="str">
            <v>C002</v>
          </cell>
          <cell r="H7091" t="str">
            <v>Brake Lever R</v>
          </cell>
          <cell r="I7091" t="str">
            <v>Bromsgrepp H</v>
          </cell>
          <cell r="L7091" t="e">
            <v>#N/A</v>
          </cell>
        </row>
        <row r="7092">
          <cell r="B7092" t="str">
            <v>YEC9375542Bromsgrepp V</v>
          </cell>
          <cell r="C7092" t="str">
            <v>YEC9375542</v>
          </cell>
          <cell r="D7092" t="str">
            <v>2018-2019</v>
          </cell>
          <cell r="E7092">
            <v>7</v>
          </cell>
          <cell r="F7092" t="str">
            <v>0070</v>
          </cell>
          <cell r="G7092" t="str">
            <v>C001</v>
          </cell>
          <cell r="H7092" t="str">
            <v>Brake Lever L</v>
          </cell>
          <cell r="I7092" t="str">
            <v>Bromsgrepp V</v>
          </cell>
          <cell r="J7092" t="str">
            <v>C6505190 Br lever silver left CL535CRT RB w bell</v>
          </cell>
          <cell r="K7092" t="str">
            <v>C6505190</v>
          </cell>
          <cell r="L7092" t="str">
            <v>C6505190</v>
          </cell>
        </row>
        <row r="7093">
          <cell r="B7093" t="str">
            <v>YEC9375542Växelreglage H</v>
          </cell>
          <cell r="C7093" t="str">
            <v>YEC9375542</v>
          </cell>
          <cell r="D7093" t="str">
            <v>2018-2019</v>
          </cell>
          <cell r="E7093">
            <v>8</v>
          </cell>
          <cell r="F7093" t="str">
            <v>0080</v>
          </cell>
          <cell r="G7093" t="str">
            <v>D002</v>
          </cell>
          <cell r="H7093" t="str">
            <v>Shift Lever R</v>
          </cell>
          <cell r="I7093" t="str">
            <v>Växelreglage H</v>
          </cell>
          <cell r="J7093" t="str">
            <v>ASLC30007DXL210LAR</v>
          </cell>
          <cell r="K7093" t="str">
            <v>ASLC30007DXL210LAR</v>
          </cell>
          <cell r="L7093" t="str">
            <v>Kontakta SHIMANO</v>
          </cell>
        </row>
        <row r="7094">
          <cell r="B7094" t="str">
            <v>YEC9375542Växelreglage V</v>
          </cell>
          <cell r="C7094" t="str">
            <v>YEC9375542</v>
          </cell>
          <cell r="D7094" t="str">
            <v>2018-2019</v>
          </cell>
          <cell r="E7094">
            <v>9</v>
          </cell>
          <cell r="F7094" t="str">
            <v>0090</v>
          </cell>
          <cell r="G7094" t="str">
            <v>D001</v>
          </cell>
          <cell r="H7094" t="str">
            <v>Shift Lever L</v>
          </cell>
          <cell r="I7094" t="str">
            <v>Växelreglage V</v>
          </cell>
          <cell r="L7094" t="e">
            <v>#N/A</v>
          </cell>
        </row>
        <row r="7095">
          <cell r="B7095" t="str">
            <v>YEC9375542Handtag par</v>
          </cell>
          <cell r="C7095" t="str">
            <v>YEC9375542</v>
          </cell>
          <cell r="D7095" t="str">
            <v>2018-2019</v>
          </cell>
          <cell r="E7095">
            <v>10</v>
          </cell>
          <cell r="F7095" t="str">
            <v>0100</v>
          </cell>
          <cell r="G7095" t="str">
            <v>B004</v>
          </cell>
          <cell r="H7095" t="str">
            <v>Grip R</v>
          </cell>
          <cell r="I7095" t="str">
            <v>Handtag par</v>
          </cell>
          <cell r="J7095" t="str">
            <v xml:space="preserve">C2505528 Herrmans CLIK DD37  black 90mm  </v>
          </cell>
          <cell r="K7095" t="str">
            <v>C2505528</v>
          </cell>
          <cell r="L7095" t="str">
            <v>C2500057</v>
          </cell>
        </row>
        <row r="7096">
          <cell r="B7096" t="str">
            <v>YEC9375542Frambroms</v>
          </cell>
          <cell r="C7096" t="str">
            <v>YEC9375542</v>
          </cell>
          <cell r="D7096" t="str">
            <v>2018-2019</v>
          </cell>
          <cell r="E7096">
            <v>11</v>
          </cell>
          <cell r="F7096" t="str">
            <v>0110</v>
          </cell>
          <cell r="G7096" t="str">
            <v>C003</v>
          </cell>
          <cell r="H7096" t="str">
            <v xml:space="preserve">Brake front </v>
          </cell>
          <cell r="I7096" t="str">
            <v>Frambroms</v>
          </cell>
          <cell r="J7096" t="str">
            <v>ABRC6000FB  ROL.BRAKE FRONT M9 BR-C6000-F, W. 3,5 MM. LOCKNUT SILVER</v>
          </cell>
          <cell r="K7096" t="str">
            <v>ABRC6000FB</v>
          </cell>
          <cell r="L7096" t="str">
            <v>Kontakta SHIMANO</v>
          </cell>
        </row>
        <row r="7097">
          <cell r="B7097" t="str">
            <v>YEC9375542Bakbroms</v>
          </cell>
          <cell r="C7097" t="str">
            <v>YEC9375542</v>
          </cell>
          <cell r="D7097" t="str">
            <v>2018-2019</v>
          </cell>
          <cell r="E7097">
            <v>12</v>
          </cell>
          <cell r="F7097" t="str">
            <v>0120</v>
          </cell>
          <cell r="G7097" t="str">
            <v>C004</v>
          </cell>
          <cell r="H7097" t="str">
            <v>Brake rear</v>
          </cell>
          <cell r="I7097" t="str">
            <v>Bakbroms</v>
          </cell>
          <cell r="K7097" t="str">
            <v>Fotbroms</v>
          </cell>
          <cell r="L7097" t="str">
            <v>Kontakta SHIMANO</v>
          </cell>
        </row>
        <row r="7098">
          <cell r="B7098" t="str">
            <v>YEC9375542Vevlager</v>
          </cell>
          <cell r="C7098" t="str">
            <v>YEC9375542</v>
          </cell>
          <cell r="D7098" t="str">
            <v>2018-2019</v>
          </cell>
          <cell r="E7098">
            <v>13</v>
          </cell>
          <cell r="F7098" t="str">
            <v>0130</v>
          </cell>
          <cell r="G7098" t="str">
            <v>E001</v>
          </cell>
          <cell r="H7098" t="str">
            <v xml:space="preserve">BB-set </v>
          </cell>
          <cell r="I7098" t="str">
            <v>Vevlager</v>
          </cell>
          <cell r="K7098" t="str">
            <v>C8705065-1-124</v>
          </cell>
          <cell r="L7098" t="str">
            <v>C8705065-1-124</v>
          </cell>
        </row>
        <row r="7099">
          <cell r="B7099" t="str">
            <v>YEC9375542Vevparti</v>
          </cell>
          <cell r="C7099" t="str">
            <v>YEC9375542</v>
          </cell>
          <cell r="D7099" t="str">
            <v>2018-2019</v>
          </cell>
          <cell r="E7099">
            <v>14</v>
          </cell>
          <cell r="F7099" t="str">
            <v>0140</v>
          </cell>
          <cell r="G7099" t="str">
            <v>E002</v>
          </cell>
          <cell r="H7099" t="str">
            <v>Front Chainwheel</v>
          </cell>
          <cell r="I7099" t="str">
            <v>Vevparti</v>
          </cell>
          <cell r="J7099" t="str">
            <v xml:space="preserve">C3305681-170-EG E-Going 170MM 38T 3/32" 110MM </v>
          </cell>
          <cell r="K7099" t="str">
            <v>C3305681-170-EG</v>
          </cell>
          <cell r="L7099" t="str">
            <v>C3305681-170-EG</v>
          </cell>
        </row>
        <row r="7100">
          <cell r="B7100" t="str">
            <v>YEC9375542Kedjeskydd</v>
          </cell>
          <cell r="C7100" t="str">
            <v>YEC9375542</v>
          </cell>
          <cell r="D7100" t="str">
            <v>2018-2019</v>
          </cell>
          <cell r="E7100">
            <v>15</v>
          </cell>
          <cell r="F7100" t="str">
            <v>0150</v>
          </cell>
          <cell r="G7100" t="str">
            <v>H001</v>
          </cell>
          <cell r="H7100" t="str">
            <v>Chain guard</v>
          </cell>
          <cell r="I7100" t="str">
            <v>Kedjeskydd</v>
          </cell>
          <cell r="J7100" t="str">
            <v>C8305427/ZBK + C8305427/RWH AXA CE 38 black w white center</v>
          </cell>
          <cell r="K7100" t="str">
            <v>C8305427/ZBK</v>
          </cell>
          <cell r="L7100" t="str">
            <v>C8305427/ZBK</v>
          </cell>
        </row>
        <row r="7101">
          <cell r="B7101" t="str">
            <v>YEC9375542Kedjeskyddsfäste</v>
          </cell>
          <cell r="C7101" t="str">
            <v>YEC9375542</v>
          </cell>
          <cell r="D7101" t="str">
            <v>2018-2019</v>
          </cell>
          <cell r="E7101">
            <v>16</v>
          </cell>
          <cell r="F7101" t="str">
            <v>0160</v>
          </cell>
          <cell r="G7101" t="str">
            <v>H002</v>
          </cell>
          <cell r="H7101" t="str">
            <v>Chain guard bracket</v>
          </cell>
          <cell r="I7101" t="str">
            <v>Kedjeskyddsfäste</v>
          </cell>
          <cell r="K7101" t="str">
            <v>C8305427</v>
          </cell>
          <cell r="L7101" t="str">
            <v>C8305427</v>
          </cell>
        </row>
        <row r="7102">
          <cell r="B7102" t="str">
            <v>YEC9375542Framväxel</v>
          </cell>
          <cell r="C7102" t="str">
            <v>YEC9375542</v>
          </cell>
          <cell r="D7102" t="str">
            <v>2018-2019</v>
          </cell>
          <cell r="E7102">
            <v>17</v>
          </cell>
          <cell r="F7102" t="str">
            <v>0170</v>
          </cell>
          <cell r="G7102" t="str">
            <v>D003</v>
          </cell>
          <cell r="H7102" t="str">
            <v>Front Derailleur</v>
          </cell>
          <cell r="I7102" t="str">
            <v>Framväxel</v>
          </cell>
          <cell r="K7102" t="str">
            <v>EMPTY</v>
          </cell>
          <cell r="L7102" t="e">
            <v>#N/A</v>
          </cell>
        </row>
        <row r="7103">
          <cell r="B7103" t="str">
            <v>YEC9375542Bakväxel</v>
          </cell>
          <cell r="C7103" t="str">
            <v>YEC9375542</v>
          </cell>
          <cell r="D7103" t="str">
            <v>2018-2019</v>
          </cell>
          <cell r="E7103">
            <v>18</v>
          </cell>
          <cell r="F7103" t="str">
            <v>0180</v>
          </cell>
          <cell r="G7103" t="str">
            <v>D004</v>
          </cell>
          <cell r="H7103" t="str">
            <v>Rear Derailleur</v>
          </cell>
          <cell r="I7103" t="str">
            <v>Bakväxel</v>
          </cell>
          <cell r="K7103" t="str">
            <v>NAVVÄXEL</v>
          </cell>
          <cell r="L7103" t="str">
            <v>Kontakta SHIMANO</v>
          </cell>
        </row>
        <row r="7104">
          <cell r="B7104" t="str">
            <v>YEC9375542Kedja</v>
          </cell>
          <cell r="C7104" t="str">
            <v>YEC9375542</v>
          </cell>
          <cell r="D7104" t="str">
            <v>2018-2019</v>
          </cell>
          <cell r="E7104">
            <v>19</v>
          </cell>
          <cell r="F7104" t="str">
            <v>0190</v>
          </cell>
          <cell r="G7104" t="str">
            <v>E003</v>
          </cell>
          <cell r="H7104" t="str">
            <v xml:space="preserve">Chain </v>
          </cell>
          <cell r="I7104" t="str">
            <v>Kedja</v>
          </cell>
          <cell r="J7104" t="str">
            <v>std</v>
          </cell>
          <cell r="K7104" t="str">
            <v>C3405001-0102</v>
          </cell>
          <cell r="L7104" t="str">
            <v>C3400002</v>
          </cell>
        </row>
        <row r="7105">
          <cell r="B7105" t="str">
            <v>YEC9375542Kassett</v>
          </cell>
          <cell r="C7105" t="str">
            <v>YEC9375542</v>
          </cell>
          <cell r="D7105" t="str">
            <v>2018-2019</v>
          </cell>
          <cell r="E7105">
            <v>20</v>
          </cell>
          <cell r="F7105" t="str">
            <v>0200</v>
          </cell>
          <cell r="G7105" t="str">
            <v>E004</v>
          </cell>
          <cell r="H7105" t="str">
            <v>Cassette Sprocket</v>
          </cell>
          <cell r="I7105" t="str">
            <v>Kassett</v>
          </cell>
          <cell r="J7105" t="str">
            <v>ASMGEAR18SU SPT SC18sv3/32" (INTERNAL HUB)</v>
          </cell>
          <cell r="K7105" t="str">
            <v>ASMGEAR18SU</v>
          </cell>
          <cell r="L7105" t="str">
            <v>Kontakta SHIMANO</v>
          </cell>
        </row>
        <row r="7106">
          <cell r="B7106" t="str">
            <v>YEC9375542Framhjul</v>
          </cell>
          <cell r="C7106" t="str">
            <v>YEC9375542</v>
          </cell>
          <cell r="D7106" t="str">
            <v>2018-2019</v>
          </cell>
          <cell r="E7106">
            <v>21</v>
          </cell>
          <cell r="F7106" t="str">
            <v>0210</v>
          </cell>
          <cell r="G7106" t="str">
            <v>F001</v>
          </cell>
          <cell r="H7106" t="str">
            <v>Front hub</v>
          </cell>
          <cell r="I7106" t="str">
            <v>Framhjul</v>
          </cell>
          <cell r="J7106" t="str">
            <v>Se drive unit</v>
          </cell>
          <cell r="K7106" t="str">
            <v>C4100354</v>
          </cell>
          <cell r="L7106" t="str">
            <v>C4100354</v>
          </cell>
        </row>
        <row r="7107">
          <cell r="B7107" t="str">
            <v>YEC9375542Bakhjul</v>
          </cell>
          <cell r="C7107" t="str">
            <v>YEC9375542</v>
          </cell>
          <cell r="D7107" t="str">
            <v>2018-2019</v>
          </cell>
          <cell r="E7107">
            <v>22</v>
          </cell>
          <cell r="F7107" t="str">
            <v>0220</v>
          </cell>
          <cell r="G7107" t="str">
            <v>F002</v>
          </cell>
          <cell r="H7107" t="str">
            <v>Rear hub</v>
          </cell>
          <cell r="I7107" t="str">
            <v>Bakhjul</v>
          </cell>
          <cell r="J7107" t="str">
            <v>ASGC30007CADXR (ASG7C30ADXR) HBRcb 36 H SILVER DX</v>
          </cell>
          <cell r="K7107" t="str">
            <v>C4208020</v>
          </cell>
          <cell r="L7107" t="str">
            <v>C4200052</v>
          </cell>
        </row>
        <row r="7108">
          <cell r="B7108" t="str">
            <v>YEC9375542Däck</v>
          </cell>
          <cell r="C7108" t="str">
            <v>YEC9375542</v>
          </cell>
          <cell r="D7108" t="str">
            <v>2018-2019</v>
          </cell>
          <cell r="E7108">
            <v>23</v>
          </cell>
          <cell r="F7108" t="str">
            <v>0230</v>
          </cell>
          <cell r="G7108" t="str">
            <v>F003</v>
          </cell>
          <cell r="H7108" t="str">
            <v>Tire</v>
          </cell>
          <cell r="I7108" t="str">
            <v>Däck</v>
          </cell>
          <cell r="J7108" t="str">
            <v>C4906455 622x40 Black Duramax Reflex XNR PERGO-E H-480</v>
          </cell>
          <cell r="K7108" t="str">
            <v>C4906455</v>
          </cell>
          <cell r="L7108" t="str">
            <v>C4901463</v>
          </cell>
        </row>
        <row r="7109">
          <cell r="B7109" t="str">
            <v>YEC9375542Skärmar set</v>
          </cell>
          <cell r="C7109" t="str">
            <v>YEC9375542</v>
          </cell>
          <cell r="D7109" t="str">
            <v>2018-2019</v>
          </cell>
          <cell r="E7109">
            <v>24</v>
          </cell>
          <cell r="F7109" t="str">
            <v>0240</v>
          </cell>
          <cell r="G7109" t="str">
            <v>H003</v>
          </cell>
          <cell r="H7109" t="str">
            <v xml:space="preserve">Mudguard front   </v>
          </cell>
          <cell r="I7109" t="str">
            <v>Skärmar set</v>
          </cell>
          <cell r="J7109" t="str">
            <v>C8255677 ZN/52MM 28" black 70.554/1 (5729-ZN)</v>
          </cell>
          <cell r="K7109" t="str">
            <v>C8255677</v>
          </cell>
          <cell r="L7109" t="str">
            <v>C8250028</v>
          </cell>
        </row>
        <row r="7110">
          <cell r="B7110" t="str">
            <v>YEC9375542Pakethållare</v>
          </cell>
          <cell r="C7110" t="str">
            <v>YEC9375542</v>
          </cell>
          <cell r="D7110" t="str">
            <v>2018-2019</v>
          </cell>
          <cell r="E7110">
            <v>25</v>
          </cell>
          <cell r="F7110" t="str">
            <v>0250</v>
          </cell>
          <cell r="G7110" t="str">
            <v>H004</v>
          </cell>
          <cell r="H7110" t="str">
            <v>Carrier</v>
          </cell>
          <cell r="I7110" t="str">
            <v>Pakethållare</v>
          </cell>
          <cell r="J7110" t="str">
            <v>C8205740 AVS TOP CARRIER FOR PHILION BATTERY, Powder BLACK CLIP AND SPECTRA LOGO</v>
          </cell>
          <cell r="K7110" t="str">
            <v>C8205740</v>
          </cell>
          <cell r="L7110" t="str">
            <v>C8205740</v>
          </cell>
        </row>
        <row r="7111">
          <cell r="B7111" t="str">
            <v>YEC9375542Sadel</v>
          </cell>
          <cell r="C7111" t="str">
            <v>YEC9375542</v>
          </cell>
          <cell r="D7111" t="str">
            <v>2018-2019</v>
          </cell>
          <cell r="E7111">
            <v>26</v>
          </cell>
          <cell r="F7111" t="str">
            <v>0260</v>
          </cell>
          <cell r="G7111" t="str">
            <v>G001</v>
          </cell>
          <cell r="H7111" t="str">
            <v>Saddle</v>
          </cell>
          <cell r="I7111" t="str">
            <v>Sadel</v>
          </cell>
          <cell r="J7111" t="str">
            <v>C7105989 Fluito black unisex w/o clamp</v>
          </cell>
          <cell r="K7111" t="str">
            <v>C7105989</v>
          </cell>
          <cell r="L7111" t="str">
            <v>C7100596</v>
          </cell>
        </row>
        <row r="7112">
          <cell r="B7112" t="str">
            <v>YEC9375542Sadelstolpe</v>
          </cell>
          <cell r="C7112" t="str">
            <v>YEC9375542</v>
          </cell>
          <cell r="D7112" t="str">
            <v>2018-2019</v>
          </cell>
          <cell r="E7112">
            <v>27</v>
          </cell>
          <cell r="F7112" t="str">
            <v>0270</v>
          </cell>
          <cell r="G7112" t="str">
            <v>G002</v>
          </cell>
          <cell r="H7112" t="str">
            <v>Seatpost</v>
          </cell>
          <cell r="I7112" t="str">
            <v>Sadelstolpe</v>
          </cell>
          <cell r="J7112" t="str">
            <v xml:space="preserve">C7205535 31,6X350MM ALsv SP-222 -&gt; C7205258  SP-222 27.2X350 Anodized SILVER </v>
          </cell>
          <cell r="K7112" t="str">
            <v>C7205535</v>
          </cell>
          <cell r="L7112" t="str">
            <v>C7200050</v>
          </cell>
        </row>
        <row r="7113">
          <cell r="B7113" t="str">
            <v>YEC9375542Sadelrörsklämma</v>
          </cell>
          <cell r="C7113" t="str">
            <v>YEC9375542</v>
          </cell>
          <cell r="D7113" t="str">
            <v>2018-2019</v>
          </cell>
          <cell r="E7113">
            <v>28</v>
          </cell>
          <cell r="F7113" t="str">
            <v>0280</v>
          </cell>
          <cell r="G7113" t="str">
            <v>G003</v>
          </cell>
          <cell r="H7113" t="str">
            <v>Seat Clamp</v>
          </cell>
          <cell r="I7113" t="str">
            <v>Sadelrörsklämma</v>
          </cell>
          <cell r="J7113" t="str">
            <v>C7305138 35.0 AL BT sv MX-27  -&gt; C7305002 L/C 31.8 MX27 shiny black</v>
          </cell>
          <cell r="K7113" t="str">
            <v>C7305138</v>
          </cell>
          <cell r="L7113" t="str">
            <v>C7300027-318</v>
          </cell>
        </row>
        <row r="7114">
          <cell r="B7114" t="str">
            <v>YEC9375542Framlampa</v>
          </cell>
          <cell r="C7114" t="str">
            <v>YEC9375542</v>
          </cell>
          <cell r="D7114" t="str">
            <v>2018-2019</v>
          </cell>
          <cell r="E7114">
            <v>29</v>
          </cell>
          <cell r="F7114" t="str">
            <v>0290</v>
          </cell>
          <cell r="G7114" t="str">
            <v>H005</v>
          </cell>
          <cell r="H7114" t="str">
            <v>Front light</v>
          </cell>
          <cell r="I7114" t="str">
            <v>Framlampa</v>
          </cell>
          <cell r="J7114" t="str">
            <v xml:space="preserve">C8015191 JY-7070E 30LUX LED headlamp 6V, w/o bracket, 500mm cable with conector for Bafang , 3mm cable  </v>
          </cell>
          <cell r="K7114" t="str">
            <v>C8015191</v>
          </cell>
          <cell r="L7114" t="str">
            <v>C8015191</v>
          </cell>
        </row>
        <row r="7115">
          <cell r="B7115" t="str">
            <v>YEC9375542Baklampa</v>
          </cell>
          <cell r="C7115" t="str">
            <v>YEC9375542</v>
          </cell>
          <cell r="D7115" t="str">
            <v>2018-2019</v>
          </cell>
          <cell r="E7115">
            <v>30</v>
          </cell>
          <cell r="F7115" t="str">
            <v>0300</v>
          </cell>
          <cell r="G7115" t="str">
            <v>H006</v>
          </cell>
          <cell r="H7115" t="str">
            <v>Light, Rear</v>
          </cell>
          <cell r="I7115" t="str">
            <v>Baklampa</v>
          </cell>
          <cell r="K7115" t="str">
            <v>C8705058-1RLBK</v>
          </cell>
          <cell r="L7115" t="str">
            <v>C8705058-1RLBK</v>
          </cell>
        </row>
        <row r="7116">
          <cell r="B7116" t="str">
            <v>YEC9375542Låssats</v>
          </cell>
          <cell r="C7116" t="str">
            <v>YEC9375542</v>
          </cell>
          <cell r="D7116" t="str">
            <v>2018-2019</v>
          </cell>
          <cell r="E7116">
            <v>31</v>
          </cell>
          <cell r="F7116" t="str">
            <v>0310</v>
          </cell>
          <cell r="G7116" t="str">
            <v>H007</v>
          </cell>
          <cell r="H7116" t="str">
            <v>Lock</v>
          </cell>
          <cell r="I7116" t="str">
            <v>Låssats</v>
          </cell>
          <cell r="J7116" t="str">
            <v>C8405069 LCK SF PLbk Solid+  BAT SF03, LOCK FRAME+LOCK BATT SF03 RT W/2 similar keys</v>
          </cell>
          <cell r="K7116" t="str">
            <v>C8405069</v>
          </cell>
          <cell r="L7116" t="str">
            <v>C8405069</v>
          </cell>
        </row>
        <row r="7117">
          <cell r="B7117" t="str">
            <v>YEC9375542Stöd</v>
          </cell>
          <cell r="C7117" t="str">
            <v>YEC9375542</v>
          </cell>
          <cell r="D7117" t="str">
            <v>2018-2019</v>
          </cell>
          <cell r="E7117">
            <v>32</v>
          </cell>
          <cell r="F7117" t="str">
            <v>0320</v>
          </cell>
          <cell r="G7117" t="str">
            <v>H008</v>
          </cell>
          <cell r="H7117" t="str">
            <v>Kick stand</v>
          </cell>
          <cell r="I7117" t="str">
            <v>Stöd</v>
          </cell>
          <cell r="J7117" t="str">
            <v>C8105222 REX HV for MAX CS mount KICKSTAND ADJUSTABLE 1288-4</v>
          </cell>
          <cell r="K7117" t="str">
            <v>C8105222</v>
          </cell>
          <cell r="L7117" t="str">
            <v>C8100034</v>
          </cell>
        </row>
        <row r="7118">
          <cell r="B7118" t="str">
            <v>YEC9375542Korg</v>
          </cell>
          <cell r="C7118" t="str">
            <v>YEC9375542</v>
          </cell>
          <cell r="D7118" t="str">
            <v>2018-2019</v>
          </cell>
          <cell r="E7118">
            <v>33</v>
          </cell>
          <cell r="F7118" t="str">
            <v>0330</v>
          </cell>
          <cell r="G7118" t="str">
            <v>H009</v>
          </cell>
          <cell r="H7118" t="str">
            <v>Basket / Fr carrier</v>
          </cell>
          <cell r="I7118" t="str">
            <v>Korg</v>
          </cell>
          <cell r="J7118" t="str">
            <v>C8605213 Alloy black 2019</v>
          </cell>
          <cell r="K7118" t="str">
            <v>C8605213</v>
          </cell>
          <cell r="L7118" t="str">
            <v>C8605213</v>
          </cell>
        </row>
        <row r="7119">
          <cell r="B7119" t="str">
            <v>YEC9375542Pedaler</v>
          </cell>
          <cell r="C7119" t="str">
            <v>YEC9375542</v>
          </cell>
          <cell r="D7119" t="str">
            <v>2018-2019</v>
          </cell>
          <cell r="E7119">
            <v>34</v>
          </cell>
          <cell r="F7119" t="str">
            <v>0340</v>
          </cell>
          <cell r="G7119" t="str">
            <v>E005</v>
          </cell>
          <cell r="H7119" t="str">
            <v xml:space="preserve">Pedal </v>
          </cell>
          <cell r="I7119" t="str">
            <v>Pedaler</v>
          </cell>
          <cell r="J7119" t="str">
            <v>C3505208 NWL-467  SILVER/GREY 9/16" ALU</v>
          </cell>
          <cell r="K7119" t="str">
            <v>C3505208</v>
          </cell>
          <cell r="L7119" t="str">
            <v>C3500059</v>
          </cell>
        </row>
        <row r="7120">
          <cell r="B7120" t="str">
            <v>YEC9375542Motor</v>
          </cell>
          <cell r="C7120" t="str">
            <v>YEC9375542</v>
          </cell>
          <cell r="D7120" t="str">
            <v>2018-2019</v>
          </cell>
          <cell r="E7120">
            <v>35</v>
          </cell>
          <cell r="F7120" t="str">
            <v>0350</v>
          </cell>
          <cell r="G7120" t="str">
            <v>J001</v>
          </cell>
          <cell r="H7120" t="str">
            <v>DRIVE UNIT:</v>
          </cell>
          <cell r="I7120" t="str">
            <v>Motor</v>
          </cell>
          <cell r="J7120" t="str">
            <v>C8705067-1-02 2017 E-Motor Egoing SYXC rollerbrake</v>
          </cell>
          <cell r="K7120" t="str">
            <v>C8705067-1-02</v>
          </cell>
          <cell r="L7120" t="str">
            <v>C8705067-1-02</v>
          </cell>
        </row>
        <row r="7121">
          <cell r="B7121" t="str">
            <v>YEC9375542Display</v>
          </cell>
          <cell r="C7121" t="str">
            <v>YEC9375542</v>
          </cell>
          <cell r="D7121" t="str">
            <v>2018-2019</v>
          </cell>
          <cell r="E7121">
            <v>36</v>
          </cell>
          <cell r="F7121" t="str">
            <v>0360</v>
          </cell>
          <cell r="G7121" t="str">
            <v>J004</v>
          </cell>
          <cell r="H7121" t="str">
            <v>DISPLAY:</v>
          </cell>
          <cell r="I7121" t="str">
            <v>Display</v>
          </cell>
          <cell r="J7121" t="str">
            <v>C8705065-1-12S LCD C10,Silver Alloy e-going logo.cable length:750mm. cable length for switch:300mm,    Chip for BESST system. New dual pivot bracket with 2 plastic inserts (Ø22,2/25,4).</v>
          </cell>
          <cell r="K7121" t="str">
            <v>C8705065-1-12S</v>
          </cell>
          <cell r="L7121" t="str">
            <v>C8705065-1-12S</v>
          </cell>
        </row>
        <row r="7122">
          <cell r="B7122" t="str">
            <v>YEC9375542EB-Bus kabel</v>
          </cell>
          <cell r="C7122" t="str">
            <v>YEC9375542</v>
          </cell>
          <cell r="D7122" t="str">
            <v>2018-2019</v>
          </cell>
          <cell r="E7122">
            <v>37</v>
          </cell>
          <cell r="F7122" t="str">
            <v>0370</v>
          </cell>
          <cell r="G7122" t="str">
            <v>J005</v>
          </cell>
          <cell r="H7122" t="str">
            <v>EB-BUS CABLE:</v>
          </cell>
          <cell r="I7122" t="str">
            <v>EB-Bus kabel</v>
          </cell>
          <cell r="J7122" t="str">
            <v>C8705065-1-04A 9pin (1000mm), one end linked to controller,the other end linked to the display (240mm), the front light (240mm) one brake sensor (280mm) and the speed sensor (500mm)</v>
          </cell>
          <cell r="K7122" t="str">
            <v>C8705065-1-04A</v>
          </cell>
          <cell r="L7122" t="str">
            <v>C8705065-1-04</v>
          </cell>
        </row>
        <row r="7123">
          <cell r="B7123" t="str">
            <v>YEC9375542Motorkabel</v>
          </cell>
          <cell r="C7123" t="str">
            <v>YEC9375542</v>
          </cell>
          <cell r="D7123" t="str">
            <v>2018-2019</v>
          </cell>
          <cell r="E7123">
            <v>38</v>
          </cell>
          <cell r="F7123" t="str">
            <v>0380</v>
          </cell>
          <cell r="G7123" t="str">
            <v>J006</v>
          </cell>
          <cell r="H7123" t="str">
            <v>POWER CABLE:</v>
          </cell>
          <cell r="I7123" t="str">
            <v>Motorkabel</v>
          </cell>
          <cell r="J7123" t="str">
            <v>C8705065-1-03A G9.1/M9.1, cable length 1250mm, between motor and controller</v>
          </cell>
          <cell r="K7123" t="str">
            <v>C8705065-1-03A</v>
          </cell>
          <cell r="L7123" t="str">
            <v>C8705065-1-03A</v>
          </cell>
        </row>
        <row r="7124">
          <cell r="B7124" t="str">
            <v>YEC9375542Kabel framlampa</v>
          </cell>
          <cell r="C7124" t="str">
            <v>YEC9375542</v>
          </cell>
          <cell r="D7124" t="str">
            <v>2018-2019</v>
          </cell>
          <cell r="E7124">
            <v>39</v>
          </cell>
          <cell r="F7124" t="str">
            <v>0390</v>
          </cell>
          <cell r="G7124" t="str">
            <v>J007</v>
          </cell>
          <cell r="H7124" t="str">
            <v>F. LIGHT CABLE:</v>
          </cell>
          <cell r="I7124" t="str">
            <v>Kabel framlampa</v>
          </cell>
          <cell r="J7124" t="str">
            <v>Included in EB-BUS cable</v>
          </cell>
          <cell r="K7124" t="str">
            <v>Ingår i EB-buskabeln</v>
          </cell>
          <cell r="L7124" t="str">
            <v>Ingår i EB-buskabeln</v>
          </cell>
        </row>
        <row r="7125">
          <cell r="B7125" t="str">
            <v>YEC9375542Kabel baklampa</v>
          </cell>
          <cell r="C7125" t="str">
            <v>YEC9375542</v>
          </cell>
          <cell r="D7125" t="str">
            <v>2018-2019</v>
          </cell>
          <cell r="E7125">
            <v>40</v>
          </cell>
          <cell r="F7125" t="str">
            <v>0400</v>
          </cell>
          <cell r="G7125" t="str">
            <v>J008</v>
          </cell>
          <cell r="H7125" t="str">
            <v>R. LIGHT CABLE:</v>
          </cell>
          <cell r="I7125" t="str">
            <v>Kabel baklampa</v>
          </cell>
          <cell r="K7125" t="str">
            <v>INGÅR I BATTERIET</v>
          </cell>
          <cell r="L7125" t="str">
            <v>Ingår i batteriet</v>
          </cell>
        </row>
        <row r="7126">
          <cell r="B7126" t="str">
            <v>YEC9375542Hastighetssensor</v>
          </cell>
          <cell r="C7126" t="str">
            <v>YEC9375542</v>
          </cell>
          <cell r="D7126" t="str">
            <v>2018-2019</v>
          </cell>
          <cell r="E7126">
            <v>41</v>
          </cell>
          <cell r="F7126" t="str">
            <v>0410</v>
          </cell>
          <cell r="G7126" t="str">
            <v>J009</v>
          </cell>
          <cell r="H7126" t="str">
            <v>SPEED SENSOR:</v>
          </cell>
          <cell r="I7126" t="str">
            <v>Hastighetssensor</v>
          </cell>
          <cell r="J7126" t="str">
            <v>Integrated in the motor</v>
          </cell>
          <cell r="K7126" t="str">
            <v>INGÅR I MOTORN</v>
          </cell>
          <cell r="L7126" t="str">
            <v>Ingår i motorn</v>
          </cell>
        </row>
        <row r="7127">
          <cell r="B7127" t="str">
            <v>YEC9375542Batteri</v>
          </cell>
          <cell r="C7127" t="str">
            <v>YEC9375542</v>
          </cell>
          <cell r="D7127" t="str">
            <v>2018-2019</v>
          </cell>
          <cell r="E7127">
            <v>42</v>
          </cell>
          <cell r="F7127" t="str">
            <v>0420</v>
          </cell>
          <cell r="G7127" t="str">
            <v>J002</v>
          </cell>
          <cell r="H7127" t="str">
            <v>BATTERY:</v>
          </cell>
          <cell r="I7127" t="str">
            <v>Batteri</v>
          </cell>
          <cell r="J7127" t="str">
            <v>C8705058-1-11EA  PHYLION SF-03, 11Ah WITH INTERGRATED REAR RED LIGHT (eGoing Access)</v>
          </cell>
          <cell r="K7127" t="str">
            <v>C8705058-1-11EA</v>
          </cell>
          <cell r="L7127" t="str">
            <v>C8705058-1-11CE</v>
          </cell>
        </row>
        <row r="7128">
          <cell r="B7128" t="str">
            <v>YEC9375542Batterihållare</v>
          </cell>
          <cell r="C7128" t="str">
            <v>YEC9375542</v>
          </cell>
          <cell r="D7128" t="str">
            <v>2018-2019</v>
          </cell>
          <cell r="E7128">
            <v>43</v>
          </cell>
          <cell r="F7128" t="str">
            <v>0430</v>
          </cell>
          <cell r="G7128" t="str">
            <v>J003</v>
          </cell>
          <cell r="H7128" t="str">
            <v>BATTERY HOLDER/Slider</v>
          </cell>
          <cell r="I7128" t="str">
            <v>Batterihållare</v>
          </cell>
          <cell r="J7128" t="str">
            <v>C8705065-10-02 Slider (lower part) SF03, AXA One key</v>
          </cell>
          <cell r="L7128" t="e">
            <v>#N/A</v>
          </cell>
        </row>
        <row r="7129">
          <cell r="B7129" t="str">
            <v>YEC9375542Batteriladdare</v>
          </cell>
          <cell r="C7129" t="str">
            <v>YEC9375542</v>
          </cell>
          <cell r="D7129" t="str">
            <v>2018-2019</v>
          </cell>
          <cell r="E7129">
            <v>44</v>
          </cell>
          <cell r="F7129" t="str">
            <v>0440</v>
          </cell>
          <cell r="G7129" t="str">
            <v>J010</v>
          </cell>
          <cell r="H7129" t="str">
            <v>CHARGER:</v>
          </cell>
          <cell r="I7129" t="str">
            <v>Batteriladdare</v>
          </cell>
          <cell r="J7129" t="str">
            <v>C8705058-02, (CHARGER 2A    # NO:CZ2AG2JE7)  CHARGER FOR PHYLION BATTERY</v>
          </cell>
          <cell r="K7129" t="str">
            <v>C8705058-02</v>
          </cell>
          <cell r="L7129" t="str">
            <v>C8705058-02</v>
          </cell>
        </row>
        <row r="7130">
          <cell r="B7130" t="str">
            <v>YEC9375542Kontrollbox</v>
          </cell>
          <cell r="C7130" t="str">
            <v>YEC9375542</v>
          </cell>
          <cell r="D7130" t="str">
            <v>2018-2019</v>
          </cell>
          <cell r="E7130">
            <v>45</v>
          </cell>
          <cell r="F7130" t="str">
            <v>0450</v>
          </cell>
          <cell r="G7130" t="str">
            <v>J011</v>
          </cell>
          <cell r="H7130" t="str">
            <v>Controller</v>
          </cell>
          <cell r="I7130" t="str">
            <v>Kontrollbox</v>
          </cell>
          <cell r="J7130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7130" t="str">
            <v>C8705065-10-01A</v>
          </cell>
          <cell r="L7130" t="str">
            <v>C8705065-10-01</v>
          </cell>
        </row>
        <row r="7131">
          <cell r="B7131" t="str">
            <v>YEC9375542Växelöra</v>
          </cell>
          <cell r="C7131" t="str">
            <v>YEC9375542</v>
          </cell>
          <cell r="D7131" t="str">
            <v>2018-2019</v>
          </cell>
          <cell r="E7131">
            <v>46</v>
          </cell>
          <cell r="F7131" t="str">
            <v>0460</v>
          </cell>
          <cell r="G7131" t="str">
            <v>D005</v>
          </cell>
          <cell r="H7131" t="str">
            <v>Gear hanger</v>
          </cell>
          <cell r="I7131" t="str">
            <v>Växelöra</v>
          </cell>
          <cell r="L7131" t="e">
            <v>#N/A</v>
          </cell>
        </row>
        <row r="7132">
          <cell r="B7132" t="str">
            <v>YEC9375555RAM</v>
          </cell>
          <cell r="C7132" t="str">
            <v>YEC9375555</v>
          </cell>
          <cell r="D7132" t="str">
            <v>2019-2021</v>
          </cell>
          <cell r="E7132">
            <v>1</v>
          </cell>
          <cell r="F7132" t="str">
            <v>0010</v>
          </cell>
          <cell r="G7132" t="str">
            <v>A001</v>
          </cell>
          <cell r="H7132" t="str">
            <v>PAINTED FRAME</v>
          </cell>
          <cell r="I7132" t="str">
            <v>RAM</v>
          </cell>
          <cell r="J7132" t="str">
            <v>?</v>
          </cell>
          <cell r="K7132" t="str">
            <v>FRAME</v>
          </cell>
          <cell r="L7132" t="e">
            <v>#N/A</v>
          </cell>
        </row>
        <row r="7133">
          <cell r="B7133" t="str">
            <v>YEC9375555Framgaffel</v>
          </cell>
          <cell r="C7133" t="str">
            <v>YEC9375555</v>
          </cell>
          <cell r="D7133" t="str">
            <v>2019-2021</v>
          </cell>
          <cell r="E7133">
            <v>2</v>
          </cell>
          <cell r="F7133" t="str">
            <v>0020</v>
          </cell>
          <cell r="G7133" t="str">
            <v>A002</v>
          </cell>
          <cell r="H7133" t="str">
            <v>PAINTED FORK</v>
          </cell>
          <cell r="I7133" t="str">
            <v>Framgaffel</v>
          </cell>
          <cell r="J7133" t="str">
            <v>C1605749-193 FF 28 ST 1"1/8 Int 40-44 Disc Front E-Going</v>
          </cell>
          <cell r="K7133" t="str">
            <v>C1605749-193</v>
          </cell>
          <cell r="L7133" t="e">
            <v>#N/A</v>
          </cell>
        </row>
        <row r="7134">
          <cell r="B7134" t="str">
            <v>YEC9375555Styrlager</v>
          </cell>
          <cell r="C7134" t="str">
            <v>YEC9375555</v>
          </cell>
          <cell r="D7134" t="str">
            <v>2019-2021</v>
          </cell>
          <cell r="E7134">
            <v>3</v>
          </cell>
          <cell r="F7134" t="str">
            <v>0030</v>
          </cell>
          <cell r="G7134" t="str">
            <v>B001</v>
          </cell>
          <cell r="H7134" t="str">
            <v>Head Set</v>
          </cell>
          <cell r="I7134" t="str">
            <v>Styrlager</v>
          </cell>
          <cell r="J7134" t="str">
            <v>C2105002 VP-MH305C SEMI INTEGR, ED BLACK O/S  SH = 20mm</v>
          </cell>
          <cell r="K7134" t="str">
            <v>C2105002</v>
          </cell>
          <cell r="L7134" t="str">
            <v>C2100163</v>
          </cell>
        </row>
        <row r="7135">
          <cell r="B7135" t="str">
            <v xml:space="preserve">YEC9375555Styrstam </v>
          </cell>
          <cell r="C7135" t="str">
            <v>YEC9375555</v>
          </cell>
          <cell r="D7135" t="str">
            <v>2019-2021</v>
          </cell>
          <cell r="E7135">
            <v>4</v>
          </cell>
          <cell r="F7135" t="str">
            <v>0040</v>
          </cell>
          <cell r="G7135" t="str">
            <v>B002</v>
          </cell>
          <cell r="H7135" t="str">
            <v>Handlebar Stem</v>
          </cell>
          <cell r="I7135" t="str">
            <v xml:space="preserve">Styrstam </v>
          </cell>
          <cell r="J7135" t="str">
            <v>C2205548-110 STQ ALsv 25,4/100 180mm 4BOLT MTSD-367N-5 SV</v>
          </cell>
          <cell r="K7135" t="str">
            <v>C2205548-110</v>
          </cell>
          <cell r="L7135" t="str">
            <v>C2200065</v>
          </cell>
        </row>
        <row r="7136">
          <cell r="B7136" t="str">
            <v>YEC9375555Styre</v>
          </cell>
          <cell r="C7136" t="str">
            <v>YEC9375555</v>
          </cell>
          <cell r="D7136" t="str">
            <v>2019-2021</v>
          </cell>
          <cell r="E7136">
            <v>5</v>
          </cell>
          <cell r="F7136" t="str">
            <v>0050</v>
          </cell>
          <cell r="G7136" t="str">
            <v>B003</v>
          </cell>
          <cell r="H7136" t="str">
            <v>Handelbar</v>
          </cell>
          <cell r="I7136" t="str">
            <v>Styre</v>
          </cell>
          <cell r="J7136" t="str">
            <v>C2306073 Handlebar City Silver NR-AL-14(ISO-C) W:630mm, AL H.A.S, no logo</v>
          </cell>
          <cell r="K7136" t="str">
            <v>C2306073</v>
          </cell>
          <cell r="L7136" t="str">
            <v>C2300290</v>
          </cell>
        </row>
        <row r="7137">
          <cell r="B7137" t="str">
            <v>YEC9375555Bromsgrepp H</v>
          </cell>
          <cell r="C7137" t="str">
            <v>YEC9375555</v>
          </cell>
          <cell r="D7137" t="str">
            <v>2019-2021</v>
          </cell>
          <cell r="E7137">
            <v>6</v>
          </cell>
          <cell r="F7137" t="str">
            <v>0060</v>
          </cell>
          <cell r="G7137" t="str">
            <v>C002</v>
          </cell>
          <cell r="H7137" t="str">
            <v>Brake Lever R</v>
          </cell>
          <cell r="I7137" t="str">
            <v>Bromsgrepp H</v>
          </cell>
          <cell r="L7137" t="e">
            <v>#N/A</v>
          </cell>
        </row>
        <row r="7138">
          <cell r="B7138" t="str">
            <v>YEC9375555Bromsgrepp V</v>
          </cell>
          <cell r="C7138" t="str">
            <v>YEC9375555</v>
          </cell>
          <cell r="D7138" t="str">
            <v>2019-2021</v>
          </cell>
          <cell r="E7138">
            <v>7</v>
          </cell>
          <cell r="F7138" t="str">
            <v>0070</v>
          </cell>
          <cell r="G7138" t="str">
            <v>C001</v>
          </cell>
          <cell r="H7138" t="str">
            <v>Brake Lever L</v>
          </cell>
          <cell r="I7138" t="str">
            <v>Bromsgrepp V</v>
          </cell>
          <cell r="J7138" t="str">
            <v>inkl in brake</v>
          </cell>
          <cell r="K7138" t="str">
            <v>Shimano</v>
          </cell>
          <cell r="L7138" t="str">
            <v>Kontakta SHIMANO</v>
          </cell>
        </row>
        <row r="7139">
          <cell r="B7139" t="str">
            <v>YEC9375555Växelreglage H</v>
          </cell>
          <cell r="C7139" t="str">
            <v>YEC9375555</v>
          </cell>
          <cell r="D7139" t="str">
            <v>2019-2021</v>
          </cell>
          <cell r="E7139">
            <v>8</v>
          </cell>
          <cell r="F7139" t="str">
            <v>0080</v>
          </cell>
          <cell r="G7139" t="str">
            <v>D002</v>
          </cell>
          <cell r="H7139" t="str">
            <v>Shift Lever R</v>
          </cell>
          <cell r="I7139" t="str">
            <v>Växelreglage H</v>
          </cell>
          <cell r="J7139" t="str">
            <v>C5105092 SHIFT LEVER, SL-C3000-7, NEXUS, REVO SHIFTER, 2320MM INNER, W/O OUTER FOR CJ-NX40(FOR SCANDINAVIAN), BLACK, BULK</v>
          </cell>
          <cell r="K7139" t="str">
            <v>C5105092</v>
          </cell>
          <cell r="L7139" t="str">
            <v>Kontakta SHIMANO</v>
          </cell>
        </row>
        <row r="7140">
          <cell r="B7140" t="str">
            <v>YEC9375555Växelreglage V</v>
          </cell>
          <cell r="C7140" t="str">
            <v>YEC9375555</v>
          </cell>
          <cell r="D7140" t="str">
            <v>2019-2021</v>
          </cell>
          <cell r="E7140">
            <v>9</v>
          </cell>
          <cell r="F7140" t="str">
            <v>0090</v>
          </cell>
          <cell r="G7140" t="str">
            <v>D001</v>
          </cell>
          <cell r="H7140" t="str">
            <v>Shift Lever L</v>
          </cell>
          <cell r="I7140" t="str">
            <v>Växelreglage V</v>
          </cell>
          <cell r="L7140" t="e">
            <v>#N/A</v>
          </cell>
        </row>
        <row r="7141">
          <cell r="B7141" t="str">
            <v>YEC9375555Handtag par</v>
          </cell>
          <cell r="C7141" t="str">
            <v>YEC9375555</v>
          </cell>
          <cell r="D7141" t="str">
            <v>2019-2021</v>
          </cell>
          <cell r="E7141">
            <v>10</v>
          </cell>
          <cell r="F7141" t="str">
            <v>0100</v>
          </cell>
          <cell r="G7141" t="str">
            <v>B004</v>
          </cell>
          <cell r="H7141" t="str">
            <v>Grip R</v>
          </cell>
          <cell r="I7141" t="str">
            <v>Handtag par</v>
          </cell>
          <cell r="J7141" t="str">
            <v xml:space="preserve">C2505528 Herrmans CLIK DD37  black 90mm  </v>
          </cell>
          <cell r="K7141" t="str">
            <v>C2505528</v>
          </cell>
          <cell r="L7141" t="str">
            <v>C2500057</v>
          </cell>
        </row>
        <row r="7142">
          <cell r="B7142" t="str">
            <v>YEC9375555Frambroms</v>
          </cell>
          <cell r="C7142" t="str">
            <v>YEC9375555</v>
          </cell>
          <cell r="D7142" t="str">
            <v>2019-2021</v>
          </cell>
          <cell r="E7142">
            <v>11</v>
          </cell>
          <cell r="F7142" t="str">
            <v>0110</v>
          </cell>
          <cell r="G7142" t="str">
            <v>C003</v>
          </cell>
          <cell r="H7142" t="str">
            <v xml:space="preserve">Brake front </v>
          </cell>
          <cell r="I7142" t="str">
            <v>Frambroms</v>
          </cell>
          <cell r="J7142" t="str">
            <v>AMT200KLFURX100 DISC BRAKE ASSEMBLED SET, BL-MT200(L), BR-MT200(F), BLACK, SM-MA-F160P/S, RESIN PAD(W/O FIN), 1000MM HOSE(SM-BH59-SS BLACK), BULK, 8,17 USD</v>
          </cell>
          <cell r="K7142" t="str">
            <v>AMT200KLFURX100</v>
          </cell>
          <cell r="L7142" t="str">
            <v>Kontakta SHIMANO</v>
          </cell>
        </row>
        <row r="7143">
          <cell r="B7143" t="str">
            <v>YEC9375555Bakbroms</v>
          </cell>
          <cell r="C7143" t="str">
            <v>YEC9375555</v>
          </cell>
          <cell r="D7143" t="str">
            <v>2019-2021</v>
          </cell>
          <cell r="E7143">
            <v>12</v>
          </cell>
          <cell r="F7143" t="str">
            <v>0120</v>
          </cell>
          <cell r="G7143" t="str">
            <v>C004</v>
          </cell>
          <cell r="H7143" t="str">
            <v>Brake rear</v>
          </cell>
          <cell r="I7143" t="str">
            <v>Bakbroms</v>
          </cell>
          <cell r="K7143" t="str">
            <v>Fotbroms</v>
          </cell>
          <cell r="L7143" t="str">
            <v>Kontakta SHIMANO</v>
          </cell>
        </row>
        <row r="7144">
          <cell r="B7144" t="str">
            <v>YEC9375555Vevlager</v>
          </cell>
          <cell r="C7144" t="str">
            <v>YEC9375555</v>
          </cell>
          <cell r="D7144" t="str">
            <v>2019-2021</v>
          </cell>
          <cell r="E7144">
            <v>13</v>
          </cell>
          <cell r="F7144" t="str">
            <v>0130</v>
          </cell>
          <cell r="G7144" t="str">
            <v>E001</v>
          </cell>
          <cell r="H7144" t="str">
            <v xml:space="preserve">BB-set </v>
          </cell>
          <cell r="I7144" t="str">
            <v>Vevlager</v>
          </cell>
          <cell r="K7144" t="str">
            <v>C8705065-1-124C</v>
          </cell>
          <cell r="L7144" t="str">
            <v>C8705065-1-124C</v>
          </cell>
        </row>
        <row r="7145">
          <cell r="B7145" t="str">
            <v>YEC9375555Vevparti</v>
          </cell>
          <cell r="C7145" t="str">
            <v>YEC9375555</v>
          </cell>
          <cell r="D7145" t="str">
            <v>2019-2021</v>
          </cell>
          <cell r="E7145">
            <v>14</v>
          </cell>
          <cell r="F7145" t="str">
            <v>0140</v>
          </cell>
          <cell r="G7145" t="str">
            <v>E002</v>
          </cell>
          <cell r="H7145" t="str">
            <v>Front Chainwheel</v>
          </cell>
          <cell r="I7145" t="str">
            <v>Vevparti</v>
          </cell>
          <cell r="J7145" t="str">
            <v xml:space="preserve">C3305681-170-EG E-Going 170MM 38T 3/32" 110MM </v>
          </cell>
          <cell r="K7145" t="str">
            <v>C3305681-170-EG</v>
          </cell>
          <cell r="L7145" t="str">
            <v>C3305681-170-EG</v>
          </cell>
        </row>
        <row r="7146">
          <cell r="B7146" t="str">
            <v>YEC9375555Kedjeskydd</v>
          </cell>
          <cell r="C7146" t="str">
            <v>YEC9375555</v>
          </cell>
          <cell r="D7146" t="str">
            <v>2019-2021</v>
          </cell>
          <cell r="E7146">
            <v>15</v>
          </cell>
          <cell r="F7146" t="str">
            <v>0150</v>
          </cell>
          <cell r="G7146" t="str">
            <v>H001</v>
          </cell>
          <cell r="H7146" t="str">
            <v>Chain guard</v>
          </cell>
          <cell r="I7146" t="str">
            <v>Kedjeskydd</v>
          </cell>
          <cell r="J7146" t="str">
            <v>C8305427/ZBK + C8305427/RSV AXA CE 38 black w silver center</v>
          </cell>
          <cell r="K7146" t="str">
            <v>C8305427/ZBK</v>
          </cell>
          <cell r="L7146" t="str">
            <v>C8305427/ZBK</v>
          </cell>
        </row>
        <row r="7147">
          <cell r="B7147" t="str">
            <v>YEC9375555Kedjeskyddsfäste</v>
          </cell>
          <cell r="C7147" t="str">
            <v>YEC9375555</v>
          </cell>
          <cell r="D7147" t="str">
            <v>2019-2021</v>
          </cell>
          <cell r="E7147">
            <v>16</v>
          </cell>
          <cell r="F7147" t="str">
            <v>0160</v>
          </cell>
          <cell r="G7147" t="str">
            <v>H002</v>
          </cell>
          <cell r="H7147" t="str">
            <v>Chain guard bracket</v>
          </cell>
          <cell r="I7147" t="str">
            <v>Kedjeskyddsfäste</v>
          </cell>
          <cell r="J7147" t="str">
            <v>C8305427 bracket for AXA 38T black</v>
          </cell>
          <cell r="K7147" t="str">
            <v>C8305427</v>
          </cell>
          <cell r="L7147" t="str">
            <v>C8305427</v>
          </cell>
        </row>
        <row r="7148">
          <cell r="B7148" t="str">
            <v>YEC9375555Framväxel</v>
          </cell>
          <cell r="C7148" t="str">
            <v>YEC9375555</v>
          </cell>
          <cell r="D7148" t="str">
            <v>2019-2021</v>
          </cell>
          <cell r="E7148">
            <v>17</v>
          </cell>
          <cell r="F7148" t="str">
            <v>0170</v>
          </cell>
          <cell r="G7148" t="str">
            <v>D003</v>
          </cell>
          <cell r="H7148" t="str">
            <v>Front Derailleur</v>
          </cell>
          <cell r="I7148" t="str">
            <v>Framväxel</v>
          </cell>
          <cell r="K7148" t="str">
            <v>EMPTY</v>
          </cell>
          <cell r="L7148" t="e">
            <v>#N/A</v>
          </cell>
        </row>
        <row r="7149">
          <cell r="B7149" t="str">
            <v>YEC9375555Bakväxel</v>
          </cell>
          <cell r="C7149" t="str">
            <v>YEC9375555</v>
          </cell>
          <cell r="D7149" t="str">
            <v>2019-2021</v>
          </cell>
          <cell r="E7149">
            <v>18</v>
          </cell>
          <cell r="F7149" t="str">
            <v>0180</v>
          </cell>
          <cell r="G7149" t="str">
            <v>D004</v>
          </cell>
          <cell r="H7149" t="str">
            <v>Rear Derailleur</v>
          </cell>
          <cell r="I7149" t="str">
            <v>Bakväxel</v>
          </cell>
          <cell r="K7149" t="str">
            <v>NAVVÄXEL</v>
          </cell>
          <cell r="L7149" t="str">
            <v>Kontakta SHIMANO</v>
          </cell>
        </row>
        <row r="7150">
          <cell r="B7150" t="str">
            <v>YEC9375555Kedja</v>
          </cell>
          <cell r="C7150" t="str">
            <v>YEC9375555</v>
          </cell>
          <cell r="D7150" t="str">
            <v>2019-2021</v>
          </cell>
          <cell r="E7150">
            <v>19</v>
          </cell>
          <cell r="F7150" t="str">
            <v>0190</v>
          </cell>
          <cell r="G7150" t="str">
            <v>E003</v>
          </cell>
          <cell r="H7150" t="str">
            <v xml:space="preserve">Chain </v>
          </cell>
          <cell r="I7150" t="str">
            <v>Kedja</v>
          </cell>
          <cell r="J7150" t="str">
            <v>std</v>
          </cell>
          <cell r="K7150" t="str">
            <v>C3405001-0102</v>
          </cell>
          <cell r="L7150" t="str">
            <v>C3400002</v>
          </cell>
        </row>
        <row r="7151">
          <cell r="B7151" t="str">
            <v>YEC9375555Kassett</v>
          </cell>
          <cell r="C7151" t="str">
            <v>YEC9375555</v>
          </cell>
          <cell r="D7151" t="str">
            <v>2019-2021</v>
          </cell>
          <cell r="E7151">
            <v>20</v>
          </cell>
          <cell r="F7151" t="str">
            <v>0200</v>
          </cell>
          <cell r="G7151" t="str">
            <v>E004</v>
          </cell>
          <cell r="H7151" t="str">
            <v>Cassette Sprocket</v>
          </cell>
          <cell r="I7151" t="str">
            <v>Kassett</v>
          </cell>
          <cell r="J7151" t="str">
            <v>ASMGEAR18SU SPT SC18sv3/32" (INTERNAL HUB)</v>
          </cell>
          <cell r="K7151" t="str">
            <v>ASMGEAR18SU</v>
          </cell>
          <cell r="L7151" t="str">
            <v>Kontakta SHIMANO</v>
          </cell>
        </row>
        <row r="7152">
          <cell r="B7152" t="str">
            <v>YEC9375555Framhjul</v>
          </cell>
          <cell r="C7152" t="str">
            <v>YEC9375555</v>
          </cell>
          <cell r="D7152" t="str">
            <v>2019-2021</v>
          </cell>
          <cell r="E7152">
            <v>21</v>
          </cell>
          <cell r="F7152" t="str">
            <v>0210</v>
          </cell>
          <cell r="G7152" t="str">
            <v>F001</v>
          </cell>
          <cell r="H7152" t="str">
            <v>Front hub</v>
          </cell>
          <cell r="I7152" t="str">
            <v>Framhjul</v>
          </cell>
          <cell r="J7152" t="str">
            <v>Se drive unit</v>
          </cell>
          <cell r="K7152" t="str">
            <v>C4100365</v>
          </cell>
          <cell r="L7152" t="str">
            <v>C4100365</v>
          </cell>
        </row>
        <row r="7153">
          <cell r="B7153" t="str">
            <v>YEC9375555Bakhjul</v>
          </cell>
          <cell r="C7153" t="str">
            <v>YEC9375555</v>
          </cell>
          <cell r="D7153" t="str">
            <v>2019-2021</v>
          </cell>
          <cell r="E7153">
            <v>22</v>
          </cell>
          <cell r="F7153" t="str">
            <v>0220</v>
          </cell>
          <cell r="G7153" t="str">
            <v>F002</v>
          </cell>
          <cell r="H7153" t="str">
            <v>Rear hub</v>
          </cell>
          <cell r="I7153" t="str">
            <v>Bakhjul</v>
          </cell>
          <cell r="J7153" t="str">
            <v>ASGC30007CADXR (ASG7C30ADXR) HBRcb 36 H SILVER DX</v>
          </cell>
          <cell r="K7153" t="str">
            <v>C4208020</v>
          </cell>
          <cell r="L7153" t="str">
            <v>C4200052</v>
          </cell>
        </row>
        <row r="7154">
          <cell r="B7154" t="str">
            <v>YEC9375555Däck</v>
          </cell>
          <cell r="C7154" t="str">
            <v>YEC9375555</v>
          </cell>
          <cell r="D7154" t="str">
            <v>2019-2021</v>
          </cell>
          <cell r="E7154">
            <v>23</v>
          </cell>
          <cell r="F7154" t="str">
            <v>0230</v>
          </cell>
          <cell r="G7154" t="str">
            <v>F003</v>
          </cell>
          <cell r="H7154" t="str">
            <v>Tire</v>
          </cell>
          <cell r="I7154" t="str">
            <v>Däck</v>
          </cell>
          <cell r="J7154" t="str">
            <v>C4906455 622x40 Black Premium Reflex XNR PERGO-E H-480 (AntiP: 40x40 nylon/canvas)</v>
          </cell>
          <cell r="K7154" t="str">
            <v>C4906455</v>
          </cell>
          <cell r="L7154" t="str">
            <v>C4901463</v>
          </cell>
        </row>
        <row r="7155">
          <cell r="B7155" t="str">
            <v>YEC9375555Skärmar set</v>
          </cell>
          <cell r="C7155" t="str">
            <v>YEC9375555</v>
          </cell>
          <cell r="D7155" t="str">
            <v>2019-2021</v>
          </cell>
          <cell r="E7155">
            <v>24</v>
          </cell>
          <cell r="F7155" t="str">
            <v>0240</v>
          </cell>
          <cell r="G7155" t="str">
            <v>H003</v>
          </cell>
          <cell r="H7155" t="str">
            <v xml:space="preserve">Mudguard front   </v>
          </cell>
          <cell r="I7155" t="str">
            <v>Skärmar set</v>
          </cell>
          <cell r="J7155" t="str">
            <v>C8255677 ZN/52MM 28" black 70.554/1 (5729-ZN)</v>
          </cell>
          <cell r="K7155" t="str">
            <v>C8255677</v>
          </cell>
          <cell r="L7155" t="str">
            <v>C8250028</v>
          </cell>
        </row>
        <row r="7156">
          <cell r="B7156" t="str">
            <v>YEC9375555Pakethållare</v>
          </cell>
          <cell r="C7156" t="str">
            <v>YEC9375555</v>
          </cell>
          <cell r="D7156" t="str">
            <v>2019-2021</v>
          </cell>
          <cell r="E7156">
            <v>25</v>
          </cell>
          <cell r="F7156" t="str">
            <v>0250</v>
          </cell>
          <cell r="G7156" t="str">
            <v>H004</v>
          </cell>
          <cell r="H7156" t="str">
            <v>Carrier</v>
          </cell>
          <cell r="I7156" t="str">
            <v>Pakethållare</v>
          </cell>
          <cell r="J7156" t="str">
            <v>C8205834-BK AVS TOP CARRIER FOR SR20 PHILION BATTERY, Powder BLACK CLIP AND SPECTRA LOGO</v>
          </cell>
          <cell r="K7156" t="str">
            <v>C8205834-BK</v>
          </cell>
          <cell r="L7156" t="str">
            <v>C8205834-BK</v>
          </cell>
        </row>
        <row r="7157">
          <cell r="B7157" t="str">
            <v>YEC9375555Sadel</v>
          </cell>
          <cell r="C7157" t="str">
            <v>YEC9375555</v>
          </cell>
          <cell r="D7157" t="str">
            <v>2019-2021</v>
          </cell>
          <cell r="E7157">
            <v>26</v>
          </cell>
          <cell r="F7157" t="str">
            <v>0260</v>
          </cell>
          <cell r="G7157" t="str">
            <v>G001</v>
          </cell>
          <cell r="H7157" t="str">
            <v>Saddle</v>
          </cell>
          <cell r="I7157" t="str">
            <v>Sadel</v>
          </cell>
          <cell r="J7157" t="str">
            <v>C7105989 Fluito black unisex w/o clamp</v>
          </cell>
          <cell r="K7157" t="str">
            <v>C7105989</v>
          </cell>
          <cell r="L7157" t="str">
            <v>C7100596</v>
          </cell>
        </row>
        <row r="7158">
          <cell r="B7158" t="str">
            <v>YEC9375555Sadelstolpe</v>
          </cell>
          <cell r="C7158" t="str">
            <v>YEC9375555</v>
          </cell>
          <cell r="D7158" t="str">
            <v>2019-2021</v>
          </cell>
          <cell r="E7158">
            <v>27</v>
          </cell>
          <cell r="F7158" t="str">
            <v>0270</v>
          </cell>
          <cell r="G7158" t="str">
            <v>G002</v>
          </cell>
          <cell r="H7158" t="str">
            <v>Seatpost</v>
          </cell>
          <cell r="I7158" t="str">
            <v>Sadelstolpe</v>
          </cell>
          <cell r="J7158" t="str">
            <v xml:space="preserve">C7205258  SP-222 27.2X350 Anodized SILVER </v>
          </cell>
          <cell r="K7158" t="str">
            <v>C7205258</v>
          </cell>
          <cell r="L7158" t="str">
            <v>C7200039</v>
          </cell>
        </row>
        <row r="7159">
          <cell r="B7159" t="str">
            <v>YEC9375555Sadelrörsklämma</v>
          </cell>
          <cell r="C7159" t="str">
            <v>YEC9375555</v>
          </cell>
          <cell r="D7159" t="str">
            <v>2019-2021</v>
          </cell>
          <cell r="E7159">
            <v>28</v>
          </cell>
          <cell r="F7159" t="str">
            <v>0280</v>
          </cell>
          <cell r="G7159" t="str">
            <v>G003</v>
          </cell>
          <cell r="H7159" t="str">
            <v>Seat Clamp</v>
          </cell>
          <cell r="I7159" t="str">
            <v>Sadelrörsklämma</v>
          </cell>
          <cell r="J7159" t="str">
            <v>C7305002 L/C 31.8 MX27 shiny black</v>
          </cell>
          <cell r="K7159" t="str">
            <v>C7305002</v>
          </cell>
          <cell r="L7159" t="str">
            <v>C7300027-318</v>
          </cell>
        </row>
        <row r="7160">
          <cell r="B7160" t="str">
            <v>YEC9375555Framlampa</v>
          </cell>
          <cell r="C7160" t="str">
            <v>YEC9375555</v>
          </cell>
          <cell r="D7160" t="str">
            <v>2019-2021</v>
          </cell>
          <cell r="E7160">
            <v>29</v>
          </cell>
          <cell r="F7160" t="str">
            <v>0290</v>
          </cell>
          <cell r="G7160" t="str">
            <v>H005</v>
          </cell>
          <cell r="H7160" t="str">
            <v>Front light</v>
          </cell>
          <cell r="I7160" t="str">
            <v>Framlampa</v>
          </cell>
          <cell r="J7160" t="str">
            <v>C8015305 Shiny 40 LED headlamp,  650mm cable with male conector. w/o bracket and reflector</v>
          </cell>
          <cell r="K7160" t="str">
            <v>C8015305</v>
          </cell>
          <cell r="L7160" t="str">
            <v>C8015300</v>
          </cell>
        </row>
        <row r="7161">
          <cell r="B7161" t="str">
            <v>YEC9375555Baklampa</v>
          </cell>
          <cell r="C7161" t="str">
            <v>YEC9375555</v>
          </cell>
          <cell r="D7161" t="str">
            <v>2019-2021</v>
          </cell>
          <cell r="E7161">
            <v>30</v>
          </cell>
          <cell r="F7161" t="str">
            <v>0300</v>
          </cell>
          <cell r="G7161" t="str">
            <v>H006</v>
          </cell>
          <cell r="H7161" t="str">
            <v>Light, Rear</v>
          </cell>
          <cell r="I7161" t="str">
            <v>Baklampa</v>
          </cell>
          <cell r="J7161" t="str">
            <v>inkl in battery</v>
          </cell>
          <cell r="K7161" t="str">
            <v>C8705186-1RLBK</v>
          </cell>
          <cell r="L7161" t="str">
            <v>C8705186-1RLBK</v>
          </cell>
        </row>
        <row r="7162">
          <cell r="B7162" t="str">
            <v>YEC9375555Låssats</v>
          </cell>
          <cell r="C7162" t="str">
            <v>YEC9375555</v>
          </cell>
          <cell r="D7162" t="str">
            <v>2019-2021</v>
          </cell>
          <cell r="E7162">
            <v>31</v>
          </cell>
          <cell r="F7162" t="str">
            <v>0310</v>
          </cell>
          <cell r="G7162" t="str">
            <v>H007</v>
          </cell>
          <cell r="H7162" t="str">
            <v>Lock</v>
          </cell>
          <cell r="I7162" t="str">
            <v>Låssats</v>
          </cell>
          <cell r="J7162" t="str">
            <v>C8405069 LCK SF PLbk Solid+  BAT SF03/SR11/SR20, LOCK FRAME+LOCK BATT SF03 RT W/2 similar keys</v>
          </cell>
          <cell r="K7162" t="str">
            <v>C8405069</v>
          </cell>
          <cell r="L7162" t="str">
            <v>C8405069</v>
          </cell>
        </row>
        <row r="7163">
          <cell r="B7163" t="str">
            <v>YEC9375555Stöd</v>
          </cell>
          <cell r="C7163" t="str">
            <v>YEC9375555</v>
          </cell>
          <cell r="D7163" t="str">
            <v>2019-2021</v>
          </cell>
          <cell r="E7163">
            <v>32</v>
          </cell>
          <cell r="F7163" t="str">
            <v>0320</v>
          </cell>
          <cell r="G7163" t="str">
            <v>H008</v>
          </cell>
          <cell r="H7163" t="str">
            <v>Kick stand</v>
          </cell>
          <cell r="I7163" t="str">
            <v>Stöd</v>
          </cell>
          <cell r="J7163" t="str">
            <v>C8105208 KS REX ATRAN 235</v>
          </cell>
          <cell r="K7163" t="str">
            <v>C8105208</v>
          </cell>
          <cell r="L7163" t="str">
            <v>C8100034</v>
          </cell>
        </row>
        <row r="7164">
          <cell r="B7164" t="str">
            <v>YEC9375555Korg</v>
          </cell>
          <cell r="C7164" t="str">
            <v>YEC9375555</v>
          </cell>
          <cell r="D7164" t="str">
            <v>2019-2021</v>
          </cell>
          <cell r="E7164">
            <v>33</v>
          </cell>
          <cell r="F7164" t="str">
            <v>0330</v>
          </cell>
          <cell r="G7164" t="str">
            <v>H009</v>
          </cell>
          <cell r="H7164" t="str">
            <v>Basket / Fr carrier</v>
          </cell>
          <cell r="I7164" t="str">
            <v>Korg</v>
          </cell>
          <cell r="J7164" t="str">
            <v>C8605213 Alloy black 2019</v>
          </cell>
          <cell r="K7164" t="str">
            <v>C8605213</v>
          </cell>
          <cell r="L7164" t="str">
            <v>C8605213</v>
          </cell>
        </row>
        <row r="7165">
          <cell r="B7165" t="str">
            <v>YEC9375555Pedaler</v>
          </cell>
          <cell r="C7165" t="str">
            <v>YEC9375555</v>
          </cell>
          <cell r="D7165" t="str">
            <v>2019-2021</v>
          </cell>
          <cell r="E7165">
            <v>34</v>
          </cell>
          <cell r="F7165" t="str">
            <v>0340</v>
          </cell>
          <cell r="G7165" t="str">
            <v>E005</v>
          </cell>
          <cell r="H7165" t="str">
            <v xml:space="preserve">Pedal </v>
          </cell>
          <cell r="I7165" t="str">
            <v>Pedaler</v>
          </cell>
          <cell r="J7165" t="str">
            <v>C3505208 NWL-467  SILVER/GREY 9/16" ALU</v>
          </cell>
          <cell r="K7165" t="str">
            <v>C3505208</v>
          </cell>
          <cell r="L7165" t="str">
            <v>C3500059</v>
          </cell>
        </row>
        <row r="7166">
          <cell r="B7166" t="str">
            <v>YEC9375555Motor</v>
          </cell>
          <cell r="C7166" t="str">
            <v>YEC9375555</v>
          </cell>
          <cell r="D7166" t="str">
            <v>2019-2021</v>
          </cell>
          <cell r="E7166">
            <v>35</v>
          </cell>
          <cell r="F7166" t="str">
            <v>0350</v>
          </cell>
          <cell r="G7166" t="str">
            <v>J001</v>
          </cell>
          <cell r="H7166" t="str">
            <v>DRIVE UNIT:</v>
          </cell>
          <cell r="I7166" t="str">
            <v>Motor</v>
          </cell>
          <cell r="J7166" t="str">
            <v>C8705144-1-03 HBF 26/28" ALsv 100 e-MOT Disc E-Going sticker. 700mm cable 36H, OLD 100mm, 12mm axle</v>
          </cell>
          <cell r="K7166" t="str">
            <v>C8705144-1-03</v>
          </cell>
          <cell r="L7166" t="str">
            <v>C8705144-1-03</v>
          </cell>
        </row>
        <row r="7167">
          <cell r="B7167" t="str">
            <v>YEC9375555Display</v>
          </cell>
          <cell r="C7167" t="str">
            <v>YEC9375555</v>
          </cell>
          <cell r="D7167" t="str">
            <v>2019-2021</v>
          </cell>
          <cell r="E7167">
            <v>36</v>
          </cell>
          <cell r="F7167" t="str">
            <v>0360</v>
          </cell>
          <cell r="G7167" t="str">
            <v>J004</v>
          </cell>
          <cell r="H7167" t="str">
            <v>DISPLAY:</v>
          </cell>
          <cell r="I7167" t="str">
            <v>Display</v>
          </cell>
          <cell r="J7167" t="str">
            <v>C8705068-1-33C Display small LCD for BAFANG CanBus (plugnplay) 850 w Bluetoth</v>
          </cell>
          <cell r="K7167" t="str">
            <v>C8705068-1-33C</v>
          </cell>
          <cell r="L7167" t="str">
            <v>C8705068-1-33C</v>
          </cell>
        </row>
        <row r="7168">
          <cell r="B7168" t="str">
            <v>YEC9375555EB-Bus kabel</v>
          </cell>
          <cell r="C7168" t="str">
            <v>YEC9375555</v>
          </cell>
          <cell r="D7168" t="str">
            <v>2019-2021</v>
          </cell>
          <cell r="E7168">
            <v>37</v>
          </cell>
          <cell r="F7168" t="str">
            <v>0370</v>
          </cell>
          <cell r="G7168" t="str">
            <v>J005</v>
          </cell>
          <cell r="H7168" t="str">
            <v>EB-BUS CABLE:</v>
          </cell>
          <cell r="I7168" t="str">
            <v>EB-Bus kabel</v>
          </cell>
          <cell r="J7168" t="str">
            <v>C8705065-1-04AC 9pin (1000mm), one end linked to controller,the other end linked to the display (240mm), the front light (240mm) one brake sensor (280mm) and the speed sensor (500mm)  CANBUS</v>
          </cell>
          <cell r="K7168" t="str">
            <v>C8705065-1-04AC</v>
          </cell>
          <cell r="L7168" t="str">
            <v>C8705065-1-04AC</v>
          </cell>
        </row>
        <row r="7169">
          <cell r="B7169" t="str">
            <v>YEC9375555Motorkabel</v>
          </cell>
          <cell r="C7169" t="str">
            <v>YEC9375555</v>
          </cell>
          <cell r="D7169" t="str">
            <v>2019-2021</v>
          </cell>
          <cell r="E7169">
            <v>38</v>
          </cell>
          <cell r="F7169" t="str">
            <v>0380</v>
          </cell>
          <cell r="G7169" t="str">
            <v>J006</v>
          </cell>
          <cell r="H7169" t="str">
            <v>POWER CABLE:</v>
          </cell>
          <cell r="I7169" t="str">
            <v>Motorkabel</v>
          </cell>
          <cell r="J7169" t="str">
            <v xml:space="preserve">C8705065-1-03A G9.1/M9.1, cable length 1250mm, between motor and controller. </v>
          </cell>
          <cell r="K7169" t="str">
            <v>C8705065-1-03A</v>
          </cell>
          <cell r="L7169" t="str">
            <v>C8705065-1-03A</v>
          </cell>
        </row>
        <row r="7170">
          <cell r="B7170" t="str">
            <v>YEC9375555Kabel framlampa</v>
          </cell>
          <cell r="C7170" t="str">
            <v>YEC9375555</v>
          </cell>
          <cell r="D7170" t="str">
            <v>2019-2021</v>
          </cell>
          <cell r="E7170">
            <v>39</v>
          </cell>
          <cell r="F7170" t="str">
            <v>0390</v>
          </cell>
          <cell r="G7170" t="str">
            <v>J007</v>
          </cell>
          <cell r="H7170" t="str">
            <v>F. LIGHT CABLE:</v>
          </cell>
          <cell r="I7170" t="str">
            <v>Kabel framlampa</v>
          </cell>
          <cell r="J7170" t="str">
            <v>Included in EB-BUS cable</v>
          </cell>
          <cell r="K7170" t="str">
            <v>Ingår i EB-buskabeln</v>
          </cell>
          <cell r="L7170" t="str">
            <v>Ingår i EB-buskabeln</v>
          </cell>
        </row>
        <row r="7171">
          <cell r="B7171" t="str">
            <v>YEC9375555Kabel baklampa</v>
          </cell>
          <cell r="C7171" t="str">
            <v>YEC9375555</v>
          </cell>
          <cell r="D7171" t="str">
            <v>2019-2021</v>
          </cell>
          <cell r="E7171">
            <v>40</v>
          </cell>
          <cell r="F7171" t="str">
            <v>0400</v>
          </cell>
          <cell r="G7171" t="str">
            <v>J008</v>
          </cell>
          <cell r="H7171" t="str">
            <v>R. LIGHT CABLE:</v>
          </cell>
          <cell r="I7171" t="str">
            <v>Kabel baklampa</v>
          </cell>
          <cell r="K7171" t="str">
            <v>INGÅR I BATTERIET</v>
          </cell>
          <cell r="L7171" t="str">
            <v>Ingår i batteriet</v>
          </cell>
        </row>
        <row r="7172">
          <cell r="B7172" t="str">
            <v>YEC9375555Hastighetssensor</v>
          </cell>
          <cell r="C7172" t="str">
            <v>YEC9375555</v>
          </cell>
          <cell r="D7172" t="str">
            <v>2019-2021</v>
          </cell>
          <cell r="E7172">
            <v>41</v>
          </cell>
          <cell r="F7172" t="str">
            <v>0410</v>
          </cell>
          <cell r="G7172" t="str">
            <v>J009</v>
          </cell>
          <cell r="H7172" t="str">
            <v>SPEED SENSOR:</v>
          </cell>
          <cell r="I7172" t="str">
            <v>Hastighetssensor</v>
          </cell>
          <cell r="J7172" t="str">
            <v>Integrated in the motor</v>
          </cell>
          <cell r="K7172" t="str">
            <v>INGÅR I MOTORN</v>
          </cell>
          <cell r="L7172" t="str">
            <v>Ingår i motorn</v>
          </cell>
        </row>
        <row r="7173">
          <cell r="B7173" t="str">
            <v>YEC9375555Batteri</v>
          </cell>
          <cell r="C7173" t="str">
            <v>YEC9375555</v>
          </cell>
          <cell r="D7173" t="str">
            <v>2019-2021</v>
          </cell>
          <cell r="E7173">
            <v>42</v>
          </cell>
          <cell r="F7173" t="str">
            <v>0420</v>
          </cell>
          <cell r="G7173" t="str">
            <v>J002</v>
          </cell>
          <cell r="H7173" t="str">
            <v>BATTERY:</v>
          </cell>
          <cell r="I7173" t="str">
            <v>Batteri</v>
          </cell>
          <cell r="J7173" t="str">
            <v>C8705186-E-11C SR20 11,6Ah, blk LiMn 36V 11,6Ah, R.Light CANBUS eGOING</v>
          </cell>
          <cell r="K7173" t="str">
            <v>C8705186-E-11C</v>
          </cell>
          <cell r="L7173" t="str">
            <v>C8705186-E-11C</v>
          </cell>
        </row>
        <row r="7174">
          <cell r="B7174" t="str">
            <v>YEC9375555Batterihållare</v>
          </cell>
          <cell r="C7174" t="str">
            <v>YEC9375555</v>
          </cell>
          <cell r="D7174" t="str">
            <v>2019-2021</v>
          </cell>
          <cell r="E7174">
            <v>43</v>
          </cell>
          <cell r="F7174" t="str">
            <v>0430</v>
          </cell>
          <cell r="G7174" t="str">
            <v>J003</v>
          </cell>
          <cell r="H7174" t="str">
            <v>BATTERY HOLDER/Slider</v>
          </cell>
          <cell r="I7174" t="str">
            <v>Batterihållare</v>
          </cell>
          <cell r="J7174" t="str">
            <v>C8705142-10-4C. C8705186-01 TOP SLIDER F/SR-20 W/SMALL PARTS COVER F/CONTROLLER AND FASTENERS. C8705142-10-02C Controller Slider SR20 CANBUS</v>
          </cell>
          <cell r="L7174" t="e">
            <v>#N/A</v>
          </cell>
        </row>
        <row r="7175">
          <cell r="B7175" t="str">
            <v>YEC9375555Batteriladdare</v>
          </cell>
          <cell r="C7175" t="str">
            <v>YEC9375555</v>
          </cell>
          <cell r="D7175" t="str">
            <v>2019-2021</v>
          </cell>
          <cell r="E7175">
            <v>44</v>
          </cell>
          <cell r="F7175" t="str">
            <v>0440</v>
          </cell>
          <cell r="G7175" t="str">
            <v>J010</v>
          </cell>
          <cell r="H7175" t="str">
            <v>CHARGER:</v>
          </cell>
          <cell r="I7175" t="str">
            <v>Batteriladdare</v>
          </cell>
          <cell r="J7175" t="str">
            <v>C8705058-1-1C, Charger for SR-20/SF-03 CanBus</v>
          </cell>
          <cell r="K7175" t="str">
            <v>C8705058-1-1C</v>
          </cell>
          <cell r="L7175" t="str">
            <v>C8705058-1-1D</v>
          </cell>
        </row>
        <row r="7176">
          <cell r="B7176" t="str">
            <v>YEC9375555Kontrollbox</v>
          </cell>
          <cell r="C7176" t="str">
            <v>YEC9375555</v>
          </cell>
          <cell r="D7176" t="str">
            <v>2019-2021</v>
          </cell>
          <cell r="E7176">
            <v>45</v>
          </cell>
          <cell r="F7176" t="str">
            <v>0450</v>
          </cell>
          <cell r="G7176" t="str">
            <v>J011</v>
          </cell>
          <cell r="H7176" t="str">
            <v>Controller</v>
          </cell>
          <cell r="I7176" t="str">
            <v>Kontrollbox</v>
          </cell>
          <cell r="J7176" t="str">
            <v>C8705142-10-02C Controller Slider SR20 CANBUS, UTGÅR 200227 och ersätts av C8705142-10-4C</v>
          </cell>
          <cell r="K7176" t="str">
            <v>C8705142-10-02C</v>
          </cell>
          <cell r="L7176" t="str">
            <v>C8705142-10-02C</v>
          </cell>
        </row>
        <row r="7177">
          <cell r="B7177" t="str">
            <v>YEC9375555Växelöra</v>
          </cell>
          <cell r="C7177" t="str">
            <v>YEC9375555</v>
          </cell>
          <cell r="D7177" t="str">
            <v>2019-2021</v>
          </cell>
          <cell r="E7177">
            <v>46</v>
          </cell>
          <cell r="F7177" t="str">
            <v>0460</v>
          </cell>
          <cell r="G7177" t="str">
            <v>D005</v>
          </cell>
          <cell r="H7177" t="str">
            <v>Gear hanger</v>
          </cell>
          <cell r="I7177" t="str">
            <v>Växelöra</v>
          </cell>
          <cell r="L7177" t="e">
            <v>#N/A</v>
          </cell>
        </row>
        <row r="7178">
          <cell r="B7178" t="str">
            <v>YEC9375560RAM</v>
          </cell>
          <cell r="C7178" t="str">
            <v>YEC9375560</v>
          </cell>
          <cell r="D7178">
            <v>2022</v>
          </cell>
          <cell r="E7178">
            <v>1</v>
          </cell>
          <cell r="F7178" t="str">
            <v>0010</v>
          </cell>
          <cell r="G7178" t="str">
            <v>A001</v>
          </cell>
          <cell r="H7178" t="str">
            <v>PAINTED FRAME</v>
          </cell>
          <cell r="I7178" t="str">
            <v>RAM</v>
          </cell>
          <cell r="K7178" t="str">
            <v>C1307642-550</v>
          </cell>
          <cell r="L7178" t="e">
            <v>#N/A</v>
          </cell>
        </row>
        <row r="7179">
          <cell r="B7179" t="str">
            <v>YEC9375560Framgaffel</v>
          </cell>
          <cell r="C7179" t="str">
            <v>YEC9375560</v>
          </cell>
          <cell r="D7179">
            <v>2022</v>
          </cell>
          <cell r="E7179">
            <v>2</v>
          </cell>
          <cell r="F7179" t="str">
            <v>0020</v>
          </cell>
          <cell r="G7179" t="str">
            <v>A002</v>
          </cell>
          <cell r="H7179" t="str">
            <v>PAINTED FORK</v>
          </cell>
          <cell r="I7179" t="str">
            <v>Framgaffel</v>
          </cell>
          <cell r="K7179" t="str">
            <v>C1605749-244</v>
          </cell>
          <cell r="L7179" t="e">
            <v>#N/A</v>
          </cell>
        </row>
        <row r="7180">
          <cell r="B7180" t="str">
            <v>YEC9375560Styrlager</v>
          </cell>
          <cell r="C7180" t="str">
            <v>YEC9375560</v>
          </cell>
          <cell r="D7180">
            <v>2022</v>
          </cell>
          <cell r="E7180">
            <v>3</v>
          </cell>
          <cell r="F7180" t="str">
            <v>0030</v>
          </cell>
          <cell r="G7180" t="str">
            <v>B001</v>
          </cell>
          <cell r="H7180" t="str">
            <v>Head Set</v>
          </cell>
          <cell r="I7180" t="str">
            <v>Styrlager</v>
          </cell>
          <cell r="K7180" t="str">
            <v>C2105256</v>
          </cell>
          <cell r="L7180" t="str">
            <v>C2105256</v>
          </cell>
        </row>
        <row r="7181">
          <cell r="B7181" t="str">
            <v xml:space="preserve">YEC9375560Styrstam </v>
          </cell>
          <cell r="C7181" t="str">
            <v>YEC9375560</v>
          </cell>
          <cell r="D7181">
            <v>2022</v>
          </cell>
          <cell r="E7181">
            <v>4</v>
          </cell>
          <cell r="F7181" t="str">
            <v>0040</v>
          </cell>
          <cell r="G7181" t="str">
            <v>B002</v>
          </cell>
          <cell r="H7181" t="str">
            <v>Handlebar Stem</v>
          </cell>
          <cell r="I7181" t="str">
            <v xml:space="preserve">Styrstam </v>
          </cell>
          <cell r="K7181" t="str">
            <v>C2205585-090</v>
          </cell>
          <cell r="L7181" t="str">
            <v>C2205585-090</v>
          </cell>
        </row>
        <row r="7182">
          <cell r="B7182" t="str">
            <v>YEC9375560Styre</v>
          </cell>
          <cell r="C7182" t="str">
            <v>YEC9375560</v>
          </cell>
          <cell r="D7182">
            <v>2022</v>
          </cell>
          <cell r="E7182">
            <v>5</v>
          </cell>
          <cell r="F7182" t="str">
            <v>0050</v>
          </cell>
          <cell r="G7182" t="str">
            <v>B003</v>
          </cell>
          <cell r="H7182" t="str">
            <v>Handelbar</v>
          </cell>
          <cell r="I7182" t="str">
            <v>Styre</v>
          </cell>
          <cell r="K7182" t="str">
            <v>C2306074</v>
          </cell>
          <cell r="L7182" t="str">
            <v>C2306074</v>
          </cell>
        </row>
        <row r="7183">
          <cell r="B7183" t="str">
            <v>YEC9375560Bromsgrepp H</v>
          </cell>
          <cell r="C7183" t="str">
            <v>YEC9375560</v>
          </cell>
          <cell r="D7183">
            <v>2022</v>
          </cell>
          <cell r="E7183">
            <v>6</v>
          </cell>
          <cell r="F7183" t="str">
            <v>0060</v>
          </cell>
          <cell r="G7183" t="str">
            <v>C002</v>
          </cell>
          <cell r="H7183" t="str">
            <v>Brake Lever R</v>
          </cell>
          <cell r="I7183" t="str">
            <v>Bromsgrepp H</v>
          </cell>
          <cell r="L7183" t="e">
            <v>#N/A</v>
          </cell>
        </row>
        <row r="7184">
          <cell r="B7184" t="str">
            <v>YEC9375560Bromsgrepp V</v>
          </cell>
          <cell r="C7184" t="str">
            <v>YEC9375560</v>
          </cell>
          <cell r="D7184">
            <v>2022</v>
          </cell>
          <cell r="E7184">
            <v>7</v>
          </cell>
          <cell r="F7184" t="str">
            <v>0070</v>
          </cell>
          <cell r="G7184" t="str">
            <v>C001</v>
          </cell>
          <cell r="H7184" t="str">
            <v>Brake Lever L</v>
          </cell>
          <cell r="I7184" t="str">
            <v>Bromsgrepp V</v>
          </cell>
          <cell r="K7184" t="str">
            <v>Shimano</v>
          </cell>
          <cell r="L7184" t="str">
            <v>Kontakta SHIMANO</v>
          </cell>
        </row>
        <row r="7185">
          <cell r="B7185" t="str">
            <v>YEC9375560Växelreglage H</v>
          </cell>
          <cell r="C7185" t="str">
            <v>YEC9375560</v>
          </cell>
          <cell r="D7185">
            <v>2022</v>
          </cell>
          <cell r="E7185">
            <v>8</v>
          </cell>
          <cell r="F7185" t="str">
            <v>0080</v>
          </cell>
          <cell r="G7185" t="str">
            <v>D002</v>
          </cell>
          <cell r="H7185" t="str">
            <v>Shift Lever R</v>
          </cell>
          <cell r="I7185" t="str">
            <v>Växelreglage H</v>
          </cell>
          <cell r="K7185" t="str">
            <v>C5105092</v>
          </cell>
          <cell r="L7185" t="str">
            <v>Kontakta SHIMANO</v>
          </cell>
        </row>
        <row r="7186">
          <cell r="B7186" t="str">
            <v>YEC9375560Växelreglage V</v>
          </cell>
          <cell r="C7186" t="str">
            <v>YEC9375560</v>
          </cell>
          <cell r="D7186">
            <v>2022</v>
          </cell>
          <cell r="E7186">
            <v>9</v>
          </cell>
          <cell r="F7186" t="str">
            <v>0090</v>
          </cell>
          <cell r="G7186" t="str">
            <v>D001</v>
          </cell>
          <cell r="H7186" t="str">
            <v>Shift Lever L</v>
          </cell>
          <cell r="I7186" t="str">
            <v>Växelreglage V</v>
          </cell>
          <cell r="L7186" t="e">
            <v>#N/A</v>
          </cell>
        </row>
        <row r="7187">
          <cell r="B7187" t="str">
            <v>YEC9375560Handtag par</v>
          </cell>
          <cell r="C7187" t="str">
            <v>YEC9375560</v>
          </cell>
          <cell r="D7187">
            <v>2022</v>
          </cell>
          <cell r="E7187">
            <v>10</v>
          </cell>
          <cell r="F7187" t="str">
            <v>0100</v>
          </cell>
          <cell r="G7187" t="str">
            <v>B004</v>
          </cell>
          <cell r="H7187" t="str">
            <v>Grip R</v>
          </cell>
          <cell r="I7187" t="str">
            <v>Handtag par</v>
          </cell>
          <cell r="K7187" t="str">
            <v>C2505528</v>
          </cell>
          <cell r="L7187" t="str">
            <v>C2500057</v>
          </cell>
        </row>
        <row r="7188">
          <cell r="B7188" t="str">
            <v>YEC9375560Frambroms</v>
          </cell>
          <cell r="C7188" t="str">
            <v>YEC9375560</v>
          </cell>
          <cell r="D7188">
            <v>2022</v>
          </cell>
          <cell r="E7188">
            <v>11</v>
          </cell>
          <cell r="F7188" t="str">
            <v>0110</v>
          </cell>
          <cell r="G7188" t="str">
            <v>C003</v>
          </cell>
          <cell r="H7188" t="str">
            <v xml:space="preserve">Brake front </v>
          </cell>
          <cell r="I7188" t="str">
            <v>Frambroms</v>
          </cell>
          <cell r="K7188" t="str">
            <v>AMT200KLFURX100</v>
          </cell>
          <cell r="L7188" t="str">
            <v>Kontakta SHIMANO</v>
          </cell>
        </row>
        <row r="7189">
          <cell r="B7189" t="str">
            <v>YEC9375560Bakbroms</v>
          </cell>
          <cell r="C7189" t="str">
            <v>YEC9375560</v>
          </cell>
          <cell r="D7189">
            <v>2022</v>
          </cell>
          <cell r="E7189">
            <v>12</v>
          </cell>
          <cell r="F7189" t="str">
            <v>0120</v>
          </cell>
          <cell r="G7189" t="str">
            <v>C004</v>
          </cell>
          <cell r="H7189" t="str">
            <v>Brake rear</v>
          </cell>
          <cell r="I7189" t="str">
            <v>Bakbroms</v>
          </cell>
          <cell r="K7189" t="str">
            <v>Fotbroms</v>
          </cell>
          <cell r="L7189" t="str">
            <v>Kontakta SHIMANO</v>
          </cell>
        </row>
        <row r="7190">
          <cell r="B7190" t="str">
            <v>YEC9375560Vevlager</v>
          </cell>
          <cell r="C7190" t="str">
            <v>YEC9375560</v>
          </cell>
          <cell r="D7190">
            <v>2022</v>
          </cell>
          <cell r="E7190">
            <v>13</v>
          </cell>
          <cell r="F7190" t="str">
            <v>0130</v>
          </cell>
          <cell r="G7190" t="str">
            <v>E001</v>
          </cell>
          <cell r="H7190" t="str">
            <v xml:space="preserve">BB-set </v>
          </cell>
          <cell r="I7190" t="str">
            <v>Vevlager</v>
          </cell>
          <cell r="K7190" t="str">
            <v>C8705065-1-124C</v>
          </cell>
          <cell r="L7190" t="str">
            <v>C8705065-1-124C</v>
          </cell>
        </row>
        <row r="7191">
          <cell r="B7191" t="str">
            <v>YEC9375560Vevparti</v>
          </cell>
          <cell r="C7191" t="str">
            <v>YEC9375560</v>
          </cell>
          <cell r="D7191">
            <v>2022</v>
          </cell>
          <cell r="E7191">
            <v>14</v>
          </cell>
          <cell r="F7191" t="str">
            <v>0140</v>
          </cell>
          <cell r="G7191" t="str">
            <v>E002</v>
          </cell>
          <cell r="H7191" t="str">
            <v>Front Chainwheel</v>
          </cell>
          <cell r="I7191" t="str">
            <v>Vevparti</v>
          </cell>
          <cell r="K7191" t="str">
            <v>C3305681-170-EG</v>
          </cell>
          <cell r="L7191" t="str">
            <v>C3305681-170-EG</v>
          </cell>
        </row>
        <row r="7192">
          <cell r="B7192" t="str">
            <v>YEC9375560Kedjeskydd</v>
          </cell>
          <cell r="C7192" t="str">
            <v>YEC9375560</v>
          </cell>
          <cell r="D7192">
            <v>2022</v>
          </cell>
          <cell r="E7192">
            <v>15</v>
          </cell>
          <cell r="F7192" t="str">
            <v>0150</v>
          </cell>
          <cell r="G7192" t="str">
            <v>H001</v>
          </cell>
          <cell r="H7192" t="str">
            <v>Chain guard</v>
          </cell>
          <cell r="I7192" t="str">
            <v>Kedjeskydd</v>
          </cell>
          <cell r="K7192" t="str">
            <v>C8305427/ZBK</v>
          </cell>
          <cell r="L7192" t="str">
            <v>C8305427/ZBK</v>
          </cell>
        </row>
        <row r="7193">
          <cell r="B7193" t="str">
            <v>YEC9375560Kedjeskyddsfäste</v>
          </cell>
          <cell r="C7193" t="str">
            <v>YEC9375560</v>
          </cell>
          <cell r="D7193">
            <v>2022</v>
          </cell>
          <cell r="E7193">
            <v>16</v>
          </cell>
          <cell r="F7193" t="str">
            <v>0160</v>
          </cell>
          <cell r="G7193" t="str">
            <v>H002</v>
          </cell>
          <cell r="H7193" t="str">
            <v>Chain guard bracket</v>
          </cell>
          <cell r="I7193" t="str">
            <v>Kedjeskyddsfäste</v>
          </cell>
          <cell r="K7193" t="str">
            <v>C8305427</v>
          </cell>
          <cell r="L7193" t="str">
            <v>C8305427</v>
          </cell>
        </row>
        <row r="7194">
          <cell r="B7194" t="str">
            <v>YEC9375560Framväxel</v>
          </cell>
          <cell r="C7194" t="str">
            <v>YEC9375560</v>
          </cell>
          <cell r="D7194">
            <v>2022</v>
          </cell>
          <cell r="E7194">
            <v>17</v>
          </cell>
          <cell r="F7194" t="str">
            <v>0170</v>
          </cell>
          <cell r="G7194" t="str">
            <v>D003</v>
          </cell>
          <cell r="H7194" t="str">
            <v>Front Derailleur</v>
          </cell>
          <cell r="I7194" t="str">
            <v>Framväxel</v>
          </cell>
          <cell r="K7194">
            <v>0</v>
          </cell>
          <cell r="L7194" t="e">
            <v>#N/A</v>
          </cell>
        </row>
        <row r="7195">
          <cell r="B7195" t="str">
            <v>YEC9375560Bakväxel</v>
          </cell>
          <cell r="C7195" t="str">
            <v>YEC9375560</v>
          </cell>
          <cell r="D7195">
            <v>2022</v>
          </cell>
          <cell r="E7195">
            <v>18</v>
          </cell>
          <cell r="F7195" t="str">
            <v>0180</v>
          </cell>
          <cell r="G7195" t="str">
            <v>D004</v>
          </cell>
          <cell r="H7195" t="str">
            <v>Rear Derailleur</v>
          </cell>
          <cell r="I7195" t="str">
            <v>Bakväxel</v>
          </cell>
          <cell r="K7195" t="str">
            <v>NAVVÄXEL</v>
          </cell>
          <cell r="L7195" t="str">
            <v>Kontakta SHIMANO</v>
          </cell>
        </row>
        <row r="7196">
          <cell r="B7196" t="str">
            <v>YEC9375560Kedja</v>
          </cell>
          <cell r="C7196" t="str">
            <v>YEC9375560</v>
          </cell>
          <cell r="D7196">
            <v>2022</v>
          </cell>
          <cell r="E7196">
            <v>19</v>
          </cell>
          <cell r="F7196" t="str">
            <v>0190</v>
          </cell>
          <cell r="G7196" t="str">
            <v>E003</v>
          </cell>
          <cell r="H7196" t="str">
            <v xml:space="preserve">Chain </v>
          </cell>
          <cell r="I7196" t="str">
            <v>Kedja</v>
          </cell>
          <cell r="K7196" t="str">
            <v>C3405001-0102</v>
          </cell>
          <cell r="L7196" t="str">
            <v>C3400002</v>
          </cell>
        </row>
        <row r="7197">
          <cell r="B7197" t="str">
            <v>YEC9375560Kassett</v>
          </cell>
          <cell r="C7197" t="str">
            <v>YEC9375560</v>
          </cell>
          <cell r="D7197">
            <v>2022</v>
          </cell>
          <cell r="E7197">
            <v>20</v>
          </cell>
          <cell r="F7197" t="str">
            <v>0200</v>
          </cell>
          <cell r="G7197" t="str">
            <v>E004</v>
          </cell>
          <cell r="H7197" t="str">
            <v>Cassette Sprocket</v>
          </cell>
          <cell r="I7197" t="str">
            <v>Kassett</v>
          </cell>
          <cell r="K7197" t="str">
            <v>ASMGEAR16SU</v>
          </cell>
          <cell r="L7197" t="str">
            <v>Kontakta SHIMANO</v>
          </cell>
        </row>
        <row r="7198">
          <cell r="B7198" t="str">
            <v>YEC9375560Framhjul</v>
          </cell>
          <cell r="C7198" t="str">
            <v>YEC9375560</v>
          </cell>
          <cell r="D7198">
            <v>2022</v>
          </cell>
          <cell r="E7198">
            <v>21</v>
          </cell>
          <cell r="F7198" t="str">
            <v>0210</v>
          </cell>
          <cell r="G7198" t="str">
            <v>F001</v>
          </cell>
          <cell r="H7198" t="str">
            <v>Front hub</v>
          </cell>
          <cell r="I7198" t="str">
            <v>Framhjul</v>
          </cell>
          <cell r="K7198" t="str">
            <v>C4100365</v>
          </cell>
          <cell r="L7198" t="str">
            <v>C4100365</v>
          </cell>
        </row>
        <row r="7199">
          <cell r="B7199" t="str">
            <v>YEC9375560Bakhjul</v>
          </cell>
          <cell r="C7199" t="str">
            <v>YEC9375560</v>
          </cell>
          <cell r="D7199">
            <v>2022</v>
          </cell>
          <cell r="E7199">
            <v>22</v>
          </cell>
          <cell r="F7199" t="str">
            <v>0220</v>
          </cell>
          <cell r="G7199" t="str">
            <v>F002</v>
          </cell>
          <cell r="H7199" t="str">
            <v>Rear hub</v>
          </cell>
          <cell r="I7199" t="str">
            <v>Bakhjul</v>
          </cell>
          <cell r="K7199" t="str">
            <v>C4208242</v>
          </cell>
          <cell r="L7199" t="str">
            <v>C4200052</v>
          </cell>
        </row>
        <row r="7200">
          <cell r="B7200" t="str">
            <v>YEC9375560Däck</v>
          </cell>
          <cell r="C7200" t="str">
            <v>YEC9375560</v>
          </cell>
          <cell r="D7200">
            <v>2022</v>
          </cell>
          <cell r="E7200">
            <v>23</v>
          </cell>
          <cell r="F7200" t="str">
            <v>0230</v>
          </cell>
          <cell r="G7200" t="str">
            <v>F003</v>
          </cell>
          <cell r="H7200" t="str">
            <v>Tire</v>
          </cell>
          <cell r="I7200" t="str">
            <v>Däck</v>
          </cell>
          <cell r="K7200" t="str">
            <v>C4906455</v>
          </cell>
          <cell r="L7200" t="str">
            <v>C4901463</v>
          </cell>
        </row>
        <row r="7201">
          <cell r="B7201" t="str">
            <v>YEC9375560Skärmar set</v>
          </cell>
          <cell r="C7201" t="str">
            <v>YEC9375560</v>
          </cell>
          <cell r="D7201">
            <v>2022</v>
          </cell>
          <cell r="E7201">
            <v>24</v>
          </cell>
          <cell r="F7201" t="str">
            <v>0240</v>
          </cell>
          <cell r="G7201" t="str">
            <v>H003</v>
          </cell>
          <cell r="H7201" t="str">
            <v xml:space="preserve">Mudguard front   </v>
          </cell>
          <cell r="I7201" t="str">
            <v>Skärmar set</v>
          </cell>
          <cell r="K7201" t="str">
            <v>C8255729-BK</v>
          </cell>
          <cell r="L7201" t="str">
            <v>C8250028</v>
          </cell>
        </row>
        <row r="7202">
          <cell r="B7202" t="str">
            <v>YEC9375560Pakethållare</v>
          </cell>
          <cell r="C7202" t="str">
            <v>YEC9375560</v>
          </cell>
          <cell r="D7202">
            <v>2022</v>
          </cell>
          <cell r="E7202">
            <v>25</v>
          </cell>
          <cell r="F7202" t="str">
            <v>0250</v>
          </cell>
          <cell r="G7202" t="str">
            <v>H004</v>
          </cell>
          <cell r="H7202" t="str">
            <v>Carrier</v>
          </cell>
          <cell r="I7202" t="str">
            <v>Pakethållare</v>
          </cell>
          <cell r="K7202" t="str">
            <v>C8205834-BK</v>
          </cell>
          <cell r="L7202" t="str">
            <v>C8205834-BK</v>
          </cell>
        </row>
        <row r="7203">
          <cell r="B7203" t="str">
            <v>YEC9375560Sadel</v>
          </cell>
          <cell r="C7203" t="str">
            <v>YEC9375560</v>
          </cell>
          <cell r="D7203">
            <v>2022</v>
          </cell>
          <cell r="E7203">
            <v>26</v>
          </cell>
          <cell r="F7203" t="str">
            <v>0260</v>
          </cell>
          <cell r="G7203" t="str">
            <v>G001</v>
          </cell>
          <cell r="H7203" t="str">
            <v>Saddle</v>
          </cell>
          <cell r="I7203" t="str">
            <v>Sadel</v>
          </cell>
          <cell r="K7203" t="str">
            <v>C7105989</v>
          </cell>
          <cell r="L7203" t="str">
            <v>C7100596</v>
          </cell>
        </row>
        <row r="7204">
          <cell r="B7204" t="str">
            <v>YEC9375560Sadelstolpe</v>
          </cell>
          <cell r="C7204" t="str">
            <v>YEC9375560</v>
          </cell>
          <cell r="D7204">
            <v>2022</v>
          </cell>
          <cell r="E7204">
            <v>27</v>
          </cell>
          <cell r="F7204" t="str">
            <v>0270</v>
          </cell>
          <cell r="G7204" t="str">
            <v>G002</v>
          </cell>
          <cell r="H7204" t="str">
            <v>Seatpost</v>
          </cell>
          <cell r="I7204" t="str">
            <v>Sadelstolpe</v>
          </cell>
          <cell r="K7204" t="str">
            <v>C7205260</v>
          </cell>
          <cell r="L7204" t="str">
            <v>C7200053</v>
          </cell>
        </row>
        <row r="7205">
          <cell r="B7205" t="str">
            <v>YEC9375560Sadelrörsklämma</v>
          </cell>
          <cell r="C7205" t="str">
            <v>YEC9375560</v>
          </cell>
          <cell r="D7205">
            <v>2022</v>
          </cell>
          <cell r="E7205">
            <v>28</v>
          </cell>
          <cell r="F7205" t="str">
            <v>0280</v>
          </cell>
          <cell r="G7205" t="str">
            <v>G003</v>
          </cell>
          <cell r="H7205" t="str">
            <v>Seat Clamp</v>
          </cell>
          <cell r="I7205" t="str">
            <v>Sadelrörsklämma</v>
          </cell>
          <cell r="K7205" t="str">
            <v>C7305002</v>
          </cell>
          <cell r="L7205" t="str">
            <v>C7300027-318</v>
          </cell>
        </row>
        <row r="7206">
          <cell r="B7206" t="str">
            <v>YEC9375560Framlampa</v>
          </cell>
          <cell r="C7206" t="str">
            <v>YEC9375560</v>
          </cell>
          <cell r="D7206">
            <v>2022</v>
          </cell>
          <cell r="E7206">
            <v>29</v>
          </cell>
          <cell r="F7206" t="str">
            <v>0290</v>
          </cell>
          <cell r="G7206" t="str">
            <v>H005</v>
          </cell>
          <cell r="H7206" t="str">
            <v>Front light</v>
          </cell>
          <cell r="I7206" t="str">
            <v>Framlampa</v>
          </cell>
          <cell r="K7206" t="str">
            <v>C8015300</v>
          </cell>
          <cell r="L7206" t="str">
            <v>C8015300</v>
          </cell>
        </row>
        <row r="7207">
          <cell r="B7207" t="str">
            <v>YEC9375560Baklampa</v>
          </cell>
          <cell r="C7207" t="str">
            <v>YEC9375560</v>
          </cell>
          <cell r="D7207">
            <v>2022</v>
          </cell>
          <cell r="E7207">
            <v>30</v>
          </cell>
          <cell r="F7207" t="str">
            <v>0300</v>
          </cell>
          <cell r="G7207" t="str">
            <v>H006</v>
          </cell>
          <cell r="H7207" t="str">
            <v>Light, Rear</v>
          </cell>
          <cell r="I7207" t="str">
            <v>Baklampa</v>
          </cell>
          <cell r="K7207" t="str">
            <v>C8705186-1RLBK</v>
          </cell>
          <cell r="L7207" t="str">
            <v>C8705186-1RLBK</v>
          </cell>
        </row>
        <row r="7208">
          <cell r="B7208" t="str">
            <v>YEC9375560Låssats</v>
          </cell>
          <cell r="C7208" t="str">
            <v>YEC9375560</v>
          </cell>
          <cell r="D7208">
            <v>2022</v>
          </cell>
          <cell r="E7208">
            <v>31</v>
          </cell>
          <cell r="F7208" t="str">
            <v>0310</v>
          </cell>
          <cell r="G7208" t="str">
            <v>H007</v>
          </cell>
          <cell r="H7208" t="str">
            <v>Lock</v>
          </cell>
          <cell r="I7208" t="str">
            <v>Låssats</v>
          </cell>
          <cell r="K7208" t="str">
            <v>C8405069</v>
          </cell>
          <cell r="L7208" t="str">
            <v>C8405069</v>
          </cell>
        </row>
        <row r="7209">
          <cell r="B7209" t="str">
            <v>YEC9375560Stöd</v>
          </cell>
          <cell r="C7209" t="str">
            <v>YEC9375560</v>
          </cell>
          <cell r="D7209">
            <v>2022</v>
          </cell>
          <cell r="E7209">
            <v>32</v>
          </cell>
          <cell r="F7209" t="str">
            <v>0320</v>
          </cell>
          <cell r="G7209" t="str">
            <v>H008</v>
          </cell>
          <cell r="H7209" t="str">
            <v>Kick stand</v>
          </cell>
          <cell r="I7209" t="str">
            <v>Stöd</v>
          </cell>
          <cell r="K7209" t="str">
            <v>C8105208</v>
          </cell>
          <cell r="L7209" t="str">
            <v>C8100034</v>
          </cell>
        </row>
        <row r="7210">
          <cell r="B7210" t="str">
            <v>YEC9375560Korg</v>
          </cell>
          <cell r="C7210" t="str">
            <v>YEC9375560</v>
          </cell>
          <cell r="D7210">
            <v>2022</v>
          </cell>
          <cell r="E7210">
            <v>33</v>
          </cell>
          <cell r="F7210" t="str">
            <v>0330</v>
          </cell>
          <cell r="G7210" t="str">
            <v>H009</v>
          </cell>
          <cell r="H7210" t="str">
            <v>Basket / Fr carrier</v>
          </cell>
          <cell r="I7210" t="str">
            <v>Korg</v>
          </cell>
          <cell r="K7210" t="str">
            <v>C8605213</v>
          </cell>
          <cell r="L7210" t="str">
            <v>C8605213</v>
          </cell>
        </row>
        <row r="7211">
          <cell r="B7211" t="str">
            <v>YEC9375560Pedaler</v>
          </cell>
          <cell r="C7211" t="str">
            <v>YEC9375560</v>
          </cell>
          <cell r="D7211">
            <v>2022</v>
          </cell>
          <cell r="E7211">
            <v>34</v>
          </cell>
          <cell r="F7211" t="str">
            <v>0340</v>
          </cell>
          <cell r="G7211" t="str">
            <v>E005</v>
          </cell>
          <cell r="H7211" t="str">
            <v xml:space="preserve">Pedal </v>
          </cell>
          <cell r="I7211" t="str">
            <v>Pedaler</v>
          </cell>
          <cell r="K7211" t="str">
            <v>C3505208</v>
          </cell>
          <cell r="L7211" t="str">
            <v>C3500059</v>
          </cell>
        </row>
        <row r="7212">
          <cell r="B7212" t="str">
            <v>YEC9375560Motor</v>
          </cell>
          <cell r="C7212" t="str">
            <v>YEC9375560</v>
          </cell>
          <cell r="D7212">
            <v>2022</v>
          </cell>
          <cell r="E7212">
            <v>35</v>
          </cell>
          <cell r="F7212" t="str">
            <v>0350</v>
          </cell>
          <cell r="G7212" t="str">
            <v>J001</v>
          </cell>
          <cell r="H7212" t="str">
            <v>DRIVE UNIT:</v>
          </cell>
          <cell r="I7212" t="str">
            <v>Motor</v>
          </cell>
          <cell r="K7212" t="str">
            <v>C8705144-1-03</v>
          </cell>
          <cell r="L7212" t="str">
            <v>C8705144-1-03</v>
          </cell>
        </row>
        <row r="7213">
          <cell r="B7213" t="str">
            <v>YEC9375560Display</v>
          </cell>
          <cell r="C7213" t="str">
            <v>YEC9375560</v>
          </cell>
          <cell r="D7213">
            <v>2022</v>
          </cell>
          <cell r="E7213">
            <v>36</v>
          </cell>
          <cell r="F7213" t="str">
            <v>0360</v>
          </cell>
          <cell r="G7213" t="str">
            <v>J004</v>
          </cell>
          <cell r="H7213" t="str">
            <v>DISPLAY:</v>
          </cell>
          <cell r="I7213" t="str">
            <v>Display</v>
          </cell>
          <cell r="K7213" t="str">
            <v>C8705068-1-38C</v>
          </cell>
          <cell r="L7213" t="str">
            <v>C8705068-1-38C</v>
          </cell>
        </row>
        <row r="7214">
          <cell r="B7214" t="str">
            <v>YEC9375560EB-Bus kabel</v>
          </cell>
          <cell r="C7214" t="str">
            <v>YEC9375560</v>
          </cell>
          <cell r="D7214">
            <v>2022</v>
          </cell>
          <cell r="E7214">
            <v>37</v>
          </cell>
          <cell r="F7214" t="str">
            <v>0370</v>
          </cell>
          <cell r="G7214" t="str">
            <v>J005</v>
          </cell>
          <cell r="H7214" t="str">
            <v>EB-BUS CABLE:</v>
          </cell>
          <cell r="I7214" t="str">
            <v>EB-Bus kabel</v>
          </cell>
          <cell r="K7214" t="str">
            <v>C8705065-1-04AC</v>
          </cell>
          <cell r="L7214" t="str">
            <v>C8705065-1-04AC</v>
          </cell>
        </row>
        <row r="7215">
          <cell r="B7215" t="str">
            <v>YEC9375560Motorkabel</v>
          </cell>
          <cell r="C7215" t="str">
            <v>YEC9375560</v>
          </cell>
          <cell r="D7215">
            <v>2022</v>
          </cell>
          <cell r="E7215">
            <v>38</v>
          </cell>
          <cell r="F7215" t="str">
            <v>0380</v>
          </cell>
          <cell r="G7215" t="str">
            <v>J006</v>
          </cell>
          <cell r="H7215" t="str">
            <v>POWER CABLE:</v>
          </cell>
          <cell r="I7215" t="str">
            <v>Motorkabel</v>
          </cell>
          <cell r="K7215" t="str">
            <v>C8705065-1-03A</v>
          </cell>
          <cell r="L7215" t="str">
            <v>C8705065-1-03A</v>
          </cell>
        </row>
        <row r="7216">
          <cell r="B7216" t="str">
            <v>YEC9375560Kabel framlampa</v>
          </cell>
          <cell r="C7216" t="str">
            <v>YEC9375560</v>
          </cell>
          <cell r="D7216">
            <v>2022</v>
          </cell>
          <cell r="E7216">
            <v>39</v>
          </cell>
          <cell r="F7216" t="str">
            <v>0390</v>
          </cell>
          <cell r="G7216" t="str">
            <v>J007</v>
          </cell>
          <cell r="H7216" t="str">
            <v>F. LIGHT CABLE:</v>
          </cell>
          <cell r="I7216" t="str">
            <v>Kabel framlampa</v>
          </cell>
          <cell r="K7216" t="str">
            <v>Ingår i EB-buskabeln</v>
          </cell>
          <cell r="L7216" t="str">
            <v>Ingår i EB-buskabeln</v>
          </cell>
        </row>
        <row r="7217">
          <cell r="B7217" t="str">
            <v>YEC9375560Kabel baklampa</v>
          </cell>
          <cell r="C7217" t="str">
            <v>YEC9375560</v>
          </cell>
          <cell r="D7217">
            <v>2022</v>
          </cell>
          <cell r="E7217">
            <v>40</v>
          </cell>
          <cell r="F7217" t="str">
            <v>0400</v>
          </cell>
          <cell r="G7217" t="str">
            <v>J008</v>
          </cell>
          <cell r="H7217" t="str">
            <v>R. LIGHT CABLE:</v>
          </cell>
          <cell r="I7217" t="str">
            <v>Kabel baklampa</v>
          </cell>
          <cell r="K7217" t="str">
            <v>INGÅR I BATTERIET</v>
          </cell>
          <cell r="L7217" t="str">
            <v>Ingår i batteriet</v>
          </cell>
        </row>
        <row r="7218">
          <cell r="B7218" t="str">
            <v>YEC9375560Hastighetssensor</v>
          </cell>
          <cell r="C7218" t="str">
            <v>YEC9375560</v>
          </cell>
          <cell r="D7218">
            <v>2022</v>
          </cell>
          <cell r="E7218">
            <v>41</v>
          </cell>
          <cell r="F7218" t="str">
            <v>0410</v>
          </cell>
          <cell r="G7218" t="str">
            <v>J009</v>
          </cell>
          <cell r="H7218" t="str">
            <v>SPEED SENSOR:</v>
          </cell>
          <cell r="I7218" t="str">
            <v>Hastighetssensor</v>
          </cell>
          <cell r="K7218" t="str">
            <v>INGÅR I MOTORN</v>
          </cell>
          <cell r="L7218" t="str">
            <v>Ingår i motorn</v>
          </cell>
        </row>
        <row r="7219">
          <cell r="B7219" t="str">
            <v>YEC9375560Batteri</v>
          </cell>
          <cell r="C7219" t="str">
            <v>YEC9375560</v>
          </cell>
          <cell r="D7219">
            <v>2022</v>
          </cell>
          <cell r="E7219">
            <v>42</v>
          </cell>
          <cell r="F7219" t="str">
            <v>0420</v>
          </cell>
          <cell r="G7219" t="str">
            <v>J002</v>
          </cell>
          <cell r="H7219" t="str">
            <v>BATTERY:</v>
          </cell>
          <cell r="I7219" t="str">
            <v>Batteri</v>
          </cell>
          <cell r="K7219" t="str">
            <v>C8705186-E-11C</v>
          </cell>
          <cell r="L7219" t="str">
            <v>C8705186-E-11C</v>
          </cell>
        </row>
        <row r="7220">
          <cell r="B7220" t="str">
            <v>YEC9375560Batterihållare</v>
          </cell>
          <cell r="C7220" t="str">
            <v>YEC9375560</v>
          </cell>
          <cell r="D7220">
            <v>2022</v>
          </cell>
          <cell r="E7220">
            <v>43</v>
          </cell>
          <cell r="F7220" t="str">
            <v>0430</v>
          </cell>
          <cell r="G7220" t="str">
            <v>J003</v>
          </cell>
          <cell r="H7220" t="str">
            <v>BATTERY HOLDER/Slider</v>
          </cell>
          <cell r="I7220" t="str">
            <v>Batterihållare</v>
          </cell>
          <cell r="L7220" t="e">
            <v>#N/A</v>
          </cell>
        </row>
        <row r="7221">
          <cell r="B7221" t="str">
            <v>YEC9375560Batteriladdare</v>
          </cell>
          <cell r="C7221" t="str">
            <v>YEC9375560</v>
          </cell>
          <cell r="D7221">
            <v>2022</v>
          </cell>
          <cell r="E7221">
            <v>44</v>
          </cell>
          <cell r="F7221" t="str">
            <v>0440</v>
          </cell>
          <cell r="G7221" t="str">
            <v>J010</v>
          </cell>
          <cell r="H7221" t="str">
            <v>CHARGER:</v>
          </cell>
          <cell r="I7221" t="str">
            <v>Batteriladdare</v>
          </cell>
          <cell r="K7221" t="str">
            <v>C8705058-1-1C</v>
          </cell>
          <cell r="L7221" t="str">
            <v>C8705058-1-1D</v>
          </cell>
        </row>
        <row r="7222">
          <cell r="B7222" t="str">
            <v>YEC9375560Kontrollbox</v>
          </cell>
          <cell r="C7222" t="str">
            <v>YEC9375560</v>
          </cell>
          <cell r="D7222">
            <v>2022</v>
          </cell>
          <cell r="E7222">
            <v>45</v>
          </cell>
          <cell r="F7222" t="str">
            <v>0450</v>
          </cell>
          <cell r="G7222" t="str">
            <v>J011</v>
          </cell>
          <cell r="H7222" t="str">
            <v>Controller</v>
          </cell>
          <cell r="I7222" t="str">
            <v>Kontrollbox</v>
          </cell>
          <cell r="K7222" t="str">
            <v>C8705142-10-9C</v>
          </cell>
          <cell r="L7222" t="str">
            <v>C8705142-10-9C</v>
          </cell>
        </row>
        <row r="7223">
          <cell r="B7223" t="str">
            <v>YEC9375560Växelöra</v>
          </cell>
          <cell r="C7223" t="str">
            <v>YEC9375560</v>
          </cell>
          <cell r="D7223">
            <v>2022</v>
          </cell>
          <cell r="E7223">
            <v>46</v>
          </cell>
          <cell r="F7223" t="str">
            <v>0460</v>
          </cell>
          <cell r="G7223" t="str">
            <v>D005</v>
          </cell>
          <cell r="H7223" t="str">
            <v>Gear hanger</v>
          </cell>
          <cell r="I7223" t="str">
            <v>Växelöra</v>
          </cell>
          <cell r="L7223" t="e">
            <v>#N/A</v>
          </cell>
        </row>
        <row r="7224">
          <cell r="B7224" t="str">
            <v>YEC9375561RAM</v>
          </cell>
          <cell r="C7224" t="str">
            <v>YEC9375561</v>
          </cell>
          <cell r="D7224">
            <v>2022</v>
          </cell>
          <cell r="E7224">
            <v>1</v>
          </cell>
          <cell r="F7224" t="str">
            <v>0010</v>
          </cell>
          <cell r="G7224" t="str">
            <v>A001</v>
          </cell>
          <cell r="H7224" t="str">
            <v>PAINTED FRAME</v>
          </cell>
          <cell r="I7224" t="str">
            <v>RAM</v>
          </cell>
          <cell r="K7224" t="str">
            <v>C1307642-550</v>
          </cell>
          <cell r="L7224" t="e">
            <v>#N/A</v>
          </cell>
        </row>
        <row r="7225">
          <cell r="B7225" t="str">
            <v>YEC9375561Framgaffel</v>
          </cell>
          <cell r="C7225" t="str">
            <v>YEC9375561</v>
          </cell>
          <cell r="D7225">
            <v>2022</v>
          </cell>
          <cell r="E7225">
            <v>2</v>
          </cell>
          <cell r="F7225" t="str">
            <v>0020</v>
          </cell>
          <cell r="G7225" t="str">
            <v>A002</v>
          </cell>
          <cell r="H7225" t="str">
            <v>PAINTED FORK</v>
          </cell>
          <cell r="I7225" t="str">
            <v>Framgaffel</v>
          </cell>
          <cell r="K7225" t="str">
            <v>C1605749-244</v>
          </cell>
          <cell r="L7225" t="e">
            <v>#N/A</v>
          </cell>
        </row>
        <row r="7226">
          <cell r="B7226" t="str">
            <v>YEC9375561Styrlager</v>
          </cell>
          <cell r="C7226" t="str">
            <v>YEC9375561</v>
          </cell>
          <cell r="D7226">
            <v>2022</v>
          </cell>
          <cell r="E7226">
            <v>3</v>
          </cell>
          <cell r="F7226" t="str">
            <v>0030</v>
          </cell>
          <cell r="G7226" t="str">
            <v>B001</v>
          </cell>
          <cell r="H7226" t="str">
            <v>Head Set</v>
          </cell>
          <cell r="I7226" t="str">
            <v>Styrlager</v>
          </cell>
          <cell r="K7226" t="str">
            <v>C2105256</v>
          </cell>
          <cell r="L7226" t="str">
            <v>C2105256</v>
          </cell>
        </row>
        <row r="7227">
          <cell r="B7227" t="str">
            <v xml:space="preserve">YEC9375561Styrstam </v>
          </cell>
          <cell r="C7227" t="str">
            <v>YEC9375561</v>
          </cell>
          <cell r="D7227">
            <v>2022</v>
          </cell>
          <cell r="E7227">
            <v>4</v>
          </cell>
          <cell r="F7227" t="str">
            <v>0040</v>
          </cell>
          <cell r="G7227" t="str">
            <v>B002</v>
          </cell>
          <cell r="H7227" t="str">
            <v>Handlebar Stem</v>
          </cell>
          <cell r="I7227" t="str">
            <v xml:space="preserve">Styrstam </v>
          </cell>
          <cell r="K7227" t="str">
            <v>C2205585-090</v>
          </cell>
          <cell r="L7227" t="str">
            <v>C2205585-090</v>
          </cell>
        </row>
        <row r="7228">
          <cell r="B7228" t="str">
            <v>YEC9375561Styre</v>
          </cell>
          <cell r="C7228" t="str">
            <v>YEC9375561</v>
          </cell>
          <cell r="D7228">
            <v>2022</v>
          </cell>
          <cell r="E7228">
            <v>5</v>
          </cell>
          <cell r="F7228" t="str">
            <v>0050</v>
          </cell>
          <cell r="G7228" t="str">
            <v>B003</v>
          </cell>
          <cell r="H7228" t="str">
            <v>Handelbar</v>
          </cell>
          <cell r="I7228" t="str">
            <v>Styre</v>
          </cell>
          <cell r="K7228" t="str">
            <v>C2306074</v>
          </cell>
          <cell r="L7228" t="str">
            <v>C2306074</v>
          </cell>
        </row>
        <row r="7229">
          <cell r="B7229" t="str">
            <v>YEC9375561Bromsgrepp H</v>
          </cell>
          <cell r="C7229" t="str">
            <v>YEC9375561</v>
          </cell>
          <cell r="D7229">
            <v>2022</v>
          </cell>
          <cell r="E7229">
            <v>6</v>
          </cell>
          <cell r="F7229" t="str">
            <v>0060</v>
          </cell>
          <cell r="G7229" t="str">
            <v>C002</v>
          </cell>
          <cell r="H7229" t="str">
            <v>Brake Lever R</v>
          </cell>
          <cell r="I7229" t="str">
            <v>Bromsgrepp H</v>
          </cell>
          <cell r="L7229" t="e">
            <v>#N/A</v>
          </cell>
        </row>
        <row r="7230">
          <cell r="B7230" t="str">
            <v>YEC9375561Bromsgrepp V</v>
          </cell>
          <cell r="C7230" t="str">
            <v>YEC9375561</v>
          </cell>
          <cell r="D7230">
            <v>2022</v>
          </cell>
          <cell r="E7230">
            <v>7</v>
          </cell>
          <cell r="F7230" t="str">
            <v>0070</v>
          </cell>
          <cell r="G7230" t="str">
            <v>C001</v>
          </cell>
          <cell r="H7230" t="str">
            <v>Brake Lever L</v>
          </cell>
          <cell r="I7230" t="str">
            <v>Bromsgrepp V</v>
          </cell>
          <cell r="K7230" t="str">
            <v>Shimano</v>
          </cell>
          <cell r="L7230" t="str">
            <v>Kontakta SHIMANO</v>
          </cell>
        </row>
        <row r="7231">
          <cell r="B7231" t="str">
            <v>YEC9375561Växelreglage H</v>
          </cell>
          <cell r="C7231" t="str">
            <v>YEC9375561</v>
          </cell>
          <cell r="D7231">
            <v>2022</v>
          </cell>
          <cell r="E7231">
            <v>8</v>
          </cell>
          <cell r="F7231" t="str">
            <v>0080</v>
          </cell>
          <cell r="G7231" t="str">
            <v>D002</v>
          </cell>
          <cell r="H7231" t="str">
            <v>Shift Lever R</v>
          </cell>
          <cell r="I7231" t="str">
            <v>Växelreglage H</v>
          </cell>
          <cell r="K7231" t="str">
            <v>C5105092</v>
          </cell>
          <cell r="L7231" t="str">
            <v>Kontakta SHIMANO</v>
          </cell>
        </row>
        <row r="7232">
          <cell r="B7232" t="str">
            <v>YEC9375561Växelreglage V</v>
          </cell>
          <cell r="C7232" t="str">
            <v>YEC9375561</v>
          </cell>
          <cell r="D7232">
            <v>2022</v>
          </cell>
          <cell r="E7232">
            <v>9</v>
          </cell>
          <cell r="F7232" t="str">
            <v>0090</v>
          </cell>
          <cell r="G7232" t="str">
            <v>D001</v>
          </cell>
          <cell r="H7232" t="str">
            <v>Shift Lever L</v>
          </cell>
          <cell r="I7232" t="str">
            <v>Växelreglage V</v>
          </cell>
          <cell r="L7232" t="e">
            <v>#N/A</v>
          </cell>
        </row>
        <row r="7233">
          <cell r="B7233" t="str">
            <v>YEC9375561Handtag par</v>
          </cell>
          <cell r="C7233" t="str">
            <v>YEC9375561</v>
          </cell>
          <cell r="D7233">
            <v>2022</v>
          </cell>
          <cell r="E7233">
            <v>10</v>
          </cell>
          <cell r="F7233" t="str">
            <v>0100</v>
          </cell>
          <cell r="G7233" t="str">
            <v>B004</v>
          </cell>
          <cell r="H7233" t="str">
            <v>Grip R</v>
          </cell>
          <cell r="I7233" t="str">
            <v>Handtag par</v>
          </cell>
          <cell r="K7233" t="str">
            <v>C2505528</v>
          </cell>
          <cell r="L7233" t="str">
            <v>C2500057</v>
          </cell>
        </row>
        <row r="7234">
          <cell r="B7234" t="str">
            <v>YEC9375561Frambroms</v>
          </cell>
          <cell r="C7234" t="str">
            <v>YEC9375561</v>
          </cell>
          <cell r="D7234">
            <v>2022</v>
          </cell>
          <cell r="E7234">
            <v>11</v>
          </cell>
          <cell r="F7234" t="str">
            <v>0110</v>
          </cell>
          <cell r="G7234" t="str">
            <v>C003</v>
          </cell>
          <cell r="H7234" t="str">
            <v xml:space="preserve">Brake front </v>
          </cell>
          <cell r="I7234" t="str">
            <v>Frambroms</v>
          </cell>
          <cell r="K7234" t="str">
            <v>AMT200KLFURX100</v>
          </cell>
          <cell r="L7234" t="str">
            <v>Kontakta SHIMANO</v>
          </cell>
        </row>
        <row r="7235">
          <cell r="B7235" t="str">
            <v>YEC9375561Bakbroms</v>
          </cell>
          <cell r="C7235" t="str">
            <v>YEC9375561</v>
          </cell>
          <cell r="D7235">
            <v>2022</v>
          </cell>
          <cell r="E7235">
            <v>12</v>
          </cell>
          <cell r="F7235" t="str">
            <v>0120</v>
          </cell>
          <cell r="G7235" t="str">
            <v>C004</v>
          </cell>
          <cell r="H7235" t="str">
            <v>Brake rear</v>
          </cell>
          <cell r="I7235" t="str">
            <v>Bakbroms</v>
          </cell>
          <cell r="K7235" t="str">
            <v>Fotbroms</v>
          </cell>
          <cell r="L7235" t="str">
            <v>Kontakta SHIMANO</v>
          </cell>
        </row>
        <row r="7236">
          <cell r="B7236" t="str">
            <v>YEC9375561Vevlager</v>
          </cell>
          <cell r="C7236" t="str">
            <v>YEC9375561</v>
          </cell>
          <cell r="D7236">
            <v>2022</v>
          </cell>
          <cell r="E7236">
            <v>13</v>
          </cell>
          <cell r="F7236" t="str">
            <v>0130</v>
          </cell>
          <cell r="G7236" t="str">
            <v>E001</v>
          </cell>
          <cell r="H7236" t="str">
            <v xml:space="preserve">BB-set </v>
          </cell>
          <cell r="I7236" t="str">
            <v>Vevlager</v>
          </cell>
          <cell r="K7236" t="str">
            <v>C8705065-1-124C</v>
          </cell>
          <cell r="L7236" t="str">
            <v>C8705065-1-124C</v>
          </cell>
        </row>
        <row r="7237">
          <cell r="B7237" t="str">
            <v>YEC9375561Vevparti</v>
          </cell>
          <cell r="C7237" t="str">
            <v>YEC9375561</v>
          </cell>
          <cell r="D7237">
            <v>2022</v>
          </cell>
          <cell r="E7237">
            <v>14</v>
          </cell>
          <cell r="F7237" t="str">
            <v>0140</v>
          </cell>
          <cell r="G7237" t="str">
            <v>E002</v>
          </cell>
          <cell r="H7237" t="str">
            <v>Front Chainwheel</v>
          </cell>
          <cell r="I7237" t="str">
            <v>Vevparti</v>
          </cell>
          <cell r="K7237" t="str">
            <v>C3305681-170-EG</v>
          </cell>
          <cell r="L7237" t="str">
            <v>C3305681-170-EG</v>
          </cell>
        </row>
        <row r="7238">
          <cell r="B7238" t="str">
            <v>YEC9375561Kedjeskydd</v>
          </cell>
          <cell r="C7238" t="str">
            <v>YEC9375561</v>
          </cell>
          <cell r="D7238">
            <v>2022</v>
          </cell>
          <cell r="E7238">
            <v>15</v>
          </cell>
          <cell r="F7238" t="str">
            <v>0150</v>
          </cell>
          <cell r="G7238" t="str">
            <v>H001</v>
          </cell>
          <cell r="H7238" t="str">
            <v>Chain guard</v>
          </cell>
          <cell r="I7238" t="str">
            <v>Kedjeskydd</v>
          </cell>
          <cell r="K7238" t="str">
            <v>C8305427/ZBK</v>
          </cell>
          <cell r="L7238" t="str">
            <v>C8305427/ZBK</v>
          </cell>
        </row>
        <row r="7239">
          <cell r="B7239" t="str">
            <v>YEC9375561Kedjeskyddsfäste</v>
          </cell>
          <cell r="C7239" t="str">
            <v>YEC9375561</v>
          </cell>
          <cell r="D7239">
            <v>2022</v>
          </cell>
          <cell r="E7239">
            <v>16</v>
          </cell>
          <cell r="F7239" t="str">
            <v>0160</v>
          </cell>
          <cell r="G7239" t="str">
            <v>H002</v>
          </cell>
          <cell r="H7239" t="str">
            <v>Chain guard bracket</v>
          </cell>
          <cell r="I7239" t="str">
            <v>Kedjeskyddsfäste</v>
          </cell>
          <cell r="K7239" t="str">
            <v>C8305427</v>
          </cell>
          <cell r="L7239" t="str">
            <v>C8305427</v>
          </cell>
        </row>
        <row r="7240">
          <cell r="B7240" t="str">
            <v>YEC9375561Framväxel</v>
          </cell>
          <cell r="C7240" t="str">
            <v>YEC9375561</v>
          </cell>
          <cell r="D7240">
            <v>2022</v>
          </cell>
          <cell r="E7240">
            <v>17</v>
          </cell>
          <cell r="F7240" t="str">
            <v>0170</v>
          </cell>
          <cell r="G7240" t="str">
            <v>D003</v>
          </cell>
          <cell r="H7240" t="str">
            <v>Front Derailleur</v>
          </cell>
          <cell r="I7240" t="str">
            <v>Framväxel</v>
          </cell>
          <cell r="K7240">
            <v>0</v>
          </cell>
          <cell r="L7240" t="e">
            <v>#N/A</v>
          </cell>
        </row>
        <row r="7241">
          <cell r="B7241" t="str">
            <v>YEC9375561Bakväxel</v>
          </cell>
          <cell r="C7241" t="str">
            <v>YEC9375561</v>
          </cell>
          <cell r="D7241">
            <v>2022</v>
          </cell>
          <cell r="E7241">
            <v>18</v>
          </cell>
          <cell r="F7241" t="str">
            <v>0180</v>
          </cell>
          <cell r="G7241" t="str">
            <v>D004</v>
          </cell>
          <cell r="H7241" t="str">
            <v>Rear Derailleur</v>
          </cell>
          <cell r="I7241" t="str">
            <v>Bakväxel</v>
          </cell>
          <cell r="K7241" t="str">
            <v>NAVVÄXEL</v>
          </cell>
          <cell r="L7241" t="str">
            <v>Kontakta SHIMANO</v>
          </cell>
        </row>
        <row r="7242">
          <cell r="B7242" t="str">
            <v>YEC9375561Kedja</v>
          </cell>
          <cell r="C7242" t="str">
            <v>YEC9375561</v>
          </cell>
          <cell r="D7242">
            <v>2022</v>
          </cell>
          <cell r="E7242">
            <v>19</v>
          </cell>
          <cell r="F7242" t="str">
            <v>0190</v>
          </cell>
          <cell r="G7242" t="str">
            <v>E003</v>
          </cell>
          <cell r="H7242" t="str">
            <v xml:space="preserve">Chain </v>
          </cell>
          <cell r="I7242" t="str">
            <v>Kedja</v>
          </cell>
          <cell r="K7242" t="str">
            <v>C3405001-0102</v>
          </cell>
          <cell r="L7242" t="str">
            <v>C3400002</v>
          </cell>
        </row>
        <row r="7243">
          <cell r="B7243" t="str">
            <v>YEC9375561Kassett</v>
          </cell>
          <cell r="C7243" t="str">
            <v>YEC9375561</v>
          </cell>
          <cell r="D7243">
            <v>2022</v>
          </cell>
          <cell r="E7243">
            <v>20</v>
          </cell>
          <cell r="F7243" t="str">
            <v>0200</v>
          </cell>
          <cell r="G7243" t="str">
            <v>E004</v>
          </cell>
          <cell r="H7243" t="str">
            <v>Cassette Sprocket</v>
          </cell>
          <cell r="I7243" t="str">
            <v>Kassett</v>
          </cell>
          <cell r="K7243" t="str">
            <v>ASMGEAR16SU</v>
          </cell>
          <cell r="L7243" t="str">
            <v>Kontakta SHIMANO</v>
          </cell>
        </row>
        <row r="7244">
          <cell r="B7244" t="str">
            <v>YEC9375561Framhjul</v>
          </cell>
          <cell r="C7244" t="str">
            <v>YEC9375561</v>
          </cell>
          <cell r="D7244">
            <v>2022</v>
          </cell>
          <cell r="E7244">
            <v>21</v>
          </cell>
          <cell r="F7244" t="str">
            <v>0210</v>
          </cell>
          <cell r="G7244" t="str">
            <v>F001</v>
          </cell>
          <cell r="H7244" t="str">
            <v>Front hub</v>
          </cell>
          <cell r="I7244" t="str">
            <v>Framhjul</v>
          </cell>
          <cell r="K7244" t="str">
            <v>C4107948</v>
          </cell>
          <cell r="L7244" t="str">
            <v>Kontakta Service</v>
          </cell>
        </row>
        <row r="7245">
          <cell r="B7245" t="str">
            <v>YEC9375561Bakhjul</v>
          </cell>
          <cell r="C7245" t="str">
            <v>YEC9375561</v>
          </cell>
          <cell r="D7245">
            <v>2022</v>
          </cell>
          <cell r="E7245">
            <v>22</v>
          </cell>
          <cell r="F7245" t="str">
            <v>0220</v>
          </cell>
          <cell r="G7245" t="str">
            <v>F002</v>
          </cell>
          <cell r="H7245" t="str">
            <v>Rear hub</v>
          </cell>
          <cell r="I7245" t="str">
            <v>Bakhjul</v>
          </cell>
          <cell r="K7245" t="str">
            <v>C4208243</v>
          </cell>
          <cell r="L7245" t="str">
            <v>C4200387</v>
          </cell>
        </row>
        <row r="7246">
          <cell r="B7246" t="str">
            <v>YEC9375561Däck</v>
          </cell>
          <cell r="C7246" t="str">
            <v>YEC9375561</v>
          </cell>
          <cell r="D7246">
            <v>2022</v>
          </cell>
          <cell r="E7246">
            <v>23</v>
          </cell>
          <cell r="F7246" t="str">
            <v>0230</v>
          </cell>
          <cell r="G7246" t="str">
            <v>F003</v>
          </cell>
          <cell r="H7246" t="str">
            <v>Tire</v>
          </cell>
          <cell r="I7246" t="str">
            <v>Däck</v>
          </cell>
          <cell r="K7246" t="str">
            <v>C4906455</v>
          </cell>
          <cell r="L7246" t="str">
            <v>C4901463</v>
          </cell>
        </row>
        <row r="7247">
          <cell r="B7247" t="str">
            <v>YEC9375561Skärmar set</v>
          </cell>
          <cell r="C7247" t="str">
            <v>YEC9375561</v>
          </cell>
          <cell r="D7247">
            <v>2022</v>
          </cell>
          <cell r="E7247">
            <v>24</v>
          </cell>
          <cell r="F7247" t="str">
            <v>0240</v>
          </cell>
          <cell r="G7247" t="str">
            <v>H003</v>
          </cell>
          <cell r="H7247" t="str">
            <v xml:space="preserve">Mudguard front   </v>
          </cell>
          <cell r="I7247" t="str">
            <v>Skärmar set</v>
          </cell>
          <cell r="K7247" t="str">
            <v>C8255677-702</v>
          </cell>
          <cell r="L7247" t="str">
            <v>Kontakta Service</v>
          </cell>
        </row>
        <row r="7248">
          <cell r="B7248" t="str">
            <v>YEC9375561Pakethållare</v>
          </cell>
          <cell r="C7248" t="str">
            <v>YEC9375561</v>
          </cell>
          <cell r="D7248">
            <v>2022</v>
          </cell>
          <cell r="E7248">
            <v>25</v>
          </cell>
          <cell r="F7248" t="str">
            <v>0250</v>
          </cell>
          <cell r="G7248" t="str">
            <v>H004</v>
          </cell>
          <cell r="H7248" t="str">
            <v>Carrier</v>
          </cell>
          <cell r="I7248" t="str">
            <v>Pakethållare</v>
          </cell>
          <cell r="K7248" t="str">
            <v>C8205834-BK</v>
          </cell>
          <cell r="L7248" t="str">
            <v>C8205834-BK</v>
          </cell>
        </row>
        <row r="7249">
          <cell r="B7249" t="str">
            <v>YEC9375561Sadel</v>
          </cell>
          <cell r="C7249" t="str">
            <v>YEC9375561</v>
          </cell>
          <cell r="D7249">
            <v>2022</v>
          </cell>
          <cell r="E7249">
            <v>26</v>
          </cell>
          <cell r="F7249" t="str">
            <v>0260</v>
          </cell>
          <cell r="G7249" t="str">
            <v>G001</v>
          </cell>
          <cell r="H7249" t="str">
            <v>Saddle</v>
          </cell>
          <cell r="I7249" t="str">
            <v>Sadel</v>
          </cell>
          <cell r="K7249" t="str">
            <v>C7105989</v>
          </cell>
          <cell r="L7249" t="str">
            <v>C7100596</v>
          </cell>
        </row>
        <row r="7250">
          <cell r="B7250" t="str">
            <v>YEC9375561Sadelstolpe</v>
          </cell>
          <cell r="C7250" t="str">
            <v>YEC9375561</v>
          </cell>
          <cell r="D7250">
            <v>2022</v>
          </cell>
          <cell r="E7250">
            <v>27</v>
          </cell>
          <cell r="F7250" t="str">
            <v>0270</v>
          </cell>
          <cell r="G7250" t="str">
            <v>G002</v>
          </cell>
          <cell r="H7250" t="str">
            <v>Seatpost</v>
          </cell>
          <cell r="I7250" t="str">
            <v>Sadelstolpe</v>
          </cell>
          <cell r="K7250" t="str">
            <v>C7205260</v>
          </cell>
          <cell r="L7250" t="str">
            <v>C7200053</v>
          </cell>
        </row>
        <row r="7251">
          <cell r="B7251" t="str">
            <v>YEC9375561Sadelrörsklämma</v>
          </cell>
          <cell r="C7251" t="str">
            <v>YEC9375561</v>
          </cell>
          <cell r="D7251">
            <v>2022</v>
          </cell>
          <cell r="E7251">
            <v>28</v>
          </cell>
          <cell r="F7251" t="str">
            <v>0280</v>
          </cell>
          <cell r="G7251" t="str">
            <v>G003</v>
          </cell>
          <cell r="H7251" t="str">
            <v>Seat Clamp</v>
          </cell>
          <cell r="I7251" t="str">
            <v>Sadelrörsklämma</v>
          </cell>
          <cell r="K7251" t="str">
            <v>C7305002</v>
          </cell>
          <cell r="L7251" t="str">
            <v>C7300027-318</v>
          </cell>
        </row>
        <row r="7252">
          <cell r="B7252" t="str">
            <v>YEC9375561Framlampa</v>
          </cell>
          <cell r="C7252" t="str">
            <v>YEC9375561</v>
          </cell>
          <cell r="D7252">
            <v>2022</v>
          </cell>
          <cell r="E7252">
            <v>29</v>
          </cell>
          <cell r="F7252" t="str">
            <v>0290</v>
          </cell>
          <cell r="G7252" t="str">
            <v>H005</v>
          </cell>
          <cell r="H7252" t="str">
            <v>Front light</v>
          </cell>
          <cell r="I7252" t="str">
            <v>Framlampa</v>
          </cell>
          <cell r="K7252" t="str">
            <v>C8015300</v>
          </cell>
          <cell r="L7252" t="str">
            <v>C8015300</v>
          </cell>
        </row>
        <row r="7253">
          <cell r="B7253" t="str">
            <v>YEC9375561Baklampa</v>
          </cell>
          <cell r="C7253" t="str">
            <v>YEC9375561</v>
          </cell>
          <cell r="D7253">
            <v>2022</v>
          </cell>
          <cell r="E7253">
            <v>30</v>
          </cell>
          <cell r="F7253" t="str">
            <v>0300</v>
          </cell>
          <cell r="G7253" t="str">
            <v>H006</v>
          </cell>
          <cell r="H7253" t="str">
            <v>Light, Rear</v>
          </cell>
          <cell r="I7253" t="str">
            <v>Baklampa</v>
          </cell>
          <cell r="K7253" t="str">
            <v>C8705186-1RLBK</v>
          </cell>
          <cell r="L7253" t="str">
            <v>C8705186-1RLBK</v>
          </cell>
        </row>
        <row r="7254">
          <cell r="B7254" t="str">
            <v>YEC9375561Låssats</v>
          </cell>
          <cell r="C7254" t="str">
            <v>YEC9375561</v>
          </cell>
          <cell r="D7254">
            <v>2022</v>
          </cell>
          <cell r="E7254">
            <v>31</v>
          </cell>
          <cell r="F7254" t="str">
            <v>0310</v>
          </cell>
          <cell r="G7254" t="str">
            <v>H007</v>
          </cell>
          <cell r="H7254" t="str">
            <v>Lock</v>
          </cell>
          <cell r="I7254" t="str">
            <v>Låssats</v>
          </cell>
          <cell r="K7254" t="str">
            <v>C8405069</v>
          </cell>
          <cell r="L7254" t="str">
            <v>C8405069</v>
          </cell>
        </row>
        <row r="7255">
          <cell r="B7255" t="str">
            <v>YEC9375561Stöd</v>
          </cell>
          <cell r="C7255" t="str">
            <v>YEC9375561</v>
          </cell>
          <cell r="D7255">
            <v>2022</v>
          </cell>
          <cell r="E7255">
            <v>32</v>
          </cell>
          <cell r="F7255" t="str">
            <v>0320</v>
          </cell>
          <cell r="G7255" t="str">
            <v>H008</v>
          </cell>
          <cell r="H7255" t="str">
            <v>Kick stand</v>
          </cell>
          <cell r="I7255" t="str">
            <v>Stöd</v>
          </cell>
          <cell r="K7255" t="str">
            <v>C8105208</v>
          </cell>
          <cell r="L7255" t="str">
            <v>C8100034</v>
          </cell>
        </row>
        <row r="7256">
          <cell r="B7256" t="str">
            <v>YEC9375561Korg</v>
          </cell>
          <cell r="C7256" t="str">
            <v>YEC9375561</v>
          </cell>
          <cell r="D7256">
            <v>2022</v>
          </cell>
          <cell r="E7256">
            <v>33</v>
          </cell>
          <cell r="F7256" t="str">
            <v>0330</v>
          </cell>
          <cell r="G7256" t="str">
            <v>H009</v>
          </cell>
          <cell r="H7256" t="str">
            <v>Basket / Fr carrier</v>
          </cell>
          <cell r="I7256" t="str">
            <v>Korg</v>
          </cell>
          <cell r="K7256" t="str">
            <v>C8605213</v>
          </cell>
          <cell r="L7256" t="str">
            <v>C8605213</v>
          </cell>
        </row>
        <row r="7257">
          <cell r="B7257" t="str">
            <v>YEC9375561Pedaler</v>
          </cell>
          <cell r="C7257" t="str">
            <v>YEC9375561</v>
          </cell>
          <cell r="D7257">
            <v>2022</v>
          </cell>
          <cell r="E7257">
            <v>34</v>
          </cell>
          <cell r="F7257" t="str">
            <v>0340</v>
          </cell>
          <cell r="G7257" t="str">
            <v>E005</v>
          </cell>
          <cell r="H7257" t="str">
            <v xml:space="preserve">Pedal </v>
          </cell>
          <cell r="I7257" t="str">
            <v>Pedaler</v>
          </cell>
          <cell r="K7257" t="str">
            <v>C3505208</v>
          </cell>
          <cell r="L7257" t="str">
            <v>C3500059</v>
          </cell>
        </row>
        <row r="7258">
          <cell r="B7258" t="str">
            <v>YEC9375561Motor</v>
          </cell>
          <cell r="C7258" t="str">
            <v>YEC9375561</v>
          </cell>
          <cell r="D7258">
            <v>2022</v>
          </cell>
          <cell r="E7258">
            <v>35</v>
          </cell>
          <cell r="F7258" t="str">
            <v>0350</v>
          </cell>
          <cell r="G7258" t="str">
            <v>J001</v>
          </cell>
          <cell r="H7258" t="str">
            <v>DRIVE UNIT:</v>
          </cell>
          <cell r="I7258" t="str">
            <v>Motor</v>
          </cell>
          <cell r="K7258" t="str">
            <v>C8705144-1-03</v>
          </cell>
          <cell r="L7258" t="str">
            <v>C8705144-1-03</v>
          </cell>
        </row>
        <row r="7259">
          <cell r="B7259" t="str">
            <v>YEC9375561Display</v>
          </cell>
          <cell r="C7259" t="str">
            <v>YEC9375561</v>
          </cell>
          <cell r="D7259">
            <v>2022</v>
          </cell>
          <cell r="E7259">
            <v>36</v>
          </cell>
          <cell r="F7259" t="str">
            <v>0360</v>
          </cell>
          <cell r="G7259" t="str">
            <v>J004</v>
          </cell>
          <cell r="H7259" t="str">
            <v>DISPLAY:</v>
          </cell>
          <cell r="I7259" t="str">
            <v>Display</v>
          </cell>
          <cell r="K7259" t="str">
            <v>C8705068-1-38C</v>
          </cell>
          <cell r="L7259" t="str">
            <v>C8705068-1-38C</v>
          </cell>
        </row>
        <row r="7260">
          <cell r="B7260" t="str">
            <v>YEC9375561EB-Bus kabel</v>
          </cell>
          <cell r="C7260" t="str">
            <v>YEC9375561</v>
          </cell>
          <cell r="D7260">
            <v>2022</v>
          </cell>
          <cell r="E7260">
            <v>37</v>
          </cell>
          <cell r="F7260" t="str">
            <v>0370</v>
          </cell>
          <cell r="G7260" t="str">
            <v>J005</v>
          </cell>
          <cell r="H7260" t="str">
            <v>EB-BUS CABLE:</v>
          </cell>
          <cell r="I7260" t="str">
            <v>EB-Bus kabel</v>
          </cell>
          <cell r="K7260" t="str">
            <v>C8705065-1-04AC</v>
          </cell>
          <cell r="L7260" t="str">
            <v>C8705065-1-04AC</v>
          </cell>
        </row>
        <row r="7261">
          <cell r="B7261" t="str">
            <v>YEC9375561Motorkabel</v>
          </cell>
          <cell r="C7261" t="str">
            <v>YEC9375561</v>
          </cell>
          <cell r="D7261">
            <v>2022</v>
          </cell>
          <cell r="E7261">
            <v>38</v>
          </cell>
          <cell r="F7261" t="str">
            <v>0380</v>
          </cell>
          <cell r="G7261" t="str">
            <v>J006</v>
          </cell>
          <cell r="H7261" t="str">
            <v>POWER CABLE:</v>
          </cell>
          <cell r="I7261" t="str">
            <v>Motorkabel</v>
          </cell>
          <cell r="K7261" t="str">
            <v>C8705065-1-03A</v>
          </cell>
          <cell r="L7261" t="str">
            <v>C8705065-1-03A</v>
          </cell>
        </row>
        <row r="7262">
          <cell r="B7262" t="str">
            <v>YEC9375561Kabel framlampa</v>
          </cell>
          <cell r="C7262" t="str">
            <v>YEC9375561</v>
          </cell>
          <cell r="D7262">
            <v>2022</v>
          </cell>
          <cell r="E7262">
            <v>39</v>
          </cell>
          <cell r="F7262" t="str">
            <v>0390</v>
          </cell>
          <cell r="G7262" t="str">
            <v>J007</v>
          </cell>
          <cell r="H7262" t="str">
            <v>F. LIGHT CABLE:</v>
          </cell>
          <cell r="I7262" t="str">
            <v>Kabel framlampa</v>
          </cell>
          <cell r="K7262" t="str">
            <v>Ingår i EB-buskabeln</v>
          </cell>
          <cell r="L7262" t="str">
            <v>Ingår i EB-buskabeln</v>
          </cell>
        </row>
        <row r="7263">
          <cell r="B7263" t="str">
            <v>YEC9375561Kabel baklampa</v>
          </cell>
          <cell r="C7263" t="str">
            <v>YEC9375561</v>
          </cell>
          <cell r="D7263">
            <v>2022</v>
          </cell>
          <cell r="E7263">
            <v>40</v>
          </cell>
          <cell r="F7263" t="str">
            <v>0400</v>
          </cell>
          <cell r="G7263" t="str">
            <v>J008</v>
          </cell>
          <cell r="H7263" t="str">
            <v>R. LIGHT CABLE:</v>
          </cell>
          <cell r="I7263" t="str">
            <v>Kabel baklampa</v>
          </cell>
          <cell r="K7263" t="str">
            <v>INGÅR I BATTERIET</v>
          </cell>
          <cell r="L7263" t="str">
            <v>Ingår i batteriet</v>
          </cell>
        </row>
        <row r="7264">
          <cell r="B7264" t="str">
            <v>YEC9375561Hastighetssensor</v>
          </cell>
          <cell r="C7264" t="str">
            <v>YEC9375561</v>
          </cell>
          <cell r="D7264">
            <v>2022</v>
          </cell>
          <cell r="E7264">
            <v>41</v>
          </cell>
          <cell r="F7264" t="str">
            <v>0410</v>
          </cell>
          <cell r="G7264" t="str">
            <v>J009</v>
          </cell>
          <cell r="H7264" t="str">
            <v>SPEED SENSOR:</v>
          </cell>
          <cell r="I7264" t="str">
            <v>Hastighetssensor</v>
          </cell>
          <cell r="K7264" t="str">
            <v>INGÅR I MOTORN</v>
          </cell>
          <cell r="L7264" t="str">
            <v>Ingår i motorn</v>
          </cell>
        </row>
        <row r="7265">
          <cell r="B7265" t="str">
            <v>YEC9375561Batteri</v>
          </cell>
          <cell r="C7265" t="str">
            <v>YEC9375561</v>
          </cell>
          <cell r="D7265">
            <v>2022</v>
          </cell>
          <cell r="E7265">
            <v>42</v>
          </cell>
          <cell r="F7265" t="str">
            <v>0420</v>
          </cell>
          <cell r="G7265" t="str">
            <v>J002</v>
          </cell>
          <cell r="H7265" t="str">
            <v>BATTERY:</v>
          </cell>
          <cell r="I7265" t="str">
            <v>Batteri</v>
          </cell>
          <cell r="K7265" t="str">
            <v>C8705186-E-11C</v>
          </cell>
          <cell r="L7265" t="str">
            <v>C8705186-E-11C</v>
          </cell>
        </row>
        <row r="7266">
          <cell r="B7266" t="str">
            <v>YEC9375561Batterihållare</v>
          </cell>
          <cell r="C7266" t="str">
            <v>YEC9375561</v>
          </cell>
          <cell r="D7266">
            <v>2022</v>
          </cell>
          <cell r="E7266">
            <v>43</v>
          </cell>
          <cell r="F7266" t="str">
            <v>0430</v>
          </cell>
          <cell r="G7266" t="str">
            <v>J003</v>
          </cell>
          <cell r="H7266" t="str">
            <v>BATTERY HOLDER/Slider</v>
          </cell>
          <cell r="I7266" t="str">
            <v>Batterihållare</v>
          </cell>
          <cell r="L7266" t="e">
            <v>#N/A</v>
          </cell>
        </row>
        <row r="7267">
          <cell r="B7267" t="str">
            <v>YEC9375561Batteriladdare</v>
          </cell>
          <cell r="C7267" t="str">
            <v>YEC9375561</v>
          </cell>
          <cell r="D7267">
            <v>2022</v>
          </cell>
          <cell r="E7267">
            <v>44</v>
          </cell>
          <cell r="F7267" t="str">
            <v>0440</v>
          </cell>
          <cell r="G7267" t="str">
            <v>J010</v>
          </cell>
          <cell r="H7267" t="str">
            <v>CHARGER:</v>
          </cell>
          <cell r="I7267" t="str">
            <v>Batteriladdare</v>
          </cell>
          <cell r="K7267" t="str">
            <v>C8705058-1-1C</v>
          </cell>
          <cell r="L7267" t="str">
            <v>C8705058-1-1D</v>
          </cell>
        </row>
        <row r="7268">
          <cell r="B7268" t="str">
            <v>YEC9375561Kontrollbox</v>
          </cell>
          <cell r="C7268" t="str">
            <v>YEC9375561</v>
          </cell>
          <cell r="D7268">
            <v>2022</v>
          </cell>
          <cell r="E7268">
            <v>45</v>
          </cell>
          <cell r="F7268" t="str">
            <v>0450</v>
          </cell>
          <cell r="G7268" t="str">
            <v>J011</v>
          </cell>
          <cell r="H7268" t="str">
            <v>Controller</v>
          </cell>
          <cell r="I7268" t="str">
            <v>Kontrollbox</v>
          </cell>
          <cell r="K7268" t="str">
            <v>C8705142-10-9C</v>
          </cell>
          <cell r="L7268" t="str">
            <v>C8705142-10-9C</v>
          </cell>
        </row>
        <row r="7269">
          <cell r="B7269" t="str">
            <v>YEC9375561Växelöra</v>
          </cell>
          <cell r="C7269" t="str">
            <v>YEC9375561</v>
          </cell>
          <cell r="D7269">
            <v>2022</v>
          </cell>
          <cell r="E7269">
            <v>46</v>
          </cell>
          <cell r="F7269" t="str">
            <v>0460</v>
          </cell>
          <cell r="G7269" t="str">
            <v>D005</v>
          </cell>
          <cell r="H7269" t="str">
            <v>Gear hanger</v>
          </cell>
          <cell r="I7269" t="str">
            <v>Växelöra</v>
          </cell>
          <cell r="L7269" t="e">
            <v>#N/A</v>
          </cell>
        </row>
        <row r="7270">
          <cell r="B7270" t="str">
            <v>YEC9375564RAM</v>
          </cell>
          <cell r="C7270" t="str">
            <v>YEC9375564</v>
          </cell>
          <cell r="D7270" t="str">
            <v>2023-2024</v>
          </cell>
          <cell r="E7270">
            <v>1</v>
          </cell>
          <cell r="F7270" t="str">
            <v>0010</v>
          </cell>
          <cell r="G7270" t="str">
            <v>A001</v>
          </cell>
          <cell r="H7270" t="str">
            <v>PAINTED FRAME</v>
          </cell>
          <cell r="I7270" t="str">
            <v>RAM</v>
          </cell>
          <cell r="K7270" t="str">
            <v>C1307642-550</v>
          </cell>
          <cell r="L7270" t="e">
            <v>#N/A</v>
          </cell>
        </row>
        <row r="7271">
          <cell r="B7271" t="str">
            <v>YEC9375564Framgaffel</v>
          </cell>
          <cell r="C7271" t="str">
            <v>YEC9375564</v>
          </cell>
          <cell r="D7271" t="str">
            <v>2023-2024</v>
          </cell>
          <cell r="E7271">
            <v>2</v>
          </cell>
          <cell r="F7271" t="str">
            <v>0020</v>
          </cell>
          <cell r="G7271" t="str">
            <v>A002</v>
          </cell>
          <cell r="H7271" t="str">
            <v>PAINTED FORK</v>
          </cell>
          <cell r="I7271" t="str">
            <v>Framgaffel</v>
          </cell>
          <cell r="J7271" t="str">
            <v>C1605443-193 FF 28 ST 1"1/8 Bi 30 37 w hole</v>
          </cell>
          <cell r="K7271" t="str">
            <v>C1605771-213</v>
          </cell>
          <cell r="L7271" t="e">
            <v>#N/A</v>
          </cell>
        </row>
        <row r="7272">
          <cell r="B7272" t="str">
            <v>YEC9375564Styrlager</v>
          </cell>
          <cell r="C7272" t="str">
            <v>YEC9375564</v>
          </cell>
          <cell r="D7272" t="str">
            <v>2023-2024</v>
          </cell>
          <cell r="E7272">
            <v>3</v>
          </cell>
          <cell r="F7272" t="str">
            <v>0030</v>
          </cell>
          <cell r="G7272" t="str">
            <v>B001</v>
          </cell>
          <cell r="H7272" t="str">
            <v>Head Set</v>
          </cell>
          <cell r="I7272" t="str">
            <v>Styrlager</v>
          </cell>
          <cell r="J7272" t="str">
            <v>C2105002 VP-MH305C SEMI INTEGR, ED BLACK O/S  SH = 20mm</v>
          </cell>
          <cell r="K7272" t="str">
            <v>C2105291</v>
          </cell>
          <cell r="L7272" t="str">
            <v>C2100163</v>
          </cell>
        </row>
        <row r="7273">
          <cell r="B7273" t="str">
            <v xml:space="preserve">YEC9375564Styrstam </v>
          </cell>
          <cell r="C7273" t="str">
            <v>YEC9375564</v>
          </cell>
          <cell r="D7273" t="str">
            <v>2023-2024</v>
          </cell>
          <cell r="E7273">
            <v>4</v>
          </cell>
          <cell r="F7273" t="str">
            <v>0040</v>
          </cell>
          <cell r="G7273" t="str">
            <v>B002</v>
          </cell>
          <cell r="H7273" t="str">
            <v>Handlebar Stem</v>
          </cell>
          <cell r="I7273" t="str">
            <v xml:space="preserve">Styrstam </v>
          </cell>
          <cell r="J7273" t="str">
            <v>C2205360-090 H/L 25.4X90/130 MTS-AD2 HIGH POL</v>
          </cell>
          <cell r="K7273" t="str">
            <v>C2205550-090</v>
          </cell>
          <cell r="L7273" t="str">
            <v>C2200066</v>
          </cell>
        </row>
        <row r="7274">
          <cell r="B7274" t="str">
            <v>YEC9375564Styre</v>
          </cell>
          <cell r="C7274" t="str">
            <v>YEC9375564</v>
          </cell>
          <cell r="D7274" t="str">
            <v>2023-2024</v>
          </cell>
          <cell r="E7274">
            <v>5</v>
          </cell>
          <cell r="F7274" t="str">
            <v>0050</v>
          </cell>
          <cell r="G7274" t="str">
            <v>B003</v>
          </cell>
          <cell r="H7274" t="str">
            <v>Handelbar</v>
          </cell>
          <cell r="I7274" t="str">
            <v>Styre</v>
          </cell>
          <cell r="J7274" t="str">
            <v xml:space="preserve">C2305480 HB ALsvhp 600 25.4 2.6 NR-AL29  </v>
          </cell>
          <cell r="K7274" t="str">
            <v>C2306074</v>
          </cell>
          <cell r="L7274" t="str">
            <v>C2306074</v>
          </cell>
        </row>
        <row r="7275">
          <cell r="B7275" t="str">
            <v>YEC9375564Bromsgrepp H</v>
          </cell>
          <cell r="C7275" t="str">
            <v>YEC9375564</v>
          </cell>
          <cell r="D7275" t="str">
            <v>2023-2024</v>
          </cell>
          <cell r="E7275">
            <v>6</v>
          </cell>
          <cell r="F7275" t="str">
            <v>0060</v>
          </cell>
          <cell r="G7275" t="str">
            <v>C002</v>
          </cell>
          <cell r="H7275" t="str">
            <v>Brake Lever R</v>
          </cell>
          <cell r="I7275" t="str">
            <v>Bromsgrepp H</v>
          </cell>
          <cell r="L7275" t="e">
            <v>#N/A</v>
          </cell>
        </row>
        <row r="7276">
          <cell r="B7276" t="str">
            <v>YEC9375564Bromsgrepp V</v>
          </cell>
          <cell r="C7276" t="str">
            <v>YEC9375564</v>
          </cell>
          <cell r="D7276" t="str">
            <v>2023-2024</v>
          </cell>
          <cell r="E7276">
            <v>7</v>
          </cell>
          <cell r="F7276" t="str">
            <v>0070</v>
          </cell>
          <cell r="G7276" t="str">
            <v>C001</v>
          </cell>
          <cell r="H7276" t="str">
            <v>Brake Lever L</v>
          </cell>
          <cell r="I7276" t="str">
            <v>Bromsgrepp V</v>
          </cell>
          <cell r="J7276" t="str">
            <v>C6505049 BLL ALsvPLbk VB U 4F BL39AP</v>
          </cell>
          <cell r="K7276" t="str">
            <v>Shimano</v>
          </cell>
          <cell r="L7276" t="str">
            <v>Kontakta SHIMANO</v>
          </cell>
        </row>
        <row r="7277">
          <cell r="B7277" t="str">
            <v>YEC9375564Växelreglage H</v>
          </cell>
          <cell r="C7277" t="str">
            <v>YEC9375564</v>
          </cell>
          <cell r="D7277" t="str">
            <v>2023-2024</v>
          </cell>
          <cell r="E7277">
            <v>8</v>
          </cell>
          <cell r="F7277" t="str">
            <v>0080</v>
          </cell>
          <cell r="G7277" t="str">
            <v>D002</v>
          </cell>
          <cell r="H7277" t="str">
            <v>Shift Lever R</v>
          </cell>
          <cell r="I7277" t="str">
            <v>Växelreglage H</v>
          </cell>
          <cell r="J7277" t="str">
            <v>C5105092 SHIFT LEVER, SL-C3000-7, NEXUS, REVO SHIFTER, 2320MM INNER, W/O OUTER FOR CJ-NX40(FOR SCANDINAVIAN), BLACK, BULK</v>
          </cell>
          <cell r="K7277" t="str">
            <v>C5105092</v>
          </cell>
          <cell r="L7277" t="str">
            <v>Kontakta SHIMANO</v>
          </cell>
        </row>
        <row r="7278">
          <cell r="B7278" t="str">
            <v>YEC9375564Växelreglage V</v>
          </cell>
          <cell r="C7278" t="str">
            <v>YEC9375564</v>
          </cell>
          <cell r="D7278" t="str">
            <v>2023-2024</v>
          </cell>
          <cell r="E7278">
            <v>9</v>
          </cell>
          <cell r="F7278" t="str">
            <v>0090</v>
          </cell>
          <cell r="G7278" t="str">
            <v>D001</v>
          </cell>
          <cell r="H7278" t="str">
            <v>Shift Lever L</v>
          </cell>
          <cell r="I7278" t="str">
            <v>Växelreglage V</v>
          </cell>
          <cell r="L7278" t="e">
            <v>#N/A</v>
          </cell>
        </row>
        <row r="7279">
          <cell r="B7279" t="str">
            <v>YEC9375564Handtag par</v>
          </cell>
          <cell r="C7279" t="str">
            <v>YEC9375564</v>
          </cell>
          <cell r="D7279" t="str">
            <v>2023-2024</v>
          </cell>
          <cell r="E7279">
            <v>10</v>
          </cell>
          <cell r="F7279" t="str">
            <v>0100</v>
          </cell>
          <cell r="G7279" t="str">
            <v>B004</v>
          </cell>
          <cell r="H7279" t="str">
            <v>Grip R</v>
          </cell>
          <cell r="I7279" t="str">
            <v>Handtag par</v>
          </cell>
          <cell r="J7279" t="str">
            <v xml:space="preserve">C2505484  HERRMANS 84A ERGO TPE 90MM  </v>
          </cell>
          <cell r="K7279" t="str">
            <v>C2505528</v>
          </cell>
          <cell r="L7279" t="str">
            <v>C2500057</v>
          </cell>
        </row>
        <row r="7280">
          <cell r="B7280" t="str">
            <v>YEC9375564Frambroms</v>
          </cell>
          <cell r="C7280" t="str">
            <v>YEC9375564</v>
          </cell>
          <cell r="D7280" t="str">
            <v>2023-2024</v>
          </cell>
          <cell r="E7280">
            <v>11</v>
          </cell>
          <cell r="F7280" t="str">
            <v>0110</v>
          </cell>
          <cell r="G7280" t="str">
            <v>C003</v>
          </cell>
          <cell r="H7280" t="str">
            <v xml:space="preserve">Brake front </v>
          </cell>
          <cell r="I7280" t="str">
            <v>Frambroms</v>
          </cell>
          <cell r="K7280" t="str">
            <v>C6405080-1000</v>
          </cell>
          <cell r="L7280" t="str">
            <v>Kontakta Service</v>
          </cell>
        </row>
        <row r="7281">
          <cell r="B7281" t="str">
            <v>YEC9375564Bakbroms</v>
          </cell>
          <cell r="C7281" t="str">
            <v>YEC9375564</v>
          </cell>
          <cell r="D7281" t="str">
            <v>2023-2024</v>
          </cell>
          <cell r="E7281">
            <v>12</v>
          </cell>
          <cell r="F7281" t="str">
            <v>0120</v>
          </cell>
          <cell r="G7281" t="str">
            <v>C004</v>
          </cell>
          <cell r="H7281" t="str">
            <v>Brake rear</v>
          </cell>
          <cell r="I7281" t="str">
            <v>Bakbroms</v>
          </cell>
          <cell r="K7281" t="str">
            <v>Fotbroms</v>
          </cell>
          <cell r="L7281" t="str">
            <v>Kontakta SHIMANO</v>
          </cell>
        </row>
        <row r="7282">
          <cell r="B7282" t="str">
            <v>YEC9375564Vevlager</v>
          </cell>
          <cell r="C7282" t="str">
            <v>YEC9375564</v>
          </cell>
          <cell r="D7282" t="str">
            <v>2023-2024</v>
          </cell>
          <cell r="E7282">
            <v>13</v>
          </cell>
          <cell r="F7282" t="str">
            <v>0130</v>
          </cell>
          <cell r="G7282" t="str">
            <v>E001</v>
          </cell>
          <cell r="H7282" t="str">
            <v xml:space="preserve">BB-set </v>
          </cell>
          <cell r="I7282" t="str">
            <v>Vevlager</v>
          </cell>
          <cell r="K7282" t="str">
            <v>C8705195-06C</v>
          </cell>
          <cell r="L7282" t="str">
            <v>C8705195-06C</v>
          </cell>
        </row>
        <row r="7283">
          <cell r="B7283" t="str">
            <v>YEC9375564Vevparti</v>
          </cell>
          <cell r="C7283" t="str">
            <v>YEC9375564</v>
          </cell>
          <cell r="D7283" t="str">
            <v>2023-2024</v>
          </cell>
          <cell r="E7283">
            <v>14</v>
          </cell>
          <cell r="F7283" t="str">
            <v>0140</v>
          </cell>
          <cell r="G7283" t="str">
            <v>E002</v>
          </cell>
          <cell r="H7283" t="str">
            <v>Front Chainwheel</v>
          </cell>
          <cell r="I7283" t="str">
            <v>Vevparti</v>
          </cell>
          <cell r="K7283" t="str">
            <v>C3305681-170-EG</v>
          </cell>
          <cell r="L7283" t="str">
            <v>C3305681-170-EG</v>
          </cell>
        </row>
        <row r="7284">
          <cell r="B7284" t="str">
            <v>YEC9375564Kedjeskydd</v>
          </cell>
          <cell r="C7284" t="str">
            <v>YEC9375564</v>
          </cell>
          <cell r="D7284" t="str">
            <v>2023-2024</v>
          </cell>
          <cell r="E7284">
            <v>15</v>
          </cell>
          <cell r="F7284" t="str">
            <v>0150</v>
          </cell>
          <cell r="G7284" t="str">
            <v>H001</v>
          </cell>
          <cell r="H7284" t="str">
            <v>Chain guard</v>
          </cell>
          <cell r="I7284" t="str">
            <v>Kedjeskydd</v>
          </cell>
          <cell r="K7284" t="str">
            <v>C8305427/ZBK</v>
          </cell>
          <cell r="L7284" t="str">
            <v>C8305427/ZBK</v>
          </cell>
        </row>
        <row r="7285">
          <cell r="B7285" t="str">
            <v>YEC9375564Kedjeskyddsfäste</v>
          </cell>
          <cell r="C7285" t="str">
            <v>YEC9375564</v>
          </cell>
          <cell r="D7285" t="str">
            <v>2023-2024</v>
          </cell>
          <cell r="E7285">
            <v>16</v>
          </cell>
          <cell r="F7285" t="str">
            <v>0160</v>
          </cell>
          <cell r="G7285" t="str">
            <v>H002</v>
          </cell>
          <cell r="H7285" t="str">
            <v>Chain guard bracket</v>
          </cell>
          <cell r="I7285" t="str">
            <v>Kedjeskyddsfäste</v>
          </cell>
          <cell r="K7285" t="str">
            <v>C8305427</v>
          </cell>
          <cell r="L7285" t="str">
            <v>C8305427</v>
          </cell>
        </row>
        <row r="7286">
          <cell r="B7286" t="str">
            <v>YEC9375564Framväxel</v>
          </cell>
          <cell r="C7286" t="str">
            <v>YEC9375564</v>
          </cell>
          <cell r="D7286" t="str">
            <v>2023-2024</v>
          </cell>
          <cell r="E7286">
            <v>17</v>
          </cell>
          <cell r="F7286" t="str">
            <v>0170</v>
          </cell>
          <cell r="G7286" t="str">
            <v>D003</v>
          </cell>
          <cell r="H7286" t="str">
            <v>Front Derailleur</v>
          </cell>
          <cell r="I7286" t="str">
            <v>Framväxel</v>
          </cell>
          <cell r="K7286" t="str">
            <v xml:space="preserve"> </v>
          </cell>
          <cell r="L7286" t="e">
            <v>#N/A</v>
          </cell>
        </row>
        <row r="7287">
          <cell r="B7287" t="str">
            <v>YEC9375564Bakväxel</v>
          </cell>
          <cell r="C7287" t="str">
            <v>YEC9375564</v>
          </cell>
          <cell r="D7287" t="str">
            <v>2023-2024</v>
          </cell>
          <cell r="E7287">
            <v>18</v>
          </cell>
          <cell r="F7287" t="str">
            <v>0180</v>
          </cell>
          <cell r="G7287" t="str">
            <v>D004</v>
          </cell>
          <cell r="H7287" t="str">
            <v>Rear Derailleur</v>
          </cell>
          <cell r="I7287" t="str">
            <v>Bakväxel</v>
          </cell>
          <cell r="K7287" t="str">
            <v>ASGC30017CADXR</v>
          </cell>
          <cell r="L7287" t="str">
            <v>Kontakta SHIMANO</v>
          </cell>
        </row>
        <row r="7288">
          <cell r="B7288" t="str">
            <v>YEC9375564Kedja</v>
          </cell>
          <cell r="C7288" t="str">
            <v>YEC9375564</v>
          </cell>
          <cell r="D7288" t="str">
            <v>2023-2024</v>
          </cell>
          <cell r="E7288">
            <v>19</v>
          </cell>
          <cell r="F7288" t="str">
            <v>0190</v>
          </cell>
          <cell r="G7288" t="str">
            <v>E003</v>
          </cell>
          <cell r="H7288" t="str">
            <v xml:space="preserve">Chain </v>
          </cell>
          <cell r="I7288" t="str">
            <v>Kedja</v>
          </cell>
          <cell r="J7288" t="str">
            <v>C3405041-104  + link CHA 1S 105L RB Z610HXRB   KMC</v>
          </cell>
          <cell r="K7288" t="str">
            <v>C3405001-0100</v>
          </cell>
          <cell r="L7288" t="str">
            <v>C3400002</v>
          </cell>
        </row>
        <row r="7289">
          <cell r="B7289" t="str">
            <v>YEC9375564Kassett</v>
          </cell>
          <cell r="C7289" t="str">
            <v>YEC9375564</v>
          </cell>
          <cell r="D7289" t="str">
            <v>2023-2024</v>
          </cell>
          <cell r="E7289">
            <v>20</v>
          </cell>
          <cell r="F7289" t="str">
            <v>0200</v>
          </cell>
          <cell r="G7289" t="str">
            <v>E004</v>
          </cell>
          <cell r="H7289" t="str">
            <v>Cassette Sprocket</v>
          </cell>
          <cell r="I7289" t="str">
            <v>Kassett</v>
          </cell>
          <cell r="J7289" t="str">
            <v>ASMGEAR20SU SPT SC20sv3/32" (INTERNAL HUB)</v>
          </cell>
          <cell r="K7289" t="str">
            <v>ASMGEAR16SU</v>
          </cell>
          <cell r="L7289" t="str">
            <v>Kontakta SHIMANO</v>
          </cell>
        </row>
        <row r="7290">
          <cell r="B7290" t="str">
            <v>YEC9375564Framhjul</v>
          </cell>
          <cell r="C7290" t="str">
            <v>YEC9375564</v>
          </cell>
          <cell r="D7290" t="str">
            <v>2023-2024</v>
          </cell>
          <cell r="E7290">
            <v>21</v>
          </cell>
          <cell r="F7290" t="str">
            <v>0210</v>
          </cell>
          <cell r="G7290" t="str">
            <v>F001</v>
          </cell>
          <cell r="H7290" t="str">
            <v>Front hub</v>
          </cell>
          <cell r="I7290" t="str">
            <v>Framhjul</v>
          </cell>
          <cell r="J7290" t="str">
            <v xml:space="preserve">C4305002 HUB FRONT ALLOY SOLID AXLE 36H </v>
          </cell>
          <cell r="K7290" t="str">
            <v>C4107972</v>
          </cell>
          <cell r="L7290" t="str">
            <v>C4100378</v>
          </cell>
        </row>
        <row r="7291">
          <cell r="B7291" t="str">
            <v>YEC9375564Bakhjul</v>
          </cell>
          <cell r="C7291" t="str">
            <v>YEC9375564</v>
          </cell>
          <cell r="D7291" t="str">
            <v>2023-2024</v>
          </cell>
          <cell r="E7291">
            <v>22</v>
          </cell>
          <cell r="F7291" t="str">
            <v>0220</v>
          </cell>
          <cell r="G7291" t="str">
            <v>F002</v>
          </cell>
          <cell r="H7291" t="str">
            <v>Rear hub</v>
          </cell>
          <cell r="I7291" t="str">
            <v>Bakhjul</v>
          </cell>
          <cell r="J7291" t="str">
            <v>ASGC30007CADXR (ASG7C30ADXR) HBRcb 36 H SILVER DX</v>
          </cell>
          <cell r="K7291" t="str">
            <v>C4208327</v>
          </cell>
          <cell r="L7291" t="str">
            <v>C4200299</v>
          </cell>
        </row>
        <row r="7292">
          <cell r="B7292" t="str">
            <v>YEC9375564Däck</v>
          </cell>
          <cell r="C7292" t="str">
            <v>YEC9375564</v>
          </cell>
          <cell r="D7292" t="str">
            <v>2023-2024</v>
          </cell>
          <cell r="E7292">
            <v>23</v>
          </cell>
          <cell r="F7292" t="str">
            <v>0230</v>
          </cell>
          <cell r="G7292" t="str">
            <v>F003</v>
          </cell>
          <cell r="H7292" t="str">
            <v>Tire</v>
          </cell>
          <cell r="I7292" t="str">
            <v>Däck</v>
          </cell>
          <cell r="J7292" t="str">
            <v>C4906139 40-622 BLACK Duramax Regular  H-480 (AP: W/O</v>
          </cell>
          <cell r="K7292" t="str">
            <v>C4906455</v>
          </cell>
          <cell r="L7292" t="str">
            <v>C4901463</v>
          </cell>
        </row>
        <row r="7293">
          <cell r="B7293" t="str">
            <v>YEC9375564Skärmar set</v>
          </cell>
          <cell r="C7293" t="str">
            <v>YEC9375564</v>
          </cell>
          <cell r="D7293" t="str">
            <v>2023-2024</v>
          </cell>
          <cell r="E7293">
            <v>24</v>
          </cell>
          <cell r="F7293" t="str">
            <v>0240</v>
          </cell>
          <cell r="G7293" t="str">
            <v>H003</v>
          </cell>
          <cell r="H7293" t="str">
            <v xml:space="preserve">Mudguard front   </v>
          </cell>
          <cell r="I7293" t="str">
            <v>Skärmar set</v>
          </cell>
          <cell r="J7293" t="str">
            <v xml:space="preserve">C8255729-PRE ZN/52MM 28" BLACK Pre lackad </v>
          </cell>
          <cell r="K7293" t="str">
            <v>C8255729-BK</v>
          </cell>
          <cell r="L7293" t="str">
            <v>C8250028</v>
          </cell>
        </row>
        <row r="7294">
          <cell r="B7294" t="str">
            <v>YEC9375564Pakethållare</v>
          </cell>
          <cell r="C7294" t="str">
            <v>YEC9375564</v>
          </cell>
          <cell r="D7294" t="str">
            <v>2023-2024</v>
          </cell>
          <cell r="E7294">
            <v>25</v>
          </cell>
          <cell r="F7294" t="str">
            <v>0250</v>
          </cell>
          <cell r="G7294" t="str">
            <v>H004</v>
          </cell>
          <cell r="H7294" t="str">
            <v>Carrier</v>
          </cell>
          <cell r="I7294" t="str">
            <v>Pakethållare</v>
          </cell>
          <cell r="K7294" t="str">
            <v>C8205834-BK</v>
          </cell>
          <cell r="L7294" t="str">
            <v>C8205834-BK</v>
          </cell>
        </row>
        <row r="7295">
          <cell r="B7295" t="str">
            <v>YEC9375564Sadel</v>
          </cell>
          <cell r="C7295" t="str">
            <v>YEC9375564</v>
          </cell>
          <cell r="D7295" t="str">
            <v>2023-2024</v>
          </cell>
          <cell r="E7295">
            <v>26</v>
          </cell>
          <cell r="F7295" t="str">
            <v>0260</v>
          </cell>
          <cell r="G7295" t="str">
            <v>G001</v>
          </cell>
          <cell r="H7295" t="str">
            <v>Saddle</v>
          </cell>
          <cell r="I7295" t="str">
            <v>Sadel</v>
          </cell>
          <cell r="K7295" t="str">
            <v>C7105989</v>
          </cell>
          <cell r="L7295" t="str">
            <v>C7100596</v>
          </cell>
        </row>
        <row r="7296">
          <cell r="B7296" t="str">
            <v>YEC9375564Sadelstolpe</v>
          </cell>
          <cell r="C7296" t="str">
            <v>YEC9375564</v>
          </cell>
          <cell r="D7296" t="str">
            <v>2023-2024</v>
          </cell>
          <cell r="E7296">
            <v>27</v>
          </cell>
          <cell r="F7296" t="str">
            <v>0270</v>
          </cell>
          <cell r="G7296" t="str">
            <v>G002</v>
          </cell>
          <cell r="H7296" t="str">
            <v>Seatpost</v>
          </cell>
          <cell r="I7296" t="str">
            <v>Sadelstolpe</v>
          </cell>
          <cell r="J7296" t="str">
            <v>C7205256 STD 27.2X300 SILVER</v>
          </cell>
          <cell r="K7296" t="str">
            <v>C7205260</v>
          </cell>
          <cell r="L7296" t="str">
            <v>C7200053</v>
          </cell>
        </row>
        <row r="7297">
          <cell r="B7297" t="str">
            <v>YEC9375564Sadelrörsklämma</v>
          </cell>
          <cell r="C7297" t="str">
            <v>YEC9375564</v>
          </cell>
          <cell r="D7297" t="str">
            <v>2023-2024</v>
          </cell>
          <cell r="E7297">
            <v>28</v>
          </cell>
          <cell r="F7297" t="str">
            <v>0280</v>
          </cell>
          <cell r="G7297" t="str">
            <v>G003</v>
          </cell>
          <cell r="H7297" t="str">
            <v>Seat Clamp</v>
          </cell>
          <cell r="I7297" t="str">
            <v>Sadelrörsklämma</v>
          </cell>
          <cell r="K7297" t="str">
            <v>C7305002</v>
          </cell>
          <cell r="L7297" t="str">
            <v>C7300027-318</v>
          </cell>
        </row>
        <row r="7298">
          <cell r="B7298" t="str">
            <v>YEC9375564Framlampa</v>
          </cell>
          <cell r="C7298" t="str">
            <v>YEC9375564</v>
          </cell>
          <cell r="D7298" t="str">
            <v>2023-2024</v>
          </cell>
          <cell r="E7298">
            <v>29</v>
          </cell>
          <cell r="F7298" t="str">
            <v>0290</v>
          </cell>
          <cell r="G7298" t="str">
            <v>H005</v>
          </cell>
          <cell r="H7298" t="str">
            <v>Front light</v>
          </cell>
          <cell r="I7298" t="str">
            <v>Framlampa</v>
          </cell>
          <cell r="J7298" t="str">
            <v>C8025221 Front light Breeze Evo without ss bracket, Classic chrome, 0,5W LED, 15 lux, Waterproof IP44 w 65 cm cable</v>
          </cell>
          <cell r="K7298" t="str">
            <v>C8015300</v>
          </cell>
          <cell r="L7298" t="str">
            <v>C8015300</v>
          </cell>
        </row>
        <row r="7299">
          <cell r="B7299" t="str">
            <v>YEC9375564Baklampa</v>
          </cell>
          <cell r="C7299" t="str">
            <v>YEC9375564</v>
          </cell>
          <cell r="D7299" t="str">
            <v>2023-2024</v>
          </cell>
          <cell r="E7299">
            <v>30</v>
          </cell>
          <cell r="F7299" t="str">
            <v>0300</v>
          </cell>
          <cell r="G7299" t="str">
            <v>H006</v>
          </cell>
          <cell r="H7299" t="str">
            <v>Light, Rear</v>
          </cell>
          <cell r="I7299" t="str">
            <v>Baklampa</v>
          </cell>
          <cell r="J7299" t="str">
            <v>inkl in battery</v>
          </cell>
          <cell r="K7299" t="str">
            <v>C8705186-1RLBK</v>
          </cell>
          <cell r="L7299" t="str">
            <v>C8705186-1RLBK</v>
          </cell>
        </row>
        <row r="7300">
          <cell r="B7300" t="str">
            <v>YEC9375564Låssats</v>
          </cell>
          <cell r="C7300" t="str">
            <v>YEC9375564</v>
          </cell>
          <cell r="D7300" t="str">
            <v>2023-2024</v>
          </cell>
          <cell r="E7300">
            <v>31</v>
          </cell>
          <cell r="F7300" t="str">
            <v>0310</v>
          </cell>
          <cell r="G7300" t="str">
            <v>H007</v>
          </cell>
          <cell r="H7300" t="str">
            <v>Lock</v>
          </cell>
          <cell r="I7300" t="str">
            <v>Låssats</v>
          </cell>
          <cell r="J7300" t="str">
            <v>C8405069 LCK SF PLbk Solid+  BAT SF03/SR11/SR20, LOCK FRAME+LOCK BATT SF03 RT W/2 similar keys</v>
          </cell>
          <cell r="K7300" t="str">
            <v>C8405069</v>
          </cell>
          <cell r="L7300" t="str">
            <v>C8405069</v>
          </cell>
        </row>
        <row r="7301">
          <cell r="B7301" t="str">
            <v>YEC9375564Stöd</v>
          </cell>
          <cell r="C7301" t="str">
            <v>YEC9375564</v>
          </cell>
          <cell r="D7301" t="str">
            <v>2023-2024</v>
          </cell>
          <cell r="E7301">
            <v>32</v>
          </cell>
          <cell r="F7301" t="str">
            <v>0320</v>
          </cell>
          <cell r="G7301" t="str">
            <v>H008</v>
          </cell>
          <cell r="H7301" t="str">
            <v>Kick stand</v>
          </cell>
          <cell r="I7301" t="str">
            <v>Stöd</v>
          </cell>
          <cell r="K7301" t="str">
            <v>C8105208</v>
          </cell>
          <cell r="L7301" t="str">
            <v>C8100034</v>
          </cell>
        </row>
        <row r="7302">
          <cell r="B7302" t="str">
            <v>YEC9375564Korg</v>
          </cell>
          <cell r="C7302" t="str">
            <v>YEC9375564</v>
          </cell>
          <cell r="D7302" t="str">
            <v>2023-2024</v>
          </cell>
          <cell r="E7302">
            <v>33</v>
          </cell>
          <cell r="F7302" t="str">
            <v>0330</v>
          </cell>
          <cell r="G7302" t="str">
            <v>H009</v>
          </cell>
          <cell r="H7302" t="str">
            <v>Basket / Fr carrier</v>
          </cell>
          <cell r="I7302" t="str">
            <v>Korg</v>
          </cell>
          <cell r="J7302" t="str">
            <v>C8605001-G black steel</v>
          </cell>
          <cell r="K7302" t="str">
            <v>C8605213</v>
          </cell>
          <cell r="L7302" t="str">
            <v>C8605213</v>
          </cell>
        </row>
        <row r="7303">
          <cell r="B7303" t="str">
            <v>YEC9375564Pedaler</v>
          </cell>
          <cell r="C7303" t="str">
            <v>YEC9375564</v>
          </cell>
          <cell r="D7303" t="str">
            <v>2023-2024</v>
          </cell>
          <cell r="E7303">
            <v>34</v>
          </cell>
          <cell r="F7303" t="str">
            <v>0340</v>
          </cell>
          <cell r="G7303" t="str">
            <v>E005</v>
          </cell>
          <cell r="H7303" t="str">
            <v xml:space="preserve">Pedal </v>
          </cell>
          <cell r="I7303" t="str">
            <v>Pedaler</v>
          </cell>
          <cell r="J7303" t="str">
            <v>C3505317 STANDARD BK/GR9/16"</v>
          </cell>
          <cell r="K7303" t="str">
            <v>C3505204</v>
          </cell>
          <cell r="L7303" t="str">
            <v>C3500026</v>
          </cell>
        </row>
        <row r="7304">
          <cell r="B7304" t="str">
            <v>YEC9375564Motor</v>
          </cell>
          <cell r="C7304" t="str">
            <v>YEC9375564</v>
          </cell>
          <cell r="D7304" t="str">
            <v>2023-2024</v>
          </cell>
          <cell r="E7304">
            <v>35</v>
          </cell>
          <cell r="F7304" t="str">
            <v>0350</v>
          </cell>
          <cell r="G7304" t="str">
            <v>J001</v>
          </cell>
          <cell r="H7304" t="str">
            <v>DRIVE UNIT:</v>
          </cell>
          <cell r="I7304" t="str">
            <v>Motor</v>
          </cell>
          <cell r="J7304" t="str">
            <v>C8705104-01-CB MODEST Coaster Brake for UART / EN15194:2017</v>
          </cell>
          <cell r="K7304" t="str">
            <v>C8705195-03SV</v>
          </cell>
          <cell r="L7304" t="str">
            <v>C8705195-03SV</v>
          </cell>
        </row>
        <row r="7305">
          <cell r="B7305" t="str">
            <v>YEC9375564Display</v>
          </cell>
          <cell r="C7305" t="str">
            <v>YEC9375564</v>
          </cell>
          <cell r="D7305" t="str">
            <v>2023-2024</v>
          </cell>
          <cell r="E7305">
            <v>36</v>
          </cell>
          <cell r="F7305" t="str">
            <v>0360</v>
          </cell>
          <cell r="G7305" t="str">
            <v>J004</v>
          </cell>
          <cell r="H7305" t="str">
            <v>DISPLAY:</v>
          </cell>
          <cell r="I7305" t="str">
            <v>Display</v>
          </cell>
          <cell r="J7305" t="str">
            <v xml:space="preserve">C8705065-1-21C LED,   DP 08.CAN , to be assembled on the left side,  cable length: 850mm 28" CanBus   </v>
          </cell>
          <cell r="K7305" t="str">
            <v>C8705194-26C</v>
          </cell>
          <cell r="L7305" t="str">
            <v>C8705194-26C</v>
          </cell>
        </row>
        <row r="7306">
          <cell r="B7306" t="str">
            <v>YEC9375564EB-Bus kabel</v>
          </cell>
          <cell r="C7306" t="str">
            <v>YEC9375564</v>
          </cell>
          <cell r="D7306" t="str">
            <v>2023-2024</v>
          </cell>
          <cell r="E7306">
            <v>37</v>
          </cell>
          <cell r="F7306" t="str">
            <v>0370</v>
          </cell>
          <cell r="G7306" t="str">
            <v>J005</v>
          </cell>
          <cell r="H7306" t="str">
            <v>EB-BUS CABLE:</v>
          </cell>
          <cell r="I7306" t="str">
            <v>EB-Bus kabel</v>
          </cell>
          <cell r="J7306" t="str">
            <v>C8705068-1-04-01, 5PIN ( 1340mm ) CONNECT TO CONTROLLER, OTHER SIDE TO DISPLAY, LIGHTING SETS</v>
          </cell>
          <cell r="K7306" t="str">
            <v>C8705195-04-01C</v>
          </cell>
          <cell r="L7306" t="str">
            <v>C8705195-04-01C</v>
          </cell>
        </row>
        <row r="7307">
          <cell r="B7307" t="str">
            <v>YEC9375564Motorkabel</v>
          </cell>
          <cell r="C7307" t="str">
            <v>YEC9375564</v>
          </cell>
          <cell r="D7307" t="str">
            <v>2023-2024</v>
          </cell>
          <cell r="E7307">
            <v>38</v>
          </cell>
          <cell r="F7307" t="str">
            <v>0380</v>
          </cell>
          <cell r="G7307" t="str">
            <v>J006</v>
          </cell>
          <cell r="H7307" t="str">
            <v>POWER CABLE:</v>
          </cell>
          <cell r="I7307" t="str">
            <v>Motorkabel</v>
          </cell>
          <cell r="J7307" t="str">
            <v>W/O (inluded into the battary slider)</v>
          </cell>
          <cell r="K7307" t="str">
            <v>C8705195-03-01</v>
          </cell>
          <cell r="L7307" t="str">
            <v>C8705195-03-01</v>
          </cell>
        </row>
        <row r="7308">
          <cell r="B7308" t="str">
            <v>YEC9375564Kabel framlampa</v>
          </cell>
          <cell r="C7308" t="str">
            <v>YEC9375564</v>
          </cell>
          <cell r="D7308" t="str">
            <v>2023-2024</v>
          </cell>
          <cell r="E7308">
            <v>39</v>
          </cell>
          <cell r="F7308" t="str">
            <v>0390</v>
          </cell>
          <cell r="G7308" t="str">
            <v>J007</v>
          </cell>
          <cell r="H7308" t="str">
            <v>F. LIGHT CABLE:</v>
          </cell>
          <cell r="I7308" t="str">
            <v>Kabel framlampa</v>
          </cell>
          <cell r="J7308" t="str">
            <v>C8705068-1-04-6, FOR FRONT LIGHT : 1200mm</v>
          </cell>
          <cell r="K7308" t="str">
            <v>Ingår i EB-buskabeln</v>
          </cell>
          <cell r="L7308" t="str">
            <v>Ingår i EB-buskabeln</v>
          </cell>
        </row>
        <row r="7309">
          <cell r="B7309" t="str">
            <v>YEC9375564Kabel baklampa</v>
          </cell>
          <cell r="C7309" t="str">
            <v>YEC9375564</v>
          </cell>
          <cell r="D7309" t="str">
            <v>2023-2024</v>
          </cell>
          <cell r="E7309">
            <v>40</v>
          </cell>
          <cell r="F7309" t="str">
            <v>0400</v>
          </cell>
          <cell r="G7309" t="str">
            <v>J008</v>
          </cell>
          <cell r="H7309" t="str">
            <v>R. LIGHT CABLE:</v>
          </cell>
          <cell r="I7309" t="str">
            <v>Kabel baklampa</v>
          </cell>
          <cell r="K7309" t="str">
            <v>INGÅR I BATTERIET</v>
          </cell>
          <cell r="L7309" t="str">
            <v>Ingår i batteriet</v>
          </cell>
        </row>
        <row r="7310">
          <cell r="B7310" t="str">
            <v>YEC9375564Hastighetssensor</v>
          </cell>
          <cell r="C7310" t="str">
            <v>YEC9375564</v>
          </cell>
          <cell r="D7310" t="str">
            <v>2023-2024</v>
          </cell>
          <cell r="E7310">
            <v>41</v>
          </cell>
          <cell r="F7310" t="str">
            <v>0410</v>
          </cell>
          <cell r="G7310" t="str">
            <v>J009</v>
          </cell>
          <cell r="H7310" t="str">
            <v>SPEED SENSOR:</v>
          </cell>
          <cell r="I7310" t="str">
            <v>Hastighetssensor</v>
          </cell>
          <cell r="K7310" t="str">
            <v>INGÅR I MOTORN</v>
          </cell>
          <cell r="L7310" t="str">
            <v>Ingår i motorn</v>
          </cell>
        </row>
        <row r="7311">
          <cell r="B7311" t="str">
            <v>YEC9375564Batteri</v>
          </cell>
          <cell r="C7311" t="str">
            <v>YEC9375564</v>
          </cell>
          <cell r="D7311" t="str">
            <v>2023-2024</v>
          </cell>
          <cell r="E7311">
            <v>42</v>
          </cell>
          <cell r="F7311" t="str">
            <v>0420</v>
          </cell>
          <cell r="G7311" t="str">
            <v>J002</v>
          </cell>
          <cell r="H7311" t="str">
            <v>BATTERY:</v>
          </cell>
          <cell r="I7311" t="str">
            <v>Batteri</v>
          </cell>
          <cell r="K7311" t="str">
            <v>C8705186-E-11C</v>
          </cell>
          <cell r="L7311" t="str">
            <v>C8705186-E-11C</v>
          </cell>
        </row>
        <row r="7312">
          <cell r="B7312" t="str">
            <v>YEC9375564Batterihållare</v>
          </cell>
          <cell r="C7312" t="str">
            <v>YEC9375564</v>
          </cell>
          <cell r="D7312" t="str">
            <v>2023-2024</v>
          </cell>
          <cell r="E7312">
            <v>43</v>
          </cell>
          <cell r="F7312" t="str">
            <v>0430</v>
          </cell>
          <cell r="G7312" t="str">
            <v>J003</v>
          </cell>
          <cell r="H7312" t="str">
            <v>BATTERY HOLDER/Slider</v>
          </cell>
          <cell r="I7312" t="str">
            <v>Batterihållare</v>
          </cell>
          <cell r="L7312" t="e">
            <v>#N/A</v>
          </cell>
        </row>
        <row r="7313">
          <cell r="B7313" t="str">
            <v>YEC9375564Batteriladdare</v>
          </cell>
          <cell r="C7313" t="str">
            <v>YEC9375564</v>
          </cell>
          <cell r="D7313" t="str">
            <v>2023-2024</v>
          </cell>
          <cell r="E7313">
            <v>44</v>
          </cell>
          <cell r="F7313" t="str">
            <v>0440</v>
          </cell>
          <cell r="G7313" t="str">
            <v>J010</v>
          </cell>
          <cell r="H7313" t="str">
            <v>CHARGER:</v>
          </cell>
          <cell r="I7313" t="str">
            <v>Batteriladdare</v>
          </cell>
          <cell r="J7313" t="str">
            <v>C8705058-02, (CHARGER 2A    # NO:CZ2AG2JE7)  CHARGER FOR PHYLION BATTERY UART</v>
          </cell>
          <cell r="K7313" t="str">
            <v>C8705058-1-1D</v>
          </cell>
          <cell r="L7313" t="str">
            <v>C8705058-1-1D</v>
          </cell>
        </row>
        <row r="7314">
          <cell r="B7314" t="str">
            <v>YEC9375564Kontrollbox</v>
          </cell>
          <cell r="C7314" t="str">
            <v>YEC9375564</v>
          </cell>
          <cell r="D7314" t="str">
            <v>2023-2024</v>
          </cell>
          <cell r="E7314">
            <v>45</v>
          </cell>
          <cell r="F7314" t="str">
            <v>0450</v>
          </cell>
          <cell r="G7314" t="str">
            <v>J011</v>
          </cell>
          <cell r="H7314" t="str">
            <v>Controller</v>
          </cell>
          <cell r="I7314" t="str">
            <v>Kontrollbox</v>
          </cell>
          <cell r="J7314" t="str">
            <v>included into the motor</v>
          </cell>
          <cell r="K7314" t="str">
            <v>C8705195-11C</v>
          </cell>
          <cell r="L7314" t="str">
            <v>C8705195-11C</v>
          </cell>
        </row>
        <row r="7315">
          <cell r="B7315" t="str">
            <v>YEC9375564Växelöra</v>
          </cell>
          <cell r="C7315" t="str">
            <v>YEC9375564</v>
          </cell>
          <cell r="D7315" t="str">
            <v>2023-2024</v>
          </cell>
          <cell r="E7315">
            <v>46</v>
          </cell>
          <cell r="F7315" t="str">
            <v>0460</v>
          </cell>
          <cell r="G7315" t="str">
            <v>D005</v>
          </cell>
          <cell r="H7315" t="str">
            <v>Gear hanger</v>
          </cell>
          <cell r="I7315" t="str">
            <v>Växelöra</v>
          </cell>
          <cell r="L7315" t="e">
            <v>#N/A</v>
          </cell>
        </row>
        <row r="7316">
          <cell r="B7316" t="str">
            <v>YEC9375568RAM</v>
          </cell>
          <cell r="C7316" t="str">
            <v>YEC9375568</v>
          </cell>
          <cell r="D7316" t="str">
            <v>2023-2024</v>
          </cell>
          <cell r="E7316">
            <v>1</v>
          </cell>
          <cell r="F7316" t="str">
            <v>0010</v>
          </cell>
          <cell r="G7316" t="str">
            <v>A001</v>
          </cell>
          <cell r="H7316" t="str">
            <v>PAINTED FRAME</v>
          </cell>
          <cell r="I7316" t="str">
            <v>RAM</v>
          </cell>
          <cell r="K7316" t="str">
            <v>C1307642-550</v>
          </cell>
          <cell r="L7316" t="e">
            <v>#N/A</v>
          </cell>
        </row>
        <row r="7317">
          <cell r="B7317" t="str">
            <v>YEC9375568Framgaffel</v>
          </cell>
          <cell r="C7317" t="str">
            <v>YEC9375568</v>
          </cell>
          <cell r="D7317" t="str">
            <v>2023-2024</v>
          </cell>
          <cell r="E7317">
            <v>2</v>
          </cell>
          <cell r="F7317" t="str">
            <v>0020</v>
          </cell>
          <cell r="G7317" t="str">
            <v>A002</v>
          </cell>
          <cell r="H7317" t="str">
            <v>PAINTED FORK</v>
          </cell>
          <cell r="I7317" t="str">
            <v>Framgaffel</v>
          </cell>
          <cell r="J7317" t="str">
            <v>C1605443-193 FF 28 ST 1"1/8 Bi 30 37 w hole</v>
          </cell>
          <cell r="K7317" t="str">
            <v>C1605771-213</v>
          </cell>
          <cell r="L7317" t="e">
            <v>#N/A</v>
          </cell>
        </row>
        <row r="7318">
          <cell r="B7318" t="str">
            <v>YEC9375568Styrlager</v>
          </cell>
          <cell r="C7318" t="str">
            <v>YEC9375568</v>
          </cell>
          <cell r="D7318" t="str">
            <v>2023-2024</v>
          </cell>
          <cell r="E7318">
            <v>3</v>
          </cell>
          <cell r="F7318" t="str">
            <v>0030</v>
          </cell>
          <cell r="G7318" t="str">
            <v>B001</v>
          </cell>
          <cell r="H7318" t="str">
            <v>Head Set</v>
          </cell>
          <cell r="I7318" t="str">
            <v>Styrlager</v>
          </cell>
          <cell r="J7318" t="str">
            <v>C2105002 VP-MH305C SEMI INTEGR, ED BLACK O/S  SH = 20mm</v>
          </cell>
          <cell r="K7318" t="str">
            <v>C2105291</v>
          </cell>
          <cell r="L7318" t="str">
            <v>C2100163</v>
          </cell>
        </row>
        <row r="7319">
          <cell r="B7319" t="str">
            <v xml:space="preserve">YEC9375568Styrstam </v>
          </cell>
          <cell r="C7319" t="str">
            <v>YEC9375568</v>
          </cell>
          <cell r="D7319" t="str">
            <v>2023-2024</v>
          </cell>
          <cell r="E7319">
            <v>4</v>
          </cell>
          <cell r="F7319" t="str">
            <v>0040</v>
          </cell>
          <cell r="G7319" t="str">
            <v>B002</v>
          </cell>
          <cell r="H7319" t="str">
            <v>Handlebar Stem</v>
          </cell>
          <cell r="I7319" t="str">
            <v xml:space="preserve">Styrstam </v>
          </cell>
          <cell r="J7319" t="str">
            <v>C2205360-090 H/L 25.4X90/130 MTS-AD2 HIGH POL</v>
          </cell>
          <cell r="K7319" t="str">
            <v>C2205550-090</v>
          </cell>
          <cell r="L7319" t="str">
            <v>C2200066</v>
          </cell>
        </row>
        <row r="7320">
          <cell r="B7320" t="str">
            <v>YEC9375568Styre</v>
          </cell>
          <cell r="C7320" t="str">
            <v>YEC9375568</v>
          </cell>
          <cell r="D7320" t="str">
            <v>2023-2024</v>
          </cell>
          <cell r="E7320">
            <v>5</v>
          </cell>
          <cell r="F7320" t="str">
            <v>0050</v>
          </cell>
          <cell r="G7320" t="str">
            <v>B003</v>
          </cell>
          <cell r="H7320" t="str">
            <v>Handelbar</v>
          </cell>
          <cell r="I7320" t="str">
            <v>Styre</v>
          </cell>
          <cell r="J7320" t="str">
            <v xml:space="preserve">C2305480 HB ALsvhp 600 25.4 2.6 NR-AL29  </v>
          </cell>
          <cell r="K7320" t="str">
            <v>C2306074</v>
          </cell>
          <cell r="L7320" t="str">
            <v>C2306074</v>
          </cell>
        </row>
        <row r="7321">
          <cell r="B7321" t="str">
            <v>YEC9375568Bromsgrepp H</v>
          </cell>
          <cell r="C7321" t="str">
            <v>YEC9375568</v>
          </cell>
          <cell r="D7321" t="str">
            <v>2023-2024</v>
          </cell>
          <cell r="E7321">
            <v>6</v>
          </cell>
          <cell r="F7321" t="str">
            <v>0060</v>
          </cell>
          <cell r="G7321" t="str">
            <v>C002</v>
          </cell>
          <cell r="H7321" t="str">
            <v>Brake Lever R</v>
          </cell>
          <cell r="I7321" t="str">
            <v>Bromsgrepp H</v>
          </cell>
          <cell r="L7321" t="e">
            <v>#N/A</v>
          </cell>
        </row>
        <row r="7322">
          <cell r="B7322" t="str">
            <v>YEC9375568Bromsgrepp V</v>
          </cell>
          <cell r="C7322" t="str">
            <v>YEC9375568</v>
          </cell>
          <cell r="D7322" t="str">
            <v>2023-2024</v>
          </cell>
          <cell r="E7322">
            <v>7</v>
          </cell>
          <cell r="F7322" t="str">
            <v>0070</v>
          </cell>
          <cell r="G7322" t="str">
            <v>C001</v>
          </cell>
          <cell r="H7322" t="str">
            <v>Brake Lever L</v>
          </cell>
          <cell r="I7322" t="str">
            <v>Bromsgrepp V</v>
          </cell>
          <cell r="J7322" t="str">
            <v>C6505049 BLL ALsvPLbk VB U 4F BL39AP</v>
          </cell>
          <cell r="K7322" t="str">
            <v>Shimano</v>
          </cell>
          <cell r="L7322" t="str">
            <v>Kontakta SHIMANO</v>
          </cell>
        </row>
        <row r="7323">
          <cell r="B7323" t="str">
            <v>YEC9375568Växelreglage H</v>
          </cell>
          <cell r="C7323" t="str">
            <v>YEC9375568</v>
          </cell>
          <cell r="D7323" t="str">
            <v>2023-2024</v>
          </cell>
          <cell r="E7323">
            <v>8</v>
          </cell>
          <cell r="F7323" t="str">
            <v>0080</v>
          </cell>
          <cell r="G7323" t="str">
            <v>D002</v>
          </cell>
          <cell r="H7323" t="str">
            <v>Shift Lever R</v>
          </cell>
          <cell r="I7323" t="str">
            <v>Växelreglage H</v>
          </cell>
          <cell r="J7323" t="str">
            <v>C5105092 SHIFT LEVER, SL-C3000-7, NEXUS, REVO SHIFTER, 2320MM INNER, W/O OUTER FOR CJ-NX40(FOR SCANDINAVIAN), BLACK, BULK</v>
          </cell>
          <cell r="K7323" t="str">
            <v>C5105092</v>
          </cell>
          <cell r="L7323" t="str">
            <v>Kontakta SHIMANO</v>
          </cell>
        </row>
        <row r="7324">
          <cell r="B7324" t="str">
            <v>YEC9375568Växelreglage V</v>
          </cell>
          <cell r="C7324" t="str">
            <v>YEC9375568</v>
          </cell>
          <cell r="D7324" t="str">
            <v>2023-2024</v>
          </cell>
          <cell r="E7324">
            <v>9</v>
          </cell>
          <cell r="F7324" t="str">
            <v>0090</v>
          </cell>
          <cell r="G7324" t="str">
            <v>D001</v>
          </cell>
          <cell r="H7324" t="str">
            <v>Shift Lever L</v>
          </cell>
          <cell r="I7324" t="str">
            <v>Växelreglage V</v>
          </cell>
          <cell r="L7324" t="e">
            <v>#N/A</v>
          </cell>
        </row>
        <row r="7325">
          <cell r="B7325" t="str">
            <v>YEC9375568Handtag par</v>
          </cell>
          <cell r="C7325" t="str">
            <v>YEC9375568</v>
          </cell>
          <cell r="D7325" t="str">
            <v>2023-2024</v>
          </cell>
          <cell r="E7325">
            <v>10</v>
          </cell>
          <cell r="F7325" t="str">
            <v>0100</v>
          </cell>
          <cell r="G7325" t="str">
            <v>B004</v>
          </cell>
          <cell r="H7325" t="str">
            <v>Grip R</v>
          </cell>
          <cell r="I7325" t="str">
            <v>Handtag par</v>
          </cell>
          <cell r="J7325" t="str">
            <v xml:space="preserve">C2505484  HERRMANS 84A ERGO TPE 90MM  </v>
          </cell>
          <cell r="K7325" t="str">
            <v>C2505528</v>
          </cell>
          <cell r="L7325" t="str">
            <v>C2500057</v>
          </cell>
        </row>
        <row r="7326">
          <cell r="B7326" t="str">
            <v>YEC9375568Frambroms</v>
          </cell>
          <cell r="C7326" t="str">
            <v>YEC9375568</v>
          </cell>
          <cell r="D7326" t="str">
            <v>2023-2024</v>
          </cell>
          <cell r="E7326">
            <v>11</v>
          </cell>
          <cell r="F7326" t="str">
            <v>0110</v>
          </cell>
          <cell r="G7326" t="str">
            <v>C003</v>
          </cell>
          <cell r="H7326" t="str">
            <v xml:space="preserve">Brake front </v>
          </cell>
          <cell r="I7326" t="str">
            <v>Frambroms</v>
          </cell>
          <cell r="K7326" t="str">
            <v>C6405080-1000</v>
          </cell>
          <cell r="L7326" t="str">
            <v>Kontakta Service</v>
          </cell>
        </row>
        <row r="7327">
          <cell r="B7327" t="str">
            <v>YEC9375568Bakbroms</v>
          </cell>
          <cell r="C7327" t="str">
            <v>YEC9375568</v>
          </cell>
          <cell r="D7327" t="str">
            <v>2023-2024</v>
          </cell>
          <cell r="E7327">
            <v>12</v>
          </cell>
          <cell r="F7327" t="str">
            <v>0120</v>
          </cell>
          <cell r="G7327" t="str">
            <v>C004</v>
          </cell>
          <cell r="H7327" t="str">
            <v>Brake rear</v>
          </cell>
          <cell r="I7327" t="str">
            <v>Bakbroms</v>
          </cell>
          <cell r="K7327" t="str">
            <v>Fotbroms</v>
          </cell>
          <cell r="L7327" t="str">
            <v>Kontakta SHIMANO</v>
          </cell>
        </row>
        <row r="7328">
          <cell r="B7328" t="str">
            <v>YEC9375568Vevlager</v>
          </cell>
          <cell r="C7328" t="str">
            <v>YEC9375568</v>
          </cell>
          <cell r="D7328" t="str">
            <v>2023-2024</v>
          </cell>
          <cell r="E7328">
            <v>13</v>
          </cell>
          <cell r="F7328" t="str">
            <v>0130</v>
          </cell>
          <cell r="G7328" t="str">
            <v>E001</v>
          </cell>
          <cell r="H7328" t="str">
            <v xml:space="preserve">BB-set </v>
          </cell>
          <cell r="I7328" t="str">
            <v>Vevlager</v>
          </cell>
          <cell r="K7328" t="str">
            <v>C8705195-06C</v>
          </cell>
          <cell r="L7328" t="str">
            <v>C8705195-06C</v>
          </cell>
        </row>
        <row r="7329">
          <cell r="B7329" t="str">
            <v>YEC9375568Vevparti</v>
          </cell>
          <cell r="C7329" t="str">
            <v>YEC9375568</v>
          </cell>
          <cell r="D7329" t="str">
            <v>2023-2024</v>
          </cell>
          <cell r="E7329">
            <v>14</v>
          </cell>
          <cell r="F7329" t="str">
            <v>0140</v>
          </cell>
          <cell r="G7329" t="str">
            <v>E002</v>
          </cell>
          <cell r="H7329" t="str">
            <v>Front Chainwheel</v>
          </cell>
          <cell r="I7329" t="str">
            <v>Vevparti</v>
          </cell>
          <cell r="K7329" t="str">
            <v>C3305681-170-EG</v>
          </cell>
          <cell r="L7329" t="str">
            <v>C3305681-170-EG</v>
          </cell>
        </row>
        <row r="7330">
          <cell r="B7330" t="str">
            <v>YEC9375568Kedjeskydd</v>
          </cell>
          <cell r="C7330" t="str">
            <v>YEC9375568</v>
          </cell>
          <cell r="D7330" t="str">
            <v>2023-2024</v>
          </cell>
          <cell r="E7330">
            <v>15</v>
          </cell>
          <cell r="F7330" t="str">
            <v>0150</v>
          </cell>
          <cell r="G7330" t="str">
            <v>H001</v>
          </cell>
          <cell r="H7330" t="str">
            <v>Chain guard</v>
          </cell>
          <cell r="I7330" t="str">
            <v>Kedjeskydd</v>
          </cell>
          <cell r="K7330" t="str">
            <v>C8305427/ZBK</v>
          </cell>
          <cell r="L7330" t="str">
            <v>C8305427/ZBK</v>
          </cell>
        </row>
        <row r="7331">
          <cell r="B7331" t="str">
            <v>YEC9375568Kedjeskyddsfäste</v>
          </cell>
          <cell r="C7331" t="str">
            <v>YEC9375568</v>
          </cell>
          <cell r="D7331" t="str">
            <v>2023-2024</v>
          </cell>
          <cell r="E7331">
            <v>16</v>
          </cell>
          <cell r="F7331" t="str">
            <v>0160</v>
          </cell>
          <cell r="G7331" t="str">
            <v>H002</v>
          </cell>
          <cell r="H7331" t="str">
            <v>Chain guard bracket</v>
          </cell>
          <cell r="I7331" t="str">
            <v>Kedjeskyddsfäste</v>
          </cell>
          <cell r="K7331" t="str">
            <v>C8305427</v>
          </cell>
          <cell r="L7331" t="str">
            <v>C8305427</v>
          </cell>
        </row>
        <row r="7332">
          <cell r="B7332" t="str">
            <v>YEC9375568Framväxel</v>
          </cell>
          <cell r="C7332" t="str">
            <v>YEC9375568</v>
          </cell>
          <cell r="D7332" t="str">
            <v>2023-2024</v>
          </cell>
          <cell r="E7332">
            <v>17</v>
          </cell>
          <cell r="F7332" t="str">
            <v>0170</v>
          </cell>
          <cell r="G7332" t="str">
            <v>D003</v>
          </cell>
          <cell r="H7332" t="str">
            <v>Front Derailleur</v>
          </cell>
          <cell r="I7332" t="str">
            <v>Framväxel</v>
          </cell>
          <cell r="K7332" t="str">
            <v xml:space="preserve"> </v>
          </cell>
          <cell r="L7332" t="e">
            <v>#N/A</v>
          </cell>
        </row>
        <row r="7333">
          <cell r="B7333" t="str">
            <v>YEC9375568Bakväxel</v>
          </cell>
          <cell r="C7333" t="str">
            <v>YEC9375568</v>
          </cell>
          <cell r="D7333" t="str">
            <v>2023-2024</v>
          </cell>
          <cell r="E7333">
            <v>18</v>
          </cell>
          <cell r="F7333" t="str">
            <v>0180</v>
          </cell>
          <cell r="G7333" t="str">
            <v>D004</v>
          </cell>
          <cell r="H7333" t="str">
            <v>Rear Derailleur</v>
          </cell>
          <cell r="I7333" t="str">
            <v>Bakväxel</v>
          </cell>
          <cell r="K7333" t="str">
            <v>ASGC30017CADXR</v>
          </cell>
          <cell r="L7333" t="str">
            <v>Kontakta SHIMANO</v>
          </cell>
        </row>
        <row r="7334">
          <cell r="B7334" t="str">
            <v>YEC9375568Kedja</v>
          </cell>
          <cell r="C7334" t="str">
            <v>YEC9375568</v>
          </cell>
          <cell r="D7334" t="str">
            <v>2023-2024</v>
          </cell>
          <cell r="E7334">
            <v>19</v>
          </cell>
          <cell r="F7334" t="str">
            <v>0190</v>
          </cell>
          <cell r="G7334" t="str">
            <v>E003</v>
          </cell>
          <cell r="H7334" t="str">
            <v xml:space="preserve">Chain </v>
          </cell>
          <cell r="I7334" t="str">
            <v>Kedja</v>
          </cell>
          <cell r="J7334" t="str">
            <v>C3405041-104  + link CHA 1S 105L RB Z610HXRB   KMC</v>
          </cell>
          <cell r="K7334" t="str">
            <v>C3405001-0100</v>
          </cell>
          <cell r="L7334" t="str">
            <v>C3400002</v>
          </cell>
        </row>
        <row r="7335">
          <cell r="B7335" t="str">
            <v>YEC9375568Kassett</v>
          </cell>
          <cell r="C7335" t="str">
            <v>YEC9375568</v>
          </cell>
          <cell r="D7335" t="str">
            <v>2023-2024</v>
          </cell>
          <cell r="E7335">
            <v>20</v>
          </cell>
          <cell r="F7335" t="str">
            <v>0200</v>
          </cell>
          <cell r="G7335" t="str">
            <v>E004</v>
          </cell>
          <cell r="H7335" t="str">
            <v>Cassette Sprocket</v>
          </cell>
          <cell r="I7335" t="str">
            <v>Kassett</v>
          </cell>
          <cell r="J7335" t="str">
            <v>ASMGEAR20SU SPT SC20sv3/32" (INTERNAL HUB)</v>
          </cell>
          <cell r="K7335" t="str">
            <v>ASMGEAR16SU</v>
          </cell>
          <cell r="L7335" t="str">
            <v>Kontakta SHIMANO</v>
          </cell>
        </row>
        <row r="7336">
          <cell r="B7336" t="str">
            <v>YEC9375568Framhjul</v>
          </cell>
          <cell r="C7336" t="str">
            <v>YEC9375568</v>
          </cell>
          <cell r="D7336" t="str">
            <v>2023-2024</v>
          </cell>
          <cell r="E7336">
            <v>21</v>
          </cell>
          <cell r="F7336" t="str">
            <v>0210</v>
          </cell>
          <cell r="G7336" t="str">
            <v>F001</v>
          </cell>
          <cell r="H7336" t="str">
            <v>Front hub</v>
          </cell>
          <cell r="I7336" t="str">
            <v>Framhjul</v>
          </cell>
          <cell r="J7336" t="str">
            <v xml:space="preserve">C4305002 HUB FRONT ALLOY SOLID AXLE 36H </v>
          </cell>
          <cell r="K7336" t="str">
            <v>C4107972</v>
          </cell>
          <cell r="L7336" t="str">
            <v>C4100378</v>
          </cell>
        </row>
        <row r="7337">
          <cell r="B7337" t="str">
            <v>YEC9375568Bakhjul</v>
          </cell>
          <cell r="C7337" t="str">
            <v>YEC9375568</v>
          </cell>
          <cell r="D7337" t="str">
            <v>2023-2024</v>
          </cell>
          <cell r="E7337">
            <v>22</v>
          </cell>
          <cell r="F7337" t="str">
            <v>0220</v>
          </cell>
          <cell r="G7337" t="str">
            <v>F002</v>
          </cell>
          <cell r="H7337" t="str">
            <v>Rear hub</v>
          </cell>
          <cell r="I7337" t="str">
            <v>Bakhjul</v>
          </cell>
          <cell r="J7337" t="str">
            <v>ASGC30007CADXR (ASG7C30ADXR) HBRcb 36 H SILVER DX</v>
          </cell>
          <cell r="K7337" t="str">
            <v>C4208327</v>
          </cell>
          <cell r="L7337" t="str">
            <v>C4200299</v>
          </cell>
        </row>
        <row r="7338">
          <cell r="B7338" t="str">
            <v>YEC9375568Däck</v>
          </cell>
          <cell r="C7338" t="str">
            <v>YEC9375568</v>
          </cell>
          <cell r="D7338" t="str">
            <v>2023-2024</v>
          </cell>
          <cell r="E7338">
            <v>23</v>
          </cell>
          <cell r="F7338" t="str">
            <v>0230</v>
          </cell>
          <cell r="G7338" t="str">
            <v>F003</v>
          </cell>
          <cell r="H7338" t="str">
            <v>Tire</v>
          </cell>
          <cell r="I7338" t="str">
            <v>Däck</v>
          </cell>
          <cell r="J7338" t="str">
            <v>C4906139 40-622 BLACK Duramax Regular  H-480 (AP: W/O</v>
          </cell>
          <cell r="K7338" t="str">
            <v>C4906455</v>
          </cell>
          <cell r="L7338" t="str">
            <v>C4901463</v>
          </cell>
        </row>
        <row r="7339">
          <cell r="B7339" t="str">
            <v>YEC9375568Skärmar set</v>
          </cell>
          <cell r="C7339" t="str">
            <v>YEC9375568</v>
          </cell>
          <cell r="D7339" t="str">
            <v>2023-2024</v>
          </cell>
          <cell r="E7339">
            <v>24</v>
          </cell>
          <cell r="F7339" t="str">
            <v>0240</v>
          </cell>
          <cell r="G7339" t="str">
            <v>H003</v>
          </cell>
          <cell r="H7339" t="str">
            <v xml:space="preserve">Mudguard front   </v>
          </cell>
          <cell r="I7339" t="str">
            <v>Skärmar set</v>
          </cell>
          <cell r="J7339" t="str">
            <v xml:space="preserve">C8255729-PRE ZN/52MM 28" BLACK Pre lackad </v>
          </cell>
          <cell r="K7339" t="str">
            <v>C8255677-848M</v>
          </cell>
          <cell r="L7339" t="str">
            <v>Kontakta Service</v>
          </cell>
        </row>
        <row r="7340">
          <cell r="B7340" t="str">
            <v>YEC9375568Pakethållare</v>
          </cell>
          <cell r="C7340" t="str">
            <v>YEC9375568</v>
          </cell>
          <cell r="D7340" t="str">
            <v>2023-2024</v>
          </cell>
          <cell r="E7340">
            <v>25</v>
          </cell>
          <cell r="F7340" t="str">
            <v>0250</v>
          </cell>
          <cell r="G7340" t="str">
            <v>H004</v>
          </cell>
          <cell r="H7340" t="str">
            <v>Carrier</v>
          </cell>
          <cell r="I7340" t="str">
            <v>Pakethållare</v>
          </cell>
          <cell r="K7340" t="str">
            <v>C8205834-BK</v>
          </cell>
          <cell r="L7340" t="str">
            <v>C8205834-BK</v>
          </cell>
        </row>
        <row r="7341">
          <cell r="B7341" t="str">
            <v>YEC9375568Sadel</v>
          </cell>
          <cell r="C7341" t="str">
            <v>YEC9375568</v>
          </cell>
          <cell r="D7341" t="str">
            <v>2023-2024</v>
          </cell>
          <cell r="E7341">
            <v>26</v>
          </cell>
          <cell r="F7341" t="str">
            <v>0260</v>
          </cell>
          <cell r="G7341" t="str">
            <v>G001</v>
          </cell>
          <cell r="H7341" t="str">
            <v>Saddle</v>
          </cell>
          <cell r="I7341" t="str">
            <v>Sadel</v>
          </cell>
          <cell r="K7341" t="str">
            <v>C7105989</v>
          </cell>
          <cell r="L7341" t="str">
            <v>C7100596</v>
          </cell>
        </row>
        <row r="7342">
          <cell r="B7342" t="str">
            <v>YEC9375568Sadelstolpe</v>
          </cell>
          <cell r="C7342" t="str">
            <v>YEC9375568</v>
          </cell>
          <cell r="D7342" t="str">
            <v>2023-2024</v>
          </cell>
          <cell r="E7342">
            <v>27</v>
          </cell>
          <cell r="F7342" t="str">
            <v>0270</v>
          </cell>
          <cell r="G7342" t="str">
            <v>G002</v>
          </cell>
          <cell r="H7342" t="str">
            <v>Seatpost</v>
          </cell>
          <cell r="I7342" t="str">
            <v>Sadelstolpe</v>
          </cell>
          <cell r="J7342" t="str">
            <v>C7205256 STD 27.2X300 SILVER</v>
          </cell>
          <cell r="K7342" t="str">
            <v>C7205260</v>
          </cell>
          <cell r="L7342" t="str">
            <v>C7200053</v>
          </cell>
        </row>
        <row r="7343">
          <cell r="B7343" t="str">
            <v>YEC9375568Sadelrörsklämma</v>
          </cell>
          <cell r="C7343" t="str">
            <v>YEC9375568</v>
          </cell>
          <cell r="D7343" t="str">
            <v>2023-2024</v>
          </cell>
          <cell r="E7343">
            <v>28</v>
          </cell>
          <cell r="F7343" t="str">
            <v>0280</v>
          </cell>
          <cell r="G7343" t="str">
            <v>G003</v>
          </cell>
          <cell r="H7343" t="str">
            <v>Seat Clamp</v>
          </cell>
          <cell r="I7343" t="str">
            <v>Sadelrörsklämma</v>
          </cell>
          <cell r="K7343" t="str">
            <v>C7305002</v>
          </cell>
          <cell r="L7343" t="str">
            <v>C7300027-318</v>
          </cell>
        </row>
        <row r="7344">
          <cell r="B7344" t="str">
            <v>YEC9375568Framlampa</v>
          </cell>
          <cell r="C7344" t="str">
            <v>YEC9375568</v>
          </cell>
          <cell r="D7344" t="str">
            <v>2023-2024</v>
          </cell>
          <cell r="E7344">
            <v>29</v>
          </cell>
          <cell r="F7344" t="str">
            <v>0290</v>
          </cell>
          <cell r="G7344" t="str">
            <v>H005</v>
          </cell>
          <cell r="H7344" t="str">
            <v>Front light</v>
          </cell>
          <cell r="I7344" t="str">
            <v>Framlampa</v>
          </cell>
          <cell r="J7344" t="str">
            <v>C8025221 Front light Breeze Evo without ss bracket, Classic chrome, 0,5W LED, 15 lux, Waterproof IP44 w 65 cm cable</v>
          </cell>
          <cell r="K7344" t="str">
            <v>C8015300</v>
          </cell>
          <cell r="L7344" t="str">
            <v>C8015300</v>
          </cell>
        </row>
        <row r="7345">
          <cell r="B7345" t="str">
            <v>YEC9375568Baklampa</v>
          </cell>
          <cell r="C7345" t="str">
            <v>YEC9375568</v>
          </cell>
          <cell r="D7345" t="str">
            <v>2023-2024</v>
          </cell>
          <cell r="E7345">
            <v>30</v>
          </cell>
          <cell r="F7345" t="str">
            <v>0300</v>
          </cell>
          <cell r="G7345" t="str">
            <v>H006</v>
          </cell>
          <cell r="H7345" t="str">
            <v>Light, Rear</v>
          </cell>
          <cell r="I7345" t="str">
            <v>Baklampa</v>
          </cell>
          <cell r="J7345" t="str">
            <v>inkl in battery</v>
          </cell>
          <cell r="K7345" t="str">
            <v>C8705186-1RLBK</v>
          </cell>
          <cell r="L7345" t="str">
            <v>C8705186-1RLBK</v>
          </cell>
        </row>
        <row r="7346">
          <cell r="B7346" t="str">
            <v>YEC9375568Låssats</v>
          </cell>
          <cell r="C7346" t="str">
            <v>YEC9375568</v>
          </cell>
          <cell r="D7346" t="str">
            <v>2023-2024</v>
          </cell>
          <cell r="E7346">
            <v>31</v>
          </cell>
          <cell r="F7346" t="str">
            <v>0310</v>
          </cell>
          <cell r="G7346" t="str">
            <v>H007</v>
          </cell>
          <cell r="H7346" t="str">
            <v>Lock</v>
          </cell>
          <cell r="I7346" t="str">
            <v>Låssats</v>
          </cell>
          <cell r="J7346" t="str">
            <v>C8405069 LCK SF PLbk Solid+  BAT SF03/SR11/SR20, LOCK FRAME+LOCK BATT SF03 RT W/2 similar keys</v>
          </cell>
          <cell r="K7346" t="str">
            <v>C8405069</v>
          </cell>
          <cell r="L7346" t="str">
            <v>C8405069</v>
          </cell>
        </row>
        <row r="7347">
          <cell r="B7347" t="str">
            <v>YEC9375568Stöd</v>
          </cell>
          <cell r="C7347" t="str">
            <v>YEC9375568</v>
          </cell>
          <cell r="D7347" t="str">
            <v>2023-2024</v>
          </cell>
          <cell r="E7347">
            <v>32</v>
          </cell>
          <cell r="F7347" t="str">
            <v>0320</v>
          </cell>
          <cell r="G7347" t="str">
            <v>H008</v>
          </cell>
          <cell r="H7347" t="str">
            <v>Kick stand</v>
          </cell>
          <cell r="I7347" t="str">
            <v>Stöd</v>
          </cell>
          <cell r="K7347" t="str">
            <v>C8105208</v>
          </cell>
          <cell r="L7347" t="str">
            <v>C8100034</v>
          </cell>
        </row>
        <row r="7348">
          <cell r="B7348" t="str">
            <v>YEC9375568Korg</v>
          </cell>
          <cell r="C7348" t="str">
            <v>YEC9375568</v>
          </cell>
          <cell r="D7348" t="str">
            <v>2023-2024</v>
          </cell>
          <cell r="E7348">
            <v>33</v>
          </cell>
          <cell r="F7348" t="str">
            <v>0330</v>
          </cell>
          <cell r="G7348" t="str">
            <v>H009</v>
          </cell>
          <cell r="H7348" t="str">
            <v>Basket / Fr carrier</v>
          </cell>
          <cell r="I7348" t="str">
            <v>Korg</v>
          </cell>
          <cell r="J7348" t="str">
            <v>C8605001-G black steel</v>
          </cell>
          <cell r="K7348" t="str">
            <v>C8605213</v>
          </cell>
          <cell r="L7348" t="str">
            <v>C8605213</v>
          </cell>
        </row>
        <row r="7349">
          <cell r="B7349" t="str">
            <v>YEC9375568Pedaler</v>
          </cell>
          <cell r="C7349" t="str">
            <v>YEC9375568</v>
          </cell>
          <cell r="D7349" t="str">
            <v>2023-2024</v>
          </cell>
          <cell r="E7349">
            <v>34</v>
          </cell>
          <cell r="F7349" t="str">
            <v>0340</v>
          </cell>
          <cell r="G7349" t="str">
            <v>E005</v>
          </cell>
          <cell r="H7349" t="str">
            <v xml:space="preserve">Pedal </v>
          </cell>
          <cell r="I7349" t="str">
            <v>Pedaler</v>
          </cell>
          <cell r="J7349" t="str">
            <v>C3505317 STANDARD BK/GR9/16"</v>
          </cell>
          <cell r="K7349" t="str">
            <v>C3505204</v>
          </cell>
          <cell r="L7349" t="str">
            <v>C3500026</v>
          </cell>
        </row>
        <row r="7350">
          <cell r="B7350" t="str">
            <v>YEC9375568Motor</v>
          </cell>
          <cell r="C7350" t="str">
            <v>YEC9375568</v>
          </cell>
          <cell r="D7350" t="str">
            <v>2023-2024</v>
          </cell>
          <cell r="E7350">
            <v>35</v>
          </cell>
          <cell r="F7350" t="str">
            <v>0350</v>
          </cell>
          <cell r="G7350" t="str">
            <v>J001</v>
          </cell>
          <cell r="H7350" t="str">
            <v>DRIVE UNIT:</v>
          </cell>
          <cell r="I7350" t="str">
            <v>Motor</v>
          </cell>
          <cell r="J7350" t="str">
            <v>C8705104-01-CB MODEST Coaster Brake for UART / EN15194:2017</v>
          </cell>
          <cell r="K7350" t="str">
            <v>C8705195-03SV</v>
          </cell>
          <cell r="L7350" t="str">
            <v>C8705195-03SV</v>
          </cell>
        </row>
        <row r="7351">
          <cell r="B7351" t="str">
            <v>YEC9375568Display</v>
          </cell>
          <cell r="C7351" t="str">
            <v>YEC9375568</v>
          </cell>
          <cell r="D7351" t="str">
            <v>2023-2024</v>
          </cell>
          <cell r="E7351">
            <v>36</v>
          </cell>
          <cell r="F7351" t="str">
            <v>0360</v>
          </cell>
          <cell r="G7351" t="str">
            <v>J004</v>
          </cell>
          <cell r="H7351" t="str">
            <v>DISPLAY:</v>
          </cell>
          <cell r="I7351" t="str">
            <v>Display</v>
          </cell>
          <cell r="J7351" t="str">
            <v xml:space="preserve">C8705065-1-21C LED,   DP 08.CAN , to be assembled on the left side,  cable length: 850mm 28" CanBus   </v>
          </cell>
          <cell r="K7351" t="str">
            <v>C8705194-26C</v>
          </cell>
          <cell r="L7351" t="str">
            <v>C8705194-26C</v>
          </cell>
        </row>
        <row r="7352">
          <cell r="B7352" t="str">
            <v>YEC9375568EB-Bus kabel</v>
          </cell>
          <cell r="C7352" t="str">
            <v>YEC9375568</v>
          </cell>
          <cell r="D7352" t="str">
            <v>2023-2024</v>
          </cell>
          <cell r="E7352">
            <v>37</v>
          </cell>
          <cell r="F7352" t="str">
            <v>0370</v>
          </cell>
          <cell r="G7352" t="str">
            <v>J005</v>
          </cell>
          <cell r="H7352" t="str">
            <v>EB-BUS CABLE:</v>
          </cell>
          <cell r="I7352" t="str">
            <v>EB-Bus kabel</v>
          </cell>
          <cell r="J7352" t="str">
            <v>C8705068-1-04-01, 5PIN ( 1340mm ) CONNECT TO CONTROLLER, OTHER SIDE TO DISPLAY, LIGHTING SETS</v>
          </cell>
          <cell r="K7352" t="str">
            <v>C8705195-04-01C</v>
          </cell>
          <cell r="L7352" t="str">
            <v>C8705195-04-01C</v>
          </cell>
        </row>
        <row r="7353">
          <cell r="B7353" t="str">
            <v>YEC9375568Motorkabel</v>
          </cell>
          <cell r="C7353" t="str">
            <v>YEC9375568</v>
          </cell>
          <cell r="D7353" t="str">
            <v>2023-2024</v>
          </cell>
          <cell r="E7353">
            <v>38</v>
          </cell>
          <cell r="F7353" t="str">
            <v>0380</v>
          </cell>
          <cell r="G7353" t="str">
            <v>J006</v>
          </cell>
          <cell r="H7353" t="str">
            <v>POWER CABLE:</v>
          </cell>
          <cell r="I7353" t="str">
            <v>Motorkabel</v>
          </cell>
          <cell r="J7353" t="str">
            <v>W/O (inluded into the battary slider)</v>
          </cell>
          <cell r="K7353" t="str">
            <v>C8705195-03-01</v>
          </cell>
          <cell r="L7353" t="str">
            <v>C8705195-03-01</v>
          </cell>
        </row>
        <row r="7354">
          <cell r="B7354" t="str">
            <v>YEC9375568Kabel framlampa</v>
          </cell>
          <cell r="C7354" t="str">
            <v>YEC9375568</v>
          </cell>
          <cell r="D7354" t="str">
            <v>2023-2024</v>
          </cell>
          <cell r="E7354">
            <v>39</v>
          </cell>
          <cell r="F7354" t="str">
            <v>0390</v>
          </cell>
          <cell r="G7354" t="str">
            <v>J007</v>
          </cell>
          <cell r="H7354" t="str">
            <v>F. LIGHT CABLE:</v>
          </cell>
          <cell r="I7354" t="str">
            <v>Kabel framlampa</v>
          </cell>
          <cell r="J7354" t="str">
            <v>C8705068-1-04-6, FOR FRONT LIGHT : 1200mm</v>
          </cell>
          <cell r="K7354" t="str">
            <v>Ingår i EB-buskabeln</v>
          </cell>
          <cell r="L7354" t="str">
            <v>Ingår i EB-buskabeln</v>
          </cell>
        </row>
        <row r="7355">
          <cell r="B7355" t="str">
            <v>YEC9375568Kabel baklampa</v>
          </cell>
          <cell r="C7355" t="str">
            <v>YEC9375568</v>
          </cell>
          <cell r="D7355" t="str">
            <v>2023-2024</v>
          </cell>
          <cell r="E7355">
            <v>40</v>
          </cell>
          <cell r="F7355" t="str">
            <v>0400</v>
          </cell>
          <cell r="G7355" t="str">
            <v>J008</v>
          </cell>
          <cell r="H7355" t="str">
            <v>R. LIGHT CABLE:</v>
          </cell>
          <cell r="I7355" t="str">
            <v>Kabel baklampa</v>
          </cell>
          <cell r="K7355" t="str">
            <v>INGÅR I BATTERIET</v>
          </cell>
          <cell r="L7355" t="str">
            <v>Ingår i batteriet</v>
          </cell>
        </row>
        <row r="7356">
          <cell r="B7356" t="str">
            <v>YEC9375568Hastighetssensor</v>
          </cell>
          <cell r="C7356" t="str">
            <v>YEC9375568</v>
          </cell>
          <cell r="D7356" t="str">
            <v>2023-2024</v>
          </cell>
          <cell r="E7356">
            <v>41</v>
          </cell>
          <cell r="F7356" t="str">
            <v>0410</v>
          </cell>
          <cell r="G7356" t="str">
            <v>J009</v>
          </cell>
          <cell r="H7356" t="str">
            <v>SPEED SENSOR:</v>
          </cell>
          <cell r="I7356" t="str">
            <v>Hastighetssensor</v>
          </cell>
          <cell r="K7356" t="str">
            <v>INGÅR I MOTORN</v>
          </cell>
          <cell r="L7356" t="str">
            <v>Ingår i motorn</v>
          </cell>
        </row>
        <row r="7357">
          <cell r="B7357" t="str">
            <v>YEC9375568Batteri</v>
          </cell>
          <cell r="C7357" t="str">
            <v>YEC9375568</v>
          </cell>
          <cell r="D7357" t="str">
            <v>2023-2024</v>
          </cell>
          <cell r="E7357">
            <v>42</v>
          </cell>
          <cell r="F7357" t="str">
            <v>0420</v>
          </cell>
          <cell r="G7357" t="str">
            <v>J002</v>
          </cell>
          <cell r="H7357" t="str">
            <v>BATTERY:</v>
          </cell>
          <cell r="I7357" t="str">
            <v>Batteri</v>
          </cell>
          <cell r="K7357" t="str">
            <v>C8705186-E-11C</v>
          </cell>
          <cell r="L7357" t="str">
            <v>C8705186-E-11C</v>
          </cell>
        </row>
        <row r="7358">
          <cell r="B7358" t="str">
            <v>YEC9375568Batterihållare</v>
          </cell>
          <cell r="C7358" t="str">
            <v>YEC9375568</v>
          </cell>
          <cell r="D7358" t="str">
            <v>2023-2024</v>
          </cell>
          <cell r="E7358">
            <v>43</v>
          </cell>
          <cell r="F7358" t="str">
            <v>0430</v>
          </cell>
          <cell r="G7358" t="str">
            <v>J003</v>
          </cell>
          <cell r="H7358" t="str">
            <v>BATTERY HOLDER/Slider</v>
          </cell>
          <cell r="I7358" t="str">
            <v>Batterihållare</v>
          </cell>
          <cell r="L7358" t="e">
            <v>#N/A</v>
          </cell>
        </row>
        <row r="7359">
          <cell r="B7359" t="str">
            <v>YEC9375568Batteriladdare</v>
          </cell>
          <cell r="C7359" t="str">
            <v>YEC9375568</v>
          </cell>
          <cell r="D7359" t="str">
            <v>2023-2024</v>
          </cell>
          <cell r="E7359">
            <v>44</v>
          </cell>
          <cell r="F7359" t="str">
            <v>0440</v>
          </cell>
          <cell r="G7359" t="str">
            <v>J010</v>
          </cell>
          <cell r="H7359" t="str">
            <v>CHARGER:</v>
          </cell>
          <cell r="I7359" t="str">
            <v>Batteriladdare</v>
          </cell>
          <cell r="J7359" t="str">
            <v>C8705058-02, (CHARGER 2A    # NO:CZ2AG2JE7)  CHARGER FOR PHYLION BATTERY UART</v>
          </cell>
          <cell r="K7359" t="str">
            <v>C8705058-1-1D</v>
          </cell>
          <cell r="L7359" t="str">
            <v>C8705058-1-1D</v>
          </cell>
        </row>
        <row r="7360">
          <cell r="B7360" t="str">
            <v>YEC9375568Kontrollbox</v>
          </cell>
          <cell r="C7360" t="str">
            <v>YEC9375568</v>
          </cell>
          <cell r="D7360" t="str">
            <v>2023-2024</v>
          </cell>
          <cell r="E7360">
            <v>45</v>
          </cell>
          <cell r="F7360" t="str">
            <v>0450</v>
          </cell>
          <cell r="G7360" t="str">
            <v>J011</v>
          </cell>
          <cell r="H7360" t="str">
            <v>Controller</v>
          </cell>
          <cell r="I7360" t="str">
            <v>Kontrollbox</v>
          </cell>
          <cell r="J7360" t="str">
            <v>included into the motor</v>
          </cell>
          <cell r="K7360" t="str">
            <v>C8705195-11C</v>
          </cell>
          <cell r="L7360" t="str">
            <v>C8705195-11C</v>
          </cell>
        </row>
        <row r="7361">
          <cell r="B7361" t="str">
            <v>YEC9375568Växelöra</v>
          </cell>
          <cell r="C7361" t="str">
            <v>YEC9375568</v>
          </cell>
          <cell r="D7361" t="str">
            <v>2023-2024</v>
          </cell>
          <cell r="E7361">
            <v>46</v>
          </cell>
          <cell r="F7361" t="str">
            <v>0460</v>
          </cell>
          <cell r="G7361" t="str">
            <v>D005</v>
          </cell>
          <cell r="H7361" t="str">
            <v>Gear hanger</v>
          </cell>
          <cell r="I7361" t="str">
            <v>Växelöra</v>
          </cell>
          <cell r="L7361" t="e">
            <v>#N/A</v>
          </cell>
        </row>
        <row r="7362">
          <cell r="B7362" t="str">
            <v>YEC9385131RAM</v>
          </cell>
          <cell r="C7362" t="str">
            <v>YEC9385131</v>
          </cell>
          <cell r="D7362">
            <v>2017</v>
          </cell>
          <cell r="E7362">
            <v>1</v>
          </cell>
          <cell r="F7362" t="str">
            <v>0010</v>
          </cell>
          <cell r="G7362" t="str">
            <v>A001</v>
          </cell>
          <cell r="H7362" t="str">
            <v>PAINTED FRAME</v>
          </cell>
          <cell r="I7362" t="str">
            <v>RAM</v>
          </cell>
          <cell r="K7362" t="str">
            <v>FRAME</v>
          </cell>
          <cell r="L7362" t="e">
            <v>#N/A</v>
          </cell>
        </row>
        <row r="7363">
          <cell r="B7363" t="str">
            <v>YEC9385131Framgaffel</v>
          </cell>
          <cell r="C7363" t="str">
            <v>YEC9385131</v>
          </cell>
          <cell r="D7363">
            <v>2017</v>
          </cell>
          <cell r="E7363">
            <v>2</v>
          </cell>
          <cell r="F7363" t="str">
            <v>0020</v>
          </cell>
          <cell r="G7363" t="str">
            <v>A002</v>
          </cell>
          <cell r="H7363" t="str">
            <v>PAINTED FORK</v>
          </cell>
          <cell r="I7363" t="str">
            <v>Framgaffel</v>
          </cell>
          <cell r="K7363" t="str">
            <v>FORK</v>
          </cell>
          <cell r="L7363" t="e">
            <v>#N/A</v>
          </cell>
        </row>
        <row r="7364">
          <cell r="B7364" t="str">
            <v>YEC9385131Styrlager</v>
          </cell>
          <cell r="C7364" t="str">
            <v>YEC9385131</v>
          </cell>
          <cell r="D7364">
            <v>2017</v>
          </cell>
          <cell r="E7364">
            <v>3</v>
          </cell>
          <cell r="F7364" t="str">
            <v>0030</v>
          </cell>
          <cell r="G7364" t="str">
            <v>B001</v>
          </cell>
          <cell r="H7364" t="str">
            <v>Head Set</v>
          </cell>
          <cell r="I7364" t="str">
            <v>Styrlager</v>
          </cell>
          <cell r="J7364" t="str">
            <v>C2105002 VP-MH305C SEMI INTEGR, ED BLACK O/S  SH = 20mm</v>
          </cell>
          <cell r="K7364" t="str">
            <v>C2105002</v>
          </cell>
          <cell r="L7364" t="str">
            <v>C2100163</v>
          </cell>
        </row>
        <row r="7365">
          <cell r="B7365" t="str">
            <v xml:space="preserve">YEC9385131Styrstam </v>
          </cell>
          <cell r="C7365" t="str">
            <v>YEC9385131</v>
          </cell>
          <cell r="D7365">
            <v>2017</v>
          </cell>
          <cell r="E7365">
            <v>4</v>
          </cell>
          <cell r="F7365" t="str">
            <v>0040</v>
          </cell>
          <cell r="G7365" t="str">
            <v>B002</v>
          </cell>
          <cell r="H7365" t="str">
            <v>Handlebar Stem</v>
          </cell>
          <cell r="I7365" t="str">
            <v xml:space="preserve">Styrstam </v>
          </cell>
          <cell r="J7365" t="str">
            <v>C2205007 H/L STÄLLBAR SILVER (BARREL FINISH)  O/S 25,4X85/90-150GR MTS-AL-109-5 EXT=180 MM</v>
          </cell>
          <cell r="K7365" t="str">
            <v>C2205007</v>
          </cell>
          <cell r="L7365" t="str">
            <v>C2200064</v>
          </cell>
        </row>
        <row r="7366">
          <cell r="B7366" t="str">
            <v>YEC9385131Styre</v>
          </cell>
          <cell r="C7366" t="str">
            <v>YEC9385131</v>
          </cell>
          <cell r="D7366">
            <v>2017</v>
          </cell>
          <cell r="E7366">
            <v>5</v>
          </cell>
          <cell r="F7366" t="str">
            <v>0050</v>
          </cell>
          <cell r="G7366" t="str">
            <v>B003</v>
          </cell>
          <cell r="H7366" t="str">
            <v>Handelbar</v>
          </cell>
          <cell r="I7366" t="str">
            <v>Styre</v>
          </cell>
          <cell r="J7366" t="str">
            <v>C2305567 HB ALsv, HB-T320 620MM SILVER ANODIZED</v>
          </cell>
          <cell r="K7366" t="str">
            <v>C2305567</v>
          </cell>
          <cell r="L7366" t="str">
            <v>C2300018</v>
          </cell>
        </row>
        <row r="7367">
          <cell r="B7367" t="str">
            <v>YEC9385131Bromsgrepp H</v>
          </cell>
          <cell r="C7367" t="str">
            <v>YEC9385131</v>
          </cell>
          <cell r="D7367">
            <v>2017</v>
          </cell>
          <cell r="E7367">
            <v>6</v>
          </cell>
          <cell r="F7367" t="str">
            <v>0060</v>
          </cell>
          <cell r="G7367" t="str">
            <v>C002</v>
          </cell>
          <cell r="H7367" t="str">
            <v>Brake Lever R</v>
          </cell>
          <cell r="I7367" t="str">
            <v>Bromsgrepp H</v>
          </cell>
          <cell r="L7367" t="e">
            <v>#N/A</v>
          </cell>
        </row>
        <row r="7368">
          <cell r="B7368" t="str">
            <v>YEC9385131Bromsgrepp V</v>
          </cell>
          <cell r="C7368" t="str">
            <v>YEC9385131</v>
          </cell>
          <cell r="D7368">
            <v>2017</v>
          </cell>
          <cell r="E7368">
            <v>7</v>
          </cell>
          <cell r="F7368" t="str">
            <v>0070</v>
          </cell>
          <cell r="G7368" t="str">
            <v>C001</v>
          </cell>
          <cell r="H7368" t="str">
            <v>Brake Lever L</v>
          </cell>
          <cell r="I7368" t="str">
            <v>Bromsgrepp V</v>
          </cell>
          <cell r="J7368" t="str">
            <v>C6505190 Br lever silver left CL535CRT RB w bell</v>
          </cell>
          <cell r="K7368" t="str">
            <v>C6505190</v>
          </cell>
          <cell r="L7368" t="str">
            <v>C6505190</v>
          </cell>
        </row>
        <row r="7369">
          <cell r="B7369" t="str">
            <v>YEC9385131Växelreglage H</v>
          </cell>
          <cell r="C7369" t="str">
            <v>YEC9385131</v>
          </cell>
          <cell r="D7369">
            <v>2017</v>
          </cell>
          <cell r="E7369">
            <v>8</v>
          </cell>
          <cell r="F7369" t="str">
            <v>0080</v>
          </cell>
          <cell r="G7369" t="str">
            <v>D002</v>
          </cell>
          <cell r="H7369" t="str">
            <v>Shift Lever R</v>
          </cell>
          <cell r="I7369" t="str">
            <v>Växelreglage H</v>
          </cell>
          <cell r="J7369" t="str">
            <v>ASL7S31SALSSR SL7RSB SL-7S31 inturnal SCA</v>
          </cell>
          <cell r="K7369" t="str">
            <v>ASL7S31SALSSR</v>
          </cell>
          <cell r="L7369" t="str">
            <v>Kontakta SHIMANO</v>
          </cell>
        </row>
        <row r="7370">
          <cell r="B7370" t="str">
            <v>YEC9385131Växelreglage V</v>
          </cell>
          <cell r="C7370" t="str">
            <v>YEC9385131</v>
          </cell>
          <cell r="D7370">
            <v>2017</v>
          </cell>
          <cell r="E7370">
            <v>9</v>
          </cell>
          <cell r="F7370" t="str">
            <v>0090</v>
          </cell>
          <cell r="G7370" t="str">
            <v>D001</v>
          </cell>
          <cell r="H7370" t="str">
            <v>Shift Lever L</v>
          </cell>
          <cell r="I7370" t="str">
            <v>Växelreglage V</v>
          </cell>
          <cell r="L7370" t="e">
            <v>#N/A</v>
          </cell>
        </row>
        <row r="7371">
          <cell r="B7371" t="str">
            <v>YEC9385131Handtag par</v>
          </cell>
          <cell r="C7371" t="str">
            <v>YEC9385131</v>
          </cell>
          <cell r="D7371">
            <v>2017</v>
          </cell>
          <cell r="E7371">
            <v>10</v>
          </cell>
          <cell r="F7371" t="str">
            <v>0100</v>
          </cell>
          <cell r="G7371" t="str">
            <v>B004</v>
          </cell>
          <cell r="H7371" t="str">
            <v>Grip R</v>
          </cell>
          <cell r="I7371" t="str">
            <v>Handtag par</v>
          </cell>
          <cell r="J7371" t="str">
            <v xml:space="preserve">C2505528 Herrmans CLIK DD37  black 90mm  </v>
          </cell>
          <cell r="K7371" t="str">
            <v>C2505528</v>
          </cell>
          <cell r="L7371" t="str">
            <v>C2500057</v>
          </cell>
        </row>
        <row r="7372">
          <cell r="B7372" t="str">
            <v>YEC9385131Frambroms</v>
          </cell>
          <cell r="C7372" t="str">
            <v>YEC9385131</v>
          </cell>
          <cell r="D7372">
            <v>2017</v>
          </cell>
          <cell r="E7372">
            <v>11</v>
          </cell>
          <cell r="F7372" t="str">
            <v>0110</v>
          </cell>
          <cell r="G7372" t="str">
            <v>C003</v>
          </cell>
          <cell r="H7372" t="str">
            <v xml:space="preserve">Brake front </v>
          </cell>
          <cell r="I7372" t="str">
            <v>Frambroms</v>
          </cell>
          <cell r="J7372" t="str">
            <v>ABRC6000FB  ROL.BRAKE FRONT M9 BR-C6000-F, W. 3,5 MM. LOCKNUT SILVER</v>
          </cell>
          <cell r="K7372" t="str">
            <v>ABRC6000FB</v>
          </cell>
          <cell r="L7372" t="str">
            <v>Kontakta SHIMANO</v>
          </cell>
        </row>
        <row r="7373">
          <cell r="B7373" t="str">
            <v>YEC9385131Bakbroms</v>
          </cell>
          <cell r="C7373" t="str">
            <v>YEC9385131</v>
          </cell>
          <cell r="D7373">
            <v>2017</v>
          </cell>
          <cell r="E7373">
            <v>12</v>
          </cell>
          <cell r="F7373" t="str">
            <v>0120</v>
          </cell>
          <cell r="G7373" t="str">
            <v>C004</v>
          </cell>
          <cell r="H7373" t="str">
            <v>Brake rear</v>
          </cell>
          <cell r="I7373" t="str">
            <v>Bakbroms</v>
          </cell>
          <cell r="K7373" t="str">
            <v>Fotbroms</v>
          </cell>
          <cell r="L7373" t="str">
            <v>Kontakta SHIMANO</v>
          </cell>
        </row>
        <row r="7374">
          <cell r="B7374" t="str">
            <v>YEC9385131Vevlager</v>
          </cell>
          <cell r="C7374" t="str">
            <v>YEC9385131</v>
          </cell>
          <cell r="D7374">
            <v>2017</v>
          </cell>
          <cell r="E7374">
            <v>13</v>
          </cell>
          <cell r="F7374" t="str">
            <v>0130</v>
          </cell>
          <cell r="G7374" t="str">
            <v>E001</v>
          </cell>
          <cell r="H7374" t="str">
            <v xml:space="preserve">BB-set </v>
          </cell>
          <cell r="I7374" t="str">
            <v>Vevlager</v>
          </cell>
          <cell r="K7374" t="str">
            <v>INGÅR I MOTORN</v>
          </cell>
          <cell r="L7374" t="str">
            <v>Ingår i motorn</v>
          </cell>
        </row>
        <row r="7375">
          <cell r="B7375" t="str">
            <v>YEC9385131Vevparti</v>
          </cell>
          <cell r="C7375" t="str">
            <v>YEC9385131</v>
          </cell>
          <cell r="D7375">
            <v>2017</v>
          </cell>
          <cell r="E7375">
            <v>14</v>
          </cell>
          <cell r="F7375" t="str">
            <v>0140</v>
          </cell>
          <cell r="G7375" t="str">
            <v>E002</v>
          </cell>
          <cell r="H7375" t="str">
            <v>Front Chainwheel</v>
          </cell>
          <cell r="I7375" t="str">
            <v>Vevparti</v>
          </cell>
          <cell r="K7375" t="str">
            <v>Shimano</v>
          </cell>
          <cell r="L7375" t="str">
            <v>Kontakta SHIMANO</v>
          </cell>
        </row>
        <row r="7376">
          <cell r="B7376" t="str">
            <v>YEC9385131Kedjeskydd</v>
          </cell>
          <cell r="C7376" t="str">
            <v>YEC9385131</v>
          </cell>
          <cell r="D7376">
            <v>2017</v>
          </cell>
          <cell r="E7376">
            <v>15</v>
          </cell>
          <cell r="F7376" t="str">
            <v>0150</v>
          </cell>
          <cell r="G7376" t="str">
            <v>H001</v>
          </cell>
          <cell r="H7376" t="str">
            <v>Chain guard</v>
          </cell>
          <cell r="I7376" t="str">
            <v>Kedjeskydd</v>
          </cell>
          <cell r="J7376" t="str">
            <v>C8305427/BK Safir  + C8305427-RSV-98 Silver ring</v>
          </cell>
          <cell r="K7376" t="str">
            <v>C8305427/ZBK</v>
          </cell>
          <cell r="L7376" t="str">
            <v>C8305427/ZBK</v>
          </cell>
        </row>
        <row r="7377">
          <cell r="B7377" t="str">
            <v>YEC9385131Kedjeskyddsfäste</v>
          </cell>
          <cell r="C7377" t="str">
            <v>YEC9385131</v>
          </cell>
          <cell r="D7377">
            <v>2017</v>
          </cell>
          <cell r="E7377">
            <v>16</v>
          </cell>
          <cell r="F7377" t="str">
            <v>0160</v>
          </cell>
          <cell r="G7377" t="str">
            <v>H002</v>
          </cell>
          <cell r="H7377" t="str">
            <v>Chain guard bracket</v>
          </cell>
          <cell r="I7377" t="str">
            <v>Kedjeskyddsfäste</v>
          </cell>
          <cell r="J7377" t="str">
            <v>C8305526 Chainguarnd bracket axa för Axa Safir made for MAX, ZINK</v>
          </cell>
          <cell r="K7377" t="str">
            <v>C8305682</v>
          </cell>
          <cell r="L7377" t="str">
            <v>C8305682</v>
          </cell>
        </row>
        <row r="7378">
          <cell r="B7378" t="str">
            <v>YEC9385131Framväxel</v>
          </cell>
          <cell r="C7378" t="str">
            <v>YEC9385131</v>
          </cell>
          <cell r="D7378">
            <v>2017</v>
          </cell>
          <cell r="E7378">
            <v>17</v>
          </cell>
          <cell r="F7378" t="str">
            <v>0170</v>
          </cell>
          <cell r="G7378" t="str">
            <v>D003</v>
          </cell>
          <cell r="H7378" t="str">
            <v>Front Derailleur</v>
          </cell>
          <cell r="I7378" t="str">
            <v>Framväxel</v>
          </cell>
          <cell r="K7378" t="str">
            <v>EMPTY</v>
          </cell>
          <cell r="L7378" t="e">
            <v>#N/A</v>
          </cell>
        </row>
        <row r="7379">
          <cell r="B7379" t="str">
            <v>YEC9385131Bakväxel</v>
          </cell>
          <cell r="C7379" t="str">
            <v>YEC9385131</v>
          </cell>
          <cell r="D7379">
            <v>2017</v>
          </cell>
          <cell r="E7379">
            <v>18</v>
          </cell>
          <cell r="F7379" t="str">
            <v>0180</v>
          </cell>
          <cell r="G7379" t="str">
            <v>D004</v>
          </cell>
          <cell r="H7379" t="str">
            <v>Rear Derailleur</v>
          </cell>
          <cell r="I7379" t="str">
            <v>Bakväxel</v>
          </cell>
          <cell r="K7379" t="str">
            <v>Shimano</v>
          </cell>
          <cell r="L7379" t="str">
            <v>Kontakta SHIMANO</v>
          </cell>
        </row>
        <row r="7380">
          <cell r="B7380" t="str">
            <v>YEC9385131Kedja</v>
          </cell>
          <cell r="C7380" t="str">
            <v>YEC9385131</v>
          </cell>
          <cell r="D7380">
            <v>2017</v>
          </cell>
          <cell r="E7380">
            <v>19</v>
          </cell>
          <cell r="F7380" t="str">
            <v>0190</v>
          </cell>
          <cell r="G7380" t="str">
            <v>E003</v>
          </cell>
          <cell r="H7380" t="str">
            <v xml:space="preserve">Chain </v>
          </cell>
          <cell r="I7380" t="str">
            <v>Kedja</v>
          </cell>
          <cell r="J7380" t="str">
            <v>C3405041-098  + link CHA 1S 98L RB Z610HXRB   KMC</v>
          </cell>
          <cell r="K7380" t="str">
            <v>C3405041-098</v>
          </cell>
          <cell r="L7380" t="str">
            <v>C3400038</v>
          </cell>
        </row>
        <row r="7381">
          <cell r="B7381" t="str">
            <v>YEC9385131Kassett</v>
          </cell>
          <cell r="C7381" t="str">
            <v>YEC9385131</v>
          </cell>
          <cell r="D7381">
            <v>2017</v>
          </cell>
          <cell r="E7381">
            <v>20</v>
          </cell>
          <cell r="F7381" t="str">
            <v>0200</v>
          </cell>
          <cell r="G7381" t="str">
            <v>E004</v>
          </cell>
          <cell r="H7381" t="str">
            <v>Cassette Sprocket</v>
          </cell>
          <cell r="I7381" t="str">
            <v>Kassett</v>
          </cell>
          <cell r="J7381" t="str">
            <v>ASMGEAR18SU SPT SC18sv3/32" (INTERNAL HUB)</v>
          </cell>
          <cell r="K7381" t="str">
            <v>ASMGEAR18SU</v>
          </cell>
          <cell r="L7381" t="str">
            <v>Kontakta SHIMANO</v>
          </cell>
        </row>
        <row r="7382">
          <cell r="B7382" t="str">
            <v>YEC9385131Framhjul</v>
          </cell>
          <cell r="C7382" t="str">
            <v>YEC9385131</v>
          </cell>
          <cell r="D7382">
            <v>2017</v>
          </cell>
          <cell r="E7382">
            <v>21</v>
          </cell>
          <cell r="F7382" t="str">
            <v>0210</v>
          </cell>
          <cell r="G7382" t="str">
            <v>F001</v>
          </cell>
          <cell r="H7382" t="str">
            <v>Front hub</v>
          </cell>
          <cell r="I7382" t="str">
            <v>Framhjul</v>
          </cell>
          <cell r="J7382" t="str">
            <v>AHBIM40PDC  FRONT HUB, SHIMANO, NEXUS HB-IM40 36H AXLE: 140MM OLD: 100MM Black</v>
          </cell>
          <cell r="K7382" t="str">
            <v>EMPTY</v>
          </cell>
          <cell r="L7382" t="e">
            <v>#N/A</v>
          </cell>
        </row>
        <row r="7383">
          <cell r="B7383" t="str">
            <v>YEC9385131Bakhjul</v>
          </cell>
          <cell r="C7383" t="str">
            <v>YEC9385131</v>
          </cell>
          <cell r="D7383">
            <v>2017</v>
          </cell>
          <cell r="E7383">
            <v>22</v>
          </cell>
          <cell r="F7383" t="str">
            <v>0220</v>
          </cell>
          <cell r="G7383" t="str">
            <v>F002</v>
          </cell>
          <cell r="H7383" t="str">
            <v>Rear hub</v>
          </cell>
          <cell r="I7383" t="str">
            <v>Bakhjul</v>
          </cell>
          <cell r="J7383" t="str">
            <v>Nexus 8 coaster black</v>
          </cell>
          <cell r="K7383" t="str">
            <v>KSGC60618CAL</v>
          </cell>
          <cell r="L7383" t="str">
            <v>Kontakta SHIMANO</v>
          </cell>
        </row>
        <row r="7384">
          <cell r="B7384" t="str">
            <v>YEC9385131Däck</v>
          </cell>
          <cell r="C7384" t="str">
            <v>YEC9385131</v>
          </cell>
          <cell r="D7384">
            <v>2017</v>
          </cell>
          <cell r="E7384">
            <v>23</v>
          </cell>
          <cell r="F7384" t="str">
            <v>0230</v>
          </cell>
          <cell r="G7384" t="str">
            <v>F003</v>
          </cell>
          <cell r="H7384" t="str">
            <v>Tire</v>
          </cell>
          <cell r="I7384" t="str">
            <v>Däck</v>
          </cell>
          <cell r="J7384" t="str">
            <v>C4906090 622x40 Black Duramax Reflex X3 PERGO H-480</v>
          </cell>
          <cell r="K7384" t="str">
            <v>C4906090</v>
          </cell>
          <cell r="L7384" t="str">
            <v>C4901160</v>
          </cell>
        </row>
        <row r="7385">
          <cell r="B7385" t="str">
            <v>YEC9385131Skärmar set</v>
          </cell>
          <cell r="C7385" t="str">
            <v>YEC9385131</v>
          </cell>
          <cell r="D7385">
            <v>2017</v>
          </cell>
          <cell r="E7385">
            <v>24</v>
          </cell>
          <cell r="F7385" t="str">
            <v>0240</v>
          </cell>
          <cell r="G7385" t="str">
            <v>H003</v>
          </cell>
          <cell r="H7385" t="str">
            <v xml:space="preserve">Mudguard front   </v>
          </cell>
          <cell r="I7385" t="str">
            <v>Skärmar set</v>
          </cell>
          <cell r="J7385" t="str">
            <v>C8255677 ZN/52MM 28" black 70.554/1 (5729-ZN)</v>
          </cell>
          <cell r="K7385" t="str">
            <v>C8255677</v>
          </cell>
          <cell r="L7385" t="str">
            <v>C8250028</v>
          </cell>
        </row>
        <row r="7386">
          <cell r="B7386" t="str">
            <v>YEC9385131Pakethållare</v>
          </cell>
          <cell r="C7386" t="str">
            <v>YEC9385131</v>
          </cell>
          <cell r="D7386">
            <v>2017</v>
          </cell>
          <cell r="E7386">
            <v>25</v>
          </cell>
          <cell r="F7386" t="str">
            <v>0250</v>
          </cell>
          <cell r="G7386" t="str">
            <v>H004</v>
          </cell>
          <cell r="H7386" t="str">
            <v>Carrier</v>
          </cell>
          <cell r="I7386" t="str">
            <v>Pakethållare</v>
          </cell>
          <cell r="J7386" t="str">
            <v>C8205615-C TOP CARRIER FOR PHILION BATTERY, Powder BLACK CLIP AND SPECTRA LOGO</v>
          </cell>
          <cell r="K7386" t="str">
            <v>C8205615-C</v>
          </cell>
          <cell r="L7386" t="str">
            <v>C8205740</v>
          </cell>
        </row>
        <row r="7387">
          <cell r="B7387" t="str">
            <v>YEC9385131Sadel</v>
          </cell>
          <cell r="C7387" t="str">
            <v>YEC9385131</v>
          </cell>
          <cell r="D7387">
            <v>2017</v>
          </cell>
          <cell r="E7387">
            <v>26</v>
          </cell>
          <cell r="F7387" t="str">
            <v>0260</v>
          </cell>
          <cell r="G7387" t="str">
            <v>G001</v>
          </cell>
          <cell r="H7387" t="str">
            <v>Saddle</v>
          </cell>
          <cell r="I7387" t="str">
            <v>Sadel</v>
          </cell>
          <cell r="J7387" t="str">
            <v xml:space="preserve">C7105976 Spectra Crispo Black/white 5074URT 8067 wo. Clamp and handle </v>
          </cell>
          <cell r="K7387" t="str">
            <v>C7105976</v>
          </cell>
          <cell r="L7387" t="str">
            <v>C7100584</v>
          </cell>
        </row>
        <row r="7388">
          <cell r="B7388" t="str">
            <v>YEC9385131Sadelstolpe</v>
          </cell>
          <cell r="C7388" t="str">
            <v>YEC9385131</v>
          </cell>
          <cell r="D7388">
            <v>2017</v>
          </cell>
          <cell r="E7388">
            <v>27</v>
          </cell>
          <cell r="F7388" t="str">
            <v>0270</v>
          </cell>
          <cell r="G7388" t="str">
            <v>G002</v>
          </cell>
          <cell r="H7388" t="str">
            <v>Seatpost</v>
          </cell>
          <cell r="I7388" t="str">
            <v>Sadelstolpe</v>
          </cell>
          <cell r="J7388" t="str">
            <v xml:space="preserve">C7205258  SP-222 27.2X350 Anodized SILVER </v>
          </cell>
          <cell r="K7388" t="str">
            <v>C7205258</v>
          </cell>
          <cell r="L7388" t="str">
            <v>C7200039</v>
          </cell>
        </row>
        <row r="7389">
          <cell r="B7389" t="str">
            <v>YEC9385131Sadelrörsklämma</v>
          </cell>
          <cell r="C7389" t="str">
            <v>YEC9385131</v>
          </cell>
          <cell r="D7389">
            <v>2017</v>
          </cell>
          <cell r="E7389">
            <v>28</v>
          </cell>
          <cell r="F7389" t="str">
            <v>0280</v>
          </cell>
          <cell r="G7389" t="str">
            <v>G003</v>
          </cell>
          <cell r="H7389" t="str">
            <v>Seat Clamp</v>
          </cell>
          <cell r="I7389" t="str">
            <v>Sadelrörsklämma</v>
          </cell>
          <cell r="J7389" t="str">
            <v>C7305141 SCL 31.8 AL BT PURPLE MX-62</v>
          </cell>
          <cell r="K7389" t="str">
            <v>C7305141</v>
          </cell>
          <cell r="L7389" t="str">
            <v>C7300027-318</v>
          </cell>
        </row>
        <row r="7390">
          <cell r="B7390" t="str">
            <v>YEC9385131Framlampa</v>
          </cell>
          <cell r="C7390" t="str">
            <v>YEC9385131</v>
          </cell>
          <cell r="D7390">
            <v>2017</v>
          </cell>
          <cell r="E7390">
            <v>29</v>
          </cell>
          <cell r="F7390" t="str">
            <v>0290</v>
          </cell>
          <cell r="G7390" t="str">
            <v>H005</v>
          </cell>
          <cell r="H7390" t="str">
            <v>Front light</v>
          </cell>
          <cell r="I7390" t="str">
            <v>Framlampa</v>
          </cell>
          <cell r="J7390" t="str">
            <v xml:space="preserve">C8015191 JY-7070E 30LUX LED headlamp 6V, w/o bracket, 500mm cable with conector for Bafang , 3mm cable  </v>
          </cell>
          <cell r="K7390" t="str">
            <v>C8015191</v>
          </cell>
          <cell r="L7390" t="str">
            <v>C8015191</v>
          </cell>
        </row>
        <row r="7391">
          <cell r="B7391" t="str">
            <v>YEC9385131Baklampa</v>
          </cell>
          <cell r="C7391" t="str">
            <v>YEC9385131</v>
          </cell>
          <cell r="D7391">
            <v>2017</v>
          </cell>
          <cell r="E7391">
            <v>30</v>
          </cell>
          <cell r="F7391" t="str">
            <v>0300</v>
          </cell>
          <cell r="G7391" t="str">
            <v>H006</v>
          </cell>
          <cell r="H7391" t="str">
            <v>Light, Rear</v>
          </cell>
          <cell r="I7391" t="str">
            <v>Baklampa</v>
          </cell>
          <cell r="K7391" t="str">
            <v>C8015183</v>
          </cell>
          <cell r="L7391" t="str">
            <v>C8015183</v>
          </cell>
        </row>
        <row r="7392">
          <cell r="B7392" t="str">
            <v>YEC9385131Låssats</v>
          </cell>
          <cell r="C7392" t="str">
            <v>YEC9385131</v>
          </cell>
          <cell r="D7392">
            <v>2017</v>
          </cell>
          <cell r="E7392">
            <v>31</v>
          </cell>
          <cell r="F7392" t="str">
            <v>0310</v>
          </cell>
          <cell r="G7392" t="str">
            <v>H007</v>
          </cell>
          <cell r="H7392" t="str">
            <v>Lock</v>
          </cell>
          <cell r="I7392" t="str">
            <v>Låssats</v>
          </cell>
          <cell r="J7392" t="str">
            <v>C8405069 LCK SF PLbk Solid+  BAT SF03, LOCK FRAME+LOCK BATT SF03 RT W/2 similar keys</v>
          </cell>
          <cell r="K7392" t="str">
            <v>C8405069</v>
          </cell>
          <cell r="L7392" t="str">
            <v>C8405069</v>
          </cell>
        </row>
        <row r="7393">
          <cell r="B7393" t="str">
            <v>YEC9385131Stöd</v>
          </cell>
          <cell r="C7393" t="str">
            <v>YEC9385131</v>
          </cell>
          <cell r="D7393">
            <v>2017</v>
          </cell>
          <cell r="E7393">
            <v>32</v>
          </cell>
          <cell r="F7393" t="str">
            <v>0320</v>
          </cell>
          <cell r="G7393" t="str">
            <v>H008</v>
          </cell>
          <cell r="H7393" t="str">
            <v>Kick stand</v>
          </cell>
          <cell r="I7393" t="str">
            <v>Stöd</v>
          </cell>
          <cell r="J7393" t="str">
            <v>C8105222 REX HV for MAX CS mount KICKSTAND ADJUSTABLE 1288-4</v>
          </cell>
          <cell r="K7393" t="str">
            <v>C8105222</v>
          </cell>
          <cell r="L7393" t="str">
            <v>C8100034</v>
          </cell>
        </row>
        <row r="7394">
          <cell r="B7394" t="str">
            <v>YEC9385131Korg</v>
          </cell>
          <cell r="C7394" t="str">
            <v>YEC9385131</v>
          </cell>
          <cell r="D7394">
            <v>2017</v>
          </cell>
          <cell r="E7394">
            <v>33</v>
          </cell>
          <cell r="F7394" t="str">
            <v>0330</v>
          </cell>
          <cell r="G7394" t="str">
            <v>H009</v>
          </cell>
          <cell r="H7394" t="str">
            <v>Basket / Fr carrier</v>
          </cell>
          <cell r="I7394" t="str">
            <v>Korg</v>
          </cell>
          <cell r="J7394" t="str">
            <v>C8605143 ALLOY POWDER PAINTED BLACK</v>
          </cell>
          <cell r="K7394" t="str">
            <v>C8605143</v>
          </cell>
          <cell r="L7394" t="str">
            <v>C8605213</v>
          </cell>
        </row>
        <row r="7395">
          <cell r="B7395" t="str">
            <v>YEC9385131Pedaler</v>
          </cell>
          <cell r="C7395" t="str">
            <v>YEC9385131</v>
          </cell>
          <cell r="D7395">
            <v>2017</v>
          </cell>
          <cell r="E7395">
            <v>34</v>
          </cell>
          <cell r="F7395" t="str">
            <v>0340</v>
          </cell>
          <cell r="G7395" t="str">
            <v>E005</v>
          </cell>
          <cell r="H7395" t="str">
            <v xml:space="preserve">Pedal </v>
          </cell>
          <cell r="I7395" t="str">
            <v>Pedaler</v>
          </cell>
          <cell r="J7395" t="str">
            <v>C3505208 NWL-467  SILVER/GREY 9/16" ALU</v>
          </cell>
          <cell r="K7395" t="str">
            <v>C3505208</v>
          </cell>
          <cell r="L7395" t="str">
            <v>C3500059</v>
          </cell>
        </row>
        <row r="7396">
          <cell r="B7396" t="str">
            <v>YEC9385131Motor</v>
          </cell>
          <cell r="C7396" t="str">
            <v>YEC9385131</v>
          </cell>
          <cell r="D7396">
            <v>2017</v>
          </cell>
          <cell r="E7396">
            <v>35</v>
          </cell>
          <cell r="F7396" t="str">
            <v>0350</v>
          </cell>
          <cell r="G7396" t="str">
            <v>J001</v>
          </cell>
          <cell r="H7396" t="str">
            <v>DRIVE UNIT:</v>
          </cell>
          <cell r="I7396" t="str">
            <v>Motor</v>
          </cell>
          <cell r="J7396" t="str">
            <v>KDUE5000 DRIVE UNIT, DU-E5000, MID SHIP POSITION, FOR COASTER BRAKE AND FREEWHEEL, FOR 25km/h, W/O COVER(SM-DUE50), W/O SPEED SENSOR UNIT,W/TL-EW02, BULK 22898 JPY</v>
          </cell>
          <cell r="K7396" t="str">
            <v>KDUE5000</v>
          </cell>
          <cell r="L7396" t="str">
            <v>Kontakta SHIMANO / DU-E5000</v>
          </cell>
        </row>
        <row r="7397">
          <cell r="B7397" t="str">
            <v>YEC9385131Display</v>
          </cell>
          <cell r="C7397" t="str">
            <v>YEC9385131</v>
          </cell>
          <cell r="D7397">
            <v>2017</v>
          </cell>
          <cell r="E7397">
            <v>36</v>
          </cell>
          <cell r="F7397" t="str">
            <v>0360</v>
          </cell>
          <cell r="G7397" t="str">
            <v>J004</v>
          </cell>
          <cell r="H7397" t="str">
            <v>DISPLAY:</v>
          </cell>
          <cell r="I7397" t="str">
            <v>Display</v>
          </cell>
          <cell r="K7397" t="str">
            <v>SCE6010</v>
          </cell>
          <cell r="L7397" t="str">
            <v>Kontakta SHIMANO / SC-E6010</v>
          </cell>
        </row>
        <row r="7398">
          <cell r="B7398" t="str">
            <v>YEC9385131EB-Bus kabel</v>
          </cell>
          <cell r="C7398" t="str">
            <v>YEC9385131</v>
          </cell>
          <cell r="D7398">
            <v>2017</v>
          </cell>
          <cell r="E7398">
            <v>37</v>
          </cell>
          <cell r="F7398" t="str">
            <v>0370</v>
          </cell>
          <cell r="G7398" t="str">
            <v>J005</v>
          </cell>
          <cell r="H7398" t="str">
            <v>EB-BUS CABLE:</v>
          </cell>
          <cell r="I7398" t="str">
            <v>EB-Bus kabel</v>
          </cell>
          <cell r="K7398" t="str">
            <v>Shimano</v>
          </cell>
          <cell r="L7398" t="str">
            <v>Kontakta SHIMANO</v>
          </cell>
        </row>
        <row r="7399">
          <cell r="B7399" t="str">
            <v>YEC9385131Motorkabel</v>
          </cell>
          <cell r="C7399" t="str">
            <v>YEC9385131</v>
          </cell>
          <cell r="D7399">
            <v>2017</v>
          </cell>
          <cell r="E7399">
            <v>38</v>
          </cell>
          <cell r="F7399" t="str">
            <v>0380</v>
          </cell>
          <cell r="G7399" t="str">
            <v>J006</v>
          </cell>
          <cell r="H7399" t="str">
            <v>POWER CABLE:</v>
          </cell>
          <cell r="I7399" t="str">
            <v>Motorkabel</v>
          </cell>
          <cell r="J7399" t="str">
            <v>W/O (inluded into the battary slider)</v>
          </cell>
          <cell r="K7399" t="str">
            <v>KEWSD50IL120</v>
          </cell>
          <cell r="L7399" t="str">
            <v>Kontakta SHIMANO</v>
          </cell>
        </row>
        <row r="7400">
          <cell r="B7400" t="str">
            <v>YEC9385131Kabel framlampa</v>
          </cell>
          <cell r="C7400" t="str">
            <v>YEC9385131</v>
          </cell>
          <cell r="D7400">
            <v>2017</v>
          </cell>
          <cell r="E7400">
            <v>39</v>
          </cell>
          <cell r="F7400" t="str">
            <v>0390</v>
          </cell>
          <cell r="G7400" t="str">
            <v>J007</v>
          </cell>
          <cell r="H7400" t="str">
            <v>F. LIGHT CABLE:</v>
          </cell>
          <cell r="I7400" t="str">
            <v>Kabel framlampa</v>
          </cell>
          <cell r="K7400" t="str">
            <v>Shimano</v>
          </cell>
          <cell r="L7400" t="str">
            <v>Kontakta SHIMANO</v>
          </cell>
        </row>
        <row r="7401">
          <cell r="B7401" t="str">
            <v>YEC9385131Kabel baklampa</v>
          </cell>
          <cell r="C7401" t="str">
            <v>YEC9385131</v>
          </cell>
          <cell r="D7401">
            <v>2017</v>
          </cell>
          <cell r="E7401">
            <v>40</v>
          </cell>
          <cell r="F7401" t="str">
            <v>0400</v>
          </cell>
          <cell r="G7401" t="str">
            <v>J008</v>
          </cell>
          <cell r="H7401" t="str">
            <v>R. LIGHT CABLE:</v>
          </cell>
          <cell r="I7401" t="str">
            <v>Kabel baklampa</v>
          </cell>
          <cell r="K7401" t="str">
            <v>INGÅR I BATTERIET</v>
          </cell>
          <cell r="L7401" t="str">
            <v>Ingår i batteriet</v>
          </cell>
        </row>
        <row r="7402">
          <cell r="B7402" t="str">
            <v>YEC9385131Hastighetssensor</v>
          </cell>
          <cell r="C7402" t="str">
            <v>YEC9385131</v>
          </cell>
          <cell r="D7402">
            <v>2017</v>
          </cell>
          <cell r="E7402">
            <v>41</v>
          </cell>
          <cell r="F7402" t="str">
            <v>0410</v>
          </cell>
          <cell r="G7402" t="str">
            <v>J009</v>
          </cell>
          <cell r="H7402" t="str">
            <v>SPEED SENSOR:</v>
          </cell>
          <cell r="I7402" t="str">
            <v>Hastighetssensor</v>
          </cell>
          <cell r="K7402" t="str">
            <v>KSMDUE10</v>
          </cell>
          <cell r="L7402" t="str">
            <v>Kontakta SHIMANO / SM-DUE10</v>
          </cell>
        </row>
        <row r="7403">
          <cell r="B7403" t="str">
            <v>YEC9385131Batteri</v>
          </cell>
          <cell r="C7403" t="str">
            <v>YEC9385131</v>
          </cell>
          <cell r="D7403">
            <v>2017</v>
          </cell>
          <cell r="E7403">
            <v>42</v>
          </cell>
          <cell r="F7403" t="str">
            <v>0420</v>
          </cell>
          <cell r="G7403" t="str">
            <v>J002</v>
          </cell>
          <cell r="H7403" t="str">
            <v>BATTERY:</v>
          </cell>
          <cell r="I7403" t="str">
            <v>Batteri</v>
          </cell>
          <cell r="J7403" t="str">
            <v>BT-E6000</v>
          </cell>
          <cell r="K7403" t="str">
            <v>BT-E6000</v>
          </cell>
          <cell r="L7403" t="str">
            <v>Kontakta SHIMANO / BT-E6000</v>
          </cell>
        </row>
        <row r="7404">
          <cell r="B7404" t="str">
            <v>YEC9385131Batterihållare</v>
          </cell>
          <cell r="C7404" t="str">
            <v>YEC9385131</v>
          </cell>
          <cell r="D7404">
            <v>2017</v>
          </cell>
          <cell r="E7404">
            <v>43</v>
          </cell>
          <cell r="F7404" t="str">
            <v>0430</v>
          </cell>
          <cell r="G7404" t="str">
            <v>J003</v>
          </cell>
          <cell r="H7404" t="str">
            <v>BATTERY HOLDER/Slider</v>
          </cell>
          <cell r="I7404" t="str">
            <v>Batterihållare</v>
          </cell>
          <cell r="J7404" t="str">
            <v>BM-E6000</v>
          </cell>
          <cell r="K7404" t="str">
            <v>BM-E6000</v>
          </cell>
          <cell r="L7404" t="str">
            <v>Kontakta SHIMANO / BM-E6000</v>
          </cell>
        </row>
        <row r="7405">
          <cell r="B7405" t="str">
            <v>YEC9385131Batteriladdare</v>
          </cell>
          <cell r="C7405" t="str">
            <v>YEC9385131</v>
          </cell>
          <cell r="D7405">
            <v>2017</v>
          </cell>
          <cell r="E7405">
            <v>44</v>
          </cell>
          <cell r="F7405" t="str">
            <v>0440</v>
          </cell>
          <cell r="G7405" t="str">
            <v>J010</v>
          </cell>
          <cell r="H7405" t="str">
            <v>CHARGER:</v>
          </cell>
          <cell r="I7405" t="str">
            <v>Batteriladdare</v>
          </cell>
          <cell r="J7405" t="str">
            <v>EC-E6000</v>
          </cell>
          <cell r="K7405" t="str">
            <v>EC-E6000</v>
          </cell>
          <cell r="L7405" t="str">
            <v>Kontakta SHIMANO / EC-E6000</v>
          </cell>
        </row>
        <row r="7406">
          <cell r="B7406" t="str">
            <v>YEC9385131Kontrollbox</v>
          </cell>
          <cell r="C7406" t="str">
            <v>YEC9385131</v>
          </cell>
          <cell r="D7406">
            <v>2017</v>
          </cell>
          <cell r="E7406">
            <v>45</v>
          </cell>
          <cell r="F7406" t="str">
            <v>0450</v>
          </cell>
          <cell r="G7406" t="str">
            <v>J011</v>
          </cell>
          <cell r="H7406" t="str">
            <v>Controller</v>
          </cell>
          <cell r="I7406" t="str">
            <v>Kontrollbox</v>
          </cell>
          <cell r="J7406" t="str">
            <v>included into the motor</v>
          </cell>
          <cell r="K7406" t="str">
            <v>Shimano</v>
          </cell>
          <cell r="L7406" t="str">
            <v>Kontakta SHIMANO</v>
          </cell>
        </row>
        <row r="7407">
          <cell r="B7407" t="str">
            <v>YEC9385131Växelöra</v>
          </cell>
          <cell r="C7407" t="str">
            <v>YEC9385131</v>
          </cell>
          <cell r="D7407">
            <v>2017</v>
          </cell>
          <cell r="E7407">
            <v>46</v>
          </cell>
          <cell r="F7407" t="str">
            <v>0460</v>
          </cell>
          <cell r="G7407" t="str">
            <v>D005</v>
          </cell>
          <cell r="H7407" t="str">
            <v>Gear hanger</v>
          </cell>
          <cell r="I7407" t="str">
            <v>Växelöra</v>
          </cell>
          <cell r="L7407" t="e">
            <v>#N/A</v>
          </cell>
        </row>
        <row r="7408">
          <cell r="B7408" t="str">
            <v>YEC9385134RAM</v>
          </cell>
          <cell r="C7408" t="str">
            <v>YEC9385134</v>
          </cell>
          <cell r="D7408" t="str">
            <v>2019-2020</v>
          </cell>
          <cell r="E7408">
            <v>1</v>
          </cell>
          <cell r="F7408" t="str">
            <v>0010</v>
          </cell>
          <cell r="G7408" t="str">
            <v>A001</v>
          </cell>
          <cell r="H7408" t="str">
            <v>PAINTED FRAME</v>
          </cell>
          <cell r="I7408" t="str">
            <v>RAM</v>
          </cell>
          <cell r="J7408" t="str">
            <v>Crescent-dekal ovan matt lack</v>
          </cell>
          <cell r="K7408" t="str">
            <v>FRAME</v>
          </cell>
          <cell r="L7408" t="e">
            <v>#N/A</v>
          </cell>
        </row>
        <row r="7409">
          <cell r="B7409" t="str">
            <v>YEC9385134Framgaffel</v>
          </cell>
          <cell r="C7409" t="str">
            <v>YEC9385134</v>
          </cell>
          <cell r="D7409" t="str">
            <v>2019-2020</v>
          </cell>
          <cell r="E7409">
            <v>2</v>
          </cell>
          <cell r="F7409" t="str">
            <v>0020</v>
          </cell>
          <cell r="G7409" t="str">
            <v>A002</v>
          </cell>
          <cell r="H7409" t="str">
            <v>PAINTED FORK</v>
          </cell>
          <cell r="I7409" t="str">
            <v>Framgaffel</v>
          </cell>
          <cell r="J7409" t="str">
            <v>C1605442-193 FF 28 ST 1"1/8 Int 40-44 Disc</v>
          </cell>
          <cell r="K7409" t="str">
            <v>C1605442-193</v>
          </cell>
          <cell r="L7409" t="e">
            <v>#N/A</v>
          </cell>
        </row>
        <row r="7410">
          <cell r="B7410" t="str">
            <v>YEC9385134Styrlager</v>
          </cell>
          <cell r="C7410" t="str">
            <v>YEC9385134</v>
          </cell>
          <cell r="D7410" t="str">
            <v>2019-2020</v>
          </cell>
          <cell r="E7410">
            <v>3</v>
          </cell>
          <cell r="F7410" t="str">
            <v>0030</v>
          </cell>
          <cell r="G7410" t="str">
            <v>B001</v>
          </cell>
          <cell r="H7410" t="str">
            <v>Head Set</v>
          </cell>
          <cell r="I7410" t="str">
            <v>Styrlager</v>
          </cell>
          <cell r="J7410" t="str">
            <v>C2105002 VP-MH305C SEMI INTEGR, ED BLACK O/S  SH = 20mm</v>
          </cell>
          <cell r="K7410" t="str">
            <v>C2105002</v>
          </cell>
          <cell r="L7410" t="str">
            <v>C2100163</v>
          </cell>
        </row>
        <row r="7411">
          <cell r="B7411" t="str">
            <v xml:space="preserve">YEC9385134Styrstam </v>
          </cell>
          <cell r="C7411" t="str">
            <v>YEC9385134</v>
          </cell>
          <cell r="D7411" t="str">
            <v>2019-2020</v>
          </cell>
          <cell r="E7411">
            <v>4</v>
          </cell>
          <cell r="F7411" t="str">
            <v>0040</v>
          </cell>
          <cell r="G7411" t="str">
            <v>B002</v>
          </cell>
          <cell r="H7411" t="str">
            <v>Handlebar Stem</v>
          </cell>
          <cell r="I7411" t="str">
            <v xml:space="preserve">Styrstam </v>
          </cell>
          <cell r="J7411" t="str">
            <v>C2205550-090 H/L STÄLLBAR BLACK  O/S 25,4X85/90-150GR MTSD-367N-5 EXT=180 MM</v>
          </cell>
          <cell r="K7411" t="str">
            <v>C2205550-090</v>
          </cell>
          <cell r="L7411" t="str">
            <v>C2200066</v>
          </cell>
        </row>
        <row r="7412">
          <cell r="B7412" t="str">
            <v>YEC9385134Styre</v>
          </cell>
          <cell r="C7412" t="str">
            <v>YEC9385134</v>
          </cell>
          <cell r="D7412" t="str">
            <v>2019-2020</v>
          </cell>
          <cell r="E7412">
            <v>5</v>
          </cell>
          <cell r="F7412" t="str">
            <v>0050</v>
          </cell>
          <cell r="G7412" t="str">
            <v>B003</v>
          </cell>
          <cell r="H7412" t="str">
            <v>Handelbar</v>
          </cell>
          <cell r="I7412" t="str">
            <v>Styre</v>
          </cell>
          <cell r="J7412" t="str">
            <v>C2306074 Handlebar City BLACK NR-AL-14(ISO-C) W:630mm, AL BK, no logo</v>
          </cell>
          <cell r="K7412" t="str">
            <v>C2306074</v>
          </cell>
          <cell r="L7412" t="str">
            <v>C2306074</v>
          </cell>
        </row>
        <row r="7413">
          <cell r="B7413" t="str">
            <v>YEC9385134Bromsgrepp H</v>
          </cell>
          <cell r="C7413" t="str">
            <v>YEC9385134</v>
          </cell>
          <cell r="D7413" t="str">
            <v>2019-2020</v>
          </cell>
          <cell r="E7413">
            <v>6</v>
          </cell>
          <cell r="F7413" t="str">
            <v>0060</v>
          </cell>
          <cell r="G7413" t="str">
            <v>C002</v>
          </cell>
          <cell r="H7413" t="str">
            <v>Brake Lever R</v>
          </cell>
          <cell r="I7413" t="str">
            <v>Bromsgrepp H</v>
          </cell>
          <cell r="L7413" t="e">
            <v>#N/A</v>
          </cell>
        </row>
        <row r="7414">
          <cell r="B7414" t="str">
            <v>YEC9385134Bromsgrepp V</v>
          </cell>
          <cell r="C7414" t="str">
            <v>YEC9385134</v>
          </cell>
          <cell r="D7414" t="str">
            <v>2019-2020</v>
          </cell>
          <cell r="E7414">
            <v>7</v>
          </cell>
          <cell r="F7414" t="str">
            <v>0070</v>
          </cell>
          <cell r="G7414" t="str">
            <v>C001</v>
          </cell>
          <cell r="H7414" t="str">
            <v>Brake Lever L</v>
          </cell>
          <cell r="I7414" t="str">
            <v>Bromsgrepp V</v>
          </cell>
          <cell r="J7414" t="str">
            <v>inkl in brake</v>
          </cell>
          <cell r="K7414" t="str">
            <v>Shimano</v>
          </cell>
          <cell r="L7414" t="str">
            <v>Kontakta SHIMANO</v>
          </cell>
        </row>
        <row r="7415">
          <cell r="B7415" t="str">
            <v>YEC9385134Växelreglage H</v>
          </cell>
          <cell r="C7415" t="str">
            <v>YEC9385134</v>
          </cell>
          <cell r="D7415" t="str">
            <v>2019-2020</v>
          </cell>
          <cell r="E7415">
            <v>8</v>
          </cell>
          <cell r="F7415" t="str">
            <v>0080</v>
          </cell>
          <cell r="G7415" t="str">
            <v>D002</v>
          </cell>
          <cell r="H7415" t="str">
            <v>Shift Lever R</v>
          </cell>
          <cell r="I7415" t="str">
            <v>Växelreglage H</v>
          </cell>
          <cell r="J7415" t="str">
            <v>included in switsh</v>
          </cell>
          <cell r="K7415" t="str">
            <v>Shimano</v>
          </cell>
          <cell r="L7415" t="str">
            <v>Kontakta SHIMANO</v>
          </cell>
        </row>
        <row r="7416">
          <cell r="B7416" t="str">
            <v>YEC9385134Växelreglage V</v>
          </cell>
          <cell r="C7416" t="str">
            <v>YEC9385134</v>
          </cell>
          <cell r="D7416" t="str">
            <v>2019-2020</v>
          </cell>
          <cell r="E7416">
            <v>9</v>
          </cell>
          <cell r="F7416" t="str">
            <v>0090</v>
          </cell>
          <cell r="G7416" t="str">
            <v>D001</v>
          </cell>
          <cell r="H7416" t="str">
            <v>Shift Lever L</v>
          </cell>
          <cell r="I7416" t="str">
            <v>Växelreglage V</v>
          </cell>
          <cell r="L7416" t="e">
            <v>#N/A</v>
          </cell>
        </row>
        <row r="7417">
          <cell r="B7417" t="str">
            <v>YEC9385134Handtag par</v>
          </cell>
          <cell r="C7417" t="str">
            <v>YEC9385134</v>
          </cell>
          <cell r="D7417" t="str">
            <v>2019-2020</v>
          </cell>
          <cell r="E7417">
            <v>10</v>
          </cell>
          <cell r="F7417" t="str">
            <v>0100</v>
          </cell>
          <cell r="G7417" t="str">
            <v>B004</v>
          </cell>
          <cell r="H7417" t="str">
            <v>Grip R</v>
          </cell>
          <cell r="I7417" t="str">
            <v>Handtag par</v>
          </cell>
          <cell r="J7417" t="str">
            <v xml:space="preserve">C2505528 Herrmans CLIK DD37  black 90mm  </v>
          </cell>
          <cell r="K7417" t="str">
            <v>C2505528</v>
          </cell>
          <cell r="L7417" t="str">
            <v>C2500057</v>
          </cell>
        </row>
        <row r="7418">
          <cell r="B7418" t="str">
            <v>YEC9385134Frambroms</v>
          </cell>
          <cell r="C7418" t="str">
            <v>YEC9385134</v>
          </cell>
          <cell r="D7418" t="str">
            <v>2019-2020</v>
          </cell>
          <cell r="E7418">
            <v>11</v>
          </cell>
          <cell r="F7418" t="str">
            <v>0110</v>
          </cell>
          <cell r="G7418" t="str">
            <v>C003</v>
          </cell>
          <cell r="H7418" t="str">
            <v xml:space="preserve">Brake front </v>
          </cell>
          <cell r="I7418" t="str">
            <v>Frambroms</v>
          </cell>
          <cell r="J7418" t="str">
            <v>AMT200KLFURX100 DISC BRAKE ASSEMBLED SET, BL-MT200(L), BR-MT200(F), BLACK, SM-MA-F160P/S, RESIN PAD(W/O FIN), 1000MM HOSE(SM-BH59-SS BLACK), BULK, 8,17 USD</v>
          </cell>
          <cell r="K7418" t="str">
            <v>AMT200KLFURX100</v>
          </cell>
          <cell r="L7418" t="str">
            <v>Kontakta SHIMANO</v>
          </cell>
        </row>
        <row r="7419">
          <cell r="B7419" t="str">
            <v>YEC9385134Bakbroms</v>
          </cell>
          <cell r="C7419" t="str">
            <v>YEC9385134</v>
          </cell>
          <cell r="D7419" t="str">
            <v>2019-2020</v>
          </cell>
          <cell r="E7419">
            <v>12</v>
          </cell>
          <cell r="F7419" t="str">
            <v>0120</v>
          </cell>
          <cell r="G7419" t="str">
            <v>C004</v>
          </cell>
          <cell r="H7419" t="str">
            <v>Brake rear</v>
          </cell>
          <cell r="I7419" t="str">
            <v>Bakbroms</v>
          </cell>
          <cell r="K7419" t="str">
            <v>Fotbroms</v>
          </cell>
          <cell r="L7419" t="str">
            <v>Kontakta SHIMANO</v>
          </cell>
        </row>
        <row r="7420">
          <cell r="B7420" t="str">
            <v>YEC9385134Vevlager</v>
          </cell>
          <cell r="C7420" t="str">
            <v>YEC9385134</v>
          </cell>
          <cell r="D7420" t="str">
            <v>2019-2020</v>
          </cell>
          <cell r="E7420">
            <v>13</v>
          </cell>
          <cell r="F7420" t="str">
            <v>0130</v>
          </cell>
          <cell r="G7420" t="str">
            <v>E001</v>
          </cell>
          <cell r="H7420" t="str">
            <v xml:space="preserve">BB-set </v>
          </cell>
          <cell r="I7420" t="str">
            <v>Vevlager</v>
          </cell>
          <cell r="K7420" t="str">
            <v>INGÅR I MOTORN</v>
          </cell>
          <cell r="L7420" t="str">
            <v>Ingår i motorn</v>
          </cell>
        </row>
        <row r="7421">
          <cell r="B7421" t="str">
            <v>YEC9385134Vevparti</v>
          </cell>
          <cell r="C7421" t="str">
            <v>YEC9385134</v>
          </cell>
          <cell r="D7421" t="str">
            <v>2019-2020</v>
          </cell>
          <cell r="E7421">
            <v>14</v>
          </cell>
          <cell r="F7421" t="str">
            <v>0140</v>
          </cell>
          <cell r="G7421" t="str">
            <v>E002</v>
          </cell>
          <cell r="H7421" t="str">
            <v>Front Chainwheel</v>
          </cell>
          <cell r="I7421" t="str">
            <v>Vevparti</v>
          </cell>
          <cell r="J7421" t="str">
            <v>Shimano</v>
          </cell>
          <cell r="K7421" t="str">
            <v>Shimano</v>
          </cell>
          <cell r="L7421" t="str">
            <v>Kontakta SHIMANO</v>
          </cell>
        </row>
        <row r="7422">
          <cell r="B7422" t="str">
            <v>YEC9385134Kedjeskydd</v>
          </cell>
          <cell r="C7422" t="str">
            <v>YEC9385134</v>
          </cell>
          <cell r="D7422" t="str">
            <v>2019-2020</v>
          </cell>
          <cell r="E7422">
            <v>15</v>
          </cell>
          <cell r="F7422" t="str">
            <v>0150</v>
          </cell>
          <cell r="G7422" t="str">
            <v>H001</v>
          </cell>
          <cell r="H7422" t="str">
            <v>Chain guard</v>
          </cell>
          <cell r="I7422" t="str">
            <v>Kedjeskydd</v>
          </cell>
          <cell r="J7422" t="str">
            <v>C8305427/ZBK + C8305427/RSV AXA CE 38 black w silver center</v>
          </cell>
          <cell r="K7422" t="str">
            <v>C8305427/ZBK</v>
          </cell>
          <cell r="L7422" t="str">
            <v>C8305427/ZBK</v>
          </cell>
        </row>
        <row r="7423">
          <cell r="B7423" t="str">
            <v>YEC9385134Kedjeskyddsfäste</v>
          </cell>
          <cell r="C7423" t="str">
            <v>YEC9385134</v>
          </cell>
          <cell r="D7423" t="str">
            <v>2019-2020</v>
          </cell>
          <cell r="E7423">
            <v>16</v>
          </cell>
          <cell r="F7423" t="str">
            <v>0160</v>
          </cell>
          <cell r="G7423" t="str">
            <v>H002</v>
          </cell>
          <cell r="H7423" t="str">
            <v>Chain guard bracket</v>
          </cell>
          <cell r="I7423" t="str">
            <v>Kedjeskyddsfäste</v>
          </cell>
          <cell r="J7423" t="str">
            <v>C8305682 Chainguarnd bracket axa för Axa Safir made for E5000, ZINK</v>
          </cell>
          <cell r="K7423" t="str">
            <v>C8305682</v>
          </cell>
          <cell r="L7423" t="str">
            <v>C8305682</v>
          </cell>
        </row>
        <row r="7424">
          <cell r="B7424" t="str">
            <v>YEC9385134Framväxel</v>
          </cell>
          <cell r="C7424" t="str">
            <v>YEC9385134</v>
          </cell>
          <cell r="D7424" t="str">
            <v>2019-2020</v>
          </cell>
          <cell r="E7424">
            <v>17</v>
          </cell>
          <cell r="F7424" t="str">
            <v>0170</v>
          </cell>
          <cell r="G7424" t="str">
            <v>D003</v>
          </cell>
          <cell r="H7424" t="str">
            <v>Front Derailleur</v>
          </cell>
          <cell r="I7424" t="str">
            <v>Framväxel</v>
          </cell>
          <cell r="K7424" t="str">
            <v>EMPTY</v>
          </cell>
          <cell r="L7424" t="e">
            <v>#N/A</v>
          </cell>
        </row>
        <row r="7425">
          <cell r="B7425" t="str">
            <v>YEC9385134Bakväxel</v>
          </cell>
          <cell r="C7425" t="str">
            <v>YEC9385134</v>
          </cell>
          <cell r="D7425" t="str">
            <v>2019-2020</v>
          </cell>
          <cell r="E7425">
            <v>18</v>
          </cell>
          <cell r="F7425" t="str">
            <v>0180</v>
          </cell>
          <cell r="G7425" t="str">
            <v>D004</v>
          </cell>
          <cell r="H7425" t="str">
            <v>Rear Derailleur</v>
          </cell>
          <cell r="I7425" t="str">
            <v>Bakväxel</v>
          </cell>
          <cell r="K7425" t="str">
            <v>NAVVÄXEL</v>
          </cell>
          <cell r="L7425" t="str">
            <v>Kontakta SHIMANO</v>
          </cell>
        </row>
        <row r="7426">
          <cell r="B7426" t="str">
            <v>YEC9385134Kedja</v>
          </cell>
          <cell r="C7426" t="str">
            <v>YEC9385134</v>
          </cell>
          <cell r="D7426" t="str">
            <v>2019-2020</v>
          </cell>
          <cell r="E7426">
            <v>19</v>
          </cell>
          <cell r="F7426" t="str">
            <v>0190</v>
          </cell>
          <cell r="G7426" t="str">
            <v>E003</v>
          </cell>
          <cell r="H7426" t="str">
            <v xml:space="preserve">Chain </v>
          </cell>
          <cell r="I7426" t="str">
            <v>Kedja</v>
          </cell>
          <cell r="J7426" t="str">
            <v>C3405041-102  + link CHA 1S 102L RB Z610HXRB   KMC</v>
          </cell>
          <cell r="K7426" t="str">
            <v>C3405041-102</v>
          </cell>
          <cell r="L7426" t="str">
            <v>C3400038</v>
          </cell>
        </row>
        <row r="7427">
          <cell r="B7427" t="str">
            <v>YEC9385134Kassett</v>
          </cell>
          <cell r="C7427" t="str">
            <v>YEC9385134</v>
          </cell>
          <cell r="D7427" t="str">
            <v>2019-2020</v>
          </cell>
          <cell r="E7427">
            <v>20</v>
          </cell>
          <cell r="F7427" t="str">
            <v>0200</v>
          </cell>
          <cell r="G7427" t="str">
            <v>E004</v>
          </cell>
          <cell r="H7427" t="str">
            <v>Cassette Sprocket</v>
          </cell>
          <cell r="I7427" t="str">
            <v>Kassett</v>
          </cell>
          <cell r="J7427" t="str">
            <v>ASMGEAR18SU SPT SC18sv3/32" (INTERNAL HUB)</v>
          </cell>
          <cell r="K7427" t="str">
            <v>ASMGEAR18SU</v>
          </cell>
          <cell r="L7427" t="str">
            <v>Kontakta SHIMANO</v>
          </cell>
        </row>
        <row r="7428">
          <cell r="B7428" t="str">
            <v>YEC9385134Framhjul</v>
          </cell>
          <cell r="C7428" t="str">
            <v>YEC9385134</v>
          </cell>
          <cell r="D7428" t="str">
            <v>2019-2020</v>
          </cell>
          <cell r="E7428">
            <v>21</v>
          </cell>
          <cell r="F7428" t="str">
            <v>0210</v>
          </cell>
          <cell r="G7428" t="str">
            <v>F001</v>
          </cell>
          <cell r="H7428" t="str">
            <v>Front hub</v>
          </cell>
          <cell r="I7428" t="str">
            <v>Framhjul</v>
          </cell>
          <cell r="J7428" t="str">
            <v>C4305188 FRONT HUB TEC, CL-1420N  36H NUT, FOR CENTER LOCK DISC BRAKE,   W/O ROTOR MOUNT COVER, BLACK, BULK NO LOGO</v>
          </cell>
          <cell r="K7428" t="str">
            <v>C4108054</v>
          </cell>
          <cell r="L7428" t="str">
            <v>C4100393</v>
          </cell>
        </row>
        <row r="7429">
          <cell r="B7429" t="str">
            <v>YEC9385134Bakhjul</v>
          </cell>
          <cell r="C7429" t="str">
            <v>YEC9385134</v>
          </cell>
          <cell r="D7429" t="str">
            <v>2019-2020</v>
          </cell>
          <cell r="E7429">
            <v>22</v>
          </cell>
          <cell r="F7429" t="str">
            <v>0220</v>
          </cell>
          <cell r="G7429" t="str">
            <v>F002</v>
          </cell>
          <cell r="H7429" t="str">
            <v>Rear hub</v>
          </cell>
          <cell r="I7429" t="str">
            <v>Bakhjul</v>
          </cell>
          <cell r="J7429" t="str">
            <v>KSGC60618CAL 8-SPEED INTERNAL HUB,SG-C6061-8C,NEXUS, FOR SEIS SHIFT, COASTER BRAKE, 36H, 135X187MM, BLACK, BULK</v>
          </cell>
          <cell r="K7429" t="str">
            <v>KSGC60618CAL</v>
          </cell>
          <cell r="L7429" t="str">
            <v>Kontakta SHIMANO</v>
          </cell>
        </row>
        <row r="7430">
          <cell r="B7430" t="str">
            <v>YEC9385134Däck</v>
          </cell>
          <cell r="C7430" t="str">
            <v>YEC9385134</v>
          </cell>
          <cell r="D7430" t="str">
            <v>2019-2020</v>
          </cell>
          <cell r="E7430">
            <v>23</v>
          </cell>
          <cell r="F7430" t="str">
            <v>0230</v>
          </cell>
          <cell r="G7430" t="str">
            <v>F003</v>
          </cell>
          <cell r="H7430" t="str">
            <v>Tire</v>
          </cell>
          <cell r="I7430" t="str">
            <v>Däck</v>
          </cell>
          <cell r="J7430" t="str">
            <v>C4906455 622x40 Black Premium Reflex XNR PERGO-E H-480 (AntiP: 40x40 nylon/canvas)</v>
          </cell>
          <cell r="K7430" t="str">
            <v>C4906455</v>
          </cell>
          <cell r="L7430" t="str">
            <v>C4901463</v>
          </cell>
        </row>
        <row r="7431">
          <cell r="B7431" t="str">
            <v>YEC9385134Skärmar set</v>
          </cell>
          <cell r="C7431" t="str">
            <v>YEC9385134</v>
          </cell>
          <cell r="D7431" t="str">
            <v>2019-2020</v>
          </cell>
          <cell r="E7431">
            <v>24</v>
          </cell>
          <cell r="F7431" t="str">
            <v>0240</v>
          </cell>
          <cell r="G7431" t="str">
            <v>H003</v>
          </cell>
          <cell r="H7431" t="str">
            <v xml:space="preserve">Mudguard front   </v>
          </cell>
          <cell r="I7431" t="str">
            <v>Skärmar set</v>
          </cell>
          <cell r="J7431" t="str">
            <v>C8255677 ZN/52MM 28" black 70.554/1 (5729-ZN)</v>
          </cell>
          <cell r="K7431" t="str">
            <v>C8255677</v>
          </cell>
          <cell r="L7431" t="str">
            <v>C8250028</v>
          </cell>
        </row>
        <row r="7432">
          <cell r="B7432" t="str">
            <v>YEC9385134Pakethållare</v>
          </cell>
          <cell r="C7432" t="str">
            <v>YEC9385134</v>
          </cell>
          <cell r="D7432" t="str">
            <v>2019-2020</v>
          </cell>
          <cell r="E7432">
            <v>25</v>
          </cell>
          <cell r="F7432" t="str">
            <v>0250</v>
          </cell>
          <cell r="G7432" t="str">
            <v>H004</v>
          </cell>
          <cell r="H7432" t="str">
            <v>Carrier</v>
          </cell>
          <cell r="I7432" t="str">
            <v>Pakethållare</v>
          </cell>
          <cell r="J7432" t="str">
            <v>C8205834-BK AVS TOP CARRIER FOR SR20 PHILION BATTERY, Powder BLACK CLIP AND SPECTRA LOGO</v>
          </cell>
          <cell r="K7432" t="str">
            <v>C8205834-BK</v>
          </cell>
          <cell r="L7432" t="str">
            <v>C8205834-BK</v>
          </cell>
        </row>
        <row r="7433">
          <cell r="B7433" t="str">
            <v>YEC9385134Sadel</v>
          </cell>
          <cell r="C7433" t="str">
            <v>YEC9385134</v>
          </cell>
          <cell r="D7433" t="str">
            <v>2019-2020</v>
          </cell>
          <cell r="E7433">
            <v>26</v>
          </cell>
          <cell r="F7433" t="str">
            <v>0260</v>
          </cell>
          <cell r="G7433" t="str">
            <v>G001</v>
          </cell>
          <cell r="H7433" t="str">
            <v>Saddle</v>
          </cell>
          <cell r="I7433" t="str">
            <v>Sadel</v>
          </cell>
          <cell r="J7433" t="str">
            <v>C7105989 Fluito black unisex w/o clamp</v>
          </cell>
          <cell r="K7433" t="str">
            <v>C7105989</v>
          </cell>
          <cell r="L7433" t="str">
            <v>C7100596</v>
          </cell>
        </row>
        <row r="7434">
          <cell r="B7434" t="str">
            <v>YEC9385134Sadelstolpe</v>
          </cell>
          <cell r="C7434" t="str">
            <v>YEC9385134</v>
          </cell>
          <cell r="D7434" t="str">
            <v>2019-2020</v>
          </cell>
          <cell r="E7434">
            <v>27</v>
          </cell>
          <cell r="F7434" t="str">
            <v>0270</v>
          </cell>
          <cell r="G7434" t="str">
            <v>G002</v>
          </cell>
          <cell r="H7434" t="str">
            <v>Seatpost</v>
          </cell>
          <cell r="I7434" t="str">
            <v>Sadelstolpe</v>
          </cell>
          <cell r="J7434" t="str">
            <v>C7205260 SP-222 27,2X350 A.BK Anodized Black</v>
          </cell>
          <cell r="K7434" t="str">
            <v>C7205260</v>
          </cell>
          <cell r="L7434" t="str">
            <v>C7200053</v>
          </cell>
        </row>
        <row r="7435">
          <cell r="B7435" t="str">
            <v>YEC9385134Sadelrörsklämma</v>
          </cell>
          <cell r="C7435" t="str">
            <v>YEC9385134</v>
          </cell>
          <cell r="D7435" t="str">
            <v>2019-2020</v>
          </cell>
          <cell r="E7435">
            <v>28</v>
          </cell>
          <cell r="F7435" t="str">
            <v>0280</v>
          </cell>
          <cell r="G7435" t="str">
            <v>G003</v>
          </cell>
          <cell r="H7435" t="str">
            <v>Seat Clamp</v>
          </cell>
          <cell r="I7435" t="str">
            <v>Sadelrörsklämma</v>
          </cell>
          <cell r="J7435" t="str">
            <v>C7305002 L/C 31.8 MX27 shiny black</v>
          </cell>
          <cell r="K7435" t="str">
            <v>C7305002</v>
          </cell>
          <cell r="L7435" t="str">
            <v>C7300027-318</v>
          </cell>
        </row>
        <row r="7436">
          <cell r="B7436" t="str">
            <v>YEC9385134Framlampa</v>
          </cell>
          <cell r="C7436" t="str">
            <v>YEC9385134</v>
          </cell>
          <cell r="D7436" t="str">
            <v>2019-2020</v>
          </cell>
          <cell r="E7436">
            <v>29</v>
          </cell>
          <cell r="F7436" t="str">
            <v>0290</v>
          </cell>
          <cell r="G7436" t="str">
            <v>H005</v>
          </cell>
          <cell r="H7436" t="str">
            <v>Front light</v>
          </cell>
          <cell r="I7436" t="str">
            <v>Framlampa</v>
          </cell>
          <cell r="J7436" t="str">
            <v>C8015300 FL-14 MR4 LED headlamp 6V, w bracket for basketstay, 650mm cable with male conector.</v>
          </cell>
          <cell r="K7436" t="str">
            <v>C8015300</v>
          </cell>
          <cell r="L7436" t="str">
            <v>C8015300</v>
          </cell>
        </row>
        <row r="7437">
          <cell r="B7437" t="str">
            <v>YEC9385134Baklampa</v>
          </cell>
          <cell r="C7437" t="str">
            <v>YEC9385134</v>
          </cell>
          <cell r="D7437" t="str">
            <v>2019-2020</v>
          </cell>
          <cell r="E7437">
            <v>30</v>
          </cell>
          <cell r="F7437" t="str">
            <v>0300</v>
          </cell>
          <cell r="G7437" t="str">
            <v>H006</v>
          </cell>
          <cell r="H7437" t="str">
            <v>Light, Rear</v>
          </cell>
          <cell r="I7437" t="str">
            <v>Baklampa</v>
          </cell>
          <cell r="J7437" t="str">
            <v>inkl in battery</v>
          </cell>
          <cell r="K7437" t="str">
            <v>C8705186-1RLBK</v>
          </cell>
          <cell r="L7437" t="str">
            <v>C8705186-1RLBK</v>
          </cell>
        </row>
        <row r="7438">
          <cell r="B7438" t="str">
            <v>YEC9385134Låssats</v>
          </cell>
          <cell r="C7438" t="str">
            <v>YEC9385134</v>
          </cell>
          <cell r="D7438" t="str">
            <v>2019-2020</v>
          </cell>
          <cell r="E7438">
            <v>31</v>
          </cell>
          <cell r="F7438" t="str">
            <v>0310</v>
          </cell>
          <cell r="G7438" t="str">
            <v>H007</v>
          </cell>
          <cell r="H7438" t="str">
            <v>Lock</v>
          </cell>
          <cell r="I7438" t="str">
            <v>Låssats</v>
          </cell>
          <cell r="J7438" t="str">
            <v>C8405069 LCK SF PLbk Solid+  BAT SF03/SR11/SR20, LOCK FRAME+LOCK BATT SF03 RT W/2 similar keys</v>
          </cell>
          <cell r="K7438" t="str">
            <v>C8405069</v>
          </cell>
          <cell r="L7438" t="str">
            <v>C8405069</v>
          </cell>
        </row>
        <row r="7439">
          <cell r="B7439" t="str">
            <v>YEC9385134Stöd</v>
          </cell>
          <cell r="C7439" t="str">
            <v>YEC9385134</v>
          </cell>
          <cell r="D7439" t="str">
            <v>2019-2020</v>
          </cell>
          <cell r="E7439">
            <v>32</v>
          </cell>
          <cell r="F7439" t="str">
            <v>0320</v>
          </cell>
          <cell r="G7439" t="str">
            <v>H008</v>
          </cell>
          <cell r="H7439" t="str">
            <v>Kick stand</v>
          </cell>
          <cell r="I7439" t="str">
            <v>Stöd</v>
          </cell>
          <cell r="J7439" t="str">
            <v>C8105222 REX HV for  CS mount KICKSTAND ADJUSTABLE 1288-4</v>
          </cell>
          <cell r="K7439" t="str">
            <v>C8105222</v>
          </cell>
          <cell r="L7439" t="str">
            <v>C8100034</v>
          </cell>
        </row>
        <row r="7440">
          <cell r="B7440" t="str">
            <v>YEC9385134Korg</v>
          </cell>
          <cell r="C7440" t="str">
            <v>YEC9385134</v>
          </cell>
          <cell r="D7440" t="str">
            <v>2019-2020</v>
          </cell>
          <cell r="E7440">
            <v>33</v>
          </cell>
          <cell r="F7440" t="str">
            <v>0330</v>
          </cell>
          <cell r="G7440" t="str">
            <v>H009</v>
          </cell>
          <cell r="H7440" t="str">
            <v>Basket / Fr carrier</v>
          </cell>
          <cell r="I7440" t="str">
            <v>Korg</v>
          </cell>
          <cell r="J7440" t="str">
            <v>C8605198 Korg AVS removable</v>
          </cell>
          <cell r="K7440" t="str">
            <v>C8605198</v>
          </cell>
          <cell r="L7440" t="str">
            <v>C8600016</v>
          </cell>
        </row>
        <row r="7441">
          <cell r="B7441" t="str">
            <v>YEC9385134Pedaler</v>
          </cell>
          <cell r="C7441" t="str">
            <v>YEC9385134</v>
          </cell>
          <cell r="D7441" t="str">
            <v>2019-2020</v>
          </cell>
          <cell r="E7441">
            <v>34</v>
          </cell>
          <cell r="F7441" t="str">
            <v>0340</v>
          </cell>
          <cell r="G7441" t="str">
            <v>E005</v>
          </cell>
          <cell r="H7441" t="str">
            <v xml:space="preserve">Pedal </v>
          </cell>
          <cell r="I7441" t="str">
            <v>Pedaler</v>
          </cell>
          <cell r="J7441" t="str">
            <v>C3505222 PDS PLbk SD  916 VP-821</v>
          </cell>
          <cell r="K7441" t="str">
            <v>C3505222</v>
          </cell>
          <cell r="L7441" t="str">
            <v>C3500059</v>
          </cell>
        </row>
        <row r="7442">
          <cell r="B7442" t="str">
            <v>YEC9385134Motor</v>
          </cell>
          <cell r="C7442" t="str">
            <v>YEC9385134</v>
          </cell>
          <cell r="D7442" t="str">
            <v>2019-2020</v>
          </cell>
          <cell r="E7442">
            <v>35</v>
          </cell>
          <cell r="F7442" t="str">
            <v>0350</v>
          </cell>
          <cell r="G7442" t="str">
            <v>J001</v>
          </cell>
          <cell r="H7442" t="str">
            <v>DRIVE UNIT:</v>
          </cell>
          <cell r="I7442" t="str">
            <v>Motor</v>
          </cell>
          <cell r="J7442" t="str">
            <v>KDUE5000 DRIVE UNIT, DU-E5000, MID SHIP POSITION, FOR COASTER BRAKE AND FREEWHEEL, FOR 25km/h, W/O COVER(SM-DUE50), W/O SPEED SENSOR UNIT,W/TL-EW02, BULK 22898 JPY</v>
          </cell>
          <cell r="K7442" t="str">
            <v>KDUE5000</v>
          </cell>
          <cell r="L7442" t="str">
            <v>Kontakta SHIMANO / DU-E5000</v>
          </cell>
        </row>
        <row r="7443">
          <cell r="B7443" t="str">
            <v>YEC9385134Display</v>
          </cell>
          <cell r="C7443" t="str">
            <v>YEC9385134</v>
          </cell>
          <cell r="D7443" t="str">
            <v>2019-2020</v>
          </cell>
          <cell r="E7443">
            <v>36</v>
          </cell>
          <cell r="F7443" t="str">
            <v>0360</v>
          </cell>
          <cell r="G7443" t="str">
            <v>J004</v>
          </cell>
          <cell r="H7443" t="str">
            <v>DISPLAY:</v>
          </cell>
          <cell r="I7443" t="str">
            <v>Display</v>
          </cell>
          <cell r="J7443" t="str">
            <v>KSCE6100CF (Description CYCLE COMPUTER, SC-E6100, CLAMP BAND DIA METER 25.4MM &amp; 31.8MM, 1ST GROUP, BULK</v>
          </cell>
          <cell r="K7443" t="str">
            <v>KSCE6100CF</v>
          </cell>
          <cell r="L7443" t="str">
            <v>Kontakta SHIMANO / SC-E6100</v>
          </cell>
        </row>
        <row r="7444">
          <cell r="B7444" t="str">
            <v>YEC9385134EB-Bus kabel</v>
          </cell>
          <cell r="C7444" t="str">
            <v>YEC9385134</v>
          </cell>
          <cell r="D7444" t="str">
            <v>2019-2020</v>
          </cell>
          <cell r="E7444">
            <v>37</v>
          </cell>
          <cell r="F7444" t="str">
            <v>0370</v>
          </cell>
          <cell r="G7444" t="str">
            <v>J005</v>
          </cell>
          <cell r="H7444" t="str">
            <v>EB-BUS CABLE:</v>
          </cell>
          <cell r="I7444" t="str">
            <v>EB-Bus kabel</v>
          </cell>
          <cell r="K7444" t="str">
            <v>KEWSD50IL35</v>
          </cell>
          <cell r="L7444" t="str">
            <v>Kontakta SHIMANO</v>
          </cell>
        </row>
        <row r="7445">
          <cell r="B7445" t="str">
            <v>YEC9385134Motorkabel</v>
          </cell>
          <cell r="C7445" t="str">
            <v>YEC9385134</v>
          </cell>
          <cell r="D7445" t="str">
            <v>2019-2020</v>
          </cell>
          <cell r="E7445">
            <v>38</v>
          </cell>
          <cell r="F7445" t="str">
            <v>0380</v>
          </cell>
          <cell r="G7445" t="str">
            <v>J006</v>
          </cell>
          <cell r="H7445" t="str">
            <v>POWER CABLE:</v>
          </cell>
          <cell r="I7445" t="str">
            <v>Motorkabel</v>
          </cell>
          <cell r="J7445" t="str">
            <v>KEWSD50IL120 ELECTRIC WIRE, EW-SD50-I, FOR BUILT-IN ROUTING, 1200MM BLACK, BULK, 1169 JPY</v>
          </cell>
          <cell r="K7445" t="str">
            <v>KEWSD50IL120</v>
          </cell>
          <cell r="L7445" t="str">
            <v>Kontakta SHIMANO</v>
          </cell>
        </row>
        <row r="7446">
          <cell r="B7446" t="str">
            <v>YEC9385134Kabel framlampa</v>
          </cell>
          <cell r="C7446" t="str">
            <v>YEC9385134</v>
          </cell>
          <cell r="D7446" t="str">
            <v>2019-2020</v>
          </cell>
          <cell r="E7446">
            <v>39</v>
          </cell>
          <cell r="F7446" t="str">
            <v>0390</v>
          </cell>
          <cell r="G7446" t="str">
            <v>J007</v>
          </cell>
          <cell r="H7446" t="str">
            <v>F. LIGHT CABLE:</v>
          </cell>
          <cell r="I7446" t="str">
            <v>Kabel framlampa</v>
          </cell>
          <cell r="J7446" t="str">
            <v>create 800mm prestripped (motor) +female to light</v>
          </cell>
          <cell r="K7446" t="str">
            <v>C8075017</v>
          </cell>
          <cell r="L7446" t="str">
            <v>C8075017</v>
          </cell>
        </row>
        <row r="7447">
          <cell r="B7447" t="str">
            <v>YEC9385134Kabel baklampa</v>
          </cell>
          <cell r="C7447" t="str">
            <v>YEC9385134</v>
          </cell>
          <cell r="D7447" t="str">
            <v>2019-2020</v>
          </cell>
          <cell r="E7447">
            <v>40</v>
          </cell>
          <cell r="F7447" t="str">
            <v>0400</v>
          </cell>
          <cell r="G7447" t="str">
            <v>J008</v>
          </cell>
          <cell r="H7447" t="str">
            <v>R. LIGHT CABLE:</v>
          </cell>
          <cell r="I7447" t="str">
            <v>Kabel baklampa</v>
          </cell>
          <cell r="K7447" t="str">
            <v>INGÅR I BATTERIET</v>
          </cell>
          <cell r="L7447" t="str">
            <v>Ingår i batteriet</v>
          </cell>
        </row>
        <row r="7448">
          <cell r="B7448" t="str">
            <v>YEC9385134Hastighetssensor</v>
          </cell>
          <cell r="C7448" t="str">
            <v>YEC9385134</v>
          </cell>
          <cell r="D7448" t="str">
            <v>2019-2020</v>
          </cell>
          <cell r="E7448">
            <v>41</v>
          </cell>
          <cell r="F7448" t="str">
            <v>0410</v>
          </cell>
          <cell r="G7448" t="str">
            <v>J009</v>
          </cell>
          <cell r="H7448" t="str">
            <v>SPEED SENSOR:</v>
          </cell>
          <cell r="I7448" t="str">
            <v>Hastighetssensor</v>
          </cell>
          <cell r="J7448" t="str">
            <v>KSMDUE10 SPEED SENSOR UNIT, SM-DUE10, CABLE LENGTH 540MM, BULK, 1041 JPY</v>
          </cell>
          <cell r="K7448" t="str">
            <v>KSMDUE10</v>
          </cell>
          <cell r="L7448" t="str">
            <v>Kontakta SHIMANO / SM-DUE10</v>
          </cell>
        </row>
        <row r="7449">
          <cell r="B7449" t="str">
            <v>YEC9385134Batteri</v>
          </cell>
          <cell r="C7449" t="str">
            <v>YEC9385134</v>
          </cell>
          <cell r="D7449" t="str">
            <v>2019-2020</v>
          </cell>
          <cell r="E7449">
            <v>42</v>
          </cell>
          <cell r="F7449" t="str">
            <v>0420</v>
          </cell>
          <cell r="G7449" t="str">
            <v>J002</v>
          </cell>
          <cell r="H7449" t="str">
            <v>BATTERY:</v>
          </cell>
          <cell r="I7449" t="str">
            <v>Batteri</v>
          </cell>
          <cell r="J7449" t="str">
            <v>C8705186-S-11EA -&gt; C8705186-S-11U SR-20 11,6Ah, dimension med dockning 435mmX140mmX50mm, 2,9kg EN15194:2017</v>
          </cell>
          <cell r="K7449" t="str">
            <v>C8705186-S-11EA</v>
          </cell>
          <cell r="L7449" t="str">
            <v>C8705186-S-11EA</v>
          </cell>
        </row>
        <row r="7450">
          <cell r="B7450" t="str">
            <v>YEC9385134Batterihållare</v>
          </cell>
          <cell r="C7450" t="str">
            <v>YEC9385134</v>
          </cell>
          <cell r="D7450" t="str">
            <v>2019-2020</v>
          </cell>
          <cell r="E7450">
            <v>43</v>
          </cell>
          <cell r="F7450" t="str">
            <v>0430</v>
          </cell>
          <cell r="G7450" t="str">
            <v>J003</v>
          </cell>
          <cell r="H7450" t="str">
            <v>BATTERY HOLDER/Slider</v>
          </cell>
          <cell r="I7450" t="str">
            <v>Batterihållare</v>
          </cell>
          <cell r="J7450" t="str">
            <v>C8705188-S-01 Slider (lower part) SR20, AXA One key</v>
          </cell>
          <cell r="L7450" t="e">
            <v>#N/A</v>
          </cell>
        </row>
        <row r="7451">
          <cell r="B7451" t="str">
            <v>YEC9385134Batteriladdare</v>
          </cell>
          <cell r="C7451" t="str">
            <v>YEC9385134</v>
          </cell>
          <cell r="D7451" t="str">
            <v>2019-2020</v>
          </cell>
          <cell r="E7451">
            <v>44</v>
          </cell>
          <cell r="F7451" t="str">
            <v>0440</v>
          </cell>
          <cell r="G7451" t="str">
            <v>J010</v>
          </cell>
          <cell r="H7451" t="str">
            <v>CHARGER:</v>
          </cell>
          <cell r="I7451" t="str">
            <v>Batteriladdare</v>
          </cell>
          <cell r="J7451" t="str">
            <v xml:space="preserve">C8705086-02C T-Shape CanBus charger for DT12/Shimano </v>
          </cell>
          <cell r="K7451" t="str">
            <v>C8705086-02C</v>
          </cell>
          <cell r="L7451" t="str">
            <v>C8705086-02C</v>
          </cell>
        </row>
        <row r="7452">
          <cell r="B7452" t="str">
            <v>YEC9385134Kontrollbox</v>
          </cell>
          <cell r="C7452" t="str">
            <v>YEC9385134</v>
          </cell>
          <cell r="D7452" t="str">
            <v>2019-2020</v>
          </cell>
          <cell r="E7452">
            <v>45</v>
          </cell>
          <cell r="F7452" t="str">
            <v>0450</v>
          </cell>
          <cell r="G7452" t="str">
            <v>J011</v>
          </cell>
          <cell r="H7452" t="str">
            <v>Controller</v>
          </cell>
          <cell r="I7452" t="str">
            <v>Kontrollbox</v>
          </cell>
          <cell r="J7452" t="str">
            <v>Included in motor</v>
          </cell>
          <cell r="K7452" t="str">
            <v>Shimano</v>
          </cell>
          <cell r="L7452" t="str">
            <v>Kontakta SHIMANO</v>
          </cell>
        </row>
        <row r="7453">
          <cell r="B7453" t="str">
            <v>YEC9385134Växelöra</v>
          </cell>
          <cell r="C7453" t="str">
            <v>YEC9385134</v>
          </cell>
          <cell r="D7453" t="str">
            <v>2019-2020</v>
          </cell>
          <cell r="E7453">
            <v>46</v>
          </cell>
          <cell r="F7453" t="str">
            <v>0460</v>
          </cell>
          <cell r="G7453" t="str">
            <v>D005</v>
          </cell>
          <cell r="H7453" t="str">
            <v>Gear hanger</v>
          </cell>
          <cell r="I7453" t="str">
            <v>Växelöra</v>
          </cell>
          <cell r="L7453" t="e">
            <v>#N/A</v>
          </cell>
        </row>
        <row r="7454">
          <cell r="B7454" t="str">
            <v>YEC9774733RAM</v>
          </cell>
          <cell r="C7454" t="str">
            <v>YEC9774733</v>
          </cell>
          <cell r="D7454">
            <v>2017</v>
          </cell>
          <cell r="E7454">
            <v>1</v>
          </cell>
          <cell r="F7454" t="str">
            <v>0010</v>
          </cell>
          <cell r="G7454" t="str">
            <v>A001</v>
          </cell>
          <cell r="H7454" t="str">
            <v>PAINTED FRAME</v>
          </cell>
          <cell r="I7454" t="str">
            <v>RAM</v>
          </cell>
          <cell r="J7454" t="str">
            <v>C7044-470-97733</v>
          </cell>
          <cell r="K7454" t="str">
            <v>C7044-470-97733</v>
          </cell>
          <cell r="L7454" t="e">
            <v>#N/A</v>
          </cell>
        </row>
        <row r="7455">
          <cell r="B7455" t="str">
            <v>YEC9774733Framgaffel</v>
          </cell>
          <cell r="C7455" t="str">
            <v>YEC9774733</v>
          </cell>
          <cell r="D7455">
            <v>2017</v>
          </cell>
          <cell r="E7455">
            <v>2</v>
          </cell>
          <cell r="F7455" t="str">
            <v>0020</v>
          </cell>
          <cell r="G7455" t="str">
            <v>A002</v>
          </cell>
          <cell r="H7455" t="str">
            <v>PAINTED FORK</v>
          </cell>
          <cell r="I7455" t="str">
            <v>Framgaffel</v>
          </cell>
          <cell r="J7455" t="str">
            <v>C5269-173-97733</v>
          </cell>
          <cell r="K7455" t="str">
            <v>C5269-173-97733</v>
          </cell>
          <cell r="L7455" t="e">
            <v>#N/A</v>
          </cell>
        </row>
        <row r="7456">
          <cell r="B7456" t="str">
            <v>YEC9774733Styrlager</v>
          </cell>
          <cell r="C7456" t="str">
            <v>YEC9774733</v>
          </cell>
          <cell r="D7456">
            <v>2017</v>
          </cell>
          <cell r="E7456">
            <v>3</v>
          </cell>
          <cell r="F7456" t="str">
            <v>0030</v>
          </cell>
          <cell r="G7456" t="str">
            <v>B001</v>
          </cell>
          <cell r="H7456" t="str">
            <v>Head Set</v>
          </cell>
          <cell r="I7456" t="str">
            <v>Styrlager</v>
          </cell>
          <cell r="J7456" t="str">
            <v>C2105002 VP-MH305C SEMI INTEGR, ED BLACK O/S  SH = 20mm</v>
          </cell>
          <cell r="K7456" t="str">
            <v>C2105002</v>
          </cell>
          <cell r="L7456" t="str">
            <v>C2100163</v>
          </cell>
        </row>
        <row r="7457">
          <cell r="B7457" t="str">
            <v xml:space="preserve">YEC9774733Styrstam </v>
          </cell>
          <cell r="C7457" t="str">
            <v>YEC9774733</v>
          </cell>
          <cell r="D7457">
            <v>2017</v>
          </cell>
          <cell r="E7457">
            <v>4</v>
          </cell>
          <cell r="F7457" t="str">
            <v>0040</v>
          </cell>
          <cell r="G7457" t="str">
            <v>B002</v>
          </cell>
          <cell r="H7457" t="str">
            <v>Handlebar Stem</v>
          </cell>
          <cell r="I7457" t="str">
            <v xml:space="preserve">Styrstam </v>
          </cell>
          <cell r="J7457" t="str">
            <v>C2205007 H/L STÄLLBAR SILVER (BARREL FINISH)  O/S 25,4X85/90-150GR MTS-AL-109-5 EXT=180 MM</v>
          </cell>
          <cell r="K7457" t="str">
            <v>C2205007</v>
          </cell>
          <cell r="L7457" t="str">
            <v>C2200064</v>
          </cell>
        </row>
        <row r="7458">
          <cell r="B7458" t="str">
            <v>YEC9774733Styre</v>
          </cell>
          <cell r="C7458" t="str">
            <v>YEC9774733</v>
          </cell>
          <cell r="D7458">
            <v>2017</v>
          </cell>
          <cell r="E7458">
            <v>5</v>
          </cell>
          <cell r="F7458" t="str">
            <v>0050</v>
          </cell>
          <cell r="G7458" t="str">
            <v>B003</v>
          </cell>
          <cell r="H7458" t="str">
            <v>Handelbar</v>
          </cell>
          <cell r="I7458" t="str">
            <v>Styre</v>
          </cell>
          <cell r="J7458" t="str">
            <v>C2305567 HB ALsv, HB-T320 620MM SILVER ANODIZED</v>
          </cell>
          <cell r="K7458" t="str">
            <v>C2305567</v>
          </cell>
          <cell r="L7458" t="str">
            <v>C2300018</v>
          </cell>
        </row>
        <row r="7459">
          <cell r="B7459" t="str">
            <v>YEC9774733Bromsgrepp H</v>
          </cell>
          <cell r="C7459" t="str">
            <v>YEC9774733</v>
          </cell>
          <cell r="D7459">
            <v>2017</v>
          </cell>
          <cell r="E7459">
            <v>6</v>
          </cell>
          <cell r="F7459" t="str">
            <v>0060</v>
          </cell>
          <cell r="G7459" t="str">
            <v>C002</v>
          </cell>
          <cell r="H7459" t="str">
            <v>Brake Lever R</v>
          </cell>
          <cell r="I7459" t="str">
            <v>Bromsgrepp H</v>
          </cell>
          <cell r="L7459" t="e">
            <v>#N/A</v>
          </cell>
        </row>
        <row r="7460">
          <cell r="B7460" t="str">
            <v>YEC9774733Bromsgrepp V</v>
          </cell>
          <cell r="C7460" t="str">
            <v>YEC9774733</v>
          </cell>
          <cell r="D7460">
            <v>2017</v>
          </cell>
          <cell r="E7460">
            <v>7</v>
          </cell>
          <cell r="F7460" t="str">
            <v>0070</v>
          </cell>
          <cell r="G7460" t="str">
            <v>C001</v>
          </cell>
          <cell r="H7460" t="str">
            <v>Brake Lever L</v>
          </cell>
          <cell r="I7460" t="str">
            <v>Bromsgrepp V</v>
          </cell>
          <cell r="J7460" t="str">
            <v>C6505190 Br lever silver left CL535CRT RB w bell</v>
          </cell>
          <cell r="K7460" t="str">
            <v>C6505190</v>
          </cell>
          <cell r="L7460" t="str">
            <v>C6505190</v>
          </cell>
        </row>
        <row r="7461">
          <cell r="B7461" t="str">
            <v>YEC9774733Växelreglage H</v>
          </cell>
          <cell r="C7461" t="str">
            <v>YEC9774733</v>
          </cell>
          <cell r="D7461">
            <v>2017</v>
          </cell>
          <cell r="E7461">
            <v>8</v>
          </cell>
          <cell r="F7461" t="str">
            <v>0080</v>
          </cell>
          <cell r="G7461" t="str">
            <v>D002</v>
          </cell>
          <cell r="H7461" t="str">
            <v>Shift Lever R</v>
          </cell>
          <cell r="I7461" t="str">
            <v>Växelreglage H</v>
          </cell>
          <cell r="J7461" t="str">
            <v>ASL7S31SALSSR SL7RSB SL-7S31 inturnal SCA</v>
          </cell>
          <cell r="K7461" t="str">
            <v>ASL7S31SALSSR</v>
          </cell>
          <cell r="L7461" t="str">
            <v>Kontakta SHIMANO</v>
          </cell>
        </row>
        <row r="7462">
          <cell r="B7462" t="str">
            <v>YEC9774733Växelreglage V</v>
          </cell>
          <cell r="C7462" t="str">
            <v>YEC9774733</v>
          </cell>
          <cell r="D7462">
            <v>2017</v>
          </cell>
          <cell r="E7462">
            <v>9</v>
          </cell>
          <cell r="F7462" t="str">
            <v>0090</v>
          </cell>
          <cell r="G7462" t="str">
            <v>D001</v>
          </cell>
          <cell r="H7462" t="str">
            <v>Shift Lever L</v>
          </cell>
          <cell r="I7462" t="str">
            <v>Växelreglage V</v>
          </cell>
          <cell r="L7462" t="e">
            <v>#N/A</v>
          </cell>
        </row>
        <row r="7463">
          <cell r="B7463" t="str">
            <v>YEC9774733Handtag par</v>
          </cell>
          <cell r="C7463" t="str">
            <v>YEC9774733</v>
          </cell>
          <cell r="D7463">
            <v>2017</v>
          </cell>
          <cell r="E7463">
            <v>10</v>
          </cell>
          <cell r="F7463" t="str">
            <v>0100</v>
          </cell>
          <cell r="G7463" t="str">
            <v>B004</v>
          </cell>
          <cell r="H7463" t="str">
            <v>Grip R</v>
          </cell>
          <cell r="I7463" t="str">
            <v>Handtag par</v>
          </cell>
          <cell r="J7463" t="str">
            <v xml:space="preserve">C2505528 Herrmans CLIK DD37  black 90mm  </v>
          </cell>
          <cell r="K7463" t="str">
            <v>C2505528</v>
          </cell>
          <cell r="L7463" t="str">
            <v>C2500057</v>
          </cell>
        </row>
        <row r="7464">
          <cell r="B7464" t="str">
            <v>YEC9774733Frambroms</v>
          </cell>
          <cell r="C7464" t="str">
            <v>YEC9774733</v>
          </cell>
          <cell r="D7464">
            <v>2017</v>
          </cell>
          <cell r="E7464">
            <v>11</v>
          </cell>
          <cell r="F7464" t="str">
            <v>0110</v>
          </cell>
          <cell r="G7464" t="str">
            <v>C003</v>
          </cell>
          <cell r="H7464" t="str">
            <v xml:space="preserve">Brake front </v>
          </cell>
          <cell r="I7464" t="str">
            <v>Frambroms</v>
          </cell>
          <cell r="J7464" t="str">
            <v>ABRC6000FB  ROL.BRAKE FRONT M9 BR-C6000-F, W. 3,5 MM. LOCKNUT SILVER</v>
          </cell>
          <cell r="K7464" t="str">
            <v>ABRC6000FB</v>
          </cell>
          <cell r="L7464" t="str">
            <v>Kontakta SHIMANO</v>
          </cell>
        </row>
        <row r="7465">
          <cell r="B7465" t="str">
            <v>YEC9774733Bakbroms</v>
          </cell>
          <cell r="C7465" t="str">
            <v>YEC9774733</v>
          </cell>
          <cell r="D7465">
            <v>2017</v>
          </cell>
          <cell r="E7465">
            <v>12</v>
          </cell>
          <cell r="F7465" t="str">
            <v>0120</v>
          </cell>
          <cell r="G7465" t="str">
            <v>C004</v>
          </cell>
          <cell r="H7465" t="str">
            <v>Brake rear</v>
          </cell>
          <cell r="I7465" t="str">
            <v>Bakbroms</v>
          </cell>
          <cell r="K7465" t="str">
            <v>Fotbroms</v>
          </cell>
          <cell r="L7465" t="str">
            <v>Kontakta SHIMANO</v>
          </cell>
        </row>
        <row r="7466">
          <cell r="B7466" t="str">
            <v>YEC9774733Vevlager</v>
          </cell>
          <cell r="C7466" t="str">
            <v>YEC9774733</v>
          </cell>
          <cell r="D7466">
            <v>2017</v>
          </cell>
          <cell r="E7466">
            <v>13</v>
          </cell>
          <cell r="F7466" t="str">
            <v>0130</v>
          </cell>
          <cell r="G7466" t="str">
            <v>E001</v>
          </cell>
          <cell r="H7466" t="str">
            <v xml:space="preserve">BB-set </v>
          </cell>
          <cell r="I7466" t="str">
            <v>Vevlager</v>
          </cell>
          <cell r="K7466" t="str">
            <v>INGÅR I MOTORN</v>
          </cell>
          <cell r="L7466" t="str">
            <v>Ingår i motorn</v>
          </cell>
        </row>
        <row r="7467">
          <cell r="B7467" t="str">
            <v>YEC9774733Vevparti</v>
          </cell>
          <cell r="C7467" t="str">
            <v>YEC9774733</v>
          </cell>
          <cell r="D7467">
            <v>2017</v>
          </cell>
          <cell r="E7467">
            <v>14</v>
          </cell>
          <cell r="F7467" t="str">
            <v>0140</v>
          </cell>
          <cell r="G7467" t="str">
            <v>E002</v>
          </cell>
          <cell r="H7467" t="str">
            <v>Front Chainwheel</v>
          </cell>
          <cell r="I7467" t="str">
            <v>Vevparti</v>
          </cell>
          <cell r="K7467" t="str">
            <v>C3305778-EG</v>
          </cell>
          <cell r="L7467" t="str">
            <v>C3305778-EG</v>
          </cell>
        </row>
        <row r="7468">
          <cell r="B7468" t="str">
            <v>YEC9774733Kedjeskydd</v>
          </cell>
          <cell r="C7468" t="str">
            <v>YEC9774733</v>
          </cell>
          <cell r="D7468">
            <v>2017</v>
          </cell>
          <cell r="E7468">
            <v>15</v>
          </cell>
          <cell r="F7468" t="str">
            <v>0150</v>
          </cell>
          <cell r="G7468" t="str">
            <v>H001</v>
          </cell>
          <cell r="H7468" t="str">
            <v>Chain guard</v>
          </cell>
          <cell r="I7468" t="str">
            <v>Kedjeskydd</v>
          </cell>
          <cell r="J7468" t="str">
            <v>C8305427/BK Safir  + C8305427-RSV-98 Silver ring</v>
          </cell>
          <cell r="K7468" t="str">
            <v>C8305427/ZBK</v>
          </cell>
          <cell r="L7468" t="str">
            <v>C8305427/ZBK</v>
          </cell>
        </row>
        <row r="7469">
          <cell r="B7469" t="str">
            <v>YEC9774733Kedjeskyddsfäste</v>
          </cell>
          <cell r="C7469" t="str">
            <v>YEC9774733</v>
          </cell>
          <cell r="D7469">
            <v>2017</v>
          </cell>
          <cell r="E7469">
            <v>16</v>
          </cell>
          <cell r="F7469" t="str">
            <v>0160</v>
          </cell>
          <cell r="G7469" t="str">
            <v>H002</v>
          </cell>
          <cell r="H7469" t="str">
            <v>Chain guard bracket</v>
          </cell>
          <cell r="I7469" t="str">
            <v>Kedjeskyddsfäste</v>
          </cell>
          <cell r="J7469" t="str">
            <v>C8305526 Chainguarnd bracket axa för Axa Safir made for MAX, ZINK</v>
          </cell>
          <cell r="K7469" t="str">
            <v>C8305526</v>
          </cell>
          <cell r="L7469" t="str">
            <v>C8305526</v>
          </cell>
        </row>
        <row r="7470">
          <cell r="B7470" t="str">
            <v>YEC9774733Framväxel</v>
          </cell>
          <cell r="C7470" t="str">
            <v>YEC9774733</v>
          </cell>
          <cell r="D7470">
            <v>2017</v>
          </cell>
          <cell r="E7470">
            <v>17</v>
          </cell>
          <cell r="F7470" t="str">
            <v>0170</v>
          </cell>
          <cell r="G7470" t="str">
            <v>D003</v>
          </cell>
          <cell r="H7470" t="str">
            <v>Front Derailleur</v>
          </cell>
          <cell r="I7470" t="str">
            <v>Framväxel</v>
          </cell>
          <cell r="K7470" t="str">
            <v>EMPTY</v>
          </cell>
          <cell r="L7470" t="e">
            <v>#N/A</v>
          </cell>
        </row>
        <row r="7471">
          <cell r="B7471" t="str">
            <v>YEC9774733Bakväxel</v>
          </cell>
          <cell r="C7471" t="str">
            <v>YEC9774733</v>
          </cell>
          <cell r="D7471">
            <v>2017</v>
          </cell>
          <cell r="E7471">
            <v>18</v>
          </cell>
          <cell r="F7471" t="str">
            <v>0180</v>
          </cell>
          <cell r="G7471" t="str">
            <v>D004</v>
          </cell>
          <cell r="H7471" t="str">
            <v>Rear Derailleur</v>
          </cell>
          <cell r="I7471" t="str">
            <v>Bakväxel</v>
          </cell>
          <cell r="K7471" t="str">
            <v>NAVVÄXEL</v>
          </cell>
          <cell r="L7471" t="str">
            <v>Kontakta SHIMANO</v>
          </cell>
        </row>
        <row r="7472">
          <cell r="B7472" t="str">
            <v>YEC9774733Kedja</v>
          </cell>
          <cell r="C7472" t="str">
            <v>YEC9774733</v>
          </cell>
          <cell r="D7472">
            <v>2017</v>
          </cell>
          <cell r="E7472">
            <v>19</v>
          </cell>
          <cell r="F7472" t="str">
            <v>0190</v>
          </cell>
          <cell r="G7472" t="str">
            <v>E003</v>
          </cell>
          <cell r="H7472" t="str">
            <v xml:space="preserve">Chain </v>
          </cell>
          <cell r="I7472" t="str">
            <v>Kedja</v>
          </cell>
          <cell r="J7472" t="str">
            <v>C3405041-098  + link CHA 1S 98L RB Z610HXRB   KMC</v>
          </cell>
          <cell r="K7472" t="str">
            <v>C3405041-098</v>
          </cell>
          <cell r="L7472" t="str">
            <v>C3400038</v>
          </cell>
        </row>
        <row r="7473">
          <cell r="B7473" t="str">
            <v>YEC9774733Kassett</v>
          </cell>
          <cell r="C7473" t="str">
            <v>YEC9774733</v>
          </cell>
          <cell r="D7473">
            <v>2017</v>
          </cell>
          <cell r="E7473">
            <v>20</v>
          </cell>
          <cell r="F7473" t="str">
            <v>0200</v>
          </cell>
          <cell r="G7473" t="str">
            <v>E004</v>
          </cell>
          <cell r="H7473" t="str">
            <v>Cassette Sprocket</v>
          </cell>
          <cell r="I7473" t="str">
            <v>Kassett</v>
          </cell>
          <cell r="J7473" t="str">
            <v>ASMGEAR18SU SPT SC18sv3/32" (INTERNAL HUB)</v>
          </cell>
          <cell r="K7473" t="str">
            <v>ASMGEAR18SU</v>
          </cell>
          <cell r="L7473" t="str">
            <v>Kontakta SHIMANO</v>
          </cell>
        </row>
        <row r="7474">
          <cell r="B7474" t="str">
            <v>YEC9774733Framhjul</v>
          </cell>
          <cell r="C7474" t="str">
            <v>YEC9774733</v>
          </cell>
          <cell r="D7474">
            <v>2017</v>
          </cell>
          <cell r="E7474">
            <v>21</v>
          </cell>
          <cell r="F7474" t="str">
            <v>0210</v>
          </cell>
          <cell r="G7474" t="str">
            <v>F001</v>
          </cell>
          <cell r="H7474" t="str">
            <v>Front hub</v>
          </cell>
          <cell r="I7474" t="str">
            <v>Framhjul</v>
          </cell>
          <cell r="J7474" t="str">
            <v>AHBIM40PDC  FRONT HUB, SHIMANO, NEXUS HB-IM40 36H AXLE: 140MM OLD: 100MM SILVER</v>
          </cell>
          <cell r="K7474" t="str">
            <v>C4100215</v>
          </cell>
          <cell r="L7474" t="str">
            <v>C4100215</v>
          </cell>
        </row>
        <row r="7475">
          <cell r="B7475" t="str">
            <v>YEC9774733Bakhjul</v>
          </cell>
          <cell r="C7475" t="str">
            <v>YEC9774733</v>
          </cell>
          <cell r="D7475">
            <v>2017</v>
          </cell>
          <cell r="E7475">
            <v>22</v>
          </cell>
          <cell r="F7475" t="str">
            <v>0220</v>
          </cell>
          <cell r="G7475" t="str">
            <v>F002</v>
          </cell>
          <cell r="H7475" t="str">
            <v>Rear hub</v>
          </cell>
          <cell r="I7475" t="str">
            <v>Bakhjul</v>
          </cell>
          <cell r="J7475" t="str">
            <v>ASGC30007CADXR (ASG7C30ADXR) HBRcb 36 H SILVER DX</v>
          </cell>
          <cell r="K7475">
            <v>21701200</v>
          </cell>
          <cell r="L7475" t="str">
            <v>C4200052</v>
          </cell>
        </row>
        <row r="7476">
          <cell r="B7476" t="str">
            <v>YEC9774733Däck</v>
          </cell>
          <cell r="C7476" t="str">
            <v>YEC9774733</v>
          </cell>
          <cell r="D7476">
            <v>2017</v>
          </cell>
          <cell r="E7476">
            <v>23</v>
          </cell>
          <cell r="F7476" t="str">
            <v>0230</v>
          </cell>
          <cell r="G7476" t="str">
            <v>F003</v>
          </cell>
          <cell r="H7476" t="str">
            <v>Tire</v>
          </cell>
          <cell r="I7476" t="str">
            <v>Däck</v>
          </cell>
          <cell r="J7476" t="str">
            <v>C4906090 622x40 Black Duramax Reflex X3 PERGO H-480</v>
          </cell>
          <cell r="K7476" t="str">
            <v>C4906090</v>
          </cell>
          <cell r="L7476" t="str">
            <v>C4901160</v>
          </cell>
        </row>
        <row r="7477">
          <cell r="B7477" t="str">
            <v>YEC9774733Skärmar set</v>
          </cell>
          <cell r="C7477" t="str">
            <v>YEC9774733</v>
          </cell>
          <cell r="D7477">
            <v>2017</v>
          </cell>
          <cell r="E7477">
            <v>24</v>
          </cell>
          <cell r="F7477" t="str">
            <v>0240</v>
          </cell>
          <cell r="G7477" t="str">
            <v>H003</v>
          </cell>
          <cell r="H7477" t="str">
            <v xml:space="preserve">Mudguard front   </v>
          </cell>
          <cell r="I7477" t="str">
            <v>Skärmar set</v>
          </cell>
          <cell r="J7477" t="str">
            <v>C8255677 ZN/52MM 28" black 70.554/1 (5729-ZN)</v>
          </cell>
          <cell r="K7477" t="str">
            <v>C8255677</v>
          </cell>
          <cell r="L7477" t="str">
            <v>C8250028</v>
          </cell>
        </row>
        <row r="7478">
          <cell r="B7478" t="str">
            <v>YEC9774733Pakethållare</v>
          </cell>
          <cell r="C7478" t="str">
            <v>YEC9774733</v>
          </cell>
          <cell r="D7478">
            <v>2017</v>
          </cell>
          <cell r="E7478">
            <v>25</v>
          </cell>
          <cell r="F7478" t="str">
            <v>0250</v>
          </cell>
          <cell r="G7478" t="str">
            <v>H004</v>
          </cell>
          <cell r="H7478" t="str">
            <v>Carrier</v>
          </cell>
          <cell r="I7478" t="str">
            <v>Pakethållare</v>
          </cell>
          <cell r="J7478" t="str">
            <v>C8205615-C TOP CARRIER FOR PHILION BATTERY, Powder BLACK CLIP AND SPECTRA LOGO</v>
          </cell>
          <cell r="K7478" t="str">
            <v>C8205615-C</v>
          </cell>
          <cell r="L7478" t="str">
            <v>C8205740</v>
          </cell>
        </row>
        <row r="7479">
          <cell r="B7479" t="str">
            <v>YEC9774733Sadel</v>
          </cell>
          <cell r="C7479" t="str">
            <v>YEC9774733</v>
          </cell>
          <cell r="D7479">
            <v>2017</v>
          </cell>
          <cell r="E7479">
            <v>26</v>
          </cell>
          <cell r="F7479" t="str">
            <v>0260</v>
          </cell>
          <cell r="G7479" t="str">
            <v>G001</v>
          </cell>
          <cell r="H7479" t="str">
            <v>Saddle</v>
          </cell>
          <cell r="I7479" t="str">
            <v>Sadel</v>
          </cell>
          <cell r="J7479" t="str">
            <v xml:space="preserve">C7105976 Spectra Crispo Black/white 5074URT 8067 wo. Clamp and handle </v>
          </cell>
          <cell r="K7479" t="str">
            <v>C7105976</v>
          </cell>
          <cell r="L7479" t="str">
            <v>C7100584</v>
          </cell>
        </row>
        <row r="7480">
          <cell r="B7480" t="str">
            <v>YEC9774733Sadelstolpe</v>
          </cell>
          <cell r="C7480" t="str">
            <v>YEC9774733</v>
          </cell>
          <cell r="D7480">
            <v>2017</v>
          </cell>
          <cell r="E7480">
            <v>27</v>
          </cell>
          <cell r="F7480" t="str">
            <v>0270</v>
          </cell>
          <cell r="G7480" t="str">
            <v>G002</v>
          </cell>
          <cell r="H7480" t="str">
            <v>Seatpost</v>
          </cell>
          <cell r="I7480" t="str">
            <v>Sadelstolpe</v>
          </cell>
          <cell r="J7480" t="str">
            <v xml:space="preserve">C7205258  SP-222 27.2X350 Anodized SILVER </v>
          </cell>
          <cell r="K7480" t="str">
            <v>C7205258</v>
          </cell>
          <cell r="L7480" t="str">
            <v>C7200039</v>
          </cell>
        </row>
        <row r="7481">
          <cell r="B7481" t="str">
            <v>YEC9774733Sadelrörsklämma</v>
          </cell>
          <cell r="C7481" t="str">
            <v>YEC9774733</v>
          </cell>
          <cell r="D7481">
            <v>2017</v>
          </cell>
          <cell r="E7481">
            <v>28</v>
          </cell>
          <cell r="F7481" t="str">
            <v>0280</v>
          </cell>
          <cell r="G7481" t="str">
            <v>G003</v>
          </cell>
          <cell r="H7481" t="str">
            <v>Seat Clamp</v>
          </cell>
          <cell r="I7481" t="str">
            <v>Sadelrörsklämma</v>
          </cell>
          <cell r="J7481" t="str">
            <v>C7305141 SCL 31.8 AL BT PURPLE MX-62</v>
          </cell>
          <cell r="K7481" t="str">
            <v>C7305141</v>
          </cell>
          <cell r="L7481" t="str">
            <v>C7300027-318</v>
          </cell>
        </row>
        <row r="7482">
          <cell r="B7482" t="str">
            <v>YEC9774733Framlampa</v>
          </cell>
          <cell r="C7482" t="str">
            <v>YEC9774733</v>
          </cell>
          <cell r="D7482">
            <v>2017</v>
          </cell>
          <cell r="E7482">
            <v>29</v>
          </cell>
          <cell r="F7482" t="str">
            <v>0290</v>
          </cell>
          <cell r="G7482" t="str">
            <v>H005</v>
          </cell>
          <cell r="H7482" t="str">
            <v>Front light</v>
          </cell>
          <cell r="I7482" t="str">
            <v>Framlampa</v>
          </cell>
          <cell r="J7482" t="str">
            <v xml:space="preserve">C8015191 JY-7070E 30LUX LED headlamp 6V, w/o bracket, 500mm cable with conector for Bafang , 3mm cable  </v>
          </cell>
          <cell r="K7482" t="str">
            <v>C8015191</v>
          </cell>
          <cell r="L7482" t="str">
            <v>C8015191</v>
          </cell>
        </row>
        <row r="7483">
          <cell r="B7483" t="str">
            <v>YEC9774733Baklampa</v>
          </cell>
          <cell r="C7483" t="str">
            <v>YEC9774733</v>
          </cell>
          <cell r="D7483">
            <v>2017</v>
          </cell>
          <cell r="E7483">
            <v>30</v>
          </cell>
          <cell r="F7483" t="str">
            <v>0300</v>
          </cell>
          <cell r="G7483" t="str">
            <v>H006</v>
          </cell>
          <cell r="H7483" t="str">
            <v>Light, Rear</v>
          </cell>
          <cell r="I7483" t="str">
            <v>Baklampa</v>
          </cell>
          <cell r="K7483" t="str">
            <v>C8705058-1RLBK</v>
          </cell>
          <cell r="L7483" t="str">
            <v>C8705058-1RLBK</v>
          </cell>
        </row>
        <row r="7484">
          <cell r="B7484" t="str">
            <v>YEC9774733Låssats</v>
          </cell>
          <cell r="C7484" t="str">
            <v>YEC9774733</v>
          </cell>
          <cell r="D7484">
            <v>2017</v>
          </cell>
          <cell r="E7484">
            <v>31</v>
          </cell>
          <cell r="F7484" t="str">
            <v>0310</v>
          </cell>
          <cell r="G7484" t="str">
            <v>H007</v>
          </cell>
          <cell r="H7484" t="str">
            <v>Lock</v>
          </cell>
          <cell r="I7484" t="str">
            <v>Låssats</v>
          </cell>
          <cell r="J7484" t="str">
            <v>C8405069 LCK SF PLbk Solid+  BAT SF03, LOCK FRAME+LOCK BATT SF03 RT W/2 similar keys</v>
          </cell>
          <cell r="K7484" t="str">
            <v>C8405069</v>
          </cell>
          <cell r="L7484" t="str">
            <v>C8405069</v>
          </cell>
        </row>
        <row r="7485">
          <cell r="B7485" t="str">
            <v>YEC9774733Stöd</v>
          </cell>
          <cell r="C7485" t="str">
            <v>YEC9774733</v>
          </cell>
          <cell r="D7485">
            <v>2017</v>
          </cell>
          <cell r="E7485">
            <v>32</v>
          </cell>
          <cell r="F7485" t="str">
            <v>0320</v>
          </cell>
          <cell r="G7485" t="str">
            <v>H008</v>
          </cell>
          <cell r="H7485" t="str">
            <v>Kick stand</v>
          </cell>
          <cell r="I7485" t="str">
            <v>Stöd</v>
          </cell>
          <cell r="J7485" t="str">
            <v>C8105222 REX HV for MAX CS mount KICKSTAND ADJUSTABLE 1288-4</v>
          </cell>
          <cell r="K7485" t="str">
            <v>C8105214</v>
          </cell>
          <cell r="L7485" t="str">
            <v>C8100036</v>
          </cell>
        </row>
        <row r="7486">
          <cell r="B7486" t="str">
            <v>YEC9774733Korg</v>
          </cell>
          <cell r="C7486" t="str">
            <v>YEC9774733</v>
          </cell>
          <cell r="D7486">
            <v>2017</v>
          </cell>
          <cell r="E7486">
            <v>33</v>
          </cell>
          <cell r="F7486" t="str">
            <v>0330</v>
          </cell>
          <cell r="G7486" t="str">
            <v>H009</v>
          </cell>
          <cell r="H7486" t="str">
            <v>Basket / Fr carrier</v>
          </cell>
          <cell r="I7486" t="str">
            <v>Korg</v>
          </cell>
          <cell r="J7486" t="str">
            <v>C8605143 ALLOY POWDER PAINTED BLACK</v>
          </cell>
          <cell r="K7486" t="str">
            <v>C8605143</v>
          </cell>
          <cell r="L7486" t="str">
            <v>C8605213</v>
          </cell>
        </row>
        <row r="7487">
          <cell r="B7487" t="str">
            <v>YEC9774733Pedaler</v>
          </cell>
          <cell r="C7487" t="str">
            <v>YEC9774733</v>
          </cell>
          <cell r="D7487">
            <v>2017</v>
          </cell>
          <cell r="E7487">
            <v>34</v>
          </cell>
          <cell r="F7487" t="str">
            <v>0340</v>
          </cell>
          <cell r="G7487" t="str">
            <v>E005</v>
          </cell>
          <cell r="H7487" t="str">
            <v xml:space="preserve">Pedal </v>
          </cell>
          <cell r="I7487" t="str">
            <v>Pedaler</v>
          </cell>
          <cell r="J7487" t="str">
            <v>C3505208 NWL-467  SILVER/GREY 9/16" ALU</v>
          </cell>
          <cell r="K7487" t="str">
            <v>C3505208</v>
          </cell>
          <cell r="L7487" t="str">
            <v>C3500059</v>
          </cell>
        </row>
        <row r="7488">
          <cell r="B7488" t="str">
            <v>YEC9774733Motor</v>
          </cell>
          <cell r="C7488" t="str">
            <v>YEC9774733</v>
          </cell>
          <cell r="D7488">
            <v>2017</v>
          </cell>
          <cell r="E7488">
            <v>35</v>
          </cell>
          <cell r="F7488" t="str">
            <v>0350</v>
          </cell>
          <cell r="G7488" t="str">
            <v>J001</v>
          </cell>
          <cell r="H7488" t="str">
            <v>DRIVE UNIT:</v>
          </cell>
          <cell r="I7488" t="str">
            <v>Motor</v>
          </cell>
          <cell r="J7488" t="str">
            <v>C8705068-2-01, 36V,250W MOTOR, CONTROLLER, PEDAL ( SPEED&amp;TORQUE ) SENSOR INTERGATED. ASSIST SPEED: 25KM/H, 8 PIN FOR EB-BUS, 3 PIN FOR SPEED SENSOR WITH COASTER BRAKE</v>
          </cell>
          <cell r="K7488" t="str">
            <v>C8705068-2-01</v>
          </cell>
          <cell r="L7488" t="str">
            <v>C8705068-2-01A</v>
          </cell>
        </row>
        <row r="7489">
          <cell r="B7489" t="str">
            <v>YEC9774733Display</v>
          </cell>
          <cell r="C7489" t="str">
            <v>YEC9774733</v>
          </cell>
          <cell r="D7489">
            <v>2017</v>
          </cell>
          <cell r="E7489">
            <v>36</v>
          </cell>
          <cell r="F7489" t="str">
            <v>0360</v>
          </cell>
          <cell r="G7489" t="str">
            <v>J004</v>
          </cell>
          <cell r="H7489" t="str">
            <v>DISPLAY:</v>
          </cell>
          <cell r="I7489" t="str">
            <v>Display</v>
          </cell>
          <cell r="J7489" t="str">
            <v>C8705068-1-19, C10 Display, 36V LCD DISPLAY WITH CALBE LENGTH :100mm, THE SWITCH CABLE LENGTH:250mm</v>
          </cell>
          <cell r="K7489" t="str">
            <v>C8705068-1-19</v>
          </cell>
          <cell r="L7489" t="str">
            <v>C8705065-1-12S</v>
          </cell>
        </row>
        <row r="7490">
          <cell r="B7490" t="str">
            <v>YEC9774733EB-Bus kabel</v>
          </cell>
          <cell r="C7490" t="str">
            <v>YEC9774733</v>
          </cell>
          <cell r="D7490">
            <v>2017</v>
          </cell>
          <cell r="E7490">
            <v>37</v>
          </cell>
          <cell r="F7490" t="str">
            <v>0370</v>
          </cell>
          <cell r="G7490" t="str">
            <v>J005</v>
          </cell>
          <cell r="H7490" t="str">
            <v>EB-BUS CABLE:</v>
          </cell>
          <cell r="I7490" t="str">
            <v>EB-Bus kabel</v>
          </cell>
          <cell r="J7490" t="str">
            <v>C8705068-1-04-01, 5PIN ( 1340mm ) CONNECT TO CONTROLLER, OTHER SIDE TO DISPLAY, LIGHTING SETS</v>
          </cell>
          <cell r="K7490" t="str">
            <v>C8705068-1-04-01</v>
          </cell>
          <cell r="L7490" t="e">
            <v>#N/A</v>
          </cell>
        </row>
        <row r="7491">
          <cell r="B7491" t="str">
            <v>YEC9774733Motorkabel</v>
          </cell>
          <cell r="C7491" t="str">
            <v>YEC9774733</v>
          </cell>
          <cell r="D7491">
            <v>2017</v>
          </cell>
          <cell r="E7491">
            <v>38</v>
          </cell>
          <cell r="F7491" t="str">
            <v>0380</v>
          </cell>
          <cell r="G7491" t="str">
            <v>J006</v>
          </cell>
          <cell r="H7491" t="str">
            <v>POWER CABLE:</v>
          </cell>
          <cell r="I7491" t="str">
            <v>Motorkabel</v>
          </cell>
          <cell r="J7491" t="str">
            <v>W/O (inluded into the battary slider)</v>
          </cell>
          <cell r="K7491" t="str">
            <v>Ingår i batterihållaren</v>
          </cell>
          <cell r="L7491" t="str">
            <v>Ingår i batterihållaren</v>
          </cell>
        </row>
        <row r="7492">
          <cell r="B7492" t="str">
            <v>YEC9774733Kabel framlampa</v>
          </cell>
          <cell r="C7492" t="str">
            <v>YEC9774733</v>
          </cell>
          <cell r="D7492">
            <v>2017</v>
          </cell>
          <cell r="E7492">
            <v>39</v>
          </cell>
          <cell r="F7492" t="str">
            <v>0390</v>
          </cell>
          <cell r="G7492" t="str">
            <v>J007</v>
          </cell>
          <cell r="H7492" t="str">
            <v>F. LIGHT CABLE:</v>
          </cell>
          <cell r="I7492" t="str">
            <v>Kabel framlampa</v>
          </cell>
          <cell r="J7492" t="str">
            <v>C8705068-1-04-06, FOR FRONT LIGHT : 1200mm</v>
          </cell>
          <cell r="K7492" t="str">
            <v>C8705068-1-04-6</v>
          </cell>
          <cell r="L7492" t="str">
            <v>C8705068-1-04-6</v>
          </cell>
        </row>
        <row r="7493">
          <cell r="B7493" t="str">
            <v>YEC9774733Kabel baklampa</v>
          </cell>
          <cell r="C7493" t="str">
            <v>YEC9774733</v>
          </cell>
          <cell r="D7493">
            <v>2017</v>
          </cell>
          <cell r="E7493">
            <v>40</v>
          </cell>
          <cell r="F7493" t="str">
            <v>0400</v>
          </cell>
          <cell r="G7493" t="str">
            <v>J008</v>
          </cell>
          <cell r="H7493" t="str">
            <v>R. LIGHT CABLE:</v>
          </cell>
          <cell r="I7493" t="str">
            <v>Kabel baklampa</v>
          </cell>
          <cell r="K7493" t="str">
            <v>INGÅR I BATTERIET</v>
          </cell>
          <cell r="L7493" t="str">
            <v>Ingår i batteriet</v>
          </cell>
        </row>
        <row r="7494">
          <cell r="B7494" t="str">
            <v>YEC9774733Hastighetssensor</v>
          </cell>
          <cell r="C7494" t="str">
            <v>YEC9774733</v>
          </cell>
          <cell r="D7494">
            <v>2017</v>
          </cell>
          <cell r="E7494">
            <v>41</v>
          </cell>
          <cell r="F7494" t="str">
            <v>0410</v>
          </cell>
          <cell r="G7494" t="str">
            <v>J009</v>
          </cell>
          <cell r="H7494" t="str">
            <v>SPEED SENSOR:</v>
          </cell>
          <cell r="I7494" t="str">
            <v>Hastighetssensor</v>
          </cell>
          <cell r="J7494" t="str">
            <v>C8705068-1-04-11, DETECTING WHEEL RPM, CABLE LENGTH:70mm, C8705068-1-04-10 Extension cable for speed sensor: 350mm HIGO/KST at motor end</v>
          </cell>
          <cell r="K7494" t="str">
            <v>C8705068-1-0411</v>
          </cell>
          <cell r="L7494" t="str">
            <v>C8705068-1-0411</v>
          </cell>
        </row>
        <row r="7495">
          <cell r="B7495" t="str">
            <v>YEC9774733Batteri</v>
          </cell>
          <cell r="C7495" t="str">
            <v>YEC9774733</v>
          </cell>
          <cell r="D7495">
            <v>2017</v>
          </cell>
          <cell r="E7495">
            <v>42</v>
          </cell>
          <cell r="F7495" t="str">
            <v>0420</v>
          </cell>
          <cell r="G7495" t="str">
            <v>J002</v>
          </cell>
          <cell r="H7495" t="str">
            <v>BATTERY:</v>
          </cell>
          <cell r="I7495" t="str">
            <v>Batteri</v>
          </cell>
          <cell r="J7495" t="str">
            <v>C8705058-1-11BK  PHYLION SF-03, 11Ah WITH INTERGRATED REAR RED LIGHT</v>
          </cell>
          <cell r="K7495" t="str">
            <v>C8705058-1-11BK</v>
          </cell>
          <cell r="L7495" t="str">
            <v>C8705058-1-11CE</v>
          </cell>
        </row>
        <row r="7496">
          <cell r="B7496" t="str">
            <v>YEC9774733Batterihållare</v>
          </cell>
          <cell r="C7496" t="str">
            <v>YEC9774733</v>
          </cell>
          <cell r="D7496">
            <v>2017</v>
          </cell>
          <cell r="E7496">
            <v>43</v>
          </cell>
          <cell r="F7496" t="str">
            <v>0430</v>
          </cell>
          <cell r="G7496" t="str">
            <v>J003</v>
          </cell>
          <cell r="H7496" t="str">
            <v>BATTERY HOLDER/Slider</v>
          </cell>
          <cell r="I7496" t="str">
            <v>Batterihållare</v>
          </cell>
          <cell r="J7496" t="str">
            <v>C8705066-1-01, X11 BATTERY HOLDER WITH 950mm BAFANG CABLE FOR MAX MIDDLE SYSTEM ( CARRIER TYPE ) WITH AXA KEY CYLINDER 6,4USD</v>
          </cell>
          <cell r="K7496" t="str">
            <v>C8705066-1-01</v>
          </cell>
          <cell r="L7496" t="str">
            <v>C8705066-1-01</v>
          </cell>
        </row>
        <row r="7497">
          <cell r="B7497" t="str">
            <v>YEC9774733Batteriladdare</v>
          </cell>
          <cell r="C7497" t="str">
            <v>YEC9774733</v>
          </cell>
          <cell r="D7497">
            <v>2017</v>
          </cell>
          <cell r="E7497">
            <v>44</v>
          </cell>
          <cell r="F7497" t="str">
            <v>0440</v>
          </cell>
          <cell r="G7497" t="str">
            <v>J010</v>
          </cell>
          <cell r="H7497" t="str">
            <v>CHARGER:</v>
          </cell>
          <cell r="I7497" t="str">
            <v>Batteriladdare</v>
          </cell>
          <cell r="J7497" t="str">
            <v>C8705058-02, (CHARGER 2A    # NO:CZ2AG2JE7)  CHARGER FOR PHYLION BATTERY</v>
          </cell>
          <cell r="K7497" t="str">
            <v>C8705058-02</v>
          </cell>
          <cell r="L7497" t="str">
            <v>C8705058-02</v>
          </cell>
        </row>
        <row r="7498">
          <cell r="B7498" t="str">
            <v>YEC9774733Kontrollbox</v>
          </cell>
          <cell r="C7498" t="str">
            <v>YEC9774733</v>
          </cell>
          <cell r="D7498">
            <v>2017</v>
          </cell>
          <cell r="E7498">
            <v>45</v>
          </cell>
          <cell r="F7498" t="str">
            <v>0450</v>
          </cell>
          <cell r="G7498" t="str">
            <v>J011</v>
          </cell>
          <cell r="H7498" t="str">
            <v>Controller</v>
          </cell>
          <cell r="I7498" t="str">
            <v>Kontrollbox</v>
          </cell>
          <cell r="J7498" t="str">
            <v>included into the motor</v>
          </cell>
          <cell r="K7498" t="str">
            <v>C8705068-2-12</v>
          </cell>
          <cell r="L7498" t="str">
            <v>C8705068-2-12</v>
          </cell>
        </row>
        <row r="7499">
          <cell r="B7499" t="str">
            <v>YEC9774733Växelöra</v>
          </cell>
          <cell r="C7499" t="str">
            <v>YEC9774733</v>
          </cell>
          <cell r="D7499">
            <v>2017</v>
          </cell>
          <cell r="E7499">
            <v>46</v>
          </cell>
          <cell r="F7499" t="str">
            <v>0460</v>
          </cell>
          <cell r="G7499" t="str">
            <v>D005</v>
          </cell>
          <cell r="H7499" t="str">
            <v>Gear hanger</v>
          </cell>
          <cell r="I7499" t="str">
            <v>Växelöra</v>
          </cell>
          <cell r="L7499" t="e">
            <v>#N/A</v>
          </cell>
        </row>
        <row r="7500">
          <cell r="B7500" t="str">
            <v>YEC9774734RAM</v>
          </cell>
          <cell r="C7500" t="str">
            <v>YEC9774734</v>
          </cell>
          <cell r="D7500">
            <v>2017</v>
          </cell>
          <cell r="E7500">
            <v>1</v>
          </cell>
          <cell r="F7500" t="str">
            <v>0010</v>
          </cell>
          <cell r="G7500" t="str">
            <v>A001</v>
          </cell>
          <cell r="H7500" t="str">
            <v>PAINTED FRAME</v>
          </cell>
          <cell r="I7500" t="str">
            <v>RAM</v>
          </cell>
          <cell r="J7500" t="str">
            <v>C7044-470-97734</v>
          </cell>
          <cell r="K7500" t="str">
            <v>C7044-470-97734</v>
          </cell>
          <cell r="L7500" t="e">
            <v>#N/A</v>
          </cell>
        </row>
        <row r="7501">
          <cell r="B7501" t="str">
            <v>YEC9774734Framgaffel</v>
          </cell>
          <cell r="C7501" t="str">
            <v>YEC9774734</v>
          </cell>
          <cell r="D7501">
            <v>2017</v>
          </cell>
          <cell r="E7501">
            <v>2</v>
          </cell>
          <cell r="F7501" t="str">
            <v>0020</v>
          </cell>
          <cell r="G7501" t="str">
            <v>A002</v>
          </cell>
          <cell r="H7501" t="str">
            <v>PAINTED FORK</v>
          </cell>
          <cell r="I7501" t="str">
            <v>Framgaffel</v>
          </cell>
          <cell r="J7501" t="str">
            <v>C5269-173-97734</v>
          </cell>
          <cell r="K7501" t="str">
            <v>C5269-173-97734</v>
          </cell>
          <cell r="L7501" t="e">
            <v>#N/A</v>
          </cell>
        </row>
        <row r="7502">
          <cell r="B7502" t="str">
            <v>YEC9774734Styrlager</v>
          </cell>
          <cell r="C7502" t="str">
            <v>YEC9774734</v>
          </cell>
          <cell r="D7502">
            <v>2017</v>
          </cell>
          <cell r="E7502">
            <v>3</v>
          </cell>
          <cell r="F7502" t="str">
            <v>0030</v>
          </cell>
          <cell r="G7502" t="str">
            <v>B001</v>
          </cell>
          <cell r="H7502" t="str">
            <v>Head Set</v>
          </cell>
          <cell r="I7502" t="str">
            <v>Styrlager</v>
          </cell>
          <cell r="J7502" t="str">
            <v>C2105002 VP-MH305C SEMI INTEGR, ED BLACK O/S  SH = 20mm</v>
          </cell>
          <cell r="K7502" t="str">
            <v>C2105002</v>
          </cell>
          <cell r="L7502" t="str">
            <v>C2100163</v>
          </cell>
        </row>
        <row r="7503">
          <cell r="B7503" t="str">
            <v xml:space="preserve">YEC9774734Styrstam </v>
          </cell>
          <cell r="C7503" t="str">
            <v>YEC9774734</v>
          </cell>
          <cell r="D7503">
            <v>2017</v>
          </cell>
          <cell r="E7503">
            <v>4</v>
          </cell>
          <cell r="F7503" t="str">
            <v>0040</v>
          </cell>
          <cell r="G7503" t="str">
            <v>B002</v>
          </cell>
          <cell r="H7503" t="str">
            <v>Handlebar Stem</v>
          </cell>
          <cell r="I7503" t="str">
            <v xml:space="preserve">Styrstam </v>
          </cell>
          <cell r="J7503" t="str">
            <v>C2205007 H/L STÄLLBAR SILVER (BARREL FINISH)  O/S 25,4X85/90-150GR MTS-AL-109-5 EXT=180 MM</v>
          </cell>
          <cell r="K7503" t="str">
            <v>C2205007</v>
          </cell>
          <cell r="L7503" t="str">
            <v>C2200064</v>
          </cell>
        </row>
        <row r="7504">
          <cell r="B7504" t="str">
            <v>YEC9774734Styre</v>
          </cell>
          <cell r="C7504" t="str">
            <v>YEC9774734</v>
          </cell>
          <cell r="D7504">
            <v>2017</v>
          </cell>
          <cell r="E7504">
            <v>5</v>
          </cell>
          <cell r="F7504" t="str">
            <v>0050</v>
          </cell>
          <cell r="G7504" t="str">
            <v>B003</v>
          </cell>
          <cell r="H7504" t="str">
            <v>Handelbar</v>
          </cell>
          <cell r="I7504" t="str">
            <v>Styre</v>
          </cell>
          <cell r="J7504" t="str">
            <v>C2305567 HB ALsv, HB-T320 620MM SILVER ANODIZED</v>
          </cell>
          <cell r="K7504" t="str">
            <v>C2305567</v>
          </cell>
          <cell r="L7504" t="str">
            <v>C2300018</v>
          </cell>
        </row>
        <row r="7505">
          <cell r="B7505" t="str">
            <v>YEC9774734Bromsgrepp H</v>
          </cell>
          <cell r="C7505" t="str">
            <v>YEC9774734</v>
          </cell>
          <cell r="D7505">
            <v>2017</v>
          </cell>
          <cell r="E7505">
            <v>6</v>
          </cell>
          <cell r="F7505" t="str">
            <v>0060</v>
          </cell>
          <cell r="G7505" t="str">
            <v>C002</v>
          </cell>
          <cell r="H7505" t="str">
            <v>Brake Lever R</v>
          </cell>
          <cell r="I7505" t="str">
            <v>Bromsgrepp H</v>
          </cell>
          <cell r="L7505" t="e">
            <v>#N/A</v>
          </cell>
        </row>
        <row r="7506">
          <cell r="B7506" t="str">
            <v>YEC9774734Bromsgrepp V</v>
          </cell>
          <cell r="C7506" t="str">
            <v>YEC9774734</v>
          </cell>
          <cell r="D7506">
            <v>2017</v>
          </cell>
          <cell r="E7506">
            <v>7</v>
          </cell>
          <cell r="F7506" t="str">
            <v>0070</v>
          </cell>
          <cell r="G7506" t="str">
            <v>C001</v>
          </cell>
          <cell r="H7506" t="str">
            <v>Brake Lever L</v>
          </cell>
          <cell r="I7506" t="str">
            <v>Bromsgrepp V</v>
          </cell>
          <cell r="J7506" t="str">
            <v>C6505190 Br lever silver left CL535CRT RB w bell</v>
          </cell>
          <cell r="K7506" t="str">
            <v>C6505190</v>
          </cell>
          <cell r="L7506" t="str">
            <v>C6505190</v>
          </cell>
        </row>
        <row r="7507">
          <cell r="B7507" t="str">
            <v>YEC9774734Växelreglage H</v>
          </cell>
          <cell r="C7507" t="str">
            <v>YEC9774734</v>
          </cell>
          <cell r="D7507">
            <v>2017</v>
          </cell>
          <cell r="E7507">
            <v>8</v>
          </cell>
          <cell r="F7507" t="str">
            <v>0080</v>
          </cell>
          <cell r="G7507" t="str">
            <v>D002</v>
          </cell>
          <cell r="H7507" t="str">
            <v>Shift Lever R</v>
          </cell>
          <cell r="I7507" t="str">
            <v>Växelreglage H</v>
          </cell>
          <cell r="J7507" t="str">
            <v>ASL7S31SALSSR SL7RSB SL-7S31 inturnal SCA</v>
          </cell>
          <cell r="K7507" t="str">
            <v>ASL7S31SALSSR</v>
          </cell>
          <cell r="L7507" t="str">
            <v>Kontakta SHIMANO</v>
          </cell>
        </row>
        <row r="7508">
          <cell r="B7508" t="str">
            <v>YEC9774734Växelreglage V</v>
          </cell>
          <cell r="C7508" t="str">
            <v>YEC9774734</v>
          </cell>
          <cell r="D7508">
            <v>2017</v>
          </cell>
          <cell r="E7508">
            <v>9</v>
          </cell>
          <cell r="F7508" t="str">
            <v>0090</v>
          </cell>
          <cell r="G7508" t="str">
            <v>D001</v>
          </cell>
          <cell r="H7508" t="str">
            <v>Shift Lever L</v>
          </cell>
          <cell r="I7508" t="str">
            <v>Växelreglage V</v>
          </cell>
          <cell r="L7508" t="e">
            <v>#N/A</v>
          </cell>
        </row>
        <row r="7509">
          <cell r="B7509" t="str">
            <v>YEC9774734Handtag par</v>
          </cell>
          <cell r="C7509" t="str">
            <v>YEC9774734</v>
          </cell>
          <cell r="D7509">
            <v>2017</v>
          </cell>
          <cell r="E7509">
            <v>10</v>
          </cell>
          <cell r="F7509" t="str">
            <v>0100</v>
          </cell>
          <cell r="G7509" t="str">
            <v>B004</v>
          </cell>
          <cell r="H7509" t="str">
            <v>Grip R</v>
          </cell>
          <cell r="I7509" t="str">
            <v>Handtag par</v>
          </cell>
          <cell r="J7509" t="str">
            <v xml:space="preserve">C2505528 Herrmans CLIK DD37  black 90mm  </v>
          </cell>
          <cell r="K7509" t="str">
            <v>C2505528</v>
          </cell>
          <cell r="L7509" t="str">
            <v>C2500057</v>
          </cell>
        </row>
        <row r="7510">
          <cell r="B7510" t="str">
            <v>YEC9774734Frambroms</v>
          </cell>
          <cell r="C7510" t="str">
            <v>YEC9774734</v>
          </cell>
          <cell r="D7510">
            <v>2017</v>
          </cell>
          <cell r="E7510">
            <v>11</v>
          </cell>
          <cell r="F7510" t="str">
            <v>0110</v>
          </cell>
          <cell r="G7510" t="str">
            <v>C003</v>
          </cell>
          <cell r="H7510" t="str">
            <v xml:space="preserve">Brake front </v>
          </cell>
          <cell r="I7510" t="str">
            <v>Frambroms</v>
          </cell>
          <cell r="J7510" t="str">
            <v>ABRC6000FB  ROL.BRAKE FRONT M9 BR-C6000-F, W. 3,5 MM. LOCKNUT SILVER</v>
          </cell>
          <cell r="K7510" t="str">
            <v>ABRC6000FB</v>
          </cell>
          <cell r="L7510" t="str">
            <v>Kontakta SHIMANO</v>
          </cell>
        </row>
        <row r="7511">
          <cell r="B7511" t="str">
            <v>YEC9774734Bakbroms</v>
          </cell>
          <cell r="C7511" t="str">
            <v>YEC9774734</v>
          </cell>
          <cell r="D7511">
            <v>2017</v>
          </cell>
          <cell r="E7511">
            <v>12</v>
          </cell>
          <cell r="F7511" t="str">
            <v>0120</v>
          </cell>
          <cell r="G7511" t="str">
            <v>C004</v>
          </cell>
          <cell r="H7511" t="str">
            <v>Brake rear</v>
          </cell>
          <cell r="I7511" t="str">
            <v>Bakbroms</v>
          </cell>
          <cell r="K7511" t="str">
            <v>Fotbroms</v>
          </cell>
          <cell r="L7511" t="str">
            <v>Kontakta SHIMANO</v>
          </cell>
        </row>
        <row r="7512">
          <cell r="B7512" t="str">
            <v>YEC9774734Vevlager</v>
          </cell>
          <cell r="C7512" t="str">
            <v>YEC9774734</v>
          </cell>
          <cell r="D7512">
            <v>2017</v>
          </cell>
          <cell r="E7512">
            <v>13</v>
          </cell>
          <cell r="F7512" t="str">
            <v>0130</v>
          </cell>
          <cell r="G7512" t="str">
            <v>E001</v>
          </cell>
          <cell r="H7512" t="str">
            <v xml:space="preserve">BB-set </v>
          </cell>
          <cell r="I7512" t="str">
            <v>Vevlager</v>
          </cell>
          <cell r="K7512" t="str">
            <v>INGÅR I MOTORN</v>
          </cell>
          <cell r="L7512" t="str">
            <v>Ingår i motorn</v>
          </cell>
        </row>
        <row r="7513">
          <cell r="B7513" t="str">
            <v>YEC9774734Vevparti</v>
          </cell>
          <cell r="C7513" t="str">
            <v>YEC9774734</v>
          </cell>
          <cell r="D7513">
            <v>2017</v>
          </cell>
          <cell r="E7513">
            <v>14</v>
          </cell>
          <cell r="F7513" t="str">
            <v>0140</v>
          </cell>
          <cell r="G7513" t="str">
            <v>E002</v>
          </cell>
          <cell r="H7513" t="str">
            <v>Front Chainwheel</v>
          </cell>
          <cell r="I7513" t="str">
            <v>Vevparti</v>
          </cell>
          <cell r="K7513" t="str">
            <v>C3305778-EG</v>
          </cell>
          <cell r="L7513" t="str">
            <v>C3305778-EG</v>
          </cell>
        </row>
        <row r="7514">
          <cell r="B7514" t="str">
            <v>YEC9774734Kedjeskydd</v>
          </cell>
          <cell r="C7514" t="str">
            <v>YEC9774734</v>
          </cell>
          <cell r="D7514">
            <v>2017</v>
          </cell>
          <cell r="E7514">
            <v>15</v>
          </cell>
          <cell r="F7514" t="str">
            <v>0150</v>
          </cell>
          <cell r="G7514" t="str">
            <v>H001</v>
          </cell>
          <cell r="H7514" t="str">
            <v>Chain guard</v>
          </cell>
          <cell r="I7514" t="str">
            <v>Kedjeskydd</v>
          </cell>
          <cell r="J7514" t="str">
            <v>C8305427/BK Safir  + C8305427-RPU-98 Silver ring</v>
          </cell>
          <cell r="K7514" t="str">
            <v>C8305427/ZBK</v>
          </cell>
          <cell r="L7514" t="str">
            <v>C8305427/ZBK</v>
          </cell>
        </row>
        <row r="7515">
          <cell r="B7515" t="str">
            <v>YEC9774734Kedjeskyddsfäste</v>
          </cell>
          <cell r="C7515" t="str">
            <v>YEC9774734</v>
          </cell>
          <cell r="D7515">
            <v>2017</v>
          </cell>
          <cell r="E7515">
            <v>16</v>
          </cell>
          <cell r="F7515" t="str">
            <v>0160</v>
          </cell>
          <cell r="G7515" t="str">
            <v>H002</v>
          </cell>
          <cell r="H7515" t="str">
            <v>Chain guard bracket</v>
          </cell>
          <cell r="I7515" t="str">
            <v>Kedjeskyddsfäste</v>
          </cell>
          <cell r="J7515" t="str">
            <v>C8305526 Chainguarnd bracket axa för Axa Safir made for MAX, ZINK</v>
          </cell>
          <cell r="K7515" t="str">
            <v>C8305526</v>
          </cell>
          <cell r="L7515" t="str">
            <v>C8305526</v>
          </cell>
        </row>
        <row r="7516">
          <cell r="B7516" t="str">
            <v>YEC9774734Framväxel</v>
          </cell>
          <cell r="C7516" t="str">
            <v>YEC9774734</v>
          </cell>
          <cell r="D7516">
            <v>2017</v>
          </cell>
          <cell r="E7516">
            <v>17</v>
          </cell>
          <cell r="F7516" t="str">
            <v>0170</v>
          </cell>
          <cell r="G7516" t="str">
            <v>D003</v>
          </cell>
          <cell r="H7516" t="str">
            <v>Front Derailleur</v>
          </cell>
          <cell r="I7516" t="str">
            <v>Framväxel</v>
          </cell>
          <cell r="K7516" t="str">
            <v>EMPTY</v>
          </cell>
          <cell r="L7516" t="e">
            <v>#N/A</v>
          </cell>
        </row>
        <row r="7517">
          <cell r="B7517" t="str">
            <v>YEC9774734Bakväxel</v>
          </cell>
          <cell r="C7517" t="str">
            <v>YEC9774734</v>
          </cell>
          <cell r="D7517">
            <v>2017</v>
          </cell>
          <cell r="E7517">
            <v>18</v>
          </cell>
          <cell r="F7517" t="str">
            <v>0180</v>
          </cell>
          <cell r="G7517" t="str">
            <v>D004</v>
          </cell>
          <cell r="H7517" t="str">
            <v>Rear Derailleur</v>
          </cell>
          <cell r="I7517" t="str">
            <v>Bakväxel</v>
          </cell>
          <cell r="K7517" t="str">
            <v>NAVVÄXEL</v>
          </cell>
          <cell r="L7517" t="str">
            <v>Kontakta SHIMANO</v>
          </cell>
        </row>
        <row r="7518">
          <cell r="B7518" t="str">
            <v>YEC9774734Kedja</v>
          </cell>
          <cell r="C7518" t="str">
            <v>YEC9774734</v>
          </cell>
          <cell r="D7518">
            <v>2017</v>
          </cell>
          <cell r="E7518">
            <v>19</v>
          </cell>
          <cell r="F7518" t="str">
            <v>0190</v>
          </cell>
          <cell r="G7518" t="str">
            <v>E003</v>
          </cell>
          <cell r="H7518" t="str">
            <v xml:space="preserve">Chain </v>
          </cell>
          <cell r="I7518" t="str">
            <v>Kedja</v>
          </cell>
          <cell r="J7518" t="str">
            <v>C3405041-098  + link CHA 1S 98L RB Z610HXRB   KMC</v>
          </cell>
          <cell r="K7518" t="str">
            <v>C3405041-098</v>
          </cell>
          <cell r="L7518" t="str">
            <v>C3400038</v>
          </cell>
        </row>
        <row r="7519">
          <cell r="B7519" t="str">
            <v>YEC9774734Kassett</v>
          </cell>
          <cell r="C7519" t="str">
            <v>YEC9774734</v>
          </cell>
          <cell r="D7519">
            <v>2017</v>
          </cell>
          <cell r="E7519">
            <v>20</v>
          </cell>
          <cell r="F7519" t="str">
            <v>0200</v>
          </cell>
          <cell r="G7519" t="str">
            <v>E004</v>
          </cell>
          <cell r="H7519" t="str">
            <v>Cassette Sprocket</v>
          </cell>
          <cell r="I7519" t="str">
            <v>Kassett</v>
          </cell>
          <cell r="J7519" t="str">
            <v>ASMGEAR18SU SPT SC18sv3/32" (INTERNAL HUB)</v>
          </cell>
          <cell r="K7519" t="str">
            <v>ASMGEAR18SU</v>
          </cell>
          <cell r="L7519" t="str">
            <v>Kontakta SHIMANO</v>
          </cell>
        </row>
        <row r="7520">
          <cell r="B7520" t="str">
            <v>YEC9774734Framhjul</v>
          </cell>
          <cell r="C7520" t="str">
            <v>YEC9774734</v>
          </cell>
          <cell r="D7520">
            <v>2017</v>
          </cell>
          <cell r="E7520">
            <v>21</v>
          </cell>
          <cell r="F7520" t="str">
            <v>0210</v>
          </cell>
          <cell r="G7520" t="str">
            <v>F001</v>
          </cell>
          <cell r="H7520" t="str">
            <v>Front hub</v>
          </cell>
          <cell r="I7520" t="str">
            <v>Framhjul</v>
          </cell>
          <cell r="J7520" t="str">
            <v>AHBIM40PDC  FRONT HUB, SHIMANO, NEXUS HB-IM40 36H AXLE: 140MM OLD: 100MM SILVER</v>
          </cell>
          <cell r="K7520" t="str">
            <v>C4100215</v>
          </cell>
          <cell r="L7520" t="str">
            <v>C4100215</v>
          </cell>
        </row>
        <row r="7521">
          <cell r="B7521" t="str">
            <v>YEC9774734Bakhjul</v>
          </cell>
          <cell r="C7521" t="str">
            <v>YEC9774734</v>
          </cell>
          <cell r="D7521">
            <v>2017</v>
          </cell>
          <cell r="E7521">
            <v>22</v>
          </cell>
          <cell r="F7521" t="str">
            <v>0220</v>
          </cell>
          <cell r="G7521" t="str">
            <v>F002</v>
          </cell>
          <cell r="H7521" t="str">
            <v>Rear hub</v>
          </cell>
          <cell r="I7521" t="str">
            <v>Bakhjul</v>
          </cell>
          <cell r="J7521" t="str">
            <v>ASGC30007CADXR (ASG7C30ADXR) HBRcb 36 H SILVER DX</v>
          </cell>
          <cell r="K7521">
            <v>21701200</v>
          </cell>
          <cell r="L7521" t="str">
            <v>C4200052</v>
          </cell>
        </row>
        <row r="7522">
          <cell r="B7522" t="str">
            <v>YEC9774734Däck</v>
          </cell>
          <cell r="C7522" t="str">
            <v>YEC9774734</v>
          </cell>
          <cell r="D7522">
            <v>2017</v>
          </cell>
          <cell r="E7522">
            <v>23</v>
          </cell>
          <cell r="F7522" t="str">
            <v>0230</v>
          </cell>
          <cell r="G7522" t="str">
            <v>F003</v>
          </cell>
          <cell r="H7522" t="str">
            <v>Tire</v>
          </cell>
          <cell r="I7522" t="str">
            <v>Däck</v>
          </cell>
          <cell r="J7522" t="str">
            <v>C4906090 622x40 Black Duramax Reflex X3 PERGO H-480</v>
          </cell>
          <cell r="K7522" t="str">
            <v>C4906090</v>
          </cell>
          <cell r="L7522" t="str">
            <v>C4901160</v>
          </cell>
        </row>
        <row r="7523">
          <cell r="B7523" t="str">
            <v>YEC9774734Skärmar set</v>
          </cell>
          <cell r="C7523" t="str">
            <v>YEC9774734</v>
          </cell>
          <cell r="D7523">
            <v>2017</v>
          </cell>
          <cell r="E7523">
            <v>24</v>
          </cell>
          <cell r="F7523" t="str">
            <v>0240</v>
          </cell>
          <cell r="G7523" t="str">
            <v>H003</v>
          </cell>
          <cell r="H7523" t="str">
            <v xml:space="preserve">Mudguard front   </v>
          </cell>
          <cell r="I7523" t="str">
            <v>Skärmar set</v>
          </cell>
          <cell r="J7523" t="str">
            <v>C8255677-605 ZN/52MM 28" purple 70.554/1 (5729-ZN)</v>
          </cell>
          <cell r="K7523" t="str">
            <v>C8255677-605</v>
          </cell>
          <cell r="L7523" t="str">
            <v>Kontakta Service</v>
          </cell>
        </row>
        <row r="7524">
          <cell r="B7524" t="str">
            <v>YEC9774734Pakethållare</v>
          </cell>
          <cell r="C7524" t="str">
            <v>YEC9774734</v>
          </cell>
          <cell r="D7524">
            <v>2017</v>
          </cell>
          <cell r="E7524">
            <v>25</v>
          </cell>
          <cell r="F7524" t="str">
            <v>0250</v>
          </cell>
          <cell r="G7524" t="str">
            <v>H004</v>
          </cell>
          <cell r="H7524" t="str">
            <v>Carrier</v>
          </cell>
          <cell r="I7524" t="str">
            <v>Pakethållare</v>
          </cell>
          <cell r="J7524" t="str">
            <v>C8205615-C TOP CARRIER FOR PHILION BATTERY, Powder BLACK CLIP AND SPECTRA LOGO</v>
          </cell>
          <cell r="K7524" t="str">
            <v>C8205615-C</v>
          </cell>
          <cell r="L7524" t="str">
            <v>C8205740</v>
          </cell>
        </row>
        <row r="7525">
          <cell r="B7525" t="str">
            <v>YEC9774734Sadel</v>
          </cell>
          <cell r="C7525" t="str">
            <v>YEC9774734</v>
          </cell>
          <cell r="D7525">
            <v>2017</v>
          </cell>
          <cell r="E7525">
            <v>26</v>
          </cell>
          <cell r="F7525" t="str">
            <v>0260</v>
          </cell>
          <cell r="G7525" t="str">
            <v>G001</v>
          </cell>
          <cell r="H7525" t="str">
            <v>Saddle</v>
          </cell>
          <cell r="I7525" t="str">
            <v>Sadel</v>
          </cell>
          <cell r="J7525" t="str">
            <v xml:space="preserve">C7105976 Spectra Crispo Black/white 5074URT 8067 wo. Clamp and handle </v>
          </cell>
          <cell r="K7525" t="str">
            <v>C7105976</v>
          </cell>
          <cell r="L7525" t="str">
            <v>C7100584</v>
          </cell>
        </row>
        <row r="7526">
          <cell r="B7526" t="str">
            <v>YEC9774734Sadelstolpe</v>
          </cell>
          <cell r="C7526" t="str">
            <v>YEC9774734</v>
          </cell>
          <cell r="D7526">
            <v>2017</v>
          </cell>
          <cell r="E7526">
            <v>27</v>
          </cell>
          <cell r="F7526" t="str">
            <v>0270</v>
          </cell>
          <cell r="G7526" t="str">
            <v>G002</v>
          </cell>
          <cell r="H7526" t="str">
            <v>Seatpost</v>
          </cell>
          <cell r="I7526" t="str">
            <v>Sadelstolpe</v>
          </cell>
          <cell r="J7526" t="str">
            <v xml:space="preserve">C7205258  SP-222 27.2X350 Anodized SILVER </v>
          </cell>
          <cell r="K7526" t="str">
            <v>C7205258</v>
          </cell>
          <cell r="L7526" t="str">
            <v>C7200039</v>
          </cell>
        </row>
        <row r="7527">
          <cell r="B7527" t="str">
            <v>YEC9774734Sadelrörsklämma</v>
          </cell>
          <cell r="C7527" t="str">
            <v>YEC9774734</v>
          </cell>
          <cell r="D7527">
            <v>2017</v>
          </cell>
          <cell r="E7527">
            <v>28</v>
          </cell>
          <cell r="F7527" t="str">
            <v>0280</v>
          </cell>
          <cell r="G7527" t="str">
            <v>G003</v>
          </cell>
          <cell r="H7527" t="str">
            <v>Seat Clamp</v>
          </cell>
          <cell r="I7527" t="str">
            <v>Sadelrörsklämma</v>
          </cell>
          <cell r="J7527" t="str">
            <v>C7305002 L/C 31.8 MX27 shiny black</v>
          </cell>
          <cell r="K7527" t="str">
            <v>C7305002</v>
          </cell>
          <cell r="L7527" t="str">
            <v>C7300027-318</v>
          </cell>
        </row>
        <row r="7528">
          <cell r="B7528" t="str">
            <v>YEC9774734Framlampa</v>
          </cell>
          <cell r="C7528" t="str">
            <v>YEC9774734</v>
          </cell>
          <cell r="D7528">
            <v>2017</v>
          </cell>
          <cell r="E7528">
            <v>29</v>
          </cell>
          <cell r="F7528" t="str">
            <v>0290</v>
          </cell>
          <cell r="G7528" t="str">
            <v>H005</v>
          </cell>
          <cell r="H7528" t="str">
            <v>Front light</v>
          </cell>
          <cell r="I7528" t="str">
            <v>Framlampa</v>
          </cell>
          <cell r="J7528" t="str">
            <v xml:space="preserve">C8015191 JY-7070E 30LUX LED headlamp 6V, w/o bracket, 500mm cable with conector for Bafang , 3mm cable  </v>
          </cell>
          <cell r="K7528" t="str">
            <v>C8015191</v>
          </cell>
          <cell r="L7528" t="str">
            <v>C8015191</v>
          </cell>
        </row>
        <row r="7529">
          <cell r="B7529" t="str">
            <v>YEC9774734Baklampa</v>
          </cell>
          <cell r="C7529" t="str">
            <v>YEC9774734</v>
          </cell>
          <cell r="D7529">
            <v>2017</v>
          </cell>
          <cell r="E7529">
            <v>30</v>
          </cell>
          <cell r="F7529" t="str">
            <v>0300</v>
          </cell>
          <cell r="G7529" t="str">
            <v>H006</v>
          </cell>
          <cell r="H7529" t="str">
            <v>Light, Rear</v>
          </cell>
          <cell r="I7529" t="str">
            <v>Baklampa</v>
          </cell>
          <cell r="K7529" t="str">
            <v>C8705058-1RLBK</v>
          </cell>
          <cell r="L7529" t="str">
            <v>C8705058-1RLBK</v>
          </cell>
        </row>
        <row r="7530">
          <cell r="B7530" t="str">
            <v>YEC9774734Låssats</v>
          </cell>
          <cell r="C7530" t="str">
            <v>YEC9774734</v>
          </cell>
          <cell r="D7530">
            <v>2017</v>
          </cell>
          <cell r="E7530">
            <v>31</v>
          </cell>
          <cell r="F7530" t="str">
            <v>0310</v>
          </cell>
          <cell r="G7530" t="str">
            <v>H007</v>
          </cell>
          <cell r="H7530" t="str">
            <v>Lock</v>
          </cell>
          <cell r="I7530" t="str">
            <v>Låssats</v>
          </cell>
          <cell r="J7530" t="str">
            <v>C8405069 LCK SF PLbk Solid+  BAT SF03, LOCK FRAME+LOCK BATT SF03 RT W/2 similar keys</v>
          </cell>
          <cell r="K7530" t="str">
            <v>C8405069</v>
          </cell>
          <cell r="L7530" t="str">
            <v>C8405069</v>
          </cell>
        </row>
        <row r="7531">
          <cell r="B7531" t="str">
            <v>YEC9774734Stöd</v>
          </cell>
          <cell r="C7531" t="str">
            <v>YEC9774734</v>
          </cell>
          <cell r="D7531">
            <v>2017</v>
          </cell>
          <cell r="E7531">
            <v>32</v>
          </cell>
          <cell r="F7531" t="str">
            <v>0320</v>
          </cell>
          <cell r="G7531" t="str">
            <v>H008</v>
          </cell>
          <cell r="H7531" t="str">
            <v>Kick stand</v>
          </cell>
          <cell r="I7531" t="str">
            <v>Stöd</v>
          </cell>
          <cell r="J7531" t="str">
            <v>C8105222 REX HV for MAX CS mount KICKSTAND ADJUSTABLE 1288-4</v>
          </cell>
          <cell r="K7531" t="str">
            <v>C8105214</v>
          </cell>
          <cell r="L7531" t="str">
            <v>C8100036</v>
          </cell>
        </row>
        <row r="7532">
          <cell r="B7532" t="str">
            <v>YEC9774734Korg</v>
          </cell>
          <cell r="C7532" t="str">
            <v>YEC9774734</v>
          </cell>
          <cell r="D7532">
            <v>2017</v>
          </cell>
          <cell r="E7532">
            <v>33</v>
          </cell>
          <cell r="F7532" t="str">
            <v>0330</v>
          </cell>
          <cell r="G7532" t="str">
            <v>H009</v>
          </cell>
          <cell r="H7532" t="str">
            <v>Basket / Fr carrier</v>
          </cell>
          <cell r="I7532" t="str">
            <v>Korg</v>
          </cell>
          <cell r="J7532" t="str">
            <v>C8605143 ALLOY POWDER PAINTED BLACK</v>
          </cell>
          <cell r="K7532" t="str">
            <v>C8605143</v>
          </cell>
          <cell r="L7532" t="str">
            <v>C8605213</v>
          </cell>
        </row>
        <row r="7533">
          <cell r="B7533" t="str">
            <v>YEC9774734Pedaler</v>
          </cell>
          <cell r="C7533" t="str">
            <v>YEC9774734</v>
          </cell>
          <cell r="D7533">
            <v>2017</v>
          </cell>
          <cell r="E7533">
            <v>34</v>
          </cell>
          <cell r="F7533" t="str">
            <v>0340</v>
          </cell>
          <cell r="G7533" t="str">
            <v>E005</v>
          </cell>
          <cell r="H7533" t="str">
            <v xml:space="preserve">Pedal </v>
          </cell>
          <cell r="I7533" t="str">
            <v>Pedaler</v>
          </cell>
          <cell r="J7533" t="str">
            <v>C3505208 NWL-467  SILVER/GREY 9/16" ALU</v>
          </cell>
          <cell r="K7533" t="str">
            <v>C3505208</v>
          </cell>
          <cell r="L7533" t="str">
            <v>C3500059</v>
          </cell>
        </row>
        <row r="7534">
          <cell r="B7534" t="str">
            <v>YEC9774734Motor</v>
          </cell>
          <cell r="C7534" t="str">
            <v>YEC9774734</v>
          </cell>
          <cell r="D7534">
            <v>2017</v>
          </cell>
          <cell r="E7534">
            <v>35</v>
          </cell>
          <cell r="F7534" t="str">
            <v>0350</v>
          </cell>
          <cell r="G7534" t="str">
            <v>J001</v>
          </cell>
          <cell r="H7534" t="str">
            <v>DRIVE UNIT:</v>
          </cell>
          <cell r="I7534" t="str">
            <v>Motor</v>
          </cell>
          <cell r="J7534" t="str">
            <v>C8705068-2-01, 36V,250W MOTOR, CONTROLLER, PEDAL ( SPEED&amp;TORQUE ) SENSOR INTERGATED. ASSIST SPEED: 25KM/H, 8 PIN FOR EB-BUS, 3 PIN FOR SPEED SENSOR WITH COASTER BRAKE</v>
          </cell>
          <cell r="K7534" t="str">
            <v>C8705068-2-01</v>
          </cell>
          <cell r="L7534" t="str">
            <v>C8705068-2-01A</v>
          </cell>
        </row>
        <row r="7535">
          <cell r="B7535" t="str">
            <v>YEC9774734Display</v>
          </cell>
          <cell r="C7535" t="str">
            <v>YEC9774734</v>
          </cell>
          <cell r="D7535">
            <v>2017</v>
          </cell>
          <cell r="E7535">
            <v>36</v>
          </cell>
          <cell r="F7535" t="str">
            <v>0360</v>
          </cell>
          <cell r="G7535" t="str">
            <v>J004</v>
          </cell>
          <cell r="H7535" t="str">
            <v>DISPLAY:</v>
          </cell>
          <cell r="I7535" t="str">
            <v>Display</v>
          </cell>
          <cell r="J7535" t="str">
            <v>C8705068-1-19, C10 Display, 36V LCD DISPLAY WITH CALBE LENGTH :100mm, THE SWITCH CABLE LENGTH:250mm</v>
          </cell>
          <cell r="K7535" t="str">
            <v>C8705068-1-19</v>
          </cell>
          <cell r="L7535" t="str">
            <v>C8705065-1-12S</v>
          </cell>
        </row>
        <row r="7536">
          <cell r="B7536" t="str">
            <v>YEC9774734EB-Bus kabel</v>
          </cell>
          <cell r="C7536" t="str">
            <v>YEC9774734</v>
          </cell>
          <cell r="D7536">
            <v>2017</v>
          </cell>
          <cell r="E7536">
            <v>37</v>
          </cell>
          <cell r="F7536" t="str">
            <v>0370</v>
          </cell>
          <cell r="G7536" t="str">
            <v>J005</v>
          </cell>
          <cell r="H7536" t="str">
            <v>EB-BUS CABLE:</v>
          </cell>
          <cell r="I7536" t="str">
            <v>EB-Bus kabel</v>
          </cell>
          <cell r="J7536" t="str">
            <v>C8705068-1-04-01, 5PIN ( 1340mm ) CONNECT TO CONTROLLER, OTHER SIDE TO DISPLAY, LIGHTING SETS</v>
          </cell>
          <cell r="K7536" t="str">
            <v>C8705068-1-04-01</v>
          </cell>
          <cell r="L7536" t="e">
            <v>#N/A</v>
          </cell>
        </row>
        <row r="7537">
          <cell r="B7537" t="str">
            <v>YEC9774734Motorkabel</v>
          </cell>
          <cell r="C7537" t="str">
            <v>YEC9774734</v>
          </cell>
          <cell r="D7537">
            <v>2017</v>
          </cell>
          <cell r="E7537">
            <v>38</v>
          </cell>
          <cell r="F7537" t="str">
            <v>0380</v>
          </cell>
          <cell r="G7537" t="str">
            <v>J006</v>
          </cell>
          <cell r="H7537" t="str">
            <v>POWER CABLE:</v>
          </cell>
          <cell r="I7537" t="str">
            <v>Motorkabel</v>
          </cell>
          <cell r="J7537" t="str">
            <v>W/O (inluded into the battary slider)</v>
          </cell>
          <cell r="K7537" t="str">
            <v>Ingår i batterihållaren</v>
          </cell>
          <cell r="L7537" t="str">
            <v>Ingår i batterihållaren</v>
          </cell>
        </row>
        <row r="7538">
          <cell r="B7538" t="str">
            <v>YEC9774734Kabel framlampa</v>
          </cell>
          <cell r="C7538" t="str">
            <v>YEC9774734</v>
          </cell>
          <cell r="D7538">
            <v>2017</v>
          </cell>
          <cell r="E7538">
            <v>39</v>
          </cell>
          <cell r="F7538" t="str">
            <v>0390</v>
          </cell>
          <cell r="G7538" t="str">
            <v>J007</v>
          </cell>
          <cell r="H7538" t="str">
            <v>F. LIGHT CABLE:</v>
          </cell>
          <cell r="I7538" t="str">
            <v>Kabel framlampa</v>
          </cell>
          <cell r="J7538" t="str">
            <v>C8705068-1-04-06, FOR FRONT LIGHT : 1200mm</v>
          </cell>
          <cell r="K7538" t="str">
            <v>C8705068-1-04-6</v>
          </cell>
          <cell r="L7538" t="str">
            <v>C8705068-1-04-6</v>
          </cell>
        </row>
        <row r="7539">
          <cell r="B7539" t="str">
            <v>YEC9774734Kabel baklampa</v>
          </cell>
          <cell r="C7539" t="str">
            <v>YEC9774734</v>
          </cell>
          <cell r="D7539">
            <v>2017</v>
          </cell>
          <cell r="E7539">
            <v>40</v>
          </cell>
          <cell r="F7539" t="str">
            <v>0400</v>
          </cell>
          <cell r="G7539" t="str">
            <v>J008</v>
          </cell>
          <cell r="H7539" t="str">
            <v>R. LIGHT CABLE:</v>
          </cell>
          <cell r="I7539" t="str">
            <v>Kabel baklampa</v>
          </cell>
          <cell r="K7539" t="str">
            <v>INGÅR I BATTERIET</v>
          </cell>
          <cell r="L7539" t="str">
            <v>Ingår i batteriet</v>
          </cell>
        </row>
        <row r="7540">
          <cell r="B7540" t="str">
            <v>YEC9774734Hastighetssensor</v>
          </cell>
          <cell r="C7540" t="str">
            <v>YEC9774734</v>
          </cell>
          <cell r="D7540">
            <v>2017</v>
          </cell>
          <cell r="E7540">
            <v>41</v>
          </cell>
          <cell r="F7540" t="str">
            <v>0410</v>
          </cell>
          <cell r="G7540" t="str">
            <v>J009</v>
          </cell>
          <cell r="H7540" t="str">
            <v>SPEED SENSOR:</v>
          </cell>
          <cell r="I7540" t="str">
            <v>Hastighetssensor</v>
          </cell>
          <cell r="J7540" t="str">
            <v>C8705068-1-04-11, DETECTING WHEEL RPM, CABLE LENGTH:70mm, C8705068-1-04-10 Extension cable for speed sensor: 350mm HIGO/KST at motor end</v>
          </cell>
          <cell r="K7540" t="str">
            <v>C8705068-1-0411</v>
          </cell>
          <cell r="L7540" t="str">
            <v>C8705068-1-0411</v>
          </cell>
        </row>
        <row r="7541">
          <cell r="B7541" t="str">
            <v>YEC9774734Batteri</v>
          </cell>
          <cell r="C7541" t="str">
            <v>YEC9774734</v>
          </cell>
          <cell r="D7541">
            <v>2017</v>
          </cell>
          <cell r="E7541">
            <v>42</v>
          </cell>
          <cell r="F7541" t="str">
            <v>0420</v>
          </cell>
          <cell r="G7541" t="str">
            <v>J002</v>
          </cell>
          <cell r="H7541" t="str">
            <v>BATTERY:</v>
          </cell>
          <cell r="I7541" t="str">
            <v>Batteri</v>
          </cell>
          <cell r="J7541" t="str">
            <v>C8705058-1-11BK  PHYLION SF-03, 11Ah WITH INTERGRATED REAR RED LIGHT</v>
          </cell>
          <cell r="K7541" t="str">
            <v>C8705058-1-11BK</v>
          </cell>
          <cell r="L7541" t="str">
            <v>C8705058-1-11CE</v>
          </cell>
        </row>
        <row r="7542">
          <cell r="B7542" t="str">
            <v>YEC9774734Batterihållare</v>
          </cell>
          <cell r="C7542" t="str">
            <v>YEC9774734</v>
          </cell>
          <cell r="D7542">
            <v>2017</v>
          </cell>
          <cell r="E7542">
            <v>43</v>
          </cell>
          <cell r="F7542" t="str">
            <v>0430</v>
          </cell>
          <cell r="G7542" t="str">
            <v>J003</v>
          </cell>
          <cell r="H7542" t="str">
            <v>BATTERY HOLDER/Slider</v>
          </cell>
          <cell r="I7542" t="str">
            <v>Batterihållare</v>
          </cell>
          <cell r="J7542" t="str">
            <v>C8705066-1-01, X11 BATTERY HOLDER WITH 950mm BAFANG CABLE FOR MAX MIDDLE SYSTEM ( CARRIER TYPE ) WITH AXA KEY CYLINDER 6,4USD</v>
          </cell>
          <cell r="K7542" t="str">
            <v>C8705066-1-01</v>
          </cell>
          <cell r="L7542" t="str">
            <v>C8705066-1-01</v>
          </cell>
        </row>
        <row r="7543">
          <cell r="B7543" t="str">
            <v>YEC9774734Batteriladdare</v>
          </cell>
          <cell r="C7543" t="str">
            <v>YEC9774734</v>
          </cell>
          <cell r="D7543">
            <v>2017</v>
          </cell>
          <cell r="E7543">
            <v>44</v>
          </cell>
          <cell r="F7543" t="str">
            <v>0440</v>
          </cell>
          <cell r="G7543" t="str">
            <v>J010</v>
          </cell>
          <cell r="H7543" t="str">
            <v>CHARGER:</v>
          </cell>
          <cell r="I7543" t="str">
            <v>Batteriladdare</v>
          </cell>
          <cell r="J7543" t="str">
            <v>C8705058-02, (CHARGER 2A    # NO:CZ2AG2JE7)  CHARGER FOR PHYLION BATTERY</v>
          </cell>
          <cell r="K7543" t="str">
            <v>C8705058-02</v>
          </cell>
          <cell r="L7543" t="str">
            <v>C8705058-02</v>
          </cell>
        </row>
        <row r="7544">
          <cell r="B7544" t="str">
            <v>YEC9774734Kontrollbox</v>
          </cell>
          <cell r="C7544" t="str">
            <v>YEC9774734</v>
          </cell>
          <cell r="D7544">
            <v>2017</v>
          </cell>
          <cell r="E7544">
            <v>45</v>
          </cell>
          <cell r="F7544" t="str">
            <v>0450</v>
          </cell>
          <cell r="G7544" t="str">
            <v>J011</v>
          </cell>
          <cell r="H7544" t="str">
            <v>Controller</v>
          </cell>
          <cell r="I7544" t="str">
            <v>Kontrollbox</v>
          </cell>
          <cell r="J7544" t="str">
            <v>included into the motor</v>
          </cell>
          <cell r="K7544" t="str">
            <v>C8705068-2-12</v>
          </cell>
          <cell r="L7544" t="str">
            <v>C8705068-2-12</v>
          </cell>
        </row>
        <row r="7545">
          <cell r="B7545" t="str">
            <v>YEC9774734Växelöra</v>
          </cell>
          <cell r="C7545" t="str">
            <v>YEC9774734</v>
          </cell>
          <cell r="D7545">
            <v>2017</v>
          </cell>
          <cell r="E7545">
            <v>46</v>
          </cell>
          <cell r="F7545" t="str">
            <v>0460</v>
          </cell>
          <cell r="G7545" t="str">
            <v>D005</v>
          </cell>
          <cell r="H7545" t="str">
            <v>Gear hanger</v>
          </cell>
          <cell r="I7545" t="str">
            <v>Växelöra</v>
          </cell>
          <cell r="L7545" t="e">
            <v>#N/A</v>
          </cell>
        </row>
        <row r="7546">
          <cell r="B7546" t="str">
            <v>YEC9774735RAM</v>
          </cell>
          <cell r="C7546" t="str">
            <v>YEC9774735</v>
          </cell>
          <cell r="D7546" t="str">
            <v>2018-2019</v>
          </cell>
          <cell r="E7546">
            <v>1</v>
          </cell>
          <cell r="F7546" t="str">
            <v>0010</v>
          </cell>
          <cell r="G7546" t="str">
            <v>A001</v>
          </cell>
          <cell r="H7546" t="str">
            <v>PAINTED FRAME</v>
          </cell>
          <cell r="I7546" t="str">
            <v>RAM</v>
          </cell>
          <cell r="J7546" t="str">
            <v>C7044-470-97735</v>
          </cell>
          <cell r="K7546" t="str">
            <v>C7044-470-97735</v>
          </cell>
          <cell r="L7546" t="e">
            <v>#N/A</v>
          </cell>
        </row>
        <row r="7547">
          <cell r="B7547" t="str">
            <v>YEC9774735Framgaffel</v>
          </cell>
          <cell r="C7547" t="str">
            <v>YEC9774735</v>
          </cell>
          <cell r="D7547" t="str">
            <v>2018-2019</v>
          </cell>
          <cell r="E7547">
            <v>2</v>
          </cell>
          <cell r="F7547" t="str">
            <v>0020</v>
          </cell>
          <cell r="G7547" t="str">
            <v>A002</v>
          </cell>
          <cell r="H7547" t="str">
            <v>PAINTED FORK</v>
          </cell>
          <cell r="I7547" t="str">
            <v>Framgaffel</v>
          </cell>
          <cell r="J7547" t="str">
            <v>C5469-173-97735</v>
          </cell>
          <cell r="K7547" t="str">
            <v>C5469-173-97735</v>
          </cell>
          <cell r="L7547" t="e">
            <v>#N/A</v>
          </cell>
        </row>
        <row r="7548">
          <cell r="B7548" t="str">
            <v>YEC9774735Styrlager</v>
          </cell>
          <cell r="C7548" t="str">
            <v>YEC9774735</v>
          </cell>
          <cell r="D7548" t="str">
            <v>2018-2019</v>
          </cell>
          <cell r="E7548">
            <v>3</v>
          </cell>
          <cell r="F7548" t="str">
            <v>0030</v>
          </cell>
          <cell r="G7548" t="str">
            <v>B001</v>
          </cell>
          <cell r="H7548" t="str">
            <v>Head Set</v>
          </cell>
          <cell r="I7548" t="str">
            <v>Styrlager</v>
          </cell>
          <cell r="J7548" t="str">
            <v>C2105002 VP-MH305C SEMI INTEGR, ED BLACK O/S  SH = 20mm</v>
          </cell>
          <cell r="K7548" t="str">
            <v>C2105002</v>
          </cell>
          <cell r="L7548" t="str">
            <v>C2100163</v>
          </cell>
        </row>
        <row r="7549">
          <cell r="B7549" t="str">
            <v xml:space="preserve">YEC9774735Styrstam </v>
          </cell>
          <cell r="C7549" t="str">
            <v>YEC9774735</v>
          </cell>
          <cell r="D7549" t="str">
            <v>2018-2019</v>
          </cell>
          <cell r="E7549">
            <v>4</v>
          </cell>
          <cell r="F7549" t="str">
            <v>0040</v>
          </cell>
          <cell r="G7549" t="str">
            <v>B002</v>
          </cell>
          <cell r="H7549" t="str">
            <v>Handlebar Stem</v>
          </cell>
          <cell r="I7549" t="str">
            <v xml:space="preserve">Styrstam </v>
          </cell>
          <cell r="J7549" t="str">
            <v xml:space="preserve">C2205548-090 STQ ALsv 25,4/85 180mm 4BOLT MTSD-367N-5 SV </v>
          </cell>
          <cell r="K7549" t="str">
            <v>C2205548-090</v>
          </cell>
          <cell r="L7549" t="str">
            <v>C2200064</v>
          </cell>
        </row>
        <row r="7550">
          <cell r="B7550" t="str">
            <v>YEC9774735Styre</v>
          </cell>
          <cell r="C7550" t="str">
            <v>YEC9774735</v>
          </cell>
          <cell r="D7550" t="str">
            <v>2018-2019</v>
          </cell>
          <cell r="E7550">
            <v>5</v>
          </cell>
          <cell r="F7550" t="str">
            <v>0050</v>
          </cell>
          <cell r="G7550" t="str">
            <v>B003</v>
          </cell>
          <cell r="H7550" t="str">
            <v>Handelbar</v>
          </cell>
          <cell r="I7550" t="str">
            <v>Styre</v>
          </cell>
          <cell r="J7550" t="str">
            <v>C2306073  Handlebar City Silver NR-AL-14(ISO-C) W:630mm, AL H.A.S, no logo</v>
          </cell>
          <cell r="K7550" t="str">
            <v>C2306073</v>
          </cell>
          <cell r="L7550" t="str">
            <v>C2300290</v>
          </cell>
        </row>
        <row r="7551">
          <cell r="B7551" t="str">
            <v>YEC9774735Bromsgrepp H</v>
          </cell>
          <cell r="C7551" t="str">
            <v>YEC9774735</v>
          </cell>
          <cell r="D7551" t="str">
            <v>2018-2019</v>
          </cell>
          <cell r="E7551">
            <v>6</v>
          </cell>
          <cell r="F7551" t="str">
            <v>0060</v>
          </cell>
          <cell r="G7551" t="str">
            <v>C002</v>
          </cell>
          <cell r="H7551" t="str">
            <v>Brake Lever R</v>
          </cell>
          <cell r="I7551" t="str">
            <v>Bromsgrepp H</v>
          </cell>
          <cell r="L7551" t="e">
            <v>#N/A</v>
          </cell>
        </row>
        <row r="7552">
          <cell r="B7552" t="str">
            <v>YEC9774735Bromsgrepp V</v>
          </cell>
          <cell r="C7552" t="str">
            <v>YEC9774735</v>
          </cell>
          <cell r="D7552" t="str">
            <v>2018-2019</v>
          </cell>
          <cell r="E7552">
            <v>7</v>
          </cell>
          <cell r="F7552" t="str">
            <v>0070</v>
          </cell>
          <cell r="G7552" t="str">
            <v>C001</v>
          </cell>
          <cell r="H7552" t="str">
            <v>Brake Lever L</v>
          </cell>
          <cell r="I7552" t="str">
            <v>Bromsgrepp V</v>
          </cell>
          <cell r="J7552" t="str">
            <v>C6505190 Br lever silver left CL535CRT RB w bell</v>
          </cell>
          <cell r="K7552" t="str">
            <v>C6505190</v>
          </cell>
          <cell r="L7552" t="str">
            <v>C6505190</v>
          </cell>
        </row>
        <row r="7553">
          <cell r="B7553" t="str">
            <v>YEC9774735Växelreglage H</v>
          </cell>
          <cell r="C7553" t="str">
            <v>YEC9774735</v>
          </cell>
          <cell r="D7553" t="str">
            <v>2018-2019</v>
          </cell>
          <cell r="E7553">
            <v>8</v>
          </cell>
          <cell r="F7553" t="str">
            <v>0080</v>
          </cell>
          <cell r="G7553" t="str">
            <v>D002</v>
          </cell>
          <cell r="H7553" t="str">
            <v>Shift Lever R</v>
          </cell>
          <cell r="I7553" t="str">
            <v>Växelreglage H</v>
          </cell>
          <cell r="J7553" t="str">
            <v>ASLC30007DXL210LAR</v>
          </cell>
          <cell r="K7553" t="str">
            <v>ASLC30007DXL210LAR</v>
          </cell>
          <cell r="L7553" t="str">
            <v>Kontakta SHIMANO</v>
          </cell>
        </row>
        <row r="7554">
          <cell r="B7554" t="str">
            <v>YEC9774735Växelreglage V</v>
          </cell>
          <cell r="C7554" t="str">
            <v>YEC9774735</v>
          </cell>
          <cell r="D7554" t="str">
            <v>2018-2019</v>
          </cell>
          <cell r="E7554">
            <v>9</v>
          </cell>
          <cell r="F7554" t="str">
            <v>0090</v>
          </cell>
          <cell r="G7554" t="str">
            <v>D001</v>
          </cell>
          <cell r="H7554" t="str">
            <v>Shift Lever L</v>
          </cell>
          <cell r="I7554" t="str">
            <v>Växelreglage V</v>
          </cell>
          <cell r="L7554" t="e">
            <v>#N/A</v>
          </cell>
        </row>
        <row r="7555">
          <cell r="B7555" t="str">
            <v>YEC9774735Handtag par</v>
          </cell>
          <cell r="C7555" t="str">
            <v>YEC9774735</v>
          </cell>
          <cell r="D7555" t="str">
            <v>2018-2019</v>
          </cell>
          <cell r="E7555">
            <v>10</v>
          </cell>
          <cell r="F7555" t="str">
            <v>0100</v>
          </cell>
          <cell r="G7555" t="str">
            <v>B004</v>
          </cell>
          <cell r="H7555" t="str">
            <v>Grip R</v>
          </cell>
          <cell r="I7555" t="str">
            <v>Handtag par</v>
          </cell>
          <cell r="J7555" t="str">
            <v xml:space="preserve">C2505528 Herrmans CLIK DD37  black 90mm  </v>
          </cell>
          <cell r="K7555" t="str">
            <v>C2505528</v>
          </cell>
          <cell r="L7555" t="str">
            <v>C2500057</v>
          </cell>
        </row>
        <row r="7556">
          <cell r="B7556" t="str">
            <v>YEC9774735Frambroms</v>
          </cell>
          <cell r="C7556" t="str">
            <v>YEC9774735</v>
          </cell>
          <cell r="D7556" t="str">
            <v>2018-2019</v>
          </cell>
          <cell r="E7556">
            <v>11</v>
          </cell>
          <cell r="F7556" t="str">
            <v>0110</v>
          </cell>
          <cell r="G7556" t="str">
            <v>C003</v>
          </cell>
          <cell r="H7556" t="str">
            <v xml:space="preserve">Brake front </v>
          </cell>
          <cell r="I7556" t="str">
            <v>Frambroms</v>
          </cell>
          <cell r="J7556" t="str">
            <v>ABRC6000FB  ROL.BRAKE FRONT M9 BR-C6000-F, W. 3,5 MM. LOCKNUT SILVER</v>
          </cell>
          <cell r="K7556" t="str">
            <v>ABRC6000FB</v>
          </cell>
          <cell r="L7556" t="str">
            <v>Kontakta SHIMANO</v>
          </cell>
        </row>
        <row r="7557">
          <cell r="B7557" t="str">
            <v>YEC9774735Bakbroms</v>
          </cell>
          <cell r="C7557" t="str">
            <v>YEC9774735</v>
          </cell>
          <cell r="D7557" t="str">
            <v>2018-2019</v>
          </cell>
          <cell r="E7557">
            <v>12</v>
          </cell>
          <cell r="F7557" t="str">
            <v>0120</v>
          </cell>
          <cell r="G7557" t="str">
            <v>C004</v>
          </cell>
          <cell r="H7557" t="str">
            <v>Brake rear</v>
          </cell>
          <cell r="I7557" t="str">
            <v>Bakbroms</v>
          </cell>
          <cell r="K7557" t="str">
            <v>Fotbroms</v>
          </cell>
          <cell r="L7557" t="str">
            <v>Kontakta SHIMANO</v>
          </cell>
        </row>
        <row r="7558">
          <cell r="B7558" t="str">
            <v>YEC9774735Vevlager</v>
          </cell>
          <cell r="C7558" t="str">
            <v>YEC9774735</v>
          </cell>
          <cell r="D7558" t="str">
            <v>2018-2019</v>
          </cell>
          <cell r="E7558">
            <v>13</v>
          </cell>
          <cell r="F7558" t="str">
            <v>0130</v>
          </cell>
          <cell r="G7558" t="str">
            <v>E001</v>
          </cell>
          <cell r="H7558" t="str">
            <v xml:space="preserve">BB-set </v>
          </cell>
          <cell r="I7558" t="str">
            <v>Vevlager</v>
          </cell>
          <cell r="K7558" t="str">
            <v>INGÅR I MOTORN</v>
          </cell>
          <cell r="L7558" t="str">
            <v>Ingår i motorn</v>
          </cell>
        </row>
        <row r="7559">
          <cell r="B7559" t="str">
            <v>YEC9774735Vevparti</v>
          </cell>
          <cell r="C7559" t="str">
            <v>YEC9774735</v>
          </cell>
          <cell r="D7559" t="str">
            <v>2018-2019</v>
          </cell>
          <cell r="E7559">
            <v>14</v>
          </cell>
          <cell r="F7559" t="str">
            <v>0140</v>
          </cell>
          <cell r="G7559" t="str">
            <v>E002</v>
          </cell>
          <cell r="H7559" t="str">
            <v>Front Chainwheel</v>
          </cell>
          <cell r="I7559" t="str">
            <v>Vevparti</v>
          </cell>
          <cell r="K7559" t="str">
            <v>C3305778-EG</v>
          </cell>
          <cell r="L7559" t="str">
            <v>C3305778-EG</v>
          </cell>
        </row>
        <row r="7560">
          <cell r="B7560" t="str">
            <v>YEC9774735Kedjeskydd</v>
          </cell>
          <cell r="C7560" t="str">
            <v>YEC9774735</v>
          </cell>
          <cell r="D7560" t="str">
            <v>2018-2019</v>
          </cell>
          <cell r="E7560">
            <v>15</v>
          </cell>
          <cell r="F7560" t="str">
            <v>0150</v>
          </cell>
          <cell r="G7560" t="str">
            <v>H001</v>
          </cell>
          <cell r="H7560" t="str">
            <v>Chain guard</v>
          </cell>
          <cell r="I7560" t="str">
            <v>Kedjeskydd</v>
          </cell>
          <cell r="J7560" t="str">
            <v>C8305427/BK Safir  + C8305427-RSV-98 Silver ring</v>
          </cell>
          <cell r="K7560" t="str">
            <v>C8305427/ZBK</v>
          </cell>
          <cell r="L7560" t="str">
            <v>C8305427/ZBK</v>
          </cell>
        </row>
        <row r="7561">
          <cell r="B7561" t="str">
            <v>YEC9774735Kedjeskyddsfäste</v>
          </cell>
          <cell r="C7561" t="str">
            <v>YEC9774735</v>
          </cell>
          <cell r="D7561" t="str">
            <v>2018-2019</v>
          </cell>
          <cell r="E7561">
            <v>16</v>
          </cell>
          <cell r="F7561" t="str">
            <v>0160</v>
          </cell>
          <cell r="G7561" t="str">
            <v>H002</v>
          </cell>
          <cell r="H7561" t="str">
            <v>Chain guard bracket</v>
          </cell>
          <cell r="I7561" t="str">
            <v>Kedjeskyddsfäste</v>
          </cell>
          <cell r="J7561" t="str">
            <v>C8305526 Chainguarnd bracket axa för Axa Safir made for MAX, ZINK</v>
          </cell>
          <cell r="K7561" t="str">
            <v>C8305526</v>
          </cell>
          <cell r="L7561" t="str">
            <v>C8305526</v>
          </cell>
        </row>
        <row r="7562">
          <cell r="B7562" t="str">
            <v>YEC9774735Framväxel</v>
          </cell>
          <cell r="C7562" t="str">
            <v>YEC9774735</v>
          </cell>
          <cell r="D7562" t="str">
            <v>2018-2019</v>
          </cell>
          <cell r="E7562">
            <v>17</v>
          </cell>
          <cell r="F7562" t="str">
            <v>0170</v>
          </cell>
          <cell r="G7562" t="str">
            <v>D003</v>
          </cell>
          <cell r="H7562" t="str">
            <v>Front Derailleur</v>
          </cell>
          <cell r="I7562" t="str">
            <v>Framväxel</v>
          </cell>
          <cell r="K7562" t="str">
            <v>EMPTY</v>
          </cell>
          <cell r="L7562" t="e">
            <v>#N/A</v>
          </cell>
        </row>
        <row r="7563">
          <cell r="B7563" t="str">
            <v>YEC9774735Bakväxel</v>
          </cell>
          <cell r="C7563" t="str">
            <v>YEC9774735</v>
          </cell>
          <cell r="D7563" t="str">
            <v>2018-2019</v>
          </cell>
          <cell r="E7563">
            <v>18</v>
          </cell>
          <cell r="F7563" t="str">
            <v>0180</v>
          </cell>
          <cell r="G7563" t="str">
            <v>D004</v>
          </cell>
          <cell r="H7563" t="str">
            <v>Rear Derailleur</v>
          </cell>
          <cell r="I7563" t="str">
            <v>Bakväxel</v>
          </cell>
          <cell r="K7563" t="str">
            <v>NAVVÄXEL</v>
          </cell>
          <cell r="L7563" t="str">
            <v>Kontakta SHIMANO</v>
          </cell>
        </row>
        <row r="7564">
          <cell r="B7564" t="str">
            <v>YEC9774735Kedja</v>
          </cell>
          <cell r="C7564" t="str">
            <v>YEC9774735</v>
          </cell>
          <cell r="D7564" t="str">
            <v>2018-2019</v>
          </cell>
          <cell r="E7564">
            <v>19</v>
          </cell>
          <cell r="F7564" t="str">
            <v>0190</v>
          </cell>
          <cell r="G7564" t="str">
            <v>E003</v>
          </cell>
          <cell r="H7564" t="str">
            <v xml:space="preserve">Chain </v>
          </cell>
          <cell r="I7564" t="str">
            <v>Kedja</v>
          </cell>
          <cell r="J7564" t="str">
            <v>C3405041-102  + link CHA 1S 102L RB Z610HXRB   KMC</v>
          </cell>
          <cell r="K7564" t="str">
            <v>C3405041-102</v>
          </cell>
          <cell r="L7564" t="str">
            <v>C3400038</v>
          </cell>
        </row>
        <row r="7565">
          <cell r="B7565" t="str">
            <v>YEC9774735Kassett</v>
          </cell>
          <cell r="C7565" t="str">
            <v>YEC9774735</v>
          </cell>
          <cell r="D7565" t="str">
            <v>2018-2019</v>
          </cell>
          <cell r="E7565">
            <v>20</v>
          </cell>
          <cell r="F7565" t="str">
            <v>0200</v>
          </cell>
          <cell r="G7565" t="str">
            <v>E004</v>
          </cell>
          <cell r="H7565" t="str">
            <v>Cassette Sprocket</v>
          </cell>
          <cell r="I7565" t="str">
            <v>Kassett</v>
          </cell>
          <cell r="J7565" t="str">
            <v>ASMGEAR18SU SPT SC18sv3/32" (INTERNAL HUB)</v>
          </cell>
          <cell r="K7565" t="str">
            <v>ASMGEAR18SU</v>
          </cell>
          <cell r="L7565" t="str">
            <v>Kontakta SHIMANO</v>
          </cell>
        </row>
        <row r="7566">
          <cell r="B7566" t="str">
            <v>YEC9774735Framhjul</v>
          </cell>
          <cell r="C7566" t="str">
            <v>YEC9774735</v>
          </cell>
          <cell r="D7566" t="str">
            <v>2018-2019</v>
          </cell>
          <cell r="E7566">
            <v>21</v>
          </cell>
          <cell r="F7566" t="str">
            <v>0210</v>
          </cell>
          <cell r="G7566" t="str">
            <v>F001</v>
          </cell>
          <cell r="H7566" t="str">
            <v>Front hub</v>
          </cell>
          <cell r="I7566" t="str">
            <v>Framhjul</v>
          </cell>
          <cell r="J7566" t="str">
            <v>AHBIM40PDC  FRONT HUB, SHIMANO, NEXUS HB-IM40 36H AXLE: 140MM OLD: 100MM SILVER</v>
          </cell>
          <cell r="K7566" t="str">
            <v>C4107743</v>
          </cell>
          <cell r="L7566" t="str">
            <v>C4100215</v>
          </cell>
        </row>
        <row r="7567">
          <cell r="B7567" t="str">
            <v>YEC9774735Bakhjul</v>
          </cell>
          <cell r="C7567" t="str">
            <v>YEC9774735</v>
          </cell>
          <cell r="D7567" t="str">
            <v>2018-2019</v>
          </cell>
          <cell r="E7567">
            <v>22</v>
          </cell>
          <cell r="F7567" t="str">
            <v>0220</v>
          </cell>
          <cell r="G7567" t="str">
            <v>F002</v>
          </cell>
          <cell r="H7567" t="str">
            <v>Rear hub</v>
          </cell>
          <cell r="I7567" t="str">
            <v>Bakhjul</v>
          </cell>
          <cell r="J7567" t="str">
            <v>ASGC30007CADXR (ASG7C30ADXR) HBRcb 36 H SILVER DX</v>
          </cell>
          <cell r="K7567" t="str">
            <v>C4208020</v>
          </cell>
          <cell r="L7567" t="str">
            <v>C4200052</v>
          </cell>
        </row>
        <row r="7568">
          <cell r="B7568" t="str">
            <v>YEC9774735Däck</v>
          </cell>
          <cell r="C7568" t="str">
            <v>YEC9774735</v>
          </cell>
          <cell r="D7568" t="str">
            <v>2018-2019</v>
          </cell>
          <cell r="E7568">
            <v>23</v>
          </cell>
          <cell r="F7568" t="str">
            <v>0230</v>
          </cell>
          <cell r="G7568" t="str">
            <v>F003</v>
          </cell>
          <cell r="H7568" t="str">
            <v>Tire</v>
          </cell>
          <cell r="I7568" t="str">
            <v>Däck</v>
          </cell>
          <cell r="J7568" t="str">
            <v>C4906455 622x40 Black Duramax Reflex XNR PERGO-E H-480</v>
          </cell>
          <cell r="K7568" t="str">
            <v>C4906455</v>
          </cell>
          <cell r="L7568" t="str">
            <v>C4901463</v>
          </cell>
        </row>
        <row r="7569">
          <cell r="B7569" t="str">
            <v>YEC9774735Skärmar set</v>
          </cell>
          <cell r="C7569" t="str">
            <v>YEC9774735</v>
          </cell>
          <cell r="D7569" t="str">
            <v>2018-2019</v>
          </cell>
          <cell r="E7569">
            <v>24</v>
          </cell>
          <cell r="F7569" t="str">
            <v>0240</v>
          </cell>
          <cell r="G7569" t="str">
            <v>H003</v>
          </cell>
          <cell r="H7569" t="str">
            <v xml:space="preserve">Mudguard front   </v>
          </cell>
          <cell r="I7569" t="str">
            <v>Skärmar set</v>
          </cell>
          <cell r="J7569" t="str">
            <v>C8255677 ZN/52MM 28" black 70.554/1 (5729-ZN)</v>
          </cell>
          <cell r="K7569" t="str">
            <v>C8255677</v>
          </cell>
          <cell r="L7569" t="str">
            <v>C8250028</v>
          </cell>
        </row>
        <row r="7570">
          <cell r="B7570" t="str">
            <v>YEC9774735Pakethållare</v>
          </cell>
          <cell r="C7570" t="str">
            <v>YEC9774735</v>
          </cell>
          <cell r="D7570" t="str">
            <v>2018-2019</v>
          </cell>
          <cell r="E7570">
            <v>25</v>
          </cell>
          <cell r="F7570" t="str">
            <v>0250</v>
          </cell>
          <cell r="G7570" t="str">
            <v>H004</v>
          </cell>
          <cell r="H7570" t="str">
            <v>Carrier</v>
          </cell>
          <cell r="I7570" t="str">
            <v>Pakethållare</v>
          </cell>
          <cell r="J7570" t="str">
            <v>C8205740 AVS TOP CARRIER FOR PHILION BATTERY, Powder BLACK CLIP AND SPECTRA LOGO</v>
          </cell>
          <cell r="K7570" t="str">
            <v>C8205740</v>
          </cell>
          <cell r="L7570" t="str">
            <v>C8205740</v>
          </cell>
        </row>
        <row r="7571">
          <cell r="B7571" t="str">
            <v>YEC9774735Sadel</v>
          </cell>
          <cell r="C7571" t="str">
            <v>YEC9774735</v>
          </cell>
          <cell r="D7571" t="str">
            <v>2018-2019</v>
          </cell>
          <cell r="E7571">
            <v>26</v>
          </cell>
          <cell r="F7571" t="str">
            <v>0260</v>
          </cell>
          <cell r="G7571" t="str">
            <v>G001</v>
          </cell>
          <cell r="H7571" t="str">
            <v>Saddle</v>
          </cell>
          <cell r="I7571" t="str">
            <v>Sadel</v>
          </cell>
          <cell r="J7571" t="str">
            <v>C7105989 Fluito black unisex w/o clamp</v>
          </cell>
          <cell r="K7571" t="str">
            <v>C7105989</v>
          </cell>
          <cell r="L7571" t="str">
            <v>C7100596</v>
          </cell>
        </row>
        <row r="7572">
          <cell r="B7572" t="str">
            <v>YEC9774735Sadelstolpe</v>
          </cell>
          <cell r="C7572" t="str">
            <v>YEC9774735</v>
          </cell>
          <cell r="D7572" t="str">
            <v>2018-2019</v>
          </cell>
          <cell r="E7572">
            <v>27</v>
          </cell>
          <cell r="F7572" t="str">
            <v>0270</v>
          </cell>
          <cell r="G7572" t="str">
            <v>G002</v>
          </cell>
          <cell r="H7572" t="str">
            <v>Seatpost</v>
          </cell>
          <cell r="I7572" t="str">
            <v>Sadelstolpe</v>
          </cell>
          <cell r="J7572" t="str">
            <v xml:space="preserve">C7205258  SP-222 27.2X350 Anodized SILVER </v>
          </cell>
          <cell r="K7572" t="str">
            <v>C7205258</v>
          </cell>
          <cell r="L7572" t="str">
            <v>C7200039</v>
          </cell>
        </row>
        <row r="7573">
          <cell r="B7573" t="str">
            <v>YEC9774735Sadelrörsklämma</v>
          </cell>
          <cell r="C7573" t="str">
            <v>YEC9774735</v>
          </cell>
          <cell r="D7573" t="str">
            <v>2018-2019</v>
          </cell>
          <cell r="E7573">
            <v>28</v>
          </cell>
          <cell r="F7573" t="str">
            <v>0280</v>
          </cell>
          <cell r="G7573" t="str">
            <v>G003</v>
          </cell>
          <cell r="H7573" t="str">
            <v>Seat Clamp</v>
          </cell>
          <cell r="I7573" t="str">
            <v>Sadelrörsklämma</v>
          </cell>
          <cell r="J7573" t="str">
            <v>C7305141 SCL 31.8 AL BT PURPLE MX-62</v>
          </cell>
          <cell r="K7573" t="str">
            <v>C7305141</v>
          </cell>
          <cell r="L7573" t="str">
            <v>C7300027-318</v>
          </cell>
        </row>
        <row r="7574">
          <cell r="B7574" t="str">
            <v>YEC9774735Framlampa</v>
          </cell>
          <cell r="C7574" t="str">
            <v>YEC9774735</v>
          </cell>
          <cell r="D7574" t="str">
            <v>2018-2019</v>
          </cell>
          <cell r="E7574">
            <v>29</v>
          </cell>
          <cell r="F7574" t="str">
            <v>0290</v>
          </cell>
          <cell r="G7574" t="str">
            <v>H005</v>
          </cell>
          <cell r="H7574" t="str">
            <v>Front light</v>
          </cell>
          <cell r="I7574" t="str">
            <v>Framlampa</v>
          </cell>
          <cell r="J7574" t="str">
            <v xml:space="preserve">C8015191 JY-7070E 30LUX LED headlamp 6V, w/o bracket, 500mm cable with conector for Bafang , 3mm cable  </v>
          </cell>
          <cell r="K7574" t="str">
            <v>C8015191</v>
          </cell>
          <cell r="L7574" t="str">
            <v>C8015191</v>
          </cell>
        </row>
        <row r="7575">
          <cell r="B7575" t="str">
            <v>YEC9774735Baklampa</v>
          </cell>
          <cell r="C7575" t="str">
            <v>YEC9774735</v>
          </cell>
          <cell r="D7575" t="str">
            <v>2018-2019</v>
          </cell>
          <cell r="E7575">
            <v>30</v>
          </cell>
          <cell r="F7575" t="str">
            <v>0300</v>
          </cell>
          <cell r="G7575" t="str">
            <v>H006</v>
          </cell>
          <cell r="H7575" t="str">
            <v>Light, Rear</v>
          </cell>
          <cell r="I7575" t="str">
            <v>Baklampa</v>
          </cell>
          <cell r="K7575" t="str">
            <v>C8705058-1RLBK</v>
          </cell>
          <cell r="L7575" t="str">
            <v>C8705058-1RLBK</v>
          </cell>
        </row>
        <row r="7576">
          <cell r="B7576" t="str">
            <v>YEC9774735Låssats</v>
          </cell>
          <cell r="C7576" t="str">
            <v>YEC9774735</v>
          </cell>
          <cell r="D7576" t="str">
            <v>2018-2019</v>
          </cell>
          <cell r="E7576">
            <v>31</v>
          </cell>
          <cell r="F7576" t="str">
            <v>0310</v>
          </cell>
          <cell r="G7576" t="str">
            <v>H007</v>
          </cell>
          <cell r="H7576" t="str">
            <v>Lock</v>
          </cell>
          <cell r="I7576" t="str">
            <v>Låssats</v>
          </cell>
          <cell r="J7576" t="str">
            <v>C8405069 LCK SF PLbk Solid+  BAT SF03, LOCK FRAME+LOCK BATT SF03 RT W/2 similar keys</v>
          </cell>
          <cell r="K7576" t="str">
            <v>C8405069</v>
          </cell>
          <cell r="L7576" t="str">
            <v>C8405069</v>
          </cell>
        </row>
        <row r="7577">
          <cell r="B7577" t="str">
            <v>YEC9774735Stöd</v>
          </cell>
          <cell r="C7577" t="str">
            <v>YEC9774735</v>
          </cell>
          <cell r="D7577" t="str">
            <v>2018-2019</v>
          </cell>
          <cell r="E7577">
            <v>32</v>
          </cell>
          <cell r="F7577" t="str">
            <v>0320</v>
          </cell>
          <cell r="G7577" t="str">
            <v>H008</v>
          </cell>
          <cell r="H7577" t="str">
            <v>Kick stand</v>
          </cell>
          <cell r="I7577" t="str">
            <v>Stöd</v>
          </cell>
          <cell r="J7577" t="str">
            <v>C8105222 REX HV for MAX CS mount KICKSTAND ADJUSTABLE 1288-4</v>
          </cell>
          <cell r="K7577" t="str">
            <v>C8105214</v>
          </cell>
          <cell r="L7577" t="str">
            <v>C8100036</v>
          </cell>
        </row>
        <row r="7578">
          <cell r="B7578" t="str">
            <v>YEC9774735Korg</v>
          </cell>
          <cell r="C7578" t="str">
            <v>YEC9774735</v>
          </cell>
          <cell r="D7578" t="str">
            <v>2018-2019</v>
          </cell>
          <cell r="E7578">
            <v>33</v>
          </cell>
          <cell r="F7578" t="str">
            <v>0330</v>
          </cell>
          <cell r="G7578" t="str">
            <v>H009</v>
          </cell>
          <cell r="H7578" t="str">
            <v>Basket / Fr carrier</v>
          </cell>
          <cell r="I7578" t="str">
            <v>Korg</v>
          </cell>
          <cell r="J7578" t="str">
            <v>C8605198 Korg AVS rem</v>
          </cell>
          <cell r="K7578" t="str">
            <v>C8605198</v>
          </cell>
          <cell r="L7578" t="str">
            <v>C8600016</v>
          </cell>
        </row>
        <row r="7579">
          <cell r="B7579" t="str">
            <v>YEC9774735Pedaler</v>
          </cell>
          <cell r="C7579" t="str">
            <v>YEC9774735</v>
          </cell>
          <cell r="D7579" t="str">
            <v>2018-2019</v>
          </cell>
          <cell r="E7579">
            <v>34</v>
          </cell>
          <cell r="F7579" t="str">
            <v>0340</v>
          </cell>
          <cell r="G7579" t="str">
            <v>E005</v>
          </cell>
          <cell r="H7579" t="str">
            <v xml:space="preserve">Pedal </v>
          </cell>
          <cell r="I7579" t="str">
            <v>Pedaler</v>
          </cell>
          <cell r="J7579" t="str">
            <v>C3505208 NWL-467  SILVER/GREY 9/16" ALU</v>
          </cell>
          <cell r="K7579" t="str">
            <v>C3505208</v>
          </cell>
          <cell r="L7579" t="str">
            <v>C3500059</v>
          </cell>
        </row>
        <row r="7580">
          <cell r="B7580" t="str">
            <v>YEC9774735Motor</v>
          </cell>
          <cell r="C7580" t="str">
            <v>YEC9774735</v>
          </cell>
          <cell r="D7580" t="str">
            <v>2018-2019</v>
          </cell>
          <cell r="E7580">
            <v>35</v>
          </cell>
          <cell r="F7580" t="str">
            <v>0350</v>
          </cell>
          <cell r="G7580" t="str">
            <v>J001</v>
          </cell>
          <cell r="H7580" t="str">
            <v>DRIVE UNIT:</v>
          </cell>
          <cell r="I7580" t="str">
            <v>Motor</v>
          </cell>
          <cell r="J7580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7580" t="str">
            <v>C8705068-2-01A</v>
          </cell>
          <cell r="L7580" t="str">
            <v>C8705068-2-01A</v>
          </cell>
        </row>
        <row r="7581">
          <cell r="B7581" t="str">
            <v>YEC9774735Display</v>
          </cell>
          <cell r="C7581" t="str">
            <v>YEC9774735</v>
          </cell>
          <cell r="D7581" t="str">
            <v>2018-2019</v>
          </cell>
          <cell r="E7581">
            <v>36</v>
          </cell>
          <cell r="F7581" t="str">
            <v>0360</v>
          </cell>
          <cell r="G7581" t="str">
            <v>J004</v>
          </cell>
          <cell r="H7581" t="str">
            <v>DISPLAY:</v>
          </cell>
          <cell r="I7581" t="str">
            <v>Display</v>
          </cell>
          <cell r="J7581" t="str">
            <v>C8705065-1-12S LCD C10,Silver Alloy e-going logo.cable length:750mm. cable length for switch:300mm,    Chip for BESST system. New dual pivot bracket with 2 plastic inserts (Ø22,2/25,4).</v>
          </cell>
          <cell r="K7581" t="str">
            <v>C8705065-1-12S</v>
          </cell>
          <cell r="L7581" t="str">
            <v>C8705065-1-12S</v>
          </cell>
        </row>
        <row r="7582">
          <cell r="B7582" t="str">
            <v>YEC9774735EB-Bus kabel</v>
          </cell>
          <cell r="C7582" t="str">
            <v>YEC9774735</v>
          </cell>
          <cell r="D7582" t="str">
            <v>2018-2019</v>
          </cell>
          <cell r="E7582">
            <v>37</v>
          </cell>
          <cell r="F7582" t="str">
            <v>0370</v>
          </cell>
          <cell r="G7582" t="str">
            <v>J005</v>
          </cell>
          <cell r="H7582" t="str">
            <v>EB-BUS CABLE:</v>
          </cell>
          <cell r="I7582" t="str">
            <v>EB-Bus kabel</v>
          </cell>
          <cell r="J7582" t="str">
            <v>C8705068-1-4-1C, 5PIN ( 1340mm ) CONNECT TO CONTROLLER, OTHER SIDE TO DISPLAY, LIGHTING SETS Canbus</v>
          </cell>
          <cell r="K7582" t="str">
            <v>C8705068-1-4-1C</v>
          </cell>
          <cell r="L7582" t="e">
            <v>#N/A</v>
          </cell>
        </row>
        <row r="7583">
          <cell r="B7583" t="str">
            <v>YEC9774735Motorkabel</v>
          </cell>
          <cell r="C7583" t="str">
            <v>YEC9774735</v>
          </cell>
          <cell r="D7583" t="str">
            <v>2018-2019</v>
          </cell>
          <cell r="E7583">
            <v>38</v>
          </cell>
          <cell r="F7583" t="str">
            <v>0380</v>
          </cell>
          <cell r="G7583" t="str">
            <v>J006</v>
          </cell>
          <cell r="H7583" t="str">
            <v>POWER CABLE:</v>
          </cell>
          <cell r="I7583" t="str">
            <v>Motorkabel</v>
          </cell>
          <cell r="J7583" t="str">
            <v>W/O (inluded into the battary slider)</v>
          </cell>
          <cell r="K7583" t="str">
            <v>Ingår i batterihållaren</v>
          </cell>
          <cell r="L7583" t="str">
            <v>Ingår i batterihållaren</v>
          </cell>
        </row>
        <row r="7584">
          <cell r="B7584" t="str">
            <v>YEC9774735Kabel framlampa</v>
          </cell>
          <cell r="C7584" t="str">
            <v>YEC9774735</v>
          </cell>
          <cell r="D7584" t="str">
            <v>2018-2019</v>
          </cell>
          <cell r="E7584">
            <v>39</v>
          </cell>
          <cell r="F7584" t="str">
            <v>0390</v>
          </cell>
          <cell r="G7584" t="str">
            <v>J007</v>
          </cell>
          <cell r="H7584" t="str">
            <v>F. LIGHT CABLE:</v>
          </cell>
          <cell r="I7584" t="str">
            <v>Kabel framlampa</v>
          </cell>
          <cell r="J7584" t="str">
            <v>C8705068-1-04-06, FOR FRONT LIGHT : 1200mm</v>
          </cell>
          <cell r="K7584" t="str">
            <v>C8705068-1-04-6</v>
          </cell>
          <cell r="L7584" t="str">
            <v>C8705068-1-04-6</v>
          </cell>
        </row>
        <row r="7585">
          <cell r="B7585" t="str">
            <v>YEC9774735Kabel baklampa</v>
          </cell>
          <cell r="C7585" t="str">
            <v>YEC9774735</v>
          </cell>
          <cell r="D7585" t="str">
            <v>2018-2019</v>
          </cell>
          <cell r="E7585">
            <v>40</v>
          </cell>
          <cell r="F7585" t="str">
            <v>0400</v>
          </cell>
          <cell r="G7585" t="str">
            <v>J008</v>
          </cell>
          <cell r="H7585" t="str">
            <v>R. LIGHT CABLE:</v>
          </cell>
          <cell r="I7585" t="str">
            <v>Kabel baklampa</v>
          </cell>
          <cell r="K7585" t="str">
            <v>INGÅR I BATTERIET</v>
          </cell>
          <cell r="L7585" t="str">
            <v>Ingår i batteriet</v>
          </cell>
        </row>
        <row r="7586">
          <cell r="B7586" t="str">
            <v>YEC9774735Hastighetssensor</v>
          </cell>
          <cell r="C7586" t="str">
            <v>YEC9774735</v>
          </cell>
          <cell r="D7586" t="str">
            <v>2018-2019</v>
          </cell>
          <cell r="E7586">
            <v>41</v>
          </cell>
          <cell r="F7586" t="str">
            <v>0410</v>
          </cell>
          <cell r="G7586" t="str">
            <v>J009</v>
          </cell>
          <cell r="H7586" t="str">
            <v>SPEED SENSOR:</v>
          </cell>
          <cell r="I7586" t="str">
            <v>Hastighetssensor</v>
          </cell>
          <cell r="J7586" t="str">
            <v>C8705068-1-04-11, DETECTING WHEEL RPM, CABLE LENGTH:70mm, C8705068-1-04-10 Extension cable for speed sensor: 350mm HIGO/KST at motor end</v>
          </cell>
          <cell r="K7586" t="str">
            <v>C8705068-1-0411</v>
          </cell>
          <cell r="L7586" t="str">
            <v>C8705068-1-0411</v>
          </cell>
        </row>
        <row r="7587">
          <cell r="B7587" t="str">
            <v>YEC9774735Batteri</v>
          </cell>
          <cell r="C7587" t="str">
            <v>YEC9774735</v>
          </cell>
          <cell r="D7587" t="str">
            <v>2018-2019</v>
          </cell>
          <cell r="E7587">
            <v>42</v>
          </cell>
          <cell r="F7587" t="str">
            <v>0420</v>
          </cell>
          <cell r="G7587" t="str">
            <v>J002</v>
          </cell>
          <cell r="H7587" t="str">
            <v>BATTERY:</v>
          </cell>
          <cell r="I7587" t="str">
            <v>Batteri</v>
          </cell>
          <cell r="J7587" t="str">
            <v>C8705058-1-11EA  PHYLION SF-03, 11Ah WITH INTERGRATED REAR RED LIGHT (eGoing Access)</v>
          </cell>
          <cell r="K7587" t="str">
            <v>C8705058-1-11EA</v>
          </cell>
          <cell r="L7587" t="str">
            <v>C8705058-1-11CE</v>
          </cell>
        </row>
        <row r="7588">
          <cell r="B7588" t="str">
            <v>YEC9774735Batterihållare</v>
          </cell>
          <cell r="C7588" t="str">
            <v>YEC9774735</v>
          </cell>
          <cell r="D7588" t="str">
            <v>2018-2019</v>
          </cell>
          <cell r="E7588">
            <v>43</v>
          </cell>
          <cell r="F7588" t="str">
            <v>0430</v>
          </cell>
          <cell r="G7588" t="str">
            <v>J003</v>
          </cell>
          <cell r="H7588" t="str">
            <v>BATTERY HOLDER/Slider</v>
          </cell>
          <cell r="I7588" t="str">
            <v>Batterihållare</v>
          </cell>
          <cell r="J7588" t="str">
            <v>C8705066-1-01, X11 BATTERY HOLDER WITH 950mm BAFANG CABLE FOR MAX MIDDLE SYSTEM ( CARRIER TYPE ) WITH AXA KEY CYLINDER 6,4USD</v>
          </cell>
          <cell r="K7588" t="str">
            <v>C8705066-1-01</v>
          </cell>
          <cell r="L7588" t="str">
            <v>C8705066-1-01</v>
          </cell>
        </row>
        <row r="7589">
          <cell r="B7589" t="str">
            <v>YEC9774735Batteriladdare</v>
          </cell>
          <cell r="C7589" t="str">
            <v>YEC9774735</v>
          </cell>
          <cell r="D7589" t="str">
            <v>2018-2019</v>
          </cell>
          <cell r="E7589">
            <v>44</v>
          </cell>
          <cell r="F7589" t="str">
            <v>0440</v>
          </cell>
          <cell r="G7589" t="str">
            <v>J010</v>
          </cell>
          <cell r="H7589" t="str">
            <v>CHARGER:</v>
          </cell>
          <cell r="I7589" t="str">
            <v>Batteriladdare</v>
          </cell>
          <cell r="J7589" t="str">
            <v>C8705058-02, (CHARGER 2A    # NO:CZ2AG2JE7)  CHARGER FOR PHYLION BATTERY</v>
          </cell>
          <cell r="K7589" t="str">
            <v>C8705058-02</v>
          </cell>
          <cell r="L7589" t="str">
            <v>C8705058-02</v>
          </cell>
        </row>
        <row r="7590">
          <cell r="B7590" t="str">
            <v>YEC9774735Kontrollbox</v>
          </cell>
          <cell r="C7590" t="str">
            <v>YEC9774735</v>
          </cell>
          <cell r="D7590" t="str">
            <v>2018-2019</v>
          </cell>
          <cell r="E7590">
            <v>45</v>
          </cell>
          <cell r="F7590" t="str">
            <v>0450</v>
          </cell>
          <cell r="G7590" t="str">
            <v>J011</v>
          </cell>
          <cell r="H7590" t="str">
            <v>Controller</v>
          </cell>
          <cell r="I7590" t="str">
            <v>Kontrollbox</v>
          </cell>
          <cell r="J7590" t="str">
            <v>included into the motor</v>
          </cell>
          <cell r="K7590" t="str">
            <v>C8705068-2-12</v>
          </cell>
          <cell r="L7590" t="str">
            <v>C8705068-2-12</v>
          </cell>
        </row>
        <row r="7591">
          <cell r="B7591" t="str">
            <v>YEC9774735Växelöra</v>
          </cell>
          <cell r="C7591" t="str">
            <v>YEC9774735</v>
          </cell>
          <cell r="D7591" t="str">
            <v>2018-2019</v>
          </cell>
          <cell r="E7591">
            <v>46</v>
          </cell>
          <cell r="F7591" t="str">
            <v>0460</v>
          </cell>
          <cell r="G7591" t="str">
            <v>D005</v>
          </cell>
          <cell r="H7591" t="str">
            <v>Gear hanger</v>
          </cell>
          <cell r="I7591" t="str">
            <v>Växelöra</v>
          </cell>
          <cell r="L7591" t="e">
            <v>#N/A</v>
          </cell>
        </row>
        <row r="7592">
          <cell r="B7592" t="str">
            <v>YEC9774736RAM</v>
          </cell>
          <cell r="C7592" t="str">
            <v>YEC9774736</v>
          </cell>
          <cell r="D7592" t="str">
            <v>2018-2019</v>
          </cell>
          <cell r="E7592">
            <v>1</v>
          </cell>
          <cell r="F7592" t="str">
            <v>0010</v>
          </cell>
          <cell r="G7592" t="str">
            <v>A001</v>
          </cell>
          <cell r="H7592" t="str">
            <v>PAINTED FRAME</v>
          </cell>
          <cell r="I7592" t="str">
            <v>RAM</v>
          </cell>
          <cell r="J7592" t="str">
            <v>C7044-470-97736</v>
          </cell>
          <cell r="K7592" t="str">
            <v>C7044-470-97736</v>
          </cell>
          <cell r="L7592" t="e">
            <v>#N/A</v>
          </cell>
        </row>
        <row r="7593">
          <cell r="B7593" t="str">
            <v>YEC9774736Framgaffel</v>
          </cell>
          <cell r="C7593" t="str">
            <v>YEC9774736</v>
          </cell>
          <cell r="D7593" t="str">
            <v>2018-2019</v>
          </cell>
          <cell r="E7593">
            <v>2</v>
          </cell>
          <cell r="F7593" t="str">
            <v>0020</v>
          </cell>
          <cell r="G7593" t="str">
            <v>A002</v>
          </cell>
          <cell r="H7593" t="str">
            <v>PAINTED FORK</v>
          </cell>
          <cell r="I7593" t="str">
            <v>Framgaffel</v>
          </cell>
          <cell r="J7593" t="str">
            <v>C5469-173-97736</v>
          </cell>
          <cell r="K7593" t="str">
            <v>C5469-173-97736</v>
          </cell>
          <cell r="L7593" t="e">
            <v>#N/A</v>
          </cell>
        </row>
        <row r="7594">
          <cell r="B7594" t="str">
            <v>YEC9774736Styrlager</v>
          </cell>
          <cell r="C7594" t="str">
            <v>YEC9774736</v>
          </cell>
          <cell r="D7594" t="str">
            <v>2018-2019</v>
          </cell>
          <cell r="E7594">
            <v>3</v>
          </cell>
          <cell r="F7594" t="str">
            <v>0030</v>
          </cell>
          <cell r="G7594" t="str">
            <v>B001</v>
          </cell>
          <cell r="H7594" t="str">
            <v>Head Set</v>
          </cell>
          <cell r="I7594" t="str">
            <v>Styrlager</v>
          </cell>
          <cell r="J7594" t="str">
            <v>C2105002 VP-MH305C SEMI INTEGR, ED BLACK O/S  SH = 20mm</v>
          </cell>
          <cell r="K7594" t="str">
            <v>C2105002</v>
          </cell>
          <cell r="L7594" t="str">
            <v>C2100163</v>
          </cell>
        </row>
        <row r="7595">
          <cell r="B7595" t="str">
            <v xml:space="preserve">YEC9774736Styrstam </v>
          </cell>
          <cell r="C7595" t="str">
            <v>YEC9774736</v>
          </cell>
          <cell r="D7595" t="str">
            <v>2018-2019</v>
          </cell>
          <cell r="E7595">
            <v>4</v>
          </cell>
          <cell r="F7595" t="str">
            <v>0040</v>
          </cell>
          <cell r="G7595" t="str">
            <v>B002</v>
          </cell>
          <cell r="H7595" t="str">
            <v>Handlebar Stem</v>
          </cell>
          <cell r="I7595" t="str">
            <v xml:space="preserve">Styrstam </v>
          </cell>
          <cell r="J7595" t="str">
            <v xml:space="preserve">C2205548-090 STQ ALsv 25,4/85 180mm 4BOLT MTSD-367N-5 SV </v>
          </cell>
          <cell r="K7595" t="str">
            <v>C2205548-090</v>
          </cell>
          <cell r="L7595" t="str">
            <v>C2200064</v>
          </cell>
        </row>
        <row r="7596">
          <cell r="B7596" t="str">
            <v>YEC9774736Styre</v>
          </cell>
          <cell r="C7596" t="str">
            <v>YEC9774736</v>
          </cell>
          <cell r="D7596" t="str">
            <v>2018-2019</v>
          </cell>
          <cell r="E7596">
            <v>5</v>
          </cell>
          <cell r="F7596" t="str">
            <v>0050</v>
          </cell>
          <cell r="G7596" t="str">
            <v>B003</v>
          </cell>
          <cell r="H7596" t="str">
            <v>Handelbar</v>
          </cell>
          <cell r="I7596" t="str">
            <v>Styre</v>
          </cell>
          <cell r="J7596" t="str">
            <v>C2306073  Handlebar City Silver NR-AL-14(ISO-C) W:630mm, AL H.A.S, no logo</v>
          </cell>
          <cell r="K7596" t="str">
            <v>C2306073</v>
          </cell>
          <cell r="L7596" t="str">
            <v>C2300290</v>
          </cell>
        </row>
        <row r="7597">
          <cell r="B7597" t="str">
            <v>YEC9774736Bromsgrepp H</v>
          </cell>
          <cell r="C7597" t="str">
            <v>YEC9774736</v>
          </cell>
          <cell r="D7597" t="str">
            <v>2018-2019</v>
          </cell>
          <cell r="E7597">
            <v>6</v>
          </cell>
          <cell r="F7597" t="str">
            <v>0060</v>
          </cell>
          <cell r="G7597" t="str">
            <v>C002</v>
          </cell>
          <cell r="H7597" t="str">
            <v>Brake Lever R</v>
          </cell>
          <cell r="I7597" t="str">
            <v>Bromsgrepp H</v>
          </cell>
          <cell r="L7597" t="e">
            <v>#N/A</v>
          </cell>
        </row>
        <row r="7598">
          <cell r="B7598" t="str">
            <v>YEC9774736Bromsgrepp V</v>
          </cell>
          <cell r="C7598" t="str">
            <v>YEC9774736</v>
          </cell>
          <cell r="D7598" t="str">
            <v>2018-2019</v>
          </cell>
          <cell r="E7598">
            <v>7</v>
          </cell>
          <cell r="F7598" t="str">
            <v>0070</v>
          </cell>
          <cell r="G7598" t="str">
            <v>C001</v>
          </cell>
          <cell r="H7598" t="str">
            <v>Brake Lever L</v>
          </cell>
          <cell r="I7598" t="str">
            <v>Bromsgrepp V</v>
          </cell>
          <cell r="J7598" t="str">
            <v>C6505190 Br lever silver left CL535CRT RB w bell</v>
          </cell>
          <cell r="K7598" t="str">
            <v>C6505190</v>
          </cell>
          <cell r="L7598" t="str">
            <v>C6505190</v>
          </cell>
        </row>
        <row r="7599">
          <cell r="B7599" t="str">
            <v>YEC9774736Växelreglage H</v>
          </cell>
          <cell r="C7599" t="str">
            <v>YEC9774736</v>
          </cell>
          <cell r="D7599" t="str">
            <v>2018-2019</v>
          </cell>
          <cell r="E7599">
            <v>8</v>
          </cell>
          <cell r="F7599" t="str">
            <v>0080</v>
          </cell>
          <cell r="G7599" t="str">
            <v>D002</v>
          </cell>
          <cell r="H7599" t="str">
            <v>Shift Lever R</v>
          </cell>
          <cell r="I7599" t="str">
            <v>Växelreglage H</v>
          </cell>
          <cell r="J7599" t="str">
            <v>ASLC30007DXL210LAR</v>
          </cell>
          <cell r="K7599" t="str">
            <v>ASLC30007DXL210LAR</v>
          </cell>
          <cell r="L7599" t="str">
            <v>Kontakta SHIMANO</v>
          </cell>
        </row>
        <row r="7600">
          <cell r="B7600" t="str">
            <v>YEC9774736Växelreglage V</v>
          </cell>
          <cell r="C7600" t="str">
            <v>YEC9774736</v>
          </cell>
          <cell r="D7600" t="str">
            <v>2018-2019</v>
          </cell>
          <cell r="E7600">
            <v>9</v>
          </cell>
          <cell r="F7600" t="str">
            <v>0090</v>
          </cell>
          <cell r="G7600" t="str">
            <v>D001</v>
          </cell>
          <cell r="H7600" t="str">
            <v>Shift Lever L</v>
          </cell>
          <cell r="I7600" t="str">
            <v>Växelreglage V</v>
          </cell>
          <cell r="L7600" t="e">
            <v>#N/A</v>
          </cell>
        </row>
        <row r="7601">
          <cell r="B7601" t="str">
            <v>YEC9774736Handtag par</v>
          </cell>
          <cell r="C7601" t="str">
            <v>YEC9774736</v>
          </cell>
          <cell r="D7601" t="str">
            <v>2018-2019</v>
          </cell>
          <cell r="E7601">
            <v>10</v>
          </cell>
          <cell r="F7601" t="str">
            <v>0100</v>
          </cell>
          <cell r="G7601" t="str">
            <v>B004</v>
          </cell>
          <cell r="H7601" t="str">
            <v>Grip R</v>
          </cell>
          <cell r="I7601" t="str">
            <v>Handtag par</v>
          </cell>
          <cell r="J7601" t="str">
            <v xml:space="preserve">C2505528-BN Herrmans CLIK DD37  brown 90mm  </v>
          </cell>
          <cell r="K7601" t="str">
            <v>C2505528-BN</v>
          </cell>
          <cell r="L7601" t="str">
            <v>BSP?</v>
          </cell>
        </row>
        <row r="7602">
          <cell r="B7602" t="str">
            <v>YEC9774736Frambroms</v>
          </cell>
          <cell r="C7602" t="str">
            <v>YEC9774736</v>
          </cell>
          <cell r="D7602" t="str">
            <v>2018-2019</v>
          </cell>
          <cell r="E7602">
            <v>11</v>
          </cell>
          <cell r="F7602" t="str">
            <v>0110</v>
          </cell>
          <cell r="G7602" t="str">
            <v>C003</v>
          </cell>
          <cell r="H7602" t="str">
            <v xml:space="preserve">Brake front </v>
          </cell>
          <cell r="I7602" t="str">
            <v>Frambroms</v>
          </cell>
          <cell r="J7602" t="str">
            <v>ABRC6000FB  ROL.BRAKE FRONT M9 BR-C6000-F, W. 3,5 MM. LOCKNUT SILVER</v>
          </cell>
          <cell r="K7602" t="str">
            <v>ABRC6000FB</v>
          </cell>
          <cell r="L7602" t="str">
            <v>Kontakta SHIMANO</v>
          </cell>
        </row>
        <row r="7603">
          <cell r="B7603" t="str">
            <v>YEC9774736Bakbroms</v>
          </cell>
          <cell r="C7603" t="str">
            <v>YEC9774736</v>
          </cell>
          <cell r="D7603" t="str">
            <v>2018-2019</v>
          </cell>
          <cell r="E7603">
            <v>12</v>
          </cell>
          <cell r="F7603" t="str">
            <v>0120</v>
          </cell>
          <cell r="G7603" t="str">
            <v>C004</v>
          </cell>
          <cell r="H7603" t="str">
            <v>Brake rear</v>
          </cell>
          <cell r="I7603" t="str">
            <v>Bakbroms</v>
          </cell>
          <cell r="K7603" t="str">
            <v>Fotbroms</v>
          </cell>
          <cell r="L7603" t="str">
            <v>Kontakta SHIMANO</v>
          </cell>
        </row>
        <row r="7604">
          <cell r="B7604" t="str">
            <v>YEC9774736Vevlager</v>
          </cell>
          <cell r="C7604" t="str">
            <v>YEC9774736</v>
          </cell>
          <cell r="D7604" t="str">
            <v>2018-2019</v>
          </cell>
          <cell r="E7604">
            <v>13</v>
          </cell>
          <cell r="F7604" t="str">
            <v>0130</v>
          </cell>
          <cell r="G7604" t="str">
            <v>E001</v>
          </cell>
          <cell r="H7604" t="str">
            <v xml:space="preserve">BB-set </v>
          </cell>
          <cell r="I7604" t="str">
            <v>Vevlager</v>
          </cell>
          <cell r="K7604" t="str">
            <v>INGÅR I MOTORN</v>
          </cell>
          <cell r="L7604" t="str">
            <v>Ingår i motorn</v>
          </cell>
        </row>
        <row r="7605">
          <cell r="B7605" t="str">
            <v>YEC9774736Vevparti</v>
          </cell>
          <cell r="C7605" t="str">
            <v>YEC9774736</v>
          </cell>
          <cell r="D7605" t="str">
            <v>2018-2019</v>
          </cell>
          <cell r="E7605">
            <v>14</v>
          </cell>
          <cell r="F7605" t="str">
            <v>0140</v>
          </cell>
          <cell r="G7605" t="str">
            <v>E002</v>
          </cell>
          <cell r="H7605" t="str">
            <v>Front Chainwheel</v>
          </cell>
          <cell r="I7605" t="str">
            <v>Vevparti</v>
          </cell>
          <cell r="K7605" t="str">
            <v>C3305778-EG</v>
          </cell>
          <cell r="L7605" t="str">
            <v>C3305778-EG</v>
          </cell>
        </row>
        <row r="7606">
          <cell r="B7606" t="str">
            <v>YEC9774736Kedjeskydd</v>
          </cell>
          <cell r="C7606" t="str">
            <v>YEC9774736</v>
          </cell>
          <cell r="D7606" t="str">
            <v>2018-2019</v>
          </cell>
          <cell r="E7606">
            <v>15</v>
          </cell>
          <cell r="F7606" t="str">
            <v>0150</v>
          </cell>
          <cell r="G7606" t="str">
            <v>H001</v>
          </cell>
          <cell r="H7606" t="str">
            <v>Chain guard</v>
          </cell>
          <cell r="I7606" t="str">
            <v>Kedjeskydd</v>
          </cell>
          <cell r="J7606" t="str">
            <v>C8305427/BK Safir  + C8305427-RSV-98 Silver ring</v>
          </cell>
          <cell r="K7606" t="str">
            <v>C8305427/ZBK</v>
          </cell>
          <cell r="L7606" t="str">
            <v>C8305427/ZBK</v>
          </cell>
        </row>
        <row r="7607">
          <cell r="B7607" t="str">
            <v>YEC9774736Kedjeskyddsfäste</v>
          </cell>
          <cell r="C7607" t="str">
            <v>YEC9774736</v>
          </cell>
          <cell r="D7607" t="str">
            <v>2018-2019</v>
          </cell>
          <cell r="E7607">
            <v>16</v>
          </cell>
          <cell r="F7607" t="str">
            <v>0160</v>
          </cell>
          <cell r="G7607" t="str">
            <v>H002</v>
          </cell>
          <cell r="H7607" t="str">
            <v>Chain guard bracket</v>
          </cell>
          <cell r="I7607" t="str">
            <v>Kedjeskyddsfäste</v>
          </cell>
          <cell r="J7607" t="str">
            <v>C8305526 Chainguarnd bracket axa för Axa Safir made for MAX, ZINK</v>
          </cell>
          <cell r="K7607" t="str">
            <v>C8305526</v>
          </cell>
          <cell r="L7607" t="str">
            <v>C8305526</v>
          </cell>
        </row>
        <row r="7608">
          <cell r="B7608" t="str">
            <v>YEC9774736Framväxel</v>
          </cell>
          <cell r="C7608" t="str">
            <v>YEC9774736</v>
          </cell>
          <cell r="D7608" t="str">
            <v>2018-2019</v>
          </cell>
          <cell r="E7608">
            <v>17</v>
          </cell>
          <cell r="F7608" t="str">
            <v>0170</v>
          </cell>
          <cell r="G7608" t="str">
            <v>D003</v>
          </cell>
          <cell r="H7608" t="str">
            <v>Front Derailleur</v>
          </cell>
          <cell r="I7608" t="str">
            <v>Framväxel</v>
          </cell>
          <cell r="K7608" t="str">
            <v>EMPTY</v>
          </cell>
          <cell r="L7608" t="e">
            <v>#N/A</v>
          </cell>
        </row>
        <row r="7609">
          <cell r="B7609" t="str">
            <v>YEC9774736Bakväxel</v>
          </cell>
          <cell r="C7609" t="str">
            <v>YEC9774736</v>
          </cell>
          <cell r="D7609" t="str">
            <v>2018-2019</v>
          </cell>
          <cell r="E7609">
            <v>18</v>
          </cell>
          <cell r="F7609" t="str">
            <v>0180</v>
          </cell>
          <cell r="G7609" t="str">
            <v>D004</v>
          </cell>
          <cell r="H7609" t="str">
            <v>Rear Derailleur</v>
          </cell>
          <cell r="I7609" t="str">
            <v>Bakväxel</v>
          </cell>
          <cell r="K7609" t="str">
            <v>NAVVÄXEL</v>
          </cell>
          <cell r="L7609" t="str">
            <v>Kontakta SHIMANO</v>
          </cell>
        </row>
        <row r="7610">
          <cell r="B7610" t="str">
            <v>YEC9774736Kedja</v>
          </cell>
          <cell r="C7610" t="str">
            <v>YEC9774736</v>
          </cell>
          <cell r="D7610" t="str">
            <v>2018-2019</v>
          </cell>
          <cell r="E7610">
            <v>19</v>
          </cell>
          <cell r="F7610" t="str">
            <v>0190</v>
          </cell>
          <cell r="G7610" t="str">
            <v>E003</v>
          </cell>
          <cell r="H7610" t="str">
            <v xml:space="preserve">Chain </v>
          </cell>
          <cell r="I7610" t="str">
            <v>Kedja</v>
          </cell>
          <cell r="J7610" t="str">
            <v>C3405041-102  + link CHA 1S 102L RB Z610HXRB   KMC</v>
          </cell>
          <cell r="K7610" t="str">
            <v>C3405041-102</v>
          </cell>
          <cell r="L7610" t="str">
            <v>C3400038</v>
          </cell>
        </row>
        <row r="7611">
          <cell r="B7611" t="str">
            <v>YEC9774736Kassett</v>
          </cell>
          <cell r="C7611" t="str">
            <v>YEC9774736</v>
          </cell>
          <cell r="D7611" t="str">
            <v>2018-2019</v>
          </cell>
          <cell r="E7611">
            <v>20</v>
          </cell>
          <cell r="F7611" t="str">
            <v>0200</v>
          </cell>
          <cell r="G7611" t="str">
            <v>E004</v>
          </cell>
          <cell r="H7611" t="str">
            <v>Cassette Sprocket</v>
          </cell>
          <cell r="I7611" t="str">
            <v>Kassett</v>
          </cell>
          <cell r="J7611" t="str">
            <v>ASMGEAR18SU SPT SC18sv3/32" (INTERNAL HUB)</v>
          </cell>
          <cell r="K7611" t="str">
            <v>ASMGEAR18SU</v>
          </cell>
          <cell r="L7611" t="str">
            <v>Kontakta SHIMANO</v>
          </cell>
        </row>
        <row r="7612">
          <cell r="B7612" t="str">
            <v>YEC9774736Framhjul</v>
          </cell>
          <cell r="C7612" t="str">
            <v>YEC9774736</v>
          </cell>
          <cell r="D7612" t="str">
            <v>2018-2019</v>
          </cell>
          <cell r="E7612">
            <v>21</v>
          </cell>
          <cell r="F7612" t="str">
            <v>0210</v>
          </cell>
          <cell r="G7612" t="str">
            <v>F001</v>
          </cell>
          <cell r="H7612" t="str">
            <v>Front hub</v>
          </cell>
          <cell r="I7612" t="str">
            <v>Framhjul</v>
          </cell>
          <cell r="J7612" t="str">
            <v>AHBIM40PDC  FRONT HUB, SHIMANO, NEXUS HB-IM40 36H AXLE: 140MM OLD: 100MM SILVER</v>
          </cell>
          <cell r="K7612" t="str">
            <v>C4107744</v>
          </cell>
          <cell r="L7612" t="str">
            <v>Kontakta Service</v>
          </cell>
        </row>
        <row r="7613">
          <cell r="B7613" t="str">
            <v>YEC9774736Bakhjul</v>
          </cell>
          <cell r="C7613" t="str">
            <v>YEC9774736</v>
          </cell>
          <cell r="D7613" t="str">
            <v>2018-2019</v>
          </cell>
          <cell r="E7613">
            <v>22</v>
          </cell>
          <cell r="F7613" t="str">
            <v>0220</v>
          </cell>
          <cell r="G7613" t="str">
            <v>F002</v>
          </cell>
          <cell r="H7613" t="str">
            <v>Rear hub</v>
          </cell>
          <cell r="I7613" t="str">
            <v>Bakhjul</v>
          </cell>
          <cell r="J7613" t="str">
            <v>ASGC30007CADXR (ASG7C30ADXR) HBRcb 36 H SILVER DX</v>
          </cell>
          <cell r="K7613" t="str">
            <v>C4208021</v>
          </cell>
          <cell r="L7613" t="str">
            <v>C4200386</v>
          </cell>
        </row>
        <row r="7614">
          <cell r="B7614" t="str">
            <v>YEC9774736Däck</v>
          </cell>
          <cell r="C7614" t="str">
            <v>YEC9774736</v>
          </cell>
          <cell r="D7614" t="str">
            <v>2018-2019</v>
          </cell>
          <cell r="E7614">
            <v>23</v>
          </cell>
          <cell r="F7614" t="str">
            <v>0230</v>
          </cell>
          <cell r="G7614" t="str">
            <v>F003</v>
          </cell>
          <cell r="H7614" t="str">
            <v>Tire</v>
          </cell>
          <cell r="I7614" t="str">
            <v>Däck</v>
          </cell>
          <cell r="J7614" t="str">
            <v>C4906456 40-622 BROWN Duramax XNR Reflex PERGO  H-480</v>
          </cell>
          <cell r="K7614" t="str">
            <v>C4906456</v>
          </cell>
          <cell r="L7614" t="str">
            <v>BSP?</v>
          </cell>
        </row>
        <row r="7615">
          <cell r="B7615" t="str">
            <v>YEC9774736Skärmar set</v>
          </cell>
          <cell r="C7615" t="str">
            <v>YEC9774736</v>
          </cell>
          <cell r="D7615" t="str">
            <v>2018-2019</v>
          </cell>
          <cell r="E7615">
            <v>24</v>
          </cell>
          <cell r="F7615" t="str">
            <v>0240</v>
          </cell>
          <cell r="G7615" t="str">
            <v>H003</v>
          </cell>
          <cell r="H7615" t="str">
            <v xml:space="preserve">Mudguard front   </v>
          </cell>
          <cell r="I7615" t="str">
            <v>Skärmar set</v>
          </cell>
          <cell r="J7615" t="str">
            <v>C8255677-549 ZN/52MM 28" gold 70.554/1 (5729-ZN)</v>
          </cell>
          <cell r="K7615" t="str">
            <v>C8255677-549</v>
          </cell>
          <cell r="L7615" t="str">
            <v>Kontakta Service</v>
          </cell>
        </row>
        <row r="7616">
          <cell r="B7616" t="str">
            <v>YEC9774736Pakethållare</v>
          </cell>
          <cell r="C7616" t="str">
            <v>YEC9774736</v>
          </cell>
          <cell r="D7616" t="str">
            <v>2018-2019</v>
          </cell>
          <cell r="E7616">
            <v>25</v>
          </cell>
          <cell r="F7616" t="str">
            <v>0250</v>
          </cell>
          <cell r="G7616" t="str">
            <v>H004</v>
          </cell>
          <cell r="H7616" t="str">
            <v>Carrier</v>
          </cell>
          <cell r="I7616" t="str">
            <v>Pakethållare</v>
          </cell>
          <cell r="J7616" t="str">
            <v>C8205740 AVS TOP CARRIER FOR PHILION BATTERY, Powder BLACK CLIP AND SPECTRA LOGO</v>
          </cell>
          <cell r="K7616" t="str">
            <v>C8205740</v>
          </cell>
          <cell r="L7616" t="str">
            <v>C8205740</v>
          </cell>
        </row>
        <row r="7617">
          <cell r="B7617" t="str">
            <v>YEC9774736Sadel</v>
          </cell>
          <cell r="C7617" t="str">
            <v>YEC9774736</v>
          </cell>
          <cell r="D7617" t="str">
            <v>2018-2019</v>
          </cell>
          <cell r="E7617">
            <v>26</v>
          </cell>
          <cell r="F7617" t="str">
            <v>0260</v>
          </cell>
          <cell r="G7617" t="str">
            <v>G001</v>
          </cell>
          <cell r="H7617" t="str">
            <v>Saddle</v>
          </cell>
          <cell r="I7617" t="str">
            <v>Sadel</v>
          </cell>
          <cell r="J7617" t="str">
            <v>C7106016 Fluito brown unisex w/o clamp</v>
          </cell>
          <cell r="K7617" t="str">
            <v>C7106016</v>
          </cell>
          <cell r="L7617" t="str">
            <v>C7100226</v>
          </cell>
        </row>
        <row r="7618">
          <cell r="B7618" t="str">
            <v>YEC9774736Sadelstolpe</v>
          </cell>
          <cell r="C7618" t="str">
            <v>YEC9774736</v>
          </cell>
          <cell r="D7618" t="str">
            <v>2018-2019</v>
          </cell>
          <cell r="E7618">
            <v>27</v>
          </cell>
          <cell r="F7618" t="str">
            <v>0270</v>
          </cell>
          <cell r="G7618" t="str">
            <v>G002</v>
          </cell>
          <cell r="H7618" t="str">
            <v>Seatpost</v>
          </cell>
          <cell r="I7618" t="str">
            <v>Sadelstolpe</v>
          </cell>
          <cell r="J7618" t="str">
            <v xml:space="preserve">C7205258  SP-222 27.2X350 Anodized SILVER </v>
          </cell>
          <cell r="K7618" t="str">
            <v>C7205258</v>
          </cell>
          <cell r="L7618" t="str">
            <v>C7200039</v>
          </cell>
        </row>
        <row r="7619">
          <cell r="B7619" t="str">
            <v>YEC9774736Sadelrörsklämma</v>
          </cell>
          <cell r="C7619" t="str">
            <v>YEC9774736</v>
          </cell>
          <cell r="D7619" t="str">
            <v>2018-2019</v>
          </cell>
          <cell r="E7619">
            <v>28</v>
          </cell>
          <cell r="F7619" t="str">
            <v>0280</v>
          </cell>
          <cell r="G7619" t="str">
            <v>G003</v>
          </cell>
          <cell r="H7619" t="str">
            <v>Seat Clamp</v>
          </cell>
          <cell r="I7619" t="str">
            <v>Sadelrörsklämma</v>
          </cell>
          <cell r="J7619" t="str">
            <v>C7305002 L/C 31.8 MX27 shiny black</v>
          </cell>
          <cell r="K7619" t="str">
            <v>C7305002</v>
          </cell>
          <cell r="L7619" t="str">
            <v>C7300027-318</v>
          </cell>
        </row>
        <row r="7620">
          <cell r="B7620" t="str">
            <v>YEC9774736Framlampa</v>
          </cell>
          <cell r="C7620" t="str">
            <v>YEC9774736</v>
          </cell>
          <cell r="D7620" t="str">
            <v>2018-2019</v>
          </cell>
          <cell r="E7620">
            <v>29</v>
          </cell>
          <cell r="F7620" t="str">
            <v>0290</v>
          </cell>
          <cell r="G7620" t="str">
            <v>H005</v>
          </cell>
          <cell r="H7620" t="str">
            <v>Front light</v>
          </cell>
          <cell r="I7620" t="str">
            <v>Framlampa</v>
          </cell>
          <cell r="J7620" t="str">
            <v xml:space="preserve">C8015191 JY-7070E 30LUX LED headlamp 6V, w/o bracket, 500mm cable with conector for Bafang , 3mm cable  </v>
          </cell>
          <cell r="K7620" t="str">
            <v>C8015191</v>
          </cell>
          <cell r="L7620" t="str">
            <v>C8015191</v>
          </cell>
        </row>
        <row r="7621">
          <cell r="B7621" t="str">
            <v>YEC9774736Baklampa</v>
          </cell>
          <cell r="C7621" t="str">
            <v>YEC9774736</v>
          </cell>
          <cell r="D7621" t="str">
            <v>2018-2019</v>
          </cell>
          <cell r="E7621">
            <v>30</v>
          </cell>
          <cell r="F7621" t="str">
            <v>0300</v>
          </cell>
          <cell r="G7621" t="str">
            <v>H006</v>
          </cell>
          <cell r="H7621" t="str">
            <v>Light, Rear</v>
          </cell>
          <cell r="I7621" t="str">
            <v>Baklampa</v>
          </cell>
          <cell r="K7621" t="str">
            <v>C8705058-1RLBK</v>
          </cell>
          <cell r="L7621" t="str">
            <v>C8705058-1RLBK</v>
          </cell>
        </row>
        <row r="7622">
          <cell r="B7622" t="str">
            <v>YEC9774736Låssats</v>
          </cell>
          <cell r="C7622" t="str">
            <v>YEC9774736</v>
          </cell>
          <cell r="D7622" t="str">
            <v>2018-2019</v>
          </cell>
          <cell r="E7622">
            <v>31</v>
          </cell>
          <cell r="F7622" t="str">
            <v>0310</v>
          </cell>
          <cell r="G7622" t="str">
            <v>H007</v>
          </cell>
          <cell r="H7622" t="str">
            <v>Lock</v>
          </cell>
          <cell r="I7622" t="str">
            <v>Låssats</v>
          </cell>
          <cell r="J7622" t="str">
            <v>C8405069 LCK SF PLbk Solid+  BAT SF03, LOCK FRAME+LOCK BATT SF03 RT W/2 similar keys</v>
          </cell>
          <cell r="K7622" t="str">
            <v>C8405069</v>
          </cell>
          <cell r="L7622" t="str">
            <v>C8405069</v>
          </cell>
        </row>
        <row r="7623">
          <cell r="B7623" t="str">
            <v>YEC9774736Stöd</v>
          </cell>
          <cell r="C7623" t="str">
            <v>YEC9774736</v>
          </cell>
          <cell r="D7623" t="str">
            <v>2018-2019</v>
          </cell>
          <cell r="E7623">
            <v>32</v>
          </cell>
          <cell r="F7623" t="str">
            <v>0320</v>
          </cell>
          <cell r="G7623" t="str">
            <v>H008</v>
          </cell>
          <cell r="H7623" t="str">
            <v>Kick stand</v>
          </cell>
          <cell r="I7623" t="str">
            <v>Stöd</v>
          </cell>
          <cell r="J7623" t="str">
            <v>C8105222 REX HV for MAX CS mount KICKSTAND ADJUSTABLE 1288-4</v>
          </cell>
          <cell r="K7623" t="str">
            <v>C8105214</v>
          </cell>
          <cell r="L7623" t="str">
            <v>C8100036</v>
          </cell>
        </row>
        <row r="7624">
          <cell r="B7624" t="str">
            <v>YEC9774736Korg</v>
          </cell>
          <cell r="C7624" t="str">
            <v>YEC9774736</v>
          </cell>
          <cell r="D7624" t="str">
            <v>2018-2019</v>
          </cell>
          <cell r="E7624">
            <v>33</v>
          </cell>
          <cell r="F7624" t="str">
            <v>0330</v>
          </cell>
          <cell r="G7624" t="str">
            <v>H009</v>
          </cell>
          <cell r="H7624" t="str">
            <v>Basket / Fr carrier</v>
          </cell>
          <cell r="I7624" t="str">
            <v>Korg</v>
          </cell>
          <cell r="J7624" t="str">
            <v>C8605198 Korg AVS rem</v>
          </cell>
          <cell r="K7624" t="str">
            <v>C8605198</v>
          </cell>
          <cell r="L7624" t="str">
            <v>C8600016</v>
          </cell>
        </row>
        <row r="7625">
          <cell r="B7625" t="str">
            <v>YEC9774736Pedaler</v>
          </cell>
          <cell r="C7625" t="str">
            <v>YEC9774736</v>
          </cell>
          <cell r="D7625" t="str">
            <v>2018-2019</v>
          </cell>
          <cell r="E7625">
            <v>34</v>
          </cell>
          <cell r="F7625" t="str">
            <v>0340</v>
          </cell>
          <cell r="G7625" t="str">
            <v>E005</v>
          </cell>
          <cell r="H7625" t="str">
            <v xml:space="preserve">Pedal </v>
          </cell>
          <cell r="I7625" t="str">
            <v>Pedaler</v>
          </cell>
          <cell r="J7625" t="str">
            <v>C3505208 NWL-467  SILVER/GREY 9/16" ALU</v>
          </cell>
          <cell r="K7625" t="str">
            <v>C3505208</v>
          </cell>
          <cell r="L7625" t="str">
            <v>C3500059</v>
          </cell>
        </row>
        <row r="7626">
          <cell r="B7626" t="str">
            <v>YEC9774736Motor</v>
          </cell>
          <cell r="C7626" t="str">
            <v>YEC9774736</v>
          </cell>
          <cell r="D7626" t="str">
            <v>2018-2019</v>
          </cell>
          <cell r="E7626">
            <v>35</v>
          </cell>
          <cell r="F7626" t="str">
            <v>0350</v>
          </cell>
          <cell r="G7626" t="str">
            <v>J001</v>
          </cell>
          <cell r="H7626" t="str">
            <v>DRIVE UNIT:</v>
          </cell>
          <cell r="I7626" t="str">
            <v>Motor</v>
          </cell>
          <cell r="J7626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7626" t="str">
            <v>C8705068-2-01A</v>
          </cell>
          <cell r="L7626" t="str">
            <v>C8705068-2-01A</v>
          </cell>
        </row>
        <row r="7627">
          <cell r="B7627" t="str">
            <v>YEC9774736Display</v>
          </cell>
          <cell r="C7627" t="str">
            <v>YEC9774736</v>
          </cell>
          <cell r="D7627" t="str">
            <v>2018-2019</v>
          </cell>
          <cell r="E7627">
            <v>36</v>
          </cell>
          <cell r="F7627" t="str">
            <v>0360</v>
          </cell>
          <cell r="G7627" t="str">
            <v>J004</v>
          </cell>
          <cell r="H7627" t="str">
            <v>DISPLAY:</v>
          </cell>
          <cell r="I7627" t="str">
            <v>Display</v>
          </cell>
          <cell r="J7627" t="str">
            <v>C8705065-1-12S LCD C10,Silver Alloy e-going logo.cable length:750mm. cable length for switch:300mm,    Chip for BESST system. New dual pivot bracket with 2 plastic inserts (Ø22,2/25,4).</v>
          </cell>
          <cell r="K7627" t="str">
            <v>C8705065-1-12S</v>
          </cell>
          <cell r="L7627" t="str">
            <v>C8705065-1-12S</v>
          </cell>
        </row>
        <row r="7628">
          <cell r="B7628" t="str">
            <v>YEC9774736EB-Bus kabel</v>
          </cell>
          <cell r="C7628" t="str">
            <v>YEC9774736</v>
          </cell>
          <cell r="D7628" t="str">
            <v>2018-2019</v>
          </cell>
          <cell r="E7628">
            <v>37</v>
          </cell>
          <cell r="F7628" t="str">
            <v>0370</v>
          </cell>
          <cell r="G7628" t="str">
            <v>J005</v>
          </cell>
          <cell r="H7628" t="str">
            <v>EB-BUS CABLE:</v>
          </cell>
          <cell r="I7628" t="str">
            <v>EB-Bus kabel</v>
          </cell>
          <cell r="J7628" t="str">
            <v>C8705068-1-04-01, 5PIN ( 1340mm ) CONNECT TO CONTROLLER, OTHER SIDE TO DISPLAY, LIGHTING SETS</v>
          </cell>
          <cell r="K7628" t="str">
            <v>C8705068-1-04-01</v>
          </cell>
          <cell r="L7628" t="e">
            <v>#N/A</v>
          </cell>
        </row>
        <row r="7629">
          <cell r="B7629" t="str">
            <v>YEC9774736Motorkabel</v>
          </cell>
          <cell r="C7629" t="str">
            <v>YEC9774736</v>
          </cell>
          <cell r="D7629" t="str">
            <v>2018-2019</v>
          </cell>
          <cell r="E7629">
            <v>38</v>
          </cell>
          <cell r="F7629" t="str">
            <v>0380</v>
          </cell>
          <cell r="G7629" t="str">
            <v>J006</v>
          </cell>
          <cell r="H7629" t="str">
            <v>POWER CABLE:</v>
          </cell>
          <cell r="I7629" t="str">
            <v>Motorkabel</v>
          </cell>
          <cell r="J7629" t="str">
            <v>W/O (inluded into the battary slider)</v>
          </cell>
          <cell r="K7629" t="str">
            <v>Ingår i batterihållaren</v>
          </cell>
          <cell r="L7629" t="str">
            <v>Ingår i batterihållaren</v>
          </cell>
        </row>
        <row r="7630">
          <cell r="B7630" t="str">
            <v>YEC9774736Kabel framlampa</v>
          </cell>
          <cell r="C7630" t="str">
            <v>YEC9774736</v>
          </cell>
          <cell r="D7630" t="str">
            <v>2018-2019</v>
          </cell>
          <cell r="E7630">
            <v>39</v>
          </cell>
          <cell r="F7630" t="str">
            <v>0390</v>
          </cell>
          <cell r="G7630" t="str">
            <v>J007</v>
          </cell>
          <cell r="H7630" t="str">
            <v>F. LIGHT CABLE:</v>
          </cell>
          <cell r="I7630" t="str">
            <v>Kabel framlampa</v>
          </cell>
          <cell r="J7630" t="str">
            <v>C8705068-1-04-06, FOR FRONT LIGHT : 1200mm</v>
          </cell>
          <cell r="K7630" t="str">
            <v>C8705068-1-04-6</v>
          </cell>
          <cell r="L7630" t="str">
            <v>C8705068-1-04-6</v>
          </cell>
        </row>
        <row r="7631">
          <cell r="B7631" t="str">
            <v>YEC9774736Kabel baklampa</v>
          </cell>
          <cell r="C7631" t="str">
            <v>YEC9774736</v>
          </cell>
          <cell r="D7631" t="str">
            <v>2018-2019</v>
          </cell>
          <cell r="E7631">
            <v>40</v>
          </cell>
          <cell r="F7631" t="str">
            <v>0400</v>
          </cell>
          <cell r="G7631" t="str">
            <v>J008</v>
          </cell>
          <cell r="H7631" t="str">
            <v>R. LIGHT CABLE:</v>
          </cell>
          <cell r="I7631" t="str">
            <v>Kabel baklampa</v>
          </cell>
          <cell r="K7631" t="str">
            <v>INGÅR I BATTERIET</v>
          </cell>
          <cell r="L7631" t="str">
            <v>Ingår i batteriet</v>
          </cell>
        </row>
        <row r="7632">
          <cell r="B7632" t="str">
            <v>YEC9774736Hastighetssensor</v>
          </cell>
          <cell r="C7632" t="str">
            <v>YEC9774736</v>
          </cell>
          <cell r="D7632" t="str">
            <v>2018-2019</v>
          </cell>
          <cell r="E7632">
            <v>41</v>
          </cell>
          <cell r="F7632" t="str">
            <v>0410</v>
          </cell>
          <cell r="G7632" t="str">
            <v>J009</v>
          </cell>
          <cell r="H7632" t="str">
            <v>SPEED SENSOR:</v>
          </cell>
          <cell r="I7632" t="str">
            <v>Hastighetssensor</v>
          </cell>
          <cell r="J7632" t="str">
            <v>C8705068-1-04-11, DETECTING WHEEL RPM, CABLE LENGTH:70mm, C8705068-1-04-10 Extension cable for speed sensor: 350mm HIGO/KST at motor end</v>
          </cell>
          <cell r="K7632" t="str">
            <v>C8705068-1-0411</v>
          </cell>
          <cell r="L7632" t="str">
            <v>C8705068-1-0411</v>
          </cell>
        </row>
        <row r="7633">
          <cell r="B7633" t="str">
            <v>YEC9774736Batteri</v>
          </cell>
          <cell r="C7633" t="str">
            <v>YEC9774736</v>
          </cell>
          <cell r="D7633" t="str">
            <v>2018-2019</v>
          </cell>
          <cell r="E7633">
            <v>42</v>
          </cell>
          <cell r="F7633" t="str">
            <v>0420</v>
          </cell>
          <cell r="G7633" t="str">
            <v>J002</v>
          </cell>
          <cell r="H7633" t="str">
            <v>BATTERY:</v>
          </cell>
          <cell r="I7633" t="str">
            <v>Batteri</v>
          </cell>
          <cell r="J7633" t="str">
            <v>C8705058-1-11EA  PHYLION SF-03, 11Ah WITH INTERGRATED REAR RED LIGHT (eGoing Access)</v>
          </cell>
          <cell r="K7633" t="str">
            <v>C8705058-1-11EA</v>
          </cell>
          <cell r="L7633" t="str">
            <v>C8705058-1-11CE</v>
          </cell>
        </row>
        <row r="7634">
          <cell r="B7634" t="str">
            <v>YEC9774736Batterihållare</v>
          </cell>
          <cell r="C7634" t="str">
            <v>YEC9774736</v>
          </cell>
          <cell r="D7634" t="str">
            <v>2018-2019</v>
          </cell>
          <cell r="E7634">
            <v>43</v>
          </cell>
          <cell r="F7634" t="str">
            <v>0430</v>
          </cell>
          <cell r="G7634" t="str">
            <v>J003</v>
          </cell>
          <cell r="H7634" t="str">
            <v>BATTERY HOLDER/Slider</v>
          </cell>
          <cell r="I7634" t="str">
            <v>Batterihållare</v>
          </cell>
          <cell r="J7634" t="str">
            <v>C8705066-1-01, X11 BATTERY HOLDER WITH 950mm BAFANG CABLE FOR MAX MIDDLE SYSTEM ( CARRIER TYPE ) WITH AXA KEY CYLINDER 6,4USD</v>
          </cell>
          <cell r="K7634" t="str">
            <v>C8705066-1-01</v>
          </cell>
          <cell r="L7634" t="str">
            <v>C8705066-1-01</v>
          </cell>
        </row>
        <row r="7635">
          <cell r="B7635" t="str">
            <v>YEC9774736Batteriladdare</v>
          </cell>
          <cell r="C7635" t="str">
            <v>YEC9774736</v>
          </cell>
          <cell r="D7635" t="str">
            <v>2018-2019</v>
          </cell>
          <cell r="E7635">
            <v>44</v>
          </cell>
          <cell r="F7635" t="str">
            <v>0440</v>
          </cell>
          <cell r="G7635" t="str">
            <v>J010</v>
          </cell>
          <cell r="H7635" t="str">
            <v>CHARGER:</v>
          </cell>
          <cell r="I7635" t="str">
            <v>Batteriladdare</v>
          </cell>
          <cell r="J7635" t="str">
            <v>C8705058-02, (CHARGER 2A    # NO:CZ2AG2JE7)  CHARGER FOR PHYLION BATTERY</v>
          </cell>
          <cell r="K7635" t="str">
            <v>C8705058-02</v>
          </cell>
          <cell r="L7635" t="str">
            <v>C8705058-02</v>
          </cell>
        </row>
        <row r="7636">
          <cell r="B7636" t="str">
            <v>YEC9774736Kontrollbox</v>
          </cell>
          <cell r="C7636" t="str">
            <v>YEC9774736</v>
          </cell>
          <cell r="D7636" t="str">
            <v>2018-2019</v>
          </cell>
          <cell r="E7636">
            <v>45</v>
          </cell>
          <cell r="F7636" t="str">
            <v>0450</v>
          </cell>
          <cell r="G7636" t="str">
            <v>J011</v>
          </cell>
          <cell r="H7636" t="str">
            <v>Controller</v>
          </cell>
          <cell r="I7636" t="str">
            <v>Kontrollbox</v>
          </cell>
          <cell r="J7636" t="str">
            <v>included into the motor</v>
          </cell>
          <cell r="K7636" t="str">
            <v>C8705068-2-12</v>
          </cell>
          <cell r="L7636" t="str">
            <v>C8705068-2-12</v>
          </cell>
        </row>
        <row r="7637">
          <cell r="B7637" t="str">
            <v>YEC9774736Växelöra</v>
          </cell>
          <cell r="C7637" t="str">
            <v>YEC9774736</v>
          </cell>
          <cell r="D7637" t="str">
            <v>2018-2019</v>
          </cell>
          <cell r="E7637">
            <v>46</v>
          </cell>
          <cell r="F7637" t="str">
            <v>0460</v>
          </cell>
          <cell r="G7637" t="str">
            <v>D005</v>
          </cell>
          <cell r="H7637" t="str">
            <v>Gear hanger</v>
          </cell>
          <cell r="I7637" t="str">
            <v>Växelöra</v>
          </cell>
          <cell r="L7637" t="e">
            <v>#N/A</v>
          </cell>
        </row>
        <row r="7638">
          <cell r="B7638" t="str">
            <v>YEC9774738RAM</v>
          </cell>
          <cell r="C7638" t="str">
            <v>YEC9774738</v>
          </cell>
          <cell r="D7638" t="str">
            <v>2019-2021</v>
          </cell>
          <cell r="E7638">
            <v>1</v>
          </cell>
          <cell r="F7638" t="str">
            <v>0010</v>
          </cell>
          <cell r="G7638" t="str">
            <v>A001</v>
          </cell>
          <cell r="H7638" t="str">
            <v>PAINTED FRAME</v>
          </cell>
          <cell r="I7638" t="str">
            <v>RAM</v>
          </cell>
          <cell r="J7638" t="str">
            <v>Crescent-dekal ovan matt lack</v>
          </cell>
          <cell r="K7638" t="str">
            <v>FRAME</v>
          </cell>
          <cell r="L7638" t="e">
            <v>#N/A</v>
          </cell>
        </row>
        <row r="7639">
          <cell r="B7639" t="str">
            <v>YEC9774738Framgaffel</v>
          </cell>
          <cell r="C7639" t="str">
            <v>YEC9774738</v>
          </cell>
          <cell r="D7639" t="str">
            <v>2019-2021</v>
          </cell>
          <cell r="E7639">
            <v>2</v>
          </cell>
          <cell r="F7639" t="str">
            <v>0020</v>
          </cell>
          <cell r="G7639" t="str">
            <v>A002</v>
          </cell>
          <cell r="H7639" t="str">
            <v>PAINTED FORK</v>
          </cell>
          <cell r="I7639" t="str">
            <v>Framgaffel</v>
          </cell>
          <cell r="J7639" t="str">
            <v xml:space="preserve">C1605469-173, Rigid steel front fork HT13A with HT13A steerer tube, for Roller-brake, for 700C x 45C tires, THREADED </v>
          </cell>
          <cell r="K7639" t="str">
            <v>C1605469-173</v>
          </cell>
          <cell r="L7639" t="e">
            <v>#N/A</v>
          </cell>
        </row>
        <row r="7640">
          <cell r="B7640" t="str">
            <v>YEC9774738Styrlager</v>
          </cell>
          <cell r="C7640" t="str">
            <v>YEC9774738</v>
          </cell>
          <cell r="D7640" t="str">
            <v>2019-2021</v>
          </cell>
          <cell r="E7640">
            <v>3</v>
          </cell>
          <cell r="F7640" t="str">
            <v>0030</v>
          </cell>
          <cell r="G7640" t="str">
            <v>B001</v>
          </cell>
          <cell r="H7640" t="str">
            <v>Head Set</v>
          </cell>
          <cell r="I7640" t="str">
            <v>Styrlager</v>
          </cell>
          <cell r="J7640" t="str">
            <v>C2105002 VP-MH305C SEMI INTEGR, ED BLACK O/S  SH = 20mm</v>
          </cell>
          <cell r="K7640" t="str">
            <v>C2105002</v>
          </cell>
          <cell r="L7640" t="str">
            <v>C2100163</v>
          </cell>
        </row>
        <row r="7641">
          <cell r="B7641" t="str">
            <v xml:space="preserve">YEC9774738Styrstam </v>
          </cell>
          <cell r="C7641" t="str">
            <v>YEC9774738</v>
          </cell>
          <cell r="D7641" t="str">
            <v>2019-2021</v>
          </cell>
          <cell r="E7641">
            <v>4</v>
          </cell>
          <cell r="F7641" t="str">
            <v>0040</v>
          </cell>
          <cell r="G7641" t="str">
            <v>B002</v>
          </cell>
          <cell r="H7641" t="str">
            <v>Handlebar Stem</v>
          </cell>
          <cell r="I7641" t="str">
            <v xml:space="preserve">Styrstam </v>
          </cell>
          <cell r="J7641" t="str">
            <v>C2205550-090 H/L STÄLLBAR BLACK  O/S 25,4X85/90-150GR MTSD-367N-5 EXT=180 MM</v>
          </cell>
          <cell r="K7641" t="str">
            <v>C2205550-090</v>
          </cell>
          <cell r="L7641" t="str">
            <v>C2200066</v>
          </cell>
        </row>
        <row r="7642">
          <cell r="B7642" t="str">
            <v>YEC9774738Styre</v>
          </cell>
          <cell r="C7642" t="str">
            <v>YEC9774738</v>
          </cell>
          <cell r="D7642" t="str">
            <v>2019-2021</v>
          </cell>
          <cell r="E7642">
            <v>5</v>
          </cell>
          <cell r="F7642" t="str">
            <v>0050</v>
          </cell>
          <cell r="G7642" t="str">
            <v>B003</v>
          </cell>
          <cell r="H7642" t="str">
            <v>Handelbar</v>
          </cell>
          <cell r="I7642" t="str">
            <v>Styre</v>
          </cell>
          <cell r="J7642" t="str">
            <v>C2306074 Handlebar City BLACK NR-AL-14(ISO-C) W:630mm, AL BK, no logo</v>
          </cell>
          <cell r="K7642" t="str">
            <v>C2306074</v>
          </cell>
          <cell r="L7642" t="str">
            <v>C2306074</v>
          </cell>
        </row>
        <row r="7643">
          <cell r="B7643" t="str">
            <v>YEC9774738Bromsgrepp H</v>
          </cell>
          <cell r="C7643" t="str">
            <v>YEC9774738</v>
          </cell>
          <cell r="D7643" t="str">
            <v>2019-2021</v>
          </cell>
          <cell r="E7643">
            <v>6</v>
          </cell>
          <cell r="F7643" t="str">
            <v>0060</v>
          </cell>
          <cell r="G7643" t="str">
            <v>C002</v>
          </cell>
          <cell r="H7643" t="str">
            <v>Brake Lever R</v>
          </cell>
          <cell r="I7643" t="str">
            <v>Bromsgrepp H</v>
          </cell>
          <cell r="L7643" t="e">
            <v>#N/A</v>
          </cell>
        </row>
        <row r="7644">
          <cell r="B7644" t="str">
            <v>YEC9774738Bromsgrepp V</v>
          </cell>
          <cell r="C7644" t="str">
            <v>YEC9774738</v>
          </cell>
          <cell r="D7644" t="str">
            <v>2019-2021</v>
          </cell>
          <cell r="E7644">
            <v>7</v>
          </cell>
          <cell r="F7644" t="str">
            <v>0070</v>
          </cell>
          <cell r="G7644" t="str">
            <v>C001</v>
          </cell>
          <cell r="H7644" t="str">
            <v>Brake Lever L</v>
          </cell>
          <cell r="I7644" t="str">
            <v>Bromsgrepp V</v>
          </cell>
          <cell r="J7644" t="str">
            <v>C6505190 Br lever silver left CL535CRT RB w bell</v>
          </cell>
          <cell r="K7644" t="str">
            <v>C6505190</v>
          </cell>
          <cell r="L7644" t="str">
            <v>C6505190</v>
          </cell>
        </row>
        <row r="7645">
          <cell r="B7645" t="str">
            <v>YEC9774738Växelreglage H</v>
          </cell>
          <cell r="C7645" t="str">
            <v>YEC9774738</v>
          </cell>
          <cell r="D7645" t="str">
            <v>2019-2021</v>
          </cell>
          <cell r="E7645">
            <v>8</v>
          </cell>
          <cell r="F7645" t="str">
            <v>0080</v>
          </cell>
          <cell r="G7645" t="str">
            <v>D002</v>
          </cell>
          <cell r="H7645" t="str">
            <v>Shift Lever R</v>
          </cell>
          <cell r="I7645" t="str">
            <v>Växelreglage H</v>
          </cell>
          <cell r="J7645" t="str">
            <v>C5105092 SHIFT LEVER, SL-C3000-7, NEXUS, REVO SHIFTER, 2320MM INNER, W/O OUTER FOR CJ-NX40(FOR SCANDINAVIAN), BLACK, BULK</v>
          </cell>
          <cell r="K7645" t="str">
            <v>C5105092</v>
          </cell>
          <cell r="L7645" t="str">
            <v>Kontakta SHIMANO</v>
          </cell>
        </row>
        <row r="7646">
          <cell r="B7646" t="str">
            <v>YEC9774738Växelreglage V</v>
          </cell>
          <cell r="C7646" t="str">
            <v>YEC9774738</v>
          </cell>
          <cell r="D7646" t="str">
            <v>2019-2021</v>
          </cell>
          <cell r="E7646">
            <v>9</v>
          </cell>
          <cell r="F7646" t="str">
            <v>0090</v>
          </cell>
          <cell r="G7646" t="str">
            <v>D001</v>
          </cell>
          <cell r="H7646" t="str">
            <v>Shift Lever L</v>
          </cell>
          <cell r="I7646" t="str">
            <v>Växelreglage V</v>
          </cell>
          <cell r="L7646" t="e">
            <v>#N/A</v>
          </cell>
        </row>
        <row r="7647">
          <cell r="B7647" t="str">
            <v>YEC9774738Handtag par</v>
          </cell>
          <cell r="C7647" t="str">
            <v>YEC9774738</v>
          </cell>
          <cell r="D7647" t="str">
            <v>2019-2021</v>
          </cell>
          <cell r="E7647">
            <v>10</v>
          </cell>
          <cell r="F7647" t="str">
            <v>0100</v>
          </cell>
          <cell r="G7647" t="str">
            <v>B004</v>
          </cell>
          <cell r="H7647" t="str">
            <v>Grip R</v>
          </cell>
          <cell r="I7647" t="str">
            <v>Handtag par</v>
          </cell>
          <cell r="J7647" t="str">
            <v xml:space="preserve">C2505528 Herrmans CLIK DD37  black 90mm  </v>
          </cell>
          <cell r="K7647" t="str">
            <v>C2505528</v>
          </cell>
          <cell r="L7647" t="str">
            <v>C2500057</v>
          </cell>
        </row>
        <row r="7648">
          <cell r="B7648" t="str">
            <v>YEC9774738Frambroms</v>
          </cell>
          <cell r="C7648" t="str">
            <v>YEC9774738</v>
          </cell>
          <cell r="D7648" t="str">
            <v>2019-2021</v>
          </cell>
          <cell r="E7648">
            <v>11</v>
          </cell>
          <cell r="F7648" t="str">
            <v>0110</v>
          </cell>
          <cell r="G7648" t="str">
            <v>C003</v>
          </cell>
          <cell r="H7648" t="str">
            <v xml:space="preserve">Brake front </v>
          </cell>
          <cell r="I7648" t="str">
            <v>Frambroms</v>
          </cell>
          <cell r="J7648" t="str">
            <v>ABRC6000FB  ROL.BRAKE FRONT M9 BR-C6000-F, W. 3,5 MM. LOCKNUT SILVER</v>
          </cell>
          <cell r="K7648" t="str">
            <v>ABRC6000FB</v>
          </cell>
          <cell r="L7648" t="str">
            <v>Kontakta SHIMANO</v>
          </cell>
        </row>
        <row r="7649">
          <cell r="B7649" t="str">
            <v>YEC9774738Bakbroms</v>
          </cell>
          <cell r="C7649" t="str">
            <v>YEC9774738</v>
          </cell>
          <cell r="D7649" t="str">
            <v>2019-2021</v>
          </cell>
          <cell r="E7649">
            <v>12</v>
          </cell>
          <cell r="F7649" t="str">
            <v>0120</v>
          </cell>
          <cell r="G7649" t="str">
            <v>C004</v>
          </cell>
          <cell r="H7649" t="str">
            <v>Brake rear</v>
          </cell>
          <cell r="I7649" t="str">
            <v>Bakbroms</v>
          </cell>
          <cell r="K7649" t="str">
            <v>Fotbroms</v>
          </cell>
          <cell r="L7649" t="str">
            <v>Kontakta SHIMANO</v>
          </cell>
        </row>
        <row r="7650">
          <cell r="B7650" t="str">
            <v>YEC9774738Vevlager</v>
          </cell>
          <cell r="C7650" t="str">
            <v>YEC9774738</v>
          </cell>
          <cell r="D7650" t="str">
            <v>2019-2021</v>
          </cell>
          <cell r="E7650">
            <v>13</v>
          </cell>
          <cell r="F7650" t="str">
            <v>0130</v>
          </cell>
          <cell r="G7650" t="str">
            <v>E001</v>
          </cell>
          <cell r="H7650" t="str">
            <v xml:space="preserve">BB-set </v>
          </cell>
          <cell r="I7650" t="str">
            <v>Vevlager</v>
          </cell>
          <cell r="K7650" t="str">
            <v>INGÅR I MOTORN</v>
          </cell>
          <cell r="L7650" t="str">
            <v>Ingår i motorn</v>
          </cell>
        </row>
        <row r="7651">
          <cell r="B7651" t="str">
            <v>YEC9774738Vevparti</v>
          </cell>
          <cell r="C7651" t="str">
            <v>YEC9774738</v>
          </cell>
          <cell r="D7651" t="str">
            <v>2019-2021</v>
          </cell>
          <cell r="E7651">
            <v>14</v>
          </cell>
          <cell r="F7651" t="str">
            <v>0140</v>
          </cell>
          <cell r="G7651" t="str">
            <v>E002</v>
          </cell>
          <cell r="H7651" t="str">
            <v>Front Chainwheel</v>
          </cell>
          <cell r="I7651" t="str">
            <v>Vevparti</v>
          </cell>
          <cell r="K7651" t="str">
            <v>C3305778-EG</v>
          </cell>
          <cell r="L7651" t="str">
            <v>C3305778-EG</v>
          </cell>
        </row>
        <row r="7652">
          <cell r="B7652" t="str">
            <v>YEC9774738Kedjeskydd</v>
          </cell>
          <cell r="C7652" t="str">
            <v>YEC9774738</v>
          </cell>
          <cell r="D7652" t="str">
            <v>2019-2021</v>
          </cell>
          <cell r="E7652">
            <v>15</v>
          </cell>
          <cell r="F7652" t="str">
            <v>0150</v>
          </cell>
          <cell r="G7652" t="str">
            <v>H001</v>
          </cell>
          <cell r="H7652" t="str">
            <v>Chain guard</v>
          </cell>
          <cell r="I7652" t="str">
            <v>Kedjeskydd</v>
          </cell>
          <cell r="J7652" t="str">
            <v>C8305427/BK Safir  + C8305427-RSV-98 Silver ring</v>
          </cell>
          <cell r="K7652" t="str">
            <v>C8305427/BK</v>
          </cell>
          <cell r="L7652" t="str">
            <v>C8305427/ZBK</v>
          </cell>
        </row>
        <row r="7653">
          <cell r="B7653" t="str">
            <v>YEC9774738Kedjeskyddsfäste</v>
          </cell>
          <cell r="C7653" t="str">
            <v>YEC9774738</v>
          </cell>
          <cell r="D7653" t="str">
            <v>2019-2021</v>
          </cell>
          <cell r="E7653">
            <v>16</v>
          </cell>
          <cell r="F7653" t="str">
            <v>0160</v>
          </cell>
          <cell r="G7653" t="str">
            <v>H002</v>
          </cell>
          <cell r="H7653" t="str">
            <v>Chain guard bracket</v>
          </cell>
          <cell r="I7653" t="str">
            <v>Kedjeskyddsfäste</v>
          </cell>
          <cell r="J7653" t="str">
            <v>C8305526 Chainguarnd bracket axa för Axa Safir made for MAX, ZINK</v>
          </cell>
          <cell r="K7653" t="str">
            <v>C8305526</v>
          </cell>
          <cell r="L7653" t="str">
            <v>C8305526</v>
          </cell>
        </row>
        <row r="7654">
          <cell r="B7654" t="str">
            <v>YEC9774738Framväxel</v>
          </cell>
          <cell r="C7654" t="str">
            <v>YEC9774738</v>
          </cell>
          <cell r="D7654" t="str">
            <v>2019-2021</v>
          </cell>
          <cell r="E7654">
            <v>17</v>
          </cell>
          <cell r="F7654" t="str">
            <v>0170</v>
          </cell>
          <cell r="G7654" t="str">
            <v>D003</v>
          </cell>
          <cell r="H7654" t="str">
            <v>Front Derailleur</v>
          </cell>
          <cell r="I7654" t="str">
            <v>Framväxel</v>
          </cell>
          <cell r="K7654" t="str">
            <v>EMPTY</v>
          </cell>
          <cell r="L7654" t="e">
            <v>#N/A</v>
          </cell>
        </row>
        <row r="7655">
          <cell r="B7655" t="str">
            <v>YEC9774738Bakväxel</v>
          </cell>
          <cell r="C7655" t="str">
            <v>YEC9774738</v>
          </cell>
          <cell r="D7655" t="str">
            <v>2019-2021</v>
          </cell>
          <cell r="E7655">
            <v>18</v>
          </cell>
          <cell r="F7655" t="str">
            <v>0180</v>
          </cell>
          <cell r="G7655" t="str">
            <v>D004</v>
          </cell>
          <cell r="H7655" t="str">
            <v>Rear Derailleur</v>
          </cell>
          <cell r="I7655" t="str">
            <v>Bakväxel</v>
          </cell>
          <cell r="K7655" t="str">
            <v>NAVVÄXEL</v>
          </cell>
          <cell r="L7655" t="str">
            <v>Kontakta SHIMANO</v>
          </cell>
        </row>
        <row r="7656">
          <cell r="B7656" t="str">
            <v>YEC9774738Kedja</v>
          </cell>
          <cell r="C7656" t="str">
            <v>YEC9774738</v>
          </cell>
          <cell r="D7656" t="str">
            <v>2019-2021</v>
          </cell>
          <cell r="E7656">
            <v>19</v>
          </cell>
          <cell r="F7656" t="str">
            <v>0190</v>
          </cell>
          <cell r="G7656" t="str">
            <v>E003</v>
          </cell>
          <cell r="H7656" t="str">
            <v xml:space="preserve">Chain </v>
          </cell>
          <cell r="I7656" t="str">
            <v>Kedja</v>
          </cell>
          <cell r="J7656" t="str">
            <v>C3405041-102  + link CHA 1S 102L RB Z610HXRB   KMC</v>
          </cell>
          <cell r="K7656" t="str">
            <v>C3405041-102</v>
          </cell>
          <cell r="L7656" t="str">
            <v>C3400038</v>
          </cell>
        </row>
        <row r="7657">
          <cell r="B7657" t="str">
            <v>YEC9774738Kassett</v>
          </cell>
          <cell r="C7657" t="str">
            <v>YEC9774738</v>
          </cell>
          <cell r="D7657" t="str">
            <v>2019-2021</v>
          </cell>
          <cell r="E7657">
            <v>20</v>
          </cell>
          <cell r="F7657" t="str">
            <v>0200</v>
          </cell>
          <cell r="G7657" t="str">
            <v>E004</v>
          </cell>
          <cell r="H7657" t="str">
            <v>Cassette Sprocket</v>
          </cell>
          <cell r="I7657" t="str">
            <v>Kassett</v>
          </cell>
          <cell r="J7657" t="str">
            <v>ASMGEAR18SU SPT SC18sv3/32" (INTERNAL HUB)</v>
          </cell>
          <cell r="K7657" t="str">
            <v>ASMGEAR18SU</v>
          </cell>
          <cell r="L7657" t="str">
            <v>Kontakta SHIMANO</v>
          </cell>
        </row>
        <row r="7658">
          <cell r="B7658" t="str">
            <v>YEC9774738Framhjul</v>
          </cell>
          <cell r="C7658" t="str">
            <v>YEC9774738</v>
          </cell>
          <cell r="D7658" t="str">
            <v>2019-2021</v>
          </cell>
          <cell r="E7658">
            <v>21</v>
          </cell>
          <cell r="F7658" t="str">
            <v>0210</v>
          </cell>
          <cell r="G7658" t="str">
            <v>F001</v>
          </cell>
          <cell r="H7658" t="str">
            <v>Front hub</v>
          </cell>
          <cell r="I7658" t="str">
            <v>Framhjul</v>
          </cell>
          <cell r="J7658" t="str">
            <v>AHBIM40PDC  FRONT HUB, SHIMANO, NEXUS HB-IM40 36H AXLE: 140MM OLD: 100MM SILVER</v>
          </cell>
          <cell r="K7658" t="str">
            <v>C4107743</v>
          </cell>
          <cell r="L7658" t="str">
            <v>C4100215</v>
          </cell>
        </row>
        <row r="7659">
          <cell r="B7659" t="str">
            <v>YEC9774738Bakhjul</v>
          </cell>
          <cell r="C7659" t="str">
            <v>YEC9774738</v>
          </cell>
          <cell r="D7659" t="str">
            <v>2019-2021</v>
          </cell>
          <cell r="E7659">
            <v>22</v>
          </cell>
          <cell r="F7659" t="str">
            <v>0220</v>
          </cell>
          <cell r="G7659" t="str">
            <v>F002</v>
          </cell>
          <cell r="H7659" t="str">
            <v>Rear hub</v>
          </cell>
          <cell r="I7659" t="str">
            <v>Bakhjul</v>
          </cell>
          <cell r="J7659" t="str">
            <v>ASGC30007CADXR (ASG7C30ADXR) HBRcb 36 H SILVER DX</v>
          </cell>
          <cell r="K7659" t="str">
            <v>C4208020</v>
          </cell>
          <cell r="L7659" t="str">
            <v>C4200052</v>
          </cell>
        </row>
        <row r="7660">
          <cell r="B7660" t="str">
            <v>YEC9774738Däck</v>
          </cell>
          <cell r="C7660" t="str">
            <v>YEC9774738</v>
          </cell>
          <cell r="D7660" t="str">
            <v>2019-2021</v>
          </cell>
          <cell r="E7660">
            <v>23</v>
          </cell>
          <cell r="F7660" t="str">
            <v>0230</v>
          </cell>
          <cell r="G7660" t="str">
            <v>F003</v>
          </cell>
          <cell r="H7660" t="str">
            <v>Tire</v>
          </cell>
          <cell r="I7660" t="str">
            <v>Däck</v>
          </cell>
          <cell r="J7660" t="str">
            <v>C4906455 622x40 Black Premium Reflex XNR PERGO-E H-480 (AntiP: 40x40 nylon/canvas)</v>
          </cell>
          <cell r="K7660" t="str">
            <v>C4906455</v>
          </cell>
          <cell r="L7660" t="str">
            <v>C4901463</v>
          </cell>
        </row>
        <row r="7661">
          <cell r="B7661" t="str">
            <v>YEC9774738Skärmar set</v>
          </cell>
          <cell r="C7661" t="str">
            <v>YEC9774738</v>
          </cell>
          <cell r="D7661" t="str">
            <v>2019-2021</v>
          </cell>
          <cell r="E7661">
            <v>24</v>
          </cell>
          <cell r="F7661" t="str">
            <v>0240</v>
          </cell>
          <cell r="G7661" t="str">
            <v>H003</v>
          </cell>
          <cell r="H7661" t="str">
            <v xml:space="preserve">Mudguard front   </v>
          </cell>
          <cell r="I7661" t="str">
            <v>Skärmar set</v>
          </cell>
          <cell r="J7661" t="str">
            <v>C8255677 ZN/52MM 28" black 70.554/1 (5729-ZN)</v>
          </cell>
          <cell r="K7661" t="str">
            <v>C8255677</v>
          </cell>
          <cell r="L7661" t="str">
            <v>C8250028</v>
          </cell>
        </row>
        <row r="7662">
          <cell r="B7662" t="str">
            <v>YEC9774738Pakethållare</v>
          </cell>
          <cell r="C7662" t="str">
            <v>YEC9774738</v>
          </cell>
          <cell r="D7662" t="str">
            <v>2019-2021</v>
          </cell>
          <cell r="E7662">
            <v>25</v>
          </cell>
          <cell r="F7662" t="str">
            <v>0250</v>
          </cell>
          <cell r="G7662" t="str">
            <v>H004</v>
          </cell>
          <cell r="H7662" t="str">
            <v>Carrier</v>
          </cell>
          <cell r="I7662" t="str">
            <v>Pakethållare</v>
          </cell>
          <cell r="J7662" t="str">
            <v>C8205834-BK AVS TOP CARRIER FOR SR20 PHILION BATTERY, Powder BLACK CLIP AND SPECTRA LOGO</v>
          </cell>
          <cell r="K7662" t="str">
            <v>C8205834-BK</v>
          </cell>
          <cell r="L7662" t="str">
            <v>C8205834-BK</v>
          </cell>
        </row>
        <row r="7663">
          <cell r="B7663" t="str">
            <v>YEC9774738Sadel</v>
          </cell>
          <cell r="C7663" t="str">
            <v>YEC9774738</v>
          </cell>
          <cell r="D7663" t="str">
            <v>2019-2021</v>
          </cell>
          <cell r="E7663">
            <v>26</v>
          </cell>
          <cell r="F7663" t="str">
            <v>0260</v>
          </cell>
          <cell r="G7663" t="str">
            <v>G001</v>
          </cell>
          <cell r="H7663" t="str">
            <v>Saddle</v>
          </cell>
          <cell r="I7663" t="str">
            <v>Sadel</v>
          </cell>
          <cell r="J7663" t="str">
            <v>C7105989 Fluito black unisex w/o clamp</v>
          </cell>
          <cell r="K7663" t="str">
            <v>C7105989</v>
          </cell>
          <cell r="L7663" t="str">
            <v>C7100596</v>
          </cell>
        </row>
        <row r="7664">
          <cell r="B7664" t="str">
            <v>YEC9774738Sadelstolpe</v>
          </cell>
          <cell r="C7664" t="str">
            <v>YEC9774738</v>
          </cell>
          <cell r="D7664" t="str">
            <v>2019-2021</v>
          </cell>
          <cell r="E7664">
            <v>27</v>
          </cell>
          <cell r="F7664" t="str">
            <v>0270</v>
          </cell>
          <cell r="G7664" t="str">
            <v>G002</v>
          </cell>
          <cell r="H7664" t="str">
            <v>Seatpost</v>
          </cell>
          <cell r="I7664" t="str">
            <v>Sadelstolpe</v>
          </cell>
          <cell r="J7664" t="str">
            <v>C7205260 SP-222 27,2X350 A.BK Anodized Black</v>
          </cell>
          <cell r="K7664" t="str">
            <v>C7205260</v>
          </cell>
          <cell r="L7664" t="str">
            <v>C7200053</v>
          </cell>
        </row>
        <row r="7665">
          <cell r="B7665" t="str">
            <v>YEC9774738Sadelrörsklämma</v>
          </cell>
          <cell r="C7665" t="str">
            <v>YEC9774738</v>
          </cell>
          <cell r="D7665" t="str">
            <v>2019-2021</v>
          </cell>
          <cell r="E7665">
            <v>28</v>
          </cell>
          <cell r="F7665" t="str">
            <v>0280</v>
          </cell>
          <cell r="G7665" t="str">
            <v>G003</v>
          </cell>
          <cell r="H7665" t="str">
            <v>Seat Clamp</v>
          </cell>
          <cell r="I7665" t="str">
            <v>Sadelrörsklämma</v>
          </cell>
          <cell r="J7665" t="str">
            <v>C7305002 L/C 31.8 MX27 shiny black</v>
          </cell>
          <cell r="K7665" t="str">
            <v>C7305002</v>
          </cell>
          <cell r="L7665" t="str">
            <v>C7300027-318</v>
          </cell>
        </row>
        <row r="7666">
          <cell r="B7666" t="str">
            <v>YEC9774738Framlampa</v>
          </cell>
          <cell r="C7666" t="str">
            <v>YEC9774738</v>
          </cell>
          <cell r="D7666" t="str">
            <v>2019-2021</v>
          </cell>
          <cell r="E7666">
            <v>29</v>
          </cell>
          <cell r="F7666" t="str">
            <v>0290</v>
          </cell>
          <cell r="G7666" t="str">
            <v>H005</v>
          </cell>
          <cell r="H7666" t="str">
            <v>Front light</v>
          </cell>
          <cell r="I7666" t="str">
            <v>Framlampa</v>
          </cell>
          <cell r="J7666" t="str">
            <v>C8015300 FL-14 MR4 LED headlamp 6V, w bracket for basketstay, 650mm cable with male conector.</v>
          </cell>
          <cell r="K7666" t="str">
            <v>C8015300</v>
          </cell>
          <cell r="L7666" t="str">
            <v>C8015300</v>
          </cell>
        </row>
        <row r="7667">
          <cell r="B7667" t="str">
            <v>YEC9774738Baklampa</v>
          </cell>
          <cell r="C7667" t="str">
            <v>YEC9774738</v>
          </cell>
          <cell r="D7667" t="str">
            <v>2019-2021</v>
          </cell>
          <cell r="E7667">
            <v>30</v>
          </cell>
          <cell r="F7667" t="str">
            <v>0300</v>
          </cell>
          <cell r="G7667" t="str">
            <v>H006</v>
          </cell>
          <cell r="H7667" t="str">
            <v>Light, Rear</v>
          </cell>
          <cell r="I7667" t="str">
            <v>Baklampa</v>
          </cell>
          <cell r="J7667" t="str">
            <v>inkl in battery</v>
          </cell>
          <cell r="K7667" t="str">
            <v>C8705186-1RLBK</v>
          </cell>
          <cell r="L7667" t="str">
            <v>C8705186-1RLBK</v>
          </cell>
        </row>
        <row r="7668">
          <cell r="B7668" t="str">
            <v>YEC9774738Låssats</v>
          </cell>
          <cell r="C7668" t="str">
            <v>YEC9774738</v>
          </cell>
          <cell r="D7668" t="str">
            <v>2019-2021</v>
          </cell>
          <cell r="E7668">
            <v>31</v>
          </cell>
          <cell r="F7668" t="str">
            <v>0310</v>
          </cell>
          <cell r="G7668" t="str">
            <v>H007</v>
          </cell>
          <cell r="H7668" t="str">
            <v>Lock</v>
          </cell>
          <cell r="I7668" t="str">
            <v>Låssats</v>
          </cell>
          <cell r="J7668" t="str">
            <v>C8405069 LCK SF PLbk Solid+  BAT SF03/SR11/SR20, LOCK FRAME+LOCK BATT SF03 RT W/2 similar keys</v>
          </cell>
          <cell r="K7668" t="str">
            <v>C8405069</v>
          </cell>
          <cell r="L7668" t="str">
            <v>C8405069</v>
          </cell>
        </row>
        <row r="7669">
          <cell r="B7669" t="str">
            <v>YEC9774738Stöd</v>
          </cell>
          <cell r="C7669" t="str">
            <v>YEC9774738</v>
          </cell>
          <cell r="D7669" t="str">
            <v>2019-2021</v>
          </cell>
          <cell r="E7669">
            <v>32</v>
          </cell>
          <cell r="F7669" t="str">
            <v>0320</v>
          </cell>
          <cell r="G7669" t="str">
            <v>H008</v>
          </cell>
          <cell r="H7669" t="str">
            <v>Kick stand</v>
          </cell>
          <cell r="I7669" t="str">
            <v>Stöd</v>
          </cell>
          <cell r="J7669" t="str">
            <v>C8105222 REX HV for  CS mount KICKSTAND ADJUSTABLE 1288-4</v>
          </cell>
          <cell r="K7669" t="str">
            <v>C8105222</v>
          </cell>
          <cell r="L7669" t="str">
            <v>C8100034</v>
          </cell>
        </row>
        <row r="7670">
          <cell r="B7670" t="str">
            <v>YEC9774738Korg</v>
          </cell>
          <cell r="C7670" t="str">
            <v>YEC9774738</v>
          </cell>
          <cell r="D7670" t="str">
            <v>2019-2021</v>
          </cell>
          <cell r="E7670">
            <v>33</v>
          </cell>
          <cell r="F7670" t="str">
            <v>0330</v>
          </cell>
          <cell r="G7670" t="str">
            <v>H009</v>
          </cell>
          <cell r="H7670" t="str">
            <v>Basket / Fr carrier</v>
          </cell>
          <cell r="I7670" t="str">
            <v>Korg</v>
          </cell>
          <cell r="J7670" t="str">
            <v>C8605198 Korg AVS rem</v>
          </cell>
          <cell r="K7670" t="str">
            <v>C8605198</v>
          </cell>
          <cell r="L7670" t="str">
            <v>C8600016</v>
          </cell>
        </row>
        <row r="7671">
          <cell r="B7671" t="str">
            <v>YEC9774738Pedaler</v>
          </cell>
          <cell r="C7671" t="str">
            <v>YEC9774738</v>
          </cell>
          <cell r="D7671" t="str">
            <v>2019-2021</v>
          </cell>
          <cell r="E7671">
            <v>34</v>
          </cell>
          <cell r="F7671" t="str">
            <v>0340</v>
          </cell>
          <cell r="G7671" t="str">
            <v>E005</v>
          </cell>
          <cell r="H7671" t="str">
            <v xml:space="preserve">Pedal </v>
          </cell>
          <cell r="I7671" t="str">
            <v>Pedaler</v>
          </cell>
          <cell r="J7671" t="str">
            <v>C3505208 NWL-467  SILVER/GREY 9/16" ALU</v>
          </cell>
          <cell r="K7671" t="str">
            <v>C3505208</v>
          </cell>
          <cell r="L7671" t="str">
            <v>C3500059</v>
          </cell>
        </row>
        <row r="7672">
          <cell r="B7672" t="str">
            <v>YEC9774738Motor</v>
          </cell>
          <cell r="C7672" t="str">
            <v>YEC9774738</v>
          </cell>
          <cell r="D7672" t="str">
            <v>2019-2021</v>
          </cell>
          <cell r="E7672">
            <v>35</v>
          </cell>
          <cell r="F7672" t="str">
            <v>0350</v>
          </cell>
          <cell r="G7672" t="str">
            <v>J001</v>
          </cell>
          <cell r="H7672" t="str">
            <v>DRIVE UNIT:</v>
          </cell>
          <cell r="I7672" t="str">
            <v>Motor</v>
          </cell>
          <cell r="J7672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7672" t="str">
            <v>C8705068-2-01AC</v>
          </cell>
          <cell r="L7672" t="str">
            <v>C8705068-2-01AC</v>
          </cell>
        </row>
        <row r="7673">
          <cell r="B7673" t="str">
            <v>YEC9774738Display</v>
          </cell>
          <cell r="C7673" t="str">
            <v>YEC9774738</v>
          </cell>
          <cell r="D7673" t="str">
            <v>2019-2021</v>
          </cell>
          <cell r="E7673">
            <v>36</v>
          </cell>
          <cell r="F7673" t="str">
            <v>0360</v>
          </cell>
          <cell r="G7673" t="str">
            <v>J004</v>
          </cell>
          <cell r="H7673" t="str">
            <v>DISPLAY:</v>
          </cell>
          <cell r="I7673" t="str">
            <v>Display</v>
          </cell>
          <cell r="J7673" t="str">
            <v>C8705068-1-34C Display TFT for BAFANG CanBus (plugnplay) 300/750mm City with Bluetoth</v>
          </cell>
          <cell r="K7673" t="str">
            <v>C8705068-1-34C</v>
          </cell>
          <cell r="L7673" t="str">
            <v>C8705068-1-34C</v>
          </cell>
        </row>
        <row r="7674">
          <cell r="B7674" t="str">
            <v>YEC9774738EB-Bus kabel</v>
          </cell>
          <cell r="C7674" t="str">
            <v>YEC9774738</v>
          </cell>
          <cell r="D7674" t="str">
            <v>2019-2021</v>
          </cell>
          <cell r="E7674">
            <v>37</v>
          </cell>
          <cell r="F7674" t="str">
            <v>0370</v>
          </cell>
          <cell r="G7674" t="str">
            <v>J005</v>
          </cell>
          <cell r="H7674" t="str">
            <v>EB-BUS CABLE:</v>
          </cell>
          <cell r="I7674" t="str">
            <v>EB-Bus kabel</v>
          </cell>
          <cell r="J7674" t="str">
            <v>C8705068-1-4-1C, 5PIN ( 1340mm ) CONNECT TO CONTROLLER, OTHER SIDE TO DISPLAY, LIGHTING SETS Canbus</v>
          </cell>
          <cell r="K7674" t="str">
            <v>C8705068-1-4-1C</v>
          </cell>
          <cell r="L7674" t="e">
            <v>#N/A</v>
          </cell>
        </row>
        <row r="7675">
          <cell r="B7675" t="str">
            <v>YEC9774738Motorkabel</v>
          </cell>
          <cell r="C7675" t="str">
            <v>YEC9774738</v>
          </cell>
          <cell r="D7675" t="str">
            <v>2019-2021</v>
          </cell>
          <cell r="E7675">
            <v>38</v>
          </cell>
          <cell r="F7675" t="str">
            <v>0380</v>
          </cell>
          <cell r="G7675" t="str">
            <v>J006</v>
          </cell>
          <cell r="H7675" t="str">
            <v>POWER CABLE:</v>
          </cell>
          <cell r="I7675" t="str">
            <v>Motorkabel</v>
          </cell>
          <cell r="J7675" t="str">
            <v>W/O (inluded into the battary slider)</v>
          </cell>
          <cell r="K7675" t="str">
            <v>Ingår i batterihållaren</v>
          </cell>
          <cell r="L7675" t="str">
            <v>Ingår i batterihållaren</v>
          </cell>
        </row>
        <row r="7676">
          <cell r="B7676" t="str">
            <v>YEC9774738Kabel framlampa</v>
          </cell>
          <cell r="C7676" t="str">
            <v>YEC9774738</v>
          </cell>
          <cell r="D7676" t="str">
            <v>2019-2021</v>
          </cell>
          <cell r="E7676">
            <v>39</v>
          </cell>
          <cell r="F7676" t="str">
            <v>0390</v>
          </cell>
          <cell r="G7676" t="str">
            <v>J007</v>
          </cell>
          <cell r="H7676" t="str">
            <v>F. LIGHT CABLE:</v>
          </cell>
          <cell r="I7676" t="str">
            <v>Kabel framlampa</v>
          </cell>
          <cell r="J7676" t="str">
            <v>C8705068-1-04-6, FOR FRONT LIGHT : 1200mm</v>
          </cell>
          <cell r="K7676" t="str">
            <v>C8705068-1-04-6</v>
          </cell>
          <cell r="L7676" t="str">
            <v>C8705068-1-04-6</v>
          </cell>
        </row>
        <row r="7677">
          <cell r="B7677" t="str">
            <v>YEC9774738Kabel baklampa</v>
          </cell>
          <cell r="C7677" t="str">
            <v>YEC9774738</v>
          </cell>
          <cell r="D7677" t="str">
            <v>2019-2021</v>
          </cell>
          <cell r="E7677">
            <v>40</v>
          </cell>
          <cell r="F7677" t="str">
            <v>0400</v>
          </cell>
          <cell r="G7677" t="str">
            <v>J008</v>
          </cell>
          <cell r="H7677" t="str">
            <v>R. LIGHT CABLE:</v>
          </cell>
          <cell r="I7677" t="str">
            <v>Kabel baklampa</v>
          </cell>
          <cell r="K7677" t="str">
            <v>INGÅR I BATTERIET</v>
          </cell>
          <cell r="L7677" t="str">
            <v>Ingår i batteriet</v>
          </cell>
        </row>
        <row r="7678">
          <cell r="B7678" t="str">
            <v>YEC9774738Hastighetssensor</v>
          </cell>
          <cell r="C7678" t="str">
            <v>YEC9774738</v>
          </cell>
          <cell r="D7678" t="str">
            <v>2019-2021</v>
          </cell>
          <cell r="E7678">
            <v>41</v>
          </cell>
          <cell r="F7678" t="str">
            <v>0410</v>
          </cell>
          <cell r="G7678" t="str">
            <v>J009</v>
          </cell>
          <cell r="H7678" t="str">
            <v>SPEED SENSOR:</v>
          </cell>
          <cell r="I7678" t="str">
            <v>Hastighetssensor</v>
          </cell>
          <cell r="J7678" t="str">
            <v>C8705068-1-411C, DETECTING WHEEL RPM, CABLE LENGTH:70mm</v>
          </cell>
          <cell r="K7678" t="str">
            <v>C8705068-1-411C</v>
          </cell>
          <cell r="L7678" t="str">
            <v>C8705068-1-411C</v>
          </cell>
        </row>
        <row r="7679">
          <cell r="B7679" t="str">
            <v>YEC9774738Batteri</v>
          </cell>
          <cell r="C7679" t="str">
            <v>YEC9774738</v>
          </cell>
          <cell r="D7679" t="str">
            <v>2019-2021</v>
          </cell>
          <cell r="E7679">
            <v>42</v>
          </cell>
          <cell r="F7679" t="str">
            <v>0420</v>
          </cell>
          <cell r="G7679" t="str">
            <v>J002</v>
          </cell>
          <cell r="H7679" t="str">
            <v>BATTERY:</v>
          </cell>
          <cell r="I7679" t="str">
            <v>Batteri</v>
          </cell>
          <cell r="J7679" t="str">
            <v>C8705186-E-11C SR20 11,6Ah, blk LiMn 36V 11,6Ah, R.Light CANBUS eGOING</v>
          </cell>
          <cell r="K7679" t="str">
            <v>C8705186-E-11C</v>
          </cell>
          <cell r="L7679" t="str">
            <v>C8705186-E-11C</v>
          </cell>
        </row>
        <row r="7680">
          <cell r="B7680" t="str">
            <v>YEC9774738Batterihållare</v>
          </cell>
          <cell r="C7680" t="str">
            <v>YEC9774738</v>
          </cell>
          <cell r="D7680" t="str">
            <v>2019-2021</v>
          </cell>
          <cell r="E7680">
            <v>43</v>
          </cell>
          <cell r="F7680" t="str">
            <v>0430</v>
          </cell>
          <cell r="G7680" t="str">
            <v>J003</v>
          </cell>
          <cell r="H7680" t="str">
            <v>BATTERY HOLDER/Slider</v>
          </cell>
          <cell r="I7680" t="str">
            <v>Batterihållare</v>
          </cell>
          <cell r="J7680" t="str">
            <v xml:space="preserve">C8705188-E-01, SR20 slider with powercable 950mm FOR MAX MIDDLE SYSTEM ( CARRIER TYPE ) WITH AXA KEY holder </v>
          </cell>
          <cell r="K7680" t="str">
            <v>C8705188-E-01</v>
          </cell>
          <cell r="L7680" t="str">
            <v>C8705188-E-01</v>
          </cell>
        </row>
        <row r="7681">
          <cell r="B7681" t="str">
            <v>YEC9774738Batteriladdare</v>
          </cell>
          <cell r="C7681" t="str">
            <v>YEC9774738</v>
          </cell>
          <cell r="D7681" t="str">
            <v>2019-2021</v>
          </cell>
          <cell r="E7681">
            <v>44</v>
          </cell>
          <cell r="F7681" t="str">
            <v>0440</v>
          </cell>
          <cell r="G7681" t="str">
            <v>J010</v>
          </cell>
          <cell r="H7681" t="str">
            <v>CHARGER:</v>
          </cell>
          <cell r="I7681" t="str">
            <v>Batteriladdare</v>
          </cell>
          <cell r="J7681" t="str">
            <v>C8705058-1-1C, Charger for SR-20/SF-03 CanBus</v>
          </cell>
          <cell r="K7681" t="str">
            <v>C8705058-1-1C</v>
          </cell>
          <cell r="L7681" t="str">
            <v>C8705058-1-1D</v>
          </cell>
        </row>
        <row r="7682">
          <cell r="B7682" t="str">
            <v>YEC9774738Kontrollbox</v>
          </cell>
          <cell r="C7682" t="str">
            <v>YEC9774738</v>
          </cell>
          <cell r="D7682" t="str">
            <v>2019-2021</v>
          </cell>
          <cell r="E7682">
            <v>45</v>
          </cell>
          <cell r="F7682" t="str">
            <v>0450</v>
          </cell>
          <cell r="G7682" t="str">
            <v>J011</v>
          </cell>
          <cell r="H7682" t="str">
            <v>Controller</v>
          </cell>
          <cell r="I7682" t="str">
            <v>Kontrollbox</v>
          </cell>
          <cell r="J7682" t="str">
            <v>included into the motor</v>
          </cell>
          <cell r="K7682" t="str">
            <v>C8705068-2-20</v>
          </cell>
          <cell r="L7682" t="str">
            <v>C8705068-2-20V</v>
          </cell>
        </row>
        <row r="7683">
          <cell r="B7683" t="str">
            <v>YEC9774738Växelöra</v>
          </cell>
          <cell r="C7683" t="str">
            <v>YEC9774738</v>
          </cell>
          <cell r="D7683" t="str">
            <v>2019-2021</v>
          </cell>
          <cell r="E7683">
            <v>46</v>
          </cell>
          <cell r="F7683" t="str">
            <v>0460</v>
          </cell>
          <cell r="G7683" t="str">
            <v>D005</v>
          </cell>
          <cell r="H7683" t="str">
            <v>Gear hanger</v>
          </cell>
          <cell r="I7683" t="str">
            <v>Växelöra</v>
          </cell>
          <cell r="L7683" t="e">
            <v>#N/A</v>
          </cell>
        </row>
        <row r="7684">
          <cell r="B7684" t="str">
            <v>YEC9774739RAM</v>
          </cell>
          <cell r="C7684" t="str">
            <v>YEC9774739</v>
          </cell>
          <cell r="D7684" t="str">
            <v>2019-2021</v>
          </cell>
          <cell r="E7684">
            <v>1</v>
          </cell>
          <cell r="F7684" t="str">
            <v>0010</v>
          </cell>
          <cell r="G7684" t="str">
            <v>A001</v>
          </cell>
          <cell r="H7684" t="str">
            <v>PAINTED FRAME</v>
          </cell>
          <cell r="I7684" t="str">
            <v>RAM</v>
          </cell>
          <cell r="J7684" t="str">
            <v>?</v>
          </cell>
          <cell r="K7684" t="str">
            <v>FRAME</v>
          </cell>
          <cell r="L7684" t="e">
            <v>#N/A</v>
          </cell>
        </row>
        <row r="7685">
          <cell r="B7685" t="str">
            <v>YEC9774739Framgaffel</v>
          </cell>
          <cell r="C7685" t="str">
            <v>YEC9774739</v>
          </cell>
          <cell r="D7685" t="str">
            <v>2019-2021</v>
          </cell>
          <cell r="E7685">
            <v>2</v>
          </cell>
          <cell r="F7685" t="str">
            <v>0020</v>
          </cell>
          <cell r="G7685" t="str">
            <v>A002</v>
          </cell>
          <cell r="H7685" t="str">
            <v>PAINTED FORK</v>
          </cell>
          <cell r="I7685" t="str">
            <v>Framgaffel</v>
          </cell>
          <cell r="J7685" t="str">
            <v xml:space="preserve">C1605469-173, Rigid steel front fork HT13A with HT13A steerer tube, for Roller-brake, for 700C x 45C tires, THREADED </v>
          </cell>
          <cell r="K7685" t="str">
            <v>C1605469-173</v>
          </cell>
          <cell r="L7685" t="e">
            <v>#N/A</v>
          </cell>
        </row>
        <row r="7686">
          <cell r="B7686" t="str">
            <v>YEC9774739Styrlager</v>
          </cell>
          <cell r="C7686" t="str">
            <v>YEC9774739</v>
          </cell>
          <cell r="D7686" t="str">
            <v>2019-2021</v>
          </cell>
          <cell r="E7686">
            <v>3</v>
          </cell>
          <cell r="F7686" t="str">
            <v>0030</v>
          </cell>
          <cell r="G7686" t="str">
            <v>B001</v>
          </cell>
          <cell r="H7686" t="str">
            <v>Head Set</v>
          </cell>
          <cell r="I7686" t="str">
            <v>Styrlager</v>
          </cell>
          <cell r="J7686" t="str">
            <v>C2105002 VP-MH305C SEMI INTEGR, ED BLACK O/S  SH = 20mm</v>
          </cell>
          <cell r="K7686" t="str">
            <v>C2105002</v>
          </cell>
          <cell r="L7686" t="str">
            <v>C2100163</v>
          </cell>
        </row>
        <row r="7687">
          <cell r="B7687" t="str">
            <v xml:space="preserve">YEC9774739Styrstam </v>
          </cell>
          <cell r="C7687" t="str">
            <v>YEC9774739</v>
          </cell>
          <cell r="D7687" t="str">
            <v>2019-2021</v>
          </cell>
          <cell r="E7687">
            <v>4</v>
          </cell>
          <cell r="F7687" t="str">
            <v>0040</v>
          </cell>
          <cell r="G7687" t="str">
            <v>B002</v>
          </cell>
          <cell r="H7687" t="str">
            <v>Handlebar Stem</v>
          </cell>
          <cell r="I7687" t="str">
            <v xml:space="preserve">Styrstam </v>
          </cell>
          <cell r="J7687" t="str">
            <v xml:space="preserve">C2205548-090 STQ ALsv 25,4/85 180mm 4BOLT MTSD-367N-5 SV </v>
          </cell>
          <cell r="K7687" t="str">
            <v>C2205548-090</v>
          </cell>
          <cell r="L7687" t="str">
            <v>C2200064</v>
          </cell>
        </row>
        <row r="7688">
          <cell r="B7688" t="str">
            <v>YEC9774739Styre</v>
          </cell>
          <cell r="C7688" t="str">
            <v>YEC9774739</v>
          </cell>
          <cell r="D7688" t="str">
            <v>2019-2021</v>
          </cell>
          <cell r="E7688">
            <v>5</v>
          </cell>
          <cell r="F7688" t="str">
            <v>0050</v>
          </cell>
          <cell r="G7688" t="str">
            <v>B003</v>
          </cell>
          <cell r="H7688" t="str">
            <v>Handelbar</v>
          </cell>
          <cell r="I7688" t="str">
            <v>Styre</v>
          </cell>
          <cell r="J7688" t="str">
            <v>C2306073 Handlebar City Silver NR-AL-14(ISO-C) W:630mm, AL H.A.S, no logo</v>
          </cell>
          <cell r="K7688" t="str">
            <v>C2306073</v>
          </cell>
          <cell r="L7688" t="str">
            <v>C2300290</v>
          </cell>
        </row>
        <row r="7689">
          <cell r="B7689" t="str">
            <v>YEC9774739Bromsgrepp H</v>
          </cell>
          <cell r="C7689" t="str">
            <v>YEC9774739</v>
          </cell>
          <cell r="D7689" t="str">
            <v>2019-2021</v>
          </cell>
          <cell r="E7689">
            <v>6</v>
          </cell>
          <cell r="F7689" t="str">
            <v>0060</v>
          </cell>
          <cell r="G7689" t="str">
            <v>C002</v>
          </cell>
          <cell r="H7689" t="str">
            <v>Brake Lever R</v>
          </cell>
          <cell r="I7689" t="str">
            <v>Bromsgrepp H</v>
          </cell>
          <cell r="L7689" t="e">
            <v>#N/A</v>
          </cell>
        </row>
        <row r="7690">
          <cell r="B7690" t="str">
            <v>YEC9774739Bromsgrepp V</v>
          </cell>
          <cell r="C7690" t="str">
            <v>YEC9774739</v>
          </cell>
          <cell r="D7690" t="str">
            <v>2019-2021</v>
          </cell>
          <cell r="E7690">
            <v>7</v>
          </cell>
          <cell r="F7690" t="str">
            <v>0070</v>
          </cell>
          <cell r="G7690" t="str">
            <v>C001</v>
          </cell>
          <cell r="H7690" t="str">
            <v>Brake Lever L</v>
          </cell>
          <cell r="I7690" t="str">
            <v>Bromsgrepp V</v>
          </cell>
          <cell r="J7690" t="str">
            <v>C6505190 Br lever silver left CL535CRT RB w bell</v>
          </cell>
          <cell r="K7690" t="str">
            <v>C6505190</v>
          </cell>
          <cell r="L7690" t="str">
            <v>C6505190</v>
          </cell>
        </row>
        <row r="7691">
          <cell r="B7691" t="str">
            <v>YEC9774739Växelreglage H</v>
          </cell>
          <cell r="C7691" t="str">
            <v>YEC9774739</v>
          </cell>
          <cell r="D7691" t="str">
            <v>2019-2021</v>
          </cell>
          <cell r="E7691">
            <v>8</v>
          </cell>
          <cell r="F7691" t="str">
            <v>0080</v>
          </cell>
          <cell r="G7691" t="str">
            <v>D002</v>
          </cell>
          <cell r="H7691" t="str">
            <v>Shift Lever R</v>
          </cell>
          <cell r="I7691" t="str">
            <v>Växelreglage H</v>
          </cell>
          <cell r="J7691" t="str">
            <v>C5105092 SHIFT LEVER, SL-C3000-7, NEXUS, REVO SHIFTER, 2320MM INNER, W/O OUTER FOR CJ-NX40(FOR SCANDINAVIAN), BLACK, BULK</v>
          </cell>
          <cell r="K7691" t="str">
            <v>C5105092</v>
          </cell>
          <cell r="L7691" t="str">
            <v>Kontakta SHIMANO</v>
          </cell>
        </row>
        <row r="7692">
          <cell r="B7692" t="str">
            <v>YEC9774739Växelreglage V</v>
          </cell>
          <cell r="C7692" t="str">
            <v>YEC9774739</v>
          </cell>
          <cell r="D7692" t="str">
            <v>2019-2021</v>
          </cell>
          <cell r="E7692">
            <v>9</v>
          </cell>
          <cell r="F7692" t="str">
            <v>0090</v>
          </cell>
          <cell r="G7692" t="str">
            <v>D001</v>
          </cell>
          <cell r="H7692" t="str">
            <v>Shift Lever L</v>
          </cell>
          <cell r="I7692" t="str">
            <v>Växelreglage V</v>
          </cell>
          <cell r="L7692" t="e">
            <v>#N/A</v>
          </cell>
        </row>
        <row r="7693">
          <cell r="B7693" t="str">
            <v>YEC9774739Handtag par</v>
          </cell>
          <cell r="C7693" t="str">
            <v>YEC9774739</v>
          </cell>
          <cell r="D7693" t="str">
            <v>2019-2021</v>
          </cell>
          <cell r="E7693">
            <v>10</v>
          </cell>
          <cell r="F7693" t="str">
            <v>0100</v>
          </cell>
          <cell r="G7693" t="str">
            <v>B004</v>
          </cell>
          <cell r="H7693" t="str">
            <v>Grip R</v>
          </cell>
          <cell r="I7693" t="str">
            <v>Handtag par</v>
          </cell>
          <cell r="J7693" t="str">
            <v xml:space="preserve">C2505528 Herrmans CLIK DD37  black 90mm  </v>
          </cell>
          <cell r="K7693" t="str">
            <v>C2505528</v>
          </cell>
          <cell r="L7693" t="str">
            <v>C2500057</v>
          </cell>
        </row>
        <row r="7694">
          <cell r="B7694" t="str">
            <v>YEC9774739Frambroms</v>
          </cell>
          <cell r="C7694" t="str">
            <v>YEC9774739</v>
          </cell>
          <cell r="D7694" t="str">
            <v>2019-2021</v>
          </cell>
          <cell r="E7694">
            <v>11</v>
          </cell>
          <cell r="F7694" t="str">
            <v>0110</v>
          </cell>
          <cell r="G7694" t="str">
            <v>C003</v>
          </cell>
          <cell r="H7694" t="str">
            <v xml:space="preserve">Brake front </v>
          </cell>
          <cell r="I7694" t="str">
            <v>Frambroms</v>
          </cell>
          <cell r="J7694" t="str">
            <v>ABRC6000FB  ROL.BRAKE FRONT M9 BR-C6000-F, W. 3,5 MM. LOCKNUT SILVER</v>
          </cell>
          <cell r="K7694" t="str">
            <v>ABRC6000FB</v>
          </cell>
          <cell r="L7694" t="str">
            <v>Kontakta SHIMANO</v>
          </cell>
        </row>
        <row r="7695">
          <cell r="B7695" t="str">
            <v>YEC9774739Bakbroms</v>
          </cell>
          <cell r="C7695" t="str">
            <v>YEC9774739</v>
          </cell>
          <cell r="D7695" t="str">
            <v>2019-2021</v>
          </cell>
          <cell r="E7695">
            <v>12</v>
          </cell>
          <cell r="F7695" t="str">
            <v>0120</v>
          </cell>
          <cell r="G7695" t="str">
            <v>C004</v>
          </cell>
          <cell r="H7695" t="str">
            <v>Brake rear</v>
          </cell>
          <cell r="I7695" t="str">
            <v>Bakbroms</v>
          </cell>
          <cell r="K7695" t="str">
            <v>Fotbroms</v>
          </cell>
          <cell r="L7695" t="str">
            <v>Kontakta SHIMANO</v>
          </cell>
        </row>
        <row r="7696">
          <cell r="B7696" t="str">
            <v>YEC9774739Vevlager</v>
          </cell>
          <cell r="C7696" t="str">
            <v>YEC9774739</v>
          </cell>
          <cell r="D7696" t="str">
            <v>2019-2021</v>
          </cell>
          <cell r="E7696">
            <v>13</v>
          </cell>
          <cell r="F7696" t="str">
            <v>0130</v>
          </cell>
          <cell r="G7696" t="str">
            <v>E001</v>
          </cell>
          <cell r="H7696" t="str">
            <v xml:space="preserve">BB-set </v>
          </cell>
          <cell r="I7696" t="str">
            <v>Vevlager</v>
          </cell>
          <cell r="K7696" t="str">
            <v>INGÅR I MOTORN</v>
          </cell>
          <cell r="L7696" t="str">
            <v>Ingår i motorn</v>
          </cell>
        </row>
        <row r="7697">
          <cell r="B7697" t="str">
            <v>YEC9774739Vevparti</v>
          </cell>
          <cell r="C7697" t="str">
            <v>YEC9774739</v>
          </cell>
          <cell r="D7697" t="str">
            <v>2019-2021</v>
          </cell>
          <cell r="E7697">
            <v>14</v>
          </cell>
          <cell r="F7697" t="str">
            <v>0140</v>
          </cell>
          <cell r="G7697" t="str">
            <v>E002</v>
          </cell>
          <cell r="H7697" t="str">
            <v>Front Chainwheel</v>
          </cell>
          <cell r="I7697" t="str">
            <v>Vevparti</v>
          </cell>
          <cell r="K7697" t="str">
            <v>C3305778-EG</v>
          </cell>
          <cell r="L7697" t="str">
            <v>C3305778-EG</v>
          </cell>
        </row>
        <row r="7698">
          <cell r="B7698" t="str">
            <v>YEC9774739Kedjeskydd</v>
          </cell>
          <cell r="C7698" t="str">
            <v>YEC9774739</v>
          </cell>
          <cell r="D7698" t="str">
            <v>2019-2021</v>
          </cell>
          <cell r="E7698">
            <v>15</v>
          </cell>
          <cell r="F7698" t="str">
            <v>0150</v>
          </cell>
          <cell r="G7698" t="str">
            <v>H001</v>
          </cell>
          <cell r="H7698" t="str">
            <v>Chain guard</v>
          </cell>
          <cell r="I7698" t="str">
            <v>Kedjeskydd</v>
          </cell>
          <cell r="J7698" t="str">
            <v>C8305427/BK Safir black + C8305427/PB  Petrol blue ring</v>
          </cell>
          <cell r="K7698" t="str">
            <v>C8305427/BK</v>
          </cell>
          <cell r="L7698" t="str">
            <v>C8305427/ZBK</v>
          </cell>
        </row>
        <row r="7699">
          <cell r="B7699" t="str">
            <v>YEC9774739Kedjeskyddsfäste</v>
          </cell>
          <cell r="C7699" t="str">
            <v>YEC9774739</v>
          </cell>
          <cell r="D7699" t="str">
            <v>2019-2021</v>
          </cell>
          <cell r="E7699">
            <v>16</v>
          </cell>
          <cell r="F7699" t="str">
            <v>0160</v>
          </cell>
          <cell r="G7699" t="str">
            <v>H002</v>
          </cell>
          <cell r="H7699" t="str">
            <v>Chain guard bracket</v>
          </cell>
          <cell r="I7699" t="str">
            <v>Kedjeskyddsfäste</v>
          </cell>
          <cell r="J7699" t="str">
            <v>C8305526 Chainguarnd bracket axa för Axa Safir made for MAX, ZINK</v>
          </cell>
          <cell r="K7699" t="str">
            <v>C8305526</v>
          </cell>
          <cell r="L7699" t="str">
            <v>C8305526</v>
          </cell>
        </row>
        <row r="7700">
          <cell r="B7700" t="str">
            <v>YEC9774739Framväxel</v>
          </cell>
          <cell r="C7700" t="str">
            <v>YEC9774739</v>
          </cell>
          <cell r="D7700" t="str">
            <v>2019-2021</v>
          </cell>
          <cell r="E7700">
            <v>17</v>
          </cell>
          <cell r="F7700" t="str">
            <v>0170</v>
          </cell>
          <cell r="G7700" t="str">
            <v>D003</v>
          </cell>
          <cell r="H7700" t="str">
            <v>Front Derailleur</v>
          </cell>
          <cell r="I7700" t="str">
            <v>Framväxel</v>
          </cell>
          <cell r="K7700" t="str">
            <v>EMPTY</v>
          </cell>
          <cell r="L7700" t="e">
            <v>#N/A</v>
          </cell>
        </row>
        <row r="7701">
          <cell r="B7701" t="str">
            <v>YEC9774739Bakväxel</v>
          </cell>
          <cell r="C7701" t="str">
            <v>YEC9774739</v>
          </cell>
          <cell r="D7701" t="str">
            <v>2019-2021</v>
          </cell>
          <cell r="E7701">
            <v>18</v>
          </cell>
          <cell r="F7701" t="str">
            <v>0180</v>
          </cell>
          <cell r="G7701" t="str">
            <v>D004</v>
          </cell>
          <cell r="H7701" t="str">
            <v>Rear Derailleur</v>
          </cell>
          <cell r="I7701" t="str">
            <v>Bakväxel</v>
          </cell>
          <cell r="K7701" t="str">
            <v>NAVVÄXEL</v>
          </cell>
          <cell r="L7701" t="str">
            <v>Kontakta SHIMANO</v>
          </cell>
        </row>
        <row r="7702">
          <cell r="B7702" t="str">
            <v>YEC9774739Kedja</v>
          </cell>
          <cell r="C7702" t="str">
            <v>YEC9774739</v>
          </cell>
          <cell r="D7702" t="str">
            <v>2019-2021</v>
          </cell>
          <cell r="E7702">
            <v>19</v>
          </cell>
          <cell r="F7702" t="str">
            <v>0190</v>
          </cell>
          <cell r="G7702" t="str">
            <v>E003</v>
          </cell>
          <cell r="H7702" t="str">
            <v xml:space="preserve">Chain </v>
          </cell>
          <cell r="I7702" t="str">
            <v>Kedja</v>
          </cell>
          <cell r="J7702" t="str">
            <v>C3405041-102  + link CHA 1S 102L RB Z610HXRB   KMC</v>
          </cell>
          <cell r="K7702" t="str">
            <v>C3405041-102</v>
          </cell>
          <cell r="L7702" t="str">
            <v>C3400038</v>
          </cell>
        </row>
        <row r="7703">
          <cell r="B7703" t="str">
            <v>YEC9774739Kassett</v>
          </cell>
          <cell r="C7703" t="str">
            <v>YEC9774739</v>
          </cell>
          <cell r="D7703" t="str">
            <v>2019-2021</v>
          </cell>
          <cell r="E7703">
            <v>20</v>
          </cell>
          <cell r="F7703" t="str">
            <v>0200</v>
          </cell>
          <cell r="G7703" t="str">
            <v>E004</v>
          </cell>
          <cell r="H7703" t="str">
            <v>Cassette Sprocket</v>
          </cell>
          <cell r="I7703" t="str">
            <v>Kassett</v>
          </cell>
          <cell r="J7703" t="str">
            <v>ASMGEAR18SU SPT SC18sv3/32" (INTERNAL HUB)</v>
          </cell>
          <cell r="K7703" t="str">
            <v>ASMGEAR18SU</v>
          </cell>
          <cell r="L7703" t="str">
            <v>Kontakta SHIMANO</v>
          </cell>
        </row>
        <row r="7704">
          <cell r="B7704" t="str">
            <v>YEC9774739Framhjul</v>
          </cell>
          <cell r="C7704" t="str">
            <v>YEC9774739</v>
          </cell>
          <cell r="D7704" t="str">
            <v>2019-2021</v>
          </cell>
          <cell r="E7704">
            <v>21</v>
          </cell>
          <cell r="F7704" t="str">
            <v>0210</v>
          </cell>
          <cell r="G7704" t="str">
            <v>F001</v>
          </cell>
          <cell r="H7704" t="str">
            <v>Front hub</v>
          </cell>
          <cell r="I7704" t="str">
            <v>Framhjul</v>
          </cell>
          <cell r="J7704" t="str">
            <v>AHBIM40PDC  FRONT HUB, SHIMANO, NEXUS HB-IM40 36H AXLE: 140MM OLD: 100MM SILVER</v>
          </cell>
          <cell r="K7704" t="str">
            <v>C4107817</v>
          </cell>
          <cell r="L7704" t="str">
            <v>Kontakta Service</v>
          </cell>
        </row>
        <row r="7705">
          <cell r="B7705" t="str">
            <v>YEC9774739Bakhjul</v>
          </cell>
          <cell r="C7705" t="str">
            <v>YEC9774739</v>
          </cell>
          <cell r="D7705" t="str">
            <v>2019-2021</v>
          </cell>
          <cell r="E7705">
            <v>22</v>
          </cell>
          <cell r="F7705" t="str">
            <v>0220</v>
          </cell>
          <cell r="G7705" t="str">
            <v>F002</v>
          </cell>
          <cell r="H7705" t="str">
            <v>Rear hub</v>
          </cell>
          <cell r="I7705" t="str">
            <v>Bakhjul</v>
          </cell>
          <cell r="J7705" t="str">
            <v>ASGC30007CADXR (ASG7C30ADXR) HBRcb 36 H SILVER DX</v>
          </cell>
          <cell r="K7705" t="str">
            <v>C4208109</v>
          </cell>
          <cell r="L7705" t="str">
            <v>C4200387</v>
          </cell>
        </row>
        <row r="7706">
          <cell r="B7706" t="str">
            <v>YEC9774739Däck</v>
          </cell>
          <cell r="C7706" t="str">
            <v>YEC9774739</v>
          </cell>
          <cell r="D7706" t="str">
            <v>2019-2021</v>
          </cell>
          <cell r="E7706">
            <v>23</v>
          </cell>
          <cell r="F7706" t="str">
            <v>0230</v>
          </cell>
          <cell r="G7706" t="str">
            <v>F003</v>
          </cell>
          <cell r="H7706" t="str">
            <v>Tire</v>
          </cell>
          <cell r="I7706" t="str">
            <v>Däck</v>
          </cell>
          <cell r="J7706" t="str">
            <v>C4906455 622x40 Black Premium Reflex XNR PERGO-E H-480 (AntiP: 40x40 nylon/canvas)</v>
          </cell>
          <cell r="K7706" t="str">
            <v>C4906455</v>
          </cell>
          <cell r="L7706" t="str">
            <v>C4901463</v>
          </cell>
        </row>
        <row r="7707">
          <cell r="B7707" t="str">
            <v>YEC9774739Skärmar set</v>
          </cell>
          <cell r="C7707" t="str">
            <v>YEC9774739</v>
          </cell>
          <cell r="D7707" t="str">
            <v>2019-2021</v>
          </cell>
          <cell r="E7707">
            <v>24</v>
          </cell>
          <cell r="F7707" t="str">
            <v>0240</v>
          </cell>
          <cell r="G7707" t="str">
            <v>H003</v>
          </cell>
          <cell r="H7707" t="str">
            <v xml:space="preserve">Mudguard front   </v>
          </cell>
          <cell r="I7707" t="str">
            <v>Skärmar set</v>
          </cell>
          <cell r="J7707" t="str">
            <v>C8255677-702 ZN/52MM 28" blue 70.554/1 (5729-ZN) MATT</v>
          </cell>
          <cell r="K7707" t="str">
            <v>C8255677-702</v>
          </cell>
          <cell r="L7707" t="str">
            <v>Kontakta Service</v>
          </cell>
        </row>
        <row r="7708">
          <cell r="B7708" t="str">
            <v>YEC9774739Pakethållare</v>
          </cell>
          <cell r="C7708" t="str">
            <v>YEC9774739</v>
          </cell>
          <cell r="D7708" t="str">
            <v>2019-2021</v>
          </cell>
          <cell r="E7708">
            <v>25</v>
          </cell>
          <cell r="F7708" t="str">
            <v>0250</v>
          </cell>
          <cell r="G7708" t="str">
            <v>H004</v>
          </cell>
          <cell r="H7708" t="str">
            <v>Carrier</v>
          </cell>
          <cell r="I7708" t="str">
            <v>Pakethållare</v>
          </cell>
          <cell r="J7708" t="str">
            <v>C8205834-BK AVS TOP CARRIER FOR SR20 PHILION BATTERY, Powder BLACK CLIP AND SPECTRA LOGO</v>
          </cell>
          <cell r="K7708" t="str">
            <v>C8205834-BK</v>
          </cell>
          <cell r="L7708" t="str">
            <v>C8205834-BK</v>
          </cell>
        </row>
        <row r="7709">
          <cell r="B7709" t="str">
            <v>YEC9774739Sadel</v>
          </cell>
          <cell r="C7709" t="str">
            <v>YEC9774739</v>
          </cell>
          <cell r="D7709" t="str">
            <v>2019-2021</v>
          </cell>
          <cell r="E7709">
            <v>26</v>
          </cell>
          <cell r="F7709" t="str">
            <v>0260</v>
          </cell>
          <cell r="G7709" t="str">
            <v>G001</v>
          </cell>
          <cell r="H7709" t="str">
            <v>Saddle</v>
          </cell>
          <cell r="I7709" t="str">
            <v>Sadel</v>
          </cell>
          <cell r="J7709" t="str">
            <v>C7105989 Fluito black unisex w/o clamp</v>
          </cell>
          <cell r="K7709" t="str">
            <v>C7105989</v>
          </cell>
          <cell r="L7709" t="str">
            <v>C7100596</v>
          </cell>
        </row>
        <row r="7710">
          <cell r="B7710" t="str">
            <v>YEC9774739Sadelstolpe</v>
          </cell>
          <cell r="C7710" t="str">
            <v>YEC9774739</v>
          </cell>
          <cell r="D7710" t="str">
            <v>2019-2021</v>
          </cell>
          <cell r="E7710">
            <v>27</v>
          </cell>
          <cell r="F7710" t="str">
            <v>0270</v>
          </cell>
          <cell r="G7710" t="str">
            <v>G002</v>
          </cell>
          <cell r="H7710" t="str">
            <v>Seatpost</v>
          </cell>
          <cell r="I7710" t="str">
            <v>Sadelstolpe</v>
          </cell>
          <cell r="J7710" t="str">
            <v xml:space="preserve">C7205258  SP-222 27.2X350 Anodized SILVER </v>
          </cell>
          <cell r="K7710" t="str">
            <v>C7205258</v>
          </cell>
          <cell r="L7710" t="str">
            <v>C7200039</v>
          </cell>
        </row>
        <row r="7711">
          <cell r="B7711" t="str">
            <v>YEC9774739Sadelrörsklämma</v>
          </cell>
          <cell r="C7711" t="str">
            <v>YEC9774739</v>
          </cell>
          <cell r="D7711" t="str">
            <v>2019-2021</v>
          </cell>
          <cell r="E7711">
            <v>28</v>
          </cell>
          <cell r="F7711" t="str">
            <v>0280</v>
          </cell>
          <cell r="G7711" t="str">
            <v>G003</v>
          </cell>
          <cell r="H7711" t="str">
            <v>Seat Clamp</v>
          </cell>
          <cell r="I7711" t="str">
            <v>Sadelrörsklämma</v>
          </cell>
          <cell r="J7711" t="str">
            <v>C7305002 L/C 31.8 MX27 shiny black</v>
          </cell>
          <cell r="K7711" t="str">
            <v>C7305002</v>
          </cell>
          <cell r="L7711" t="str">
            <v>C7300027-318</v>
          </cell>
        </row>
        <row r="7712">
          <cell r="B7712" t="str">
            <v>YEC9774739Framlampa</v>
          </cell>
          <cell r="C7712" t="str">
            <v>YEC9774739</v>
          </cell>
          <cell r="D7712" t="str">
            <v>2019-2021</v>
          </cell>
          <cell r="E7712">
            <v>29</v>
          </cell>
          <cell r="F7712" t="str">
            <v>0290</v>
          </cell>
          <cell r="G7712" t="str">
            <v>H005</v>
          </cell>
          <cell r="H7712" t="str">
            <v>Front light</v>
          </cell>
          <cell r="I7712" t="str">
            <v>Framlampa</v>
          </cell>
          <cell r="J7712" t="str">
            <v>C8015300 FL-14 MR4 LED headlamp 6V, w bracket for basketstay, 650mm cable with male conector.</v>
          </cell>
          <cell r="K7712" t="str">
            <v>C8015300</v>
          </cell>
          <cell r="L7712" t="str">
            <v>C8015300</v>
          </cell>
        </row>
        <row r="7713">
          <cell r="B7713" t="str">
            <v>YEC9774739Baklampa</v>
          </cell>
          <cell r="C7713" t="str">
            <v>YEC9774739</v>
          </cell>
          <cell r="D7713" t="str">
            <v>2019-2021</v>
          </cell>
          <cell r="E7713">
            <v>30</v>
          </cell>
          <cell r="F7713" t="str">
            <v>0300</v>
          </cell>
          <cell r="G7713" t="str">
            <v>H006</v>
          </cell>
          <cell r="H7713" t="str">
            <v>Light, Rear</v>
          </cell>
          <cell r="I7713" t="str">
            <v>Baklampa</v>
          </cell>
          <cell r="J7713" t="str">
            <v>inkl in battery</v>
          </cell>
          <cell r="K7713" t="str">
            <v>C8705186-1RLBK</v>
          </cell>
          <cell r="L7713" t="str">
            <v>C8705186-1RLBK</v>
          </cell>
        </row>
        <row r="7714">
          <cell r="B7714" t="str">
            <v>YEC9774739Låssats</v>
          </cell>
          <cell r="C7714" t="str">
            <v>YEC9774739</v>
          </cell>
          <cell r="D7714" t="str">
            <v>2019-2021</v>
          </cell>
          <cell r="E7714">
            <v>31</v>
          </cell>
          <cell r="F7714" t="str">
            <v>0310</v>
          </cell>
          <cell r="G7714" t="str">
            <v>H007</v>
          </cell>
          <cell r="H7714" t="str">
            <v>Lock</v>
          </cell>
          <cell r="I7714" t="str">
            <v>Låssats</v>
          </cell>
          <cell r="J7714" t="str">
            <v>C8405069 LCK SF PLbk Solid+  BAT SF03/SR11/SR20, LOCK FRAME+LOCK BATT SF03 RT W/2 similar keys</v>
          </cell>
          <cell r="K7714" t="str">
            <v>C8405069</v>
          </cell>
          <cell r="L7714" t="str">
            <v>C8405069</v>
          </cell>
        </row>
        <row r="7715">
          <cell r="B7715" t="str">
            <v>YEC9774739Stöd</v>
          </cell>
          <cell r="C7715" t="str">
            <v>YEC9774739</v>
          </cell>
          <cell r="D7715" t="str">
            <v>2019-2021</v>
          </cell>
          <cell r="E7715">
            <v>32</v>
          </cell>
          <cell r="F7715" t="str">
            <v>0320</v>
          </cell>
          <cell r="G7715" t="str">
            <v>H008</v>
          </cell>
          <cell r="H7715" t="str">
            <v>Kick stand</v>
          </cell>
          <cell r="I7715" t="str">
            <v>Stöd</v>
          </cell>
          <cell r="J7715" t="str">
            <v>C8105222 REX HV for  CS mount KICKSTAND ADJUSTABLE 1288-4</v>
          </cell>
          <cell r="K7715" t="str">
            <v>C8105222</v>
          </cell>
          <cell r="L7715" t="str">
            <v>C8100034</v>
          </cell>
        </row>
        <row r="7716">
          <cell r="B7716" t="str">
            <v>YEC9774739Korg</v>
          </cell>
          <cell r="C7716" t="str">
            <v>YEC9774739</v>
          </cell>
          <cell r="D7716" t="str">
            <v>2019-2021</v>
          </cell>
          <cell r="E7716">
            <v>33</v>
          </cell>
          <cell r="F7716" t="str">
            <v>0330</v>
          </cell>
          <cell r="G7716" t="str">
            <v>H009</v>
          </cell>
          <cell r="H7716" t="str">
            <v>Basket / Fr carrier</v>
          </cell>
          <cell r="I7716" t="str">
            <v>Korg</v>
          </cell>
          <cell r="J7716" t="str">
            <v>C8605198 Korg AVS rem</v>
          </cell>
          <cell r="K7716" t="str">
            <v>C8605198</v>
          </cell>
          <cell r="L7716" t="str">
            <v>C8600016</v>
          </cell>
        </row>
        <row r="7717">
          <cell r="B7717" t="str">
            <v>YEC9774739Pedaler</v>
          </cell>
          <cell r="C7717" t="str">
            <v>YEC9774739</v>
          </cell>
          <cell r="D7717" t="str">
            <v>2019-2021</v>
          </cell>
          <cell r="E7717">
            <v>34</v>
          </cell>
          <cell r="F7717" t="str">
            <v>0340</v>
          </cell>
          <cell r="G7717" t="str">
            <v>E005</v>
          </cell>
          <cell r="H7717" t="str">
            <v xml:space="preserve">Pedal </v>
          </cell>
          <cell r="I7717" t="str">
            <v>Pedaler</v>
          </cell>
          <cell r="J7717" t="str">
            <v>C3505208 NWL-467  SILVER/GREY 9/16" ALU</v>
          </cell>
          <cell r="K7717" t="str">
            <v>C3505208</v>
          </cell>
          <cell r="L7717" t="str">
            <v>C3500059</v>
          </cell>
        </row>
        <row r="7718">
          <cell r="B7718" t="str">
            <v>YEC9774739Motor</v>
          </cell>
          <cell r="C7718" t="str">
            <v>YEC9774739</v>
          </cell>
          <cell r="D7718" t="str">
            <v>2019-2021</v>
          </cell>
          <cell r="E7718">
            <v>35</v>
          </cell>
          <cell r="F7718" t="str">
            <v>0350</v>
          </cell>
          <cell r="G7718" t="str">
            <v>J001</v>
          </cell>
          <cell r="H7718" t="str">
            <v>DRIVE UNIT:</v>
          </cell>
          <cell r="I7718" t="str">
            <v>Motor</v>
          </cell>
          <cell r="J7718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7718" t="str">
            <v>C8705068-2-01AC</v>
          </cell>
          <cell r="L7718" t="str">
            <v>C8705068-2-01AC</v>
          </cell>
        </row>
        <row r="7719">
          <cell r="B7719" t="str">
            <v>YEC9774739Display</v>
          </cell>
          <cell r="C7719" t="str">
            <v>YEC9774739</v>
          </cell>
          <cell r="D7719" t="str">
            <v>2019-2021</v>
          </cell>
          <cell r="E7719">
            <v>36</v>
          </cell>
          <cell r="F7719" t="str">
            <v>0360</v>
          </cell>
          <cell r="G7719" t="str">
            <v>J004</v>
          </cell>
          <cell r="H7719" t="str">
            <v>DISPLAY:</v>
          </cell>
          <cell r="I7719" t="str">
            <v>Display</v>
          </cell>
          <cell r="J7719" t="str">
            <v>C8705068-1-34C Display TFT for BAFANG CanBus (plugnplay) 300/750mm City with Bluetoth</v>
          </cell>
          <cell r="K7719" t="str">
            <v>C8705068-1-34C</v>
          </cell>
          <cell r="L7719" t="str">
            <v>C8705068-1-34C</v>
          </cell>
        </row>
        <row r="7720">
          <cell r="B7720" t="str">
            <v>YEC9774739EB-Bus kabel</v>
          </cell>
          <cell r="C7720" t="str">
            <v>YEC9774739</v>
          </cell>
          <cell r="D7720" t="str">
            <v>2019-2021</v>
          </cell>
          <cell r="E7720">
            <v>37</v>
          </cell>
          <cell r="F7720" t="str">
            <v>0370</v>
          </cell>
          <cell r="G7720" t="str">
            <v>J005</v>
          </cell>
          <cell r="H7720" t="str">
            <v>EB-BUS CABLE:</v>
          </cell>
          <cell r="I7720" t="str">
            <v>EB-Bus kabel</v>
          </cell>
          <cell r="J7720" t="str">
            <v>C8705068-1-4-1C, 5PIN ( 1340mm ) CONNECT TO CONTROLLER, OTHER SIDE TO DISPLAY, LIGHTING SETS Canbus</v>
          </cell>
          <cell r="K7720" t="str">
            <v>C8705068-1-4-1C</v>
          </cell>
          <cell r="L7720" t="e">
            <v>#N/A</v>
          </cell>
        </row>
        <row r="7721">
          <cell r="B7721" t="str">
            <v>YEC9774739Motorkabel</v>
          </cell>
          <cell r="C7721" t="str">
            <v>YEC9774739</v>
          </cell>
          <cell r="D7721" t="str">
            <v>2019-2021</v>
          </cell>
          <cell r="E7721">
            <v>38</v>
          </cell>
          <cell r="F7721" t="str">
            <v>0380</v>
          </cell>
          <cell r="G7721" t="str">
            <v>J006</v>
          </cell>
          <cell r="H7721" t="str">
            <v>POWER CABLE:</v>
          </cell>
          <cell r="I7721" t="str">
            <v>Motorkabel</v>
          </cell>
          <cell r="J7721" t="str">
            <v>W/O (inluded into the battary slider)</v>
          </cell>
          <cell r="K7721" t="str">
            <v>Ingår i batterihållaren</v>
          </cell>
          <cell r="L7721" t="str">
            <v>Ingår i batterihållaren</v>
          </cell>
        </row>
        <row r="7722">
          <cell r="B7722" t="str">
            <v>YEC9774739Kabel framlampa</v>
          </cell>
          <cell r="C7722" t="str">
            <v>YEC9774739</v>
          </cell>
          <cell r="D7722" t="str">
            <v>2019-2021</v>
          </cell>
          <cell r="E7722">
            <v>39</v>
          </cell>
          <cell r="F7722" t="str">
            <v>0390</v>
          </cell>
          <cell r="G7722" t="str">
            <v>J007</v>
          </cell>
          <cell r="H7722" t="str">
            <v>F. LIGHT CABLE:</v>
          </cell>
          <cell r="I7722" t="str">
            <v>Kabel framlampa</v>
          </cell>
          <cell r="J7722" t="str">
            <v>C8705068-1-04-6, FOR FRONT LIGHT : 1200mm</v>
          </cell>
          <cell r="K7722" t="str">
            <v>C8705068-1-04-6</v>
          </cell>
          <cell r="L7722" t="str">
            <v>C8705068-1-04-6</v>
          </cell>
        </row>
        <row r="7723">
          <cell r="B7723" t="str">
            <v>YEC9774739Kabel baklampa</v>
          </cell>
          <cell r="C7723" t="str">
            <v>YEC9774739</v>
          </cell>
          <cell r="D7723" t="str">
            <v>2019-2021</v>
          </cell>
          <cell r="E7723">
            <v>40</v>
          </cell>
          <cell r="F7723" t="str">
            <v>0400</v>
          </cell>
          <cell r="G7723" t="str">
            <v>J008</v>
          </cell>
          <cell r="H7723" t="str">
            <v>R. LIGHT CABLE:</v>
          </cell>
          <cell r="I7723" t="str">
            <v>Kabel baklampa</v>
          </cell>
          <cell r="K7723" t="str">
            <v>INGÅR I BATTERIET</v>
          </cell>
          <cell r="L7723" t="str">
            <v>Ingår i batteriet</v>
          </cell>
        </row>
        <row r="7724">
          <cell r="B7724" t="str">
            <v>YEC9774739Hastighetssensor</v>
          </cell>
          <cell r="C7724" t="str">
            <v>YEC9774739</v>
          </cell>
          <cell r="D7724" t="str">
            <v>2019-2021</v>
          </cell>
          <cell r="E7724">
            <v>41</v>
          </cell>
          <cell r="F7724" t="str">
            <v>0410</v>
          </cell>
          <cell r="G7724" t="str">
            <v>J009</v>
          </cell>
          <cell r="H7724" t="str">
            <v>SPEED SENSOR:</v>
          </cell>
          <cell r="I7724" t="str">
            <v>Hastighetssensor</v>
          </cell>
          <cell r="J7724" t="str">
            <v>C8705068-1-411C, DETECTING WHEEL RPM, CABLE LENGTH:70mm</v>
          </cell>
          <cell r="K7724" t="str">
            <v>C8705068-1-411C</v>
          </cell>
          <cell r="L7724" t="str">
            <v>C8705068-1-411C</v>
          </cell>
        </row>
        <row r="7725">
          <cell r="B7725" t="str">
            <v>YEC9774739Batteri</v>
          </cell>
          <cell r="C7725" t="str">
            <v>YEC9774739</v>
          </cell>
          <cell r="D7725" t="str">
            <v>2019-2021</v>
          </cell>
          <cell r="E7725">
            <v>42</v>
          </cell>
          <cell r="F7725" t="str">
            <v>0420</v>
          </cell>
          <cell r="G7725" t="str">
            <v>J002</v>
          </cell>
          <cell r="H7725" t="str">
            <v>BATTERY:</v>
          </cell>
          <cell r="I7725" t="str">
            <v>Batteri</v>
          </cell>
          <cell r="J7725" t="str">
            <v>C8705186-E-11C SR20 11,6Ah, blk LiMn 36V 11,6Ah, R.Light CANBUS eGOING</v>
          </cell>
          <cell r="K7725" t="str">
            <v>C8705186-E-11C</v>
          </cell>
          <cell r="L7725" t="str">
            <v>C8705186-E-11C</v>
          </cell>
        </row>
        <row r="7726">
          <cell r="B7726" t="str">
            <v>YEC9774739Batterihållare</v>
          </cell>
          <cell r="C7726" t="str">
            <v>YEC9774739</v>
          </cell>
          <cell r="D7726" t="str">
            <v>2019-2021</v>
          </cell>
          <cell r="E7726">
            <v>43</v>
          </cell>
          <cell r="F7726" t="str">
            <v>0430</v>
          </cell>
          <cell r="G7726" t="str">
            <v>J003</v>
          </cell>
          <cell r="H7726" t="str">
            <v>BATTERY HOLDER/Slider</v>
          </cell>
          <cell r="I7726" t="str">
            <v>Batterihållare</v>
          </cell>
          <cell r="J7726" t="str">
            <v xml:space="preserve">C8705188-E-01, SR20 slider with powercable 950mm FOR MAX MIDDLE SYSTEM ( CARRIER TYPE ) WITH AXA KEY holder </v>
          </cell>
          <cell r="K7726" t="str">
            <v>C8705188-E-01</v>
          </cell>
          <cell r="L7726" t="str">
            <v>C8705188-E-01</v>
          </cell>
        </row>
        <row r="7727">
          <cell r="B7727" t="str">
            <v>YEC9774739Batteriladdare</v>
          </cell>
          <cell r="C7727" t="str">
            <v>YEC9774739</v>
          </cell>
          <cell r="D7727" t="str">
            <v>2019-2021</v>
          </cell>
          <cell r="E7727">
            <v>44</v>
          </cell>
          <cell r="F7727" t="str">
            <v>0440</v>
          </cell>
          <cell r="G7727" t="str">
            <v>J010</v>
          </cell>
          <cell r="H7727" t="str">
            <v>CHARGER:</v>
          </cell>
          <cell r="I7727" t="str">
            <v>Batteriladdare</v>
          </cell>
          <cell r="J7727" t="str">
            <v>C8705058-1-1C, Charger for SR-20/SF-03 CanBus</v>
          </cell>
          <cell r="K7727" t="str">
            <v>C8705058-1-1C</v>
          </cell>
          <cell r="L7727" t="str">
            <v>C8705058-1-1D</v>
          </cell>
        </row>
        <row r="7728">
          <cell r="B7728" t="str">
            <v>YEC9774739Kontrollbox</v>
          </cell>
          <cell r="C7728" t="str">
            <v>YEC9774739</v>
          </cell>
          <cell r="D7728" t="str">
            <v>2019-2021</v>
          </cell>
          <cell r="E7728">
            <v>45</v>
          </cell>
          <cell r="F7728" t="str">
            <v>0450</v>
          </cell>
          <cell r="G7728" t="str">
            <v>J011</v>
          </cell>
          <cell r="H7728" t="str">
            <v>Controller</v>
          </cell>
          <cell r="I7728" t="str">
            <v>Kontrollbox</v>
          </cell>
          <cell r="J7728" t="str">
            <v>included into the motor</v>
          </cell>
          <cell r="K7728" t="str">
            <v>C8705068-2-20</v>
          </cell>
          <cell r="L7728" t="str">
            <v>C8705068-2-20V</v>
          </cell>
        </row>
        <row r="7729">
          <cell r="B7729" t="str">
            <v>YEC9774739Växelöra</v>
          </cell>
          <cell r="C7729" t="str">
            <v>YEC9774739</v>
          </cell>
          <cell r="D7729" t="str">
            <v>2019-2021</v>
          </cell>
          <cell r="E7729">
            <v>46</v>
          </cell>
          <cell r="F7729" t="str">
            <v>0460</v>
          </cell>
          <cell r="G7729" t="str">
            <v>D005</v>
          </cell>
          <cell r="H7729" t="str">
            <v>Gear hanger</v>
          </cell>
          <cell r="I7729" t="str">
            <v>Växelöra</v>
          </cell>
          <cell r="L7729" t="e">
            <v>#N/A</v>
          </cell>
        </row>
        <row r="7730">
          <cell r="B7730" t="str">
            <v>YEC9774746RAM</v>
          </cell>
          <cell r="C7730" t="str">
            <v>YEC9774746</v>
          </cell>
          <cell r="D7730" t="str">
            <v>2022-2023</v>
          </cell>
          <cell r="E7730">
            <v>1</v>
          </cell>
          <cell r="F7730" t="str">
            <v>0010</v>
          </cell>
          <cell r="G7730" t="str">
            <v>A001</v>
          </cell>
          <cell r="H7730" t="str">
            <v>PAINTED FRAME</v>
          </cell>
          <cell r="I7730" t="str">
            <v>RAM</v>
          </cell>
          <cell r="K7730" t="str">
            <v>C1307718-470</v>
          </cell>
          <cell r="L7730" t="e">
            <v>#N/A</v>
          </cell>
        </row>
        <row r="7731">
          <cell r="B7731" t="str">
            <v>YEC9774746Framgaffel</v>
          </cell>
          <cell r="C7731" t="str">
            <v>YEC9774746</v>
          </cell>
          <cell r="D7731" t="str">
            <v>2022-2023</v>
          </cell>
          <cell r="E7731">
            <v>2</v>
          </cell>
          <cell r="F7731" t="str">
            <v>0020</v>
          </cell>
          <cell r="G7731" t="str">
            <v>A002</v>
          </cell>
          <cell r="H7731" t="str">
            <v>PAINTED FORK</v>
          </cell>
          <cell r="I7731" t="str">
            <v>Framgaffel</v>
          </cell>
          <cell r="K7731" t="str">
            <v>C1605442-204</v>
          </cell>
          <cell r="L7731" t="e">
            <v>#N/A</v>
          </cell>
        </row>
        <row r="7732">
          <cell r="B7732" t="str">
            <v>YEC9774746Styrlager</v>
          </cell>
          <cell r="C7732" t="str">
            <v>YEC9774746</v>
          </cell>
          <cell r="D7732" t="str">
            <v>2022-2023</v>
          </cell>
          <cell r="E7732">
            <v>3</v>
          </cell>
          <cell r="F7732" t="str">
            <v>0030</v>
          </cell>
          <cell r="G7732" t="str">
            <v>B001</v>
          </cell>
          <cell r="H7732" t="str">
            <v>Head Set</v>
          </cell>
          <cell r="I7732" t="str">
            <v>Styrlager</v>
          </cell>
          <cell r="K7732" t="str">
            <v>C2105256</v>
          </cell>
          <cell r="L7732" t="str">
            <v>C2105256</v>
          </cell>
        </row>
        <row r="7733">
          <cell r="B7733" t="str">
            <v xml:space="preserve">YEC9774746Styrstam </v>
          </cell>
          <cell r="C7733" t="str">
            <v>YEC9774746</v>
          </cell>
          <cell r="D7733" t="str">
            <v>2022-2023</v>
          </cell>
          <cell r="E7733">
            <v>4</v>
          </cell>
          <cell r="F7733" t="str">
            <v>0040</v>
          </cell>
          <cell r="G7733" t="str">
            <v>B002</v>
          </cell>
          <cell r="H7733" t="str">
            <v>Handlebar Stem</v>
          </cell>
          <cell r="I7733" t="str">
            <v xml:space="preserve">Styrstam </v>
          </cell>
          <cell r="K7733" t="str">
            <v>C2205585-090</v>
          </cell>
          <cell r="L7733" t="str">
            <v>C2205585-090</v>
          </cell>
        </row>
        <row r="7734">
          <cell r="B7734" t="str">
            <v>YEC9774746Styre</v>
          </cell>
          <cell r="C7734" t="str">
            <v>YEC9774746</v>
          </cell>
          <cell r="D7734" t="str">
            <v>2022-2023</v>
          </cell>
          <cell r="E7734">
            <v>5</v>
          </cell>
          <cell r="F7734" t="str">
            <v>0050</v>
          </cell>
          <cell r="G7734" t="str">
            <v>B003</v>
          </cell>
          <cell r="H7734" t="str">
            <v>Handelbar</v>
          </cell>
          <cell r="I7734" t="str">
            <v>Styre</v>
          </cell>
          <cell r="K7734" t="str">
            <v>C2306074</v>
          </cell>
          <cell r="L7734" t="str">
            <v>C2306074</v>
          </cell>
        </row>
        <row r="7735">
          <cell r="B7735" t="str">
            <v>YEC9774746Bromsgrepp H</v>
          </cell>
          <cell r="C7735" t="str">
            <v>YEC9774746</v>
          </cell>
          <cell r="D7735" t="str">
            <v>2022-2023</v>
          </cell>
          <cell r="E7735">
            <v>6</v>
          </cell>
          <cell r="F7735" t="str">
            <v>0060</v>
          </cell>
          <cell r="G7735" t="str">
            <v>C002</v>
          </cell>
          <cell r="H7735" t="str">
            <v>Brake Lever R</v>
          </cell>
          <cell r="I7735" t="str">
            <v>Bromsgrepp H</v>
          </cell>
          <cell r="L7735" t="e">
            <v>#N/A</v>
          </cell>
        </row>
        <row r="7736">
          <cell r="B7736" t="str">
            <v>YEC9774746Bromsgrepp V</v>
          </cell>
          <cell r="C7736" t="str">
            <v>YEC9774746</v>
          </cell>
          <cell r="D7736" t="str">
            <v>2022-2023</v>
          </cell>
          <cell r="E7736">
            <v>7</v>
          </cell>
          <cell r="F7736" t="str">
            <v>0070</v>
          </cell>
          <cell r="G7736" t="str">
            <v>C001</v>
          </cell>
          <cell r="H7736" t="str">
            <v>Brake Lever L</v>
          </cell>
          <cell r="I7736" t="str">
            <v>Bromsgrepp V</v>
          </cell>
          <cell r="K7736" t="str">
            <v>Shimano</v>
          </cell>
          <cell r="L7736" t="str">
            <v>Kontakta SHIMANO</v>
          </cell>
        </row>
        <row r="7737">
          <cell r="B7737" t="str">
            <v>YEC9774746Växelreglage H</v>
          </cell>
          <cell r="C7737" t="str">
            <v>YEC9774746</v>
          </cell>
          <cell r="D7737" t="str">
            <v>2022-2023</v>
          </cell>
          <cell r="E7737">
            <v>8</v>
          </cell>
          <cell r="F7737" t="str">
            <v>0080</v>
          </cell>
          <cell r="G7737" t="str">
            <v>D002</v>
          </cell>
          <cell r="H7737" t="str">
            <v>Shift Lever R</v>
          </cell>
          <cell r="I7737" t="str">
            <v>Växelreglage H</v>
          </cell>
          <cell r="K7737" t="str">
            <v>C5105092</v>
          </cell>
          <cell r="L7737" t="str">
            <v>Kontakta SHIMANO</v>
          </cell>
        </row>
        <row r="7738">
          <cell r="B7738" t="str">
            <v>YEC9774746Växelreglage V</v>
          </cell>
          <cell r="C7738" t="str">
            <v>YEC9774746</v>
          </cell>
          <cell r="D7738" t="str">
            <v>2022-2023</v>
          </cell>
          <cell r="E7738">
            <v>9</v>
          </cell>
          <cell r="F7738" t="str">
            <v>0090</v>
          </cell>
          <cell r="G7738" t="str">
            <v>D001</v>
          </cell>
          <cell r="H7738" t="str">
            <v>Shift Lever L</v>
          </cell>
          <cell r="I7738" t="str">
            <v>Växelreglage V</v>
          </cell>
          <cell r="L7738" t="e">
            <v>#N/A</v>
          </cell>
        </row>
        <row r="7739">
          <cell r="B7739" t="str">
            <v>YEC9774746Handtag par</v>
          </cell>
          <cell r="C7739" t="str">
            <v>YEC9774746</v>
          </cell>
          <cell r="D7739" t="str">
            <v>2022-2023</v>
          </cell>
          <cell r="E7739">
            <v>10</v>
          </cell>
          <cell r="F7739" t="str">
            <v>0100</v>
          </cell>
          <cell r="G7739" t="str">
            <v>B004</v>
          </cell>
          <cell r="H7739" t="str">
            <v>Grip R</v>
          </cell>
          <cell r="I7739" t="str">
            <v>Handtag par</v>
          </cell>
          <cell r="K7739" t="str">
            <v>C2505528</v>
          </cell>
          <cell r="L7739" t="str">
            <v>C2500057</v>
          </cell>
        </row>
        <row r="7740">
          <cell r="B7740" t="str">
            <v>YEC9774746Frambroms</v>
          </cell>
          <cell r="C7740" t="str">
            <v>YEC9774746</v>
          </cell>
          <cell r="D7740" t="str">
            <v>2022-2023</v>
          </cell>
          <cell r="E7740">
            <v>11</v>
          </cell>
          <cell r="F7740" t="str">
            <v>0110</v>
          </cell>
          <cell r="G7740" t="str">
            <v>C003</v>
          </cell>
          <cell r="H7740" t="str">
            <v xml:space="preserve">Brake front </v>
          </cell>
          <cell r="I7740" t="str">
            <v>Frambroms</v>
          </cell>
          <cell r="K7740" t="str">
            <v>AMT200KLFURX100</v>
          </cell>
          <cell r="L7740" t="str">
            <v>Kontakta SHIMANO</v>
          </cell>
        </row>
        <row r="7741">
          <cell r="B7741" t="str">
            <v>YEC9774746Bakbroms</v>
          </cell>
          <cell r="C7741" t="str">
            <v>YEC9774746</v>
          </cell>
          <cell r="D7741" t="str">
            <v>2022-2023</v>
          </cell>
          <cell r="E7741">
            <v>12</v>
          </cell>
          <cell r="F7741" t="str">
            <v>0120</v>
          </cell>
          <cell r="G7741" t="str">
            <v>C004</v>
          </cell>
          <cell r="H7741" t="str">
            <v>Brake rear</v>
          </cell>
          <cell r="I7741" t="str">
            <v>Bakbroms</v>
          </cell>
          <cell r="K7741" t="str">
            <v>Fotbroms</v>
          </cell>
          <cell r="L7741" t="str">
            <v>Kontakta SHIMANO</v>
          </cell>
        </row>
        <row r="7742">
          <cell r="B7742" t="str">
            <v>YEC9774746Vevlager</v>
          </cell>
          <cell r="C7742" t="str">
            <v>YEC9774746</v>
          </cell>
          <cell r="D7742" t="str">
            <v>2022-2023</v>
          </cell>
          <cell r="E7742">
            <v>13</v>
          </cell>
          <cell r="F7742" t="str">
            <v>0130</v>
          </cell>
          <cell r="G7742" t="str">
            <v>E001</v>
          </cell>
          <cell r="H7742" t="str">
            <v xml:space="preserve">BB-set </v>
          </cell>
          <cell r="I7742" t="str">
            <v>Vevlager</v>
          </cell>
          <cell r="K7742" t="str">
            <v>INGÅR I MOTORN</v>
          </cell>
          <cell r="L7742" t="str">
            <v>Ingår i motorn</v>
          </cell>
        </row>
        <row r="7743">
          <cell r="B7743" t="str">
            <v>YEC9774746Vevparti</v>
          </cell>
          <cell r="C7743" t="str">
            <v>YEC9774746</v>
          </cell>
          <cell r="D7743" t="str">
            <v>2022-2023</v>
          </cell>
          <cell r="E7743">
            <v>14</v>
          </cell>
          <cell r="F7743" t="str">
            <v>0140</v>
          </cell>
          <cell r="G7743" t="str">
            <v>E002</v>
          </cell>
          <cell r="H7743" t="str">
            <v>Front Chainwheel</v>
          </cell>
          <cell r="I7743" t="str">
            <v>Vevparti</v>
          </cell>
          <cell r="K7743" t="str">
            <v>C3305778-EG</v>
          </cell>
          <cell r="L7743" t="str">
            <v>C3305778-EG</v>
          </cell>
        </row>
        <row r="7744">
          <cell r="B7744" t="str">
            <v>YEC9774746Kedjeskydd</v>
          </cell>
          <cell r="C7744" t="str">
            <v>YEC9774746</v>
          </cell>
          <cell r="D7744" t="str">
            <v>2022-2023</v>
          </cell>
          <cell r="E7744">
            <v>15</v>
          </cell>
          <cell r="F7744" t="str">
            <v>0150</v>
          </cell>
          <cell r="G7744" t="str">
            <v>H001</v>
          </cell>
          <cell r="H7744" t="str">
            <v>Chain guard</v>
          </cell>
          <cell r="I7744" t="str">
            <v>Kedjeskydd</v>
          </cell>
          <cell r="K7744" t="str">
            <v>C8305427/ZBK</v>
          </cell>
          <cell r="L7744" t="str">
            <v>C8305427/ZBK</v>
          </cell>
        </row>
        <row r="7745">
          <cell r="B7745" t="str">
            <v>YEC9774746Kedjeskyddsfäste</v>
          </cell>
          <cell r="C7745" t="str">
            <v>YEC9774746</v>
          </cell>
          <cell r="D7745" t="str">
            <v>2022-2023</v>
          </cell>
          <cell r="E7745">
            <v>16</v>
          </cell>
          <cell r="F7745" t="str">
            <v>0160</v>
          </cell>
          <cell r="G7745" t="str">
            <v>H002</v>
          </cell>
          <cell r="H7745" t="str">
            <v>Chain guard bracket</v>
          </cell>
          <cell r="I7745" t="str">
            <v>Kedjeskyddsfäste</v>
          </cell>
          <cell r="K7745" t="str">
            <v>C8305526</v>
          </cell>
          <cell r="L7745" t="str">
            <v>C8305526</v>
          </cell>
        </row>
        <row r="7746">
          <cell r="B7746" t="str">
            <v>YEC9774746Framväxel</v>
          </cell>
          <cell r="C7746" t="str">
            <v>YEC9774746</v>
          </cell>
          <cell r="D7746" t="str">
            <v>2022-2023</v>
          </cell>
          <cell r="E7746">
            <v>17</v>
          </cell>
          <cell r="F7746" t="str">
            <v>0170</v>
          </cell>
          <cell r="G7746" t="str">
            <v>D003</v>
          </cell>
          <cell r="H7746" t="str">
            <v>Front Derailleur</v>
          </cell>
          <cell r="I7746" t="str">
            <v>Framväxel</v>
          </cell>
          <cell r="K7746">
            <v>0</v>
          </cell>
          <cell r="L7746" t="e">
            <v>#N/A</v>
          </cell>
        </row>
        <row r="7747">
          <cell r="B7747" t="str">
            <v>YEC9774746Bakväxel</v>
          </cell>
          <cell r="C7747" t="str">
            <v>YEC9774746</v>
          </cell>
          <cell r="D7747" t="str">
            <v>2022-2023</v>
          </cell>
          <cell r="E7747">
            <v>18</v>
          </cell>
          <cell r="F7747" t="str">
            <v>0180</v>
          </cell>
          <cell r="G7747" t="str">
            <v>D004</v>
          </cell>
          <cell r="H7747" t="str">
            <v>Rear Derailleur</v>
          </cell>
          <cell r="I7747" t="str">
            <v>Bakväxel</v>
          </cell>
          <cell r="K7747" t="str">
            <v>NAVVÄXEL</v>
          </cell>
          <cell r="L7747" t="str">
            <v>Kontakta SHIMANO</v>
          </cell>
        </row>
        <row r="7748">
          <cell r="B7748" t="str">
            <v>YEC9774746Kedja</v>
          </cell>
          <cell r="C7748" t="str">
            <v>YEC9774746</v>
          </cell>
          <cell r="D7748" t="str">
            <v>2022-2023</v>
          </cell>
          <cell r="E7748">
            <v>19</v>
          </cell>
          <cell r="F7748" t="str">
            <v>0190</v>
          </cell>
          <cell r="G7748" t="str">
            <v>E003</v>
          </cell>
          <cell r="H7748" t="str">
            <v xml:space="preserve">Chain </v>
          </cell>
          <cell r="I7748" t="str">
            <v>Kedja</v>
          </cell>
          <cell r="K7748" t="str">
            <v>C3405041-102</v>
          </cell>
          <cell r="L7748" t="str">
            <v>C3400038</v>
          </cell>
        </row>
        <row r="7749">
          <cell r="B7749" t="str">
            <v>YEC9774746Kassett</v>
          </cell>
          <cell r="C7749" t="str">
            <v>YEC9774746</v>
          </cell>
          <cell r="D7749" t="str">
            <v>2022-2023</v>
          </cell>
          <cell r="E7749">
            <v>20</v>
          </cell>
          <cell r="F7749" t="str">
            <v>0200</v>
          </cell>
          <cell r="G7749" t="str">
            <v>E004</v>
          </cell>
          <cell r="H7749" t="str">
            <v>Cassette Sprocket</v>
          </cell>
          <cell r="I7749" t="str">
            <v>Kassett</v>
          </cell>
          <cell r="K7749" t="str">
            <v>ASMGEAR16SU</v>
          </cell>
          <cell r="L7749" t="str">
            <v>Kontakta SHIMANO</v>
          </cell>
        </row>
        <row r="7750">
          <cell r="B7750" t="str">
            <v>YEC9774746Framhjul</v>
          </cell>
          <cell r="C7750" t="str">
            <v>YEC9774746</v>
          </cell>
          <cell r="D7750" t="str">
            <v>2022-2023</v>
          </cell>
          <cell r="E7750">
            <v>21</v>
          </cell>
          <cell r="F7750" t="str">
            <v>0210</v>
          </cell>
          <cell r="G7750" t="str">
            <v>F001</v>
          </cell>
          <cell r="H7750" t="str">
            <v>Front hub</v>
          </cell>
          <cell r="I7750" t="str">
            <v>Framhjul</v>
          </cell>
          <cell r="K7750" t="str">
            <v>C4108152</v>
          </cell>
          <cell r="L7750" t="str">
            <v>C4100386</v>
          </cell>
        </row>
        <row r="7751">
          <cell r="B7751" t="str">
            <v>YEC9774746Bakhjul</v>
          </cell>
          <cell r="C7751" t="str">
            <v>YEC9774746</v>
          </cell>
          <cell r="D7751" t="str">
            <v>2022-2023</v>
          </cell>
          <cell r="E7751">
            <v>22</v>
          </cell>
          <cell r="F7751" t="str">
            <v>0220</v>
          </cell>
          <cell r="G7751" t="str">
            <v>F002</v>
          </cell>
          <cell r="H7751" t="str">
            <v>Rear hub</v>
          </cell>
          <cell r="I7751" t="str">
            <v>Bakhjul</v>
          </cell>
          <cell r="K7751" t="str">
            <v>C4208250</v>
          </cell>
          <cell r="L7751" t="str">
            <v>C4200052</v>
          </cell>
        </row>
        <row r="7752">
          <cell r="B7752" t="str">
            <v>YEC9774746Däck</v>
          </cell>
          <cell r="C7752" t="str">
            <v>YEC9774746</v>
          </cell>
          <cell r="D7752" t="str">
            <v>2022-2023</v>
          </cell>
          <cell r="E7752">
            <v>23</v>
          </cell>
          <cell r="F7752" t="str">
            <v>0230</v>
          </cell>
          <cell r="G7752" t="str">
            <v>F003</v>
          </cell>
          <cell r="H7752" t="str">
            <v>Tire</v>
          </cell>
          <cell r="I7752" t="str">
            <v>Däck</v>
          </cell>
          <cell r="K7752" t="str">
            <v>C4906455</v>
          </cell>
          <cell r="L7752" t="str">
            <v>C4901463</v>
          </cell>
        </row>
        <row r="7753">
          <cell r="B7753" t="str">
            <v>YEC9774746Skärmar set</v>
          </cell>
          <cell r="C7753" t="str">
            <v>YEC9774746</v>
          </cell>
          <cell r="D7753" t="str">
            <v>2022-2023</v>
          </cell>
          <cell r="E7753">
            <v>24</v>
          </cell>
          <cell r="F7753" t="str">
            <v>0240</v>
          </cell>
          <cell r="G7753" t="str">
            <v>H003</v>
          </cell>
          <cell r="H7753" t="str">
            <v xml:space="preserve">Mudguard front   </v>
          </cell>
          <cell r="I7753" t="str">
            <v>Skärmar set</v>
          </cell>
          <cell r="K7753" t="str">
            <v>C8255729-BK</v>
          </cell>
          <cell r="L7753" t="str">
            <v>C8250028</v>
          </cell>
        </row>
        <row r="7754">
          <cell r="B7754" t="str">
            <v>YEC9774746Pakethållare</v>
          </cell>
          <cell r="C7754" t="str">
            <v>YEC9774746</v>
          </cell>
          <cell r="D7754" t="str">
            <v>2022-2023</v>
          </cell>
          <cell r="E7754">
            <v>25</v>
          </cell>
          <cell r="F7754" t="str">
            <v>0250</v>
          </cell>
          <cell r="G7754" t="str">
            <v>H004</v>
          </cell>
          <cell r="H7754" t="str">
            <v>Carrier</v>
          </cell>
          <cell r="I7754" t="str">
            <v>Pakethållare</v>
          </cell>
          <cell r="K7754" t="str">
            <v>C8205834-BK</v>
          </cell>
          <cell r="L7754" t="str">
            <v>C8205834-BK</v>
          </cell>
        </row>
        <row r="7755">
          <cell r="B7755" t="str">
            <v>YEC9774746Sadel</v>
          </cell>
          <cell r="C7755" t="str">
            <v>YEC9774746</v>
          </cell>
          <cell r="D7755" t="str">
            <v>2022-2023</v>
          </cell>
          <cell r="E7755">
            <v>26</v>
          </cell>
          <cell r="F7755" t="str">
            <v>0260</v>
          </cell>
          <cell r="G7755" t="str">
            <v>G001</v>
          </cell>
          <cell r="H7755" t="str">
            <v>Saddle</v>
          </cell>
          <cell r="I7755" t="str">
            <v>Sadel</v>
          </cell>
          <cell r="K7755" t="str">
            <v>C7105989</v>
          </cell>
          <cell r="L7755" t="str">
            <v>C7100596</v>
          </cell>
        </row>
        <row r="7756">
          <cell r="B7756" t="str">
            <v>YEC9774746Sadelstolpe</v>
          </cell>
          <cell r="C7756" t="str">
            <v>YEC9774746</v>
          </cell>
          <cell r="D7756" t="str">
            <v>2022-2023</v>
          </cell>
          <cell r="E7756">
            <v>27</v>
          </cell>
          <cell r="F7756" t="str">
            <v>0270</v>
          </cell>
          <cell r="G7756" t="str">
            <v>G002</v>
          </cell>
          <cell r="H7756" t="str">
            <v>Seatpost</v>
          </cell>
          <cell r="I7756" t="str">
            <v>Sadelstolpe</v>
          </cell>
          <cell r="K7756" t="str">
            <v>C7205260</v>
          </cell>
          <cell r="L7756" t="str">
            <v>C7200053</v>
          </cell>
        </row>
        <row r="7757">
          <cell r="B7757" t="str">
            <v>YEC9774746Sadelrörsklämma</v>
          </cell>
          <cell r="C7757" t="str">
            <v>YEC9774746</v>
          </cell>
          <cell r="D7757" t="str">
            <v>2022-2023</v>
          </cell>
          <cell r="E7757">
            <v>28</v>
          </cell>
          <cell r="F7757" t="str">
            <v>0280</v>
          </cell>
          <cell r="G7757" t="str">
            <v>G003</v>
          </cell>
          <cell r="H7757" t="str">
            <v>Seat Clamp</v>
          </cell>
          <cell r="I7757" t="str">
            <v>Sadelrörsklämma</v>
          </cell>
          <cell r="K7757" t="str">
            <v>C7305002</v>
          </cell>
          <cell r="L7757" t="str">
            <v>C7300027-318</v>
          </cell>
        </row>
        <row r="7758">
          <cell r="B7758" t="str">
            <v>YEC9774746Framlampa</v>
          </cell>
          <cell r="C7758" t="str">
            <v>YEC9774746</v>
          </cell>
          <cell r="D7758" t="str">
            <v>2022-2023</v>
          </cell>
          <cell r="E7758">
            <v>29</v>
          </cell>
          <cell r="F7758" t="str">
            <v>0290</v>
          </cell>
          <cell r="G7758" t="str">
            <v>H005</v>
          </cell>
          <cell r="H7758" t="str">
            <v>Front light</v>
          </cell>
          <cell r="I7758" t="str">
            <v>Framlampa</v>
          </cell>
          <cell r="K7758" t="str">
            <v>C8015300</v>
          </cell>
          <cell r="L7758" t="str">
            <v>C8015300</v>
          </cell>
        </row>
        <row r="7759">
          <cell r="B7759" t="str">
            <v>YEC9774746Baklampa</v>
          </cell>
          <cell r="C7759" t="str">
            <v>YEC9774746</v>
          </cell>
          <cell r="D7759" t="str">
            <v>2022-2023</v>
          </cell>
          <cell r="E7759">
            <v>30</v>
          </cell>
          <cell r="F7759" t="str">
            <v>0300</v>
          </cell>
          <cell r="G7759" t="str">
            <v>H006</v>
          </cell>
          <cell r="H7759" t="str">
            <v>Light, Rear</v>
          </cell>
          <cell r="I7759" t="str">
            <v>Baklampa</v>
          </cell>
          <cell r="K7759" t="str">
            <v>C8705186-1RLBK</v>
          </cell>
          <cell r="L7759" t="str">
            <v>C8705186-1RLBK</v>
          </cell>
        </row>
        <row r="7760">
          <cell r="B7760" t="str">
            <v>YEC9774746Låssats</v>
          </cell>
          <cell r="C7760" t="str">
            <v>YEC9774746</v>
          </cell>
          <cell r="D7760" t="str">
            <v>2022-2023</v>
          </cell>
          <cell r="E7760">
            <v>31</v>
          </cell>
          <cell r="F7760" t="str">
            <v>0310</v>
          </cell>
          <cell r="G7760" t="str">
            <v>H007</v>
          </cell>
          <cell r="H7760" t="str">
            <v>Lock</v>
          </cell>
          <cell r="I7760" t="str">
            <v>Låssats</v>
          </cell>
          <cell r="K7760" t="str">
            <v>C8405069</v>
          </cell>
          <cell r="L7760" t="str">
            <v>C8405069</v>
          </cell>
        </row>
        <row r="7761">
          <cell r="B7761" t="str">
            <v>YEC9774746Stöd</v>
          </cell>
          <cell r="C7761" t="str">
            <v>YEC9774746</v>
          </cell>
          <cell r="D7761" t="str">
            <v>2022-2023</v>
          </cell>
          <cell r="E7761">
            <v>32</v>
          </cell>
          <cell r="F7761" t="str">
            <v>0320</v>
          </cell>
          <cell r="G7761" t="str">
            <v>H008</v>
          </cell>
          <cell r="H7761" t="str">
            <v>Kick stand</v>
          </cell>
          <cell r="I7761" t="str">
            <v>Stöd</v>
          </cell>
          <cell r="K7761" t="str">
            <v>C8105224</v>
          </cell>
          <cell r="L7761" t="str">
            <v>C8105224</v>
          </cell>
        </row>
        <row r="7762">
          <cell r="B7762" t="str">
            <v>YEC9774746Korg</v>
          </cell>
          <cell r="C7762" t="str">
            <v>YEC9774746</v>
          </cell>
          <cell r="D7762" t="str">
            <v>2022-2023</v>
          </cell>
          <cell r="E7762">
            <v>33</v>
          </cell>
          <cell r="F7762" t="str">
            <v>0330</v>
          </cell>
          <cell r="G7762" t="str">
            <v>H009</v>
          </cell>
          <cell r="H7762" t="str">
            <v>Basket / Fr carrier</v>
          </cell>
          <cell r="I7762" t="str">
            <v>Korg</v>
          </cell>
          <cell r="K7762" t="str">
            <v>C8605198</v>
          </cell>
          <cell r="L7762" t="str">
            <v>C8600016</v>
          </cell>
        </row>
        <row r="7763">
          <cell r="B7763" t="str">
            <v>YEC9774746Pedaler</v>
          </cell>
          <cell r="C7763" t="str">
            <v>YEC9774746</v>
          </cell>
          <cell r="D7763" t="str">
            <v>2022-2023</v>
          </cell>
          <cell r="E7763">
            <v>34</v>
          </cell>
          <cell r="F7763" t="str">
            <v>0340</v>
          </cell>
          <cell r="G7763" t="str">
            <v>E005</v>
          </cell>
          <cell r="H7763" t="str">
            <v xml:space="preserve">Pedal </v>
          </cell>
          <cell r="I7763" t="str">
            <v>Pedaler</v>
          </cell>
          <cell r="K7763" t="str">
            <v>C3505208</v>
          </cell>
          <cell r="L7763" t="str">
            <v>C3500059</v>
          </cell>
        </row>
        <row r="7764">
          <cell r="B7764" t="str">
            <v>YEC9774746Motor</v>
          </cell>
          <cell r="C7764" t="str">
            <v>YEC9774746</v>
          </cell>
          <cell r="D7764" t="str">
            <v>2022-2023</v>
          </cell>
          <cell r="E7764">
            <v>35</v>
          </cell>
          <cell r="F7764" t="str">
            <v>0350</v>
          </cell>
          <cell r="G7764" t="str">
            <v>J001</v>
          </cell>
          <cell r="H7764" t="str">
            <v>DRIVE UNIT:</v>
          </cell>
          <cell r="I7764" t="str">
            <v>Motor</v>
          </cell>
          <cell r="K7764" t="str">
            <v>C8705240-1-01BC</v>
          </cell>
          <cell r="L7764" t="str">
            <v>C8705240-1-01BC</v>
          </cell>
        </row>
        <row r="7765">
          <cell r="B7765" t="str">
            <v>YEC9774746Display</v>
          </cell>
          <cell r="C7765" t="str">
            <v>YEC9774746</v>
          </cell>
          <cell r="D7765" t="str">
            <v>2022-2023</v>
          </cell>
          <cell r="E7765">
            <v>36</v>
          </cell>
          <cell r="F7765" t="str">
            <v>0360</v>
          </cell>
          <cell r="G7765" t="str">
            <v>J004</v>
          </cell>
          <cell r="H7765" t="str">
            <v>DISPLAY:</v>
          </cell>
          <cell r="I7765" t="str">
            <v>Display</v>
          </cell>
          <cell r="K7765" t="str">
            <v>C8705068-1-41C</v>
          </cell>
          <cell r="L7765" t="str">
            <v>C8705068-1-41C</v>
          </cell>
        </row>
        <row r="7766">
          <cell r="B7766" t="str">
            <v>YEC9774746EB-Bus kabel</v>
          </cell>
          <cell r="C7766" t="str">
            <v>YEC9774746</v>
          </cell>
          <cell r="D7766" t="str">
            <v>2022-2023</v>
          </cell>
          <cell r="E7766">
            <v>37</v>
          </cell>
          <cell r="F7766" t="str">
            <v>0370</v>
          </cell>
          <cell r="G7766" t="str">
            <v>J005</v>
          </cell>
          <cell r="H7766" t="str">
            <v>EB-BUS CABLE:</v>
          </cell>
          <cell r="I7766" t="str">
            <v>EB-Bus kabel</v>
          </cell>
          <cell r="K7766" t="str">
            <v>C8705240-1-4-2C</v>
          </cell>
          <cell r="L7766" t="str">
            <v>C8705240-1-4-2C</v>
          </cell>
        </row>
        <row r="7767">
          <cell r="B7767" t="str">
            <v>YEC9774746Motorkabel</v>
          </cell>
          <cell r="C7767" t="str">
            <v>YEC9774746</v>
          </cell>
          <cell r="D7767" t="str">
            <v>2022-2023</v>
          </cell>
          <cell r="E7767">
            <v>38</v>
          </cell>
          <cell r="F7767" t="str">
            <v>0380</v>
          </cell>
          <cell r="G7767" t="str">
            <v>J006</v>
          </cell>
          <cell r="H7767" t="str">
            <v>POWER CABLE:</v>
          </cell>
          <cell r="I7767" t="str">
            <v>Motorkabel</v>
          </cell>
          <cell r="K7767" t="str">
            <v>Ingår i batterihållaren</v>
          </cell>
          <cell r="L7767" t="str">
            <v>Ingår i batterihållaren</v>
          </cell>
        </row>
        <row r="7768">
          <cell r="B7768" t="str">
            <v>YEC9774746Kabel framlampa</v>
          </cell>
          <cell r="C7768" t="str">
            <v>YEC9774746</v>
          </cell>
          <cell r="D7768" t="str">
            <v>2022-2023</v>
          </cell>
          <cell r="E7768">
            <v>39</v>
          </cell>
          <cell r="F7768" t="str">
            <v>0390</v>
          </cell>
          <cell r="G7768" t="str">
            <v>J007</v>
          </cell>
          <cell r="H7768" t="str">
            <v>F. LIGHT CABLE:</v>
          </cell>
          <cell r="I7768" t="str">
            <v>Kabel framlampa</v>
          </cell>
          <cell r="K7768" t="str">
            <v>C8705068-1-0416</v>
          </cell>
          <cell r="L7768" t="str">
            <v>C8705068-1-0416</v>
          </cell>
        </row>
        <row r="7769">
          <cell r="B7769" t="str">
            <v>YEC9774746Kabel baklampa</v>
          </cell>
          <cell r="C7769" t="str">
            <v>YEC9774746</v>
          </cell>
          <cell r="D7769" t="str">
            <v>2022-2023</v>
          </cell>
          <cell r="E7769">
            <v>40</v>
          </cell>
          <cell r="F7769" t="str">
            <v>0400</v>
          </cell>
          <cell r="G7769" t="str">
            <v>J008</v>
          </cell>
          <cell r="H7769" t="str">
            <v>R. LIGHT CABLE:</v>
          </cell>
          <cell r="I7769" t="str">
            <v>Kabel baklampa</v>
          </cell>
          <cell r="K7769" t="str">
            <v>INGÅR I BATTERIET</v>
          </cell>
          <cell r="L7769" t="str">
            <v>Ingår i batteriet</v>
          </cell>
        </row>
        <row r="7770">
          <cell r="B7770" t="str">
            <v>YEC9774746Hastighetssensor</v>
          </cell>
          <cell r="C7770" t="str">
            <v>YEC9774746</v>
          </cell>
          <cell r="D7770" t="str">
            <v>2022-2023</v>
          </cell>
          <cell r="E7770">
            <v>41</v>
          </cell>
          <cell r="F7770" t="str">
            <v>0410</v>
          </cell>
          <cell r="G7770" t="str">
            <v>J009</v>
          </cell>
          <cell r="H7770" t="str">
            <v>SPEED SENSOR:</v>
          </cell>
          <cell r="I7770" t="str">
            <v>Hastighetssensor</v>
          </cell>
          <cell r="K7770" t="str">
            <v>C8705068-1-411C</v>
          </cell>
          <cell r="L7770" t="str">
            <v>C8705068-1-411C</v>
          </cell>
        </row>
        <row r="7771">
          <cell r="B7771" t="str">
            <v>YEC9774746Batteri</v>
          </cell>
          <cell r="C7771" t="str">
            <v>YEC9774746</v>
          </cell>
          <cell r="D7771" t="str">
            <v>2022-2023</v>
          </cell>
          <cell r="E7771">
            <v>42</v>
          </cell>
          <cell r="F7771" t="str">
            <v>0420</v>
          </cell>
          <cell r="G7771" t="str">
            <v>J002</v>
          </cell>
          <cell r="H7771" t="str">
            <v>BATTERY:</v>
          </cell>
          <cell r="I7771" t="str">
            <v>Batteri</v>
          </cell>
          <cell r="K7771" t="str">
            <v>C8705186-E-11C</v>
          </cell>
          <cell r="L7771" t="str">
            <v>C8705186-E-11C</v>
          </cell>
        </row>
        <row r="7772">
          <cell r="B7772" t="str">
            <v>YEC9774746Batterihållare</v>
          </cell>
          <cell r="C7772" t="str">
            <v>YEC9774746</v>
          </cell>
          <cell r="D7772" t="str">
            <v>2022-2023</v>
          </cell>
          <cell r="E7772">
            <v>43</v>
          </cell>
          <cell r="F7772" t="str">
            <v>0430</v>
          </cell>
          <cell r="G7772" t="str">
            <v>J003</v>
          </cell>
          <cell r="H7772" t="str">
            <v>BATTERY HOLDER/Slider</v>
          </cell>
          <cell r="I7772" t="str">
            <v>Batterihållare</v>
          </cell>
          <cell r="K7772" t="str">
            <v>C8705188-E-04</v>
          </cell>
          <cell r="L7772" t="str">
            <v>C8705188-E-04</v>
          </cell>
        </row>
        <row r="7773">
          <cell r="B7773" t="str">
            <v>YEC9774746Batteriladdare</v>
          </cell>
          <cell r="C7773" t="str">
            <v>YEC9774746</v>
          </cell>
          <cell r="D7773" t="str">
            <v>2022-2023</v>
          </cell>
          <cell r="E7773">
            <v>44</v>
          </cell>
          <cell r="F7773" t="str">
            <v>0440</v>
          </cell>
          <cell r="G7773" t="str">
            <v>J010</v>
          </cell>
          <cell r="H7773" t="str">
            <v>CHARGER:</v>
          </cell>
          <cell r="I7773" t="str">
            <v>Batteriladdare</v>
          </cell>
          <cell r="K7773" t="str">
            <v>C8705058-1-1C</v>
          </cell>
          <cell r="L7773" t="str">
            <v>C8705058-1-1D</v>
          </cell>
        </row>
        <row r="7774">
          <cell r="B7774" t="str">
            <v>YEC9774746Kontrollbox</v>
          </cell>
          <cell r="C7774" t="str">
            <v>YEC9774746</v>
          </cell>
          <cell r="D7774" t="str">
            <v>2022-2023</v>
          </cell>
          <cell r="E7774">
            <v>45</v>
          </cell>
          <cell r="F7774" t="str">
            <v>0450</v>
          </cell>
          <cell r="G7774" t="str">
            <v>J011</v>
          </cell>
          <cell r="H7774" t="str">
            <v>Controller</v>
          </cell>
          <cell r="I7774" t="str">
            <v>Kontrollbox</v>
          </cell>
          <cell r="K7774" t="str">
            <v>INGÅR I MOTORN</v>
          </cell>
          <cell r="L7774" t="str">
            <v>Ingår i motorn</v>
          </cell>
        </row>
        <row r="7775">
          <cell r="B7775" t="str">
            <v>YEC9774746Växelöra</v>
          </cell>
          <cell r="C7775" t="str">
            <v>YEC9774746</v>
          </cell>
          <cell r="D7775" t="str">
            <v>2022-2023</v>
          </cell>
          <cell r="E7775">
            <v>46</v>
          </cell>
          <cell r="F7775" t="str">
            <v>0460</v>
          </cell>
          <cell r="G7775" t="str">
            <v>D005</v>
          </cell>
          <cell r="H7775" t="str">
            <v>Gear hanger</v>
          </cell>
          <cell r="I7775" t="str">
            <v>Växelöra</v>
          </cell>
          <cell r="L7775" t="e">
            <v>#N/A</v>
          </cell>
        </row>
        <row r="7776">
          <cell r="B7776" t="str">
            <v>YEC9774747RAM</v>
          </cell>
          <cell r="C7776" t="str">
            <v>YEC9774747</v>
          </cell>
          <cell r="D7776" t="str">
            <v>2022-2023</v>
          </cell>
          <cell r="E7776">
            <v>1</v>
          </cell>
          <cell r="F7776" t="str">
            <v>0010</v>
          </cell>
          <cell r="G7776" t="str">
            <v>A001</v>
          </cell>
          <cell r="H7776" t="str">
            <v>PAINTED FRAME</v>
          </cell>
          <cell r="I7776" t="str">
            <v>RAM</v>
          </cell>
          <cell r="K7776" t="str">
            <v>C1307718-470</v>
          </cell>
          <cell r="L7776" t="e">
            <v>#N/A</v>
          </cell>
        </row>
        <row r="7777">
          <cell r="B7777" t="str">
            <v>YEC9774747Framgaffel</v>
          </cell>
          <cell r="C7777" t="str">
            <v>YEC9774747</v>
          </cell>
          <cell r="D7777" t="str">
            <v>2022-2023</v>
          </cell>
          <cell r="E7777">
            <v>2</v>
          </cell>
          <cell r="F7777" t="str">
            <v>0020</v>
          </cell>
          <cell r="G7777" t="str">
            <v>A002</v>
          </cell>
          <cell r="H7777" t="str">
            <v>PAINTED FORK</v>
          </cell>
          <cell r="I7777" t="str">
            <v>Framgaffel</v>
          </cell>
          <cell r="K7777" t="str">
            <v>C1605442-204</v>
          </cell>
          <cell r="L7777" t="e">
            <v>#N/A</v>
          </cell>
        </row>
        <row r="7778">
          <cell r="B7778" t="str">
            <v>YEC9774747Styrlager</v>
          </cell>
          <cell r="C7778" t="str">
            <v>YEC9774747</v>
          </cell>
          <cell r="D7778" t="str">
            <v>2022-2023</v>
          </cell>
          <cell r="E7778">
            <v>3</v>
          </cell>
          <cell r="F7778" t="str">
            <v>0030</v>
          </cell>
          <cell r="G7778" t="str">
            <v>B001</v>
          </cell>
          <cell r="H7778" t="str">
            <v>Head Set</v>
          </cell>
          <cell r="I7778" t="str">
            <v>Styrlager</v>
          </cell>
          <cell r="K7778" t="str">
            <v>C2105256</v>
          </cell>
          <cell r="L7778" t="str">
            <v>C2105256</v>
          </cell>
        </row>
        <row r="7779">
          <cell r="B7779" t="str">
            <v xml:space="preserve">YEC9774747Styrstam </v>
          </cell>
          <cell r="C7779" t="str">
            <v>YEC9774747</v>
          </cell>
          <cell r="D7779" t="str">
            <v>2022-2023</v>
          </cell>
          <cell r="E7779">
            <v>4</v>
          </cell>
          <cell r="F7779" t="str">
            <v>0040</v>
          </cell>
          <cell r="G7779" t="str">
            <v>B002</v>
          </cell>
          <cell r="H7779" t="str">
            <v>Handlebar Stem</v>
          </cell>
          <cell r="I7779" t="str">
            <v xml:space="preserve">Styrstam </v>
          </cell>
          <cell r="K7779" t="str">
            <v>C2205586-090</v>
          </cell>
          <cell r="L7779" t="str">
            <v>C2205586-090</v>
          </cell>
        </row>
        <row r="7780">
          <cell r="B7780" t="str">
            <v>YEC9774747Styre</v>
          </cell>
          <cell r="C7780" t="str">
            <v>YEC9774747</v>
          </cell>
          <cell r="D7780" t="str">
            <v>2022-2023</v>
          </cell>
          <cell r="E7780">
            <v>5</v>
          </cell>
          <cell r="F7780" t="str">
            <v>0050</v>
          </cell>
          <cell r="G7780" t="str">
            <v>B003</v>
          </cell>
          <cell r="H7780" t="str">
            <v>Handelbar</v>
          </cell>
          <cell r="I7780" t="str">
            <v>Styre</v>
          </cell>
          <cell r="K7780" t="str">
            <v>C2306073</v>
          </cell>
          <cell r="L7780" t="str">
            <v>C2300290</v>
          </cell>
        </row>
        <row r="7781">
          <cell r="B7781" t="str">
            <v>YEC9774747Bromsgrepp H</v>
          </cell>
          <cell r="C7781" t="str">
            <v>YEC9774747</v>
          </cell>
          <cell r="D7781" t="str">
            <v>2022-2023</v>
          </cell>
          <cell r="E7781">
            <v>6</v>
          </cell>
          <cell r="F7781" t="str">
            <v>0060</v>
          </cell>
          <cell r="G7781" t="str">
            <v>C002</v>
          </cell>
          <cell r="H7781" t="str">
            <v>Brake Lever R</v>
          </cell>
          <cell r="I7781" t="str">
            <v>Bromsgrepp H</v>
          </cell>
          <cell r="L7781" t="e">
            <v>#N/A</v>
          </cell>
        </row>
        <row r="7782">
          <cell r="B7782" t="str">
            <v>YEC9774747Bromsgrepp V</v>
          </cell>
          <cell r="C7782" t="str">
            <v>YEC9774747</v>
          </cell>
          <cell r="D7782" t="str">
            <v>2022-2023</v>
          </cell>
          <cell r="E7782">
            <v>7</v>
          </cell>
          <cell r="F7782" t="str">
            <v>0070</v>
          </cell>
          <cell r="G7782" t="str">
            <v>C001</v>
          </cell>
          <cell r="H7782" t="str">
            <v>Brake Lever L</v>
          </cell>
          <cell r="I7782" t="str">
            <v>Bromsgrepp V</v>
          </cell>
          <cell r="K7782" t="str">
            <v>Shimano</v>
          </cell>
          <cell r="L7782" t="str">
            <v>Kontakta SHIMANO</v>
          </cell>
        </row>
        <row r="7783">
          <cell r="B7783" t="str">
            <v>YEC9774747Växelreglage H</v>
          </cell>
          <cell r="C7783" t="str">
            <v>YEC9774747</v>
          </cell>
          <cell r="D7783" t="str">
            <v>2022-2023</v>
          </cell>
          <cell r="E7783">
            <v>8</v>
          </cell>
          <cell r="F7783" t="str">
            <v>0080</v>
          </cell>
          <cell r="G7783" t="str">
            <v>D002</v>
          </cell>
          <cell r="H7783" t="str">
            <v>Shift Lever R</v>
          </cell>
          <cell r="I7783" t="str">
            <v>Växelreglage H</v>
          </cell>
          <cell r="K7783" t="str">
            <v>C5105092</v>
          </cell>
          <cell r="L7783" t="str">
            <v>Kontakta SHIMANO</v>
          </cell>
        </row>
        <row r="7784">
          <cell r="B7784" t="str">
            <v>YEC9774747Växelreglage V</v>
          </cell>
          <cell r="C7784" t="str">
            <v>YEC9774747</v>
          </cell>
          <cell r="D7784" t="str">
            <v>2022-2023</v>
          </cell>
          <cell r="E7784">
            <v>9</v>
          </cell>
          <cell r="F7784" t="str">
            <v>0090</v>
          </cell>
          <cell r="G7784" t="str">
            <v>D001</v>
          </cell>
          <cell r="H7784" t="str">
            <v>Shift Lever L</v>
          </cell>
          <cell r="I7784" t="str">
            <v>Växelreglage V</v>
          </cell>
          <cell r="L7784" t="e">
            <v>#N/A</v>
          </cell>
        </row>
        <row r="7785">
          <cell r="B7785" t="str">
            <v>YEC9774747Handtag par</v>
          </cell>
          <cell r="C7785" t="str">
            <v>YEC9774747</v>
          </cell>
          <cell r="D7785" t="str">
            <v>2022-2023</v>
          </cell>
          <cell r="E7785">
            <v>10</v>
          </cell>
          <cell r="F7785" t="str">
            <v>0100</v>
          </cell>
          <cell r="G7785" t="str">
            <v>B004</v>
          </cell>
          <cell r="H7785" t="str">
            <v>Grip R</v>
          </cell>
          <cell r="I7785" t="str">
            <v>Handtag par</v>
          </cell>
          <cell r="K7785" t="str">
            <v>C2505528</v>
          </cell>
          <cell r="L7785" t="str">
            <v>C2500057</v>
          </cell>
        </row>
        <row r="7786">
          <cell r="B7786" t="str">
            <v>YEC9774747Frambroms</v>
          </cell>
          <cell r="C7786" t="str">
            <v>YEC9774747</v>
          </cell>
          <cell r="D7786" t="str">
            <v>2022-2023</v>
          </cell>
          <cell r="E7786">
            <v>11</v>
          </cell>
          <cell r="F7786" t="str">
            <v>0110</v>
          </cell>
          <cell r="G7786" t="str">
            <v>C003</v>
          </cell>
          <cell r="H7786" t="str">
            <v xml:space="preserve">Brake front </v>
          </cell>
          <cell r="I7786" t="str">
            <v>Frambroms</v>
          </cell>
          <cell r="K7786" t="str">
            <v>AMT200KLFURX100</v>
          </cell>
          <cell r="L7786" t="str">
            <v>Kontakta SHIMANO</v>
          </cell>
        </row>
        <row r="7787">
          <cell r="B7787" t="str">
            <v>YEC9774747Bakbroms</v>
          </cell>
          <cell r="C7787" t="str">
            <v>YEC9774747</v>
          </cell>
          <cell r="D7787" t="str">
            <v>2022-2023</v>
          </cell>
          <cell r="E7787">
            <v>12</v>
          </cell>
          <cell r="F7787" t="str">
            <v>0120</v>
          </cell>
          <cell r="G7787" t="str">
            <v>C004</v>
          </cell>
          <cell r="H7787" t="str">
            <v>Brake rear</v>
          </cell>
          <cell r="I7787" t="str">
            <v>Bakbroms</v>
          </cell>
          <cell r="K7787" t="str">
            <v>Fotbroms</v>
          </cell>
          <cell r="L7787" t="str">
            <v>Kontakta SHIMANO</v>
          </cell>
        </row>
        <row r="7788">
          <cell r="B7788" t="str">
            <v>YEC9774747Vevlager</v>
          </cell>
          <cell r="C7788" t="str">
            <v>YEC9774747</v>
          </cell>
          <cell r="D7788" t="str">
            <v>2022-2023</v>
          </cell>
          <cell r="E7788">
            <v>13</v>
          </cell>
          <cell r="F7788" t="str">
            <v>0130</v>
          </cell>
          <cell r="G7788" t="str">
            <v>E001</v>
          </cell>
          <cell r="H7788" t="str">
            <v xml:space="preserve">BB-set </v>
          </cell>
          <cell r="I7788" t="str">
            <v>Vevlager</v>
          </cell>
          <cell r="K7788" t="str">
            <v>INGÅR I MOTORN</v>
          </cell>
          <cell r="L7788" t="str">
            <v>Ingår i motorn</v>
          </cell>
        </row>
        <row r="7789">
          <cell r="B7789" t="str">
            <v>YEC9774747Vevparti</v>
          </cell>
          <cell r="C7789" t="str">
            <v>YEC9774747</v>
          </cell>
          <cell r="D7789" t="str">
            <v>2022-2023</v>
          </cell>
          <cell r="E7789">
            <v>14</v>
          </cell>
          <cell r="F7789" t="str">
            <v>0140</v>
          </cell>
          <cell r="G7789" t="str">
            <v>E002</v>
          </cell>
          <cell r="H7789" t="str">
            <v>Front Chainwheel</v>
          </cell>
          <cell r="I7789" t="str">
            <v>Vevparti</v>
          </cell>
          <cell r="K7789" t="str">
            <v>C3305778-EG</v>
          </cell>
          <cell r="L7789" t="str">
            <v>C3305778-EG</v>
          </cell>
        </row>
        <row r="7790">
          <cell r="B7790" t="str">
            <v>YEC9774747Kedjeskydd</v>
          </cell>
          <cell r="C7790" t="str">
            <v>YEC9774747</v>
          </cell>
          <cell r="D7790" t="str">
            <v>2022-2023</v>
          </cell>
          <cell r="E7790">
            <v>15</v>
          </cell>
          <cell r="F7790" t="str">
            <v>0150</v>
          </cell>
          <cell r="G7790" t="str">
            <v>H001</v>
          </cell>
          <cell r="H7790" t="str">
            <v>Chain guard</v>
          </cell>
          <cell r="I7790" t="str">
            <v>Kedjeskydd</v>
          </cell>
          <cell r="K7790" t="str">
            <v>C8305427/ZBK</v>
          </cell>
          <cell r="L7790" t="str">
            <v>C8305427/ZBK</v>
          </cell>
        </row>
        <row r="7791">
          <cell r="B7791" t="str">
            <v>YEC9774747Kedjeskyddsfäste</v>
          </cell>
          <cell r="C7791" t="str">
            <v>YEC9774747</v>
          </cell>
          <cell r="D7791" t="str">
            <v>2022-2023</v>
          </cell>
          <cell r="E7791">
            <v>16</v>
          </cell>
          <cell r="F7791" t="str">
            <v>0160</v>
          </cell>
          <cell r="G7791" t="str">
            <v>H002</v>
          </cell>
          <cell r="H7791" t="str">
            <v>Chain guard bracket</v>
          </cell>
          <cell r="I7791" t="str">
            <v>Kedjeskyddsfäste</v>
          </cell>
          <cell r="K7791" t="str">
            <v>C8305526</v>
          </cell>
          <cell r="L7791" t="str">
            <v>C8305526</v>
          </cell>
        </row>
        <row r="7792">
          <cell r="B7792" t="str">
            <v>YEC9774747Framväxel</v>
          </cell>
          <cell r="C7792" t="str">
            <v>YEC9774747</v>
          </cell>
          <cell r="D7792" t="str">
            <v>2022-2023</v>
          </cell>
          <cell r="E7792">
            <v>17</v>
          </cell>
          <cell r="F7792" t="str">
            <v>0170</v>
          </cell>
          <cell r="G7792" t="str">
            <v>D003</v>
          </cell>
          <cell r="H7792" t="str">
            <v>Front Derailleur</v>
          </cell>
          <cell r="I7792" t="str">
            <v>Framväxel</v>
          </cell>
          <cell r="K7792">
            <v>0</v>
          </cell>
          <cell r="L7792" t="e">
            <v>#N/A</v>
          </cell>
        </row>
        <row r="7793">
          <cell r="B7793" t="str">
            <v>YEC9774747Bakväxel</v>
          </cell>
          <cell r="C7793" t="str">
            <v>YEC9774747</v>
          </cell>
          <cell r="D7793" t="str">
            <v>2022-2023</v>
          </cell>
          <cell r="E7793">
            <v>18</v>
          </cell>
          <cell r="F7793" t="str">
            <v>0180</v>
          </cell>
          <cell r="G7793" t="str">
            <v>D004</v>
          </cell>
          <cell r="H7793" t="str">
            <v>Rear Derailleur</v>
          </cell>
          <cell r="I7793" t="str">
            <v>Bakväxel</v>
          </cell>
          <cell r="K7793" t="str">
            <v>NAVVÄXEL</v>
          </cell>
          <cell r="L7793" t="str">
            <v>Kontakta SHIMANO</v>
          </cell>
        </row>
        <row r="7794">
          <cell r="B7794" t="str">
            <v>YEC9774747Kedja</v>
          </cell>
          <cell r="C7794" t="str">
            <v>YEC9774747</v>
          </cell>
          <cell r="D7794" t="str">
            <v>2022-2023</v>
          </cell>
          <cell r="E7794">
            <v>19</v>
          </cell>
          <cell r="F7794" t="str">
            <v>0190</v>
          </cell>
          <cell r="G7794" t="str">
            <v>E003</v>
          </cell>
          <cell r="H7794" t="str">
            <v xml:space="preserve">Chain </v>
          </cell>
          <cell r="I7794" t="str">
            <v>Kedja</v>
          </cell>
          <cell r="K7794" t="str">
            <v>C3405041-102</v>
          </cell>
          <cell r="L7794" t="str">
            <v>C3400038</v>
          </cell>
        </row>
        <row r="7795">
          <cell r="B7795" t="str">
            <v>YEC9774747Kassett</v>
          </cell>
          <cell r="C7795" t="str">
            <v>YEC9774747</v>
          </cell>
          <cell r="D7795" t="str">
            <v>2022-2023</v>
          </cell>
          <cell r="E7795">
            <v>20</v>
          </cell>
          <cell r="F7795" t="str">
            <v>0200</v>
          </cell>
          <cell r="G7795" t="str">
            <v>E004</v>
          </cell>
          <cell r="H7795" t="str">
            <v>Cassette Sprocket</v>
          </cell>
          <cell r="I7795" t="str">
            <v>Kassett</v>
          </cell>
          <cell r="K7795" t="str">
            <v>ASMGEAR16SU</v>
          </cell>
          <cell r="L7795" t="str">
            <v>Kontakta SHIMANO</v>
          </cell>
        </row>
        <row r="7796">
          <cell r="B7796" t="str">
            <v>YEC9774747Framhjul</v>
          </cell>
          <cell r="C7796" t="str">
            <v>YEC9774747</v>
          </cell>
          <cell r="D7796" t="str">
            <v>2022-2023</v>
          </cell>
          <cell r="E7796">
            <v>21</v>
          </cell>
          <cell r="F7796" t="str">
            <v>0210</v>
          </cell>
          <cell r="G7796" t="str">
            <v>F001</v>
          </cell>
          <cell r="H7796" t="str">
            <v>Front hub</v>
          </cell>
          <cell r="I7796" t="str">
            <v>Framhjul</v>
          </cell>
          <cell r="K7796" t="str">
            <v>C4108153</v>
          </cell>
          <cell r="L7796" t="str">
            <v>C4100394</v>
          </cell>
        </row>
        <row r="7797">
          <cell r="B7797" t="str">
            <v>YEC9774747Bakhjul</v>
          </cell>
          <cell r="C7797" t="str">
            <v>YEC9774747</v>
          </cell>
          <cell r="D7797" t="str">
            <v>2022-2023</v>
          </cell>
          <cell r="E7797">
            <v>22</v>
          </cell>
          <cell r="F7797" t="str">
            <v>0220</v>
          </cell>
          <cell r="G7797" t="str">
            <v>F002</v>
          </cell>
          <cell r="H7797" t="str">
            <v>Rear hub</v>
          </cell>
          <cell r="I7797" t="str">
            <v>Bakhjul</v>
          </cell>
          <cell r="K7797" t="str">
            <v>C4208248</v>
          </cell>
          <cell r="L7797" t="str">
            <v>C4200387</v>
          </cell>
        </row>
        <row r="7798">
          <cell r="B7798" t="str">
            <v>YEC9774747Däck</v>
          </cell>
          <cell r="C7798" t="str">
            <v>YEC9774747</v>
          </cell>
          <cell r="D7798" t="str">
            <v>2022-2023</v>
          </cell>
          <cell r="E7798">
            <v>23</v>
          </cell>
          <cell r="F7798" t="str">
            <v>0230</v>
          </cell>
          <cell r="G7798" t="str">
            <v>F003</v>
          </cell>
          <cell r="H7798" t="str">
            <v>Tire</v>
          </cell>
          <cell r="I7798" t="str">
            <v>Däck</v>
          </cell>
          <cell r="K7798" t="str">
            <v>C4906455</v>
          </cell>
          <cell r="L7798" t="str">
            <v>C4901463</v>
          </cell>
        </row>
        <row r="7799">
          <cell r="B7799" t="str">
            <v>YEC9774747Skärmar set</v>
          </cell>
          <cell r="C7799" t="str">
            <v>YEC9774747</v>
          </cell>
          <cell r="D7799" t="str">
            <v>2022-2023</v>
          </cell>
          <cell r="E7799">
            <v>24</v>
          </cell>
          <cell r="F7799" t="str">
            <v>0240</v>
          </cell>
          <cell r="G7799" t="str">
            <v>H003</v>
          </cell>
          <cell r="H7799" t="str">
            <v xml:space="preserve">Mudguard front   </v>
          </cell>
          <cell r="I7799" t="str">
            <v>Skärmar set</v>
          </cell>
          <cell r="K7799" t="str">
            <v>C8255677-702M</v>
          </cell>
          <cell r="L7799" t="str">
            <v>Kontakta Service</v>
          </cell>
        </row>
        <row r="7800">
          <cell r="B7800" t="str">
            <v>YEC9774747Pakethållare</v>
          </cell>
          <cell r="C7800" t="str">
            <v>YEC9774747</v>
          </cell>
          <cell r="D7800" t="str">
            <v>2022-2023</v>
          </cell>
          <cell r="E7800">
            <v>25</v>
          </cell>
          <cell r="F7800" t="str">
            <v>0250</v>
          </cell>
          <cell r="G7800" t="str">
            <v>H004</v>
          </cell>
          <cell r="H7800" t="str">
            <v>Carrier</v>
          </cell>
          <cell r="I7800" t="str">
            <v>Pakethållare</v>
          </cell>
          <cell r="K7800" t="str">
            <v>C8205834-BK</v>
          </cell>
          <cell r="L7800" t="str">
            <v>C8205834-BK</v>
          </cell>
        </row>
        <row r="7801">
          <cell r="B7801" t="str">
            <v>YEC9774747Sadel</v>
          </cell>
          <cell r="C7801" t="str">
            <v>YEC9774747</v>
          </cell>
          <cell r="D7801" t="str">
            <v>2022-2023</v>
          </cell>
          <cell r="E7801">
            <v>26</v>
          </cell>
          <cell r="F7801" t="str">
            <v>0260</v>
          </cell>
          <cell r="G7801" t="str">
            <v>G001</v>
          </cell>
          <cell r="H7801" t="str">
            <v>Saddle</v>
          </cell>
          <cell r="I7801" t="str">
            <v>Sadel</v>
          </cell>
          <cell r="K7801" t="str">
            <v>C7105989</v>
          </cell>
          <cell r="L7801" t="str">
            <v>C7100596</v>
          </cell>
        </row>
        <row r="7802">
          <cell r="B7802" t="str">
            <v>YEC9774747Sadelstolpe</v>
          </cell>
          <cell r="C7802" t="str">
            <v>YEC9774747</v>
          </cell>
          <cell r="D7802" t="str">
            <v>2022-2023</v>
          </cell>
          <cell r="E7802">
            <v>27</v>
          </cell>
          <cell r="F7802" t="str">
            <v>0270</v>
          </cell>
          <cell r="G7802" t="str">
            <v>G002</v>
          </cell>
          <cell r="H7802" t="str">
            <v>Seatpost</v>
          </cell>
          <cell r="I7802" t="str">
            <v>Sadelstolpe</v>
          </cell>
          <cell r="K7802" t="str">
            <v>C7205258</v>
          </cell>
          <cell r="L7802" t="str">
            <v>C7200039</v>
          </cell>
        </row>
        <row r="7803">
          <cell r="B7803" t="str">
            <v>YEC9774747Sadelrörsklämma</v>
          </cell>
          <cell r="C7803" t="str">
            <v>YEC9774747</v>
          </cell>
          <cell r="D7803" t="str">
            <v>2022-2023</v>
          </cell>
          <cell r="E7803">
            <v>28</v>
          </cell>
          <cell r="F7803" t="str">
            <v>0280</v>
          </cell>
          <cell r="G7803" t="str">
            <v>G003</v>
          </cell>
          <cell r="H7803" t="str">
            <v>Seat Clamp</v>
          </cell>
          <cell r="I7803" t="str">
            <v>Sadelrörsklämma</v>
          </cell>
          <cell r="K7803" t="str">
            <v>C7305002</v>
          </cell>
          <cell r="L7803" t="str">
            <v>C7300027-318</v>
          </cell>
        </row>
        <row r="7804">
          <cell r="B7804" t="str">
            <v>YEC9774747Framlampa</v>
          </cell>
          <cell r="C7804" t="str">
            <v>YEC9774747</v>
          </cell>
          <cell r="D7804" t="str">
            <v>2022-2023</v>
          </cell>
          <cell r="E7804">
            <v>29</v>
          </cell>
          <cell r="F7804" t="str">
            <v>0290</v>
          </cell>
          <cell r="G7804" t="str">
            <v>H005</v>
          </cell>
          <cell r="H7804" t="str">
            <v>Front light</v>
          </cell>
          <cell r="I7804" t="str">
            <v>Framlampa</v>
          </cell>
          <cell r="K7804" t="str">
            <v>C8015300</v>
          </cell>
          <cell r="L7804" t="str">
            <v>C8015300</v>
          </cell>
        </row>
        <row r="7805">
          <cell r="B7805" t="str">
            <v>YEC9774747Baklampa</v>
          </cell>
          <cell r="C7805" t="str">
            <v>YEC9774747</v>
          </cell>
          <cell r="D7805" t="str">
            <v>2022-2023</v>
          </cell>
          <cell r="E7805">
            <v>30</v>
          </cell>
          <cell r="F7805" t="str">
            <v>0300</v>
          </cell>
          <cell r="G7805" t="str">
            <v>H006</v>
          </cell>
          <cell r="H7805" t="str">
            <v>Light, Rear</v>
          </cell>
          <cell r="I7805" t="str">
            <v>Baklampa</v>
          </cell>
          <cell r="K7805" t="str">
            <v>C8705186-1RLBK</v>
          </cell>
          <cell r="L7805" t="str">
            <v>C8705186-1RLBK</v>
          </cell>
        </row>
        <row r="7806">
          <cell r="B7806" t="str">
            <v>YEC9774747Låssats</v>
          </cell>
          <cell r="C7806" t="str">
            <v>YEC9774747</v>
          </cell>
          <cell r="D7806" t="str">
            <v>2022-2023</v>
          </cell>
          <cell r="E7806">
            <v>31</v>
          </cell>
          <cell r="F7806" t="str">
            <v>0310</v>
          </cell>
          <cell r="G7806" t="str">
            <v>H007</v>
          </cell>
          <cell r="H7806" t="str">
            <v>Lock</v>
          </cell>
          <cell r="I7806" t="str">
            <v>Låssats</v>
          </cell>
          <cell r="K7806" t="str">
            <v>C8405069</v>
          </cell>
          <cell r="L7806" t="str">
            <v>C8405069</v>
          </cell>
        </row>
        <row r="7807">
          <cell r="B7807" t="str">
            <v>YEC9774747Stöd</v>
          </cell>
          <cell r="C7807" t="str">
            <v>YEC9774747</v>
          </cell>
          <cell r="D7807" t="str">
            <v>2022-2023</v>
          </cell>
          <cell r="E7807">
            <v>32</v>
          </cell>
          <cell r="F7807" t="str">
            <v>0320</v>
          </cell>
          <cell r="G7807" t="str">
            <v>H008</v>
          </cell>
          <cell r="H7807" t="str">
            <v>Kick stand</v>
          </cell>
          <cell r="I7807" t="str">
            <v>Stöd</v>
          </cell>
          <cell r="K7807" t="str">
            <v>C8105224</v>
          </cell>
          <cell r="L7807" t="str">
            <v>C8105224</v>
          </cell>
        </row>
        <row r="7808">
          <cell r="B7808" t="str">
            <v>YEC9774747Korg</v>
          </cell>
          <cell r="C7808" t="str">
            <v>YEC9774747</v>
          </cell>
          <cell r="D7808" t="str">
            <v>2022-2023</v>
          </cell>
          <cell r="E7808">
            <v>33</v>
          </cell>
          <cell r="F7808" t="str">
            <v>0330</v>
          </cell>
          <cell r="G7808" t="str">
            <v>H009</v>
          </cell>
          <cell r="H7808" t="str">
            <v>Basket / Fr carrier</v>
          </cell>
          <cell r="I7808" t="str">
            <v>Korg</v>
          </cell>
          <cell r="K7808" t="str">
            <v>C8605198</v>
          </cell>
          <cell r="L7808" t="str">
            <v>C8600016</v>
          </cell>
        </row>
        <row r="7809">
          <cell r="B7809" t="str">
            <v>YEC9774747Pedaler</v>
          </cell>
          <cell r="C7809" t="str">
            <v>YEC9774747</v>
          </cell>
          <cell r="D7809" t="str">
            <v>2022-2023</v>
          </cell>
          <cell r="E7809">
            <v>34</v>
          </cell>
          <cell r="F7809" t="str">
            <v>0340</v>
          </cell>
          <cell r="G7809" t="str">
            <v>E005</v>
          </cell>
          <cell r="H7809" t="str">
            <v xml:space="preserve">Pedal </v>
          </cell>
          <cell r="I7809" t="str">
            <v>Pedaler</v>
          </cell>
          <cell r="K7809" t="str">
            <v>C3505208</v>
          </cell>
          <cell r="L7809" t="str">
            <v>C3500059</v>
          </cell>
        </row>
        <row r="7810">
          <cell r="B7810" t="str">
            <v>YEC9774747Motor</v>
          </cell>
          <cell r="C7810" t="str">
            <v>YEC9774747</v>
          </cell>
          <cell r="D7810" t="str">
            <v>2022-2023</v>
          </cell>
          <cell r="E7810">
            <v>35</v>
          </cell>
          <cell r="F7810" t="str">
            <v>0350</v>
          </cell>
          <cell r="G7810" t="str">
            <v>J001</v>
          </cell>
          <cell r="H7810" t="str">
            <v>DRIVE UNIT:</v>
          </cell>
          <cell r="I7810" t="str">
            <v>Motor</v>
          </cell>
          <cell r="K7810" t="str">
            <v>C8705240-1-01BC</v>
          </cell>
          <cell r="L7810" t="str">
            <v>C8705240-1-01BC</v>
          </cell>
        </row>
        <row r="7811">
          <cell r="B7811" t="str">
            <v>YEC9774747Display</v>
          </cell>
          <cell r="C7811" t="str">
            <v>YEC9774747</v>
          </cell>
          <cell r="D7811" t="str">
            <v>2022-2023</v>
          </cell>
          <cell r="E7811">
            <v>36</v>
          </cell>
          <cell r="F7811" t="str">
            <v>0360</v>
          </cell>
          <cell r="G7811" t="str">
            <v>J004</v>
          </cell>
          <cell r="H7811" t="str">
            <v>DISPLAY:</v>
          </cell>
          <cell r="I7811" t="str">
            <v>Display</v>
          </cell>
          <cell r="K7811" t="str">
            <v>C8705068-1-41C</v>
          </cell>
          <cell r="L7811" t="str">
            <v>C8705068-1-41C</v>
          </cell>
        </row>
        <row r="7812">
          <cell r="B7812" t="str">
            <v>YEC9774747EB-Bus kabel</v>
          </cell>
          <cell r="C7812" t="str">
            <v>YEC9774747</v>
          </cell>
          <cell r="D7812" t="str">
            <v>2022-2023</v>
          </cell>
          <cell r="E7812">
            <v>37</v>
          </cell>
          <cell r="F7812" t="str">
            <v>0370</v>
          </cell>
          <cell r="G7812" t="str">
            <v>J005</v>
          </cell>
          <cell r="H7812" t="str">
            <v>EB-BUS CABLE:</v>
          </cell>
          <cell r="I7812" t="str">
            <v>EB-Bus kabel</v>
          </cell>
          <cell r="K7812" t="str">
            <v>C8705240-1-4-2C</v>
          </cell>
          <cell r="L7812" t="str">
            <v>C8705240-1-4-2C</v>
          </cell>
        </row>
        <row r="7813">
          <cell r="B7813" t="str">
            <v>YEC9774747Motorkabel</v>
          </cell>
          <cell r="C7813" t="str">
            <v>YEC9774747</v>
          </cell>
          <cell r="D7813" t="str">
            <v>2022-2023</v>
          </cell>
          <cell r="E7813">
            <v>38</v>
          </cell>
          <cell r="F7813" t="str">
            <v>0380</v>
          </cell>
          <cell r="G7813" t="str">
            <v>J006</v>
          </cell>
          <cell r="H7813" t="str">
            <v>POWER CABLE:</v>
          </cell>
          <cell r="I7813" t="str">
            <v>Motorkabel</v>
          </cell>
          <cell r="K7813" t="str">
            <v>Ingår i batterihållaren</v>
          </cell>
          <cell r="L7813" t="str">
            <v>Ingår i batterihållaren</v>
          </cell>
        </row>
        <row r="7814">
          <cell r="B7814" t="str">
            <v>YEC9774747Kabel framlampa</v>
          </cell>
          <cell r="C7814" t="str">
            <v>YEC9774747</v>
          </cell>
          <cell r="D7814" t="str">
            <v>2022-2023</v>
          </cell>
          <cell r="E7814">
            <v>39</v>
          </cell>
          <cell r="F7814" t="str">
            <v>0390</v>
          </cell>
          <cell r="G7814" t="str">
            <v>J007</v>
          </cell>
          <cell r="H7814" t="str">
            <v>F. LIGHT CABLE:</v>
          </cell>
          <cell r="I7814" t="str">
            <v>Kabel framlampa</v>
          </cell>
          <cell r="K7814" t="str">
            <v>C8705068-1-0416</v>
          </cell>
          <cell r="L7814" t="str">
            <v>C8705068-1-0416</v>
          </cell>
        </row>
        <row r="7815">
          <cell r="B7815" t="str">
            <v>YEC9774747Kabel baklampa</v>
          </cell>
          <cell r="C7815" t="str">
            <v>YEC9774747</v>
          </cell>
          <cell r="D7815" t="str">
            <v>2022-2023</v>
          </cell>
          <cell r="E7815">
            <v>40</v>
          </cell>
          <cell r="F7815" t="str">
            <v>0400</v>
          </cell>
          <cell r="G7815" t="str">
            <v>J008</v>
          </cell>
          <cell r="H7815" t="str">
            <v>R. LIGHT CABLE:</v>
          </cell>
          <cell r="I7815" t="str">
            <v>Kabel baklampa</v>
          </cell>
          <cell r="K7815" t="str">
            <v>INGÅR I BATTERIET</v>
          </cell>
          <cell r="L7815" t="str">
            <v>Ingår i batteriet</v>
          </cell>
        </row>
        <row r="7816">
          <cell r="B7816" t="str">
            <v>YEC9774747Hastighetssensor</v>
          </cell>
          <cell r="C7816" t="str">
            <v>YEC9774747</v>
          </cell>
          <cell r="D7816" t="str">
            <v>2022-2023</v>
          </cell>
          <cell r="E7816">
            <v>41</v>
          </cell>
          <cell r="F7816" t="str">
            <v>0410</v>
          </cell>
          <cell r="G7816" t="str">
            <v>J009</v>
          </cell>
          <cell r="H7816" t="str">
            <v>SPEED SENSOR:</v>
          </cell>
          <cell r="I7816" t="str">
            <v>Hastighetssensor</v>
          </cell>
          <cell r="K7816" t="str">
            <v>C8705068-1-411C</v>
          </cell>
          <cell r="L7816" t="str">
            <v>C8705068-1-411C</v>
          </cell>
        </row>
        <row r="7817">
          <cell r="B7817" t="str">
            <v>YEC9774747Batteri</v>
          </cell>
          <cell r="C7817" t="str">
            <v>YEC9774747</v>
          </cell>
          <cell r="D7817" t="str">
            <v>2022-2023</v>
          </cell>
          <cell r="E7817">
            <v>42</v>
          </cell>
          <cell r="F7817" t="str">
            <v>0420</v>
          </cell>
          <cell r="G7817" t="str">
            <v>J002</v>
          </cell>
          <cell r="H7817" t="str">
            <v>BATTERY:</v>
          </cell>
          <cell r="I7817" t="str">
            <v>Batteri</v>
          </cell>
          <cell r="K7817" t="str">
            <v>C8705186-E-11C</v>
          </cell>
          <cell r="L7817" t="str">
            <v>C8705186-E-11C</v>
          </cell>
        </row>
        <row r="7818">
          <cell r="B7818" t="str">
            <v>YEC9774747Batterihållare</v>
          </cell>
          <cell r="C7818" t="str">
            <v>YEC9774747</v>
          </cell>
          <cell r="D7818" t="str">
            <v>2022-2023</v>
          </cell>
          <cell r="E7818">
            <v>43</v>
          </cell>
          <cell r="F7818" t="str">
            <v>0430</v>
          </cell>
          <cell r="G7818" t="str">
            <v>J003</v>
          </cell>
          <cell r="H7818" t="str">
            <v>BATTERY HOLDER/Slider</v>
          </cell>
          <cell r="I7818" t="str">
            <v>Batterihållare</v>
          </cell>
          <cell r="K7818" t="str">
            <v>C8705188-E-04</v>
          </cell>
          <cell r="L7818" t="str">
            <v>C8705188-E-04</v>
          </cell>
        </row>
        <row r="7819">
          <cell r="B7819" t="str">
            <v>YEC9774747Batteriladdare</v>
          </cell>
          <cell r="C7819" t="str">
            <v>YEC9774747</v>
          </cell>
          <cell r="D7819" t="str">
            <v>2022-2023</v>
          </cell>
          <cell r="E7819">
            <v>44</v>
          </cell>
          <cell r="F7819" t="str">
            <v>0440</v>
          </cell>
          <cell r="G7819" t="str">
            <v>J010</v>
          </cell>
          <cell r="H7819" t="str">
            <v>CHARGER:</v>
          </cell>
          <cell r="I7819" t="str">
            <v>Batteriladdare</v>
          </cell>
          <cell r="K7819" t="str">
            <v>C8705058-1-1C</v>
          </cell>
          <cell r="L7819" t="str">
            <v>C8705058-1-1D</v>
          </cell>
        </row>
        <row r="7820">
          <cell r="B7820" t="str">
            <v>YEC9774747Kontrollbox</v>
          </cell>
          <cell r="C7820" t="str">
            <v>YEC9774747</v>
          </cell>
          <cell r="D7820" t="str">
            <v>2022-2023</v>
          </cell>
          <cell r="E7820">
            <v>45</v>
          </cell>
          <cell r="F7820" t="str">
            <v>0450</v>
          </cell>
          <cell r="G7820" t="str">
            <v>J011</v>
          </cell>
          <cell r="H7820" t="str">
            <v>Controller</v>
          </cell>
          <cell r="I7820" t="str">
            <v>Kontrollbox</v>
          </cell>
          <cell r="K7820" t="str">
            <v>INGÅR I MOTORN</v>
          </cell>
          <cell r="L7820" t="str">
            <v>Ingår i motorn</v>
          </cell>
        </row>
        <row r="7821">
          <cell r="B7821" t="str">
            <v>YEC9774747Växelöra</v>
          </cell>
          <cell r="C7821" t="str">
            <v>YEC9774747</v>
          </cell>
          <cell r="D7821" t="str">
            <v>2022-2023</v>
          </cell>
          <cell r="E7821">
            <v>46</v>
          </cell>
          <cell r="F7821" t="str">
            <v>0460</v>
          </cell>
          <cell r="G7821" t="str">
            <v>D005</v>
          </cell>
          <cell r="H7821" t="str">
            <v>Gear hanger</v>
          </cell>
          <cell r="I7821" t="str">
            <v>Växelöra</v>
          </cell>
          <cell r="L7821" t="e">
            <v>#N/A</v>
          </cell>
        </row>
        <row r="7822">
          <cell r="B7822" t="str">
            <v>YEC9775133RAM</v>
          </cell>
          <cell r="C7822" t="str">
            <v>YEC9775133</v>
          </cell>
          <cell r="D7822">
            <v>2017</v>
          </cell>
          <cell r="E7822">
            <v>1</v>
          </cell>
          <cell r="F7822" t="str">
            <v>0010</v>
          </cell>
          <cell r="G7822" t="str">
            <v>A001</v>
          </cell>
          <cell r="H7822" t="str">
            <v>PAINTED FRAME</v>
          </cell>
          <cell r="I7822" t="str">
            <v>RAM</v>
          </cell>
          <cell r="J7822" t="str">
            <v>C7044-510-97733</v>
          </cell>
          <cell r="K7822" t="str">
            <v>C7044-510-97733</v>
          </cell>
          <cell r="L7822" t="e">
            <v>#N/A</v>
          </cell>
        </row>
        <row r="7823">
          <cell r="B7823" t="str">
            <v>YEC9775133Framgaffel</v>
          </cell>
          <cell r="C7823" t="str">
            <v>YEC9775133</v>
          </cell>
          <cell r="D7823">
            <v>2017</v>
          </cell>
          <cell r="E7823">
            <v>2</v>
          </cell>
          <cell r="F7823" t="str">
            <v>0020</v>
          </cell>
          <cell r="G7823" t="str">
            <v>A002</v>
          </cell>
          <cell r="H7823" t="str">
            <v>PAINTED FORK</v>
          </cell>
          <cell r="I7823" t="str">
            <v>Framgaffel</v>
          </cell>
          <cell r="J7823" t="str">
            <v>C5269-193-97733</v>
          </cell>
          <cell r="K7823" t="str">
            <v>C5269-193-97733</v>
          </cell>
          <cell r="L7823" t="e">
            <v>#N/A</v>
          </cell>
        </row>
        <row r="7824">
          <cell r="B7824" t="str">
            <v>YEC9775133Styrlager</v>
          </cell>
          <cell r="C7824" t="str">
            <v>YEC9775133</v>
          </cell>
          <cell r="D7824">
            <v>2017</v>
          </cell>
          <cell r="E7824">
            <v>3</v>
          </cell>
          <cell r="F7824" t="str">
            <v>0030</v>
          </cell>
          <cell r="G7824" t="str">
            <v>B001</v>
          </cell>
          <cell r="H7824" t="str">
            <v>Head Set</v>
          </cell>
          <cell r="I7824" t="str">
            <v>Styrlager</v>
          </cell>
          <cell r="J7824" t="str">
            <v>C2105002 VP-MH305C SEMI INTEGR, ED BLACK O/S  SH = 20mm</v>
          </cell>
          <cell r="K7824" t="str">
            <v>C2105002</v>
          </cell>
          <cell r="L7824" t="str">
            <v>C2100163</v>
          </cell>
        </row>
        <row r="7825">
          <cell r="B7825" t="str">
            <v xml:space="preserve">YEC9775133Styrstam </v>
          </cell>
          <cell r="C7825" t="str">
            <v>YEC9775133</v>
          </cell>
          <cell r="D7825">
            <v>2017</v>
          </cell>
          <cell r="E7825">
            <v>4</v>
          </cell>
          <cell r="F7825" t="str">
            <v>0040</v>
          </cell>
          <cell r="G7825" t="str">
            <v>B002</v>
          </cell>
          <cell r="H7825" t="str">
            <v>Handlebar Stem</v>
          </cell>
          <cell r="I7825" t="str">
            <v xml:space="preserve">Styrstam </v>
          </cell>
          <cell r="J7825" t="str">
            <v>C2205007 H/L STÄLLBAR SILVER (BARREL FINISH)  O/S 25,4X85/90-150GR MTS-AL-109-5 EXT=180 MM</v>
          </cell>
          <cell r="K7825" t="str">
            <v>C2205007</v>
          </cell>
          <cell r="L7825" t="str">
            <v>C2200064</v>
          </cell>
        </row>
        <row r="7826">
          <cell r="B7826" t="str">
            <v>YEC9775133Styre</v>
          </cell>
          <cell r="C7826" t="str">
            <v>YEC9775133</v>
          </cell>
          <cell r="D7826">
            <v>2017</v>
          </cell>
          <cell r="E7826">
            <v>5</v>
          </cell>
          <cell r="F7826" t="str">
            <v>0050</v>
          </cell>
          <cell r="G7826" t="str">
            <v>B003</v>
          </cell>
          <cell r="H7826" t="str">
            <v>Handelbar</v>
          </cell>
          <cell r="I7826" t="str">
            <v>Styre</v>
          </cell>
          <cell r="J7826" t="str">
            <v>C2305567 HB ALsv, HB-T320 620MM SILVER ANODIZED</v>
          </cell>
          <cell r="K7826" t="str">
            <v>C2305567</v>
          </cell>
          <cell r="L7826" t="str">
            <v>C2300018</v>
          </cell>
        </row>
        <row r="7827">
          <cell r="B7827" t="str">
            <v>YEC9775133Bromsgrepp H</v>
          </cell>
          <cell r="C7827" t="str">
            <v>YEC9775133</v>
          </cell>
          <cell r="D7827">
            <v>2017</v>
          </cell>
          <cell r="E7827">
            <v>6</v>
          </cell>
          <cell r="F7827" t="str">
            <v>0060</v>
          </cell>
          <cell r="G7827" t="str">
            <v>C002</v>
          </cell>
          <cell r="H7827" t="str">
            <v>Brake Lever R</v>
          </cell>
          <cell r="I7827" t="str">
            <v>Bromsgrepp H</v>
          </cell>
          <cell r="L7827" t="e">
            <v>#N/A</v>
          </cell>
        </row>
        <row r="7828">
          <cell r="B7828" t="str">
            <v>YEC9775133Bromsgrepp V</v>
          </cell>
          <cell r="C7828" t="str">
            <v>YEC9775133</v>
          </cell>
          <cell r="D7828">
            <v>2017</v>
          </cell>
          <cell r="E7828">
            <v>7</v>
          </cell>
          <cell r="F7828" t="str">
            <v>0070</v>
          </cell>
          <cell r="G7828" t="str">
            <v>C001</v>
          </cell>
          <cell r="H7828" t="str">
            <v>Brake Lever L</v>
          </cell>
          <cell r="I7828" t="str">
            <v>Bromsgrepp V</v>
          </cell>
          <cell r="J7828" t="str">
            <v>C6505190 Br lever silver left CL535CRT RB w bell</v>
          </cell>
          <cell r="K7828" t="str">
            <v>C6505190</v>
          </cell>
          <cell r="L7828" t="str">
            <v>C6505190</v>
          </cell>
        </row>
        <row r="7829">
          <cell r="B7829" t="str">
            <v>YEC9775133Växelreglage H</v>
          </cell>
          <cell r="C7829" t="str">
            <v>YEC9775133</v>
          </cell>
          <cell r="D7829">
            <v>2017</v>
          </cell>
          <cell r="E7829">
            <v>8</v>
          </cell>
          <cell r="F7829" t="str">
            <v>0080</v>
          </cell>
          <cell r="G7829" t="str">
            <v>D002</v>
          </cell>
          <cell r="H7829" t="str">
            <v>Shift Lever R</v>
          </cell>
          <cell r="I7829" t="str">
            <v>Växelreglage H</v>
          </cell>
          <cell r="J7829" t="str">
            <v>ASL7S31SALSSR SL7RSB SL-7S31 inturnal SCA</v>
          </cell>
          <cell r="K7829" t="str">
            <v>ASL7S31SALSSR</v>
          </cell>
          <cell r="L7829" t="str">
            <v>Kontakta SHIMANO</v>
          </cell>
        </row>
        <row r="7830">
          <cell r="B7830" t="str">
            <v>YEC9775133Växelreglage V</v>
          </cell>
          <cell r="C7830" t="str">
            <v>YEC9775133</v>
          </cell>
          <cell r="D7830">
            <v>2017</v>
          </cell>
          <cell r="E7830">
            <v>9</v>
          </cell>
          <cell r="F7830" t="str">
            <v>0090</v>
          </cell>
          <cell r="G7830" t="str">
            <v>D001</v>
          </cell>
          <cell r="H7830" t="str">
            <v>Shift Lever L</v>
          </cell>
          <cell r="I7830" t="str">
            <v>Växelreglage V</v>
          </cell>
          <cell r="L7830" t="e">
            <v>#N/A</v>
          </cell>
        </row>
        <row r="7831">
          <cell r="B7831" t="str">
            <v>YEC9775133Handtag par</v>
          </cell>
          <cell r="C7831" t="str">
            <v>YEC9775133</v>
          </cell>
          <cell r="D7831">
            <v>2017</v>
          </cell>
          <cell r="E7831">
            <v>10</v>
          </cell>
          <cell r="F7831" t="str">
            <v>0100</v>
          </cell>
          <cell r="G7831" t="str">
            <v>B004</v>
          </cell>
          <cell r="H7831" t="str">
            <v>Grip R</v>
          </cell>
          <cell r="I7831" t="str">
            <v>Handtag par</v>
          </cell>
          <cell r="J7831" t="str">
            <v xml:space="preserve">C2505528 Herrmans CLIK DD37  black 90mm  </v>
          </cell>
          <cell r="K7831" t="str">
            <v>C2505528</v>
          </cell>
          <cell r="L7831" t="str">
            <v>C2500057</v>
          </cell>
        </row>
        <row r="7832">
          <cell r="B7832" t="str">
            <v>YEC9775133Frambroms</v>
          </cell>
          <cell r="C7832" t="str">
            <v>YEC9775133</v>
          </cell>
          <cell r="D7832">
            <v>2017</v>
          </cell>
          <cell r="E7832">
            <v>11</v>
          </cell>
          <cell r="F7832" t="str">
            <v>0110</v>
          </cell>
          <cell r="G7832" t="str">
            <v>C003</v>
          </cell>
          <cell r="H7832" t="str">
            <v xml:space="preserve">Brake front </v>
          </cell>
          <cell r="I7832" t="str">
            <v>Frambroms</v>
          </cell>
          <cell r="J7832" t="str">
            <v>ABRC6000FB  ROL.BRAKE FRONT M9 BR-C6000-F, W. 3,5 MM. LOCKNUT SILVER</v>
          </cell>
          <cell r="K7832" t="str">
            <v>ABRC6000FB</v>
          </cell>
          <cell r="L7832" t="str">
            <v>Kontakta SHIMANO</v>
          </cell>
        </row>
        <row r="7833">
          <cell r="B7833" t="str">
            <v>YEC9775133Bakbroms</v>
          </cell>
          <cell r="C7833" t="str">
            <v>YEC9775133</v>
          </cell>
          <cell r="D7833">
            <v>2017</v>
          </cell>
          <cell r="E7833">
            <v>12</v>
          </cell>
          <cell r="F7833" t="str">
            <v>0120</v>
          </cell>
          <cell r="G7833" t="str">
            <v>C004</v>
          </cell>
          <cell r="H7833" t="str">
            <v>Brake rear</v>
          </cell>
          <cell r="I7833" t="str">
            <v>Bakbroms</v>
          </cell>
          <cell r="K7833" t="str">
            <v>Fotbroms</v>
          </cell>
          <cell r="L7833" t="str">
            <v>Kontakta SHIMANO</v>
          </cell>
        </row>
        <row r="7834">
          <cell r="B7834" t="str">
            <v>YEC9775133Vevlager</v>
          </cell>
          <cell r="C7834" t="str">
            <v>YEC9775133</v>
          </cell>
          <cell r="D7834">
            <v>2017</v>
          </cell>
          <cell r="E7834">
            <v>13</v>
          </cell>
          <cell r="F7834" t="str">
            <v>0130</v>
          </cell>
          <cell r="G7834" t="str">
            <v>E001</v>
          </cell>
          <cell r="H7834" t="str">
            <v xml:space="preserve">BB-set </v>
          </cell>
          <cell r="I7834" t="str">
            <v>Vevlager</v>
          </cell>
          <cell r="K7834" t="str">
            <v>INGÅR I MOTORN</v>
          </cell>
          <cell r="L7834" t="str">
            <v>Ingår i motorn</v>
          </cell>
        </row>
        <row r="7835">
          <cell r="B7835" t="str">
            <v>YEC9775133Vevparti</v>
          </cell>
          <cell r="C7835" t="str">
            <v>YEC9775133</v>
          </cell>
          <cell r="D7835">
            <v>2017</v>
          </cell>
          <cell r="E7835">
            <v>14</v>
          </cell>
          <cell r="F7835" t="str">
            <v>0140</v>
          </cell>
          <cell r="G7835" t="str">
            <v>E002</v>
          </cell>
          <cell r="H7835" t="str">
            <v>Front Chainwheel</v>
          </cell>
          <cell r="I7835" t="str">
            <v>Vevparti</v>
          </cell>
          <cell r="K7835" t="str">
            <v>C3305778-EG</v>
          </cell>
          <cell r="L7835" t="str">
            <v>C3305778-EG</v>
          </cell>
        </row>
        <row r="7836">
          <cell r="B7836" t="str">
            <v>YEC9775133Kedjeskydd</v>
          </cell>
          <cell r="C7836" t="str">
            <v>YEC9775133</v>
          </cell>
          <cell r="D7836">
            <v>2017</v>
          </cell>
          <cell r="E7836">
            <v>15</v>
          </cell>
          <cell r="F7836" t="str">
            <v>0150</v>
          </cell>
          <cell r="G7836" t="str">
            <v>H001</v>
          </cell>
          <cell r="H7836" t="str">
            <v>Chain guard</v>
          </cell>
          <cell r="I7836" t="str">
            <v>Kedjeskydd</v>
          </cell>
          <cell r="J7836" t="str">
            <v>C8305427/BK Safir  + C8305427-RSV-98 Silver ring</v>
          </cell>
          <cell r="K7836" t="str">
            <v>C8305427/ZBK</v>
          </cell>
          <cell r="L7836" t="str">
            <v>C8305427/ZBK</v>
          </cell>
        </row>
        <row r="7837">
          <cell r="B7837" t="str">
            <v>YEC9775133Kedjeskyddsfäste</v>
          </cell>
          <cell r="C7837" t="str">
            <v>YEC9775133</v>
          </cell>
          <cell r="D7837">
            <v>2017</v>
          </cell>
          <cell r="E7837">
            <v>16</v>
          </cell>
          <cell r="F7837" t="str">
            <v>0160</v>
          </cell>
          <cell r="G7837" t="str">
            <v>H002</v>
          </cell>
          <cell r="H7837" t="str">
            <v>Chain guard bracket</v>
          </cell>
          <cell r="I7837" t="str">
            <v>Kedjeskyddsfäste</v>
          </cell>
          <cell r="J7837" t="str">
            <v>C8305526 Chainguarnd bracket axa för Axa Safir made for MAX, ZINK</v>
          </cell>
          <cell r="K7837" t="str">
            <v>C8305526</v>
          </cell>
          <cell r="L7837" t="str">
            <v>C8305526</v>
          </cell>
        </row>
        <row r="7838">
          <cell r="B7838" t="str">
            <v>YEC9775133Framväxel</v>
          </cell>
          <cell r="C7838" t="str">
            <v>YEC9775133</v>
          </cell>
          <cell r="D7838">
            <v>2017</v>
          </cell>
          <cell r="E7838">
            <v>17</v>
          </cell>
          <cell r="F7838" t="str">
            <v>0170</v>
          </cell>
          <cell r="G7838" t="str">
            <v>D003</v>
          </cell>
          <cell r="H7838" t="str">
            <v>Front Derailleur</v>
          </cell>
          <cell r="I7838" t="str">
            <v>Framväxel</v>
          </cell>
          <cell r="K7838" t="str">
            <v>EMPTY</v>
          </cell>
          <cell r="L7838" t="e">
            <v>#N/A</v>
          </cell>
        </row>
        <row r="7839">
          <cell r="B7839" t="str">
            <v>YEC9775133Bakväxel</v>
          </cell>
          <cell r="C7839" t="str">
            <v>YEC9775133</v>
          </cell>
          <cell r="D7839">
            <v>2017</v>
          </cell>
          <cell r="E7839">
            <v>18</v>
          </cell>
          <cell r="F7839" t="str">
            <v>0180</v>
          </cell>
          <cell r="G7839" t="str">
            <v>D004</v>
          </cell>
          <cell r="H7839" t="str">
            <v>Rear Derailleur</v>
          </cell>
          <cell r="I7839" t="str">
            <v>Bakväxel</v>
          </cell>
          <cell r="K7839" t="str">
            <v>NAVVÄXEL</v>
          </cell>
          <cell r="L7839" t="str">
            <v>Kontakta SHIMANO</v>
          </cell>
        </row>
        <row r="7840">
          <cell r="B7840" t="str">
            <v>YEC9775133Kedja</v>
          </cell>
          <cell r="C7840" t="str">
            <v>YEC9775133</v>
          </cell>
          <cell r="D7840">
            <v>2017</v>
          </cell>
          <cell r="E7840">
            <v>19</v>
          </cell>
          <cell r="F7840" t="str">
            <v>0190</v>
          </cell>
          <cell r="G7840" t="str">
            <v>E003</v>
          </cell>
          <cell r="H7840" t="str">
            <v xml:space="preserve">Chain </v>
          </cell>
          <cell r="I7840" t="str">
            <v>Kedja</v>
          </cell>
          <cell r="J7840" t="str">
            <v>C3405041-098  + link CHA 1S 98L RB Z610HXRB   KMC</v>
          </cell>
          <cell r="K7840" t="str">
            <v>C3405041-098</v>
          </cell>
          <cell r="L7840" t="str">
            <v>C3400038</v>
          </cell>
        </row>
        <row r="7841">
          <cell r="B7841" t="str">
            <v>YEC9775133Kassett</v>
          </cell>
          <cell r="C7841" t="str">
            <v>YEC9775133</v>
          </cell>
          <cell r="D7841">
            <v>2017</v>
          </cell>
          <cell r="E7841">
            <v>20</v>
          </cell>
          <cell r="F7841" t="str">
            <v>0200</v>
          </cell>
          <cell r="G7841" t="str">
            <v>E004</v>
          </cell>
          <cell r="H7841" t="str">
            <v>Cassette Sprocket</v>
          </cell>
          <cell r="I7841" t="str">
            <v>Kassett</v>
          </cell>
          <cell r="J7841" t="str">
            <v>ASMGEAR18SU SPT SC18sv3/32" (INTERNAL HUB)</v>
          </cell>
          <cell r="K7841" t="str">
            <v>ASMGEAR18SU</v>
          </cell>
          <cell r="L7841" t="str">
            <v>Kontakta SHIMANO</v>
          </cell>
        </row>
        <row r="7842">
          <cell r="B7842" t="str">
            <v>YEC9775133Framhjul</v>
          </cell>
          <cell r="C7842" t="str">
            <v>YEC9775133</v>
          </cell>
          <cell r="D7842">
            <v>2017</v>
          </cell>
          <cell r="E7842">
            <v>21</v>
          </cell>
          <cell r="F7842" t="str">
            <v>0210</v>
          </cell>
          <cell r="G7842" t="str">
            <v>F001</v>
          </cell>
          <cell r="H7842" t="str">
            <v>Front hub</v>
          </cell>
          <cell r="I7842" t="str">
            <v>Framhjul</v>
          </cell>
          <cell r="J7842" t="str">
            <v>AHBIM40PDC  FRONT HUB, SHIMANO, NEXUS HB-IM40 36H AXLE: 140MM OLD: 100MM SILVER</v>
          </cell>
          <cell r="K7842" t="str">
            <v>C4100215</v>
          </cell>
          <cell r="L7842" t="str">
            <v>C4100215</v>
          </cell>
        </row>
        <row r="7843">
          <cell r="B7843" t="str">
            <v>YEC9775133Bakhjul</v>
          </cell>
          <cell r="C7843" t="str">
            <v>YEC9775133</v>
          </cell>
          <cell r="D7843">
            <v>2017</v>
          </cell>
          <cell r="E7843">
            <v>22</v>
          </cell>
          <cell r="F7843" t="str">
            <v>0220</v>
          </cell>
          <cell r="G7843" t="str">
            <v>F002</v>
          </cell>
          <cell r="H7843" t="str">
            <v>Rear hub</v>
          </cell>
          <cell r="I7843" t="str">
            <v>Bakhjul</v>
          </cell>
          <cell r="J7843" t="str">
            <v>ASGC30007CADXR (ASG7C30ADXR) HBRcb 36 H SILVER DX</v>
          </cell>
          <cell r="K7843">
            <v>21701200</v>
          </cell>
          <cell r="L7843" t="str">
            <v>C4200052</v>
          </cell>
        </row>
        <row r="7844">
          <cell r="B7844" t="str">
            <v>YEC9775133Däck</v>
          </cell>
          <cell r="C7844" t="str">
            <v>YEC9775133</v>
          </cell>
          <cell r="D7844">
            <v>2017</v>
          </cell>
          <cell r="E7844">
            <v>23</v>
          </cell>
          <cell r="F7844" t="str">
            <v>0230</v>
          </cell>
          <cell r="G7844" t="str">
            <v>F003</v>
          </cell>
          <cell r="H7844" t="str">
            <v>Tire</v>
          </cell>
          <cell r="I7844" t="str">
            <v>Däck</v>
          </cell>
          <cell r="J7844" t="str">
            <v>C4906090 622x40 Black Duramax Reflex X3 PERGO H-480</v>
          </cell>
          <cell r="K7844" t="str">
            <v>C4906090</v>
          </cell>
          <cell r="L7844" t="str">
            <v>C4901160</v>
          </cell>
        </row>
        <row r="7845">
          <cell r="B7845" t="str">
            <v>YEC9775133Skärmar set</v>
          </cell>
          <cell r="C7845" t="str">
            <v>YEC9775133</v>
          </cell>
          <cell r="D7845">
            <v>2017</v>
          </cell>
          <cell r="E7845">
            <v>24</v>
          </cell>
          <cell r="F7845" t="str">
            <v>0240</v>
          </cell>
          <cell r="G7845" t="str">
            <v>H003</v>
          </cell>
          <cell r="H7845" t="str">
            <v xml:space="preserve">Mudguard front   </v>
          </cell>
          <cell r="I7845" t="str">
            <v>Skärmar set</v>
          </cell>
          <cell r="J7845" t="str">
            <v>C8255677 ZN/52MM 28" black 70.554/1 (5729-ZN)</v>
          </cell>
          <cell r="K7845" t="str">
            <v>C8255677</v>
          </cell>
          <cell r="L7845" t="str">
            <v>C8250028</v>
          </cell>
        </row>
        <row r="7846">
          <cell r="B7846" t="str">
            <v>YEC9775133Pakethållare</v>
          </cell>
          <cell r="C7846" t="str">
            <v>YEC9775133</v>
          </cell>
          <cell r="D7846">
            <v>2017</v>
          </cell>
          <cell r="E7846">
            <v>25</v>
          </cell>
          <cell r="F7846" t="str">
            <v>0250</v>
          </cell>
          <cell r="G7846" t="str">
            <v>H004</v>
          </cell>
          <cell r="H7846" t="str">
            <v>Carrier</v>
          </cell>
          <cell r="I7846" t="str">
            <v>Pakethållare</v>
          </cell>
          <cell r="J7846" t="str">
            <v>C8205615-C TOP CARRIER FOR PHILION BATTERY, Powder BLACK CLIP AND SPECTRA LOGO</v>
          </cell>
          <cell r="K7846" t="str">
            <v>C8205615-C</v>
          </cell>
          <cell r="L7846" t="str">
            <v>C8205740</v>
          </cell>
        </row>
        <row r="7847">
          <cell r="B7847" t="str">
            <v>YEC9775133Sadel</v>
          </cell>
          <cell r="C7847" t="str">
            <v>YEC9775133</v>
          </cell>
          <cell r="D7847">
            <v>2017</v>
          </cell>
          <cell r="E7847">
            <v>26</v>
          </cell>
          <cell r="F7847" t="str">
            <v>0260</v>
          </cell>
          <cell r="G7847" t="str">
            <v>G001</v>
          </cell>
          <cell r="H7847" t="str">
            <v>Saddle</v>
          </cell>
          <cell r="I7847" t="str">
            <v>Sadel</v>
          </cell>
          <cell r="J7847" t="str">
            <v xml:space="preserve">C7105976 Spectra Crispo Black/white 5074URT 8067 wo. Clamp and handle </v>
          </cell>
          <cell r="K7847" t="str">
            <v>C7105976</v>
          </cell>
          <cell r="L7847" t="str">
            <v>C7100584</v>
          </cell>
        </row>
        <row r="7848">
          <cell r="B7848" t="str">
            <v>YEC9775133Sadelstolpe</v>
          </cell>
          <cell r="C7848" t="str">
            <v>YEC9775133</v>
          </cell>
          <cell r="D7848">
            <v>2017</v>
          </cell>
          <cell r="E7848">
            <v>27</v>
          </cell>
          <cell r="F7848" t="str">
            <v>0270</v>
          </cell>
          <cell r="G7848" t="str">
            <v>G002</v>
          </cell>
          <cell r="H7848" t="str">
            <v>Seatpost</v>
          </cell>
          <cell r="I7848" t="str">
            <v>Sadelstolpe</v>
          </cell>
          <cell r="J7848" t="str">
            <v xml:space="preserve">C7205258  SP-222 27.2X350 Anodized SILVER </v>
          </cell>
          <cell r="K7848" t="str">
            <v>C7205258</v>
          </cell>
          <cell r="L7848" t="str">
            <v>C7200039</v>
          </cell>
        </row>
        <row r="7849">
          <cell r="B7849" t="str">
            <v>YEC9775133Sadelrörsklämma</v>
          </cell>
          <cell r="C7849" t="str">
            <v>YEC9775133</v>
          </cell>
          <cell r="D7849">
            <v>2017</v>
          </cell>
          <cell r="E7849">
            <v>28</v>
          </cell>
          <cell r="F7849" t="str">
            <v>0280</v>
          </cell>
          <cell r="G7849" t="str">
            <v>G003</v>
          </cell>
          <cell r="H7849" t="str">
            <v>Seat Clamp</v>
          </cell>
          <cell r="I7849" t="str">
            <v>Sadelrörsklämma</v>
          </cell>
          <cell r="J7849" t="str">
            <v>C7305141 SCL 31.8 AL BT PURPLE MX-62</v>
          </cell>
          <cell r="K7849" t="str">
            <v>C7305141</v>
          </cell>
          <cell r="L7849" t="str">
            <v>C7300027-318</v>
          </cell>
        </row>
        <row r="7850">
          <cell r="B7850" t="str">
            <v>YEC9775133Framlampa</v>
          </cell>
          <cell r="C7850" t="str">
            <v>YEC9775133</v>
          </cell>
          <cell r="D7850">
            <v>2017</v>
          </cell>
          <cell r="E7850">
            <v>29</v>
          </cell>
          <cell r="F7850" t="str">
            <v>0290</v>
          </cell>
          <cell r="G7850" t="str">
            <v>H005</v>
          </cell>
          <cell r="H7850" t="str">
            <v>Front light</v>
          </cell>
          <cell r="I7850" t="str">
            <v>Framlampa</v>
          </cell>
          <cell r="J7850" t="str">
            <v xml:space="preserve">C8015191 JY-7070E 30LUX LED headlamp 6V, w/o bracket, 500mm cable with conector for Bafang , 3mm cable  </v>
          </cell>
          <cell r="K7850" t="str">
            <v>C8015191</v>
          </cell>
          <cell r="L7850" t="str">
            <v>C8015191</v>
          </cell>
        </row>
        <row r="7851">
          <cell r="B7851" t="str">
            <v>YEC9775133Baklampa</v>
          </cell>
          <cell r="C7851" t="str">
            <v>YEC9775133</v>
          </cell>
          <cell r="D7851">
            <v>2017</v>
          </cell>
          <cell r="E7851">
            <v>30</v>
          </cell>
          <cell r="F7851" t="str">
            <v>0300</v>
          </cell>
          <cell r="G7851" t="str">
            <v>H006</v>
          </cell>
          <cell r="H7851" t="str">
            <v>Light, Rear</v>
          </cell>
          <cell r="I7851" t="str">
            <v>Baklampa</v>
          </cell>
          <cell r="K7851" t="str">
            <v>C8705058-1RLBK</v>
          </cell>
          <cell r="L7851" t="str">
            <v>C8705058-1RLBK</v>
          </cell>
        </row>
        <row r="7852">
          <cell r="B7852" t="str">
            <v>YEC9775133Låssats</v>
          </cell>
          <cell r="C7852" t="str">
            <v>YEC9775133</v>
          </cell>
          <cell r="D7852">
            <v>2017</v>
          </cell>
          <cell r="E7852">
            <v>31</v>
          </cell>
          <cell r="F7852" t="str">
            <v>0310</v>
          </cell>
          <cell r="G7852" t="str">
            <v>H007</v>
          </cell>
          <cell r="H7852" t="str">
            <v>Lock</v>
          </cell>
          <cell r="I7852" t="str">
            <v>Låssats</v>
          </cell>
          <cell r="J7852" t="str">
            <v>C8405069 LCK SF PLbk Solid+  BAT SF03, LOCK FRAME+LOCK BATT SF03 RT W/2 similar keys</v>
          </cell>
          <cell r="K7852" t="str">
            <v>C8405069</v>
          </cell>
          <cell r="L7852" t="str">
            <v>C8405069</v>
          </cell>
        </row>
        <row r="7853">
          <cell r="B7853" t="str">
            <v>YEC9775133Stöd</v>
          </cell>
          <cell r="C7853" t="str">
            <v>YEC9775133</v>
          </cell>
          <cell r="D7853">
            <v>2017</v>
          </cell>
          <cell r="E7853">
            <v>32</v>
          </cell>
          <cell r="F7853" t="str">
            <v>0320</v>
          </cell>
          <cell r="G7853" t="str">
            <v>H008</v>
          </cell>
          <cell r="H7853" t="str">
            <v>Kick stand</v>
          </cell>
          <cell r="I7853" t="str">
            <v>Stöd</v>
          </cell>
          <cell r="J7853" t="str">
            <v>C8105222 REX HV for MAX CS mount KICKSTAND ADJUSTABLE 1288-4</v>
          </cell>
          <cell r="K7853" t="str">
            <v>C8105214</v>
          </cell>
          <cell r="L7853" t="str">
            <v>C8100036</v>
          </cell>
        </row>
        <row r="7854">
          <cell r="B7854" t="str">
            <v>YEC9775133Korg</v>
          </cell>
          <cell r="C7854" t="str">
            <v>YEC9775133</v>
          </cell>
          <cell r="D7854">
            <v>2017</v>
          </cell>
          <cell r="E7854">
            <v>33</v>
          </cell>
          <cell r="F7854" t="str">
            <v>0330</v>
          </cell>
          <cell r="G7854" t="str">
            <v>H009</v>
          </cell>
          <cell r="H7854" t="str">
            <v>Basket / Fr carrier</v>
          </cell>
          <cell r="I7854" t="str">
            <v>Korg</v>
          </cell>
          <cell r="J7854" t="str">
            <v>C8605143 ALLOY POWDER PAINTED BLACK</v>
          </cell>
          <cell r="K7854" t="str">
            <v>C8605143</v>
          </cell>
          <cell r="L7854" t="str">
            <v>C8605213</v>
          </cell>
        </row>
        <row r="7855">
          <cell r="B7855" t="str">
            <v>YEC9775133Pedaler</v>
          </cell>
          <cell r="C7855" t="str">
            <v>YEC9775133</v>
          </cell>
          <cell r="D7855">
            <v>2017</v>
          </cell>
          <cell r="E7855">
            <v>34</v>
          </cell>
          <cell r="F7855" t="str">
            <v>0340</v>
          </cell>
          <cell r="G7855" t="str">
            <v>E005</v>
          </cell>
          <cell r="H7855" t="str">
            <v xml:space="preserve">Pedal </v>
          </cell>
          <cell r="I7855" t="str">
            <v>Pedaler</v>
          </cell>
          <cell r="J7855" t="str">
            <v>C3505208 NWL-467  SILVER/GREY 9/16" ALU</v>
          </cell>
          <cell r="K7855" t="str">
            <v>C3505208</v>
          </cell>
          <cell r="L7855" t="str">
            <v>C3500059</v>
          </cell>
        </row>
        <row r="7856">
          <cell r="B7856" t="str">
            <v>YEC9775133Motor</v>
          </cell>
          <cell r="C7856" t="str">
            <v>YEC9775133</v>
          </cell>
          <cell r="D7856">
            <v>2017</v>
          </cell>
          <cell r="E7856">
            <v>35</v>
          </cell>
          <cell r="F7856" t="str">
            <v>0350</v>
          </cell>
          <cell r="G7856" t="str">
            <v>J001</v>
          </cell>
          <cell r="H7856" t="str">
            <v>DRIVE UNIT:</v>
          </cell>
          <cell r="I7856" t="str">
            <v>Motor</v>
          </cell>
          <cell r="J7856" t="str">
            <v>C8705068-2-01, 36V,250W MOTOR, CONTROLLER, PEDAL ( SPEED&amp;TORQUE ) SENSOR INTERGATED. ASSIST SPEED: 25KM/H, 8 PIN FOR EB-BUS, 3 PIN FOR SPEED SENSOR WITH COASTER BRAKE</v>
          </cell>
          <cell r="K7856" t="str">
            <v>C8705068-2-01</v>
          </cell>
          <cell r="L7856" t="str">
            <v>C8705068-2-01A</v>
          </cell>
        </row>
        <row r="7857">
          <cell r="B7857" t="str">
            <v>YEC9775133Display</v>
          </cell>
          <cell r="C7857" t="str">
            <v>YEC9775133</v>
          </cell>
          <cell r="D7857">
            <v>2017</v>
          </cell>
          <cell r="E7857">
            <v>36</v>
          </cell>
          <cell r="F7857" t="str">
            <v>0360</v>
          </cell>
          <cell r="G7857" t="str">
            <v>J004</v>
          </cell>
          <cell r="H7857" t="str">
            <v>DISPLAY:</v>
          </cell>
          <cell r="I7857" t="str">
            <v>Display</v>
          </cell>
          <cell r="J7857" t="str">
            <v>C8705068-1-19, C10 Display, 36V LCD DISPLAY WITH CALBE LENGTH :100mm, THE SWITCH CABLE LENGTH:250mm</v>
          </cell>
          <cell r="K7857" t="str">
            <v>C8705068-1-19</v>
          </cell>
          <cell r="L7857" t="str">
            <v>C8705065-1-12S</v>
          </cell>
        </row>
        <row r="7858">
          <cell r="B7858" t="str">
            <v>YEC9775133EB-Bus kabel</v>
          </cell>
          <cell r="C7858" t="str">
            <v>YEC9775133</v>
          </cell>
          <cell r="D7858">
            <v>2017</v>
          </cell>
          <cell r="E7858">
            <v>37</v>
          </cell>
          <cell r="F7858" t="str">
            <v>0370</v>
          </cell>
          <cell r="G7858" t="str">
            <v>J005</v>
          </cell>
          <cell r="H7858" t="str">
            <v>EB-BUS CABLE:</v>
          </cell>
          <cell r="I7858" t="str">
            <v>EB-Bus kabel</v>
          </cell>
          <cell r="J7858" t="str">
            <v>C8705068-1-04-01, 5PIN ( 1340mm ) CONNECT TO CONTROLLER, OTHER SIDE TO DISPLAY, LIGHTING SETS</v>
          </cell>
          <cell r="K7858" t="str">
            <v>C8705068-1-04-01</v>
          </cell>
          <cell r="L7858" t="e">
            <v>#N/A</v>
          </cell>
        </row>
        <row r="7859">
          <cell r="B7859" t="str">
            <v>YEC9775133Motorkabel</v>
          </cell>
          <cell r="C7859" t="str">
            <v>YEC9775133</v>
          </cell>
          <cell r="D7859">
            <v>2017</v>
          </cell>
          <cell r="E7859">
            <v>38</v>
          </cell>
          <cell r="F7859" t="str">
            <v>0380</v>
          </cell>
          <cell r="G7859" t="str">
            <v>J006</v>
          </cell>
          <cell r="H7859" t="str">
            <v>POWER CABLE:</v>
          </cell>
          <cell r="I7859" t="str">
            <v>Motorkabel</v>
          </cell>
          <cell r="J7859" t="str">
            <v>W/O (inluded into the battary slider)</v>
          </cell>
          <cell r="K7859" t="str">
            <v>Ingår i batterihållaren</v>
          </cell>
          <cell r="L7859" t="str">
            <v>Ingår i batterihållaren</v>
          </cell>
        </row>
        <row r="7860">
          <cell r="B7860" t="str">
            <v>YEC9775133Kabel framlampa</v>
          </cell>
          <cell r="C7860" t="str">
            <v>YEC9775133</v>
          </cell>
          <cell r="D7860">
            <v>2017</v>
          </cell>
          <cell r="E7860">
            <v>39</v>
          </cell>
          <cell r="F7860" t="str">
            <v>0390</v>
          </cell>
          <cell r="G7860" t="str">
            <v>J007</v>
          </cell>
          <cell r="H7860" t="str">
            <v>F. LIGHT CABLE:</v>
          </cell>
          <cell r="I7860" t="str">
            <v>Kabel framlampa</v>
          </cell>
          <cell r="J7860" t="str">
            <v>C8705068-1-04-6, FOR FRONT LIGHT : 1200mm</v>
          </cell>
          <cell r="K7860" t="str">
            <v>C8705068-1-04-6</v>
          </cell>
          <cell r="L7860" t="str">
            <v>C8705068-1-04-6</v>
          </cell>
        </row>
        <row r="7861">
          <cell r="B7861" t="str">
            <v>YEC9775133Kabel baklampa</v>
          </cell>
          <cell r="C7861" t="str">
            <v>YEC9775133</v>
          </cell>
          <cell r="D7861">
            <v>2017</v>
          </cell>
          <cell r="E7861">
            <v>40</v>
          </cell>
          <cell r="F7861" t="str">
            <v>0400</v>
          </cell>
          <cell r="G7861" t="str">
            <v>J008</v>
          </cell>
          <cell r="H7861" t="str">
            <v>R. LIGHT CABLE:</v>
          </cell>
          <cell r="I7861" t="str">
            <v>Kabel baklampa</v>
          </cell>
          <cell r="K7861" t="str">
            <v>INGÅR I BATTERIET</v>
          </cell>
          <cell r="L7861" t="str">
            <v>Ingår i batteriet</v>
          </cell>
        </row>
        <row r="7862">
          <cell r="B7862" t="str">
            <v>YEC9775133Hastighetssensor</v>
          </cell>
          <cell r="C7862" t="str">
            <v>YEC9775133</v>
          </cell>
          <cell r="D7862">
            <v>2017</v>
          </cell>
          <cell r="E7862">
            <v>41</v>
          </cell>
          <cell r="F7862" t="str">
            <v>0410</v>
          </cell>
          <cell r="G7862" t="str">
            <v>J009</v>
          </cell>
          <cell r="H7862" t="str">
            <v>SPEED SENSOR:</v>
          </cell>
          <cell r="I7862" t="str">
            <v>Hastighetssensor</v>
          </cell>
          <cell r="J7862" t="str">
            <v>C8705068-1-04-11, DETECTING WHEEL RPM, CABLE LENGTH:70mm, C8705068-1-04-10 Extension cable for speed sensor: 350mm HIGO/KST at motor end</v>
          </cell>
          <cell r="K7862" t="str">
            <v>C8705068-1-0411</v>
          </cell>
          <cell r="L7862" t="str">
            <v>C8705068-1-0411</v>
          </cell>
        </row>
        <row r="7863">
          <cell r="B7863" t="str">
            <v>YEC9775133Batteri</v>
          </cell>
          <cell r="C7863" t="str">
            <v>YEC9775133</v>
          </cell>
          <cell r="D7863">
            <v>2017</v>
          </cell>
          <cell r="E7863">
            <v>42</v>
          </cell>
          <cell r="F7863" t="str">
            <v>0420</v>
          </cell>
          <cell r="G7863" t="str">
            <v>J002</v>
          </cell>
          <cell r="H7863" t="str">
            <v>BATTERY:</v>
          </cell>
          <cell r="I7863" t="str">
            <v>Batteri</v>
          </cell>
          <cell r="J7863" t="str">
            <v>C8705058-1-11BK  PHYLION SF-03, 11Ah WITH INTERGRATED REAR RED LIGHT</v>
          </cell>
          <cell r="K7863" t="str">
            <v>C8705058-1-11BK</v>
          </cell>
          <cell r="L7863" t="str">
            <v>C8705058-1-11CE</v>
          </cell>
        </row>
        <row r="7864">
          <cell r="B7864" t="str">
            <v>YEC9775133Batterihållare</v>
          </cell>
          <cell r="C7864" t="str">
            <v>YEC9775133</v>
          </cell>
          <cell r="D7864">
            <v>2017</v>
          </cell>
          <cell r="E7864">
            <v>43</v>
          </cell>
          <cell r="F7864" t="str">
            <v>0430</v>
          </cell>
          <cell r="G7864" t="str">
            <v>J003</v>
          </cell>
          <cell r="H7864" t="str">
            <v>BATTERY HOLDER/Slider</v>
          </cell>
          <cell r="I7864" t="str">
            <v>Batterihållare</v>
          </cell>
          <cell r="J7864" t="str">
            <v>C8705066-1-01, X11 BATTERY HOLDER WITH 950mm BAFANG CABLE FOR MAX MIDDLE SYSTEM ( CARRIER TYPE ) WITH AXA KEY CYLINDER 6,4USD</v>
          </cell>
          <cell r="K7864" t="str">
            <v>C8705066-1-01</v>
          </cell>
          <cell r="L7864" t="str">
            <v>C8705066-1-01</v>
          </cell>
        </row>
        <row r="7865">
          <cell r="B7865" t="str">
            <v>YEC9775133Batteriladdare</v>
          </cell>
          <cell r="C7865" t="str">
            <v>YEC9775133</v>
          </cell>
          <cell r="D7865">
            <v>2017</v>
          </cell>
          <cell r="E7865">
            <v>44</v>
          </cell>
          <cell r="F7865" t="str">
            <v>0440</v>
          </cell>
          <cell r="G7865" t="str">
            <v>J010</v>
          </cell>
          <cell r="H7865" t="str">
            <v>CHARGER:</v>
          </cell>
          <cell r="I7865" t="str">
            <v>Batteriladdare</v>
          </cell>
          <cell r="J7865" t="str">
            <v>C8705058-02, (CHARGER 2A    # NO:CZ2AG2JE7)  CHARGER FOR PHYLION BATTERY</v>
          </cell>
          <cell r="K7865" t="str">
            <v>C8705058-02</v>
          </cell>
          <cell r="L7865" t="str">
            <v>C8705058-02</v>
          </cell>
        </row>
        <row r="7866">
          <cell r="B7866" t="str">
            <v>YEC9775133Kontrollbox</v>
          </cell>
          <cell r="C7866" t="str">
            <v>YEC9775133</v>
          </cell>
          <cell r="D7866">
            <v>2017</v>
          </cell>
          <cell r="E7866">
            <v>45</v>
          </cell>
          <cell r="F7866" t="str">
            <v>0450</v>
          </cell>
          <cell r="G7866" t="str">
            <v>J011</v>
          </cell>
          <cell r="H7866" t="str">
            <v>Controller</v>
          </cell>
          <cell r="I7866" t="str">
            <v>Kontrollbox</v>
          </cell>
          <cell r="J7866" t="str">
            <v>included into the motor</v>
          </cell>
          <cell r="K7866" t="str">
            <v>C8705068-2-12</v>
          </cell>
          <cell r="L7866" t="str">
            <v>C8705068-2-12</v>
          </cell>
        </row>
        <row r="7867">
          <cell r="B7867" t="str">
            <v>YEC9775133Växelöra</v>
          </cell>
          <cell r="C7867" t="str">
            <v>YEC9775133</v>
          </cell>
          <cell r="D7867">
            <v>2017</v>
          </cell>
          <cell r="E7867">
            <v>46</v>
          </cell>
          <cell r="F7867" t="str">
            <v>0460</v>
          </cell>
          <cell r="G7867" t="str">
            <v>D005</v>
          </cell>
          <cell r="H7867" t="str">
            <v>Gear hanger</v>
          </cell>
          <cell r="I7867" t="str">
            <v>Växelöra</v>
          </cell>
          <cell r="L7867" t="e">
            <v>#N/A</v>
          </cell>
        </row>
        <row r="7868">
          <cell r="B7868" t="str">
            <v>YEC9775134RAM</v>
          </cell>
          <cell r="C7868" t="str">
            <v>YEC9775134</v>
          </cell>
          <cell r="D7868">
            <v>2017</v>
          </cell>
          <cell r="E7868">
            <v>1</v>
          </cell>
          <cell r="F7868" t="str">
            <v>0010</v>
          </cell>
          <cell r="G7868" t="str">
            <v>A001</v>
          </cell>
          <cell r="H7868" t="str">
            <v>PAINTED FRAME</v>
          </cell>
          <cell r="I7868" t="str">
            <v>RAM</v>
          </cell>
          <cell r="J7868" t="str">
            <v>C7044-510-97734</v>
          </cell>
          <cell r="K7868" t="str">
            <v>C7044-510-97734</v>
          </cell>
          <cell r="L7868" t="e">
            <v>#N/A</v>
          </cell>
        </row>
        <row r="7869">
          <cell r="B7869" t="str">
            <v>YEC9775134Framgaffel</v>
          </cell>
          <cell r="C7869" t="str">
            <v>YEC9775134</v>
          </cell>
          <cell r="D7869">
            <v>2017</v>
          </cell>
          <cell r="E7869">
            <v>2</v>
          </cell>
          <cell r="F7869" t="str">
            <v>0020</v>
          </cell>
          <cell r="G7869" t="str">
            <v>A002</v>
          </cell>
          <cell r="H7869" t="str">
            <v>PAINTED FORK</v>
          </cell>
          <cell r="I7869" t="str">
            <v>Framgaffel</v>
          </cell>
          <cell r="J7869" t="str">
            <v>C5269-193-97734</v>
          </cell>
          <cell r="K7869" t="str">
            <v>C5269-193-97734</v>
          </cell>
          <cell r="L7869" t="e">
            <v>#N/A</v>
          </cell>
        </row>
        <row r="7870">
          <cell r="B7870" t="str">
            <v>YEC9775134Styrlager</v>
          </cell>
          <cell r="C7870" t="str">
            <v>YEC9775134</v>
          </cell>
          <cell r="D7870">
            <v>2017</v>
          </cell>
          <cell r="E7870">
            <v>3</v>
          </cell>
          <cell r="F7870" t="str">
            <v>0030</v>
          </cell>
          <cell r="G7870" t="str">
            <v>B001</v>
          </cell>
          <cell r="H7870" t="str">
            <v>Head Set</v>
          </cell>
          <cell r="I7870" t="str">
            <v>Styrlager</v>
          </cell>
          <cell r="J7870" t="str">
            <v>C2105002 VP-MH305C SEMI INTEGR, ED BLACK O/S  SH = 20mm</v>
          </cell>
          <cell r="K7870" t="str">
            <v>C2105002</v>
          </cell>
          <cell r="L7870" t="str">
            <v>C2100163</v>
          </cell>
        </row>
        <row r="7871">
          <cell r="B7871" t="str">
            <v xml:space="preserve">YEC9775134Styrstam </v>
          </cell>
          <cell r="C7871" t="str">
            <v>YEC9775134</v>
          </cell>
          <cell r="D7871">
            <v>2017</v>
          </cell>
          <cell r="E7871">
            <v>4</v>
          </cell>
          <cell r="F7871" t="str">
            <v>0040</v>
          </cell>
          <cell r="G7871" t="str">
            <v>B002</v>
          </cell>
          <cell r="H7871" t="str">
            <v>Handlebar Stem</v>
          </cell>
          <cell r="I7871" t="str">
            <v xml:space="preserve">Styrstam </v>
          </cell>
          <cell r="J7871" t="str">
            <v>C2205007 H/L STÄLLBAR SILVER (BARREL FINISH)  O/S 25,4X85/90-150GR MTS-AL-109-5 EXT=180 MM</v>
          </cell>
          <cell r="K7871" t="str">
            <v>C2205007</v>
          </cell>
          <cell r="L7871" t="str">
            <v>C2200064</v>
          </cell>
        </row>
        <row r="7872">
          <cell r="B7872" t="str">
            <v>YEC9775134Styre</v>
          </cell>
          <cell r="C7872" t="str">
            <v>YEC9775134</v>
          </cell>
          <cell r="D7872">
            <v>2017</v>
          </cell>
          <cell r="E7872">
            <v>5</v>
          </cell>
          <cell r="F7872" t="str">
            <v>0050</v>
          </cell>
          <cell r="G7872" t="str">
            <v>B003</v>
          </cell>
          <cell r="H7872" t="str">
            <v>Handelbar</v>
          </cell>
          <cell r="I7872" t="str">
            <v>Styre</v>
          </cell>
          <cell r="J7872" t="str">
            <v>C2305567 HB ALsv, HB-T320 620MM SILVER ANODIZED</v>
          </cell>
          <cell r="K7872" t="str">
            <v>C2305567</v>
          </cell>
          <cell r="L7872" t="str">
            <v>C2300018</v>
          </cell>
        </row>
        <row r="7873">
          <cell r="B7873" t="str">
            <v>YEC9775134Bromsgrepp H</v>
          </cell>
          <cell r="C7873" t="str">
            <v>YEC9775134</v>
          </cell>
          <cell r="D7873">
            <v>2017</v>
          </cell>
          <cell r="E7873">
            <v>6</v>
          </cell>
          <cell r="F7873" t="str">
            <v>0060</v>
          </cell>
          <cell r="G7873" t="str">
            <v>C002</v>
          </cell>
          <cell r="H7873" t="str">
            <v>Brake Lever R</v>
          </cell>
          <cell r="I7873" t="str">
            <v>Bromsgrepp H</v>
          </cell>
          <cell r="L7873" t="e">
            <v>#N/A</v>
          </cell>
        </row>
        <row r="7874">
          <cell r="B7874" t="str">
            <v>YEC9775134Bromsgrepp V</v>
          </cell>
          <cell r="C7874" t="str">
            <v>YEC9775134</v>
          </cell>
          <cell r="D7874">
            <v>2017</v>
          </cell>
          <cell r="E7874">
            <v>7</v>
          </cell>
          <cell r="F7874" t="str">
            <v>0070</v>
          </cell>
          <cell r="G7874" t="str">
            <v>C001</v>
          </cell>
          <cell r="H7874" t="str">
            <v>Brake Lever L</v>
          </cell>
          <cell r="I7874" t="str">
            <v>Bromsgrepp V</v>
          </cell>
          <cell r="J7874" t="str">
            <v>C6505190 Br lever silver left CL535CRT RB w bell</v>
          </cell>
          <cell r="K7874" t="str">
            <v>C6505190</v>
          </cell>
          <cell r="L7874" t="str">
            <v>C6505190</v>
          </cell>
        </row>
        <row r="7875">
          <cell r="B7875" t="str">
            <v>YEC9775134Växelreglage H</v>
          </cell>
          <cell r="C7875" t="str">
            <v>YEC9775134</v>
          </cell>
          <cell r="D7875">
            <v>2017</v>
          </cell>
          <cell r="E7875">
            <v>8</v>
          </cell>
          <cell r="F7875" t="str">
            <v>0080</v>
          </cell>
          <cell r="G7875" t="str">
            <v>D002</v>
          </cell>
          <cell r="H7875" t="str">
            <v>Shift Lever R</v>
          </cell>
          <cell r="I7875" t="str">
            <v>Växelreglage H</v>
          </cell>
          <cell r="J7875" t="str">
            <v>ASL7S31SALSSR SL7RSB SL-7S31 inturnal SCA</v>
          </cell>
          <cell r="K7875" t="str">
            <v>ASL7S31SALSSR</v>
          </cell>
          <cell r="L7875" t="str">
            <v>Kontakta SHIMANO</v>
          </cell>
        </row>
        <row r="7876">
          <cell r="B7876" t="str">
            <v>YEC9775134Växelreglage V</v>
          </cell>
          <cell r="C7876" t="str">
            <v>YEC9775134</v>
          </cell>
          <cell r="D7876">
            <v>2017</v>
          </cell>
          <cell r="E7876">
            <v>9</v>
          </cell>
          <cell r="F7876" t="str">
            <v>0090</v>
          </cell>
          <cell r="G7876" t="str">
            <v>D001</v>
          </cell>
          <cell r="H7876" t="str">
            <v>Shift Lever L</v>
          </cell>
          <cell r="I7876" t="str">
            <v>Växelreglage V</v>
          </cell>
          <cell r="L7876" t="e">
            <v>#N/A</v>
          </cell>
        </row>
        <row r="7877">
          <cell r="B7877" t="str">
            <v>YEC9775134Handtag par</v>
          </cell>
          <cell r="C7877" t="str">
            <v>YEC9775134</v>
          </cell>
          <cell r="D7877">
            <v>2017</v>
          </cell>
          <cell r="E7877">
            <v>10</v>
          </cell>
          <cell r="F7877" t="str">
            <v>0100</v>
          </cell>
          <cell r="G7877" t="str">
            <v>B004</v>
          </cell>
          <cell r="H7877" t="str">
            <v>Grip R</v>
          </cell>
          <cell r="I7877" t="str">
            <v>Handtag par</v>
          </cell>
          <cell r="J7877" t="str">
            <v xml:space="preserve">C2505528 Herrmans CLIK DD37  black 90mm  </v>
          </cell>
          <cell r="K7877" t="str">
            <v>C2505528</v>
          </cell>
          <cell r="L7877" t="str">
            <v>C2500057</v>
          </cell>
        </row>
        <row r="7878">
          <cell r="B7878" t="str">
            <v>YEC9775134Frambroms</v>
          </cell>
          <cell r="C7878" t="str">
            <v>YEC9775134</v>
          </cell>
          <cell r="D7878">
            <v>2017</v>
          </cell>
          <cell r="E7878">
            <v>11</v>
          </cell>
          <cell r="F7878" t="str">
            <v>0110</v>
          </cell>
          <cell r="G7878" t="str">
            <v>C003</v>
          </cell>
          <cell r="H7878" t="str">
            <v xml:space="preserve">Brake front </v>
          </cell>
          <cell r="I7878" t="str">
            <v>Frambroms</v>
          </cell>
          <cell r="J7878" t="str">
            <v>ABRC6000FB  ROL.BRAKE FRONT M9 BR-C6000-F, W. 3,5 MM. LOCKNUT SILVER</v>
          </cell>
          <cell r="K7878" t="str">
            <v>ABRC6000FB</v>
          </cell>
          <cell r="L7878" t="str">
            <v>Kontakta SHIMANO</v>
          </cell>
        </row>
        <row r="7879">
          <cell r="B7879" t="str">
            <v>YEC9775134Bakbroms</v>
          </cell>
          <cell r="C7879" t="str">
            <v>YEC9775134</v>
          </cell>
          <cell r="D7879">
            <v>2017</v>
          </cell>
          <cell r="E7879">
            <v>12</v>
          </cell>
          <cell r="F7879" t="str">
            <v>0120</v>
          </cell>
          <cell r="G7879" t="str">
            <v>C004</v>
          </cell>
          <cell r="H7879" t="str">
            <v>Brake rear</v>
          </cell>
          <cell r="I7879" t="str">
            <v>Bakbroms</v>
          </cell>
          <cell r="K7879" t="str">
            <v>Fotbroms</v>
          </cell>
          <cell r="L7879" t="str">
            <v>Kontakta SHIMANO</v>
          </cell>
        </row>
        <row r="7880">
          <cell r="B7880" t="str">
            <v>YEC9775134Vevlager</v>
          </cell>
          <cell r="C7880" t="str">
            <v>YEC9775134</v>
          </cell>
          <cell r="D7880">
            <v>2017</v>
          </cell>
          <cell r="E7880">
            <v>13</v>
          </cell>
          <cell r="F7880" t="str">
            <v>0130</v>
          </cell>
          <cell r="G7880" t="str">
            <v>E001</v>
          </cell>
          <cell r="H7880" t="str">
            <v xml:space="preserve">BB-set </v>
          </cell>
          <cell r="I7880" t="str">
            <v>Vevlager</v>
          </cell>
          <cell r="K7880" t="str">
            <v>INGÅR I MOTORN</v>
          </cell>
          <cell r="L7880" t="str">
            <v>Ingår i motorn</v>
          </cell>
        </row>
        <row r="7881">
          <cell r="B7881" t="str">
            <v>YEC9775134Vevparti</v>
          </cell>
          <cell r="C7881" t="str">
            <v>YEC9775134</v>
          </cell>
          <cell r="D7881">
            <v>2017</v>
          </cell>
          <cell r="E7881">
            <v>14</v>
          </cell>
          <cell r="F7881" t="str">
            <v>0140</v>
          </cell>
          <cell r="G7881" t="str">
            <v>E002</v>
          </cell>
          <cell r="H7881" t="str">
            <v>Front Chainwheel</v>
          </cell>
          <cell r="I7881" t="str">
            <v>Vevparti</v>
          </cell>
          <cell r="K7881" t="str">
            <v>C3305778-EG</v>
          </cell>
          <cell r="L7881" t="str">
            <v>C3305778-EG</v>
          </cell>
        </row>
        <row r="7882">
          <cell r="B7882" t="str">
            <v>YEC9775134Kedjeskydd</v>
          </cell>
          <cell r="C7882" t="str">
            <v>YEC9775134</v>
          </cell>
          <cell r="D7882">
            <v>2017</v>
          </cell>
          <cell r="E7882">
            <v>15</v>
          </cell>
          <cell r="F7882" t="str">
            <v>0150</v>
          </cell>
          <cell r="G7882" t="str">
            <v>H001</v>
          </cell>
          <cell r="H7882" t="str">
            <v>Chain guard</v>
          </cell>
          <cell r="I7882" t="str">
            <v>Kedjeskydd</v>
          </cell>
          <cell r="J7882" t="str">
            <v>C8305427/BK Safir  + C8305427-RPU-98 Silver ring</v>
          </cell>
          <cell r="K7882" t="str">
            <v>C8305427/ZBK</v>
          </cell>
          <cell r="L7882" t="str">
            <v>C8305427/ZBK</v>
          </cell>
        </row>
        <row r="7883">
          <cell r="B7883" t="str">
            <v>YEC9775134Kedjeskyddsfäste</v>
          </cell>
          <cell r="C7883" t="str">
            <v>YEC9775134</v>
          </cell>
          <cell r="D7883">
            <v>2017</v>
          </cell>
          <cell r="E7883">
            <v>16</v>
          </cell>
          <cell r="F7883" t="str">
            <v>0160</v>
          </cell>
          <cell r="G7883" t="str">
            <v>H002</v>
          </cell>
          <cell r="H7883" t="str">
            <v>Chain guard bracket</v>
          </cell>
          <cell r="I7883" t="str">
            <v>Kedjeskyddsfäste</v>
          </cell>
          <cell r="J7883" t="str">
            <v>C8305526 Chainguarnd bracket axa för Axa Safir made for MAX, ZINK</v>
          </cell>
          <cell r="K7883" t="str">
            <v>C8305526</v>
          </cell>
          <cell r="L7883" t="str">
            <v>C8305526</v>
          </cell>
        </row>
        <row r="7884">
          <cell r="B7884" t="str">
            <v>YEC9775134Framväxel</v>
          </cell>
          <cell r="C7884" t="str">
            <v>YEC9775134</v>
          </cell>
          <cell r="D7884">
            <v>2017</v>
          </cell>
          <cell r="E7884">
            <v>17</v>
          </cell>
          <cell r="F7884" t="str">
            <v>0170</v>
          </cell>
          <cell r="G7884" t="str">
            <v>D003</v>
          </cell>
          <cell r="H7884" t="str">
            <v>Front Derailleur</v>
          </cell>
          <cell r="I7884" t="str">
            <v>Framväxel</v>
          </cell>
          <cell r="K7884" t="str">
            <v>EMPTY</v>
          </cell>
          <cell r="L7884" t="e">
            <v>#N/A</v>
          </cell>
        </row>
        <row r="7885">
          <cell r="B7885" t="str">
            <v>YEC9775134Bakväxel</v>
          </cell>
          <cell r="C7885" t="str">
            <v>YEC9775134</v>
          </cell>
          <cell r="D7885">
            <v>2017</v>
          </cell>
          <cell r="E7885">
            <v>18</v>
          </cell>
          <cell r="F7885" t="str">
            <v>0180</v>
          </cell>
          <cell r="G7885" t="str">
            <v>D004</v>
          </cell>
          <cell r="H7885" t="str">
            <v>Rear Derailleur</v>
          </cell>
          <cell r="I7885" t="str">
            <v>Bakväxel</v>
          </cell>
          <cell r="K7885" t="str">
            <v>NAVVÄXEL</v>
          </cell>
          <cell r="L7885" t="str">
            <v>Kontakta SHIMANO</v>
          </cell>
        </row>
        <row r="7886">
          <cell r="B7886" t="str">
            <v>YEC9775134Kedja</v>
          </cell>
          <cell r="C7886" t="str">
            <v>YEC9775134</v>
          </cell>
          <cell r="D7886">
            <v>2017</v>
          </cell>
          <cell r="E7886">
            <v>19</v>
          </cell>
          <cell r="F7886" t="str">
            <v>0190</v>
          </cell>
          <cell r="G7886" t="str">
            <v>E003</v>
          </cell>
          <cell r="H7886" t="str">
            <v xml:space="preserve">Chain </v>
          </cell>
          <cell r="I7886" t="str">
            <v>Kedja</v>
          </cell>
          <cell r="J7886" t="str">
            <v>C3405041-098  + link CHA 1S 98L RB Z610HXRB   KMC</v>
          </cell>
          <cell r="K7886" t="str">
            <v>C3405041-098</v>
          </cell>
          <cell r="L7886" t="str">
            <v>C3400038</v>
          </cell>
        </row>
        <row r="7887">
          <cell r="B7887" t="str">
            <v>YEC9775134Kassett</v>
          </cell>
          <cell r="C7887" t="str">
            <v>YEC9775134</v>
          </cell>
          <cell r="D7887">
            <v>2017</v>
          </cell>
          <cell r="E7887">
            <v>20</v>
          </cell>
          <cell r="F7887" t="str">
            <v>0200</v>
          </cell>
          <cell r="G7887" t="str">
            <v>E004</v>
          </cell>
          <cell r="H7887" t="str">
            <v>Cassette Sprocket</v>
          </cell>
          <cell r="I7887" t="str">
            <v>Kassett</v>
          </cell>
          <cell r="J7887" t="str">
            <v>ASMGEAR18SU SPT SC18sv3/32" (INTERNAL HUB)</v>
          </cell>
          <cell r="K7887" t="str">
            <v>ASMGEAR18SU</v>
          </cell>
          <cell r="L7887" t="str">
            <v>Kontakta SHIMANO</v>
          </cell>
        </row>
        <row r="7888">
          <cell r="B7888" t="str">
            <v>YEC9775134Framhjul</v>
          </cell>
          <cell r="C7888" t="str">
            <v>YEC9775134</v>
          </cell>
          <cell r="D7888">
            <v>2017</v>
          </cell>
          <cell r="E7888">
            <v>21</v>
          </cell>
          <cell r="F7888" t="str">
            <v>0210</v>
          </cell>
          <cell r="G7888" t="str">
            <v>F001</v>
          </cell>
          <cell r="H7888" t="str">
            <v>Front hub</v>
          </cell>
          <cell r="I7888" t="str">
            <v>Framhjul</v>
          </cell>
          <cell r="J7888" t="str">
            <v>AHBIM40PDC  FRONT HUB, SHIMANO, NEXUS HB-IM40 36H AXLE: 140MM OLD: 100MM SILVER</v>
          </cell>
          <cell r="K7888" t="str">
            <v>C4100215</v>
          </cell>
          <cell r="L7888" t="str">
            <v>C4100215</v>
          </cell>
        </row>
        <row r="7889">
          <cell r="B7889" t="str">
            <v>YEC9775134Bakhjul</v>
          </cell>
          <cell r="C7889" t="str">
            <v>YEC9775134</v>
          </cell>
          <cell r="D7889">
            <v>2017</v>
          </cell>
          <cell r="E7889">
            <v>22</v>
          </cell>
          <cell r="F7889" t="str">
            <v>0220</v>
          </cell>
          <cell r="G7889" t="str">
            <v>F002</v>
          </cell>
          <cell r="H7889" t="str">
            <v>Rear hub</v>
          </cell>
          <cell r="I7889" t="str">
            <v>Bakhjul</v>
          </cell>
          <cell r="J7889" t="str">
            <v>ASGC30007CADXR (ASG7C30ADXR) HBRcb 36 H SILVER DX</v>
          </cell>
          <cell r="K7889">
            <v>21701200</v>
          </cell>
          <cell r="L7889" t="str">
            <v>C4200052</v>
          </cell>
        </row>
        <row r="7890">
          <cell r="B7890" t="str">
            <v>YEC9775134Däck</v>
          </cell>
          <cell r="C7890" t="str">
            <v>YEC9775134</v>
          </cell>
          <cell r="D7890">
            <v>2017</v>
          </cell>
          <cell r="E7890">
            <v>23</v>
          </cell>
          <cell r="F7890" t="str">
            <v>0230</v>
          </cell>
          <cell r="G7890" t="str">
            <v>F003</v>
          </cell>
          <cell r="H7890" t="str">
            <v>Tire</v>
          </cell>
          <cell r="I7890" t="str">
            <v>Däck</v>
          </cell>
          <cell r="J7890" t="str">
            <v>C4906090 622x40 Black Duramax Reflex X3 PERGO H-480</v>
          </cell>
          <cell r="K7890" t="str">
            <v>C4906090</v>
          </cell>
          <cell r="L7890" t="str">
            <v>C4901160</v>
          </cell>
        </row>
        <row r="7891">
          <cell r="B7891" t="str">
            <v>YEC9775134Skärmar set</v>
          </cell>
          <cell r="C7891" t="str">
            <v>YEC9775134</v>
          </cell>
          <cell r="D7891">
            <v>2017</v>
          </cell>
          <cell r="E7891">
            <v>24</v>
          </cell>
          <cell r="F7891" t="str">
            <v>0240</v>
          </cell>
          <cell r="G7891" t="str">
            <v>H003</v>
          </cell>
          <cell r="H7891" t="str">
            <v xml:space="preserve">Mudguard front   </v>
          </cell>
          <cell r="I7891" t="str">
            <v>Skärmar set</v>
          </cell>
          <cell r="J7891" t="str">
            <v>C8255677-605 ZN/52MM 28" purple 70.554/1 (5729-ZN)</v>
          </cell>
          <cell r="K7891" t="str">
            <v>C8255677-605</v>
          </cell>
          <cell r="L7891" t="str">
            <v>Kontakta Service</v>
          </cell>
        </row>
        <row r="7892">
          <cell r="B7892" t="str">
            <v>YEC9775134Pakethållare</v>
          </cell>
          <cell r="C7892" t="str">
            <v>YEC9775134</v>
          </cell>
          <cell r="D7892">
            <v>2017</v>
          </cell>
          <cell r="E7892">
            <v>25</v>
          </cell>
          <cell r="F7892" t="str">
            <v>0250</v>
          </cell>
          <cell r="G7892" t="str">
            <v>H004</v>
          </cell>
          <cell r="H7892" t="str">
            <v>Carrier</v>
          </cell>
          <cell r="I7892" t="str">
            <v>Pakethållare</v>
          </cell>
          <cell r="J7892" t="str">
            <v>C8205615-C TOP CARRIER FOR PHILION BATTERY, Powder BLACK CLIP AND SPECTRA LOGO</v>
          </cell>
          <cell r="K7892" t="str">
            <v>C8205615-C</v>
          </cell>
          <cell r="L7892" t="str">
            <v>C8205740</v>
          </cell>
        </row>
        <row r="7893">
          <cell r="B7893" t="str">
            <v>YEC9775134Sadel</v>
          </cell>
          <cell r="C7893" t="str">
            <v>YEC9775134</v>
          </cell>
          <cell r="D7893">
            <v>2017</v>
          </cell>
          <cell r="E7893">
            <v>26</v>
          </cell>
          <cell r="F7893" t="str">
            <v>0260</v>
          </cell>
          <cell r="G7893" t="str">
            <v>G001</v>
          </cell>
          <cell r="H7893" t="str">
            <v>Saddle</v>
          </cell>
          <cell r="I7893" t="str">
            <v>Sadel</v>
          </cell>
          <cell r="J7893" t="str">
            <v xml:space="preserve">C7105976 Spectra Crispo Black/white 5074URT 8067 wo. Clamp and handle </v>
          </cell>
          <cell r="K7893" t="str">
            <v>C7105976</v>
          </cell>
          <cell r="L7893" t="str">
            <v>C7100584</v>
          </cell>
        </row>
        <row r="7894">
          <cell r="B7894" t="str">
            <v>YEC9775134Sadelstolpe</v>
          </cell>
          <cell r="C7894" t="str">
            <v>YEC9775134</v>
          </cell>
          <cell r="D7894">
            <v>2017</v>
          </cell>
          <cell r="E7894">
            <v>27</v>
          </cell>
          <cell r="F7894" t="str">
            <v>0270</v>
          </cell>
          <cell r="G7894" t="str">
            <v>G002</v>
          </cell>
          <cell r="H7894" t="str">
            <v>Seatpost</v>
          </cell>
          <cell r="I7894" t="str">
            <v>Sadelstolpe</v>
          </cell>
          <cell r="J7894" t="str">
            <v xml:space="preserve">C7205258  SP-222 27.2X350 Anodized SILVER </v>
          </cell>
          <cell r="K7894" t="str">
            <v>C7205258</v>
          </cell>
          <cell r="L7894" t="str">
            <v>C7200039</v>
          </cell>
        </row>
        <row r="7895">
          <cell r="B7895" t="str">
            <v>YEC9775134Sadelrörsklämma</v>
          </cell>
          <cell r="C7895" t="str">
            <v>YEC9775134</v>
          </cell>
          <cell r="D7895">
            <v>2017</v>
          </cell>
          <cell r="E7895">
            <v>28</v>
          </cell>
          <cell r="F7895" t="str">
            <v>0280</v>
          </cell>
          <cell r="G7895" t="str">
            <v>G003</v>
          </cell>
          <cell r="H7895" t="str">
            <v>Seat Clamp</v>
          </cell>
          <cell r="I7895" t="str">
            <v>Sadelrörsklämma</v>
          </cell>
          <cell r="J7895" t="str">
            <v>C7305002 L/C 31.8 MX27 shiny black</v>
          </cell>
          <cell r="K7895" t="str">
            <v>C7305002</v>
          </cell>
          <cell r="L7895" t="str">
            <v>C7300027-318</v>
          </cell>
        </row>
        <row r="7896">
          <cell r="B7896" t="str">
            <v>YEC9775134Framlampa</v>
          </cell>
          <cell r="C7896" t="str">
            <v>YEC9775134</v>
          </cell>
          <cell r="D7896">
            <v>2017</v>
          </cell>
          <cell r="E7896">
            <v>29</v>
          </cell>
          <cell r="F7896" t="str">
            <v>0290</v>
          </cell>
          <cell r="G7896" t="str">
            <v>H005</v>
          </cell>
          <cell r="H7896" t="str">
            <v>Front light</v>
          </cell>
          <cell r="I7896" t="str">
            <v>Framlampa</v>
          </cell>
          <cell r="J7896" t="str">
            <v xml:space="preserve">C8015191 JY-7070E 30LUX LED headlamp 6V, w/o bracket, 500mm cable with conector for Bafang , 3mm cable  </v>
          </cell>
          <cell r="K7896" t="str">
            <v>C8015191</v>
          </cell>
          <cell r="L7896" t="str">
            <v>C8015191</v>
          </cell>
        </row>
        <row r="7897">
          <cell r="B7897" t="str">
            <v>YEC9775134Baklampa</v>
          </cell>
          <cell r="C7897" t="str">
            <v>YEC9775134</v>
          </cell>
          <cell r="D7897">
            <v>2017</v>
          </cell>
          <cell r="E7897">
            <v>30</v>
          </cell>
          <cell r="F7897" t="str">
            <v>0300</v>
          </cell>
          <cell r="G7897" t="str">
            <v>H006</v>
          </cell>
          <cell r="H7897" t="str">
            <v>Light, Rear</v>
          </cell>
          <cell r="I7897" t="str">
            <v>Baklampa</v>
          </cell>
          <cell r="K7897" t="str">
            <v>C8705058-1RLBK</v>
          </cell>
          <cell r="L7897" t="str">
            <v>C8705058-1RLBK</v>
          </cell>
        </row>
        <row r="7898">
          <cell r="B7898" t="str">
            <v>YEC9775134Låssats</v>
          </cell>
          <cell r="C7898" t="str">
            <v>YEC9775134</v>
          </cell>
          <cell r="D7898">
            <v>2017</v>
          </cell>
          <cell r="E7898">
            <v>31</v>
          </cell>
          <cell r="F7898" t="str">
            <v>0310</v>
          </cell>
          <cell r="G7898" t="str">
            <v>H007</v>
          </cell>
          <cell r="H7898" t="str">
            <v>Lock</v>
          </cell>
          <cell r="I7898" t="str">
            <v>Låssats</v>
          </cell>
          <cell r="J7898" t="str">
            <v>C8405069 LCK SF PLbk Solid+  BAT SF03, LOCK FRAME+LOCK BATT SF03 RT W/2 similar keys</v>
          </cell>
          <cell r="K7898" t="str">
            <v>C8405069</v>
          </cell>
          <cell r="L7898" t="str">
            <v>C8405069</v>
          </cell>
        </row>
        <row r="7899">
          <cell r="B7899" t="str">
            <v>YEC9775134Stöd</v>
          </cell>
          <cell r="C7899" t="str">
            <v>YEC9775134</v>
          </cell>
          <cell r="D7899">
            <v>2017</v>
          </cell>
          <cell r="E7899">
            <v>32</v>
          </cell>
          <cell r="F7899" t="str">
            <v>0320</v>
          </cell>
          <cell r="G7899" t="str">
            <v>H008</v>
          </cell>
          <cell r="H7899" t="str">
            <v>Kick stand</v>
          </cell>
          <cell r="I7899" t="str">
            <v>Stöd</v>
          </cell>
          <cell r="J7899" t="str">
            <v>C8105222 REX HV for MAX CS mount KICKSTAND ADJUSTABLE 1288-4</v>
          </cell>
          <cell r="K7899" t="str">
            <v>C8105214</v>
          </cell>
          <cell r="L7899" t="str">
            <v>C8100036</v>
          </cell>
        </row>
        <row r="7900">
          <cell r="B7900" t="str">
            <v>YEC9775134Korg</v>
          </cell>
          <cell r="C7900" t="str">
            <v>YEC9775134</v>
          </cell>
          <cell r="D7900">
            <v>2017</v>
          </cell>
          <cell r="E7900">
            <v>33</v>
          </cell>
          <cell r="F7900" t="str">
            <v>0330</v>
          </cell>
          <cell r="G7900" t="str">
            <v>H009</v>
          </cell>
          <cell r="H7900" t="str">
            <v>Basket / Fr carrier</v>
          </cell>
          <cell r="I7900" t="str">
            <v>Korg</v>
          </cell>
          <cell r="J7900" t="str">
            <v>C8605143 ALLOY POWDER PAINTED BLACK</v>
          </cell>
          <cell r="K7900" t="str">
            <v>C8605143</v>
          </cell>
          <cell r="L7900" t="str">
            <v>C8605213</v>
          </cell>
        </row>
        <row r="7901">
          <cell r="B7901" t="str">
            <v>YEC9775134Pedaler</v>
          </cell>
          <cell r="C7901" t="str">
            <v>YEC9775134</v>
          </cell>
          <cell r="D7901">
            <v>2017</v>
          </cell>
          <cell r="E7901">
            <v>34</v>
          </cell>
          <cell r="F7901" t="str">
            <v>0340</v>
          </cell>
          <cell r="G7901" t="str">
            <v>E005</v>
          </cell>
          <cell r="H7901" t="str">
            <v xml:space="preserve">Pedal </v>
          </cell>
          <cell r="I7901" t="str">
            <v>Pedaler</v>
          </cell>
          <cell r="J7901" t="str">
            <v>C3505208 NWL-467  SILVER/GREY 9/16" ALU</v>
          </cell>
          <cell r="K7901" t="str">
            <v>C3505208</v>
          </cell>
          <cell r="L7901" t="str">
            <v>C3500059</v>
          </cell>
        </row>
        <row r="7902">
          <cell r="B7902" t="str">
            <v>YEC9775134Motor</v>
          </cell>
          <cell r="C7902" t="str">
            <v>YEC9775134</v>
          </cell>
          <cell r="D7902">
            <v>2017</v>
          </cell>
          <cell r="E7902">
            <v>35</v>
          </cell>
          <cell r="F7902" t="str">
            <v>0350</v>
          </cell>
          <cell r="G7902" t="str">
            <v>J001</v>
          </cell>
          <cell r="H7902" t="str">
            <v>DRIVE UNIT:</v>
          </cell>
          <cell r="I7902" t="str">
            <v>Motor</v>
          </cell>
          <cell r="J7902" t="str">
            <v>C8705068-2-01, 36V,250W MOTOR, CONTROLLER, PEDAL ( SPEED&amp;TORQUE ) SENSOR INTERGATED. ASSIST SPEED: 25KM/H, 8 PIN FOR EB-BUS, 3 PIN FOR SPEED SENSOR WITH COASTER BRAKE</v>
          </cell>
          <cell r="K7902" t="str">
            <v>C8705068-2-01</v>
          </cell>
          <cell r="L7902" t="str">
            <v>C8705068-2-01A</v>
          </cell>
        </row>
        <row r="7903">
          <cell r="B7903" t="str">
            <v>YEC9775134Display</v>
          </cell>
          <cell r="C7903" t="str">
            <v>YEC9775134</v>
          </cell>
          <cell r="D7903">
            <v>2017</v>
          </cell>
          <cell r="E7903">
            <v>36</v>
          </cell>
          <cell r="F7903" t="str">
            <v>0360</v>
          </cell>
          <cell r="G7903" t="str">
            <v>J004</v>
          </cell>
          <cell r="H7903" t="str">
            <v>DISPLAY:</v>
          </cell>
          <cell r="I7903" t="str">
            <v>Display</v>
          </cell>
          <cell r="J7903" t="str">
            <v>C8705068-1-19, C10 Display, 36V LCD DISPLAY WITH CALBE LENGTH :100mm, THE SWITCH CABLE LENGTH:250mm</v>
          </cell>
          <cell r="K7903" t="str">
            <v>C8705068-1-19</v>
          </cell>
          <cell r="L7903" t="str">
            <v>C8705065-1-12S</v>
          </cell>
        </row>
        <row r="7904">
          <cell r="B7904" t="str">
            <v>YEC9775134EB-Bus kabel</v>
          </cell>
          <cell r="C7904" t="str">
            <v>YEC9775134</v>
          </cell>
          <cell r="D7904">
            <v>2017</v>
          </cell>
          <cell r="E7904">
            <v>37</v>
          </cell>
          <cell r="F7904" t="str">
            <v>0370</v>
          </cell>
          <cell r="G7904" t="str">
            <v>J005</v>
          </cell>
          <cell r="H7904" t="str">
            <v>EB-BUS CABLE:</v>
          </cell>
          <cell r="I7904" t="str">
            <v>EB-Bus kabel</v>
          </cell>
          <cell r="J7904" t="str">
            <v>C8705068-1-04-01, 5PIN ( 1340mm ) CONNECT TO CONTROLLER, OTHER SIDE TO DISPLAY, LIGHTING SETS</v>
          </cell>
          <cell r="K7904" t="str">
            <v>C8705068-1-04-01</v>
          </cell>
          <cell r="L7904" t="e">
            <v>#N/A</v>
          </cell>
        </row>
        <row r="7905">
          <cell r="B7905" t="str">
            <v>YEC9775134Motorkabel</v>
          </cell>
          <cell r="C7905" t="str">
            <v>YEC9775134</v>
          </cell>
          <cell r="D7905">
            <v>2017</v>
          </cell>
          <cell r="E7905">
            <v>38</v>
          </cell>
          <cell r="F7905" t="str">
            <v>0380</v>
          </cell>
          <cell r="G7905" t="str">
            <v>J006</v>
          </cell>
          <cell r="H7905" t="str">
            <v>POWER CABLE:</v>
          </cell>
          <cell r="I7905" t="str">
            <v>Motorkabel</v>
          </cell>
          <cell r="J7905" t="str">
            <v>W/O (inluded into the battary slider)</v>
          </cell>
          <cell r="K7905" t="str">
            <v>Ingår i batterihållaren</v>
          </cell>
          <cell r="L7905" t="str">
            <v>Ingår i batterihållaren</v>
          </cell>
        </row>
        <row r="7906">
          <cell r="B7906" t="str">
            <v>YEC9775134Kabel framlampa</v>
          </cell>
          <cell r="C7906" t="str">
            <v>YEC9775134</v>
          </cell>
          <cell r="D7906">
            <v>2017</v>
          </cell>
          <cell r="E7906">
            <v>39</v>
          </cell>
          <cell r="F7906" t="str">
            <v>0390</v>
          </cell>
          <cell r="G7906" t="str">
            <v>J007</v>
          </cell>
          <cell r="H7906" t="str">
            <v>F. LIGHT CABLE:</v>
          </cell>
          <cell r="I7906" t="str">
            <v>Kabel framlampa</v>
          </cell>
          <cell r="J7906" t="str">
            <v>C8705068-1-04-6, FOR FRONT LIGHT : 1200mm</v>
          </cell>
          <cell r="K7906" t="str">
            <v>C8705068-1-04-6</v>
          </cell>
          <cell r="L7906" t="str">
            <v>C8705068-1-04-6</v>
          </cell>
        </row>
        <row r="7907">
          <cell r="B7907" t="str">
            <v>YEC9775134Kabel baklampa</v>
          </cell>
          <cell r="C7907" t="str">
            <v>YEC9775134</v>
          </cell>
          <cell r="D7907">
            <v>2017</v>
          </cell>
          <cell r="E7907">
            <v>40</v>
          </cell>
          <cell r="F7907" t="str">
            <v>0400</v>
          </cell>
          <cell r="G7907" t="str">
            <v>J008</v>
          </cell>
          <cell r="H7907" t="str">
            <v>R. LIGHT CABLE:</v>
          </cell>
          <cell r="I7907" t="str">
            <v>Kabel baklampa</v>
          </cell>
          <cell r="K7907" t="str">
            <v>INGÅR I BATTERIET</v>
          </cell>
          <cell r="L7907" t="str">
            <v>Ingår i batteriet</v>
          </cell>
        </row>
        <row r="7908">
          <cell r="B7908" t="str">
            <v>YEC9775134Hastighetssensor</v>
          </cell>
          <cell r="C7908" t="str">
            <v>YEC9775134</v>
          </cell>
          <cell r="D7908">
            <v>2017</v>
          </cell>
          <cell r="E7908">
            <v>41</v>
          </cell>
          <cell r="F7908" t="str">
            <v>0410</v>
          </cell>
          <cell r="G7908" t="str">
            <v>J009</v>
          </cell>
          <cell r="H7908" t="str">
            <v>SPEED SENSOR:</v>
          </cell>
          <cell r="I7908" t="str">
            <v>Hastighetssensor</v>
          </cell>
          <cell r="J7908" t="str">
            <v>C8705068-1-04-11, DETECTING WHEEL RPM, CABLE LENGTH:70mm, C8705068-1-04-10 Extension cable for speed sensor: 350mm HIGO/KST at motor end</v>
          </cell>
          <cell r="K7908" t="str">
            <v>C8705068-1-0411</v>
          </cell>
          <cell r="L7908" t="str">
            <v>C8705068-1-0411</v>
          </cell>
        </row>
        <row r="7909">
          <cell r="B7909" t="str">
            <v>YEC9775134Batteri</v>
          </cell>
          <cell r="C7909" t="str">
            <v>YEC9775134</v>
          </cell>
          <cell r="D7909">
            <v>2017</v>
          </cell>
          <cell r="E7909">
            <v>42</v>
          </cell>
          <cell r="F7909" t="str">
            <v>0420</v>
          </cell>
          <cell r="G7909" t="str">
            <v>J002</v>
          </cell>
          <cell r="H7909" t="str">
            <v>BATTERY:</v>
          </cell>
          <cell r="I7909" t="str">
            <v>Batteri</v>
          </cell>
          <cell r="J7909" t="str">
            <v>C8705058-1-11BK  PHYLION SF-03, 11Ah WITH INTERGRATED REAR RED LIGHT</v>
          </cell>
          <cell r="K7909" t="str">
            <v>C8705058-1-11BK</v>
          </cell>
          <cell r="L7909" t="str">
            <v>C8705058-1-11CE</v>
          </cell>
        </row>
        <row r="7910">
          <cell r="B7910" t="str">
            <v>YEC9775134Batterihållare</v>
          </cell>
          <cell r="C7910" t="str">
            <v>YEC9775134</v>
          </cell>
          <cell r="D7910">
            <v>2017</v>
          </cell>
          <cell r="E7910">
            <v>43</v>
          </cell>
          <cell r="F7910" t="str">
            <v>0430</v>
          </cell>
          <cell r="G7910" t="str">
            <v>J003</v>
          </cell>
          <cell r="H7910" t="str">
            <v>BATTERY HOLDER/Slider</v>
          </cell>
          <cell r="I7910" t="str">
            <v>Batterihållare</v>
          </cell>
          <cell r="J7910" t="str">
            <v>C8705066-1-01, X11 BATTERY HOLDER WITH 950mm BAFANG CABLE FOR MAX MIDDLE SYSTEM ( CARRIER TYPE ) WITH AXA KEY CYLINDER 6,4USD</v>
          </cell>
          <cell r="K7910" t="str">
            <v>C8705066-1-01</v>
          </cell>
          <cell r="L7910" t="str">
            <v>C8705066-1-01</v>
          </cell>
        </row>
        <row r="7911">
          <cell r="B7911" t="str">
            <v>YEC9775134Batteriladdare</v>
          </cell>
          <cell r="C7911" t="str">
            <v>YEC9775134</v>
          </cell>
          <cell r="D7911">
            <v>2017</v>
          </cell>
          <cell r="E7911">
            <v>44</v>
          </cell>
          <cell r="F7911" t="str">
            <v>0440</v>
          </cell>
          <cell r="G7911" t="str">
            <v>J010</v>
          </cell>
          <cell r="H7911" t="str">
            <v>CHARGER:</v>
          </cell>
          <cell r="I7911" t="str">
            <v>Batteriladdare</v>
          </cell>
          <cell r="J7911" t="str">
            <v>C8705058-02, (CHARGER 2A    # NO:CZ2AG2JE7)  CHARGER FOR PHYLION BATTERY</v>
          </cell>
          <cell r="K7911" t="str">
            <v>C8705058-02</v>
          </cell>
          <cell r="L7911" t="str">
            <v>C8705058-02</v>
          </cell>
        </row>
        <row r="7912">
          <cell r="B7912" t="str">
            <v>YEC9775134Kontrollbox</v>
          </cell>
          <cell r="C7912" t="str">
            <v>YEC9775134</v>
          </cell>
          <cell r="D7912">
            <v>2017</v>
          </cell>
          <cell r="E7912">
            <v>45</v>
          </cell>
          <cell r="F7912" t="str">
            <v>0450</v>
          </cell>
          <cell r="G7912" t="str">
            <v>J011</v>
          </cell>
          <cell r="H7912" t="str">
            <v>Controller</v>
          </cell>
          <cell r="I7912" t="str">
            <v>Kontrollbox</v>
          </cell>
          <cell r="J7912" t="str">
            <v>included into the motor</v>
          </cell>
          <cell r="K7912" t="str">
            <v>C8705068-2-12</v>
          </cell>
          <cell r="L7912" t="str">
            <v>C8705068-2-12</v>
          </cell>
        </row>
        <row r="7913">
          <cell r="B7913" t="str">
            <v>YEC9775134Växelöra</v>
          </cell>
          <cell r="C7913" t="str">
            <v>YEC9775134</v>
          </cell>
          <cell r="D7913">
            <v>2017</v>
          </cell>
          <cell r="E7913">
            <v>46</v>
          </cell>
          <cell r="F7913" t="str">
            <v>0460</v>
          </cell>
          <cell r="G7913" t="str">
            <v>D005</v>
          </cell>
          <cell r="H7913" t="str">
            <v>Gear hanger</v>
          </cell>
          <cell r="I7913" t="str">
            <v>Växelöra</v>
          </cell>
          <cell r="L7913" t="e">
            <v>#N/A</v>
          </cell>
        </row>
        <row r="7914">
          <cell r="B7914" t="str">
            <v>YEC9775135RAM</v>
          </cell>
          <cell r="C7914" t="str">
            <v>YEC9775135</v>
          </cell>
          <cell r="D7914" t="str">
            <v>2018-2019</v>
          </cell>
          <cell r="E7914">
            <v>1</v>
          </cell>
          <cell r="F7914" t="str">
            <v>0010</v>
          </cell>
          <cell r="G7914" t="str">
            <v>A001</v>
          </cell>
          <cell r="H7914" t="str">
            <v>PAINTED FRAME</v>
          </cell>
          <cell r="I7914" t="str">
            <v>RAM</v>
          </cell>
          <cell r="J7914" t="str">
            <v>C7044-510-97735</v>
          </cell>
          <cell r="K7914" t="str">
            <v>C7044-510-97735</v>
          </cell>
          <cell r="L7914" t="e">
            <v>#N/A</v>
          </cell>
        </row>
        <row r="7915">
          <cell r="B7915" t="str">
            <v>YEC9775135Framgaffel</v>
          </cell>
          <cell r="C7915" t="str">
            <v>YEC9775135</v>
          </cell>
          <cell r="D7915" t="str">
            <v>2018-2019</v>
          </cell>
          <cell r="E7915">
            <v>2</v>
          </cell>
          <cell r="F7915" t="str">
            <v>0020</v>
          </cell>
          <cell r="G7915" t="str">
            <v>A002</v>
          </cell>
          <cell r="H7915" t="str">
            <v>PAINTED FORK</v>
          </cell>
          <cell r="I7915" t="str">
            <v>Framgaffel</v>
          </cell>
          <cell r="J7915" t="str">
            <v>C5469-193-97735</v>
          </cell>
          <cell r="K7915" t="str">
            <v>C5469-193-97735</v>
          </cell>
          <cell r="L7915" t="e">
            <v>#N/A</v>
          </cell>
        </row>
        <row r="7916">
          <cell r="B7916" t="str">
            <v>YEC9775135Styrlager</v>
          </cell>
          <cell r="C7916" t="str">
            <v>YEC9775135</v>
          </cell>
          <cell r="D7916" t="str">
            <v>2018-2019</v>
          </cell>
          <cell r="E7916">
            <v>3</v>
          </cell>
          <cell r="F7916" t="str">
            <v>0030</v>
          </cell>
          <cell r="G7916" t="str">
            <v>B001</v>
          </cell>
          <cell r="H7916" t="str">
            <v>Head Set</v>
          </cell>
          <cell r="I7916" t="str">
            <v>Styrlager</v>
          </cell>
          <cell r="J7916" t="str">
            <v>C2105002 VP-MH305C SEMI INTEGR, ED BLACK O/S  SH = 20mm</v>
          </cell>
          <cell r="K7916" t="str">
            <v>C2105002</v>
          </cell>
          <cell r="L7916" t="str">
            <v>C2100163</v>
          </cell>
        </row>
        <row r="7917">
          <cell r="B7917" t="str">
            <v xml:space="preserve">YEC9775135Styrstam </v>
          </cell>
          <cell r="C7917" t="str">
            <v>YEC9775135</v>
          </cell>
          <cell r="D7917" t="str">
            <v>2018-2019</v>
          </cell>
          <cell r="E7917">
            <v>4</v>
          </cell>
          <cell r="F7917" t="str">
            <v>0040</v>
          </cell>
          <cell r="G7917" t="str">
            <v>B002</v>
          </cell>
          <cell r="H7917" t="str">
            <v>Handlebar Stem</v>
          </cell>
          <cell r="I7917" t="str">
            <v xml:space="preserve">Styrstam </v>
          </cell>
          <cell r="J7917" t="str">
            <v xml:space="preserve">C2205548-090 STQ ALsv 25,4/85 180mm 4BOLT MTSD-367N-5 SV </v>
          </cell>
          <cell r="K7917" t="str">
            <v>C2205548-090</v>
          </cell>
          <cell r="L7917" t="str">
            <v>C2200064</v>
          </cell>
        </row>
        <row r="7918">
          <cell r="B7918" t="str">
            <v>YEC9775135Styre</v>
          </cell>
          <cell r="C7918" t="str">
            <v>YEC9775135</v>
          </cell>
          <cell r="D7918" t="str">
            <v>2018-2019</v>
          </cell>
          <cell r="E7918">
            <v>5</v>
          </cell>
          <cell r="F7918" t="str">
            <v>0050</v>
          </cell>
          <cell r="G7918" t="str">
            <v>B003</v>
          </cell>
          <cell r="H7918" t="str">
            <v>Handelbar</v>
          </cell>
          <cell r="I7918" t="str">
            <v>Styre</v>
          </cell>
          <cell r="J7918" t="str">
            <v>C2306073  Handlebar City Silver NR-AL-14(ISO-C) W:630mm, AL H.A.S, no logo</v>
          </cell>
          <cell r="K7918" t="str">
            <v>C2306073</v>
          </cell>
          <cell r="L7918" t="str">
            <v>C2300290</v>
          </cell>
        </row>
        <row r="7919">
          <cell r="B7919" t="str">
            <v>YEC9775135Bromsgrepp H</v>
          </cell>
          <cell r="C7919" t="str">
            <v>YEC9775135</v>
          </cell>
          <cell r="D7919" t="str">
            <v>2018-2019</v>
          </cell>
          <cell r="E7919">
            <v>6</v>
          </cell>
          <cell r="F7919" t="str">
            <v>0060</v>
          </cell>
          <cell r="G7919" t="str">
            <v>C002</v>
          </cell>
          <cell r="H7919" t="str">
            <v>Brake Lever R</v>
          </cell>
          <cell r="I7919" t="str">
            <v>Bromsgrepp H</v>
          </cell>
          <cell r="L7919" t="e">
            <v>#N/A</v>
          </cell>
        </row>
        <row r="7920">
          <cell r="B7920" t="str">
            <v>YEC9775135Bromsgrepp V</v>
          </cell>
          <cell r="C7920" t="str">
            <v>YEC9775135</v>
          </cell>
          <cell r="D7920" t="str">
            <v>2018-2019</v>
          </cell>
          <cell r="E7920">
            <v>7</v>
          </cell>
          <cell r="F7920" t="str">
            <v>0070</v>
          </cell>
          <cell r="G7920" t="str">
            <v>C001</v>
          </cell>
          <cell r="H7920" t="str">
            <v>Brake Lever L</v>
          </cell>
          <cell r="I7920" t="str">
            <v>Bromsgrepp V</v>
          </cell>
          <cell r="J7920" t="str">
            <v>C6505190 Br lever silver left CL535CRT RB w bell</v>
          </cell>
          <cell r="K7920" t="str">
            <v>C6505190</v>
          </cell>
          <cell r="L7920" t="str">
            <v>C6505190</v>
          </cell>
        </row>
        <row r="7921">
          <cell r="B7921" t="str">
            <v>YEC9775135Växelreglage H</v>
          </cell>
          <cell r="C7921" t="str">
            <v>YEC9775135</v>
          </cell>
          <cell r="D7921" t="str">
            <v>2018-2019</v>
          </cell>
          <cell r="E7921">
            <v>8</v>
          </cell>
          <cell r="F7921" t="str">
            <v>0080</v>
          </cell>
          <cell r="G7921" t="str">
            <v>D002</v>
          </cell>
          <cell r="H7921" t="str">
            <v>Shift Lever R</v>
          </cell>
          <cell r="I7921" t="str">
            <v>Växelreglage H</v>
          </cell>
          <cell r="J7921" t="str">
            <v>ASLC30007DXL210LAR</v>
          </cell>
          <cell r="K7921" t="str">
            <v>ASLC30007DXL210LAR</v>
          </cell>
          <cell r="L7921" t="str">
            <v>Kontakta SHIMANO</v>
          </cell>
        </row>
        <row r="7922">
          <cell r="B7922" t="str">
            <v>YEC9775135Växelreglage V</v>
          </cell>
          <cell r="C7922" t="str">
            <v>YEC9775135</v>
          </cell>
          <cell r="D7922" t="str">
            <v>2018-2019</v>
          </cell>
          <cell r="E7922">
            <v>9</v>
          </cell>
          <cell r="F7922" t="str">
            <v>0090</v>
          </cell>
          <cell r="G7922" t="str">
            <v>D001</v>
          </cell>
          <cell r="H7922" t="str">
            <v>Shift Lever L</v>
          </cell>
          <cell r="I7922" t="str">
            <v>Växelreglage V</v>
          </cell>
          <cell r="L7922" t="e">
            <v>#N/A</v>
          </cell>
        </row>
        <row r="7923">
          <cell r="B7923" t="str">
            <v>YEC9775135Handtag par</v>
          </cell>
          <cell r="C7923" t="str">
            <v>YEC9775135</v>
          </cell>
          <cell r="D7923" t="str">
            <v>2018-2019</v>
          </cell>
          <cell r="E7923">
            <v>10</v>
          </cell>
          <cell r="F7923" t="str">
            <v>0100</v>
          </cell>
          <cell r="G7923" t="str">
            <v>B004</v>
          </cell>
          <cell r="H7923" t="str">
            <v>Grip R</v>
          </cell>
          <cell r="I7923" t="str">
            <v>Handtag par</v>
          </cell>
          <cell r="J7923" t="str">
            <v xml:space="preserve">C2505528 Herrmans CLIK DD37  black 90mm  </v>
          </cell>
          <cell r="K7923" t="str">
            <v>C2505528</v>
          </cell>
          <cell r="L7923" t="str">
            <v>C2500057</v>
          </cell>
        </row>
        <row r="7924">
          <cell r="B7924" t="str">
            <v>YEC9775135Frambroms</v>
          </cell>
          <cell r="C7924" t="str">
            <v>YEC9775135</v>
          </cell>
          <cell r="D7924" t="str">
            <v>2018-2019</v>
          </cell>
          <cell r="E7924">
            <v>11</v>
          </cell>
          <cell r="F7924" t="str">
            <v>0110</v>
          </cell>
          <cell r="G7924" t="str">
            <v>C003</v>
          </cell>
          <cell r="H7924" t="str">
            <v xml:space="preserve">Brake front </v>
          </cell>
          <cell r="I7924" t="str">
            <v>Frambroms</v>
          </cell>
          <cell r="J7924" t="str">
            <v>ABRC6000FB  ROL.BRAKE FRONT M9 BR-C6000-F, W. 3,5 MM. LOCKNUT SILVER</v>
          </cell>
          <cell r="K7924" t="str">
            <v>ABRC6000FB</v>
          </cell>
          <cell r="L7924" t="str">
            <v>Kontakta SHIMANO</v>
          </cell>
        </row>
        <row r="7925">
          <cell r="B7925" t="str">
            <v>YEC9775135Bakbroms</v>
          </cell>
          <cell r="C7925" t="str">
            <v>YEC9775135</v>
          </cell>
          <cell r="D7925" t="str">
            <v>2018-2019</v>
          </cell>
          <cell r="E7925">
            <v>12</v>
          </cell>
          <cell r="F7925" t="str">
            <v>0120</v>
          </cell>
          <cell r="G7925" t="str">
            <v>C004</v>
          </cell>
          <cell r="H7925" t="str">
            <v>Brake rear</v>
          </cell>
          <cell r="I7925" t="str">
            <v>Bakbroms</v>
          </cell>
          <cell r="K7925" t="str">
            <v>Fotbroms</v>
          </cell>
          <cell r="L7925" t="str">
            <v>Kontakta SHIMANO</v>
          </cell>
        </row>
        <row r="7926">
          <cell r="B7926" t="str">
            <v>YEC9775135Vevlager</v>
          </cell>
          <cell r="C7926" t="str">
            <v>YEC9775135</v>
          </cell>
          <cell r="D7926" t="str">
            <v>2018-2019</v>
          </cell>
          <cell r="E7926">
            <v>13</v>
          </cell>
          <cell r="F7926" t="str">
            <v>0130</v>
          </cell>
          <cell r="G7926" t="str">
            <v>E001</v>
          </cell>
          <cell r="H7926" t="str">
            <v xml:space="preserve">BB-set </v>
          </cell>
          <cell r="I7926" t="str">
            <v>Vevlager</v>
          </cell>
          <cell r="K7926" t="str">
            <v>INGÅR I MOTORN</v>
          </cell>
          <cell r="L7926" t="str">
            <v>Ingår i motorn</v>
          </cell>
        </row>
        <row r="7927">
          <cell r="B7927" t="str">
            <v>YEC9775135Vevparti</v>
          </cell>
          <cell r="C7927" t="str">
            <v>YEC9775135</v>
          </cell>
          <cell r="D7927" t="str">
            <v>2018-2019</v>
          </cell>
          <cell r="E7927">
            <v>14</v>
          </cell>
          <cell r="F7927" t="str">
            <v>0140</v>
          </cell>
          <cell r="G7927" t="str">
            <v>E002</v>
          </cell>
          <cell r="H7927" t="str">
            <v>Front Chainwheel</v>
          </cell>
          <cell r="I7927" t="str">
            <v>Vevparti</v>
          </cell>
          <cell r="K7927" t="str">
            <v>C3305778-EG</v>
          </cell>
          <cell r="L7927" t="str">
            <v>C3305778-EG</v>
          </cell>
        </row>
        <row r="7928">
          <cell r="B7928" t="str">
            <v>YEC9775135Kedjeskydd</v>
          </cell>
          <cell r="C7928" t="str">
            <v>YEC9775135</v>
          </cell>
          <cell r="D7928" t="str">
            <v>2018-2019</v>
          </cell>
          <cell r="E7928">
            <v>15</v>
          </cell>
          <cell r="F7928" t="str">
            <v>0150</v>
          </cell>
          <cell r="G7928" t="str">
            <v>H001</v>
          </cell>
          <cell r="H7928" t="str">
            <v>Chain guard</v>
          </cell>
          <cell r="I7928" t="str">
            <v>Kedjeskydd</v>
          </cell>
          <cell r="J7928" t="str">
            <v>C8305427/BK Safir  + C8305427-RSV-98 Silver ring</v>
          </cell>
          <cell r="K7928" t="str">
            <v>C8305427/ZBK</v>
          </cell>
          <cell r="L7928" t="str">
            <v>C8305427/ZBK</v>
          </cell>
        </row>
        <row r="7929">
          <cell r="B7929" t="str">
            <v>YEC9775135Kedjeskyddsfäste</v>
          </cell>
          <cell r="C7929" t="str">
            <v>YEC9775135</v>
          </cell>
          <cell r="D7929" t="str">
            <v>2018-2019</v>
          </cell>
          <cell r="E7929">
            <v>16</v>
          </cell>
          <cell r="F7929" t="str">
            <v>0160</v>
          </cell>
          <cell r="G7929" t="str">
            <v>H002</v>
          </cell>
          <cell r="H7929" t="str">
            <v>Chain guard bracket</v>
          </cell>
          <cell r="I7929" t="str">
            <v>Kedjeskyddsfäste</v>
          </cell>
          <cell r="J7929" t="str">
            <v>C8305526 Chainguarnd bracket axa för Axa Safir made for MAX, ZINK</v>
          </cell>
          <cell r="K7929" t="str">
            <v>C8305526</v>
          </cell>
          <cell r="L7929" t="str">
            <v>C8305526</v>
          </cell>
        </row>
        <row r="7930">
          <cell r="B7930" t="str">
            <v>YEC9775135Framväxel</v>
          </cell>
          <cell r="C7930" t="str">
            <v>YEC9775135</v>
          </cell>
          <cell r="D7930" t="str">
            <v>2018-2019</v>
          </cell>
          <cell r="E7930">
            <v>17</v>
          </cell>
          <cell r="F7930" t="str">
            <v>0170</v>
          </cell>
          <cell r="G7930" t="str">
            <v>D003</v>
          </cell>
          <cell r="H7930" t="str">
            <v>Front Derailleur</v>
          </cell>
          <cell r="I7930" t="str">
            <v>Framväxel</v>
          </cell>
          <cell r="K7930" t="str">
            <v>EMPTY</v>
          </cell>
          <cell r="L7930" t="e">
            <v>#N/A</v>
          </cell>
        </row>
        <row r="7931">
          <cell r="B7931" t="str">
            <v>YEC9775135Bakväxel</v>
          </cell>
          <cell r="C7931" t="str">
            <v>YEC9775135</v>
          </cell>
          <cell r="D7931" t="str">
            <v>2018-2019</v>
          </cell>
          <cell r="E7931">
            <v>18</v>
          </cell>
          <cell r="F7931" t="str">
            <v>0180</v>
          </cell>
          <cell r="G7931" t="str">
            <v>D004</v>
          </cell>
          <cell r="H7931" t="str">
            <v>Rear Derailleur</v>
          </cell>
          <cell r="I7931" t="str">
            <v>Bakväxel</v>
          </cell>
          <cell r="K7931" t="str">
            <v>NAVVÄXEL</v>
          </cell>
          <cell r="L7931" t="str">
            <v>Kontakta SHIMANO</v>
          </cell>
        </row>
        <row r="7932">
          <cell r="B7932" t="str">
            <v>YEC9775135Kedja</v>
          </cell>
          <cell r="C7932" t="str">
            <v>YEC9775135</v>
          </cell>
          <cell r="D7932" t="str">
            <v>2018-2019</v>
          </cell>
          <cell r="E7932">
            <v>19</v>
          </cell>
          <cell r="F7932" t="str">
            <v>0190</v>
          </cell>
          <cell r="G7932" t="str">
            <v>E003</v>
          </cell>
          <cell r="H7932" t="str">
            <v xml:space="preserve">Chain </v>
          </cell>
          <cell r="I7932" t="str">
            <v>Kedja</v>
          </cell>
          <cell r="J7932" t="str">
            <v>C3405041-102  + link CHA 1S 102L RB Z610HXRB   KMC</v>
          </cell>
          <cell r="K7932" t="str">
            <v>C3405041-102</v>
          </cell>
          <cell r="L7932" t="str">
            <v>C3400038</v>
          </cell>
        </row>
        <row r="7933">
          <cell r="B7933" t="str">
            <v>YEC9775135Kassett</v>
          </cell>
          <cell r="C7933" t="str">
            <v>YEC9775135</v>
          </cell>
          <cell r="D7933" t="str">
            <v>2018-2019</v>
          </cell>
          <cell r="E7933">
            <v>20</v>
          </cell>
          <cell r="F7933" t="str">
            <v>0200</v>
          </cell>
          <cell r="G7933" t="str">
            <v>E004</v>
          </cell>
          <cell r="H7933" t="str">
            <v>Cassette Sprocket</v>
          </cell>
          <cell r="I7933" t="str">
            <v>Kassett</v>
          </cell>
          <cell r="J7933" t="str">
            <v>ASMGEAR18SU SPT SC18sv3/32" (INTERNAL HUB)</v>
          </cell>
          <cell r="K7933" t="str">
            <v>ASMGEAR18SU</v>
          </cell>
          <cell r="L7933" t="str">
            <v>Kontakta SHIMANO</v>
          </cell>
        </row>
        <row r="7934">
          <cell r="B7934" t="str">
            <v>YEC9775135Framhjul</v>
          </cell>
          <cell r="C7934" t="str">
            <v>YEC9775135</v>
          </cell>
          <cell r="D7934" t="str">
            <v>2018-2019</v>
          </cell>
          <cell r="E7934">
            <v>21</v>
          </cell>
          <cell r="F7934" t="str">
            <v>0210</v>
          </cell>
          <cell r="G7934" t="str">
            <v>F001</v>
          </cell>
          <cell r="H7934" t="str">
            <v>Front hub</v>
          </cell>
          <cell r="I7934" t="str">
            <v>Framhjul</v>
          </cell>
          <cell r="J7934" t="str">
            <v>AHBIM40PDC  FRONT HUB, SHIMANO, NEXUS HB-IM40 36H AXLE: 140MM OLD: 100MM SILVER</v>
          </cell>
          <cell r="K7934" t="str">
            <v>C4107743</v>
          </cell>
          <cell r="L7934" t="str">
            <v>C4100215</v>
          </cell>
        </row>
        <row r="7935">
          <cell r="B7935" t="str">
            <v>YEC9775135Bakhjul</v>
          </cell>
          <cell r="C7935" t="str">
            <v>YEC9775135</v>
          </cell>
          <cell r="D7935" t="str">
            <v>2018-2019</v>
          </cell>
          <cell r="E7935">
            <v>22</v>
          </cell>
          <cell r="F7935" t="str">
            <v>0220</v>
          </cell>
          <cell r="G7935" t="str">
            <v>F002</v>
          </cell>
          <cell r="H7935" t="str">
            <v>Rear hub</v>
          </cell>
          <cell r="I7935" t="str">
            <v>Bakhjul</v>
          </cell>
          <cell r="J7935" t="str">
            <v>ASGC30007CADXR (ASG7C30ADXR) HBRcb 36 H SILVER DX</v>
          </cell>
          <cell r="K7935" t="str">
            <v>C4208020</v>
          </cell>
          <cell r="L7935" t="str">
            <v>C4200052</v>
          </cell>
        </row>
        <row r="7936">
          <cell r="B7936" t="str">
            <v>YEC9775135Däck</v>
          </cell>
          <cell r="C7936" t="str">
            <v>YEC9775135</v>
          </cell>
          <cell r="D7936" t="str">
            <v>2018-2019</v>
          </cell>
          <cell r="E7936">
            <v>23</v>
          </cell>
          <cell r="F7936" t="str">
            <v>0230</v>
          </cell>
          <cell r="G7936" t="str">
            <v>F003</v>
          </cell>
          <cell r="H7936" t="str">
            <v>Tire</v>
          </cell>
          <cell r="I7936" t="str">
            <v>Däck</v>
          </cell>
          <cell r="J7936" t="str">
            <v>C4906455 622x40 Black Duramax Reflex XNR PERGO-E H-480</v>
          </cell>
          <cell r="K7936" t="str">
            <v>C4906455</v>
          </cell>
          <cell r="L7936" t="str">
            <v>C4901463</v>
          </cell>
        </row>
        <row r="7937">
          <cell r="B7937" t="str">
            <v>YEC9775135Skärmar set</v>
          </cell>
          <cell r="C7937" t="str">
            <v>YEC9775135</v>
          </cell>
          <cell r="D7937" t="str">
            <v>2018-2019</v>
          </cell>
          <cell r="E7937">
            <v>24</v>
          </cell>
          <cell r="F7937" t="str">
            <v>0240</v>
          </cell>
          <cell r="G7937" t="str">
            <v>H003</v>
          </cell>
          <cell r="H7937" t="str">
            <v xml:space="preserve">Mudguard front   </v>
          </cell>
          <cell r="I7937" t="str">
            <v>Skärmar set</v>
          </cell>
          <cell r="J7937" t="str">
            <v>C8255677 ZN/52MM 28" black 70.554/1 (5729-ZN)</v>
          </cell>
          <cell r="K7937" t="str">
            <v>C8255677</v>
          </cell>
          <cell r="L7937" t="str">
            <v>C8250028</v>
          </cell>
        </row>
        <row r="7938">
          <cell r="B7938" t="str">
            <v>YEC9775135Pakethållare</v>
          </cell>
          <cell r="C7938" t="str">
            <v>YEC9775135</v>
          </cell>
          <cell r="D7938" t="str">
            <v>2018-2019</v>
          </cell>
          <cell r="E7938">
            <v>25</v>
          </cell>
          <cell r="F7938" t="str">
            <v>0250</v>
          </cell>
          <cell r="G7938" t="str">
            <v>H004</v>
          </cell>
          <cell r="H7938" t="str">
            <v>Carrier</v>
          </cell>
          <cell r="I7938" t="str">
            <v>Pakethållare</v>
          </cell>
          <cell r="J7938" t="str">
            <v>C8205740 AVS TOP CARRIER FOR PHILION BATTERY, Powder BLACK CLIP AND SPECTRA LOGO</v>
          </cell>
          <cell r="K7938" t="str">
            <v>C8205740</v>
          </cell>
          <cell r="L7938" t="str">
            <v>C8205740</v>
          </cell>
        </row>
        <row r="7939">
          <cell r="B7939" t="str">
            <v>YEC9775135Sadel</v>
          </cell>
          <cell r="C7939" t="str">
            <v>YEC9775135</v>
          </cell>
          <cell r="D7939" t="str">
            <v>2018-2019</v>
          </cell>
          <cell r="E7939">
            <v>26</v>
          </cell>
          <cell r="F7939" t="str">
            <v>0260</v>
          </cell>
          <cell r="G7939" t="str">
            <v>G001</v>
          </cell>
          <cell r="H7939" t="str">
            <v>Saddle</v>
          </cell>
          <cell r="I7939" t="str">
            <v>Sadel</v>
          </cell>
          <cell r="J7939" t="str">
            <v>C7105989 Fluito black unisex w/o clamp</v>
          </cell>
          <cell r="K7939" t="str">
            <v>C7105989</v>
          </cell>
          <cell r="L7939" t="str">
            <v>C7100596</v>
          </cell>
        </row>
        <row r="7940">
          <cell r="B7940" t="str">
            <v>YEC9775135Sadelstolpe</v>
          </cell>
          <cell r="C7940" t="str">
            <v>YEC9775135</v>
          </cell>
          <cell r="D7940" t="str">
            <v>2018-2019</v>
          </cell>
          <cell r="E7940">
            <v>27</v>
          </cell>
          <cell r="F7940" t="str">
            <v>0270</v>
          </cell>
          <cell r="G7940" t="str">
            <v>G002</v>
          </cell>
          <cell r="H7940" t="str">
            <v>Seatpost</v>
          </cell>
          <cell r="I7940" t="str">
            <v>Sadelstolpe</v>
          </cell>
          <cell r="J7940" t="str">
            <v xml:space="preserve">C7205258  SP-222 27.2X350 Anodized SILVER </v>
          </cell>
          <cell r="K7940" t="str">
            <v>C7205258</v>
          </cell>
          <cell r="L7940" t="str">
            <v>C7200039</v>
          </cell>
        </row>
        <row r="7941">
          <cell r="B7941" t="str">
            <v>YEC9775135Sadelrörsklämma</v>
          </cell>
          <cell r="C7941" t="str">
            <v>YEC9775135</v>
          </cell>
          <cell r="D7941" t="str">
            <v>2018-2019</v>
          </cell>
          <cell r="E7941">
            <v>28</v>
          </cell>
          <cell r="F7941" t="str">
            <v>0280</v>
          </cell>
          <cell r="G7941" t="str">
            <v>G003</v>
          </cell>
          <cell r="H7941" t="str">
            <v>Seat Clamp</v>
          </cell>
          <cell r="I7941" t="str">
            <v>Sadelrörsklämma</v>
          </cell>
          <cell r="J7941" t="str">
            <v>C7305141 SCL 31.8 AL BT PURPLE MX-62</v>
          </cell>
          <cell r="K7941" t="str">
            <v>C7305141</v>
          </cell>
          <cell r="L7941" t="str">
            <v>C7300027-318</v>
          </cell>
        </row>
        <row r="7942">
          <cell r="B7942" t="str">
            <v>YEC9775135Framlampa</v>
          </cell>
          <cell r="C7942" t="str">
            <v>YEC9775135</v>
          </cell>
          <cell r="D7942" t="str">
            <v>2018-2019</v>
          </cell>
          <cell r="E7942">
            <v>29</v>
          </cell>
          <cell r="F7942" t="str">
            <v>0290</v>
          </cell>
          <cell r="G7942" t="str">
            <v>H005</v>
          </cell>
          <cell r="H7942" t="str">
            <v>Front light</v>
          </cell>
          <cell r="I7942" t="str">
            <v>Framlampa</v>
          </cell>
          <cell r="J7942" t="str">
            <v xml:space="preserve">C8015191 JY-7070E 30LUX LED headlamp 6V, w/o bracket, 500mm cable with conector for Bafang , 3mm cable  </v>
          </cell>
          <cell r="K7942" t="str">
            <v>C8015191</v>
          </cell>
          <cell r="L7942" t="str">
            <v>C8015191</v>
          </cell>
        </row>
        <row r="7943">
          <cell r="B7943" t="str">
            <v>YEC9775135Baklampa</v>
          </cell>
          <cell r="C7943" t="str">
            <v>YEC9775135</v>
          </cell>
          <cell r="D7943" t="str">
            <v>2018-2019</v>
          </cell>
          <cell r="E7943">
            <v>30</v>
          </cell>
          <cell r="F7943" t="str">
            <v>0300</v>
          </cell>
          <cell r="G7943" t="str">
            <v>H006</v>
          </cell>
          <cell r="H7943" t="str">
            <v>Light, Rear</v>
          </cell>
          <cell r="I7943" t="str">
            <v>Baklampa</v>
          </cell>
          <cell r="K7943" t="str">
            <v>C8705058-1RLBK</v>
          </cell>
          <cell r="L7943" t="str">
            <v>C8705058-1RLBK</v>
          </cell>
        </row>
        <row r="7944">
          <cell r="B7944" t="str">
            <v>YEC9775135Låssats</v>
          </cell>
          <cell r="C7944" t="str">
            <v>YEC9775135</v>
          </cell>
          <cell r="D7944" t="str">
            <v>2018-2019</v>
          </cell>
          <cell r="E7944">
            <v>31</v>
          </cell>
          <cell r="F7944" t="str">
            <v>0310</v>
          </cell>
          <cell r="G7944" t="str">
            <v>H007</v>
          </cell>
          <cell r="H7944" t="str">
            <v>Lock</v>
          </cell>
          <cell r="I7944" t="str">
            <v>Låssats</v>
          </cell>
          <cell r="J7944" t="str">
            <v>C8405069 LCK SF PLbk Solid+  BAT SF03, LOCK FRAME+LOCK BATT SF03 RT W/2 similar keys</v>
          </cell>
          <cell r="K7944" t="str">
            <v>C8405069</v>
          </cell>
          <cell r="L7944" t="str">
            <v>C8405069</v>
          </cell>
        </row>
        <row r="7945">
          <cell r="B7945" t="str">
            <v>YEC9775135Stöd</v>
          </cell>
          <cell r="C7945" t="str">
            <v>YEC9775135</v>
          </cell>
          <cell r="D7945" t="str">
            <v>2018-2019</v>
          </cell>
          <cell r="E7945">
            <v>32</v>
          </cell>
          <cell r="F7945" t="str">
            <v>0320</v>
          </cell>
          <cell r="G7945" t="str">
            <v>H008</v>
          </cell>
          <cell r="H7945" t="str">
            <v>Kick stand</v>
          </cell>
          <cell r="I7945" t="str">
            <v>Stöd</v>
          </cell>
          <cell r="J7945" t="str">
            <v>C8105222 REX HV for MAX CS mount KICKSTAND ADJUSTABLE 1288-4</v>
          </cell>
          <cell r="K7945" t="str">
            <v>C8105214</v>
          </cell>
          <cell r="L7945" t="str">
            <v>C8100036</v>
          </cell>
        </row>
        <row r="7946">
          <cell r="B7946" t="str">
            <v>YEC9775135Korg</v>
          </cell>
          <cell r="C7946" t="str">
            <v>YEC9775135</v>
          </cell>
          <cell r="D7946" t="str">
            <v>2018-2019</v>
          </cell>
          <cell r="E7946">
            <v>33</v>
          </cell>
          <cell r="F7946" t="str">
            <v>0330</v>
          </cell>
          <cell r="G7946" t="str">
            <v>H009</v>
          </cell>
          <cell r="H7946" t="str">
            <v>Basket / Fr carrier</v>
          </cell>
          <cell r="I7946" t="str">
            <v>Korg</v>
          </cell>
          <cell r="J7946" t="str">
            <v>C8605198 Korg AVS rem</v>
          </cell>
          <cell r="K7946" t="str">
            <v>C8605198</v>
          </cell>
          <cell r="L7946" t="str">
            <v>C8600016</v>
          </cell>
        </row>
        <row r="7947">
          <cell r="B7947" t="str">
            <v>YEC9775135Pedaler</v>
          </cell>
          <cell r="C7947" t="str">
            <v>YEC9775135</v>
          </cell>
          <cell r="D7947" t="str">
            <v>2018-2019</v>
          </cell>
          <cell r="E7947">
            <v>34</v>
          </cell>
          <cell r="F7947" t="str">
            <v>0340</v>
          </cell>
          <cell r="G7947" t="str">
            <v>E005</v>
          </cell>
          <cell r="H7947" t="str">
            <v xml:space="preserve">Pedal </v>
          </cell>
          <cell r="I7947" t="str">
            <v>Pedaler</v>
          </cell>
          <cell r="J7947" t="str">
            <v>C3505208 NWL-467  SILVER/GREY 9/16" ALU</v>
          </cell>
          <cell r="K7947" t="str">
            <v>C3505208</v>
          </cell>
          <cell r="L7947" t="str">
            <v>C3500059</v>
          </cell>
        </row>
        <row r="7948">
          <cell r="B7948" t="str">
            <v>YEC9775135Motor</v>
          </cell>
          <cell r="C7948" t="str">
            <v>YEC9775135</v>
          </cell>
          <cell r="D7948" t="str">
            <v>2018-2019</v>
          </cell>
          <cell r="E7948">
            <v>35</v>
          </cell>
          <cell r="F7948" t="str">
            <v>0350</v>
          </cell>
          <cell r="G7948" t="str">
            <v>J001</v>
          </cell>
          <cell r="H7948" t="str">
            <v>DRIVE UNIT:</v>
          </cell>
          <cell r="I7948" t="str">
            <v>Motor</v>
          </cell>
          <cell r="J7948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7948" t="str">
            <v>C8705068-2-01A</v>
          </cell>
          <cell r="L7948" t="str">
            <v>C8705068-2-01A</v>
          </cell>
        </row>
        <row r="7949">
          <cell r="B7949" t="str">
            <v>YEC9775135Display</v>
          </cell>
          <cell r="C7949" t="str">
            <v>YEC9775135</v>
          </cell>
          <cell r="D7949" t="str">
            <v>2018-2019</v>
          </cell>
          <cell r="E7949">
            <v>36</v>
          </cell>
          <cell r="F7949" t="str">
            <v>0360</v>
          </cell>
          <cell r="G7949" t="str">
            <v>J004</v>
          </cell>
          <cell r="H7949" t="str">
            <v>DISPLAY:</v>
          </cell>
          <cell r="I7949" t="str">
            <v>Display</v>
          </cell>
          <cell r="J7949" t="str">
            <v>C8705065-1-12S LCD C10,Silver Alloy e-going logo.cable length:750mm. cable length for switch:300mm,    Chip for BESST system. New dual pivot bracket with 2 plastic inserts (Ø22,2/25,4).</v>
          </cell>
          <cell r="K7949" t="str">
            <v>C8705065-1-12S</v>
          </cell>
          <cell r="L7949" t="str">
            <v>C8705065-1-12S</v>
          </cell>
        </row>
        <row r="7950">
          <cell r="B7950" t="str">
            <v>YEC9775135EB-Bus kabel</v>
          </cell>
          <cell r="C7950" t="str">
            <v>YEC9775135</v>
          </cell>
          <cell r="D7950" t="str">
            <v>2018-2019</v>
          </cell>
          <cell r="E7950">
            <v>37</v>
          </cell>
          <cell r="F7950" t="str">
            <v>0370</v>
          </cell>
          <cell r="G7950" t="str">
            <v>J005</v>
          </cell>
          <cell r="H7950" t="str">
            <v>EB-BUS CABLE:</v>
          </cell>
          <cell r="I7950" t="str">
            <v>EB-Bus kabel</v>
          </cell>
          <cell r="J7950" t="str">
            <v>C8705068-1-04-01, 5PIN ( 1340mm ) CONNECT TO CONTROLLER, OTHER SIDE TO DISPLAY, LIGHTING SETS</v>
          </cell>
          <cell r="K7950" t="str">
            <v>C8705068-1-04-01</v>
          </cell>
          <cell r="L7950" t="e">
            <v>#N/A</v>
          </cell>
        </row>
        <row r="7951">
          <cell r="B7951" t="str">
            <v>YEC9775135Motorkabel</v>
          </cell>
          <cell r="C7951" t="str">
            <v>YEC9775135</v>
          </cell>
          <cell r="D7951" t="str">
            <v>2018-2019</v>
          </cell>
          <cell r="E7951">
            <v>38</v>
          </cell>
          <cell r="F7951" t="str">
            <v>0380</v>
          </cell>
          <cell r="G7951" t="str">
            <v>J006</v>
          </cell>
          <cell r="H7951" t="str">
            <v>POWER CABLE:</v>
          </cell>
          <cell r="I7951" t="str">
            <v>Motorkabel</v>
          </cell>
          <cell r="J7951" t="str">
            <v>W/O (inluded into the battary slider)</v>
          </cell>
          <cell r="K7951" t="str">
            <v>Ingår i batterihållaren</v>
          </cell>
          <cell r="L7951" t="str">
            <v>Ingår i batterihållaren</v>
          </cell>
        </row>
        <row r="7952">
          <cell r="B7952" t="str">
            <v>YEC9775135Kabel framlampa</v>
          </cell>
          <cell r="C7952" t="str">
            <v>YEC9775135</v>
          </cell>
          <cell r="D7952" t="str">
            <v>2018-2019</v>
          </cell>
          <cell r="E7952">
            <v>39</v>
          </cell>
          <cell r="F7952" t="str">
            <v>0390</v>
          </cell>
          <cell r="G7952" t="str">
            <v>J007</v>
          </cell>
          <cell r="H7952" t="str">
            <v>F. LIGHT CABLE:</v>
          </cell>
          <cell r="I7952" t="str">
            <v>Kabel framlampa</v>
          </cell>
          <cell r="J7952" t="str">
            <v>C8705068-1-04-6, FOR FRONT LIGHT : 1200mm</v>
          </cell>
          <cell r="K7952" t="str">
            <v>C8705068-1-04-6</v>
          </cell>
          <cell r="L7952" t="str">
            <v>C8705068-1-04-6</v>
          </cell>
        </row>
        <row r="7953">
          <cell r="B7953" t="str">
            <v>YEC9775135Kabel baklampa</v>
          </cell>
          <cell r="C7953" t="str">
            <v>YEC9775135</v>
          </cell>
          <cell r="D7953" t="str">
            <v>2018-2019</v>
          </cell>
          <cell r="E7953">
            <v>40</v>
          </cell>
          <cell r="F7953" t="str">
            <v>0400</v>
          </cell>
          <cell r="G7953" t="str">
            <v>J008</v>
          </cell>
          <cell r="H7953" t="str">
            <v>R. LIGHT CABLE:</v>
          </cell>
          <cell r="I7953" t="str">
            <v>Kabel baklampa</v>
          </cell>
          <cell r="K7953" t="str">
            <v>INGÅR I BATTERIET</v>
          </cell>
          <cell r="L7953" t="str">
            <v>Ingår i batteriet</v>
          </cell>
        </row>
        <row r="7954">
          <cell r="B7954" t="str">
            <v>YEC9775135Hastighetssensor</v>
          </cell>
          <cell r="C7954" t="str">
            <v>YEC9775135</v>
          </cell>
          <cell r="D7954" t="str">
            <v>2018-2019</v>
          </cell>
          <cell r="E7954">
            <v>41</v>
          </cell>
          <cell r="F7954" t="str">
            <v>0410</v>
          </cell>
          <cell r="G7954" t="str">
            <v>J009</v>
          </cell>
          <cell r="H7954" t="str">
            <v>SPEED SENSOR:</v>
          </cell>
          <cell r="I7954" t="str">
            <v>Hastighetssensor</v>
          </cell>
          <cell r="J7954" t="str">
            <v>C8705068-1-04-11, DETECTING WHEEL RPM, CABLE LENGTH:70mm, C8705068-1-04-10 Extension cable for speed sensor: 350mm HIGO/KST at motor end</v>
          </cell>
          <cell r="K7954" t="str">
            <v>C8705068-1-0411</v>
          </cell>
          <cell r="L7954" t="str">
            <v>C8705068-1-0411</v>
          </cell>
        </row>
        <row r="7955">
          <cell r="B7955" t="str">
            <v>YEC9775135Batteri</v>
          </cell>
          <cell r="C7955" t="str">
            <v>YEC9775135</v>
          </cell>
          <cell r="D7955" t="str">
            <v>2018-2019</v>
          </cell>
          <cell r="E7955">
            <v>42</v>
          </cell>
          <cell r="F7955" t="str">
            <v>0420</v>
          </cell>
          <cell r="G7955" t="str">
            <v>J002</v>
          </cell>
          <cell r="H7955" t="str">
            <v>BATTERY:</v>
          </cell>
          <cell r="I7955" t="str">
            <v>Batteri</v>
          </cell>
          <cell r="J7955" t="str">
            <v>C8705058-1-11EA  PHYLION SF-03, 11Ah WITH INTERGRATED REAR RED LIGHT (eGoing Access)</v>
          </cell>
          <cell r="K7955" t="str">
            <v>C8705058-1-11EA</v>
          </cell>
          <cell r="L7955" t="str">
            <v>C8705058-1-11CE</v>
          </cell>
        </row>
        <row r="7956">
          <cell r="B7956" t="str">
            <v>YEC9775135Batterihållare</v>
          </cell>
          <cell r="C7956" t="str">
            <v>YEC9775135</v>
          </cell>
          <cell r="D7956" t="str">
            <v>2018-2019</v>
          </cell>
          <cell r="E7956">
            <v>43</v>
          </cell>
          <cell r="F7956" t="str">
            <v>0430</v>
          </cell>
          <cell r="G7956" t="str">
            <v>J003</v>
          </cell>
          <cell r="H7956" t="str">
            <v>BATTERY HOLDER/Slider</v>
          </cell>
          <cell r="I7956" t="str">
            <v>Batterihållare</v>
          </cell>
          <cell r="J7956" t="str">
            <v>C8705066-1-01, X11 BATTERY HOLDER WITH 950mm BAFANG CABLE FOR MAX MIDDLE SYSTEM ( CARRIER TYPE ) WITH AXA KEY CYLINDER 6,4USD</v>
          </cell>
          <cell r="K7956" t="str">
            <v>C8705066-1-01</v>
          </cell>
          <cell r="L7956" t="str">
            <v>C8705066-1-01</v>
          </cell>
        </row>
        <row r="7957">
          <cell r="B7957" t="str">
            <v>YEC9775135Batteriladdare</v>
          </cell>
          <cell r="C7957" t="str">
            <v>YEC9775135</v>
          </cell>
          <cell r="D7957" t="str">
            <v>2018-2019</v>
          </cell>
          <cell r="E7957">
            <v>44</v>
          </cell>
          <cell r="F7957" t="str">
            <v>0440</v>
          </cell>
          <cell r="G7957" t="str">
            <v>J010</v>
          </cell>
          <cell r="H7957" t="str">
            <v>CHARGER:</v>
          </cell>
          <cell r="I7957" t="str">
            <v>Batteriladdare</v>
          </cell>
          <cell r="J7957" t="str">
            <v>C8705058-02, (CHARGER 2A    # NO:CZ2AG2JE7)  CHARGER FOR PHYLION BATTERY</v>
          </cell>
          <cell r="K7957" t="str">
            <v>C8705058-02</v>
          </cell>
          <cell r="L7957" t="str">
            <v>C8705058-02</v>
          </cell>
        </row>
        <row r="7958">
          <cell r="B7958" t="str">
            <v>YEC9775135Kontrollbox</v>
          </cell>
          <cell r="C7958" t="str">
            <v>YEC9775135</v>
          </cell>
          <cell r="D7958" t="str">
            <v>2018-2019</v>
          </cell>
          <cell r="E7958">
            <v>45</v>
          </cell>
          <cell r="F7958" t="str">
            <v>0450</v>
          </cell>
          <cell r="G7958" t="str">
            <v>J011</v>
          </cell>
          <cell r="H7958" t="str">
            <v>Controller</v>
          </cell>
          <cell r="I7958" t="str">
            <v>Kontrollbox</v>
          </cell>
          <cell r="J7958" t="str">
            <v>included into the motor</v>
          </cell>
          <cell r="K7958" t="str">
            <v>C8705068-2-12</v>
          </cell>
          <cell r="L7958" t="str">
            <v>C8705068-2-12</v>
          </cell>
        </row>
        <row r="7959">
          <cell r="B7959" t="str">
            <v>YEC9775135Växelöra</v>
          </cell>
          <cell r="C7959" t="str">
            <v>YEC9775135</v>
          </cell>
          <cell r="D7959" t="str">
            <v>2018-2019</v>
          </cell>
          <cell r="E7959">
            <v>46</v>
          </cell>
          <cell r="F7959" t="str">
            <v>0460</v>
          </cell>
          <cell r="G7959" t="str">
            <v>D005</v>
          </cell>
          <cell r="H7959" t="str">
            <v>Gear hanger</v>
          </cell>
          <cell r="I7959" t="str">
            <v>Växelöra</v>
          </cell>
          <cell r="L7959" t="e">
            <v>#N/A</v>
          </cell>
        </row>
        <row r="7960">
          <cell r="B7960" t="str">
            <v>YEC9775136RAM</v>
          </cell>
          <cell r="C7960" t="str">
            <v>YEC9775136</v>
          </cell>
          <cell r="D7960" t="str">
            <v>2018-2019</v>
          </cell>
          <cell r="E7960">
            <v>1</v>
          </cell>
          <cell r="F7960" t="str">
            <v>0010</v>
          </cell>
          <cell r="G7960" t="str">
            <v>A001</v>
          </cell>
          <cell r="H7960" t="str">
            <v>PAINTED FRAME</v>
          </cell>
          <cell r="I7960" t="str">
            <v>RAM</v>
          </cell>
          <cell r="J7960" t="str">
            <v>C7044-510-97736</v>
          </cell>
          <cell r="K7960" t="str">
            <v>C7044-510-97736</v>
          </cell>
          <cell r="L7960" t="e">
            <v>#N/A</v>
          </cell>
        </row>
        <row r="7961">
          <cell r="B7961" t="str">
            <v>YEC9775136Framgaffel</v>
          </cell>
          <cell r="C7961" t="str">
            <v>YEC9775136</v>
          </cell>
          <cell r="D7961" t="str">
            <v>2018-2019</v>
          </cell>
          <cell r="E7961">
            <v>2</v>
          </cell>
          <cell r="F7961" t="str">
            <v>0020</v>
          </cell>
          <cell r="G7961" t="str">
            <v>A002</v>
          </cell>
          <cell r="H7961" t="str">
            <v>PAINTED FORK</v>
          </cell>
          <cell r="I7961" t="str">
            <v>Framgaffel</v>
          </cell>
          <cell r="J7961" t="str">
            <v>C5469-193-97736</v>
          </cell>
          <cell r="K7961" t="str">
            <v>C5469-193-97736</v>
          </cell>
          <cell r="L7961" t="e">
            <v>#N/A</v>
          </cell>
        </row>
        <row r="7962">
          <cell r="B7962" t="str">
            <v>YEC9775136Styrlager</v>
          </cell>
          <cell r="C7962" t="str">
            <v>YEC9775136</v>
          </cell>
          <cell r="D7962" t="str">
            <v>2018-2019</v>
          </cell>
          <cell r="E7962">
            <v>3</v>
          </cell>
          <cell r="F7962" t="str">
            <v>0030</v>
          </cell>
          <cell r="G7962" t="str">
            <v>B001</v>
          </cell>
          <cell r="H7962" t="str">
            <v>Head Set</v>
          </cell>
          <cell r="I7962" t="str">
            <v>Styrlager</v>
          </cell>
          <cell r="J7962" t="str">
            <v>C2105002 VP-MH305C SEMI INTEGR, ED BLACK O/S  SH = 20mm</v>
          </cell>
          <cell r="K7962" t="str">
            <v>C2105002</v>
          </cell>
          <cell r="L7962" t="str">
            <v>C2100163</v>
          </cell>
        </row>
        <row r="7963">
          <cell r="B7963" t="str">
            <v xml:space="preserve">YEC9775136Styrstam </v>
          </cell>
          <cell r="C7963" t="str">
            <v>YEC9775136</v>
          </cell>
          <cell r="D7963" t="str">
            <v>2018-2019</v>
          </cell>
          <cell r="E7963">
            <v>4</v>
          </cell>
          <cell r="F7963" t="str">
            <v>0040</v>
          </cell>
          <cell r="G7963" t="str">
            <v>B002</v>
          </cell>
          <cell r="H7963" t="str">
            <v>Handlebar Stem</v>
          </cell>
          <cell r="I7963" t="str">
            <v xml:space="preserve">Styrstam </v>
          </cell>
          <cell r="J7963" t="str">
            <v xml:space="preserve">C2205548-090 STQ ALsv 25,4/85 180mm 4BOLT MTSD-367N-5 SV </v>
          </cell>
          <cell r="K7963" t="str">
            <v>C2205548-090</v>
          </cell>
          <cell r="L7963" t="str">
            <v>C2200064</v>
          </cell>
        </row>
        <row r="7964">
          <cell r="B7964" t="str">
            <v>YEC9775136Styre</v>
          </cell>
          <cell r="C7964" t="str">
            <v>YEC9775136</v>
          </cell>
          <cell r="D7964" t="str">
            <v>2018-2019</v>
          </cell>
          <cell r="E7964">
            <v>5</v>
          </cell>
          <cell r="F7964" t="str">
            <v>0050</v>
          </cell>
          <cell r="G7964" t="str">
            <v>B003</v>
          </cell>
          <cell r="H7964" t="str">
            <v>Handelbar</v>
          </cell>
          <cell r="I7964" t="str">
            <v>Styre</v>
          </cell>
          <cell r="J7964" t="str">
            <v>C2306073  Handlebar City Silver NR-AL-14(ISO-C) W:630mm, AL H.A.S, no logo</v>
          </cell>
          <cell r="K7964" t="str">
            <v>C2306073</v>
          </cell>
          <cell r="L7964" t="str">
            <v>C2300290</v>
          </cell>
        </row>
        <row r="7965">
          <cell r="B7965" t="str">
            <v>YEC9775136Bromsgrepp H</v>
          </cell>
          <cell r="C7965" t="str">
            <v>YEC9775136</v>
          </cell>
          <cell r="D7965" t="str">
            <v>2018-2019</v>
          </cell>
          <cell r="E7965">
            <v>6</v>
          </cell>
          <cell r="F7965" t="str">
            <v>0060</v>
          </cell>
          <cell r="G7965" t="str">
            <v>C002</v>
          </cell>
          <cell r="H7965" t="str">
            <v>Brake Lever R</v>
          </cell>
          <cell r="I7965" t="str">
            <v>Bromsgrepp H</v>
          </cell>
          <cell r="L7965" t="e">
            <v>#N/A</v>
          </cell>
        </row>
        <row r="7966">
          <cell r="B7966" t="str">
            <v>YEC9775136Bromsgrepp V</v>
          </cell>
          <cell r="C7966" t="str">
            <v>YEC9775136</v>
          </cell>
          <cell r="D7966" t="str">
            <v>2018-2019</v>
          </cell>
          <cell r="E7966">
            <v>7</v>
          </cell>
          <cell r="F7966" t="str">
            <v>0070</v>
          </cell>
          <cell r="G7966" t="str">
            <v>C001</v>
          </cell>
          <cell r="H7966" t="str">
            <v>Brake Lever L</v>
          </cell>
          <cell r="I7966" t="str">
            <v>Bromsgrepp V</v>
          </cell>
          <cell r="J7966" t="str">
            <v>C6505190 Br lever silver left CL535CRT RB w bell</v>
          </cell>
          <cell r="K7966" t="str">
            <v>C6505190</v>
          </cell>
          <cell r="L7966" t="str">
            <v>C6505190</v>
          </cell>
        </row>
        <row r="7967">
          <cell r="B7967" t="str">
            <v>YEC9775136Växelreglage H</v>
          </cell>
          <cell r="C7967" t="str">
            <v>YEC9775136</v>
          </cell>
          <cell r="D7967" t="str">
            <v>2018-2019</v>
          </cell>
          <cell r="E7967">
            <v>8</v>
          </cell>
          <cell r="F7967" t="str">
            <v>0080</v>
          </cell>
          <cell r="G7967" t="str">
            <v>D002</v>
          </cell>
          <cell r="H7967" t="str">
            <v>Shift Lever R</v>
          </cell>
          <cell r="I7967" t="str">
            <v>Växelreglage H</v>
          </cell>
          <cell r="J7967" t="str">
            <v>ASLC30007DXL210LAR</v>
          </cell>
          <cell r="K7967" t="str">
            <v>ASLC30007DXL210LAR</v>
          </cell>
          <cell r="L7967" t="str">
            <v>Kontakta SHIMANO</v>
          </cell>
        </row>
        <row r="7968">
          <cell r="B7968" t="str">
            <v>YEC9775136Växelreglage V</v>
          </cell>
          <cell r="C7968" t="str">
            <v>YEC9775136</v>
          </cell>
          <cell r="D7968" t="str">
            <v>2018-2019</v>
          </cell>
          <cell r="E7968">
            <v>9</v>
          </cell>
          <cell r="F7968" t="str">
            <v>0090</v>
          </cell>
          <cell r="G7968" t="str">
            <v>D001</v>
          </cell>
          <cell r="H7968" t="str">
            <v>Shift Lever L</v>
          </cell>
          <cell r="I7968" t="str">
            <v>Växelreglage V</v>
          </cell>
          <cell r="L7968" t="e">
            <v>#N/A</v>
          </cell>
        </row>
        <row r="7969">
          <cell r="B7969" t="str">
            <v>YEC9775136Handtag par</v>
          </cell>
          <cell r="C7969" t="str">
            <v>YEC9775136</v>
          </cell>
          <cell r="D7969" t="str">
            <v>2018-2019</v>
          </cell>
          <cell r="E7969">
            <v>10</v>
          </cell>
          <cell r="F7969" t="str">
            <v>0100</v>
          </cell>
          <cell r="G7969" t="str">
            <v>B004</v>
          </cell>
          <cell r="H7969" t="str">
            <v>Grip R</v>
          </cell>
          <cell r="I7969" t="str">
            <v>Handtag par</v>
          </cell>
          <cell r="J7969" t="str">
            <v xml:space="preserve">C2505528-BN Herrmans CLIK DD37  brown 90mm  </v>
          </cell>
          <cell r="K7969" t="str">
            <v>C2505528-BN</v>
          </cell>
          <cell r="L7969" t="str">
            <v>BSP?</v>
          </cell>
        </row>
        <row r="7970">
          <cell r="B7970" t="str">
            <v>YEC9775136Frambroms</v>
          </cell>
          <cell r="C7970" t="str">
            <v>YEC9775136</v>
          </cell>
          <cell r="D7970" t="str">
            <v>2018-2019</v>
          </cell>
          <cell r="E7970">
            <v>11</v>
          </cell>
          <cell r="F7970" t="str">
            <v>0110</v>
          </cell>
          <cell r="G7970" t="str">
            <v>C003</v>
          </cell>
          <cell r="H7970" t="str">
            <v xml:space="preserve">Brake front </v>
          </cell>
          <cell r="I7970" t="str">
            <v>Frambroms</v>
          </cell>
          <cell r="J7970" t="str">
            <v>ABRC6000FB  ROL.BRAKE FRONT M9 BR-C6000-F, W. 3,5 MM. LOCKNUT SILVER</v>
          </cell>
          <cell r="K7970" t="str">
            <v>ABRC6000FB</v>
          </cell>
          <cell r="L7970" t="str">
            <v>Kontakta SHIMANO</v>
          </cell>
        </row>
        <row r="7971">
          <cell r="B7971" t="str">
            <v>YEC9775136Bakbroms</v>
          </cell>
          <cell r="C7971" t="str">
            <v>YEC9775136</v>
          </cell>
          <cell r="D7971" t="str">
            <v>2018-2019</v>
          </cell>
          <cell r="E7971">
            <v>12</v>
          </cell>
          <cell r="F7971" t="str">
            <v>0120</v>
          </cell>
          <cell r="G7971" t="str">
            <v>C004</v>
          </cell>
          <cell r="H7971" t="str">
            <v>Brake rear</v>
          </cell>
          <cell r="I7971" t="str">
            <v>Bakbroms</v>
          </cell>
          <cell r="K7971" t="str">
            <v>Fotbroms</v>
          </cell>
          <cell r="L7971" t="str">
            <v>Kontakta SHIMANO</v>
          </cell>
        </row>
        <row r="7972">
          <cell r="B7972" t="str">
            <v>YEC9775136Vevlager</v>
          </cell>
          <cell r="C7972" t="str">
            <v>YEC9775136</v>
          </cell>
          <cell r="D7972" t="str">
            <v>2018-2019</v>
          </cell>
          <cell r="E7972">
            <v>13</v>
          </cell>
          <cell r="F7972" t="str">
            <v>0130</v>
          </cell>
          <cell r="G7972" t="str">
            <v>E001</v>
          </cell>
          <cell r="H7972" t="str">
            <v xml:space="preserve">BB-set </v>
          </cell>
          <cell r="I7972" t="str">
            <v>Vevlager</v>
          </cell>
          <cell r="K7972" t="str">
            <v>INGÅR I MOTORN</v>
          </cell>
          <cell r="L7972" t="str">
            <v>Ingår i motorn</v>
          </cell>
        </row>
        <row r="7973">
          <cell r="B7973" t="str">
            <v>YEC9775136Vevparti</v>
          </cell>
          <cell r="C7973" t="str">
            <v>YEC9775136</v>
          </cell>
          <cell r="D7973" t="str">
            <v>2018-2019</v>
          </cell>
          <cell r="E7973">
            <v>14</v>
          </cell>
          <cell r="F7973" t="str">
            <v>0140</v>
          </cell>
          <cell r="G7973" t="str">
            <v>E002</v>
          </cell>
          <cell r="H7973" t="str">
            <v>Front Chainwheel</v>
          </cell>
          <cell r="I7973" t="str">
            <v>Vevparti</v>
          </cell>
          <cell r="K7973" t="str">
            <v>C3305778-EG</v>
          </cell>
          <cell r="L7973" t="str">
            <v>C3305778-EG</v>
          </cell>
        </row>
        <row r="7974">
          <cell r="B7974" t="str">
            <v>YEC9775136Kedjeskydd</v>
          </cell>
          <cell r="C7974" t="str">
            <v>YEC9775136</v>
          </cell>
          <cell r="D7974" t="str">
            <v>2018-2019</v>
          </cell>
          <cell r="E7974">
            <v>15</v>
          </cell>
          <cell r="F7974" t="str">
            <v>0150</v>
          </cell>
          <cell r="G7974" t="str">
            <v>H001</v>
          </cell>
          <cell r="H7974" t="str">
            <v>Chain guard</v>
          </cell>
          <cell r="I7974" t="str">
            <v>Kedjeskydd</v>
          </cell>
          <cell r="J7974" t="str">
            <v>C8305427/BK Safir  + C8305427-RSV-98 Silver ring</v>
          </cell>
          <cell r="K7974" t="str">
            <v>C8305427/ZBK</v>
          </cell>
          <cell r="L7974" t="str">
            <v>C8305427/ZBK</v>
          </cell>
        </row>
        <row r="7975">
          <cell r="B7975" t="str">
            <v>YEC9775136Kedjeskyddsfäste</v>
          </cell>
          <cell r="C7975" t="str">
            <v>YEC9775136</v>
          </cell>
          <cell r="D7975" t="str">
            <v>2018-2019</v>
          </cell>
          <cell r="E7975">
            <v>16</v>
          </cell>
          <cell r="F7975" t="str">
            <v>0160</v>
          </cell>
          <cell r="G7975" t="str">
            <v>H002</v>
          </cell>
          <cell r="H7975" t="str">
            <v>Chain guard bracket</v>
          </cell>
          <cell r="I7975" t="str">
            <v>Kedjeskyddsfäste</v>
          </cell>
          <cell r="J7975" t="str">
            <v>C8305526 Chainguarnd bracket axa för Axa Safir made for MAX, ZINK</v>
          </cell>
          <cell r="K7975" t="str">
            <v>C8305526</v>
          </cell>
          <cell r="L7975" t="str">
            <v>C8305526</v>
          </cell>
        </row>
        <row r="7976">
          <cell r="B7976" t="str">
            <v>YEC9775136Framväxel</v>
          </cell>
          <cell r="C7976" t="str">
            <v>YEC9775136</v>
          </cell>
          <cell r="D7976" t="str">
            <v>2018-2019</v>
          </cell>
          <cell r="E7976">
            <v>17</v>
          </cell>
          <cell r="F7976" t="str">
            <v>0170</v>
          </cell>
          <cell r="G7976" t="str">
            <v>D003</v>
          </cell>
          <cell r="H7976" t="str">
            <v>Front Derailleur</v>
          </cell>
          <cell r="I7976" t="str">
            <v>Framväxel</v>
          </cell>
          <cell r="K7976" t="str">
            <v>EMPTY</v>
          </cell>
          <cell r="L7976" t="e">
            <v>#N/A</v>
          </cell>
        </row>
        <row r="7977">
          <cell r="B7977" t="str">
            <v>YEC9775136Bakväxel</v>
          </cell>
          <cell r="C7977" t="str">
            <v>YEC9775136</v>
          </cell>
          <cell r="D7977" t="str">
            <v>2018-2019</v>
          </cell>
          <cell r="E7977">
            <v>18</v>
          </cell>
          <cell r="F7977" t="str">
            <v>0180</v>
          </cell>
          <cell r="G7977" t="str">
            <v>D004</v>
          </cell>
          <cell r="H7977" t="str">
            <v>Rear Derailleur</v>
          </cell>
          <cell r="I7977" t="str">
            <v>Bakväxel</v>
          </cell>
          <cell r="K7977" t="str">
            <v>NAVVÄXEL</v>
          </cell>
          <cell r="L7977" t="str">
            <v>Kontakta SHIMANO</v>
          </cell>
        </row>
        <row r="7978">
          <cell r="B7978" t="str">
            <v>YEC9775136Kedja</v>
          </cell>
          <cell r="C7978" t="str">
            <v>YEC9775136</v>
          </cell>
          <cell r="D7978" t="str">
            <v>2018-2019</v>
          </cell>
          <cell r="E7978">
            <v>19</v>
          </cell>
          <cell r="F7978" t="str">
            <v>0190</v>
          </cell>
          <cell r="G7978" t="str">
            <v>E003</v>
          </cell>
          <cell r="H7978" t="str">
            <v xml:space="preserve">Chain </v>
          </cell>
          <cell r="I7978" t="str">
            <v>Kedja</v>
          </cell>
          <cell r="J7978" t="str">
            <v>C3405041-102  + link CHA 1S 102L RB Z610HXRB   KMC</v>
          </cell>
          <cell r="K7978" t="str">
            <v>C3405041-102</v>
          </cell>
          <cell r="L7978" t="str">
            <v>C3400038</v>
          </cell>
        </row>
        <row r="7979">
          <cell r="B7979" t="str">
            <v>YEC9775136Kassett</v>
          </cell>
          <cell r="C7979" t="str">
            <v>YEC9775136</v>
          </cell>
          <cell r="D7979" t="str">
            <v>2018-2019</v>
          </cell>
          <cell r="E7979">
            <v>20</v>
          </cell>
          <cell r="F7979" t="str">
            <v>0200</v>
          </cell>
          <cell r="G7979" t="str">
            <v>E004</v>
          </cell>
          <cell r="H7979" t="str">
            <v>Cassette Sprocket</v>
          </cell>
          <cell r="I7979" t="str">
            <v>Kassett</v>
          </cell>
          <cell r="J7979" t="str">
            <v>ASMGEAR18SU SPT SC18sv3/32" (INTERNAL HUB)</v>
          </cell>
          <cell r="K7979" t="str">
            <v>ASMGEAR18SU</v>
          </cell>
          <cell r="L7979" t="str">
            <v>Kontakta SHIMANO</v>
          </cell>
        </row>
        <row r="7980">
          <cell r="B7980" t="str">
            <v>YEC9775136Framhjul</v>
          </cell>
          <cell r="C7980" t="str">
            <v>YEC9775136</v>
          </cell>
          <cell r="D7980" t="str">
            <v>2018-2019</v>
          </cell>
          <cell r="E7980">
            <v>21</v>
          </cell>
          <cell r="F7980" t="str">
            <v>0210</v>
          </cell>
          <cell r="G7980" t="str">
            <v>F001</v>
          </cell>
          <cell r="H7980" t="str">
            <v>Front hub</v>
          </cell>
          <cell r="I7980" t="str">
            <v>Framhjul</v>
          </cell>
          <cell r="J7980" t="str">
            <v>AHBIM40PDC  FRONT HUB, SHIMANO, NEXUS HB-IM40 36H AXLE: 140MM OLD: 100MM SILVER</v>
          </cell>
          <cell r="K7980" t="str">
            <v>C4107744</v>
          </cell>
          <cell r="L7980" t="str">
            <v>Kontakta Service</v>
          </cell>
        </row>
        <row r="7981">
          <cell r="B7981" t="str">
            <v>YEC9775136Bakhjul</v>
          </cell>
          <cell r="C7981" t="str">
            <v>YEC9775136</v>
          </cell>
          <cell r="D7981" t="str">
            <v>2018-2019</v>
          </cell>
          <cell r="E7981">
            <v>22</v>
          </cell>
          <cell r="F7981" t="str">
            <v>0220</v>
          </cell>
          <cell r="G7981" t="str">
            <v>F002</v>
          </cell>
          <cell r="H7981" t="str">
            <v>Rear hub</v>
          </cell>
          <cell r="I7981" t="str">
            <v>Bakhjul</v>
          </cell>
          <cell r="J7981" t="str">
            <v>ASGC30007CADXR (ASG7C30ADXR) HBRcb 36 H SILVER DX</v>
          </cell>
          <cell r="K7981" t="str">
            <v>C4208021</v>
          </cell>
          <cell r="L7981" t="str">
            <v>C4200386</v>
          </cell>
        </row>
        <row r="7982">
          <cell r="B7982" t="str">
            <v>YEC9775136Däck</v>
          </cell>
          <cell r="C7982" t="str">
            <v>YEC9775136</v>
          </cell>
          <cell r="D7982" t="str">
            <v>2018-2019</v>
          </cell>
          <cell r="E7982">
            <v>23</v>
          </cell>
          <cell r="F7982" t="str">
            <v>0230</v>
          </cell>
          <cell r="G7982" t="str">
            <v>F003</v>
          </cell>
          <cell r="H7982" t="str">
            <v>Tire</v>
          </cell>
          <cell r="I7982" t="str">
            <v>Däck</v>
          </cell>
          <cell r="J7982" t="str">
            <v>C4906456 40-622 BROWN Duramax XNR Reflex PERGO  H-480</v>
          </cell>
          <cell r="K7982" t="str">
            <v>C4906456</v>
          </cell>
          <cell r="L7982" t="str">
            <v>BSP?</v>
          </cell>
        </row>
        <row r="7983">
          <cell r="B7983" t="str">
            <v>YEC9775136Skärmar set</v>
          </cell>
          <cell r="C7983" t="str">
            <v>YEC9775136</v>
          </cell>
          <cell r="D7983" t="str">
            <v>2018-2019</v>
          </cell>
          <cell r="E7983">
            <v>24</v>
          </cell>
          <cell r="F7983" t="str">
            <v>0240</v>
          </cell>
          <cell r="G7983" t="str">
            <v>H003</v>
          </cell>
          <cell r="H7983" t="str">
            <v xml:space="preserve">Mudguard front   </v>
          </cell>
          <cell r="I7983" t="str">
            <v>Skärmar set</v>
          </cell>
          <cell r="J7983" t="str">
            <v>C8255677-549 ZN/52MM 28" gold 70.554/1 (5729-ZN)</v>
          </cell>
          <cell r="K7983" t="str">
            <v>C8255677-549</v>
          </cell>
          <cell r="L7983" t="str">
            <v>Kontakta Service</v>
          </cell>
        </row>
        <row r="7984">
          <cell r="B7984" t="str">
            <v>YEC9775136Pakethållare</v>
          </cell>
          <cell r="C7984" t="str">
            <v>YEC9775136</v>
          </cell>
          <cell r="D7984" t="str">
            <v>2018-2019</v>
          </cell>
          <cell r="E7984">
            <v>25</v>
          </cell>
          <cell r="F7984" t="str">
            <v>0250</v>
          </cell>
          <cell r="G7984" t="str">
            <v>H004</v>
          </cell>
          <cell r="H7984" t="str">
            <v>Carrier</v>
          </cell>
          <cell r="I7984" t="str">
            <v>Pakethållare</v>
          </cell>
          <cell r="J7984" t="str">
            <v>C8205740 AVS TOP CARRIER FOR PHILION BATTERY, Powder BLACK CLIP AND SPECTRA LOGO</v>
          </cell>
          <cell r="K7984" t="str">
            <v>C8205740</v>
          </cell>
          <cell r="L7984" t="str">
            <v>C8205740</v>
          </cell>
        </row>
        <row r="7985">
          <cell r="B7985" t="str">
            <v>YEC9775136Sadel</v>
          </cell>
          <cell r="C7985" t="str">
            <v>YEC9775136</v>
          </cell>
          <cell r="D7985" t="str">
            <v>2018-2019</v>
          </cell>
          <cell r="E7985">
            <v>26</v>
          </cell>
          <cell r="F7985" t="str">
            <v>0260</v>
          </cell>
          <cell r="G7985" t="str">
            <v>G001</v>
          </cell>
          <cell r="H7985" t="str">
            <v>Saddle</v>
          </cell>
          <cell r="I7985" t="str">
            <v>Sadel</v>
          </cell>
          <cell r="J7985" t="str">
            <v>C7106016 Fluito brown unisex w/o clamp</v>
          </cell>
          <cell r="K7985" t="str">
            <v>C7106016</v>
          </cell>
          <cell r="L7985" t="str">
            <v>C7100226</v>
          </cell>
        </row>
        <row r="7986">
          <cell r="B7986" t="str">
            <v>YEC9775136Sadelstolpe</v>
          </cell>
          <cell r="C7986" t="str">
            <v>YEC9775136</v>
          </cell>
          <cell r="D7986" t="str">
            <v>2018-2019</v>
          </cell>
          <cell r="E7986">
            <v>27</v>
          </cell>
          <cell r="F7986" t="str">
            <v>0270</v>
          </cell>
          <cell r="G7986" t="str">
            <v>G002</v>
          </cell>
          <cell r="H7986" t="str">
            <v>Seatpost</v>
          </cell>
          <cell r="I7986" t="str">
            <v>Sadelstolpe</v>
          </cell>
          <cell r="J7986" t="str">
            <v xml:space="preserve">C7205258  SP-222 27.2X350 Anodized SILVER </v>
          </cell>
          <cell r="K7986" t="str">
            <v>C7205258</v>
          </cell>
          <cell r="L7986" t="str">
            <v>C7200039</v>
          </cell>
        </row>
        <row r="7987">
          <cell r="B7987" t="str">
            <v>YEC9775136Sadelrörsklämma</v>
          </cell>
          <cell r="C7987" t="str">
            <v>YEC9775136</v>
          </cell>
          <cell r="D7987" t="str">
            <v>2018-2019</v>
          </cell>
          <cell r="E7987">
            <v>28</v>
          </cell>
          <cell r="F7987" t="str">
            <v>0280</v>
          </cell>
          <cell r="G7987" t="str">
            <v>G003</v>
          </cell>
          <cell r="H7987" t="str">
            <v>Seat Clamp</v>
          </cell>
          <cell r="I7987" t="str">
            <v>Sadelrörsklämma</v>
          </cell>
          <cell r="J7987" t="str">
            <v>C7305002 L/C 31.8 MX27 shiny black</v>
          </cell>
          <cell r="K7987" t="str">
            <v>C7305002</v>
          </cell>
          <cell r="L7987" t="str">
            <v>C7300027-318</v>
          </cell>
        </row>
        <row r="7988">
          <cell r="B7988" t="str">
            <v>YEC9775136Framlampa</v>
          </cell>
          <cell r="C7988" t="str">
            <v>YEC9775136</v>
          </cell>
          <cell r="D7988" t="str">
            <v>2018-2019</v>
          </cell>
          <cell r="E7988">
            <v>29</v>
          </cell>
          <cell r="F7988" t="str">
            <v>0290</v>
          </cell>
          <cell r="G7988" t="str">
            <v>H005</v>
          </cell>
          <cell r="H7988" t="str">
            <v>Front light</v>
          </cell>
          <cell r="I7988" t="str">
            <v>Framlampa</v>
          </cell>
          <cell r="J7988" t="str">
            <v xml:space="preserve">C8015191 JY-7070E 30LUX LED headlamp 6V, w/o bracket, 500mm cable with conector for Bafang , 3mm cable  </v>
          </cell>
          <cell r="K7988" t="str">
            <v>C8015191</v>
          </cell>
          <cell r="L7988" t="str">
            <v>C8015191</v>
          </cell>
        </row>
        <row r="7989">
          <cell r="B7989" t="str">
            <v>YEC9775136Baklampa</v>
          </cell>
          <cell r="C7989" t="str">
            <v>YEC9775136</v>
          </cell>
          <cell r="D7989" t="str">
            <v>2018-2019</v>
          </cell>
          <cell r="E7989">
            <v>30</v>
          </cell>
          <cell r="F7989" t="str">
            <v>0300</v>
          </cell>
          <cell r="G7989" t="str">
            <v>H006</v>
          </cell>
          <cell r="H7989" t="str">
            <v>Light, Rear</v>
          </cell>
          <cell r="I7989" t="str">
            <v>Baklampa</v>
          </cell>
          <cell r="K7989" t="str">
            <v>C8705058-1RLBK</v>
          </cell>
          <cell r="L7989" t="str">
            <v>C8705058-1RLBK</v>
          </cell>
        </row>
        <row r="7990">
          <cell r="B7990" t="str">
            <v>YEC9775136Låssats</v>
          </cell>
          <cell r="C7990" t="str">
            <v>YEC9775136</v>
          </cell>
          <cell r="D7990" t="str">
            <v>2018-2019</v>
          </cell>
          <cell r="E7990">
            <v>31</v>
          </cell>
          <cell r="F7990" t="str">
            <v>0310</v>
          </cell>
          <cell r="G7990" t="str">
            <v>H007</v>
          </cell>
          <cell r="H7990" t="str">
            <v>Lock</v>
          </cell>
          <cell r="I7990" t="str">
            <v>Låssats</v>
          </cell>
          <cell r="J7990" t="str">
            <v>C8405069 LCK SF PLbk Solid+  BAT SF03, LOCK FRAME+LOCK BATT SF03 RT W/2 similar keys</v>
          </cell>
          <cell r="K7990" t="str">
            <v>C8405069</v>
          </cell>
          <cell r="L7990" t="str">
            <v>C8405069</v>
          </cell>
        </row>
        <row r="7991">
          <cell r="B7991" t="str">
            <v>YEC9775136Stöd</v>
          </cell>
          <cell r="C7991" t="str">
            <v>YEC9775136</v>
          </cell>
          <cell r="D7991" t="str">
            <v>2018-2019</v>
          </cell>
          <cell r="E7991">
            <v>32</v>
          </cell>
          <cell r="F7991" t="str">
            <v>0320</v>
          </cell>
          <cell r="G7991" t="str">
            <v>H008</v>
          </cell>
          <cell r="H7991" t="str">
            <v>Kick stand</v>
          </cell>
          <cell r="I7991" t="str">
            <v>Stöd</v>
          </cell>
          <cell r="J7991" t="str">
            <v>C8105222 REX HV for MAX CS mount KICKSTAND ADJUSTABLE 1288-4</v>
          </cell>
          <cell r="K7991" t="str">
            <v>C8105214</v>
          </cell>
          <cell r="L7991" t="str">
            <v>C8100036</v>
          </cell>
        </row>
        <row r="7992">
          <cell r="B7992" t="str">
            <v>YEC9775136Korg</v>
          </cell>
          <cell r="C7992" t="str">
            <v>YEC9775136</v>
          </cell>
          <cell r="D7992" t="str">
            <v>2018-2019</v>
          </cell>
          <cell r="E7992">
            <v>33</v>
          </cell>
          <cell r="F7992" t="str">
            <v>0330</v>
          </cell>
          <cell r="G7992" t="str">
            <v>H009</v>
          </cell>
          <cell r="H7992" t="str">
            <v>Basket / Fr carrier</v>
          </cell>
          <cell r="I7992" t="str">
            <v>Korg</v>
          </cell>
          <cell r="J7992" t="str">
            <v>C8605198 Korg AVS rem</v>
          </cell>
          <cell r="K7992" t="str">
            <v>C8605198</v>
          </cell>
          <cell r="L7992" t="str">
            <v>C8600016</v>
          </cell>
        </row>
        <row r="7993">
          <cell r="B7993" t="str">
            <v>YEC9775136Pedaler</v>
          </cell>
          <cell r="C7993" t="str">
            <v>YEC9775136</v>
          </cell>
          <cell r="D7993" t="str">
            <v>2018-2019</v>
          </cell>
          <cell r="E7993">
            <v>34</v>
          </cell>
          <cell r="F7993" t="str">
            <v>0340</v>
          </cell>
          <cell r="G7993" t="str">
            <v>E005</v>
          </cell>
          <cell r="H7993" t="str">
            <v xml:space="preserve">Pedal </v>
          </cell>
          <cell r="I7993" t="str">
            <v>Pedaler</v>
          </cell>
          <cell r="J7993" t="str">
            <v>C3505208 NWL-467  SILVER/GREY 9/16" ALU</v>
          </cell>
          <cell r="K7993" t="str">
            <v>C3505208</v>
          </cell>
          <cell r="L7993" t="str">
            <v>C3500059</v>
          </cell>
        </row>
        <row r="7994">
          <cell r="B7994" t="str">
            <v>YEC9775136Motor</v>
          </cell>
          <cell r="C7994" t="str">
            <v>YEC9775136</v>
          </cell>
          <cell r="D7994" t="str">
            <v>2018-2019</v>
          </cell>
          <cell r="E7994">
            <v>35</v>
          </cell>
          <cell r="F7994" t="str">
            <v>0350</v>
          </cell>
          <cell r="G7994" t="str">
            <v>J001</v>
          </cell>
          <cell r="H7994" t="str">
            <v>DRIVE UNIT:</v>
          </cell>
          <cell r="I7994" t="str">
            <v>Motor</v>
          </cell>
          <cell r="J7994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7994" t="str">
            <v>C8705068-2-01A</v>
          </cell>
          <cell r="L7994" t="str">
            <v>C8705068-2-01A</v>
          </cell>
        </row>
        <row r="7995">
          <cell r="B7995" t="str">
            <v>YEC9775136Display</v>
          </cell>
          <cell r="C7995" t="str">
            <v>YEC9775136</v>
          </cell>
          <cell r="D7995" t="str">
            <v>2018-2019</v>
          </cell>
          <cell r="E7995">
            <v>36</v>
          </cell>
          <cell r="F7995" t="str">
            <v>0360</v>
          </cell>
          <cell r="G7995" t="str">
            <v>J004</v>
          </cell>
          <cell r="H7995" t="str">
            <v>DISPLAY:</v>
          </cell>
          <cell r="I7995" t="str">
            <v>Display</v>
          </cell>
          <cell r="J7995" t="str">
            <v>C8705065-1-12S LCD C10,Silver Alloy e-going logo.cable length:750mm. cable length for switch:300mm,    Chip for BESST system. New dual pivot bracket with 2 plastic inserts (Ø22,2/25,4).</v>
          </cell>
          <cell r="K7995" t="str">
            <v>C8705065-1-12S</v>
          </cell>
          <cell r="L7995" t="str">
            <v>C8705065-1-12S</v>
          </cell>
        </row>
        <row r="7996">
          <cell r="B7996" t="str">
            <v>YEC9775136EB-Bus kabel</v>
          </cell>
          <cell r="C7996" t="str">
            <v>YEC9775136</v>
          </cell>
          <cell r="D7996" t="str">
            <v>2018-2019</v>
          </cell>
          <cell r="E7996">
            <v>37</v>
          </cell>
          <cell r="F7996" t="str">
            <v>0370</v>
          </cell>
          <cell r="G7996" t="str">
            <v>J005</v>
          </cell>
          <cell r="H7996" t="str">
            <v>EB-BUS CABLE:</v>
          </cell>
          <cell r="I7996" t="str">
            <v>EB-Bus kabel</v>
          </cell>
          <cell r="J7996" t="str">
            <v>C8705068-1-04-01, 5PIN ( 1340mm ) CONNECT TO CONTROLLER, OTHER SIDE TO DISPLAY, LIGHTING SETS</v>
          </cell>
          <cell r="K7996" t="str">
            <v>C8705068-1-04-01</v>
          </cell>
          <cell r="L7996" t="e">
            <v>#N/A</v>
          </cell>
        </row>
        <row r="7997">
          <cell r="B7997" t="str">
            <v>YEC9775136Motorkabel</v>
          </cell>
          <cell r="C7997" t="str">
            <v>YEC9775136</v>
          </cell>
          <cell r="D7997" t="str">
            <v>2018-2019</v>
          </cell>
          <cell r="E7997">
            <v>38</v>
          </cell>
          <cell r="F7997" t="str">
            <v>0380</v>
          </cell>
          <cell r="G7997" t="str">
            <v>J006</v>
          </cell>
          <cell r="H7997" t="str">
            <v>POWER CABLE:</v>
          </cell>
          <cell r="I7997" t="str">
            <v>Motorkabel</v>
          </cell>
          <cell r="J7997" t="str">
            <v>W/O (inluded into the battary slider)</v>
          </cell>
          <cell r="K7997" t="str">
            <v>Ingår i batterihållaren</v>
          </cell>
          <cell r="L7997" t="str">
            <v>Ingår i batterihållaren</v>
          </cell>
        </row>
        <row r="7998">
          <cell r="B7998" t="str">
            <v>YEC9775136Kabel framlampa</v>
          </cell>
          <cell r="C7998" t="str">
            <v>YEC9775136</v>
          </cell>
          <cell r="D7998" t="str">
            <v>2018-2019</v>
          </cell>
          <cell r="E7998">
            <v>39</v>
          </cell>
          <cell r="F7998" t="str">
            <v>0390</v>
          </cell>
          <cell r="G7998" t="str">
            <v>J007</v>
          </cell>
          <cell r="H7998" t="str">
            <v>F. LIGHT CABLE:</v>
          </cell>
          <cell r="I7998" t="str">
            <v>Kabel framlampa</v>
          </cell>
          <cell r="J7998" t="str">
            <v>C8705068-1-04-6, FOR FRONT LIGHT : 1200mm</v>
          </cell>
          <cell r="K7998" t="str">
            <v>C8705068-1-04-6</v>
          </cell>
          <cell r="L7998" t="str">
            <v>C8705068-1-04-6</v>
          </cell>
        </row>
        <row r="7999">
          <cell r="B7999" t="str">
            <v>YEC9775136Kabel baklampa</v>
          </cell>
          <cell r="C7999" t="str">
            <v>YEC9775136</v>
          </cell>
          <cell r="D7999" t="str">
            <v>2018-2019</v>
          </cell>
          <cell r="E7999">
            <v>40</v>
          </cell>
          <cell r="F7999" t="str">
            <v>0400</v>
          </cell>
          <cell r="G7999" t="str">
            <v>J008</v>
          </cell>
          <cell r="H7999" t="str">
            <v>R. LIGHT CABLE:</v>
          </cell>
          <cell r="I7999" t="str">
            <v>Kabel baklampa</v>
          </cell>
          <cell r="K7999" t="str">
            <v>INGÅR I BATTERIET</v>
          </cell>
          <cell r="L7999" t="str">
            <v>Ingår i batteriet</v>
          </cell>
        </row>
        <row r="8000">
          <cell r="B8000" t="str">
            <v>YEC9775136Hastighetssensor</v>
          </cell>
          <cell r="C8000" t="str">
            <v>YEC9775136</v>
          </cell>
          <cell r="D8000" t="str">
            <v>2018-2019</v>
          </cell>
          <cell r="E8000">
            <v>41</v>
          </cell>
          <cell r="F8000" t="str">
            <v>0410</v>
          </cell>
          <cell r="G8000" t="str">
            <v>J009</v>
          </cell>
          <cell r="H8000" t="str">
            <v>SPEED SENSOR:</v>
          </cell>
          <cell r="I8000" t="str">
            <v>Hastighetssensor</v>
          </cell>
          <cell r="J8000" t="str">
            <v>C8705068-1-04-11, DETECTING WHEEL RPM, CABLE LENGTH:70mm, C8705068-1-04-10 Extension cable for speed sensor: 350mm HIGO/KST at motor end</v>
          </cell>
          <cell r="K8000" t="str">
            <v>C8705068-1-0411</v>
          </cell>
          <cell r="L8000" t="str">
            <v>C8705068-1-0411</v>
          </cell>
        </row>
        <row r="8001">
          <cell r="B8001" t="str">
            <v>YEC9775136Batteri</v>
          </cell>
          <cell r="C8001" t="str">
            <v>YEC9775136</v>
          </cell>
          <cell r="D8001" t="str">
            <v>2018-2019</v>
          </cell>
          <cell r="E8001">
            <v>42</v>
          </cell>
          <cell r="F8001" t="str">
            <v>0420</v>
          </cell>
          <cell r="G8001" t="str">
            <v>J002</v>
          </cell>
          <cell r="H8001" t="str">
            <v>BATTERY:</v>
          </cell>
          <cell r="I8001" t="str">
            <v>Batteri</v>
          </cell>
          <cell r="J8001" t="str">
            <v>C8705058-1-11EA  PHYLION SF-03, 11Ah WITH INTERGRATED REAR RED LIGHT (eGoing Access)</v>
          </cell>
          <cell r="K8001" t="str">
            <v>C8705058-1-11EA</v>
          </cell>
          <cell r="L8001" t="str">
            <v>C8705058-1-11CE</v>
          </cell>
        </row>
        <row r="8002">
          <cell r="B8002" t="str">
            <v>YEC9775136Batterihållare</v>
          </cell>
          <cell r="C8002" t="str">
            <v>YEC9775136</v>
          </cell>
          <cell r="D8002" t="str">
            <v>2018-2019</v>
          </cell>
          <cell r="E8002">
            <v>43</v>
          </cell>
          <cell r="F8002" t="str">
            <v>0430</v>
          </cell>
          <cell r="G8002" t="str">
            <v>J003</v>
          </cell>
          <cell r="H8002" t="str">
            <v>BATTERY HOLDER/Slider</v>
          </cell>
          <cell r="I8002" t="str">
            <v>Batterihållare</v>
          </cell>
          <cell r="J8002" t="str">
            <v>C8705066-1-01, X11 BATTERY HOLDER WITH 950mm BAFANG CABLE FOR MAX MIDDLE SYSTEM ( CARRIER TYPE ) WITH AXA KEY CYLINDER 6,4USD</v>
          </cell>
          <cell r="K8002" t="str">
            <v>C8705066-1-01</v>
          </cell>
          <cell r="L8002" t="str">
            <v>C8705066-1-01</v>
          </cell>
        </row>
        <row r="8003">
          <cell r="B8003" t="str">
            <v>YEC9775136Batteriladdare</v>
          </cell>
          <cell r="C8003" t="str">
            <v>YEC9775136</v>
          </cell>
          <cell r="D8003" t="str">
            <v>2018-2019</v>
          </cell>
          <cell r="E8003">
            <v>44</v>
          </cell>
          <cell r="F8003" t="str">
            <v>0440</v>
          </cell>
          <cell r="G8003" t="str">
            <v>J010</v>
          </cell>
          <cell r="H8003" t="str">
            <v>CHARGER:</v>
          </cell>
          <cell r="I8003" t="str">
            <v>Batteriladdare</v>
          </cell>
          <cell r="J8003" t="str">
            <v>C8705058-02, (CHARGER 2A    # NO:CZ2AG2JE7)  CHARGER FOR PHYLION BATTERY</v>
          </cell>
          <cell r="K8003" t="str">
            <v>C8705058-02</v>
          </cell>
          <cell r="L8003" t="str">
            <v>C8705058-02</v>
          </cell>
        </row>
        <row r="8004">
          <cell r="B8004" t="str">
            <v>YEC9775136Kontrollbox</v>
          </cell>
          <cell r="C8004" t="str">
            <v>YEC9775136</v>
          </cell>
          <cell r="D8004" t="str">
            <v>2018-2019</v>
          </cell>
          <cell r="E8004">
            <v>45</v>
          </cell>
          <cell r="F8004" t="str">
            <v>0450</v>
          </cell>
          <cell r="G8004" t="str">
            <v>J011</v>
          </cell>
          <cell r="H8004" t="str">
            <v>Controller</v>
          </cell>
          <cell r="I8004" t="str">
            <v>Kontrollbox</v>
          </cell>
          <cell r="J8004" t="str">
            <v>included into the motor</v>
          </cell>
          <cell r="K8004" t="str">
            <v>C8705068-2-12</v>
          </cell>
          <cell r="L8004" t="str">
            <v>C8705068-2-12</v>
          </cell>
        </row>
        <row r="8005">
          <cell r="B8005" t="str">
            <v>YEC9775136Växelöra</v>
          </cell>
          <cell r="C8005" t="str">
            <v>YEC9775136</v>
          </cell>
          <cell r="D8005" t="str">
            <v>2018-2019</v>
          </cell>
          <cell r="E8005">
            <v>46</v>
          </cell>
          <cell r="F8005" t="str">
            <v>0460</v>
          </cell>
          <cell r="G8005" t="str">
            <v>D005</v>
          </cell>
          <cell r="H8005" t="str">
            <v>Gear hanger</v>
          </cell>
          <cell r="I8005" t="str">
            <v>Växelöra</v>
          </cell>
          <cell r="L8005" t="e">
            <v>#N/A</v>
          </cell>
        </row>
        <row r="8006">
          <cell r="B8006" t="str">
            <v>YEC9775137RAM</v>
          </cell>
          <cell r="C8006" t="str">
            <v>YEC9775137</v>
          </cell>
          <cell r="D8006">
            <v>2019</v>
          </cell>
          <cell r="E8006">
            <v>1</v>
          </cell>
          <cell r="F8006" t="str">
            <v>0010</v>
          </cell>
          <cell r="G8006" t="str">
            <v>A001</v>
          </cell>
          <cell r="H8006" t="str">
            <v>PAINTED FRAME</v>
          </cell>
          <cell r="I8006" t="str">
            <v>RAM</v>
          </cell>
          <cell r="J8006" t="str">
            <v>C7044-510-97736</v>
          </cell>
          <cell r="K8006" t="str">
            <v>C7044-510-97736</v>
          </cell>
          <cell r="L8006" t="e">
            <v>#N/A</v>
          </cell>
        </row>
        <row r="8007">
          <cell r="B8007" t="str">
            <v>YEC9775137Framgaffel</v>
          </cell>
          <cell r="C8007" t="str">
            <v>YEC9775137</v>
          </cell>
          <cell r="D8007">
            <v>2019</v>
          </cell>
          <cell r="E8007">
            <v>2</v>
          </cell>
          <cell r="F8007" t="str">
            <v>0020</v>
          </cell>
          <cell r="G8007" t="str">
            <v>A002</v>
          </cell>
          <cell r="H8007" t="str">
            <v>PAINTED FORK</v>
          </cell>
          <cell r="I8007" t="str">
            <v>Framgaffel</v>
          </cell>
          <cell r="J8007" t="str">
            <v>C5469-193-97736</v>
          </cell>
          <cell r="K8007" t="str">
            <v>C5469-193-97736</v>
          </cell>
          <cell r="L8007" t="e">
            <v>#N/A</v>
          </cell>
        </row>
        <row r="8008">
          <cell r="B8008" t="str">
            <v>YEC9775137Styrlager</v>
          </cell>
          <cell r="C8008" t="str">
            <v>YEC9775137</v>
          </cell>
          <cell r="D8008">
            <v>2019</v>
          </cell>
          <cell r="E8008">
            <v>3</v>
          </cell>
          <cell r="F8008" t="str">
            <v>0030</v>
          </cell>
          <cell r="G8008" t="str">
            <v>B001</v>
          </cell>
          <cell r="H8008" t="str">
            <v>Head Set</v>
          </cell>
          <cell r="I8008" t="str">
            <v>Styrlager</v>
          </cell>
          <cell r="J8008" t="str">
            <v>C2105002 VP-MH305C SEMI INTEGR, ED BLACK O/S  SH = 20mm</v>
          </cell>
          <cell r="K8008" t="str">
            <v>C2105002</v>
          </cell>
          <cell r="L8008" t="str">
            <v>C2100163</v>
          </cell>
        </row>
        <row r="8009">
          <cell r="B8009" t="str">
            <v xml:space="preserve">YEC9775137Styrstam </v>
          </cell>
          <cell r="C8009" t="str">
            <v>YEC9775137</v>
          </cell>
          <cell r="D8009">
            <v>2019</v>
          </cell>
          <cell r="E8009">
            <v>4</v>
          </cell>
          <cell r="F8009" t="str">
            <v>0040</v>
          </cell>
          <cell r="G8009" t="str">
            <v>B002</v>
          </cell>
          <cell r="H8009" t="str">
            <v>Handlebar Stem</v>
          </cell>
          <cell r="I8009" t="str">
            <v xml:space="preserve">Styrstam </v>
          </cell>
          <cell r="J8009" t="str">
            <v xml:space="preserve">C2205548-090 STQ ALsv 25,4/85 180mm 4BOLT MTSD-367N-5 SV </v>
          </cell>
          <cell r="K8009" t="str">
            <v>C2205548-090</v>
          </cell>
          <cell r="L8009" t="str">
            <v>C2200064</v>
          </cell>
        </row>
        <row r="8010">
          <cell r="B8010" t="str">
            <v>YEC9775137Styre</v>
          </cell>
          <cell r="C8010" t="str">
            <v>YEC9775137</v>
          </cell>
          <cell r="D8010">
            <v>2019</v>
          </cell>
          <cell r="E8010">
            <v>5</v>
          </cell>
          <cell r="F8010" t="str">
            <v>0050</v>
          </cell>
          <cell r="G8010" t="str">
            <v>B003</v>
          </cell>
          <cell r="H8010" t="str">
            <v>Handelbar</v>
          </cell>
          <cell r="I8010" t="str">
            <v>Styre</v>
          </cell>
          <cell r="J8010" t="str">
            <v>C2306073  Handlebar City Silver NR-AL-14(ISO-C) W:630mm, AL H.A.S, no logo</v>
          </cell>
          <cell r="K8010" t="str">
            <v>C2306073</v>
          </cell>
          <cell r="L8010" t="str">
            <v>C2300290</v>
          </cell>
        </row>
        <row r="8011">
          <cell r="B8011" t="str">
            <v>YEC9775137Bromsgrepp H</v>
          </cell>
          <cell r="C8011" t="str">
            <v>YEC9775137</v>
          </cell>
          <cell r="D8011">
            <v>2019</v>
          </cell>
          <cell r="E8011">
            <v>6</v>
          </cell>
          <cell r="F8011" t="str">
            <v>0060</v>
          </cell>
          <cell r="G8011" t="str">
            <v>C002</v>
          </cell>
          <cell r="H8011" t="str">
            <v>Brake Lever R</v>
          </cell>
          <cell r="I8011" t="str">
            <v>Bromsgrepp H</v>
          </cell>
          <cell r="L8011" t="e">
            <v>#N/A</v>
          </cell>
        </row>
        <row r="8012">
          <cell r="B8012" t="str">
            <v>YEC9775137Bromsgrepp V</v>
          </cell>
          <cell r="C8012" t="str">
            <v>YEC9775137</v>
          </cell>
          <cell r="D8012">
            <v>2019</v>
          </cell>
          <cell r="E8012">
            <v>7</v>
          </cell>
          <cell r="F8012" t="str">
            <v>0070</v>
          </cell>
          <cell r="G8012" t="str">
            <v>C001</v>
          </cell>
          <cell r="H8012" t="str">
            <v>Brake Lever L</v>
          </cell>
          <cell r="I8012" t="str">
            <v>Bromsgrepp V</v>
          </cell>
          <cell r="J8012" t="str">
            <v>C6505190 Br lever silver left CL535CRT RB w bell</v>
          </cell>
          <cell r="K8012" t="str">
            <v>C6505190</v>
          </cell>
          <cell r="L8012" t="str">
            <v>C6505190</v>
          </cell>
        </row>
        <row r="8013">
          <cell r="B8013" t="str">
            <v>YEC9775137Växelreglage H</v>
          </cell>
          <cell r="C8013" t="str">
            <v>YEC9775137</v>
          </cell>
          <cell r="D8013">
            <v>2019</v>
          </cell>
          <cell r="E8013">
            <v>8</v>
          </cell>
          <cell r="F8013" t="str">
            <v>0080</v>
          </cell>
          <cell r="G8013" t="str">
            <v>D002</v>
          </cell>
          <cell r="H8013" t="str">
            <v>Shift Lever R</v>
          </cell>
          <cell r="I8013" t="str">
            <v>Växelreglage H</v>
          </cell>
          <cell r="J8013" t="str">
            <v>ASLC30007DXL210LAR</v>
          </cell>
          <cell r="K8013" t="str">
            <v>ASLC30007DXL210LAR</v>
          </cell>
          <cell r="L8013" t="str">
            <v>Kontakta SHIMANO</v>
          </cell>
        </row>
        <row r="8014">
          <cell r="B8014" t="str">
            <v>YEC9775137Växelreglage V</v>
          </cell>
          <cell r="C8014" t="str">
            <v>YEC9775137</v>
          </cell>
          <cell r="D8014">
            <v>2019</v>
          </cell>
          <cell r="E8014">
            <v>9</v>
          </cell>
          <cell r="F8014" t="str">
            <v>0090</v>
          </cell>
          <cell r="G8014" t="str">
            <v>D001</v>
          </cell>
          <cell r="H8014" t="str">
            <v>Shift Lever L</v>
          </cell>
          <cell r="I8014" t="str">
            <v>Växelreglage V</v>
          </cell>
          <cell r="L8014" t="e">
            <v>#N/A</v>
          </cell>
        </row>
        <row r="8015">
          <cell r="B8015" t="str">
            <v>YEC9775137Handtag par</v>
          </cell>
          <cell r="C8015" t="str">
            <v>YEC9775137</v>
          </cell>
          <cell r="D8015">
            <v>2019</v>
          </cell>
          <cell r="E8015">
            <v>10</v>
          </cell>
          <cell r="F8015" t="str">
            <v>0100</v>
          </cell>
          <cell r="G8015" t="str">
            <v>B004</v>
          </cell>
          <cell r="H8015" t="str">
            <v>Grip R</v>
          </cell>
          <cell r="I8015" t="str">
            <v>Handtag par</v>
          </cell>
          <cell r="J8015" t="str">
            <v xml:space="preserve">C2505528 Herrmans CLIK DD37  black 90mm  </v>
          </cell>
          <cell r="K8015" t="str">
            <v>C2505528</v>
          </cell>
          <cell r="L8015" t="str">
            <v>C2500057</v>
          </cell>
        </row>
        <row r="8016">
          <cell r="B8016" t="str">
            <v>YEC9775137Frambroms</v>
          </cell>
          <cell r="C8016" t="str">
            <v>YEC9775137</v>
          </cell>
          <cell r="D8016">
            <v>2019</v>
          </cell>
          <cell r="E8016">
            <v>11</v>
          </cell>
          <cell r="F8016" t="str">
            <v>0110</v>
          </cell>
          <cell r="G8016" t="str">
            <v>C003</v>
          </cell>
          <cell r="H8016" t="str">
            <v xml:space="preserve">Brake front </v>
          </cell>
          <cell r="I8016" t="str">
            <v>Frambroms</v>
          </cell>
          <cell r="J8016" t="str">
            <v>ABRC6000FB  ROL.BRAKE FRONT M9 BR-C6000-F, W. 3,5 MM. LOCKNUT SILVER</v>
          </cell>
          <cell r="K8016" t="str">
            <v>ABRC6000FB</v>
          </cell>
          <cell r="L8016" t="str">
            <v>Kontakta SHIMANO</v>
          </cell>
        </row>
        <row r="8017">
          <cell r="B8017" t="str">
            <v>YEC9775137Bakbroms</v>
          </cell>
          <cell r="C8017" t="str">
            <v>YEC9775137</v>
          </cell>
          <cell r="D8017">
            <v>2019</v>
          </cell>
          <cell r="E8017">
            <v>12</v>
          </cell>
          <cell r="F8017" t="str">
            <v>0120</v>
          </cell>
          <cell r="G8017" t="str">
            <v>C004</v>
          </cell>
          <cell r="H8017" t="str">
            <v>Brake rear</v>
          </cell>
          <cell r="I8017" t="str">
            <v>Bakbroms</v>
          </cell>
          <cell r="K8017" t="str">
            <v>Fotbroms</v>
          </cell>
          <cell r="L8017" t="str">
            <v>Kontakta SHIMANO</v>
          </cell>
        </row>
        <row r="8018">
          <cell r="B8018" t="str">
            <v>YEC9775137Vevlager</v>
          </cell>
          <cell r="C8018" t="str">
            <v>YEC9775137</v>
          </cell>
          <cell r="D8018">
            <v>2019</v>
          </cell>
          <cell r="E8018">
            <v>13</v>
          </cell>
          <cell r="F8018" t="str">
            <v>0130</v>
          </cell>
          <cell r="G8018" t="str">
            <v>E001</v>
          </cell>
          <cell r="H8018" t="str">
            <v xml:space="preserve">BB-set </v>
          </cell>
          <cell r="I8018" t="str">
            <v>Vevlager</v>
          </cell>
          <cell r="K8018" t="str">
            <v>INGÅR I MOTORN</v>
          </cell>
          <cell r="L8018" t="str">
            <v>Ingår i motorn</v>
          </cell>
        </row>
        <row r="8019">
          <cell r="B8019" t="str">
            <v>YEC9775137Vevparti</v>
          </cell>
          <cell r="C8019" t="str">
            <v>YEC9775137</v>
          </cell>
          <cell r="D8019">
            <v>2019</v>
          </cell>
          <cell r="E8019">
            <v>14</v>
          </cell>
          <cell r="F8019" t="str">
            <v>0140</v>
          </cell>
          <cell r="G8019" t="str">
            <v>E002</v>
          </cell>
          <cell r="H8019" t="str">
            <v>Front Chainwheel</v>
          </cell>
          <cell r="I8019" t="str">
            <v>Vevparti</v>
          </cell>
          <cell r="K8019" t="str">
            <v>C3305778-EG</v>
          </cell>
          <cell r="L8019" t="str">
            <v>C3305778-EG</v>
          </cell>
        </row>
        <row r="8020">
          <cell r="B8020" t="str">
            <v>YEC9775137Kedjeskydd</v>
          </cell>
          <cell r="C8020" t="str">
            <v>YEC9775137</v>
          </cell>
          <cell r="D8020">
            <v>2019</v>
          </cell>
          <cell r="E8020">
            <v>15</v>
          </cell>
          <cell r="F8020" t="str">
            <v>0150</v>
          </cell>
          <cell r="G8020" t="str">
            <v>H001</v>
          </cell>
          <cell r="H8020" t="str">
            <v>Chain guard</v>
          </cell>
          <cell r="I8020" t="str">
            <v>Kedjeskydd</v>
          </cell>
          <cell r="J8020" t="str">
            <v>C8305427/BK Safir  + C8305427-RSV-98 Silver ring</v>
          </cell>
          <cell r="K8020" t="str">
            <v>C8305427/ZBK</v>
          </cell>
          <cell r="L8020" t="str">
            <v>C8305427/ZBK</v>
          </cell>
        </row>
        <row r="8021">
          <cell r="B8021" t="str">
            <v>YEC9775137Kedjeskyddsfäste</v>
          </cell>
          <cell r="C8021" t="str">
            <v>YEC9775137</v>
          </cell>
          <cell r="D8021">
            <v>2019</v>
          </cell>
          <cell r="E8021">
            <v>16</v>
          </cell>
          <cell r="F8021" t="str">
            <v>0160</v>
          </cell>
          <cell r="G8021" t="str">
            <v>H002</v>
          </cell>
          <cell r="H8021" t="str">
            <v>Chain guard bracket</v>
          </cell>
          <cell r="I8021" t="str">
            <v>Kedjeskyddsfäste</v>
          </cell>
          <cell r="J8021" t="str">
            <v>C8305526 Chainguarnd bracket axa för Axa Safir made for MAX, ZINK</v>
          </cell>
          <cell r="K8021" t="str">
            <v>C8305526</v>
          </cell>
          <cell r="L8021" t="str">
            <v>C8305526</v>
          </cell>
        </row>
        <row r="8022">
          <cell r="B8022" t="str">
            <v>YEC9775137Framväxel</v>
          </cell>
          <cell r="C8022" t="str">
            <v>YEC9775137</v>
          </cell>
          <cell r="D8022">
            <v>2019</v>
          </cell>
          <cell r="E8022">
            <v>17</v>
          </cell>
          <cell r="F8022" t="str">
            <v>0170</v>
          </cell>
          <cell r="G8022" t="str">
            <v>D003</v>
          </cell>
          <cell r="H8022" t="str">
            <v>Front Derailleur</v>
          </cell>
          <cell r="I8022" t="str">
            <v>Framväxel</v>
          </cell>
          <cell r="K8022" t="str">
            <v>EMPTY</v>
          </cell>
          <cell r="L8022" t="e">
            <v>#N/A</v>
          </cell>
        </row>
        <row r="8023">
          <cell r="B8023" t="str">
            <v>YEC9775137Bakväxel</v>
          </cell>
          <cell r="C8023" t="str">
            <v>YEC9775137</v>
          </cell>
          <cell r="D8023">
            <v>2019</v>
          </cell>
          <cell r="E8023">
            <v>18</v>
          </cell>
          <cell r="F8023" t="str">
            <v>0180</v>
          </cell>
          <cell r="G8023" t="str">
            <v>D004</v>
          </cell>
          <cell r="H8023" t="str">
            <v>Rear Derailleur</v>
          </cell>
          <cell r="I8023" t="str">
            <v>Bakväxel</v>
          </cell>
          <cell r="K8023" t="str">
            <v>NAVVÄXEL</v>
          </cell>
          <cell r="L8023" t="str">
            <v>Kontakta SHIMANO</v>
          </cell>
        </row>
        <row r="8024">
          <cell r="B8024" t="str">
            <v>YEC9775137Kedja</v>
          </cell>
          <cell r="C8024" t="str">
            <v>YEC9775137</v>
          </cell>
          <cell r="D8024">
            <v>2019</v>
          </cell>
          <cell r="E8024">
            <v>19</v>
          </cell>
          <cell r="F8024" t="str">
            <v>0190</v>
          </cell>
          <cell r="G8024" t="str">
            <v>E003</v>
          </cell>
          <cell r="H8024" t="str">
            <v xml:space="preserve">Chain </v>
          </cell>
          <cell r="I8024" t="str">
            <v>Kedja</v>
          </cell>
          <cell r="J8024" t="str">
            <v>C3405041-102  + link CHA 1S 102L RB Z610HXRB   KMC</v>
          </cell>
          <cell r="K8024" t="str">
            <v>C3405041-102</v>
          </cell>
          <cell r="L8024" t="str">
            <v>C3400038</v>
          </cell>
        </row>
        <row r="8025">
          <cell r="B8025" t="str">
            <v>YEC9775137Kassett</v>
          </cell>
          <cell r="C8025" t="str">
            <v>YEC9775137</v>
          </cell>
          <cell r="D8025">
            <v>2019</v>
          </cell>
          <cell r="E8025">
            <v>20</v>
          </cell>
          <cell r="F8025" t="str">
            <v>0200</v>
          </cell>
          <cell r="G8025" t="str">
            <v>E004</v>
          </cell>
          <cell r="H8025" t="str">
            <v>Cassette Sprocket</v>
          </cell>
          <cell r="I8025" t="str">
            <v>Kassett</v>
          </cell>
          <cell r="J8025" t="str">
            <v>ASMGEAR18SU SPT SC18sv3/32" (INTERNAL HUB)</v>
          </cell>
          <cell r="K8025" t="str">
            <v>ASMGEAR18SU</v>
          </cell>
          <cell r="L8025" t="str">
            <v>Kontakta SHIMANO</v>
          </cell>
        </row>
        <row r="8026">
          <cell r="B8026" t="str">
            <v>YEC9775137Framhjul</v>
          </cell>
          <cell r="C8026" t="str">
            <v>YEC9775137</v>
          </cell>
          <cell r="D8026">
            <v>2019</v>
          </cell>
          <cell r="E8026">
            <v>21</v>
          </cell>
          <cell r="F8026" t="str">
            <v>0210</v>
          </cell>
          <cell r="G8026" t="str">
            <v>F001</v>
          </cell>
          <cell r="H8026" t="str">
            <v>Front hub</v>
          </cell>
          <cell r="I8026" t="str">
            <v>Framhjul</v>
          </cell>
          <cell r="J8026" t="str">
            <v>AHBIM40PDC  FRONT HUB, SHIMANO, NEXUS HB-IM40 36H AXLE: 140MM OLD: 100MM SILVER</v>
          </cell>
          <cell r="K8026" t="str">
            <v>C4107743</v>
          </cell>
          <cell r="L8026" t="str">
            <v>C4100215</v>
          </cell>
        </row>
        <row r="8027">
          <cell r="B8027" t="str">
            <v>YEC9775137Bakhjul</v>
          </cell>
          <cell r="C8027" t="str">
            <v>YEC9775137</v>
          </cell>
          <cell r="D8027">
            <v>2019</v>
          </cell>
          <cell r="E8027">
            <v>22</v>
          </cell>
          <cell r="F8027" t="str">
            <v>0220</v>
          </cell>
          <cell r="G8027" t="str">
            <v>F002</v>
          </cell>
          <cell r="H8027" t="str">
            <v>Rear hub</v>
          </cell>
          <cell r="I8027" t="str">
            <v>Bakhjul</v>
          </cell>
          <cell r="J8027" t="str">
            <v>ASGC30007CADXR (ASG7C30ADXR) HBRcb 36 H SILVER DX</v>
          </cell>
          <cell r="K8027" t="str">
            <v>C4208020</v>
          </cell>
          <cell r="L8027" t="str">
            <v>C4200052</v>
          </cell>
        </row>
        <row r="8028">
          <cell r="B8028" t="str">
            <v>YEC9775137Däck</v>
          </cell>
          <cell r="C8028" t="str">
            <v>YEC9775137</v>
          </cell>
          <cell r="D8028">
            <v>2019</v>
          </cell>
          <cell r="E8028">
            <v>23</v>
          </cell>
          <cell r="F8028" t="str">
            <v>0230</v>
          </cell>
          <cell r="G8028" t="str">
            <v>F003</v>
          </cell>
          <cell r="H8028" t="str">
            <v>Tire</v>
          </cell>
          <cell r="I8028" t="str">
            <v>Däck</v>
          </cell>
          <cell r="J8028" t="str">
            <v>C4906455 622x40 Black Duramax Reflex XNR PERGO-E H-480</v>
          </cell>
          <cell r="K8028" t="str">
            <v>C4906455</v>
          </cell>
          <cell r="L8028" t="str">
            <v>C4901463</v>
          </cell>
        </row>
        <row r="8029">
          <cell r="B8029" t="str">
            <v>YEC9775137Skärmar set</v>
          </cell>
          <cell r="C8029" t="str">
            <v>YEC9775137</v>
          </cell>
          <cell r="D8029">
            <v>2019</v>
          </cell>
          <cell r="E8029">
            <v>24</v>
          </cell>
          <cell r="F8029" t="str">
            <v>0240</v>
          </cell>
          <cell r="G8029" t="str">
            <v>H003</v>
          </cell>
          <cell r="H8029" t="str">
            <v xml:space="preserve">Mudguard front   </v>
          </cell>
          <cell r="I8029" t="str">
            <v>Skärmar set</v>
          </cell>
          <cell r="J8029" t="str">
            <v>C8255677 ZN/52MM 28" black 70.554/1 (5729-ZN)</v>
          </cell>
          <cell r="K8029" t="str">
            <v>C8255677</v>
          </cell>
          <cell r="L8029" t="str">
            <v>C8250028</v>
          </cell>
        </row>
        <row r="8030">
          <cell r="B8030" t="str">
            <v>YEC9775137Pakethållare</v>
          </cell>
          <cell r="C8030" t="str">
            <v>YEC9775137</v>
          </cell>
          <cell r="D8030">
            <v>2019</v>
          </cell>
          <cell r="E8030">
            <v>25</v>
          </cell>
          <cell r="F8030" t="str">
            <v>0250</v>
          </cell>
          <cell r="G8030" t="str">
            <v>H004</v>
          </cell>
          <cell r="H8030" t="str">
            <v>Carrier</v>
          </cell>
          <cell r="I8030" t="str">
            <v>Pakethållare</v>
          </cell>
          <cell r="J8030" t="str">
            <v>C8205740 AVS TOP CARRIER FOR PHILION BATTERY, Powder BLACK CLIP AND SPECTRA LOGO</v>
          </cell>
          <cell r="K8030" t="str">
            <v>C8205740</v>
          </cell>
          <cell r="L8030" t="str">
            <v>C8205740</v>
          </cell>
        </row>
        <row r="8031">
          <cell r="B8031" t="str">
            <v>YEC9775137Sadel</v>
          </cell>
          <cell r="C8031" t="str">
            <v>YEC9775137</v>
          </cell>
          <cell r="D8031">
            <v>2019</v>
          </cell>
          <cell r="E8031">
            <v>26</v>
          </cell>
          <cell r="F8031" t="str">
            <v>0260</v>
          </cell>
          <cell r="G8031" t="str">
            <v>G001</v>
          </cell>
          <cell r="H8031" t="str">
            <v>Saddle</v>
          </cell>
          <cell r="I8031" t="str">
            <v>Sadel</v>
          </cell>
          <cell r="J8031" t="str">
            <v>C7105989 Fluito black unisex w/o clamp</v>
          </cell>
          <cell r="K8031" t="str">
            <v>C7105989</v>
          </cell>
          <cell r="L8031" t="str">
            <v>C7100596</v>
          </cell>
        </row>
        <row r="8032">
          <cell r="B8032" t="str">
            <v>YEC9775137Sadelstolpe</v>
          </cell>
          <cell r="C8032" t="str">
            <v>YEC9775137</v>
          </cell>
          <cell r="D8032">
            <v>2019</v>
          </cell>
          <cell r="E8032">
            <v>27</v>
          </cell>
          <cell r="F8032" t="str">
            <v>0270</v>
          </cell>
          <cell r="G8032" t="str">
            <v>G002</v>
          </cell>
          <cell r="H8032" t="str">
            <v>Seatpost</v>
          </cell>
          <cell r="I8032" t="str">
            <v>Sadelstolpe</v>
          </cell>
          <cell r="J8032" t="str">
            <v xml:space="preserve">C7205258  SP-222 27.2X350 Anodized SILVER </v>
          </cell>
          <cell r="K8032" t="str">
            <v>C7205258</v>
          </cell>
          <cell r="L8032" t="str">
            <v>C7200039</v>
          </cell>
        </row>
        <row r="8033">
          <cell r="B8033" t="str">
            <v>YEC9775137Sadelrörsklämma</v>
          </cell>
          <cell r="C8033" t="str">
            <v>YEC9775137</v>
          </cell>
          <cell r="D8033">
            <v>2019</v>
          </cell>
          <cell r="E8033">
            <v>28</v>
          </cell>
          <cell r="F8033" t="str">
            <v>0280</v>
          </cell>
          <cell r="G8033" t="str">
            <v>G003</v>
          </cell>
          <cell r="H8033" t="str">
            <v>Seat Clamp</v>
          </cell>
          <cell r="I8033" t="str">
            <v>Sadelrörsklämma</v>
          </cell>
          <cell r="J8033" t="str">
            <v>C7305002 L/C 31.8 MX27 shiny black</v>
          </cell>
          <cell r="K8033" t="str">
            <v>C7305002</v>
          </cell>
          <cell r="L8033" t="str">
            <v>C7300027-318</v>
          </cell>
        </row>
        <row r="8034">
          <cell r="B8034" t="str">
            <v>YEC9775137Framlampa</v>
          </cell>
          <cell r="C8034" t="str">
            <v>YEC9775137</v>
          </cell>
          <cell r="D8034">
            <v>2019</v>
          </cell>
          <cell r="E8034">
            <v>29</v>
          </cell>
          <cell r="F8034" t="str">
            <v>0290</v>
          </cell>
          <cell r="G8034" t="str">
            <v>H005</v>
          </cell>
          <cell r="H8034" t="str">
            <v>Front light</v>
          </cell>
          <cell r="I8034" t="str">
            <v>Framlampa</v>
          </cell>
          <cell r="J8034" t="str">
            <v xml:space="preserve">C8015191 JY-7070E 30LUX LED headlamp 6V, w/o bracket, 500mm cable with conector for Bafang , 3mm cable  </v>
          </cell>
          <cell r="K8034" t="str">
            <v>C8015191</v>
          </cell>
          <cell r="L8034" t="str">
            <v>C8015191</v>
          </cell>
        </row>
        <row r="8035">
          <cell r="B8035" t="str">
            <v>YEC9775137Baklampa</v>
          </cell>
          <cell r="C8035" t="str">
            <v>YEC9775137</v>
          </cell>
          <cell r="D8035">
            <v>2019</v>
          </cell>
          <cell r="E8035">
            <v>30</v>
          </cell>
          <cell r="F8035" t="str">
            <v>0300</v>
          </cell>
          <cell r="G8035" t="str">
            <v>H006</v>
          </cell>
          <cell r="H8035" t="str">
            <v>Light, Rear</v>
          </cell>
          <cell r="I8035" t="str">
            <v>Baklampa</v>
          </cell>
          <cell r="K8035" t="str">
            <v>C8705058-1RLBK</v>
          </cell>
          <cell r="L8035" t="str">
            <v>C8705058-1RLBK</v>
          </cell>
        </row>
        <row r="8036">
          <cell r="B8036" t="str">
            <v>YEC9775137Låssats</v>
          </cell>
          <cell r="C8036" t="str">
            <v>YEC9775137</v>
          </cell>
          <cell r="D8036">
            <v>2019</v>
          </cell>
          <cell r="E8036">
            <v>31</v>
          </cell>
          <cell r="F8036" t="str">
            <v>0310</v>
          </cell>
          <cell r="G8036" t="str">
            <v>H007</v>
          </cell>
          <cell r="H8036" t="str">
            <v>Lock</v>
          </cell>
          <cell r="I8036" t="str">
            <v>Låssats</v>
          </cell>
          <cell r="J8036" t="str">
            <v>C8405069 LCK SF PLbk Solid+  BAT SF03, LOCK FRAME+LOCK BATT SF03 RT W/2 similar keys</v>
          </cell>
          <cell r="K8036" t="str">
            <v>C8405069</v>
          </cell>
          <cell r="L8036" t="str">
            <v>C8405069</v>
          </cell>
        </row>
        <row r="8037">
          <cell r="B8037" t="str">
            <v>YEC9775137Stöd</v>
          </cell>
          <cell r="C8037" t="str">
            <v>YEC9775137</v>
          </cell>
          <cell r="D8037">
            <v>2019</v>
          </cell>
          <cell r="E8037">
            <v>32</v>
          </cell>
          <cell r="F8037" t="str">
            <v>0320</v>
          </cell>
          <cell r="G8037" t="str">
            <v>H008</v>
          </cell>
          <cell r="H8037" t="str">
            <v>Kick stand</v>
          </cell>
          <cell r="I8037" t="str">
            <v>Stöd</v>
          </cell>
          <cell r="J8037" t="str">
            <v>C8105222 REX HV for MAX CS mount KICKSTAND ADJUSTABLE 1288-4</v>
          </cell>
          <cell r="K8037" t="str">
            <v>C8105214</v>
          </cell>
          <cell r="L8037" t="str">
            <v>C8100036</v>
          </cell>
        </row>
        <row r="8038">
          <cell r="B8038" t="str">
            <v>YEC9775137Korg</v>
          </cell>
          <cell r="C8038" t="str">
            <v>YEC9775137</v>
          </cell>
          <cell r="D8038">
            <v>2019</v>
          </cell>
          <cell r="E8038">
            <v>33</v>
          </cell>
          <cell r="F8038" t="str">
            <v>0330</v>
          </cell>
          <cell r="G8038" t="str">
            <v>H009</v>
          </cell>
          <cell r="H8038" t="str">
            <v>Basket / Fr carrier</v>
          </cell>
          <cell r="I8038" t="str">
            <v>Korg</v>
          </cell>
          <cell r="J8038" t="str">
            <v>C8605198 Korg AVS rem</v>
          </cell>
          <cell r="K8038" t="str">
            <v>C8605198</v>
          </cell>
          <cell r="L8038" t="str">
            <v>C8600016</v>
          </cell>
        </row>
        <row r="8039">
          <cell r="B8039" t="str">
            <v>YEC9775137Pedaler</v>
          </cell>
          <cell r="C8039" t="str">
            <v>YEC9775137</v>
          </cell>
          <cell r="D8039">
            <v>2019</v>
          </cell>
          <cell r="E8039">
            <v>34</v>
          </cell>
          <cell r="F8039" t="str">
            <v>0340</v>
          </cell>
          <cell r="G8039" t="str">
            <v>E005</v>
          </cell>
          <cell r="H8039" t="str">
            <v xml:space="preserve">Pedal </v>
          </cell>
          <cell r="I8039" t="str">
            <v>Pedaler</v>
          </cell>
          <cell r="J8039" t="str">
            <v>C3505208 NWL-467  SILVER/GREY 9/16" ALU</v>
          </cell>
          <cell r="K8039" t="str">
            <v>C3505208</v>
          </cell>
          <cell r="L8039" t="str">
            <v>C3500059</v>
          </cell>
        </row>
        <row r="8040">
          <cell r="B8040" t="str">
            <v>YEC9775137Motor</v>
          </cell>
          <cell r="C8040" t="str">
            <v>YEC9775137</v>
          </cell>
          <cell r="D8040">
            <v>2019</v>
          </cell>
          <cell r="E8040">
            <v>35</v>
          </cell>
          <cell r="F8040" t="str">
            <v>0350</v>
          </cell>
          <cell r="G8040" t="str">
            <v>J001</v>
          </cell>
          <cell r="H8040" t="str">
            <v>DRIVE UNIT:</v>
          </cell>
          <cell r="I8040" t="str">
            <v>Motor</v>
          </cell>
          <cell r="J8040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8040" t="str">
            <v>C8705068-2-01A</v>
          </cell>
          <cell r="L8040" t="str">
            <v>C8705068-2-01A</v>
          </cell>
        </row>
        <row r="8041">
          <cell r="B8041" t="str">
            <v>YEC9775137Display</v>
          </cell>
          <cell r="C8041" t="str">
            <v>YEC9775137</v>
          </cell>
          <cell r="D8041">
            <v>2019</v>
          </cell>
          <cell r="E8041">
            <v>36</v>
          </cell>
          <cell r="F8041" t="str">
            <v>0360</v>
          </cell>
          <cell r="G8041" t="str">
            <v>J004</v>
          </cell>
          <cell r="H8041" t="str">
            <v>DISPLAY:</v>
          </cell>
          <cell r="I8041" t="str">
            <v>Display</v>
          </cell>
          <cell r="J8041" t="str">
            <v>C8705065-1-12S LCD C10,Silver Alloy e-going logo.cable length:750mm. cable length for switch:300mm,    Chip for BESST system. New dual pivot bracket with 2 plastic inserts (Ø22,2/25,4).</v>
          </cell>
          <cell r="K8041" t="str">
            <v>C8705065-1-12S</v>
          </cell>
          <cell r="L8041" t="str">
            <v>C8705065-1-12S</v>
          </cell>
        </row>
        <row r="8042">
          <cell r="B8042" t="str">
            <v>YEC9775137EB-Bus kabel</v>
          </cell>
          <cell r="C8042" t="str">
            <v>YEC9775137</v>
          </cell>
          <cell r="D8042">
            <v>2019</v>
          </cell>
          <cell r="E8042">
            <v>37</v>
          </cell>
          <cell r="F8042" t="str">
            <v>0370</v>
          </cell>
          <cell r="G8042" t="str">
            <v>J005</v>
          </cell>
          <cell r="H8042" t="str">
            <v>EB-BUS CABLE:</v>
          </cell>
          <cell r="I8042" t="str">
            <v>EB-Bus kabel</v>
          </cell>
          <cell r="J8042" t="str">
            <v>C8705068-1-04-01, 5PIN ( 1340mm ) CONNECT TO CONTROLLER, OTHER SIDE TO DISPLAY, LIGHTING SETS</v>
          </cell>
          <cell r="K8042" t="str">
            <v>C8705068-1-04-01</v>
          </cell>
          <cell r="L8042" t="e">
            <v>#N/A</v>
          </cell>
        </row>
        <row r="8043">
          <cell r="B8043" t="str">
            <v>YEC9775137Motorkabel</v>
          </cell>
          <cell r="C8043" t="str">
            <v>YEC9775137</v>
          </cell>
          <cell r="D8043">
            <v>2019</v>
          </cell>
          <cell r="E8043">
            <v>38</v>
          </cell>
          <cell r="F8043" t="str">
            <v>0380</v>
          </cell>
          <cell r="G8043" t="str">
            <v>J006</v>
          </cell>
          <cell r="H8043" t="str">
            <v>POWER CABLE:</v>
          </cell>
          <cell r="I8043" t="str">
            <v>Motorkabel</v>
          </cell>
          <cell r="J8043" t="str">
            <v>W/O (inluded into the battary slider)</v>
          </cell>
          <cell r="K8043" t="str">
            <v>Ingår i batterihållaren</v>
          </cell>
          <cell r="L8043" t="str">
            <v>Ingår i batterihållaren</v>
          </cell>
        </row>
        <row r="8044">
          <cell r="B8044" t="str">
            <v>YEC9775137Kabel framlampa</v>
          </cell>
          <cell r="C8044" t="str">
            <v>YEC9775137</v>
          </cell>
          <cell r="D8044">
            <v>2019</v>
          </cell>
          <cell r="E8044">
            <v>39</v>
          </cell>
          <cell r="F8044" t="str">
            <v>0390</v>
          </cell>
          <cell r="G8044" t="str">
            <v>J007</v>
          </cell>
          <cell r="H8044" t="str">
            <v>F. LIGHT CABLE:</v>
          </cell>
          <cell r="I8044" t="str">
            <v>Kabel framlampa</v>
          </cell>
          <cell r="J8044" t="str">
            <v>C8705068-1-04-6, FOR FRONT LIGHT : 1200mm</v>
          </cell>
          <cell r="K8044" t="str">
            <v>C8705068-1-04-6</v>
          </cell>
          <cell r="L8044" t="str">
            <v>C8705068-1-04-6</v>
          </cell>
        </row>
        <row r="8045">
          <cell r="B8045" t="str">
            <v>YEC9775137Kabel baklampa</v>
          </cell>
          <cell r="C8045" t="str">
            <v>YEC9775137</v>
          </cell>
          <cell r="D8045">
            <v>2019</v>
          </cell>
          <cell r="E8045">
            <v>40</v>
          </cell>
          <cell r="F8045" t="str">
            <v>0400</v>
          </cell>
          <cell r="G8045" t="str">
            <v>J008</v>
          </cell>
          <cell r="H8045" t="str">
            <v>R. LIGHT CABLE:</v>
          </cell>
          <cell r="I8045" t="str">
            <v>Kabel baklampa</v>
          </cell>
          <cell r="K8045" t="str">
            <v>INGÅR I BATTERIET</v>
          </cell>
          <cell r="L8045" t="str">
            <v>Ingår i batteriet</v>
          </cell>
        </row>
        <row r="8046">
          <cell r="B8046" t="str">
            <v>YEC9775137Hastighetssensor</v>
          </cell>
          <cell r="C8046" t="str">
            <v>YEC9775137</v>
          </cell>
          <cell r="D8046">
            <v>2019</v>
          </cell>
          <cell r="E8046">
            <v>41</v>
          </cell>
          <cell r="F8046" t="str">
            <v>0410</v>
          </cell>
          <cell r="G8046" t="str">
            <v>J009</v>
          </cell>
          <cell r="H8046" t="str">
            <v>SPEED SENSOR:</v>
          </cell>
          <cell r="I8046" t="str">
            <v>Hastighetssensor</v>
          </cell>
          <cell r="J8046" t="str">
            <v>C8705068-1-04-11, DETECTING WHEEL RPM, CABLE LENGTH:70mm, C8705068-1-04-10 Extension cable for speed sensor: 350mm HIGO/KST at motor end</v>
          </cell>
          <cell r="K8046" t="str">
            <v>C8705068-1-0411</v>
          </cell>
          <cell r="L8046" t="str">
            <v>C8705068-1-0411</v>
          </cell>
        </row>
        <row r="8047">
          <cell r="B8047" t="str">
            <v>YEC9775137Batteri</v>
          </cell>
          <cell r="C8047" t="str">
            <v>YEC9775137</v>
          </cell>
          <cell r="D8047">
            <v>2019</v>
          </cell>
          <cell r="E8047">
            <v>42</v>
          </cell>
          <cell r="F8047" t="str">
            <v>0420</v>
          </cell>
          <cell r="G8047" t="str">
            <v>J002</v>
          </cell>
          <cell r="H8047" t="str">
            <v>BATTERY:</v>
          </cell>
          <cell r="I8047" t="str">
            <v>Batteri</v>
          </cell>
          <cell r="J8047" t="str">
            <v>C8705058-1-11EA  PHYLION SF-03, 11Ah WITH INTERGRATED REAR RED LIGHT (eGoing Access)</v>
          </cell>
          <cell r="K8047" t="str">
            <v>C8705058-1-11EA</v>
          </cell>
          <cell r="L8047" t="str">
            <v>C8705058-1-11CE</v>
          </cell>
        </row>
        <row r="8048">
          <cell r="B8048" t="str">
            <v>YEC9775137Batterihållare</v>
          </cell>
          <cell r="C8048" t="str">
            <v>YEC9775137</v>
          </cell>
          <cell r="D8048">
            <v>2019</v>
          </cell>
          <cell r="E8048">
            <v>43</v>
          </cell>
          <cell r="F8048" t="str">
            <v>0430</v>
          </cell>
          <cell r="G8048" t="str">
            <v>J003</v>
          </cell>
          <cell r="H8048" t="str">
            <v>BATTERY HOLDER/Slider</v>
          </cell>
          <cell r="I8048" t="str">
            <v>Batterihållare</v>
          </cell>
          <cell r="J8048" t="str">
            <v>C8705066-1-01, X11 BATTERY HOLDER WITH 950mm BAFANG CABLE FOR MAX MIDDLE SYSTEM ( CARRIER TYPE ) WITH AXA KEY CYLINDER 6,4USD</v>
          </cell>
          <cell r="K8048" t="str">
            <v>C8705066-1-01</v>
          </cell>
          <cell r="L8048" t="str">
            <v>C8705066-1-01</v>
          </cell>
        </row>
        <row r="8049">
          <cell r="B8049" t="str">
            <v>YEC9775137Batteriladdare</v>
          </cell>
          <cell r="C8049" t="str">
            <v>YEC9775137</v>
          </cell>
          <cell r="D8049">
            <v>2019</v>
          </cell>
          <cell r="E8049">
            <v>44</v>
          </cell>
          <cell r="F8049" t="str">
            <v>0440</v>
          </cell>
          <cell r="G8049" t="str">
            <v>J010</v>
          </cell>
          <cell r="H8049" t="str">
            <v>CHARGER:</v>
          </cell>
          <cell r="I8049" t="str">
            <v>Batteriladdare</v>
          </cell>
          <cell r="J8049" t="str">
            <v>C8705058-02, (CHARGER 2A    # NO:CZ2AG2JE7)  CHARGER FOR PHYLION BATTERY</v>
          </cell>
          <cell r="K8049" t="str">
            <v>C8705058-02</v>
          </cell>
          <cell r="L8049" t="str">
            <v>C8705058-02</v>
          </cell>
        </row>
        <row r="8050">
          <cell r="B8050" t="str">
            <v>YEC9775137Kontrollbox</v>
          </cell>
          <cell r="C8050" t="str">
            <v>YEC9775137</v>
          </cell>
          <cell r="D8050">
            <v>2019</v>
          </cell>
          <cell r="E8050">
            <v>45</v>
          </cell>
          <cell r="F8050" t="str">
            <v>0450</v>
          </cell>
          <cell r="G8050" t="str">
            <v>J011</v>
          </cell>
          <cell r="H8050" t="str">
            <v>Controller</v>
          </cell>
          <cell r="I8050" t="str">
            <v>Kontrollbox</v>
          </cell>
          <cell r="J8050" t="str">
            <v>included into the motor</v>
          </cell>
          <cell r="K8050" t="str">
            <v>C8705068-2-12</v>
          </cell>
          <cell r="L8050" t="str">
            <v>C8705068-2-12</v>
          </cell>
        </row>
        <row r="8051">
          <cell r="B8051" t="str">
            <v>YEC9775137Växelöra</v>
          </cell>
          <cell r="C8051" t="str">
            <v>YEC9775137</v>
          </cell>
          <cell r="D8051">
            <v>2019</v>
          </cell>
          <cell r="E8051">
            <v>46</v>
          </cell>
          <cell r="F8051" t="str">
            <v>0460</v>
          </cell>
          <cell r="G8051" t="str">
            <v>D005</v>
          </cell>
          <cell r="H8051" t="str">
            <v>Gear hanger</v>
          </cell>
          <cell r="I8051" t="str">
            <v>Växelöra</v>
          </cell>
          <cell r="L8051" t="e">
            <v>#N/A</v>
          </cell>
        </row>
        <row r="8052">
          <cell r="B8052" t="str">
            <v>YEC9775138RAM</v>
          </cell>
          <cell r="C8052" t="str">
            <v>YEC9775138</v>
          </cell>
          <cell r="D8052" t="str">
            <v>2019-2021</v>
          </cell>
          <cell r="E8052">
            <v>1</v>
          </cell>
          <cell r="F8052" t="str">
            <v>0010</v>
          </cell>
          <cell r="G8052" t="str">
            <v>A001</v>
          </cell>
          <cell r="H8052" t="str">
            <v>PAINTED FRAME</v>
          </cell>
          <cell r="I8052" t="str">
            <v>RAM</v>
          </cell>
          <cell r="J8052" t="str">
            <v>Crescent-dekal ovan matt lack</v>
          </cell>
          <cell r="K8052" t="str">
            <v>FRAME</v>
          </cell>
          <cell r="L8052" t="e">
            <v>#N/A</v>
          </cell>
        </row>
        <row r="8053">
          <cell r="B8053" t="str">
            <v>YEC9775138Framgaffel</v>
          </cell>
          <cell r="C8053" t="str">
            <v>YEC9775138</v>
          </cell>
          <cell r="D8053" t="str">
            <v>2019-2021</v>
          </cell>
          <cell r="E8053">
            <v>2</v>
          </cell>
          <cell r="F8053" t="str">
            <v>0020</v>
          </cell>
          <cell r="G8053" t="str">
            <v>A002</v>
          </cell>
          <cell r="H8053" t="str">
            <v>PAINTED FORK</v>
          </cell>
          <cell r="I8053" t="str">
            <v>Framgaffel</v>
          </cell>
          <cell r="J8053" t="str">
            <v>C1605469-193, Rigid steel front fork HT13A with HT13A steerer tube, for Roller-brake, for 700C x 45C tires, THREADED</v>
          </cell>
          <cell r="K8053" t="str">
            <v>C1605469-193</v>
          </cell>
          <cell r="L8053" t="e">
            <v>#N/A</v>
          </cell>
        </row>
        <row r="8054">
          <cell r="B8054" t="str">
            <v>YEC9775138Styrlager</v>
          </cell>
          <cell r="C8054" t="str">
            <v>YEC9775138</v>
          </cell>
          <cell r="D8054" t="str">
            <v>2019-2021</v>
          </cell>
          <cell r="E8054">
            <v>3</v>
          </cell>
          <cell r="F8054" t="str">
            <v>0030</v>
          </cell>
          <cell r="G8054" t="str">
            <v>B001</v>
          </cell>
          <cell r="H8054" t="str">
            <v>Head Set</v>
          </cell>
          <cell r="I8054" t="str">
            <v>Styrlager</v>
          </cell>
          <cell r="J8054" t="str">
            <v>C2105002 VP-MH305C SEMI INTEGR, ED BLACK O/S  SH = 20mm</v>
          </cell>
          <cell r="K8054" t="str">
            <v>C2105002</v>
          </cell>
          <cell r="L8054" t="str">
            <v>C2100163</v>
          </cell>
        </row>
        <row r="8055">
          <cell r="B8055" t="str">
            <v xml:space="preserve">YEC9775138Styrstam </v>
          </cell>
          <cell r="C8055" t="str">
            <v>YEC9775138</v>
          </cell>
          <cell r="D8055" t="str">
            <v>2019-2021</v>
          </cell>
          <cell r="E8055">
            <v>4</v>
          </cell>
          <cell r="F8055" t="str">
            <v>0040</v>
          </cell>
          <cell r="G8055" t="str">
            <v>B002</v>
          </cell>
          <cell r="H8055" t="str">
            <v>Handlebar Stem</v>
          </cell>
          <cell r="I8055" t="str">
            <v xml:space="preserve">Styrstam </v>
          </cell>
          <cell r="J8055" t="str">
            <v>C2205550-090 H/L STÄLLBAR BLACK  O/S 25,4X85/90-150GR MTSD-367N-5 EXT=180 MM</v>
          </cell>
          <cell r="K8055" t="str">
            <v>C2205550-090</v>
          </cell>
          <cell r="L8055" t="str">
            <v>C2200066</v>
          </cell>
        </row>
        <row r="8056">
          <cell r="B8056" t="str">
            <v>YEC9775138Styre</v>
          </cell>
          <cell r="C8056" t="str">
            <v>YEC9775138</v>
          </cell>
          <cell r="D8056" t="str">
            <v>2019-2021</v>
          </cell>
          <cell r="E8056">
            <v>5</v>
          </cell>
          <cell r="F8056" t="str">
            <v>0050</v>
          </cell>
          <cell r="G8056" t="str">
            <v>B003</v>
          </cell>
          <cell r="H8056" t="str">
            <v>Handelbar</v>
          </cell>
          <cell r="I8056" t="str">
            <v>Styre</v>
          </cell>
          <cell r="J8056" t="str">
            <v>C2306074 Handlebar City BLACK NR-AL-14(ISO-C) W:630mm, AL BK, no logo</v>
          </cell>
          <cell r="K8056" t="str">
            <v>C2306074</v>
          </cell>
          <cell r="L8056" t="str">
            <v>C2306074</v>
          </cell>
        </row>
        <row r="8057">
          <cell r="B8057" t="str">
            <v>YEC9775138Bromsgrepp H</v>
          </cell>
          <cell r="C8057" t="str">
            <v>YEC9775138</v>
          </cell>
          <cell r="D8057" t="str">
            <v>2019-2021</v>
          </cell>
          <cell r="E8057">
            <v>6</v>
          </cell>
          <cell r="F8057" t="str">
            <v>0060</v>
          </cell>
          <cell r="G8057" t="str">
            <v>C002</v>
          </cell>
          <cell r="H8057" t="str">
            <v>Brake Lever R</v>
          </cell>
          <cell r="I8057" t="str">
            <v>Bromsgrepp H</v>
          </cell>
          <cell r="L8057" t="e">
            <v>#N/A</v>
          </cell>
        </row>
        <row r="8058">
          <cell r="B8058" t="str">
            <v>YEC9775138Bromsgrepp V</v>
          </cell>
          <cell r="C8058" t="str">
            <v>YEC9775138</v>
          </cell>
          <cell r="D8058" t="str">
            <v>2019-2021</v>
          </cell>
          <cell r="E8058">
            <v>7</v>
          </cell>
          <cell r="F8058" t="str">
            <v>0070</v>
          </cell>
          <cell r="G8058" t="str">
            <v>C001</v>
          </cell>
          <cell r="H8058" t="str">
            <v>Brake Lever L</v>
          </cell>
          <cell r="I8058" t="str">
            <v>Bromsgrepp V</v>
          </cell>
          <cell r="J8058" t="str">
            <v>C6505190 Br lever silver left CL535CRT RB w bell</v>
          </cell>
          <cell r="K8058" t="str">
            <v>C6505190</v>
          </cell>
          <cell r="L8058" t="str">
            <v>C6505190</v>
          </cell>
        </row>
        <row r="8059">
          <cell r="B8059" t="str">
            <v>YEC9775138Växelreglage H</v>
          </cell>
          <cell r="C8059" t="str">
            <v>YEC9775138</v>
          </cell>
          <cell r="D8059" t="str">
            <v>2019-2021</v>
          </cell>
          <cell r="E8059">
            <v>8</v>
          </cell>
          <cell r="F8059" t="str">
            <v>0080</v>
          </cell>
          <cell r="G8059" t="str">
            <v>D002</v>
          </cell>
          <cell r="H8059" t="str">
            <v>Shift Lever R</v>
          </cell>
          <cell r="I8059" t="str">
            <v>Växelreglage H</v>
          </cell>
          <cell r="J8059" t="str">
            <v>C5105092 SHIFT LEVER, SL-C3000-7, NEXUS, REVO SHIFTER, 2320MM INNER, W/O OUTER FOR CJ-NX40(FOR SCANDINAVIAN), BLACK, BULK</v>
          </cell>
          <cell r="K8059" t="str">
            <v>C5105092</v>
          </cell>
          <cell r="L8059" t="str">
            <v>Kontakta SHIMANO</v>
          </cell>
        </row>
        <row r="8060">
          <cell r="B8060" t="str">
            <v>YEC9775138Växelreglage V</v>
          </cell>
          <cell r="C8060" t="str">
            <v>YEC9775138</v>
          </cell>
          <cell r="D8060" t="str">
            <v>2019-2021</v>
          </cell>
          <cell r="E8060">
            <v>9</v>
          </cell>
          <cell r="F8060" t="str">
            <v>0090</v>
          </cell>
          <cell r="G8060" t="str">
            <v>D001</v>
          </cell>
          <cell r="H8060" t="str">
            <v>Shift Lever L</v>
          </cell>
          <cell r="I8060" t="str">
            <v>Växelreglage V</v>
          </cell>
          <cell r="L8060" t="e">
            <v>#N/A</v>
          </cell>
        </row>
        <row r="8061">
          <cell r="B8061" t="str">
            <v>YEC9775138Handtag par</v>
          </cell>
          <cell r="C8061" t="str">
            <v>YEC9775138</v>
          </cell>
          <cell r="D8061" t="str">
            <v>2019-2021</v>
          </cell>
          <cell r="E8061">
            <v>10</v>
          </cell>
          <cell r="F8061" t="str">
            <v>0100</v>
          </cell>
          <cell r="G8061" t="str">
            <v>B004</v>
          </cell>
          <cell r="H8061" t="str">
            <v>Grip R</v>
          </cell>
          <cell r="I8061" t="str">
            <v>Handtag par</v>
          </cell>
          <cell r="J8061" t="str">
            <v xml:space="preserve">C2505528 Herrmans CLIK DD37  black 90mm  </v>
          </cell>
          <cell r="K8061" t="str">
            <v>C2505528</v>
          </cell>
          <cell r="L8061" t="str">
            <v>C2500057</v>
          </cell>
        </row>
        <row r="8062">
          <cell r="B8062" t="str">
            <v>YEC9775138Frambroms</v>
          </cell>
          <cell r="C8062" t="str">
            <v>YEC9775138</v>
          </cell>
          <cell r="D8062" t="str">
            <v>2019-2021</v>
          </cell>
          <cell r="E8062">
            <v>11</v>
          </cell>
          <cell r="F8062" t="str">
            <v>0110</v>
          </cell>
          <cell r="G8062" t="str">
            <v>C003</v>
          </cell>
          <cell r="H8062" t="str">
            <v xml:space="preserve">Brake front </v>
          </cell>
          <cell r="I8062" t="str">
            <v>Frambroms</v>
          </cell>
          <cell r="J8062" t="str">
            <v>ABRC6000FB  ROL.BRAKE FRONT M9 BR-C6000-F, W. 3,5 MM. LOCKNUT SILVER</v>
          </cell>
          <cell r="K8062" t="str">
            <v>ABRC6000FB</v>
          </cell>
          <cell r="L8062" t="str">
            <v>Kontakta SHIMANO</v>
          </cell>
        </row>
        <row r="8063">
          <cell r="B8063" t="str">
            <v>YEC9775138Bakbroms</v>
          </cell>
          <cell r="C8063" t="str">
            <v>YEC9775138</v>
          </cell>
          <cell r="D8063" t="str">
            <v>2019-2021</v>
          </cell>
          <cell r="E8063">
            <v>12</v>
          </cell>
          <cell r="F8063" t="str">
            <v>0120</v>
          </cell>
          <cell r="G8063" t="str">
            <v>C004</v>
          </cell>
          <cell r="H8063" t="str">
            <v>Brake rear</v>
          </cell>
          <cell r="I8063" t="str">
            <v>Bakbroms</v>
          </cell>
          <cell r="K8063" t="str">
            <v>Fotbroms</v>
          </cell>
          <cell r="L8063" t="str">
            <v>Kontakta SHIMANO</v>
          </cell>
        </row>
        <row r="8064">
          <cell r="B8064" t="str">
            <v>YEC9775138Vevlager</v>
          </cell>
          <cell r="C8064" t="str">
            <v>YEC9775138</v>
          </cell>
          <cell r="D8064" t="str">
            <v>2019-2021</v>
          </cell>
          <cell r="E8064">
            <v>13</v>
          </cell>
          <cell r="F8064" t="str">
            <v>0130</v>
          </cell>
          <cell r="G8064" t="str">
            <v>E001</v>
          </cell>
          <cell r="H8064" t="str">
            <v xml:space="preserve">BB-set </v>
          </cell>
          <cell r="I8064" t="str">
            <v>Vevlager</v>
          </cell>
          <cell r="K8064" t="str">
            <v>INGÅR I MOTORN</v>
          </cell>
          <cell r="L8064" t="str">
            <v>Ingår i motorn</v>
          </cell>
        </row>
        <row r="8065">
          <cell r="B8065" t="str">
            <v>YEC9775138Vevparti</v>
          </cell>
          <cell r="C8065" t="str">
            <v>YEC9775138</v>
          </cell>
          <cell r="D8065" t="str">
            <v>2019-2021</v>
          </cell>
          <cell r="E8065">
            <v>14</v>
          </cell>
          <cell r="F8065" t="str">
            <v>0140</v>
          </cell>
          <cell r="G8065" t="str">
            <v>E002</v>
          </cell>
          <cell r="H8065" t="str">
            <v>Front Chainwheel</v>
          </cell>
          <cell r="I8065" t="str">
            <v>Vevparti</v>
          </cell>
          <cell r="K8065" t="str">
            <v>C3305778-EG</v>
          </cell>
          <cell r="L8065" t="str">
            <v>C3305778-EG</v>
          </cell>
        </row>
        <row r="8066">
          <cell r="B8066" t="str">
            <v>YEC9775138Kedjeskydd</v>
          </cell>
          <cell r="C8066" t="str">
            <v>YEC9775138</v>
          </cell>
          <cell r="D8066" t="str">
            <v>2019-2021</v>
          </cell>
          <cell r="E8066">
            <v>15</v>
          </cell>
          <cell r="F8066" t="str">
            <v>0150</v>
          </cell>
          <cell r="G8066" t="str">
            <v>H001</v>
          </cell>
          <cell r="H8066" t="str">
            <v>Chain guard</v>
          </cell>
          <cell r="I8066" t="str">
            <v>Kedjeskydd</v>
          </cell>
          <cell r="J8066" t="str">
            <v>C8305427/BK Safir  + C8305427-RSV-98 Silver ring</v>
          </cell>
          <cell r="K8066" t="str">
            <v>C8305427/BK</v>
          </cell>
          <cell r="L8066" t="str">
            <v>C8305427/ZBK</v>
          </cell>
        </row>
        <row r="8067">
          <cell r="B8067" t="str">
            <v>YEC9775138Kedjeskyddsfäste</v>
          </cell>
          <cell r="C8067" t="str">
            <v>YEC9775138</v>
          </cell>
          <cell r="D8067" t="str">
            <v>2019-2021</v>
          </cell>
          <cell r="E8067">
            <v>16</v>
          </cell>
          <cell r="F8067" t="str">
            <v>0160</v>
          </cell>
          <cell r="G8067" t="str">
            <v>H002</v>
          </cell>
          <cell r="H8067" t="str">
            <v>Chain guard bracket</v>
          </cell>
          <cell r="I8067" t="str">
            <v>Kedjeskyddsfäste</v>
          </cell>
          <cell r="J8067" t="str">
            <v>C8305526 Chainguarnd bracket axa för Axa Safir made for MAX, ZINK</v>
          </cell>
          <cell r="K8067" t="str">
            <v>C8305526</v>
          </cell>
          <cell r="L8067" t="str">
            <v>C8305526</v>
          </cell>
        </row>
        <row r="8068">
          <cell r="B8068" t="str">
            <v>YEC9775138Framväxel</v>
          </cell>
          <cell r="C8068" t="str">
            <v>YEC9775138</v>
          </cell>
          <cell r="D8068" t="str">
            <v>2019-2021</v>
          </cell>
          <cell r="E8068">
            <v>17</v>
          </cell>
          <cell r="F8068" t="str">
            <v>0170</v>
          </cell>
          <cell r="G8068" t="str">
            <v>D003</v>
          </cell>
          <cell r="H8068" t="str">
            <v>Front Derailleur</v>
          </cell>
          <cell r="I8068" t="str">
            <v>Framväxel</v>
          </cell>
          <cell r="K8068" t="str">
            <v>EMPTY</v>
          </cell>
          <cell r="L8068" t="e">
            <v>#N/A</v>
          </cell>
        </row>
        <row r="8069">
          <cell r="B8069" t="str">
            <v>YEC9775138Bakväxel</v>
          </cell>
          <cell r="C8069" t="str">
            <v>YEC9775138</v>
          </cell>
          <cell r="D8069" t="str">
            <v>2019-2021</v>
          </cell>
          <cell r="E8069">
            <v>18</v>
          </cell>
          <cell r="F8069" t="str">
            <v>0180</v>
          </cell>
          <cell r="G8069" t="str">
            <v>D004</v>
          </cell>
          <cell r="H8069" t="str">
            <v>Rear Derailleur</v>
          </cell>
          <cell r="I8069" t="str">
            <v>Bakväxel</v>
          </cell>
          <cell r="K8069" t="str">
            <v>NAVVÄXEL</v>
          </cell>
          <cell r="L8069" t="str">
            <v>Kontakta SHIMANO</v>
          </cell>
        </row>
        <row r="8070">
          <cell r="B8070" t="str">
            <v>YEC9775138Kedja</v>
          </cell>
          <cell r="C8070" t="str">
            <v>YEC9775138</v>
          </cell>
          <cell r="D8070" t="str">
            <v>2019-2021</v>
          </cell>
          <cell r="E8070">
            <v>19</v>
          </cell>
          <cell r="F8070" t="str">
            <v>0190</v>
          </cell>
          <cell r="G8070" t="str">
            <v>E003</v>
          </cell>
          <cell r="H8070" t="str">
            <v xml:space="preserve">Chain </v>
          </cell>
          <cell r="I8070" t="str">
            <v>Kedja</v>
          </cell>
          <cell r="J8070" t="str">
            <v>C3405041-102  + link CHA 1S 102L RB Z610HXRB   KMC</v>
          </cell>
          <cell r="K8070" t="str">
            <v>C3405041-102</v>
          </cell>
          <cell r="L8070" t="str">
            <v>C3400038</v>
          </cell>
        </row>
        <row r="8071">
          <cell r="B8071" t="str">
            <v>YEC9775138Kassett</v>
          </cell>
          <cell r="C8071" t="str">
            <v>YEC9775138</v>
          </cell>
          <cell r="D8071" t="str">
            <v>2019-2021</v>
          </cell>
          <cell r="E8071">
            <v>20</v>
          </cell>
          <cell r="F8071" t="str">
            <v>0200</v>
          </cell>
          <cell r="G8071" t="str">
            <v>E004</v>
          </cell>
          <cell r="H8071" t="str">
            <v>Cassette Sprocket</v>
          </cell>
          <cell r="I8071" t="str">
            <v>Kassett</v>
          </cell>
          <cell r="J8071" t="str">
            <v>ASMGEAR18SU SPT SC18sv3/32" (INTERNAL HUB)</v>
          </cell>
          <cell r="K8071" t="str">
            <v>ASMGEAR18SU</v>
          </cell>
          <cell r="L8071" t="str">
            <v>Kontakta SHIMANO</v>
          </cell>
        </row>
        <row r="8072">
          <cell r="B8072" t="str">
            <v>YEC9775138Framhjul</v>
          </cell>
          <cell r="C8072" t="str">
            <v>YEC9775138</v>
          </cell>
          <cell r="D8072" t="str">
            <v>2019-2021</v>
          </cell>
          <cell r="E8072">
            <v>21</v>
          </cell>
          <cell r="F8072" t="str">
            <v>0210</v>
          </cell>
          <cell r="G8072" t="str">
            <v>F001</v>
          </cell>
          <cell r="H8072" t="str">
            <v>Front hub</v>
          </cell>
          <cell r="I8072" t="str">
            <v>Framhjul</v>
          </cell>
          <cell r="J8072" t="str">
            <v>AHBIM40PDC  FRONT HUB, SHIMANO, NEXUS HB-IM40 36H AXLE: 140MM OLD: 100MM SILVER</v>
          </cell>
          <cell r="K8072" t="str">
            <v>C4107743</v>
          </cell>
          <cell r="L8072" t="str">
            <v>C4100215</v>
          </cell>
        </row>
        <row r="8073">
          <cell r="B8073" t="str">
            <v>YEC9775138Bakhjul</v>
          </cell>
          <cell r="C8073" t="str">
            <v>YEC9775138</v>
          </cell>
          <cell r="D8073" t="str">
            <v>2019-2021</v>
          </cell>
          <cell r="E8073">
            <v>22</v>
          </cell>
          <cell r="F8073" t="str">
            <v>0220</v>
          </cell>
          <cell r="G8073" t="str">
            <v>F002</v>
          </cell>
          <cell r="H8073" t="str">
            <v>Rear hub</v>
          </cell>
          <cell r="I8073" t="str">
            <v>Bakhjul</v>
          </cell>
          <cell r="J8073" t="str">
            <v>ASGC30007CADXR (ASG7C30ADXR) HBRcb 36 H SILVER DX</v>
          </cell>
          <cell r="K8073" t="str">
            <v>C4208020</v>
          </cell>
          <cell r="L8073" t="str">
            <v>C4200052</v>
          </cell>
        </row>
        <row r="8074">
          <cell r="B8074" t="str">
            <v>YEC9775138Däck</v>
          </cell>
          <cell r="C8074" t="str">
            <v>YEC9775138</v>
          </cell>
          <cell r="D8074" t="str">
            <v>2019-2021</v>
          </cell>
          <cell r="E8074">
            <v>23</v>
          </cell>
          <cell r="F8074" t="str">
            <v>0230</v>
          </cell>
          <cell r="G8074" t="str">
            <v>F003</v>
          </cell>
          <cell r="H8074" t="str">
            <v>Tire</v>
          </cell>
          <cell r="I8074" t="str">
            <v>Däck</v>
          </cell>
          <cell r="J8074" t="str">
            <v>C4906455 622x40 Black Premium Reflex XNR PERGO-E H-480 (AntiP: 40x40 nylon/canvas)</v>
          </cell>
          <cell r="K8074" t="str">
            <v>C4906455</v>
          </cell>
          <cell r="L8074" t="str">
            <v>C4901463</v>
          </cell>
        </row>
        <row r="8075">
          <cell r="B8075" t="str">
            <v>YEC9775138Skärmar set</v>
          </cell>
          <cell r="C8075" t="str">
            <v>YEC9775138</v>
          </cell>
          <cell r="D8075" t="str">
            <v>2019-2021</v>
          </cell>
          <cell r="E8075">
            <v>24</v>
          </cell>
          <cell r="F8075" t="str">
            <v>0240</v>
          </cell>
          <cell r="G8075" t="str">
            <v>H003</v>
          </cell>
          <cell r="H8075" t="str">
            <v xml:space="preserve">Mudguard front   </v>
          </cell>
          <cell r="I8075" t="str">
            <v>Skärmar set</v>
          </cell>
          <cell r="J8075" t="str">
            <v>C8255677 ZN/52MM 28" black 70.554/1 (5729-ZN)</v>
          </cell>
          <cell r="K8075" t="str">
            <v>C8255677</v>
          </cell>
          <cell r="L8075" t="str">
            <v>C8250028</v>
          </cell>
        </row>
        <row r="8076">
          <cell r="B8076" t="str">
            <v>YEC9775138Pakethållare</v>
          </cell>
          <cell r="C8076" t="str">
            <v>YEC9775138</v>
          </cell>
          <cell r="D8076" t="str">
            <v>2019-2021</v>
          </cell>
          <cell r="E8076">
            <v>25</v>
          </cell>
          <cell r="F8076" t="str">
            <v>0250</v>
          </cell>
          <cell r="G8076" t="str">
            <v>H004</v>
          </cell>
          <cell r="H8076" t="str">
            <v>Carrier</v>
          </cell>
          <cell r="I8076" t="str">
            <v>Pakethållare</v>
          </cell>
          <cell r="J8076" t="str">
            <v>C8205834-BK AVS TOP CARRIER FOR SR20 PHILION BATTERY, Powder BLACK CLIP AND SPECTRA LOGO</v>
          </cell>
          <cell r="K8076" t="str">
            <v>C8205834-BK</v>
          </cell>
          <cell r="L8076" t="str">
            <v>C8205834-BK</v>
          </cell>
        </row>
        <row r="8077">
          <cell r="B8077" t="str">
            <v>YEC9775138Sadel</v>
          </cell>
          <cell r="C8077" t="str">
            <v>YEC9775138</v>
          </cell>
          <cell r="D8077" t="str">
            <v>2019-2021</v>
          </cell>
          <cell r="E8077">
            <v>26</v>
          </cell>
          <cell r="F8077" t="str">
            <v>0260</v>
          </cell>
          <cell r="G8077" t="str">
            <v>G001</v>
          </cell>
          <cell r="H8077" t="str">
            <v>Saddle</v>
          </cell>
          <cell r="I8077" t="str">
            <v>Sadel</v>
          </cell>
          <cell r="J8077" t="str">
            <v>C7105989 Fluito black unisex w/o clamp</v>
          </cell>
          <cell r="K8077" t="str">
            <v>C7105989</v>
          </cell>
          <cell r="L8077" t="str">
            <v>C7100596</v>
          </cell>
        </row>
        <row r="8078">
          <cell r="B8078" t="str">
            <v>YEC9775138Sadelstolpe</v>
          </cell>
          <cell r="C8078" t="str">
            <v>YEC9775138</v>
          </cell>
          <cell r="D8078" t="str">
            <v>2019-2021</v>
          </cell>
          <cell r="E8078">
            <v>27</v>
          </cell>
          <cell r="F8078" t="str">
            <v>0270</v>
          </cell>
          <cell r="G8078" t="str">
            <v>G002</v>
          </cell>
          <cell r="H8078" t="str">
            <v>Seatpost</v>
          </cell>
          <cell r="I8078" t="str">
            <v>Sadelstolpe</v>
          </cell>
          <cell r="J8078" t="str">
            <v>C7205260 SP-222 27,2X350 A.BK Anodized Black</v>
          </cell>
          <cell r="K8078" t="str">
            <v>C7205260</v>
          </cell>
          <cell r="L8078" t="str">
            <v>C7200053</v>
          </cell>
        </row>
        <row r="8079">
          <cell r="B8079" t="str">
            <v>YEC9775138Sadelrörsklämma</v>
          </cell>
          <cell r="C8079" t="str">
            <v>YEC9775138</v>
          </cell>
          <cell r="D8079" t="str">
            <v>2019-2021</v>
          </cell>
          <cell r="E8079">
            <v>28</v>
          </cell>
          <cell r="F8079" t="str">
            <v>0280</v>
          </cell>
          <cell r="G8079" t="str">
            <v>G003</v>
          </cell>
          <cell r="H8079" t="str">
            <v>Seat Clamp</v>
          </cell>
          <cell r="I8079" t="str">
            <v>Sadelrörsklämma</v>
          </cell>
          <cell r="J8079" t="str">
            <v>C7305002 L/C 31.8 MX27 shiny black</v>
          </cell>
          <cell r="K8079" t="str">
            <v>C7305002</v>
          </cell>
          <cell r="L8079" t="str">
            <v>C7300027-318</v>
          </cell>
        </row>
        <row r="8080">
          <cell r="B8080" t="str">
            <v>YEC9775138Framlampa</v>
          </cell>
          <cell r="C8080" t="str">
            <v>YEC9775138</v>
          </cell>
          <cell r="D8080" t="str">
            <v>2019-2021</v>
          </cell>
          <cell r="E8080">
            <v>29</v>
          </cell>
          <cell r="F8080" t="str">
            <v>0290</v>
          </cell>
          <cell r="G8080" t="str">
            <v>H005</v>
          </cell>
          <cell r="H8080" t="str">
            <v>Front light</v>
          </cell>
          <cell r="I8080" t="str">
            <v>Framlampa</v>
          </cell>
          <cell r="J8080" t="str">
            <v>C8015300 FL-14 MR4 LED headlamp 6V, w bracket for basketstay, 650mm cable with male conector.</v>
          </cell>
          <cell r="K8080" t="str">
            <v>C8015300</v>
          </cell>
          <cell r="L8080" t="str">
            <v>C8015300</v>
          </cell>
        </row>
        <row r="8081">
          <cell r="B8081" t="str">
            <v>YEC9775138Baklampa</v>
          </cell>
          <cell r="C8081" t="str">
            <v>YEC9775138</v>
          </cell>
          <cell r="D8081" t="str">
            <v>2019-2021</v>
          </cell>
          <cell r="E8081">
            <v>30</v>
          </cell>
          <cell r="F8081" t="str">
            <v>0300</v>
          </cell>
          <cell r="G8081" t="str">
            <v>H006</v>
          </cell>
          <cell r="H8081" t="str">
            <v>Light, Rear</v>
          </cell>
          <cell r="I8081" t="str">
            <v>Baklampa</v>
          </cell>
          <cell r="J8081" t="str">
            <v>inkl in battery</v>
          </cell>
          <cell r="K8081" t="str">
            <v>C8705186-1RLBK</v>
          </cell>
          <cell r="L8081" t="str">
            <v>C8705186-1RLBK</v>
          </cell>
        </row>
        <row r="8082">
          <cell r="B8082" t="str">
            <v>YEC9775138Låssats</v>
          </cell>
          <cell r="C8082" t="str">
            <v>YEC9775138</v>
          </cell>
          <cell r="D8082" t="str">
            <v>2019-2021</v>
          </cell>
          <cell r="E8082">
            <v>31</v>
          </cell>
          <cell r="F8082" t="str">
            <v>0310</v>
          </cell>
          <cell r="G8082" t="str">
            <v>H007</v>
          </cell>
          <cell r="H8082" t="str">
            <v>Lock</v>
          </cell>
          <cell r="I8082" t="str">
            <v>Låssats</v>
          </cell>
          <cell r="J8082" t="str">
            <v>C8405069 LCK SF PLbk Solid+  BAT SF03/SR11/SR20, LOCK FRAME+LOCK BATT SF03 RT W/2 similar keys</v>
          </cell>
          <cell r="K8082" t="str">
            <v>C8405069</v>
          </cell>
          <cell r="L8082" t="str">
            <v>C8405069</v>
          </cell>
        </row>
        <row r="8083">
          <cell r="B8083" t="str">
            <v>YEC9775138Stöd</v>
          </cell>
          <cell r="C8083" t="str">
            <v>YEC9775138</v>
          </cell>
          <cell r="D8083" t="str">
            <v>2019-2021</v>
          </cell>
          <cell r="E8083">
            <v>32</v>
          </cell>
          <cell r="F8083" t="str">
            <v>0320</v>
          </cell>
          <cell r="G8083" t="str">
            <v>H008</v>
          </cell>
          <cell r="H8083" t="str">
            <v>Kick stand</v>
          </cell>
          <cell r="I8083" t="str">
            <v>Stöd</v>
          </cell>
          <cell r="J8083" t="str">
            <v>C8105222 REX HV for  CS mount KICKSTAND ADJUSTABLE 1288-4</v>
          </cell>
          <cell r="K8083" t="str">
            <v>C8105222</v>
          </cell>
          <cell r="L8083" t="str">
            <v>C8100034</v>
          </cell>
        </row>
        <row r="8084">
          <cell r="B8084" t="str">
            <v>YEC9775138Korg</v>
          </cell>
          <cell r="C8084" t="str">
            <v>YEC9775138</v>
          </cell>
          <cell r="D8084" t="str">
            <v>2019-2021</v>
          </cell>
          <cell r="E8084">
            <v>33</v>
          </cell>
          <cell r="F8084" t="str">
            <v>0330</v>
          </cell>
          <cell r="G8084" t="str">
            <v>H009</v>
          </cell>
          <cell r="H8084" t="str">
            <v>Basket / Fr carrier</v>
          </cell>
          <cell r="I8084" t="str">
            <v>Korg</v>
          </cell>
          <cell r="J8084" t="str">
            <v>C8605198 Korg AVS rem</v>
          </cell>
          <cell r="K8084" t="str">
            <v>C8605198</v>
          </cell>
          <cell r="L8084" t="str">
            <v>C8600016</v>
          </cell>
        </row>
        <row r="8085">
          <cell r="B8085" t="str">
            <v>YEC9775138Pedaler</v>
          </cell>
          <cell r="C8085" t="str">
            <v>YEC9775138</v>
          </cell>
          <cell r="D8085" t="str">
            <v>2019-2021</v>
          </cell>
          <cell r="E8085">
            <v>34</v>
          </cell>
          <cell r="F8085" t="str">
            <v>0340</v>
          </cell>
          <cell r="G8085" t="str">
            <v>E005</v>
          </cell>
          <cell r="H8085" t="str">
            <v xml:space="preserve">Pedal </v>
          </cell>
          <cell r="I8085" t="str">
            <v>Pedaler</v>
          </cell>
          <cell r="J8085" t="str">
            <v>C3505208 NWL-467  SILVER/GREY 9/16" ALU</v>
          </cell>
          <cell r="K8085" t="str">
            <v>C3505208</v>
          </cell>
          <cell r="L8085" t="str">
            <v>C3500059</v>
          </cell>
        </row>
        <row r="8086">
          <cell r="B8086" t="str">
            <v>YEC9775138Motor</v>
          </cell>
          <cell r="C8086" t="str">
            <v>YEC9775138</v>
          </cell>
          <cell r="D8086" t="str">
            <v>2019-2021</v>
          </cell>
          <cell r="E8086">
            <v>35</v>
          </cell>
          <cell r="F8086" t="str">
            <v>0350</v>
          </cell>
          <cell r="G8086" t="str">
            <v>J001</v>
          </cell>
          <cell r="H8086" t="str">
            <v>DRIVE UNIT:</v>
          </cell>
          <cell r="I8086" t="str">
            <v>Motor</v>
          </cell>
          <cell r="J8086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8086" t="str">
            <v>C8705068-2-01AC</v>
          </cell>
          <cell r="L8086" t="str">
            <v>C8705068-2-01AC</v>
          </cell>
        </row>
        <row r="8087">
          <cell r="B8087" t="str">
            <v>YEC9775138Display</v>
          </cell>
          <cell r="C8087" t="str">
            <v>YEC9775138</v>
          </cell>
          <cell r="D8087" t="str">
            <v>2019-2021</v>
          </cell>
          <cell r="E8087">
            <v>36</v>
          </cell>
          <cell r="F8087" t="str">
            <v>0360</v>
          </cell>
          <cell r="G8087" t="str">
            <v>J004</v>
          </cell>
          <cell r="H8087" t="str">
            <v>DISPLAY:</v>
          </cell>
          <cell r="I8087" t="str">
            <v>Display</v>
          </cell>
          <cell r="J8087" t="str">
            <v>C8705068-1-34C Display TFT for BAFANG CanBus (plugnplay) 300/750mm City with Bluetoth</v>
          </cell>
          <cell r="K8087" t="str">
            <v>C8705068-1-34C</v>
          </cell>
          <cell r="L8087" t="str">
            <v>C8705068-1-34C</v>
          </cell>
        </row>
        <row r="8088">
          <cell r="B8088" t="str">
            <v>YEC9775138EB-Bus kabel</v>
          </cell>
          <cell r="C8088" t="str">
            <v>YEC9775138</v>
          </cell>
          <cell r="D8088" t="str">
            <v>2019-2021</v>
          </cell>
          <cell r="E8088">
            <v>37</v>
          </cell>
          <cell r="F8088" t="str">
            <v>0370</v>
          </cell>
          <cell r="G8088" t="str">
            <v>J005</v>
          </cell>
          <cell r="H8088" t="str">
            <v>EB-BUS CABLE:</v>
          </cell>
          <cell r="I8088" t="str">
            <v>EB-Bus kabel</v>
          </cell>
          <cell r="J8088" t="str">
            <v>C8705068-1-4-1C, 5PIN ( 1340mm ) CONNECT TO CONTROLLER, OTHER SIDE TO DISPLAY, LIGHTING SETS Canbus</v>
          </cell>
          <cell r="K8088" t="str">
            <v>C8705068-1-4-1C</v>
          </cell>
          <cell r="L8088" t="e">
            <v>#N/A</v>
          </cell>
        </row>
        <row r="8089">
          <cell r="B8089" t="str">
            <v>YEC9775138Motorkabel</v>
          </cell>
          <cell r="C8089" t="str">
            <v>YEC9775138</v>
          </cell>
          <cell r="D8089" t="str">
            <v>2019-2021</v>
          </cell>
          <cell r="E8089">
            <v>38</v>
          </cell>
          <cell r="F8089" t="str">
            <v>0380</v>
          </cell>
          <cell r="G8089" t="str">
            <v>J006</v>
          </cell>
          <cell r="H8089" t="str">
            <v>POWER CABLE:</v>
          </cell>
          <cell r="I8089" t="str">
            <v>Motorkabel</v>
          </cell>
          <cell r="J8089" t="str">
            <v>W/O (inluded into the battary slider)</v>
          </cell>
          <cell r="K8089" t="str">
            <v>Ingår i batterihållaren</v>
          </cell>
          <cell r="L8089" t="str">
            <v>Ingår i batterihållaren</v>
          </cell>
        </row>
        <row r="8090">
          <cell r="B8090" t="str">
            <v>YEC9775138Kabel framlampa</v>
          </cell>
          <cell r="C8090" t="str">
            <v>YEC9775138</v>
          </cell>
          <cell r="D8090" t="str">
            <v>2019-2021</v>
          </cell>
          <cell r="E8090">
            <v>39</v>
          </cell>
          <cell r="F8090" t="str">
            <v>0390</v>
          </cell>
          <cell r="G8090" t="str">
            <v>J007</v>
          </cell>
          <cell r="H8090" t="str">
            <v>F. LIGHT CABLE:</v>
          </cell>
          <cell r="I8090" t="str">
            <v>Kabel framlampa</v>
          </cell>
          <cell r="J8090" t="str">
            <v>C8705068-1-04-6, FOR FRONT LIGHT : 1200mm</v>
          </cell>
          <cell r="K8090" t="str">
            <v>C8705068-1-04-6</v>
          </cell>
          <cell r="L8090" t="str">
            <v>C8705068-1-04-6</v>
          </cell>
        </row>
        <row r="8091">
          <cell r="B8091" t="str">
            <v>YEC9775138Kabel baklampa</v>
          </cell>
          <cell r="C8091" t="str">
            <v>YEC9775138</v>
          </cell>
          <cell r="D8091" t="str">
            <v>2019-2021</v>
          </cell>
          <cell r="E8091">
            <v>40</v>
          </cell>
          <cell r="F8091" t="str">
            <v>0400</v>
          </cell>
          <cell r="G8091" t="str">
            <v>J008</v>
          </cell>
          <cell r="H8091" t="str">
            <v>R. LIGHT CABLE:</v>
          </cell>
          <cell r="I8091" t="str">
            <v>Kabel baklampa</v>
          </cell>
          <cell r="K8091" t="str">
            <v>INGÅR I BATTERIET</v>
          </cell>
          <cell r="L8091" t="str">
            <v>Ingår i batteriet</v>
          </cell>
        </row>
        <row r="8092">
          <cell r="B8092" t="str">
            <v>YEC9775138Hastighetssensor</v>
          </cell>
          <cell r="C8092" t="str">
            <v>YEC9775138</v>
          </cell>
          <cell r="D8092" t="str">
            <v>2019-2021</v>
          </cell>
          <cell r="E8092">
            <v>41</v>
          </cell>
          <cell r="F8092" t="str">
            <v>0410</v>
          </cell>
          <cell r="G8092" t="str">
            <v>J009</v>
          </cell>
          <cell r="H8092" t="str">
            <v>SPEED SENSOR:</v>
          </cell>
          <cell r="I8092" t="str">
            <v>Hastighetssensor</v>
          </cell>
          <cell r="J8092" t="str">
            <v>C8705068-1-411C, DETECTING WHEEL RPM, CABLE LENGTH:70mm</v>
          </cell>
          <cell r="K8092" t="str">
            <v>C8705068-1-411C</v>
          </cell>
          <cell r="L8092" t="str">
            <v>C8705068-1-411C</v>
          </cell>
        </row>
        <row r="8093">
          <cell r="B8093" t="str">
            <v>YEC9775138Batteri</v>
          </cell>
          <cell r="C8093" t="str">
            <v>YEC9775138</v>
          </cell>
          <cell r="D8093" t="str">
            <v>2019-2021</v>
          </cell>
          <cell r="E8093">
            <v>42</v>
          </cell>
          <cell r="F8093" t="str">
            <v>0420</v>
          </cell>
          <cell r="G8093" t="str">
            <v>J002</v>
          </cell>
          <cell r="H8093" t="str">
            <v>BATTERY:</v>
          </cell>
          <cell r="I8093" t="str">
            <v>Batteri</v>
          </cell>
          <cell r="J8093" t="str">
            <v>C8705186-E-11C SR20 11,6Ah, blk LiMn 36V 11,6Ah, R.Light CANBUS eGOING</v>
          </cell>
          <cell r="K8093" t="str">
            <v>C8705186-E-11C</v>
          </cell>
          <cell r="L8093" t="str">
            <v>C8705186-E-11C</v>
          </cell>
        </row>
        <row r="8094">
          <cell r="B8094" t="str">
            <v>YEC9775138Batterihållare</v>
          </cell>
          <cell r="C8094" t="str">
            <v>YEC9775138</v>
          </cell>
          <cell r="D8094" t="str">
            <v>2019-2021</v>
          </cell>
          <cell r="E8094">
            <v>43</v>
          </cell>
          <cell r="F8094" t="str">
            <v>0430</v>
          </cell>
          <cell r="G8094" t="str">
            <v>J003</v>
          </cell>
          <cell r="H8094" t="str">
            <v>BATTERY HOLDER/Slider</v>
          </cell>
          <cell r="I8094" t="str">
            <v>Batterihållare</v>
          </cell>
          <cell r="J8094" t="str">
            <v xml:space="preserve">C8705188-E-01, SR20 slider with powercable 950mm FOR MAX MIDDLE SYSTEM ( CARRIER TYPE ) WITH AXA KEY holder </v>
          </cell>
          <cell r="K8094" t="str">
            <v>C8705188-E-01</v>
          </cell>
          <cell r="L8094" t="str">
            <v>C8705188-E-01</v>
          </cell>
        </row>
        <row r="8095">
          <cell r="B8095" t="str">
            <v>YEC9775138Batteriladdare</v>
          </cell>
          <cell r="C8095" t="str">
            <v>YEC9775138</v>
          </cell>
          <cell r="D8095" t="str">
            <v>2019-2021</v>
          </cell>
          <cell r="E8095">
            <v>44</v>
          </cell>
          <cell r="F8095" t="str">
            <v>0440</v>
          </cell>
          <cell r="G8095" t="str">
            <v>J010</v>
          </cell>
          <cell r="H8095" t="str">
            <v>CHARGER:</v>
          </cell>
          <cell r="I8095" t="str">
            <v>Batteriladdare</v>
          </cell>
          <cell r="J8095" t="str">
            <v>C8705058-1-1C, Charger for SR-20/SF-03 CanBus</v>
          </cell>
          <cell r="K8095" t="str">
            <v>C8705058-1-1C</v>
          </cell>
          <cell r="L8095" t="str">
            <v>C8705058-1-1D</v>
          </cell>
        </row>
        <row r="8096">
          <cell r="B8096" t="str">
            <v>YEC9775138Kontrollbox</v>
          </cell>
          <cell r="C8096" t="str">
            <v>YEC9775138</v>
          </cell>
          <cell r="D8096" t="str">
            <v>2019-2021</v>
          </cell>
          <cell r="E8096">
            <v>45</v>
          </cell>
          <cell r="F8096" t="str">
            <v>0450</v>
          </cell>
          <cell r="G8096" t="str">
            <v>J011</v>
          </cell>
          <cell r="H8096" t="str">
            <v>Controller</v>
          </cell>
          <cell r="I8096" t="str">
            <v>Kontrollbox</v>
          </cell>
          <cell r="J8096" t="str">
            <v>included into the motor</v>
          </cell>
          <cell r="K8096" t="str">
            <v>C8705068-2-20</v>
          </cell>
          <cell r="L8096" t="str">
            <v>C8705068-2-20V</v>
          </cell>
        </row>
        <row r="8097">
          <cell r="B8097" t="str">
            <v>YEC9775138Växelöra</v>
          </cell>
          <cell r="C8097" t="str">
            <v>YEC9775138</v>
          </cell>
          <cell r="D8097" t="str">
            <v>2019-2021</v>
          </cell>
          <cell r="E8097">
            <v>46</v>
          </cell>
          <cell r="F8097" t="str">
            <v>0460</v>
          </cell>
          <cell r="G8097" t="str">
            <v>D005</v>
          </cell>
          <cell r="H8097" t="str">
            <v>Gear hanger</v>
          </cell>
          <cell r="I8097" t="str">
            <v>Växelöra</v>
          </cell>
          <cell r="L8097" t="e">
            <v>#N/A</v>
          </cell>
        </row>
        <row r="8098">
          <cell r="B8098" t="str">
            <v>YEC9775139RAM</v>
          </cell>
          <cell r="C8098" t="str">
            <v>YEC9775139</v>
          </cell>
          <cell r="D8098" t="str">
            <v>2019-2021</v>
          </cell>
          <cell r="E8098">
            <v>1</v>
          </cell>
          <cell r="F8098" t="str">
            <v>0010</v>
          </cell>
          <cell r="G8098" t="str">
            <v>A001</v>
          </cell>
          <cell r="H8098" t="str">
            <v>PAINTED FRAME</v>
          </cell>
          <cell r="I8098" t="str">
            <v>RAM</v>
          </cell>
          <cell r="J8098" t="str">
            <v>?</v>
          </cell>
          <cell r="K8098" t="str">
            <v>FRAME</v>
          </cell>
          <cell r="L8098" t="e">
            <v>#N/A</v>
          </cell>
        </row>
        <row r="8099">
          <cell r="B8099" t="str">
            <v>YEC9775139Framgaffel</v>
          </cell>
          <cell r="C8099" t="str">
            <v>YEC9775139</v>
          </cell>
          <cell r="D8099" t="str">
            <v>2019-2021</v>
          </cell>
          <cell r="E8099">
            <v>2</v>
          </cell>
          <cell r="F8099" t="str">
            <v>0020</v>
          </cell>
          <cell r="G8099" t="str">
            <v>A002</v>
          </cell>
          <cell r="H8099" t="str">
            <v>PAINTED FORK</v>
          </cell>
          <cell r="I8099" t="str">
            <v>Framgaffel</v>
          </cell>
          <cell r="J8099" t="str">
            <v>C1605469-193, Rigid steel front fork HT13A with HT13A steerer tube, for Roller-brake, for 700C x 45C tires, THREADED</v>
          </cell>
          <cell r="K8099" t="str">
            <v>C1605469-193</v>
          </cell>
          <cell r="L8099" t="e">
            <v>#N/A</v>
          </cell>
        </row>
        <row r="8100">
          <cell r="B8100" t="str">
            <v>YEC9775139Styrlager</v>
          </cell>
          <cell r="C8100" t="str">
            <v>YEC9775139</v>
          </cell>
          <cell r="D8100" t="str">
            <v>2019-2021</v>
          </cell>
          <cell r="E8100">
            <v>3</v>
          </cell>
          <cell r="F8100" t="str">
            <v>0030</v>
          </cell>
          <cell r="G8100" t="str">
            <v>B001</v>
          </cell>
          <cell r="H8100" t="str">
            <v>Head Set</v>
          </cell>
          <cell r="I8100" t="str">
            <v>Styrlager</v>
          </cell>
          <cell r="J8100" t="str">
            <v>C2105002 VP-MH305C SEMI INTEGR, ED BLACK O/S  SH = 20mm</v>
          </cell>
          <cell r="K8100" t="str">
            <v>C2105002</v>
          </cell>
          <cell r="L8100" t="str">
            <v>C2100163</v>
          </cell>
        </row>
        <row r="8101">
          <cell r="B8101" t="str">
            <v xml:space="preserve">YEC9775139Styrstam </v>
          </cell>
          <cell r="C8101" t="str">
            <v>YEC9775139</v>
          </cell>
          <cell r="D8101" t="str">
            <v>2019-2021</v>
          </cell>
          <cell r="E8101">
            <v>4</v>
          </cell>
          <cell r="F8101" t="str">
            <v>0040</v>
          </cell>
          <cell r="G8101" t="str">
            <v>B002</v>
          </cell>
          <cell r="H8101" t="str">
            <v>Handlebar Stem</v>
          </cell>
          <cell r="I8101" t="str">
            <v xml:space="preserve">Styrstam </v>
          </cell>
          <cell r="J8101" t="str">
            <v xml:space="preserve">C2205548-090 STQ ALsv 25,4/85 180mm 4BOLT MTSD-367N-5 SV </v>
          </cell>
          <cell r="K8101" t="str">
            <v>C2205548-090</v>
          </cell>
          <cell r="L8101" t="str">
            <v>C2200064</v>
          </cell>
        </row>
        <row r="8102">
          <cell r="B8102" t="str">
            <v>YEC9775139Styre</v>
          </cell>
          <cell r="C8102" t="str">
            <v>YEC9775139</v>
          </cell>
          <cell r="D8102" t="str">
            <v>2019-2021</v>
          </cell>
          <cell r="E8102">
            <v>5</v>
          </cell>
          <cell r="F8102" t="str">
            <v>0050</v>
          </cell>
          <cell r="G8102" t="str">
            <v>B003</v>
          </cell>
          <cell r="H8102" t="str">
            <v>Handelbar</v>
          </cell>
          <cell r="I8102" t="str">
            <v>Styre</v>
          </cell>
          <cell r="J8102" t="str">
            <v>C2306073 Handlebar City Silver NR-AL-14(ISO-C) W:630mm, AL H.A.S, no logo</v>
          </cell>
          <cell r="K8102" t="str">
            <v>C2306073</v>
          </cell>
          <cell r="L8102" t="str">
            <v>C2300290</v>
          </cell>
        </row>
        <row r="8103">
          <cell r="B8103" t="str">
            <v>YEC9775139Bromsgrepp H</v>
          </cell>
          <cell r="C8103" t="str">
            <v>YEC9775139</v>
          </cell>
          <cell r="D8103" t="str">
            <v>2019-2021</v>
          </cell>
          <cell r="E8103">
            <v>6</v>
          </cell>
          <cell r="F8103" t="str">
            <v>0060</v>
          </cell>
          <cell r="G8103" t="str">
            <v>C002</v>
          </cell>
          <cell r="H8103" t="str">
            <v>Brake Lever R</v>
          </cell>
          <cell r="I8103" t="str">
            <v>Bromsgrepp H</v>
          </cell>
          <cell r="L8103" t="e">
            <v>#N/A</v>
          </cell>
        </row>
        <row r="8104">
          <cell r="B8104" t="str">
            <v>YEC9775139Bromsgrepp V</v>
          </cell>
          <cell r="C8104" t="str">
            <v>YEC9775139</v>
          </cell>
          <cell r="D8104" t="str">
            <v>2019-2021</v>
          </cell>
          <cell r="E8104">
            <v>7</v>
          </cell>
          <cell r="F8104" t="str">
            <v>0070</v>
          </cell>
          <cell r="G8104" t="str">
            <v>C001</v>
          </cell>
          <cell r="H8104" t="str">
            <v>Brake Lever L</v>
          </cell>
          <cell r="I8104" t="str">
            <v>Bromsgrepp V</v>
          </cell>
          <cell r="J8104" t="str">
            <v>C6505190 Br lever silver left CL535CRT RB w bell</v>
          </cell>
          <cell r="K8104" t="str">
            <v>C6505190</v>
          </cell>
          <cell r="L8104" t="str">
            <v>C6505190</v>
          </cell>
        </row>
        <row r="8105">
          <cell r="B8105" t="str">
            <v>YEC9775139Växelreglage H</v>
          </cell>
          <cell r="C8105" t="str">
            <v>YEC9775139</v>
          </cell>
          <cell r="D8105" t="str">
            <v>2019-2021</v>
          </cell>
          <cell r="E8105">
            <v>8</v>
          </cell>
          <cell r="F8105" t="str">
            <v>0080</v>
          </cell>
          <cell r="G8105" t="str">
            <v>D002</v>
          </cell>
          <cell r="H8105" t="str">
            <v>Shift Lever R</v>
          </cell>
          <cell r="I8105" t="str">
            <v>Växelreglage H</v>
          </cell>
          <cell r="J8105" t="str">
            <v>C5105092 SHIFT LEVER, SL-C3000-7, NEXUS, REVO SHIFTER, 2320MM INNER, W/O OUTER FOR CJ-NX40(FOR SCANDINAVIAN), BLACK, BULK</v>
          </cell>
          <cell r="K8105" t="str">
            <v>C5105092</v>
          </cell>
          <cell r="L8105" t="str">
            <v>Kontakta SHIMANO</v>
          </cell>
        </row>
        <row r="8106">
          <cell r="B8106" t="str">
            <v>YEC9775139Växelreglage V</v>
          </cell>
          <cell r="C8106" t="str">
            <v>YEC9775139</v>
          </cell>
          <cell r="D8106" t="str">
            <v>2019-2021</v>
          </cell>
          <cell r="E8106">
            <v>9</v>
          </cell>
          <cell r="F8106" t="str">
            <v>0090</v>
          </cell>
          <cell r="G8106" t="str">
            <v>D001</v>
          </cell>
          <cell r="H8106" t="str">
            <v>Shift Lever L</v>
          </cell>
          <cell r="I8106" t="str">
            <v>Växelreglage V</v>
          </cell>
          <cell r="L8106" t="e">
            <v>#N/A</v>
          </cell>
        </row>
        <row r="8107">
          <cell r="B8107" t="str">
            <v>YEC9775139Handtag par</v>
          </cell>
          <cell r="C8107" t="str">
            <v>YEC9775139</v>
          </cell>
          <cell r="D8107" t="str">
            <v>2019-2021</v>
          </cell>
          <cell r="E8107">
            <v>10</v>
          </cell>
          <cell r="F8107" t="str">
            <v>0100</v>
          </cell>
          <cell r="G8107" t="str">
            <v>B004</v>
          </cell>
          <cell r="H8107" t="str">
            <v>Grip R</v>
          </cell>
          <cell r="I8107" t="str">
            <v>Handtag par</v>
          </cell>
          <cell r="J8107" t="str">
            <v xml:space="preserve">C2505528 Herrmans CLIK DD37  black 90mm  </v>
          </cell>
          <cell r="K8107" t="str">
            <v>C2505528</v>
          </cell>
          <cell r="L8107" t="str">
            <v>C2500057</v>
          </cell>
        </row>
        <row r="8108">
          <cell r="B8108" t="str">
            <v>YEC9775139Frambroms</v>
          </cell>
          <cell r="C8108" t="str">
            <v>YEC9775139</v>
          </cell>
          <cell r="D8108" t="str">
            <v>2019-2021</v>
          </cell>
          <cell r="E8108">
            <v>11</v>
          </cell>
          <cell r="F8108" t="str">
            <v>0110</v>
          </cell>
          <cell r="G8108" t="str">
            <v>C003</v>
          </cell>
          <cell r="H8108" t="str">
            <v xml:space="preserve">Brake front </v>
          </cell>
          <cell r="I8108" t="str">
            <v>Frambroms</v>
          </cell>
          <cell r="J8108" t="str">
            <v>ABRC6000FB  ROL.BRAKE FRONT M9 BR-C6000-F, W. 3,5 MM. LOCKNUT SILVER</v>
          </cell>
          <cell r="K8108" t="str">
            <v>ABRC6000FB</v>
          </cell>
          <cell r="L8108" t="str">
            <v>Kontakta SHIMANO</v>
          </cell>
        </row>
        <row r="8109">
          <cell r="B8109" t="str">
            <v>YEC9775139Bakbroms</v>
          </cell>
          <cell r="C8109" t="str">
            <v>YEC9775139</v>
          </cell>
          <cell r="D8109" t="str">
            <v>2019-2021</v>
          </cell>
          <cell r="E8109">
            <v>12</v>
          </cell>
          <cell r="F8109" t="str">
            <v>0120</v>
          </cell>
          <cell r="G8109" t="str">
            <v>C004</v>
          </cell>
          <cell r="H8109" t="str">
            <v>Brake rear</v>
          </cell>
          <cell r="I8109" t="str">
            <v>Bakbroms</v>
          </cell>
          <cell r="K8109" t="str">
            <v>Fotbroms</v>
          </cell>
          <cell r="L8109" t="str">
            <v>Kontakta SHIMANO</v>
          </cell>
        </row>
        <row r="8110">
          <cell r="B8110" t="str">
            <v>YEC9775139Vevlager</v>
          </cell>
          <cell r="C8110" t="str">
            <v>YEC9775139</v>
          </cell>
          <cell r="D8110" t="str">
            <v>2019-2021</v>
          </cell>
          <cell r="E8110">
            <v>13</v>
          </cell>
          <cell r="F8110" t="str">
            <v>0130</v>
          </cell>
          <cell r="G8110" t="str">
            <v>E001</v>
          </cell>
          <cell r="H8110" t="str">
            <v xml:space="preserve">BB-set </v>
          </cell>
          <cell r="I8110" t="str">
            <v>Vevlager</v>
          </cell>
          <cell r="K8110" t="str">
            <v>INGÅR I MOTORN</v>
          </cell>
          <cell r="L8110" t="str">
            <v>Ingår i motorn</v>
          </cell>
        </row>
        <row r="8111">
          <cell r="B8111" t="str">
            <v>YEC9775139Vevparti</v>
          </cell>
          <cell r="C8111" t="str">
            <v>YEC9775139</v>
          </cell>
          <cell r="D8111" t="str">
            <v>2019-2021</v>
          </cell>
          <cell r="E8111">
            <v>14</v>
          </cell>
          <cell r="F8111" t="str">
            <v>0140</v>
          </cell>
          <cell r="G8111" t="str">
            <v>E002</v>
          </cell>
          <cell r="H8111" t="str">
            <v>Front Chainwheel</v>
          </cell>
          <cell r="I8111" t="str">
            <v>Vevparti</v>
          </cell>
          <cell r="K8111" t="str">
            <v>C3305778-EG</v>
          </cell>
          <cell r="L8111" t="str">
            <v>C3305778-EG</v>
          </cell>
        </row>
        <row r="8112">
          <cell r="B8112" t="str">
            <v>YEC9775139Kedjeskydd</v>
          </cell>
          <cell r="C8112" t="str">
            <v>YEC9775139</v>
          </cell>
          <cell r="D8112" t="str">
            <v>2019-2021</v>
          </cell>
          <cell r="E8112">
            <v>15</v>
          </cell>
          <cell r="F8112" t="str">
            <v>0150</v>
          </cell>
          <cell r="G8112" t="str">
            <v>H001</v>
          </cell>
          <cell r="H8112" t="str">
            <v>Chain guard</v>
          </cell>
          <cell r="I8112" t="str">
            <v>Kedjeskydd</v>
          </cell>
          <cell r="J8112" t="str">
            <v>C8305427/BK Safir black + C8305427/PB  Petrol blue ring</v>
          </cell>
          <cell r="K8112" t="str">
            <v>C8305427/BK</v>
          </cell>
          <cell r="L8112" t="str">
            <v>C8305427/ZBK</v>
          </cell>
        </row>
        <row r="8113">
          <cell r="B8113" t="str">
            <v>YEC9775139Kedjeskyddsfäste</v>
          </cell>
          <cell r="C8113" t="str">
            <v>YEC9775139</v>
          </cell>
          <cell r="D8113" t="str">
            <v>2019-2021</v>
          </cell>
          <cell r="E8113">
            <v>16</v>
          </cell>
          <cell r="F8113" t="str">
            <v>0160</v>
          </cell>
          <cell r="G8113" t="str">
            <v>H002</v>
          </cell>
          <cell r="H8113" t="str">
            <v>Chain guard bracket</v>
          </cell>
          <cell r="I8113" t="str">
            <v>Kedjeskyddsfäste</v>
          </cell>
          <cell r="J8113" t="str">
            <v>C8305526 Chainguarnd bracket axa för Axa Safir made for MAX, ZINK</v>
          </cell>
          <cell r="K8113" t="str">
            <v>C8305526</v>
          </cell>
          <cell r="L8113" t="str">
            <v>C8305526</v>
          </cell>
        </row>
        <row r="8114">
          <cell r="B8114" t="str">
            <v>YEC9775139Framväxel</v>
          </cell>
          <cell r="C8114" t="str">
            <v>YEC9775139</v>
          </cell>
          <cell r="D8114" t="str">
            <v>2019-2021</v>
          </cell>
          <cell r="E8114">
            <v>17</v>
          </cell>
          <cell r="F8114" t="str">
            <v>0170</v>
          </cell>
          <cell r="G8114" t="str">
            <v>D003</v>
          </cell>
          <cell r="H8114" t="str">
            <v>Front Derailleur</v>
          </cell>
          <cell r="I8114" t="str">
            <v>Framväxel</v>
          </cell>
          <cell r="K8114" t="str">
            <v>EMPTY</v>
          </cell>
          <cell r="L8114" t="e">
            <v>#N/A</v>
          </cell>
        </row>
        <row r="8115">
          <cell r="B8115" t="str">
            <v>YEC9775139Bakväxel</v>
          </cell>
          <cell r="C8115" t="str">
            <v>YEC9775139</v>
          </cell>
          <cell r="D8115" t="str">
            <v>2019-2021</v>
          </cell>
          <cell r="E8115">
            <v>18</v>
          </cell>
          <cell r="F8115" t="str">
            <v>0180</v>
          </cell>
          <cell r="G8115" t="str">
            <v>D004</v>
          </cell>
          <cell r="H8115" t="str">
            <v>Rear Derailleur</v>
          </cell>
          <cell r="I8115" t="str">
            <v>Bakväxel</v>
          </cell>
          <cell r="K8115" t="str">
            <v>NAVVÄXEL</v>
          </cell>
          <cell r="L8115" t="str">
            <v>Kontakta SHIMANO</v>
          </cell>
        </row>
        <row r="8116">
          <cell r="B8116" t="str">
            <v>YEC9775139Kedja</v>
          </cell>
          <cell r="C8116" t="str">
            <v>YEC9775139</v>
          </cell>
          <cell r="D8116" t="str">
            <v>2019-2021</v>
          </cell>
          <cell r="E8116">
            <v>19</v>
          </cell>
          <cell r="F8116" t="str">
            <v>0190</v>
          </cell>
          <cell r="G8116" t="str">
            <v>E003</v>
          </cell>
          <cell r="H8116" t="str">
            <v xml:space="preserve">Chain </v>
          </cell>
          <cell r="I8116" t="str">
            <v>Kedja</v>
          </cell>
          <cell r="J8116" t="str">
            <v>C3405041-102  + link CHA 1S 102L RB Z610HXRB   KMC</v>
          </cell>
          <cell r="K8116" t="str">
            <v>C3405041-102</v>
          </cell>
          <cell r="L8116" t="str">
            <v>C3400038</v>
          </cell>
        </row>
        <row r="8117">
          <cell r="B8117" t="str">
            <v>YEC9775139Kassett</v>
          </cell>
          <cell r="C8117" t="str">
            <v>YEC9775139</v>
          </cell>
          <cell r="D8117" t="str">
            <v>2019-2021</v>
          </cell>
          <cell r="E8117">
            <v>20</v>
          </cell>
          <cell r="F8117" t="str">
            <v>0200</v>
          </cell>
          <cell r="G8117" t="str">
            <v>E004</v>
          </cell>
          <cell r="H8117" t="str">
            <v>Cassette Sprocket</v>
          </cell>
          <cell r="I8117" t="str">
            <v>Kassett</v>
          </cell>
          <cell r="J8117" t="str">
            <v>ASMGEAR18SU SPT SC18sv3/32" (INTERNAL HUB)</v>
          </cell>
          <cell r="K8117" t="str">
            <v>ASMGEAR18SU</v>
          </cell>
          <cell r="L8117" t="str">
            <v>Kontakta SHIMANO</v>
          </cell>
        </row>
        <row r="8118">
          <cell r="B8118" t="str">
            <v>YEC9775139Framhjul</v>
          </cell>
          <cell r="C8118" t="str">
            <v>YEC9775139</v>
          </cell>
          <cell r="D8118" t="str">
            <v>2019-2021</v>
          </cell>
          <cell r="E8118">
            <v>21</v>
          </cell>
          <cell r="F8118" t="str">
            <v>0210</v>
          </cell>
          <cell r="G8118" t="str">
            <v>F001</v>
          </cell>
          <cell r="H8118" t="str">
            <v>Front hub</v>
          </cell>
          <cell r="I8118" t="str">
            <v>Framhjul</v>
          </cell>
          <cell r="J8118" t="str">
            <v>AHBIM40PDC  FRONT HUB, SHIMANO, NEXUS HB-IM40 36H AXLE: 140MM OLD: 100MM SILVER</v>
          </cell>
          <cell r="K8118" t="str">
            <v>C4107817</v>
          </cell>
          <cell r="L8118" t="str">
            <v>Kontakta Service</v>
          </cell>
        </row>
        <row r="8119">
          <cell r="B8119" t="str">
            <v>YEC9775139Bakhjul</v>
          </cell>
          <cell r="C8119" t="str">
            <v>YEC9775139</v>
          </cell>
          <cell r="D8119" t="str">
            <v>2019-2021</v>
          </cell>
          <cell r="E8119">
            <v>22</v>
          </cell>
          <cell r="F8119" t="str">
            <v>0220</v>
          </cell>
          <cell r="G8119" t="str">
            <v>F002</v>
          </cell>
          <cell r="H8119" t="str">
            <v>Rear hub</v>
          </cell>
          <cell r="I8119" t="str">
            <v>Bakhjul</v>
          </cell>
          <cell r="J8119" t="str">
            <v>ASGC30007CADXR (ASG7C30ADXR) HBRcb 36 H SILVER DX</v>
          </cell>
          <cell r="K8119" t="str">
            <v>C4208109</v>
          </cell>
          <cell r="L8119" t="str">
            <v>C4200387</v>
          </cell>
        </row>
        <row r="8120">
          <cell r="B8120" t="str">
            <v>YEC9775139Däck</v>
          </cell>
          <cell r="C8120" t="str">
            <v>YEC9775139</v>
          </cell>
          <cell r="D8120" t="str">
            <v>2019-2021</v>
          </cell>
          <cell r="E8120">
            <v>23</v>
          </cell>
          <cell r="F8120" t="str">
            <v>0230</v>
          </cell>
          <cell r="G8120" t="str">
            <v>F003</v>
          </cell>
          <cell r="H8120" t="str">
            <v>Tire</v>
          </cell>
          <cell r="I8120" t="str">
            <v>Däck</v>
          </cell>
          <cell r="J8120" t="str">
            <v>C4906455 622x40 Black Premium Reflex XNR PERGO-E H-480 (AntiP: 40x40 nylon/canvas)</v>
          </cell>
          <cell r="K8120" t="str">
            <v>C4906455</v>
          </cell>
          <cell r="L8120" t="str">
            <v>C4901463</v>
          </cell>
        </row>
        <row r="8121">
          <cell r="B8121" t="str">
            <v>YEC9775139Skärmar set</v>
          </cell>
          <cell r="C8121" t="str">
            <v>YEC9775139</v>
          </cell>
          <cell r="D8121" t="str">
            <v>2019-2021</v>
          </cell>
          <cell r="E8121">
            <v>24</v>
          </cell>
          <cell r="F8121" t="str">
            <v>0240</v>
          </cell>
          <cell r="G8121" t="str">
            <v>H003</v>
          </cell>
          <cell r="H8121" t="str">
            <v xml:space="preserve">Mudguard front   </v>
          </cell>
          <cell r="I8121" t="str">
            <v>Skärmar set</v>
          </cell>
          <cell r="J8121" t="str">
            <v>C8255677-702 ZN/52MM 28" blue 70.554/1 (5729-ZN) MATT</v>
          </cell>
          <cell r="K8121" t="str">
            <v>C8255677-702</v>
          </cell>
          <cell r="L8121" t="str">
            <v>Kontakta Service</v>
          </cell>
        </row>
        <row r="8122">
          <cell r="B8122" t="str">
            <v>YEC9775139Pakethållare</v>
          </cell>
          <cell r="C8122" t="str">
            <v>YEC9775139</v>
          </cell>
          <cell r="D8122" t="str">
            <v>2019-2021</v>
          </cell>
          <cell r="E8122">
            <v>25</v>
          </cell>
          <cell r="F8122" t="str">
            <v>0250</v>
          </cell>
          <cell r="G8122" t="str">
            <v>H004</v>
          </cell>
          <cell r="H8122" t="str">
            <v>Carrier</v>
          </cell>
          <cell r="I8122" t="str">
            <v>Pakethållare</v>
          </cell>
          <cell r="J8122" t="str">
            <v>C8205834-BK AVS TOP CARRIER FOR SR20 PHILION BATTERY, Powder BLACK CLIP AND SPECTRA LOGO</v>
          </cell>
          <cell r="K8122" t="str">
            <v>C8205834-BK</v>
          </cell>
          <cell r="L8122" t="str">
            <v>C8205834-BK</v>
          </cell>
        </row>
        <row r="8123">
          <cell r="B8123" t="str">
            <v>YEC9775139Sadel</v>
          </cell>
          <cell r="C8123" t="str">
            <v>YEC9775139</v>
          </cell>
          <cell r="D8123" t="str">
            <v>2019-2021</v>
          </cell>
          <cell r="E8123">
            <v>26</v>
          </cell>
          <cell r="F8123" t="str">
            <v>0260</v>
          </cell>
          <cell r="G8123" t="str">
            <v>G001</v>
          </cell>
          <cell r="H8123" t="str">
            <v>Saddle</v>
          </cell>
          <cell r="I8123" t="str">
            <v>Sadel</v>
          </cell>
          <cell r="J8123" t="str">
            <v>C7105989 Fluito black unisex w/o clamp</v>
          </cell>
          <cell r="K8123" t="str">
            <v>C7105989</v>
          </cell>
          <cell r="L8123" t="str">
            <v>C7100596</v>
          </cell>
        </row>
        <row r="8124">
          <cell r="B8124" t="str">
            <v>YEC9775139Sadelstolpe</v>
          </cell>
          <cell r="C8124" t="str">
            <v>YEC9775139</v>
          </cell>
          <cell r="D8124" t="str">
            <v>2019-2021</v>
          </cell>
          <cell r="E8124">
            <v>27</v>
          </cell>
          <cell r="F8124" t="str">
            <v>0270</v>
          </cell>
          <cell r="G8124" t="str">
            <v>G002</v>
          </cell>
          <cell r="H8124" t="str">
            <v>Seatpost</v>
          </cell>
          <cell r="I8124" t="str">
            <v>Sadelstolpe</v>
          </cell>
          <cell r="J8124" t="str">
            <v xml:space="preserve">C7205258  SP-222 27.2X350 Anodized SILVER </v>
          </cell>
          <cell r="K8124" t="str">
            <v>C7205258</v>
          </cell>
          <cell r="L8124" t="str">
            <v>C7200039</v>
          </cell>
        </row>
        <row r="8125">
          <cell r="B8125" t="str">
            <v>YEC9775139Sadelrörsklämma</v>
          </cell>
          <cell r="C8125" t="str">
            <v>YEC9775139</v>
          </cell>
          <cell r="D8125" t="str">
            <v>2019-2021</v>
          </cell>
          <cell r="E8125">
            <v>28</v>
          </cell>
          <cell r="F8125" t="str">
            <v>0280</v>
          </cell>
          <cell r="G8125" t="str">
            <v>G003</v>
          </cell>
          <cell r="H8125" t="str">
            <v>Seat Clamp</v>
          </cell>
          <cell r="I8125" t="str">
            <v>Sadelrörsklämma</v>
          </cell>
          <cell r="J8125" t="str">
            <v>C7305002 L/C 31.8 MX27 shiny black</v>
          </cell>
          <cell r="K8125" t="str">
            <v>C7305002</v>
          </cell>
          <cell r="L8125" t="str">
            <v>C7300027-318</v>
          </cell>
        </row>
        <row r="8126">
          <cell r="B8126" t="str">
            <v>YEC9775139Framlampa</v>
          </cell>
          <cell r="C8126" t="str">
            <v>YEC9775139</v>
          </cell>
          <cell r="D8126" t="str">
            <v>2019-2021</v>
          </cell>
          <cell r="E8126">
            <v>29</v>
          </cell>
          <cell r="F8126" t="str">
            <v>0290</v>
          </cell>
          <cell r="G8126" t="str">
            <v>H005</v>
          </cell>
          <cell r="H8126" t="str">
            <v>Front light</v>
          </cell>
          <cell r="I8126" t="str">
            <v>Framlampa</v>
          </cell>
          <cell r="J8126" t="str">
            <v>C8015300 FL-14 MR4 LED headlamp 6V, w bracket for basketstay, 650mm cable with male conector.</v>
          </cell>
          <cell r="K8126" t="str">
            <v>C8015300</v>
          </cell>
          <cell r="L8126" t="str">
            <v>C8015300</v>
          </cell>
        </row>
        <row r="8127">
          <cell r="B8127" t="str">
            <v>YEC9775139Baklampa</v>
          </cell>
          <cell r="C8127" t="str">
            <v>YEC9775139</v>
          </cell>
          <cell r="D8127" t="str">
            <v>2019-2021</v>
          </cell>
          <cell r="E8127">
            <v>30</v>
          </cell>
          <cell r="F8127" t="str">
            <v>0300</v>
          </cell>
          <cell r="G8127" t="str">
            <v>H006</v>
          </cell>
          <cell r="H8127" t="str">
            <v>Light, Rear</v>
          </cell>
          <cell r="I8127" t="str">
            <v>Baklampa</v>
          </cell>
          <cell r="J8127" t="str">
            <v>inkl in battery</v>
          </cell>
          <cell r="K8127" t="str">
            <v>C8705186-1RLBK</v>
          </cell>
          <cell r="L8127" t="str">
            <v>C8705186-1RLBK</v>
          </cell>
        </row>
        <row r="8128">
          <cell r="B8128" t="str">
            <v>YEC9775139Låssats</v>
          </cell>
          <cell r="C8128" t="str">
            <v>YEC9775139</v>
          </cell>
          <cell r="D8128" t="str">
            <v>2019-2021</v>
          </cell>
          <cell r="E8128">
            <v>31</v>
          </cell>
          <cell r="F8128" t="str">
            <v>0310</v>
          </cell>
          <cell r="G8128" t="str">
            <v>H007</v>
          </cell>
          <cell r="H8128" t="str">
            <v>Lock</v>
          </cell>
          <cell r="I8128" t="str">
            <v>Låssats</v>
          </cell>
          <cell r="J8128" t="str">
            <v>C8405069 LCK SF PLbk Solid+  BAT SF03/SR11/SR20, LOCK FRAME+LOCK BATT SF03 RT W/2 similar keys</v>
          </cell>
          <cell r="K8128" t="str">
            <v>C8405069</v>
          </cell>
          <cell r="L8128" t="str">
            <v>C8405069</v>
          </cell>
        </row>
        <row r="8129">
          <cell r="B8129" t="str">
            <v>YEC9775139Stöd</v>
          </cell>
          <cell r="C8129" t="str">
            <v>YEC9775139</v>
          </cell>
          <cell r="D8129" t="str">
            <v>2019-2021</v>
          </cell>
          <cell r="E8129">
            <v>32</v>
          </cell>
          <cell r="F8129" t="str">
            <v>0320</v>
          </cell>
          <cell r="G8129" t="str">
            <v>H008</v>
          </cell>
          <cell r="H8129" t="str">
            <v>Kick stand</v>
          </cell>
          <cell r="I8129" t="str">
            <v>Stöd</v>
          </cell>
          <cell r="J8129" t="str">
            <v>C8105222 REX HV for  CS mount KICKSTAND ADJUSTABLE 1288-4</v>
          </cell>
          <cell r="K8129" t="str">
            <v>C8105222</v>
          </cell>
          <cell r="L8129" t="str">
            <v>C8100034</v>
          </cell>
        </row>
        <row r="8130">
          <cell r="B8130" t="str">
            <v>YEC9775139Korg</v>
          </cell>
          <cell r="C8130" t="str">
            <v>YEC9775139</v>
          </cell>
          <cell r="D8130" t="str">
            <v>2019-2021</v>
          </cell>
          <cell r="E8130">
            <v>33</v>
          </cell>
          <cell r="F8130" t="str">
            <v>0330</v>
          </cell>
          <cell r="G8130" t="str">
            <v>H009</v>
          </cell>
          <cell r="H8130" t="str">
            <v>Basket / Fr carrier</v>
          </cell>
          <cell r="I8130" t="str">
            <v>Korg</v>
          </cell>
          <cell r="J8130" t="str">
            <v>C8605198 Korg AVS rem</v>
          </cell>
          <cell r="K8130" t="str">
            <v>C8605198</v>
          </cell>
          <cell r="L8130" t="str">
            <v>C8600016</v>
          </cell>
        </row>
        <row r="8131">
          <cell r="B8131" t="str">
            <v>YEC9775139Pedaler</v>
          </cell>
          <cell r="C8131" t="str">
            <v>YEC9775139</v>
          </cell>
          <cell r="D8131" t="str">
            <v>2019-2021</v>
          </cell>
          <cell r="E8131">
            <v>34</v>
          </cell>
          <cell r="F8131" t="str">
            <v>0340</v>
          </cell>
          <cell r="G8131" t="str">
            <v>E005</v>
          </cell>
          <cell r="H8131" t="str">
            <v xml:space="preserve">Pedal </v>
          </cell>
          <cell r="I8131" t="str">
            <v>Pedaler</v>
          </cell>
          <cell r="J8131" t="str">
            <v>C3505208 NWL-467  SILVER/GREY 9/16" ALU</v>
          </cell>
          <cell r="K8131" t="str">
            <v>C3505208</v>
          </cell>
          <cell r="L8131" t="str">
            <v>C3500059</v>
          </cell>
        </row>
        <row r="8132">
          <cell r="B8132" t="str">
            <v>YEC9775139Motor</v>
          </cell>
          <cell r="C8132" t="str">
            <v>YEC9775139</v>
          </cell>
          <cell r="D8132" t="str">
            <v>2019-2021</v>
          </cell>
          <cell r="E8132">
            <v>35</v>
          </cell>
          <cell r="F8132" t="str">
            <v>0350</v>
          </cell>
          <cell r="G8132" t="str">
            <v>J001</v>
          </cell>
          <cell r="H8132" t="str">
            <v>DRIVE UNIT:</v>
          </cell>
          <cell r="I8132" t="str">
            <v>Motor</v>
          </cell>
          <cell r="J8132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8132" t="str">
            <v>C8705068-2-01AC</v>
          </cell>
          <cell r="L8132" t="str">
            <v>C8705068-2-01AC</v>
          </cell>
        </row>
        <row r="8133">
          <cell r="B8133" t="str">
            <v>YEC9775139Display</v>
          </cell>
          <cell r="C8133" t="str">
            <v>YEC9775139</v>
          </cell>
          <cell r="D8133" t="str">
            <v>2019-2021</v>
          </cell>
          <cell r="E8133">
            <v>36</v>
          </cell>
          <cell r="F8133" t="str">
            <v>0360</v>
          </cell>
          <cell r="G8133" t="str">
            <v>J004</v>
          </cell>
          <cell r="H8133" t="str">
            <v>DISPLAY:</v>
          </cell>
          <cell r="I8133" t="str">
            <v>Display</v>
          </cell>
          <cell r="J8133" t="str">
            <v>C8705068-1-34C Display TFT for BAFANG CanBus (plugnplay) 300/750mm City with Bluetoth</v>
          </cell>
          <cell r="K8133" t="str">
            <v>C8705068-1-34C</v>
          </cell>
          <cell r="L8133" t="str">
            <v>C8705068-1-34C</v>
          </cell>
        </row>
        <row r="8134">
          <cell r="B8134" t="str">
            <v>YEC9775139EB-Bus kabel</v>
          </cell>
          <cell r="C8134" t="str">
            <v>YEC9775139</v>
          </cell>
          <cell r="D8134" t="str">
            <v>2019-2021</v>
          </cell>
          <cell r="E8134">
            <v>37</v>
          </cell>
          <cell r="F8134" t="str">
            <v>0370</v>
          </cell>
          <cell r="G8134" t="str">
            <v>J005</v>
          </cell>
          <cell r="H8134" t="str">
            <v>EB-BUS CABLE:</v>
          </cell>
          <cell r="I8134" t="str">
            <v>EB-Bus kabel</v>
          </cell>
          <cell r="J8134" t="str">
            <v>C8705068-1-4-1C, 5PIN ( 1340mm ) CONNECT TO CONTROLLER, OTHER SIDE TO DISPLAY, LIGHTING SETS Canbus</v>
          </cell>
          <cell r="K8134" t="str">
            <v>C8705068-1-4-1C</v>
          </cell>
          <cell r="L8134" t="e">
            <v>#N/A</v>
          </cell>
        </row>
        <row r="8135">
          <cell r="B8135" t="str">
            <v>YEC9775139Motorkabel</v>
          </cell>
          <cell r="C8135" t="str">
            <v>YEC9775139</v>
          </cell>
          <cell r="D8135" t="str">
            <v>2019-2021</v>
          </cell>
          <cell r="E8135">
            <v>38</v>
          </cell>
          <cell r="F8135" t="str">
            <v>0380</v>
          </cell>
          <cell r="G8135" t="str">
            <v>J006</v>
          </cell>
          <cell r="H8135" t="str">
            <v>POWER CABLE:</v>
          </cell>
          <cell r="I8135" t="str">
            <v>Motorkabel</v>
          </cell>
          <cell r="J8135" t="str">
            <v>W/O (inluded into the battary slider)</v>
          </cell>
          <cell r="K8135" t="str">
            <v>Ingår i batterihållaren</v>
          </cell>
          <cell r="L8135" t="str">
            <v>Ingår i batterihållaren</v>
          </cell>
        </row>
        <row r="8136">
          <cell r="B8136" t="str">
            <v>YEC9775139Kabel framlampa</v>
          </cell>
          <cell r="C8136" t="str">
            <v>YEC9775139</v>
          </cell>
          <cell r="D8136" t="str">
            <v>2019-2021</v>
          </cell>
          <cell r="E8136">
            <v>39</v>
          </cell>
          <cell r="F8136" t="str">
            <v>0390</v>
          </cell>
          <cell r="G8136" t="str">
            <v>J007</v>
          </cell>
          <cell r="H8136" t="str">
            <v>F. LIGHT CABLE:</v>
          </cell>
          <cell r="I8136" t="str">
            <v>Kabel framlampa</v>
          </cell>
          <cell r="J8136" t="str">
            <v>C8705068-1-04-6, FOR FRONT LIGHT : 1200mm</v>
          </cell>
          <cell r="K8136" t="str">
            <v>C8705068-1-04-6</v>
          </cell>
          <cell r="L8136" t="str">
            <v>C8705068-1-04-6</v>
          </cell>
        </row>
        <row r="8137">
          <cell r="B8137" t="str">
            <v>YEC9775139Kabel baklampa</v>
          </cell>
          <cell r="C8137" t="str">
            <v>YEC9775139</v>
          </cell>
          <cell r="D8137" t="str">
            <v>2019-2021</v>
          </cell>
          <cell r="E8137">
            <v>40</v>
          </cell>
          <cell r="F8137" t="str">
            <v>0400</v>
          </cell>
          <cell r="G8137" t="str">
            <v>J008</v>
          </cell>
          <cell r="H8137" t="str">
            <v>R. LIGHT CABLE:</v>
          </cell>
          <cell r="I8137" t="str">
            <v>Kabel baklampa</v>
          </cell>
          <cell r="K8137" t="str">
            <v>INGÅR I BATTERIET</v>
          </cell>
          <cell r="L8137" t="str">
            <v>Ingår i batteriet</v>
          </cell>
        </row>
        <row r="8138">
          <cell r="B8138" t="str">
            <v>YEC9775139Hastighetssensor</v>
          </cell>
          <cell r="C8138" t="str">
            <v>YEC9775139</v>
          </cell>
          <cell r="D8138" t="str">
            <v>2019-2021</v>
          </cell>
          <cell r="E8138">
            <v>41</v>
          </cell>
          <cell r="F8138" t="str">
            <v>0410</v>
          </cell>
          <cell r="G8138" t="str">
            <v>J009</v>
          </cell>
          <cell r="H8138" t="str">
            <v>SPEED SENSOR:</v>
          </cell>
          <cell r="I8138" t="str">
            <v>Hastighetssensor</v>
          </cell>
          <cell r="J8138" t="str">
            <v>C8705068-1-411C, DETECTING WHEEL RPM, CABLE LENGTH:70mm</v>
          </cell>
          <cell r="K8138" t="str">
            <v>C8705068-1-411C</v>
          </cell>
          <cell r="L8138" t="str">
            <v>C8705068-1-411C</v>
          </cell>
        </row>
        <row r="8139">
          <cell r="B8139" t="str">
            <v>YEC9775139Batteri</v>
          </cell>
          <cell r="C8139" t="str">
            <v>YEC9775139</v>
          </cell>
          <cell r="D8139" t="str">
            <v>2019-2021</v>
          </cell>
          <cell r="E8139">
            <v>42</v>
          </cell>
          <cell r="F8139" t="str">
            <v>0420</v>
          </cell>
          <cell r="G8139" t="str">
            <v>J002</v>
          </cell>
          <cell r="H8139" t="str">
            <v>BATTERY:</v>
          </cell>
          <cell r="I8139" t="str">
            <v>Batteri</v>
          </cell>
          <cell r="J8139" t="str">
            <v>C8705186-E-11C SR20 11,6Ah, blk LiMn 36V 11,6Ah, R.Light CANBUS eGOING</v>
          </cell>
          <cell r="K8139" t="str">
            <v>C8705186-E-11C</v>
          </cell>
          <cell r="L8139" t="str">
            <v>C8705186-E-11C</v>
          </cell>
        </row>
        <row r="8140">
          <cell r="B8140" t="str">
            <v>YEC9775139Batterihållare</v>
          </cell>
          <cell r="C8140" t="str">
            <v>YEC9775139</v>
          </cell>
          <cell r="D8140" t="str">
            <v>2019-2021</v>
          </cell>
          <cell r="E8140">
            <v>43</v>
          </cell>
          <cell r="F8140" t="str">
            <v>0430</v>
          </cell>
          <cell r="G8140" t="str">
            <v>J003</v>
          </cell>
          <cell r="H8140" t="str">
            <v>BATTERY HOLDER/Slider</v>
          </cell>
          <cell r="I8140" t="str">
            <v>Batterihållare</v>
          </cell>
          <cell r="J8140" t="str">
            <v xml:space="preserve">C8705188-E-01, SR20 slider with powercable 950mm FOR MAX MIDDLE SYSTEM ( CARRIER TYPE ) WITH AXA KEY holder </v>
          </cell>
          <cell r="K8140" t="str">
            <v>C8705188-E-01</v>
          </cell>
          <cell r="L8140" t="str">
            <v>C8705188-E-01</v>
          </cell>
        </row>
        <row r="8141">
          <cell r="B8141" t="str">
            <v>YEC9775139Batteriladdare</v>
          </cell>
          <cell r="C8141" t="str">
            <v>YEC9775139</v>
          </cell>
          <cell r="D8141" t="str">
            <v>2019-2021</v>
          </cell>
          <cell r="E8141">
            <v>44</v>
          </cell>
          <cell r="F8141" t="str">
            <v>0440</v>
          </cell>
          <cell r="G8141" t="str">
            <v>J010</v>
          </cell>
          <cell r="H8141" t="str">
            <v>CHARGER:</v>
          </cell>
          <cell r="I8141" t="str">
            <v>Batteriladdare</v>
          </cell>
          <cell r="J8141" t="str">
            <v>C8705058-1-1C, Charger for SR-20/SF-03 CanBus</v>
          </cell>
          <cell r="K8141" t="str">
            <v>C8705058-1-1C</v>
          </cell>
          <cell r="L8141" t="str">
            <v>C8705058-1-1D</v>
          </cell>
        </row>
        <row r="8142">
          <cell r="B8142" t="str">
            <v>YEC9775139Kontrollbox</v>
          </cell>
          <cell r="C8142" t="str">
            <v>YEC9775139</v>
          </cell>
          <cell r="D8142" t="str">
            <v>2019-2021</v>
          </cell>
          <cell r="E8142">
            <v>45</v>
          </cell>
          <cell r="F8142" t="str">
            <v>0450</v>
          </cell>
          <cell r="G8142" t="str">
            <v>J011</v>
          </cell>
          <cell r="H8142" t="str">
            <v>Controller</v>
          </cell>
          <cell r="I8142" t="str">
            <v>Kontrollbox</v>
          </cell>
          <cell r="J8142" t="str">
            <v>included into the motor</v>
          </cell>
          <cell r="K8142" t="str">
            <v>C8705068-2-20</v>
          </cell>
          <cell r="L8142" t="str">
            <v>C8705068-2-20V</v>
          </cell>
        </row>
        <row r="8143">
          <cell r="B8143" t="str">
            <v>YEC9775139Växelöra</v>
          </cell>
          <cell r="C8143" t="str">
            <v>YEC9775139</v>
          </cell>
          <cell r="D8143" t="str">
            <v>2019-2021</v>
          </cell>
          <cell r="E8143">
            <v>46</v>
          </cell>
          <cell r="F8143" t="str">
            <v>0460</v>
          </cell>
          <cell r="G8143" t="str">
            <v>D005</v>
          </cell>
          <cell r="H8143" t="str">
            <v>Gear hanger</v>
          </cell>
          <cell r="I8143" t="str">
            <v>Växelöra</v>
          </cell>
          <cell r="L8143" t="e">
            <v>#N/A</v>
          </cell>
        </row>
        <row r="8144">
          <cell r="B8144" t="str">
            <v>YEC9775140RAM</v>
          </cell>
          <cell r="C8144" t="str">
            <v>YEC9775140</v>
          </cell>
          <cell r="D8144" t="str">
            <v>2019-2021</v>
          </cell>
          <cell r="E8144">
            <v>1</v>
          </cell>
          <cell r="F8144" t="str">
            <v>0010</v>
          </cell>
          <cell r="G8144" t="str">
            <v>A001</v>
          </cell>
          <cell r="H8144" t="str">
            <v>PAINTED FRAME</v>
          </cell>
          <cell r="I8144" t="str">
            <v>RAM</v>
          </cell>
          <cell r="J8144" t="str">
            <v>?</v>
          </cell>
          <cell r="K8144" t="str">
            <v>FRAME</v>
          </cell>
          <cell r="L8144" t="e">
            <v>#N/A</v>
          </cell>
        </row>
        <row r="8145">
          <cell r="B8145" t="str">
            <v>YEC9775140Framgaffel</v>
          </cell>
          <cell r="C8145" t="str">
            <v>YEC9775140</v>
          </cell>
          <cell r="D8145" t="str">
            <v>2019-2021</v>
          </cell>
          <cell r="E8145">
            <v>2</v>
          </cell>
          <cell r="F8145" t="str">
            <v>0020</v>
          </cell>
          <cell r="G8145" t="str">
            <v>A002</v>
          </cell>
          <cell r="H8145" t="str">
            <v>PAINTED FORK</v>
          </cell>
          <cell r="I8145" t="str">
            <v>Framgaffel</v>
          </cell>
          <cell r="J8145" t="str">
            <v>C1605469-193, Rigid steel front fork HT13A with HT13A steerer tube, for Roller-brake, for 700C x 45C tires, THREADED</v>
          </cell>
          <cell r="K8145" t="str">
            <v>C1605469-193</v>
          </cell>
          <cell r="L8145" t="e">
            <v>#N/A</v>
          </cell>
        </row>
        <row r="8146">
          <cell r="B8146" t="str">
            <v>YEC9775140Styrlager</v>
          </cell>
          <cell r="C8146" t="str">
            <v>YEC9775140</v>
          </cell>
          <cell r="D8146" t="str">
            <v>2019-2021</v>
          </cell>
          <cell r="E8146">
            <v>3</v>
          </cell>
          <cell r="F8146" t="str">
            <v>0030</v>
          </cell>
          <cell r="G8146" t="str">
            <v>B001</v>
          </cell>
          <cell r="H8146" t="str">
            <v>Head Set</v>
          </cell>
          <cell r="I8146" t="str">
            <v>Styrlager</v>
          </cell>
          <cell r="J8146" t="str">
            <v>C2105002 VP-MH305C SEMI INTEGR, ED BLACK O/S  SH = 20mm</v>
          </cell>
          <cell r="K8146" t="str">
            <v>C2105002</v>
          </cell>
          <cell r="L8146" t="str">
            <v>C2100163</v>
          </cell>
        </row>
        <row r="8147">
          <cell r="B8147" t="str">
            <v xml:space="preserve">YEC9775140Styrstam </v>
          </cell>
          <cell r="C8147" t="str">
            <v>YEC9775140</v>
          </cell>
          <cell r="D8147" t="str">
            <v>2019-2021</v>
          </cell>
          <cell r="E8147">
            <v>4</v>
          </cell>
          <cell r="F8147" t="str">
            <v>0040</v>
          </cell>
          <cell r="G8147" t="str">
            <v>B002</v>
          </cell>
          <cell r="H8147" t="str">
            <v>Handlebar Stem</v>
          </cell>
          <cell r="I8147" t="str">
            <v xml:space="preserve">Styrstam </v>
          </cell>
          <cell r="J8147" t="str">
            <v xml:space="preserve">C2205548-090 STQ ALsv 25,4/85 180mm 4BOLT MTSD-367N-5 SV </v>
          </cell>
          <cell r="K8147" t="str">
            <v>C2205548-090</v>
          </cell>
          <cell r="L8147" t="str">
            <v>C2200064</v>
          </cell>
        </row>
        <row r="8148">
          <cell r="B8148" t="str">
            <v>YEC9775140Styre</v>
          </cell>
          <cell r="C8148" t="str">
            <v>YEC9775140</v>
          </cell>
          <cell r="D8148" t="str">
            <v>2019-2021</v>
          </cell>
          <cell r="E8148">
            <v>5</v>
          </cell>
          <cell r="F8148" t="str">
            <v>0050</v>
          </cell>
          <cell r="G8148" t="str">
            <v>B003</v>
          </cell>
          <cell r="H8148" t="str">
            <v>Handelbar</v>
          </cell>
          <cell r="I8148" t="str">
            <v>Styre</v>
          </cell>
          <cell r="J8148" t="str">
            <v>C2306073 Handlebar City Silver NR-AL-14(ISO-C) W:630mm, AL H.A.S, no logo</v>
          </cell>
          <cell r="K8148" t="str">
            <v>C2306073</v>
          </cell>
          <cell r="L8148" t="str">
            <v>C2300290</v>
          </cell>
        </row>
        <row r="8149">
          <cell r="B8149" t="str">
            <v>YEC9775140Bromsgrepp H</v>
          </cell>
          <cell r="C8149" t="str">
            <v>YEC9775140</v>
          </cell>
          <cell r="D8149" t="str">
            <v>2019-2021</v>
          </cell>
          <cell r="E8149">
            <v>6</v>
          </cell>
          <cell r="F8149" t="str">
            <v>0060</v>
          </cell>
          <cell r="G8149" t="str">
            <v>C002</v>
          </cell>
          <cell r="H8149" t="str">
            <v>Brake Lever R</v>
          </cell>
          <cell r="I8149" t="str">
            <v>Bromsgrepp H</v>
          </cell>
          <cell r="L8149" t="e">
            <v>#N/A</v>
          </cell>
        </row>
        <row r="8150">
          <cell r="B8150" t="str">
            <v>YEC9775140Bromsgrepp V</v>
          </cell>
          <cell r="C8150" t="str">
            <v>YEC9775140</v>
          </cell>
          <cell r="D8150" t="str">
            <v>2019-2021</v>
          </cell>
          <cell r="E8150">
            <v>7</v>
          </cell>
          <cell r="F8150" t="str">
            <v>0070</v>
          </cell>
          <cell r="G8150" t="str">
            <v>C001</v>
          </cell>
          <cell r="H8150" t="str">
            <v>Brake Lever L</v>
          </cell>
          <cell r="I8150" t="str">
            <v>Bromsgrepp V</v>
          </cell>
          <cell r="J8150" t="str">
            <v>C6505190 Br lever silver left CL535CRT RB w bell</v>
          </cell>
          <cell r="K8150" t="str">
            <v>C6505190</v>
          </cell>
          <cell r="L8150" t="str">
            <v>C6505190</v>
          </cell>
        </row>
        <row r="8151">
          <cell r="B8151" t="str">
            <v>YEC9775140Växelreglage H</v>
          </cell>
          <cell r="C8151" t="str">
            <v>YEC9775140</v>
          </cell>
          <cell r="D8151" t="str">
            <v>2019-2021</v>
          </cell>
          <cell r="E8151">
            <v>8</v>
          </cell>
          <cell r="F8151" t="str">
            <v>0080</v>
          </cell>
          <cell r="G8151" t="str">
            <v>D002</v>
          </cell>
          <cell r="H8151" t="str">
            <v>Shift Lever R</v>
          </cell>
          <cell r="I8151" t="str">
            <v>Växelreglage H</v>
          </cell>
          <cell r="J8151" t="str">
            <v>C5105092 SHIFT LEVER, SL-C3000-7, NEXUS, REVO SHIFTER, 2320MM INNER, W/O OUTER FOR CJ-NX40(FOR SCANDINAVIAN), BLACK, BULK</v>
          </cell>
          <cell r="K8151" t="str">
            <v>C5105092</v>
          </cell>
          <cell r="L8151" t="str">
            <v>Kontakta SHIMANO</v>
          </cell>
        </row>
        <row r="8152">
          <cell r="B8152" t="str">
            <v>YEC9775140Växelreglage V</v>
          </cell>
          <cell r="C8152" t="str">
            <v>YEC9775140</v>
          </cell>
          <cell r="D8152" t="str">
            <v>2019-2021</v>
          </cell>
          <cell r="E8152">
            <v>9</v>
          </cell>
          <cell r="F8152" t="str">
            <v>0090</v>
          </cell>
          <cell r="G8152" t="str">
            <v>D001</v>
          </cell>
          <cell r="H8152" t="str">
            <v>Shift Lever L</v>
          </cell>
          <cell r="I8152" t="str">
            <v>Växelreglage V</v>
          </cell>
          <cell r="L8152" t="e">
            <v>#N/A</v>
          </cell>
        </row>
        <row r="8153">
          <cell r="B8153" t="str">
            <v>YEC9775140Handtag par</v>
          </cell>
          <cell r="C8153" t="str">
            <v>YEC9775140</v>
          </cell>
          <cell r="D8153" t="str">
            <v>2019-2021</v>
          </cell>
          <cell r="E8153">
            <v>10</v>
          </cell>
          <cell r="F8153" t="str">
            <v>0100</v>
          </cell>
          <cell r="G8153" t="str">
            <v>B004</v>
          </cell>
          <cell r="H8153" t="str">
            <v>Grip R</v>
          </cell>
          <cell r="I8153" t="str">
            <v>Handtag par</v>
          </cell>
          <cell r="J8153" t="str">
            <v xml:space="preserve">C2505670 Herrmans CLIK DD37  brown 90mm  </v>
          </cell>
          <cell r="K8153" t="str">
            <v>C2505670</v>
          </cell>
          <cell r="L8153" t="str">
            <v>BSP?</v>
          </cell>
        </row>
        <row r="8154">
          <cell r="B8154" t="str">
            <v>YEC9775140Frambroms</v>
          </cell>
          <cell r="C8154" t="str">
            <v>YEC9775140</v>
          </cell>
          <cell r="D8154" t="str">
            <v>2019-2021</v>
          </cell>
          <cell r="E8154">
            <v>11</v>
          </cell>
          <cell r="F8154" t="str">
            <v>0110</v>
          </cell>
          <cell r="G8154" t="str">
            <v>C003</v>
          </cell>
          <cell r="H8154" t="str">
            <v xml:space="preserve">Brake front </v>
          </cell>
          <cell r="I8154" t="str">
            <v>Frambroms</v>
          </cell>
          <cell r="J8154" t="str">
            <v>ABRC6000FB  ROL.BRAKE FRONT M9 BR-C6000-F, W. 3,5 MM. LOCKNUT SILVER</v>
          </cell>
          <cell r="K8154" t="str">
            <v>ABRC6000FB</v>
          </cell>
          <cell r="L8154" t="str">
            <v>Kontakta SHIMANO</v>
          </cell>
        </row>
        <row r="8155">
          <cell r="B8155" t="str">
            <v>YEC9775140Bakbroms</v>
          </cell>
          <cell r="C8155" t="str">
            <v>YEC9775140</v>
          </cell>
          <cell r="D8155" t="str">
            <v>2019-2021</v>
          </cell>
          <cell r="E8155">
            <v>12</v>
          </cell>
          <cell r="F8155" t="str">
            <v>0120</v>
          </cell>
          <cell r="G8155" t="str">
            <v>C004</v>
          </cell>
          <cell r="H8155" t="str">
            <v>Brake rear</v>
          </cell>
          <cell r="I8155" t="str">
            <v>Bakbroms</v>
          </cell>
          <cell r="K8155" t="str">
            <v>Fotbroms</v>
          </cell>
          <cell r="L8155" t="str">
            <v>Kontakta SHIMANO</v>
          </cell>
        </row>
        <row r="8156">
          <cell r="B8156" t="str">
            <v>YEC9775140Vevlager</v>
          </cell>
          <cell r="C8156" t="str">
            <v>YEC9775140</v>
          </cell>
          <cell r="D8156" t="str">
            <v>2019-2021</v>
          </cell>
          <cell r="E8156">
            <v>13</v>
          </cell>
          <cell r="F8156" t="str">
            <v>0130</v>
          </cell>
          <cell r="G8156" t="str">
            <v>E001</v>
          </cell>
          <cell r="H8156" t="str">
            <v xml:space="preserve">BB-set </v>
          </cell>
          <cell r="I8156" t="str">
            <v>Vevlager</v>
          </cell>
          <cell r="K8156" t="str">
            <v>INGÅR I MOTORN</v>
          </cell>
          <cell r="L8156" t="str">
            <v>Ingår i motorn</v>
          </cell>
        </row>
        <row r="8157">
          <cell r="B8157" t="str">
            <v>YEC9775140Vevparti</v>
          </cell>
          <cell r="C8157" t="str">
            <v>YEC9775140</v>
          </cell>
          <cell r="D8157" t="str">
            <v>2019-2021</v>
          </cell>
          <cell r="E8157">
            <v>14</v>
          </cell>
          <cell r="F8157" t="str">
            <v>0140</v>
          </cell>
          <cell r="G8157" t="str">
            <v>E002</v>
          </cell>
          <cell r="H8157" t="str">
            <v>Front Chainwheel</v>
          </cell>
          <cell r="I8157" t="str">
            <v>Vevparti</v>
          </cell>
          <cell r="K8157" t="str">
            <v>C3305778-EG</v>
          </cell>
          <cell r="L8157" t="str">
            <v>C3305778-EG</v>
          </cell>
        </row>
        <row r="8158">
          <cell r="B8158" t="str">
            <v>YEC9775140Kedjeskydd</v>
          </cell>
          <cell r="C8158" t="str">
            <v>YEC9775140</v>
          </cell>
          <cell r="D8158" t="str">
            <v>2019-2021</v>
          </cell>
          <cell r="E8158">
            <v>15</v>
          </cell>
          <cell r="F8158" t="str">
            <v>0150</v>
          </cell>
          <cell r="G8158" t="str">
            <v>H001</v>
          </cell>
          <cell r="H8158" t="str">
            <v>Chain guard</v>
          </cell>
          <cell r="I8158" t="str">
            <v>Kedjeskydd</v>
          </cell>
          <cell r="J8158" t="str">
            <v xml:space="preserve">C8305427-BK-SV AXA CE 38 black/silver </v>
          </cell>
          <cell r="K8158" t="str">
            <v>C8305427-BK-SV</v>
          </cell>
          <cell r="L8158" t="str">
            <v>C8305427/ZBK</v>
          </cell>
        </row>
        <row r="8159">
          <cell r="B8159" t="str">
            <v>YEC9775140Kedjeskyddsfäste</v>
          </cell>
          <cell r="C8159" t="str">
            <v>YEC9775140</v>
          </cell>
          <cell r="D8159" t="str">
            <v>2019-2021</v>
          </cell>
          <cell r="E8159">
            <v>16</v>
          </cell>
          <cell r="F8159" t="str">
            <v>0160</v>
          </cell>
          <cell r="G8159" t="str">
            <v>H002</v>
          </cell>
          <cell r="H8159" t="str">
            <v>Chain guard bracket</v>
          </cell>
          <cell r="I8159" t="str">
            <v>Kedjeskyddsfäste</v>
          </cell>
          <cell r="J8159" t="str">
            <v>C8305526 Chainguarnd bracket axa för Axa Safir made for MAX, ZINK</v>
          </cell>
          <cell r="K8159" t="str">
            <v>C8305526</v>
          </cell>
          <cell r="L8159" t="str">
            <v>C8305526</v>
          </cell>
        </row>
        <row r="8160">
          <cell r="B8160" t="str">
            <v>YEC9775140Framväxel</v>
          </cell>
          <cell r="C8160" t="str">
            <v>YEC9775140</v>
          </cell>
          <cell r="D8160" t="str">
            <v>2019-2021</v>
          </cell>
          <cell r="E8160">
            <v>17</v>
          </cell>
          <cell r="F8160" t="str">
            <v>0170</v>
          </cell>
          <cell r="G8160" t="str">
            <v>D003</v>
          </cell>
          <cell r="H8160" t="str">
            <v>Front Derailleur</v>
          </cell>
          <cell r="I8160" t="str">
            <v>Framväxel</v>
          </cell>
          <cell r="K8160" t="str">
            <v>EMPTY</v>
          </cell>
          <cell r="L8160" t="e">
            <v>#N/A</v>
          </cell>
        </row>
        <row r="8161">
          <cell r="B8161" t="str">
            <v>YEC9775140Bakväxel</v>
          </cell>
          <cell r="C8161" t="str">
            <v>YEC9775140</v>
          </cell>
          <cell r="D8161" t="str">
            <v>2019-2021</v>
          </cell>
          <cell r="E8161">
            <v>18</v>
          </cell>
          <cell r="F8161" t="str">
            <v>0180</v>
          </cell>
          <cell r="G8161" t="str">
            <v>D004</v>
          </cell>
          <cell r="H8161" t="str">
            <v>Rear Derailleur</v>
          </cell>
          <cell r="I8161" t="str">
            <v>Bakväxel</v>
          </cell>
          <cell r="K8161" t="str">
            <v>NAVVÄXEL</v>
          </cell>
          <cell r="L8161" t="str">
            <v>Kontakta SHIMANO</v>
          </cell>
        </row>
        <row r="8162">
          <cell r="B8162" t="str">
            <v>YEC9775140Kedja</v>
          </cell>
          <cell r="C8162" t="str">
            <v>YEC9775140</v>
          </cell>
          <cell r="D8162" t="str">
            <v>2019-2021</v>
          </cell>
          <cell r="E8162">
            <v>19</v>
          </cell>
          <cell r="F8162" t="str">
            <v>0190</v>
          </cell>
          <cell r="G8162" t="str">
            <v>E003</v>
          </cell>
          <cell r="H8162" t="str">
            <v xml:space="preserve">Chain </v>
          </cell>
          <cell r="I8162" t="str">
            <v>Kedja</v>
          </cell>
          <cell r="J8162" t="str">
            <v>C3405041-102  + link CHA 1S 102L RB Z610HXRB   KMC</v>
          </cell>
          <cell r="K8162" t="str">
            <v>C3405041-102</v>
          </cell>
          <cell r="L8162" t="str">
            <v>C3400038</v>
          </cell>
        </row>
        <row r="8163">
          <cell r="B8163" t="str">
            <v>YEC9775140Kassett</v>
          </cell>
          <cell r="C8163" t="str">
            <v>YEC9775140</v>
          </cell>
          <cell r="D8163" t="str">
            <v>2019-2021</v>
          </cell>
          <cell r="E8163">
            <v>20</v>
          </cell>
          <cell r="F8163" t="str">
            <v>0200</v>
          </cell>
          <cell r="G8163" t="str">
            <v>E004</v>
          </cell>
          <cell r="H8163" t="str">
            <v>Cassette Sprocket</v>
          </cell>
          <cell r="I8163" t="str">
            <v>Kassett</v>
          </cell>
          <cell r="J8163" t="str">
            <v>ASMGEAR18SU SPT SC18sv3/32" (INTERNAL HUB)</v>
          </cell>
          <cell r="K8163" t="str">
            <v>ASMGEAR18SU</v>
          </cell>
          <cell r="L8163" t="str">
            <v>Kontakta SHIMANO</v>
          </cell>
        </row>
        <row r="8164">
          <cell r="B8164" t="str">
            <v>YEC9775140Framhjul</v>
          </cell>
          <cell r="C8164" t="str">
            <v>YEC9775140</v>
          </cell>
          <cell r="D8164" t="str">
            <v>2019-2021</v>
          </cell>
          <cell r="E8164">
            <v>21</v>
          </cell>
          <cell r="F8164" t="str">
            <v>0210</v>
          </cell>
          <cell r="G8164" t="str">
            <v>F001</v>
          </cell>
          <cell r="H8164" t="str">
            <v>Front hub</v>
          </cell>
          <cell r="I8164" t="str">
            <v>Framhjul</v>
          </cell>
          <cell r="J8164" t="str">
            <v>AHBIM40PDC  FRONT HUB, SHIMANO, NEXUS HB-IM40 36H AXLE: 140MM OLD: 100MM SILVER</v>
          </cell>
          <cell r="K8164" t="str">
            <v>C4107818</v>
          </cell>
          <cell r="L8164" t="str">
            <v>Kontakta Service</v>
          </cell>
        </row>
        <row r="8165">
          <cell r="B8165" t="str">
            <v>YEC9775140Bakhjul</v>
          </cell>
          <cell r="C8165" t="str">
            <v>YEC9775140</v>
          </cell>
          <cell r="D8165" t="str">
            <v>2019-2021</v>
          </cell>
          <cell r="E8165">
            <v>22</v>
          </cell>
          <cell r="F8165" t="str">
            <v>0220</v>
          </cell>
          <cell r="G8165" t="str">
            <v>F002</v>
          </cell>
          <cell r="H8165" t="str">
            <v>Rear hub</v>
          </cell>
          <cell r="I8165" t="str">
            <v>Bakhjul</v>
          </cell>
          <cell r="J8165" t="str">
            <v>ASGC30007CADXR (ASG7C30ADXR) HBRcb 36 H SILVER DX</v>
          </cell>
          <cell r="K8165" t="str">
            <v>C4208110</v>
          </cell>
          <cell r="L8165" t="str">
            <v>C4200386</v>
          </cell>
        </row>
        <row r="8166">
          <cell r="B8166" t="str">
            <v>YEC9775140Däck</v>
          </cell>
          <cell r="C8166" t="str">
            <v>YEC9775140</v>
          </cell>
          <cell r="D8166" t="str">
            <v>2019-2021</v>
          </cell>
          <cell r="E8166">
            <v>23</v>
          </cell>
          <cell r="F8166" t="str">
            <v>0230</v>
          </cell>
          <cell r="G8166" t="str">
            <v>F003</v>
          </cell>
          <cell r="H8166" t="str">
            <v>Tire</v>
          </cell>
          <cell r="I8166" t="str">
            <v>Däck</v>
          </cell>
          <cell r="J8166" t="str">
            <v>C4906490 622x40 BROWN/CREME PERGO H-480 PREMIUM Reflex (AP:40x40 nylon/canvas)</v>
          </cell>
          <cell r="K8166" t="str">
            <v>C4906490</v>
          </cell>
          <cell r="L8166" t="str">
            <v>C4901536</v>
          </cell>
        </row>
        <row r="8167">
          <cell r="B8167" t="str">
            <v>YEC9775140Skärmar set</v>
          </cell>
          <cell r="C8167" t="str">
            <v>YEC9775140</v>
          </cell>
          <cell r="D8167" t="str">
            <v>2019-2021</v>
          </cell>
          <cell r="E8167">
            <v>24</v>
          </cell>
          <cell r="F8167" t="str">
            <v>0240</v>
          </cell>
          <cell r="G8167" t="str">
            <v>H003</v>
          </cell>
          <cell r="H8167" t="str">
            <v xml:space="preserve">Mudguard front   </v>
          </cell>
          <cell r="I8167" t="str">
            <v>Skärmar set</v>
          </cell>
          <cell r="J8167" t="str">
            <v>C8255729-472 ZN/52MM 28" green BUCHEL FRONT</v>
          </cell>
          <cell r="K8167" t="str">
            <v>C8255729-472</v>
          </cell>
          <cell r="L8167" t="str">
            <v>Kontakta Service</v>
          </cell>
        </row>
        <row r="8168">
          <cell r="B8168" t="str">
            <v>YEC9775140Pakethållare</v>
          </cell>
          <cell r="C8168" t="str">
            <v>YEC9775140</v>
          </cell>
          <cell r="D8168" t="str">
            <v>2019-2021</v>
          </cell>
          <cell r="E8168">
            <v>25</v>
          </cell>
          <cell r="F8168" t="str">
            <v>0250</v>
          </cell>
          <cell r="G8168" t="str">
            <v>H004</v>
          </cell>
          <cell r="H8168" t="str">
            <v>Carrier</v>
          </cell>
          <cell r="I8168" t="str">
            <v>Pakethållare</v>
          </cell>
          <cell r="J8168" t="str">
            <v>C8205834-BK AVS TOP CARRIER FOR SR20 PHILION BATTERY, Powder BLACK CLIP AND SPECTRA LOGO</v>
          </cell>
          <cell r="K8168" t="str">
            <v>C8205834-BK</v>
          </cell>
          <cell r="L8168" t="str">
            <v>C8205834-BK</v>
          </cell>
        </row>
        <row r="8169">
          <cell r="B8169" t="str">
            <v>YEC9775140Sadel</v>
          </cell>
          <cell r="C8169" t="str">
            <v>YEC9775140</v>
          </cell>
          <cell r="D8169" t="str">
            <v>2019-2021</v>
          </cell>
          <cell r="E8169">
            <v>26</v>
          </cell>
          <cell r="F8169" t="str">
            <v>0260</v>
          </cell>
          <cell r="G8169" t="str">
            <v>G001</v>
          </cell>
          <cell r="H8169" t="str">
            <v>Saddle</v>
          </cell>
          <cell r="I8169" t="str">
            <v>Sadel</v>
          </cell>
          <cell r="J8169" t="str">
            <v>C7106016 Fluito brown unisex w/o clamp</v>
          </cell>
          <cell r="K8169" t="str">
            <v>C7106016</v>
          </cell>
          <cell r="L8169" t="str">
            <v>C7100226</v>
          </cell>
        </row>
        <row r="8170">
          <cell r="B8170" t="str">
            <v>YEC9775140Sadelstolpe</v>
          </cell>
          <cell r="C8170" t="str">
            <v>YEC9775140</v>
          </cell>
          <cell r="D8170" t="str">
            <v>2019-2021</v>
          </cell>
          <cell r="E8170">
            <v>27</v>
          </cell>
          <cell r="F8170" t="str">
            <v>0270</v>
          </cell>
          <cell r="G8170" t="str">
            <v>G002</v>
          </cell>
          <cell r="H8170" t="str">
            <v>Seatpost</v>
          </cell>
          <cell r="I8170" t="str">
            <v>Sadelstolpe</v>
          </cell>
          <cell r="J8170" t="str">
            <v xml:space="preserve">C7205258  SP-222 27.2X350 Anodized SILVER </v>
          </cell>
          <cell r="K8170" t="str">
            <v>C7205258</v>
          </cell>
          <cell r="L8170" t="str">
            <v>C7200039</v>
          </cell>
        </row>
        <row r="8171">
          <cell r="B8171" t="str">
            <v>YEC9775140Sadelrörsklämma</v>
          </cell>
          <cell r="C8171" t="str">
            <v>YEC9775140</v>
          </cell>
          <cell r="D8171" t="str">
            <v>2019-2021</v>
          </cell>
          <cell r="E8171">
            <v>28</v>
          </cell>
          <cell r="F8171" t="str">
            <v>0280</v>
          </cell>
          <cell r="G8171" t="str">
            <v>G003</v>
          </cell>
          <cell r="H8171" t="str">
            <v>Seat Clamp</v>
          </cell>
          <cell r="I8171" t="str">
            <v>Sadelrörsklämma</v>
          </cell>
          <cell r="J8171" t="str">
            <v>C7305002 L/C 31.8 MX27 shiny black</v>
          </cell>
          <cell r="K8171" t="str">
            <v>C7305002</v>
          </cell>
          <cell r="L8171" t="str">
            <v>C7300027-318</v>
          </cell>
        </row>
        <row r="8172">
          <cell r="B8172" t="str">
            <v>YEC9775140Framlampa</v>
          </cell>
          <cell r="C8172" t="str">
            <v>YEC9775140</v>
          </cell>
          <cell r="D8172" t="str">
            <v>2019-2021</v>
          </cell>
          <cell r="E8172">
            <v>29</v>
          </cell>
          <cell r="F8172" t="str">
            <v>0290</v>
          </cell>
          <cell r="G8172" t="str">
            <v>H005</v>
          </cell>
          <cell r="H8172" t="str">
            <v>Front light</v>
          </cell>
          <cell r="I8172" t="str">
            <v>Framlampa</v>
          </cell>
          <cell r="J8172" t="str">
            <v>C8015300 FL-14 MR4 LED headlamp 6V, w bracket for basketstay, 650mm cable with male conector.</v>
          </cell>
          <cell r="K8172" t="str">
            <v>C8015300</v>
          </cell>
          <cell r="L8172" t="str">
            <v>C8015300</v>
          </cell>
        </row>
        <row r="8173">
          <cell r="B8173" t="str">
            <v>YEC9775140Baklampa</v>
          </cell>
          <cell r="C8173" t="str">
            <v>YEC9775140</v>
          </cell>
          <cell r="D8173" t="str">
            <v>2019-2021</v>
          </cell>
          <cell r="E8173">
            <v>30</v>
          </cell>
          <cell r="F8173" t="str">
            <v>0300</v>
          </cell>
          <cell r="G8173" t="str">
            <v>H006</v>
          </cell>
          <cell r="H8173" t="str">
            <v>Light, Rear</v>
          </cell>
          <cell r="I8173" t="str">
            <v>Baklampa</v>
          </cell>
          <cell r="J8173" t="str">
            <v>inkl in battery</v>
          </cell>
          <cell r="K8173" t="str">
            <v>C8705186-1RLBK</v>
          </cell>
          <cell r="L8173" t="str">
            <v>C8705186-1RLBK</v>
          </cell>
        </row>
        <row r="8174">
          <cell r="B8174" t="str">
            <v>YEC9775140Låssats</v>
          </cell>
          <cell r="C8174" t="str">
            <v>YEC9775140</v>
          </cell>
          <cell r="D8174" t="str">
            <v>2019-2021</v>
          </cell>
          <cell r="E8174">
            <v>31</v>
          </cell>
          <cell r="F8174" t="str">
            <v>0310</v>
          </cell>
          <cell r="G8174" t="str">
            <v>H007</v>
          </cell>
          <cell r="H8174" t="str">
            <v>Lock</v>
          </cell>
          <cell r="I8174" t="str">
            <v>Låssats</v>
          </cell>
          <cell r="J8174" t="str">
            <v>C8405069 LCK SF PLbk Solid+  BAT SF03/SR11/SR20, LOCK FRAME+LOCK BATT SF03 RT W/2 similar keys</v>
          </cell>
          <cell r="K8174" t="str">
            <v>C8405069</v>
          </cell>
          <cell r="L8174" t="str">
            <v>C8405069</v>
          </cell>
        </row>
        <row r="8175">
          <cell r="B8175" t="str">
            <v>YEC9775140Stöd</v>
          </cell>
          <cell r="C8175" t="str">
            <v>YEC9775140</v>
          </cell>
          <cell r="D8175" t="str">
            <v>2019-2021</v>
          </cell>
          <cell r="E8175">
            <v>32</v>
          </cell>
          <cell r="F8175" t="str">
            <v>0320</v>
          </cell>
          <cell r="G8175" t="str">
            <v>H008</v>
          </cell>
          <cell r="H8175" t="str">
            <v>Kick stand</v>
          </cell>
          <cell r="I8175" t="str">
            <v>Stöd</v>
          </cell>
          <cell r="J8175" t="str">
            <v>C8105222 REX HV for  CS mount KICKSTAND ADJUSTABLE 1288-4</v>
          </cell>
          <cell r="K8175" t="str">
            <v>C8105222</v>
          </cell>
          <cell r="L8175" t="str">
            <v>C8100034</v>
          </cell>
        </row>
        <row r="8176">
          <cell r="B8176" t="str">
            <v>YEC9775140Korg</v>
          </cell>
          <cell r="C8176" t="str">
            <v>YEC9775140</v>
          </cell>
          <cell r="D8176" t="str">
            <v>2019-2021</v>
          </cell>
          <cell r="E8176">
            <v>33</v>
          </cell>
          <cell r="F8176" t="str">
            <v>0330</v>
          </cell>
          <cell r="G8176" t="str">
            <v>H009</v>
          </cell>
          <cell r="H8176" t="str">
            <v>Basket / Fr carrier</v>
          </cell>
          <cell r="I8176" t="str">
            <v>Korg</v>
          </cell>
          <cell r="J8176" t="str">
            <v>C8605198 Korg AVS rem</v>
          </cell>
          <cell r="K8176" t="str">
            <v>C8605198</v>
          </cell>
          <cell r="L8176" t="str">
            <v>C8600016</v>
          </cell>
        </row>
        <row r="8177">
          <cell r="B8177" t="str">
            <v>YEC9775140Pedaler</v>
          </cell>
          <cell r="C8177" t="str">
            <v>YEC9775140</v>
          </cell>
          <cell r="D8177" t="str">
            <v>2019-2021</v>
          </cell>
          <cell r="E8177">
            <v>34</v>
          </cell>
          <cell r="F8177" t="str">
            <v>0340</v>
          </cell>
          <cell r="G8177" t="str">
            <v>E005</v>
          </cell>
          <cell r="H8177" t="str">
            <v xml:space="preserve">Pedal </v>
          </cell>
          <cell r="I8177" t="str">
            <v>Pedaler</v>
          </cell>
          <cell r="J8177" t="str">
            <v>C3505208 NWL-467  SILVER/GREY 9/16" ALU</v>
          </cell>
          <cell r="K8177" t="str">
            <v>C3505208</v>
          </cell>
          <cell r="L8177" t="str">
            <v>C3500059</v>
          </cell>
        </row>
        <row r="8178">
          <cell r="B8178" t="str">
            <v>YEC9775140Motor</v>
          </cell>
          <cell r="C8178" t="str">
            <v>YEC9775140</v>
          </cell>
          <cell r="D8178" t="str">
            <v>2019-2021</v>
          </cell>
          <cell r="E8178">
            <v>35</v>
          </cell>
          <cell r="F8178" t="str">
            <v>0350</v>
          </cell>
          <cell r="G8178" t="str">
            <v>J001</v>
          </cell>
          <cell r="H8178" t="str">
            <v>DRIVE UNIT:</v>
          </cell>
          <cell r="I8178" t="str">
            <v>Motor</v>
          </cell>
          <cell r="J8178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8178" t="str">
            <v>C8705068-2-01AC</v>
          </cell>
          <cell r="L8178" t="str">
            <v>C8705068-2-01AC</v>
          </cell>
        </row>
        <row r="8179">
          <cell r="B8179" t="str">
            <v>YEC9775140Display</v>
          </cell>
          <cell r="C8179" t="str">
            <v>YEC9775140</v>
          </cell>
          <cell r="D8179" t="str">
            <v>2019-2021</v>
          </cell>
          <cell r="E8179">
            <v>36</v>
          </cell>
          <cell r="F8179" t="str">
            <v>0360</v>
          </cell>
          <cell r="G8179" t="str">
            <v>J004</v>
          </cell>
          <cell r="H8179" t="str">
            <v>DISPLAY:</v>
          </cell>
          <cell r="I8179" t="str">
            <v>Display</v>
          </cell>
          <cell r="J8179" t="str">
            <v>C8705068-1-34C Display TFT for BAFANG CanBus (plugnplay) 300/750mm City with Bluetoth</v>
          </cell>
          <cell r="K8179" t="str">
            <v>C8705068-1-34C</v>
          </cell>
          <cell r="L8179" t="str">
            <v>C8705068-1-34C</v>
          </cell>
        </row>
        <row r="8180">
          <cell r="B8180" t="str">
            <v>YEC9775140EB-Bus kabel</v>
          </cell>
          <cell r="C8180" t="str">
            <v>YEC9775140</v>
          </cell>
          <cell r="D8180" t="str">
            <v>2019-2021</v>
          </cell>
          <cell r="E8180">
            <v>37</v>
          </cell>
          <cell r="F8180" t="str">
            <v>0370</v>
          </cell>
          <cell r="G8180" t="str">
            <v>J005</v>
          </cell>
          <cell r="H8180" t="str">
            <v>EB-BUS CABLE:</v>
          </cell>
          <cell r="I8180" t="str">
            <v>EB-Bus kabel</v>
          </cell>
          <cell r="J8180" t="str">
            <v>C8705068-1-4-1C, 5PIN ( 1340mm ) CONNECT TO CONTROLLER, OTHER SIDE TO DISPLAY, LIGHTING SETS Canbus</v>
          </cell>
          <cell r="K8180" t="str">
            <v>C8705068-1-4-1C</v>
          </cell>
          <cell r="L8180" t="e">
            <v>#N/A</v>
          </cell>
        </row>
        <row r="8181">
          <cell r="B8181" t="str">
            <v>YEC9775140Motorkabel</v>
          </cell>
          <cell r="C8181" t="str">
            <v>YEC9775140</v>
          </cell>
          <cell r="D8181" t="str">
            <v>2019-2021</v>
          </cell>
          <cell r="E8181">
            <v>38</v>
          </cell>
          <cell r="F8181" t="str">
            <v>0380</v>
          </cell>
          <cell r="G8181" t="str">
            <v>J006</v>
          </cell>
          <cell r="H8181" t="str">
            <v>POWER CABLE:</v>
          </cell>
          <cell r="I8181" t="str">
            <v>Motorkabel</v>
          </cell>
          <cell r="J8181" t="str">
            <v>W/O (inluded into the battary slider)</v>
          </cell>
          <cell r="K8181" t="str">
            <v>Ingår i batterihållaren</v>
          </cell>
          <cell r="L8181" t="str">
            <v>Ingår i batterihållaren</v>
          </cell>
        </row>
        <row r="8182">
          <cell r="B8182" t="str">
            <v>YEC9775140Kabel framlampa</v>
          </cell>
          <cell r="C8182" t="str">
            <v>YEC9775140</v>
          </cell>
          <cell r="D8182" t="str">
            <v>2019-2021</v>
          </cell>
          <cell r="E8182">
            <v>39</v>
          </cell>
          <cell r="F8182" t="str">
            <v>0390</v>
          </cell>
          <cell r="G8182" t="str">
            <v>J007</v>
          </cell>
          <cell r="H8182" t="str">
            <v>F. LIGHT CABLE:</v>
          </cell>
          <cell r="I8182" t="str">
            <v>Kabel framlampa</v>
          </cell>
          <cell r="J8182" t="str">
            <v>C8705068-1-04-6, FOR FRONT LIGHT : 1200mm</v>
          </cell>
          <cell r="K8182" t="str">
            <v>C8705068-1-04-6</v>
          </cell>
          <cell r="L8182" t="str">
            <v>C8705068-1-04-6</v>
          </cell>
        </row>
        <row r="8183">
          <cell r="B8183" t="str">
            <v>YEC9775140Kabel baklampa</v>
          </cell>
          <cell r="C8183" t="str">
            <v>YEC9775140</v>
          </cell>
          <cell r="D8183" t="str">
            <v>2019-2021</v>
          </cell>
          <cell r="E8183">
            <v>40</v>
          </cell>
          <cell r="F8183" t="str">
            <v>0400</v>
          </cell>
          <cell r="G8183" t="str">
            <v>J008</v>
          </cell>
          <cell r="H8183" t="str">
            <v>R. LIGHT CABLE:</v>
          </cell>
          <cell r="I8183" t="str">
            <v>Kabel baklampa</v>
          </cell>
          <cell r="K8183" t="str">
            <v>INGÅR I BATTERIET</v>
          </cell>
          <cell r="L8183" t="str">
            <v>Ingår i batteriet</v>
          </cell>
        </row>
        <row r="8184">
          <cell r="B8184" t="str">
            <v>YEC9775140Hastighetssensor</v>
          </cell>
          <cell r="C8184" t="str">
            <v>YEC9775140</v>
          </cell>
          <cell r="D8184" t="str">
            <v>2019-2021</v>
          </cell>
          <cell r="E8184">
            <v>41</v>
          </cell>
          <cell r="F8184" t="str">
            <v>0410</v>
          </cell>
          <cell r="G8184" t="str">
            <v>J009</v>
          </cell>
          <cell r="H8184" t="str">
            <v>SPEED SENSOR:</v>
          </cell>
          <cell r="I8184" t="str">
            <v>Hastighetssensor</v>
          </cell>
          <cell r="J8184" t="str">
            <v>C8705068-1-411C, DETECTING WHEEL RPM, CABLE LENGTH:70mm</v>
          </cell>
          <cell r="K8184" t="str">
            <v>C8705068-1-411C</v>
          </cell>
          <cell r="L8184" t="str">
            <v>C8705068-1-411C</v>
          </cell>
        </row>
        <row r="8185">
          <cell r="B8185" t="str">
            <v>YEC9775140Batteri</v>
          </cell>
          <cell r="C8185" t="str">
            <v>YEC9775140</v>
          </cell>
          <cell r="D8185" t="str">
            <v>2019-2021</v>
          </cell>
          <cell r="E8185">
            <v>42</v>
          </cell>
          <cell r="F8185" t="str">
            <v>0420</v>
          </cell>
          <cell r="G8185" t="str">
            <v>J002</v>
          </cell>
          <cell r="H8185" t="str">
            <v>BATTERY:</v>
          </cell>
          <cell r="I8185" t="str">
            <v>Batteri</v>
          </cell>
          <cell r="J8185" t="str">
            <v>C8705186-E-11C SR20 11,6Ah, blk LiMn 36V 11,6Ah, R.Light CANBUS eGOING</v>
          </cell>
          <cell r="K8185" t="str">
            <v>C8705186-E-11C</v>
          </cell>
          <cell r="L8185" t="str">
            <v>C8705186-E-11C</v>
          </cell>
        </row>
        <row r="8186">
          <cell r="B8186" t="str">
            <v>YEC9775140Batterihållare</v>
          </cell>
          <cell r="C8186" t="str">
            <v>YEC9775140</v>
          </cell>
          <cell r="D8186" t="str">
            <v>2019-2021</v>
          </cell>
          <cell r="E8186">
            <v>43</v>
          </cell>
          <cell r="F8186" t="str">
            <v>0430</v>
          </cell>
          <cell r="G8186" t="str">
            <v>J003</v>
          </cell>
          <cell r="H8186" t="str">
            <v>BATTERY HOLDER/Slider</v>
          </cell>
          <cell r="I8186" t="str">
            <v>Batterihållare</v>
          </cell>
          <cell r="J8186" t="str">
            <v xml:space="preserve">C8705188-E-01, SR20 slider with powercable 950mm FOR MAX MIDDLE SYSTEM ( CARRIER TYPE ) WITH AXA KEY holder </v>
          </cell>
          <cell r="K8186" t="str">
            <v>C8705188-E-01</v>
          </cell>
          <cell r="L8186" t="str">
            <v>C8705188-E-01</v>
          </cell>
        </row>
        <row r="8187">
          <cell r="B8187" t="str">
            <v>YEC9775140Batteriladdare</v>
          </cell>
          <cell r="C8187" t="str">
            <v>YEC9775140</v>
          </cell>
          <cell r="D8187" t="str">
            <v>2019-2021</v>
          </cell>
          <cell r="E8187">
            <v>44</v>
          </cell>
          <cell r="F8187" t="str">
            <v>0440</v>
          </cell>
          <cell r="G8187" t="str">
            <v>J010</v>
          </cell>
          <cell r="H8187" t="str">
            <v>CHARGER:</v>
          </cell>
          <cell r="I8187" t="str">
            <v>Batteriladdare</v>
          </cell>
          <cell r="J8187" t="str">
            <v>C8705058-1-1C, Charger for SR-20/SF-03 CanBus</v>
          </cell>
          <cell r="K8187" t="str">
            <v>C8705058-1-1C</v>
          </cell>
          <cell r="L8187" t="str">
            <v>C8705058-1-1D</v>
          </cell>
        </row>
        <row r="8188">
          <cell r="B8188" t="str">
            <v>YEC9775140Kontrollbox</v>
          </cell>
          <cell r="C8188" t="str">
            <v>YEC9775140</v>
          </cell>
          <cell r="D8188" t="str">
            <v>2019-2021</v>
          </cell>
          <cell r="E8188">
            <v>45</v>
          </cell>
          <cell r="F8188" t="str">
            <v>0450</v>
          </cell>
          <cell r="G8188" t="str">
            <v>J011</v>
          </cell>
          <cell r="H8188" t="str">
            <v>Controller</v>
          </cell>
          <cell r="I8188" t="str">
            <v>Kontrollbox</v>
          </cell>
          <cell r="J8188" t="str">
            <v>included into the motor</v>
          </cell>
          <cell r="K8188" t="str">
            <v>C8705068-2-20</v>
          </cell>
          <cell r="L8188" t="str">
            <v>C8705068-2-20V</v>
          </cell>
        </row>
        <row r="8189">
          <cell r="B8189" t="str">
            <v>YEC9775140Växelöra</v>
          </cell>
          <cell r="C8189" t="str">
            <v>YEC9775140</v>
          </cell>
          <cell r="D8189" t="str">
            <v>2019-2021</v>
          </cell>
          <cell r="E8189">
            <v>46</v>
          </cell>
          <cell r="F8189" t="str">
            <v>0460</v>
          </cell>
          <cell r="G8189" t="str">
            <v>D005</v>
          </cell>
          <cell r="H8189" t="str">
            <v>Gear hanger</v>
          </cell>
          <cell r="I8189" t="str">
            <v>Växelöra</v>
          </cell>
          <cell r="L8189" t="e">
            <v>#N/A</v>
          </cell>
        </row>
        <row r="8190">
          <cell r="B8190" t="str">
            <v>YEC9775141RAM</v>
          </cell>
          <cell r="C8190" t="str">
            <v>YEC9775141</v>
          </cell>
          <cell r="D8190" t="str">
            <v>2019-2021</v>
          </cell>
          <cell r="E8190">
            <v>1</v>
          </cell>
          <cell r="F8190" t="str">
            <v>0010</v>
          </cell>
          <cell r="G8190" t="str">
            <v>A001</v>
          </cell>
          <cell r="H8190" t="str">
            <v>PAINTED FRAME</v>
          </cell>
          <cell r="I8190" t="str">
            <v>RAM</v>
          </cell>
          <cell r="J8190" t="str">
            <v>?</v>
          </cell>
          <cell r="K8190" t="str">
            <v>FRAME</v>
          </cell>
          <cell r="L8190" t="e">
            <v>#N/A</v>
          </cell>
        </row>
        <row r="8191">
          <cell r="B8191" t="str">
            <v>YEC9775141Framgaffel</v>
          </cell>
          <cell r="C8191" t="str">
            <v>YEC9775141</v>
          </cell>
          <cell r="D8191" t="str">
            <v>2019-2021</v>
          </cell>
          <cell r="E8191">
            <v>2</v>
          </cell>
          <cell r="F8191" t="str">
            <v>0020</v>
          </cell>
          <cell r="G8191" t="str">
            <v>A002</v>
          </cell>
          <cell r="H8191" t="str">
            <v>PAINTED FORK</v>
          </cell>
          <cell r="I8191" t="str">
            <v>Framgaffel</v>
          </cell>
          <cell r="J8191" t="str">
            <v>C1605469-193, Rigid steel front fork HT13A with HT13A steerer tube, for Roller-brake, for 700C x 45C tires, THREADED</v>
          </cell>
          <cell r="K8191" t="str">
            <v>C1605469-193</v>
          </cell>
          <cell r="L8191" t="e">
            <v>#N/A</v>
          </cell>
        </row>
        <row r="8192">
          <cell r="B8192" t="str">
            <v>YEC9775141Styrlager</v>
          </cell>
          <cell r="C8192" t="str">
            <v>YEC9775141</v>
          </cell>
          <cell r="D8192" t="str">
            <v>2019-2021</v>
          </cell>
          <cell r="E8192">
            <v>3</v>
          </cell>
          <cell r="F8192" t="str">
            <v>0030</v>
          </cell>
          <cell r="G8192" t="str">
            <v>B001</v>
          </cell>
          <cell r="H8192" t="str">
            <v>Head Set</v>
          </cell>
          <cell r="I8192" t="str">
            <v>Styrlager</v>
          </cell>
          <cell r="J8192" t="str">
            <v>C2105002 VP-MH305C SEMI INTEGR, ED BLACK O/S  SH = 20mm</v>
          </cell>
          <cell r="K8192" t="str">
            <v>C2105002</v>
          </cell>
          <cell r="L8192" t="str">
            <v>C2100163</v>
          </cell>
        </row>
        <row r="8193">
          <cell r="B8193" t="str">
            <v xml:space="preserve">YEC9775141Styrstam </v>
          </cell>
          <cell r="C8193" t="str">
            <v>YEC9775141</v>
          </cell>
          <cell r="D8193" t="str">
            <v>2019-2021</v>
          </cell>
          <cell r="E8193">
            <v>4</v>
          </cell>
          <cell r="F8193" t="str">
            <v>0040</v>
          </cell>
          <cell r="G8193" t="str">
            <v>B002</v>
          </cell>
          <cell r="H8193" t="str">
            <v>Handlebar Stem</v>
          </cell>
          <cell r="I8193" t="str">
            <v xml:space="preserve">Styrstam </v>
          </cell>
          <cell r="J8193" t="str">
            <v xml:space="preserve">C2205548-090 STQ ALsv 25,4/85 180mm 4BOLT MTSD-367N-5 SV </v>
          </cell>
          <cell r="K8193" t="str">
            <v>C2205548-090</v>
          </cell>
          <cell r="L8193" t="str">
            <v>C2200064</v>
          </cell>
        </row>
        <row r="8194">
          <cell r="B8194" t="str">
            <v>YEC9775141Styre</v>
          </cell>
          <cell r="C8194" t="str">
            <v>YEC9775141</v>
          </cell>
          <cell r="D8194" t="str">
            <v>2019-2021</v>
          </cell>
          <cell r="E8194">
            <v>5</v>
          </cell>
          <cell r="F8194" t="str">
            <v>0050</v>
          </cell>
          <cell r="G8194" t="str">
            <v>B003</v>
          </cell>
          <cell r="H8194" t="str">
            <v>Handelbar</v>
          </cell>
          <cell r="I8194" t="str">
            <v>Styre</v>
          </cell>
          <cell r="J8194" t="str">
            <v>C2306073 Handlebar City Silver NR-AL-14(ISO-C) W:630mm, AL H.A.S, no logo</v>
          </cell>
          <cell r="K8194" t="str">
            <v>C2306073</v>
          </cell>
          <cell r="L8194" t="str">
            <v>C2300290</v>
          </cell>
        </row>
        <row r="8195">
          <cell r="B8195" t="str">
            <v>YEC9775141Bromsgrepp H</v>
          </cell>
          <cell r="C8195" t="str">
            <v>YEC9775141</v>
          </cell>
          <cell r="D8195" t="str">
            <v>2019-2021</v>
          </cell>
          <cell r="E8195">
            <v>6</v>
          </cell>
          <cell r="F8195" t="str">
            <v>0060</v>
          </cell>
          <cell r="G8195" t="str">
            <v>C002</v>
          </cell>
          <cell r="H8195" t="str">
            <v>Brake Lever R</v>
          </cell>
          <cell r="I8195" t="str">
            <v>Bromsgrepp H</v>
          </cell>
          <cell r="L8195" t="e">
            <v>#N/A</v>
          </cell>
        </row>
        <row r="8196">
          <cell r="B8196" t="str">
            <v>YEC9775141Bromsgrepp V</v>
          </cell>
          <cell r="C8196" t="str">
            <v>YEC9775141</v>
          </cell>
          <cell r="D8196" t="str">
            <v>2019-2021</v>
          </cell>
          <cell r="E8196">
            <v>7</v>
          </cell>
          <cell r="F8196" t="str">
            <v>0070</v>
          </cell>
          <cell r="G8196" t="str">
            <v>C001</v>
          </cell>
          <cell r="H8196" t="str">
            <v>Brake Lever L</v>
          </cell>
          <cell r="I8196" t="str">
            <v>Bromsgrepp V</v>
          </cell>
          <cell r="J8196" t="str">
            <v>C6505190 Br lever silver left CL535CRT RB w bell</v>
          </cell>
          <cell r="K8196" t="str">
            <v>C6505190</v>
          </cell>
          <cell r="L8196" t="str">
            <v>C6505190</v>
          </cell>
        </row>
        <row r="8197">
          <cell r="B8197" t="str">
            <v>YEC9775141Växelreglage H</v>
          </cell>
          <cell r="C8197" t="str">
            <v>YEC9775141</v>
          </cell>
          <cell r="D8197" t="str">
            <v>2019-2021</v>
          </cell>
          <cell r="E8197">
            <v>8</v>
          </cell>
          <cell r="F8197" t="str">
            <v>0080</v>
          </cell>
          <cell r="G8197" t="str">
            <v>D002</v>
          </cell>
          <cell r="H8197" t="str">
            <v>Shift Lever R</v>
          </cell>
          <cell r="I8197" t="str">
            <v>Växelreglage H</v>
          </cell>
          <cell r="J8197" t="str">
            <v>C5105092 SHIFT LEVER, SL-C3000-7, NEXUS, REVO SHIFTER, 2320MM INNER, W/O OUTER FOR CJ-NX40(FOR SCANDINAVIAN), BLACK, BULK</v>
          </cell>
          <cell r="K8197" t="str">
            <v>C5105092</v>
          </cell>
          <cell r="L8197" t="str">
            <v>Kontakta SHIMANO</v>
          </cell>
        </row>
        <row r="8198">
          <cell r="B8198" t="str">
            <v>YEC9775141Växelreglage V</v>
          </cell>
          <cell r="C8198" t="str">
            <v>YEC9775141</v>
          </cell>
          <cell r="D8198" t="str">
            <v>2019-2021</v>
          </cell>
          <cell r="E8198">
            <v>9</v>
          </cell>
          <cell r="F8198" t="str">
            <v>0090</v>
          </cell>
          <cell r="G8198" t="str">
            <v>D001</v>
          </cell>
          <cell r="H8198" t="str">
            <v>Shift Lever L</v>
          </cell>
          <cell r="I8198" t="str">
            <v>Växelreglage V</v>
          </cell>
          <cell r="L8198" t="e">
            <v>#N/A</v>
          </cell>
        </row>
        <row r="8199">
          <cell r="B8199" t="str">
            <v>YEC9775141Handtag par</v>
          </cell>
          <cell r="C8199" t="str">
            <v>YEC9775141</v>
          </cell>
          <cell r="D8199" t="str">
            <v>2019-2021</v>
          </cell>
          <cell r="E8199">
            <v>10</v>
          </cell>
          <cell r="F8199" t="str">
            <v>0100</v>
          </cell>
          <cell r="G8199" t="str">
            <v>B004</v>
          </cell>
          <cell r="H8199" t="str">
            <v>Grip R</v>
          </cell>
          <cell r="I8199" t="str">
            <v>Handtag par</v>
          </cell>
          <cell r="J8199" t="str">
            <v xml:space="preserve">C2505679 Herrmans CLIK DD37  pink 8138 90mm  </v>
          </cell>
          <cell r="K8199" t="str">
            <v>C2505679</v>
          </cell>
          <cell r="L8199" t="str">
            <v>BSP?</v>
          </cell>
        </row>
        <row r="8200">
          <cell r="B8200" t="str">
            <v>YEC9775141Frambroms</v>
          </cell>
          <cell r="C8200" t="str">
            <v>YEC9775141</v>
          </cell>
          <cell r="D8200" t="str">
            <v>2019-2021</v>
          </cell>
          <cell r="E8200">
            <v>11</v>
          </cell>
          <cell r="F8200" t="str">
            <v>0110</v>
          </cell>
          <cell r="G8200" t="str">
            <v>C003</v>
          </cell>
          <cell r="H8200" t="str">
            <v xml:space="preserve">Brake front </v>
          </cell>
          <cell r="I8200" t="str">
            <v>Frambroms</v>
          </cell>
          <cell r="J8200" t="str">
            <v>ABRC6000FB  ROL.BRAKE FRONT M9 BR-C6000-F, W. 3,5 MM. LOCKNUT SILVER</v>
          </cell>
          <cell r="K8200" t="str">
            <v>ABRC6000FB</v>
          </cell>
          <cell r="L8200" t="str">
            <v>Kontakta SHIMANO</v>
          </cell>
        </row>
        <row r="8201">
          <cell r="B8201" t="str">
            <v>YEC9775141Bakbroms</v>
          </cell>
          <cell r="C8201" t="str">
            <v>YEC9775141</v>
          </cell>
          <cell r="D8201" t="str">
            <v>2019-2021</v>
          </cell>
          <cell r="E8201">
            <v>12</v>
          </cell>
          <cell r="F8201" t="str">
            <v>0120</v>
          </cell>
          <cell r="G8201" t="str">
            <v>C004</v>
          </cell>
          <cell r="H8201" t="str">
            <v>Brake rear</v>
          </cell>
          <cell r="I8201" t="str">
            <v>Bakbroms</v>
          </cell>
          <cell r="K8201" t="str">
            <v>Fotbroms</v>
          </cell>
          <cell r="L8201" t="str">
            <v>Kontakta SHIMANO</v>
          </cell>
        </row>
        <row r="8202">
          <cell r="B8202" t="str">
            <v>YEC9775141Vevlager</v>
          </cell>
          <cell r="C8202" t="str">
            <v>YEC9775141</v>
          </cell>
          <cell r="D8202" t="str">
            <v>2019-2021</v>
          </cell>
          <cell r="E8202">
            <v>13</v>
          </cell>
          <cell r="F8202" t="str">
            <v>0130</v>
          </cell>
          <cell r="G8202" t="str">
            <v>E001</v>
          </cell>
          <cell r="H8202" t="str">
            <v xml:space="preserve">BB-set </v>
          </cell>
          <cell r="I8202" t="str">
            <v>Vevlager</v>
          </cell>
          <cell r="K8202" t="str">
            <v>INGÅR I MOTORN</v>
          </cell>
          <cell r="L8202" t="str">
            <v>Ingår i motorn</v>
          </cell>
        </row>
        <row r="8203">
          <cell r="B8203" t="str">
            <v>YEC9775141Vevparti</v>
          </cell>
          <cell r="C8203" t="str">
            <v>YEC9775141</v>
          </cell>
          <cell r="D8203" t="str">
            <v>2019-2021</v>
          </cell>
          <cell r="E8203">
            <v>14</v>
          </cell>
          <cell r="F8203" t="str">
            <v>0140</v>
          </cell>
          <cell r="G8203" t="str">
            <v>E002</v>
          </cell>
          <cell r="H8203" t="str">
            <v>Front Chainwheel</v>
          </cell>
          <cell r="I8203" t="str">
            <v>Vevparti</v>
          </cell>
          <cell r="K8203" t="str">
            <v>C3305778-EG</v>
          </cell>
          <cell r="L8203" t="str">
            <v>C3305778-EG</v>
          </cell>
        </row>
        <row r="8204">
          <cell r="B8204" t="str">
            <v>YEC9775141Kedjeskydd</v>
          </cell>
          <cell r="C8204" t="str">
            <v>YEC9775141</v>
          </cell>
          <cell r="D8204" t="str">
            <v>2019-2021</v>
          </cell>
          <cell r="E8204">
            <v>15</v>
          </cell>
          <cell r="F8204" t="str">
            <v>0150</v>
          </cell>
          <cell r="G8204" t="str">
            <v>H001</v>
          </cell>
          <cell r="H8204" t="str">
            <v>Chain guard</v>
          </cell>
          <cell r="I8204" t="str">
            <v>Kedjeskydd</v>
          </cell>
          <cell r="J8204" t="str">
            <v>C8305427-ZPK Pink Safir  + C8305427-RSV-98 Silver ring</v>
          </cell>
          <cell r="K8204" t="str">
            <v>C8305427-ZPK</v>
          </cell>
          <cell r="L8204" t="str">
            <v>C8305427/ZBK</v>
          </cell>
        </row>
        <row r="8205">
          <cell r="B8205" t="str">
            <v>YEC9775141Kedjeskyddsfäste</v>
          </cell>
          <cell r="C8205" t="str">
            <v>YEC9775141</v>
          </cell>
          <cell r="D8205" t="str">
            <v>2019-2021</v>
          </cell>
          <cell r="E8205">
            <v>16</v>
          </cell>
          <cell r="F8205" t="str">
            <v>0160</v>
          </cell>
          <cell r="G8205" t="str">
            <v>H002</v>
          </cell>
          <cell r="H8205" t="str">
            <v>Chain guard bracket</v>
          </cell>
          <cell r="I8205" t="str">
            <v>Kedjeskyddsfäste</v>
          </cell>
          <cell r="J8205" t="str">
            <v>C8305526 Chainguarnd bracket axa för Axa Safir made for MAX, ZINK</v>
          </cell>
          <cell r="K8205" t="str">
            <v>C8305526</v>
          </cell>
          <cell r="L8205" t="str">
            <v>C8305526</v>
          </cell>
        </row>
        <row r="8206">
          <cell r="B8206" t="str">
            <v>YEC9775141Framväxel</v>
          </cell>
          <cell r="C8206" t="str">
            <v>YEC9775141</v>
          </cell>
          <cell r="D8206" t="str">
            <v>2019-2021</v>
          </cell>
          <cell r="E8206">
            <v>17</v>
          </cell>
          <cell r="F8206" t="str">
            <v>0170</v>
          </cell>
          <cell r="G8206" t="str">
            <v>D003</v>
          </cell>
          <cell r="H8206" t="str">
            <v>Front Derailleur</v>
          </cell>
          <cell r="I8206" t="str">
            <v>Framväxel</v>
          </cell>
          <cell r="K8206" t="str">
            <v>EMPTY</v>
          </cell>
          <cell r="L8206" t="e">
            <v>#N/A</v>
          </cell>
        </row>
        <row r="8207">
          <cell r="B8207" t="str">
            <v>YEC9775141Bakväxel</v>
          </cell>
          <cell r="C8207" t="str">
            <v>YEC9775141</v>
          </cell>
          <cell r="D8207" t="str">
            <v>2019-2021</v>
          </cell>
          <cell r="E8207">
            <v>18</v>
          </cell>
          <cell r="F8207" t="str">
            <v>0180</v>
          </cell>
          <cell r="G8207" t="str">
            <v>D004</v>
          </cell>
          <cell r="H8207" t="str">
            <v>Rear Derailleur</v>
          </cell>
          <cell r="I8207" t="str">
            <v>Bakväxel</v>
          </cell>
          <cell r="K8207" t="str">
            <v>NAVVÄXEL</v>
          </cell>
          <cell r="L8207" t="str">
            <v>Kontakta SHIMANO</v>
          </cell>
        </row>
        <row r="8208">
          <cell r="B8208" t="str">
            <v>YEC9775141Kedja</v>
          </cell>
          <cell r="C8208" t="str">
            <v>YEC9775141</v>
          </cell>
          <cell r="D8208" t="str">
            <v>2019-2021</v>
          </cell>
          <cell r="E8208">
            <v>19</v>
          </cell>
          <cell r="F8208" t="str">
            <v>0190</v>
          </cell>
          <cell r="G8208" t="str">
            <v>E003</v>
          </cell>
          <cell r="H8208" t="str">
            <v xml:space="preserve">Chain </v>
          </cell>
          <cell r="I8208" t="str">
            <v>Kedja</v>
          </cell>
          <cell r="J8208" t="str">
            <v>C3405041-102  + link CHA 1S 102L RB Z610HXRB   KMC</v>
          </cell>
          <cell r="K8208" t="str">
            <v>C3405041-102</v>
          </cell>
          <cell r="L8208" t="str">
            <v>C3400038</v>
          </cell>
        </row>
        <row r="8209">
          <cell r="B8209" t="str">
            <v>YEC9775141Kassett</v>
          </cell>
          <cell r="C8209" t="str">
            <v>YEC9775141</v>
          </cell>
          <cell r="D8209" t="str">
            <v>2019-2021</v>
          </cell>
          <cell r="E8209">
            <v>20</v>
          </cell>
          <cell r="F8209" t="str">
            <v>0200</v>
          </cell>
          <cell r="G8209" t="str">
            <v>E004</v>
          </cell>
          <cell r="H8209" t="str">
            <v>Cassette Sprocket</v>
          </cell>
          <cell r="I8209" t="str">
            <v>Kassett</v>
          </cell>
          <cell r="J8209" t="str">
            <v>ASMGEAR18SU SPT SC18sv3/32" (INTERNAL HUB)</v>
          </cell>
          <cell r="K8209" t="str">
            <v>ASMGEAR18SU</v>
          </cell>
          <cell r="L8209" t="str">
            <v>Kontakta SHIMANO</v>
          </cell>
        </row>
        <row r="8210">
          <cell r="B8210" t="str">
            <v>YEC9775141Framhjul</v>
          </cell>
          <cell r="C8210" t="str">
            <v>YEC9775141</v>
          </cell>
          <cell r="D8210" t="str">
            <v>2019-2021</v>
          </cell>
          <cell r="E8210">
            <v>21</v>
          </cell>
          <cell r="F8210" t="str">
            <v>0210</v>
          </cell>
          <cell r="G8210" t="str">
            <v>F001</v>
          </cell>
          <cell r="H8210" t="str">
            <v>Front hub</v>
          </cell>
          <cell r="I8210" t="str">
            <v>Framhjul</v>
          </cell>
          <cell r="J8210" t="str">
            <v>AHBIM40PDC  FRONT HUB, SHIMANO, NEXUS HB-IM40 36H AXLE: 140MM OLD: 100MM SILVER</v>
          </cell>
          <cell r="K8210" t="str">
            <v>C4107818</v>
          </cell>
          <cell r="L8210" t="str">
            <v>Kontakta Service</v>
          </cell>
        </row>
        <row r="8211">
          <cell r="B8211" t="str">
            <v>YEC9775141Bakhjul</v>
          </cell>
          <cell r="C8211" t="str">
            <v>YEC9775141</v>
          </cell>
          <cell r="D8211" t="str">
            <v>2019-2021</v>
          </cell>
          <cell r="E8211">
            <v>22</v>
          </cell>
          <cell r="F8211" t="str">
            <v>0220</v>
          </cell>
          <cell r="G8211" t="str">
            <v>F002</v>
          </cell>
          <cell r="H8211" t="str">
            <v>Rear hub</v>
          </cell>
          <cell r="I8211" t="str">
            <v>Bakhjul</v>
          </cell>
          <cell r="J8211" t="str">
            <v>ASGC30007CADXR (ASG7C30ADXR) HBRcb 36 H SILVER DX</v>
          </cell>
          <cell r="K8211" t="str">
            <v>C4208110</v>
          </cell>
          <cell r="L8211" t="str">
            <v>C4200386</v>
          </cell>
        </row>
        <row r="8212">
          <cell r="B8212" t="str">
            <v>YEC9775141Däck</v>
          </cell>
          <cell r="C8212" t="str">
            <v>YEC9775141</v>
          </cell>
          <cell r="D8212" t="str">
            <v>2019-2021</v>
          </cell>
          <cell r="E8212">
            <v>23</v>
          </cell>
          <cell r="F8212" t="str">
            <v>0230</v>
          </cell>
          <cell r="G8212" t="str">
            <v>F003</v>
          </cell>
          <cell r="H8212" t="str">
            <v>Tire</v>
          </cell>
          <cell r="I8212" t="str">
            <v>Däck</v>
          </cell>
          <cell r="J8212" t="str">
            <v>C4906490 622x40 BROWN/CREME PERGO H-480 PREMIUM Reflex (AP:40x40 nylon/canvas)</v>
          </cell>
          <cell r="K8212" t="str">
            <v>C4906490</v>
          </cell>
          <cell r="L8212" t="str">
            <v>C4901536</v>
          </cell>
        </row>
        <row r="8213">
          <cell r="B8213" t="str">
            <v>YEC9775141Skärmar set</v>
          </cell>
          <cell r="C8213" t="str">
            <v>YEC9775141</v>
          </cell>
          <cell r="D8213" t="str">
            <v>2019-2021</v>
          </cell>
          <cell r="E8213">
            <v>24</v>
          </cell>
          <cell r="F8213" t="str">
            <v>0240</v>
          </cell>
          <cell r="G8213" t="str">
            <v>H003</v>
          </cell>
          <cell r="H8213" t="str">
            <v xml:space="preserve">Mudguard front   </v>
          </cell>
          <cell r="I8213" t="str">
            <v>Skärmar set</v>
          </cell>
          <cell r="J8213" t="str">
            <v xml:space="preserve"> C8255677-721 ZN/52MM 28" Pink  70.554/1 (5729-ZN)</v>
          </cell>
          <cell r="K8213" t="str">
            <v>C8255677-721</v>
          </cell>
          <cell r="L8213" t="str">
            <v>Kontakta Service</v>
          </cell>
        </row>
        <row r="8214">
          <cell r="B8214" t="str">
            <v>YEC9775141Pakethållare</v>
          </cell>
          <cell r="C8214" t="str">
            <v>YEC9775141</v>
          </cell>
          <cell r="D8214" t="str">
            <v>2019-2021</v>
          </cell>
          <cell r="E8214">
            <v>25</v>
          </cell>
          <cell r="F8214" t="str">
            <v>0250</v>
          </cell>
          <cell r="G8214" t="str">
            <v>H004</v>
          </cell>
          <cell r="H8214" t="str">
            <v>Carrier</v>
          </cell>
          <cell r="I8214" t="str">
            <v>Pakethållare</v>
          </cell>
          <cell r="J8214" t="str">
            <v>C8205834-BK AVS TOP CARRIER FOR SR20 PHILION BATTERY, Powder BLACK CLIP AND SPECTRA LOGO</v>
          </cell>
          <cell r="K8214" t="str">
            <v>C8205834-BK</v>
          </cell>
          <cell r="L8214" t="str">
            <v>C8205834-BK</v>
          </cell>
        </row>
        <row r="8215">
          <cell r="B8215" t="str">
            <v>YEC9775141Sadel</v>
          </cell>
          <cell r="C8215" t="str">
            <v>YEC9775141</v>
          </cell>
          <cell r="D8215" t="str">
            <v>2019-2021</v>
          </cell>
          <cell r="E8215">
            <v>26</v>
          </cell>
          <cell r="F8215" t="str">
            <v>0260</v>
          </cell>
          <cell r="G8215" t="str">
            <v>G001</v>
          </cell>
          <cell r="H8215" t="str">
            <v>Saddle</v>
          </cell>
          <cell r="I8215" t="str">
            <v>Sadel</v>
          </cell>
          <cell r="J8215" t="str">
            <v>C7106264 Fluito CREME 8138 unisex w/o clamp</v>
          </cell>
          <cell r="K8215" t="str">
            <v>C7106264</v>
          </cell>
          <cell r="L8215" t="str">
            <v>C7100481</v>
          </cell>
        </row>
        <row r="8216">
          <cell r="B8216" t="str">
            <v>YEC9775141Sadelstolpe</v>
          </cell>
          <cell r="C8216" t="str">
            <v>YEC9775141</v>
          </cell>
          <cell r="D8216" t="str">
            <v>2019-2021</v>
          </cell>
          <cell r="E8216">
            <v>27</v>
          </cell>
          <cell r="F8216" t="str">
            <v>0270</v>
          </cell>
          <cell r="G8216" t="str">
            <v>G002</v>
          </cell>
          <cell r="H8216" t="str">
            <v>Seatpost</v>
          </cell>
          <cell r="I8216" t="str">
            <v>Sadelstolpe</v>
          </cell>
          <cell r="J8216" t="str">
            <v xml:space="preserve">C7205258  SP-222 27.2X350 Anodized SILVER </v>
          </cell>
          <cell r="K8216" t="str">
            <v>C7205258</v>
          </cell>
          <cell r="L8216" t="str">
            <v>C7200039</v>
          </cell>
        </row>
        <row r="8217">
          <cell r="B8217" t="str">
            <v>YEC9775141Sadelrörsklämma</v>
          </cell>
          <cell r="C8217" t="str">
            <v>YEC9775141</v>
          </cell>
          <cell r="D8217" t="str">
            <v>2019-2021</v>
          </cell>
          <cell r="E8217">
            <v>28</v>
          </cell>
          <cell r="F8217" t="str">
            <v>0280</v>
          </cell>
          <cell r="G8217" t="str">
            <v>G003</v>
          </cell>
          <cell r="H8217" t="str">
            <v>Seat Clamp</v>
          </cell>
          <cell r="I8217" t="str">
            <v>Sadelrörsklämma</v>
          </cell>
          <cell r="J8217" t="str">
            <v>C7305001 L/C 31.8 MX27 shiny silver</v>
          </cell>
          <cell r="K8217" t="str">
            <v>C7305001</v>
          </cell>
          <cell r="L8217" t="str">
            <v>C7300028-318</v>
          </cell>
        </row>
        <row r="8218">
          <cell r="B8218" t="str">
            <v>YEC9775141Framlampa</v>
          </cell>
          <cell r="C8218" t="str">
            <v>YEC9775141</v>
          </cell>
          <cell r="D8218" t="str">
            <v>2019-2021</v>
          </cell>
          <cell r="E8218">
            <v>29</v>
          </cell>
          <cell r="F8218" t="str">
            <v>0290</v>
          </cell>
          <cell r="G8218" t="str">
            <v>H005</v>
          </cell>
          <cell r="H8218" t="str">
            <v>Front light</v>
          </cell>
          <cell r="I8218" t="str">
            <v>Framlampa</v>
          </cell>
          <cell r="J8218" t="str">
            <v>C8015300 FL-14 MR4 LED headlamp 6V, w bracket for basketstay, 650mm cable with male conector.</v>
          </cell>
          <cell r="K8218" t="str">
            <v>C8015300</v>
          </cell>
          <cell r="L8218" t="str">
            <v>C8015300</v>
          </cell>
        </row>
        <row r="8219">
          <cell r="B8219" t="str">
            <v>YEC9775141Baklampa</v>
          </cell>
          <cell r="C8219" t="str">
            <v>YEC9775141</v>
          </cell>
          <cell r="D8219" t="str">
            <v>2019-2021</v>
          </cell>
          <cell r="E8219">
            <v>30</v>
          </cell>
          <cell r="F8219" t="str">
            <v>0300</v>
          </cell>
          <cell r="G8219" t="str">
            <v>H006</v>
          </cell>
          <cell r="H8219" t="str">
            <v>Light, Rear</v>
          </cell>
          <cell r="I8219" t="str">
            <v>Baklampa</v>
          </cell>
          <cell r="J8219" t="str">
            <v>inkl in battery</v>
          </cell>
          <cell r="K8219" t="str">
            <v>C8705186-1RLBK</v>
          </cell>
          <cell r="L8219" t="str">
            <v>C8705186-1RLBK</v>
          </cell>
        </row>
        <row r="8220">
          <cell r="B8220" t="str">
            <v>YEC9775141Låssats</v>
          </cell>
          <cell r="C8220" t="str">
            <v>YEC9775141</v>
          </cell>
          <cell r="D8220" t="str">
            <v>2019-2021</v>
          </cell>
          <cell r="E8220">
            <v>31</v>
          </cell>
          <cell r="F8220" t="str">
            <v>0310</v>
          </cell>
          <cell r="G8220" t="str">
            <v>H007</v>
          </cell>
          <cell r="H8220" t="str">
            <v>Lock</v>
          </cell>
          <cell r="I8220" t="str">
            <v>Låssats</v>
          </cell>
          <cell r="J8220" t="str">
            <v>C8405069 LCK SF PLbk Solid+  BAT SF03/SR11/SR20, LOCK FRAME+LOCK BATT SF03 RT W/2 similar keys</v>
          </cell>
          <cell r="K8220" t="str">
            <v>C8405069</v>
          </cell>
          <cell r="L8220" t="str">
            <v>C8405069</v>
          </cell>
        </row>
        <row r="8221">
          <cell r="B8221" t="str">
            <v>YEC9775141Stöd</v>
          </cell>
          <cell r="C8221" t="str">
            <v>YEC9775141</v>
          </cell>
          <cell r="D8221" t="str">
            <v>2019-2021</v>
          </cell>
          <cell r="E8221">
            <v>32</v>
          </cell>
          <cell r="F8221" t="str">
            <v>0320</v>
          </cell>
          <cell r="G8221" t="str">
            <v>H008</v>
          </cell>
          <cell r="H8221" t="str">
            <v>Kick stand</v>
          </cell>
          <cell r="I8221" t="str">
            <v>Stöd</v>
          </cell>
          <cell r="J8221" t="str">
            <v>C8105222 REX HV for  CS mount KICKSTAND ADJUSTABLE 1288-4</v>
          </cell>
          <cell r="K8221" t="str">
            <v>C8105222</v>
          </cell>
          <cell r="L8221" t="str">
            <v>C8100034</v>
          </cell>
        </row>
        <row r="8222">
          <cell r="B8222" t="str">
            <v>YEC9775141Korg</v>
          </cell>
          <cell r="C8222" t="str">
            <v>YEC9775141</v>
          </cell>
          <cell r="D8222" t="str">
            <v>2019-2021</v>
          </cell>
          <cell r="E8222">
            <v>33</v>
          </cell>
          <cell r="F8222" t="str">
            <v>0330</v>
          </cell>
          <cell r="G8222" t="str">
            <v>H009</v>
          </cell>
          <cell r="H8222" t="str">
            <v>Basket / Fr carrier</v>
          </cell>
          <cell r="I8222" t="str">
            <v>Korg</v>
          </cell>
          <cell r="J8222" t="str">
            <v>C8605198 Korg AVS rem</v>
          </cell>
          <cell r="K8222" t="str">
            <v>C8605198</v>
          </cell>
          <cell r="L8222" t="str">
            <v>C8600016</v>
          </cell>
        </row>
        <row r="8223">
          <cell r="B8223" t="str">
            <v>YEC9775141Pedaler</v>
          </cell>
          <cell r="C8223" t="str">
            <v>YEC9775141</v>
          </cell>
          <cell r="D8223" t="str">
            <v>2019-2021</v>
          </cell>
          <cell r="E8223">
            <v>34</v>
          </cell>
          <cell r="F8223" t="str">
            <v>0340</v>
          </cell>
          <cell r="G8223" t="str">
            <v>E005</v>
          </cell>
          <cell r="H8223" t="str">
            <v xml:space="preserve">Pedal </v>
          </cell>
          <cell r="I8223" t="str">
            <v>Pedaler</v>
          </cell>
          <cell r="J8223" t="str">
            <v>C3505208 NWL-467  SILVER/GREY 9/16" ALU</v>
          </cell>
          <cell r="K8223" t="str">
            <v>C3505208</v>
          </cell>
          <cell r="L8223" t="str">
            <v>C3500059</v>
          </cell>
        </row>
        <row r="8224">
          <cell r="B8224" t="str">
            <v>YEC9775141Motor</v>
          </cell>
          <cell r="C8224" t="str">
            <v>YEC9775141</v>
          </cell>
          <cell r="D8224" t="str">
            <v>2019-2021</v>
          </cell>
          <cell r="E8224">
            <v>35</v>
          </cell>
          <cell r="F8224" t="str">
            <v>0350</v>
          </cell>
          <cell r="G8224" t="str">
            <v>J001</v>
          </cell>
          <cell r="H8224" t="str">
            <v>DRIVE UNIT:</v>
          </cell>
          <cell r="I8224" t="str">
            <v>Motor</v>
          </cell>
          <cell r="J8224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8224" t="str">
            <v>C8705068-2-01AC</v>
          </cell>
          <cell r="L8224" t="str">
            <v>C8705068-2-01AC</v>
          </cell>
        </row>
        <row r="8225">
          <cell r="B8225" t="str">
            <v>YEC9775141Display</v>
          </cell>
          <cell r="C8225" t="str">
            <v>YEC9775141</v>
          </cell>
          <cell r="D8225" t="str">
            <v>2019-2021</v>
          </cell>
          <cell r="E8225">
            <v>36</v>
          </cell>
          <cell r="F8225" t="str">
            <v>0360</v>
          </cell>
          <cell r="G8225" t="str">
            <v>J004</v>
          </cell>
          <cell r="H8225" t="str">
            <v>DISPLAY:</v>
          </cell>
          <cell r="I8225" t="str">
            <v>Display</v>
          </cell>
          <cell r="J8225" t="str">
            <v>C8705068-1-34C Display TFT for BAFANG CanBus (plugnplay) 300/750mm City with Bluetoth</v>
          </cell>
          <cell r="K8225" t="str">
            <v>C8705068-1-34C</v>
          </cell>
          <cell r="L8225" t="str">
            <v>C8705068-1-34C</v>
          </cell>
        </row>
        <row r="8226">
          <cell r="B8226" t="str">
            <v>YEC9775141EB-Bus kabel</v>
          </cell>
          <cell r="C8226" t="str">
            <v>YEC9775141</v>
          </cell>
          <cell r="D8226" t="str">
            <v>2019-2021</v>
          </cell>
          <cell r="E8226">
            <v>37</v>
          </cell>
          <cell r="F8226" t="str">
            <v>0370</v>
          </cell>
          <cell r="G8226" t="str">
            <v>J005</v>
          </cell>
          <cell r="H8226" t="str">
            <v>EB-BUS CABLE:</v>
          </cell>
          <cell r="I8226" t="str">
            <v>EB-Bus kabel</v>
          </cell>
          <cell r="J8226" t="str">
            <v>C8705068-1-4-1C, 5PIN ( 1340mm ) CONNECT TO CONTROLLER, OTHER SIDE TO DISPLAY, LIGHTING SETS Canbus</v>
          </cell>
          <cell r="K8226" t="str">
            <v>C8705068-1-4-1C</v>
          </cell>
          <cell r="L8226" t="e">
            <v>#N/A</v>
          </cell>
        </row>
        <row r="8227">
          <cell r="B8227" t="str">
            <v>YEC9775141Motorkabel</v>
          </cell>
          <cell r="C8227" t="str">
            <v>YEC9775141</v>
          </cell>
          <cell r="D8227" t="str">
            <v>2019-2021</v>
          </cell>
          <cell r="E8227">
            <v>38</v>
          </cell>
          <cell r="F8227" t="str">
            <v>0380</v>
          </cell>
          <cell r="G8227" t="str">
            <v>J006</v>
          </cell>
          <cell r="H8227" t="str">
            <v>POWER CABLE:</v>
          </cell>
          <cell r="I8227" t="str">
            <v>Motorkabel</v>
          </cell>
          <cell r="J8227" t="str">
            <v>W/O (inluded into the battary slider)</v>
          </cell>
          <cell r="K8227" t="str">
            <v>Ingår i batterihållaren</v>
          </cell>
          <cell r="L8227" t="str">
            <v>Ingår i batterihållaren</v>
          </cell>
        </row>
        <row r="8228">
          <cell r="B8228" t="str">
            <v>YEC9775141Kabel framlampa</v>
          </cell>
          <cell r="C8228" t="str">
            <v>YEC9775141</v>
          </cell>
          <cell r="D8228" t="str">
            <v>2019-2021</v>
          </cell>
          <cell r="E8228">
            <v>39</v>
          </cell>
          <cell r="F8228" t="str">
            <v>0390</v>
          </cell>
          <cell r="G8228" t="str">
            <v>J007</v>
          </cell>
          <cell r="H8228" t="str">
            <v>F. LIGHT CABLE:</v>
          </cell>
          <cell r="I8228" t="str">
            <v>Kabel framlampa</v>
          </cell>
          <cell r="J8228" t="str">
            <v>C8705068-1-04-6, FOR FRONT LIGHT : 1200mm</v>
          </cell>
          <cell r="K8228" t="str">
            <v>C8705068-1-04-6</v>
          </cell>
          <cell r="L8228" t="str">
            <v>C8705068-1-04-6</v>
          </cell>
        </row>
        <row r="8229">
          <cell r="B8229" t="str">
            <v>YEC9775141Kabel baklampa</v>
          </cell>
          <cell r="C8229" t="str">
            <v>YEC9775141</v>
          </cell>
          <cell r="D8229" t="str">
            <v>2019-2021</v>
          </cell>
          <cell r="E8229">
            <v>40</v>
          </cell>
          <cell r="F8229" t="str">
            <v>0400</v>
          </cell>
          <cell r="G8229" t="str">
            <v>J008</v>
          </cell>
          <cell r="H8229" t="str">
            <v>R. LIGHT CABLE:</v>
          </cell>
          <cell r="I8229" t="str">
            <v>Kabel baklampa</v>
          </cell>
          <cell r="K8229" t="str">
            <v>INGÅR I BATTERIET</v>
          </cell>
          <cell r="L8229" t="str">
            <v>Ingår i batteriet</v>
          </cell>
        </row>
        <row r="8230">
          <cell r="B8230" t="str">
            <v>YEC9775141Hastighetssensor</v>
          </cell>
          <cell r="C8230" t="str">
            <v>YEC9775141</v>
          </cell>
          <cell r="D8230" t="str">
            <v>2019-2021</v>
          </cell>
          <cell r="E8230">
            <v>41</v>
          </cell>
          <cell r="F8230" t="str">
            <v>0410</v>
          </cell>
          <cell r="G8230" t="str">
            <v>J009</v>
          </cell>
          <cell r="H8230" t="str">
            <v>SPEED SENSOR:</v>
          </cell>
          <cell r="I8230" t="str">
            <v>Hastighetssensor</v>
          </cell>
          <cell r="J8230" t="str">
            <v>C8705068-1-411C, DETECTING WHEEL RPM, CABLE LENGTH:70mm</v>
          </cell>
          <cell r="K8230" t="str">
            <v>C8705068-1-411C</v>
          </cell>
          <cell r="L8230" t="str">
            <v>C8705068-1-411C</v>
          </cell>
        </row>
        <row r="8231">
          <cell r="B8231" t="str">
            <v>YEC9775141Batteri</v>
          </cell>
          <cell r="C8231" t="str">
            <v>YEC9775141</v>
          </cell>
          <cell r="D8231" t="str">
            <v>2019-2021</v>
          </cell>
          <cell r="E8231">
            <v>42</v>
          </cell>
          <cell r="F8231" t="str">
            <v>0420</v>
          </cell>
          <cell r="G8231" t="str">
            <v>J002</v>
          </cell>
          <cell r="H8231" t="str">
            <v>BATTERY:</v>
          </cell>
          <cell r="I8231" t="str">
            <v>Batteri</v>
          </cell>
          <cell r="J8231" t="str">
            <v>C8705186-E-11C SR20 11,6Ah, blk LiMn 36V 11,6Ah, R.Light CANBUS eGOING</v>
          </cell>
          <cell r="K8231" t="str">
            <v>C8705186-E-11C</v>
          </cell>
          <cell r="L8231" t="str">
            <v>C8705186-E-11C</v>
          </cell>
        </row>
        <row r="8232">
          <cell r="B8232" t="str">
            <v>YEC9775141Batterihållare</v>
          </cell>
          <cell r="C8232" t="str">
            <v>YEC9775141</v>
          </cell>
          <cell r="D8232" t="str">
            <v>2019-2021</v>
          </cell>
          <cell r="E8232">
            <v>43</v>
          </cell>
          <cell r="F8232" t="str">
            <v>0430</v>
          </cell>
          <cell r="G8232" t="str">
            <v>J003</v>
          </cell>
          <cell r="H8232" t="str">
            <v>BATTERY HOLDER/Slider</v>
          </cell>
          <cell r="I8232" t="str">
            <v>Batterihållare</v>
          </cell>
          <cell r="J8232" t="str">
            <v xml:space="preserve">C8705188-E-01, SR20 slider with powercable 950mm FOR MAX MIDDLE SYSTEM ( CARRIER TYPE ) WITH AXA KEY holder </v>
          </cell>
          <cell r="K8232" t="str">
            <v>C8705188-E-01</v>
          </cell>
          <cell r="L8232" t="str">
            <v>C8705188-E-01</v>
          </cell>
        </row>
        <row r="8233">
          <cell r="B8233" t="str">
            <v>YEC9775141Batteriladdare</v>
          </cell>
          <cell r="C8233" t="str">
            <v>YEC9775141</v>
          </cell>
          <cell r="D8233" t="str">
            <v>2019-2021</v>
          </cell>
          <cell r="E8233">
            <v>44</v>
          </cell>
          <cell r="F8233" t="str">
            <v>0440</v>
          </cell>
          <cell r="G8233" t="str">
            <v>J010</v>
          </cell>
          <cell r="H8233" t="str">
            <v>CHARGER:</v>
          </cell>
          <cell r="I8233" t="str">
            <v>Batteriladdare</v>
          </cell>
          <cell r="J8233" t="str">
            <v>C8705058-1-1C, Charger for SR-20/SF-03 CanBus</v>
          </cell>
          <cell r="K8233" t="str">
            <v>C8705058-1-1C</v>
          </cell>
          <cell r="L8233" t="str">
            <v>C8705058-1-1D</v>
          </cell>
        </row>
        <row r="8234">
          <cell r="B8234" t="str">
            <v>YEC9775141Kontrollbox</v>
          </cell>
          <cell r="C8234" t="str">
            <v>YEC9775141</v>
          </cell>
          <cell r="D8234" t="str">
            <v>2019-2021</v>
          </cell>
          <cell r="E8234">
            <v>45</v>
          </cell>
          <cell r="F8234" t="str">
            <v>0450</v>
          </cell>
          <cell r="G8234" t="str">
            <v>J011</v>
          </cell>
          <cell r="H8234" t="str">
            <v>Controller</v>
          </cell>
          <cell r="I8234" t="str">
            <v>Kontrollbox</v>
          </cell>
          <cell r="J8234" t="str">
            <v>included into the motor</v>
          </cell>
          <cell r="K8234" t="str">
            <v>C8705068-2-20</v>
          </cell>
          <cell r="L8234" t="str">
            <v>C8705068-2-20V</v>
          </cell>
        </row>
        <row r="8235">
          <cell r="B8235" t="str">
            <v>YEC9775141Växelöra</v>
          </cell>
          <cell r="C8235" t="str">
            <v>YEC9775141</v>
          </cell>
          <cell r="D8235" t="str">
            <v>2019-2021</v>
          </cell>
          <cell r="E8235">
            <v>46</v>
          </cell>
          <cell r="F8235" t="str">
            <v>0460</v>
          </cell>
          <cell r="G8235" t="str">
            <v>D005</v>
          </cell>
          <cell r="H8235" t="str">
            <v>Gear hanger</v>
          </cell>
          <cell r="I8235" t="str">
            <v>Växelöra</v>
          </cell>
          <cell r="L8235" t="e">
            <v>#N/A</v>
          </cell>
        </row>
        <row r="8236">
          <cell r="B8236" t="str">
            <v>YEC9775146RAM</v>
          </cell>
          <cell r="C8236" t="str">
            <v>YEC9775146</v>
          </cell>
          <cell r="D8236" t="str">
            <v>2022-2023</v>
          </cell>
          <cell r="E8236">
            <v>1</v>
          </cell>
          <cell r="F8236" t="str">
            <v>0010</v>
          </cell>
          <cell r="G8236" t="str">
            <v>A001</v>
          </cell>
          <cell r="H8236" t="str">
            <v>PAINTED FRAME</v>
          </cell>
          <cell r="I8236" t="str">
            <v>RAM</v>
          </cell>
          <cell r="K8236" t="str">
            <v>C1307718-510</v>
          </cell>
          <cell r="L8236" t="e">
            <v>#N/A</v>
          </cell>
        </row>
        <row r="8237">
          <cell r="B8237" t="str">
            <v>YEC9775146Framgaffel</v>
          </cell>
          <cell r="C8237" t="str">
            <v>YEC9775146</v>
          </cell>
          <cell r="D8237" t="str">
            <v>2022-2023</v>
          </cell>
          <cell r="E8237">
            <v>2</v>
          </cell>
          <cell r="F8237" t="str">
            <v>0020</v>
          </cell>
          <cell r="G8237" t="str">
            <v>A002</v>
          </cell>
          <cell r="H8237" t="str">
            <v>PAINTED FORK</v>
          </cell>
          <cell r="I8237" t="str">
            <v>Framgaffel</v>
          </cell>
          <cell r="K8237" t="str">
            <v>C1605442-224</v>
          </cell>
          <cell r="L8237" t="e">
            <v>#N/A</v>
          </cell>
        </row>
        <row r="8238">
          <cell r="B8238" t="str">
            <v>YEC9775146Styrlager</v>
          </cell>
          <cell r="C8238" t="str">
            <v>YEC9775146</v>
          </cell>
          <cell r="D8238" t="str">
            <v>2022-2023</v>
          </cell>
          <cell r="E8238">
            <v>3</v>
          </cell>
          <cell r="F8238" t="str">
            <v>0030</v>
          </cell>
          <cell r="G8238" t="str">
            <v>B001</v>
          </cell>
          <cell r="H8238" t="str">
            <v>Head Set</v>
          </cell>
          <cell r="I8238" t="str">
            <v>Styrlager</v>
          </cell>
          <cell r="K8238" t="str">
            <v>C2105256</v>
          </cell>
          <cell r="L8238" t="str">
            <v>C2105256</v>
          </cell>
        </row>
        <row r="8239">
          <cell r="B8239" t="str">
            <v xml:space="preserve">YEC9775146Styrstam </v>
          </cell>
          <cell r="C8239" t="str">
            <v>YEC9775146</v>
          </cell>
          <cell r="D8239" t="str">
            <v>2022-2023</v>
          </cell>
          <cell r="E8239">
            <v>4</v>
          </cell>
          <cell r="F8239" t="str">
            <v>0040</v>
          </cell>
          <cell r="G8239" t="str">
            <v>B002</v>
          </cell>
          <cell r="H8239" t="str">
            <v>Handlebar Stem</v>
          </cell>
          <cell r="I8239" t="str">
            <v xml:space="preserve">Styrstam </v>
          </cell>
          <cell r="K8239" t="str">
            <v>C2205585-090</v>
          </cell>
          <cell r="L8239" t="str">
            <v>C2205585-090</v>
          </cell>
        </row>
        <row r="8240">
          <cell r="B8240" t="str">
            <v>YEC9775146Styre</v>
          </cell>
          <cell r="C8240" t="str">
            <v>YEC9775146</v>
          </cell>
          <cell r="D8240" t="str">
            <v>2022-2023</v>
          </cell>
          <cell r="E8240">
            <v>5</v>
          </cell>
          <cell r="F8240" t="str">
            <v>0050</v>
          </cell>
          <cell r="G8240" t="str">
            <v>B003</v>
          </cell>
          <cell r="H8240" t="str">
            <v>Handelbar</v>
          </cell>
          <cell r="I8240" t="str">
            <v>Styre</v>
          </cell>
          <cell r="K8240" t="str">
            <v>C2306074</v>
          </cell>
          <cell r="L8240" t="str">
            <v>C2306074</v>
          </cell>
        </row>
        <row r="8241">
          <cell r="B8241" t="str">
            <v>YEC9775146Bromsgrepp H</v>
          </cell>
          <cell r="C8241" t="str">
            <v>YEC9775146</v>
          </cell>
          <cell r="D8241" t="str">
            <v>2022-2023</v>
          </cell>
          <cell r="E8241">
            <v>6</v>
          </cell>
          <cell r="F8241" t="str">
            <v>0060</v>
          </cell>
          <cell r="G8241" t="str">
            <v>C002</v>
          </cell>
          <cell r="H8241" t="str">
            <v>Brake Lever R</v>
          </cell>
          <cell r="I8241" t="str">
            <v>Bromsgrepp H</v>
          </cell>
          <cell r="L8241" t="e">
            <v>#N/A</v>
          </cell>
        </row>
        <row r="8242">
          <cell r="B8242" t="str">
            <v>YEC9775146Bromsgrepp V</v>
          </cell>
          <cell r="C8242" t="str">
            <v>YEC9775146</v>
          </cell>
          <cell r="D8242" t="str">
            <v>2022-2023</v>
          </cell>
          <cell r="E8242">
            <v>7</v>
          </cell>
          <cell r="F8242" t="str">
            <v>0070</v>
          </cell>
          <cell r="G8242" t="str">
            <v>C001</v>
          </cell>
          <cell r="H8242" t="str">
            <v>Brake Lever L</v>
          </cell>
          <cell r="I8242" t="str">
            <v>Bromsgrepp V</v>
          </cell>
          <cell r="K8242" t="str">
            <v>Shimano</v>
          </cell>
          <cell r="L8242" t="str">
            <v>Kontakta SHIMANO</v>
          </cell>
        </row>
        <row r="8243">
          <cell r="B8243" t="str">
            <v>YEC9775146Växelreglage H</v>
          </cell>
          <cell r="C8243" t="str">
            <v>YEC9775146</v>
          </cell>
          <cell r="D8243" t="str">
            <v>2022-2023</v>
          </cell>
          <cell r="E8243">
            <v>8</v>
          </cell>
          <cell r="F8243" t="str">
            <v>0080</v>
          </cell>
          <cell r="G8243" t="str">
            <v>D002</v>
          </cell>
          <cell r="H8243" t="str">
            <v>Shift Lever R</v>
          </cell>
          <cell r="I8243" t="str">
            <v>Växelreglage H</v>
          </cell>
          <cell r="K8243" t="str">
            <v>C5105092</v>
          </cell>
          <cell r="L8243" t="str">
            <v>Kontakta SHIMANO</v>
          </cell>
        </row>
        <row r="8244">
          <cell r="B8244" t="str">
            <v>YEC9775146Växelreglage V</v>
          </cell>
          <cell r="C8244" t="str">
            <v>YEC9775146</v>
          </cell>
          <cell r="D8244" t="str">
            <v>2022-2023</v>
          </cell>
          <cell r="E8244">
            <v>9</v>
          </cell>
          <cell r="F8244" t="str">
            <v>0090</v>
          </cell>
          <cell r="G8244" t="str">
            <v>D001</v>
          </cell>
          <cell r="H8244" t="str">
            <v>Shift Lever L</v>
          </cell>
          <cell r="I8244" t="str">
            <v>Växelreglage V</v>
          </cell>
          <cell r="L8244" t="e">
            <v>#N/A</v>
          </cell>
        </row>
        <row r="8245">
          <cell r="B8245" t="str">
            <v>YEC9775146Handtag par</v>
          </cell>
          <cell r="C8245" t="str">
            <v>YEC9775146</v>
          </cell>
          <cell r="D8245" t="str">
            <v>2022-2023</v>
          </cell>
          <cell r="E8245">
            <v>10</v>
          </cell>
          <cell r="F8245" t="str">
            <v>0100</v>
          </cell>
          <cell r="G8245" t="str">
            <v>B004</v>
          </cell>
          <cell r="H8245" t="str">
            <v>Grip R</v>
          </cell>
          <cell r="I8245" t="str">
            <v>Handtag par</v>
          </cell>
          <cell r="K8245" t="str">
            <v>C2505528</v>
          </cell>
          <cell r="L8245" t="str">
            <v>C2500057</v>
          </cell>
        </row>
        <row r="8246">
          <cell r="B8246" t="str">
            <v>YEC9775146Frambroms</v>
          </cell>
          <cell r="C8246" t="str">
            <v>YEC9775146</v>
          </cell>
          <cell r="D8246" t="str">
            <v>2022-2023</v>
          </cell>
          <cell r="E8246">
            <v>11</v>
          </cell>
          <cell r="F8246" t="str">
            <v>0110</v>
          </cell>
          <cell r="G8246" t="str">
            <v>C003</v>
          </cell>
          <cell r="H8246" t="str">
            <v xml:space="preserve">Brake front </v>
          </cell>
          <cell r="I8246" t="str">
            <v>Frambroms</v>
          </cell>
          <cell r="K8246" t="str">
            <v>AMT200KLFURX100</v>
          </cell>
          <cell r="L8246" t="str">
            <v>Kontakta SHIMANO</v>
          </cell>
        </row>
        <row r="8247">
          <cell r="B8247" t="str">
            <v>YEC9775146Bakbroms</v>
          </cell>
          <cell r="C8247" t="str">
            <v>YEC9775146</v>
          </cell>
          <cell r="D8247" t="str">
            <v>2022-2023</v>
          </cell>
          <cell r="E8247">
            <v>12</v>
          </cell>
          <cell r="F8247" t="str">
            <v>0120</v>
          </cell>
          <cell r="G8247" t="str">
            <v>C004</v>
          </cell>
          <cell r="H8247" t="str">
            <v>Brake rear</v>
          </cell>
          <cell r="I8247" t="str">
            <v>Bakbroms</v>
          </cell>
          <cell r="K8247" t="str">
            <v>Fotbroms</v>
          </cell>
          <cell r="L8247" t="str">
            <v>Kontakta SHIMANO</v>
          </cell>
        </row>
        <row r="8248">
          <cell r="B8248" t="str">
            <v>YEC9775146Vevlager</v>
          </cell>
          <cell r="C8248" t="str">
            <v>YEC9775146</v>
          </cell>
          <cell r="D8248" t="str">
            <v>2022-2023</v>
          </cell>
          <cell r="E8248">
            <v>13</v>
          </cell>
          <cell r="F8248" t="str">
            <v>0130</v>
          </cell>
          <cell r="G8248" t="str">
            <v>E001</v>
          </cell>
          <cell r="H8248" t="str">
            <v xml:space="preserve">BB-set </v>
          </cell>
          <cell r="I8248" t="str">
            <v>Vevlager</v>
          </cell>
          <cell r="K8248" t="str">
            <v>INGÅR I MOTORN</v>
          </cell>
          <cell r="L8248" t="str">
            <v>Ingår i motorn</v>
          </cell>
        </row>
        <row r="8249">
          <cell r="B8249" t="str">
            <v>YEC9775146Vevparti</v>
          </cell>
          <cell r="C8249" t="str">
            <v>YEC9775146</v>
          </cell>
          <cell r="D8249" t="str">
            <v>2022-2023</v>
          </cell>
          <cell r="E8249">
            <v>14</v>
          </cell>
          <cell r="F8249" t="str">
            <v>0140</v>
          </cell>
          <cell r="G8249" t="str">
            <v>E002</v>
          </cell>
          <cell r="H8249" t="str">
            <v>Front Chainwheel</v>
          </cell>
          <cell r="I8249" t="str">
            <v>Vevparti</v>
          </cell>
          <cell r="K8249" t="str">
            <v>C3305778-EG</v>
          </cell>
          <cell r="L8249" t="str">
            <v>C3305778-EG</v>
          </cell>
        </row>
        <row r="8250">
          <cell r="B8250" t="str">
            <v>YEC9775146Kedjeskydd</v>
          </cell>
          <cell r="C8250" t="str">
            <v>YEC9775146</v>
          </cell>
          <cell r="D8250" t="str">
            <v>2022-2023</v>
          </cell>
          <cell r="E8250">
            <v>15</v>
          </cell>
          <cell r="F8250" t="str">
            <v>0150</v>
          </cell>
          <cell r="G8250" t="str">
            <v>H001</v>
          </cell>
          <cell r="H8250" t="str">
            <v>Chain guard</v>
          </cell>
          <cell r="I8250" t="str">
            <v>Kedjeskydd</v>
          </cell>
          <cell r="K8250" t="str">
            <v>C8305427/ZBK</v>
          </cell>
          <cell r="L8250" t="str">
            <v>C8305427/ZBK</v>
          </cell>
        </row>
        <row r="8251">
          <cell r="B8251" t="str">
            <v>YEC9775146Kedjeskyddsfäste</v>
          </cell>
          <cell r="C8251" t="str">
            <v>YEC9775146</v>
          </cell>
          <cell r="D8251" t="str">
            <v>2022-2023</v>
          </cell>
          <cell r="E8251">
            <v>16</v>
          </cell>
          <cell r="F8251" t="str">
            <v>0160</v>
          </cell>
          <cell r="G8251" t="str">
            <v>H002</v>
          </cell>
          <cell r="H8251" t="str">
            <v>Chain guard bracket</v>
          </cell>
          <cell r="I8251" t="str">
            <v>Kedjeskyddsfäste</v>
          </cell>
          <cell r="K8251" t="str">
            <v>C8305526</v>
          </cell>
          <cell r="L8251" t="str">
            <v>C8305526</v>
          </cell>
        </row>
        <row r="8252">
          <cell r="B8252" t="str">
            <v>YEC9775146Framväxel</v>
          </cell>
          <cell r="C8252" t="str">
            <v>YEC9775146</v>
          </cell>
          <cell r="D8252" t="str">
            <v>2022-2023</v>
          </cell>
          <cell r="E8252">
            <v>17</v>
          </cell>
          <cell r="F8252" t="str">
            <v>0170</v>
          </cell>
          <cell r="G8252" t="str">
            <v>D003</v>
          </cell>
          <cell r="H8252" t="str">
            <v>Front Derailleur</v>
          </cell>
          <cell r="I8252" t="str">
            <v>Framväxel</v>
          </cell>
          <cell r="K8252">
            <v>0</v>
          </cell>
          <cell r="L8252" t="e">
            <v>#N/A</v>
          </cell>
        </row>
        <row r="8253">
          <cell r="B8253" t="str">
            <v>YEC9775146Bakväxel</v>
          </cell>
          <cell r="C8253" t="str">
            <v>YEC9775146</v>
          </cell>
          <cell r="D8253" t="str">
            <v>2022-2023</v>
          </cell>
          <cell r="E8253">
            <v>18</v>
          </cell>
          <cell r="F8253" t="str">
            <v>0180</v>
          </cell>
          <cell r="G8253" t="str">
            <v>D004</v>
          </cell>
          <cell r="H8253" t="str">
            <v>Rear Derailleur</v>
          </cell>
          <cell r="I8253" t="str">
            <v>Bakväxel</v>
          </cell>
          <cell r="K8253" t="str">
            <v>NAVVÄXEL</v>
          </cell>
          <cell r="L8253" t="str">
            <v>Kontakta SHIMANO</v>
          </cell>
        </row>
        <row r="8254">
          <cell r="B8254" t="str">
            <v>YEC9775146Kedja</v>
          </cell>
          <cell r="C8254" t="str">
            <v>YEC9775146</v>
          </cell>
          <cell r="D8254" t="str">
            <v>2022-2023</v>
          </cell>
          <cell r="E8254">
            <v>19</v>
          </cell>
          <cell r="F8254" t="str">
            <v>0190</v>
          </cell>
          <cell r="G8254" t="str">
            <v>E003</v>
          </cell>
          <cell r="H8254" t="str">
            <v xml:space="preserve">Chain </v>
          </cell>
          <cell r="I8254" t="str">
            <v>Kedja</v>
          </cell>
          <cell r="K8254" t="str">
            <v>C3405041-102</v>
          </cell>
          <cell r="L8254" t="str">
            <v>C3400038</v>
          </cell>
        </row>
        <row r="8255">
          <cell r="B8255" t="str">
            <v>YEC9775146Kassett</v>
          </cell>
          <cell r="C8255" t="str">
            <v>YEC9775146</v>
          </cell>
          <cell r="D8255" t="str">
            <v>2022-2023</v>
          </cell>
          <cell r="E8255">
            <v>20</v>
          </cell>
          <cell r="F8255" t="str">
            <v>0200</v>
          </cell>
          <cell r="G8255" t="str">
            <v>E004</v>
          </cell>
          <cell r="H8255" t="str">
            <v>Cassette Sprocket</v>
          </cell>
          <cell r="I8255" t="str">
            <v>Kassett</v>
          </cell>
          <cell r="K8255" t="str">
            <v>ASMGEAR16SU</v>
          </cell>
          <cell r="L8255" t="str">
            <v>Kontakta SHIMANO</v>
          </cell>
        </row>
        <row r="8256">
          <cell r="B8256" t="str">
            <v>YEC9775146Framhjul</v>
          </cell>
          <cell r="C8256" t="str">
            <v>YEC9775146</v>
          </cell>
          <cell r="D8256" t="str">
            <v>2022-2023</v>
          </cell>
          <cell r="E8256">
            <v>21</v>
          </cell>
          <cell r="F8256" t="str">
            <v>0210</v>
          </cell>
          <cell r="G8256" t="str">
            <v>F001</v>
          </cell>
          <cell r="H8256" t="str">
            <v>Front hub</v>
          </cell>
          <cell r="I8256" t="str">
            <v>Framhjul</v>
          </cell>
          <cell r="K8256" t="str">
            <v>C4108152</v>
          </cell>
          <cell r="L8256" t="str">
            <v>C4100386</v>
          </cell>
        </row>
        <row r="8257">
          <cell r="B8257" t="str">
            <v>YEC9775146Bakhjul</v>
          </cell>
          <cell r="C8257" t="str">
            <v>YEC9775146</v>
          </cell>
          <cell r="D8257" t="str">
            <v>2022-2023</v>
          </cell>
          <cell r="E8257">
            <v>22</v>
          </cell>
          <cell r="F8257" t="str">
            <v>0220</v>
          </cell>
          <cell r="G8257" t="str">
            <v>F002</v>
          </cell>
          <cell r="H8257" t="str">
            <v>Rear hub</v>
          </cell>
          <cell r="I8257" t="str">
            <v>Bakhjul</v>
          </cell>
          <cell r="K8257" t="str">
            <v>C4208250</v>
          </cell>
          <cell r="L8257" t="str">
            <v>C4200052</v>
          </cell>
        </row>
        <row r="8258">
          <cell r="B8258" t="str">
            <v>YEC9775146Däck</v>
          </cell>
          <cell r="C8258" t="str">
            <v>YEC9775146</v>
          </cell>
          <cell r="D8258" t="str">
            <v>2022-2023</v>
          </cell>
          <cell r="E8258">
            <v>23</v>
          </cell>
          <cell r="F8258" t="str">
            <v>0230</v>
          </cell>
          <cell r="G8258" t="str">
            <v>F003</v>
          </cell>
          <cell r="H8258" t="str">
            <v>Tire</v>
          </cell>
          <cell r="I8258" t="str">
            <v>Däck</v>
          </cell>
          <cell r="K8258" t="str">
            <v>C4906455</v>
          </cell>
          <cell r="L8258" t="str">
            <v>C4901463</v>
          </cell>
        </row>
        <row r="8259">
          <cell r="B8259" t="str">
            <v>YEC9775146Skärmar set</v>
          </cell>
          <cell r="C8259" t="str">
            <v>YEC9775146</v>
          </cell>
          <cell r="D8259" t="str">
            <v>2022-2023</v>
          </cell>
          <cell r="E8259">
            <v>24</v>
          </cell>
          <cell r="F8259" t="str">
            <v>0240</v>
          </cell>
          <cell r="G8259" t="str">
            <v>H003</v>
          </cell>
          <cell r="H8259" t="str">
            <v xml:space="preserve">Mudguard front   </v>
          </cell>
          <cell r="I8259" t="str">
            <v>Skärmar set</v>
          </cell>
          <cell r="K8259" t="str">
            <v>C8255729-BK</v>
          </cell>
          <cell r="L8259" t="str">
            <v>C8250028</v>
          </cell>
        </row>
        <row r="8260">
          <cell r="B8260" t="str">
            <v>YEC9775146Pakethållare</v>
          </cell>
          <cell r="C8260" t="str">
            <v>YEC9775146</v>
          </cell>
          <cell r="D8260" t="str">
            <v>2022-2023</v>
          </cell>
          <cell r="E8260">
            <v>25</v>
          </cell>
          <cell r="F8260" t="str">
            <v>0250</v>
          </cell>
          <cell r="G8260" t="str">
            <v>H004</v>
          </cell>
          <cell r="H8260" t="str">
            <v>Carrier</v>
          </cell>
          <cell r="I8260" t="str">
            <v>Pakethållare</v>
          </cell>
          <cell r="K8260" t="str">
            <v>C8205834-BK</v>
          </cell>
          <cell r="L8260" t="str">
            <v>C8205834-BK</v>
          </cell>
        </row>
        <row r="8261">
          <cell r="B8261" t="str">
            <v>YEC9775146Sadel</v>
          </cell>
          <cell r="C8261" t="str">
            <v>YEC9775146</v>
          </cell>
          <cell r="D8261" t="str">
            <v>2022-2023</v>
          </cell>
          <cell r="E8261">
            <v>26</v>
          </cell>
          <cell r="F8261" t="str">
            <v>0260</v>
          </cell>
          <cell r="G8261" t="str">
            <v>G001</v>
          </cell>
          <cell r="H8261" t="str">
            <v>Saddle</v>
          </cell>
          <cell r="I8261" t="str">
            <v>Sadel</v>
          </cell>
          <cell r="K8261" t="str">
            <v>C7105989</v>
          </cell>
          <cell r="L8261" t="str">
            <v>C7100596</v>
          </cell>
        </row>
        <row r="8262">
          <cell r="B8262" t="str">
            <v>YEC9775146Sadelstolpe</v>
          </cell>
          <cell r="C8262" t="str">
            <v>YEC9775146</v>
          </cell>
          <cell r="D8262" t="str">
            <v>2022-2023</v>
          </cell>
          <cell r="E8262">
            <v>27</v>
          </cell>
          <cell r="F8262" t="str">
            <v>0270</v>
          </cell>
          <cell r="G8262" t="str">
            <v>G002</v>
          </cell>
          <cell r="H8262" t="str">
            <v>Seatpost</v>
          </cell>
          <cell r="I8262" t="str">
            <v>Sadelstolpe</v>
          </cell>
          <cell r="K8262" t="str">
            <v>C7205260</v>
          </cell>
          <cell r="L8262" t="str">
            <v>C7200053</v>
          </cell>
        </row>
        <row r="8263">
          <cell r="B8263" t="str">
            <v>YEC9775146Sadelrörsklämma</v>
          </cell>
          <cell r="C8263" t="str">
            <v>YEC9775146</v>
          </cell>
          <cell r="D8263" t="str">
            <v>2022-2023</v>
          </cell>
          <cell r="E8263">
            <v>28</v>
          </cell>
          <cell r="F8263" t="str">
            <v>0280</v>
          </cell>
          <cell r="G8263" t="str">
            <v>G003</v>
          </cell>
          <cell r="H8263" t="str">
            <v>Seat Clamp</v>
          </cell>
          <cell r="I8263" t="str">
            <v>Sadelrörsklämma</v>
          </cell>
          <cell r="K8263" t="str">
            <v>C7305002</v>
          </cell>
          <cell r="L8263" t="str">
            <v>C7300027-318</v>
          </cell>
        </row>
        <row r="8264">
          <cell r="B8264" t="str">
            <v>YEC9775146Framlampa</v>
          </cell>
          <cell r="C8264" t="str">
            <v>YEC9775146</v>
          </cell>
          <cell r="D8264" t="str">
            <v>2022-2023</v>
          </cell>
          <cell r="E8264">
            <v>29</v>
          </cell>
          <cell r="F8264" t="str">
            <v>0290</v>
          </cell>
          <cell r="G8264" t="str">
            <v>H005</v>
          </cell>
          <cell r="H8264" t="str">
            <v>Front light</v>
          </cell>
          <cell r="I8264" t="str">
            <v>Framlampa</v>
          </cell>
          <cell r="K8264" t="str">
            <v>C8015300</v>
          </cell>
          <cell r="L8264" t="str">
            <v>C8015300</v>
          </cell>
        </row>
        <row r="8265">
          <cell r="B8265" t="str">
            <v>YEC9775146Baklampa</v>
          </cell>
          <cell r="C8265" t="str">
            <v>YEC9775146</v>
          </cell>
          <cell r="D8265" t="str">
            <v>2022-2023</v>
          </cell>
          <cell r="E8265">
            <v>30</v>
          </cell>
          <cell r="F8265" t="str">
            <v>0300</v>
          </cell>
          <cell r="G8265" t="str">
            <v>H006</v>
          </cell>
          <cell r="H8265" t="str">
            <v>Light, Rear</v>
          </cell>
          <cell r="I8265" t="str">
            <v>Baklampa</v>
          </cell>
          <cell r="K8265" t="str">
            <v>C8705186-1RLBK</v>
          </cell>
          <cell r="L8265" t="str">
            <v>C8705186-1RLBK</v>
          </cell>
        </row>
        <row r="8266">
          <cell r="B8266" t="str">
            <v>YEC9775146Låssats</v>
          </cell>
          <cell r="C8266" t="str">
            <v>YEC9775146</v>
          </cell>
          <cell r="D8266" t="str">
            <v>2022-2023</v>
          </cell>
          <cell r="E8266">
            <v>31</v>
          </cell>
          <cell r="F8266" t="str">
            <v>0310</v>
          </cell>
          <cell r="G8266" t="str">
            <v>H007</v>
          </cell>
          <cell r="H8266" t="str">
            <v>Lock</v>
          </cell>
          <cell r="I8266" t="str">
            <v>Låssats</v>
          </cell>
          <cell r="K8266" t="str">
            <v>C8405069</v>
          </cell>
          <cell r="L8266" t="str">
            <v>C8405069</v>
          </cell>
        </row>
        <row r="8267">
          <cell r="B8267" t="str">
            <v>YEC9775146Stöd</v>
          </cell>
          <cell r="C8267" t="str">
            <v>YEC9775146</v>
          </cell>
          <cell r="D8267" t="str">
            <v>2022-2023</v>
          </cell>
          <cell r="E8267">
            <v>32</v>
          </cell>
          <cell r="F8267" t="str">
            <v>0320</v>
          </cell>
          <cell r="G8267" t="str">
            <v>H008</v>
          </cell>
          <cell r="H8267" t="str">
            <v>Kick stand</v>
          </cell>
          <cell r="I8267" t="str">
            <v>Stöd</v>
          </cell>
          <cell r="K8267" t="str">
            <v>C8105224</v>
          </cell>
          <cell r="L8267" t="str">
            <v>C8105224</v>
          </cell>
        </row>
        <row r="8268">
          <cell r="B8268" t="str">
            <v>YEC9775146Korg</v>
          </cell>
          <cell r="C8268" t="str">
            <v>YEC9775146</v>
          </cell>
          <cell r="D8268" t="str">
            <v>2022-2023</v>
          </cell>
          <cell r="E8268">
            <v>33</v>
          </cell>
          <cell r="F8268" t="str">
            <v>0330</v>
          </cell>
          <cell r="G8268" t="str">
            <v>H009</v>
          </cell>
          <cell r="H8268" t="str">
            <v>Basket / Fr carrier</v>
          </cell>
          <cell r="I8268" t="str">
            <v>Korg</v>
          </cell>
          <cell r="K8268" t="str">
            <v>C8605198</v>
          </cell>
          <cell r="L8268" t="str">
            <v>C8600016</v>
          </cell>
        </row>
        <row r="8269">
          <cell r="B8269" t="str">
            <v>YEC9775146Pedaler</v>
          </cell>
          <cell r="C8269" t="str">
            <v>YEC9775146</v>
          </cell>
          <cell r="D8269" t="str">
            <v>2022-2023</v>
          </cell>
          <cell r="E8269">
            <v>34</v>
          </cell>
          <cell r="F8269" t="str">
            <v>0340</v>
          </cell>
          <cell r="G8269" t="str">
            <v>E005</v>
          </cell>
          <cell r="H8269" t="str">
            <v xml:space="preserve">Pedal </v>
          </cell>
          <cell r="I8269" t="str">
            <v>Pedaler</v>
          </cell>
          <cell r="K8269" t="str">
            <v>C3505208</v>
          </cell>
          <cell r="L8269" t="str">
            <v>C3500059</v>
          </cell>
        </row>
        <row r="8270">
          <cell r="B8270" t="str">
            <v>YEC9775146Motor</v>
          </cell>
          <cell r="C8270" t="str">
            <v>YEC9775146</v>
          </cell>
          <cell r="D8270" t="str">
            <v>2022-2023</v>
          </cell>
          <cell r="E8270">
            <v>35</v>
          </cell>
          <cell r="F8270" t="str">
            <v>0350</v>
          </cell>
          <cell r="G8270" t="str">
            <v>J001</v>
          </cell>
          <cell r="H8270" t="str">
            <v>DRIVE UNIT:</v>
          </cell>
          <cell r="I8270" t="str">
            <v>Motor</v>
          </cell>
          <cell r="K8270" t="str">
            <v>C8705240-1-01BC</v>
          </cell>
          <cell r="L8270" t="str">
            <v>C8705240-1-01BC</v>
          </cell>
        </row>
        <row r="8271">
          <cell r="B8271" t="str">
            <v>YEC9775146Display</v>
          </cell>
          <cell r="C8271" t="str">
            <v>YEC9775146</v>
          </cell>
          <cell r="D8271" t="str">
            <v>2022-2023</v>
          </cell>
          <cell r="E8271">
            <v>36</v>
          </cell>
          <cell r="F8271" t="str">
            <v>0360</v>
          </cell>
          <cell r="G8271" t="str">
            <v>J004</v>
          </cell>
          <cell r="H8271" t="str">
            <v>DISPLAY:</v>
          </cell>
          <cell r="I8271" t="str">
            <v>Display</v>
          </cell>
          <cell r="K8271" t="str">
            <v>C8705068-1-41C</v>
          </cell>
          <cell r="L8271" t="str">
            <v>C8705068-1-41C</v>
          </cell>
        </row>
        <row r="8272">
          <cell r="B8272" t="str">
            <v>YEC9775146EB-Bus kabel</v>
          </cell>
          <cell r="C8272" t="str">
            <v>YEC9775146</v>
          </cell>
          <cell r="D8272" t="str">
            <v>2022-2023</v>
          </cell>
          <cell r="E8272">
            <v>37</v>
          </cell>
          <cell r="F8272" t="str">
            <v>0370</v>
          </cell>
          <cell r="G8272" t="str">
            <v>J005</v>
          </cell>
          <cell r="H8272" t="str">
            <v>EB-BUS CABLE:</v>
          </cell>
          <cell r="I8272" t="str">
            <v>EB-Bus kabel</v>
          </cell>
          <cell r="K8272" t="str">
            <v>C8705240-1-4-2C</v>
          </cell>
          <cell r="L8272" t="str">
            <v>C8705240-1-4-2C</v>
          </cell>
        </row>
        <row r="8273">
          <cell r="B8273" t="str">
            <v>YEC9775146Motorkabel</v>
          </cell>
          <cell r="C8273" t="str">
            <v>YEC9775146</v>
          </cell>
          <cell r="D8273" t="str">
            <v>2022-2023</v>
          </cell>
          <cell r="E8273">
            <v>38</v>
          </cell>
          <cell r="F8273" t="str">
            <v>0380</v>
          </cell>
          <cell r="G8273" t="str">
            <v>J006</v>
          </cell>
          <cell r="H8273" t="str">
            <v>POWER CABLE:</v>
          </cell>
          <cell r="I8273" t="str">
            <v>Motorkabel</v>
          </cell>
          <cell r="K8273" t="str">
            <v>Ingår i batterihållaren</v>
          </cell>
          <cell r="L8273" t="str">
            <v>Ingår i batterihållaren</v>
          </cell>
        </row>
        <row r="8274">
          <cell r="B8274" t="str">
            <v>YEC9775146Kabel framlampa</v>
          </cell>
          <cell r="C8274" t="str">
            <v>YEC9775146</v>
          </cell>
          <cell r="D8274" t="str">
            <v>2022-2023</v>
          </cell>
          <cell r="E8274">
            <v>39</v>
          </cell>
          <cell r="F8274" t="str">
            <v>0390</v>
          </cell>
          <cell r="G8274" t="str">
            <v>J007</v>
          </cell>
          <cell r="H8274" t="str">
            <v>F. LIGHT CABLE:</v>
          </cell>
          <cell r="I8274" t="str">
            <v>Kabel framlampa</v>
          </cell>
          <cell r="K8274" t="str">
            <v>C8705068-1-0416</v>
          </cell>
          <cell r="L8274" t="str">
            <v>C8705068-1-0416</v>
          </cell>
        </row>
        <row r="8275">
          <cell r="B8275" t="str">
            <v>YEC9775146Kabel baklampa</v>
          </cell>
          <cell r="C8275" t="str">
            <v>YEC9775146</v>
          </cell>
          <cell r="D8275" t="str">
            <v>2022-2023</v>
          </cell>
          <cell r="E8275">
            <v>40</v>
          </cell>
          <cell r="F8275" t="str">
            <v>0400</v>
          </cell>
          <cell r="G8275" t="str">
            <v>J008</v>
          </cell>
          <cell r="H8275" t="str">
            <v>R. LIGHT CABLE:</v>
          </cell>
          <cell r="I8275" t="str">
            <v>Kabel baklampa</v>
          </cell>
          <cell r="K8275" t="str">
            <v>INGÅR I BATTERIET</v>
          </cell>
          <cell r="L8275" t="str">
            <v>Ingår i batteriet</v>
          </cell>
        </row>
        <row r="8276">
          <cell r="B8276" t="str">
            <v>YEC9775146Hastighetssensor</v>
          </cell>
          <cell r="C8276" t="str">
            <v>YEC9775146</v>
          </cell>
          <cell r="D8276" t="str">
            <v>2022-2023</v>
          </cell>
          <cell r="E8276">
            <v>41</v>
          </cell>
          <cell r="F8276" t="str">
            <v>0410</v>
          </cell>
          <cell r="G8276" t="str">
            <v>J009</v>
          </cell>
          <cell r="H8276" t="str">
            <v>SPEED SENSOR:</v>
          </cell>
          <cell r="I8276" t="str">
            <v>Hastighetssensor</v>
          </cell>
          <cell r="K8276" t="str">
            <v>C8705068-1-411C</v>
          </cell>
          <cell r="L8276" t="str">
            <v>C8705068-1-411C</v>
          </cell>
        </row>
        <row r="8277">
          <cell r="B8277" t="str">
            <v>YEC9775146Batteri</v>
          </cell>
          <cell r="C8277" t="str">
            <v>YEC9775146</v>
          </cell>
          <cell r="D8277" t="str">
            <v>2022-2023</v>
          </cell>
          <cell r="E8277">
            <v>42</v>
          </cell>
          <cell r="F8277" t="str">
            <v>0420</v>
          </cell>
          <cell r="G8277" t="str">
            <v>J002</v>
          </cell>
          <cell r="H8277" t="str">
            <v>BATTERY:</v>
          </cell>
          <cell r="I8277" t="str">
            <v>Batteri</v>
          </cell>
          <cell r="K8277" t="str">
            <v>C8705186-E-11C</v>
          </cell>
          <cell r="L8277" t="str">
            <v>C8705186-E-11C</v>
          </cell>
        </row>
        <row r="8278">
          <cell r="B8278" t="str">
            <v>YEC9775146Batterihållare</v>
          </cell>
          <cell r="C8278" t="str">
            <v>YEC9775146</v>
          </cell>
          <cell r="D8278" t="str">
            <v>2022-2023</v>
          </cell>
          <cell r="E8278">
            <v>43</v>
          </cell>
          <cell r="F8278" t="str">
            <v>0430</v>
          </cell>
          <cell r="G8278" t="str">
            <v>J003</v>
          </cell>
          <cell r="H8278" t="str">
            <v>BATTERY HOLDER/Slider</v>
          </cell>
          <cell r="I8278" t="str">
            <v>Batterihållare</v>
          </cell>
          <cell r="K8278" t="str">
            <v>C8705188-E-04</v>
          </cell>
          <cell r="L8278" t="str">
            <v>C8705188-E-04</v>
          </cell>
        </row>
        <row r="8279">
          <cell r="B8279" t="str">
            <v>YEC9775146Batteriladdare</v>
          </cell>
          <cell r="C8279" t="str">
            <v>YEC9775146</v>
          </cell>
          <cell r="D8279" t="str">
            <v>2022-2023</v>
          </cell>
          <cell r="E8279">
            <v>44</v>
          </cell>
          <cell r="F8279" t="str">
            <v>0440</v>
          </cell>
          <cell r="G8279" t="str">
            <v>J010</v>
          </cell>
          <cell r="H8279" t="str">
            <v>CHARGER:</v>
          </cell>
          <cell r="I8279" t="str">
            <v>Batteriladdare</v>
          </cell>
          <cell r="K8279" t="str">
            <v>C8705058-1-1C</v>
          </cell>
          <cell r="L8279" t="str">
            <v>C8705058-1-1D</v>
          </cell>
        </row>
        <row r="8280">
          <cell r="B8280" t="str">
            <v>YEC9775146Kontrollbox</v>
          </cell>
          <cell r="C8280" t="str">
            <v>YEC9775146</v>
          </cell>
          <cell r="D8280" t="str">
            <v>2022-2023</v>
          </cell>
          <cell r="E8280">
            <v>45</v>
          </cell>
          <cell r="F8280" t="str">
            <v>0450</v>
          </cell>
          <cell r="G8280" t="str">
            <v>J011</v>
          </cell>
          <cell r="H8280" t="str">
            <v>Controller</v>
          </cell>
          <cell r="I8280" t="str">
            <v>Kontrollbox</v>
          </cell>
          <cell r="K8280" t="str">
            <v>INGÅR I MOTORN</v>
          </cell>
          <cell r="L8280" t="str">
            <v>Ingår i motorn</v>
          </cell>
        </row>
        <row r="8281">
          <cell r="B8281" t="str">
            <v>YEC9775146Växelöra</v>
          </cell>
          <cell r="C8281" t="str">
            <v>YEC9775146</v>
          </cell>
          <cell r="D8281" t="str">
            <v>2022-2023</v>
          </cell>
          <cell r="E8281">
            <v>46</v>
          </cell>
          <cell r="F8281" t="str">
            <v>0460</v>
          </cell>
          <cell r="G8281" t="str">
            <v>D005</v>
          </cell>
          <cell r="H8281" t="str">
            <v>Gear hanger</v>
          </cell>
          <cell r="I8281" t="str">
            <v>Växelöra</v>
          </cell>
          <cell r="L8281" t="e">
            <v>#N/A</v>
          </cell>
        </row>
        <row r="8282">
          <cell r="B8282" t="str">
            <v>YEC9775147RAM</v>
          </cell>
          <cell r="C8282" t="str">
            <v>YEC9775147</v>
          </cell>
          <cell r="D8282" t="str">
            <v>2022-2023</v>
          </cell>
          <cell r="E8282">
            <v>1</v>
          </cell>
          <cell r="F8282" t="str">
            <v>0010</v>
          </cell>
          <cell r="G8282" t="str">
            <v>A001</v>
          </cell>
          <cell r="H8282" t="str">
            <v>PAINTED FRAME</v>
          </cell>
          <cell r="I8282" t="str">
            <v>RAM</v>
          </cell>
          <cell r="K8282" t="str">
            <v>C1307718-510</v>
          </cell>
          <cell r="L8282" t="e">
            <v>#N/A</v>
          </cell>
        </row>
        <row r="8283">
          <cell r="B8283" t="str">
            <v>YEC9775147Framgaffel</v>
          </cell>
          <cell r="C8283" t="str">
            <v>YEC9775147</v>
          </cell>
          <cell r="D8283" t="str">
            <v>2022-2023</v>
          </cell>
          <cell r="E8283">
            <v>2</v>
          </cell>
          <cell r="F8283" t="str">
            <v>0020</v>
          </cell>
          <cell r="G8283" t="str">
            <v>A002</v>
          </cell>
          <cell r="H8283" t="str">
            <v>PAINTED FORK</v>
          </cell>
          <cell r="I8283" t="str">
            <v>Framgaffel</v>
          </cell>
          <cell r="K8283" t="str">
            <v>C1605442-224</v>
          </cell>
          <cell r="L8283" t="e">
            <v>#N/A</v>
          </cell>
        </row>
        <row r="8284">
          <cell r="B8284" t="str">
            <v>YEC9775147Styrlager</v>
          </cell>
          <cell r="C8284" t="str">
            <v>YEC9775147</v>
          </cell>
          <cell r="D8284" t="str">
            <v>2022-2023</v>
          </cell>
          <cell r="E8284">
            <v>3</v>
          </cell>
          <cell r="F8284" t="str">
            <v>0030</v>
          </cell>
          <cell r="G8284" t="str">
            <v>B001</v>
          </cell>
          <cell r="H8284" t="str">
            <v>Head Set</v>
          </cell>
          <cell r="I8284" t="str">
            <v>Styrlager</v>
          </cell>
          <cell r="K8284" t="str">
            <v>C2105256</v>
          </cell>
          <cell r="L8284" t="str">
            <v>C2105256</v>
          </cell>
        </row>
        <row r="8285">
          <cell r="B8285" t="str">
            <v xml:space="preserve">YEC9775147Styrstam </v>
          </cell>
          <cell r="C8285" t="str">
            <v>YEC9775147</v>
          </cell>
          <cell r="D8285" t="str">
            <v>2022-2023</v>
          </cell>
          <cell r="E8285">
            <v>4</v>
          </cell>
          <cell r="F8285" t="str">
            <v>0040</v>
          </cell>
          <cell r="G8285" t="str">
            <v>B002</v>
          </cell>
          <cell r="H8285" t="str">
            <v>Handlebar Stem</v>
          </cell>
          <cell r="I8285" t="str">
            <v xml:space="preserve">Styrstam </v>
          </cell>
          <cell r="K8285" t="str">
            <v>C2205586-090</v>
          </cell>
          <cell r="L8285" t="str">
            <v>C2205586-090</v>
          </cell>
        </row>
        <row r="8286">
          <cell r="B8286" t="str">
            <v>YEC9775147Styre</v>
          </cell>
          <cell r="C8286" t="str">
            <v>YEC9775147</v>
          </cell>
          <cell r="D8286" t="str">
            <v>2022-2023</v>
          </cell>
          <cell r="E8286">
            <v>5</v>
          </cell>
          <cell r="F8286" t="str">
            <v>0050</v>
          </cell>
          <cell r="G8286" t="str">
            <v>B003</v>
          </cell>
          <cell r="H8286" t="str">
            <v>Handelbar</v>
          </cell>
          <cell r="I8286" t="str">
            <v>Styre</v>
          </cell>
          <cell r="K8286" t="str">
            <v>C2306073</v>
          </cell>
          <cell r="L8286" t="str">
            <v>C2300290</v>
          </cell>
        </row>
        <row r="8287">
          <cell r="B8287" t="str">
            <v>YEC9775147Bromsgrepp H</v>
          </cell>
          <cell r="C8287" t="str">
            <v>YEC9775147</v>
          </cell>
          <cell r="D8287" t="str">
            <v>2022-2023</v>
          </cell>
          <cell r="E8287">
            <v>6</v>
          </cell>
          <cell r="F8287" t="str">
            <v>0060</v>
          </cell>
          <cell r="G8287" t="str">
            <v>C002</v>
          </cell>
          <cell r="H8287" t="str">
            <v>Brake Lever R</v>
          </cell>
          <cell r="I8287" t="str">
            <v>Bromsgrepp H</v>
          </cell>
          <cell r="L8287" t="e">
            <v>#N/A</v>
          </cell>
        </row>
        <row r="8288">
          <cell r="B8288" t="str">
            <v>YEC9775147Bromsgrepp V</v>
          </cell>
          <cell r="C8288" t="str">
            <v>YEC9775147</v>
          </cell>
          <cell r="D8288" t="str">
            <v>2022-2023</v>
          </cell>
          <cell r="E8288">
            <v>7</v>
          </cell>
          <cell r="F8288" t="str">
            <v>0070</v>
          </cell>
          <cell r="G8288" t="str">
            <v>C001</v>
          </cell>
          <cell r="H8288" t="str">
            <v>Brake Lever L</v>
          </cell>
          <cell r="I8288" t="str">
            <v>Bromsgrepp V</v>
          </cell>
          <cell r="K8288" t="str">
            <v>Shimano</v>
          </cell>
          <cell r="L8288" t="str">
            <v>Kontakta SHIMANO</v>
          </cell>
        </row>
        <row r="8289">
          <cell r="B8289" t="str">
            <v>YEC9775147Växelreglage H</v>
          </cell>
          <cell r="C8289" t="str">
            <v>YEC9775147</v>
          </cell>
          <cell r="D8289" t="str">
            <v>2022-2023</v>
          </cell>
          <cell r="E8289">
            <v>8</v>
          </cell>
          <cell r="F8289" t="str">
            <v>0080</v>
          </cell>
          <cell r="G8289" t="str">
            <v>D002</v>
          </cell>
          <cell r="H8289" t="str">
            <v>Shift Lever R</v>
          </cell>
          <cell r="I8289" t="str">
            <v>Växelreglage H</v>
          </cell>
          <cell r="K8289" t="str">
            <v>C5105092</v>
          </cell>
          <cell r="L8289" t="str">
            <v>Kontakta SHIMANO</v>
          </cell>
        </row>
        <row r="8290">
          <cell r="B8290" t="str">
            <v>YEC9775147Växelreglage V</v>
          </cell>
          <cell r="C8290" t="str">
            <v>YEC9775147</v>
          </cell>
          <cell r="D8290" t="str">
            <v>2022-2023</v>
          </cell>
          <cell r="E8290">
            <v>9</v>
          </cell>
          <cell r="F8290" t="str">
            <v>0090</v>
          </cell>
          <cell r="G8290" t="str">
            <v>D001</v>
          </cell>
          <cell r="H8290" t="str">
            <v>Shift Lever L</v>
          </cell>
          <cell r="I8290" t="str">
            <v>Växelreglage V</v>
          </cell>
          <cell r="L8290" t="e">
            <v>#N/A</v>
          </cell>
        </row>
        <row r="8291">
          <cell r="B8291" t="str">
            <v>YEC9775147Handtag par</v>
          </cell>
          <cell r="C8291" t="str">
            <v>YEC9775147</v>
          </cell>
          <cell r="D8291" t="str">
            <v>2022-2023</v>
          </cell>
          <cell r="E8291">
            <v>10</v>
          </cell>
          <cell r="F8291" t="str">
            <v>0100</v>
          </cell>
          <cell r="G8291" t="str">
            <v>B004</v>
          </cell>
          <cell r="H8291" t="str">
            <v>Grip R</v>
          </cell>
          <cell r="I8291" t="str">
            <v>Handtag par</v>
          </cell>
          <cell r="K8291" t="str">
            <v>C2505528</v>
          </cell>
          <cell r="L8291" t="str">
            <v>C2500057</v>
          </cell>
        </row>
        <row r="8292">
          <cell r="B8292" t="str">
            <v>YEC9775147Frambroms</v>
          </cell>
          <cell r="C8292" t="str">
            <v>YEC9775147</v>
          </cell>
          <cell r="D8292" t="str">
            <v>2022-2023</v>
          </cell>
          <cell r="E8292">
            <v>11</v>
          </cell>
          <cell r="F8292" t="str">
            <v>0110</v>
          </cell>
          <cell r="G8292" t="str">
            <v>C003</v>
          </cell>
          <cell r="H8292" t="str">
            <v xml:space="preserve">Brake front </v>
          </cell>
          <cell r="I8292" t="str">
            <v>Frambroms</v>
          </cell>
          <cell r="K8292" t="str">
            <v>AMT200KLFURX100</v>
          </cell>
          <cell r="L8292" t="str">
            <v>Kontakta SHIMANO</v>
          </cell>
        </row>
        <row r="8293">
          <cell r="B8293" t="str">
            <v>YEC9775147Bakbroms</v>
          </cell>
          <cell r="C8293" t="str">
            <v>YEC9775147</v>
          </cell>
          <cell r="D8293" t="str">
            <v>2022-2023</v>
          </cell>
          <cell r="E8293">
            <v>12</v>
          </cell>
          <cell r="F8293" t="str">
            <v>0120</v>
          </cell>
          <cell r="G8293" t="str">
            <v>C004</v>
          </cell>
          <cell r="H8293" t="str">
            <v>Brake rear</v>
          </cell>
          <cell r="I8293" t="str">
            <v>Bakbroms</v>
          </cell>
          <cell r="K8293" t="str">
            <v>Fotbroms</v>
          </cell>
          <cell r="L8293" t="str">
            <v>Kontakta SHIMANO</v>
          </cell>
        </row>
        <row r="8294">
          <cell r="B8294" t="str">
            <v>YEC9775147Vevlager</v>
          </cell>
          <cell r="C8294" t="str">
            <v>YEC9775147</v>
          </cell>
          <cell r="D8294" t="str">
            <v>2022-2023</v>
          </cell>
          <cell r="E8294">
            <v>13</v>
          </cell>
          <cell r="F8294" t="str">
            <v>0130</v>
          </cell>
          <cell r="G8294" t="str">
            <v>E001</v>
          </cell>
          <cell r="H8294" t="str">
            <v xml:space="preserve">BB-set </v>
          </cell>
          <cell r="I8294" t="str">
            <v>Vevlager</v>
          </cell>
          <cell r="K8294" t="str">
            <v>INGÅR I MOTORN</v>
          </cell>
          <cell r="L8294" t="str">
            <v>Ingår i motorn</v>
          </cell>
        </row>
        <row r="8295">
          <cell r="B8295" t="str">
            <v>YEC9775147Vevparti</v>
          </cell>
          <cell r="C8295" t="str">
            <v>YEC9775147</v>
          </cell>
          <cell r="D8295" t="str">
            <v>2022-2023</v>
          </cell>
          <cell r="E8295">
            <v>14</v>
          </cell>
          <cell r="F8295" t="str">
            <v>0140</v>
          </cell>
          <cell r="G8295" t="str">
            <v>E002</v>
          </cell>
          <cell r="H8295" t="str">
            <v>Front Chainwheel</v>
          </cell>
          <cell r="I8295" t="str">
            <v>Vevparti</v>
          </cell>
          <cell r="K8295" t="str">
            <v>C3305778-EG</v>
          </cell>
          <cell r="L8295" t="str">
            <v>C3305778-EG</v>
          </cell>
        </row>
        <row r="8296">
          <cell r="B8296" t="str">
            <v>YEC9775147Kedjeskydd</v>
          </cell>
          <cell r="C8296" t="str">
            <v>YEC9775147</v>
          </cell>
          <cell r="D8296" t="str">
            <v>2022-2023</v>
          </cell>
          <cell r="E8296">
            <v>15</v>
          </cell>
          <cell r="F8296" t="str">
            <v>0150</v>
          </cell>
          <cell r="G8296" t="str">
            <v>H001</v>
          </cell>
          <cell r="H8296" t="str">
            <v>Chain guard</v>
          </cell>
          <cell r="I8296" t="str">
            <v>Kedjeskydd</v>
          </cell>
          <cell r="K8296" t="str">
            <v>C8305427/ZBK</v>
          </cell>
          <cell r="L8296" t="str">
            <v>C8305427/ZBK</v>
          </cell>
        </row>
        <row r="8297">
          <cell r="B8297" t="str">
            <v>YEC9775147Kedjeskyddsfäste</v>
          </cell>
          <cell r="C8297" t="str">
            <v>YEC9775147</v>
          </cell>
          <cell r="D8297" t="str">
            <v>2022-2023</v>
          </cell>
          <cell r="E8297">
            <v>16</v>
          </cell>
          <cell r="F8297" t="str">
            <v>0160</v>
          </cell>
          <cell r="G8297" t="str">
            <v>H002</v>
          </cell>
          <cell r="H8297" t="str">
            <v>Chain guard bracket</v>
          </cell>
          <cell r="I8297" t="str">
            <v>Kedjeskyddsfäste</v>
          </cell>
          <cell r="K8297" t="str">
            <v>C8305526</v>
          </cell>
          <cell r="L8297" t="str">
            <v>C8305526</v>
          </cell>
        </row>
        <row r="8298">
          <cell r="B8298" t="str">
            <v>YEC9775147Framväxel</v>
          </cell>
          <cell r="C8298" t="str">
            <v>YEC9775147</v>
          </cell>
          <cell r="D8298" t="str">
            <v>2022-2023</v>
          </cell>
          <cell r="E8298">
            <v>17</v>
          </cell>
          <cell r="F8298" t="str">
            <v>0170</v>
          </cell>
          <cell r="G8298" t="str">
            <v>D003</v>
          </cell>
          <cell r="H8298" t="str">
            <v>Front Derailleur</v>
          </cell>
          <cell r="I8298" t="str">
            <v>Framväxel</v>
          </cell>
          <cell r="K8298">
            <v>0</v>
          </cell>
          <cell r="L8298" t="e">
            <v>#N/A</v>
          </cell>
        </row>
        <row r="8299">
          <cell r="B8299" t="str">
            <v>YEC9775147Bakväxel</v>
          </cell>
          <cell r="C8299" t="str">
            <v>YEC9775147</v>
          </cell>
          <cell r="D8299" t="str">
            <v>2022-2023</v>
          </cell>
          <cell r="E8299">
            <v>18</v>
          </cell>
          <cell r="F8299" t="str">
            <v>0180</v>
          </cell>
          <cell r="G8299" t="str">
            <v>D004</v>
          </cell>
          <cell r="H8299" t="str">
            <v>Rear Derailleur</v>
          </cell>
          <cell r="I8299" t="str">
            <v>Bakväxel</v>
          </cell>
          <cell r="K8299" t="str">
            <v>NAVVÄXEL</v>
          </cell>
          <cell r="L8299" t="str">
            <v>Kontakta SHIMANO</v>
          </cell>
        </row>
        <row r="8300">
          <cell r="B8300" t="str">
            <v>YEC9775147Kedja</v>
          </cell>
          <cell r="C8300" t="str">
            <v>YEC9775147</v>
          </cell>
          <cell r="D8300" t="str">
            <v>2022-2023</v>
          </cell>
          <cell r="E8300">
            <v>19</v>
          </cell>
          <cell r="F8300" t="str">
            <v>0190</v>
          </cell>
          <cell r="G8300" t="str">
            <v>E003</v>
          </cell>
          <cell r="H8300" t="str">
            <v xml:space="preserve">Chain </v>
          </cell>
          <cell r="I8300" t="str">
            <v>Kedja</v>
          </cell>
          <cell r="K8300" t="str">
            <v>C3405041-102</v>
          </cell>
          <cell r="L8300" t="str">
            <v>C3400038</v>
          </cell>
        </row>
        <row r="8301">
          <cell r="B8301" t="str">
            <v>YEC9775147Kassett</v>
          </cell>
          <cell r="C8301" t="str">
            <v>YEC9775147</v>
          </cell>
          <cell r="D8301" t="str">
            <v>2022-2023</v>
          </cell>
          <cell r="E8301">
            <v>20</v>
          </cell>
          <cell r="F8301" t="str">
            <v>0200</v>
          </cell>
          <cell r="G8301" t="str">
            <v>E004</v>
          </cell>
          <cell r="H8301" t="str">
            <v>Cassette Sprocket</v>
          </cell>
          <cell r="I8301" t="str">
            <v>Kassett</v>
          </cell>
          <cell r="K8301" t="str">
            <v>ASMGEAR16SU</v>
          </cell>
          <cell r="L8301" t="str">
            <v>Kontakta SHIMANO</v>
          </cell>
        </row>
        <row r="8302">
          <cell r="B8302" t="str">
            <v>YEC9775147Framhjul</v>
          </cell>
          <cell r="C8302" t="str">
            <v>YEC9775147</v>
          </cell>
          <cell r="D8302" t="str">
            <v>2022-2023</v>
          </cell>
          <cell r="E8302">
            <v>21</v>
          </cell>
          <cell r="F8302" t="str">
            <v>0210</v>
          </cell>
          <cell r="G8302" t="str">
            <v>F001</v>
          </cell>
          <cell r="H8302" t="str">
            <v>Front hub</v>
          </cell>
          <cell r="I8302" t="str">
            <v>Framhjul</v>
          </cell>
          <cell r="K8302" t="str">
            <v>C4108153</v>
          </cell>
          <cell r="L8302" t="str">
            <v>C4100394</v>
          </cell>
        </row>
        <row r="8303">
          <cell r="B8303" t="str">
            <v>YEC9775147Bakhjul</v>
          </cell>
          <cell r="C8303" t="str">
            <v>YEC9775147</v>
          </cell>
          <cell r="D8303" t="str">
            <v>2022-2023</v>
          </cell>
          <cell r="E8303">
            <v>22</v>
          </cell>
          <cell r="F8303" t="str">
            <v>0220</v>
          </cell>
          <cell r="G8303" t="str">
            <v>F002</v>
          </cell>
          <cell r="H8303" t="str">
            <v>Rear hub</v>
          </cell>
          <cell r="I8303" t="str">
            <v>Bakhjul</v>
          </cell>
          <cell r="K8303" t="str">
            <v>C4208248</v>
          </cell>
          <cell r="L8303" t="str">
            <v>C4200387</v>
          </cell>
        </row>
        <row r="8304">
          <cell r="B8304" t="str">
            <v>YEC9775147Däck</v>
          </cell>
          <cell r="C8304" t="str">
            <v>YEC9775147</v>
          </cell>
          <cell r="D8304" t="str">
            <v>2022-2023</v>
          </cell>
          <cell r="E8304">
            <v>23</v>
          </cell>
          <cell r="F8304" t="str">
            <v>0230</v>
          </cell>
          <cell r="G8304" t="str">
            <v>F003</v>
          </cell>
          <cell r="H8304" t="str">
            <v>Tire</v>
          </cell>
          <cell r="I8304" t="str">
            <v>Däck</v>
          </cell>
          <cell r="K8304" t="str">
            <v>C4906455</v>
          </cell>
          <cell r="L8304" t="str">
            <v>C4901463</v>
          </cell>
        </row>
        <row r="8305">
          <cell r="B8305" t="str">
            <v>YEC9775147Skärmar set</v>
          </cell>
          <cell r="C8305" t="str">
            <v>YEC9775147</v>
          </cell>
          <cell r="D8305" t="str">
            <v>2022-2023</v>
          </cell>
          <cell r="E8305">
            <v>24</v>
          </cell>
          <cell r="F8305" t="str">
            <v>0240</v>
          </cell>
          <cell r="G8305" t="str">
            <v>H003</v>
          </cell>
          <cell r="H8305" t="str">
            <v xml:space="preserve">Mudguard front   </v>
          </cell>
          <cell r="I8305" t="str">
            <v>Skärmar set</v>
          </cell>
          <cell r="K8305" t="str">
            <v>C8255677-702M</v>
          </cell>
          <cell r="L8305" t="str">
            <v>Kontakta Service</v>
          </cell>
        </row>
        <row r="8306">
          <cell r="B8306" t="str">
            <v>YEC9775147Pakethållare</v>
          </cell>
          <cell r="C8306" t="str">
            <v>YEC9775147</v>
          </cell>
          <cell r="D8306" t="str">
            <v>2022-2023</v>
          </cell>
          <cell r="E8306">
            <v>25</v>
          </cell>
          <cell r="F8306" t="str">
            <v>0250</v>
          </cell>
          <cell r="G8306" t="str">
            <v>H004</v>
          </cell>
          <cell r="H8306" t="str">
            <v>Carrier</v>
          </cell>
          <cell r="I8306" t="str">
            <v>Pakethållare</v>
          </cell>
          <cell r="K8306" t="str">
            <v>C8205834-BK</v>
          </cell>
          <cell r="L8306" t="str">
            <v>C8205834-BK</v>
          </cell>
        </row>
        <row r="8307">
          <cell r="B8307" t="str">
            <v>YEC9775147Sadel</v>
          </cell>
          <cell r="C8307" t="str">
            <v>YEC9775147</v>
          </cell>
          <cell r="D8307" t="str">
            <v>2022-2023</v>
          </cell>
          <cell r="E8307">
            <v>26</v>
          </cell>
          <cell r="F8307" t="str">
            <v>0260</v>
          </cell>
          <cell r="G8307" t="str">
            <v>G001</v>
          </cell>
          <cell r="H8307" t="str">
            <v>Saddle</v>
          </cell>
          <cell r="I8307" t="str">
            <v>Sadel</v>
          </cell>
          <cell r="K8307" t="str">
            <v>C7105989</v>
          </cell>
          <cell r="L8307" t="str">
            <v>C7100596</v>
          </cell>
        </row>
        <row r="8308">
          <cell r="B8308" t="str">
            <v>YEC9775147Sadelstolpe</v>
          </cell>
          <cell r="C8308" t="str">
            <v>YEC9775147</v>
          </cell>
          <cell r="D8308" t="str">
            <v>2022-2023</v>
          </cell>
          <cell r="E8308">
            <v>27</v>
          </cell>
          <cell r="F8308" t="str">
            <v>0270</v>
          </cell>
          <cell r="G8308" t="str">
            <v>G002</v>
          </cell>
          <cell r="H8308" t="str">
            <v>Seatpost</v>
          </cell>
          <cell r="I8308" t="str">
            <v>Sadelstolpe</v>
          </cell>
          <cell r="K8308" t="str">
            <v>C7205258</v>
          </cell>
          <cell r="L8308" t="str">
            <v>C7200039</v>
          </cell>
        </row>
        <row r="8309">
          <cell r="B8309" t="str">
            <v>YEC9775147Sadelrörsklämma</v>
          </cell>
          <cell r="C8309" t="str">
            <v>YEC9775147</v>
          </cell>
          <cell r="D8309" t="str">
            <v>2022-2023</v>
          </cell>
          <cell r="E8309">
            <v>28</v>
          </cell>
          <cell r="F8309" t="str">
            <v>0280</v>
          </cell>
          <cell r="G8309" t="str">
            <v>G003</v>
          </cell>
          <cell r="H8309" t="str">
            <v>Seat Clamp</v>
          </cell>
          <cell r="I8309" t="str">
            <v>Sadelrörsklämma</v>
          </cell>
          <cell r="K8309" t="str">
            <v>C7305002</v>
          </cell>
          <cell r="L8309" t="str">
            <v>C7300027-318</v>
          </cell>
        </row>
        <row r="8310">
          <cell r="B8310" t="str">
            <v>YEC9775147Framlampa</v>
          </cell>
          <cell r="C8310" t="str">
            <v>YEC9775147</v>
          </cell>
          <cell r="D8310" t="str">
            <v>2022-2023</v>
          </cell>
          <cell r="E8310">
            <v>29</v>
          </cell>
          <cell r="F8310" t="str">
            <v>0290</v>
          </cell>
          <cell r="G8310" t="str">
            <v>H005</v>
          </cell>
          <cell r="H8310" t="str">
            <v>Front light</v>
          </cell>
          <cell r="I8310" t="str">
            <v>Framlampa</v>
          </cell>
          <cell r="K8310" t="str">
            <v>C8015300</v>
          </cell>
          <cell r="L8310" t="str">
            <v>C8015300</v>
          </cell>
        </row>
        <row r="8311">
          <cell r="B8311" t="str">
            <v>YEC9775147Baklampa</v>
          </cell>
          <cell r="C8311" t="str">
            <v>YEC9775147</v>
          </cell>
          <cell r="D8311" t="str">
            <v>2022-2023</v>
          </cell>
          <cell r="E8311">
            <v>30</v>
          </cell>
          <cell r="F8311" t="str">
            <v>0300</v>
          </cell>
          <cell r="G8311" t="str">
            <v>H006</v>
          </cell>
          <cell r="H8311" t="str">
            <v>Light, Rear</v>
          </cell>
          <cell r="I8311" t="str">
            <v>Baklampa</v>
          </cell>
          <cell r="K8311" t="str">
            <v>C8705186-1RLBK</v>
          </cell>
          <cell r="L8311" t="str">
            <v>C8705186-1RLBK</v>
          </cell>
        </row>
        <row r="8312">
          <cell r="B8312" t="str">
            <v>YEC9775147Låssats</v>
          </cell>
          <cell r="C8312" t="str">
            <v>YEC9775147</v>
          </cell>
          <cell r="D8312" t="str">
            <v>2022-2023</v>
          </cell>
          <cell r="E8312">
            <v>31</v>
          </cell>
          <cell r="F8312" t="str">
            <v>0310</v>
          </cell>
          <cell r="G8312" t="str">
            <v>H007</v>
          </cell>
          <cell r="H8312" t="str">
            <v>Lock</v>
          </cell>
          <cell r="I8312" t="str">
            <v>Låssats</v>
          </cell>
          <cell r="K8312" t="str">
            <v>C8405069</v>
          </cell>
          <cell r="L8312" t="str">
            <v>C8405069</v>
          </cell>
        </row>
        <row r="8313">
          <cell r="B8313" t="str">
            <v>YEC9775147Stöd</v>
          </cell>
          <cell r="C8313" t="str">
            <v>YEC9775147</v>
          </cell>
          <cell r="D8313" t="str">
            <v>2022-2023</v>
          </cell>
          <cell r="E8313">
            <v>32</v>
          </cell>
          <cell r="F8313" t="str">
            <v>0320</v>
          </cell>
          <cell r="G8313" t="str">
            <v>H008</v>
          </cell>
          <cell r="H8313" t="str">
            <v>Kick stand</v>
          </cell>
          <cell r="I8313" t="str">
            <v>Stöd</v>
          </cell>
          <cell r="K8313" t="str">
            <v>C8105224</v>
          </cell>
          <cell r="L8313" t="str">
            <v>C8105224</v>
          </cell>
        </row>
        <row r="8314">
          <cell r="B8314" t="str">
            <v>YEC9775147Korg</v>
          </cell>
          <cell r="C8314" t="str">
            <v>YEC9775147</v>
          </cell>
          <cell r="D8314" t="str">
            <v>2022-2023</v>
          </cell>
          <cell r="E8314">
            <v>33</v>
          </cell>
          <cell r="F8314" t="str">
            <v>0330</v>
          </cell>
          <cell r="G8314" t="str">
            <v>H009</v>
          </cell>
          <cell r="H8314" t="str">
            <v>Basket / Fr carrier</v>
          </cell>
          <cell r="I8314" t="str">
            <v>Korg</v>
          </cell>
          <cell r="K8314" t="str">
            <v>C8605198</v>
          </cell>
          <cell r="L8314" t="str">
            <v>C8600016</v>
          </cell>
        </row>
        <row r="8315">
          <cell r="B8315" t="str">
            <v>YEC9775147Pedaler</v>
          </cell>
          <cell r="C8315" t="str">
            <v>YEC9775147</v>
          </cell>
          <cell r="D8315" t="str">
            <v>2022-2023</v>
          </cell>
          <cell r="E8315">
            <v>34</v>
          </cell>
          <cell r="F8315" t="str">
            <v>0340</v>
          </cell>
          <cell r="G8315" t="str">
            <v>E005</v>
          </cell>
          <cell r="H8315" t="str">
            <v xml:space="preserve">Pedal </v>
          </cell>
          <cell r="I8315" t="str">
            <v>Pedaler</v>
          </cell>
          <cell r="K8315" t="str">
            <v>C3505208</v>
          </cell>
          <cell r="L8315" t="str">
            <v>C3500059</v>
          </cell>
        </row>
        <row r="8316">
          <cell r="B8316" t="str">
            <v>YEC9775147Motor</v>
          </cell>
          <cell r="C8316" t="str">
            <v>YEC9775147</v>
          </cell>
          <cell r="D8316" t="str">
            <v>2022-2023</v>
          </cell>
          <cell r="E8316">
            <v>35</v>
          </cell>
          <cell r="F8316" t="str">
            <v>0350</v>
          </cell>
          <cell r="G8316" t="str">
            <v>J001</v>
          </cell>
          <cell r="H8316" t="str">
            <v>DRIVE UNIT:</v>
          </cell>
          <cell r="I8316" t="str">
            <v>Motor</v>
          </cell>
          <cell r="K8316" t="str">
            <v>C8705240-1-01BC</v>
          </cell>
          <cell r="L8316" t="str">
            <v>C8705240-1-01BC</v>
          </cell>
        </row>
        <row r="8317">
          <cell r="B8317" t="str">
            <v>YEC9775147Display</v>
          </cell>
          <cell r="C8317" t="str">
            <v>YEC9775147</v>
          </cell>
          <cell r="D8317" t="str">
            <v>2022-2023</v>
          </cell>
          <cell r="E8317">
            <v>36</v>
          </cell>
          <cell r="F8317" t="str">
            <v>0360</v>
          </cell>
          <cell r="G8317" t="str">
            <v>J004</v>
          </cell>
          <cell r="H8317" t="str">
            <v>DISPLAY:</v>
          </cell>
          <cell r="I8317" t="str">
            <v>Display</v>
          </cell>
          <cell r="K8317" t="str">
            <v>C8705068-1-41C</v>
          </cell>
          <cell r="L8317" t="str">
            <v>C8705068-1-41C</v>
          </cell>
        </row>
        <row r="8318">
          <cell r="B8318" t="str">
            <v>YEC9775147EB-Bus kabel</v>
          </cell>
          <cell r="C8318" t="str">
            <v>YEC9775147</v>
          </cell>
          <cell r="D8318" t="str">
            <v>2022-2023</v>
          </cell>
          <cell r="E8318">
            <v>37</v>
          </cell>
          <cell r="F8318" t="str">
            <v>0370</v>
          </cell>
          <cell r="G8318" t="str">
            <v>J005</v>
          </cell>
          <cell r="H8318" t="str">
            <v>EB-BUS CABLE:</v>
          </cell>
          <cell r="I8318" t="str">
            <v>EB-Bus kabel</v>
          </cell>
          <cell r="K8318" t="str">
            <v>C8705240-1-4-2C</v>
          </cell>
          <cell r="L8318" t="str">
            <v>C8705240-1-4-2C</v>
          </cell>
        </row>
        <row r="8319">
          <cell r="B8319" t="str">
            <v>YEC9775147Motorkabel</v>
          </cell>
          <cell r="C8319" t="str">
            <v>YEC9775147</v>
          </cell>
          <cell r="D8319" t="str">
            <v>2022-2023</v>
          </cell>
          <cell r="E8319">
            <v>38</v>
          </cell>
          <cell r="F8319" t="str">
            <v>0380</v>
          </cell>
          <cell r="G8319" t="str">
            <v>J006</v>
          </cell>
          <cell r="H8319" t="str">
            <v>POWER CABLE:</v>
          </cell>
          <cell r="I8319" t="str">
            <v>Motorkabel</v>
          </cell>
          <cell r="K8319" t="str">
            <v>Ingår i batterihållaren</v>
          </cell>
          <cell r="L8319" t="str">
            <v>Ingår i batterihållaren</v>
          </cell>
        </row>
        <row r="8320">
          <cell r="B8320" t="str">
            <v>YEC9775147Kabel framlampa</v>
          </cell>
          <cell r="C8320" t="str">
            <v>YEC9775147</v>
          </cell>
          <cell r="D8320" t="str">
            <v>2022-2023</v>
          </cell>
          <cell r="E8320">
            <v>39</v>
          </cell>
          <cell r="F8320" t="str">
            <v>0390</v>
          </cell>
          <cell r="G8320" t="str">
            <v>J007</v>
          </cell>
          <cell r="H8320" t="str">
            <v>F. LIGHT CABLE:</v>
          </cell>
          <cell r="I8320" t="str">
            <v>Kabel framlampa</v>
          </cell>
          <cell r="K8320" t="str">
            <v>C8705068-1-0416</v>
          </cell>
          <cell r="L8320" t="str">
            <v>C8705068-1-0416</v>
          </cell>
        </row>
        <row r="8321">
          <cell r="B8321" t="str">
            <v>YEC9775147Kabel baklampa</v>
          </cell>
          <cell r="C8321" t="str">
            <v>YEC9775147</v>
          </cell>
          <cell r="D8321" t="str">
            <v>2022-2023</v>
          </cell>
          <cell r="E8321">
            <v>40</v>
          </cell>
          <cell r="F8321" t="str">
            <v>0400</v>
          </cell>
          <cell r="G8321" t="str">
            <v>J008</v>
          </cell>
          <cell r="H8321" t="str">
            <v>R. LIGHT CABLE:</v>
          </cell>
          <cell r="I8321" t="str">
            <v>Kabel baklampa</v>
          </cell>
          <cell r="K8321" t="str">
            <v>INGÅR I BATTERIET</v>
          </cell>
          <cell r="L8321" t="str">
            <v>Ingår i batteriet</v>
          </cell>
        </row>
        <row r="8322">
          <cell r="B8322" t="str">
            <v>YEC9775147Hastighetssensor</v>
          </cell>
          <cell r="C8322" t="str">
            <v>YEC9775147</v>
          </cell>
          <cell r="D8322" t="str">
            <v>2022-2023</v>
          </cell>
          <cell r="E8322">
            <v>41</v>
          </cell>
          <cell r="F8322" t="str">
            <v>0410</v>
          </cell>
          <cell r="G8322" t="str">
            <v>J009</v>
          </cell>
          <cell r="H8322" t="str">
            <v>SPEED SENSOR:</v>
          </cell>
          <cell r="I8322" t="str">
            <v>Hastighetssensor</v>
          </cell>
          <cell r="K8322" t="str">
            <v>C8705068-1-411C</v>
          </cell>
          <cell r="L8322" t="str">
            <v>C8705068-1-411C</v>
          </cell>
        </row>
        <row r="8323">
          <cell r="B8323" t="str">
            <v>YEC9775147Batteri</v>
          </cell>
          <cell r="C8323" t="str">
            <v>YEC9775147</v>
          </cell>
          <cell r="D8323" t="str">
            <v>2022-2023</v>
          </cell>
          <cell r="E8323">
            <v>42</v>
          </cell>
          <cell r="F8323" t="str">
            <v>0420</v>
          </cell>
          <cell r="G8323" t="str">
            <v>J002</v>
          </cell>
          <cell r="H8323" t="str">
            <v>BATTERY:</v>
          </cell>
          <cell r="I8323" t="str">
            <v>Batteri</v>
          </cell>
          <cell r="K8323" t="str">
            <v>C8705186-E-11C</v>
          </cell>
          <cell r="L8323" t="str">
            <v>C8705186-E-11C</v>
          </cell>
        </row>
        <row r="8324">
          <cell r="B8324" t="str">
            <v>YEC9775147Batterihållare</v>
          </cell>
          <cell r="C8324" t="str">
            <v>YEC9775147</v>
          </cell>
          <cell r="D8324" t="str">
            <v>2022-2023</v>
          </cell>
          <cell r="E8324">
            <v>43</v>
          </cell>
          <cell r="F8324" t="str">
            <v>0430</v>
          </cell>
          <cell r="G8324" t="str">
            <v>J003</v>
          </cell>
          <cell r="H8324" t="str">
            <v>BATTERY HOLDER/Slider</v>
          </cell>
          <cell r="I8324" t="str">
            <v>Batterihållare</v>
          </cell>
          <cell r="K8324" t="str">
            <v>C8705188-E-04</v>
          </cell>
          <cell r="L8324" t="str">
            <v>C8705188-E-04</v>
          </cell>
        </row>
        <row r="8325">
          <cell r="B8325" t="str">
            <v>YEC9775147Batteriladdare</v>
          </cell>
          <cell r="C8325" t="str">
            <v>YEC9775147</v>
          </cell>
          <cell r="D8325" t="str">
            <v>2022-2023</v>
          </cell>
          <cell r="E8325">
            <v>44</v>
          </cell>
          <cell r="F8325" t="str">
            <v>0440</v>
          </cell>
          <cell r="G8325" t="str">
            <v>J010</v>
          </cell>
          <cell r="H8325" t="str">
            <v>CHARGER:</v>
          </cell>
          <cell r="I8325" t="str">
            <v>Batteriladdare</v>
          </cell>
          <cell r="K8325" t="str">
            <v>C8705058-1-1C</v>
          </cell>
          <cell r="L8325" t="str">
            <v>C8705058-1-1D</v>
          </cell>
        </row>
        <row r="8326">
          <cell r="B8326" t="str">
            <v>YEC9775147Kontrollbox</v>
          </cell>
          <cell r="C8326" t="str">
            <v>YEC9775147</v>
          </cell>
          <cell r="D8326" t="str">
            <v>2022-2023</v>
          </cell>
          <cell r="E8326">
            <v>45</v>
          </cell>
          <cell r="F8326" t="str">
            <v>0450</v>
          </cell>
          <cell r="G8326" t="str">
            <v>J011</v>
          </cell>
          <cell r="H8326" t="str">
            <v>Controller</v>
          </cell>
          <cell r="I8326" t="str">
            <v>Kontrollbox</v>
          </cell>
          <cell r="K8326" t="str">
            <v>INGÅR I MOTORN</v>
          </cell>
          <cell r="L8326" t="str">
            <v>Ingår i motorn</v>
          </cell>
        </row>
        <row r="8327">
          <cell r="B8327" t="str">
            <v>YEC9775147Växelöra</v>
          </cell>
          <cell r="C8327" t="str">
            <v>YEC9775147</v>
          </cell>
          <cell r="D8327" t="str">
            <v>2022-2023</v>
          </cell>
          <cell r="E8327">
            <v>46</v>
          </cell>
          <cell r="F8327" t="str">
            <v>0460</v>
          </cell>
          <cell r="G8327" t="str">
            <v>D005</v>
          </cell>
          <cell r="H8327" t="str">
            <v>Gear hanger</v>
          </cell>
          <cell r="I8327" t="str">
            <v>Växelöra</v>
          </cell>
          <cell r="L8327" t="e">
            <v>#N/A</v>
          </cell>
        </row>
        <row r="8328">
          <cell r="B8328" t="str">
            <v>YEC9775148RAM</v>
          </cell>
          <cell r="C8328" t="str">
            <v>YEC9775148</v>
          </cell>
          <cell r="D8328" t="str">
            <v>2022-2023</v>
          </cell>
          <cell r="E8328">
            <v>1</v>
          </cell>
          <cell r="F8328" t="str">
            <v>0010</v>
          </cell>
          <cell r="G8328" t="str">
            <v>A001</v>
          </cell>
          <cell r="H8328" t="str">
            <v>PAINTED FRAME</v>
          </cell>
          <cell r="I8328" t="str">
            <v>RAM</v>
          </cell>
          <cell r="K8328" t="str">
            <v>C1307718-510</v>
          </cell>
          <cell r="L8328" t="e">
            <v>#N/A</v>
          </cell>
        </row>
        <row r="8329">
          <cell r="B8329" t="str">
            <v>YEC9775148Framgaffel</v>
          </cell>
          <cell r="C8329" t="str">
            <v>YEC9775148</v>
          </cell>
          <cell r="D8329" t="str">
            <v>2022-2023</v>
          </cell>
          <cell r="E8329">
            <v>2</v>
          </cell>
          <cell r="F8329" t="str">
            <v>0020</v>
          </cell>
          <cell r="G8329" t="str">
            <v>A002</v>
          </cell>
          <cell r="H8329" t="str">
            <v>PAINTED FORK</v>
          </cell>
          <cell r="I8329" t="str">
            <v>Framgaffel</v>
          </cell>
          <cell r="K8329" t="str">
            <v>C1605442-224</v>
          </cell>
          <cell r="L8329" t="e">
            <v>#N/A</v>
          </cell>
        </row>
        <row r="8330">
          <cell r="B8330" t="str">
            <v>YEC9775148Styrlager</v>
          </cell>
          <cell r="C8330" t="str">
            <v>YEC9775148</v>
          </cell>
          <cell r="D8330" t="str">
            <v>2022-2023</v>
          </cell>
          <cell r="E8330">
            <v>3</v>
          </cell>
          <cell r="F8330" t="str">
            <v>0030</v>
          </cell>
          <cell r="G8330" t="str">
            <v>B001</v>
          </cell>
          <cell r="H8330" t="str">
            <v>Head Set</v>
          </cell>
          <cell r="I8330" t="str">
            <v>Styrlager</v>
          </cell>
          <cell r="K8330" t="str">
            <v>C2105256</v>
          </cell>
          <cell r="L8330" t="str">
            <v>C2105256</v>
          </cell>
        </row>
        <row r="8331">
          <cell r="B8331" t="str">
            <v xml:space="preserve">YEC9775148Styrstam </v>
          </cell>
          <cell r="C8331" t="str">
            <v>YEC9775148</v>
          </cell>
          <cell r="D8331" t="str">
            <v>2022-2023</v>
          </cell>
          <cell r="E8331">
            <v>4</v>
          </cell>
          <cell r="F8331" t="str">
            <v>0040</v>
          </cell>
          <cell r="G8331" t="str">
            <v>B002</v>
          </cell>
          <cell r="H8331" t="str">
            <v>Handlebar Stem</v>
          </cell>
          <cell r="I8331" t="str">
            <v xml:space="preserve">Styrstam </v>
          </cell>
          <cell r="K8331" t="str">
            <v>C2205585-090</v>
          </cell>
          <cell r="L8331" t="str">
            <v>C2205585-090</v>
          </cell>
        </row>
        <row r="8332">
          <cell r="B8332" t="str">
            <v>YEC9775148Styre</v>
          </cell>
          <cell r="C8332" t="str">
            <v>YEC9775148</v>
          </cell>
          <cell r="D8332" t="str">
            <v>2022-2023</v>
          </cell>
          <cell r="E8332">
            <v>5</v>
          </cell>
          <cell r="F8332" t="str">
            <v>0050</v>
          </cell>
          <cell r="G8332" t="str">
            <v>B003</v>
          </cell>
          <cell r="H8332" t="str">
            <v>Handelbar</v>
          </cell>
          <cell r="I8332" t="str">
            <v>Styre</v>
          </cell>
          <cell r="K8332" t="str">
            <v>C2306074</v>
          </cell>
          <cell r="L8332" t="str">
            <v>C2306074</v>
          </cell>
        </row>
        <row r="8333">
          <cell r="B8333" t="str">
            <v>YEC9775148Bromsgrepp H</v>
          </cell>
          <cell r="C8333" t="str">
            <v>YEC9775148</v>
          </cell>
          <cell r="D8333" t="str">
            <v>2022-2023</v>
          </cell>
          <cell r="E8333">
            <v>6</v>
          </cell>
          <cell r="F8333" t="str">
            <v>0060</v>
          </cell>
          <cell r="G8333" t="str">
            <v>C002</v>
          </cell>
          <cell r="H8333" t="str">
            <v>Brake Lever R</v>
          </cell>
          <cell r="I8333" t="str">
            <v>Bromsgrepp H</v>
          </cell>
          <cell r="L8333" t="e">
            <v>#N/A</v>
          </cell>
        </row>
        <row r="8334">
          <cell r="B8334" t="str">
            <v>YEC9775148Bromsgrepp V</v>
          </cell>
          <cell r="C8334" t="str">
            <v>YEC9775148</v>
          </cell>
          <cell r="D8334" t="str">
            <v>2022-2023</v>
          </cell>
          <cell r="E8334">
            <v>7</v>
          </cell>
          <cell r="F8334" t="str">
            <v>0070</v>
          </cell>
          <cell r="G8334" t="str">
            <v>C001</v>
          </cell>
          <cell r="H8334" t="str">
            <v>Brake Lever L</v>
          </cell>
          <cell r="I8334" t="str">
            <v>Bromsgrepp V</v>
          </cell>
          <cell r="K8334" t="str">
            <v>Shimano</v>
          </cell>
          <cell r="L8334" t="str">
            <v>Kontakta SHIMANO</v>
          </cell>
        </row>
        <row r="8335">
          <cell r="B8335" t="str">
            <v>YEC9775148Växelreglage H</v>
          </cell>
          <cell r="C8335" t="str">
            <v>YEC9775148</v>
          </cell>
          <cell r="D8335" t="str">
            <v>2022-2023</v>
          </cell>
          <cell r="E8335">
            <v>8</v>
          </cell>
          <cell r="F8335" t="str">
            <v>0080</v>
          </cell>
          <cell r="G8335" t="str">
            <v>D002</v>
          </cell>
          <cell r="H8335" t="str">
            <v>Shift Lever R</v>
          </cell>
          <cell r="I8335" t="str">
            <v>Växelreglage H</v>
          </cell>
          <cell r="K8335" t="str">
            <v>C5105092</v>
          </cell>
          <cell r="L8335" t="str">
            <v>Kontakta SHIMANO</v>
          </cell>
        </row>
        <row r="8336">
          <cell r="B8336" t="str">
            <v>YEC9775148Växelreglage V</v>
          </cell>
          <cell r="C8336" t="str">
            <v>YEC9775148</v>
          </cell>
          <cell r="D8336" t="str">
            <v>2022-2023</v>
          </cell>
          <cell r="E8336">
            <v>9</v>
          </cell>
          <cell r="F8336" t="str">
            <v>0090</v>
          </cell>
          <cell r="G8336" t="str">
            <v>D001</v>
          </cell>
          <cell r="H8336" t="str">
            <v>Shift Lever L</v>
          </cell>
          <cell r="I8336" t="str">
            <v>Växelreglage V</v>
          </cell>
          <cell r="L8336" t="e">
            <v>#N/A</v>
          </cell>
        </row>
        <row r="8337">
          <cell r="B8337" t="str">
            <v>YEC9775148Handtag par</v>
          </cell>
          <cell r="C8337" t="str">
            <v>YEC9775148</v>
          </cell>
          <cell r="D8337" t="str">
            <v>2022-2023</v>
          </cell>
          <cell r="E8337">
            <v>10</v>
          </cell>
          <cell r="F8337" t="str">
            <v>0100</v>
          </cell>
          <cell r="G8337" t="str">
            <v>B004</v>
          </cell>
          <cell r="H8337" t="str">
            <v>Grip R</v>
          </cell>
          <cell r="I8337" t="str">
            <v>Handtag par</v>
          </cell>
          <cell r="K8337" t="str">
            <v>C2505528</v>
          </cell>
          <cell r="L8337" t="str">
            <v>C2500057</v>
          </cell>
        </row>
        <row r="8338">
          <cell r="B8338" t="str">
            <v>YEC9775148Frambroms</v>
          </cell>
          <cell r="C8338" t="str">
            <v>YEC9775148</v>
          </cell>
          <cell r="D8338" t="str">
            <v>2022-2023</v>
          </cell>
          <cell r="E8338">
            <v>11</v>
          </cell>
          <cell r="F8338" t="str">
            <v>0110</v>
          </cell>
          <cell r="G8338" t="str">
            <v>C003</v>
          </cell>
          <cell r="H8338" t="str">
            <v xml:space="preserve">Brake front </v>
          </cell>
          <cell r="I8338" t="str">
            <v>Frambroms</v>
          </cell>
          <cell r="K8338" t="str">
            <v>AMT200KLFURX100</v>
          </cell>
          <cell r="L8338" t="str">
            <v>Kontakta SHIMANO</v>
          </cell>
        </row>
        <row r="8339">
          <cell r="B8339" t="str">
            <v>YEC9775148Bakbroms</v>
          </cell>
          <cell r="C8339" t="str">
            <v>YEC9775148</v>
          </cell>
          <cell r="D8339" t="str">
            <v>2022-2023</v>
          </cell>
          <cell r="E8339">
            <v>12</v>
          </cell>
          <cell r="F8339" t="str">
            <v>0120</v>
          </cell>
          <cell r="G8339" t="str">
            <v>C004</v>
          </cell>
          <cell r="H8339" t="str">
            <v>Brake rear</v>
          </cell>
          <cell r="I8339" t="str">
            <v>Bakbroms</v>
          </cell>
          <cell r="K8339" t="str">
            <v>Fotbroms</v>
          </cell>
          <cell r="L8339" t="str">
            <v>Kontakta SHIMANO</v>
          </cell>
        </row>
        <row r="8340">
          <cell r="B8340" t="str">
            <v>YEC9775148Vevlager</v>
          </cell>
          <cell r="C8340" t="str">
            <v>YEC9775148</v>
          </cell>
          <cell r="D8340" t="str">
            <v>2022-2023</v>
          </cell>
          <cell r="E8340">
            <v>13</v>
          </cell>
          <cell r="F8340" t="str">
            <v>0130</v>
          </cell>
          <cell r="G8340" t="str">
            <v>E001</v>
          </cell>
          <cell r="H8340" t="str">
            <v xml:space="preserve">BB-set </v>
          </cell>
          <cell r="I8340" t="str">
            <v>Vevlager</v>
          </cell>
          <cell r="K8340" t="str">
            <v>INGÅR I MOTORN</v>
          </cell>
          <cell r="L8340" t="str">
            <v>Ingår i motorn</v>
          </cell>
        </row>
        <row r="8341">
          <cell r="B8341" t="str">
            <v>YEC9775148Vevparti</v>
          </cell>
          <cell r="C8341" t="str">
            <v>YEC9775148</v>
          </cell>
          <cell r="D8341" t="str">
            <v>2022-2023</v>
          </cell>
          <cell r="E8341">
            <v>14</v>
          </cell>
          <cell r="F8341" t="str">
            <v>0140</v>
          </cell>
          <cell r="G8341" t="str">
            <v>E002</v>
          </cell>
          <cell r="H8341" t="str">
            <v>Front Chainwheel</v>
          </cell>
          <cell r="I8341" t="str">
            <v>Vevparti</v>
          </cell>
          <cell r="K8341" t="str">
            <v>C3305778-EG</v>
          </cell>
          <cell r="L8341" t="str">
            <v>C3305778-EG</v>
          </cell>
        </row>
        <row r="8342">
          <cell r="B8342" t="str">
            <v>YEC9775148Kedjeskydd</v>
          </cell>
          <cell r="C8342" t="str">
            <v>YEC9775148</v>
          </cell>
          <cell r="D8342" t="str">
            <v>2022-2023</v>
          </cell>
          <cell r="E8342">
            <v>15</v>
          </cell>
          <cell r="F8342" t="str">
            <v>0150</v>
          </cell>
          <cell r="G8342" t="str">
            <v>H001</v>
          </cell>
          <cell r="H8342" t="str">
            <v>Chain guard</v>
          </cell>
          <cell r="I8342" t="str">
            <v>Kedjeskydd</v>
          </cell>
          <cell r="K8342" t="str">
            <v>C8305427/ZBK</v>
          </cell>
          <cell r="L8342" t="str">
            <v>C8305427/ZBK</v>
          </cell>
        </row>
        <row r="8343">
          <cell r="B8343" t="str">
            <v>YEC9775148Kedjeskyddsfäste</v>
          </cell>
          <cell r="C8343" t="str">
            <v>YEC9775148</v>
          </cell>
          <cell r="D8343" t="str">
            <v>2022-2023</v>
          </cell>
          <cell r="E8343">
            <v>16</v>
          </cell>
          <cell r="F8343" t="str">
            <v>0160</v>
          </cell>
          <cell r="G8343" t="str">
            <v>H002</v>
          </cell>
          <cell r="H8343" t="str">
            <v>Chain guard bracket</v>
          </cell>
          <cell r="I8343" t="str">
            <v>Kedjeskyddsfäste</v>
          </cell>
          <cell r="K8343" t="str">
            <v>C8305526</v>
          </cell>
          <cell r="L8343" t="str">
            <v>C8305526</v>
          </cell>
        </row>
        <row r="8344">
          <cell r="B8344" t="str">
            <v>YEC9775148Framväxel</v>
          </cell>
          <cell r="C8344" t="str">
            <v>YEC9775148</v>
          </cell>
          <cell r="D8344" t="str">
            <v>2022-2023</v>
          </cell>
          <cell r="E8344">
            <v>17</v>
          </cell>
          <cell r="F8344" t="str">
            <v>0170</v>
          </cell>
          <cell r="G8344" t="str">
            <v>D003</v>
          </cell>
          <cell r="H8344" t="str">
            <v>Front Derailleur</v>
          </cell>
          <cell r="I8344" t="str">
            <v>Framväxel</v>
          </cell>
          <cell r="K8344">
            <v>0</v>
          </cell>
          <cell r="L8344" t="e">
            <v>#N/A</v>
          </cell>
        </row>
        <row r="8345">
          <cell r="B8345" t="str">
            <v>YEC9775148Bakväxel</v>
          </cell>
          <cell r="C8345" t="str">
            <v>YEC9775148</v>
          </cell>
          <cell r="D8345" t="str">
            <v>2022-2023</v>
          </cell>
          <cell r="E8345">
            <v>18</v>
          </cell>
          <cell r="F8345" t="str">
            <v>0180</v>
          </cell>
          <cell r="G8345" t="str">
            <v>D004</v>
          </cell>
          <cell r="H8345" t="str">
            <v>Rear Derailleur</v>
          </cell>
          <cell r="I8345" t="str">
            <v>Bakväxel</v>
          </cell>
          <cell r="K8345" t="str">
            <v>NAVVÄXEL</v>
          </cell>
          <cell r="L8345" t="str">
            <v>Kontakta SHIMANO</v>
          </cell>
        </row>
        <row r="8346">
          <cell r="B8346" t="str">
            <v>YEC9775148Kedja</v>
          </cell>
          <cell r="C8346" t="str">
            <v>YEC9775148</v>
          </cell>
          <cell r="D8346" t="str">
            <v>2022-2023</v>
          </cell>
          <cell r="E8346">
            <v>19</v>
          </cell>
          <cell r="F8346" t="str">
            <v>0190</v>
          </cell>
          <cell r="G8346" t="str">
            <v>E003</v>
          </cell>
          <cell r="H8346" t="str">
            <v xml:space="preserve">Chain </v>
          </cell>
          <cell r="I8346" t="str">
            <v>Kedja</v>
          </cell>
          <cell r="K8346" t="str">
            <v>C3405041-102</v>
          </cell>
          <cell r="L8346" t="str">
            <v>C3400038</v>
          </cell>
        </row>
        <row r="8347">
          <cell r="B8347" t="str">
            <v>YEC9775148Kassett</v>
          </cell>
          <cell r="C8347" t="str">
            <v>YEC9775148</v>
          </cell>
          <cell r="D8347" t="str">
            <v>2022-2023</v>
          </cell>
          <cell r="E8347">
            <v>20</v>
          </cell>
          <cell r="F8347" t="str">
            <v>0200</v>
          </cell>
          <cell r="G8347" t="str">
            <v>E004</v>
          </cell>
          <cell r="H8347" t="str">
            <v>Cassette Sprocket</v>
          </cell>
          <cell r="I8347" t="str">
            <v>Kassett</v>
          </cell>
          <cell r="K8347" t="str">
            <v>ASMGEAR16SU</v>
          </cell>
          <cell r="L8347" t="str">
            <v>Kontakta SHIMANO</v>
          </cell>
        </row>
        <row r="8348">
          <cell r="B8348" t="str">
            <v>YEC9775148Framhjul</v>
          </cell>
          <cell r="C8348" t="str">
            <v>YEC9775148</v>
          </cell>
          <cell r="D8348" t="str">
            <v>2022-2023</v>
          </cell>
          <cell r="E8348">
            <v>21</v>
          </cell>
          <cell r="F8348" t="str">
            <v>0210</v>
          </cell>
          <cell r="G8348" t="str">
            <v>F001</v>
          </cell>
          <cell r="H8348" t="str">
            <v>Front hub</v>
          </cell>
          <cell r="I8348" t="str">
            <v>Framhjul</v>
          </cell>
          <cell r="K8348" t="str">
            <v>C4108152</v>
          </cell>
          <cell r="L8348" t="str">
            <v>C4100386</v>
          </cell>
        </row>
        <row r="8349">
          <cell r="B8349" t="str">
            <v>YEC9775148Bakhjul</v>
          </cell>
          <cell r="C8349" t="str">
            <v>YEC9775148</v>
          </cell>
          <cell r="D8349" t="str">
            <v>2022-2023</v>
          </cell>
          <cell r="E8349">
            <v>22</v>
          </cell>
          <cell r="F8349" t="str">
            <v>0220</v>
          </cell>
          <cell r="G8349" t="str">
            <v>F002</v>
          </cell>
          <cell r="H8349" t="str">
            <v>Rear hub</v>
          </cell>
          <cell r="I8349" t="str">
            <v>Bakhjul</v>
          </cell>
          <cell r="K8349" t="str">
            <v>C4208250</v>
          </cell>
          <cell r="L8349" t="str">
            <v>C4200052</v>
          </cell>
        </row>
        <row r="8350">
          <cell r="B8350" t="str">
            <v>YEC9775148Däck</v>
          </cell>
          <cell r="C8350" t="str">
            <v>YEC9775148</v>
          </cell>
          <cell r="D8350" t="str">
            <v>2022-2023</v>
          </cell>
          <cell r="E8350">
            <v>23</v>
          </cell>
          <cell r="F8350" t="str">
            <v>0230</v>
          </cell>
          <cell r="G8350" t="str">
            <v>F003</v>
          </cell>
          <cell r="H8350" t="str">
            <v>Tire</v>
          </cell>
          <cell r="I8350" t="str">
            <v>Däck</v>
          </cell>
          <cell r="K8350" t="str">
            <v>C4906455</v>
          </cell>
          <cell r="L8350" t="str">
            <v>C4901463</v>
          </cell>
        </row>
        <row r="8351">
          <cell r="B8351" t="str">
            <v>YEC9775148Skärmar set</v>
          </cell>
          <cell r="C8351" t="str">
            <v>YEC9775148</v>
          </cell>
          <cell r="D8351" t="str">
            <v>2022-2023</v>
          </cell>
          <cell r="E8351">
            <v>24</v>
          </cell>
          <cell r="F8351" t="str">
            <v>0240</v>
          </cell>
          <cell r="G8351" t="str">
            <v>H003</v>
          </cell>
          <cell r="H8351" t="str">
            <v xml:space="preserve">Mudguard front   </v>
          </cell>
          <cell r="I8351" t="str">
            <v>Skärmar set</v>
          </cell>
          <cell r="K8351" t="str">
            <v>C8255677-815</v>
          </cell>
          <cell r="L8351" t="str">
            <v>Kontakta Service</v>
          </cell>
        </row>
        <row r="8352">
          <cell r="B8352" t="str">
            <v>YEC9775148Pakethållare</v>
          </cell>
          <cell r="C8352" t="str">
            <v>YEC9775148</v>
          </cell>
          <cell r="D8352" t="str">
            <v>2022-2023</v>
          </cell>
          <cell r="E8352">
            <v>25</v>
          </cell>
          <cell r="F8352" t="str">
            <v>0250</v>
          </cell>
          <cell r="G8352" t="str">
            <v>H004</v>
          </cell>
          <cell r="H8352" t="str">
            <v>Carrier</v>
          </cell>
          <cell r="I8352" t="str">
            <v>Pakethållare</v>
          </cell>
          <cell r="K8352" t="str">
            <v>C8205834-BK</v>
          </cell>
          <cell r="L8352" t="str">
            <v>C8205834-BK</v>
          </cell>
        </row>
        <row r="8353">
          <cell r="B8353" t="str">
            <v>YEC9775148Sadel</v>
          </cell>
          <cell r="C8353" t="str">
            <v>YEC9775148</v>
          </cell>
          <cell r="D8353" t="str">
            <v>2022-2023</v>
          </cell>
          <cell r="E8353">
            <v>26</v>
          </cell>
          <cell r="F8353" t="str">
            <v>0260</v>
          </cell>
          <cell r="G8353" t="str">
            <v>G001</v>
          </cell>
          <cell r="H8353" t="str">
            <v>Saddle</v>
          </cell>
          <cell r="I8353" t="str">
            <v>Sadel</v>
          </cell>
          <cell r="K8353" t="str">
            <v>C7105989</v>
          </cell>
          <cell r="L8353" t="str">
            <v>C7100596</v>
          </cell>
        </row>
        <row r="8354">
          <cell r="B8354" t="str">
            <v>YEC9775148Sadelstolpe</v>
          </cell>
          <cell r="C8354" t="str">
            <v>YEC9775148</v>
          </cell>
          <cell r="D8354" t="str">
            <v>2022-2023</v>
          </cell>
          <cell r="E8354">
            <v>27</v>
          </cell>
          <cell r="F8354" t="str">
            <v>0270</v>
          </cell>
          <cell r="G8354" t="str">
            <v>G002</v>
          </cell>
          <cell r="H8354" t="str">
            <v>Seatpost</v>
          </cell>
          <cell r="I8354" t="str">
            <v>Sadelstolpe</v>
          </cell>
          <cell r="K8354" t="str">
            <v>C7205260</v>
          </cell>
          <cell r="L8354" t="str">
            <v>C7200053</v>
          </cell>
        </row>
        <row r="8355">
          <cell r="B8355" t="str">
            <v>YEC9775148Sadelrörsklämma</v>
          </cell>
          <cell r="C8355" t="str">
            <v>YEC9775148</v>
          </cell>
          <cell r="D8355" t="str">
            <v>2022-2023</v>
          </cell>
          <cell r="E8355">
            <v>28</v>
          </cell>
          <cell r="F8355" t="str">
            <v>0280</v>
          </cell>
          <cell r="G8355" t="str">
            <v>G003</v>
          </cell>
          <cell r="H8355" t="str">
            <v>Seat Clamp</v>
          </cell>
          <cell r="I8355" t="str">
            <v>Sadelrörsklämma</v>
          </cell>
          <cell r="K8355" t="str">
            <v>C7305002</v>
          </cell>
          <cell r="L8355" t="str">
            <v>C7300027-318</v>
          </cell>
        </row>
        <row r="8356">
          <cell r="B8356" t="str">
            <v>YEC9775148Framlampa</v>
          </cell>
          <cell r="C8356" t="str">
            <v>YEC9775148</v>
          </cell>
          <cell r="D8356" t="str">
            <v>2022-2023</v>
          </cell>
          <cell r="E8356">
            <v>29</v>
          </cell>
          <cell r="F8356" t="str">
            <v>0290</v>
          </cell>
          <cell r="G8356" t="str">
            <v>H005</v>
          </cell>
          <cell r="H8356" t="str">
            <v>Front light</v>
          </cell>
          <cell r="I8356" t="str">
            <v>Framlampa</v>
          </cell>
          <cell r="K8356" t="str">
            <v>C8015300</v>
          </cell>
          <cell r="L8356" t="str">
            <v>C8015300</v>
          </cell>
        </row>
        <row r="8357">
          <cell r="B8357" t="str">
            <v>YEC9775148Baklampa</v>
          </cell>
          <cell r="C8357" t="str">
            <v>YEC9775148</v>
          </cell>
          <cell r="D8357" t="str">
            <v>2022-2023</v>
          </cell>
          <cell r="E8357">
            <v>30</v>
          </cell>
          <cell r="F8357" t="str">
            <v>0300</v>
          </cell>
          <cell r="G8357" t="str">
            <v>H006</v>
          </cell>
          <cell r="H8357" t="str">
            <v>Light, Rear</v>
          </cell>
          <cell r="I8357" t="str">
            <v>Baklampa</v>
          </cell>
          <cell r="K8357" t="str">
            <v>C8705186-1RLBK</v>
          </cell>
          <cell r="L8357" t="str">
            <v>C8705186-1RLBK</v>
          </cell>
        </row>
        <row r="8358">
          <cell r="B8358" t="str">
            <v>YEC9775148Låssats</v>
          </cell>
          <cell r="C8358" t="str">
            <v>YEC9775148</v>
          </cell>
          <cell r="D8358" t="str">
            <v>2022-2023</v>
          </cell>
          <cell r="E8358">
            <v>31</v>
          </cell>
          <cell r="F8358" t="str">
            <v>0310</v>
          </cell>
          <cell r="G8358" t="str">
            <v>H007</v>
          </cell>
          <cell r="H8358" t="str">
            <v>Lock</v>
          </cell>
          <cell r="I8358" t="str">
            <v>Låssats</v>
          </cell>
          <cell r="K8358" t="str">
            <v>C8405069</v>
          </cell>
          <cell r="L8358" t="str">
            <v>C8405069</v>
          </cell>
        </row>
        <row r="8359">
          <cell r="B8359" t="str">
            <v>YEC9775148Stöd</v>
          </cell>
          <cell r="C8359" t="str">
            <v>YEC9775148</v>
          </cell>
          <cell r="D8359" t="str">
            <v>2022-2023</v>
          </cell>
          <cell r="E8359">
            <v>32</v>
          </cell>
          <cell r="F8359" t="str">
            <v>0320</v>
          </cell>
          <cell r="G8359" t="str">
            <v>H008</v>
          </cell>
          <cell r="H8359" t="str">
            <v>Kick stand</v>
          </cell>
          <cell r="I8359" t="str">
            <v>Stöd</v>
          </cell>
          <cell r="K8359" t="str">
            <v>C8105224</v>
          </cell>
          <cell r="L8359" t="str">
            <v>C8105224</v>
          </cell>
        </row>
        <row r="8360">
          <cell r="B8360" t="str">
            <v>YEC9775148Korg</v>
          </cell>
          <cell r="C8360" t="str">
            <v>YEC9775148</v>
          </cell>
          <cell r="D8360" t="str">
            <v>2022-2023</v>
          </cell>
          <cell r="E8360">
            <v>33</v>
          </cell>
          <cell r="F8360" t="str">
            <v>0330</v>
          </cell>
          <cell r="G8360" t="str">
            <v>H009</v>
          </cell>
          <cell r="H8360" t="str">
            <v>Basket / Fr carrier</v>
          </cell>
          <cell r="I8360" t="str">
            <v>Korg</v>
          </cell>
          <cell r="K8360" t="str">
            <v>C8605198</v>
          </cell>
          <cell r="L8360" t="str">
            <v>C8600016</v>
          </cell>
        </row>
        <row r="8361">
          <cell r="B8361" t="str">
            <v>YEC9775148Pedaler</v>
          </cell>
          <cell r="C8361" t="str">
            <v>YEC9775148</v>
          </cell>
          <cell r="D8361" t="str">
            <v>2022-2023</v>
          </cell>
          <cell r="E8361">
            <v>34</v>
          </cell>
          <cell r="F8361" t="str">
            <v>0340</v>
          </cell>
          <cell r="G8361" t="str">
            <v>E005</v>
          </cell>
          <cell r="H8361" t="str">
            <v xml:space="preserve">Pedal </v>
          </cell>
          <cell r="I8361" t="str">
            <v>Pedaler</v>
          </cell>
          <cell r="K8361" t="str">
            <v>C3505208</v>
          </cell>
          <cell r="L8361" t="str">
            <v>C3500059</v>
          </cell>
        </row>
        <row r="8362">
          <cell r="B8362" t="str">
            <v>YEC9775148Motor</v>
          </cell>
          <cell r="C8362" t="str">
            <v>YEC9775148</v>
          </cell>
          <cell r="D8362" t="str">
            <v>2022-2023</v>
          </cell>
          <cell r="E8362">
            <v>35</v>
          </cell>
          <cell r="F8362" t="str">
            <v>0350</v>
          </cell>
          <cell r="G8362" t="str">
            <v>J001</v>
          </cell>
          <cell r="H8362" t="str">
            <v>DRIVE UNIT:</v>
          </cell>
          <cell r="I8362" t="str">
            <v>Motor</v>
          </cell>
          <cell r="K8362" t="str">
            <v>C8705240-1-01BC</v>
          </cell>
          <cell r="L8362" t="str">
            <v>C8705240-1-01BC</v>
          </cell>
        </row>
        <row r="8363">
          <cell r="B8363" t="str">
            <v>YEC9775148Display</v>
          </cell>
          <cell r="C8363" t="str">
            <v>YEC9775148</v>
          </cell>
          <cell r="D8363" t="str">
            <v>2022-2023</v>
          </cell>
          <cell r="E8363">
            <v>36</v>
          </cell>
          <cell r="F8363" t="str">
            <v>0360</v>
          </cell>
          <cell r="G8363" t="str">
            <v>J004</v>
          </cell>
          <cell r="H8363" t="str">
            <v>DISPLAY:</v>
          </cell>
          <cell r="I8363" t="str">
            <v>Display</v>
          </cell>
          <cell r="K8363" t="str">
            <v>C8705068-1-41C</v>
          </cell>
          <cell r="L8363" t="str">
            <v>C8705068-1-41C</v>
          </cell>
        </row>
        <row r="8364">
          <cell r="B8364" t="str">
            <v>YEC9775148EB-Bus kabel</v>
          </cell>
          <cell r="C8364" t="str">
            <v>YEC9775148</v>
          </cell>
          <cell r="D8364" t="str">
            <v>2022-2023</v>
          </cell>
          <cell r="E8364">
            <v>37</v>
          </cell>
          <cell r="F8364" t="str">
            <v>0370</v>
          </cell>
          <cell r="G8364" t="str">
            <v>J005</v>
          </cell>
          <cell r="H8364" t="str">
            <v>EB-BUS CABLE:</v>
          </cell>
          <cell r="I8364" t="str">
            <v>EB-Bus kabel</v>
          </cell>
          <cell r="K8364" t="str">
            <v>C8705240-1-4-2C</v>
          </cell>
          <cell r="L8364" t="str">
            <v>C8705240-1-4-2C</v>
          </cell>
        </row>
        <row r="8365">
          <cell r="B8365" t="str">
            <v>YEC9775148Motorkabel</v>
          </cell>
          <cell r="C8365" t="str">
            <v>YEC9775148</v>
          </cell>
          <cell r="D8365" t="str">
            <v>2022-2023</v>
          </cell>
          <cell r="E8365">
            <v>38</v>
          </cell>
          <cell r="F8365" t="str">
            <v>0380</v>
          </cell>
          <cell r="G8365" t="str">
            <v>J006</v>
          </cell>
          <cell r="H8365" t="str">
            <v>POWER CABLE:</v>
          </cell>
          <cell r="I8365" t="str">
            <v>Motorkabel</v>
          </cell>
          <cell r="K8365" t="str">
            <v>Ingår i batterihållaren</v>
          </cell>
          <cell r="L8365" t="str">
            <v>Ingår i batterihållaren</v>
          </cell>
        </row>
        <row r="8366">
          <cell r="B8366" t="str">
            <v>YEC9775148Kabel framlampa</v>
          </cell>
          <cell r="C8366" t="str">
            <v>YEC9775148</v>
          </cell>
          <cell r="D8366" t="str">
            <v>2022-2023</v>
          </cell>
          <cell r="E8366">
            <v>39</v>
          </cell>
          <cell r="F8366" t="str">
            <v>0390</v>
          </cell>
          <cell r="G8366" t="str">
            <v>J007</v>
          </cell>
          <cell r="H8366" t="str">
            <v>F. LIGHT CABLE:</v>
          </cell>
          <cell r="I8366" t="str">
            <v>Kabel framlampa</v>
          </cell>
          <cell r="K8366" t="str">
            <v>C8705068-1-0416</v>
          </cell>
          <cell r="L8366" t="str">
            <v>C8705068-1-0416</v>
          </cell>
        </row>
        <row r="8367">
          <cell r="B8367" t="str">
            <v>YEC9775148Kabel baklampa</v>
          </cell>
          <cell r="C8367" t="str">
            <v>YEC9775148</v>
          </cell>
          <cell r="D8367" t="str">
            <v>2022-2023</v>
          </cell>
          <cell r="E8367">
            <v>40</v>
          </cell>
          <cell r="F8367" t="str">
            <v>0400</v>
          </cell>
          <cell r="G8367" t="str">
            <v>J008</v>
          </cell>
          <cell r="H8367" t="str">
            <v>R. LIGHT CABLE:</v>
          </cell>
          <cell r="I8367" t="str">
            <v>Kabel baklampa</v>
          </cell>
          <cell r="K8367" t="str">
            <v>INGÅR I BATTERIET</v>
          </cell>
          <cell r="L8367" t="str">
            <v>Ingår i batteriet</v>
          </cell>
        </row>
        <row r="8368">
          <cell r="B8368" t="str">
            <v>YEC9775148Hastighetssensor</v>
          </cell>
          <cell r="C8368" t="str">
            <v>YEC9775148</v>
          </cell>
          <cell r="D8368" t="str">
            <v>2022-2023</v>
          </cell>
          <cell r="E8368">
            <v>41</v>
          </cell>
          <cell r="F8368" t="str">
            <v>0410</v>
          </cell>
          <cell r="G8368" t="str">
            <v>J009</v>
          </cell>
          <cell r="H8368" t="str">
            <v>SPEED SENSOR:</v>
          </cell>
          <cell r="I8368" t="str">
            <v>Hastighetssensor</v>
          </cell>
          <cell r="K8368" t="str">
            <v>C8705068-1-411C</v>
          </cell>
          <cell r="L8368" t="str">
            <v>C8705068-1-411C</v>
          </cell>
        </row>
        <row r="8369">
          <cell r="B8369" t="str">
            <v>YEC9775148Batteri</v>
          </cell>
          <cell r="C8369" t="str">
            <v>YEC9775148</v>
          </cell>
          <cell r="D8369" t="str">
            <v>2022-2023</v>
          </cell>
          <cell r="E8369">
            <v>42</v>
          </cell>
          <cell r="F8369" t="str">
            <v>0420</v>
          </cell>
          <cell r="G8369" t="str">
            <v>J002</v>
          </cell>
          <cell r="H8369" t="str">
            <v>BATTERY:</v>
          </cell>
          <cell r="I8369" t="str">
            <v>Batteri</v>
          </cell>
          <cell r="K8369" t="str">
            <v>C8705186-E-11C</v>
          </cell>
          <cell r="L8369" t="str">
            <v>C8705186-E-11C</v>
          </cell>
        </row>
        <row r="8370">
          <cell r="B8370" t="str">
            <v>YEC9775148Batterihållare</v>
          </cell>
          <cell r="C8370" t="str">
            <v>YEC9775148</v>
          </cell>
          <cell r="D8370" t="str">
            <v>2022-2023</v>
          </cell>
          <cell r="E8370">
            <v>43</v>
          </cell>
          <cell r="F8370" t="str">
            <v>0430</v>
          </cell>
          <cell r="G8370" t="str">
            <v>J003</v>
          </cell>
          <cell r="H8370" t="str">
            <v>BATTERY HOLDER/Slider</v>
          </cell>
          <cell r="I8370" t="str">
            <v>Batterihållare</v>
          </cell>
          <cell r="K8370" t="str">
            <v>C8705188-E-04</v>
          </cell>
          <cell r="L8370" t="str">
            <v>C8705188-E-04</v>
          </cell>
        </row>
        <row r="8371">
          <cell r="B8371" t="str">
            <v>YEC9775148Batteriladdare</v>
          </cell>
          <cell r="C8371" t="str">
            <v>YEC9775148</v>
          </cell>
          <cell r="D8371" t="str">
            <v>2022-2023</v>
          </cell>
          <cell r="E8371">
            <v>44</v>
          </cell>
          <cell r="F8371" t="str">
            <v>0440</v>
          </cell>
          <cell r="G8371" t="str">
            <v>J010</v>
          </cell>
          <cell r="H8371" t="str">
            <v>CHARGER:</v>
          </cell>
          <cell r="I8371" t="str">
            <v>Batteriladdare</v>
          </cell>
          <cell r="K8371" t="str">
            <v>C8705058-1-1C</v>
          </cell>
          <cell r="L8371" t="str">
            <v>C8705058-1-1D</v>
          </cell>
        </row>
        <row r="8372">
          <cell r="B8372" t="str">
            <v>YEC9775148Kontrollbox</v>
          </cell>
          <cell r="C8372" t="str">
            <v>YEC9775148</v>
          </cell>
          <cell r="D8372" t="str">
            <v>2022-2023</v>
          </cell>
          <cell r="E8372">
            <v>45</v>
          </cell>
          <cell r="F8372" t="str">
            <v>0450</v>
          </cell>
          <cell r="G8372" t="str">
            <v>J011</v>
          </cell>
          <cell r="H8372" t="str">
            <v>Controller</v>
          </cell>
          <cell r="I8372" t="str">
            <v>Kontrollbox</v>
          </cell>
          <cell r="K8372" t="str">
            <v>INGÅR I MOTORN</v>
          </cell>
          <cell r="L8372" t="str">
            <v>Ingår i motorn</v>
          </cell>
        </row>
        <row r="8373">
          <cell r="B8373" t="str">
            <v>YEC9775148Växelöra</v>
          </cell>
          <cell r="C8373" t="str">
            <v>YEC9775148</v>
          </cell>
          <cell r="D8373" t="str">
            <v>2022-2023</v>
          </cell>
          <cell r="E8373">
            <v>46</v>
          </cell>
          <cell r="F8373" t="str">
            <v>0460</v>
          </cell>
          <cell r="G8373" t="str">
            <v>D005</v>
          </cell>
          <cell r="H8373" t="str">
            <v>Gear hanger</v>
          </cell>
          <cell r="I8373" t="str">
            <v>Växelöra</v>
          </cell>
          <cell r="L8373" t="e">
            <v>#N/A</v>
          </cell>
        </row>
        <row r="8374">
          <cell r="B8374" t="str">
            <v>YEC9775149RAM</v>
          </cell>
          <cell r="C8374" t="str">
            <v>YEC9775149</v>
          </cell>
          <cell r="D8374" t="str">
            <v>2022-2023</v>
          </cell>
          <cell r="E8374">
            <v>1</v>
          </cell>
          <cell r="F8374" t="str">
            <v>0010</v>
          </cell>
          <cell r="G8374" t="str">
            <v>A001</v>
          </cell>
          <cell r="H8374" t="str">
            <v>PAINTED FRAME</v>
          </cell>
          <cell r="I8374" t="str">
            <v>RAM</v>
          </cell>
          <cell r="K8374" t="str">
            <v>C1307718-510</v>
          </cell>
          <cell r="L8374" t="e">
            <v>#N/A</v>
          </cell>
        </row>
        <row r="8375">
          <cell r="B8375" t="str">
            <v>YEC9775149Framgaffel</v>
          </cell>
          <cell r="C8375" t="str">
            <v>YEC9775149</v>
          </cell>
          <cell r="D8375" t="str">
            <v>2022-2023</v>
          </cell>
          <cell r="E8375">
            <v>2</v>
          </cell>
          <cell r="F8375" t="str">
            <v>0020</v>
          </cell>
          <cell r="G8375" t="str">
            <v>A002</v>
          </cell>
          <cell r="H8375" t="str">
            <v>PAINTED FORK</v>
          </cell>
          <cell r="I8375" t="str">
            <v>Framgaffel</v>
          </cell>
          <cell r="K8375" t="str">
            <v>C1605442-224</v>
          </cell>
          <cell r="L8375" t="e">
            <v>#N/A</v>
          </cell>
        </row>
        <row r="8376">
          <cell r="B8376" t="str">
            <v>YEC9775149Styrlager</v>
          </cell>
          <cell r="C8376" t="str">
            <v>YEC9775149</v>
          </cell>
          <cell r="D8376" t="str">
            <v>2022-2023</v>
          </cell>
          <cell r="E8376">
            <v>3</v>
          </cell>
          <cell r="F8376" t="str">
            <v>0030</v>
          </cell>
          <cell r="G8376" t="str">
            <v>B001</v>
          </cell>
          <cell r="H8376" t="str">
            <v>Head Set</v>
          </cell>
          <cell r="I8376" t="str">
            <v>Styrlager</v>
          </cell>
          <cell r="K8376" t="str">
            <v>C2105256</v>
          </cell>
          <cell r="L8376" t="str">
            <v>C2105256</v>
          </cell>
        </row>
        <row r="8377">
          <cell r="B8377" t="str">
            <v xml:space="preserve">YEC9775149Styrstam </v>
          </cell>
          <cell r="C8377" t="str">
            <v>YEC9775149</v>
          </cell>
          <cell r="D8377" t="str">
            <v>2022-2023</v>
          </cell>
          <cell r="E8377">
            <v>4</v>
          </cell>
          <cell r="F8377" t="str">
            <v>0040</v>
          </cell>
          <cell r="G8377" t="str">
            <v>B002</v>
          </cell>
          <cell r="H8377" t="str">
            <v>Handlebar Stem</v>
          </cell>
          <cell r="I8377" t="str">
            <v xml:space="preserve">Styrstam </v>
          </cell>
          <cell r="K8377" t="str">
            <v>C2205586-090</v>
          </cell>
          <cell r="L8377" t="str">
            <v>C2205586-090</v>
          </cell>
        </row>
        <row r="8378">
          <cell r="B8378" t="str">
            <v>YEC9775149Styre</v>
          </cell>
          <cell r="C8378" t="str">
            <v>YEC9775149</v>
          </cell>
          <cell r="D8378" t="str">
            <v>2022-2023</v>
          </cell>
          <cell r="E8378">
            <v>5</v>
          </cell>
          <cell r="F8378" t="str">
            <v>0050</v>
          </cell>
          <cell r="G8378" t="str">
            <v>B003</v>
          </cell>
          <cell r="H8378" t="str">
            <v>Handelbar</v>
          </cell>
          <cell r="I8378" t="str">
            <v>Styre</v>
          </cell>
          <cell r="K8378" t="str">
            <v>C2306073</v>
          </cell>
          <cell r="L8378" t="str">
            <v>C2300290</v>
          </cell>
        </row>
        <row r="8379">
          <cell r="B8379" t="str">
            <v>YEC9775149Bromsgrepp H</v>
          </cell>
          <cell r="C8379" t="str">
            <v>YEC9775149</v>
          </cell>
          <cell r="D8379" t="str">
            <v>2022-2023</v>
          </cell>
          <cell r="E8379">
            <v>6</v>
          </cell>
          <cell r="F8379" t="str">
            <v>0060</v>
          </cell>
          <cell r="G8379" t="str">
            <v>C002</v>
          </cell>
          <cell r="H8379" t="str">
            <v>Brake Lever R</v>
          </cell>
          <cell r="I8379" t="str">
            <v>Bromsgrepp H</v>
          </cell>
          <cell r="L8379" t="e">
            <v>#N/A</v>
          </cell>
        </row>
        <row r="8380">
          <cell r="B8380" t="str">
            <v>YEC9775149Bromsgrepp V</v>
          </cell>
          <cell r="C8380" t="str">
            <v>YEC9775149</v>
          </cell>
          <cell r="D8380" t="str">
            <v>2022-2023</v>
          </cell>
          <cell r="E8380">
            <v>7</v>
          </cell>
          <cell r="F8380" t="str">
            <v>0070</v>
          </cell>
          <cell r="G8380" t="str">
            <v>C001</v>
          </cell>
          <cell r="H8380" t="str">
            <v>Brake Lever L</v>
          </cell>
          <cell r="I8380" t="str">
            <v>Bromsgrepp V</v>
          </cell>
          <cell r="K8380" t="str">
            <v>Shimano</v>
          </cell>
          <cell r="L8380" t="str">
            <v>Kontakta SHIMANO</v>
          </cell>
        </row>
        <row r="8381">
          <cell r="B8381" t="str">
            <v>YEC9775149Växelreglage H</v>
          </cell>
          <cell r="C8381" t="str">
            <v>YEC9775149</v>
          </cell>
          <cell r="D8381" t="str">
            <v>2022-2023</v>
          </cell>
          <cell r="E8381">
            <v>8</v>
          </cell>
          <cell r="F8381" t="str">
            <v>0080</v>
          </cell>
          <cell r="G8381" t="str">
            <v>D002</v>
          </cell>
          <cell r="H8381" t="str">
            <v>Shift Lever R</v>
          </cell>
          <cell r="I8381" t="str">
            <v>Växelreglage H</v>
          </cell>
          <cell r="K8381" t="str">
            <v>C5105092</v>
          </cell>
          <cell r="L8381" t="str">
            <v>Kontakta SHIMANO</v>
          </cell>
        </row>
        <row r="8382">
          <cell r="B8382" t="str">
            <v>YEC9775149Växelreglage V</v>
          </cell>
          <cell r="C8382" t="str">
            <v>YEC9775149</v>
          </cell>
          <cell r="D8382" t="str">
            <v>2022-2023</v>
          </cell>
          <cell r="E8382">
            <v>9</v>
          </cell>
          <cell r="F8382" t="str">
            <v>0090</v>
          </cell>
          <cell r="G8382" t="str">
            <v>D001</v>
          </cell>
          <cell r="H8382" t="str">
            <v>Shift Lever L</v>
          </cell>
          <cell r="I8382" t="str">
            <v>Växelreglage V</v>
          </cell>
          <cell r="L8382" t="e">
            <v>#N/A</v>
          </cell>
        </row>
        <row r="8383">
          <cell r="B8383" t="str">
            <v>YEC9775149Handtag par</v>
          </cell>
          <cell r="C8383" t="str">
            <v>YEC9775149</v>
          </cell>
          <cell r="D8383" t="str">
            <v>2022-2023</v>
          </cell>
          <cell r="E8383">
            <v>10</v>
          </cell>
          <cell r="F8383" t="str">
            <v>0100</v>
          </cell>
          <cell r="G8383" t="str">
            <v>B004</v>
          </cell>
          <cell r="H8383" t="str">
            <v>Grip R</v>
          </cell>
          <cell r="I8383" t="str">
            <v>Handtag par</v>
          </cell>
          <cell r="K8383" t="str">
            <v>C2505679</v>
          </cell>
          <cell r="L8383" t="str">
            <v>BSP?</v>
          </cell>
        </row>
        <row r="8384">
          <cell r="B8384" t="str">
            <v>YEC9775149Frambroms</v>
          </cell>
          <cell r="C8384" t="str">
            <v>YEC9775149</v>
          </cell>
          <cell r="D8384" t="str">
            <v>2022-2023</v>
          </cell>
          <cell r="E8384">
            <v>11</v>
          </cell>
          <cell r="F8384" t="str">
            <v>0110</v>
          </cell>
          <cell r="G8384" t="str">
            <v>C003</v>
          </cell>
          <cell r="H8384" t="str">
            <v xml:space="preserve">Brake front </v>
          </cell>
          <cell r="I8384" t="str">
            <v>Frambroms</v>
          </cell>
          <cell r="K8384" t="str">
            <v>AMT200KLFURX100</v>
          </cell>
          <cell r="L8384" t="str">
            <v>Kontakta SHIMANO</v>
          </cell>
        </row>
        <row r="8385">
          <cell r="B8385" t="str">
            <v>YEC9775149Bakbroms</v>
          </cell>
          <cell r="C8385" t="str">
            <v>YEC9775149</v>
          </cell>
          <cell r="D8385" t="str">
            <v>2022-2023</v>
          </cell>
          <cell r="E8385">
            <v>12</v>
          </cell>
          <cell r="F8385" t="str">
            <v>0120</v>
          </cell>
          <cell r="G8385" t="str">
            <v>C004</v>
          </cell>
          <cell r="H8385" t="str">
            <v>Brake rear</v>
          </cell>
          <cell r="I8385" t="str">
            <v>Bakbroms</v>
          </cell>
          <cell r="K8385" t="str">
            <v>Fotbroms</v>
          </cell>
          <cell r="L8385" t="str">
            <v>Kontakta SHIMANO</v>
          </cell>
        </row>
        <row r="8386">
          <cell r="B8386" t="str">
            <v>YEC9775149Vevlager</v>
          </cell>
          <cell r="C8386" t="str">
            <v>YEC9775149</v>
          </cell>
          <cell r="D8386" t="str">
            <v>2022-2023</v>
          </cell>
          <cell r="E8386">
            <v>13</v>
          </cell>
          <cell r="F8386" t="str">
            <v>0130</v>
          </cell>
          <cell r="G8386" t="str">
            <v>E001</v>
          </cell>
          <cell r="H8386" t="str">
            <v xml:space="preserve">BB-set </v>
          </cell>
          <cell r="I8386" t="str">
            <v>Vevlager</v>
          </cell>
          <cell r="K8386" t="str">
            <v>INGÅR I MOTORN</v>
          </cell>
          <cell r="L8386" t="str">
            <v>Ingår i motorn</v>
          </cell>
        </row>
        <row r="8387">
          <cell r="B8387" t="str">
            <v>YEC9775149Vevparti</v>
          </cell>
          <cell r="C8387" t="str">
            <v>YEC9775149</v>
          </cell>
          <cell r="D8387" t="str">
            <v>2022-2023</v>
          </cell>
          <cell r="E8387">
            <v>14</v>
          </cell>
          <cell r="F8387" t="str">
            <v>0140</v>
          </cell>
          <cell r="G8387" t="str">
            <v>E002</v>
          </cell>
          <cell r="H8387" t="str">
            <v>Front Chainwheel</v>
          </cell>
          <cell r="I8387" t="str">
            <v>Vevparti</v>
          </cell>
          <cell r="K8387" t="str">
            <v>C3305778-EG</v>
          </cell>
          <cell r="L8387" t="str">
            <v>C3305778-EG</v>
          </cell>
        </row>
        <row r="8388">
          <cell r="B8388" t="str">
            <v>YEC9775149Kedjeskydd</v>
          </cell>
          <cell r="C8388" t="str">
            <v>YEC9775149</v>
          </cell>
          <cell r="D8388" t="str">
            <v>2022-2023</v>
          </cell>
          <cell r="E8388">
            <v>15</v>
          </cell>
          <cell r="F8388" t="str">
            <v>0150</v>
          </cell>
          <cell r="G8388" t="str">
            <v>H001</v>
          </cell>
          <cell r="H8388" t="str">
            <v>Chain guard</v>
          </cell>
          <cell r="I8388" t="str">
            <v>Kedjeskydd</v>
          </cell>
          <cell r="K8388" t="str">
            <v>C8305427/ZBK</v>
          </cell>
          <cell r="L8388" t="str">
            <v>C8305427/ZBK</v>
          </cell>
        </row>
        <row r="8389">
          <cell r="B8389" t="str">
            <v>YEC9775149Kedjeskyddsfäste</v>
          </cell>
          <cell r="C8389" t="str">
            <v>YEC9775149</v>
          </cell>
          <cell r="D8389" t="str">
            <v>2022-2023</v>
          </cell>
          <cell r="E8389">
            <v>16</v>
          </cell>
          <cell r="F8389" t="str">
            <v>0160</v>
          </cell>
          <cell r="G8389" t="str">
            <v>H002</v>
          </cell>
          <cell r="H8389" t="str">
            <v>Chain guard bracket</v>
          </cell>
          <cell r="I8389" t="str">
            <v>Kedjeskyddsfäste</v>
          </cell>
          <cell r="K8389" t="str">
            <v>C8305526</v>
          </cell>
          <cell r="L8389" t="str">
            <v>C8305526</v>
          </cell>
        </row>
        <row r="8390">
          <cell r="B8390" t="str">
            <v>YEC9775149Framväxel</v>
          </cell>
          <cell r="C8390" t="str">
            <v>YEC9775149</v>
          </cell>
          <cell r="D8390" t="str">
            <v>2022-2023</v>
          </cell>
          <cell r="E8390">
            <v>17</v>
          </cell>
          <cell r="F8390" t="str">
            <v>0170</v>
          </cell>
          <cell r="G8390" t="str">
            <v>D003</v>
          </cell>
          <cell r="H8390" t="str">
            <v>Front Derailleur</v>
          </cell>
          <cell r="I8390" t="str">
            <v>Framväxel</v>
          </cell>
          <cell r="K8390">
            <v>0</v>
          </cell>
          <cell r="L8390" t="e">
            <v>#N/A</v>
          </cell>
        </row>
        <row r="8391">
          <cell r="B8391" t="str">
            <v>YEC9775149Bakväxel</v>
          </cell>
          <cell r="C8391" t="str">
            <v>YEC9775149</v>
          </cell>
          <cell r="D8391" t="str">
            <v>2022-2023</v>
          </cell>
          <cell r="E8391">
            <v>18</v>
          </cell>
          <cell r="F8391" t="str">
            <v>0180</v>
          </cell>
          <cell r="G8391" t="str">
            <v>D004</v>
          </cell>
          <cell r="H8391" t="str">
            <v>Rear Derailleur</v>
          </cell>
          <cell r="I8391" t="str">
            <v>Bakväxel</v>
          </cell>
          <cell r="K8391" t="str">
            <v>NAVVÄXEL</v>
          </cell>
          <cell r="L8391" t="str">
            <v>Kontakta SHIMANO</v>
          </cell>
        </row>
        <row r="8392">
          <cell r="B8392" t="str">
            <v>YEC9775149Kedja</v>
          </cell>
          <cell r="C8392" t="str">
            <v>YEC9775149</v>
          </cell>
          <cell r="D8392" t="str">
            <v>2022-2023</v>
          </cell>
          <cell r="E8392">
            <v>19</v>
          </cell>
          <cell r="F8392" t="str">
            <v>0190</v>
          </cell>
          <cell r="G8392" t="str">
            <v>E003</v>
          </cell>
          <cell r="H8392" t="str">
            <v xml:space="preserve">Chain </v>
          </cell>
          <cell r="I8392" t="str">
            <v>Kedja</v>
          </cell>
          <cell r="K8392" t="str">
            <v>C3405041-102</v>
          </cell>
          <cell r="L8392" t="str">
            <v>C3400038</v>
          </cell>
        </row>
        <row r="8393">
          <cell r="B8393" t="str">
            <v>YEC9775149Kassett</v>
          </cell>
          <cell r="C8393" t="str">
            <v>YEC9775149</v>
          </cell>
          <cell r="D8393" t="str">
            <v>2022-2023</v>
          </cell>
          <cell r="E8393">
            <v>20</v>
          </cell>
          <cell r="F8393" t="str">
            <v>0200</v>
          </cell>
          <cell r="G8393" t="str">
            <v>E004</v>
          </cell>
          <cell r="H8393" t="str">
            <v>Cassette Sprocket</v>
          </cell>
          <cell r="I8393" t="str">
            <v>Kassett</v>
          </cell>
          <cell r="K8393" t="str">
            <v>ASMGEAR16SU</v>
          </cell>
          <cell r="L8393" t="str">
            <v>Kontakta SHIMANO</v>
          </cell>
        </row>
        <row r="8394">
          <cell r="B8394" t="str">
            <v>YEC9775149Framhjul</v>
          </cell>
          <cell r="C8394" t="str">
            <v>YEC9775149</v>
          </cell>
          <cell r="D8394" t="str">
            <v>2022-2023</v>
          </cell>
          <cell r="E8394">
            <v>21</v>
          </cell>
          <cell r="F8394" t="str">
            <v>0210</v>
          </cell>
          <cell r="G8394" t="str">
            <v>F001</v>
          </cell>
          <cell r="H8394" t="str">
            <v>Front hub</v>
          </cell>
          <cell r="I8394" t="str">
            <v>Framhjul</v>
          </cell>
          <cell r="K8394" t="str">
            <v>C4108150</v>
          </cell>
          <cell r="L8394" t="str">
            <v>Kontakta Service</v>
          </cell>
        </row>
        <row r="8395">
          <cell r="B8395" t="str">
            <v>YEC9775149Bakhjul</v>
          </cell>
          <cell r="C8395" t="str">
            <v>YEC9775149</v>
          </cell>
          <cell r="D8395" t="str">
            <v>2022-2023</v>
          </cell>
          <cell r="E8395">
            <v>22</v>
          </cell>
          <cell r="F8395" t="str">
            <v>0220</v>
          </cell>
          <cell r="G8395" t="str">
            <v>F002</v>
          </cell>
          <cell r="H8395" t="str">
            <v>Rear hub</v>
          </cell>
          <cell r="I8395" t="str">
            <v>Bakhjul</v>
          </cell>
          <cell r="K8395" t="str">
            <v>C4208247</v>
          </cell>
          <cell r="L8395" t="str">
            <v>C4200386</v>
          </cell>
        </row>
        <row r="8396">
          <cell r="B8396" t="str">
            <v>YEC9775149Däck</v>
          </cell>
          <cell r="C8396" t="str">
            <v>YEC9775149</v>
          </cell>
          <cell r="D8396" t="str">
            <v>2022-2023</v>
          </cell>
          <cell r="E8396">
            <v>23</v>
          </cell>
          <cell r="F8396" t="str">
            <v>0230</v>
          </cell>
          <cell r="G8396" t="str">
            <v>F003</v>
          </cell>
          <cell r="H8396" t="str">
            <v>Tire</v>
          </cell>
          <cell r="I8396" t="str">
            <v>Däck</v>
          </cell>
          <cell r="K8396" t="str">
            <v>C4906490</v>
          </cell>
          <cell r="L8396" t="str">
            <v>C4901536</v>
          </cell>
        </row>
        <row r="8397">
          <cell r="B8397" t="str">
            <v>YEC9775149Skärmar set</v>
          </cell>
          <cell r="C8397" t="str">
            <v>YEC9775149</v>
          </cell>
          <cell r="D8397" t="str">
            <v>2022-2023</v>
          </cell>
          <cell r="E8397">
            <v>24</v>
          </cell>
          <cell r="F8397" t="str">
            <v>0240</v>
          </cell>
          <cell r="G8397" t="str">
            <v>H003</v>
          </cell>
          <cell r="H8397" t="str">
            <v xml:space="preserve">Mudguard front   </v>
          </cell>
          <cell r="I8397" t="str">
            <v>Skärmar set</v>
          </cell>
          <cell r="K8397" t="str">
            <v>C8255677-832</v>
          </cell>
          <cell r="L8397" t="str">
            <v>Kontakta Service</v>
          </cell>
        </row>
        <row r="8398">
          <cell r="B8398" t="str">
            <v>YEC9775149Pakethållare</v>
          </cell>
          <cell r="C8398" t="str">
            <v>YEC9775149</v>
          </cell>
          <cell r="D8398" t="str">
            <v>2022-2023</v>
          </cell>
          <cell r="E8398">
            <v>25</v>
          </cell>
          <cell r="F8398" t="str">
            <v>0250</v>
          </cell>
          <cell r="G8398" t="str">
            <v>H004</v>
          </cell>
          <cell r="H8398" t="str">
            <v>Carrier</v>
          </cell>
          <cell r="I8398" t="str">
            <v>Pakethållare</v>
          </cell>
          <cell r="K8398" t="str">
            <v>C8205834-BK</v>
          </cell>
          <cell r="L8398" t="str">
            <v>C8205834-BK</v>
          </cell>
        </row>
        <row r="8399">
          <cell r="B8399" t="str">
            <v>YEC9775149Sadel</v>
          </cell>
          <cell r="C8399" t="str">
            <v>YEC9775149</v>
          </cell>
          <cell r="D8399" t="str">
            <v>2022-2023</v>
          </cell>
          <cell r="E8399">
            <v>26</v>
          </cell>
          <cell r="F8399" t="str">
            <v>0260</v>
          </cell>
          <cell r="G8399" t="str">
            <v>G001</v>
          </cell>
          <cell r="H8399" t="str">
            <v>Saddle</v>
          </cell>
          <cell r="I8399" t="str">
            <v>Sadel</v>
          </cell>
          <cell r="K8399" t="str">
            <v>C7106264</v>
          </cell>
          <cell r="L8399" t="str">
            <v>C7100481</v>
          </cell>
        </row>
        <row r="8400">
          <cell r="B8400" t="str">
            <v>YEC9775149Sadelstolpe</v>
          </cell>
          <cell r="C8400" t="str">
            <v>YEC9775149</v>
          </cell>
          <cell r="D8400" t="str">
            <v>2022-2023</v>
          </cell>
          <cell r="E8400">
            <v>27</v>
          </cell>
          <cell r="F8400" t="str">
            <v>0270</v>
          </cell>
          <cell r="G8400" t="str">
            <v>G002</v>
          </cell>
          <cell r="H8400" t="str">
            <v>Seatpost</v>
          </cell>
          <cell r="I8400" t="str">
            <v>Sadelstolpe</v>
          </cell>
          <cell r="K8400" t="str">
            <v>C7205258</v>
          </cell>
          <cell r="L8400" t="str">
            <v>C7200039</v>
          </cell>
        </row>
        <row r="8401">
          <cell r="B8401" t="str">
            <v>YEC9775149Sadelrörsklämma</v>
          </cell>
          <cell r="C8401" t="str">
            <v>YEC9775149</v>
          </cell>
          <cell r="D8401" t="str">
            <v>2022-2023</v>
          </cell>
          <cell r="E8401">
            <v>28</v>
          </cell>
          <cell r="F8401" t="str">
            <v>0280</v>
          </cell>
          <cell r="G8401" t="str">
            <v>G003</v>
          </cell>
          <cell r="H8401" t="str">
            <v>Seat Clamp</v>
          </cell>
          <cell r="I8401" t="str">
            <v>Sadelrörsklämma</v>
          </cell>
          <cell r="K8401" t="str">
            <v>C7305001</v>
          </cell>
          <cell r="L8401" t="str">
            <v>C7300028-318</v>
          </cell>
        </row>
        <row r="8402">
          <cell r="B8402" t="str">
            <v>YEC9775149Framlampa</v>
          </cell>
          <cell r="C8402" t="str">
            <v>YEC9775149</v>
          </cell>
          <cell r="D8402" t="str">
            <v>2022-2023</v>
          </cell>
          <cell r="E8402">
            <v>29</v>
          </cell>
          <cell r="F8402" t="str">
            <v>0290</v>
          </cell>
          <cell r="G8402" t="str">
            <v>H005</v>
          </cell>
          <cell r="H8402" t="str">
            <v>Front light</v>
          </cell>
          <cell r="I8402" t="str">
            <v>Framlampa</v>
          </cell>
          <cell r="K8402" t="str">
            <v>C8015300</v>
          </cell>
          <cell r="L8402" t="str">
            <v>C8015300</v>
          </cell>
        </row>
        <row r="8403">
          <cell r="B8403" t="str">
            <v>YEC9775149Baklampa</v>
          </cell>
          <cell r="C8403" t="str">
            <v>YEC9775149</v>
          </cell>
          <cell r="D8403" t="str">
            <v>2022-2023</v>
          </cell>
          <cell r="E8403">
            <v>30</v>
          </cell>
          <cell r="F8403" t="str">
            <v>0300</v>
          </cell>
          <cell r="G8403" t="str">
            <v>H006</v>
          </cell>
          <cell r="H8403" t="str">
            <v>Light, Rear</v>
          </cell>
          <cell r="I8403" t="str">
            <v>Baklampa</v>
          </cell>
          <cell r="K8403" t="str">
            <v>C8705186-1RLBK</v>
          </cell>
          <cell r="L8403" t="str">
            <v>C8705186-1RLBK</v>
          </cell>
        </row>
        <row r="8404">
          <cell r="B8404" t="str">
            <v>YEC9775149Låssats</v>
          </cell>
          <cell r="C8404" t="str">
            <v>YEC9775149</v>
          </cell>
          <cell r="D8404" t="str">
            <v>2022-2023</v>
          </cell>
          <cell r="E8404">
            <v>31</v>
          </cell>
          <cell r="F8404" t="str">
            <v>0310</v>
          </cell>
          <cell r="G8404" t="str">
            <v>H007</v>
          </cell>
          <cell r="H8404" t="str">
            <v>Lock</v>
          </cell>
          <cell r="I8404" t="str">
            <v>Låssats</v>
          </cell>
          <cell r="K8404" t="str">
            <v>C8405069</v>
          </cell>
          <cell r="L8404" t="str">
            <v>C8405069</v>
          </cell>
        </row>
        <row r="8405">
          <cell r="B8405" t="str">
            <v>YEC9775149Stöd</v>
          </cell>
          <cell r="C8405" t="str">
            <v>YEC9775149</v>
          </cell>
          <cell r="D8405" t="str">
            <v>2022-2023</v>
          </cell>
          <cell r="E8405">
            <v>32</v>
          </cell>
          <cell r="F8405" t="str">
            <v>0320</v>
          </cell>
          <cell r="G8405" t="str">
            <v>H008</v>
          </cell>
          <cell r="H8405" t="str">
            <v>Kick stand</v>
          </cell>
          <cell r="I8405" t="str">
            <v>Stöd</v>
          </cell>
          <cell r="K8405" t="str">
            <v>C8105224</v>
          </cell>
          <cell r="L8405" t="str">
            <v>C8105224</v>
          </cell>
        </row>
        <row r="8406">
          <cell r="B8406" t="str">
            <v>YEC9775149Korg</v>
          </cell>
          <cell r="C8406" t="str">
            <v>YEC9775149</v>
          </cell>
          <cell r="D8406" t="str">
            <v>2022-2023</v>
          </cell>
          <cell r="E8406">
            <v>33</v>
          </cell>
          <cell r="F8406" t="str">
            <v>0330</v>
          </cell>
          <cell r="G8406" t="str">
            <v>H009</v>
          </cell>
          <cell r="H8406" t="str">
            <v>Basket / Fr carrier</v>
          </cell>
          <cell r="I8406" t="str">
            <v>Korg</v>
          </cell>
          <cell r="K8406" t="str">
            <v>C8605198</v>
          </cell>
          <cell r="L8406" t="str">
            <v>C8600016</v>
          </cell>
        </row>
        <row r="8407">
          <cell r="B8407" t="str">
            <v>YEC9775149Pedaler</v>
          </cell>
          <cell r="C8407" t="str">
            <v>YEC9775149</v>
          </cell>
          <cell r="D8407" t="str">
            <v>2022-2023</v>
          </cell>
          <cell r="E8407">
            <v>34</v>
          </cell>
          <cell r="F8407" t="str">
            <v>0340</v>
          </cell>
          <cell r="G8407" t="str">
            <v>E005</v>
          </cell>
          <cell r="H8407" t="str">
            <v xml:space="preserve">Pedal </v>
          </cell>
          <cell r="I8407" t="str">
            <v>Pedaler</v>
          </cell>
          <cell r="K8407" t="str">
            <v>C3505208</v>
          </cell>
          <cell r="L8407" t="str">
            <v>C3500059</v>
          </cell>
        </row>
        <row r="8408">
          <cell r="B8408" t="str">
            <v>YEC9775149Motor</v>
          </cell>
          <cell r="C8408" t="str">
            <v>YEC9775149</v>
          </cell>
          <cell r="D8408" t="str">
            <v>2022-2023</v>
          </cell>
          <cell r="E8408">
            <v>35</v>
          </cell>
          <cell r="F8408" t="str">
            <v>0350</v>
          </cell>
          <cell r="G8408" t="str">
            <v>J001</v>
          </cell>
          <cell r="H8408" t="str">
            <v>DRIVE UNIT:</v>
          </cell>
          <cell r="I8408" t="str">
            <v>Motor</v>
          </cell>
          <cell r="K8408" t="str">
            <v>C8705240-1-01BC</v>
          </cell>
          <cell r="L8408" t="str">
            <v>C8705240-1-01BC</v>
          </cell>
        </row>
        <row r="8409">
          <cell r="B8409" t="str">
            <v>YEC9775149Display</v>
          </cell>
          <cell r="C8409" t="str">
            <v>YEC9775149</v>
          </cell>
          <cell r="D8409" t="str">
            <v>2022-2023</v>
          </cell>
          <cell r="E8409">
            <v>36</v>
          </cell>
          <cell r="F8409" t="str">
            <v>0360</v>
          </cell>
          <cell r="G8409" t="str">
            <v>J004</v>
          </cell>
          <cell r="H8409" t="str">
            <v>DISPLAY:</v>
          </cell>
          <cell r="I8409" t="str">
            <v>Display</v>
          </cell>
          <cell r="K8409" t="str">
            <v>C8705068-1-41C</v>
          </cell>
          <cell r="L8409" t="str">
            <v>C8705068-1-41C</v>
          </cell>
        </row>
        <row r="8410">
          <cell r="B8410" t="str">
            <v>YEC9775149EB-Bus kabel</v>
          </cell>
          <cell r="C8410" t="str">
            <v>YEC9775149</v>
          </cell>
          <cell r="D8410" t="str">
            <v>2022-2023</v>
          </cell>
          <cell r="E8410">
            <v>37</v>
          </cell>
          <cell r="F8410" t="str">
            <v>0370</v>
          </cell>
          <cell r="G8410" t="str">
            <v>J005</v>
          </cell>
          <cell r="H8410" t="str">
            <v>EB-BUS CABLE:</v>
          </cell>
          <cell r="I8410" t="str">
            <v>EB-Bus kabel</v>
          </cell>
          <cell r="K8410" t="str">
            <v>C8705240-1-4-2C</v>
          </cell>
          <cell r="L8410" t="str">
            <v>C8705240-1-4-2C</v>
          </cell>
        </row>
        <row r="8411">
          <cell r="B8411" t="str">
            <v>YEC9775149Motorkabel</v>
          </cell>
          <cell r="C8411" t="str">
            <v>YEC9775149</v>
          </cell>
          <cell r="D8411" t="str">
            <v>2022-2023</v>
          </cell>
          <cell r="E8411">
            <v>38</v>
          </cell>
          <cell r="F8411" t="str">
            <v>0380</v>
          </cell>
          <cell r="G8411" t="str">
            <v>J006</v>
          </cell>
          <cell r="H8411" t="str">
            <v>POWER CABLE:</v>
          </cell>
          <cell r="I8411" t="str">
            <v>Motorkabel</v>
          </cell>
          <cell r="K8411" t="str">
            <v>Ingår i batterihållaren</v>
          </cell>
          <cell r="L8411" t="str">
            <v>Ingår i batterihållaren</v>
          </cell>
        </row>
        <row r="8412">
          <cell r="B8412" t="str">
            <v>YEC9775149Kabel framlampa</v>
          </cell>
          <cell r="C8412" t="str">
            <v>YEC9775149</v>
          </cell>
          <cell r="D8412" t="str">
            <v>2022-2023</v>
          </cell>
          <cell r="E8412">
            <v>39</v>
          </cell>
          <cell r="F8412" t="str">
            <v>0390</v>
          </cell>
          <cell r="G8412" t="str">
            <v>J007</v>
          </cell>
          <cell r="H8412" t="str">
            <v>F. LIGHT CABLE:</v>
          </cell>
          <cell r="I8412" t="str">
            <v>Kabel framlampa</v>
          </cell>
          <cell r="K8412" t="str">
            <v>C8705068-1-0416</v>
          </cell>
          <cell r="L8412" t="str">
            <v>C8705068-1-0416</v>
          </cell>
        </row>
        <row r="8413">
          <cell r="B8413" t="str">
            <v>YEC9775149Kabel baklampa</v>
          </cell>
          <cell r="C8413" t="str">
            <v>YEC9775149</v>
          </cell>
          <cell r="D8413" t="str">
            <v>2022-2023</v>
          </cell>
          <cell r="E8413">
            <v>40</v>
          </cell>
          <cell r="F8413" t="str">
            <v>0400</v>
          </cell>
          <cell r="G8413" t="str">
            <v>J008</v>
          </cell>
          <cell r="H8413" t="str">
            <v>R. LIGHT CABLE:</v>
          </cell>
          <cell r="I8413" t="str">
            <v>Kabel baklampa</v>
          </cell>
          <cell r="K8413" t="str">
            <v>INGÅR I BATTERIET</v>
          </cell>
          <cell r="L8413" t="str">
            <v>Ingår i batteriet</v>
          </cell>
        </row>
        <row r="8414">
          <cell r="B8414" t="str">
            <v>YEC9775149Hastighetssensor</v>
          </cell>
          <cell r="C8414" t="str">
            <v>YEC9775149</v>
          </cell>
          <cell r="D8414" t="str">
            <v>2022-2023</v>
          </cell>
          <cell r="E8414">
            <v>41</v>
          </cell>
          <cell r="F8414" t="str">
            <v>0410</v>
          </cell>
          <cell r="G8414" t="str">
            <v>J009</v>
          </cell>
          <cell r="H8414" t="str">
            <v>SPEED SENSOR:</v>
          </cell>
          <cell r="I8414" t="str">
            <v>Hastighetssensor</v>
          </cell>
          <cell r="K8414" t="str">
            <v>C8705068-1-411C</v>
          </cell>
          <cell r="L8414" t="str">
            <v>C8705068-1-411C</v>
          </cell>
        </row>
        <row r="8415">
          <cell r="B8415" t="str">
            <v>YEC9775149Batteri</v>
          </cell>
          <cell r="C8415" t="str">
            <v>YEC9775149</v>
          </cell>
          <cell r="D8415" t="str">
            <v>2022-2023</v>
          </cell>
          <cell r="E8415">
            <v>42</v>
          </cell>
          <cell r="F8415" t="str">
            <v>0420</v>
          </cell>
          <cell r="G8415" t="str">
            <v>J002</v>
          </cell>
          <cell r="H8415" t="str">
            <v>BATTERY:</v>
          </cell>
          <cell r="I8415" t="str">
            <v>Batteri</v>
          </cell>
          <cell r="K8415" t="str">
            <v>C8705186-E-11C</v>
          </cell>
          <cell r="L8415" t="str">
            <v>C8705186-E-11C</v>
          </cell>
        </row>
        <row r="8416">
          <cell r="B8416" t="str">
            <v>YEC9775149Batterihållare</v>
          </cell>
          <cell r="C8416" t="str">
            <v>YEC9775149</v>
          </cell>
          <cell r="D8416" t="str">
            <v>2022-2023</v>
          </cell>
          <cell r="E8416">
            <v>43</v>
          </cell>
          <cell r="F8416" t="str">
            <v>0430</v>
          </cell>
          <cell r="G8416" t="str">
            <v>J003</v>
          </cell>
          <cell r="H8416" t="str">
            <v>BATTERY HOLDER/Slider</v>
          </cell>
          <cell r="I8416" t="str">
            <v>Batterihållare</v>
          </cell>
          <cell r="K8416" t="str">
            <v>C8705188-E-04</v>
          </cell>
          <cell r="L8416" t="str">
            <v>C8705188-E-04</v>
          </cell>
        </row>
        <row r="8417">
          <cell r="B8417" t="str">
            <v>YEC9775149Batteriladdare</v>
          </cell>
          <cell r="C8417" t="str">
            <v>YEC9775149</v>
          </cell>
          <cell r="D8417" t="str">
            <v>2022-2023</v>
          </cell>
          <cell r="E8417">
            <v>44</v>
          </cell>
          <cell r="F8417" t="str">
            <v>0440</v>
          </cell>
          <cell r="G8417" t="str">
            <v>J010</v>
          </cell>
          <cell r="H8417" t="str">
            <v>CHARGER:</v>
          </cell>
          <cell r="I8417" t="str">
            <v>Batteriladdare</v>
          </cell>
          <cell r="K8417" t="str">
            <v>C8705058-1-1C</v>
          </cell>
          <cell r="L8417" t="str">
            <v>C8705058-1-1D</v>
          </cell>
        </row>
        <row r="8418">
          <cell r="B8418" t="str">
            <v>YEC9775149Kontrollbox</v>
          </cell>
          <cell r="C8418" t="str">
            <v>YEC9775149</v>
          </cell>
          <cell r="D8418" t="str">
            <v>2022-2023</v>
          </cell>
          <cell r="E8418">
            <v>45</v>
          </cell>
          <cell r="F8418" t="str">
            <v>0450</v>
          </cell>
          <cell r="G8418" t="str">
            <v>J011</v>
          </cell>
          <cell r="H8418" t="str">
            <v>Controller</v>
          </cell>
          <cell r="I8418" t="str">
            <v>Kontrollbox</v>
          </cell>
          <cell r="K8418" t="str">
            <v>INGÅR I MOTORN</v>
          </cell>
          <cell r="L8418" t="str">
            <v>Ingår i motorn</v>
          </cell>
        </row>
        <row r="8419">
          <cell r="B8419" t="str">
            <v>YEC9775149Växelöra</v>
          </cell>
          <cell r="C8419" t="str">
            <v>YEC9775149</v>
          </cell>
          <cell r="D8419" t="str">
            <v>2022-2023</v>
          </cell>
          <cell r="E8419">
            <v>46</v>
          </cell>
          <cell r="F8419" t="str">
            <v>0460</v>
          </cell>
          <cell r="G8419" t="str">
            <v>D005</v>
          </cell>
          <cell r="H8419" t="str">
            <v>Gear hanger</v>
          </cell>
          <cell r="I8419" t="str">
            <v>Växelöra</v>
          </cell>
          <cell r="L8419" t="e">
            <v>#N/A</v>
          </cell>
        </row>
        <row r="8420">
          <cell r="B8420" t="str">
            <v>YEC9775151RAM</v>
          </cell>
          <cell r="C8420" t="str">
            <v>YEC9775151</v>
          </cell>
          <cell r="D8420">
            <v>2022</v>
          </cell>
          <cell r="E8420">
            <v>1</v>
          </cell>
          <cell r="F8420" t="str">
            <v>0010</v>
          </cell>
          <cell r="G8420" t="str">
            <v>A001</v>
          </cell>
          <cell r="H8420" t="str">
            <v>PAINTED FRAME</v>
          </cell>
          <cell r="I8420" t="str">
            <v>RAM</v>
          </cell>
          <cell r="K8420" t="str">
            <v>C1307718-510</v>
          </cell>
          <cell r="L8420" t="e">
            <v>#N/A</v>
          </cell>
        </row>
        <row r="8421">
          <cell r="B8421" t="str">
            <v>YEC9775151Framgaffel</v>
          </cell>
          <cell r="C8421" t="str">
            <v>YEC9775151</v>
          </cell>
          <cell r="D8421">
            <v>2022</v>
          </cell>
          <cell r="E8421">
            <v>2</v>
          </cell>
          <cell r="F8421" t="str">
            <v>0020</v>
          </cell>
          <cell r="G8421" t="str">
            <v>A002</v>
          </cell>
          <cell r="H8421" t="str">
            <v>PAINTED FORK</v>
          </cell>
          <cell r="I8421" t="str">
            <v>Framgaffel</v>
          </cell>
          <cell r="K8421" t="str">
            <v>C1605442-224</v>
          </cell>
          <cell r="L8421" t="e">
            <v>#N/A</v>
          </cell>
        </row>
        <row r="8422">
          <cell r="B8422" t="str">
            <v>YEC9775151Styrlager</v>
          </cell>
          <cell r="C8422" t="str">
            <v>YEC9775151</v>
          </cell>
          <cell r="D8422">
            <v>2022</v>
          </cell>
          <cell r="E8422">
            <v>3</v>
          </cell>
          <cell r="F8422" t="str">
            <v>0030</v>
          </cell>
          <cell r="G8422" t="str">
            <v>B001</v>
          </cell>
          <cell r="H8422" t="str">
            <v>Head Set</v>
          </cell>
          <cell r="I8422" t="str">
            <v>Styrlager</v>
          </cell>
          <cell r="K8422" t="str">
            <v>C2105256</v>
          </cell>
          <cell r="L8422" t="str">
            <v>C2105256</v>
          </cell>
        </row>
        <row r="8423">
          <cell r="B8423" t="str">
            <v xml:space="preserve">YEC9775151Styrstam </v>
          </cell>
          <cell r="C8423" t="str">
            <v>YEC9775151</v>
          </cell>
          <cell r="D8423">
            <v>2022</v>
          </cell>
          <cell r="E8423">
            <v>4</v>
          </cell>
          <cell r="F8423" t="str">
            <v>0040</v>
          </cell>
          <cell r="G8423" t="str">
            <v>B002</v>
          </cell>
          <cell r="H8423" t="str">
            <v>Handlebar Stem</v>
          </cell>
          <cell r="I8423" t="str">
            <v xml:space="preserve">Styrstam </v>
          </cell>
          <cell r="K8423" t="str">
            <v>C2205586-090</v>
          </cell>
          <cell r="L8423" t="str">
            <v>C2205586-090</v>
          </cell>
        </row>
        <row r="8424">
          <cell r="B8424" t="str">
            <v>YEC9775151Styre</v>
          </cell>
          <cell r="C8424" t="str">
            <v>YEC9775151</v>
          </cell>
          <cell r="D8424">
            <v>2022</v>
          </cell>
          <cell r="E8424">
            <v>5</v>
          </cell>
          <cell r="F8424" t="str">
            <v>0050</v>
          </cell>
          <cell r="G8424" t="str">
            <v>B003</v>
          </cell>
          <cell r="H8424" t="str">
            <v>Handelbar</v>
          </cell>
          <cell r="I8424" t="str">
            <v>Styre</v>
          </cell>
          <cell r="K8424" t="str">
            <v>C2306073</v>
          </cell>
          <cell r="L8424" t="str">
            <v>C2300290</v>
          </cell>
        </row>
        <row r="8425">
          <cell r="B8425" t="str">
            <v>YEC9775151Bromsgrepp H</v>
          </cell>
          <cell r="C8425" t="str">
            <v>YEC9775151</v>
          </cell>
          <cell r="D8425">
            <v>2022</v>
          </cell>
          <cell r="E8425">
            <v>6</v>
          </cell>
          <cell r="F8425" t="str">
            <v>0060</v>
          </cell>
          <cell r="G8425" t="str">
            <v>C002</v>
          </cell>
          <cell r="H8425" t="str">
            <v>Brake Lever R</v>
          </cell>
          <cell r="I8425" t="str">
            <v>Bromsgrepp H</v>
          </cell>
          <cell r="L8425" t="e">
            <v>#N/A</v>
          </cell>
        </row>
        <row r="8426">
          <cell r="B8426" t="str">
            <v>YEC9775151Bromsgrepp V</v>
          </cell>
          <cell r="C8426" t="str">
            <v>YEC9775151</v>
          </cell>
          <cell r="D8426">
            <v>2022</v>
          </cell>
          <cell r="E8426">
            <v>7</v>
          </cell>
          <cell r="F8426" t="str">
            <v>0070</v>
          </cell>
          <cell r="G8426" t="str">
            <v>C001</v>
          </cell>
          <cell r="H8426" t="str">
            <v>Brake Lever L</v>
          </cell>
          <cell r="I8426" t="str">
            <v>Bromsgrepp V</v>
          </cell>
          <cell r="K8426" t="str">
            <v>Shimano</v>
          </cell>
          <cell r="L8426" t="str">
            <v>Kontakta SHIMANO</v>
          </cell>
        </row>
        <row r="8427">
          <cell r="B8427" t="str">
            <v>YEC9775151Växelreglage H</v>
          </cell>
          <cell r="C8427" t="str">
            <v>YEC9775151</v>
          </cell>
          <cell r="D8427">
            <v>2022</v>
          </cell>
          <cell r="E8427">
            <v>8</v>
          </cell>
          <cell r="F8427" t="str">
            <v>0080</v>
          </cell>
          <cell r="G8427" t="str">
            <v>D002</v>
          </cell>
          <cell r="H8427" t="str">
            <v>Shift Lever R</v>
          </cell>
          <cell r="I8427" t="str">
            <v>Växelreglage H</v>
          </cell>
          <cell r="K8427" t="str">
            <v>C5105092</v>
          </cell>
          <cell r="L8427" t="str">
            <v>Kontakta SHIMANO</v>
          </cell>
        </row>
        <row r="8428">
          <cell r="B8428" t="str">
            <v>YEC9775151Växelreglage V</v>
          </cell>
          <cell r="C8428" t="str">
            <v>YEC9775151</v>
          </cell>
          <cell r="D8428">
            <v>2022</v>
          </cell>
          <cell r="E8428">
            <v>9</v>
          </cell>
          <cell r="F8428" t="str">
            <v>0090</v>
          </cell>
          <cell r="G8428" t="str">
            <v>D001</v>
          </cell>
          <cell r="H8428" t="str">
            <v>Shift Lever L</v>
          </cell>
          <cell r="I8428" t="str">
            <v>Växelreglage V</v>
          </cell>
          <cell r="L8428" t="e">
            <v>#N/A</v>
          </cell>
        </row>
        <row r="8429">
          <cell r="B8429" t="str">
            <v>YEC9775151Handtag par</v>
          </cell>
          <cell r="C8429" t="str">
            <v>YEC9775151</v>
          </cell>
          <cell r="D8429">
            <v>2022</v>
          </cell>
          <cell r="E8429">
            <v>10</v>
          </cell>
          <cell r="F8429" t="str">
            <v>0100</v>
          </cell>
          <cell r="G8429" t="str">
            <v>B004</v>
          </cell>
          <cell r="H8429" t="str">
            <v>Grip R</v>
          </cell>
          <cell r="I8429" t="str">
            <v>Handtag par</v>
          </cell>
          <cell r="K8429" t="str">
            <v>C2505528</v>
          </cell>
          <cell r="L8429" t="str">
            <v>C2500057</v>
          </cell>
        </row>
        <row r="8430">
          <cell r="B8430" t="str">
            <v>YEC9775151Frambroms</v>
          </cell>
          <cell r="C8430" t="str">
            <v>YEC9775151</v>
          </cell>
          <cell r="D8430">
            <v>2022</v>
          </cell>
          <cell r="E8430">
            <v>11</v>
          </cell>
          <cell r="F8430" t="str">
            <v>0110</v>
          </cell>
          <cell r="G8430" t="str">
            <v>C003</v>
          </cell>
          <cell r="H8430" t="str">
            <v xml:space="preserve">Brake front </v>
          </cell>
          <cell r="I8430" t="str">
            <v>Frambroms</v>
          </cell>
          <cell r="K8430" t="str">
            <v>AMT200KLFURX100</v>
          </cell>
          <cell r="L8430" t="str">
            <v>Kontakta SHIMANO</v>
          </cell>
        </row>
        <row r="8431">
          <cell r="B8431" t="str">
            <v>YEC9775151Bakbroms</v>
          </cell>
          <cell r="C8431" t="str">
            <v>YEC9775151</v>
          </cell>
          <cell r="D8431">
            <v>2022</v>
          </cell>
          <cell r="E8431">
            <v>12</v>
          </cell>
          <cell r="F8431" t="str">
            <v>0120</v>
          </cell>
          <cell r="G8431" t="str">
            <v>C004</v>
          </cell>
          <cell r="H8431" t="str">
            <v>Brake rear</v>
          </cell>
          <cell r="I8431" t="str">
            <v>Bakbroms</v>
          </cell>
          <cell r="K8431" t="str">
            <v>Fotbroms</v>
          </cell>
          <cell r="L8431" t="str">
            <v>Kontakta SHIMANO</v>
          </cell>
        </row>
        <row r="8432">
          <cell r="B8432" t="str">
            <v>YEC9775151Vevlager</v>
          </cell>
          <cell r="C8432" t="str">
            <v>YEC9775151</v>
          </cell>
          <cell r="D8432">
            <v>2022</v>
          </cell>
          <cell r="E8432">
            <v>13</v>
          </cell>
          <cell r="F8432" t="str">
            <v>0130</v>
          </cell>
          <cell r="G8432" t="str">
            <v>E001</v>
          </cell>
          <cell r="H8432" t="str">
            <v xml:space="preserve">BB-set </v>
          </cell>
          <cell r="I8432" t="str">
            <v>Vevlager</v>
          </cell>
          <cell r="K8432" t="str">
            <v>INGÅR I MOTORN</v>
          </cell>
          <cell r="L8432" t="str">
            <v>Ingår i motorn</v>
          </cell>
        </row>
        <row r="8433">
          <cell r="B8433" t="str">
            <v>YEC9775151Vevparti</v>
          </cell>
          <cell r="C8433" t="str">
            <v>YEC9775151</v>
          </cell>
          <cell r="D8433">
            <v>2022</v>
          </cell>
          <cell r="E8433">
            <v>14</v>
          </cell>
          <cell r="F8433" t="str">
            <v>0140</v>
          </cell>
          <cell r="G8433" t="str">
            <v>E002</v>
          </cell>
          <cell r="H8433" t="str">
            <v>Front Chainwheel</v>
          </cell>
          <cell r="I8433" t="str">
            <v>Vevparti</v>
          </cell>
          <cell r="K8433" t="str">
            <v>C3305778-EG</v>
          </cell>
          <cell r="L8433" t="str">
            <v>C3305778-EG</v>
          </cell>
        </row>
        <row r="8434">
          <cell r="B8434" t="str">
            <v>YEC9775151Kedjeskydd</v>
          </cell>
          <cell r="C8434" t="str">
            <v>YEC9775151</v>
          </cell>
          <cell r="D8434">
            <v>2022</v>
          </cell>
          <cell r="E8434">
            <v>15</v>
          </cell>
          <cell r="F8434" t="str">
            <v>0150</v>
          </cell>
          <cell r="G8434" t="str">
            <v>H001</v>
          </cell>
          <cell r="H8434" t="str">
            <v>Chain guard</v>
          </cell>
          <cell r="I8434" t="str">
            <v>Kedjeskydd</v>
          </cell>
          <cell r="K8434" t="str">
            <v>C8305427/ZBK</v>
          </cell>
          <cell r="L8434" t="str">
            <v>C8305427/ZBK</v>
          </cell>
        </row>
        <row r="8435">
          <cell r="B8435" t="str">
            <v>YEC9775151Kedjeskyddsfäste</v>
          </cell>
          <cell r="C8435" t="str">
            <v>YEC9775151</v>
          </cell>
          <cell r="D8435">
            <v>2022</v>
          </cell>
          <cell r="E8435">
            <v>16</v>
          </cell>
          <cell r="F8435" t="str">
            <v>0160</v>
          </cell>
          <cell r="G8435" t="str">
            <v>H002</v>
          </cell>
          <cell r="H8435" t="str">
            <v>Chain guard bracket</v>
          </cell>
          <cell r="I8435" t="str">
            <v>Kedjeskyddsfäste</v>
          </cell>
          <cell r="K8435" t="str">
            <v>C8305526</v>
          </cell>
          <cell r="L8435" t="str">
            <v>C8305526</v>
          </cell>
        </row>
        <row r="8436">
          <cell r="B8436" t="str">
            <v>YEC9775151Framväxel</v>
          </cell>
          <cell r="C8436" t="str">
            <v>YEC9775151</v>
          </cell>
          <cell r="D8436">
            <v>2022</v>
          </cell>
          <cell r="E8436">
            <v>17</v>
          </cell>
          <cell r="F8436" t="str">
            <v>0170</v>
          </cell>
          <cell r="G8436" t="str">
            <v>D003</v>
          </cell>
          <cell r="H8436" t="str">
            <v>Front Derailleur</v>
          </cell>
          <cell r="I8436" t="str">
            <v>Framväxel</v>
          </cell>
          <cell r="K8436">
            <v>0</v>
          </cell>
          <cell r="L8436" t="e">
            <v>#N/A</v>
          </cell>
        </row>
        <row r="8437">
          <cell r="B8437" t="str">
            <v>YEC9775151Bakväxel</v>
          </cell>
          <cell r="C8437" t="str">
            <v>YEC9775151</v>
          </cell>
          <cell r="D8437">
            <v>2022</v>
          </cell>
          <cell r="E8437">
            <v>18</v>
          </cell>
          <cell r="F8437" t="str">
            <v>0180</v>
          </cell>
          <cell r="G8437" t="str">
            <v>D004</v>
          </cell>
          <cell r="H8437" t="str">
            <v>Rear Derailleur</v>
          </cell>
          <cell r="I8437" t="str">
            <v>Bakväxel</v>
          </cell>
          <cell r="K8437" t="str">
            <v>NAVVÄXEL</v>
          </cell>
          <cell r="L8437" t="str">
            <v>Kontakta SHIMANO</v>
          </cell>
        </row>
        <row r="8438">
          <cell r="B8438" t="str">
            <v>YEC9775151Kedja</v>
          </cell>
          <cell r="C8438" t="str">
            <v>YEC9775151</v>
          </cell>
          <cell r="D8438">
            <v>2022</v>
          </cell>
          <cell r="E8438">
            <v>19</v>
          </cell>
          <cell r="F8438" t="str">
            <v>0190</v>
          </cell>
          <cell r="G8438" t="str">
            <v>E003</v>
          </cell>
          <cell r="H8438" t="str">
            <v xml:space="preserve">Chain </v>
          </cell>
          <cell r="I8438" t="str">
            <v>Kedja</v>
          </cell>
          <cell r="K8438" t="str">
            <v>C3405041-102</v>
          </cell>
          <cell r="L8438" t="str">
            <v>C3400038</v>
          </cell>
        </row>
        <row r="8439">
          <cell r="B8439" t="str">
            <v>YEC9775151Kassett</v>
          </cell>
          <cell r="C8439" t="str">
            <v>YEC9775151</v>
          </cell>
          <cell r="D8439">
            <v>2022</v>
          </cell>
          <cell r="E8439">
            <v>20</v>
          </cell>
          <cell r="F8439" t="str">
            <v>0200</v>
          </cell>
          <cell r="G8439" t="str">
            <v>E004</v>
          </cell>
          <cell r="H8439" t="str">
            <v>Cassette Sprocket</v>
          </cell>
          <cell r="I8439" t="str">
            <v>Kassett</v>
          </cell>
          <cell r="K8439" t="str">
            <v>ASMGEAR16SU</v>
          </cell>
          <cell r="L8439" t="str">
            <v>Kontakta SHIMANO</v>
          </cell>
        </row>
        <row r="8440">
          <cell r="B8440" t="str">
            <v>YEC9775151Framhjul</v>
          </cell>
          <cell r="C8440" t="str">
            <v>YEC9775151</v>
          </cell>
          <cell r="D8440">
            <v>2022</v>
          </cell>
          <cell r="E8440">
            <v>21</v>
          </cell>
          <cell r="F8440" t="str">
            <v>0210</v>
          </cell>
          <cell r="G8440" t="str">
            <v>F001</v>
          </cell>
          <cell r="H8440" t="str">
            <v>Front hub</v>
          </cell>
          <cell r="I8440" t="str">
            <v>Framhjul</v>
          </cell>
          <cell r="K8440" t="str">
            <v>C4108153</v>
          </cell>
          <cell r="L8440" t="str">
            <v>C4100394</v>
          </cell>
        </row>
        <row r="8441">
          <cell r="B8441" t="str">
            <v>YEC9775151Bakhjul</v>
          </cell>
          <cell r="C8441" t="str">
            <v>YEC9775151</v>
          </cell>
          <cell r="D8441">
            <v>2022</v>
          </cell>
          <cell r="E8441">
            <v>22</v>
          </cell>
          <cell r="F8441" t="str">
            <v>0220</v>
          </cell>
          <cell r="G8441" t="str">
            <v>F002</v>
          </cell>
          <cell r="H8441" t="str">
            <v>Rear hub</v>
          </cell>
          <cell r="I8441" t="str">
            <v>Bakhjul</v>
          </cell>
          <cell r="K8441" t="str">
            <v>C4208247</v>
          </cell>
          <cell r="L8441" t="str">
            <v>C4200386</v>
          </cell>
        </row>
        <row r="8442">
          <cell r="B8442" t="str">
            <v>YEC9775151Däck</v>
          </cell>
          <cell r="C8442" t="str">
            <v>YEC9775151</v>
          </cell>
          <cell r="D8442">
            <v>2022</v>
          </cell>
          <cell r="E8442">
            <v>23</v>
          </cell>
          <cell r="F8442" t="str">
            <v>0230</v>
          </cell>
          <cell r="G8442" t="str">
            <v>F003</v>
          </cell>
          <cell r="H8442" t="str">
            <v>Tire</v>
          </cell>
          <cell r="I8442" t="str">
            <v>Däck</v>
          </cell>
          <cell r="K8442" t="str">
            <v>C4906455</v>
          </cell>
          <cell r="L8442" t="str">
            <v>C4901463</v>
          </cell>
        </row>
        <row r="8443">
          <cell r="B8443" t="str">
            <v>YEC9775151Skärmar set</v>
          </cell>
          <cell r="C8443" t="str">
            <v>YEC9775151</v>
          </cell>
          <cell r="D8443">
            <v>2022</v>
          </cell>
          <cell r="E8443">
            <v>24</v>
          </cell>
          <cell r="F8443" t="str">
            <v>0240</v>
          </cell>
          <cell r="G8443" t="str">
            <v>H003</v>
          </cell>
          <cell r="H8443" t="str">
            <v xml:space="preserve">Mudguard front   </v>
          </cell>
          <cell r="I8443" t="str">
            <v>Skärmar set</v>
          </cell>
          <cell r="K8443" t="str">
            <v>C8255677-702M</v>
          </cell>
          <cell r="L8443" t="str">
            <v>Kontakta Service</v>
          </cell>
        </row>
        <row r="8444">
          <cell r="B8444" t="str">
            <v>YEC9775151Pakethållare</v>
          </cell>
          <cell r="C8444" t="str">
            <v>YEC9775151</v>
          </cell>
          <cell r="D8444">
            <v>2022</v>
          </cell>
          <cell r="E8444">
            <v>25</v>
          </cell>
          <cell r="F8444" t="str">
            <v>0250</v>
          </cell>
          <cell r="G8444" t="str">
            <v>H004</v>
          </cell>
          <cell r="H8444" t="str">
            <v>Carrier</v>
          </cell>
          <cell r="I8444" t="str">
            <v>Pakethållare</v>
          </cell>
          <cell r="K8444" t="str">
            <v>C8205834-BK</v>
          </cell>
          <cell r="L8444" t="str">
            <v>C8205834-BK</v>
          </cell>
        </row>
        <row r="8445">
          <cell r="B8445" t="str">
            <v>YEC9775151Sadel</v>
          </cell>
          <cell r="C8445" t="str">
            <v>YEC9775151</v>
          </cell>
          <cell r="D8445">
            <v>2022</v>
          </cell>
          <cell r="E8445">
            <v>26</v>
          </cell>
          <cell r="F8445" t="str">
            <v>0260</v>
          </cell>
          <cell r="G8445" t="str">
            <v>G001</v>
          </cell>
          <cell r="H8445" t="str">
            <v>Saddle</v>
          </cell>
          <cell r="I8445" t="str">
            <v>Sadel</v>
          </cell>
          <cell r="K8445" t="str">
            <v>C7105989</v>
          </cell>
          <cell r="L8445" t="str">
            <v>C7100596</v>
          </cell>
        </row>
        <row r="8446">
          <cell r="B8446" t="str">
            <v>YEC9775151Sadelstolpe</v>
          </cell>
          <cell r="C8446" t="str">
            <v>YEC9775151</v>
          </cell>
          <cell r="D8446">
            <v>2022</v>
          </cell>
          <cell r="E8446">
            <v>27</v>
          </cell>
          <cell r="F8446" t="str">
            <v>0270</v>
          </cell>
          <cell r="G8446" t="str">
            <v>G002</v>
          </cell>
          <cell r="H8446" t="str">
            <v>Seatpost</v>
          </cell>
          <cell r="I8446" t="str">
            <v>Sadelstolpe</v>
          </cell>
          <cell r="K8446" t="str">
            <v>C7205258</v>
          </cell>
          <cell r="L8446" t="str">
            <v>C7200039</v>
          </cell>
        </row>
        <row r="8447">
          <cell r="B8447" t="str">
            <v>YEC9775151Sadelrörsklämma</v>
          </cell>
          <cell r="C8447" t="str">
            <v>YEC9775151</v>
          </cell>
          <cell r="D8447">
            <v>2022</v>
          </cell>
          <cell r="E8447">
            <v>28</v>
          </cell>
          <cell r="F8447" t="str">
            <v>0280</v>
          </cell>
          <cell r="G8447" t="str">
            <v>G003</v>
          </cell>
          <cell r="H8447" t="str">
            <v>Seat Clamp</v>
          </cell>
          <cell r="I8447" t="str">
            <v>Sadelrörsklämma</v>
          </cell>
          <cell r="K8447" t="str">
            <v>C7305002</v>
          </cell>
          <cell r="L8447" t="str">
            <v>C7300027-318</v>
          </cell>
        </row>
        <row r="8448">
          <cell r="B8448" t="str">
            <v>YEC9775151Framlampa</v>
          </cell>
          <cell r="C8448" t="str">
            <v>YEC9775151</v>
          </cell>
          <cell r="D8448">
            <v>2022</v>
          </cell>
          <cell r="E8448">
            <v>29</v>
          </cell>
          <cell r="F8448" t="str">
            <v>0290</v>
          </cell>
          <cell r="G8448" t="str">
            <v>H005</v>
          </cell>
          <cell r="H8448" t="str">
            <v>Front light</v>
          </cell>
          <cell r="I8448" t="str">
            <v>Framlampa</v>
          </cell>
          <cell r="K8448" t="str">
            <v>C8015300</v>
          </cell>
          <cell r="L8448" t="str">
            <v>C8015300</v>
          </cell>
        </row>
        <row r="8449">
          <cell r="B8449" t="str">
            <v>YEC9775151Baklampa</v>
          </cell>
          <cell r="C8449" t="str">
            <v>YEC9775151</v>
          </cell>
          <cell r="D8449">
            <v>2022</v>
          </cell>
          <cell r="E8449">
            <v>30</v>
          </cell>
          <cell r="F8449" t="str">
            <v>0300</v>
          </cell>
          <cell r="G8449" t="str">
            <v>H006</v>
          </cell>
          <cell r="H8449" t="str">
            <v>Light, Rear</v>
          </cell>
          <cell r="I8449" t="str">
            <v>Baklampa</v>
          </cell>
          <cell r="K8449" t="str">
            <v>C8705186-1RLBK</v>
          </cell>
          <cell r="L8449" t="str">
            <v>C8705186-1RLBK</v>
          </cell>
        </row>
        <row r="8450">
          <cell r="B8450" t="str">
            <v>YEC9775151Låssats</v>
          </cell>
          <cell r="C8450" t="str">
            <v>YEC9775151</v>
          </cell>
          <cell r="D8450">
            <v>2022</v>
          </cell>
          <cell r="E8450">
            <v>31</v>
          </cell>
          <cell r="F8450" t="str">
            <v>0310</v>
          </cell>
          <cell r="G8450" t="str">
            <v>H007</v>
          </cell>
          <cell r="H8450" t="str">
            <v>Lock</v>
          </cell>
          <cell r="I8450" t="str">
            <v>Låssats</v>
          </cell>
          <cell r="K8450" t="str">
            <v>C8405069</v>
          </cell>
          <cell r="L8450" t="str">
            <v>C8405069</v>
          </cell>
        </row>
        <row r="8451">
          <cell r="B8451" t="str">
            <v>YEC9775151Stöd</v>
          </cell>
          <cell r="C8451" t="str">
            <v>YEC9775151</v>
          </cell>
          <cell r="D8451">
            <v>2022</v>
          </cell>
          <cell r="E8451">
            <v>32</v>
          </cell>
          <cell r="F8451" t="str">
            <v>0320</v>
          </cell>
          <cell r="G8451" t="str">
            <v>H008</v>
          </cell>
          <cell r="H8451" t="str">
            <v>Kick stand</v>
          </cell>
          <cell r="I8451" t="str">
            <v>Stöd</v>
          </cell>
          <cell r="K8451" t="str">
            <v>C8105224</v>
          </cell>
          <cell r="L8451" t="str">
            <v>C8105224</v>
          </cell>
        </row>
        <row r="8452">
          <cell r="B8452" t="str">
            <v>YEC9775151Korg</v>
          </cell>
          <cell r="C8452" t="str">
            <v>YEC9775151</v>
          </cell>
          <cell r="D8452">
            <v>2022</v>
          </cell>
          <cell r="E8452">
            <v>33</v>
          </cell>
          <cell r="F8452" t="str">
            <v>0330</v>
          </cell>
          <cell r="G8452" t="str">
            <v>H009</v>
          </cell>
          <cell r="H8452" t="str">
            <v>Basket / Fr carrier</v>
          </cell>
          <cell r="I8452" t="str">
            <v>Korg</v>
          </cell>
          <cell r="K8452" t="str">
            <v>C8605198</v>
          </cell>
          <cell r="L8452" t="str">
            <v>C8600016</v>
          </cell>
        </row>
        <row r="8453">
          <cell r="B8453" t="str">
            <v>YEC9775151Pedaler</v>
          </cell>
          <cell r="C8453" t="str">
            <v>YEC9775151</v>
          </cell>
          <cell r="D8453">
            <v>2022</v>
          </cell>
          <cell r="E8453">
            <v>34</v>
          </cell>
          <cell r="F8453" t="str">
            <v>0340</v>
          </cell>
          <cell r="G8453" t="str">
            <v>E005</v>
          </cell>
          <cell r="H8453" t="str">
            <v xml:space="preserve">Pedal </v>
          </cell>
          <cell r="I8453" t="str">
            <v>Pedaler</v>
          </cell>
          <cell r="K8453" t="str">
            <v>C3505208</v>
          </cell>
          <cell r="L8453" t="str">
            <v>C3500059</v>
          </cell>
        </row>
        <row r="8454">
          <cell r="B8454" t="str">
            <v>YEC9775151Motor</v>
          </cell>
          <cell r="C8454" t="str">
            <v>YEC9775151</v>
          </cell>
          <cell r="D8454">
            <v>2022</v>
          </cell>
          <cell r="E8454">
            <v>35</v>
          </cell>
          <cell r="F8454" t="str">
            <v>0350</v>
          </cell>
          <cell r="G8454" t="str">
            <v>J001</v>
          </cell>
          <cell r="H8454" t="str">
            <v>DRIVE UNIT:</v>
          </cell>
          <cell r="I8454" t="str">
            <v>Motor</v>
          </cell>
          <cell r="K8454" t="str">
            <v>C8705240-1-01BC</v>
          </cell>
          <cell r="L8454" t="str">
            <v>C8705240-1-01BC</v>
          </cell>
        </row>
        <row r="8455">
          <cell r="B8455" t="str">
            <v>YEC9775151Display</v>
          </cell>
          <cell r="C8455" t="str">
            <v>YEC9775151</v>
          </cell>
          <cell r="D8455">
            <v>2022</v>
          </cell>
          <cell r="E8455">
            <v>36</v>
          </cell>
          <cell r="F8455" t="str">
            <v>0360</v>
          </cell>
          <cell r="G8455" t="str">
            <v>J004</v>
          </cell>
          <cell r="H8455" t="str">
            <v>DISPLAY:</v>
          </cell>
          <cell r="I8455" t="str">
            <v>Display</v>
          </cell>
          <cell r="K8455" t="str">
            <v>C8705068-1-41C</v>
          </cell>
          <cell r="L8455" t="str">
            <v>C8705068-1-41C</v>
          </cell>
        </row>
        <row r="8456">
          <cell r="B8456" t="str">
            <v>YEC9775151EB-Bus kabel</v>
          </cell>
          <cell r="C8456" t="str">
            <v>YEC9775151</v>
          </cell>
          <cell r="D8456">
            <v>2022</v>
          </cell>
          <cell r="E8456">
            <v>37</v>
          </cell>
          <cell r="F8456" t="str">
            <v>0370</v>
          </cell>
          <cell r="G8456" t="str">
            <v>J005</v>
          </cell>
          <cell r="H8456" t="str">
            <v>EB-BUS CABLE:</v>
          </cell>
          <cell r="I8456" t="str">
            <v>EB-Bus kabel</v>
          </cell>
          <cell r="K8456" t="str">
            <v>C8705240-1-4-2C</v>
          </cell>
          <cell r="L8456" t="str">
            <v>C8705240-1-4-2C</v>
          </cell>
        </row>
        <row r="8457">
          <cell r="B8457" t="str">
            <v>YEC9775151Motorkabel</v>
          </cell>
          <cell r="C8457" t="str">
            <v>YEC9775151</v>
          </cell>
          <cell r="D8457">
            <v>2022</v>
          </cell>
          <cell r="E8457">
            <v>38</v>
          </cell>
          <cell r="F8457" t="str">
            <v>0380</v>
          </cell>
          <cell r="G8457" t="str">
            <v>J006</v>
          </cell>
          <cell r="H8457" t="str">
            <v>POWER CABLE:</v>
          </cell>
          <cell r="I8457" t="str">
            <v>Motorkabel</v>
          </cell>
          <cell r="K8457" t="str">
            <v>Ingår i batterihållaren</v>
          </cell>
          <cell r="L8457" t="str">
            <v>Ingår i batterihållaren</v>
          </cell>
        </row>
        <row r="8458">
          <cell r="B8458" t="str">
            <v>YEC9775151Kabel framlampa</v>
          </cell>
          <cell r="C8458" t="str">
            <v>YEC9775151</v>
          </cell>
          <cell r="D8458">
            <v>2022</v>
          </cell>
          <cell r="E8458">
            <v>39</v>
          </cell>
          <cell r="F8458" t="str">
            <v>0390</v>
          </cell>
          <cell r="G8458" t="str">
            <v>J007</v>
          </cell>
          <cell r="H8458" t="str">
            <v>F. LIGHT CABLE:</v>
          </cell>
          <cell r="I8458" t="str">
            <v>Kabel framlampa</v>
          </cell>
          <cell r="K8458" t="str">
            <v>C8705068-1-0416</v>
          </cell>
          <cell r="L8458" t="str">
            <v>C8705068-1-0416</v>
          </cell>
        </row>
        <row r="8459">
          <cell r="B8459" t="str">
            <v>YEC9775151Kabel baklampa</v>
          </cell>
          <cell r="C8459" t="str">
            <v>YEC9775151</v>
          </cell>
          <cell r="D8459">
            <v>2022</v>
          </cell>
          <cell r="E8459">
            <v>40</v>
          </cell>
          <cell r="F8459" t="str">
            <v>0400</v>
          </cell>
          <cell r="G8459" t="str">
            <v>J008</v>
          </cell>
          <cell r="H8459" t="str">
            <v>R. LIGHT CABLE:</v>
          </cell>
          <cell r="I8459" t="str">
            <v>Kabel baklampa</v>
          </cell>
          <cell r="K8459" t="str">
            <v>INGÅR I BATTERIET</v>
          </cell>
          <cell r="L8459" t="str">
            <v>Ingår i batteriet</v>
          </cell>
        </row>
        <row r="8460">
          <cell r="B8460" t="str">
            <v>YEC9775151Hastighetssensor</v>
          </cell>
          <cell r="C8460" t="str">
            <v>YEC9775151</v>
          </cell>
          <cell r="D8460">
            <v>2022</v>
          </cell>
          <cell r="E8460">
            <v>41</v>
          </cell>
          <cell r="F8460" t="str">
            <v>0410</v>
          </cell>
          <cell r="G8460" t="str">
            <v>J009</v>
          </cell>
          <cell r="H8460" t="str">
            <v>SPEED SENSOR:</v>
          </cell>
          <cell r="I8460" t="str">
            <v>Hastighetssensor</v>
          </cell>
          <cell r="K8460" t="str">
            <v>C8705068-1-411C</v>
          </cell>
          <cell r="L8460" t="str">
            <v>C8705068-1-411C</v>
          </cell>
        </row>
        <row r="8461">
          <cell r="B8461" t="str">
            <v>YEC9775151Batteri</v>
          </cell>
          <cell r="C8461" t="str">
            <v>YEC9775151</v>
          </cell>
          <cell r="D8461">
            <v>2022</v>
          </cell>
          <cell r="E8461">
            <v>42</v>
          </cell>
          <cell r="F8461" t="str">
            <v>0420</v>
          </cell>
          <cell r="G8461" t="str">
            <v>J002</v>
          </cell>
          <cell r="H8461" t="str">
            <v>BATTERY:</v>
          </cell>
          <cell r="I8461" t="str">
            <v>Batteri</v>
          </cell>
          <cell r="K8461" t="str">
            <v>C8705186-E-11C</v>
          </cell>
          <cell r="L8461" t="str">
            <v>C8705186-E-11C</v>
          </cell>
        </row>
        <row r="8462">
          <cell r="B8462" t="str">
            <v>YEC9775151Batterihållare</v>
          </cell>
          <cell r="C8462" t="str">
            <v>YEC9775151</v>
          </cell>
          <cell r="D8462">
            <v>2022</v>
          </cell>
          <cell r="E8462">
            <v>43</v>
          </cell>
          <cell r="F8462" t="str">
            <v>0430</v>
          </cell>
          <cell r="G8462" t="str">
            <v>J003</v>
          </cell>
          <cell r="H8462" t="str">
            <v>BATTERY HOLDER/Slider</v>
          </cell>
          <cell r="I8462" t="str">
            <v>Batterihållare</v>
          </cell>
          <cell r="K8462" t="str">
            <v>C8705188-E-04</v>
          </cell>
          <cell r="L8462" t="str">
            <v>C8705188-E-04</v>
          </cell>
        </row>
        <row r="8463">
          <cell r="B8463" t="str">
            <v>YEC9775151Batteriladdare</v>
          </cell>
          <cell r="C8463" t="str">
            <v>YEC9775151</v>
          </cell>
          <cell r="D8463">
            <v>2022</v>
          </cell>
          <cell r="E8463">
            <v>44</v>
          </cell>
          <cell r="F8463" t="str">
            <v>0440</v>
          </cell>
          <cell r="G8463" t="str">
            <v>J010</v>
          </cell>
          <cell r="H8463" t="str">
            <v>CHARGER:</v>
          </cell>
          <cell r="I8463" t="str">
            <v>Batteriladdare</v>
          </cell>
          <cell r="K8463" t="str">
            <v>C8705058-1-1C</v>
          </cell>
          <cell r="L8463" t="str">
            <v>C8705058-1-1D</v>
          </cell>
        </row>
        <row r="8464">
          <cell r="B8464" t="str">
            <v>YEC9775151Kontrollbox</v>
          </cell>
          <cell r="C8464" t="str">
            <v>YEC9775151</v>
          </cell>
          <cell r="D8464">
            <v>2022</v>
          </cell>
          <cell r="E8464">
            <v>45</v>
          </cell>
          <cell r="F8464" t="str">
            <v>0450</v>
          </cell>
          <cell r="G8464" t="str">
            <v>J011</v>
          </cell>
          <cell r="H8464" t="str">
            <v>Controller</v>
          </cell>
          <cell r="I8464" t="str">
            <v>Kontrollbox</v>
          </cell>
          <cell r="K8464" t="str">
            <v>INGÅR I MOTORN</v>
          </cell>
          <cell r="L8464" t="str">
            <v>Ingår i motorn</v>
          </cell>
        </row>
        <row r="8465">
          <cell r="B8465" t="str">
            <v>YEC9775151Växelöra</v>
          </cell>
          <cell r="C8465" t="str">
            <v>YEC9775151</v>
          </cell>
          <cell r="D8465">
            <v>2022</v>
          </cell>
          <cell r="E8465">
            <v>46</v>
          </cell>
          <cell r="F8465" t="str">
            <v>0460</v>
          </cell>
          <cell r="G8465" t="str">
            <v>D005</v>
          </cell>
          <cell r="H8465" t="str">
            <v>Gear hanger</v>
          </cell>
          <cell r="I8465" t="str">
            <v>Växelöra</v>
          </cell>
          <cell r="L8465" t="e">
            <v>#N/A</v>
          </cell>
        </row>
        <row r="8466">
          <cell r="B8466" t="str">
            <v>YEC9775535RAM</v>
          </cell>
          <cell r="C8466" t="str">
            <v>YEC9775535</v>
          </cell>
          <cell r="D8466">
            <v>2019</v>
          </cell>
          <cell r="E8466">
            <v>1</v>
          </cell>
          <cell r="F8466" t="str">
            <v>0010</v>
          </cell>
          <cell r="G8466" t="str">
            <v>A001</v>
          </cell>
          <cell r="H8466" t="str">
            <v>PAINTED FRAME</v>
          </cell>
          <cell r="I8466" t="str">
            <v>RAM</v>
          </cell>
          <cell r="J8466" t="str">
            <v>C7044-550-97735</v>
          </cell>
          <cell r="K8466" t="str">
            <v>C7044-550-97735</v>
          </cell>
          <cell r="L8466" t="e">
            <v>#N/A</v>
          </cell>
        </row>
        <row r="8467">
          <cell r="B8467" t="str">
            <v>YEC9775535Framgaffel</v>
          </cell>
          <cell r="C8467" t="str">
            <v>YEC9775535</v>
          </cell>
          <cell r="D8467">
            <v>2019</v>
          </cell>
          <cell r="E8467">
            <v>2</v>
          </cell>
          <cell r="F8467" t="str">
            <v>0020</v>
          </cell>
          <cell r="G8467" t="str">
            <v>A002</v>
          </cell>
          <cell r="H8467" t="str">
            <v>PAINTED FORK</v>
          </cell>
          <cell r="I8467" t="str">
            <v>Framgaffel</v>
          </cell>
          <cell r="J8467" t="str">
            <v>C5469-193-97735</v>
          </cell>
          <cell r="K8467" t="str">
            <v>C5469-193-97735</v>
          </cell>
          <cell r="L8467" t="e">
            <v>#N/A</v>
          </cell>
        </row>
        <row r="8468">
          <cell r="B8468" t="str">
            <v>YEC9775535Styrlager</v>
          </cell>
          <cell r="C8468" t="str">
            <v>YEC9775535</v>
          </cell>
          <cell r="D8468">
            <v>2019</v>
          </cell>
          <cell r="E8468">
            <v>3</v>
          </cell>
          <cell r="F8468" t="str">
            <v>0030</v>
          </cell>
          <cell r="G8468" t="str">
            <v>B001</v>
          </cell>
          <cell r="H8468" t="str">
            <v>Head Set</v>
          </cell>
          <cell r="I8468" t="str">
            <v>Styrlager</v>
          </cell>
          <cell r="J8468" t="str">
            <v>C2105002 VP-MH305C SEMI INTEGR, ED BLACK O/S  SH = 20mm</v>
          </cell>
          <cell r="K8468" t="str">
            <v>C2105002</v>
          </cell>
          <cell r="L8468" t="str">
            <v>C2100163</v>
          </cell>
        </row>
        <row r="8469">
          <cell r="B8469" t="str">
            <v xml:space="preserve">YEC9775535Styrstam </v>
          </cell>
          <cell r="C8469" t="str">
            <v>YEC9775535</v>
          </cell>
          <cell r="D8469">
            <v>2019</v>
          </cell>
          <cell r="E8469">
            <v>4</v>
          </cell>
          <cell r="F8469" t="str">
            <v>0040</v>
          </cell>
          <cell r="G8469" t="str">
            <v>B002</v>
          </cell>
          <cell r="H8469" t="str">
            <v>Handlebar Stem</v>
          </cell>
          <cell r="I8469" t="str">
            <v xml:space="preserve">Styrstam </v>
          </cell>
          <cell r="J8469" t="str">
            <v xml:space="preserve">C2205548-090 STQ ALsv 25,4/85 180mm 4BOLT MTSD-367N-5 SV </v>
          </cell>
          <cell r="K8469" t="str">
            <v>C2205548-090</v>
          </cell>
          <cell r="L8469" t="str">
            <v>C2200064</v>
          </cell>
        </row>
        <row r="8470">
          <cell r="B8470" t="str">
            <v>YEC9775535Styre</v>
          </cell>
          <cell r="C8470" t="str">
            <v>YEC9775535</v>
          </cell>
          <cell r="D8470">
            <v>2019</v>
          </cell>
          <cell r="E8470">
            <v>5</v>
          </cell>
          <cell r="F8470" t="str">
            <v>0050</v>
          </cell>
          <cell r="G8470" t="str">
            <v>B003</v>
          </cell>
          <cell r="H8470" t="str">
            <v>Handelbar</v>
          </cell>
          <cell r="I8470" t="str">
            <v>Styre</v>
          </cell>
          <cell r="J8470" t="str">
            <v>C2306073  Handlebar City Silver NR-AL-14(ISO-C) W:630mm, AL H.A.S, no logo</v>
          </cell>
          <cell r="K8470" t="str">
            <v>C2306073</v>
          </cell>
          <cell r="L8470" t="str">
            <v>C2300290</v>
          </cell>
        </row>
        <row r="8471">
          <cell r="B8471" t="str">
            <v>YEC9775535Bromsgrepp H</v>
          </cell>
          <cell r="C8471" t="str">
            <v>YEC9775535</v>
          </cell>
          <cell r="D8471">
            <v>2019</v>
          </cell>
          <cell r="E8471">
            <v>6</v>
          </cell>
          <cell r="F8471" t="str">
            <v>0060</v>
          </cell>
          <cell r="G8471" t="str">
            <v>C002</v>
          </cell>
          <cell r="H8471" t="str">
            <v>Brake Lever R</v>
          </cell>
          <cell r="I8471" t="str">
            <v>Bromsgrepp H</v>
          </cell>
          <cell r="L8471" t="e">
            <v>#N/A</v>
          </cell>
        </row>
        <row r="8472">
          <cell r="B8472" t="str">
            <v>YEC9775535Bromsgrepp V</v>
          </cell>
          <cell r="C8472" t="str">
            <v>YEC9775535</v>
          </cell>
          <cell r="D8472">
            <v>2019</v>
          </cell>
          <cell r="E8472">
            <v>7</v>
          </cell>
          <cell r="F8472" t="str">
            <v>0070</v>
          </cell>
          <cell r="G8472" t="str">
            <v>C001</v>
          </cell>
          <cell r="H8472" t="str">
            <v>Brake Lever L</v>
          </cell>
          <cell r="I8472" t="str">
            <v>Bromsgrepp V</v>
          </cell>
          <cell r="J8472" t="str">
            <v>C6505190 Br lever silver left CL535CRT RB w bell</v>
          </cell>
          <cell r="K8472" t="str">
            <v>C6505190</v>
          </cell>
          <cell r="L8472" t="str">
            <v>C6505190</v>
          </cell>
        </row>
        <row r="8473">
          <cell r="B8473" t="str">
            <v>YEC9775535Växelreglage H</v>
          </cell>
          <cell r="C8473" t="str">
            <v>YEC9775535</v>
          </cell>
          <cell r="D8473">
            <v>2019</v>
          </cell>
          <cell r="E8473">
            <v>8</v>
          </cell>
          <cell r="F8473" t="str">
            <v>0080</v>
          </cell>
          <cell r="G8473" t="str">
            <v>D002</v>
          </cell>
          <cell r="H8473" t="str">
            <v>Shift Lever R</v>
          </cell>
          <cell r="I8473" t="str">
            <v>Växelreglage H</v>
          </cell>
          <cell r="J8473" t="str">
            <v>ASLC30007DXL210LAR</v>
          </cell>
          <cell r="K8473" t="str">
            <v>ASLC30007DXL210LAR</v>
          </cell>
          <cell r="L8473" t="str">
            <v>Kontakta SHIMANO</v>
          </cell>
        </row>
        <row r="8474">
          <cell r="B8474" t="str">
            <v>YEC9775535Växelreglage V</v>
          </cell>
          <cell r="C8474" t="str">
            <v>YEC9775535</v>
          </cell>
          <cell r="D8474">
            <v>2019</v>
          </cell>
          <cell r="E8474">
            <v>9</v>
          </cell>
          <cell r="F8474" t="str">
            <v>0090</v>
          </cell>
          <cell r="G8474" t="str">
            <v>D001</v>
          </cell>
          <cell r="H8474" t="str">
            <v>Shift Lever L</v>
          </cell>
          <cell r="I8474" t="str">
            <v>Växelreglage V</v>
          </cell>
          <cell r="L8474" t="e">
            <v>#N/A</v>
          </cell>
        </row>
        <row r="8475">
          <cell r="B8475" t="str">
            <v>YEC9775535Handtag par</v>
          </cell>
          <cell r="C8475" t="str">
            <v>YEC9775535</v>
          </cell>
          <cell r="D8475">
            <v>2019</v>
          </cell>
          <cell r="E8475">
            <v>10</v>
          </cell>
          <cell r="F8475" t="str">
            <v>0100</v>
          </cell>
          <cell r="G8475" t="str">
            <v>B004</v>
          </cell>
          <cell r="H8475" t="str">
            <v>Grip R</v>
          </cell>
          <cell r="I8475" t="str">
            <v>Handtag par</v>
          </cell>
          <cell r="J8475" t="str">
            <v xml:space="preserve">C2505528 Herrmans CLIK DD37  black 90mm  </v>
          </cell>
          <cell r="K8475" t="str">
            <v>C2505528</v>
          </cell>
          <cell r="L8475" t="str">
            <v>C2500057</v>
          </cell>
        </row>
        <row r="8476">
          <cell r="B8476" t="str">
            <v>YEC9775535Frambroms</v>
          </cell>
          <cell r="C8476" t="str">
            <v>YEC9775535</v>
          </cell>
          <cell r="D8476">
            <v>2019</v>
          </cell>
          <cell r="E8476">
            <v>11</v>
          </cell>
          <cell r="F8476" t="str">
            <v>0110</v>
          </cell>
          <cell r="G8476" t="str">
            <v>C003</v>
          </cell>
          <cell r="H8476" t="str">
            <v xml:space="preserve">Brake front </v>
          </cell>
          <cell r="I8476" t="str">
            <v>Frambroms</v>
          </cell>
          <cell r="J8476" t="str">
            <v>ABRC6000FB  ROL.BRAKE FRONT M9 BR-C6000-F, W. 3,5 MM. LOCKNUT SILVER</v>
          </cell>
          <cell r="K8476" t="str">
            <v>ABRC6000FB</v>
          </cell>
          <cell r="L8476" t="str">
            <v>Kontakta SHIMANO</v>
          </cell>
        </row>
        <row r="8477">
          <cell r="B8477" t="str">
            <v>YEC9775535Bakbroms</v>
          </cell>
          <cell r="C8477" t="str">
            <v>YEC9775535</v>
          </cell>
          <cell r="D8477">
            <v>2019</v>
          </cell>
          <cell r="E8477">
            <v>12</v>
          </cell>
          <cell r="F8477" t="str">
            <v>0120</v>
          </cell>
          <cell r="G8477" t="str">
            <v>C004</v>
          </cell>
          <cell r="H8477" t="str">
            <v>Brake rear</v>
          </cell>
          <cell r="I8477" t="str">
            <v>Bakbroms</v>
          </cell>
          <cell r="K8477" t="str">
            <v>Fotbroms</v>
          </cell>
          <cell r="L8477" t="str">
            <v>Kontakta SHIMANO</v>
          </cell>
        </row>
        <row r="8478">
          <cell r="B8478" t="str">
            <v>YEC9775535Vevlager</v>
          </cell>
          <cell r="C8478" t="str">
            <v>YEC9775535</v>
          </cell>
          <cell r="D8478">
            <v>2019</v>
          </cell>
          <cell r="E8478">
            <v>13</v>
          </cell>
          <cell r="F8478" t="str">
            <v>0130</v>
          </cell>
          <cell r="G8478" t="str">
            <v>E001</v>
          </cell>
          <cell r="H8478" t="str">
            <v xml:space="preserve">BB-set </v>
          </cell>
          <cell r="I8478" t="str">
            <v>Vevlager</v>
          </cell>
          <cell r="K8478" t="str">
            <v>INGÅR I MOTORN</v>
          </cell>
          <cell r="L8478" t="str">
            <v>Ingår i motorn</v>
          </cell>
        </row>
        <row r="8479">
          <cell r="B8479" t="str">
            <v>YEC9775535Vevparti</v>
          </cell>
          <cell r="C8479" t="str">
            <v>YEC9775535</v>
          </cell>
          <cell r="D8479">
            <v>2019</v>
          </cell>
          <cell r="E8479">
            <v>14</v>
          </cell>
          <cell r="F8479" t="str">
            <v>0140</v>
          </cell>
          <cell r="G8479" t="str">
            <v>E002</v>
          </cell>
          <cell r="H8479" t="str">
            <v>Front Chainwheel</v>
          </cell>
          <cell r="I8479" t="str">
            <v>Vevparti</v>
          </cell>
          <cell r="K8479" t="str">
            <v>C3305778-EG</v>
          </cell>
          <cell r="L8479" t="str">
            <v>C3305778-EG</v>
          </cell>
        </row>
        <row r="8480">
          <cell r="B8480" t="str">
            <v>YEC9775535Kedjeskydd</v>
          </cell>
          <cell r="C8480" t="str">
            <v>YEC9775535</v>
          </cell>
          <cell r="D8480">
            <v>2019</v>
          </cell>
          <cell r="E8480">
            <v>15</v>
          </cell>
          <cell r="F8480" t="str">
            <v>0150</v>
          </cell>
          <cell r="G8480" t="str">
            <v>H001</v>
          </cell>
          <cell r="H8480" t="str">
            <v>Chain guard</v>
          </cell>
          <cell r="I8480" t="str">
            <v>Kedjeskydd</v>
          </cell>
          <cell r="J8480" t="str">
            <v>C8305427/BK Safir  + C8305427-RSV-98 Silver ring</v>
          </cell>
          <cell r="K8480" t="str">
            <v>C8305427/ZBK</v>
          </cell>
          <cell r="L8480" t="str">
            <v>C8305427/ZBK</v>
          </cell>
        </row>
        <row r="8481">
          <cell r="B8481" t="str">
            <v>YEC9775535Kedjeskyddsfäste</v>
          </cell>
          <cell r="C8481" t="str">
            <v>YEC9775535</v>
          </cell>
          <cell r="D8481">
            <v>2019</v>
          </cell>
          <cell r="E8481">
            <v>16</v>
          </cell>
          <cell r="F8481" t="str">
            <v>0160</v>
          </cell>
          <cell r="G8481" t="str">
            <v>H002</v>
          </cell>
          <cell r="H8481" t="str">
            <v>Chain guard bracket</v>
          </cell>
          <cell r="I8481" t="str">
            <v>Kedjeskyddsfäste</v>
          </cell>
          <cell r="J8481" t="str">
            <v>C8305526 Chainguarnd bracket axa för Axa Safir made for MAX, ZINK</v>
          </cell>
          <cell r="K8481" t="str">
            <v>C8305526</v>
          </cell>
          <cell r="L8481" t="str">
            <v>C8305526</v>
          </cell>
        </row>
        <row r="8482">
          <cell r="B8482" t="str">
            <v>YEC9775535Framväxel</v>
          </cell>
          <cell r="C8482" t="str">
            <v>YEC9775535</v>
          </cell>
          <cell r="D8482">
            <v>2019</v>
          </cell>
          <cell r="E8482">
            <v>17</v>
          </cell>
          <cell r="F8482" t="str">
            <v>0170</v>
          </cell>
          <cell r="G8482" t="str">
            <v>D003</v>
          </cell>
          <cell r="H8482" t="str">
            <v>Front Derailleur</v>
          </cell>
          <cell r="I8482" t="str">
            <v>Framväxel</v>
          </cell>
          <cell r="K8482" t="str">
            <v>EMPTY</v>
          </cell>
          <cell r="L8482" t="e">
            <v>#N/A</v>
          </cell>
        </row>
        <row r="8483">
          <cell r="B8483" t="str">
            <v>YEC9775535Bakväxel</v>
          </cell>
          <cell r="C8483" t="str">
            <v>YEC9775535</v>
          </cell>
          <cell r="D8483">
            <v>2019</v>
          </cell>
          <cell r="E8483">
            <v>18</v>
          </cell>
          <cell r="F8483" t="str">
            <v>0180</v>
          </cell>
          <cell r="G8483" t="str">
            <v>D004</v>
          </cell>
          <cell r="H8483" t="str">
            <v>Rear Derailleur</v>
          </cell>
          <cell r="I8483" t="str">
            <v>Bakväxel</v>
          </cell>
          <cell r="K8483" t="str">
            <v>NAVVÄXEL</v>
          </cell>
          <cell r="L8483" t="str">
            <v>Kontakta SHIMANO</v>
          </cell>
        </row>
        <row r="8484">
          <cell r="B8484" t="str">
            <v>YEC9775535Kedja</v>
          </cell>
          <cell r="C8484" t="str">
            <v>YEC9775535</v>
          </cell>
          <cell r="D8484">
            <v>2019</v>
          </cell>
          <cell r="E8484">
            <v>19</v>
          </cell>
          <cell r="F8484" t="str">
            <v>0190</v>
          </cell>
          <cell r="G8484" t="str">
            <v>E003</v>
          </cell>
          <cell r="H8484" t="str">
            <v xml:space="preserve">Chain </v>
          </cell>
          <cell r="I8484" t="str">
            <v>Kedja</v>
          </cell>
          <cell r="J8484" t="str">
            <v>C3405041-102  + link CHA 1S 102L RB Z610HXRB   KMC</v>
          </cell>
          <cell r="K8484" t="str">
            <v>C3405041-102</v>
          </cell>
          <cell r="L8484" t="str">
            <v>C3400038</v>
          </cell>
        </row>
        <row r="8485">
          <cell r="B8485" t="str">
            <v>YEC9775535Kassett</v>
          </cell>
          <cell r="C8485" t="str">
            <v>YEC9775535</v>
          </cell>
          <cell r="D8485">
            <v>2019</v>
          </cell>
          <cell r="E8485">
            <v>20</v>
          </cell>
          <cell r="F8485" t="str">
            <v>0200</v>
          </cell>
          <cell r="G8485" t="str">
            <v>E004</v>
          </cell>
          <cell r="H8485" t="str">
            <v>Cassette Sprocket</v>
          </cell>
          <cell r="I8485" t="str">
            <v>Kassett</v>
          </cell>
          <cell r="J8485" t="str">
            <v>ASMGEAR18SU SPT SC18sv3/32" (INTERNAL HUB)</v>
          </cell>
          <cell r="K8485" t="str">
            <v>ASMGEAR18SU</v>
          </cell>
          <cell r="L8485" t="str">
            <v>Kontakta SHIMANO</v>
          </cell>
        </row>
        <row r="8486">
          <cell r="B8486" t="str">
            <v>YEC9775535Framhjul</v>
          </cell>
          <cell r="C8486" t="str">
            <v>YEC9775535</v>
          </cell>
          <cell r="D8486">
            <v>2019</v>
          </cell>
          <cell r="E8486">
            <v>21</v>
          </cell>
          <cell r="F8486" t="str">
            <v>0210</v>
          </cell>
          <cell r="G8486" t="str">
            <v>F001</v>
          </cell>
          <cell r="H8486" t="str">
            <v>Front hub</v>
          </cell>
          <cell r="I8486" t="str">
            <v>Framhjul</v>
          </cell>
          <cell r="J8486" t="str">
            <v>AHBIM40PDC  FRONT HUB, SHIMANO, NEXUS HB-IM40 36H AXLE: 140MM OLD: 100MM SILVER</v>
          </cell>
          <cell r="K8486" t="str">
            <v>C4107743</v>
          </cell>
          <cell r="L8486" t="str">
            <v>C4100215</v>
          </cell>
        </row>
        <row r="8487">
          <cell r="B8487" t="str">
            <v>YEC9775535Bakhjul</v>
          </cell>
          <cell r="C8487" t="str">
            <v>YEC9775535</v>
          </cell>
          <cell r="D8487">
            <v>2019</v>
          </cell>
          <cell r="E8487">
            <v>22</v>
          </cell>
          <cell r="F8487" t="str">
            <v>0220</v>
          </cell>
          <cell r="G8487" t="str">
            <v>F002</v>
          </cell>
          <cell r="H8487" t="str">
            <v>Rear hub</v>
          </cell>
          <cell r="I8487" t="str">
            <v>Bakhjul</v>
          </cell>
          <cell r="J8487" t="str">
            <v>ASGC30007CADXR (ASG7C30ADXR) HBRcb 36 H SILVER DX</v>
          </cell>
          <cell r="K8487" t="str">
            <v>C4208020</v>
          </cell>
          <cell r="L8487" t="str">
            <v>C4200052</v>
          </cell>
        </row>
        <row r="8488">
          <cell r="B8488" t="str">
            <v>YEC9775535Däck</v>
          </cell>
          <cell r="C8488" t="str">
            <v>YEC9775535</v>
          </cell>
          <cell r="D8488">
            <v>2019</v>
          </cell>
          <cell r="E8488">
            <v>23</v>
          </cell>
          <cell r="F8488" t="str">
            <v>0230</v>
          </cell>
          <cell r="G8488" t="str">
            <v>F003</v>
          </cell>
          <cell r="H8488" t="str">
            <v>Tire</v>
          </cell>
          <cell r="I8488" t="str">
            <v>Däck</v>
          </cell>
          <cell r="J8488" t="str">
            <v>C4906455 622x40 Black Duramax Reflex XNR PERGO-E H-480</v>
          </cell>
          <cell r="K8488" t="str">
            <v>C4906455</v>
          </cell>
          <cell r="L8488" t="str">
            <v>C4901463</v>
          </cell>
        </row>
        <row r="8489">
          <cell r="B8489" t="str">
            <v>YEC9775535Skärmar set</v>
          </cell>
          <cell r="C8489" t="str">
            <v>YEC9775535</v>
          </cell>
          <cell r="D8489">
            <v>2019</v>
          </cell>
          <cell r="E8489">
            <v>24</v>
          </cell>
          <cell r="F8489" t="str">
            <v>0240</v>
          </cell>
          <cell r="G8489" t="str">
            <v>H003</v>
          </cell>
          <cell r="H8489" t="str">
            <v xml:space="preserve">Mudguard front   </v>
          </cell>
          <cell r="I8489" t="str">
            <v>Skärmar set</v>
          </cell>
          <cell r="J8489" t="str">
            <v>C8255677 ZN/52MM 28" black 70.554/1 (5729-ZN)</v>
          </cell>
          <cell r="K8489" t="str">
            <v>C8255677</v>
          </cell>
          <cell r="L8489" t="str">
            <v>C8250028</v>
          </cell>
        </row>
        <row r="8490">
          <cell r="B8490" t="str">
            <v>YEC9775535Pakethållare</v>
          </cell>
          <cell r="C8490" t="str">
            <v>YEC9775535</v>
          </cell>
          <cell r="D8490">
            <v>2019</v>
          </cell>
          <cell r="E8490">
            <v>25</v>
          </cell>
          <cell r="F8490" t="str">
            <v>0250</v>
          </cell>
          <cell r="G8490" t="str">
            <v>H004</v>
          </cell>
          <cell r="H8490" t="str">
            <v>Carrier</v>
          </cell>
          <cell r="I8490" t="str">
            <v>Pakethållare</v>
          </cell>
          <cell r="J8490" t="str">
            <v>C8205740 AVS TOP CARRIER FOR PHILION BATTERY, Powder BLACK CLIP AND SPECTRA LOGO</v>
          </cell>
          <cell r="K8490" t="str">
            <v>C8205740</v>
          </cell>
          <cell r="L8490" t="str">
            <v>C8205740</v>
          </cell>
        </row>
        <row r="8491">
          <cell r="B8491" t="str">
            <v>YEC9775535Sadel</v>
          </cell>
          <cell r="C8491" t="str">
            <v>YEC9775535</v>
          </cell>
          <cell r="D8491">
            <v>2019</v>
          </cell>
          <cell r="E8491">
            <v>26</v>
          </cell>
          <cell r="F8491" t="str">
            <v>0260</v>
          </cell>
          <cell r="G8491" t="str">
            <v>G001</v>
          </cell>
          <cell r="H8491" t="str">
            <v>Saddle</v>
          </cell>
          <cell r="I8491" t="str">
            <v>Sadel</v>
          </cell>
          <cell r="J8491" t="str">
            <v>C7105989 Fluito black unisex w/o clamp</v>
          </cell>
          <cell r="K8491" t="str">
            <v>C7105989</v>
          </cell>
          <cell r="L8491" t="str">
            <v>C7100596</v>
          </cell>
        </row>
        <row r="8492">
          <cell r="B8492" t="str">
            <v>YEC9775535Sadelstolpe</v>
          </cell>
          <cell r="C8492" t="str">
            <v>YEC9775535</v>
          </cell>
          <cell r="D8492">
            <v>2019</v>
          </cell>
          <cell r="E8492">
            <v>27</v>
          </cell>
          <cell r="F8492" t="str">
            <v>0270</v>
          </cell>
          <cell r="G8492" t="str">
            <v>G002</v>
          </cell>
          <cell r="H8492" t="str">
            <v>Seatpost</v>
          </cell>
          <cell r="I8492" t="str">
            <v>Sadelstolpe</v>
          </cell>
          <cell r="J8492" t="str">
            <v xml:space="preserve">C7205258  SP-222 27.2X350 Anodized SILVER </v>
          </cell>
          <cell r="K8492" t="str">
            <v>C7205258</v>
          </cell>
          <cell r="L8492" t="str">
            <v>C7200039</v>
          </cell>
        </row>
        <row r="8493">
          <cell r="B8493" t="str">
            <v>YEC9775535Sadelrörsklämma</v>
          </cell>
          <cell r="C8493" t="str">
            <v>YEC9775535</v>
          </cell>
          <cell r="D8493">
            <v>2019</v>
          </cell>
          <cell r="E8493">
            <v>28</v>
          </cell>
          <cell r="F8493" t="str">
            <v>0280</v>
          </cell>
          <cell r="G8493" t="str">
            <v>G003</v>
          </cell>
          <cell r="H8493" t="str">
            <v>Seat Clamp</v>
          </cell>
          <cell r="I8493" t="str">
            <v>Sadelrörsklämma</v>
          </cell>
          <cell r="J8493" t="str">
            <v>C7305141 SCL 31.8 AL BT PURPLE MX-62</v>
          </cell>
          <cell r="K8493" t="str">
            <v>C7305141</v>
          </cell>
          <cell r="L8493" t="str">
            <v>C7300027-318</v>
          </cell>
        </row>
        <row r="8494">
          <cell r="B8494" t="str">
            <v>YEC9775535Framlampa</v>
          </cell>
          <cell r="C8494" t="str">
            <v>YEC9775535</v>
          </cell>
          <cell r="D8494">
            <v>2019</v>
          </cell>
          <cell r="E8494">
            <v>29</v>
          </cell>
          <cell r="F8494" t="str">
            <v>0290</v>
          </cell>
          <cell r="G8494" t="str">
            <v>H005</v>
          </cell>
          <cell r="H8494" t="str">
            <v>Front light</v>
          </cell>
          <cell r="I8494" t="str">
            <v>Framlampa</v>
          </cell>
          <cell r="J8494" t="str">
            <v xml:space="preserve">C8015191 JY-7070E 30LUX LED headlamp 6V, w/o bracket, 500mm cable with conector for Bafang , 3mm cable  </v>
          </cell>
          <cell r="K8494" t="str">
            <v>C8015191</v>
          </cell>
          <cell r="L8494" t="str">
            <v>C8015191</v>
          </cell>
        </row>
        <row r="8495">
          <cell r="B8495" t="str">
            <v>YEC9775535Baklampa</v>
          </cell>
          <cell r="C8495" t="str">
            <v>YEC9775535</v>
          </cell>
          <cell r="D8495">
            <v>2019</v>
          </cell>
          <cell r="E8495">
            <v>30</v>
          </cell>
          <cell r="F8495" t="str">
            <v>0300</v>
          </cell>
          <cell r="G8495" t="str">
            <v>H006</v>
          </cell>
          <cell r="H8495" t="str">
            <v>Light, Rear</v>
          </cell>
          <cell r="I8495" t="str">
            <v>Baklampa</v>
          </cell>
          <cell r="K8495" t="str">
            <v>C8705058-1RLBK</v>
          </cell>
          <cell r="L8495" t="str">
            <v>C8705058-1RLBK</v>
          </cell>
        </row>
        <row r="8496">
          <cell r="B8496" t="str">
            <v>YEC9775535Låssats</v>
          </cell>
          <cell r="C8496" t="str">
            <v>YEC9775535</v>
          </cell>
          <cell r="D8496">
            <v>2019</v>
          </cell>
          <cell r="E8496">
            <v>31</v>
          </cell>
          <cell r="F8496" t="str">
            <v>0310</v>
          </cell>
          <cell r="G8496" t="str">
            <v>H007</v>
          </cell>
          <cell r="H8496" t="str">
            <v>Lock</v>
          </cell>
          <cell r="I8496" t="str">
            <v>Låssats</v>
          </cell>
          <cell r="J8496" t="str">
            <v>C8405069 LCK SF PLbk Solid+  BAT SF03, LOCK FRAME+LOCK BATT SF03 RT W/2 similar keys</v>
          </cell>
          <cell r="K8496" t="str">
            <v>C8405069</v>
          </cell>
          <cell r="L8496" t="str">
            <v>C8405069</v>
          </cell>
        </row>
        <row r="8497">
          <cell r="B8497" t="str">
            <v>YEC9775535Stöd</v>
          </cell>
          <cell r="C8497" t="str">
            <v>YEC9775535</v>
          </cell>
          <cell r="D8497">
            <v>2019</v>
          </cell>
          <cell r="E8497">
            <v>32</v>
          </cell>
          <cell r="F8497" t="str">
            <v>0320</v>
          </cell>
          <cell r="G8497" t="str">
            <v>H008</v>
          </cell>
          <cell r="H8497" t="str">
            <v>Kick stand</v>
          </cell>
          <cell r="I8497" t="str">
            <v>Stöd</v>
          </cell>
          <cell r="J8497" t="str">
            <v>C8105222 REX HV for MAX CS mount KICKSTAND ADJUSTABLE 1288-4</v>
          </cell>
          <cell r="K8497" t="str">
            <v>C8105214</v>
          </cell>
          <cell r="L8497" t="str">
            <v>C8100036</v>
          </cell>
        </row>
        <row r="8498">
          <cell r="B8498" t="str">
            <v>YEC9775535Korg</v>
          </cell>
          <cell r="C8498" t="str">
            <v>YEC9775535</v>
          </cell>
          <cell r="D8498">
            <v>2019</v>
          </cell>
          <cell r="E8498">
            <v>33</v>
          </cell>
          <cell r="F8498" t="str">
            <v>0330</v>
          </cell>
          <cell r="G8498" t="str">
            <v>H009</v>
          </cell>
          <cell r="H8498" t="str">
            <v>Basket / Fr carrier</v>
          </cell>
          <cell r="I8498" t="str">
            <v>Korg</v>
          </cell>
          <cell r="J8498" t="str">
            <v>C8605198 Korg AVS rem</v>
          </cell>
          <cell r="K8498" t="str">
            <v>C8605198</v>
          </cell>
          <cell r="L8498" t="str">
            <v>C8600016</v>
          </cell>
        </row>
        <row r="8499">
          <cell r="B8499" t="str">
            <v>YEC9775535Pedaler</v>
          </cell>
          <cell r="C8499" t="str">
            <v>YEC9775535</v>
          </cell>
          <cell r="D8499">
            <v>2019</v>
          </cell>
          <cell r="E8499">
            <v>34</v>
          </cell>
          <cell r="F8499" t="str">
            <v>0340</v>
          </cell>
          <cell r="G8499" t="str">
            <v>E005</v>
          </cell>
          <cell r="H8499" t="str">
            <v xml:space="preserve">Pedal </v>
          </cell>
          <cell r="I8499" t="str">
            <v>Pedaler</v>
          </cell>
          <cell r="J8499" t="str">
            <v>C3505208 NWL-467  SILVER/GREY 9/16" ALU</v>
          </cell>
          <cell r="K8499" t="str">
            <v>C3505208</v>
          </cell>
          <cell r="L8499" t="str">
            <v>C3500059</v>
          </cell>
        </row>
        <row r="8500">
          <cell r="B8500" t="str">
            <v>YEC9775535Motor</v>
          </cell>
          <cell r="C8500" t="str">
            <v>YEC9775535</v>
          </cell>
          <cell r="D8500">
            <v>2019</v>
          </cell>
          <cell r="E8500">
            <v>35</v>
          </cell>
          <cell r="F8500" t="str">
            <v>0350</v>
          </cell>
          <cell r="G8500" t="str">
            <v>J001</v>
          </cell>
          <cell r="H8500" t="str">
            <v>DRIVE UNIT:</v>
          </cell>
          <cell r="I8500" t="str">
            <v>Motor</v>
          </cell>
          <cell r="J8500" t="str">
            <v>C8705068-2-01A,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</v>
          </cell>
          <cell r="K8500" t="str">
            <v>C8705068-2-01A</v>
          </cell>
          <cell r="L8500" t="str">
            <v>C8705068-2-01A</v>
          </cell>
        </row>
        <row r="8501">
          <cell r="B8501" t="str">
            <v>YEC9775535Display</v>
          </cell>
          <cell r="C8501" t="str">
            <v>YEC9775535</v>
          </cell>
          <cell r="D8501">
            <v>2019</v>
          </cell>
          <cell r="E8501">
            <v>36</v>
          </cell>
          <cell r="F8501" t="str">
            <v>0360</v>
          </cell>
          <cell r="G8501" t="str">
            <v>J004</v>
          </cell>
          <cell r="H8501" t="str">
            <v>DISPLAY:</v>
          </cell>
          <cell r="I8501" t="str">
            <v>Display</v>
          </cell>
          <cell r="J8501" t="str">
            <v>C8705065-1-12S LCD C10,Silver Alloy e-going logo.cable length:750mm. cable length for switch:300mm,    Chip for BESST system. New dual pivot bracket with 2 plastic inserts (Ø22,2/25,4).</v>
          </cell>
          <cell r="K8501" t="str">
            <v>C8705065-1-12S</v>
          </cell>
          <cell r="L8501" t="str">
            <v>C8705065-1-12S</v>
          </cell>
        </row>
        <row r="8502">
          <cell r="B8502" t="str">
            <v>YEC9775535EB-Bus kabel</v>
          </cell>
          <cell r="C8502" t="str">
            <v>YEC9775535</v>
          </cell>
          <cell r="D8502">
            <v>2019</v>
          </cell>
          <cell r="E8502">
            <v>37</v>
          </cell>
          <cell r="F8502" t="str">
            <v>0370</v>
          </cell>
          <cell r="G8502" t="str">
            <v>J005</v>
          </cell>
          <cell r="H8502" t="str">
            <v>EB-BUS CABLE:</v>
          </cell>
          <cell r="I8502" t="str">
            <v>EB-Bus kabel</v>
          </cell>
          <cell r="J8502" t="str">
            <v>C8705068-1-04-01, 5PIN ( 1340mm ) CONNECT TO CONTROLLER, OTHER SIDE TO DISPLAY, LIGHTING SETS</v>
          </cell>
          <cell r="K8502" t="str">
            <v>C8705068-1-04-01</v>
          </cell>
          <cell r="L8502" t="e">
            <v>#N/A</v>
          </cell>
        </row>
        <row r="8503">
          <cell r="B8503" t="str">
            <v>YEC9775535Motorkabel</v>
          </cell>
          <cell r="C8503" t="str">
            <v>YEC9775535</v>
          </cell>
          <cell r="D8503">
            <v>2019</v>
          </cell>
          <cell r="E8503">
            <v>38</v>
          </cell>
          <cell r="F8503" t="str">
            <v>0380</v>
          </cell>
          <cell r="G8503" t="str">
            <v>J006</v>
          </cell>
          <cell r="H8503" t="str">
            <v>POWER CABLE:</v>
          </cell>
          <cell r="I8503" t="str">
            <v>Motorkabel</v>
          </cell>
          <cell r="J8503" t="str">
            <v>W/O (inluded into the battary slider)</v>
          </cell>
          <cell r="K8503" t="str">
            <v>Ingår i batterihållaren</v>
          </cell>
          <cell r="L8503" t="str">
            <v>Ingår i batterihållaren</v>
          </cell>
        </row>
        <row r="8504">
          <cell r="B8504" t="str">
            <v>YEC9775535Kabel framlampa</v>
          </cell>
          <cell r="C8504" t="str">
            <v>YEC9775535</v>
          </cell>
          <cell r="D8504">
            <v>2019</v>
          </cell>
          <cell r="E8504">
            <v>39</v>
          </cell>
          <cell r="F8504" t="str">
            <v>0390</v>
          </cell>
          <cell r="G8504" t="str">
            <v>J007</v>
          </cell>
          <cell r="H8504" t="str">
            <v>F. LIGHT CABLE:</v>
          </cell>
          <cell r="I8504" t="str">
            <v>Kabel framlampa</v>
          </cell>
          <cell r="J8504" t="str">
            <v>C8705068-1-04-6, FOR FRONT LIGHT : 1200mm</v>
          </cell>
          <cell r="K8504" t="str">
            <v>C8705068-1-04-6</v>
          </cell>
          <cell r="L8504" t="str">
            <v>C8705068-1-04-6</v>
          </cell>
        </row>
        <row r="8505">
          <cell r="B8505" t="str">
            <v>YEC9775535Kabel baklampa</v>
          </cell>
          <cell r="C8505" t="str">
            <v>YEC9775535</v>
          </cell>
          <cell r="D8505">
            <v>2019</v>
          </cell>
          <cell r="E8505">
            <v>40</v>
          </cell>
          <cell r="F8505" t="str">
            <v>0400</v>
          </cell>
          <cell r="G8505" t="str">
            <v>J008</v>
          </cell>
          <cell r="H8505" t="str">
            <v>R. LIGHT CABLE:</v>
          </cell>
          <cell r="I8505" t="str">
            <v>Kabel baklampa</v>
          </cell>
          <cell r="K8505" t="str">
            <v>INGÅR I BATTERIET</v>
          </cell>
          <cell r="L8505" t="str">
            <v>Ingår i batteriet</v>
          </cell>
        </row>
        <row r="8506">
          <cell r="B8506" t="str">
            <v>YEC9775535Hastighetssensor</v>
          </cell>
          <cell r="C8506" t="str">
            <v>YEC9775535</v>
          </cell>
          <cell r="D8506">
            <v>2019</v>
          </cell>
          <cell r="E8506">
            <v>41</v>
          </cell>
          <cell r="F8506" t="str">
            <v>0410</v>
          </cell>
          <cell r="G8506" t="str">
            <v>J009</v>
          </cell>
          <cell r="H8506" t="str">
            <v>SPEED SENSOR:</v>
          </cell>
          <cell r="I8506" t="str">
            <v>Hastighetssensor</v>
          </cell>
          <cell r="J8506" t="str">
            <v>C8705068-1-04-11, DETECTING WHEEL RPM, CABLE LENGTH:70mm, C8705068-1-04-10 Extension cable for speed sensor: 350mm HIGO/KST at motor end</v>
          </cell>
          <cell r="K8506" t="str">
            <v>C8705068-1-0411</v>
          </cell>
          <cell r="L8506" t="str">
            <v>C8705068-1-0411</v>
          </cell>
        </row>
        <row r="8507">
          <cell r="B8507" t="str">
            <v>YEC9775535Batteri</v>
          </cell>
          <cell r="C8507" t="str">
            <v>YEC9775535</v>
          </cell>
          <cell r="D8507">
            <v>2019</v>
          </cell>
          <cell r="E8507">
            <v>42</v>
          </cell>
          <cell r="F8507" t="str">
            <v>0420</v>
          </cell>
          <cell r="G8507" t="str">
            <v>J002</v>
          </cell>
          <cell r="H8507" t="str">
            <v>BATTERY:</v>
          </cell>
          <cell r="I8507" t="str">
            <v>Batteri</v>
          </cell>
          <cell r="J8507" t="str">
            <v>C8705058-1-11EA  PHYLION SF-03, 11Ah WITH INTERGRATED REAR RED LIGHT (eGoing Access)</v>
          </cell>
          <cell r="K8507" t="str">
            <v>C8705058-1-11EA</v>
          </cell>
          <cell r="L8507" t="str">
            <v>C8705058-1-11CE</v>
          </cell>
        </row>
        <row r="8508">
          <cell r="B8508" t="str">
            <v>YEC9775535Batterihållare</v>
          </cell>
          <cell r="C8508" t="str">
            <v>YEC9775535</v>
          </cell>
          <cell r="D8508">
            <v>2019</v>
          </cell>
          <cell r="E8508">
            <v>43</v>
          </cell>
          <cell r="F8508" t="str">
            <v>0430</v>
          </cell>
          <cell r="G8508" t="str">
            <v>J003</v>
          </cell>
          <cell r="H8508" t="str">
            <v>BATTERY HOLDER/Slider</v>
          </cell>
          <cell r="I8508" t="str">
            <v>Batterihållare</v>
          </cell>
          <cell r="J8508" t="str">
            <v>C8705066-1-01, X11 BATTERY HOLDER WITH 950mm BAFANG CABLE FOR MAX MIDDLE SYSTEM ( CARRIER TYPE ) WITH AXA KEY CYLINDER 6,4USD</v>
          </cell>
          <cell r="K8508" t="str">
            <v>C8705066-1-01</v>
          </cell>
          <cell r="L8508" t="str">
            <v>C8705066-1-01</v>
          </cell>
        </row>
        <row r="8509">
          <cell r="B8509" t="str">
            <v>YEC9775535Batteriladdare</v>
          </cell>
          <cell r="C8509" t="str">
            <v>YEC9775535</v>
          </cell>
          <cell r="D8509">
            <v>2019</v>
          </cell>
          <cell r="E8509">
            <v>44</v>
          </cell>
          <cell r="F8509" t="str">
            <v>0440</v>
          </cell>
          <cell r="G8509" t="str">
            <v>J010</v>
          </cell>
          <cell r="H8509" t="str">
            <v>CHARGER:</v>
          </cell>
          <cell r="I8509" t="str">
            <v>Batteriladdare</v>
          </cell>
          <cell r="J8509" t="str">
            <v>C8705058-02, (CHARGER 2A    # NO:CZ2AG2JE7)  CHARGER FOR PHYLION BATTERY</v>
          </cell>
          <cell r="K8509" t="str">
            <v>C8705058-02</v>
          </cell>
          <cell r="L8509" t="str">
            <v>C8705058-02</v>
          </cell>
        </row>
        <row r="8510">
          <cell r="B8510" t="str">
            <v>YEC9775535Kontrollbox</v>
          </cell>
          <cell r="C8510" t="str">
            <v>YEC9775535</v>
          </cell>
          <cell r="D8510">
            <v>2019</v>
          </cell>
          <cell r="E8510">
            <v>45</v>
          </cell>
          <cell r="F8510" t="str">
            <v>0450</v>
          </cell>
          <cell r="G8510" t="str">
            <v>J011</v>
          </cell>
          <cell r="H8510" t="str">
            <v>Controller</v>
          </cell>
          <cell r="I8510" t="str">
            <v>Kontrollbox</v>
          </cell>
          <cell r="J8510" t="str">
            <v>included into the motor</v>
          </cell>
          <cell r="K8510" t="str">
            <v>C8705068-2-12</v>
          </cell>
          <cell r="L8510" t="str">
            <v>C8705068-2-12</v>
          </cell>
        </row>
        <row r="8511">
          <cell r="B8511" t="str">
            <v>YEC9775535Växelöra</v>
          </cell>
          <cell r="C8511" t="str">
            <v>YEC9775535</v>
          </cell>
          <cell r="D8511">
            <v>2019</v>
          </cell>
          <cell r="E8511">
            <v>46</v>
          </cell>
          <cell r="F8511" t="str">
            <v>0460</v>
          </cell>
          <cell r="G8511" t="str">
            <v>D005</v>
          </cell>
          <cell r="H8511" t="str">
            <v>Gear hanger</v>
          </cell>
          <cell r="I8511" t="str">
            <v>Växelöra</v>
          </cell>
          <cell r="L8511" t="e">
            <v>#N/A</v>
          </cell>
        </row>
        <row r="8512">
          <cell r="B8512" t="str">
            <v>YEC9775538RAM</v>
          </cell>
          <cell r="C8512" t="str">
            <v>YEC9775538</v>
          </cell>
          <cell r="D8512" t="str">
            <v>2019-2021</v>
          </cell>
          <cell r="E8512">
            <v>1</v>
          </cell>
          <cell r="F8512" t="str">
            <v>0010</v>
          </cell>
          <cell r="G8512" t="str">
            <v>A001</v>
          </cell>
          <cell r="H8512" t="str">
            <v>PAINTED FRAME</v>
          </cell>
          <cell r="I8512" t="str">
            <v>RAM</v>
          </cell>
          <cell r="J8512" t="str">
            <v>Crescent-dekal ovan matt lack</v>
          </cell>
          <cell r="K8512" t="str">
            <v>FRAME</v>
          </cell>
          <cell r="L8512" t="e">
            <v>#N/A</v>
          </cell>
        </row>
        <row r="8513">
          <cell r="B8513" t="str">
            <v>YEC9775538Framgaffel</v>
          </cell>
          <cell r="C8513" t="str">
            <v>YEC9775538</v>
          </cell>
          <cell r="D8513" t="str">
            <v>2019-2021</v>
          </cell>
          <cell r="E8513">
            <v>2</v>
          </cell>
          <cell r="F8513" t="str">
            <v>0020</v>
          </cell>
          <cell r="G8513" t="str">
            <v>A002</v>
          </cell>
          <cell r="H8513" t="str">
            <v>PAINTED FORK</v>
          </cell>
          <cell r="I8513" t="str">
            <v>Framgaffel</v>
          </cell>
          <cell r="J8513" t="str">
            <v>C1605469-193, Rigid steel front fork HT13A with HT13A steerer tube, for Roller-brake, for 700C x 45C tires, THREADED</v>
          </cell>
          <cell r="K8513" t="str">
            <v>C1605469-193</v>
          </cell>
          <cell r="L8513" t="e">
            <v>#N/A</v>
          </cell>
        </row>
        <row r="8514">
          <cell r="B8514" t="str">
            <v>YEC9775538Styrlager</v>
          </cell>
          <cell r="C8514" t="str">
            <v>YEC9775538</v>
          </cell>
          <cell r="D8514" t="str">
            <v>2019-2021</v>
          </cell>
          <cell r="E8514">
            <v>3</v>
          </cell>
          <cell r="F8514" t="str">
            <v>0030</v>
          </cell>
          <cell r="G8514" t="str">
            <v>B001</v>
          </cell>
          <cell r="H8514" t="str">
            <v>Head Set</v>
          </cell>
          <cell r="I8514" t="str">
            <v>Styrlager</v>
          </cell>
          <cell r="J8514" t="str">
            <v>C2105002 VP-MH305C SEMI INTEGR, ED BLACK O/S  SH = 20mm</v>
          </cell>
          <cell r="K8514" t="str">
            <v>C2105002</v>
          </cell>
          <cell r="L8514" t="str">
            <v>C2100163</v>
          </cell>
        </row>
        <row r="8515">
          <cell r="B8515" t="str">
            <v xml:space="preserve">YEC9775538Styrstam </v>
          </cell>
          <cell r="C8515" t="str">
            <v>YEC9775538</v>
          </cell>
          <cell r="D8515" t="str">
            <v>2019-2021</v>
          </cell>
          <cell r="E8515">
            <v>4</v>
          </cell>
          <cell r="F8515" t="str">
            <v>0040</v>
          </cell>
          <cell r="G8515" t="str">
            <v>B002</v>
          </cell>
          <cell r="H8515" t="str">
            <v>Handlebar Stem</v>
          </cell>
          <cell r="I8515" t="str">
            <v xml:space="preserve">Styrstam </v>
          </cell>
          <cell r="J8515" t="str">
            <v>C2205550-090 H/L STÄLLBAR BLACK  O/S 25,4X85/90-150GR MTSD-367N-5 EXT=180 MM</v>
          </cell>
          <cell r="K8515" t="str">
            <v>C2205550-090</v>
          </cell>
          <cell r="L8515" t="str">
            <v>C2200066</v>
          </cell>
        </row>
        <row r="8516">
          <cell r="B8516" t="str">
            <v>YEC9775538Styre</v>
          </cell>
          <cell r="C8516" t="str">
            <v>YEC9775538</v>
          </cell>
          <cell r="D8516" t="str">
            <v>2019-2021</v>
          </cell>
          <cell r="E8516">
            <v>5</v>
          </cell>
          <cell r="F8516" t="str">
            <v>0050</v>
          </cell>
          <cell r="G8516" t="str">
            <v>B003</v>
          </cell>
          <cell r="H8516" t="str">
            <v>Handelbar</v>
          </cell>
          <cell r="I8516" t="str">
            <v>Styre</v>
          </cell>
          <cell r="J8516" t="str">
            <v>C2306074 Handlebar City BLACK NR-AL-14(ISO-C) W:630mm, AL BK, no logo</v>
          </cell>
          <cell r="K8516" t="str">
            <v>C2306074</v>
          </cell>
          <cell r="L8516" t="str">
            <v>C2306074</v>
          </cell>
        </row>
        <row r="8517">
          <cell r="B8517" t="str">
            <v>YEC9775538Bromsgrepp H</v>
          </cell>
          <cell r="C8517" t="str">
            <v>YEC9775538</v>
          </cell>
          <cell r="D8517" t="str">
            <v>2019-2021</v>
          </cell>
          <cell r="E8517">
            <v>6</v>
          </cell>
          <cell r="F8517" t="str">
            <v>0060</v>
          </cell>
          <cell r="G8517" t="str">
            <v>C002</v>
          </cell>
          <cell r="H8517" t="str">
            <v>Brake Lever R</v>
          </cell>
          <cell r="I8517" t="str">
            <v>Bromsgrepp H</v>
          </cell>
          <cell r="L8517" t="e">
            <v>#N/A</v>
          </cell>
        </row>
        <row r="8518">
          <cell r="B8518" t="str">
            <v>YEC9775538Bromsgrepp V</v>
          </cell>
          <cell r="C8518" t="str">
            <v>YEC9775538</v>
          </cell>
          <cell r="D8518" t="str">
            <v>2019-2021</v>
          </cell>
          <cell r="E8518">
            <v>7</v>
          </cell>
          <cell r="F8518" t="str">
            <v>0070</v>
          </cell>
          <cell r="G8518" t="str">
            <v>C001</v>
          </cell>
          <cell r="H8518" t="str">
            <v>Brake Lever L</v>
          </cell>
          <cell r="I8518" t="str">
            <v>Bromsgrepp V</v>
          </cell>
          <cell r="J8518" t="str">
            <v>C6505190 Br lever silver left CL535CRT RB w bell</v>
          </cell>
          <cell r="K8518" t="str">
            <v>C6505190</v>
          </cell>
          <cell r="L8518" t="str">
            <v>C6505190</v>
          </cell>
        </row>
        <row r="8519">
          <cell r="B8519" t="str">
            <v>YEC9775538Växelreglage H</v>
          </cell>
          <cell r="C8519" t="str">
            <v>YEC9775538</v>
          </cell>
          <cell r="D8519" t="str">
            <v>2019-2021</v>
          </cell>
          <cell r="E8519">
            <v>8</v>
          </cell>
          <cell r="F8519" t="str">
            <v>0080</v>
          </cell>
          <cell r="G8519" t="str">
            <v>D002</v>
          </cell>
          <cell r="H8519" t="str">
            <v>Shift Lever R</v>
          </cell>
          <cell r="I8519" t="str">
            <v>Växelreglage H</v>
          </cell>
          <cell r="J8519" t="str">
            <v>C5105092 SHIFT LEVER, SL-C3000-7, NEXUS, REVO SHIFTER, 2320MM INNER, W/O OUTER FOR CJ-NX40(FOR SCANDINAVIAN), BLACK, BULK</v>
          </cell>
          <cell r="K8519" t="str">
            <v>C5105092</v>
          </cell>
          <cell r="L8519" t="str">
            <v>Kontakta SHIMANO</v>
          </cell>
        </row>
        <row r="8520">
          <cell r="B8520" t="str">
            <v>YEC9775538Växelreglage V</v>
          </cell>
          <cell r="C8520" t="str">
            <v>YEC9775538</v>
          </cell>
          <cell r="D8520" t="str">
            <v>2019-2021</v>
          </cell>
          <cell r="E8520">
            <v>9</v>
          </cell>
          <cell r="F8520" t="str">
            <v>0090</v>
          </cell>
          <cell r="G8520" t="str">
            <v>D001</v>
          </cell>
          <cell r="H8520" t="str">
            <v>Shift Lever L</v>
          </cell>
          <cell r="I8520" t="str">
            <v>Växelreglage V</v>
          </cell>
          <cell r="L8520" t="e">
            <v>#N/A</v>
          </cell>
        </row>
        <row r="8521">
          <cell r="B8521" t="str">
            <v>YEC9775538Handtag par</v>
          </cell>
          <cell r="C8521" t="str">
            <v>YEC9775538</v>
          </cell>
          <cell r="D8521" t="str">
            <v>2019-2021</v>
          </cell>
          <cell r="E8521">
            <v>10</v>
          </cell>
          <cell r="F8521" t="str">
            <v>0100</v>
          </cell>
          <cell r="G8521" t="str">
            <v>B004</v>
          </cell>
          <cell r="H8521" t="str">
            <v>Grip R</v>
          </cell>
          <cell r="I8521" t="str">
            <v>Handtag par</v>
          </cell>
          <cell r="J8521" t="str">
            <v xml:space="preserve">C2505528 Herrmans CLIK DD37  black 90mm  </v>
          </cell>
          <cell r="K8521" t="str">
            <v>C2505528</v>
          </cell>
          <cell r="L8521" t="str">
            <v>C2500057</v>
          </cell>
        </row>
        <row r="8522">
          <cell r="B8522" t="str">
            <v>YEC9775538Frambroms</v>
          </cell>
          <cell r="C8522" t="str">
            <v>YEC9775538</v>
          </cell>
          <cell r="D8522" t="str">
            <v>2019-2021</v>
          </cell>
          <cell r="E8522">
            <v>11</v>
          </cell>
          <cell r="F8522" t="str">
            <v>0110</v>
          </cell>
          <cell r="G8522" t="str">
            <v>C003</v>
          </cell>
          <cell r="H8522" t="str">
            <v xml:space="preserve">Brake front </v>
          </cell>
          <cell r="I8522" t="str">
            <v>Frambroms</v>
          </cell>
          <cell r="J8522" t="str">
            <v>ABRC6000FB  ROL.BRAKE FRONT M9 BR-C6000-F, W. 3,5 MM. LOCKNUT SILVER</v>
          </cell>
          <cell r="K8522" t="str">
            <v>ABRC6000FB</v>
          </cell>
          <cell r="L8522" t="str">
            <v>Kontakta SHIMANO</v>
          </cell>
        </row>
        <row r="8523">
          <cell r="B8523" t="str">
            <v>YEC9775538Bakbroms</v>
          </cell>
          <cell r="C8523" t="str">
            <v>YEC9775538</v>
          </cell>
          <cell r="D8523" t="str">
            <v>2019-2021</v>
          </cell>
          <cell r="E8523">
            <v>12</v>
          </cell>
          <cell r="F8523" t="str">
            <v>0120</v>
          </cell>
          <cell r="G8523" t="str">
            <v>C004</v>
          </cell>
          <cell r="H8523" t="str">
            <v>Brake rear</v>
          </cell>
          <cell r="I8523" t="str">
            <v>Bakbroms</v>
          </cell>
          <cell r="K8523" t="str">
            <v>Fotbroms</v>
          </cell>
          <cell r="L8523" t="str">
            <v>Kontakta SHIMANO</v>
          </cell>
        </row>
        <row r="8524">
          <cell r="B8524" t="str">
            <v>YEC9775538Vevlager</v>
          </cell>
          <cell r="C8524" t="str">
            <v>YEC9775538</v>
          </cell>
          <cell r="D8524" t="str">
            <v>2019-2021</v>
          </cell>
          <cell r="E8524">
            <v>13</v>
          </cell>
          <cell r="F8524" t="str">
            <v>0130</v>
          </cell>
          <cell r="G8524" t="str">
            <v>E001</v>
          </cell>
          <cell r="H8524" t="str">
            <v xml:space="preserve">BB-set </v>
          </cell>
          <cell r="I8524" t="str">
            <v>Vevlager</v>
          </cell>
          <cell r="K8524" t="str">
            <v>INGÅR I MOTORN</v>
          </cell>
          <cell r="L8524" t="str">
            <v>Ingår i motorn</v>
          </cell>
        </row>
        <row r="8525">
          <cell r="B8525" t="str">
            <v>YEC9775538Vevparti</v>
          </cell>
          <cell r="C8525" t="str">
            <v>YEC9775538</v>
          </cell>
          <cell r="D8525" t="str">
            <v>2019-2021</v>
          </cell>
          <cell r="E8525">
            <v>14</v>
          </cell>
          <cell r="F8525" t="str">
            <v>0140</v>
          </cell>
          <cell r="G8525" t="str">
            <v>E002</v>
          </cell>
          <cell r="H8525" t="str">
            <v>Front Chainwheel</v>
          </cell>
          <cell r="I8525" t="str">
            <v>Vevparti</v>
          </cell>
          <cell r="K8525" t="str">
            <v>C3305778-EG</v>
          </cell>
          <cell r="L8525" t="str">
            <v>C3305778-EG</v>
          </cell>
        </row>
        <row r="8526">
          <cell r="B8526" t="str">
            <v>YEC9775538Kedjeskydd</v>
          </cell>
          <cell r="C8526" t="str">
            <v>YEC9775538</v>
          </cell>
          <cell r="D8526" t="str">
            <v>2019-2021</v>
          </cell>
          <cell r="E8526">
            <v>15</v>
          </cell>
          <cell r="F8526" t="str">
            <v>0150</v>
          </cell>
          <cell r="G8526" t="str">
            <v>H001</v>
          </cell>
          <cell r="H8526" t="str">
            <v>Chain guard</v>
          </cell>
          <cell r="I8526" t="str">
            <v>Kedjeskydd</v>
          </cell>
          <cell r="J8526" t="str">
            <v>C8305427/BK Safir  + C8305427-RSV-98 Silver ring</v>
          </cell>
          <cell r="K8526" t="str">
            <v>C8305427/BK</v>
          </cell>
          <cell r="L8526" t="str">
            <v>C8305427/ZBK</v>
          </cell>
        </row>
        <row r="8527">
          <cell r="B8527" t="str">
            <v>YEC9775538Kedjeskyddsfäste</v>
          </cell>
          <cell r="C8527" t="str">
            <v>YEC9775538</v>
          </cell>
          <cell r="D8527" t="str">
            <v>2019-2021</v>
          </cell>
          <cell r="E8527">
            <v>16</v>
          </cell>
          <cell r="F8527" t="str">
            <v>0160</v>
          </cell>
          <cell r="G8527" t="str">
            <v>H002</v>
          </cell>
          <cell r="H8527" t="str">
            <v>Chain guard bracket</v>
          </cell>
          <cell r="I8527" t="str">
            <v>Kedjeskyddsfäste</v>
          </cell>
          <cell r="J8527" t="str">
            <v>C8305526 Chainguarnd bracket axa för Axa Safir made for MAX, ZINK</v>
          </cell>
          <cell r="K8527" t="str">
            <v>C8305526</v>
          </cell>
          <cell r="L8527" t="str">
            <v>C8305526</v>
          </cell>
        </row>
        <row r="8528">
          <cell r="B8528" t="str">
            <v>YEC9775538Framväxel</v>
          </cell>
          <cell r="C8528" t="str">
            <v>YEC9775538</v>
          </cell>
          <cell r="D8528" t="str">
            <v>2019-2021</v>
          </cell>
          <cell r="E8528">
            <v>17</v>
          </cell>
          <cell r="F8528" t="str">
            <v>0170</v>
          </cell>
          <cell r="G8528" t="str">
            <v>D003</v>
          </cell>
          <cell r="H8528" t="str">
            <v>Front Derailleur</v>
          </cell>
          <cell r="I8528" t="str">
            <v>Framväxel</v>
          </cell>
          <cell r="K8528" t="str">
            <v>EMPTY</v>
          </cell>
          <cell r="L8528" t="e">
            <v>#N/A</v>
          </cell>
        </row>
        <row r="8529">
          <cell r="B8529" t="str">
            <v>YEC9775538Bakväxel</v>
          </cell>
          <cell r="C8529" t="str">
            <v>YEC9775538</v>
          </cell>
          <cell r="D8529" t="str">
            <v>2019-2021</v>
          </cell>
          <cell r="E8529">
            <v>18</v>
          </cell>
          <cell r="F8529" t="str">
            <v>0180</v>
          </cell>
          <cell r="G8529" t="str">
            <v>D004</v>
          </cell>
          <cell r="H8529" t="str">
            <v>Rear Derailleur</v>
          </cell>
          <cell r="I8529" t="str">
            <v>Bakväxel</v>
          </cell>
          <cell r="K8529" t="str">
            <v>NAVVÄXEL</v>
          </cell>
          <cell r="L8529" t="str">
            <v>Kontakta SHIMANO</v>
          </cell>
        </row>
        <row r="8530">
          <cell r="B8530" t="str">
            <v>YEC9775538Kedja</v>
          </cell>
          <cell r="C8530" t="str">
            <v>YEC9775538</v>
          </cell>
          <cell r="D8530" t="str">
            <v>2019-2021</v>
          </cell>
          <cell r="E8530">
            <v>19</v>
          </cell>
          <cell r="F8530" t="str">
            <v>0190</v>
          </cell>
          <cell r="G8530" t="str">
            <v>E003</v>
          </cell>
          <cell r="H8530" t="str">
            <v xml:space="preserve">Chain </v>
          </cell>
          <cell r="I8530" t="str">
            <v>Kedja</v>
          </cell>
          <cell r="J8530" t="str">
            <v>C3405041-102  + link CHA 1S 102L RB Z610HXRB   KMC</v>
          </cell>
          <cell r="K8530" t="str">
            <v>C3405041-102</v>
          </cell>
          <cell r="L8530" t="str">
            <v>C3400038</v>
          </cell>
        </row>
        <row r="8531">
          <cell r="B8531" t="str">
            <v>YEC9775538Kassett</v>
          </cell>
          <cell r="C8531" t="str">
            <v>YEC9775538</v>
          </cell>
          <cell r="D8531" t="str">
            <v>2019-2021</v>
          </cell>
          <cell r="E8531">
            <v>20</v>
          </cell>
          <cell r="F8531" t="str">
            <v>0200</v>
          </cell>
          <cell r="G8531" t="str">
            <v>E004</v>
          </cell>
          <cell r="H8531" t="str">
            <v>Cassette Sprocket</v>
          </cell>
          <cell r="I8531" t="str">
            <v>Kassett</v>
          </cell>
          <cell r="J8531" t="str">
            <v>ASMGEAR18SU SPT SC18sv3/32" (INTERNAL HUB)</v>
          </cell>
          <cell r="K8531" t="str">
            <v>ASMGEAR18SU</v>
          </cell>
          <cell r="L8531" t="str">
            <v>Kontakta SHIMANO</v>
          </cell>
        </row>
        <row r="8532">
          <cell r="B8532" t="str">
            <v>YEC9775538Framhjul</v>
          </cell>
          <cell r="C8532" t="str">
            <v>YEC9775538</v>
          </cell>
          <cell r="D8532" t="str">
            <v>2019-2021</v>
          </cell>
          <cell r="E8532">
            <v>21</v>
          </cell>
          <cell r="F8532" t="str">
            <v>0210</v>
          </cell>
          <cell r="G8532" t="str">
            <v>F001</v>
          </cell>
          <cell r="H8532" t="str">
            <v>Front hub</v>
          </cell>
          <cell r="I8532" t="str">
            <v>Framhjul</v>
          </cell>
          <cell r="J8532" t="str">
            <v>AHBIM40PDC  FRONT HUB, SHIMANO, NEXUS HB-IM40 36H AXLE: 140MM OLD: 100MM SILVER</v>
          </cell>
          <cell r="K8532" t="str">
            <v>C4107743</v>
          </cell>
          <cell r="L8532" t="str">
            <v>C4100215</v>
          </cell>
        </row>
        <row r="8533">
          <cell r="B8533" t="str">
            <v>YEC9775538Bakhjul</v>
          </cell>
          <cell r="C8533" t="str">
            <v>YEC9775538</v>
          </cell>
          <cell r="D8533" t="str">
            <v>2019-2021</v>
          </cell>
          <cell r="E8533">
            <v>22</v>
          </cell>
          <cell r="F8533" t="str">
            <v>0220</v>
          </cell>
          <cell r="G8533" t="str">
            <v>F002</v>
          </cell>
          <cell r="H8533" t="str">
            <v>Rear hub</v>
          </cell>
          <cell r="I8533" t="str">
            <v>Bakhjul</v>
          </cell>
          <cell r="J8533" t="str">
            <v>ASGC30007CADXR (ASG7C30ADXR) HBRcb 36 H SILVER DX</v>
          </cell>
          <cell r="K8533" t="str">
            <v>C4208020</v>
          </cell>
          <cell r="L8533" t="str">
            <v>C4200052</v>
          </cell>
        </row>
        <row r="8534">
          <cell r="B8534" t="str">
            <v>YEC9775538Däck</v>
          </cell>
          <cell r="C8534" t="str">
            <v>YEC9775538</v>
          </cell>
          <cell r="D8534" t="str">
            <v>2019-2021</v>
          </cell>
          <cell r="E8534">
            <v>23</v>
          </cell>
          <cell r="F8534" t="str">
            <v>0230</v>
          </cell>
          <cell r="G8534" t="str">
            <v>F003</v>
          </cell>
          <cell r="H8534" t="str">
            <v>Tire</v>
          </cell>
          <cell r="I8534" t="str">
            <v>Däck</v>
          </cell>
          <cell r="J8534" t="str">
            <v>C4906455 622x40 Black Premium Reflex XNR PERGO-E H-480 (AntiP: 40x40 nylon/canvas)</v>
          </cell>
          <cell r="K8534" t="str">
            <v>C4906455</v>
          </cell>
          <cell r="L8534" t="str">
            <v>C4901463</v>
          </cell>
        </row>
        <row r="8535">
          <cell r="B8535" t="str">
            <v>YEC9775538Skärmar set</v>
          </cell>
          <cell r="C8535" t="str">
            <v>YEC9775538</v>
          </cell>
          <cell r="D8535" t="str">
            <v>2019-2021</v>
          </cell>
          <cell r="E8535">
            <v>24</v>
          </cell>
          <cell r="F8535" t="str">
            <v>0240</v>
          </cell>
          <cell r="G8535" t="str">
            <v>H003</v>
          </cell>
          <cell r="H8535" t="str">
            <v xml:space="preserve">Mudguard front   </v>
          </cell>
          <cell r="I8535" t="str">
            <v>Skärmar set</v>
          </cell>
          <cell r="J8535" t="str">
            <v>C8255677 ZN/52MM 28" black 70.554/1 (5729-ZN)</v>
          </cell>
          <cell r="K8535" t="str">
            <v>C8255677</v>
          </cell>
          <cell r="L8535" t="str">
            <v>C8250028</v>
          </cell>
        </row>
        <row r="8536">
          <cell r="B8536" t="str">
            <v>YEC9775538Pakethållare</v>
          </cell>
          <cell r="C8536" t="str">
            <v>YEC9775538</v>
          </cell>
          <cell r="D8536" t="str">
            <v>2019-2021</v>
          </cell>
          <cell r="E8536">
            <v>25</v>
          </cell>
          <cell r="F8536" t="str">
            <v>0250</v>
          </cell>
          <cell r="G8536" t="str">
            <v>H004</v>
          </cell>
          <cell r="H8536" t="str">
            <v>Carrier</v>
          </cell>
          <cell r="I8536" t="str">
            <v>Pakethållare</v>
          </cell>
          <cell r="J8536" t="str">
            <v>C8205834-BK AVS TOP CARRIER FOR SR20 PHILION BATTERY, Powder BLACK CLIP AND SPECTRA LOGO</v>
          </cell>
          <cell r="K8536" t="str">
            <v>C8205834-BK</v>
          </cell>
          <cell r="L8536" t="str">
            <v>C8205834-BK</v>
          </cell>
        </row>
        <row r="8537">
          <cell r="B8537" t="str">
            <v>YEC9775538Sadel</v>
          </cell>
          <cell r="C8537" t="str">
            <v>YEC9775538</v>
          </cell>
          <cell r="D8537" t="str">
            <v>2019-2021</v>
          </cell>
          <cell r="E8537">
            <v>26</v>
          </cell>
          <cell r="F8537" t="str">
            <v>0260</v>
          </cell>
          <cell r="G8537" t="str">
            <v>G001</v>
          </cell>
          <cell r="H8537" t="str">
            <v>Saddle</v>
          </cell>
          <cell r="I8537" t="str">
            <v>Sadel</v>
          </cell>
          <cell r="J8537" t="str">
            <v>C7105989 Fluito black unisex w/o clamp</v>
          </cell>
          <cell r="K8537" t="str">
            <v>C7105989</v>
          </cell>
          <cell r="L8537" t="str">
            <v>C7100596</v>
          </cell>
        </row>
        <row r="8538">
          <cell r="B8538" t="str">
            <v>YEC9775538Sadelstolpe</v>
          </cell>
          <cell r="C8538" t="str">
            <v>YEC9775538</v>
          </cell>
          <cell r="D8538" t="str">
            <v>2019-2021</v>
          </cell>
          <cell r="E8538">
            <v>27</v>
          </cell>
          <cell r="F8538" t="str">
            <v>0270</v>
          </cell>
          <cell r="G8538" t="str">
            <v>G002</v>
          </cell>
          <cell r="H8538" t="str">
            <v>Seatpost</v>
          </cell>
          <cell r="I8538" t="str">
            <v>Sadelstolpe</v>
          </cell>
          <cell r="J8538" t="str">
            <v>C7205260 SP-222 27,2X350 A.BK Anodized Black</v>
          </cell>
          <cell r="K8538" t="str">
            <v>C7205260</v>
          </cell>
          <cell r="L8538" t="str">
            <v>C7200053</v>
          </cell>
        </row>
        <row r="8539">
          <cell r="B8539" t="str">
            <v>YEC9775538Sadelrörsklämma</v>
          </cell>
          <cell r="C8539" t="str">
            <v>YEC9775538</v>
          </cell>
          <cell r="D8539" t="str">
            <v>2019-2021</v>
          </cell>
          <cell r="E8539">
            <v>28</v>
          </cell>
          <cell r="F8539" t="str">
            <v>0280</v>
          </cell>
          <cell r="G8539" t="str">
            <v>G003</v>
          </cell>
          <cell r="H8539" t="str">
            <v>Seat Clamp</v>
          </cell>
          <cell r="I8539" t="str">
            <v>Sadelrörsklämma</v>
          </cell>
          <cell r="J8539" t="str">
            <v>C7305002 L/C 31.8 MX27 shiny black</v>
          </cell>
          <cell r="K8539" t="str">
            <v>C7305002</v>
          </cell>
          <cell r="L8539" t="str">
            <v>C7300027-318</v>
          </cell>
        </row>
        <row r="8540">
          <cell r="B8540" t="str">
            <v>YEC9775538Framlampa</v>
          </cell>
          <cell r="C8540" t="str">
            <v>YEC9775538</v>
          </cell>
          <cell r="D8540" t="str">
            <v>2019-2021</v>
          </cell>
          <cell r="E8540">
            <v>29</v>
          </cell>
          <cell r="F8540" t="str">
            <v>0290</v>
          </cell>
          <cell r="G8540" t="str">
            <v>H005</v>
          </cell>
          <cell r="H8540" t="str">
            <v>Front light</v>
          </cell>
          <cell r="I8540" t="str">
            <v>Framlampa</v>
          </cell>
          <cell r="J8540" t="str">
            <v>C8015300 FL-14 MR4 LED headlamp 6V, w bracket for basketstay, 650mm cable with male conector.</v>
          </cell>
          <cell r="K8540" t="str">
            <v>C8015300</v>
          </cell>
          <cell r="L8540" t="str">
            <v>C8015300</v>
          </cell>
        </row>
        <row r="8541">
          <cell r="B8541" t="str">
            <v>YEC9775538Baklampa</v>
          </cell>
          <cell r="C8541" t="str">
            <v>YEC9775538</v>
          </cell>
          <cell r="D8541" t="str">
            <v>2019-2021</v>
          </cell>
          <cell r="E8541">
            <v>30</v>
          </cell>
          <cell r="F8541" t="str">
            <v>0300</v>
          </cell>
          <cell r="G8541" t="str">
            <v>H006</v>
          </cell>
          <cell r="H8541" t="str">
            <v>Light, Rear</v>
          </cell>
          <cell r="I8541" t="str">
            <v>Baklampa</v>
          </cell>
          <cell r="J8541" t="str">
            <v>inkl in battery</v>
          </cell>
          <cell r="K8541" t="str">
            <v>C8705186-1RLBK</v>
          </cell>
          <cell r="L8541" t="str">
            <v>C8705186-1RLBK</v>
          </cell>
        </row>
        <row r="8542">
          <cell r="B8542" t="str">
            <v>YEC9775538Låssats</v>
          </cell>
          <cell r="C8542" t="str">
            <v>YEC9775538</v>
          </cell>
          <cell r="D8542" t="str">
            <v>2019-2021</v>
          </cell>
          <cell r="E8542">
            <v>31</v>
          </cell>
          <cell r="F8542" t="str">
            <v>0310</v>
          </cell>
          <cell r="G8542" t="str">
            <v>H007</v>
          </cell>
          <cell r="H8542" t="str">
            <v>Lock</v>
          </cell>
          <cell r="I8542" t="str">
            <v>Låssats</v>
          </cell>
          <cell r="J8542" t="str">
            <v>C8405069 LCK SF PLbk Solid+  BAT SF03/SR11/SR20, LOCK FRAME+LOCK BATT SF03 RT W/2 similar keys</v>
          </cell>
          <cell r="K8542" t="str">
            <v>C8405069</v>
          </cell>
          <cell r="L8542" t="str">
            <v>C8405069</v>
          </cell>
        </row>
        <row r="8543">
          <cell r="B8543" t="str">
            <v>YEC9775538Stöd</v>
          </cell>
          <cell r="C8543" t="str">
            <v>YEC9775538</v>
          </cell>
          <cell r="D8543" t="str">
            <v>2019-2021</v>
          </cell>
          <cell r="E8543">
            <v>32</v>
          </cell>
          <cell r="F8543" t="str">
            <v>0320</v>
          </cell>
          <cell r="G8543" t="str">
            <v>H008</v>
          </cell>
          <cell r="H8543" t="str">
            <v>Kick stand</v>
          </cell>
          <cell r="I8543" t="str">
            <v>Stöd</v>
          </cell>
          <cell r="J8543" t="str">
            <v>C8105222 REX HV for  CS mount KICKSTAND ADJUSTABLE 1288-4</v>
          </cell>
          <cell r="K8543" t="str">
            <v>C8105222</v>
          </cell>
          <cell r="L8543" t="str">
            <v>C8100034</v>
          </cell>
        </row>
        <row r="8544">
          <cell r="B8544" t="str">
            <v>YEC9775538Korg</v>
          </cell>
          <cell r="C8544" t="str">
            <v>YEC9775538</v>
          </cell>
          <cell r="D8544" t="str">
            <v>2019-2021</v>
          </cell>
          <cell r="E8544">
            <v>33</v>
          </cell>
          <cell r="F8544" t="str">
            <v>0330</v>
          </cell>
          <cell r="G8544" t="str">
            <v>H009</v>
          </cell>
          <cell r="H8544" t="str">
            <v>Basket / Fr carrier</v>
          </cell>
          <cell r="I8544" t="str">
            <v>Korg</v>
          </cell>
          <cell r="J8544" t="str">
            <v>C8605198 Korg AVS rem</v>
          </cell>
          <cell r="K8544" t="str">
            <v>C8605198</v>
          </cell>
          <cell r="L8544" t="str">
            <v>C8600016</v>
          </cell>
        </row>
        <row r="8545">
          <cell r="B8545" t="str">
            <v>YEC9775538Pedaler</v>
          </cell>
          <cell r="C8545" t="str">
            <v>YEC9775538</v>
          </cell>
          <cell r="D8545" t="str">
            <v>2019-2021</v>
          </cell>
          <cell r="E8545">
            <v>34</v>
          </cell>
          <cell r="F8545" t="str">
            <v>0340</v>
          </cell>
          <cell r="G8545" t="str">
            <v>E005</v>
          </cell>
          <cell r="H8545" t="str">
            <v xml:space="preserve">Pedal </v>
          </cell>
          <cell r="I8545" t="str">
            <v>Pedaler</v>
          </cell>
          <cell r="J8545" t="str">
            <v>C3505208 NWL-467  SILVER/GREY 9/16" ALU</v>
          </cell>
          <cell r="K8545" t="str">
            <v>C3505208</v>
          </cell>
          <cell r="L8545" t="str">
            <v>C3500059</v>
          </cell>
        </row>
        <row r="8546">
          <cell r="B8546" t="str">
            <v>YEC9775538Motor</v>
          </cell>
          <cell r="C8546" t="str">
            <v>YEC9775538</v>
          </cell>
          <cell r="D8546" t="str">
            <v>2019-2021</v>
          </cell>
          <cell r="E8546">
            <v>35</v>
          </cell>
          <cell r="F8546" t="str">
            <v>0350</v>
          </cell>
          <cell r="G8546" t="str">
            <v>J001</v>
          </cell>
          <cell r="H8546" t="str">
            <v>DRIVE UNIT:</v>
          </cell>
          <cell r="I8546" t="str">
            <v>Motor</v>
          </cell>
          <cell r="J8546" t="str">
            <v>C8705068-2-01AC,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With chip for BESST/CANBUS</v>
          </cell>
          <cell r="K8546" t="str">
            <v>C8705068-2-01AC</v>
          </cell>
          <cell r="L8546" t="str">
            <v>C8705068-2-01AC</v>
          </cell>
        </row>
        <row r="8547">
          <cell r="B8547" t="str">
            <v>YEC9775538Display</v>
          </cell>
          <cell r="C8547" t="str">
            <v>YEC9775538</v>
          </cell>
          <cell r="D8547" t="str">
            <v>2019-2021</v>
          </cell>
          <cell r="E8547">
            <v>36</v>
          </cell>
          <cell r="F8547" t="str">
            <v>0360</v>
          </cell>
          <cell r="G8547" t="str">
            <v>J004</v>
          </cell>
          <cell r="H8547" t="str">
            <v>DISPLAY:</v>
          </cell>
          <cell r="I8547" t="str">
            <v>Display</v>
          </cell>
          <cell r="J8547" t="str">
            <v>C8705068-1-34C Display TFT for BAFANG CanBus (plugnplay) 300/750mm City with Bluetoth</v>
          </cell>
          <cell r="K8547" t="str">
            <v>C8705068-1-34C</v>
          </cell>
          <cell r="L8547" t="str">
            <v>C8705068-1-34C</v>
          </cell>
        </row>
        <row r="8548">
          <cell r="B8548" t="str">
            <v>YEC9775538EB-Bus kabel</v>
          </cell>
          <cell r="C8548" t="str">
            <v>YEC9775538</v>
          </cell>
          <cell r="D8548" t="str">
            <v>2019-2021</v>
          </cell>
          <cell r="E8548">
            <v>37</v>
          </cell>
          <cell r="F8548" t="str">
            <v>0370</v>
          </cell>
          <cell r="G8548" t="str">
            <v>J005</v>
          </cell>
          <cell r="H8548" t="str">
            <v>EB-BUS CABLE:</v>
          </cell>
          <cell r="I8548" t="str">
            <v>EB-Bus kabel</v>
          </cell>
          <cell r="J8548" t="str">
            <v>C8705068-1-4-1C, 5PIN ( 1340mm ) CONNECT TO CONTROLLER, OTHER SIDE TO DISPLAY, LIGHTING SETS Canbus</v>
          </cell>
          <cell r="K8548" t="str">
            <v>C8705068-1-4-1C</v>
          </cell>
          <cell r="L8548" t="e">
            <v>#N/A</v>
          </cell>
        </row>
        <row r="8549">
          <cell r="B8549" t="str">
            <v>YEC9775538Motorkabel</v>
          </cell>
          <cell r="C8549" t="str">
            <v>YEC9775538</v>
          </cell>
          <cell r="D8549" t="str">
            <v>2019-2021</v>
          </cell>
          <cell r="E8549">
            <v>38</v>
          </cell>
          <cell r="F8549" t="str">
            <v>0380</v>
          </cell>
          <cell r="G8549" t="str">
            <v>J006</v>
          </cell>
          <cell r="H8549" t="str">
            <v>POWER CABLE:</v>
          </cell>
          <cell r="I8549" t="str">
            <v>Motorkabel</v>
          </cell>
          <cell r="J8549" t="str">
            <v>W/O (inluded into the battary slider)</v>
          </cell>
          <cell r="K8549" t="str">
            <v>Ingår i batterihållaren</v>
          </cell>
          <cell r="L8549" t="str">
            <v>Ingår i batterihållaren</v>
          </cell>
        </row>
        <row r="8550">
          <cell r="B8550" t="str">
            <v>YEC9775538Kabel framlampa</v>
          </cell>
          <cell r="C8550" t="str">
            <v>YEC9775538</v>
          </cell>
          <cell r="D8550" t="str">
            <v>2019-2021</v>
          </cell>
          <cell r="E8550">
            <v>39</v>
          </cell>
          <cell r="F8550" t="str">
            <v>0390</v>
          </cell>
          <cell r="G8550" t="str">
            <v>J007</v>
          </cell>
          <cell r="H8550" t="str">
            <v>F. LIGHT CABLE:</v>
          </cell>
          <cell r="I8550" t="str">
            <v>Kabel framlampa</v>
          </cell>
          <cell r="J8550" t="str">
            <v>C8705068-1-04-6, FOR FRONT LIGHT : 1200mm</v>
          </cell>
          <cell r="K8550" t="str">
            <v>C8705068-1-04-6</v>
          </cell>
          <cell r="L8550" t="str">
            <v>C8705068-1-04-6</v>
          </cell>
        </row>
        <row r="8551">
          <cell r="B8551" t="str">
            <v>YEC9775538Kabel baklampa</v>
          </cell>
          <cell r="C8551" t="str">
            <v>YEC9775538</v>
          </cell>
          <cell r="D8551" t="str">
            <v>2019-2021</v>
          </cell>
          <cell r="E8551">
            <v>40</v>
          </cell>
          <cell r="F8551" t="str">
            <v>0400</v>
          </cell>
          <cell r="G8551" t="str">
            <v>J008</v>
          </cell>
          <cell r="H8551" t="str">
            <v>R. LIGHT CABLE:</v>
          </cell>
          <cell r="I8551" t="str">
            <v>Kabel baklampa</v>
          </cell>
          <cell r="K8551" t="str">
            <v>INGÅR I BATTERIET</v>
          </cell>
          <cell r="L8551" t="str">
            <v>Ingår i batteriet</v>
          </cell>
        </row>
        <row r="8552">
          <cell r="B8552" t="str">
            <v>YEC9775538Hastighetssensor</v>
          </cell>
          <cell r="C8552" t="str">
            <v>YEC9775538</v>
          </cell>
          <cell r="D8552" t="str">
            <v>2019-2021</v>
          </cell>
          <cell r="E8552">
            <v>41</v>
          </cell>
          <cell r="F8552" t="str">
            <v>0410</v>
          </cell>
          <cell r="G8552" t="str">
            <v>J009</v>
          </cell>
          <cell r="H8552" t="str">
            <v>SPEED SENSOR:</v>
          </cell>
          <cell r="I8552" t="str">
            <v>Hastighetssensor</v>
          </cell>
          <cell r="J8552" t="str">
            <v>C8705068-1-411C, DETECTING WHEEL RPM, CABLE LENGTH:70mm</v>
          </cell>
          <cell r="K8552" t="str">
            <v>C8705068-1-411C</v>
          </cell>
          <cell r="L8552" t="str">
            <v>C8705068-1-411C</v>
          </cell>
        </row>
        <row r="8553">
          <cell r="B8553" t="str">
            <v>YEC9775538Batteri</v>
          </cell>
          <cell r="C8553" t="str">
            <v>YEC9775538</v>
          </cell>
          <cell r="D8553" t="str">
            <v>2019-2021</v>
          </cell>
          <cell r="E8553">
            <v>42</v>
          </cell>
          <cell r="F8553" t="str">
            <v>0420</v>
          </cell>
          <cell r="G8553" t="str">
            <v>J002</v>
          </cell>
          <cell r="H8553" t="str">
            <v>BATTERY:</v>
          </cell>
          <cell r="I8553" t="str">
            <v>Batteri</v>
          </cell>
          <cell r="J8553" t="str">
            <v>C8705186-E-11C SR20 11,6Ah, blk LiMn 36V 11,6Ah, R.Light CANBUS eGOING</v>
          </cell>
          <cell r="K8553" t="str">
            <v>C8705186-E-11C</v>
          </cell>
          <cell r="L8553" t="str">
            <v>C8705186-E-11C</v>
          </cell>
        </row>
        <row r="8554">
          <cell r="B8554" t="str">
            <v>YEC9775538Batterihållare</v>
          </cell>
          <cell r="C8554" t="str">
            <v>YEC9775538</v>
          </cell>
          <cell r="D8554" t="str">
            <v>2019-2021</v>
          </cell>
          <cell r="E8554">
            <v>43</v>
          </cell>
          <cell r="F8554" t="str">
            <v>0430</v>
          </cell>
          <cell r="G8554" t="str">
            <v>J003</v>
          </cell>
          <cell r="H8554" t="str">
            <v>BATTERY HOLDER/Slider</v>
          </cell>
          <cell r="I8554" t="str">
            <v>Batterihållare</v>
          </cell>
          <cell r="J8554" t="str">
            <v xml:space="preserve">C8705188-E-01, SR20 slider with powercable 950mm FOR MAX MIDDLE SYSTEM ( CARRIER TYPE ) WITH AXA KEY holder </v>
          </cell>
          <cell r="K8554" t="str">
            <v>C8705188-E-01</v>
          </cell>
          <cell r="L8554" t="str">
            <v>C8705188-E-01</v>
          </cell>
        </row>
        <row r="8555">
          <cell r="B8555" t="str">
            <v>YEC9775538Batteriladdare</v>
          </cell>
          <cell r="C8555" t="str">
            <v>YEC9775538</v>
          </cell>
          <cell r="D8555" t="str">
            <v>2019-2021</v>
          </cell>
          <cell r="E8555">
            <v>44</v>
          </cell>
          <cell r="F8555" t="str">
            <v>0440</v>
          </cell>
          <cell r="G8555" t="str">
            <v>J010</v>
          </cell>
          <cell r="H8555" t="str">
            <v>CHARGER:</v>
          </cell>
          <cell r="I8555" t="str">
            <v>Batteriladdare</v>
          </cell>
          <cell r="J8555" t="str">
            <v>C8705058-1-1C, Charger for SR-20/SF-03 CanBus</v>
          </cell>
          <cell r="K8555" t="str">
            <v>C8705058-1-1C</v>
          </cell>
          <cell r="L8555" t="str">
            <v>C8705058-1-1D</v>
          </cell>
        </row>
        <row r="8556">
          <cell r="B8556" t="str">
            <v>YEC9775538Kontrollbox</v>
          </cell>
          <cell r="C8556" t="str">
            <v>YEC9775538</v>
          </cell>
          <cell r="D8556" t="str">
            <v>2019-2021</v>
          </cell>
          <cell r="E8556">
            <v>45</v>
          </cell>
          <cell r="F8556" t="str">
            <v>0450</v>
          </cell>
          <cell r="G8556" t="str">
            <v>J011</v>
          </cell>
          <cell r="H8556" t="str">
            <v>Controller</v>
          </cell>
          <cell r="I8556" t="str">
            <v>Kontrollbox</v>
          </cell>
          <cell r="J8556" t="str">
            <v>included into the motor</v>
          </cell>
          <cell r="K8556" t="str">
            <v>C8705068-2-20</v>
          </cell>
          <cell r="L8556" t="str">
            <v>C8705068-2-20V</v>
          </cell>
        </row>
        <row r="8557">
          <cell r="B8557" t="str">
            <v>YEC9775538Växelöra</v>
          </cell>
          <cell r="C8557" t="str">
            <v>YEC9775538</v>
          </cell>
          <cell r="D8557" t="str">
            <v>2019-2021</v>
          </cell>
          <cell r="E8557">
            <v>46</v>
          </cell>
          <cell r="F8557" t="str">
            <v>0460</v>
          </cell>
          <cell r="G8557" t="str">
            <v>D005</v>
          </cell>
          <cell r="H8557" t="str">
            <v>Gear hanger</v>
          </cell>
          <cell r="I8557" t="str">
            <v>Växelöra</v>
          </cell>
          <cell r="L8557" t="e">
            <v>#N/A</v>
          </cell>
        </row>
        <row r="8558">
          <cell r="B8558" t="str">
            <v>YEC9775546RAM</v>
          </cell>
          <cell r="C8558" t="str">
            <v>YEC9775546</v>
          </cell>
          <cell r="D8558" t="str">
            <v>2022-2023</v>
          </cell>
          <cell r="E8558">
            <v>1</v>
          </cell>
          <cell r="F8558" t="str">
            <v>0010</v>
          </cell>
          <cell r="G8558" t="str">
            <v>A001</v>
          </cell>
          <cell r="H8558" t="str">
            <v>PAINTED FRAME</v>
          </cell>
          <cell r="I8558" t="str">
            <v>RAM</v>
          </cell>
          <cell r="K8558" t="str">
            <v>C1307718-550</v>
          </cell>
          <cell r="L8558" t="e">
            <v>#N/A</v>
          </cell>
        </row>
        <row r="8559">
          <cell r="B8559" t="str">
            <v>YEC9775546Framgaffel</v>
          </cell>
          <cell r="C8559" t="str">
            <v>YEC9775546</v>
          </cell>
          <cell r="D8559" t="str">
            <v>2022-2023</v>
          </cell>
          <cell r="E8559">
            <v>2</v>
          </cell>
          <cell r="F8559" t="str">
            <v>0020</v>
          </cell>
          <cell r="G8559" t="str">
            <v>A002</v>
          </cell>
          <cell r="H8559" t="str">
            <v>PAINTED FORK</v>
          </cell>
          <cell r="I8559" t="str">
            <v>Framgaffel</v>
          </cell>
          <cell r="K8559" t="str">
            <v>C1605442-244</v>
          </cell>
          <cell r="L8559" t="e">
            <v>#N/A</v>
          </cell>
        </row>
        <row r="8560">
          <cell r="B8560" t="str">
            <v>YEC9775546Styrlager</v>
          </cell>
          <cell r="C8560" t="str">
            <v>YEC9775546</v>
          </cell>
          <cell r="D8560" t="str">
            <v>2022-2023</v>
          </cell>
          <cell r="E8560">
            <v>3</v>
          </cell>
          <cell r="F8560" t="str">
            <v>0030</v>
          </cell>
          <cell r="G8560" t="str">
            <v>B001</v>
          </cell>
          <cell r="H8560" t="str">
            <v>Head Set</v>
          </cell>
          <cell r="I8560" t="str">
            <v>Styrlager</v>
          </cell>
          <cell r="K8560" t="str">
            <v>C2105256</v>
          </cell>
          <cell r="L8560" t="str">
            <v>C2105256</v>
          </cell>
        </row>
        <row r="8561">
          <cell r="B8561" t="str">
            <v xml:space="preserve">YEC9775546Styrstam </v>
          </cell>
          <cell r="C8561" t="str">
            <v>YEC9775546</v>
          </cell>
          <cell r="D8561" t="str">
            <v>2022-2023</v>
          </cell>
          <cell r="E8561">
            <v>4</v>
          </cell>
          <cell r="F8561" t="str">
            <v>0040</v>
          </cell>
          <cell r="G8561" t="str">
            <v>B002</v>
          </cell>
          <cell r="H8561" t="str">
            <v>Handlebar Stem</v>
          </cell>
          <cell r="I8561" t="str">
            <v xml:space="preserve">Styrstam </v>
          </cell>
          <cell r="K8561" t="str">
            <v>C2205585-090</v>
          </cell>
          <cell r="L8561" t="str">
            <v>C2205585-090</v>
          </cell>
        </row>
        <row r="8562">
          <cell r="B8562" t="str">
            <v>YEC9775546Styre</v>
          </cell>
          <cell r="C8562" t="str">
            <v>YEC9775546</v>
          </cell>
          <cell r="D8562" t="str">
            <v>2022-2023</v>
          </cell>
          <cell r="E8562">
            <v>5</v>
          </cell>
          <cell r="F8562" t="str">
            <v>0050</v>
          </cell>
          <cell r="G8562" t="str">
            <v>B003</v>
          </cell>
          <cell r="H8562" t="str">
            <v>Handelbar</v>
          </cell>
          <cell r="I8562" t="str">
            <v>Styre</v>
          </cell>
          <cell r="K8562" t="str">
            <v>C2306074</v>
          </cell>
          <cell r="L8562" t="str">
            <v>C2306074</v>
          </cell>
        </row>
        <row r="8563">
          <cell r="B8563" t="str">
            <v>YEC9775546Bromsgrepp H</v>
          </cell>
          <cell r="C8563" t="str">
            <v>YEC9775546</v>
          </cell>
          <cell r="D8563" t="str">
            <v>2022-2023</v>
          </cell>
          <cell r="E8563">
            <v>6</v>
          </cell>
          <cell r="F8563" t="str">
            <v>0060</v>
          </cell>
          <cell r="G8563" t="str">
            <v>C002</v>
          </cell>
          <cell r="H8563" t="str">
            <v>Brake Lever R</v>
          </cell>
          <cell r="I8563" t="str">
            <v>Bromsgrepp H</v>
          </cell>
          <cell r="L8563" t="e">
            <v>#N/A</v>
          </cell>
        </row>
        <row r="8564">
          <cell r="B8564" t="str">
            <v>YEC9775546Bromsgrepp V</v>
          </cell>
          <cell r="C8564" t="str">
            <v>YEC9775546</v>
          </cell>
          <cell r="D8564" t="str">
            <v>2022-2023</v>
          </cell>
          <cell r="E8564">
            <v>7</v>
          </cell>
          <cell r="F8564" t="str">
            <v>0070</v>
          </cell>
          <cell r="G8564" t="str">
            <v>C001</v>
          </cell>
          <cell r="H8564" t="str">
            <v>Brake Lever L</v>
          </cell>
          <cell r="I8564" t="str">
            <v>Bromsgrepp V</v>
          </cell>
          <cell r="K8564" t="str">
            <v>Shimano</v>
          </cell>
          <cell r="L8564" t="str">
            <v>Kontakta SHIMANO</v>
          </cell>
        </row>
        <row r="8565">
          <cell r="B8565" t="str">
            <v>YEC9775546Växelreglage H</v>
          </cell>
          <cell r="C8565" t="str">
            <v>YEC9775546</v>
          </cell>
          <cell r="D8565" t="str">
            <v>2022-2023</v>
          </cell>
          <cell r="E8565">
            <v>8</v>
          </cell>
          <cell r="F8565" t="str">
            <v>0080</v>
          </cell>
          <cell r="G8565" t="str">
            <v>D002</v>
          </cell>
          <cell r="H8565" t="str">
            <v>Shift Lever R</v>
          </cell>
          <cell r="I8565" t="str">
            <v>Växelreglage H</v>
          </cell>
          <cell r="K8565" t="str">
            <v>C5105092</v>
          </cell>
          <cell r="L8565" t="str">
            <v>Kontakta SHIMANO</v>
          </cell>
        </row>
        <row r="8566">
          <cell r="B8566" t="str">
            <v>YEC9775546Växelreglage V</v>
          </cell>
          <cell r="C8566" t="str">
            <v>YEC9775546</v>
          </cell>
          <cell r="D8566" t="str">
            <v>2022-2023</v>
          </cell>
          <cell r="E8566">
            <v>9</v>
          </cell>
          <cell r="F8566" t="str">
            <v>0090</v>
          </cell>
          <cell r="G8566" t="str">
            <v>D001</v>
          </cell>
          <cell r="H8566" t="str">
            <v>Shift Lever L</v>
          </cell>
          <cell r="I8566" t="str">
            <v>Växelreglage V</v>
          </cell>
          <cell r="L8566" t="e">
            <v>#N/A</v>
          </cell>
        </row>
        <row r="8567">
          <cell r="B8567" t="str">
            <v>YEC9775546Handtag par</v>
          </cell>
          <cell r="C8567" t="str">
            <v>YEC9775546</v>
          </cell>
          <cell r="D8567" t="str">
            <v>2022-2023</v>
          </cell>
          <cell r="E8567">
            <v>10</v>
          </cell>
          <cell r="F8567" t="str">
            <v>0100</v>
          </cell>
          <cell r="G8567" t="str">
            <v>B004</v>
          </cell>
          <cell r="H8567" t="str">
            <v>Grip R</v>
          </cell>
          <cell r="I8567" t="str">
            <v>Handtag par</v>
          </cell>
          <cell r="K8567" t="str">
            <v>C2505528</v>
          </cell>
          <cell r="L8567" t="str">
            <v>C2500057</v>
          </cell>
        </row>
        <row r="8568">
          <cell r="B8568" t="str">
            <v>YEC9775546Frambroms</v>
          </cell>
          <cell r="C8568" t="str">
            <v>YEC9775546</v>
          </cell>
          <cell r="D8568" t="str">
            <v>2022-2023</v>
          </cell>
          <cell r="E8568">
            <v>11</v>
          </cell>
          <cell r="F8568" t="str">
            <v>0110</v>
          </cell>
          <cell r="G8568" t="str">
            <v>C003</v>
          </cell>
          <cell r="H8568" t="str">
            <v xml:space="preserve">Brake front </v>
          </cell>
          <cell r="I8568" t="str">
            <v>Frambroms</v>
          </cell>
          <cell r="K8568" t="str">
            <v>AMT200KLFURX100</v>
          </cell>
          <cell r="L8568" t="str">
            <v>Kontakta SHIMANO</v>
          </cell>
        </row>
        <row r="8569">
          <cell r="B8569" t="str">
            <v>YEC9775546Bakbroms</v>
          </cell>
          <cell r="C8569" t="str">
            <v>YEC9775546</v>
          </cell>
          <cell r="D8569" t="str">
            <v>2022-2023</v>
          </cell>
          <cell r="E8569">
            <v>12</v>
          </cell>
          <cell r="F8569" t="str">
            <v>0120</v>
          </cell>
          <cell r="G8569" t="str">
            <v>C004</v>
          </cell>
          <cell r="H8569" t="str">
            <v>Brake rear</v>
          </cell>
          <cell r="I8569" t="str">
            <v>Bakbroms</v>
          </cell>
          <cell r="K8569" t="str">
            <v>Fotbroms</v>
          </cell>
          <cell r="L8569" t="str">
            <v>Kontakta SHIMANO</v>
          </cell>
        </row>
        <row r="8570">
          <cell r="B8570" t="str">
            <v>YEC9775546Vevlager</v>
          </cell>
          <cell r="C8570" t="str">
            <v>YEC9775546</v>
          </cell>
          <cell r="D8570" t="str">
            <v>2022-2023</v>
          </cell>
          <cell r="E8570">
            <v>13</v>
          </cell>
          <cell r="F8570" t="str">
            <v>0130</v>
          </cell>
          <cell r="G8570" t="str">
            <v>E001</v>
          </cell>
          <cell r="H8570" t="str">
            <v xml:space="preserve">BB-set </v>
          </cell>
          <cell r="I8570" t="str">
            <v>Vevlager</v>
          </cell>
          <cell r="K8570" t="str">
            <v>INGÅR I MOTORN</v>
          </cell>
          <cell r="L8570" t="str">
            <v>Ingår i motorn</v>
          </cell>
        </row>
        <row r="8571">
          <cell r="B8571" t="str">
            <v>YEC9775546Vevparti</v>
          </cell>
          <cell r="C8571" t="str">
            <v>YEC9775546</v>
          </cell>
          <cell r="D8571" t="str">
            <v>2022-2023</v>
          </cell>
          <cell r="E8571">
            <v>14</v>
          </cell>
          <cell r="F8571" t="str">
            <v>0140</v>
          </cell>
          <cell r="G8571" t="str">
            <v>E002</v>
          </cell>
          <cell r="H8571" t="str">
            <v>Front Chainwheel</v>
          </cell>
          <cell r="I8571" t="str">
            <v>Vevparti</v>
          </cell>
          <cell r="K8571" t="str">
            <v>C3305778-EG</v>
          </cell>
          <cell r="L8571" t="str">
            <v>C3305778-EG</v>
          </cell>
        </row>
        <row r="8572">
          <cell r="B8572" t="str">
            <v>YEC9775546Kedjeskydd</v>
          </cell>
          <cell r="C8572" t="str">
            <v>YEC9775546</v>
          </cell>
          <cell r="D8572" t="str">
            <v>2022-2023</v>
          </cell>
          <cell r="E8572">
            <v>15</v>
          </cell>
          <cell r="F8572" t="str">
            <v>0150</v>
          </cell>
          <cell r="G8572" t="str">
            <v>H001</v>
          </cell>
          <cell r="H8572" t="str">
            <v>Chain guard</v>
          </cell>
          <cell r="I8572" t="str">
            <v>Kedjeskydd</v>
          </cell>
          <cell r="K8572" t="str">
            <v>C8305427/ZBK</v>
          </cell>
          <cell r="L8572" t="str">
            <v>C8305427/ZBK</v>
          </cell>
        </row>
        <row r="8573">
          <cell r="B8573" t="str">
            <v>YEC9775546Kedjeskyddsfäste</v>
          </cell>
          <cell r="C8573" t="str">
            <v>YEC9775546</v>
          </cell>
          <cell r="D8573" t="str">
            <v>2022-2023</v>
          </cell>
          <cell r="E8573">
            <v>16</v>
          </cell>
          <cell r="F8573" t="str">
            <v>0160</v>
          </cell>
          <cell r="G8573" t="str">
            <v>H002</v>
          </cell>
          <cell r="H8573" t="str">
            <v>Chain guard bracket</v>
          </cell>
          <cell r="I8573" t="str">
            <v>Kedjeskyddsfäste</v>
          </cell>
          <cell r="K8573" t="str">
            <v>C8305526</v>
          </cell>
          <cell r="L8573" t="str">
            <v>C8305526</v>
          </cell>
        </row>
        <row r="8574">
          <cell r="B8574" t="str">
            <v>YEC9775546Framväxel</v>
          </cell>
          <cell r="C8574" t="str">
            <v>YEC9775546</v>
          </cell>
          <cell r="D8574" t="str">
            <v>2022-2023</v>
          </cell>
          <cell r="E8574">
            <v>17</v>
          </cell>
          <cell r="F8574" t="str">
            <v>0170</v>
          </cell>
          <cell r="G8574" t="str">
            <v>D003</v>
          </cell>
          <cell r="H8574" t="str">
            <v>Front Derailleur</v>
          </cell>
          <cell r="I8574" t="str">
            <v>Framväxel</v>
          </cell>
          <cell r="K8574">
            <v>0</v>
          </cell>
          <cell r="L8574" t="e">
            <v>#N/A</v>
          </cell>
        </row>
        <row r="8575">
          <cell r="B8575" t="str">
            <v>YEC9775546Bakväxel</v>
          </cell>
          <cell r="C8575" t="str">
            <v>YEC9775546</v>
          </cell>
          <cell r="D8575" t="str">
            <v>2022-2023</v>
          </cell>
          <cell r="E8575">
            <v>18</v>
          </cell>
          <cell r="F8575" t="str">
            <v>0180</v>
          </cell>
          <cell r="G8575" t="str">
            <v>D004</v>
          </cell>
          <cell r="H8575" t="str">
            <v>Rear Derailleur</v>
          </cell>
          <cell r="I8575" t="str">
            <v>Bakväxel</v>
          </cell>
          <cell r="K8575" t="str">
            <v>NAVVÄXEL</v>
          </cell>
          <cell r="L8575" t="str">
            <v>Kontakta SHIMANO</v>
          </cell>
        </row>
        <row r="8576">
          <cell r="B8576" t="str">
            <v>YEC9775546Kedja</v>
          </cell>
          <cell r="C8576" t="str">
            <v>YEC9775546</v>
          </cell>
          <cell r="D8576" t="str">
            <v>2022-2023</v>
          </cell>
          <cell r="E8576">
            <v>19</v>
          </cell>
          <cell r="F8576" t="str">
            <v>0190</v>
          </cell>
          <cell r="G8576" t="str">
            <v>E003</v>
          </cell>
          <cell r="H8576" t="str">
            <v xml:space="preserve">Chain </v>
          </cell>
          <cell r="I8576" t="str">
            <v>Kedja</v>
          </cell>
          <cell r="K8576" t="str">
            <v>C3405041-102</v>
          </cell>
          <cell r="L8576" t="str">
            <v>C3400038</v>
          </cell>
        </row>
        <row r="8577">
          <cell r="B8577" t="str">
            <v>YEC9775546Kassett</v>
          </cell>
          <cell r="C8577" t="str">
            <v>YEC9775546</v>
          </cell>
          <cell r="D8577" t="str">
            <v>2022-2023</v>
          </cell>
          <cell r="E8577">
            <v>20</v>
          </cell>
          <cell r="F8577" t="str">
            <v>0200</v>
          </cell>
          <cell r="G8577" t="str">
            <v>E004</v>
          </cell>
          <cell r="H8577" t="str">
            <v>Cassette Sprocket</v>
          </cell>
          <cell r="I8577" t="str">
            <v>Kassett</v>
          </cell>
          <cell r="K8577" t="str">
            <v>ASMGEAR16SU</v>
          </cell>
          <cell r="L8577" t="str">
            <v>Kontakta SHIMANO</v>
          </cell>
        </row>
        <row r="8578">
          <cell r="B8578" t="str">
            <v>YEC9775546Framhjul</v>
          </cell>
          <cell r="C8578" t="str">
            <v>YEC9775546</v>
          </cell>
          <cell r="D8578" t="str">
            <v>2022-2023</v>
          </cell>
          <cell r="E8578">
            <v>21</v>
          </cell>
          <cell r="F8578" t="str">
            <v>0210</v>
          </cell>
          <cell r="G8578" t="str">
            <v>F001</v>
          </cell>
          <cell r="H8578" t="str">
            <v>Front hub</v>
          </cell>
          <cell r="I8578" t="str">
            <v>Framhjul</v>
          </cell>
          <cell r="K8578" t="str">
            <v>C4108152</v>
          </cell>
          <cell r="L8578" t="str">
            <v>C4100386</v>
          </cell>
        </row>
        <row r="8579">
          <cell r="B8579" t="str">
            <v>YEC9775546Bakhjul</v>
          </cell>
          <cell r="C8579" t="str">
            <v>YEC9775546</v>
          </cell>
          <cell r="D8579" t="str">
            <v>2022-2023</v>
          </cell>
          <cell r="E8579">
            <v>22</v>
          </cell>
          <cell r="F8579" t="str">
            <v>0220</v>
          </cell>
          <cell r="G8579" t="str">
            <v>F002</v>
          </cell>
          <cell r="H8579" t="str">
            <v>Rear hub</v>
          </cell>
          <cell r="I8579" t="str">
            <v>Bakhjul</v>
          </cell>
          <cell r="K8579" t="str">
            <v>C4208250</v>
          </cell>
          <cell r="L8579" t="str">
            <v>C4200052</v>
          </cell>
        </row>
        <row r="8580">
          <cell r="B8580" t="str">
            <v>YEC9775546Däck</v>
          </cell>
          <cell r="C8580" t="str">
            <v>YEC9775546</v>
          </cell>
          <cell r="D8580" t="str">
            <v>2022-2023</v>
          </cell>
          <cell r="E8580">
            <v>23</v>
          </cell>
          <cell r="F8580" t="str">
            <v>0230</v>
          </cell>
          <cell r="G8580" t="str">
            <v>F003</v>
          </cell>
          <cell r="H8580" t="str">
            <v>Tire</v>
          </cell>
          <cell r="I8580" t="str">
            <v>Däck</v>
          </cell>
          <cell r="K8580" t="str">
            <v>C4906455</v>
          </cell>
          <cell r="L8580" t="str">
            <v>C4901463</v>
          </cell>
        </row>
        <row r="8581">
          <cell r="B8581" t="str">
            <v>YEC9775546Skärmar set</v>
          </cell>
          <cell r="C8581" t="str">
            <v>YEC9775546</v>
          </cell>
          <cell r="D8581" t="str">
            <v>2022-2023</v>
          </cell>
          <cell r="E8581">
            <v>24</v>
          </cell>
          <cell r="F8581" t="str">
            <v>0240</v>
          </cell>
          <cell r="G8581" t="str">
            <v>H003</v>
          </cell>
          <cell r="H8581" t="str">
            <v xml:space="preserve">Mudguard front   </v>
          </cell>
          <cell r="I8581" t="str">
            <v>Skärmar set</v>
          </cell>
          <cell r="K8581" t="str">
            <v>C8255729-BK</v>
          </cell>
          <cell r="L8581" t="str">
            <v>C8250028</v>
          </cell>
        </row>
        <row r="8582">
          <cell r="B8582" t="str">
            <v>YEC9775546Pakethållare</v>
          </cell>
          <cell r="C8582" t="str">
            <v>YEC9775546</v>
          </cell>
          <cell r="D8582" t="str">
            <v>2022-2023</v>
          </cell>
          <cell r="E8582">
            <v>25</v>
          </cell>
          <cell r="F8582" t="str">
            <v>0250</v>
          </cell>
          <cell r="G8582" t="str">
            <v>H004</v>
          </cell>
          <cell r="H8582" t="str">
            <v>Carrier</v>
          </cell>
          <cell r="I8582" t="str">
            <v>Pakethållare</v>
          </cell>
          <cell r="K8582" t="str">
            <v>C8205834-BK</v>
          </cell>
          <cell r="L8582" t="str">
            <v>C8205834-BK</v>
          </cell>
        </row>
        <row r="8583">
          <cell r="B8583" t="str">
            <v>YEC9775546Sadel</v>
          </cell>
          <cell r="C8583" t="str">
            <v>YEC9775546</v>
          </cell>
          <cell r="D8583" t="str">
            <v>2022-2023</v>
          </cell>
          <cell r="E8583">
            <v>26</v>
          </cell>
          <cell r="F8583" t="str">
            <v>0260</v>
          </cell>
          <cell r="G8583" t="str">
            <v>G001</v>
          </cell>
          <cell r="H8583" t="str">
            <v>Saddle</v>
          </cell>
          <cell r="I8583" t="str">
            <v>Sadel</v>
          </cell>
          <cell r="K8583" t="str">
            <v>C7105989</v>
          </cell>
          <cell r="L8583" t="str">
            <v>C7100596</v>
          </cell>
        </row>
        <row r="8584">
          <cell r="B8584" t="str">
            <v>YEC9775546Sadelstolpe</v>
          </cell>
          <cell r="C8584" t="str">
            <v>YEC9775546</v>
          </cell>
          <cell r="D8584" t="str">
            <v>2022-2023</v>
          </cell>
          <cell r="E8584">
            <v>27</v>
          </cell>
          <cell r="F8584" t="str">
            <v>0270</v>
          </cell>
          <cell r="G8584" t="str">
            <v>G002</v>
          </cell>
          <cell r="H8584" t="str">
            <v>Seatpost</v>
          </cell>
          <cell r="I8584" t="str">
            <v>Sadelstolpe</v>
          </cell>
          <cell r="K8584" t="str">
            <v>C7205260</v>
          </cell>
          <cell r="L8584" t="str">
            <v>C7200053</v>
          </cell>
        </row>
        <row r="8585">
          <cell r="B8585" t="str">
            <v>YEC9775546Sadelrörsklämma</v>
          </cell>
          <cell r="C8585" t="str">
            <v>YEC9775546</v>
          </cell>
          <cell r="D8585" t="str">
            <v>2022-2023</v>
          </cell>
          <cell r="E8585">
            <v>28</v>
          </cell>
          <cell r="F8585" t="str">
            <v>0280</v>
          </cell>
          <cell r="G8585" t="str">
            <v>G003</v>
          </cell>
          <cell r="H8585" t="str">
            <v>Seat Clamp</v>
          </cell>
          <cell r="I8585" t="str">
            <v>Sadelrörsklämma</v>
          </cell>
          <cell r="K8585" t="str">
            <v>C7305002</v>
          </cell>
          <cell r="L8585" t="str">
            <v>C7300027-318</v>
          </cell>
        </row>
        <row r="8586">
          <cell r="B8586" t="str">
            <v>YEC9775546Framlampa</v>
          </cell>
          <cell r="C8586" t="str">
            <v>YEC9775546</v>
          </cell>
          <cell r="D8586" t="str">
            <v>2022-2023</v>
          </cell>
          <cell r="E8586">
            <v>29</v>
          </cell>
          <cell r="F8586" t="str">
            <v>0290</v>
          </cell>
          <cell r="G8586" t="str">
            <v>H005</v>
          </cell>
          <cell r="H8586" t="str">
            <v>Front light</v>
          </cell>
          <cell r="I8586" t="str">
            <v>Framlampa</v>
          </cell>
          <cell r="K8586" t="str">
            <v>C8015300</v>
          </cell>
          <cell r="L8586" t="str">
            <v>C8015300</v>
          </cell>
        </row>
        <row r="8587">
          <cell r="B8587" t="str">
            <v>YEC9775546Baklampa</v>
          </cell>
          <cell r="C8587" t="str">
            <v>YEC9775546</v>
          </cell>
          <cell r="D8587" t="str">
            <v>2022-2023</v>
          </cell>
          <cell r="E8587">
            <v>30</v>
          </cell>
          <cell r="F8587" t="str">
            <v>0300</v>
          </cell>
          <cell r="G8587" t="str">
            <v>H006</v>
          </cell>
          <cell r="H8587" t="str">
            <v>Light, Rear</v>
          </cell>
          <cell r="I8587" t="str">
            <v>Baklampa</v>
          </cell>
          <cell r="K8587" t="str">
            <v>C8705186-1RLBK</v>
          </cell>
          <cell r="L8587" t="str">
            <v>C8705186-1RLBK</v>
          </cell>
        </row>
        <row r="8588">
          <cell r="B8588" t="str">
            <v>YEC9775546Låssats</v>
          </cell>
          <cell r="C8588" t="str">
            <v>YEC9775546</v>
          </cell>
          <cell r="D8588" t="str">
            <v>2022-2023</v>
          </cell>
          <cell r="E8588">
            <v>31</v>
          </cell>
          <cell r="F8588" t="str">
            <v>0310</v>
          </cell>
          <cell r="G8588" t="str">
            <v>H007</v>
          </cell>
          <cell r="H8588" t="str">
            <v>Lock</v>
          </cell>
          <cell r="I8588" t="str">
            <v>Låssats</v>
          </cell>
          <cell r="K8588" t="str">
            <v>C8405069</v>
          </cell>
          <cell r="L8588" t="str">
            <v>C8405069</v>
          </cell>
        </row>
        <row r="8589">
          <cell r="B8589" t="str">
            <v>YEC9775546Stöd</v>
          </cell>
          <cell r="C8589" t="str">
            <v>YEC9775546</v>
          </cell>
          <cell r="D8589" t="str">
            <v>2022-2023</v>
          </cell>
          <cell r="E8589">
            <v>32</v>
          </cell>
          <cell r="F8589" t="str">
            <v>0320</v>
          </cell>
          <cell r="G8589" t="str">
            <v>H008</v>
          </cell>
          <cell r="H8589" t="str">
            <v>Kick stand</v>
          </cell>
          <cell r="I8589" t="str">
            <v>Stöd</v>
          </cell>
          <cell r="K8589" t="str">
            <v>C8105224</v>
          </cell>
          <cell r="L8589" t="str">
            <v>C8105224</v>
          </cell>
        </row>
        <row r="8590">
          <cell r="B8590" t="str">
            <v>YEC9775546Korg</v>
          </cell>
          <cell r="C8590" t="str">
            <v>YEC9775546</v>
          </cell>
          <cell r="D8590" t="str">
            <v>2022-2023</v>
          </cell>
          <cell r="E8590">
            <v>33</v>
          </cell>
          <cell r="F8590" t="str">
            <v>0330</v>
          </cell>
          <cell r="G8590" t="str">
            <v>H009</v>
          </cell>
          <cell r="H8590" t="str">
            <v>Basket / Fr carrier</v>
          </cell>
          <cell r="I8590" t="str">
            <v>Korg</v>
          </cell>
          <cell r="K8590" t="str">
            <v>C8605198</v>
          </cell>
          <cell r="L8590" t="str">
            <v>C8600016</v>
          </cell>
        </row>
        <row r="8591">
          <cell r="B8591" t="str">
            <v>YEC9775546Pedaler</v>
          </cell>
          <cell r="C8591" t="str">
            <v>YEC9775546</v>
          </cell>
          <cell r="D8591" t="str">
            <v>2022-2023</v>
          </cell>
          <cell r="E8591">
            <v>34</v>
          </cell>
          <cell r="F8591" t="str">
            <v>0340</v>
          </cell>
          <cell r="G8591" t="str">
            <v>E005</v>
          </cell>
          <cell r="H8591" t="str">
            <v xml:space="preserve">Pedal </v>
          </cell>
          <cell r="I8591" t="str">
            <v>Pedaler</v>
          </cell>
          <cell r="K8591" t="str">
            <v>C3505208</v>
          </cell>
          <cell r="L8591" t="str">
            <v>C3500059</v>
          </cell>
        </row>
        <row r="8592">
          <cell r="B8592" t="str">
            <v>YEC9775546Motor</v>
          </cell>
          <cell r="C8592" t="str">
            <v>YEC9775546</v>
          </cell>
          <cell r="D8592" t="str">
            <v>2022-2023</v>
          </cell>
          <cell r="E8592">
            <v>35</v>
          </cell>
          <cell r="F8592" t="str">
            <v>0350</v>
          </cell>
          <cell r="G8592" t="str">
            <v>J001</v>
          </cell>
          <cell r="H8592" t="str">
            <v>DRIVE UNIT:</v>
          </cell>
          <cell r="I8592" t="str">
            <v>Motor</v>
          </cell>
          <cell r="K8592" t="str">
            <v>C8705240-1-01BC</v>
          </cell>
          <cell r="L8592" t="str">
            <v>C8705240-1-01BC</v>
          </cell>
        </row>
        <row r="8593">
          <cell r="B8593" t="str">
            <v>YEC9775546Display</v>
          </cell>
          <cell r="C8593" t="str">
            <v>YEC9775546</v>
          </cell>
          <cell r="D8593" t="str">
            <v>2022-2023</v>
          </cell>
          <cell r="E8593">
            <v>36</v>
          </cell>
          <cell r="F8593" t="str">
            <v>0360</v>
          </cell>
          <cell r="G8593" t="str">
            <v>J004</v>
          </cell>
          <cell r="H8593" t="str">
            <v>DISPLAY:</v>
          </cell>
          <cell r="I8593" t="str">
            <v>Display</v>
          </cell>
          <cell r="K8593" t="str">
            <v>C8705068-1-41C</v>
          </cell>
          <cell r="L8593" t="str">
            <v>C8705068-1-41C</v>
          </cell>
        </row>
        <row r="8594">
          <cell r="B8594" t="str">
            <v>YEC9775546EB-Bus kabel</v>
          </cell>
          <cell r="C8594" t="str">
            <v>YEC9775546</v>
          </cell>
          <cell r="D8594" t="str">
            <v>2022-2023</v>
          </cell>
          <cell r="E8594">
            <v>37</v>
          </cell>
          <cell r="F8594" t="str">
            <v>0370</v>
          </cell>
          <cell r="G8594" t="str">
            <v>J005</v>
          </cell>
          <cell r="H8594" t="str">
            <v>EB-BUS CABLE:</v>
          </cell>
          <cell r="I8594" t="str">
            <v>EB-Bus kabel</v>
          </cell>
          <cell r="K8594" t="str">
            <v>C8705240-1-4-2C</v>
          </cell>
          <cell r="L8594" t="str">
            <v>C8705240-1-4-2C</v>
          </cell>
        </row>
        <row r="8595">
          <cell r="B8595" t="str">
            <v>YEC9775546Motorkabel</v>
          </cell>
          <cell r="C8595" t="str">
            <v>YEC9775546</v>
          </cell>
          <cell r="D8595" t="str">
            <v>2022-2023</v>
          </cell>
          <cell r="E8595">
            <v>38</v>
          </cell>
          <cell r="F8595" t="str">
            <v>0380</v>
          </cell>
          <cell r="G8595" t="str">
            <v>J006</v>
          </cell>
          <cell r="H8595" t="str">
            <v>POWER CABLE:</v>
          </cell>
          <cell r="I8595" t="str">
            <v>Motorkabel</v>
          </cell>
          <cell r="K8595" t="str">
            <v>Ingår i batterihållaren</v>
          </cell>
          <cell r="L8595" t="str">
            <v>Ingår i batterihållaren</v>
          </cell>
        </row>
        <row r="8596">
          <cell r="B8596" t="str">
            <v>YEC9775546Kabel framlampa</v>
          </cell>
          <cell r="C8596" t="str">
            <v>YEC9775546</v>
          </cell>
          <cell r="D8596" t="str">
            <v>2022-2023</v>
          </cell>
          <cell r="E8596">
            <v>39</v>
          </cell>
          <cell r="F8596" t="str">
            <v>0390</v>
          </cell>
          <cell r="G8596" t="str">
            <v>J007</v>
          </cell>
          <cell r="H8596" t="str">
            <v>F. LIGHT CABLE:</v>
          </cell>
          <cell r="I8596" t="str">
            <v>Kabel framlampa</v>
          </cell>
          <cell r="K8596" t="str">
            <v>C8705068-1-0416</v>
          </cell>
          <cell r="L8596" t="str">
            <v>C8705068-1-0416</v>
          </cell>
        </row>
        <row r="8597">
          <cell r="B8597" t="str">
            <v>YEC9775546Kabel baklampa</v>
          </cell>
          <cell r="C8597" t="str">
            <v>YEC9775546</v>
          </cell>
          <cell r="D8597" t="str">
            <v>2022-2023</v>
          </cell>
          <cell r="E8597">
            <v>40</v>
          </cell>
          <cell r="F8597" t="str">
            <v>0400</v>
          </cell>
          <cell r="G8597" t="str">
            <v>J008</v>
          </cell>
          <cell r="H8597" t="str">
            <v>R. LIGHT CABLE:</v>
          </cell>
          <cell r="I8597" t="str">
            <v>Kabel baklampa</v>
          </cell>
          <cell r="K8597" t="str">
            <v>INGÅR I BATTERIET</v>
          </cell>
          <cell r="L8597" t="str">
            <v>Ingår i batteriet</v>
          </cell>
        </row>
        <row r="8598">
          <cell r="B8598" t="str">
            <v>YEC9775546Hastighetssensor</v>
          </cell>
          <cell r="C8598" t="str">
            <v>YEC9775546</v>
          </cell>
          <cell r="D8598" t="str">
            <v>2022-2023</v>
          </cell>
          <cell r="E8598">
            <v>41</v>
          </cell>
          <cell r="F8598" t="str">
            <v>0410</v>
          </cell>
          <cell r="G8598" t="str">
            <v>J009</v>
          </cell>
          <cell r="H8598" t="str">
            <v>SPEED SENSOR:</v>
          </cell>
          <cell r="I8598" t="str">
            <v>Hastighetssensor</v>
          </cell>
          <cell r="K8598" t="str">
            <v>C8705068-1-411C</v>
          </cell>
          <cell r="L8598" t="str">
            <v>C8705068-1-411C</v>
          </cell>
        </row>
        <row r="8599">
          <cell r="B8599" t="str">
            <v>YEC9775546Batteri</v>
          </cell>
          <cell r="C8599" t="str">
            <v>YEC9775546</v>
          </cell>
          <cell r="D8599" t="str">
            <v>2022-2023</v>
          </cell>
          <cell r="E8599">
            <v>42</v>
          </cell>
          <cell r="F8599" t="str">
            <v>0420</v>
          </cell>
          <cell r="G8599" t="str">
            <v>J002</v>
          </cell>
          <cell r="H8599" t="str">
            <v>BATTERY:</v>
          </cell>
          <cell r="I8599" t="str">
            <v>Batteri</v>
          </cell>
          <cell r="K8599" t="str">
            <v>C8705186-E-11C</v>
          </cell>
          <cell r="L8599" t="str">
            <v>C8705186-E-11C</v>
          </cell>
        </row>
        <row r="8600">
          <cell r="B8600" t="str">
            <v>YEC9775546Batterihållare</v>
          </cell>
          <cell r="C8600" t="str">
            <v>YEC9775546</v>
          </cell>
          <cell r="D8600" t="str">
            <v>2022-2023</v>
          </cell>
          <cell r="E8600">
            <v>43</v>
          </cell>
          <cell r="F8600" t="str">
            <v>0430</v>
          </cell>
          <cell r="G8600" t="str">
            <v>J003</v>
          </cell>
          <cell r="H8600" t="str">
            <v>BATTERY HOLDER/Slider</v>
          </cell>
          <cell r="I8600" t="str">
            <v>Batterihållare</v>
          </cell>
          <cell r="K8600" t="str">
            <v>C8705188-E-04</v>
          </cell>
          <cell r="L8600" t="str">
            <v>C8705188-E-04</v>
          </cell>
        </row>
        <row r="8601">
          <cell r="B8601" t="str">
            <v>YEC9775546Batteriladdare</v>
          </cell>
          <cell r="C8601" t="str">
            <v>YEC9775546</v>
          </cell>
          <cell r="D8601" t="str">
            <v>2022-2023</v>
          </cell>
          <cell r="E8601">
            <v>44</v>
          </cell>
          <cell r="F8601" t="str">
            <v>0440</v>
          </cell>
          <cell r="G8601" t="str">
            <v>J010</v>
          </cell>
          <cell r="H8601" t="str">
            <v>CHARGER:</v>
          </cell>
          <cell r="I8601" t="str">
            <v>Batteriladdare</v>
          </cell>
          <cell r="K8601" t="str">
            <v>C8705058-1-1C</v>
          </cell>
          <cell r="L8601" t="str">
            <v>C8705058-1-1D</v>
          </cell>
        </row>
        <row r="8602">
          <cell r="B8602" t="str">
            <v>YEC9775546Kontrollbox</v>
          </cell>
          <cell r="C8602" t="str">
            <v>YEC9775546</v>
          </cell>
          <cell r="D8602" t="str">
            <v>2022-2023</v>
          </cell>
          <cell r="E8602">
            <v>45</v>
          </cell>
          <cell r="F8602" t="str">
            <v>0450</v>
          </cell>
          <cell r="G8602" t="str">
            <v>J011</v>
          </cell>
          <cell r="H8602" t="str">
            <v>Controller</v>
          </cell>
          <cell r="I8602" t="str">
            <v>Kontrollbox</v>
          </cell>
          <cell r="K8602" t="str">
            <v>INGÅR I MOTORN</v>
          </cell>
          <cell r="L8602" t="str">
            <v>Ingår i motorn</v>
          </cell>
        </row>
        <row r="8603">
          <cell r="B8603" t="str">
            <v>YEC9775546Växelöra</v>
          </cell>
          <cell r="C8603" t="str">
            <v>YEC9775546</v>
          </cell>
          <cell r="D8603" t="str">
            <v>2022-2023</v>
          </cell>
          <cell r="E8603">
            <v>46</v>
          </cell>
          <cell r="F8603" t="str">
            <v>0460</v>
          </cell>
          <cell r="G8603" t="str">
            <v>D005</v>
          </cell>
          <cell r="H8603" t="str">
            <v>Gear hanger</v>
          </cell>
          <cell r="I8603" t="str">
            <v>Växelöra</v>
          </cell>
          <cell r="L8603" t="e">
            <v>#N/A</v>
          </cell>
        </row>
        <row r="8604">
          <cell r="B8604" t="str">
            <v>YEC9875131RAM</v>
          </cell>
          <cell r="C8604" t="str">
            <v>YEC9875131</v>
          </cell>
          <cell r="D8604">
            <v>2016</v>
          </cell>
          <cell r="E8604">
            <v>1</v>
          </cell>
          <cell r="F8604" t="str">
            <v>0010</v>
          </cell>
          <cell r="G8604" t="str">
            <v>A001</v>
          </cell>
          <cell r="H8604" t="str">
            <v>PAINTED FRAME</v>
          </cell>
          <cell r="I8604" t="str">
            <v>RAM</v>
          </cell>
          <cell r="J8604" t="str">
            <v xml:space="preserve">C1306907-510, -550 Sunrise Gent sport </v>
          </cell>
          <cell r="K8604" t="str">
            <v>C1306907-510</v>
          </cell>
          <cell r="L8604" t="e">
            <v>#N/A</v>
          </cell>
        </row>
        <row r="8605">
          <cell r="B8605" t="str">
            <v>YEC9875131Framgaffel</v>
          </cell>
          <cell r="C8605" t="str">
            <v>YEC9875131</v>
          </cell>
          <cell r="D8605">
            <v>2016</v>
          </cell>
          <cell r="E8605">
            <v>2</v>
          </cell>
          <cell r="F8605" t="str">
            <v>0020</v>
          </cell>
          <cell r="G8605" t="str">
            <v>A002</v>
          </cell>
          <cell r="H8605" t="str">
            <v>PAINTED FORK</v>
          </cell>
          <cell r="I8605" t="str">
            <v>Framgaffel</v>
          </cell>
          <cell r="J8605" t="str">
            <v>C1605436-173 Lung I rigid for e-bike, ROLLERBRAKE</v>
          </cell>
          <cell r="K8605" t="str">
            <v>C1605436-173</v>
          </cell>
          <cell r="L8605" t="e">
            <v>#N/A</v>
          </cell>
        </row>
        <row r="8606">
          <cell r="B8606" t="str">
            <v>YEC9875131Styrlager</v>
          </cell>
          <cell r="C8606" t="str">
            <v>YEC9875131</v>
          </cell>
          <cell r="D8606">
            <v>2016</v>
          </cell>
          <cell r="E8606">
            <v>3</v>
          </cell>
          <cell r="F8606" t="str">
            <v>0030</v>
          </cell>
          <cell r="G8606" t="str">
            <v>B001</v>
          </cell>
          <cell r="H8606" t="str">
            <v>Head Set</v>
          </cell>
          <cell r="I8606" t="str">
            <v>Styrlager</v>
          </cell>
          <cell r="J8606" t="str">
            <v>C2105015 TH 807</v>
          </cell>
          <cell r="K8606" t="str">
            <v>C2105015</v>
          </cell>
          <cell r="L8606" t="str">
            <v>C2100163</v>
          </cell>
        </row>
        <row r="8607">
          <cell r="B8607" t="str">
            <v xml:space="preserve">YEC9875131Styrstam </v>
          </cell>
          <cell r="C8607" t="str">
            <v>YEC9875131</v>
          </cell>
          <cell r="D8607">
            <v>2016</v>
          </cell>
          <cell r="E8607">
            <v>4</v>
          </cell>
          <cell r="F8607" t="str">
            <v>0040</v>
          </cell>
          <cell r="G8607" t="str">
            <v>B002</v>
          </cell>
          <cell r="H8607" t="str">
            <v>Handlebar Stem</v>
          </cell>
          <cell r="I8607" t="str">
            <v xml:space="preserve">Styrstam </v>
          </cell>
          <cell r="J8607" t="str">
            <v>C2205007 25,4X120/90-150GR MTS-AL-109-5 EXT=180 MM</v>
          </cell>
          <cell r="K8607" t="str">
            <v>C2205007</v>
          </cell>
          <cell r="L8607" t="str">
            <v>C2200064</v>
          </cell>
        </row>
        <row r="8608">
          <cell r="B8608" t="str">
            <v>YEC9875131Styre</v>
          </cell>
          <cell r="C8608" t="str">
            <v>YEC9875131</v>
          </cell>
          <cell r="D8608">
            <v>2016</v>
          </cell>
          <cell r="E8608">
            <v>5</v>
          </cell>
          <cell r="F8608" t="str">
            <v>0050</v>
          </cell>
          <cell r="G8608" t="str">
            <v>B003</v>
          </cell>
          <cell r="H8608" t="str">
            <v>Handelbar</v>
          </cell>
          <cell r="I8608" t="str">
            <v>Styre</v>
          </cell>
          <cell r="J8608" t="str">
            <v>C2305567  HB ALsv, HB-T320 620MM SILVER ANODIZED</v>
          </cell>
          <cell r="K8608" t="str">
            <v>C2305567</v>
          </cell>
          <cell r="L8608" t="str">
            <v>C2300018</v>
          </cell>
        </row>
        <row r="8609">
          <cell r="B8609" t="str">
            <v>YEC9875131Bromsgrepp H</v>
          </cell>
          <cell r="C8609" t="str">
            <v>YEC9875131</v>
          </cell>
          <cell r="D8609">
            <v>2016</v>
          </cell>
          <cell r="E8609">
            <v>6</v>
          </cell>
          <cell r="F8609" t="str">
            <v>0060</v>
          </cell>
          <cell r="G8609" t="str">
            <v>C002</v>
          </cell>
          <cell r="H8609" t="str">
            <v>Brake Lever R</v>
          </cell>
          <cell r="I8609" t="str">
            <v>Bromsgrepp H</v>
          </cell>
          <cell r="J8609" t="str">
            <v>C6505160 Lee-Chi left BL-82G Roller Brake Compatible</v>
          </cell>
          <cell r="L8609" t="e">
            <v>#N/A</v>
          </cell>
        </row>
        <row r="8610">
          <cell r="B8610" t="str">
            <v>YEC9875131Bromsgrepp V</v>
          </cell>
          <cell r="C8610" t="str">
            <v>YEC9875131</v>
          </cell>
          <cell r="D8610">
            <v>2016</v>
          </cell>
          <cell r="E8610">
            <v>7</v>
          </cell>
          <cell r="F8610" t="str">
            <v>0070</v>
          </cell>
          <cell r="G8610" t="str">
            <v>C001</v>
          </cell>
          <cell r="H8610" t="str">
            <v>Brake Lever L</v>
          </cell>
          <cell r="I8610" t="str">
            <v>Bromsgrepp V</v>
          </cell>
          <cell r="K8610" t="str">
            <v>C6505049</v>
          </cell>
          <cell r="L8610" t="str">
            <v>C6500024</v>
          </cell>
        </row>
        <row r="8611">
          <cell r="B8611" t="str">
            <v>YEC9875131Växelreglage H</v>
          </cell>
          <cell r="C8611" t="str">
            <v>YEC9875131</v>
          </cell>
          <cell r="D8611">
            <v>2016</v>
          </cell>
          <cell r="E8611">
            <v>8</v>
          </cell>
          <cell r="F8611" t="str">
            <v>0080</v>
          </cell>
          <cell r="G8611" t="str">
            <v>D002</v>
          </cell>
          <cell r="H8611" t="str">
            <v>Shift Lever R</v>
          </cell>
          <cell r="I8611" t="str">
            <v>Växelreglage H</v>
          </cell>
          <cell r="J8611" t="str">
            <v>ASL7S31LALSSR Nexus 7 SL-7S50 Rapid Fire internal, Black</v>
          </cell>
          <cell r="K8611" t="str">
            <v>ASL7S31LALSSR</v>
          </cell>
          <cell r="L8611" t="str">
            <v>Kontakta SHIMANO</v>
          </cell>
        </row>
        <row r="8612">
          <cell r="B8612" t="str">
            <v>YEC9875131Växelreglage V</v>
          </cell>
          <cell r="C8612" t="str">
            <v>YEC9875131</v>
          </cell>
          <cell r="D8612">
            <v>2016</v>
          </cell>
          <cell r="E8612">
            <v>9</v>
          </cell>
          <cell r="F8612" t="str">
            <v>0090</v>
          </cell>
          <cell r="G8612" t="str">
            <v>D001</v>
          </cell>
          <cell r="H8612" t="str">
            <v>Shift Lever L</v>
          </cell>
          <cell r="I8612" t="str">
            <v>Växelreglage V</v>
          </cell>
          <cell r="L8612" t="e">
            <v>#N/A</v>
          </cell>
        </row>
        <row r="8613">
          <cell r="B8613" t="str">
            <v>YEC9875131Handtag par</v>
          </cell>
          <cell r="C8613" t="str">
            <v>YEC9875131</v>
          </cell>
          <cell r="D8613">
            <v>2016</v>
          </cell>
          <cell r="E8613">
            <v>10</v>
          </cell>
          <cell r="F8613" t="str">
            <v>0100</v>
          </cell>
          <cell r="G8613" t="str">
            <v>B004</v>
          </cell>
          <cell r="H8613" t="str">
            <v>Grip R</v>
          </cell>
          <cell r="I8613" t="str">
            <v>Handtag par</v>
          </cell>
          <cell r="J8613" t="str">
            <v>C2505479/80 Velo/Spectra CC,  black/grey 90/130mm Right</v>
          </cell>
          <cell r="K8613" t="str">
            <v>C2505479/80</v>
          </cell>
          <cell r="L8613" t="str">
            <v>C2500165</v>
          </cell>
        </row>
        <row r="8614">
          <cell r="B8614" t="str">
            <v>YEC9875131Frambroms</v>
          </cell>
          <cell r="C8614" t="str">
            <v>YEC9875131</v>
          </cell>
          <cell r="D8614">
            <v>2016</v>
          </cell>
          <cell r="E8614">
            <v>11</v>
          </cell>
          <cell r="F8614" t="str">
            <v>0110</v>
          </cell>
          <cell r="G8614" t="str">
            <v>C003</v>
          </cell>
          <cell r="H8614" t="str">
            <v xml:space="preserve">Brake front </v>
          </cell>
          <cell r="I8614" t="str">
            <v>Frambroms</v>
          </cell>
          <cell r="J8614" t="str">
            <v>ABRIM45FB  ROL.BRAKE FRONT M9 BR-IM45, W. 3,5 MM. LOCKNUT SILVER</v>
          </cell>
          <cell r="K8614" t="str">
            <v>ABRIM45FB</v>
          </cell>
          <cell r="L8614" t="str">
            <v>Kontakta SHIMANO</v>
          </cell>
        </row>
        <row r="8615">
          <cell r="B8615" t="str">
            <v>YEC9875131Bakbroms</v>
          </cell>
          <cell r="C8615" t="str">
            <v>YEC9875131</v>
          </cell>
          <cell r="D8615">
            <v>2016</v>
          </cell>
          <cell r="E8615">
            <v>12</v>
          </cell>
          <cell r="F8615" t="str">
            <v>0120</v>
          </cell>
          <cell r="G8615" t="str">
            <v>C004</v>
          </cell>
          <cell r="H8615" t="str">
            <v>Brake rear</v>
          </cell>
          <cell r="I8615" t="str">
            <v>Bakbroms</v>
          </cell>
          <cell r="K8615" t="str">
            <v>Fotbroms</v>
          </cell>
          <cell r="L8615" t="str">
            <v>Kontakta SHIMANO</v>
          </cell>
        </row>
        <row r="8616">
          <cell r="B8616" t="str">
            <v>YEC9875131Vevlager</v>
          </cell>
          <cell r="C8616" t="str">
            <v>YEC9875131</v>
          </cell>
          <cell r="D8616">
            <v>2016</v>
          </cell>
          <cell r="E8616">
            <v>13</v>
          </cell>
          <cell r="F8616" t="str">
            <v>0130</v>
          </cell>
          <cell r="G8616" t="str">
            <v>E001</v>
          </cell>
          <cell r="H8616" t="str">
            <v xml:space="preserve">BB-set </v>
          </cell>
          <cell r="I8616" t="str">
            <v>Vevlager</v>
          </cell>
          <cell r="K8616" t="str">
            <v>C3105025-116-25</v>
          </cell>
          <cell r="L8616" t="str">
            <v>C3100100-116</v>
          </cell>
        </row>
        <row r="8617">
          <cell r="B8617" t="str">
            <v>YEC9875131Vevparti</v>
          </cell>
          <cell r="C8617" t="str">
            <v>YEC9875131</v>
          </cell>
          <cell r="D8617">
            <v>2016</v>
          </cell>
          <cell r="E8617">
            <v>14</v>
          </cell>
          <cell r="F8617" t="str">
            <v>0140</v>
          </cell>
          <cell r="G8617" t="str">
            <v>E002</v>
          </cell>
          <cell r="H8617" t="str">
            <v>Front Chainwheel</v>
          </cell>
          <cell r="I8617" t="str">
            <v>Vevparti</v>
          </cell>
          <cell r="J8617" t="str">
            <v xml:space="preserve">C3305666-170  Spectra 170MM 38T 3/32" 110MM </v>
          </cell>
          <cell r="K8617" t="str">
            <v>C3305666-170</v>
          </cell>
          <cell r="L8617" t="str">
            <v>C3305681-170-EG</v>
          </cell>
        </row>
        <row r="8618">
          <cell r="B8618" t="str">
            <v>YEC9875131Kedjeskydd</v>
          </cell>
          <cell r="C8618" t="str">
            <v>YEC9875131</v>
          </cell>
          <cell r="D8618">
            <v>2016</v>
          </cell>
          <cell r="E8618">
            <v>15</v>
          </cell>
          <cell r="F8618" t="str">
            <v>0150</v>
          </cell>
          <cell r="G8618" t="str">
            <v>H001</v>
          </cell>
          <cell r="H8618" t="str">
            <v>Chain guard</v>
          </cell>
          <cell r="I8618" t="str">
            <v>Kedjeskydd</v>
          </cell>
          <cell r="J8618" t="str">
            <v>C8305427/ZBK + C8305427/RWH AXA CE 38 black w white center</v>
          </cell>
          <cell r="K8618" t="str">
            <v>C8305427/ZBK</v>
          </cell>
          <cell r="L8618" t="str">
            <v>C8305427/ZBK</v>
          </cell>
        </row>
        <row r="8619">
          <cell r="B8619" t="str">
            <v>YEC9875131Kedjeskyddsfäste</v>
          </cell>
          <cell r="C8619" t="str">
            <v>YEC9875131</v>
          </cell>
          <cell r="D8619">
            <v>2016</v>
          </cell>
          <cell r="E8619">
            <v>16</v>
          </cell>
          <cell r="F8619" t="str">
            <v>0160</v>
          </cell>
          <cell r="G8619" t="str">
            <v>H002</v>
          </cell>
          <cell r="H8619" t="str">
            <v>Chain guard bracket</v>
          </cell>
          <cell r="I8619" t="str">
            <v>Kedjeskyddsfäste</v>
          </cell>
          <cell r="J8619" t="str">
            <v>C8305427  front fitting part for AXA 38T black</v>
          </cell>
          <cell r="K8619" t="str">
            <v>C8305427</v>
          </cell>
          <cell r="L8619" t="str">
            <v>C8305427</v>
          </cell>
        </row>
        <row r="8620">
          <cell r="B8620" t="str">
            <v>YEC9875131Framväxel</v>
          </cell>
          <cell r="C8620" t="str">
            <v>YEC9875131</v>
          </cell>
          <cell r="D8620">
            <v>2016</v>
          </cell>
          <cell r="E8620">
            <v>17</v>
          </cell>
          <cell r="F8620" t="str">
            <v>0170</v>
          </cell>
          <cell r="G8620" t="str">
            <v>D003</v>
          </cell>
          <cell r="H8620" t="str">
            <v>Front Derailleur</v>
          </cell>
          <cell r="I8620" t="str">
            <v>Framväxel</v>
          </cell>
          <cell r="K8620" t="str">
            <v>EMPTY</v>
          </cell>
          <cell r="L8620" t="e">
            <v>#N/A</v>
          </cell>
        </row>
        <row r="8621">
          <cell r="B8621" t="str">
            <v>YEC9875131Bakväxel</v>
          </cell>
          <cell r="C8621" t="str">
            <v>YEC9875131</v>
          </cell>
          <cell r="D8621">
            <v>2016</v>
          </cell>
          <cell r="E8621">
            <v>18</v>
          </cell>
          <cell r="F8621" t="str">
            <v>0180</v>
          </cell>
          <cell r="G8621" t="str">
            <v>D004</v>
          </cell>
          <cell r="H8621" t="str">
            <v>Rear Derailleur</v>
          </cell>
          <cell r="I8621" t="str">
            <v>Bakväxel</v>
          </cell>
          <cell r="K8621" t="str">
            <v>NAVVÄXEL</v>
          </cell>
          <cell r="L8621" t="str">
            <v>Kontakta SHIMANO</v>
          </cell>
        </row>
        <row r="8622">
          <cell r="B8622" t="str">
            <v>YEC9875131Kedja</v>
          </cell>
          <cell r="C8622" t="str">
            <v>YEC9875131</v>
          </cell>
          <cell r="D8622">
            <v>2016</v>
          </cell>
          <cell r="E8622">
            <v>19</v>
          </cell>
          <cell r="F8622" t="str">
            <v>0190</v>
          </cell>
          <cell r="G8622" t="str">
            <v>E003</v>
          </cell>
          <cell r="H8622" t="str">
            <v xml:space="preserve">Chain </v>
          </cell>
          <cell r="I8622" t="str">
            <v>Kedja</v>
          </cell>
          <cell r="J8622" t="str">
            <v>C3405026-102 CHA 1S 102L RB Z408RB   KMC</v>
          </cell>
          <cell r="K8622" t="str">
            <v>C3405026-102</v>
          </cell>
          <cell r="L8622" t="str">
            <v>C3400002</v>
          </cell>
        </row>
        <row r="8623">
          <cell r="B8623" t="str">
            <v>YEC9875131Kassett</v>
          </cell>
          <cell r="C8623" t="str">
            <v>YEC9875131</v>
          </cell>
          <cell r="D8623">
            <v>2016</v>
          </cell>
          <cell r="E8623">
            <v>20</v>
          </cell>
          <cell r="F8623" t="str">
            <v>0200</v>
          </cell>
          <cell r="G8623" t="str">
            <v>E004</v>
          </cell>
          <cell r="H8623" t="str">
            <v>Cassette Sprocket</v>
          </cell>
          <cell r="I8623" t="str">
            <v>Kassett</v>
          </cell>
          <cell r="J8623" t="str">
            <v xml:space="preserve">ASM7C25N070S / ASMGEAR16LP Component // Sprocket </v>
          </cell>
          <cell r="K8623" t="str">
            <v>ASM7C25N070S</v>
          </cell>
          <cell r="L8623" t="str">
            <v>Kontakta SHIMANO</v>
          </cell>
        </row>
        <row r="8624">
          <cell r="B8624" t="str">
            <v>YEC9875131Framhjul</v>
          </cell>
          <cell r="C8624" t="str">
            <v>YEC9875131</v>
          </cell>
          <cell r="D8624">
            <v>2016</v>
          </cell>
          <cell r="E8624">
            <v>21</v>
          </cell>
          <cell r="F8624" t="str">
            <v>0210</v>
          </cell>
          <cell r="G8624" t="str">
            <v>F001</v>
          </cell>
          <cell r="H8624" t="str">
            <v>Front hub</v>
          </cell>
          <cell r="I8624" t="str">
            <v>Framhjul</v>
          </cell>
          <cell r="J8624" t="str">
            <v>C8705017-03RB  E-Motor Egoing RB</v>
          </cell>
          <cell r="K8624">
            <v>21763000</v>
          </cell>
          <cell r="L8624" t="str">
            <v>C4100349</v>
          </cell>
        </row>
        <row r="8625">
          <cell r="B8625" t="str">
            <v>YEC9875131Bakhjul</v>
          </cell>
          <cell r="C8625" t="str">
            <v>YEC9875131</v>
          </cell>
          <cell r="D8625">
            <v>2016</v>
          </cell>
          <cell r="E8625">
            <v>22</v>
          </cell>
          <cell r="F8625" t="str">
            <v>0220</v>
          </cell>
          <cell r="G8625" t="str">
            <v>F002</v>
          </cell>
          <cell r="H8625" t="str">
            <v>Rear hub</v>
          </cell>
          <cell r="I8625" t="str">
            <v>Bakhjul</v>
          </cell>
          <cell r="J8625" t="str">
            <v>ASG7C30ADXR Nexus 7 coaster Nordic DX, 36h silver</v>
          </cell>
          <cell r="K8625">
            <v>21763100</v>
          </cell>
          <cell r="L8625" t="str">
            <v>C4200052</v>
          </cell>
        </row>
        <row r="8626">
          <cell r="B8626" t="str">
            <v>YEC9875131Däck</v>
          </cell>
          <cell r="C8626" t="str">
            <v>YEC9875131</v>
          </cell>
          <cell r="D8626">
            <v>2016</v>
          </cell>
          <cell r="E8626">
            <v>23</v>
          </cell>
          <cell r="F8626" t="str">
            <v>0230</v>
          </cell>
          <cell r="G8626" t="str">
            <v>F003</v>
          </cell>
          <cell r="H8626" t="str">
            <v>Tire</v>
          </cell>
          <cell r="I8626" t="str">
            <v>Däck</v>
          </cell>
          <cell r="J8626" t="str">
            <v xml:space="preserve">C4905671 Spectra 622x40 Rt bkR S C-1301 Reflex </v>
          </cell>
          <cell r="K8626" t="str">
            <v>C4905671</v>
          </cell>
          <cell r="L8626" t="str">
            <v>C4901162</v>
          </cell>
        </row>
        <row r="8627">
          <cell r="B8627" t="str">
            <v>YEC9875131Skärmar set</v>
          </cell>
          <cell r="C8627" t="str">
            <v>YEC9875131</v>
          </cell>
          <cell r="D8627">
            <v>2016</v>
          </cell>
          <cell r="E8627">
            <v>24</v>
          </cell>
          <cell r="F8627" t="str">
            <v>0240</v>
          </cell>
          <cell r="G8627" t="str">
            <v>H003</v>
          </cell>
          <cell r="H8627" t="str">
            <v xml:space="preserve">Mudguard front   </v>
          </cell>
          <cell r="I8627" t="str">
            <v>Skärmar set</v>
          </cell>
          <cell r="J8627" t="str">
            <v>C8255007 / C8255008 Procons ZN/52MM 28" BLACK</v>
          </cell>
          <cell r="K8627" t="str">
            <v>C8255007</v>
          </cell>
          <cell r="L8627" t="str">
            <v>C8250028</v>
          </cell>
        </row>
        <row r="8628">
          <cell r="B8628" t="str">
            <v>YEC9875131Pakethållare</v>
          </cell>
          <cell r="C8628" t="str">
            <v>YEC9875131</v>
          </cell>
          <cell r="D8628">
            <v>2016</v>
          </cell>
          <cell r="E8628">
            <v>25</v>
          </cell>
          <cell r="F8628" t="str">
            <v>0250</v>
          </cell>
          <cell r="G8628" t="str">
            <v>H004</v>
          </cell>
          <cell r="H8628" t="str">
            <v>Carrier</v>
          </cell>
          <cell r="I8628" t="str">
            <v>Pakethållare</v>
          </cell>
          <cell r="J8628" t="str">
            <v xml:space="preserve">C8205615 ATRAN SF03 battery holder 2 Legs black finish  </v>
          </cell>
          <cell r="K8628" t="str">
            <v>C8205615</v>
          </cell>
          <cell r="L8628" t="str">
            <v>C8205740</v>
          </cell>
        </row>
        <row r="8629">
          <cell r="B8629" t="str">
            <v>YEC9875131Sadel</v>
          </cell>
          <cell r="C8629" t="str">
            <v>YEC9875131</v>
          </cell>
          <cell r="D8629">
            <v>2016</v>
          </cell>
          <cell r="E8629">
            <v>26</v>
          </cell>
          <cell r="F8629" t="str">
            <v>0260</v>
          </cell>
          <cell r="G8629" t="str">
            <v>G001</v>
          </cell>
          <cell r="H8629" t="str">
            <v>Saddle</v>
          </cell>
          <cell r="I8629" t="str">
            <v>Sadel</v>
          </cell>
          <cell r="J8629" t="str">
            <v xml:space="preserve">C7105976  Spectra Crispo Black/white 5074URT 8067 wo. Clamp and handle </v>
          </cell>
          <cell r="K8629" t="str">
            <v>C7105976</v>
          </cell>
          <cell r="L8629" t="str">
            <v>C7100584</v>
          </cell>
        </row>
        <row r="8630">
          <cell r="B8630" t="str">
            <v>YEC9875131Sadelstolpe</v>
          </cell>
          <cell r="C8630" t="str">
            <v>YEC9875131</v>
          </cell>
          <cell r="D8630">
            <v>2016</v>
          </cell>
          <cell r="E8630">
            <v>27</v>
          </cell>
          <cell r="F8630" t="str">
            <v>0270</v>
          </cell>
          <cell r="G8630" t="str">
            <v>G002</v>
          </cell>
          <cell r="H8630" t="str">
            <v>Seatpost</v>
          </cell>
          <cell r="I8630" t="str">
            <v>Sadelstolpe</v>
          </cell>
          <cell r="J8630" t="str">
            <v>C7205535 SP-222  Ø31,6x350 silver</v>
          </cell>
          <cell r="K8630" t="str">
            <v>C7205535</v>
          </cell>
          <cell r="L8630" t="str">
            <v>C7200050</v>
          </cell>
        </row>
        <row r="8631">
          <cell r="B8631" t="str">
            <v>YEC9875131Sadelrörsklämma</v>
          </cell>
          <cell r="C8631" t="str">
            <v>YEC9875131</v>
          </cell>
          <cell r="D8631">
            <v>2016</v>
          </cell>
          <cell r="E8631">
            <v>28</v>
          </cell>
          <cell r="F8631" t="str">
            <v>0280</v>
          </cell>
          <cell r="G8631" t="str">
            <v>G003</v>
          </cell>
          <cell r="H8631" t="str">
            <v>Seat Clamp</v>
          </cell>
          <cell r="I8631" t="str">
            <v>Sadelrörsklämma</v>
          </cell>
          <cell r="J8631" t="str">
            <v>C7305002 Bolt +clamp MX27</v>
          </cell>
          <cell r="K8631" t="str">
            <v>C7305002</v>
          </cell>
          <cell r="L8631" t="str">
            <v>C7300027-318</v>
          </cell>
        </row>
        <row r="8632">
          <cell r="B8632" t="str">
            <v>YEC9875131Framlampa</v>
          </cell>
          <cell r="C8632" t="str">
            <v>YEC9875131</v>
          </cell>
          <cell r="D8632">
            <v>2016</v>
          </cell>
          <cell r="E8632">
            <v>29</v>
          </cell>
          <cell r="F8632" t="str">
            <v>0290</v>
          </cell>
          <cell r="G8632" t="str">
            <v>H005</v>
          </cell>
          <cell r="H8632" t="str">
            <v>Front light</v>
          </cell>
          <cell r="I8632" t="str">
            <v>Framlampa</v>
          </cell>
          <cell r="J8632" t="str">
            <v xml:space="preserve">C8015168 AXA Pico LED 30LUX  w bracket </v>
          </cell>
          <cell r="K8632" t="str">
            <v>C8015168</v>
          </cell>
          <cell r="L8632" t="str">
            <v>C8010021</v>
          </cell>
        </row>
        <row r="8633">
          <cell r="B8633" t="str">
            <v>YEC9875131Baklampa</v>
          </cell>
          <cell r="C8633" t="str">
            <v>YEC9875131</v>
          </cell>
          <cell r="D8633">
            <v>2016</v>
          </cell>
          <cell r="E8633">
            <v>30</v>
          </cell>
          <cell r="F8633" t="str">
            <v>0300</v>
          </cell>
          <cell r="G8633" t="str">
            <v>H006</v>
          </cell>
          <cell r="H8633" t="str">
            <v>Light, Rear</v>
          </cell>
          <cell r="I8633" t="str">
            <v>Baklampa</v>
          </cell>
          <cell r="K8633" t="str">
            <v>C8705058-1RLBK</v>
          </cell>
          <cell r="L8633" t="str">
            <v>C8705058-1RLBK</v>
          </cell>
        </row>
        <row r="8634">
          <cell r="B8634" t="str">
            <v>YEC9875131Låssats</v>
          </cell>
          <cell r="C8634" t="str">
            <v>YEC9875131</v>
          </cell>
          <cell r="D8634">
            <v>2016</v>
          </cell>
          <cell r="E8634">
            <v>31</v>
          </cell>
          <cell r="F8634" t="str">
            <v>0310</v>
          </cell>
          <cell r="G8634" t="str">
            <v>H007</v>
          </cell>
          <cell r="H8634" t="str">
            <v>Lock</v>
          </cell>
          <cell r="I8634" t="str">
            <v>Låssats</v>
          </cell>
          <cell r="J8634" t="str">
            <v>C8405055 AXA SOLID+ black</v>
          </cell>
          <cell r="K8634" t="str">
            <v>C8405055</v>
          </cell>
          <cell r="L8634" t="str">
            <v>C8400053</v>
          </cell>
        </row>
        <row r="8635">
          <cell r="B8635" t="str">
            <v>YEC9875131Stöd</v>
          </cell>
          <cell r="C8635" t="str">
            <v>YEC9875131</v>
          </cell>
          <cell r="D8635">
            <v>2016</v>
          </cell>
          <cell r="E8635">
            <v>32</v>
          </cell>
          <cell r="F8635" t="str">
            <v>0320</v>
          </cell>
          <cell r="G8635" t="str">
            <v>H008</v>
          </cell>
          <cell r="H8635" t="str">
            <v>Kick stand</v>
          </cell>
          <cell r="I8635" t="str">
            <v>Stöd</v>
          </cell>
          <cell r="J8635" t="str">
            <v>C8105208 Atran REX adjustable</v>
          </cell>
          <cell r="K8635" t="str">
            <v>C8105208</v>
          </cell>
          <cell r="L8635" t="str">
            <v>C8100034</v>
          </cell>
        </row>
        <row r="8636">
          <cell r="B8636" t="str">
            <v>YEC9875131Korg</v>
          </cell>
          <cell r="C8636" t="str">
            <v>YEC9875131</v>
          </cell>
          <cell r="D8636">
            <v>2016</v>
          </cell>
          <cell r="E8636">
            <v>33</v>
          </cell>
          <cell r="F8636" t="str">
            <v>0330</v>
          </cell>
          <cell r="G8636" t="str">
            <v>H009</v>
          </cell>
          <cell r="H8636" t="str">
            <v>Basket / Fr carrier</v>
          </cell>
          <cell r="I8636" t="str">
            <v>Korg</v>
          </cell>
          <cell r="K8636" t="str">
            <v>EMPTY</v>
          </cell>
          <cell r="L8636" t="e">
            <v>#N/A</v>
          </cell>
        </row>
        <row r="8637">
          <cell r="B8637" t="str">
            <v>YEC9875131Pedaler</v>
          </cell>
          <cell r="C8637" t="str">
            <v>YEC9875131</v>
          </cell>
          <cell r="D8637">
            <v>2016</v>
          </cell>
          <cell r="E8637">
            <v>34</v>
          </cell>
          <cell r="F8637" t="str">
            <v>0340</v>
          </cell>
          <cell r="G8637" t="str">
            <v>E005</v>
          </cell>
          <cell r="H8637" t="str">
            <v xml:space="preserve">Pedal </v>
          </cell>
          <cell r="I8637" t="str">
            <v>Pedaler</v>
          </cell>
          <cell r="J8637" t="str">
            <v>C3505204 SPECTRA BK/GR9/16" NW-467</v>
          </cell>
          <cell r="K8637" t="str">
            <v>C3505204</v>
          </cell>
          <cell r="L8637" t="str">
            <v>C3500026</v>
          </cell>
        </row>
        <row r="8638">
          <cell r="B8638" t="str">
            <v>YEC9875131Motor</v>
          </cell>
          <cell r="C8638" t="str">
            <v>YEC9875131</v>
          </cell>
          <cell r="D8638">
            <v>2016</v>
          </cell>
          <cell r="E8638">
            <v>35</v>
          </cell>
          <cell r="F8638" t="str">
            <v>0350</v>
          </cell>
          <cell r="G8638" t="str">
            <v>J001</v>
          </cell>
          <cell r="H8638" t="str">
            <v>DRIVE UNIT:</v>
          </cell>
          <cell r="I8638" t="str">
            <v>Motor</v>
          </cell>
          <cell r="K8638" t="str">
            <v>C8705018-RB-SV</v>
          </cell>
          <cell r="L8638" t="str">
            <v>C8705018-RB-SV</v>
          </cell>
        </row>
        <row r="8639">
          <cell r="B8639" t="str">
            <v>YEC9875131Display</v>
          </cell>
          <cell r="C8639" t="str">
            <v>YEC9875131</v>
          </cell>
          <cell r="D8639">
            <v>2016</v>
          </cell>
          <cell r="E8639">
            <v>36</v>
          </cell>
          <cell r="F8639" t="str">
            <v>0360</v>
          </cell>
          <cell r="G8639" t="str">
            <v>J004</v>
          </cell>
          <cell r="H8639" t="str">
            <v>DISPLAY:</v>
          </cell>
          <cell r="I8639" t="str">
            <v>Display</v>
          </cell>
          <cell r="J8639" t="str">
            <v xml:space="preserve">C8705058-13-28 DISPLAY LCD                </v>
          </cell>
          <cell r="K8639" t="str">
            <v>C8705058-13-28</v>
          </cell>
          <cell r="L8639" t="str">
            <v>C8705058-13-28</v>
          </cell>
        </row>
        <row r="8640">
          <cell r="B8640" t="str">
            <v>YEC9875131EB-Bus kabel</v>
          </cell>
          <cell r="C8640" t="str">
            <v>YEC9875131</v>
          </cell>
          <cell r="D8640">
            <v>2016</v>
          </cell>
          <cell r="E8640">
            <v>37</v>
          </cell>
          <cell r="F8640" t="str">
            <v>0370</v>
          </cell>
          <cell r="G8640" t="str">
            <v>J005</v>
          </cell>
          <cell r="H8640" t="str">
            <v>EB-BUS CABLE:</v>
          </cell>
          <cell r="I8640" t="str">
            <v>EB-Bus kabel</v>
          </cell>
          <cell r="K8640" t="str">
            <v>C8705058-08</v>
          </cell>
          <cell r="L8640" t="str">
            <v>C8705058-08</v>
          </cell>
        </row>
        <row r="8641">
          <cell r="B8641" t="str">
            <v>YEC9875131Motorkabel</v>
          </cell>
          <cell r="C8641" t="str">
            <v>YEC9875131</v>
          </cell>
          <cell r="D8641">
            <v>2016</v>
          </cell>
          <cell r="E8641">
            <v>38</v>
          </cell>
          <cell r="F8641" t="str">
            <v>0380</v>
          </cell>
          <cell r="G8641" t="str">
            <v>J006</v>
          </cell>
          <cell r="H8641" t="str">
            <v>POWER CABLE:</v>
          </cell>
          <cell r="I8641" t="str">
            <v>Motorkabel</v>
          </cell>
          <cell r="J8641" t="str">
            <v>C8705058-08 ELECTRIC CABLE</v>
          </cell>
          <cell r="K8641" t="str">
            <v>Ingår i EB-buskabeln</v>
          </cell>
          <cell r="L8641" t="str">
            <v>Ingår i EB-buskabeln</v>
          </cell>
        </row>
        <row r="8642">
          <cell r="B8642" t="str">
            <v>YEC9875131Kabel framlampa</v>
          </cell>
          <cell r="C8642" t="str">
            <v>YEC9875131</v>
          </cell>
          <cell r="D8642">
            <v>2016</v>
          </cell>
          <cell r="E8642">
            <v>39</v>
          </cell>
          <cell r="F8642" t="str">
            <v>0390</v>
          </cell>
          <cell r="G8642" t="str">
            <v>J007</v>
          </cell>
          <cell r="H8642" t="str">
            <v>F. LIGHT CABLE:</v>
          </cell>
          <cell r="I8642" t="str">
            <v>Kabel framlampa</v>
          </cell>
          <cell r="K8642" t="str">
            <v>Ingår i EB-buskabeln</v>
          </cell>
          <cell r="L8642" t="str">
            <v>Ingår i EB-buskabeln</v>
          </cell>
        </row>
        <row r="8643">
          <cell r="B8643" t="str">
            <v>YEC9875131Kabel baklampa</v>
          </cell>
          <cell r="C8643" t="str">
            <v>YEC9875131</v>
          </cell>
          <cell r="D8643">
            <v>2016</v>
          </cell>
          <cell r="E8643">
            <v>40</v>
          </cell>
          <cell r="F8643" t="str">
            <v>0400</v>
          </cell>
          <cell r="G8643" t="str">
            <v>J008</v>
          </cell>
          <cell r="H8643" t="str">
            <v>R. LIGHT CABLE:</v>
          </cell>
          <cell r="I8643" t="str">
            <v>Kabel baklampa</v>
          </cell>
          <cell r="K8643" t="str">
            <v>INGÅR I BATTERIET</v>
          </cell>
          <cell r="L8643" t="str">
            <v>Ingår i batteriet</v>
          </cell>
        </row>
        <row r="8644">
          <cell r="B8644" t="str">
            <v>YEC9875131Hastighetssensor</v>
          </cell>
          <cell r="C8644" t="str">
            <v>YEC9875131</v>
          </cell>
          <cell r="D8644">
            <v>2016</v>
          </cell>
          <cell r="E8644">
            <v>41</v>
          </cell>
          <cell r="F8644" t="str">
            <v>0410</v>
          </cell>
          <cell r="G8644" t="str">
            <v>J009</v>
          </cell>
          <cell r="H8644" t="str">
            <v>SPEED SENSOR:</v>
          </cell>
          <cell r="I8644" t="str">
            <v>Hastighetssensor</v>
          </cell>
          <cell r="K8644" t="str">
            <v>C8705058-12</v>
          </cell>
          <cell r="L8644" t="str">
            <v>C8705058-12</v>
          </cell>
        </row>
        <row r="8645">
          <cell r="B8645" t="str">
            <v>YEC9875131Batteri</v>
          </cell>
          <cell r="C8645" t="str">
            <v>YEC9875131</v>
          </cell>
          <cell r="D8645">
            <v>2016</v>
          </cell>
          <cell r="E8645">
            <v>42</v>
          </cell>
          <cell r="F8645" t="str">
            <v>0420</v>
          </cell>
          <cell r="G8645" t="str">
            <v>J002</v>
          </cell>
          <cell r="H8645" t="str">
            <v>BATTERY:</v>
          </cell>
          <cell r="I8645" t="str">
            <v>Batteri</v>
          </cell>
          <cell r="J8645" t="str">
            <v>w/o BATTERY SF03 8,8Ah, 11Ah, 14Ah</v>
          </cell>
          <cell r="K8645" t="str">
            <v>C8705058-1-08BK</v>
          </cell>
          <cell r="L8645" t="str">
            <v>C8705058-1-08EA</v>
          </cell>
        </row>
        <row r="8646">
          <cell r="B8646" t="str">
            <v>YEC9875131Batterihållare</v>
          </cell>
          <cell r="C8646" t="str">
            <v>YEC9875131</v>
          </cell>
          <cell r="D8646">
            <v>2016</v>
          </cell>
          <cell r="E8646">
            <v>43</v>
          </cell>
          <cell r="F8646" t="str">
            <v>0430</v>
          </cell>
          <cell r="G8646" t="str">
            <v>J003</v>
          </cell>
          <cell r="H8646" t="str">
            <v>BATTERY HOLDER/Slider</v>
          </cell>
          <cell r="I8646" t="str">
            <v>Batterihållare</v>
          </cell>
          <cell r="L8646" t="e">
            <v>#N/A</v>
          </cell>
        </row>
        <row r="8647">
          <cell r="B8647" t="str">
            <v>YEC9875131Batteriladdare</v>
          </cell>
          <cell r="C8647" t="str">
            <v>YEC9875131</v>
          </cell>
          <cell r="D8647">
            <v>2016</v>
          </cell>
          <cell r="E8647">
            <v>44</v>
          </cell>
          <cell r="F8647" t="str">
            <v>0440</v>
          </cell>
          <cell r="G8647" t="str">
            <v>J010</v>
          </cell>
          <cell r="H8647" t="str">
            <v>CHARGER:</v>
          </cell>
          <cell r="I8647" t="str">
            <v>Batteriladdare</v>
          </cell>
          <cell r="J8647" t="str">
            <v xml:space="preserve">C8705058-02   CHARGER SF-03                </v>
          </cell>
          <cell r="K8647" t="str">
            <v>C8705058-02</v>
          </cell>
          <cell r="L8647" t="str">
            <v>C8705058-02</v>
          </cell>
        </row>
        <row r="8648">
          <cell r="B8648" t="str">
            <v>YEC9875131Kontrollbox</v>
          </cell>
          <cell r="C8648" t="str">
            <v>YEC9875131</v>
          </cell>
          <cell r="D8648">
            <v>2016</v>
          </cell>
          <cell r="E8648">
            <v>45</v>
          </cell>
          <cell r="F8648" t="str">
            <v>0450</v>
          </cell>
          <cell r="G8648" t="str">
            <v>J011</v>
          </cell>
          <cell r="H8648" t="str">
            <v>Controller</v>
          </cell>
          <cell r="I8648" t="str">
            <v>Kontrollbox</v>
          </cell>
          <cell r="J8648" t="str">
            <v>C8705058-04-28BK CONTROLER RB</v>
          </cell>
          <cell r="K8648" t="str">
            <v>C8705058-04-28BK</v>
          </cell>
          <cell r="L8648" t="str">
            <v>C8705058-4-28B2</v>
          </cell>
        </row>
        <row r="8649">
          <cell r="B8649" t="str">
            <v>YEC9875131Växelöra</v>
          </cell>
          <cell r="C8649" t="str">
            <v>YEC9875131</v>
          </cell>
          <cell r="D8649">
            <v>2016</v>
          </cell>
          <cell r="E8649">
            <v>46</v>
          </cell>
          <cell r="F8649" t="str">
            <v>0460</v>
          </cell>
          <cell r="G8649" t="str">
            <v>D005</v>
          </cell>
          <cell r="H8649" t="str">
            <v>Gear hanger</v>
          </cell>
          <cell r="I8649" t="str">
            <v>Växelöra</v>
          </cell>
          <cell r="L8649" t="e">
            <v>#N/A</v>
          </cell>
        </row>
        <row r="8650">
          <cell r="B8650" t="str">
            <v>YEC9875135RAM</v>
          </cell>
          <cell r="C8650" t="str">
            <v>YEC9875135</v>
          </cell>
          <cell r="D8650">
            <v>2019</v>
          </cell>
          <cell r="E8650">
            <v>1</v>
          </cell>
          <cell r="F8650" t="str">
            <v>0010</v>
          </cell>
          <cell r="G8650" t="str">
            <v>A001</v>
          </cell>
          <cell r="H8650" t="str">
            <v>PAINTED FRAME</v>
          </cell>
          <cell r="I8650" t="str">
            <v>RAM</v>
          </cell>
          <cell r="K8650" t="str">
            <v>FRAME</v>
          </cell>
          <cell r="L8650" t="e">
            <v>#N/A</v>
          </cell>
        </row>
        <row r="8651">
          <cell r="B8651" t="str">
            <v>YEC9875135Framgaffel</v>
          </cell>
          <cell r="C8651" t="str">
            <v>YEC9875135</v>
          </cell>
          <cell r="D8651">
            <v>2019</v>
          </cell>
          <cell r="E8651">
            <v>2</v>
          </cell>
          <cell r="F8651" t="str">
            <v>0020</v>
          </cell>
          <cell r="G8651" t="str">
            <v>A002</v>
          </cell>
          <cell r="H8651" t="str">
            <v>PAINTED FORK</v>
          </cell>
          <cell r="I8651" t="str">
            <v>Framgaffel</v>
          </cell>
          <cell r="K8651" t="str">
            <v>FORK</v>
          </cell>
          <cell r="L8651" t="e">
            <v>#N/A</v>
          </cell>
        </row>
        <row r="8652">
          <cell r="B8652" t="str">
            <v>YEC9875135Styrlager</v>
          </cell>
          <cell r="C8652" t="str">
            <v>YEC9875135</v>
          </cell>
          <cell r="D8652">
            <v>2019</v>
          </cell>
          <cell r="E8652">
            <v>3</v>
          </cell>
          <cell r="F8652" t="str">
            <v>0030</v>
          </cell>
          <cell r="G8652" t="str">
            <v>B001</v>
          </cell>
          <cell r="H8652" t="str">
            <v>Head Set</v>
          </cell>
          <cell r="I8652" t="str">
            <v>Styrlager</v>
          </cell>
          <cell r="J8652" t="str">
            <v>C2105002 VP-MH305C SEMI INTEGR, ED BLACK O/S  SH = 20mm</v>
          </cell>
          <cell r="K8652" t="str">
            <v>C2105002</v>
          </cell>
          <cell r="L8652" t="str">
            <v>C2100163</v>
          </cell>
        </row>
        <row r="8653">
          <cell r="B8653" t="str">
            <v xml:space="preserve">YEC9875135Styrstam </v>
          </cell>
          <cell r="C8653" t="str">
            <v>YEC9875135</v>
          </cell>
          <cell r="D8653">
            <v>2019</v>
          </cell>
          <cell r="E8653">
            <v>4</v>
          </cell>
          <cell r="F8653" t="str">
            <v>0040</v>
          </cell>
          <cell r="G8653" t="str">
            <v>B002</v>
          </cell>
          <cell r="H8653" t="str">
            <v>Handlebar Stem</v>
          </cell>
          <cell r="I8653" t="str">
            <v xml:space="preserve">Styrstam </v>
          </cell>
          <cell r="J8653" t="str">
            <v xml:space="preserve">C2205548-085 STQ ALsv 25,4/85 180mm 4BOLT MTSD-367N-5 SV </v>
          </cell>
          <cell r="K8653" t="str">
            <v>C2205548-085</v>
          </cell>
          <cell r="L8653" t="str">
            <v>C2200064</v>
          </cell>
        </row>
        <row r="8654">
          <cell r="B8654" t="str">
            <v>YEC9875135Styre</v>
          </cell>
          <cell r="C8654" t="str">
            <v>YEC9875135</v>
          </cell>
          <cell r="D8654">
            <v>2019</v>
          </cell>
          <cell r="E8654">
            <v>5</v>
          </cell>
          <cell r="F8654" t="str">
            <v>0050</v>
          </cell>
          <cell r="G8654" t="str">
            <v>B003</v>
          </cell>
          <cell r="H8654" t="str">
            <v>Handelbar</v>
          </cell>
          <cell r="I8654" t="str">
            <v>Styre</v>
          </cell>
          <cell r="J8654" t="str">
            <v>C2306073  Handlebar City Silver NR-AL-14(ISO-C) W:630mm, AL H.A.S, no logo</v>
          </cell>
          <cell r="K8654" t="str">
            <v>C2306073</v>
          </cell>
          <cell r="L8654" t="str">
            <v>C2300290</v>
          </cell>
        </row>
        <row r="8655">
          <cell r="B8655" t="str">
            <v>YEC9875135Bromsgrepp H</v>
          </cell>
          <cell r="C8655" t="str">
            <v>YEC9875135</v>
          </cell>
          <cell r="D8655">
            <v>2019</v>
          </cell>
          <cell r="E8655">
            <v>6</v>
          </cell>
          <cell r="F8655" t="str">
            <v>0060</v>
          </cell>
          <cell r="G8655" t="str">
            <v>C002</v>
          </cell>
          <cell r="H8655" t="str">
            <v>Brake Lever R</v>
          </cell>
          <cell r="I8655" t="str">
            <v>Bromsgrepp H</v>
          </cell>
          <cell r="L8655" t="e">
            <v>#N/A</v>
          </cell>
        </row>
        <row r="8656">
          <cell r="B8656" t="str">
            <v>YEC9875135Bromsgrepp V</v>
          </cell>
          <cell r="C8656" t="str">
            <v>YEC9875135</v>
          </cell>
          <cell r="D8656">
            <v>2019</v>
          </cell>
          <cell r="E8656">
            <v>7</v>
          </cell>
          <cell r="F8656" t="str">
            <v>0070</v>
          </cell>
          <cell r="G8656" t="str">
            <v>C001</v>
          </cell>
          <cell r="H8656" t="str">
            <v>Brake Lever L</v>
          </cell>
          <cell r="I8656" t="str">
            <v>Bromsgrepp V</v>
          </cell>
          <cell r="J8656" t="str">
            <v>C6505190 Br lever silver left CL535CRT RB w bell</v>
          </cell>
          <cell r="K8656" t="str">
            <v>C6505190</v>
          </cell>
          <cell r="L8656" t="str">
            <v>C6505190</v>
          </cell>
        </row>
        <row r="8657">
          <cell r="B8657" t="str">
            <v>YEC9875135Växelreglage H</v>
          </cell>
          <cell r="C8657" t="str">
            <v>YEC9875135</v>
          </cell>
          <cell r="D8657">
            <v>2019</v>
          </cell>
          <cell r="E8657">
            <v>8</v>
          </cell>
          <cell r="F8657" t="str">
            <v>0080</v>
          </cell>
          <cell r="G8657" t="str">
            <v>D002</v>
          </cell>
          <cell r="H8657" t="str">
            <v>Shift Lever R</v>
          </cell>
          <cell r="I8657" t="str">
            <v>Växelreglage H</v>
          </cell>
          <cell r="J8657" t="str">
            <v>ASL7S31SALSSR SL7RSB SL-7S31 inturnal SCA</v>
          </cell>
          <cell r="K8657" t="str">
            <v>ASL7S31SALSSR</v>
          </cell>
          <cell r="L8657" t="str">
            <v>Kontakta SHIMANO</v>
          </cell>
        </row>
        <row r="8658">
          <cell r="B8658" t="str">
            <v>YEC9875135Växelreglage V</v>
          </cell>
          <cell r="C8658" t="str">
            <v>YEC9875135</v>
          </cell>
          <cell r="D8658">
            <v>2019</v>
          </cell>
          <cell r="E8658">
            <v>9</v>
          </cell>
          <cell r="F8658" t="str">
            <v>0090</v>
          </cell>
          <cell r="G8658" t="str">
            <v>D001</v>
          </cell>
          <cell r="H8658" t="str">
            <v>Shift Lever L</v>
          </cell>
          <cell r="I8658" t="str">
            <v>Växelreglage V</v>
          </cell>
          <cell r="L8658" t="e">
            <v>#N/A</v>
          </cell>
        </row>
        <row r="8659">
          <cell r="B8659" t="str">
            <v>YEC9875135Handtag par</v>
          </cell>
          <cell r="C8659" t="str">
            <v>YEC9875135</v>
          </cell>
          <cell r="D8659">
            <v>2019</v>
          </cell>
          <cell r="E8659">
            <v>10</v>
          </cell>
          <cell r="F8659" t="str">
            <v>0100</v>
          </cell>
          <cell r="G8659" t="str">
            <v>B004</v>
          </cell>
          <cell r="H8659" t="str">
            <v>Grip R</v>
          </cell>
          <cell r="I8659" t="str">
            <v>Handtag par</v>
          </cell>
          <cell r="J8659" t="str">
            <v xml:space="preserve">C2505528 Herrmans CLIK DD37  black 90mm  </v>
          </cell>
          <cell r="K8659" t="str">
            <v>C2505528</v>
          </cell>
          <cell r="L8659" t="str">
            <v>C2500057</v>
          </cell>
        </row>
        <row r="8660">
          <cell r="B8660" t="str">
            <v>YEC9875135Frambroms</v>
          </cell>
          <cell r="C8660" t="str">
            <v>YEC9875135</v>
          </cell>
          <cell r="D8660">
            <v>2019</v>
          </cell>
          <cell r="E8660">
            <v>11</v>
          </cell>
          <cell r="F8660" t="str">
            <v>0110</v>
          </cell>
          <cell r="G8660" t="str">
            <v>C003</v>
          </cell>
          <cell r="H8660" t="str">
            <v xml:space="preserve">Brake front </v>
          </cell>
          <cell r="I8660" t="str">
            <v>Frambroms</v>
          </cell>
          <cell r="J8660" t="str">
            <v>ABRC6000FB  ROL.BRAKE FRONT M9 BR-C6000-F, W. 3,5 MM. LOCKNUT SILVER</v>
          </cell>
          <cell r="K8660" t="str">
            <v>ABRC6000FB</v>
          </cell>
          <cell r="L8660" t="str">
            <v>Kontakta SHIMANO</v>
          </cell>
        </row>
        <row r="8661">
          <cell r="B8661" t="str">
            <v>YEC9875135Bakbroms</v>
          </cell>
          <cell r="C8661" t="str">
            <v>YEC9875135</v>
          </cell>
          <cell r="D8661">
            <v>2019</v>
          </cell>
          <cell r="E8661">
            <v>12</v>
          </cell>
          <cell r="F8661" t="str">
            <v>0120</v>
          </cell>
          <cell r="G8661" t="str">
            <v>C004</v>
          </cell>
          <cell r="H8661" t="str">
            <v>Brake rear</v>
          </cell>
          <cell r="I8661" t="str">
            <v>Bakbroms</v>
          </cell>
          <cell r="K8661" t="str">
            <v>Fotbroms</v>
          </cell>
          <cell r="L8661" t="str">
            <v>Kontakta SHIMANO</v>
          </cell>
        </row>
        <row r="8662">
          <cell r="B8662" t="str">
            <v>YEC9875135Vevlager</v>
          </cell>
          <cell r="C8662" t="str">
            <v>YEC9875135</v>
          </cell>
          <cell r="D8662">
            <v>2019</v>
          </cell>
          <cell r="E8662">
            <v>13</v>
          </cell>
          <cell r="F8662" t="str">
            <v>0130</v>
          </cell>
          <cell r="G8662" t="str">
            <v>E001</v>
          </cell>
          <cell r="H8662" t="str">
            <v xml:space="preserve">BB-set </v>
          </cell>
          <cell r="I8662" t="str">
            <v>Vevlager</v>
          </cell>
          <cell r="K8662" t="str">
            <v>C8705065-1-124</v>
          </cell>
          <cell r="L8662" t="str">
            <v>C8705065-1-124</v>
          </cell>
        </row>
        <row r="8663">
          <cell r="B8663" t="str">
            <v>YEC9875135Vevparti</v>
          </cell>
          <cell r="C8663" t="str">
            <v>YEC9875135</v>
          </cell>
          <cell r="D8663">
            <v>2019</v>
          </cell>
          <cell r="E8663">
            <v>14</v>
          </cell>
          <cell r="F8663" t="str">
            <v>0140</v>
          </cell>
          <cell r="G8663" t="str">
            <v>E002</v>
          </cell>
          <cell r="H8663" t="str">
            <v>Front Chainwheel</v>
          </cell>
          <cell r="I8663" t="str">
            <v>Vevparti</v>
          </cell>
          <cell r="J8663" t="str">
            <v xml:space="preserve">C3305681-170-EG E-Going 170MM 38T 3/32" 110MM </v>
          </cell>
          <cell r="K8663" t="str">
            <v>C3305681-170-EG</v>
          </cell>
          <cell r="L8663" t="str">
            <v>C3305681-170-EG</v>
          </cell>
        </row>
        <row r="8664">
          <cell r="B8664" t="str">
            <v>YEC9875135Kedjeskydd</v>
          </cell>
          <cell r="C8664" t="str">
            <v>YEC9875135</v>
          </cell>
          <cell r="D8664">
            <v>2019</v>
          </cell>
          <cell r="E8664">
            <v>15</v>
          </cell>
          <cell r="F8664" t="str">
            <v>0150</v>
          </cell>
          <cell r="G8664" t="str">
            <v>H001</v>
          </cell>
          <cell r="H8664" t="str">
            <v>Chain guard</v>
          </cell>
          <cell r="I8664" t="str">
            <v>Kedjeskydd</v>
          </cell>
          <cell r="J8664" t="str">
            <v>C8305427/ZBK + C8305427/RWH AXA CE 38 black w white center</v>
          </cell>
          <cell r="K8664" t="str">
            <v>C8305427/ZBK</v>
          </cell>
          <cell r="L8664" t="str">
            <v>C8305427/ZBK</v>
          </cell>
        </row>
        <row r="8665">
          <cell r="B8665" t="str">
            <v>YEC9875135Kedjeskyddsfäste</v>
          </cell>
          <cell r="C8665" t="str">
            <v>YEC9875135</v>
          </cell>
          <cell r="D8665">
            <v>2019</v>
          </cell>
          <cell r="E8665">
            <v>16</v>
          </cell>
          <cell r="F8665" t="str">
            <v>0160</v>
          </cell>
          <cell r="G8665" t="str">
            <v>H002</v>
          </cell>
          <cell r="H8665" t="str">
            <v>Chain guard bracket</v>
          </cell>
          <cell r="I8665" t="str">
            <v>Kedjeskyddsfäste</v>
          </cell>
          <cell r="K8665" t="str">
            <v>C8305727</v>
          </cell>
          <cell r="L8665" t="str">
            <v>C8305427</v>
          </cell>
        </row>
        <row r="8666">
          <cell r="B8666" t="str">
            <v>YEC9875135Framväxel</v>
          </cell>
          <cell r="C8666" t="str">
            <v>YEC9875135</v>
          </cell>
          <cell r="D8666">
            <v>2019</v>
          </cell>
          <cell r="E8666">
            <v>17</v>
          </cell>
          <cell r="F8666" t="str">
            <v>0170</v>
          </cell>
          <cell r="G8666" t="str">
            <v>D003</v>
          </cell>
          <cell r="H8666" t="str">
            <v>Front Derailleur</v>
          </cell>
          <cell r="I8666" t="str">
            <v>Framväxel</v>
          </cell>
          <cell r="K8666" t="str">
            <v>EMPTY</v>
          </cell>
          <cell r="L8666" t="e">
            <v>#N/A</v>
          </cell>
        </row>
        <row r="8667">
          <cell r="B8667" t="str">
            <v>YEC9875135Bakväxel</v>
          </cell>
          <cell r="C8667" t="str">
            <v>YEC9875135</v>
          </cell>
          <cell r="D8667">
            <v>2019</v>
          </cell>
          <cell r="E8667">
            <v>18</v>
          </cell>
          <cell r="F8667" t="str">
            <v>0180</v>
          </cell>
          <cell r="G8667" t="str">
            <v>D004</v>
          </cell>
          <cell r="H8667" t="str">
            <v>Rear Derailleur</v>
          </cell>
          <cell r="I8667" t="str">
            <v>Bakväxel</v>
          </cell>
          <cell r="K8667" t="str">
            <v>NAVVÄXEL</v>
          </cell>
          <cell r="L8667" t="str">
            <v>Kontakta SHIMANO</v>
          </cell>
        </row>
        <row r="8668">
          <cell r="B8668" t="str">
            <v>YEC9875135Kedja</v>
          </cell>
          <cell r="C8668" t="str">
            <v>YEC9875135</v>
          </cell>
          <cell r="D8668">
            <v>2019</v>
          </cell>
          <cell r="E8668">
            <v>19</v>
          </cell>
          <cell r="F8668" t="str">
            <v>0190</v>
          </cell>
          <cell r="G8668" t="str">
            <v>E003</v>
          </cell>
          <cell r="H8668" t="str">
            <v xml:space="preserve">Chain </v>
          </cell>
          <cell r="I8668" t="str">
            <v>Kedja</v>
          </cell>
          <cell r="J8668" t="str">
            <v>std</v>
          </cell>
          <cell r="K8668" t="str">
            <v>C3405001-0102</v>
          </cell>
          <cell r="L8668" t="str">
            <v>C3400002</v>
          </cell>
        </row>
        <row r="8669">
          <cell r="B8669" t="str">
            <v>YEC9875135Kassett</v>
          </cell>
          <cell r="C8669" t="str">
            <v>YEC9875135</v>
          </cell>
          <cell r="D8669">
            <v>2019</v>
          </cell>
          <cell r="E8669">
            <v>20</v>
          </cell>
          <cell r="F8669" t="str">
            <v>0200</v>
          </cell>
          <cell r="G8669" t="str">
            <v>E004</v>
          </cell>
          <cell r="H8669" t="str">
            <v>Cassette Sprocket</v>
          </cell>
          <cell r="I8669" t="str">
            <v>Kassett</v>
          </cell>
          <cell r="J8669" t="str">
            <v>ASMGEAR18SU SPT SC18sv3/32" (INTERNAL HUB)</v>
          </cell>
          <cell r="K8669" t="str">
            <v>ASMGEAR18SU</v>
          </cell>
          <cell r="L8669" t="str">
            <v>Kontakta SHIMANO</v>
          </cell>
        </row>
        <row r="8670">
          <cell r="B8670" t="str">
            <v>YEC9875135Framhjul</v>
          </cell>
          <cell r="C8670" t="str">
            <v>YEC9875135</v>
          </cell>
          <cell r="D8670">
            <v>2019</v>
          </cell>
          <cell r="E8670">
            <v>21</v>
          </cell>
          <cell r="F8670" t="str">
            <v>0210</v>
          </cell>
          <cell r="G8670" t="str">
            <v>F001</v>
          </cell>
          <cell r="H8670" t="str">
            <v>Front hub</v>
          </cell>
          <cell r="I8670" t="str">
            <v>Framhjul</v>
          </cell>
          <cell r="J8670" t="str">
            <v>Se drive unit</v>
          </cell>
          <cell r="K8670" t="str">
            <v>C4100354</v>
          </cell>
          <cell r="L8670" t="str">
            <v>C4100354</v>
          </cell>
        </row>
        <row r="8671">
          <cell r="B8671" t="str">
            <v>YEC9875135Bakhjul</v>
          </cell>
          <cell r="C8671" t="str">
            <v>YEC9875135</v>
          </cell>
          <cell r="D8671">
            <v>2019</v>
          </cell>
          <cell r="E8671">
            <v>22</v>
          </cell>
          <cell r="F8671" t="str">
            <v>0220</v>
          </cell>
          <cell r="G8671" t="str">
            <v>F002</v>
          </cell>
          <cell r="H8671" t="str">
            <v>Rear hub</v>
          </cell>
          <cell r="I8671" t="str">
            <v>Bakhjul</v>
          </cell>
          <cell r="J8671" t="str">
            <v>ASGC30007CADXR (ASG7C30ADXR) HBRcb 36 H SILVER DX</v>
          </cell>
          <cell r="K8671" t="str">
            <v>C4208020</v>
          </cell>
          <cell r="L8671" t="str">
            <v>C4200052</v>
          </cell>
        </row>
        <row r="8672">
          <cell r="B8672" t="str">
            <v>YEC9875135Däck</v>
          </cell>
          <cell r="C8672" t="str">
            <v>YEC9875135</v>
          </cell>
          <cell r="D8672">
            <v>2019</v>
          </cell>
          <cell r="E8672">
            <v>23</v>
          </cell>
          <cell r="F8672" t="str">
            <v>0230</v>
          </cell>
          <cell r="G8672" t="str">
            <v>F003</v>
          </cell>
          <cell r="H8672" t="str">
            <v>Tire</v>
          </cell>
          <cell r="I8672" t="str">
            <v>Däck</v>
          </cell>
          <cell r="J8672" t="str">
            <v>C4906302 622x40 Black Duramax Reflex X3 PERGO-E H-480</v>
          </cell>
          <cell r="K8672" t="str">
            <v>C4906302</v>
          </cell>
          <cell r="L8672" t="str">
            <v>C4901160</v>
          </cell>
        </row>
        <row r="8673">
          <cell r="B8673" t="str">
            <v>YEC9875135Skärmar set</v>
          </cell>
          <cell r="C8673" t="str">
            <v>YEC9875135</v>
          </cell>
          <cell r="D8673">
            <v>2019</v>
          </cell>
          <cell r="E8673">
            <v>24</v>
          </cell>
          <cell r="F8673" t="str">
            <v>0240</v>
          </cell>
          <cell r="G8673" t="str">
            <v>H003</v>
          </cell>
          <cell r="H8673" t="str">
            <v xml:space="preserve">Mudguard front   </v>
          </cell>
          <cell r="I8673" t="str">
            <v>Skärmar set</v>
          </cell>
          <cell r="J8673" t="str">
            <v>C8255677 ZN/52MM 28" black 70.554/1 (5729-ZN)</v>
          </cell>
          <cell r="K8673" t="str">
            <v>C8255677</v>
          </cell>
          <cell r="L8673" t="str">
            <v>C8250028</v>
          </cell>
        </row>
        <row r="8674">
          <cell r="B8674" t="str">
            <v>YEC9875135Pakethållare</v>
          </cell>
          <cell r="C8674" t="str">
            <v>YEC9875135</v>
          </cell>
          <cell r="D8674">
            <v>2019</v>
          </cell>
          <cell r="E8674">
            <v>25</v>
          </cell>
          <cell r="F8674" t="str">
            <v>0250</v>
          </cell>
          <cell r="G8674" t="str">
            <v>H004</v>
          </cell>
          <cell r="H8674" t="str">
            <v>Carrier</v>
          </cell>
          <cell r="I8674" t="str">
            <v>Pakethållare</v>
          </cell>
          <cell r="J8674" t="str">
            <v>C8205740 AVS TOP CARRIER FOR PHILION BATTERY, Powder BLACK CLIP AND SPECTRA LOGO</v>
          </cell>
          <cell r="K8674" t="str">
            <v>C8205740</v>
          </cell>
          <cell r="L8674" t="str">
            <v>C8205740</v>
          </cell>
        </row>
        <row r="8675">
          <cell r="B8675" t="str">
            <v>YEC9875135Sadel</v>
          </cell>
          <cell r="C8675" t="str">
            <v>YEC9875135</v>
          </cell>
          <cell r="D8675">
            <v>2019</v>
          </cell>
          <cell r="E8675">
            <v>26</v>
          </cell>
          <cell r="F8675" t="str">
            <v>0260</v>
          </cell>
          <cell r="G8675" t="str">
            <v>G001</v>
          </cell>
          <cell r="H8675" t="str">
            <v>Saddle</v>
          </cell>
          <cell r="I8675" t="str">
            <v>Sadel</v>
          </cell>
          <cell r="J8675" t="str">
            <v>C7105989 Fluito black unisex w/o clamp</v>
          </cell>
          <cell r="K8675" t="str">
            <v>C7105989</v>
          </cell>
          <cell r="L8675" t="str">
            <v>C7100596</v>
          </cell>
        </row>
        <row r="8676">
          <cell r="B8676" t="str">
            <v>YEC9875135Sadelstolpe</v>
          </cell>
          <cell r="C8676" t="str">
            <v>YEC9875135</v>
          </cell>
          <cell r="D8676">
            <v>2019</v>
          </cell>
          <cell r="E8676">
            <v>27</v>
          </cell>
          <cell r="F8676" t="str">
            <v>0270</v>
          </cell>
          <cell r="G8676" t="str">
            <v>G002</v>
          </cell>
          <cell r="H8676" t="str">
            <v>Seatpost</v>
          </cell>
          <cell r="I8676" t="str">
            <v>Sadelstolpe</v>
          </cell>
          <cell r="J8676" t="str">
            <v xml:space="preserve">C7205535 31,6X350MM ALsv SP-222 -&gt; C7205258  SP-222 27.2X350 Anodized SILVER </v>
          </cell>
          <cell r="K8676" t="str">
            <v>C7205535</v>
          </cell>
          <cell r="L8676" t="str">
            <v>C7200050</v>
          </cell>
        </row>
        <row r="8677">
          <cell r="B8677" t="str">
            <v>YEC9875135Sadelrörsklämma</v>
          </cell>
          <cell r="C8677" t="str">
            <v>YEC9875135</v>
          </cell>
          <cell r="D8677">
            <v>2019</v>
          </cell>
          <cell r="E8677">
            <v>28</v>
          </cell>
          <cell r="F8677" t="str">
            <v>0280</v>
          </cell>
          <cell r="G8677" t="str">
            <v>G003</v>
          </cell>
          <cell r="H8677" t="str">
            <v>Seat Clamp</v>
          </cell>
          <cell r="I8677" t="str">
            <v>Sadelrörsklämma</v>
          </cell>
          <cell r="J8677" t="str">
            <v>C7305002 L/C 31.8 MX27 shiny black</v>
          </cell>
          <cell r="K8677" t="str">
            <v>C7305002</v>
          </cell>
          <cell r="L8677" t="str">
            <v>C7300027-318</v>
          </cell>
        </row>
        <row r="8678">
          <cell r="B8678" t="str">
            <v>YEC9875135Framlampa</v>
          </cell>
          <cell r="C8678" t="str">
            <v>YEC9875135</v>
          </cell>
          <cell r="D8678">
            <v>2019</v>
          </cell>
          <cell r="E8678">
            <v>29</v>
          </cell>
          <cell r="F8678" t="str">
            <v>0290</v>
          </cell>
          <cell r="G8678" t="str">
            <v>H005</v>
          </cell>
          <cell r="H8678" t="str">
            <v>Front light</v>
          </cell>
          <cell r="I8678" t="str">
            <v>Framlampa</v>
          </cell>
          <cell r="J8678" t="str">
            <v xml:space="preserve">C8015191 JY-7070E 30LUX LED headlamp 6V, w/o bracket, 500mm cable with conector for Bafang , 3mm cable  </v>
          </cell>
          <cell r="K8678" t="str">
            <v>C8015191</v>
          </cell>
          <cell r="L8678" t="str">
            <v>C8015191</v>
          </cell>
        </row>
        <row r="8679">
          <cell r="B8679" t="str">
            <v>YEC9875135Baklampa</v>
          </cell>
          <cell r="C8679" t="str">
            <v>YEC9875135</v>
          </cell>
          <cell r="D8679">
            <v>2019</v>
          </cell>
          <cell r="E8679">
            <v>30</v>
          </cell>
          <cell r="F8679" t="str">
            <v>0300</v>
          </cell>
          <cell r="G8679" t="str">
            <v>H006</v>
          </cell>
          <cell r="H8679" t="str">
            <v>Light, Rear</v>
          </cell>
          <cell r="I8679" t="str">
            <v>Baklampa</v>
          </cell>
          <cell r="K8679" t="str">
            <v>C8705058-1RLBK</v>
          </cell>
          <cell r="L8679" t="str">
            <v>C8705058-1RLBK</v>
          </cell>
        </row>
        <row r="8680">
          <cell r="B8680" t="str">
            <v>YEC9875135Låssats</v>
          </cell>
          <cell r="C8680" t="str">
            <v>YEC9875135</v>
          </cell>
          <cell r="D8680">
            <v>2019</v>
          </cell>
          <cell r="E8680">
            <v>31</v>
          </cell>
          <cell r="F8680" t="str">
            <v>0310</v>
          </cell>
          <cell r="G8680" t="str">
            <v>H007</v>
          </cell>
          <cell r="H8680" t="str">
            <v>Lock</v>
          </cell>
          <cell r="I8680" t="str">
            <v>Låssats</v>
          </cell>
          <cell r="J8680" t="str">
            <v>C8405069 LCK SF PLbk Solid+  BAT SF03, LOCK FRAME+LOCK BATT SF03 RT W/2 similar keys</v>
          </cell>
          <cell r="K8680" t="str">
            <v>C8405069</v>
          </cell>
          <cell r="L8680" t="str">
            <v>C8405069</v>
          </cell>
        </row>
        <row r="8681">
          <cell r="B8681" t="str">
            <v>YEC9875135Stöd</v>
          </cell>
          <cell r="C8681" t="str">
            <v>YEC9875135</v>
          </cell>
          <cell r="D8681">
            <v>2019</v>
          </cell>
          <cell r="E8681">
            <v>32</v>
          </cell>
          <cell r="F8681" t="str">
            <v>0320</v>
          </cell>
          <cell r="G8681" t="str">
            <v>H008</v>
          </cell>
          <cell r="H8681" t="str">
            <v>Kick stand</v>
          </cell>
          <cell r="I8681" t="str">
            <v>Stöd</v>
          </cell>
          <cell r="J8681" t="str">
            <v>C8105222 REX HV for MAX CS mount KICKSTAND ADJUSTABLE 1288-4</v>
          </cell>
          <cell r="K8681" t="str">
            <v>C8105222</v>
          </cell>
          <cell r="L8681" t="str">
            <v>C8100034</v>
          </cell>
        </row>
        <row r="8682">
          <cell r="B8682" t="str">
            <v>YEC9875135Korg</v>
          </cell>
          <cell r="C8682" t="str">
            <v>YEC9875135</v>
          </cell>
          <cell r="D8682">
            <v>2019</v>
          </cell>
          <cell r="E8682">
            <v>33</v>
          </cell>
          <cell r="F8682" t="str">
            <v>0330</v>
          </cell>
          <cell r="G8682" t="str">
            <v>H009</v>
          </cell>
          <cell r="H8682" t="str">
            <v>Basket / Fr carrier</v>
          </cell>
          <cell r="I8682" t="str">
            <v>Korg</v>
          </cell>
          <cell r="K8682" t="str">
            <v>EMPTY</v>
          </cell>
          <cell r="L8682" t="e">
            <v>#N/A</v>
          </cell>
        </row>
        <row r="8683">
          <cell r="B8683" t="str">
            <v>YEC9875135Pedaler</v>
          </cell>
          <cell r="C8683" t="str">
            <v>YEC9875135</v>
          </cell>
          <cell r="D8683">
            <v>2019</v>
          </cell>
          <cell r="E8683">
            <v>34</v>
          </cell>
          <cell r="F8683" t="str">
            <v>0340</v>
          </cell>
          <cell r="G8683" t="str">
            <v>E005</v>
          </cell>
          <cell r="H8683" t="str">
            <v xml:space="preserve">Pedal </v>
          </cell>
          <cell r="I8683" t="str">
            <v>Pedaler</v>
          </cell>
          <cell r="J8683" t="str">
            <v>C3505208 NWL-467  SILVER/GREY 9/16" ALU</v>
          </cell>
          <cell r="K8683" t="str">
            <v>C3505208</v>
          </cell>
          <cell r="L8683" t="str">
            <v>C3500059</v>
          </cell>
        </row>
        <row r="8684">
          <cell r="B8684" t="str">
            <v>YEC9875135Motor</v>
          </cell>
          <cell r="C8684" t="str">
            <v>YEC9875135</v>
          </cell>
          <cell r="D8684">
            <v>2019</v>
          </cell>
          <cell r="E8684">
            <v>35</v>
          </cell>
          <cell r="F8684" t="str">
            <v>0350</v>
          </cell>
          <cell r="G8684" t="str">
            <v>J001</v>
          </cell>
          <cell r="H8684" t="str">
            <v>DRIVE UNIT:</v>
          </cell>
          <cell r="I8684" t="str">
            <v>Motor</v>
          </cell>
          <cell r="J8684" t="str">
            <v>C8705067-1-02 2017 E-Motor Egoing SYXC rollerbrake</v>
          </cell>
          <cell r="K8684" t="str">
            <v>C8705067-1-02</v>
          </cell>
          <cell r="L8684" t="str">
            <v>C8705067-1-02</v>
          </cell>
        </row>
        <row r="8685">
          <cell r="B8685" t="str">
            <v>YEC9875135Display</v>
          </cell>
          <cell r="C8685" t="str">
            <v>YEC9875135</v>
          </cell>
          <cell r="D8685">
            <v>2019</v>
          </cell>
          <cell r="E8685">
            <v>36</v>
          </cell>
          <cell r="F8685" t="str">
            <v>0360</v>
          </cell>
          <cell r="G8685" t="str">
            <v>J004</v>
          </cell>
          <cell r="H8685" t="str">
            <v>DISPLAY:</v>
          </cell>
          <cell r="I8685" t="str">
            <v>Display</v>
          </cell>
          <cell r="J8685" t="str">
            <v>C8705065-1-12S LCD C10,Silver Alloy e-going logo.cable length:750mm. cable length for switch:300mm,    Chip for BESST system. New dual pivot bracket with 2 plastic inserts (Ø22,2/25,4).</v>
          </cell>
          <cell r="K8685" t="str">
            <v>C8705065-1-12S</v>
          </cell>
          <cell r="L8685" t="str">
            <v>C8705065-1-12S</v>
          </cell>
        </row>
        <row r="8686">
          <cell r="B8686" t="str">
            <v>YEC9875135EB-Bus kabel</v>
          </cell>
          <cell r="C8686" t="str">
            <v>YEC9875135</v>
          </cell>
          <cell r="D8686">
            <v>2019</v>
          </cell>
          <cell r="E8686">
            <v>37</v>
          </cell>
          <cell r="F8686" t="str">
            <v>0370</v>
          </cell>
          <cell r="G8686" t="str">
            <v>J005</v>
          </cell>
          <cell r="H8686" t="str">
            <v>EB-BUS CABLE:</v>
          </cell>
          <cell r="I8686" t="str">
            <v>EB-Bus kabel</v>
          </cell>
          <cell r="J8686" t="str">
            <v>C8705065-1-04A 9pin (1000mm), one end linked to controller,the other end linked to the display (240mm), the front light (240mm) one brake sensor (280mm) and the speed sensor (500mm)</v>
          </cell>
          <cell r="K8686" t="str">
            <v>C8705065-1-04A</v>
          </cell>
          <cell r="L8686" t="str">
            <v>C8705065-1-04</v>
          </cell>
        </row>
        <row r="8687">
          <cell r="B8687" t="str">
            <v>YEC9875135Motorkabel</v>
          </cell>
          <cell r="C8687" t="str">
            <v>YEC9875135</v>
          </cell>
          <cell r="D8687">
            <v>2019</v>
          </cell>
          <cell r="E8687">
            <v>38</v>
          </cell>
          <cell r="F8687" t="str">
            <v>0380</v>
          </cell>
          <cell r="G8687" t="str">
            <v>J006</v>
          </cell>
          <cell r="H8687" t="str">
            <v>POWER CABLE:</v>
          </cell>
          <cell r="I8687" t="str">
            <v>Motorkabel</v>
          </cell>
          <cell r="J8687" t="str">
            <v>C8705065-1-03A G9.1/M9.1, cable length 1250mm, between motor and controller</v>
          </cell>
          <cell r="K8687" t="str">
            <v>C8705065-1-03A</v>
          </cell>
          <cell r="L8687" t="str">
            <v>C8705065-1-03A</v>
          </cell>
        </row>
        <row r="8688">
          <cell r="B8688" t="str">
            <v>YEC9875135Kabel framlampa</v>
          </cell>
          <cell r="C8688" t="str">
            <v>YEC9875135</v>
          </cell>
          <cell r="D8688">
            <v>2019</v>
          </cell>
          <cell r="E8688">
            <v>39</v>
          </cell>
          <cell r="F8688" t="str">
            <v>0390</v>
          </cell>
          <cell r="G8688" t="str">
            <v>J007</v>
          </cell>
          <cell r="H8688" t="str">
            <v>F. LIGHT CABLE:</v>
          </cell>
          <cell r="I8688" t="str">
            <v>Kabel framlampa</v>
          </cell>
          <cell r="J8688" t="str">
            <v>Included in EB-BUS cable</v>
          </cell>
          <cell r="K8688" t="str">
            <v>Ingår i EB-buskabeln</v>
          </cell>
          <cell r="L8688" t="str">
            <v>Ingår i EB-buskabeln</v>
          </cell>
        </row>
        <row r="8689">
          <cell r="B8689" t="str">
            <v>YEC9875135Kabel baklampa</v>
          </cell>
          <cell r="C8689" t="str">
            <v>YEC9875135</v>
          </cell>
          <cell r="D8689">
            <v>2019</v>
          </cell>
          <cell r="E8689">
            <v>40</v>
          </cell>
          <cell r="F8689" t="str">
            <v>0400</v>
          </cell>
          <cell r="G8689" t="str">
            <v>J008</v>
          </cell>
          <cell r="H8689" t="str">
            <v>R. LIGHT CABLE:</v>
          </cell>
          <cell r="I8689" t="str">
            <v>Kabel baklampa</v>
          </cell>
          <cell r="K8689" t="str">
            <v>INGÅR I BATTERIET</v>
          </cell>
          <cell r="L8689" t="str">
            <v>Ingår i batteriet</v>
          </cell>
        </row>
        <row r="8690">
          <cell r="B8690" t="str">
            <v>YEC9875135Hastighetssensor</v>
          </cell>
          <cell r="C8690" t="str">
            <v>YEC9875135</v>
          </cell>
          <cell r="D8690">
            <v>2019</v>
          </cell>
          <cell r="E8690">
            <v>41</v>
          </cell>
          <cell r="F8690" t="str">
            <v>0410</v>
          </cell>
          <cell r="G8690" t="str">
            <v>J009</v>
          </cell>
          <cell r="H8690" t="str">
            <v>SPEED SENSOR:</v>
          </cell>
          <cell r="I8690" t="str">
            <v>Hastighetssensor</v>
          </cell>
          <cell r="J8690" t="str">
            <v>Integrated in the motor</v>
          </cell>
          <cell r="K8690" t="str">
            <v>INGÅR I MOTORN</v>
          </cell>
          <cell r="L8690" t="str">
            <v>Ingår i motorn</v>
          </cell>
        </row>
        <row r="8691">
          <cell r="B8691" t="str">
            <v>YEC9875135Batteri</v>
          </cell>
          <cell r="C8691" t="str">
            <v>YEC9875135</v>
          </cell>
          <cell r="D8691">
            <v>2019</v>
          </cell>
          <cell r="E8691">
            <v>42</v>
          </cell>
          <cell r="F8691" t="str">
            <v>0420</v>
          </cell>
          <cell r="G8691" t="str">
            <v>J002</v>
          </cell>
          <cell r="H8691" t="str">
            <v>BATTERY:</v>
          </cell>
          <cell r="I8691" t="str">
            <v>Batteri</v>
          </cell>
          <cell r="J8691" t="str">
            <v>C8705058-1-11EA  PHYLION SF-03, 11Ah WITH INTERGRATED REAR RED LIGHT (eGoing Access)</v>
          </cell>
          <cell r="K8691" t="str">
            <v>C8705058-1-11EA</v>
          </cell>
          <cell r="L8691" t="str">
            <v>C8705058-1-11CE</v>
          </cell>
        </row>
        <row r="8692">
          <cell r="B8692" t="str">
            <v>YEC9875135Batterihållare</v>
          </cell>
          <cell r="C8692" t="str">
            <v>YEC9875135</v>
          </cell>
          <cell r="D8692">
            <v>2019</v>
          </cell>
          <cell r="E8692">
            <v>43</v>
          </cell>
          <cell r="F8692" t="str">
            <v>0430</v>
          </cell>
          <cell r="G8692" t="str">
            <v>J003</v>
          </cell>
          <cell r="H8692" t="str">
            <v>BATTERY HOLDER/Slider</v>
          </cell>
          <cell r="I8692" t="str">
            <v>Batterihållare</v>
          </cell>
          <cell r="J8692" t="str">
            <v>C8705065-10-02 Slider (lower part) SF03, AXA One key</v>
          </cell>
          <cell r="L8692" t="e">
            <v>#N/A</v>
          </cell>
        </row>
        <row r="8693">
          <cell r="B8693" t="str">
            <v>YEC9875135Batteriladdare</v>
          </cell>
          <cell r="C8693" t="str">
            <v>YEC9875135</v>
          </cell>
          <cell r="D8693">
            <v>2019</v>
          </cell>
          <cell r="E8693">
            <v>44</v>
          </cell>
          <cell r="F8693" t="str">
            <v>0440</v>
          </cell>
          <cell r="G8693" t="str">
            <v>J010</v>
          </cell>
          <cell r="H8693" t="str">
            <v>CHARGER:</v>
          </cell>
          <cell r="I8693" t="str">
            <v>Batteriladdare</v>
          </cell>
          <cell r="J8693" t="str">
            <v>C8705058-02, (CHARGER 2A    # NO:CZ2AG2JE7)  CHARGER FOR PHYLION BATTERY</v>
          </cell>
          <cell r="K8693" t="str">
            <v>C8705058-02</v>
          </cell>
          <cell r="L8693" t="str">
            <v>C8705058-02</v>
          </cell>
        </row>
        <row r="8694">
          <cell r="B8694" t="str">
            <v>YEC9875135Kontrollbox</v>
          </cell>
          <cell r="C8694" t="str">
            <v>YEC9875135</v>
          </cell>
          <cell r="D8694">
            <v>2019</v>
          </cell>
          <cell r="E8694">
            <v>45</v>
          </cell>
          <cell r="F8694" t="str">
            <v>0450</v>
          </cell>
          <cell r="G8694" t="str">
            <v>J011</v>
          </cell>
          <cell r="H8694" t="str">
            <v>Controller</v>
          </cell>
          <cell r="I8694" t="str">
            <v>Kontrollbox</v>
          </cell>
          <cell r="J8694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8694" t="str">
            <v>C8705065-10-01A</v>
          </cell>
          <cell r="L8694" t="str">
            <v>C8705065-10-01</v>
          </cell>
        </row>
        <row r="8695">
          <cell r="B8695" t="str">
            <v>YEC9875135Växelöra</v>
          </cell>
          <cell r="C8695" t="str">
            <v>YEC9875135</v>
          </cell>
          <cell r="D8695">
            <v>2019</v>
          </cell>
          <cell r="E8695">
            <v>46</v>
          </cell>
          <cell r="F8695" t="str">
            <v>0460</v>
          </cell>
          <cell r="G8695" t="str">
            <v>D005</v>
          </cell>
          <cell r="H8695" t="str">
            <v>Gear hanger</v>
          </cell>
          <cell r="I8695" t="str">
            <v>Växelöra</v>
          </cell>
          <cell r="L8695" t="e">
            <v>#N/A</v>
          </cell>
        </row>
        <row r="8696">
          <cell r="B8696" t="str">
            <v>YEC9875136RAM</v>
          </cell>
          <cell r="C8696" t="str">
            <v>YEC9875136</v>
          </cell>
          <cell r="D8696" t="str">
            <v>2019-2021</v>
          </cell>
          <cell r="E8696">
            <v>1</v>
          </cell>
          <cell r="F8696" t="str">
            <v>0010</v>
          </cell>
          <cell r="G8696" t="str">
            <v>A001</v>
          </cell>
          <cell r="H8696" t="str">
            <v>PAINTED FRAME</v>
          </cell>
          <cell r="I8696" t="str">
            <v>RAM</v>
          </cell>
          <cell r="J8696" t="str">
            <v>Crescent-dekal ovan matt lack</v>
          </cell>
          <cell r="K8696" t="str">
            <v>FRAME</v>
          </cell>
          <cell r="L8696" t="e">
            <v>#N/A</v>
          </cell>
        </row>
        <row r="8697">
          <cell r="B8697" t="str">
            <v>YEC9875136Framgaffel</v>
          </cell>
          <cell r="C8697" t="str">
            <v>YEC9875136</v>
          </cell>
          <cell r="D8697" t="str">
            <v>2019-2021</v>
          </cell>
          <cell r="E8697">
            <v>2</v>
          </cell>
          <cell r="F8697" t="str">
            <v>0020</v>
          </cell>
          <cell r="G8697" t="str">
            <v>A002</v>
          </cell>
          <cell r="H8697" t="str">
            <v>PAINTED FORK</v>
          </cell>
          <cell r="I8697" t="str">
            <v>Framgaffel</v>
          </cell>
          <cell r="J8697" t="str">
            <v>C1605749-193 FF 28 ST 1"1/8 Int 40-44 Disc Front E-Going</v>
          </cell>
          <cell r="K8697" t="str">
            <v>C1605749-193</v>
          </cell>
          <cell r="L8697" t="e">
            <v>#N/A</v>
          </cell>
        </row>
        <row r="8698">
          <cell r="B8698" t="str">
            <v>YEC9875136Styrlager</v>
          </cell>
          <cell r="C8698" t="str">
            <v>YEC9875136</v>
          </cell>
          <cell r="D8698" t="str">
            <v>2019-2021</v>
          </cell>
          <cell r="E8698">
            <v>3</v>
          </cell>
          <cell r="F8698" t="str">
            <v>0030</v>
          </cell>
          <cell r="G8698" t="str">
            <v>B001</v>
          </cell>
          <cell r="H8698" t="str">
            <v>Head Set</v>
          </cell>
          <cell r="I8698" t="str">
            <v>Styrlager</v>
          </cell>
          <cell r="J8698" t="str">
            <v>C2105002 VP-MH305C SEMI INTEGR, ED BLACK O/S  SH = 20mm</v>
          </cell>
          <cell r="K8698" t="str">
            <v>C2105002</v>
          </cell>
          <cell r="L8698" t="str">
            <v>C2100163</v>
          </cell>
        </row>
        <row r="8699">
          <cell r="B8699" t="str">
            <v xml:space="preserve">YEC9875136Styrstam </v>
          </cell>
          <cell r="C8699" t="str">
            <v>YEC9875136</v>
          </cell>
          <cell r="D8699" t="str">
            <v>2019-2021</v>
          </cell>
          <cell r="E8699">
            <v>4</v>
          </cell>
          <cell r="F8699" t="str">
            <v>0040</v>
          </cell>
          <cell r="G8699" t="str">
            <v>B002</v>
          </cell>
          <cell r="H8699" t="str">
            <v>Handlebar Stem</v>
          </cell>
          <cell r="I8699" t="str">
            <v xml:space="preserve">Styrstam </v>
          </cell>
          <cell r="J8699" t="str">
            <v xml:space="preserve">C2205548-090 STQ ALsv 25,4/85 180mm 4BOLT MTSD-367N-5 SV </v>
          </cell>
          <cell r="K8699" t="str">
            <v>C2205548-090</v>
          </cell>
          <cell r="L8699" t="str">
            <v>C2200064</v>
          </cell>
        </row>
        <row r="8700">
          <cell r="B8700" t="str">
            <v>YEC9875136Styre</v>
          </cell>
          <cell r="C8700" t="str">
            <v>YEC9875136</v>
          </cell>
          <cell r="D8700" t="str">
            <v>2019-2021</v>
          </cell>
          <cell r="E8700">
            <v>5</v>
          </cell>
          <cell r="F8700" t="str">
            <v>0050</v>
          </cell>
          <cell r="G8700" t="str">
            <v>B003</v>
          </cell>
          <cell r="H8700" t="str">
            <v>Handelbar</v>
          </cell>
          <cell r="I8700" t="str">
            <v>Styre</v>
          </cell>
          <cell r="J8700" t="str">
            <v>C2306073 Handlebar City Silver NR-AL-14(ISO-C) W:630mm, AL H.A.S, no logo</v>
          </cell>
          <cell r="K8700" t="str">
            <v>C2306073</v>
          </cell>
          <cell r="L8700" t="str">
            <v>C2300290</v>
          </cell>
        </row>
        <row r="8701">
          <cell r="B8701" t="str">
            <v>YEC9875136Bromsgrepp H</v>
          </cell>
          <cell r="C8701" t="str">
            <v>YEC9875136</v>
          </cell>
          <cell r="D8701" t="str">
            <v>2019-2021</v>
          </cell>
          <cell r="E8701">
            <v>6</v>
          </cell>
          <cell r="F8701" t="str">
            <v>0060</v>
          </cell>
          <cell r="G8701" t="str">
            <v>C002</v>
          </cell>
          <cell r="H8701" t="str">
            <v>Brake Lever R</v>
          </cell>
          <cell r="I8701" t="str">
            <v>Bromsgrepp H</v>
          </cell>
          <cell r="L8701" t="e">
            <v>#N/A</v>
          </cell>
        </row>
        <row r="8702">
          <cell r="B8702" t="str">
            <v>YEC9875136Bromsgrepp V</v>
          </cell>
          <cell r="C8702" t="str">
            <v>YEC9875136</v>
          </cell>
          <cell r="D8702" t="str">
            <v>2019-2021</v>
          </cell>
          <cell r="E8702">
            <v>7</v>
          </cell>
          <cell r="F8702" t="str">
            <v>0070</v>
          </cell>
          <cell r="G8702" t="str">
            <v>C001</v>
          </cell>
          <cell r="H8702" t="str">
            <v>Brake Lever L</v>
          </cell>
          <cell r="I8702" t="str">
            <v>Bromsgrepp V</v>
          </cell>
          <cell r="J8702" t="str">
            <v>inkl in brake</v>
          </cell>
          <cell r="K8702" t="str">
            <v>Shimano</v>
          </cell>
          <cell r="L8702" t="str">
            <v>Kontakta SHIMANO</v>
          </cell>
        </row>
        <row r="8703">
          <cell r="B8703" t="str">
            <v>YEC9875136Växelreglage H</v>
          </cell>
          <cell r="C8703" t="str">
            <v>YEC9875136</v>
          </cell>
          <cell r="D8703" t="str">
            <v>2019-2021</v>
          </cell>
          <cell r="E8703">
            <v>8</v>
          </cell>
          <cell r="F8703" t="str">
            <v>0080</v>
          </cell>
          <cell r="G8703" t="str">
            <v>D002</v>
          </cell>
          <cell r="H8703" t="str">
            <v>Shift Lever R</v>
          </cell>
          <cell r="I8703" t="str">
            <v>Växelreglage H</v>
          </cell>
          <cell r="J8703" t="str">
            <v>C5105092 SHIFT LEVER, SL-C3000-7, NEXUS, REVO SHIFTER, 2320MM INNER, W/O OUTER FOR CJ-NX40(FOR SCANDINAVIAN), BLACK, BULK</v>
          </cell>
          <cell r="K8703" t="str">
            <v>C5105092</v>
          </cell>
          <cell r="L8703" t="str">
            <v>Kontakta SHIMANO</v>
          </cell>
        </row>
        <row r="8704">
          <cell r="B8704" t="str">
            <v>YEC9875136Växelreglage V</v>
          </cell>
          <cell r="C8704" t="str">
            <v>YEC9875136</v>
          </cell>
          <cell r="D8704" t="str">
            <v>2019-2021</v>
          </cell>
          <cell r="E8704">
            <v>9</v>
          </cell>
          <cell r="F8704" t="str">
            <v>0090</v>
          </cell>
          <cell r="G8704" t="str">
            <v>D001</v>
          </cell>
          <cell r="H8704" t="str">
            <v>Shift Lever L</v>
          </cell>
          <cell r="I8704" t="str">
            <v>Växelreglage V</v>
          </cell>
          <cell r="L8704" t="e">
            <v>#N/A</v>
          </cell>
        </row>
        <row r="8705">
          <cell r="B8705" t="str">
            <v>YEC9875136Handtag par</v>
          </cell>
          <cell r="C8705" t="str">
            <v>YEC9875136</v>
          </cell>
          <cell r="D8705" t="str">
            <v>2019-2021</v>
          </cell>
          <cell r="E8705">
            <v>10</v>
          </cell>
          <cell r="F8705" t="str">
            <v>0100</v>
          </cell>
          <cell r="G8705" t="str">
            <v>B004</v>
          </cell>
          <cell r="H8705" t="str">
            <v>Grip R</v>
          </cell>
          <cell r="I8705" t="str">
            <v>Handtag par</v>
          </cell>
          <cell r="J8705" t="str">
            <v xml:space="preserve">C2505528 Herrmans CLIK DD37  black 90mm  </v>
          </cell>
          <cell r="K8705" t="str">
            <v>C2505528</v>
          </cell>
          <cell r="L8705" t="str">
            <v>C2500057</v>
          </cell>
        </row>
        <row r="8706">
          <cell r="B8706" t="str">
            <v>YEC9875136Frambroms</v>
          </cell>
          <cell r="C8706" t="str">
            <v>YEC9875136</v>
          </cell>
          <cell r="D8706" t="str">
            <v>2019-2021</v>
          </cell>
          <cell r="E8706">
            <v>11</v>
          </cell>
          <cell r="F8706" t="str">
            <v>0110</v>
          </cell>
          <cell r="G8706" t="str">
            <v>C003</v>
          </cell>
          <cell r="H8706" t="str">
            <v xml:space="preserve">Brake front </v>
          </cell>
          <cell r="I8706" t="str">
            <v>Frambroms</v>
          </cell>
          <cell r="J8706" t="str">
            <v>AMT200KLFURX100 DISC BRAKE ASSEMBLED SET, BL-MT200(L), BR-MT200(F), BLACK, SM-MA-F160P/S, RESIN PAD(W/O FIN), 1000MM HOSE(SM-BH59-SS BLACK), BULK, 8,17 USD</v>
          </cell>
          <cell r="K8706" t="str">
            <v>AMT200KLFURX100</v>
          </cell>
          <cell r="L8706" t="str">
            <v>Kontakta SHIMANO</v>
          </cell>
        </row>
        <row r="8707">
          <cell r="B8707" t="str">
            <v>YEC9875136Bakbroms</v>
          </cell>
          <cell r="C8707" t="str">
            <v>YEC9875136</v>
          </cell>
          <cell r="D8707" t="str">
            <v>2019-2021</v>
          </cell>
          <cell r="E8707">
            <v>12</v>
          </cell>
          <cell r="F8707" t="str">
            <v>0120</v>
          </cell>
          <cell r="G8707" t="str">
            <v>C004</v>
          </cell>
          <cell r="H8707" t="str">
            <v>Brake rear</v>
          </cell>
          <cell r="I8707" t="str">
            <v>Bakbroms</v>
          </cell>
          <cell r="K8707" t="str">
            <v>Fotbroms</v>
          </cell>
          <cell r="L8707" t="str">
            <v>Kontakta SHIMANO</v>
          </cell>
        </row>
        <row r="8708">
          <cell r="B8708" t="str">
            <v>YEC9875136Vevlager</v>
          </cell>
          <cell r="C8708" t="str">
            <v>YEC9875136</v>
          </cell>
          <cell r="D8708" t="str">
            <v>2019-2021</v>
          </cell>
          <cell r="E8708">
            <v>13</v>
          </cell>
          <cell r="F8708" t="str">
            <v>0130</v>
          </cell>
          <cell r="G8708" t="str">
            <v>E001</v>
          </cell>
          <cell r="H8708" t="str">
            <v xml:space="preserve">BB-set </v>
          </cell>
          <cell r="I8708" t="str">
            <v>Vevlager</v>
          </cell>
          <cell r="K8708" t="str">
            <v>C8705065-1-124C</v>
          </cell>
          <cell r="L8708" t="str">
            <v>C8705065-1-124C</v>
          </cell>
        </row>
        <row r="8709">
          <cell r="B8709" t="str">
            <v>YEC9875136Vevparti</v>
          </cell>
          <cell r="C8709" t="str">
            <v>YEC9875136</v>
          </cell>
          <cell r="D8709" t="str">
            <v>2019-2021</v>
          </cell>
          <cell r="E8709">
            <v>14</v>
          </cell>
          <cell r="F8709" t="str">
            <v>0140</v>
          </cell>
          <cell r="G8709" t="str">
            <v>E002</v>
          </cell>
          <cell r="H8709" t="str">
            <v>Front Chainwheel</v>
          </cell>
          <cell r="I8709" t="str">
            <v>Vevparti</v>
          </cell>
          <cell r="J8709" t="str">
            <v xml:space="preserve">C3305681-170-EG E-Going 170MM 38T 3/32" 110MM </v>
          </cell>
          <cell r="K8709" t="str">
            <v>C3305681-170-EG</v>
          </cell>
          <cell r="L8709" t="str">
            <v>C3305681-170-EG</v>
          </cell>
        </row>
        <row r="8710">
          <cell r="B8710" t="str">
            <v>YEC9875136Kedjeskydd</v>
          </cell>
          <cell r="C8710" t="str">
            <v>YEC9875136</v>
          </cell>
          <cell r="D8710" t="str">
            <v>2019-2021</v>
          </cell>
          <cell r="E8710">
            <v>15</v>
          </cell>
          <cell r="F8710" t="str">
            <v>0150</v>
          </cell>
          <cell r="G8710" t="str">
            <v>H001</v>
          </cell>
          <cell r="H8710" t="str">
            <v>Chain guard</v>
          </cell>
          <cell r="I8710" t="str">
            <v>Kedjeskydd</v>
          </cell>
          <cell r="J8710" t="str">
            <v>C8305427/ZBK + C8305427/RWH AXA CE 38 black w white center</v>
          </cell>
          <cell r="K8710" t="str">
            <v>C8305427/ZBK</v>
          </cell>
          <cell r="L8710" t="str">
            <v>C8305427/ZBK</v>
          </cell>
        </row>
        <row r="8711">
          <cell r="B8711" t="str">
            <v>YEC9875136Kedjeskyddsfäste</v>
          </cell>
          <cell r="C8711" t="str">
            <v>YEC9875136</v>
          </cell>
          <cell r="D8711" t="str">
            <v>2019-2021</v>
          </cell>
          <cell r="E8711">
            <v>16</v>
          </cell>
          <cell r="F8711" t="str">
            <v>0160</v>
          </cell>
          <cell r="G8711" t="str">
            <v>H002</v>
          </cell>
          <cell r="H8711" t="str">
            <v>Chain guard bracket</v>
          </cell>
          <cell r="I8711" t="str">
            <v>Kedjeskyddsfäste</v>
          </cell>
          <cell r="J8711" t="str">
            <v>C8305427 bracket for AXA 38T black</v>
          </cell>
          <cell r="K8711" t="str">
            <v>C8305427</v>
          </cell>
          <cell r="L8711" t="str">
            <v>C8305427</v>
          </cell>
        </row>
        <row r="8712">
          <cell r="B8712" t="str">
            <v>YEC9875136Framväxel</v>
          </cell>
          <cell r="C8712" t="str">
            <v>YEC9875136</v>
          </cell>
          <cell r="D8712" t="str">
            <v>2019-2021</v>
          </cell>
          <cell r="E8712">
            <v>17</v>
          </cell>
          <cell r="F8712" t="str">
            <v>0170</v>
          </cell>
          <cell r="G8712" t="str">
            <v>D003</v>
          </cell>
          <cell r="H8712" t="str">
            <v>Front Derailleur</v>
          </cell>
          <cell r="I8712" t="str">
            <v>Framväxel</v>
          </cell>
          <cell r="K8712" t="str">
            <v>EMPTY</v>
          </cell>
          <cell r="L8712" t="e">
            <v>#N/A</v>
          </cell>
        </row>
        <row r="8713">
          <cell r="B8713" t="str">
            <v>YEC9875136Bakväxel</v>
          </cell>
          <cell r="C8713" t="str">
            <v>YEC9875136</v>
          </cell>
          <cell r="D8713" t="str">
            <v>2019-2021</v>
          </cell>
          <cell r="E8713">
            <v>18</v>
          </cell>
          <cell r="F8713" t="str">
            <v>0180</v>
          </cell>
          <cell r="G8713" t="str">
            <v>D004</v>
          </cell>
          <cell r="H8713" t="str">
            <v>Rear Derailleur</v>
          </cell>
          <cell r="I8713" t="str">
            <v>Bakväxel</v>
          </cell>
          <cell r="K8713" t="str">
            <v>NAVVÄXEL</v>
          </cell>
          <cell r="L8713" t="str">
            <v>Kontakta SHIMANO</v>
          </cell>
        </row>
        <row r="8714">
          <cell r="B8714" t="str">
            <v>YEC9875136Kedja</v>
          </cell>
          <cell r="C8714" t="str">
            <v>YEC9875136</v>
          </cell>
          <cell r="D8714" t="str">
            <v>2019-2021</v>
          </cell>
          <cell r="E8714">
            <v>19</v>
          </cell>
          <cell r="F8714" t="str">
            <v>0190</v>
          </cell>
          <cell r="G8714" t="str">
            <v>E003</v>
          </cell>
          <cell r="H8714" t="str">
            <v xml:space="preserve">Chain </v>
          </cell>
          <cell r="I8714" t="str">
            <v>Kedja</v>
          </cell>
          <cell r="J8714" t="str">
            <v>std</v>
          </cell>
          <cell r="K8714" t="str">
            <v>C3405001-0102</v>
          </cell>
          <cell r="L8714" t="str">
            <v>C3400002</v>
          </cell>
        </row>
        <row r="8715">
          <cell r="B8715" t="str">
            <v>YEC9875136Kassett</v>
          </cell>
          <cell r="C8715" t="str">
            <v>YEC9875136</v>
          </cell>
          <cell r="D8715" t="str">
            <v>2019-2021</v>
          </cell>
          <cell r="E8715">
            <v>20</v>
          </cell>
          <cell r="F8715" t="str">
            <v>0200</v>
          </cell>
          <cell r="G8715" t="str">
            <v>E004</v>
          </cell>
          <cell r="H8715" t="str">
            <v>Cassette Sprocket</v>
          </cell>
          <cell r="I8715" t="str">
            <v>Kassett</v>
          </cell>
          <cell r="J8715" t="str">
            <v>ASMGEAR18SU SPT SC18sv3/32" (INTERNAL HUB)</v>
          </cell>
          <cell r="K8715" t="str">
            <v>ASMGEAR18SU</v>
          </cell>
          <cell r="L8715" t="str">
            <v>Kontakta SHIMANO</v>
          </cell>
        </row>
        <row r="8716">
          <cell r="B8716" t="str">
            <v>YEC9875136Framhjul</v>
          </cell>
          <cell r="C8716" t="str">
            <v>YEC9875136</v>
          </cell>
          <cell r="D8716" t="str">
            <v>2019-2021</v>
          </cell>
          <cell r="E8716">
            <v>21</v>
          </cell>
          <cell r="F8716" t="str">
            <v>0210</v>
          </cell>
          <cell r="G8716" t="str">
            <v>F001</v>
          </cell>
          <cell r="H8716" t="str">
            <v>Front hub</v>
          </cell>
          <cell r="I8716" t="str">
            <v>Framhjul</v>
          </cell>
          <cell r="J8716" t="str">
            <v>Se drive unit</v>
          </cell>
          <cell r="K8716" t="str">
            <v>C4100365</v>
          </cell>
          <cell r="L8716" t="str">
            <v>C4100365</v>
          </cell>
        </row>
        <row r="8717">
          <cell r="B8717" t="str">
            <v>YEC9875136Bakhjul</v>
          </cell>
          <cell r="C8717" t="str">
            <v>YEC9875136</v>
          </cell>
          <cell r="D8717" t="str">
            <v>2019-2021</v>
          </cell>
          <cell r="E8717">
            <v>22</v>
          </cell>
          <cell r="F8717" t="str">
            <v>0220</v>
          </cell>
          <cell r="G8717" t="str">
            <v>F002</v>
          </cell>
          <cell r="H8717" t="str">
            <v>Rear hub</v>
          </cell>
          <cell r="I8717" t="str">
            <v>Bakhjul</v>
          </cell>
          <cell r="J8717" t="str">
            <v>ASGC30007CADXR (ASG7C30ADXR) HBRcb 36 H SILVER DX</v>
          </cell>
          <cell r="K8717" t="str">
            <v>C4208020</v>
          </cell>
          <cell r="L8717" t="str">
            <v>C4200052</v>
          </cell>
        </row>
        <row r="8718">
          <cell r="B8718" t="str">
            <v>YEC9875136Däck</v>
          </cell>
          <cell r="C8718" t="str">
            <v>YEC9875136</v>
          </cell>
          <cell r="D8718" t="str">
            <v>2019-2021</v>
          </cell>
          <cell r="E8718">
            <v>23</v>
          </cell>
          <cell r="F8718" t="str">
            <v>0230</v>
          </cell>
          <cell r="G8718" t="str">
            <v>F003</v>
          </cell>
          <cell r="H8718" t="str">
            <v>Tire</v>
          </cell>
          <cell r="I8718" t="str">
            <v>Däck</v>
          </cell>
          <cell r="J8718" t="str">
            <v>C4906455 622x40 Black Premium Reflex XNR PERGO-E H-480 (AntiP: 40x40 nylon/canvas)</v>
          </cell>
          <cell r="K8718" t="str">
            <v>C4906455</v>
          </cell>
          <cell r="L8718" t="str">
            <v>C4901463</v>
          </cell>
        </row>
        <row r="8719">
          <cell r="B8719" t="str">
            <v>YEC9875136Skärmar set</v>
          </cell>
          <cell r="C8719" t="str">
            <v>YEC9875136</v>
          </cell>
          <cell r="D8719" t="str">
            <v>2019-2021</v>
          </cell>
          <cell r="E8719">
            <v>24</v>
          </cell>
          <cell r="F8719" t="str">
            <v>0240</v>
          </cell>
          <cell r="G8719" t="str">
            <v>H003</v>
          </cell>
          <cell r="H8719" t="str">
            <v xml:space="preserve">Mudguard front   </v>
          </cell>
          <cell r="I8719" t="str">
            <v>Skärmar set</v>
          </cell>
          <cell r="J8719" t="str">
            <v>C8255677 ZN/52MM 28" black 70.554/1 (5729-ZN)</v>
          </cell>
          <cell r="K8719" t="str">
            <v>C8255677</v>
          </cell>
          <cell r="L8719" t="str">
            <v>C8250028</v>
          </cell>
        </row>
        <row r="8720">
          <cell r="B8720" t="str">
            <v>YEC9875136Pakethållare</v>
          </cell>
          <cell r="C8720" t="str">
            <v>YEC9875136</v>
          </cell>
          <cell r="D8720" t="str">
            <v>2019-2021</v>
          </cell>
          <cell r="E8720">
            <v>25</v>
          </cell>
          <cell r="F8720" t="str">
            <v>0250</v>
          </cell>
          <cell r="G8720" t="str">
            <v>H004</v>
          </cell>
          <cell r="H8720" t="str">
            <v>Carrier</v>
          </cell>
          <cell r="I8720" t="str">
            <v>Pakethållare</v>
          </cell>
          <cell r="J8720" t="str">
            <v>C8205834-BK AVS TOP CARRIER FOR SR20 PHILION BATTERY, Powder BLACK CLIP AND SPECTRA LOGO</v>
          </cell>
          <cell r="K8720" t="str">
            <v>C8205834-BK</v>
          </cell>
          <cell r="L8720" t="str">
            <v>C8205834-BK</v>
          </cell>
        </row>
        <row r="8721">
          <cell r="B8721" t="str">
            <v>YEC9875136Sadel</v>
          </cell>
          <cell r="C8721" t="str">
            <v>YEC9875136</v>
          </cell>
          <cell r="D8721" t="str">
            <v>2019-2021</v>
          </cell>
          <cell r="E8721">
            <v>26</v>
          </cell>
          <cell r="F8721" t="str">
            <v>0260</v>
          </cell>
          <cell r="G8721" t="str">
            <v>G001</v>
          </cell>
          <cell r="H8721" t="str">
            <v>Saddle</v>
          </cell>
          <cell r="I8721" t="str">
            <v>Sadel</v>
          </cell>
          <cell r="J8721" t="str">
            <v>C7105989 Fluito black unisex w/o clamp</v>
          </cell>
          <cell r="K8721" t="str">
            <v>C7105989</v>
          </cell>
          <cell r="L8721" t="str">
            <v>C7100596</v>
          </cell>
        </row>
        <row r="8722">
          <cell r="B8722" t="str">
            <v>YEC9875136Sadelstolpe</v>
          </cell>
          <cell r="C8722" t="str">
            <v>YEC9875136</v>
          </cell>
          <cell r="D8722" t="str">
            <v>2019-2021</v>
          </cell>
          <cell r="E8722">
            <v>27</v>
          </cell>
          <cell r="F8722" t="str">
            <v>0270</v>
          </cell>
          <cell r="G8722" t="str">
            <v>G002</v>
          </cell>
          <cell r="H8722" t="str">
            <v>Seatpost</v>
          </cell>
          <cell r="I8722" t="str">
            <v>Sadelstolpe</v>
          </cell>
          <cell r="J8722" t="str">
            <v xml:space="preserve">C7205258  SP-222 27.2X350 Anodized SILVER </v>
          </cell>
          <cell r="K8722" t="str">
            <v>C7205258</v>
          </cell>
          <cell r="L8722" t="str">
            <v>C7200039</v>
          </cell>
        </row>
        <row r="8723">
          <cell r="B8723" t="str">
            <v>YEC9875136Sadelrörsklämma</v>
          </cell>
          <cell r="C8723" t="str">
            <v>YEC9875136</v>
          </cell>
          <cell r="D8723" t="str">
            <v>2019-2021</v>
          </cell>
          <cell r="E8723">
            <v>28</v>
          </cell>
          <cell r="F8723" t="str">
            <v>0280</v>
          </cell>
          <cell r="G8723" t="str">
            <v>G003</v>
          </cell>
          <cell r="H8723" t="str">
            <v>Seat Clamp</v>
          </cell>
          <cell r="I8723" t="str">
            <v>Sadelrörsklämma</v>
          </cell>
          <cell r="J8723" t="str">
            <v>C7305002 L/C 31.8 MX27 shiny black</v>
          </cell>
          <cell r="K8723" t="str">
            <v>C7305002</v>
          </cell>
          <cell r="L8723" t="str">
            <v>C7300027-318</v>
          </cell>
        </row>
        <row r="8724">
          <cell r="B8724" t="str">
            <v>YEC9875136Framlampa</v>
          </cell>
          <cell r="C8724" t="str">
            <v>YEC9875136</v>
          </cell>
          <cell r="D8724" t="str">
            <v>2019-2021</v>
          </cell>
          <cell r="E8724">
            <v>29</v>
          </cell>
          <cell r="F8724" t="str">
            <v>0290</v>
          </cell>
          <cell r="G8724" t="str">
            <v>H005</v>
          </cell>
          <cell r="H8724" t="str">
            <v>Front light</v>
          </cell>
          <cell r="I8724" t="str">
            <v>Framlampa</v>
          </cell>
          <cell r="J8724" t="str">
            <v xml:space="preserve">C8015301 FL-14 MR4 LED headlamp 6V, w bracket, 650mm cable with conector for Bafang , 3mm cable  </v>
          </cell>
          <cell r="K8724" t="str">
            <v>C8015301</v>
          </cell>
          <cell r="L8724" t="str">
            <v>C8015301</v>
          </cell>
        </row>
        <row r="8725">
          <cell r="B8725" t="str">
            <v>YEC9875136Baklampa</v>
          </cell>
          <cell r="C8725" t="str">
            <v>YEC9875136</v>
          </cell>
          <cell r="D8725" t="str">
            <v>2019-2021</v>
          </cell>
          <cell r="E8725">
            <v>30</v>
          </cell>
          <cell r="F8725" t="str">
            <v>0300</v>
          </cell>
          <cell r="G8725" t="str">
            <v>H006</v>
          </cell>
          <cell r="H8725" t="str">
            <v>Light, Rear</v>
          </cell>
          <cell r="I8725" t="str">
            <v>Baklampa</v>
          </cell>
          <cell r="J8725" t="str">
            <v>inkl in battery</v>
          </cell>
          <cell r="K8725" t="str">
            <v>C8705186-1RLBK</v>
          </cell>
          <cell r="L8725" t="str">
            <v>C8705186-1RLBK</v>
          </cell>
        </row>
        <row r="8726">
          <cell r="B8726" t="str">
            <v>YEC9875136Låssats</v>
          </cell>
          <cell r="C8726" t="str">
            <v>YEC9875136</v>
          </cell>
          <cell r="D8726" t="str">
            <v>2019-2021</v>
          </cell>
          <cell r="E8726">
            <v>31</v>
          </cell>
          <cell r="F8726" t="str">
            <v>0310</v>
          </cell>
          <cell r="G8726" t="str">
            <v>H007</v>
          </cell>
          <cell r="H8726" t="str">
            <v>Lock</v>
          </cell>
          <cell r="I8726" t="str">
            <v>Låssats</v>
          </cell>
          <cell r="J8726" t="str">
            <v>C8405069 LCK SF PLbk Solid+  BAT SF03/SR11/SR20, LOCK FRAME+LOCK BATT SF03 RT W/2 similar keys</v>
          </cell>
          <cell r="K8726" t="str">
            <v>C8405069</v>
          </cell>
          <cell r="L8726" t="str">
            <v>C8405069</v>
          </cell>
        </row>
        <row r="8727">
          <cell r="B8727" t="str">
            <v>YEC9875136Stöd</v>
          </cell>
          <cell r="C8727" t="str">
            <v>YEC9875136</v>
          </cell>
          <cell r="D8727" t="str">
            <v>2019-2021</v>
          </cell>
          <cell r="E8727">
            <v>32</v>
          </cell>
          <cell r="F8727" t="str">
            <v>0320</v>
          </cell>
          <cell r="G8727" t="str">
            <v>H008</v>
          </cell>
          <cell r="H8727" t="str">
            <v>Kick stand</v>
          </cell>
          <cell r="I8727" t="str">
            <v>Stöd</v>
          </cell>
          <cell r="J8727" t="str">
            <v>C8105208 KS REX ATRAN 235</v>
          </cell>
          <cell r="K8727" t="str">
            <v>C8105208</v>
          </cell>
          <cell r="L8727" t="str">
            <v>C8100034</v>
          </cell>
        </row>
        <row r="8728">
          <cell r="B8728" t="str">
            <v>YEC9875136Korg</v>
          </cell>
          <cell r="C8728" t="str">
            <v>YEC9875136</v>
          </cell>
          <cell r="D8728" t="str">
            <v>2019-2021</v>
          </cell>
          <cell r="E8728">
            <v>33</v>
          </cell>
          <cell r="F8728" t="str">
            <v>0330</v>
          </cell>
          <cell r="G8728" t="str">
            <v>H009</v>
          </cell>
          <cell r="H8728" t="str">
            <v>Basket / Fr carrier</v>
          </cell>
          <cell r="I8728" t="str">
            <v>Korg</v>
          </cell>
          <cell r="K8728" t="str">
            <v>EMPTY</v>
          </cell>
          <cell r="L8728" t="e">
            <v>#N/A</v>
          </cell>
        </row>
        <row r="8729">
          <cell r="B8729" t="str">
            <v>YEC9875136Pedaler</v>
          </cell>
          <cell r="C8729" t="str">
            <v>YEC9875136</v>
          </cell>
          <cell r="D8729" t="str">
            <v>2019-2021</v>
          </cell>
          <cell r="E8729">
            <v>34</v>
          </cell>
          <cell r="F8729" t="str">
            <v>0340</v>
          </cell>
          <cell r="G8729" t="str">
            <v>E005</v>
          </cell>
          <cell r="H8729" t="str">
            <v xml:space="preserve">Pedal </v>
          </cell>
          <cell r="I8729" t="str">
            <v>Pedaler</v>
          </cell>
          <cell r="J8729" t="str">
            <v>C3505208 NWL-467  SILVER/GREY 9/16" ALU</v>
          </cell>
          <cell r="K8729" t="str">
            <v>C3505208</v>
          </cell>
          <cell r="L8729" t="str">
            <v>C3500059</v>
          </cell>
        </row>
        <row r="8730">
          <cell r="B8730" t="str">
            <v>YEC9875136Motor</v>
          </cell>
          <cell r="C8730" t="str">
            <v>YEC9875136</v>
          </cell>
          <cell r="D8730" t="str">
            <v>2019-2021</v>
          </cell>
          <cell r="E8730">
            <v>35</v>
          </cell>
          <cell r="F8730" t="str">
            <v>0350</v>
          </cell>
          <cell r="G8730" t="str">
            <v>J001</v>
          </cell>
          <cell r="H8730" t="str">
            <v>DRIVE UNIT:</v>
          </cell>
          <cell r="I8730" t="str">
            <v>Motor</v>
          </cell>
          <cell r="J8730" t="str">
            <v>C8705144-1-03 HBF 26/28" ALsv 100 e-MOT Disc E-Going sticker. 700mm cable 36H, OLD 100mm, 12mm axle</v>
          </cell>
          <cell r="K8730" t="str">
            <v>C8705144-1-03</v>
          </cell>
          <cell r="L8730" t="str">
            <v>C8705144-1-03</v>
          </cell>
        </row>
        <row r="8731">
          <cell r="B8731" t="str">
            <v>YEC9875136Display</v>
          </cell>
          <cell r="C8731" t="str">
            <v>YEC9875136</v>
          </cell>
          <cell r="D8731" t="str">
            <v>2019-2021</v>
          </cell>
          <cell r="E8731">
            <v>36</v>
          </cell>
          <cell r="F8731" t="str">
            <v>0360</v>
          </cell>
          <cell r="G8731" t="str">
            <v>J004</v>
          </cell>
          <cell r="H8731" t="str">
            <v>DISPLAY:</v>
          </cell>
          <cell r="I8731" t="str">
            <v>Display</v>
          </cell>
          <cell r="J8731" t="str">
            <v>C8705068-1-33C Display small LCD for BAFANG CanBus (plugnplay) 850 w Bluetoth</v>
          </cell>
          <cell r="K8731" t="str">
            <v>C8705068-1-33C</v>
          </cell>
          <cell r="L8731" t="str">
            <v>C8705068-1-33C</v>
          </cell>
        </row>
        <row r="8732">
          <cell r="B8732" t="str">
            <v>YEC9875136EB-Bus kabel</v>
          </cell>
          <cell r="C8732" t="str">
            <v>YEC9875136</v>
          </cell>
          <cell r="D8732" t="str">
            <v>2019-2021</v>
          </cell>
          <cell r="E8732">
            <v>37</v>
          </cell>
          <cell r="F8732" t="str">
            <v>0370</v>
          </cell>
          <cell r="G8732" t="str">
            <v>J005</v>
          </cell>
          <cell r="H8732" t="str">
            <v>EB-BUS CABLE:</v>
          </cell>
          <cell r="I8732" t="str">
            <v>EB-Bus kabel</v>
          </cell>
          <cell r="J8732" t="str">
            <v>C8705065-1-04AC 9pin (1000mm), one end linked to controller,the other end linked to the display (240mm), the front light (240mm) one brake sensor (280mm) and the speed sensor (500mm)  CANBUS</v>
          </cell>
          <cell r="K8732" t="str">
            <v>C8705065-1-04AC</v>
          </cell>
          <cell r="L8732" t="str">
            <v>C8705065-1-04AC</v>
          </cell>
        </row>
        <row r="8733">
          <cell r="B8733" t="str">
            <v>YEC9875136Motorkabel</v>
          </cell>
          <cell r="C8733" t="str">
            <v>YEC9875136</v>
          </cell>
          <cell r="D8733" t="str">
            <v>2019-2021</v>
          </cell>
          <cell r="E8733">
            <v>38</v>
          </cell>
          <cell r="F8733" t="str">
            <v>0380</v>
          </cell>
          <cell r="G8733" t="str">
            <v>J006</v>
          </cell>
          <cell r="H8733" t="str">
            <v>POWER CABLE:</v>
          </cell>
          <cell r="I8733" t="str">
            <v>Motorkabel</v>
          </cell>
          <cell r="J8733" t="str">
            <v xml:space="preserve">C8705065-1-03A G9.1/M9.1, cable length 1250mm, between motor and controller. </v>
          </cell>
          <cell r="K8733" t="str">
            <v>C8705065-1-03A</v>
          </cell>
          <cell r="L8733" t="str">
            <v>C8705065-1-03A</v>
          </cell>
        </row>
        <row r="8734">
          <cell r="B8734" t="str">
            <v>YEC9875136Kabel framlampa</v>
          </cell>
          <cell r="C8734" t="str">
            <v>YEC9875136</v>
          </cell>
          <cell r="D8734" t="str">
            <v>2019-2021</v>
          </cell>
          <cell r="E8734">
            <v>39</v>
          </cell>
          <cell r="F8734" t="str">
            <v>0390</v>
          </cell>
          <cell r="G8734" t="str">
            <v>J007</v>
          </cell>
          <cell r="H8734" t="str">
            <v>F. LIGHT CABLE:</v>
          </cell>
          <cell r="I8734" t="str">
            <v>Kabel framlampa</v>
          </cell>
          <cell r="J8734" t="str">
            <v>Included in EB-BUS cable</v>
          </cell>
          <cell r="K8734" t="str">
            <v>Ingår i EB-buskabeln</v>
          </cell>
          <cell r="L8734" t="str">
            <v>Ingår i EB-buskabeln</v>
          </cell>
        </row>
        <row r="8735">
          <cell r="B8735" t="str">
            <v>YEC9875136Kabel baklampa</v>
          </cell>
          <cell r="C8735" t="str">
            <v>YEC9875136</v>
          </cell>
          <cell r="D8735" t="str">
            <v>2019-2021</v>
          </cell>
          <cell r="E8735">
            <v>40</v>
          </cell>
          <cell r="F8735" t="str">
            <v>0400</v>
          </cell>
          <cell r="G8735" t="str">
            <v>J008</v>
          </cell>
          <cell r="H8735" t="str">
            <v>R. LIGHT CABLE:</v>
          </cell>
          <cell r="I8735" t="str">
            <v>Kabel baklampa</v>
          </cell>
          <cell r="K8735" t="str">
            <v>INGÅR I BATTERIET</v>
          </cell>
          <cell r="L8735" t="str">
            <v>Ingår i batteriet</v>
          </cell>
        </row>
        <row r="8736">
          <cell r="B8736" t="str">
            <v>YEC9875136Hastighetssensor</v>
          </cell>
          <cell r="C8736" t="str">
            <v>YEC9875136</v>
          </cell>
          <cell r="D8736" t="str">
            <v>2019-2021</v>
          </cell>
          <cell r="E8736">
            <v>41</v>
          </cell>
          <cell r="F8736" t="str">
            <v>0410</v>
          </cell>
          <cell r="G8736" t="str">
            <v>J009</v>
          </cell>
          <cell r="H8736" t="str">
            <v>SPEED SENSOR:</v>
          </cell>
          <cell r="I8736" t="str">
            <v>Hastighetssensor</v>
          </cell>
          <cell r="J8736" t="str">
            <v>Integrated in the motor</v>
          </cell>
          <cell r="K8736" t="str">
            <v>INGÅR I MOTORN</v>
          </cell>
          <cell r="L8736" t="str">
            <v>Ingår i motorn</v>
          </cell>
        </row>
        <row r="8737">
          <cell r="B8737" t="str">
            <v>YEC9875136Batteri</v>
          </cell>
          <cell r="C8737" t="str">
            <v>YEC9875136</v>
          </cell>
          <cell r="D8737" t="str">
            <v>2019-2021</v>
          </cell>
          <cell r="E8737">
            <v>42</v>
          </cell>
          <cell r="F8737" t="str">
            <v>0420</v>
          </cell>
          <cell r="G8737" t="str">
            <v>J002</v>
          </cell>
          <cell r="H8737" t="str">
            <v>BATTERY:</v>
          </cell>
          <cell r="I8737" t="str">
            <v>Batteri</v>
          </cell>
          <cell r="J8737" t="str">
            <v>C8705186-E-11C SR20 11,6Ah, blk LiMn 36V 11,6Ah, R.Light CANBUS eGOING</v>
          </cell>
          <cell r="K8737" t="str">
            <v>C8705186-E-11C</v>
          </cell>
          <cell r="L8737" t="str">
            <v>C8705186-E-11C</v>
          </cell>
        </row>
        <row r="8738">
          <cell r="B8738" t="str">
            <v>YEC9875136Batterihållare</v>
          </cell>
          <cell r="C8738" t="str">
            <v>YEC9875136</v>
          </cell>
          <cell r="D8738" t="str">
            <v>2019-2021</v>
          </cell>
          <cell r="E8738">
            <v>43</v>
          </cell>
          <cell r="F8738" t="str">
            <v>0430</v>
          </cell>
          <cell r="G8738" t="str">
            <v>J003</v>
          </cell>
          <cell r="H8738" t="str">
            <v>BATTERY HOLDER/Slider</v>
          </cell>
          <cell r="I8738" t="str">
            <v>Batterihållare</v>
          </cell>
          <cell r="J8738" t="str">
            <v>C8705142-10-4C. C8705186-01 TOP SLIDER F/SR-20 W/SMALL PARTS COVER F/CONTROLLER AND FASTENERS. C8705142-10-02C Controller Slider SR20 CANBUS</v>
          </cell>
          <cell r="L8738" t="e">
            <v>#N/A</v>
          </cell>
        </row>
        <row r="8739">
          <cell r="B8739" t="str">
            <v>YEC9875136Batteriladdare</v>
          </cell>
          <cell r="C8739" t="str">
            <v>YEC9875136</v>
          </cell>
          <cell r="D8739" t="str">
            <v>2019-2021</v>
          </cell>
          <cell r="E8739">
            <v>44</v>
          </cell>
          <cell r="F8739" t="str">
            <v>0440</v>
          </cell>
          <cell r="G8739" t="str">
            <v>J010</v>
          </cell>
          <cell r="H8739" t="str">
            <v>CHARGER:</v>
          </cell>
          <cell r="I8739" t="str">
            <v>Batteriladdare</v>
          </cell>
          <cell r="J8739" t="str">
            <v>C8705058-1-1C, Charger for SR-20/SF-03 CanBus</v>
          </cell>
          <cell r="K8739" t="str">
            <v>C8705058-1-1C</v>
          </cell>
          <cell r="L8739" t="str">
            <v>C8705058-1-1D</v>
          </cell>
        </row>
        <row r="8740">
          <cell r="B8740" t="str">
            <v>YEC9875136Kontrollbox</v>
          </cell>
          <cell r="C8740" t="str">
            <v>YEC9875136</v>
          </cell>
          <cell r="D8740" t="str">
            <v>2019-2021</v>
          </cell>
          <cell r="E8740">
            <v>45</v>
          </cell>
          <cell r="F8740" t="str">
            <v>0450</v>
          </cell>
          <cell r="G8740" t="str">
            <v>J011</v>
          </cell>
          <cell r="H8740" t="str">
            <v>Controller</v>
          </cell>
          <cell r="I8740" t="str">
            <v>Kontrollbox</v>
          </cell>
          <cell r="J8740" t="str">
            <v>C8705142-10-02C Controller Slider SR20 CANBUS, UTGÅR 200227 och ersätts av C8705142-10-4C</v>
          </cell>
          <cell r="K8740" t="str">
            <v>C8705142-10-02C</v>
          </cell>
          <cell r="L8740" t="str">
            <v>C8705142-10-02C</v>
          </cell>
        </row>
        <row r="8741">
          <cell r="B8741" t="str">
            <v>YEC9875136Växelöra</v>
          </cell>
          <cell r="C8741" t="str">
            <v>YEC9875136</v>
          </cell>
          <cell r="D8741" t="str">
            <v>2019-2021</v>
          </cell>
          <cell r="E8741">
            <v>46</v>
          </cell>
          <cell r="F8741" t="str">
            <v>0460</v>
          </cell>
          <cell r="G8741" t="str">
            <v>D005</v>
          </cell>
          <cell r="H8741" t="str">
            <v>Gear hanger</v>
          </cell>
          <cell r="I8741" t="str">
            <v>Växelöra</v>
          </cell>
          <cell r="L8741" t="e">
            <v>#N/A</v>
          </cell>
        </row>
        <row r="8742">
          <cell r="B8742" t="str">
            <v>YEC9875337RAM</v>
          </cell>
          <cell r="C8742" t="str">
            <v>YEC9875337</v>
          </cell>
          <cell r="D8742" t="str">
            <v>2022-2023</v>
          </cell>
          <cell r="E8742">
            <v>1</v>
          </cell>
          <cell r="F8742" t="str">
            <v>0010</v>
          </cell>
          <cell r="G8742" t="str">
            <v>A001</v>
          </cell>
          <cell r="H8742" t="str">
            <v>PAINTED FRAME</v>
          </cell>
          <cell r="I8742" t="str">
            <v>RAM</v>
          </cell>
          <cell r="K8742" t="str">
            <v>C1307514-530</v>
          </cell>
          <cell r="L8742" t="e">
            <v>#N/A</v>
          </cell>
        </row>
        <row r="8743">
          <cell r="B8743" t="str">
            <v>YEC9875337Framgaffel</v>
          </cell>
          <cell r="C8743" t="str">
            <v>YEC9875337</v>
          </cell>
          <cell r="D8743" t="str">
            <v>2022-2023</v>
          </cell>
          <cell r="E8743">
            <v>2</v>
          </cell>
          <cell r="F8743" t="str">
            <v>0020</v>
          </cell>
          <cell r="G8743" t="str">
            <v>A002</v>
          </cell>
          <cell r="H8743" t="str">
            <v>PAINTED FORK</v>
          </cell>
          <cell r="I8743" t="str">
            <v>Framgaffel</v>
          </cell>
          <cell r="K8743" t="str">
            <v>C1605771-193</v>
          </cell>
          <cell r="L8743" t="e">
            <v>#N/A</v>
          </cell>
        </row>
        <row r="8744">
          <cell r="B8744" t="str">
            <v>YEC9875337Styrlager</v>
          </cell>
          <cell r="C8744" t="str">
            <v>YEC9875337</v>
          </cell>
          <cell r="D8744" t="str">
            <v>2022-2023</v>
          </cell>
          <cell r="E8744">
            <v>3</v>
          </cell>
          <cell r="F8744" t="str">
            <v>0030</v>
          </cell>
          <cell r="G8744" t="str">
            <v>B001</v>
          </cell>
          <cell r="H8744" t="str">
            <v>Head Set</v>
          </cell>
          <cell r="I8744" t="str">
            <v>Styrlager</v>
          </cell>
          <cell r="K8744" t="str">
            <v>C2105291</v>
          </cell>
          <cell r="L8744" t="str">
            <v>C2100163</v>
          </cell>
        </row>
        <row r="8745">
          <cell r="B8745" t="str">
            <v xml:space="preserve">YEC9875337Styrstam </v>
          </cell>
          <cell r="C8745" t="str">
            <v>YEC9875337</v>
          </cell>
          <cell r="D8745" t="str">
            <v>2022-2023</v>
          </cell>
          <cell r="E8745">
            <v>4</v>
          </cell>
          <cell r="F8745" t="str">
            <v>0040</v>
          </cell>
          <cell r="G8745" t="str">
            <v>B002</v>
          </cell>
          <cell r="H8745" t="str">
            <v>Handlebar Stem</v>
          </cell>
          <cell r="I8745" t="str">
            <v xml:space="preserve">Styrstam </v>
          </cell>
          <cell r="K8745" t="str">
            <v>C2205550-090</v>
          </cell>
          <cell r="L8745" t="str">
            <v>C2200066</v>
          </cell>
        </row>
        <row r="8746">
          <cell r="B8746" t="str">
            <v>YEC9875337Styre</v>
          </cell>
          <cell r="C8746" t="str">
            <v>YEC9875337</v>
          </cell>
          <cell r="D8746" t="str">
            <v>2022-2023</v>
          </cell>
          <cell r="E8746">
            <v>5</v>
          </cell>
          <cell r="F8746" t="str">
            <v>0050</v>
          </cell>
          <cell r="G8746" t="str">
            <v>B003</v>
          </cell>
          <cell r="H8746" t="str">
            <v>Handelbar</v>
          </cell>
          <cell r="I8746" t="str">
            <v>Styre</v>
          </cell>
          <cell r="K8746" t="str">
            <v>C2306074</v>
          </cell>
          <cell r="L8746" t="str">
            <v>C2306074</v>
          </cell>
        </row>
        <row r="8747">
          <cell r="B8747" t="str">
            <v>YEC9875337Bromsgrepp H</v>
          </cell>
          <cell r="C8747" t="str">
            <v>YEC9875337</v>
          </cell>
          <cell r="D8747" t="str">
            <v>2022-2023</v>
          </cell>
          <cell r="E8747">
            <v>6</v>
          </cell>
          <cell r="F8747" t="str">
            <v>0060</v>
          </cell>
          <cell r="G8747" t="str">
            <v>C002</v>
          </cell>
          <cell r="H8747" t="str">
            <v>Brake Lever R</v>
          </cell>
          <cell r="I8747" t="str">
            <v>Bromsgrepp H</v>
          </cell>
          <cell r="L8747" t="e">
            <v>#N/A</v>
          </cell>
        </row>
        <row r="8748">
          <cell r="B8748" t="str">
            <v>YEC9875337Bromsgrepp V</v>
          </cell>
          <cell r="C8748" t="str">
            <v>YEC9875337</v>
          </cell>
          <cell r="D8748" t="str">
            <v>2022-2023</v>
          </cell>
          <cell r="E8748">
            <v>7</v>
          </cell>
          <cell r="F8748" t="str">
            <v>0070</v>
          </cell>
          <cell r="G8748" t="str">
            <v>C001</v>
          </cell>
          <cell r="H8748" t="str">
            <v>Brake Lever L</v>
          </cell>
          <cell r="I8748" t="str">
            <v>Bromsgrepp V</v>
          </cell>
          <cell r="K8748" t="str">
            <v>Shimano</v>
          </cell>
          <cell r="L8748" t="str">
            <v>Kontakta SHIMANO</v>
          </cell>
        </row>
        <row r="8749">
          <cell r="B8749" t="str">
            <v>YEC9875337Växelreglage H</v>
          </cell>
          <cell r="C8749" t="str">
            <v>YEC9875337</v>
          </cell>
          <cell r="D8749" t="str">
            <v>2022-2023</v>
          </cell>
          <cell r="E8749">
            <v>8</v>
          </cell>
          <cell r="F8749" t="str">
            <v>0080</v>
          </cell>
          <cell r="G8749" t="str">
            <v>D002</v>
          </cell>
          <cell r="H8749" t="str">
            <v>Shift Lever R</v>
          </cell>
          <cell r="I8749" t="str">
            <v>Växelreglage H</v>
          </cell>
          <cell r="K8749" t="str">
            <v>C5105092</v>
          </cell>
          <cell r="L8749" t="str">
            <v>Kontakta SHIMANO</v>
          </cell>
        </row>
        <row r="8750">
          <cell r="B8750" t="str">
            <v>YEC9875337Växelreglage V</v>
          </cell>
          <cell r="C8750" t="str">
            <v>YEC9875337</v>
          </cell>
          <cell r="D8750" t="str">
            <v>2022-2023</v>
          </cell>
          <cell r="E8750">
            <v>9</v>
          </cell>
          <cell r="F8750" t="str">
            <v>0090</v>
          </cell>
          <cell r="G8750" t="str">
            <v>D001</v>
          </cell>
          <cell r="H8750" t="str">
            <v>Shift Lever L</v>
          </cell>
          <cell r="I8750" t="str">
            <v>Växelreglage V</v>
          </cell>
          <cell r="L8750" t="e">
            <v>#N/A</v>
          </cell>
        </row>
        <row r="8751">
          <cell r="B8751" t="str">
            <v>YEC9875337Handtag par</v>
          </cell>
          <cell r="C8751" t="str">
            <v>YEC9875337</v>
          </cell>
          <cell r="D8751" t="str">
            <v>2022-2023</v>
          </cell>
          <cell r="E8751">
            <v>10</v>
          </cell>
          <cell r="F8751" t="str">
            <v>0100</v>
          </cell>
          <cell r="G8751" t="str">
            <v>B004</v>
          </cell>
          <cell r="H8751" t="str">
            <v>Grip R</v>
          </cell>
          <cell r="I8751" t="str">
            <v>Handtag par</v>
          </cell>
          <cell r="K8751" t="str">
            <v>C2505528</v>
          </cell>
          <cell r="L8751" t="str">
            <v>C2500057</v>
          </cell>
        </row>
        <row r="8752">
          <cell r="B8752" t="str">
            <v>YEC9875337Frambroms</v>
          </cell>
          <cell r="C8752" t="str">
            <v>YEC9875337</v>
          </cell>
          <cell r="D8752" t="str">
            <v>2022-2023</v>
          </cell>
          <cell r="E8752">
            <v>11</v>
          </cell>
          <cell r="F8752" t="str">
            <v>0110</v>
          </cell>
          <cell r="G8752" t="str">
            <v>C003</v>
          </cell>
          <cell r="H8752" t="str">
            <v xml:space="preserve">Brake front </v>
          </cell>
          <cell r="I8752" t="str">
            <v>Frambroms</v>
          </cell>
          <cell r="K8752" t="str">
            <v>AMT200KLFURX100</v>
          </cell>
          <cell r="L8752" t="str">
            <v>Kontakta SHIMANO</v>
          </cell>
        </row>
        <row r="8753">
          <cell r="B8753" t="str">
            <v>YEC9875337Bakbroms</v>
          </cell>
          <cell r="C8753" t="str">
            <v>YEC9875337</v>
          </cell>
          <cell r="D8753" t="str">
            <v>2022-2023</v>
          </cell>
          <cell r="E8753">
            <v>12</v>
          </cell>
          <cell r="F8753" t="str">
            <v>0120</v>
          </cell>
          <cell r="G8753" t="str">
            <v>C004</v>
          </cell>
          <cell r="H8753" t="str">
            <v>Brake rear</v>
          </cell>
          <cell r="I8753" t="str">
            <v>Bakbroms</v>
          </cell>
          <cell r="K8753" t="str">
            <v>Fotbroms</v>
          </cell>
          <cell r="L8753" t="str">
            <v>Kontakta SHIMANO</v>
          </cell>
        </row>
        <row r="8754">
          <cell r="B8754" t="str">
            <v>YEC9875337Vevlager</v>
          </cell>
          <cell r="C8754" t="str">
            <v>YEC9875337</v>
          </cell>
          <cell r="D8754" t="str">
            <v>2022-2023</v>
          </cell>
          <cell r="E8754">
            <v>13</v>
          </cell>
          <cell r="F8754" t="str">
            <v>0130</v>
          </cell>
          <cell r="G8754" t="str">
            <v>E001</v>
          </cell>
          <cell r="H8754" t="str">
            <v xml:space="preserve">BB-set </v>
          </cell>
          <cell r="I8754" t="str">
            <v>Vevlager</v>
          </cell>
          <cell r="K8754" t="str">
            <v>C8705195-06C</v>
          </cell>
          <cell r="L8754" t="str">
            <v>C8705195-06C</v>
          </cell>
        </row>
        <row r="8755">
          <cell r="B8755" t="str">
            <v>YEC9875337Vevparti</v>
          </cell>
          <cell r="C8755" t="str">
            <v>YEC9875337</v>
          </cell>
          <cell r="D8755" t="str">
            <v>2022-2023</v>
          </cell>
          <cell r="E8755">
            <v>14</v>
          </cell>
          <cell r="F8755" t="str">
            <v>0140</v>
          </cell>
          <cell r="G8755" t="str">
            <v>E002</v>
          </cell>
          <cell r="H8755" t="str">
            <v>Front Chainwheel</v>
          </cell>
          <cell r="I8755" t="str">
            <v>Vevparti</v>
          </cell>
          <cell r="K8755" t="str">
            <v>C3305681-170-EG</v>
          </cell>
          <cell r="L8755" t="str">
            <v>C3305681-170-EG</v>
          </cell>
        </row>
        <row r="8756">
          <cell r="B8756" t="str">
            <v>YEC9875337Kedjeskydd</v>
          </cell>
          <cell r="C8756" t="str">
            <v>YEC9875337</v>
          </cell>
          <cell r="D8756" t="str">
            <v>2022-2023</v>
          </cell>
          <cell r="E8756">
            <v>15</v>
          </cell>
          <cell r="F8756" t="str">
            <v>0150</v>
          </cell>
          <cell r="G8756" t="str">
            <v>H001</v>
          </cell>
          <cell r="H8756" t="str">
            <v>Chain guard</v>
          </cell>
          <cell r="I8756" t="str">
            <v>Kedjeskydd</v>
          </cell>
          <cell r="K8756" t="str">
            <v>C8305427/ZBK</v>
          </cell>
          <cell r="L8756" t="str">
            <v>C8305427/ZBK</v>
          </cell>
        </row>
        <row r="8757">
          <cell r="B8757" t="str">
            <v>YEC9875337Kedjeskyddsfäste</v>
          </cell>
          <cell r="C8757" t="str">
            <v>YEC9875337</v>
          </cell>
          <cell r="D8757" t="str">
            <v>2022-2023</v>
          </cell>
          <cell r="E8757">
            <v>16</v>
          </cell>
          <cell r="F8757" t="str">
            <v>0160</v>
          </cell>
          <cell r="G8757" t="str">
            <v>H002</v>
          </cell>
          <cell r="H8757" t="str">
            <v>Chain guard bracket</v>
          </cell>
          <cell r="I8757" t="str">
            <v>Kedjeskyddsfäste</v>
          </cell>
          <cell r="K8757" t="str">
            <v>C8305427</v>
          </cell>
          <cell r="L8757" t="str">
            <v>C8305427</v>
          </cell>
        </row>
        <row r="8758">
          <cell r="B8758" t="str">
            <v>YEC9875337Framväxel</v>
          </cell>
          <cell r="C8758" t="str">
            <v>YEC9875337</v>
          </cell>
          <cell r="D8758" t="str">
            <v>2022-2023</v>
          </cell>
          <cell r="E8758">
            <v>17</v>
          </cell>
          <cell r="F8758" t="str">
            <v>0170</v>
          </cell>
          <cell r="G8758" t="str">
            <v>D003</v>
          </cell>
          <cell r="H8758" t="str">
            <v>Front Derailleur</v>
          </cell>
          <cell r="I8758" t="str">
            <v>Framväxel</v>
          </cell>
          <cell r="K8758">
            <v>0</v>
          </cell>
          <cell r="L8758" t="e">
            <v>#N/A</v>
          </cell>
        </row>
        <row r="8759">
          <cell r="B8759" t="str">
            <v>YEC9875337Bakväxel</v>
          </cell>
          <cell r="C8759" t="str">
            <v>YEC9875337</v>
          </cell>
          <cell r="D8759" t="str">
            <v>2022-2023</v>
          </cell>
          <cell r="E8759">
            <v>18</v>
          </cell>
          <cell r="F8759" t="str">
            <v>0180</v>
          </cell>
          <cell r="G8759" t="str">
            <v>D004</v>
          </cell>
          <cell r="H8759" t="str">
            <v>Rear Derailleur</v>
          </cell>
          <cell r="I8759" t="str">
            <v>Bakväxel</v>
          </cell>
          <cell r="K8759" t="str">
            <v>NAVVÄXEL</v>
          </cell>
          <cell r="L8759" t="str">
            <v>Kontakta SHIMANO</v>
          </cell>
        </row>
        <row r="8760">
          <cell r="B8760" t="str">
            <v>YEC9875337Kedja</v>
          </cell>
          <cell r="C8760" t="str">
            <v>YEC9875337</v>
          </cell>
          <cell r="D8760" t="str">
            <v>2022-2023</v>
          </cell>
          <cell r="E8760">
            <v>19</v>
          </cell>
          <cell r="F8760" t="str">
            <v>0190</v>
          </cell>
          <cell r="G8760" t="str">
            <v>E003</v>
          </cell>
          <cell r="H8760" t="str">
            <v xml:space="preserve">Chain </v>
          </cell>
          <cell r="I8760" t="str">
            <v>Kedja</v>
          </cell>
          <cell r="K8760" t="str">
            <v>C3405001-0100</v>
          </cell>
          <cell r="L8760" t="str">
            <v>C3400002</v>
          </cell>
        </row>
        <row r="8761">
          <cell r="B8761" t="str">
            <v>YEC9875337Kassett</v>
          </cell>
          <cell r="C8761" t="str">
            <v>YEC9875337</v>
          </cell>
          <cell r="D8761" t="str">
            <v>2022-2023</v>
          </cell>
          <cell r="E8761">
            <v>20</v>
          </cell>
          <cell r="F8761" t="str">
            <v>0200</v>
          </cell>
          <cell r="G8761" t="str">
            <v>E004</v>
          </cell>
          <cell r="H8761" t="str">
            <v>Cassette Sprocket</v>
          </cell>
          <cell r="I8761" t="str">
            <v>Kassett</v>
          </cell>
          <cell r="K8761" t="str">
            <v>ASMGEAR16SU</v>
          </cell>
          <cell r="L8761" t="str">
            <v>Kontakta SHIMANO</v>
          </cell>
        </row>
        <row r="8762">
          <cell r="B8762" t="str">
            <v>YEC9875337Framhjul</v>
          </cell>
          <cell r="C8762" t="str">
            <v>YEC9875337</v>
          </cell>
          <cell r="D8762" t="str">
            <v>2022-2023</v>
          </cell>
          <cell r="E8762">
            <v>21</v>
          </cell>
          <cell r="F8762" t="str">
            <v>0210</v>
          </cell>
          <cell r="G8762" t="str">
            <v>F001</v>
          </cell>
          <cell r="H8762" t="str">
            <v>Front hub</v>
          </cell>
          <cell r="I8762" t="str">
            <v>Framhjul</v>
          </cell>
          <cell r="K8762" t="str">
            <v>C4108220</v>
          </cell>
          <cell r="L8762" t="str">
            <v>C4100377</v>
          </cell>
        </row>
        <row r="8763">
          <cell r="B8763" t="str">
            <v>YEC9875337Bakhjul</v>
          </cell>
          <cell r="C8763" t="str">
            <v>YEC9875337</v>
          </cell>
          <cell r="D8763" t="str">
            <v>2022-2023</v>
          </cell>
          <cell r="E8763">
            <v>22</v>
          </cell>
          <cell r="F8763" t="str">
            <v>0220</v>
          </cell>
          <cell r="G8763" t="str">
            <v>F002</v>
          </cell>
          <cell r="H8763" t="str">
            <v>Rear hub</v>
          </cell>
          <cell r="I8763" t="str">
            <v>Bakhjul</v>
          </cell>
          <cell r="K8763" t="str">
            <v>C4208252</v>
          </cell>
          <cell r="L8763" t="str">
            <v>C4200052</v>
          </cell>
        </row>
        <row r="8764">
          <cell r="B8764" t="str">
            <v>YEC9875337Däck</v>
          </cell>
          <cell r="C8764" t="str">
            <v>YEC9875337</v>
          </cell>
          <cell r="D8764" t="str">
            <v>2022-2023</v>
          </cell>
          <cell r="E8764">
            <v>23</v>
          </cell>
          <cell r="F8764" t="str">
            <v>0230</v>
          </cell>
          <cell r="G8764" t="str">
            <v>F003</v>
          </cell>
          <cell r="H8764" t="str">
            <v>Tire</v>
          </cell>
          <cell r="I8764" t="str">
            <v>Däck</v>
          </cell>
          <cell r="K8764" t="str">
            <v>C4906455</v>
          </cell>
          <cell r="L8764" t="str">
            <v>C4901463</v>
          </cell>
        </row>
        <row r="8765">
          <cell r="B8765" t="str">
            <v>YEC9875337Skärmar set</v>
          </cell>
          <cell r="C8765" t="str">
            <v>YEC9875337</v>
          </cell>
          <cell r="D8765" t="str">
            <v>2022-2023</v>
          </cell>
          <cell r="E8765">
            <v>24</v>
          </cell>
          <cell r="F8765" t="str">
            <v>0240</v>
          </cell>
          <cell r="G8765" t="str">
            <v>H003</v>
          </cell>
          <cell r="H8765" t="str">
            <v xml:space="preserve">Mudguard front   </v>
          </cell>
          <cell r="I8765" t="str">
            <v>Skärmar set</v>
          </cell>
          <cell r="K8765" t="str">
            <v>C8255729-BK</v>
          </cell>
          <cell r="L8765" t="str">
            <v>C8250028</v>
          </cell>
        </row>
        <row r="8766">
          <cell r="B8766" t="str">
            <v>YEC9875337Pakethållare</v>
          </cell>
          <cell r="C8766" t="str">
            <v>YEC9875337</v>
          </cell>
          <cell r="D8766" t="str">
            <v>2022-2023</v>
          </cell>
          <cell r="E8766">
            <v>25</v>
          </cell>
          <cell r="F8766" t="str">
            <v>0250</v>
          </cell>
          <cell r="G8766" t="str">
            <v>H004</v>
          </cell>
          <cell r="H8766" t="str">
            <v>Carrier</v>
          </cell>
          <cell r="I8766" t="str">
            <v>Pakethållare</v>
          </cell>
          <cell r="K8766" t="str">
            <v>C8205834-BK</v>
          </cell>
          <cell r="L8766" t="str">
            <v>C8205834-BK</v>
          </cell>
        </row>
        <row r="8767">
          <cell r="B8767" t="str">
            <v>YEC9875337Sadel</v>
          </cell>
          <cell r="C8767" t="str">
            <v>YEC9875337</v>
          </cell>
          <cell r="D8767" t="str">
            <v>2022-2023</v>
          </cell>
          <cell r="E8767">
            <v>26</v>
          </cell>
          <cell r="F8767" t="str">
            <v>0260</v>
          </cell>
          <cell r="G8767" t="str">
            <v>G001</v>
          </cell>
          <cell r="H8767" t="str">
            <v>Saddle</v>
          </cell>
          <cell r="I8767" t="str">
            <v>Sadel</v>
          </cell>
          <cell r="K8767" t="str">
            <v>C7105989</v>
          </cell>
          <cell r="L8767" t="str">
            <v>C7100596</v>
          </cell>
        </row>
        <row r="8768">
          <cell r="B8768" t="str">
            <v>YEC9875337Sadelstolpe</v>
          </cell>
          <cell r="C8768" t="str">
            <v>YEC9875337</v>
          </cell>
          <cell r="D8768" t="str">
            <v>2022-2023</v>
          </cell>
          <cell r="E8768">
            <v>27</v>
          </cell>
          <cell r="F8768" t="str">
            <v>0270</v>
          </cell>
          <cell r="G8768" t="str">
            <v>G002</v>
          </cell>
          <cell r="H8768" t="str">
            <v>Seatpost</v>
          </cell>
          <cell r="I8768" t="str">
            <v>Sadelstolpe</v>
          </cell>
          <cell r="K8768" t="str">
            <v>C7205260</v>
          </cell>
          <cell r="L8768" t="str">
            <v>C7200053</v>
          </cell>
        </row>
        <row r="8769">
          <cell r="B8769" t="str">
            <v>YEC9875337Sadelrörsklämma</v>
          </cell>
          <cell r="C8769" t="str">
            <v>YEC9875337</v>
          </cell>
          <cell r="D8769" t="str">
            <v>2022-2023</v>
          </cell>
          <cell r="E8769">
            <v>28</v>
          </cell>
          <cell r="F8769" t="str">
            <v>0280</v>
          </cell>
          <cell r="G8769" t="str">
            <v>G003</v>
          </cell>
          <cell r="H8769" t="str">
            <v>Seat Clamp</v>
          </cell>
          <cell r="I8769" t="str">
            <v>Sadelrörsklämma</v>
          </cell>
          <cell r="K8769" t="str">
            <v>C7305002</v>
          </cell>
          <cell r="L8769" t="str">
            <v>C7300027-318</v>
          </cell>
        </row>
        <row r="8770">
          <cell r="B8770" t="str">
            <v>YEC9875337Framlampa</v>
          </cell>
          <cell r="C8770" t="str">
            <v>YEC9875337</v>
          </cell>
          <cell r="D8770" t="str">
            <v>2022-2023</v>
          </cell>
          <cell r="E8770">
            <v>29</v>
          </cell>
          <cell r="F8770" t="str">
            <v>0290</v>
          </cell>
          <cell r="G8770" t="str">
            <v>H005</v>
          </cell>
          <cell r="H8770" t="str">
            <v>Front light</v>
          </cell>
          <cell r="I8770" t="str">
            <v>Framlampa</v>
          </cell>
          <cell r="K8770" t="str">
            <v>C8015301</v>
          </cell>
          <cell r="L8770" t="str">
            <v>C8015301</v>
          </cell>
        </row>
        <row r="8771">
          <cell r="B8771" t="str">
            <v>YEC9875337Baklampa</v>
          </cell>
          <cell r="C8771" t="str">
            <v>YEC9875337</v>
          </cell>
          <cell r="D8771" t="str">
            <v>2022-2023</v>
          </cell>
          <cell r="E8771">
            <v>30</v>
          </cell>
          <cell r="F8771" t="str">
            <v>0300</v>
          </cell>
          <cell r="G8771" t="str">
            <v>H006</v>
          </cell>
          <cell r="H8771" t="str">
            <v>Light, Rear</v>
          </cell>
          <cell r="I8771" t="str">
            <v>Baklampa</v>
          </cell>
          <cell r="K8771" t="str">
            <v>C8705186-1RLBK</v>
          </cell>
          <cell r="L8771" t="str">
            <v>C8705186-1RLBK</v>
          </cell>
        </row>
        <row r="8772">
          <cell r="B8772" t="str">
            <v>YEC9875337Låssats</v>
          </cell>
          <cell r="C8772" t="str">
            <v>YEC9875337</v>
          </cell>
          <cell r="D8772" t="str">
            <v>2022-2023</v>
          </cell>
          <cell r="E8772">
            <v>31</v>
          </cell>
          <cell r="F8772" t="str">
            <v>0310</v>
          </cell>
          <cell r="G8772" t="str">
            <v>H007</v>
          </cell>
          <cell r="H8772" t="str">
            <v>Lock</v>
          </cell>
          <cell r="I8772" t="str">
            <v>Låssats</v>
          </cell>
          <cell r="K8772" t="str">
            <v>C8405069</v>
          </cell>
          <cell r="L8772" t="str">
            <v>C8405069</v>
          </cell>
        </row>
        <row r="8773">
          <cell r="B8773" t="str">
            <v>YEC9875337Stöd</v>
          </cell>
          <cell r="C8773" t="str">
            <v>YEC9875337</v>
          </cell>
          <cell r="D8773" t="str">
            <v>2022-2023</v>
          </cell>
          <cell r="E8773">
            <v>32</v>
          </cell>
          <cell r="F8773" t="str">
            <v>0320</v>
          </cell>
          <cell r="G8773" t="str">
            <v>H008</v>
          </cell>
          <cell r="H8773" t="str">
            <v>Kick stand</v>
          </cell>
          <cell r="I8773" t="str">
            <v>Stöd</v>
          </cell>
          <cell r="K8773" t="str">
            <v>C8105208</v>
          </cell>
          <cell r="L8773" t="str">
            <v>C8100034</v>
          </cell>
        </row>
        <row r="8774">
          <cell r="B8774" t="str">
            <v>YEC9875337Korg</v>
          </cell>
          <cell r="C8774" t="str">
            <v>YEC9875337</v>
          </cell>
          <cell r="D8774" t="str">
            <v>2022-2023</v>
          </cell>
          <cell r="E8774">
            <v>33</v>
          </cell>
          <cell r="F8774" t="str">
            <v>0330</v>
          </cell>
          <cell r="G8774" t="str">
            <v>H009</v>
          </cell>
          <cell r="H8774" t="str">
            <v>Basket / Fr carrier</v>
          </cell>
          <cell r="I8774" t="str">
            <v>Korg</v>
          </cell>
          <cell r="K8774" t="str">
            <v>EMPTY</v>
          </cell>
          <cell r="L8774" t="e">
            <v>#N/A</v>
          </cell>
        </row>
        <row r="8775">
          <cell r="B8775" t="str">
            <v>YEC9875337Pedaler</v>
          </cell>
          <cell r="C8775" t="str">
            <v>YEC9875337</v>
          </cell>
          <cell r="D8775" t="str">
            <v>2022-2023</v>
          </cell>
          <cell r="E8775">
            <v>34</v>
          </cell>
          <cell r="F8775" t="str">
            <v>0340</v>
          </cell>
          <cell r="G8775" t="str">
            <v>E005</v>
          </cell>
          <cell r="H8775" t="str">
            <v xml:space="preserve">Pedal </v>
          </cell>
          <cell r="I8775" t="str">
            <v>Pedaler</v>
          </cell>
          <cell r="K8775" t="str">
            <v>C3505208</v>
          </cell>
          <cell r="L8775" t="str">
            <v>C3500059</v>
          </cell>
        </row>
        <row r="8776">
          <cell r="B8776" t="str">
            <v>YEC9875337Motor</v>
          </cell>
          <cell r="C8776" t="str">
            <v>YEC9875337</v>
          </cell>
          <cell r="D8776" t="str">
            <v>2022-2023</v>
          </cell>
          <cell r="E8776">
            <v>35</v>
          </cell>
          <cell r="F8776" t="str">
            <v>0350</v>
          </cell>
          <cell r="G8776" t="str">
            <v>J001</v>
          </cell>
          <cell r="H8776" t="str">
            <v>DRIVE UNIT:</v>
          </cell>
          <cell r="I8776" t="str">
            <v>Motor</v>
          </cell>
          <cell r="K8776" t="str">
            <v>C8705195-03SV</v>
          </cell>
          <cell r="L8776" t="str">
            <v>C8705195-03SV</v>
          </cell>
        </row>
        <row r="8777">
          <cell r="B8777" t="str">
            <v>YEC9875337Display</v>
          </cell>
          <cell r="C8777" t="str">
            <v>YEC9875337</v>
          </cell>
          <cell r="D8777" t="str">
            <v>2022-2023</v>
          </cell>
          <cell r="E8777">
            <v>36</v>
          </cell>
          <cell r="F8777" t="str">
            <v>0360</v>
          </cell>
          <cell r="G8777" t="str">
            <v>J004</v>
          </cell>
          <cell r="H8777" t="str">
            <v>DISPLAY:</v>
          </cell>
          <cell r="I8777" t="str">
            <v>Display</v>
          </cell>
          <cell r="K8777" t="str">
            <v>C8705194-26C</v>
          </cell>
          <cell r="L8777" t="str">
            <v>C8705194-26C</v>
          </cell>
        </row>
        <row r="8778">
          <cell r="B8778" t="str">
            <v>YEC9875337EB-Bus kabel</v>
          </cell>
          <cell r="C8778" t="str">
            <v>YEC9875337</v>
          </cell>
          <cell r="D8778" t="str">
            <v>2022-2023</v>
          </cell>
          <cell r="E8778">
            <v>37</v>
          </cell>
          <cell r="F8778" t="str">
            <v>0370</v>
          </cell>
          <cell r="G8778" t="str">
            <v>J005</v>
          </cell>
          <cell r="H8778" t="str">
            <v>EB-BUS CABLE:</v>
          </cell>
          <cell r="I8778" t="str">
            <v>EB-Bus kabel</v>
          </cell>
          <cell r="K8778" t="str">
            <v>C8705195-04-01C</v>
          </cell>
          <cell r="L8778" t="str">
            <v>C8705195-04-01C</v>
          </cell>
        </row>
        <row r="8779">
          <cell r="B8779" t="str">
            <v>YEC9875337Motorkabel</v>
          </cell>
          <cell r="C8779" t="str">
            <v>YEC9875337</v>
          </cell>
          <cell r="D8779" t="str">
            <v>2022-2023</v>
          </cell>
          <cell r="E8779">
            <v>38</v>
          </cell>
          <cell r="F8779" t="str">
            <v>0380</v>
          </cell>
          <cell r="G8779" t="str">
            <v>J006</v>
          </cell>
          <cell r="H8779" t="str">
            <v>POWER CABLE:</v>
          </cell>
          <cell r="I8779" t="str">
            <v>Motorkabel</v>
          </cell>
          <cell r="K8779" t="str">
            <v>C8705195-03-01</v>
          </cell>
          <cell r="L8779" t="str">
            <v>C8705195-03-01</v>
          </cell>
        </row>
        <row r="8780">
          <cell r="B8780" t="str">
            <v>YEC9875337Kabel framlampa</v>
          </cell>
          <cell r="C8780" t="str">
            <v>YEC9875337</v>
          </cell>
          <cell r="D8780" t="str">
            <v>2022-2023</v>
          </cell>
          <cell r="E8780">
            <v>39</v>
          </cell>
          <cell r="F8780" t="str">
            <v>0390</v>
          </cell>
          <cell r="G8780" t="str">
            <v>J007</v>
          </cell>
          <cell r="H8780" t="str">
            <v>F. LIGHT CABLE:</v>
          </cell>
          <cell r="I8780" t="str">
            <v>Kabel framlampa</v>
          </cell>
          <cell r="K8780" t="str">
            <v>Ingår i EB-buskabeln</v>
          </cell>
          <cell r="L8780" t="str">
            <v>Ingår i EB-buskabeln</v>
          </cell>
        </row>
        <row r="8781">
          <cell r="B8781" t="str">
            <v>YEC9875337Kabel baklampa</v>
          </cell>
          <cell r="C8781" t="str">
            <v>YEC9875337</v>
          </cell>
          <cell r="D8781" t="str">
            <v>2022-2023</v>
          </cell>
          <cell r="E8781">
            <v>40</v>
          </cell>
          <cell r="F8781" t="str">
            <v>0400</v>
          </cell>
          <cell r="G8781" t="str">
            <v>J008</v>
          </cell>
          <cell r="H8781" t="str">
            <v>R. LIGHT CABLE:</v>
          </cell>
          <cell r="I8781" t="str">
            <v>Kabel baklampa</v>
          </cell>
          <cell r="K8781" t="str">
            <v>INGÅR I BATTERIET</v>
          </cell>
          <cell r="L8781" t="str">
            <v>Ingår i batteriet</v>
          </cell>
        </row>
        <row r="8782">
          <cell r="B8782" t="str">
            <v>YEC9875337Hastighetssensor</v>
          </cell>
          <cell r="C8782" t="str">
            <v>YEC9875337</v>
          </cell>
          <cell r="D8782" t="str">
            <v>2022-2023</v>
          </cell>
          <cell r="E8782">
            <v>41</v>
          </cell>
          <cell r="F8782" t="str">
            <v>0410</v>
          </cell>
          <cell r="G8782" t="str">
            <v>J009</v>
          </cell>
          <cell r="H8782" t="str">
            <v>SPEED SENSOR:</v>
          </cell>
          <cell r="I8782" t="str">
            <v>Hastighetssensor</v>
          </cell>
          <cell r="K8782" t="str">
            <v>INGÅR I MOTORN</v>
          </cell>
          <cell r="L8782" t="str">
            <v>Ingår i motorn</v>
          </cell>
        </row>
        <row r="8783">
          <cell r="B8783" t="str">
            <v>YEC9875337Batteri</v>
          </cell>
          <cell r="C8783" t="str">
            <v>YEC9875337</v>
          </cell>
          <cell r="D8783" t="str">
            <v>2022-2023</v>
          </cell>
          <cell r="E8783">
            <v>42</v>
          </cell>
          <cell r="F8783" t="str">
            <v>0420</v>
          </cell>
          <cell r="G8783" t="str">
            <v>J002</v>
          </cell>
          <cell r="H8783" t="str">
            <v>BATTERY:</v>
          </cell>
          <cell r="I8783" t="str">
            <v>Batteri</v>
          </cell>
          <cell r="K8783" t="str">
            <v>C8705186-E-11C</v>
          </cell>
          <cell r="L8783" t="str">
            <v>C8705186-E-11C</v>
          </cell>
        </row>
        <row r="8784">
          <cell r="B8784" t="str">
            <v>YEC9875337Batterihållare</v>
          </cell>
          <cell r="C8784" t="str">
            <v>YEC9875337</v>
          </cell>
          <cell r="D8784" t="str">
            <v>2022-2023</v>
          </cell>
          <cell r="E8784">
            <v>43</v>
          </cell>
          <cell r="F8784" t="str">
            <v>0430</v>
          </cell>
          <cell r="G8784" t="str">
            <v>J003</v>
          </cell>
          <cell r="H8784" t="str">
            <v>BATTERY HOLDER/Slider</v>
          </cell>
          <cell r="I8784" t="str">
            <v>Batterihållare</v>
          </cell>
          <cell r="L8784" t="e">
            <v>#N/A</v>
          </cell>
        </row>
        <row r="8785">
          <cell r="B8785" t="str">
            <v>YEC9875337Batteriladdare</v>
          </cell>
          <cell r="C8785" t="str">
            <v>YEC9875337</v>
          </cell>
          <cell r="D8785" t="str">
            <v>2022-2023</v>
          </cell>
          <cell r="E8785">
            <v>44</v>
          </cell>
          <cell r="F8785" t="str">
            <v>0440</v>
          </cell>
          <cell r="G8785" t="str">
            <v>J010</v>
          </cell>
          <cell r="H8785" t="str">
            <v>CHARGER:</v>
          </cell>
          <cell r="I8785" t="str">
            <v>Batteriladdare</v>
          </cell>
          <cell r="K8785" t="str">
            <v>C8705058-1-1C</v>
          </cell>
          <cell r="L8785" t="str">
            <v>C8705058-1-1D</v>
          </cell>
        </row>
        <row r="8786">
          <cell r="B8786" t="str">
            <v>YEC9875337Kontrollbox</v>
          </cell>
          <cell r="C8786" t="str">
            <v>YEC9875337</v>
          </cell>
          <cell r="D8786" t="str">
            <v>2022-2023</v>
          </cell>
          <cell r="E8786">
            <v>45</v>
          </cell>
          <cell r="F8786" t="str">
            <v>0450</v>
          </cell>
          <cell r="G8786" t="str">
            <v>J011</v>
          </cell>
          <cell r="H8786" t="str">
            <v>Controller</v>
          </cell>
          <cell r="I8786" t="str">
            <v>Kontrollbox</v>
          </cell>
          <cell r="K8786" t="str">
            <v>C8705195-11C</v>
          </cell>
          <cell r="L8786" t="str">
            <v>C8705195-11C</v>
          </cell>
        </row>
        <row r="8787">
          <cell r="B8787" t="str">
            <v>YEC9875337Växelöra</v>
          </cell>
          <cell r="C8787" t="str">
            <v>YEC9875337</v>
          </cell>
          <cell r="D8787" t="str">
            <v>2022-2023</v>
          </cell>
          <cell r="E8787">
            <v>46</v>
          </cell>
          <cell r="F8787" t="str">
            <v>0460</v>
          </cell>
          <cell r="G8787" t="str">
            <v>D005</v>
          </cell>
          <cell r="H8787" t="str">
            <v>Gear hanger</v>
          </cell>
          <cell r="I8787" t="str">
            <v>Växelöra</v>
          </cell>
          <cell r="L8787" t="e">
            <v>#N/A</v>
          </cell>
        </row>
        <row r="8788">
          <cell r="B8788" t="str">
            <v>YEC9875531RAM</v>
          </cell>
          <cell r="C8788" t="str">
            <v>YEC9875531</v>
          </cell>
          <cell r="D8788">
            <v>2016</v>
          </cell>
          <cell r="E8788">
            <v>1</v>
          </cell>
          <cell r="F8788" t="str">
            <v>0010</v>
          </cell>
          <cell r="G8788" t="str">
            <v>A001</v>
          </cell>
          <cell r="H8788" t="str">
            <v>PAINTED FRAME</v>
          </cell>
          <cell r="I8788" t="str">
            <v>RAM</v>
          </cell>
          <cell r="J8788" t="str">
            <v xml:space="preserve">C1306907-510, -550 Sunrise Gent sport </v>
          </cell>
          <cell r="K8788" t="str">
            <v>C1306907-510</v>
          </cell>
          <cell r="L8788" t="e">
            <v>#N/A</v>
          </cell>
        </row>
        <row r="8789">
          <cell r="B8789" t="str">
            <v>YEC9875531Framgaffel</v>
          </cell>
          <cell r="C8789" t="str">
            <v>YEC9875531</v>
          </cell>
          <cell r="D8789">
            <v>2016</v>
          </cell>
          <cell r="E8789">
            <v>2</v>
          </cell>
          <cell r="F8789" t="str">
            <v>0020</v>
          </cell>
          <cell r="G8789" t="str">
            <v>A002</v>
          </cell>
          <cell r="H8789" t="str">
            <v>PAINTED FORK</v>
          </cell>
          <cell r="I8789" t="str">
            <v>Framgaffel</v>
          </cell>
          <cell r="J8789" t="str">
            <v>C1605436-173 Lung I rigid for e-bike, ROLLERBRAKE</v>
          </cell>
          <cell r="K8789" t="str">
            <v>C1605436-173</v>
          </cell>
          <cell r="L8789" t="e">
            <v>#N/A</v>
          </cell>
        </row>
        <row r="8790">
          <cell r="B8790" t="str">
            <v>YEC9875531Styrlager</v>
          </cell>
          <cell r="C8790" t="str">
            <v>YEC9875531</v>
          </cell>
          <cell r="D8790">
            <v>2016</v>
          </cell>
          <cell r="E8790">
            <v>3</v>
          </cell>
          <cell r="F8790" t="str">
            <v>0030</v>
          </cell>
          <cell r="G8790" t="str">
            <v>B001</v>
          </cell>
          <cell r="H8790" t="str">
            <v>Head Set</v>
          </cell>
          <cell r="I8790" t="str">
            <v>Styrlager</v>
          </cell>
          <cell r="J8790" t="str">
            <v>C2105015 TH 807</v>
          </cell>
          <cell r="K8790" t="str">
            <v>C2105015</v>
          </cell>
          <cell r="L8790" t="str">
            <v>C2100163</v>
          </cell>
        </row>
        <row r="8791">
          <cell r="B8791" t="str">
            <v xml:space="preserve">YEC9875531Styrstam </v>
          </cell>
          <cell r="C8791" t="str">
            <v>YEC9875531</v>
          </cell>
          <cell r="D8791">
            <v>2016</v>
          </cell>
          <cell r="E8791">
            <v>4</v>
          </cell>
          <cell r="F8791" t="str">
            <v>0040</v>
          </cell>
          <cell r="G8791" t="str">
            <v>B002</v>
          </cell>
          <cell r="H8791" t="str">
            <v>Handlebar Stem</v>
          </cell>
          <cell r="I8791" t="str">
            <v xml:space="preserve">Styrstam </v>
          </cell>
          <cell r="J8791" t="str">
            <v>C2205007 25,4X120/90-150GR MTS-AL-109-5 EXT=180 MM</v>
          </cell>
          <cell r="K8791" t="str">
            <v>C2205007</v>
          </cell>
          <cell r="L8791" t="str">
            <v>C2200064</v>
          </cell>
        </row>
        <row r="8792">
          <cell r="B8792" t="str">
            <v>YEC9875531Styre</v>
          </cell>
          <cell r="C8792" t="str">
            <v>YEC9875531</v>
          </cell>
          <cell r="D8792">
            <v>2016</v>
          </cell>
          <cell r="E8792">
            <v>5</v>
          </cell>
          <cell r="F8792" t="str">
            <v>0050</v>
          </cell>
          <cell r="G8792" t="str">
            <v>B003</v>
          </cell>
          <cell r="H8792" t="str">
            <v>Handelbar</v>
          </cell>
          <cell r="I8792" t="str">
            <v>Styre</v>
          </cell>
          <cell r="J8792" t="str">
            <v>C2305567  HB ALsv, HB-T320 620MM SILVER ANODIZED</v>
          </cell>
          <cell r="K8792" t="str">
            <v>C2305567</v>
          </cell>
          <cell r="L8792" t="str">
            <v>C2300018</v>
          </cell>
        </row>
        <row r="8793">
          <cell r="B8793" t="str">
            <v>YEC9875531Bromsgrepp H</v>
          </cell>
          <cell r="C8793" t="str">
            <v>YEC9875531</v>
          </cell>
          <cell r="D8793">
            <v>2016</v>
          </cell>
          <cell r="E8793">
            <v>6</v>
          </cell>
          <cell r="F8793" t="str">
            <v>0060</v>
          </cell>
          <cell r="G8793" t="str">
            <v>C002</v>
          </cell>
          <cell r="H8793" t="str">
            <v>Brake Lever R</v>
          </cell>
          <cell r="I8793" t="str">
            <v>Bromsgrepp H</v>
          </cell>
          <cell r="J8793" t="str">
            <v>C6505160 Lee-Chi left BL-82G Roller Brake Compatible</v>
          </cell>
          <cell r="L8793" t="e">
            <v>#N/A</v>
          </cell>
        </row>
        <row r="8794">
          <cell r="B8794" t="str">
            <v>YEC9875531Bromsgrepp V</v>
          </cell>
          <cell r="C8794" t="str">
            <v>YEC9875531</v>
          </cell>
          <cell r="D8794">
            <v>2016</v>
          </cell>
          <cell r="E8794">
            <v>7</v>
          </cell>
          <cell r="F8794" t="str">
            <v>0070</v>
          </cell>
          <cell r="G8794" t="str">
            <v>C001</v>
          </cell>
          <cell r="H8794" t="str">
            <v>Brake Lever L</v>
          </cell>
          <cell r="I8794" t="str">
            <v>Bromsgrepp V</v>
          </cell>
          <cell r="K8794" t="str">
            <v>C6505049</v>
          </cell>
          <cell r="L8794" t="str">
            <v>C6500024</v>
          </cell>
        </row>
        <row r="8795">
          <cell r="B8795" t="str">
            <v>YEC9875531Växelreglage H</v>
          </cell>
          <cell r="C8795" t="str">
            <v>YEC9875531</v>
          </cell>
          <cell r="D8795">
            <v>2016</v>
          </cell>
          <cell r="E8795">
            <v>8</v>
          </cell>
          <cell r="F8795" t="str">
            <v>0080</v>
          </cell>
          <cell r="G8795" t="str">
            <v>D002</v>
          </cell>
          <cell r="H8795" t="str">
            <v>Shift Lever R</v>
          </cell>
          <cell r="I8795" t="str">
            <v>Växelreglage H</v>
          </cell>
          <cell r="J8795" t="str">
            <v>ASL7S31LALSSR Nexus 7 SL-7S50 Rapid Fire internal, Black</v>
          </cell>
          <cell r="K8795" t="str">
            <v>ASL7S31LALSSR</v>
          </cell>
          <cell r="L8795" t="str">
            <v>Kontakta SHIMANO</v>
          </cell>
        </row>
        <row r="8796">
          <cell r="B8796" t="str">
            <v>YEC9875531Växelreglage V</v>
          </cell>
          <cell r="C8796" t="str">
            <v>YEC9875531</v>
          </cell>
          <cell r="D8796">
            <v>2016</v>
          </cell>
          <cell r="E8796">
            <v>9</v>
          </cell>
          <cell r="F8796" t="str">
            <v>0090</v>
          </cell>
          <cell r="G8796" t="str">
            <v>D001</v>
          </cell>
          <cell r="H8796" t="str">
            <v>Shift Lever L</v>
          </cell>
          <cell r="I8796" t="str">
            <v>Växelreglage V</v>
          </cell>
          <cell r="L8796" t="e">
            <v>#N/A</v>
          </cell>
        </row>
        <row r="8797">
          <cell r="B8797" t="str">
            <v>YEC9875531Handtag par</v>
          </cell>
          <cell r="C8797" t="str">
            <v>YEC9875531</v>
          </cell>
          <cell r="D8797">
            <v>2016</v>
          </cell>
          <cell r="E8797">
            <v>10</v>
          </cell>
          <cell r="F8797" t="str">
            <v>0100</v>
          </cell>
          <cell r="G8797" t="str">
            <v>B004</v>
          </cell>
          <cell r="H8797" t="str">
            <v>Grip R</v>
          </cell>
          <cell r="I8797" t="str">
            <v>Handtag par</v>
          </cell>
          <cell r="J8797" t="str">
            <v>C2505479/80 Velo/Spectra CC,  black/grey 90/130mm Right</v>
          </cell>
          <cell r="K8797" t="str">
            <v>C2505479/80</v>
          </cell>
          <cell r="L8797" t="str">
            <v>C2500165</v>
          </cell>
        </row>
        <row r="8798">
          <cell r="B8798" t="str">
            <v>YEC9875531Frambroms</v>
          </cell>
          <cell r="C8798" t="str">
            <v>YEC9875531</v>
          </cell>
          <cell r="D8798">
            <v>2016</v>
          </cell>
          <cell r="E8798">
            <v>11</v>
          </cell>
          <cell r="F8798" t="str">
            <v>0110</v>
          </cell>
          <cell r="G8798" t="str">
            <v>C003</v>
          </cell>
          <cell r="H8798" t="str">
            <v xml:space="preserve">Brake front </v>
          </cell>
          <cell r="I8798" t="str">
            <v>Frambroms</v>
          </cell>
          <cell r="J8798" t="str">
            <v>ABRIM45FB  ROL.BRAKE FRONT M9 BR-IM45, W. 3,5 MM. LOCKNUT SILVER</v>
          </cell>
          <cell r="K8798" t="str">
            <v>ABRIM45FB</v>
          </cell>
          <cell r="L8798" t="str">
            <v>Kontakta SHIMANO</v>
          </cell>
        </row>
        <row r="8799">
          <cell r="B8799" t="str">
            <v>YEC9875531Bakbroms</v>
          </cell>
          <cell r="C8799" t="str">
            <v>YEC9875531</v>
          </cell>
          <cell r="D8799">
            <v>2016</v>
          </cell>
          <cell r="E8799">
            <v>12</v>
          </cell>
          <cell r="F8799" t="str">
            <v>0120</v>
          </cell>
          <cell r="G8799" t="str">
            <v>C004</v>
          </cell>
          <cell r="H8799" t="str">
            <v>Brake rear</v>
          </cell>
          <cell r="I8799" t="str">
            <v>Bakbroms</v>
          </cell>
          <cell r="K8799" t="str">
            <v>Fotbroms</v>
          </cell>
          <cell r="L8799" t="str">
            <v>Kontakta SHIMANO</v>
          </cell>
        </row>
        <row r="8800">
          <cell r="B8800" t="str">
            <v>YEC9875531Vevlager</v>
          </cell>
          <cell r="C8800" t="str">
            <v>YEC9875531</v>
          </cell>
          <cell r="D8800">
            <v>2016</v>
          </cell>
          <cell r="E8800">
            <v>13</v>
          </cell>
          <cell r="F8800" t="str">
            <v>0130</v>
          </cell>
          <cell r="G8800" t="str">
            <v>E001</v>
          </cell>
          <cell r="H8800" t="str">
            <v xml:space="preserve">BB-set </v>
          </cell>
          <cell r="I8800" t="str">
            <v>Vevlager</v>
          </cell>
          <cell r="K8800" t="str">
            <v>C3105025-116-25</v>
          </cell>
          <cell r="L8800" t="str">
            <v>C3100100-116</v>
          </cell>
        </row>
        <row r="8801">
          <cell r="B8801" t="str">
            <v>YEC9875531Vevparti</v>
          </cell>
          <cell r="C8801" t="str">
            <v>YEC9875531</v>
          </cell>
          <cell r="D8801">
            <v>2016</v>
          </cell>
          <cell r="E8801">
            <v>14</v>
          </cell>
          <cell r="F8801" t="str">
            <v>0140</v>
          </cell>
          <cell r="G8801" t="str">
            <v>E002</v>
          </cell>
          <cell r="H8801" t="str">
            <v>Front Chainwheel</v>
          </cell>
          <cell r="I8801" t="str">
            <v>Vevparti</v>
          </cell>
          <cell r="J8801" t="str">
            <v xml:space="preserve">C3305666-170  Spectra 170MM 38T 3/32" 110MM </v>
          </cell>
          <cell r="K8801" t="str">
            <v>C3305666-170</v>
          </cell>
          <cell r="L8801" t="str">
            <v>C3305681-170-EG</v>
          </cell>
        </row>
        <row r="8802">
          <cell r="B8802" t="str">
            <v>YEC9875531Kedjeskydd</v>
          </cell>
          <cell r="C8802" t="str">
            <v>YEC9875531</v>
          </cell>
          <cell r="D8802">
            <v>2016</v>
          </cell>
          <cell r="E8802">
            <v>15</v>
          </cell>
          <cell r="F8802" t="str">
            <v>0150</v>
          </cell>
          <cell r="G8802" t="str">
            <v>H001</v>
          </cell>
          <cell r="H8802" t="str">
            <v>Chain guard</v>
          </cell>
          <cell r="I8802" t="str">
            <v>Kedjeskydd</v>
          </cell>
          <cell r="J8802" t="str">
            <v>C8305427/ZBK + C8305427/RWH AXA CE 38 black w white center</v>
          </cell>
          <cell r="K8802" t="str">
            <v>C8305427/ZBK</v>
          </cell>
          <cell r="L8802" t="str">
            <v>C8305427/ZBK</v>
          </cell>
        </row>
        <row r="8803">
          <cell r="B8803" t="str">
            <v>YEC9875531Kedjeskyddsfäste</v>
          </cell>
          <cell r="C8803" t="str">
            <v>YEC9875531</v>
          </cell>
          <cell r="D8803">
            <v>2016</v>
          </cell>
          <cell r="E8803">
            <v>16</v>
          </cell>
          <cell r="F8803" t="str">
            <v>0160</v>
          </cell>
          <cell r="G8803" t="str">
            <v>H002</v>
          </cell>
          <cell r="H8803" t="str">
            <v>Chain guard bracket</v>
          </cell>
          <cell r="I8803" t="str">
            <v>Kedjeskyddsfäste</v>
          </cell>
          <cell r="J8803" t="str">
            <v>C8305427  front fitting part for AXA 38T black</v>
          </cell>
          <cell r="K8803" t="str">
            <v>C8305427</v>
          </cell>
          <cell r="L8803" t="str">
            <v>C8305427</v>
          </cell>
        </row>
        <row r="8804">
          <cell r="B8804" t="str">
            <v>YEC9875531Framväxel</v>
          </cell>
          <cell r="C8804" t="str">
            <v>YEC9875531</v>
          </cell>
          <cell r="D8804">
            <v>2016</v>
          </cell>
          <cell r="E8804">
            <v>17</v>
          </cell>
          <cell r="F8804" t="str">
            <v>0170</v>
          </cell>
          <cell r="G8804" t="str">
            <v>D003</v>
          </cell>
          <cell r="H8804" t="str">
            <v>Front Derailleur</v>
          </cell>
          <cell r="I8804" t="str">
            <v>Framväxel</v>
          </cell>
          <cell r="K8804" t="str">
            <v>EMPTY</v>
          </cell>
          <cell r="L8804" t="e">
            <v>#N/A</v>
          </cell>
        </row>
        <row r="8805">
          <cell r="B8805" t="str">
            <v>YEC9875531Bakväxel</v>
          </cell>
          <cell r="C8805" t="str">
            <v>YEC9875531</v>
          </cell>
          <cell r="D8805">
            <v>2016</v>
          </cell>
          <cell r="E8805">
            <v>18</v>
          </cell>
          <cell r="F8805" t="str">
            <v>0180</v>
          </cell>
          <cell r="G8805" t="str">
            <v>D004</v>
          </cell>
          <cell r="H8805" t="str">
            <v>Rear Derailleur</v>
          </cell>
          <cell r="I8805" t="str">
            <v>Bakväxel</v>
          </cell>
          <cell r="K8805" t="str">
            <v>NAVVÄXEL</v>
          </cell>
          <cell r="L8805" t="str">
            <v>Kontakta SHIMANO</v>
          </cell>
        </row>
        <row r="8806">
          <cell r="B8806" t="str">
            <v>YEC9875531Kedja</v>
          </cell>
          <cell r="C8806" t="str">
            <v>YEC9875531</v>
          </cell>
          <cell r="D8806">
            <v>2016</v>
          </cell>
          <cell r="E8806">
            <v>19</v>
          </cell>
          <cell r="F8806" t="str">
            <v>0190</v>
          </cell>
          <cell r="G8806" t="str">
            <v>E003</v>
          </cell>
          <cell r="H8806" t="str">
            <v xml:space="preserve">Chain </v>
          </cell>
          <cell r="I8806" t="str">
            <v>Kedja</v>
          </cell>
          <cell r="J8806" t="str">
            <v>C3405026-102 CHA 1S 102L RB Z408RB   KMC</v>
          </cell>
          <cell r="K8806" t="str">
            <v>C3405026-102</v>
          </cell>
          <cell r="L8806" t="str">
            <v>C3400002</v>
          </cell>
        </row>
        <row r="8807">
          <cell r="B8807" t="str">
            <v>YEC9875531Kassett</v>
          </cell>
          <cell r="C8807" t="str">
            <v>YEC9875531</v>
          </cell>
          <cell r="D8807">
            <v>2016</v>
          </cell>
          <cell r="E8807">
            <v>20</v>
          </cell>
          <cell r="F8807" t="str">
            <v>0200</v>
          </cell>
          <cell r="G8807" t="str">
            <v>E004</v>
          </cell>
          <cell r="H8807" t="str">
            <v>Cassette Sprocket</v>
          </cell>
          <cell r="I8807" t="str">
            <v>Kassett</v>
          </cell>
          <cell r="J8807" t="str">
            <v xml:space="preserve">ASM7C25N070S / ASMGEAR16LP Component // Sprocket </v>
          </cell>
          <cell r="K8807" t="str">
            <v>ASM7C25N070S</v>
          </cell>
          <cell r="L8807" t="str">
            <v>Kontakta SHIMANO</v>
          </cell>
        </row>
        <row r="8808">
          <cell r="B8808" t="str">
            <v>YEC9875531Framhjul</v>
          </cell>
          <cell r="C8808" t="str">
            <v>YEC9875531</v>
          </cell>
          <cell r="D8808">
            <v>2016</v>
          </cell>
          <cell r="E8808">
            <v>21</v>
          </cell>
          <cell r="F8808" t="str">
            <v>0210</v>
          </cell>
          <cell r="G8808" t="str">
            <v>F001</v>
          </cell>
          <cell r="H8808" t="str">
            <v>Front hub</v>
          </cell>
          <cell r="I8808" t="str">
            <v>Framhjul</v>
          </cell>
          <cell r="J8808" t="str">
            <v>C8705017-03RB  E-Motor Egoing RB</v>
          </cell>
          <cell r="K8808">
            <v>21763000</v>
          </cell>
          <cell r="L8808" t="str">
            <v>C4100349</v>
          </cell>
        </row>
        <row r="8809">
          <cell r="B8809" t="str">
            <v>YEC9875531Bakhjul</v>
          </cell>
          <cell r="C8809" t="str">
            <v>YEC9875531</v>
          </cell>
          <cell r="D8809">
            <v>2016</v>
          </cell>
          <cell r="E8809">
            <v>22</v>
          </cell>
          <cell r="F8809" t="str">
            <v>0220</v>
          </cell>
          <cell r="G8809" t="str">
            <v>F002</v>
          </cell>
          <cell r="H8809" t="str">
            <v>Rear hub</v>
          </cell>
          <cell r="I8809" t="str">
            <v>Bakhjul</v>
          </cell>
          <cell r="J8809" t="str">
            <v>ASG7C30ADXR Nexus 7 coaster Nordic DX, 36h silver</v>
          </cell>
          <cell r="K8809">
            <v>21763100</v>
          </cell>
          <cell r="L8809" t="str">
            <v>C4200052</v>
          </cell>
        </row>
        <row r="8810">
          <cell r="B8810" t="str">
            <v>YEC9875531Däck</v>
          </cell>
          <cell r="C8810" t="str">
            <v>YEC9875531</v>
          </cell>
          <cell r="D8810">
            <v>2016</v>
          </cell>
          <cell r="E8810">
            <v>23</v>
          </cell>
          <cell r="F8810" t="str">
            <v>0230</v>
          </cell>
          <cell r="G8810" t="str">
            <v>F003</v>
          </cell>
          <cell r="H8810" t="str">
            <v>Tire</v>
          </cell>
          <cell r="I8810" t="str">
            <v>Däck</v>
          </cell>
          <cell r="J8810" t="str">
            <v xml:space="preserve">C4905671 Spectra 622x40 Rt bkR S C-1301 Reflex </v>
          </cell>
          <cell r="K8810" t="str">
            <v>C4905671</v>
          </cell>
          <cell r="L8810" t="str">
            <v>C4901162</v>
          </cell>
        </row>
        <row r="8811">
          <cell r="B8811" t="str">
            <v>YEC9875531Skärmar set</v>
          </cell>
          <cell r="C8811" t="str">
            <v>YEC9875531</v>
          </cell>
          <cell r="D8811">
            <v>2016</v>
          </cell>
          <cell r="E8811">
            <v>24</v>
          </cell>
          <cell r="F8811" t="str">
            <v>0240</v>
          </cell>
          <cell r="G8811" t="str">
            <v>H003</v>
          </cell>
          <cell r="H8811" t="str">
            <v xml:space="preserve">Mudguard front   </v>
          </cell>
          <cell r="I8811" t="str">
            <v>Skärmar set</v>
          </cell>
          <cell r="J8811" t="str">
            <v>C8255007 / C8255008 Procons ZN/52MM 28" BLACK</v>
          </cell>
          <cell r="K8811" t="str">
            <v>C8255007</v>
          </cell>
          <cell r="L8811" t="str">
            <v>C8250028</v>
          </cell>
        </row>
        <row r="8812">
          <cell r="B8812" t="str">
            <v>YEC9875531Pakethållare</v>
          </cell>
          <cell r="C8812" t="str">
            <v>YEC9875531</v>
          </cell>
          <cell r="D8812">
            <v>2016</v>
          </cell>
          <cell r="E8812">
            <v>25</v>
          </cell>
          <cell r="F8812" t="str">
            <v>0250</v>
          </cell>
          <cell r="G8812" t="str">
            <v>H004</v>
          </cell>
          <cell r="H8812" t="str">
            <v>Carrier</v>
          </cell>
          <cell r="I8812" t="str">
            <v>Pakethållare</v>
          </cell>
          <cell r="J8812" t="str">
            <v xml:space="preserve">C8205615 ATRAN SF03 battery holder 2 Legs black finish  </v>
          </cell>
          <cell r="K8812" t="str">
            <v>C8205615</v>
          </cell>
          <cell r="L8812" t="str">
            <v>C8205740</v>
          </cell>
        </row>
        <row r="8813">
          <cell r="B8813" t="str">
            <v>YEC9875531Sadel</v>
          </cell>
          <cell r="C8813" t="str">
            <v>YEC9875531</v>
          </cell>
          <cell r="D8813">
            <v>2016</v>
          </cell>
          <cell r="E8813">
            <v>26</v>
          </cell>
          <cell r="F8813" t="str">
            <v>0260</v>
          </cell>
          <cell r="G8813" t="str">
            <v>G001</v>
          </cell>
          <cell r="H8813" t="str">
            <v>Saddle</v>
          </cell>
          <cell r="I8813" t="str">
            <v>Sadel</v>
          </cell>
          <cell r="J8813" t="str">
            <v xml:space="preserve">C7105976  Spectra Crispo Black/white 5074URT 8067 wo. Clamp and handle </v>
          </cell>
          <cell r="K8813" t="str">
            <v>C7105976</v>
          </cell>
          <cell r="L8813" t="str">
            <v>C7100584</v>
          </cell>
        </row>
        <row r="8814">
          <cell r="B8814" t="str">
            <v>YEC9875531Sadelstolpe</v>
          </cell>
          <cell r="C8814" t="str">
            <v>YEC9875531</v>
          </cell>
          <cell r="D8814">
            <v>2016</v>
          </cell>
          <cell r="E8814">
            <v>27</v>
          </cell>
          <cell r="F8814" t="str">
            <v>0270</v>
          </cell>
          <cell r="G8814" t="str">
            <v>G002</v>
          </cell>
          <cell r="H8814" t="str">
            <v>Seatpost</v>
          </cell>
          <cell r="I8814" t="str">
            <v>Sadelstolpe</v>
          </cell>
          <cell r="J8814" t="str">
            <v>C7205535 SP-222  Ø31,6x350 silver</v>
          </cell>
          <cell r="K8814" t="str">
            <v>C7205535</v>
          </cell>
          <cell r="L8814" t="str">
            <v>C7200050</v>
          </cell>
        </row>
        <row r="8815">
          <cell r="B8815" t="str">
            <v>YEC9875531Sadelrörsklämma</v>
          </cell>
          <cell r="C8815" t="str">
            <v>YEC9875531</v>
          </cell>
          <cell r="D8815">
            <v>2016</v>
          </cell>
          <cell r="E8815">
            <v>28</v>
          </cell>
          <cell r="F8815" t="str">
            <v>0280</v>
          </cell>
          <cell r="G8815" t="str">
            <v>G003</v>
          </cell>
          <cell r="H8815" t="str">
            <v>Seat Clamp</v>
          </cell>
          <cell r="I8815" t="str">
            <v>Sadelrörsklämma</v>
          </cell>
          <cell r="J8815" t="str">
            <v>C7305002 Bolt +clamp MX27</v>
          </cell>
          <cell r="K8815" t="str">
            <v>C7305002</v>
          </cell>
          <cell r="L8815" t="str">
            <v>C7300027-318</v>
          </cell>
        </row>
        <row r="8816">
          <cell r="B8816" t="str">
            <v>YEC9875531Framlampa</v>
          </cell>
          <cell r="C8816" t="str">
            <v>YEC9875531</v>
          </cell>
          <cell r="D8816">
            <v>2016</v>
          </cell>
          <cell r="E8816">
            <v>29</v>
          </cell>
          <cell r="F8816" t="str">
            <v>0290</v>
          </cell>
          <cell r="G8816" t="str">
            <v>H005</v>
          </cell>
          <cell r="H8816" t="str">
            <v>Front light</v>
          </cell>
          <cell r="I8816" t="str">
            <v>Framlampa</v>
          </cell>
          <cell r="J8816" t="str">
            <v xml:space="preserve">C8015168 AXA Pico LED 30LUX  w bracket </v>
          </cell>
          <cell r="K8816" t="str">
            <v>C8015168</v>
          </cell>
          <cell r="L8816" t="str">
            <v>C8010021</v>
          </cell>
        </row>
        <row r="8817">
          <cell r="B8817" t="str">
            <v>YEC9875531Baklampa</v>
          </cell>
          <cell r="C8817" t="str">
            <v>YEC9875531</v>
          </cell>
          <cell r="D8817">
            <v>2016</v>
          </cell>
          <cell r="E8817">
            <v>30</v>
          </cell>
          <cell r="F8817" t="str">
            <v>0300</v>
          </cell>
          <cell r="G8817" t="str">
            <v>H006</v>
          </cell>
          <cell r="H8817" t="str">
            <v>Light, Rear</v>
          </cell>
          <cell r="I8817" t="str">
            <v>Baklampa</v>
          </cell>
          <cell r="K8817" t="str">
            <v>C8705058-1RLBK</v>
          </cell>
          <cell r="L8817" t="str">
            <v>C8705058-1RLBK</v>
          </cell>
        </row>
        <row r="8818">
          <cell r="B8818" t="str">
            <v>YEC9875531Låssats</v>
          </cell>
          <cell r="C8818" t="str">
            <v>YEC9875531</v>
          </cell>
          <cell r="D8818">
            <v>2016</v>
          </cell>
          <cell r="E8818">
            <v>31</v>
          </cell>
          <cell r="F8818" t="str">
            <v>0310</v>
          </cell>
          <cell r="G8818" t="str">
            <v>H007</v>
          </cell>
          <cell r="H8818" t="str">
            <v>Lock</v>
          </cell>
          <cell r="I8818" t="str">
            <v>Låssats</v>
          </cell>
          <cell r="J8818" t="str">
            <v>C8405055 AXA SOLID+ black</v>
          </cell>
          <cell r="K8818" t="str">
            <v>C8405055</v>
          </cell>
          <cell r="L8818" t="str">
            <v>C8400053</v>
          </cell>
        </row>
        <row r="8819">
          <cell r="B8819" t="str">
            <v>YEC9875531Stöd</v>
          </cell>
          <cell r="C8819" t="str">
            <v>YEC9875531</v>
          </cell>
          <cell r="D8819">
            <v>2016</v>
          </cell>
          <cell r="E8819">
            <v>32</v>
          </cell>
          <cell r="F8819" t="str">
            <v>0320</v>
          </cell>
          <cell r="G8819" t="str">
            <v>H008</v>
          </cell>
          <cell r="H8819" t="str">
            <v>Kick stand</v>
          </cell>
          <cell r="I8819" t="str">
            <v>Stöd</v>
          </cell>
          <cell r="J8819" t="str">
            <v>C8105208 Atran REX adjustable</v>
          </cell>
          <cell r="K8819" t="str">
            <v>C8105208</v>
          </cell>
          <cell r="L8819" t="str">
            <v>C8100034</v>
          </cell>
        </row>
        <row r="8820">
          <cell r="B8820" t="str">
            <v>YEC9875531Korg</v>
          </cell>
          <cell r="C8820" t="str">
            <v>YEC9875531</v>
          </cell>
          <cell r="D8820">
            <v>2016</v>
          </cell>
          <cell r="E8820">
            <v>33</v>
          </cell>
          <cell r="F8820" t="str">
            <v>0330</v>
          </cell>
          <cell r="G8820" t="str">
            <v>H009</v>
          </cell>
          <cell r="H8820" t="str">
            <v>Basket / Fr carrier</v>
          </cell>
          <cell r="I8820" t="str">
            <v>Korg</v>
          </cell>
          <cell r="K8820" t="str">
            <v>EMPTY</v>
          </cell>
          <cell r="L8820" t="e">
            <v>#N/A</v>
          </cell>
        </row>
        <row r="8821">
          <cell r="B8821" t="str">
            <v>YEC9875531Pedaler</v>
          </cell>
          <cell r="C8821" t="str">
            <v>YEC9875531</v>
          </cell>
          <cell r="D8821">
            <v>2016</v>
          </cell>
          <cell r="E8821">
            <v>34</v>
          </cell>
          <cell r="F8821" t="str">
            <v>0340</v>
          </cell>
          <cell r="G8821" t="str">
            <v>E005</v>
          </cell>
          <cell r="H8821" t="str">
            <v xml:space="preserve">Pedal </v>
          </cell>
          <cell r="I8821" t="str">
            <v>Pedaler</v>
          </cell>
          <cell r="J8821" t="str">
            <v>C3505204 SPECTRA BK/GR9/16" NW-467</v>
          </cell>
          <cell r="K8821" t="str">
            <v>C3505204</v>
          </cell>
          <cell r="L8821" t="str">
            <v>C3500026</v>
          </cell>
        </row>
        <row r="8822">
          <cell r="B8822" t="str">
            <v>YEC9875531Motor</v>
          </cell>
          <cell r="C8822" t="str">
            <v>YEC9875531</v>
          </cell>
          <cell r="D8822">
            <v>2016</v>
          </cell>
          <cell r="E8822">
            <v>35</v>
          </cell>
          <cell r="F8822" t="str">
            <v>0350</v>
          </cell>
          <cell r="G8822" t="str">
            <v>J001</v>
          </cell>
          <cell r="H8822" t="str">
            <v>DRIVE UNIT:</v>
          </cell>
          <cell r="I8822" t="str">
            <v>Motor</v>
          </cell>
          <cell r="K8822" t="str">
            <v>C8705018-RB-SV</v>
          </cell>
          <cell r="L8822" t="str">
            <v>C8705018-RB-SV</v>
          </cell>
        </row>
        <row r="8823">
          <cell r="B8823" t="str">
            <v>YEC9875531Display</v>
          </cell>
          <cell r="C8823" t="str">
            <v>YEC9875531</v>
          </cell>
          <cell r="D8823">
            <v>2016</v>
          </cell>
          <cell r="E8823">
            <v>36</v>
          </cell>
          <cell r="F8823" t="str">
            <v>0360</v>
          </cell>
          <cell r="G8823" t="str">
            <v>J004</v>
          </cell>
          <cell r="H8823" t="str">
            <v>DISPLAY:</v>
          </cell>
          <cell r="I8823" t="str">
            <v>Display</v>
          </cell>
          <cell r="J8823" t="str">
            <v xml:space="preserve">C8705058-13-28 DISPLAY LCD                </v>
          </cell>
          <cell r="K8823" t="str">
            <v>C8705058-13-28</v>
          </cell>
          <cell r="L8823" t="str">
            <v>C8705058-13-28</v>
          </cell>
        </row>
        <row r="8824">
          <cell r="B8824" t="str">
            <v>YEC9875531EB-Bus kabel</v>
          </cell>
          <cell r="C8824" t="str">
            <v>YEC9875531</v>
          </cell>
          <cell r="D8824">
            <v>2016</v>
          </cell>
          <cell r="E8824">
            <v>37</v>
          </cell>
          <cell r="F8824" t="str">
            <v>0370</v>
          </cell>
          <cell r="G8824" t="str">
            <v>J005</v>
          </cell>
          <cell r="H8824" t="str">
            <v>EB-BUS CABLE:</v>
          </cell>
          <cell r="I8824" t="str">
            <v>EB-Bus kabel</v>
          </cell>
          <cell r="K8824" t="str">
            <v>C8705058-08</v>
          </cell>
          <cell r="L8824" t="str">
            <v>C8705058-08</v>
          </cell>
        </row>
        <row r="8825">
          <cell r="B8825" t="str">
            <v>YEC9875531Motorkabel</v>
          </cell>
          <cell r="C8825" t="str">
            <v>YEC9875531</v>
          </cell>
          <cell r="D8825">
            <v>2016</v>
          </cell>
          <cell r="E8825">
            <v>38</v>
          </cell>
          <cell r="F8825" t="str">
            <v>0380</v>
          </cell>
          <cell r="G8825" t="str">
            <v>J006</v>
          </cell>
          <cell r="H8825" t="str">
            <v>POWER CABLE:</v>
          </cell>
          <cell r="I8825" t="str">
            <v>Motorkabel</v>
          </cell>
          <cell r="J8825" t="str">
            <v>C8705058-08 ELECTRIC CABLE</v>
          </cell>
          <cell r="K8825" t="str">
            <v>Ingår i EB-buskabeln</v>
          </cell>
          <cell r="L8825" t="str">
            <v>Ingår i EB-buskabeln</v>
          </cell>
        </row>
        <row r="8826">
          <cell r="B8826" t="str">
            <v>YEC9875531Kabel framlampa</v>
          </cell>
          <cell r="C8826" t="str">
            <v>YEC9875531</v>
          </cell>
          <cell r="D8826">
            <v>2016</v>
          </cell>
          <cell r="E8826">
            <v>39</v>
          </cell>
          <cell r="F8826" t="str">
            <v>0390</v>
          </cell>
          <cell r="G8826" t="str">
            <v>J007</v>
          </cell>
          <cell r="H8826" t="str">
            <v>F. LIGHT CABLE:</v>
          </cell>
          <cell r="I8826" t="str">
            <v>Kabel framlampa</v>
          </cell>
          <cell r="K8826" t="str">
            <v>Ingår i EB-buskabeln</v>
          </cell>
          <cell r="L8826" t="str">
            <v>Ingår i EB-buskabeln</v>
          </cell>
        </row>
        <row r="8827">
          <cell r="B8827" t="str">
            <v>YEC9875531Kabel baklampa</v>
          </cell>
          <cell r="C8827" t="str">
            <v>YEC9875531</v>
          </cell>
          <cell r="D8827">
            <v>2016</v>
          </cell>
          <cell r="E8827">
            <v>40</v>
          </cell>
          <cell r="F8827" t="str">
            <v>0400</v>
          </cell>
          <cell r="G8827" t="str">
            <v>J008</v>
          </cell>
          <cell r="H8827" t="str">
            <v>R. LIGHT CABLE:</v>
          </cell>
          <cell r="I8827" t="str">
            <v>Kabel baklampa</v>
          </cell>
          <cell r="K8827" t="str">
            <v>INGÅR I BATTERIET</v>
          </cell>
          <cell r="L8827" t="str">
            <v>Ingår i batteriet</v>
          </cell>
        </row>
        <row r="8828">
          <cell r="B8828" t="str">
            <v>YEC9875531Hastighetssensor</v>
          </cell>
          <cell r="C8828" t="str">
            <v>YEC9875531</v>
          </cell>
          <cell r="D8828">
            <v>2016</v>
          </cell>
          <cell r="E8828">
            <v>41</v>
          </cell>
          <cell r="F8828" t="str">
            <v>0410</v>
          </cell>
          <cell r="G8828" t="str">
            <v>J009</v>
          </cell>
          <cell r="H8828" t="str">
            <v>SPEED SENSOR:</v>
          </cell>
          <cell r="I8828" t="str">
            <v>Hastighetssensor</v>
          </cell>
          <cell r="K8828" t="str">
            <v>C8705058-12</v>
          </cell>
          <cell r="L8828" t="str">
            <v>C8705058-12</v>
          </cell>
        </row>
        <row r="8829">
          <cell r="B8829" t="str">
            <v>YEC9875531Batteri</v>
          </cell>
          <cell r="C8829" t="str">
            <v>YEC9875531</v>
          </cell>
          <cell r="D8829">
            <v>2016</v>
          </cell>
          <cell r="E8829">
            <v>42</v>
          </cell>
          <cell r="F8829" t="str">
            <v>0420</v>
          </cell>
          <cell r="G8829" t="str">
            <v>J002</v>
          </cell>
          <cell r="H8829" t="str">
            <v>BATTERY:</v>
          </cell>
          <cell r="I8829" t="str">
            <v>Batteri</v>
          </cell>
          <cell r="J8829" t="str">
            <v>w/o BATTERY SF03 8,8Ah, 11Ah, 14Ah</v>
          </cell>
          <cell r="K8829" t="str">
            <v>C8705058-1-08BK</v>
          </cell>
          <cell r="L8829" t="str">
            <v>C8705058-1-08EA</v>
          </cell>
        </row>
        <row r="8830">
          <cell r="B8830" t="str">
            <v>YEC9875531Batterihållare</v>
          </cell>
          <cell r="C8830" t="str">
            <v>YEC9875531</v>
          </cell>
          <cell r="D8830">
            <v>2016</v>
          </cell>
          <cell r="E8830">
            <v>43</v>
          </cell>
          <cell r="F8830" t="str">
            <v>0430</v>
          </cell>
          <cell r="G8830" t="str">
            <v>J003</v>
          </cell>
          <cell r="H8830" t="str">
            <v>BATTERY HOLDER/Slider</v>
          </cell>
          <cell r="I8830" t="str">
            <v>Batterihållare</v>
          </cell>
          <cell r="L8830" t="e">
            <v>#N/A</v>
          </cell>
        </row>
        <row r="8831">
          <cell r="B8831" t="str">
            <v>YEC9875531Batteriladdare</v>
          </cell>
          <cell r="C8831" t="str">
            <v>YEC9875531</v>
          </cell>
          <cell r="D8831">
            <v>2016</v>
          </cell>
          <cell r="E8831">
            <v>44</v>
          </cell>
          <cell r="F8831" t="str">
            <v>0440</v>
          </cell>
          <cell r="G8831" t="str">
            <v>J010</v>
          </cell>
          <cell r="H8831" t="str">
            <v>CHARGER:</v>
          </cell>
          <cell r="I8831" t="str">
            <v>Batteriladdare</v>
          </cell>
          <cell r="J8831" t="str">
            <v xml:space="preserve">C8705058-02   CHARGER SF-03                </v>
          </cell>
          <cell r="K8831" t="str">
            <v>C8705058-02</v>
          </cell>
          <cell r="L8831" t="str">
            <v>C8705058-02</v>
          </cell>
        </row>
        <row r="8832">
          <cell r="B8832" t="str">
            <v>YEC9875531Kontrollbox</v>
          </cell>
          <cell r="C8832" t="str">
            <v>YEC9875531</v>
          </cell>
          <cell r="D8832">
            <v>2016</v>
          </cell>
          <cell r="E8832">
            <v>45</v>
          </cell>
          <cell r="F8832" t="str">
            <v>0450</v>
          </cell>
          <cell r="G8832" t="str">
            <v>J011</v>
          </cell>
          <cell r="H8832" t="str">
            <v>Controller</v>
          </cell>
          <cell r="I8832" t="str">
            <v>Kontrollbox</v>
          </cell>
          <cell r="J8832" t="str">
            <v>C8705058-04-28BK CONTROLER RB</v>
          </cell>
          <cell r="K8832" t="str">
            <v>C8705058-04-28BK</v>
          </cell>
          <cell r="L8832" t="str">
            <v>C8705058-4-28B2</v>
          </cell>
        </row>
        <row r="8833">
          <cell r="B8833" t="str">
            <v>YEC9875531Växelöra</v>
          </cell>
          <cell r="C8833" t="str">
            <v>YEC9875531</v>
          </cell>
          <cell r="D8833">
            <v>2016</v>
          </cell>
          <cell r="E8833">
            <v>46</v>
          </cell>
          <cell r="F8833" t="str">
            <v>0460</v>
          </cell>
          <cell r="G8833" t="str">
            <v>D005</v>
          </cell>
          <cell r="H8833" t="str">
            <v>Gear hanger</v>
          </cell>
          <cell r="I8833" t="str">
            <v>Växelöra</v>
          </cell>
          <cell r="L8833" t="e">
            <v>#N/A</v>
          </cell>
        </row>
        <row r="8834">
          <cell r="B8834" t="str">
            <v>YEC9875535RAM</v>
          </cell>
          <cell r="C8834" t="str">
            <v>YEC9875535</v>
          </cell>
          <cell r="D8834">
            <v>2019</v>
          </cell>
          <cell r="E8834">
            <v>1</v>
          </cell>
          <cell r="F8834" t="str">
            <v>0010</v>
          </cell>
          <cell r="G8834" t="str">
            <v>A001</v>
          </cell>
          <cell r="H8834" t="str">
            <v>PAINTED FRAME</v>
          </cell>
          <cell r="I8834" t="str">
            <v>RAM</v>
          </cell>
          <cell r="K8834" t="str">
            <v>FRAME</v>
          </cell>
          <cell r="L8834" t="e">
            <v>#N/A</v>
          </cell>
        </row>
        <row r="8835">
          <cell r="B8835" t="str">
            <v>YEC9875535Framgaffel</v>
          </cell>
          <cell r="C8835" t="str">
            <v>YEC9875535</v>
          </cell>
          <cell r="D8835">
            <v>2019</v>
          </cell>
          <cell r="E8835">
            <v>2</v>
          </cell>
          <cell r="F8835" t="str">
            <v>0020</v>
          </cell>
          <cell r="G8835" t="str">
            <v>A002</v>
          </cell>
          <cell r="H8835" t="str">
            <v>PAINTED FORK</v>
          </cell>
          <cell r="I8835" t="str">
            <v>Framgaffel</v>
          </cell>
          <cell r="K8835" t="str">
            <v>FORK</v>
          </cell>
          <cell r="L8835" t="e">
            <v>#N/A</v>
          </cell>
        </row>
        <row r="8836">
          <cell r="B8836" t="str">
            <v>YEC9875535Styrlager</v>
          </cell>
          <cell r="C8836" t="str">
            <v>YEC9875535</v>
          </cell>
          <cell r="D8836">
            <v>2019</v>
          </cell>
          <cell r="E8836">
            <v>3</v>
          </cell>
          <cell r="F8836" t="str">
            <v>0030</v>
          </cell>
          <cell r="G8836" t="str">
            <v>B001</v>
          </cell>
          <cell r="H8836" t="str">
            <v>Head Set</v>
          </cell>
          <cell r="I8836" t="str">
            <v>Styrlager</v>
          </cell>
          <cell r="J8836" t="str">
            <v>C2105002 VP-MH305C SEMI INTEGR, ED BLACK O/S  SH = 20mm</v>
          </cell>
          <cell r="K8836" t="str">
            <v>C2105002</v>
          </cell>
          <cell r="L8836" t="str">
            <v>C2100163</v>
          </cell>
        </row>
        <row r="8837">
          <cell r="B8837" t="str">
            <v xml:space="preserve">YEC9875535Styrstam </v>
          </cell>
          <cell r="C8837" t="str">
            <v>YEC9875535</v>
          </cell>
          <cell r="D8837">
            <v>2019</v>
          </cell>
          <cell r="E8837">
            <v>4</v>
          </cell>
          <cell r="F8837" t="str">
            <v>0040</v>
          </cell>
          <cell r="G8837" t="str">
            <v>B002</v>
          </cell>
          <cell r="H8837" t="str">
            <v>Handlebar Stem</v>
          </cell>
          <cell r="I8837" t="str">
            <v xml:space="preserve">Styrstam </v>
          </cell>
          <cell r="J8837" t="str">
            <v>C2205548-100 STQ ALsv 25,4/100 180mm 4BOLT MTSD-367N-5 SV</v>
          </cell>
          <cell r="K8837" t="str">
            <v>C2205548-110</v>
          </cell>
          <cell r="L8837" t="str">
            <v>C2200065</v>
          </cell>
        </row>
        <row r="8838">
          <cell r="B8838" t="str">
            <v>YEC9875535Styre</v>
          </cell>
          <cell r="C8838" t="str">
            <v>YEC9875535</v>
          </cell>
          <cell r="D8838">
            <v>2019</v>
          </cell>
          <cell r="E8838">
            <v>5</v>
          </cell>
          <cell r="F8838" t="str">
            <v>0050</v>
          </cell>
          <cell r="G8838" t="str">
            <v>B003</v>
          </cell>
          <cell r="H8838" t="str">
            <v>Handelbar</v>
          </cell>
          <cell r="I8838" t="str">
            <v>Styre</v>
          </cell>
          <cell r="J8838" t="str">
            <v>C2306073  Handlebar City Silver NR-AL-14(ISO-C) W:630mm, AL H.A.S, no logo</v>
          </cell>
          <cell r="K8838" t="str">
            <v>C2306073</v>
          </cell>
          <cell r="L8838" t="str">
            <v>C2300290</v>
          </cell>
        </row>
        <row r="8839">
          <cell r="B8839" t="str">
            <v>YEC9875535Bromsgrepp H</v>
          </cell>
          <cell r="C8839" t="str">
            <v>YEC9875535</v>
          </cell>
          <cell r="D8839">
            <v>2019</v>
          </cell>
          <cell r="E8839">
            <v>6</v>
          </cell>
          <cell r="F8839" t="str">
            <v>0060</v>
          </cell>
          <cell r="G8839" t="str">
            <v>C002</v>
          </cell>
          <cell r="H8839" t="str">
            <v>Brake Lever R</v>
          </cell>
          <cell r="I8839" t="str">
            <v>Bromsgrepp H</v>
          </cell>
          <cell r="L8839" t="e">
            <v>#N/A</v>
          </cell>
        </row>
        <row r="8840">
          <cell r="B8840" t="str">
            <v>YEC9875535Bromsgrepp V</v>
          </cell>
          <cell r="C8840" t="str">
            <v>YEC9875535</v>
          </cell>
          <cell r="D8840">
            <v>2019</v>
          </cell>
          <cell r="E8840">
            <v>7</v>
          </cell>
          <cell r="F8840" t="str">
            <v>0070</v>
          </cell>
          <cell r="G8840" t="str">
            <v>C001</v>
          </cell>
          <cell r="H8840" t="str">
            <v>Brake Lever L</v>
          </cell>
          <cell r="I8840" t="str">
            <v>Bromsgrepp V</v>
          </cell>
          <cell r="J8840" t="str">
            <v>C6505190 Br lever silver left CL535CRT RB w bell</v>
          </cell>
          <cell r="K8840" t="str">
            <v>C6505190</v>
          </cell>
          <cell r="L8840" t="str">
            <v>C6505190</v>
          </cell>
        </row>
        <row r="8841">
          <cell r="B8841" t="str">
            <v>YEC9875535Växelreglage H</v>
          </cell>
          <cell r="C8841" t="str">
            <v>YEC9875535</v>
          </cell>
          <cell r="D8841">
            <v>2019</v>
          </cell>
          <cell r="E8841">
            <v>8</v>
          </cell>
          <cell r="F8841" t="str">
            <v>0080</v>
          </cell>
          <cell r="G8841" t="str">
            <v>D002</v>
          </cell>
          <cell r="H8841" t="str">
            <v>Shift Lever R</v>
          </cell>
          <cell r="I8841" t="str">
            <v>Växelreglage H</v>
          </cell>
          <cell r="J8841" t="str">
            <v>ASL7S31SALSSR SL7RSB SL-7S31 inturnal SCA</v>
          </cell>
          <cell r="K8841" t="str">
            <v>ASL7S31SALSSR</v>
          </cell>
          <cell r="L8841" t="str">
            <v>Kontakta SHIMANO</v>
          </cell>
        </row>
        <row r="8842">
          <cell r="B8842" t="str">
            <v>YEC9875535Växelreglage V</v>
          </cell>
          <cell r="C8842" t="str">
            <v>YEC9875535</v>
          </cell>
          <cell r="D8842">
            <v>2019</v>
          </cell>
          <cell r="E8842">
            <v>9</v>
          </cell>
          <cell r="F8842" t="str">
            <v>0090</v>
          </cell>
          <cell r="G8842" t="str">
            <v>D001</v>
          </cell>
          <cell r="H8842" t="str">
            <v>Shift Lever L</v>
          </cell>
          <cell r="I8842" t="str">
            <v>Växelreglage V</v>
          </cell>
          <cell r="L8842" t="e">
            <v>#N/A</v>
          </cell>
        </row>
        <row r="8843">
          <cell r="B8843" t="str">
            <v>YEC9875535Handtag par</v>
          </cell>
          <cell r="C8843" t="str">
            <v>YEC9875535</v>
          </cell>
          <cell r="D8843">
            <v>2019</v>
          </cell>
          <cell r="E8843">
            <v>10</v>
          </cell>
          <cell r="F8843" t="str">
            <v>0100</v>
          </cell>
          <cell r="G8843" t="str">
            <v>B004</v>
          </cell>
          <cell r="H8843" t="str">
            <v>Grip R</v>
          </cell>
          <cell r="I8843" t="str">
            <v>Handtag par</v>
          </cell>
          <cell r="J8843" t="str">
            <v xml:space="preserve">C2505528 Herrmans CLIK DD37  black 90mm  </v>
          </cell>
          <cell r="K8843" t="str">
            <v>C2505528</v>
          </cell>
          <cell r="L8843" t="str">
            <v>C2500057</v>
          </cell>
        </row>
        <row r="8844">
          <cell r="B8844" t="str">
            <v>YEC9875535Frambroms</v>
          </cell>
          <cell r="C8844" t="str">
            <v>YEC9875535</v>
          </cell>
          <cell r="D8844">
            <v>2019</v>
          </cell>
          <cell r="E8844">
            <v>11</v>
          </cell>
          <cell r="F8844" t="str">
            <v>0110</v>
          </cell>
          <cell r="G8844" t="str">
            <v>C003</v>
          </cell>
          <cell r="H8844" t="str">
            <v xml:space="preserve">Brake front </v>
          </cell>
          <cell r="I8844" t="str">
            <v>Frambroms</v>
          </cell>
          <cell r="J8844" t="str">
            <v>ABRC6000FB  ROL.BRAKE FRONT M9 BR-C6000-F, W. 3,5 MM. LOCKNUT SILVER</v>
          </cell>
          <cell r="K8844" t="str">
            <v>ABRC6000FB</v>
          </cell>
          <cell r="L8844" t="str">
            <v>Kontakta SHIMANO</v>
          </cell>
        </row>
        <row r="8845">
          <cell r="B8845" t="str">
            <v>YEC9875535Bakbroms</v>
          </cell>
          <cell r="C8845" t="str">
            <v>YEC9875535</v>
          </cell>
          <cell r="D8845">
            <v>2019</v>
          </cell>
          <cell r="E8845">
            <v>12</v>
          </cell>
          <cell r="F8845" t="str">
            <v>0120</v>
          </cell>
          <cell r="G8845" t="str">
            <v>C004</v>
          </cell>
          <cell r="H8845" t="str">
            <v>Brake rear</v>
          </cell>
          <cell r="I8845" t="str">
            <v>Bakbroms</v>
          </cell>
          <cell r="K8845" t="str">
            <v>Fotbroms</v>
          </cell>
          <cell r="L8845" t="str">
            <v>Kontakta SHIMANO</v>
          </cell>
        </row>
        <row r="8846">
          <cell r="B8846" t="str">
            <v>YEC9875535Vevlager</v>
          </cell>
          <cell r="C8846" t="str">
            <v>YEC9875535</v>
          </cell>
          <cell r="D8846">
            <v>2019</v>
          </cell>
          <cell r="E8846">
            <v>13</v>
          </cell>
          <cell r="F8846" t="str">
            <v>0130</v>
          </cell>
          <cell r="G8846" t="str">
            <v>E001</v>
          </cell>
          <cell r="H8846" t="str">
            <v xml:space="preserve">BB-set </v>
          </cell>
          <cell r="I8846" t="str">
            <v>Vevlager</v>
          </cell>
          <cell r="K8846" t="str">
            <v>C8705065-1-124</v>
          </cell>
          <cell r="L8846" t="str">
            <v>C8705065-1-124</v>
          </cell>
        </row>
        <row r="8847">
          <cell r="B8847" t="str">
            <v>YEC9875535Vevparti</v>
          </cell>
          <cell r="C8847" t="str">
            <v>YEC9875535</v>
          </cell>
          <cell r="D8847">
            <v>2019</v>
          </cell>
          <cell r="E8847">
            <v>14</v>
          </cell>
          <cell r="F8847" t="str">
            <v>0140</v>
          </cell>
          <cell r="G8847" t="str">
            <v>E002</v>
          </cell>
          <cell r="H8847" t="str">
            <v>Front Chainwheel</v>
          </cell>
          <cell r="I8847" t="str">
            <v>Vevparti</v>
          </cell>
          <cell r="J8847" t="str">
            <v xml:space="preserve">C3305681-170-EG E-Going 170MM 38T 3/32" 110MM </v>
          </cell>
          <cell r="K8847" t="str">
            <v>C3305681-170-EG</v>
          </cell>
          <cell r="L8847" t="str">
            <v>C3305681-170-EG</v>
          </cell>
        </row>
        <row r="8848">
          <cell r="B8848" t="str">
            <v>YEC9875535Kedjeskydd</v>
          </cell>
          <cell r="C8848" t="str">
            <v>YEC9875535</v>
          </cell>
          <cell r="D8848">
            <v>2019</v>
          </cell>
          <cell r="E8848">
            <v>15</v>
          </cell>
          <cell r="F8848" t="str">
            <v>0150</v>
          </cell>
          <cell r="G8848" t="str">
            <v>H001</v>
          </cell>
          <cell r="H8848" t="str">
            <v>Chain guard</v>
          </cell>
          <cell r="I8848" t="str">
            <v>Kedjeskydd</v>
          </cell>
          <cell r="J8848" t="str">
            <v>C8305427/ZBK + C8305427/RWH AXA CE 38 black w white center</v>
          </cell>
          <cell r="K8848" t="str">
            <v>C8305427/ZBK</v>
          </cell>
          <cell r="L8848" t="str">
            <v>C8305427/ZBK</v>
          </cell>
        </row>
        <row r="8849">
          <cell r="B8849" t="str">
            <v>YEC9875535Kedjeskyddsfäste</v>
          </cell>
          <cell r="C8849" t="str">
            <v>YEC9875535</v>
          </cell>
          <cell r="D8849">
            <v>2019</v>
          </cell>
          <cell r="E8849">
            <v>16</v>
          </cell>
          <cell r="F8849" t="str">
            <v>0160</v>
          </cell>
          <cell r="G8849" t="str">
            <v>H002</v>
          </cell>
          <cell r="H8849" t="str">
            <v>Chain guard bracket</v>
          </cell>
          <cell r="I8849" t="str">
            <v>Kedjeskyddsfäste</v>
          </cell>
          <cell r="K8849" t="str">
            <v>C8305727</v>
          </cell>
          <cell r="L8849" t="str">
            <v>C8305427</v>
          </cell>
        </row>
        <row r="8850">
          <cell r="B8850" t="str">
            <v>YEC9875535Framväxel</v>
          </cell>
          <cell r="C8850" t="str">
            <v>YEC9875535</v>
          </cell>
          <cell r="D8850">
            <v>2019</v>
          </cell>
          <cell r="E8850">
            <v>17</v>
          </cell>
          <cell r="F8850" t="str">
            <v>0170</v>
          </cell>
          <cell r="G8850" t="str">
            <v>D003</v>
          </cell>
          <cell r="H8850" t="str">
            <v>Front Derailleur</v>
          </cell>
          <cell r="I8850" t="str">
            <v>Framväxel</v>
          </cell>
          <cell r="K8850" t="str">
            <v>EMPTY</v>
          </cell>
          <cell r="L8850" t="e">
            <v>#N/A</v>
          </cell>
        </row>
        <row r="8851">
          <cell r="B8851" t="str">
            <v>YEC9875535Bakväxel</v>
          </cell>
          <cell r="C8851" t="str">
            <v>YEC9875535</v>
          </cell>
          <cell r="D8851">
            <v>2019</v>
          </cell>
          <cell r="E8851">
            <v>18</v>
          </cell>
          <cell r="F8851" t="str">
            <v>0180</v>
          </cell>
          <cell r="G8851" t="str">
            <v>D004</v>
          </cell>
          <cell r="H8851" t="str">
            <v>Rear Derailleur</v>
          </cell>
          <cell r="I8851" t="str">
            <v>Bakväxel</v>
          </cell>
          <cell r="K8851" t="str">
            <v>NAVVÄXEL</v>
          </cell>
          <cell r="L8851" t="str">
            <v>Kontakta SHIMANO</v>
          </cell>
        </row>
        <row r="8852">
          <cell r="B8852" t="str">
            <v>YEC9875535Kedja</v>
          </cell>
          <cell r="C8852" t="str">
            <v>YEC9875535</v>
          </cell>
          <cell r="D8852">
            <v>2019</v>
          </cell>
          <cell r="E8852">
            <v>19</v>
          </cell>
          <cell r="F8852" t="str">
            <v>0190</v>
          </cell>
          <cell r="G8852" t="str">
            <v>E003</v>
          </cell>
          <cell r="H8852" t="str">
            <v xml:space="preserve">Chain </v>
          </cell>
          <cell r="I8852" t="str">
            <v>Kedja</v>
          </cell>
          <cell r="J8852" t="str">
            <v>std</v>
          </cell>
          <cell r="K8852" t="str">
            <v>C3405001-0102</v>
          </cell>
          <cell r="L8852" t="str">
            <v>C3400002</v>
          </cell>
        </row>
        <row r="8853">
          <cell r="B8853" t="str">
            <v>YEC9875535Kassett</v>
          </cell>
          <cell r="C8853" t="str">
            <v>YEC9875535</v>
          </cell>
          <cell r="D8853">
            <v>2019</v>
          </cell>
          <cell r="E8853">
            <v>20</v>
          </cell>
          <cell r="F8853" t="str">
            <v>0200</v>
          </cell>
          <cell r="G8853" t="str">
            <v>E004</v>
          </cell>
          <cell r="H8853" t="str">
            <v>Cassette Sprocket</v>
          </cell>
          <cell r="I8853" t="str">
            <v>Kassett</v>
          </cell>
          <cell r="J8853" t="str">
            <v>ASMGEAR18SU SPT SC18sv3/32" (INTERNAL HUB)</v>
          </cell>
          <cell r="K8853" t="str">
            <v>ASMGEAR18SU</v>
          </cell>
          <cell r="L8853" t="str">
            <v>Kontakta SHIMANO</v>
          </cell>
        </row>
        <row r="8854">
          <cell r="B8854" t="str">
            <v>YEC9875535Framhjul</v>
          </cell>
          <cell r="C8854" t="str">
            <v>YEC9875535</v>
          </cell>
          <cell r="D8854">
            <v>2019</v>
          </cell>
          <cell r="E8854">
            <v>21</v>
          </cell>
          <cell r="F8854" t="str">
            <v>0210</v>
          </cell>
          <cell r="G8854" t="str">
            <v>F001</v>
          </cell>
          <cell r="H8854" t="str">
            <v>Front hub</v>
          </cell>
          <cell r="I8854" t="str">
            <v>Framhjul</v>
          </cell>
          <cell r="J8854" t="str">
            <v>Se drive unit</v>
          </cell>
          <cell r="K8854" t="str">
            <v>C4100354</v>
          </cell>
          <cell r="L8854" t="str">
            <v>C4100354</v>
          </cell>
        </row>
        <row r="8855">
          <cell r="B8855" t="str">
            <v>YEC9875535Bakhjul</v>
          </cell>
          <cell r="C8855" t="str">
            <v>YEC9875535</v>
          </cell>
          <cell r="D8855">
            <v>2019</v>
          </cell>
          <cell r="E8855">
            <v>22</v>
          </cell>
          <cell r="F8855" t="str">
            <v>0220</v>
          </cell>
          <cell r="G8855" t="str">
            <v>F002</v>
          </cell>
          <cell r="H8855" t="str">
            <v>Rear hub</v>
          </cell>
          <cell r="I8855" t="str">
            <v>Bakhjul</v>
          </cell>
          <cell r="J8855" t="str">
            <v>ASGC30007CADXR (ASG7C30ADXR) HBRcb 36 H SILVER DX</v>
          </cell>
          <cell r="K8855" t="str">
            <v>C4208020</v>
          </cell>
          <cell r="L8855" t="str">
            <v>C4200052</v>
          </cell>
        </row>
        <row r="8856">
          <cell r="B8856" t="str">
            <v>YEC9875535Däck</v>
          </cell>
          <cell r="C8856" t="str">
            <v>YEC9875535</v>
          </cell>
          <cell r="D8856">
            <v>2019</v>
          </cell>
          <cell r="E8856">
            <v>23</v>
          </cell>
          <cell r="F8856" t="str">
            <v>0230</v>
          </cell>
          <cell r="G8856" t="str">
            <v>F003</v>
          </cell>
          <cell r="H8856" t="str">
            <v>Tire</v>
          </cell>
          <cell r="I8856" t="str">
            <v>Däck</v>
          </cell>
          <cell r="J8856" t="str">
            <v>C4906302 622x40 Black Duramax Reflex X3 PERGO-E H-480</v>
          </cell>
          <cell r="K8856" t="str">
            <v>C4906302</v>
          </cell>
          <cell r="L8856" t="str">
            <v>C4901160</v>
          </cell>
        </row>
        <row r="8857">
          <cell r="B8857" t="str">
            <v>YEC9875535Skärmar set</v>
          </cell>
          <cell r="C8857" t="str">
            <v>YEC9875535</v>
          </cell>
          <cell r="D8857">
            <v>2019</v>
          </cell>
          <cell r="E8857">
            <v>24</v>
          </cell>
          <cell r="F8857" t="str">
            <v>0240</v>
          </cell>
          <cell r="G8857" t="str">
            <v>H003</v>
          </cell>
          <cell r="H8857" t="str">
            <v xml:space="preserve">Mudguard front   </v>
          </cell>
          <cell r="I8857" t="str">
            <v>Skärmar set</v>
          </cell>
          <cell r="J8857" t="str">
            <v>C8255677 ZN/52MM 28" black 70.554/1 (5729-ZN)</v>
          </cell>
          <cell r="K8857" t="str">
            <v>C8255677</v>
          </cell>
          <cell r="L8857" t="str">
            <v>C8250028</v>
          </cell>
        </row>
        <row r="8858">
          <cell r="B8858" t="str">
            <v>YEC9875535Pakethållare</v>
          </cell>
          <cell r="C8858" t="str">
            <v>YEC9875535</v>
          </cell>
          <cell r="D8858">
            <v>2019</v>
          </cell>
          <cell r="E8858">
            <v>25</v>
          </cell>
          <cell r="F8858" t="str">
            <v>0250</v>
          </cell>
          <cell r="G8858" t="str">
            <v>H004</v>
          </cell>
          <cell r="H8858" t="str">
            <v>Carrier</v>
          </cell>
          <cell r="I8858" t="str">
            <v>Pakethållare</v>
          </cell>
          <cell r="J8858" t="str">
            <v>C8205740 AVS TOP CARRIER FOR PHILION BATTERY, Powder BLACK CLIP AND SPECTRA LOGO</v>
          </cell>
          <cell r="K8858" t="str">
            <v>C8205740</v>
          </cell>
          <cell r="L8858" t="str">
            <v>C8205740</v>
          </cell>
        </row>
        <row r="8859">
          <cell r="B8859" t="str">
            <v>YEC9875535Sadel</v>
          </cell>
          <cell r="C8859" t="str">
            <v>YEC9875535</v>
          </cell>
          <cell r="D8859">
            <v>2019</v>
          </cell>
          <cell r="E8859">
            <v>26</v>
          </cell>
          <cell r="F8859" t="str">
            <v>0260</v>
          </cell>
          <cell r="G8859" t="str">
            <v>G001</v>
          </cell>
          <cell r="H8859" t="str">
            <v>Saddle</v>
          </cell>
          <cell r="I8859" t="str">
            <v>Sadel</v>
          </cell>
          <cell r="J8859" t="str">
            <v>C7105989 Fluito black unisex w/o clamp</v>
          </cell>
          <cell r="K8859" t="str">
            <v>C7105989</v>
          </cell>
          <cell r="L8859" t="str">
            <v>C7100596</v>
          </cell>
        </row>
        <row r="8860">
          <cell r="B8860" t="str">
            <v>YEC9875535Sadelstolpe</v>
          </cell>
          <cell r="C8860" t="str">
            <v>YEC9875535</v>
          </cell>
          <cell r="D8860">
            <v>2019</v>
          </cell>
          <cell r="E8860">
            <v>27</v>
          </cell>
          <cell r="F8860" t="str">
            <v>0270</v>
          </cell>
          <cell r="G8860" t="str">
            <v>G002</v>
          </cell>
          <cell r="H8860" t="str">
            <v>Seatpost</v>
          </cell>
          <cell r="I8860" t="str">
            <v>Sadelstolpe</v>
          </cell>
          <cell r="J8860" t="str">
            <v xml:space="preserve">C7205535 31,6X350MM ALsv SP-222 -&gt; C7205258  SP-222 27.2X350 Anodized SILVER </v>
          </cell>
          <cell r="K8860" t="str">
            <v>C7205535</v>
          </cell>
          <cell r="L8860" t="str">
            <v>C7200050</v>
          </cell>
        </row>
        <row r="8861">
          <cell r="B8861" t="str">
            <v>YEC9875535Sadelrörsklämma</v>
          </cell>
          <cell r="C8861" t="str">
            <v>YEC9875535</v>
          </cell>
          <cell r="D8861">
            <v>2019</v>
          </cell>
          <cell r="E8861">
            <v>28</v>
          </cell>
          <cell r="F8861" t="str">
            <v>0280</v>
          </cell>
          <cell r="G8861" t="str">
            <v>G003</v>
          </cell>
          <cell r="H8861" t="str">
            <v>Seat Clamp</v>
          </cell>
          <cell r="I8861" t="str">
            <v>Sadelrörsklämma</v>
          </cell>
          <cell r="J8861" t="str">
            <v>C7305002 L/C 31.8 MX27 shiny black</v>
          </cell>
          <cell r="K8861" t="str">
            <v>C7305002</v>
          </cell>
          <cell r="L8861" t="str">
            <v>C7300027-318</v>
          </cell>
        </row>
        <row r="8862">
          <cell r="B8862" t="str">
            <v>YEC9875535Framlampa</v>
          </cell>
          <cell r="C8862" t="str">
            <v>YEC9875535</v>
          </cell>
          <cell r="D8862">
            <v>2019</v>
          </cell>
          <cell r="E8862">
            <v>29</v>
          </cell>
          <cell r="F8862" t="str">
            <v>0290</v>
          </cell>
          <cell r="G8862" t="str">
            <v>H005</v>
          </cell>
          <cell r="H8862" t="str">
            <v>Front light</v>
          </cell>
          <cell r="I8862" t="str">
            <v>Framlampa</v>
          </cell>
          <cell r="J8862" t="str">
            <v xml:space="preserve">C8015191 JY-7070E 30LUX LED headlamp 6V, w/o bracket, 500mm cable with conector for Bafang , 3mm cable  </v>
          </cell>
          <cell r="K8862" t="str">
            <v>C8015191</v>
          </cell>
          <cell r="L8862" t="str">
            <v>C8015191</v>
          </cell>
        </row>
        <row r="8863">
          <cell r="B8863" t="str">
            <v>YEC9875535Baklampa</v>
          </cell>
          <cell r="C8863" t="str">
            <v>YEC9875535</v>
          </cell>
          <cell r="D8863">
            <v>2019</v>
          </cell>
          <cell r="E8863">
            <v>30</v>
          </cell>
          <cell r="F8863" t="str">
            <v>0300</v>
          </cell>
          <cell r="G8863" t="str">
            <v>H006</v>
          </cell>
          <cell r="H8863" t="str">
            <v>Light, Rear</v>
          </cell>
          <cell r="I8863" t="str">
            <v>Baklampa</v>
          </cell>
          <cell r="K8863" t="str">
            <v>C8705058-1RLBK</v>
          </cell>
          <cell r="L8863" t="str">
            <v>C8705058-1RLBK</v>
          </cell>
        </row>
        <row r="8864">
          <cell r="B8864" t="str">
            <v>YEC9875535Låssats</v>
          </cell>
          <cell r="C8864" t="str">
            <v>YEC9875535</v>
          </cell>
          <cell r="D8864">
            <v>2019</v>
          </cell>
          <cell r="E8864">
            <v>31</v>
          </cell>
          <cell r="F8864" t="str">
            <v>0310</v>
          </cell>
          <cell r="G8864" t="str">
            <v>H007</v>
          </cell>
          <cell r="H8864" t="str">
            <v>Lock</v>
          </cell>
          <cell r="I8864" t="str">
            <v>Låssats</v>
          </cell>
          <cell r="J8864" t="str">
            <v>C8405069 LCK SF PLbk Solid+  BAT SF03, LOCK FRAME+LOCK BATT SF03 RT W/2 similar keys</v>
          </cell>
          <cell r="K8864" t="str">
            <v>C8405069</v>
          </cell>
          <cell r="L8864" t="str">
            <v>C8405069</v>
          </cell>
        </row>
        <row r="8865">
          <cell r="B8865" t="str">
            <v>YEC9875535Stöd</v>
          </cell>
          <cell r="C8865" t="str">
            <v>YEC9875535</v>
          </cell>
          <cell r="D8865">
            <v>2019</v>
          </cell>
          <cell r="E8865">
            <v>32</v>
          </cell>
          <cell r="F8865" t="str">
            <v>0320</v>
          </cell>
          <cell r="G8865" t="str">
            <v>H008</v>
          </cell>
          <cell r="H8865" t="str">
            <v>Kick stand</v>
          </cell>
          <cell r="I8865" t="str">
            <v>Stöd</v>
          </cell>
          <cell r="J8865" t="str">
            <v>C8105222 REX HV for MAX CS mount KICKSTAND ADJUSTABLE 1288-4</v>
          </cell>
          <cell r="K8865" t="str">
            <v>C8105222</v>
          </cell>
          <cell r="L8865" t="str">
            <v>C8100034</v>
          </cell>
        </row>
        <row r="8866">
          <cell r="B8866" t="str">
            <v>YEC9875535Korg</v>
          </cell>
          <cell r="C8866" t="str">
            <v>YEC9875535</v>
          </cell>
          <cell r="D8866">
            <v>2019</v>
          </cell>
          <cell r="E8866">
            <v>33</v>
          </cell>
          <cell r="F8866" t="str">
            <v>0330</v>
          </cell>
          <cell r="G8866" t="str">
            <v>H009</v>
          </cell>
          <cell r="H8866" t="str">
            <v>Basket / Fr carrier</v>
          </cell>
          <cell r="I8866" t="str">
            <v>Korg</v>
          </cell>
          <cell r="K8866" t="str">
            <v>EMPTY</v>
          </cell>
          <cell r="L8866" t="e">
            <v>#N/A</v>
          </cell>
        </row>
        <row r="8867">
          <cell r="B8867" t="str">
            <v>YEC9875535Pedaler</v>
          </cell>
          <cell r="C8867" t="str">
            <v>YEC9875535</v>
          </cell>
          <cell r="D8867">
            <v>2019</v>
          </cell>
          <cell r="E8867">
            <v>34</v>
          </cell>
          <cell r="F8867" t="str">
            <v>0340</v>
          </cell>
          <cell r="G8867" t="str">
            <v>E005</v>
          </cell>
          <cell r="H8867" t="str">
            <v xml:space="preserve">Pedal </v>
          </cell>
          <cell r="I8867" t="str">
            <v>Pedaler</v>
          </cell>
          <cell r="J8867" t="str">
            <v>C3505208 NWL-467  SILVER/GREY 9/16" ALU</v>
          </cell>
          <cell r="K8867" t="str">
            <v>C3505208</v>
          </cell>
          <cell r="L8867" t="str">
            <v>C3500059</v>
          </cell>
        </row>
        <row r="8868">
          <cell r="B8868" t="str">
            <v>YEC9875535Motor</v>
          </cell>
          <cell r="C8868" t="str">
            <v>YEC9875535</v>
          </cell>
          <cell r="D8868">
            <v>2019</v>
          </cell>
          <cell r="E8868">
            <v>35</v>
          </cell>
          <cell r="F8868" t="str">
            <v>0350</v>
          </cell>
          <cell r="G8868" t="str">
            <v>J001</v>
          </cell>
          <cell r="H8868" t="str">
            <v>DRIVE UNIT:</v>
          </cell>
          <cell r="I8868" t="str">
            <v>Motor</v>
          </cell>
          <cell r="J8868" t="str">
            <v>C8705067-1-02 2017 E-Motor Egoing SYXC rollerbrake</v>
          </cell>
          <cell r="K8868" t="str">
            <v>C8705067-1-02</v>
          </cell>
          <cell r="L8868" t="str">
            <v>C8705067-1-02</v>
          </cell>
        </row>
        <row r="8869">
          <cell r="B8869" t="str">
            <v>YEC9875535Display</v>
          </cell>
          <cell r="C8869" t="str">
            <v>YEC9875535</v>
          </cell>
          <cell r="D8869">
            <v>2019</v>
          </cell>
          <cell r="E8869">
            <v>36</v>
          </cell>
          <cell r="F8869" t="str">
            <v>0360</v>
          </cell>
          <cell r="G8869" t="str">
            <v>J004</v>
          </cell>
          <cell r="H8869" t="str">
            <v>DISPLAY:</v>
          </cell>
          <cell r="I8869" t="str">
            <v>Display</v>
          </cell>
          <cell r="J8869" t="str">
            <v>C8705065-1-12S LCD C10,Silver Alloy e-going logo.cable length:750mm. cable length for switch:300mm,    Chip for BESST system. New dual pivot bracket with 2 plastic inserts (Ø22,2/25,4).</v>
          </cell>
          <cell r="K8869" t="str">
            <v>C8705065-1-12S</v>
          </cell>
          <cell r="L8869" t="str">
            <v>C8705065-1-12S</v>
          </cell>
        </row>
        <row r="8870">
          <cell r="B8870" t="str">
            <v>YEC9875535EB-Bus kabel</v>
          </cell>
          <cell r="C8870" t="str">
            <v>YEC9875535</v>
          </cell>
          <cell r="D8870">
            <v>2019</v>
          </cell>
          <cell r="E8870">
            <v>37</v>
          </cell>
          <cell r="F8870" t="str">
            <v>0370</v>
          </cell>
          <cell r="G8870" t="str">
            <v>J005</v>
          </cell>
          <cell r="H8870" t="str">
            <v>EB-BUS CABLE:</v>
          </cell>
          <cell r="I8870" t="str">
            <v>EB-Bus kabel</v>
          </cell>
          <cell r="J8870" t="str">
            <v>C8705065-1-04A 9pin (1000mm), one end linked to controller,the other end linked to the display (240mm), the front light (240mm) one brake sensor (280mm) and the speed sensor (500mm)</v>
          </cell>
          <cell r="K8870" t="str">
            <v>C8705065-1-04A</v>
          </cell>
          <cell r="L8870" t="str">
            <v>C8705065-1-04</v>
          </cell>
        </row>
        <row r="8871">
          <cell r="B8871" t="str">
            <v>YEC9875535Motorkabel</v>
          </cell>
          <cell r="C8871" t="str">
            <v>YEC9875535</v>
          </cell>
          <cell r="D8871">
            <v>2019</v>
          </cell>
          <cell r="E8871">
            <v>38</v>
          </cell>
          <cell r="F8871" t="str">
            <v>0380</v>
          </cell>
          <cell r="G8871" t="str">
            <v>J006</v>
          </cell>
          <cell r="H8871" t="str">
            <v>POWER CABLE:</v>
          </cell>
          <cell r="I8871" t="str">
            <v>Motorkabel</v>
          </cell>
          <cell r="J8871" t="str">
            <v>C8705065-1-03A G9.1/M9.1, cable length 1250mm, between motor and controller</v>
          </cell>
          <cell r="K8871" t="str">
            <v>C8705065-1-03A</v>
          </cell>
          <cell r="L8871" t="str">
            <v>C8705065-1-03A</v>
          </cell>
        </row>
        <row r="8872">
          <cell r="B8872" t="str">
            <v>YEC9875535Kabel framlampa</v>
          </cell>
          <cell r="C8872" t="str">
            <v>YEC9875535</v>
          </cell>
          <cell r="D8872">
            <v>2019</v>
          </cell>
          <cell r="E8872">
            <v>39</v>
          </cell>
          <cell r="F8872" t="str">
            <v>0390</v>
          </cell>
          <cell r="G8872" t="str">
            <v>J007</v>
          </cell>
          <cell r="H8872" t="str">
            <v>F. LIGHT CABLE:</v>
          </cell>
          <cell r="I8872" t="str">
            <v>Kabel framlampa</v>
          </cell>
          <cell r="J8872" t="str">
            <v>Included in EB-BUS cable</v>
          </cell>
          <cell r="K8872" t="str">
            <v>Ingår i EB-buskabeln</v>
          </cell>
          <cell r="L8872" t="str">
            <v>Ingår i EB-buskabeln</v>
          </cell>
        </row>
        <row r="8873">
          <cell r="B8873" t="str">
            <v>YEC9875535Kabel baklampa</v>
          </cell>
          <cell r="C8873" t="str">
            <v>YEC9875535</v>
          </cell>
          <cell r="D8873">
            <v>2019</v>
          </cell>
          <cell r="E8873">
            <v>40</v>
          </cell>
          <cell r="F8873" t="str">
            <v>0400</v>
          </cell>
          <cell r="G8873" t="str">
            <v>J008</v>
          </cell>
          <cell r="H8873" t="str">
            <v>R. LIGHT CABLE:</v>
          </cell>
          <cell r="I8873" t="str">
            <v>Kabel baklampa</v>
          </cell>
          <cell r="K8873" t="str">
            <v>INGÅR I BATTERIET</v>
          </cell>
          <cell r="L8873" t="str">
            <v>Ingår i batteriet</v>
          </cell>
        </row>
        <row r="8874">
          <cell r="B8874" t="str">
            <v>YEC9875535Hastighetssensor</v>
          </cell>
          <cell r="C8874" t="str">
            <v>YEC9875535</v>
          </cell>
          <cell r="D8874">
            <v>2019</v>
          </cell>
          <cell r="E8874">
            <v>41</v>
          </cell>
          <cell r="F8874" t="str">
            <v>0410</v>
          </cell>
          <cell r="G8874" t="str">
            <v>J009</v>
          </cell>
          <cell r="H8874" t="str">
            <v>SPEED SENSOR:</v>
          </cell>
          <cell r="I8874" t="str">
            <v>Hastighetssensor</v>
          </cell>
          <cell r="J8874" t="str">
            <v>Integrated in the motor</v>
          </cell>
          <cell r="K8874" t="str">
            <v>INGÅR I MOTORN</v>
          </cell>
          <cell r="L8874" t="str">
            <v>Ingår i motorn</v>
          </cell>
        </row>
        <row r="8875">
          <cell r="B8875" t="str">
            <v>YEC9875535Batteri</v>
          </cell>
          <cell r="C8875" t="str">
            <v>YEC9875535</v>
          </cell>
          <cell r="D8875">
            <v>2019</v>
          </cell>
          <cell r="E8875">
            <v>42</v>
          </cell>
          <cell r="F8875" t="str">
            <v>0420</v>
          </cell>
          <cell r="G8875" t="str">
            <v>J002</v>
          </cell>
          <cell r="H8875" t="str">
            <v>BATTERY:</v>
          </cell>
          <cell r="I8875" t="str">
            <v>Batteri</v>
          </cell>
          <cell r="J8875" t="str">
            <v>C8705058-1-11EA  PHYLION SF-03, 11Ah WITH INTERGRATED REAR RED LIGHT (eGoing Access)</v>
          </cell>
          <cell r="K8875" t="str">
            <v>C8705058-1-11EA</v>
          </cell>
          <cell r="L8875" t="str">
            <v>C8705058-1-11CE</v>
          </cell>
        </row>
        <row r="8876">
          <cell r="B8876" t="str">
            <v>YEC9875535Batterihållare</v>
          </cell>
          <cell r="C8876" t="str">
            <v>YEC9875535</v>
          </cell>
          <cell r="D8876">
            <v>2019</v>
          </cell>
          <cell r="E8876">
            <v>43</v>
          </cell>
          <cell r="F8876" t="str">
            <v>0430</v>
          </cell>
          <cell r="G8876" t="str">
            <v>J003</v>
          </cell>
          <cell r="H8876" t="str">
            <v>BATTERY HOLDER/Slider</v>
          </cell>
          <cell r="I8876" t="str">
            <v>Batterihållare</v>
          </cell>
          <cell r="J8876" t="str">
            <v>C8705065-10-02 Slider (lower part) SF03, AXA One key</v>
          </cell>
          <cell r="L8876" t="e">
            <v>#N/A</v>
          </cell>
        </row>
        <row r="8877">
          <cell r="B8877" t="str">
            <v>YEC9875535Batteriladdare</v>
          </cell>
          <cell r="C8877" t="str">
            <v>YEC9875535</v>
          </cell>
          <cell r="D8877">
            <v>2019</v>
          </cell>
          <cell r="E8877">
            <v>44</v>
          </cell>
          <cell r="F8877" t="str">
            <v>0440</v>
          </cell>
          <cell r="G8877" t="str">
            <v>J010</v>
          </cell>
          <cell r="H8877" t="str">
            <v>CHARGER:</v>
          </cell>
          <cell r="I8877" t="str">
            <v>Batteriladdare</v>
          </cell>
          <cell r="J8877" t="str">
            <v>C8705058-02, (CHARGER 2A    # NO:CZ2AG2JE7)  CHARGER FOR PHYLION BATTERY</v>
          </cell>
          <cell r="K8877" t="str">
            <v>C8705058-02</v>
          </cell>
          <cell r="L8877" t="str">
            <v>C8705058-02</v>
          </cell>
        </row>
        <row r="8878">
          <cell r="B8878" t="str">
            <v>YEC9875535Kontrollbox</v>
          </cell>
          <cell r="C8878" t="str">
            <v>YEC9875535</v>
          </cell>
          <cell r="D8878">
            <v>2019</v>
          </cell>
          <cell r="E8878">
            <v>45</v>
          </cell>
          <cell r="F8878" t="str">
            <v>0450</v>
          </cell>
          <cell r="G8878" t="str">
            <v>J011</v>
          </cell>
          <cell r="H8878" t="str">
            <v>Controller</v>
          </cell>
          <cell r="I8878" t="str">
            <v>Kontrollbox</v>
          </cell>
          <cell r="J887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8878" t="str">
            <v>C8705065-10-01A</v>
          </cell>
          <cell r="L8878" t="str">
            <v>C8705065-10-01</v>
          </cell>
        </row>
        <row r="8879">
          <cell r="B8879" t="str">
            <v>YEC9875535Växelöra</v>
          </cell>
          <cell r="C8879" t="str">
            <v>YEC9875535</v>
          </cell>
          <cell r="D8879">
            <v>2019</v>
          </cell>
          <cell r="E8879">
            <v>46</v>
          </cell>
          <cell r="F8879" t="str">
            <v>0460</v>
          </cell>
          <cell r="G8879" t="str">
            <v>D005</v>
          </cell>
          <cell r="H8879" t="str">
            <v>Gear hanger</v>
          </cell>
          <cell r="I8879" t="str">
            <v>Växelöra</v>
          </cell>
          <cell r="L8879" t="e">
            <v>#N/A</v>
          </cell>
        </row>
        <row r="8880">
          <cell r="B8880" t="str">
            <v>YEC9875536RAM</v>
          </cell>
          <cell r="C8880" t="str">
            <v>YEC9875536</v>
          </cell>
          <cell r="D8880" t="str">
            <v>2019-2021</v>
          </cell>
          <cell r="E8880">
            <v>1</v>
          </cell>
          <cell r="F8880" t="str">
            <v>0010</v>
          </cell>
          <cell r="G8880" t="str">
            <v>A001</v>
          </cell>
          <cell r="H8880" t="str">
            <v>PAINTED FRAME</v>
          </cell>
          <cell r="I8880" t="str">
            <v>RAM</v>
          </cell>
          <cell r="J8880" t="str">
            <v>Crescent-dekal ovan matt lack</v>
          </cell>
          <cell r="K8880" t="str">
            <v>FRAME</v>
          </cell>
          <cell r="L8880" t="e">
            <v>#N/A</v>
          </cell>
        </row>
        <row r="8881">
          <cell r="B8881" t="str">
            <v>YEC9875536Framgaffel</v>
          </cell>
          <cell r="C8881" t="str">
            <v>YEC9875536</v>
          </cell>
          <cell r="D8881" t="str">
            <v>2019-2021</v>
          </cell>
          <cell r="E8881">
            <v>2</v>
          </cell>
          <cell r="F8881" t="str">
            <v>0020</v>
          </cell>
          <cell r="G8881" t="str">
            <v>A002</v>
          </cell>
          <cell r="H8881" t="str">
            <v>PAINTED FORK</v>
          </cell>
          <cell r="I8881" t="str">
            <v>Framgaffel</v>
          </cell>
          <cell r="J8881" t="str">
            <v>C1605749-193 FF 28 ST 1"1/8 Int 40-44 Disc Front E-Going</v>
          </cell>
          <cell r="K8881" t="str">
            <v>C1605749-193</v>
          </cell>
          <cell r="L8881" t="e">
            <v>#N/A</v>
          </cell>
        </row>
        <row r="8882">
          <cell r="B8882" t="str">
            <v>YEC9875536Styrlager</v>
          </cell>
          <cell r="C8882" t="str">
            <v>YEC9875536</v>
          </cell>
          <cell r="D8882" t="str">
            <v>2019-2021</v>
          </cell>
          <cell r="E8882">
            <v>3</v>
          </cell>
          <cell r="F8882" t="str">
            <v>0030</v>
          </cell>
          <cell r="G8882" t="str">
            <v>B001</v>
          </cell>
          <cell r="H8882" t="str">
            <v>Head Set</v>
          </cell>
          <cell r="I8882" t="str">
            <v>Styrlager</v>
          </cell>
          <cell r="J8882" t="str">
            <v>C2105002 VP-MH305C SEMI INTEGR, ED BLACK O/S  SH = 20mm</v>
          </cell>
          <cell r="K8882" t="str">
            <v>C2105002</v>
          </cell>
          <cell r="L8882" t="str">
            <v>C2100163</v>
          </cell>
        </row>
        <row r="8883">
          <cell r="B8883" t="str">
            <v xml:space="preserve">YEC9875536Styrstam </v>
          </cell>
          <cell r="C8883" t="str">
            <v>YEC9875536</v>
          </cell>
          <cell r="D8883" t="str">
            <v>2019-2021</v>
          </cell>
          <cell r="E8883">
            <v>4</v>
          </cell>
          <cell r="F8883" t="str">
            <v>0040</v>
          </cell>
          <cell r="G8883" t="str">
            <v>B002</v>
          </cell>
          <cell r="H8883" t="str">
            <v>Handlebar Stem</v>
          </cell>
          <cell r="I8883" t="str">
            <v xml:space="preserve">Styrstam </v>
          </cell>
          <cell r="J8883" t="str">
            <v>C2205548-100 STQ ALsv 25,4/100 180mm 4BOLT MTSD-367N-5 SV</v>
          </cell>
          <cell r="K8883" t="str">
            <v>C2205548-110</v>
          </cell>
          <cell r="L8883" t="str">
            <v>C2200065</v>
          </cell>
        </row>
        <row r="8884">
          <cell r="B8884" t="str">
            <v>YEC9875536Styre</v>
          </cell>
          <cell r="C8884" t="str">
            <v>YEC9875536</v>
          </cell>
          <cell r="D8884" t="str">
            <v>2019-2021</v>
          </cell>
          <cell r="E8884">
            <v>5</v>
          </cell>
          <cell r="F8884" t="str">
            <v>0050</v>
          </cell>
          <cell r="G8884" t="str">
            <v>B003</v>
          </cell>
          <cell r="H8884" t="str">
            <v>Handelbar</v>
          </cell>
          <cell r="I8884" t="str">
            <v>Styre</v>
          </cell>
          <cell r="J8884" t="str">
            <v>C2306073 Handlebar City Silver NR-AL-14(ISO-C) W:630mm, AL H.A.S, no logo</v>
          </cell>
          <cell r="K8884" t="str">
            <v>C2306073</v>
          </cell>
          <cell r="L8884" t="str">
            <v>C2300290</v>
          </cell>
        </row>
        <row r="8885">
          <cell r="B8885" t="str">
            <v>YEC9875536Bromsgrepp H</v>
          </cell>
          <cell r="C8885" t="str">
            <v>YEC9875536</v>
          </cell>
          <cell r="D8885" t="str">
            <v>2019-2021</v>
          </cell>
          <cell r="E8885">
            <v>6</v>
          </cell>
          <cell r="F8885" t="str">
            <v>0060</v>
          </cell>
          <cell r="G8885" t="str">
            <v>C002</v>
          </cell>
          <cell r="H8885" t="str">
            <v>Brake Lever R</v>
          </cell>
          <cell r="I8885" t="str">
            <v>Bromsgrepp H</v>
          </cell>
          <cell r="L8885" t="e">
            <v>#N/A</v>
          </cell>
        </row>
        <row r="8886">
          <cell r="B8886" t="str">
            <v>YEC9875536Bromsgrepp V</v>
          </cell>
          <cell r="C8886" t="str">
            <v>YEC9875536</v>
          </cell>
          <cell r="D8886" t="str">
            <v>2019-2021</v>
          </cell>
          <cell r="E8886">
            <v>7</v>
          </cell>
          <cell r="F8886" t="str">
            <v>0070</v>
          </cell>
          <cell r="G8886" t="str">
            <v>C001</v>
          </cell>
          <cell r="H8886" t="str">
            <v>Brake Lever L</v>
          </cell>
          <cell r="I8886" t="str">
            <v>Bromsgrepp V</v>
          </cell>
          <cell r="J8886" t="str">
            <v>inkl in brake</v>
          </cell>
          <cell r="K8886" t="str">
            <v>Shimano</v>
          </cell>
          <cell r="L8886" t="str">
            <v>Kontakta SHIMANO</v>
          </cell>
        </row>
        <row r="8887">
          <cell r="B8887" t="str">
            <v>YEC9875536Växelreglage H</v>
          </cell>
          <cell r="C8887" t="str">
            <v>YEC9875536</v>
          </cell>
          <cell r="D8887" t="str">
            <v>2019-2021</v>
          </cell>
          <cell r="E8887">
            <v>8</v>
          </cell>
          <cell r="F8887" t="str">
            <v>0080</v>
          </cell>
          <cell r="G8887" t="str">
            <v>D002</v>
          </cell>
          <cell r="H8887" t="str">
            <v>Shift Lever R</v>
          </cell>
          <cell r="I8887" t="str">
            <v>Växelreglage H</v>
          </cell>
          <cell r="J8887" t="str">
            <v>C5105092 SHIFT LEVER, SL-C3000-7, NEXUS, REVO SHIFTER, 2320MM INNER, W/O OUTER FOR CJ-NX40(FOR SCANDINAVIAN), BLACK, BULK</v>
          </cell>
          <cell r="K8887" t="str">
            <v>C5105092</v>
          </cell>
          <cell r="L8887" t="str">
            <v>Kontakta SHIMANO</v>
          </cell>
        </row>
        <row r="8888">
          <cell r="B8888" t="str">
            <v>YEC9875536Växelreglage V</v>
          </cell>
          <cell r="C8888" t="str">
            <v>YEC9875536</v>
          </cell>
          <cell r="D8888" t="str">
            <v>2019-2021</v>
          </cell>
          <cell r="E8888">
            <v>9</v>
          </cell>
          <cell r="F8888" t="str">
            <v>0090</v>
          </cell>
          <cell r="G8888" t="str">
            <v>D001</v>
          </cell>
          <cell r="H8888" t="str">
            <v>Shift Lever L</v>
          </cell>
          <cell r="I8888" t="str">
            <v>Växelreglage V</v>
          </cell>
          <cell r="L8888" t="e">
            <v>#N/A</v>
          </cell>
        </row>
        <row r="8889">
          <cell r="B8889" t="str">
            <v>YEC9875536Handtag par</v>
          </cell>
          <cell r="C8889" t="str">
            <v>YEC9875536</v>
          </cell>
          <cell r="D8889" t="str">
            <v>2019-2021</v>
          </cell>
          <cell r="E8889">
            <v>10</v>
          </cell>
          <cell r="F8889" t="str">
            <v>0100</v>
          </cell>
          <cell r="G8889" t="str">
            <v>B004</v>
          </cell>
          <cell r="H8889" t="str">
            <v>Grip R</v>
          </cell>
          <cell r="I8889" t="str">
            <v>Handtag par</v>
          </cell>
          <cell r="J8889" t="str">
            <v xml:space="preserve">C2505528 Herrmans CLIK DD37  black 90mm  </v>
          </cell>
          <cell r="K8889" t="str">
            <v>C2505528</v>
          </cell>
          <cell r="L8889" t="str">
            <v>C2500057</v>
          </cell>
        </row>
        <row r="8890">
          <cell r="B8890" t="str">
            <v>YEC9875536Frambroms</v>
          </cell>
          <cell r="C8890" t="str">
            <v>YEC9875536</v>
          </cell>
          <cell r="D8890" t="str">
            <v>2019-2021</v>
          </cell>
          <cell r="E8890">
            <v>11</v>
          </cell>
          <cell r="F8890" t="str">
            <v>0110</v>
          </cell>
          <cell r="G8890" t="str">
            <v>C003</v>
          </cell>
          <cell r="H8890" t="str">
            <v xml:space="preserve">Brake front </v>
          </cell>
          <cell r="I8890" t="str">
            <v>Frambroms</v>
          </cell>
          <cell r="J8890" t="str">
            <v>AMT200KLFURX100 DISC BRAKE ASSEMBLED SET, BL-MT200(L), BR-MT200(F), BLACK, SM-MA-F160P/S, RESIN PAD(W/O FIN), 1000MM HOSE(SM-BH59-SS BLACK), BULK, 8,17 USD</v>
          </cell>
          <cell r="K8890" t="str">
            <v>AMT200KLFURX100</v>
          </cell>
          <cell r="L8890" t="str">
            <v>Kontakta SHIMANO</v>
          </cell>
        </row>
        <row r="8891">
          <cell r="B8891" t="str">
            <v>YEC9875536Bakbroms</v>
          </cell>
          <cell r="C8891" t="str">
            <v>YEC9875536</v>
          </cell>
          <cell r="D8891" t="str">
            <v>2019-2021</v>
          </cell>
          <cell r="E8891">
            <v>12</v>
          </cell>
          <cell r="F8891" t="str">
            <v>0120</v>
          </cell>
          <cell r="G8891" t="str">
            <v>C004</v>
          </cell>
          <cell r="H8891" t="str">
            <v>Brake rear</v>
          </cell>
          <cell r="I8891" t="str">
            <v>Bakbroms</v>
          </cell>
          <cell r="K8891" t="str">
            <v>Fotbroms</v>
          </cell>
          <cell r="L8891" t="str">
            <v>Kontakta SHIMANO</v>
          </cell>
        </row>
        <row r="8892">
          <cell r="B8892" t="str">
            <v>YEC9875536Vevlager</v>
          </cell>
          <cell r="C8892" t="str">
            <v>YEC9875536</v>
          </cell>
          <cell r="D8892" t="str">
            <v>2019-2021</v>
          </cell>
          <cell r="E8892">
            <v>13</v>
          </cell>
          <cell r="F8892" t="str">
            <v>0130</v>
          </cell>
          <cell r="G8892" t="str">
            <v>E001</v>
          </cell>
          <cell r="H8892" t="str">
            <v xml:space="preserve">BB-set </v>
          </cell>
          <cell r="I8892" t="str">
            <v>Vevlager</v>
          </cell>
          <cell r="K8892" t="str">
            <v>C8705065-1-124C</v>
          </cell>
          <cell r="L8892" t="str">
            <v>C8705065-1-124C</v>
          </cell>
        </row>
        <row r="8893">
          <cell r="B8893" t="str">
            <v>YEC9875536Vevparti</v>
          </cell>
          <cell r="C8893" t="str">
            <v>YEC9875536</v>
          </cell>
          <cell r="D8893" t="str">
            <v>2019-2021</v>
          </cell>
          <cell r="E8893">
            <v>14</v>
          </cell>
          <cell r="F8893" t="str">
            <v>0140</v>
          </cell>
          <cell r="G8893" t="str">
            <v>E002</v>
          </cell>
          <cell r="H8893" t="str">
            <v>Front Chainwheel</v>
          </cell>
          <cell r="I8893" t="str">
            <v>Vevparti</v>
          </cell>
          <cell r="J8893" t="str">
            <v xml:space="preserve">C3305681-170-EG E-Going 170MM 38T 3/32" 110MM </v>
          </cell>
          <cell r="K8893" t="str">
            <v>C3305681-170-EG</v>
          </cell>
          <cell r="L8893" t="str">
            <v>C3305681-170-EG</v>
          </cell>
        </row>
        <row r="8894">
          <cell r="B8894" t="str">
            <v>YEC9875536Kedjeskydd</v>
          </cell>
          <cell r="C8894" t="str">
            <v>YEC9875536</v>
          </cell>
          <cell r="D8894" t="str">
            <v>2019-2021</v>
          </cell>
          <cell r="E8894">
            <v>15</v>
          </cell>
          <cell r="F8894" t="str">
            <v>0150</v>
          </cell>
          <cell r="G8894" t="str">
            <v>H001</v>
          </cell>
          <cell r="H8894" t="str">
            <v>Chain guard</v>
          </cell>
          <cell r="I8894" t="str">
            <v>Kedjeskydd</v>
          </cell>
          <cell r="J8894" t="str">
            <v>C8305427/ZBK + C8305427/RWH AXA CE 38 black w white center</v>
          </cell>
          <cell r="K8894" t="str">
            <v>C8305427/ZBK</v>
          </cell>
          <cell r="L8894" t="str">
            <v>C8305427/ZBK</v>
          </cell>
        </row>
        <row r="8895">
          <cell r="B8895" t="str">
            <v>YEC9875536Kedjeskyddsfäste</v>
          </cell>
          <cell r="C8895" t="str">
            <v>YEC9875536</v>
          </cell>
          <cell r="D8895" t="str">
            <v>2019-2021</v>
          </cell>
          <cell r="E8895">
            <v>16</v>
          </cell>
          <cell r="F8895" t="str">
            <v>0160</v>
          </cell>
          <cell r="G8895" t="str">
            <v>H002</v>
          </cell>
          <cell r="H8895" t="str">
            <v>Chain guard bracket</v>
          </cell>
          <cell r="I8895" t="str">
            <v>Kedjeskyddsfäste</v>
          </cell>
          <cell r="J8895" t="str">
            <v>C8305427 bracket for AXA 38T black</v>
          </cell>
          <cell r="K8895" t="str">
            <v>C8305427</v>
          </cell>
          <cell r="L8895" t="str">
            <v>C8305427</v>
          </cell>
        </row>
        <row r="8896">
          <cell r="B8896" t="str">
            <v>YEC9875536Framväxel</v>
          </cell>
          <cell r="C8896" t="str">
            <v>YEC9875536</v>
          </cell>
          <cell r="D8896" t="str">
            <v>2019-2021</v>
          </cell>
          <cell r="E8896">
            <v>17</v>
          </cell>
          <cell r="F8896" t="str">
            <v>0170</v>
          </cell>
          <cell r="G8896" t="str">
            <v>D003</v>
          </cell>
          <cell r="H8896" t="str">
            <v>Front Derailleur</v>
          </cell>
          <cell r="I8896" t="str">
            <v>Framväxel</v>
          </cell>
          <cell r="K8896" t="str">
            <v>EMPTY</v>
          </cell>
          <cell r="L8896" t="e">
            <v>#N/A</v>
          </cell>
        </row>
        <row r="8897">
          <cell r="B8897" t="str">
            <v>YEC9875536Bakväxel</v>
          </cell>
          <cell r="C8897" t="str">
            <v>YEC9875536</v>
          </cell>
          <cell r="D8897" t="str">
            <v>2019-2021</v>
          </cell>
          <cell r="E8897">
            <v>18</v>
          </cell>
          <cell r="F8897" t="str">
            <v>0180</v>
          </cell>
          <cell r="G8897" t="str">
            <v>D004</v>
          </cell>
          <cell r="H8897" t="str">
            <v>Rear Derailleur</v>
          </cell>
          <cell r="I8897" t="str">
            <v>Bakväxel</v>
          </cell>
          <cell r="K8897" t="str">
            <v>NAVVÄXEL</v>
          </cell>
          <cell r="L8897" t="str">
            <v>Kontakta SHIMANO</v>
          </cell>
        </row>
        <row r="8898">
          <cell r="B8898" t="str">
            <v>YEC9875536Kedja</v>
          </cell>
          <cell r="C8898" t="str">
            <v>YEC9875536</v>
          </cell>
          <cell r="D8898" t="str">
            <v>2019-2021</v>
          </cell>
          <cell r="E8898">
            <v>19</v>
          </cell>
          <cell r="F8898" t="str">
            <v>0190</v>
          </cell>
          <cell r="G8898" t="str">
            <v>E003</v>
          </cell>
          <cell r="H8898" t="str">
            <v xml:space="preserve">Chain </v>
          </cell>
          <cell r="I8898" t="str">
            <v>Kedja</v>
          </cell>
          <cell r="J8898" t="str">
            <v>std</v>
          </cell>
          <cell r="K8898" t="str">
            <v>C3405001-0102</v>
          </cell>
          <cell r="L8898" t="str">
            <v>C3400002</v>
          </cell>
        </row>
        <row r="8899">
          <cell r="B8899" t="str">
            <v>YEC9875536Kassett</v>
          </cell>
          <cell r="C8899" t="str">
            <v>YEC9875536</v>
          </cell>
          <cell r="D8899" t="str">
            <v>2019-2021</v>
          </cell>
          <cell r="E8899">
            <v>20</v>
          </cell>
          <cell r="F8899" t="str">
            <v>0200</v>
          </cell>
          <cell r="G8899" t="str">
            <v>E004</v>
          </cell>
          <cell r="H8899" t="str">
            <v>Cassette Sprocket</v>
          </cell>
          <cell r="I8899" t="str">
            <v>Kassett</v>
          </cell>
          <cell r="J8899" t="str">
            <v>ASMGEAR18SU SPT SC18sv3/32" (INTERNAL HUB)</v>
          </cell>
          <cell r="K8899" t="str">
            <v>ASMGEAR18SU</v>
          </cell>
          <cell r="L8899" t="str">
            <v>Kontakta SHIMANO</v>
          </cell>
        </row>
        <row r="8900">
          <cell r="B8900" t="str">
            <v>YEC9875536Framhjul</v>
          </cell>
          <cell r="C8900" t="str">
            <v>YEC9875536</v>
          </cell>
          <cell r="D8900" t="str">
            <v>2019-2021</v>
          </cell>
          <cell r="E8900">
            <v>21</v>
          </cell>
          <cell r="F8900" t="str">
            <v>0210</v>
          </cell>
          <cell r="G8900" t="str">
            <v>F001</v>
          </cell>
          <cell r="H8900" t="str">
            <v>Front hub</v>
          </cell>
          <cell r="I8900" t="str">
            <v>Framhjul</v>
          </cell>
          <cell r="J8900" t="str">
            <v>Se drive unit</v>
          </cell>
          <cell r="K8900" t="str">
            <v>C4100365</v>
          </cell>
          <cell r="L8900" t="str">
            <v>C4100365</v>
          </cell>
        </row>
        <row r="8901">
          <cell r="B8901" t="str">
            <v>YEC9875536Bakhjul</v>
          </cell>
          <cell r="C8901" t="str">
            <v>YEC9875536</v>
          </cell>
          <cell r="D8901" t="str">
            <v>2019-2021</v>
          </cell>
          <cell r="E8901">
            <v>22</v>
          </cell>
          <cell r="F8901" t="str">
            <v>0220</v>
          </cell>
          <cell r="G8901" t="str">
            <v>F002</v>
          </cell>
          <cell r="H8901" t="str">
            <v>Rear hub</v>
          </cell>
          <cell r="I8901" t="str">
            <v>Bakhjul</v>
          </cell>
          <cell r="J8901" t="str">
            <v>ASGC30007CADXR (ASG7C30ADXR) HBRcb 36 H SILVER DX</v>
          </cell>
          <cell r="K8901" t="str">
            <v>C4208020</v>
          </cell>
          <cell r="L8901" t="str">
            <v>C4200052</v>
          </cell>
        </row>
        <row r="8902">
          <cell r="B8902" t="str">
            <v>YEC9875536Däck</v>
          </cell>
          <cell r="C8902" t="str">
            <v>YEC9875536</v>
          </cell>
          <cell r="D8902" t="str">
            <v>2019-2021</v>
          </cell>
          <cell r="E8902">
            <v>23</v>
          </cell>
          <cell r="F8902" t="str">
            <v>0230</v>
          </cell>
          <cell r="G8902" t="str">
            <v>F003</v>
          </cell>
          <cell r="H8902" t="str">
            <v>Tire</v>
          </cell>
          <cell r="I8902" t="str">
            <v>Däck</v>
          </cell>
          <cell r="J8902" t="str">
            <v>C4906455 622x40 Black Premium Reflex XNR PERGO-E H-480 (AntiP: 40x40 nylon/canvas)</v>
          </cell>
          <cell r="K8902" t="str">
            <v>C4906455</v>
          </cell>
          <cell r="L8902" t="str">
            <v>C4901463</v>
          </cell>
        </row>
        <row r="8903">
          <cell r="B8903" t="str">
            <v>YEC9875536Skärmar set</v>
          </cell>
          <cell r="C8903" t="str">
            <v>YEC9875536</v>
          </cell>
          <cell r="D8903" t="str">
            <v>2019-2021</v>
          </cell>
          <cell r="E8903">
            <v>24</v>
          </cell>
          <cell r="F8903" t="str">
            <v>0240</v>
          </cell>
          <cell r="G8903" t="str">
            <v>H003</v>
          </cell>
          <cell r="H8903" t="str">
            <v xml:space="preserve">Mudguard front   </v>
          </cell>
          <cell r="I8903" t="str">
            <v>Skärmar set</v>
          </cell>
          <cell r="J8903" t="str">
            <v>C8255677 ZN/52MM 28" black 70.554/1 (5729-ZN)</v>
          </cell>
          <cell r="K8903" t="str">
            <v>C8255677</v>
          </cell>
          <cell r="L8903" t="str">
            <v>C8250028</v>
          </cell>
        </row>
        <row r="8904">
          <cell r="B8904" t="str">
            <v>YEC9875536Pakethållare</v>
          </cell>
          <cell r="C8904" t="str">
            <v>YEC9875536</v>
          </cell>
          <cell r="D8904" t="str">
            <v>2019-2021</v>
          </cell>
          <cell r="E8904">
            <v>25</v>
          </cell>
          <cell r="F8904" t="str">
            <v>0250</v>
          </cell>
          <cell r="G8904" t="str">
            <v>H004</v>
          </cell>
          <cell r="H8904" t="str">
            <v>Carrier</v>
          </cell>
          <cell r="I8904" t="str">
            <v>Pakethållare</v>
          </cell>
          <cell r="J8904" t="str">
            <v>C8205834-BK AVS TOP CARRIER FOR SR20 PHILION BATTERY, Powder BLACK CLIP AND SPECTRA LOGO</v>
          </cell>
          <cell r="K8904" t="str">
            <v>C8205834-BK</v>
          </cell>
          <cell r="L8904" t="str">
            <v>C8205834-BK</v>
          </cell>
        </row>
        <row r="8905">
          <cell r="B8905" t="str">
            <v>YEC9875536Sadel</v>
          </cell>
          <cell r="C8905" t="str">
            <v>YEC9875536</v>
          </cell>
          <cell r="D8905" t="str">
            <v>2019-2021</v>
          </cell>
          <cell r="E8905">
            <v>26</v>
          </cell>
          <cell r="F8905" t="str">
            <v>0260</v>
          </cell>
          <cell r="G8905" t="str">
            <v>G001</v>
          </cell>
          <cell r="H8905" t="str">
            <v>Saddle</v>
          </cell>
          <cell r="I8905" t="str">
            <v>Sadel</v>
          </cell>
          <cell r="J8905" t="str">
            <v>C7105989 Fluito black unisex w/o clamp</v>
          </cell>
          <cell r="K8905" t="str">
            <v>C7105989</v>
          </cell>
          <cell r="L8905" t="str">
            <v>C7100596</v>
          </cell>
        </row>
        <row r="8906">
          <cell r="B8906" t="str">
            <v>YEC9875536Sadelstolpe</v>
          </cell>
          <cell r="C8906" t="str">
            <v>YEC9875536</v>
          </cell>
          <cell r="D8906" t="str">
            <v>2019-2021</v>
          </cell>
          <cell r="E8906">
            <v>27</v>
          </cell>
          <cell r="F8906" t="str">
            <v>0270</v>
          </cell>
          <cell r="G8906" t="str">
            <v>G002</v>
          </cell>
          <cell r="H8906" t="str">
            <v>Seatpost</v>
          </cell>
          <cell r="I8906" t="str">
            <v>Sadelstolpe</v>
          </cell>
          <cell r="J8906" t="str">
            <v xml:space="preserve">C7205258  SP-222 27.2X350 Anodized SILVER </v>
          </cell>
          <cell r="K8906" t="str">
            <v>C7205258</v>
          </cell>
          <cell r="L8906" t="str">
            <v>C7200039</v>
          </cell>
        </row>
        <row r="8907">
          <cell r="B8907" t="str">
            <v>YEC9875536Sadelrörsklämma</v>
          </cell>
          <cell r="C8907" t="str">
            <v>YEC9875536</v>
          </cell>
          <cell r="D8907" t="str">
            <v>2019-2021</v>
          </cell>
          <cell r="E8907">
            <v>28</v>
          </cell>
          <cell r="F8907" t="str">
            <v>0280</v>
          </cell>
          <cell r="G8907" t="str">
            <v>G003</v>
          </cell>
          <cell r="H8907" t="str">
            <v>Seat Clamp</v>
          </cell>
          <cell r="I8907" t="str">
            <v>Sadelrörsklämma</v>
          </cell>
          <cell r="J8907" t="str">
            <v>C7305002 L/C 31.8 MX27 shiny black</v>
          </cell>
          <cell r="K8907" t="str">
            <v>C7305002</v>
          </cell>
          <cell r="L8907" t="str">
            <v>C7300027-318</v>
          </cell>
        </row>
        <row r="8908">
          <cell r="B8908" t="str">
            <v>YEC9875536Framlampa</v>
          </cell>
          <cell r="C8908" t="str">
            <v>YEC9875536</v>
          </cell>
          <cell r="D8908" t="str">
            <v>2019-2021</v>
          </cell>
          <cell r="E8908">
            <v>29</v>
          </cell>
          <cell r="F8908" t="str">
            <v>0290</v>
          </cell>
          <cell r="G8908" t="str">
            <v>H005</v>
          </cell>
          <cell r="H8908" t="str">
            <v>Front light</v>
          </cell>
          <cell r="I8908" t="str">
            <v>Framlampa</v>
          </cell>
          <cell r="J8908" t="str">
            <v xml:space="preserve">C8015301 FL-14 MR4 LED headlamp 6V, w bracket, 650mm cable with conector for Bafang , 3mm cable  </v>
          </cell>
          <cell r="K8908" t="str">
            <v>C8015301</v>
          </cell>
          <cell r="L8908" t="str">
            <v>C8015301</v>
          </cell>
        </row>
        <row r="8909">
          <cell r="B8909" t="str">
            <v>YEC9875536Baklampa</v>
          </cell>
          <cell r="C8909" t="str">
            <v>YEC9875536</v>
          </cell>
          <cell r="D8909" t="str">
            <v>2019-2021</v>
          </cell>
          <cell r="E8909">
            <v>30</v>
          </cell>
          <cell r="F8909" t="str">
            <v>0300</v>
          </cell>
          <cell r="G8909" t="str">
            <v>H006</v>
          </cell>
          <cell r="H8909" t="str">
            <v>Light, Rear</v>
          </cell>
          <cell r="I8909" t="str">
            <v>Baklampa</v>
          </cell>
          <cell r="J8909" t="str">
            <v>inkl in battery</v>
          </cell>
          <cell r="K8909" t="str">
            <v>C8705186-1RLBK</v>
          </cell>
          <cell r="L8909" t="str">
            <v>C8705186-1RLBK</v>
          </cell>
        </row>
        <row r="8910">
          <cell r="B8910" t="str">
            <v>YEC9875536Låssats</v>
          </cell>
          <cell r="C8910" t="str">
            <v>YEC9875536</v>
          </cell>
          <cell r="D8910" t="str">
            <v>2019-2021</v>
          </cell>
          <cell r="E8910">
            <v>31</v>
          </cell>
          <cell r="F8910" t="str">
            <v>0310</v>
          </cell>
          <cell r="G8910" t="str">
            <v>H007</v>
          </cell>
          <cell r="H8910" t="str">
            <v>Lock</v>
          </cell>
          <cell r="I8910" t="str">
            <v>Låssats</v>
          </cell>
          <cell r="J8910" t="str">
            <v>C8405069 LCK SF PLbk Solid+  BAT SF03/SR11/SR20, LOCK FRAME+LOCK BATT SF03 RT W/2 similar keys</v>
          </cell>
          <cell r="K8910" t="str">
            <v>C8405069</v>
          </cell>
          <cell r="L8910" t="str">
            <v>C8405069</v>
          </cell>
        </row>
        <row r="8911">
          <cell r="B8911" t="str">
            <v>YEC9875536Stöd</v>
          </cell>
          <cell r="C8911" t="str">
            <v>YEC9875536</v>
          </cell>
          <cell r="D8911" t="str">
            <v>2019-2021</v>
          </cell>
          <cell r="E8911">
            <v>32</v>
          </cell>
          <cell r="F8911" t="str">
            <v>0320</v>
          </cell>
          <cell r="G8911" t="str">
            <v>H008</v>
          </cell>
          <cell r="H8911" t="str">
            <v>Kick stand</v>
          </cell>
          <cell r="I8911" t="str">
            <v>Stöd</v>
          </cell>
          <cell r="J8911" t="str">
            <v>C8105208 KS REX ATRAN 235</v>
          </cell>
          <cell r="K8911" t="str">
            <v>C8105208</v>
          </cell>
          <cell r="L8911" t="str">
            <v>C8100034</v>
          </cell>
        </row>
        <row r="8912">
          <cell r="B8912" t="str">
            <v>YEC9875536Korg</v>
          </cell>
          <cell r="C8912" t="str">
            <v>YEC9875536</v>
          </cell>
          <cell r="D8912" t="str">
            <v>2019-2021</v>
          </cell>
          <cell r="E8912">
            <v>33</v>
          </cell>
          <cell r="F8912" t="str">
            <v>0330</v>
          </cell>
          <cell r="G8912" t="str">
            <v>H009</v>
          </cell>
          <cell r="H8912" t="str">
            <v>Basket / Fr carrier</v>
          </cell>
          <cell r="I8912" t="str">
            <v>Korg</v>
          </cell>
          <cell r="K8912" t="str">
            <v>EMPTY</v>
          </cell>
          <cell r="L8912" t="e">
            <v>#N/A</v>
          </cell>
        </row>
        <row r="8913">
          <cell r="B8913" t="str">
            <v>YEC9875536Pedaler</v>
          </cell>
          <cell r="C8913" t="str">
            <v>YEC9875536</v>
          </cell>
          <cell r="D8913" t="str">
            <v>2019-2021</v>
          </cell>
          <cell r="E8913">
            <v>34</v>
          </cell>
          <cell r="F8913" t="str">
            <v>0340</v>
          </cell>
          <cell r="G8913" t="str">
            <v>E005</v>
          </cell>
          <cell r="H8913" t="str">
            <v xml:space="preserve">Pedal </v>
          </cell>
          <cell r="I8913" t="str">
            <v>Pedaler</v>
          </cell>
          <cell r="J8913" t="str">
            <v>C3505208 NWL-467  SILVER/GREY 9/16" ALU</v>
          </cell>
          <cell r="K8913" t="str">
            <v>C3505208</v>
          </cell>
          <cell r="L8913" t="str">
            <v>C3500059</v>
          </cell>
        </row>
        <row r="8914">
          <cell r="B8914" t="str">
            <v>YEC9875536Motor</v>
          </cell>
          <cell r="C8914" t="str">
            <v>YEC9875536</v>
          </cell>
          <cell r="D8914" t="str">
            <v>2019-2021</v>
          </cell>
          <cell r="E8914">
            <v>35</v>
          </cell>
          <cell r="F8914" t="str">
            <v>0350</v>
          </cell>
          <cell r="G8914" t="str">
            <v>J001</v>
          </cell>
          <cell r="H8914" t="str">
            <v>DRIVE UNIT:</v>
          </cell>
          <cell r="I8914" t="str">
            <v>Motor</v>
          </cell>
          <cell r="J8914" t="str">
            <v>C8705144-1-03 HBF 26/28" ALsv 100 e-MOT Disc E-Going sticker. 700mm cable 36H, OLD 100mm, 12mm axle</v>
          </cell>
          <cell r="K8914" t="str">
            <v>C8705144-1-03</v>
          </cell>
          <cell r="L8914" t="str">
            <v>C8705144-1-03</v>
          </cell>
        </row>
        <row r="8915">
          <cell r="B8915" t="str">
            <v>YEC9875536Display</v>
          </cell>
          <cell r="C8915" t="str">
            <v>YEC9875536</v>
          </cell>
          <cell r="D8915" t="str">
            <v>2019-2021</v>
          </cell>
          <cell r="E8915">
            <v>36</v>
          </cell>
          <cell r="F8915" t="str">
            <v>0360</v>
          </cell>
          <cell r="G8915" t="str">
            <v>J004</v>
          </cell>
          <cell r="H8915" t="str">
            <v>DISPLAY:</v>
          </cell>
          <cell r="I8915" t="str">
            <v>Display</v>
          </cell>
          <cell r="J8915" t="str">
            <v>C8705068-1-33C Display small LCD for BAFANG CanBus (plugnplay) 850 w Bluetoth</v>
          </cell>
          <cell r="K8915" t="str">
            <v>C8705068-1-33C</v>
          </cell>
          <cell r="L8915" t="str">
            <v>C8705068-1-33C</v>
          </cell>
        </row>
        <row r="8916">
          <cell r="B8916" t="str">
            <v>YEC9875536EB-Bus kabel</v>
          </cell>
          <cell r="C8916" t="str">
            <v>YEC9875536</v>
          </cell>
          <cell r="D8916" t="str">
            <v>2019-2021</v>
          </cell>
          <cell r="E8916">
            <v>37</v>
          </cell>
          <cell r="F8916" t="str">
            <v>0370</v>
          </cell>
          <cell r="G8916" t="str">
            <v>J005</v>
          </cell>
          <cell r="H8916" t="str">
            <v>EB-BUS CABLE:</v>
          </cell>
          <cell r="I8916" t="str">
            <v>EB-Bus kabel</v>
          </cell>
          <cell r="J8916" t="str">
            <v>C8705065-1-04AC 9pin (1000mm), one end linked to controller,the other end linked to the display (240mm), the front light (240mm) one brake sensor (280mm) and the speed sensor (500mm)  CANBUS</v>
          </cell>
          <cell r="K8916" t="str">
            <v>C8705065-1-04AC</v>
          </cell>
          <cell r="L8916" t="str">
            <v>C8705065-1-04AC</v>
          </cell>
        </row>
        <row r="8917">
          <cell r="B8917" t="str">
            <v>YEC9875536Motorkabel</v>
          </cell>
          <cell r="C8917" t="str">
            <v>YEC9875536</v>
          </cell>
          <cell r="D8917" t="str">
            <v>2019-2021</v>
          </cell>
          <cell r="E8917">
            <v>38</v>
          </cell>
          <cell r="F8917" t="str">
            <v>0380</v>
          </cell>
          <cell r="G8917" t="str">
            <v>J006</v>
          </cell>
          <cell r="H8917" t="str">
            <v>POWER CABLE:</v>
          </cell>
          <cell r="I8917" t="str">
            <v>Motorkabel</v>
          </cell>
          <cell r="J8917" t="str">
            <v xml:space="preserve">C8705065-1-03A G9.1/M9.1, cable length 1250mm, between motor and controller. </v>
          </cell>
          <cell r="K8917" t="str">
            <v>C8705065-1-03A</v>
          </cell>
          <cell r="L8917" t="str">
            <v>C8705065-1-03A</v>
          </cell>
        </row>
        <row r="8918">
          <cell r="B8918" t="str">
            <v>YEC9875536Kabel framlampa</v>
          </cell>
          <cell r="C8918" t="str">
            <v>YEC9875536</v>
          </cell>
          <cell r="D8918" t="str">
            <v>2019-2021</v>
          </cell>
          <cell r="E8918">
            <v>39</v>
          </cell>
          <cell r="F8918" t="str">
            <v>0390</v>
          </cell>
          <cell r="G8918" t="str">
            <v>J007</v>
          </cell>
          <cell r="H8918" t="str">
            <v>F. LIGHT CABLE:</v>
          </cell>
          <cell r="I8918" t="str">
            <v>Kabel framlampa</v>
          </cell>
          <cell r="J8918" t="str">
            <v>Included in EB-BUS cable</v>
          </cell>
          <cell r="K8918" t="str">
            <v>Ingår i EB-buskabeln</v>
          </cell>
          <cell r="L8918" t="str">
            <v>Ingår i EB-buskabeln</v>
          </cell>
        </row>
        <row r="8919">
          <cell r="B8919" t="str">
            <v>YEC9875536Kabel baklampa</v>
          </cell>
          <cell r="C8919" t="str">
            <v>YEC9875536</v>
          </cell>
          <cell r="D8919" t="str">
            <v>2019-2021</v>
          </cell>
          <cell r="E8919">
            <v>40</v>
          </cell>
          <cell r="F8919" t="str">
            <v>0400</v>
          </cell>
          <cell r="G8919" t="str">
            <v>J008</v>
          </cell>
          <cell r="H8919" t="str">
            <v>R. LIGHT CABLE:</v>
          </cell>
          <cell r="I8919" t="str">
            <v>Kabel baklampa</v>
          </cell>
          <cell r="K8919" t="str">
            <v>INGÅR I BATTERIET</v>
          </cell>
          <cell r="L8919" t="str">
            <v>Ingår i batteriet</v>
          </cell>
        </row>
        <row r="8920">
          <cell r="B8920" t="str">
            <v>YEC9875536Hastighetssensor</v>
          </cell>
          <cell r="C8920" t="str">
            <v>YEC9875536</v>
          </cell>
          <cell r="D8920" t="str">
            <v>2019-2021</v>
          </cell>
          <cell r="E8920">
            <v>41</v>
          </cell>
          <cell r="F8920" t="str">
            <v>0410</v>
          </cell>
          <cell r="G8920" t="str">
            <v>J009</v>
          </cell>
          <cell r="H8920" t="str">
            <v>SPEED SENSOR:</v>
          </cell>
          <cell r="I8920" t="str">
            <v>Hastighetssensor</v>
          </cell>
          <cell r="J8920" t="str">
            <v>Integrated in the motor</v>
          </cell>
          <cell r="K8920" t="str">
            <v>INGÅR I MOTORN</v>
          </cell>
          <cell r="L8920" t="str">
            <v>Ingår i motorn</v>
          </cell>
        </row>
        <row r="8921">
          <cell r="B8921" t="str">
            <v>YEC9875536Batteri</v>
          </cell>
          <cell r="C8921" t="str">
            <v>YEC9875536</v>
          </cell>
          <cell r="D8921" t="str">
            <v>2019-2021</v>
          </cell>
          <cell r="E8921">
            <v>42</v>
          </cell>
          <cell r="F8921" t="str">
            <v>0420</v>
          </cell>
          <cell r="G8921" t="str">
            <v>J002</v>
          </cell>
          <cell r="H8921" t="str">
            <v>BATTERY:</v>
          </cell>
          <cell r="I8921" t="str">
            <v>Batteri</v>
          </cell>
          <cell r="J8921" t="str">
            <v>C8705186-E-11C SR20 11,6Ah, blk LiMn 36V 11,6Ah, R.Light CANBUS eGOING</v>
          </cell>
          <cell r="K8921" t="str">
            <v>C8705186-E-11C</v>
          </cell>
          <cell r="L8921" t="str">
            <v>C8705186-E-11C</v>
          </cell>
        </row>
        <row r="8922">
          <cell r="B8922" t="str">
            <v>YEC9875536Batterihållare</v>
          </cell>
          <cell r="C8922" t="str">
            <v>YEC9875536</v>
          </cell>
          <cell r="D8922" t="str">
            <v>2019-2021</v>
          </cell>
          <cell r="E8922">
            <v>43</v>
          </cell>
          <cell r="F8922" t="str">
            <v>0430</v>
          </cell>
          <cell r="G8922" t="str">
            <v>J003</v>
          </cell>
          <cell r="H8922" t="str">
            <v>BATTERY HOLDER/Slider</v>
          </cell>
          <cell r="I8922" t="str">
            <v>Batterihållare</v>
          </cell>
          <cell r="J8922" t="str">
            <v>C8705142-10-4C. C8705186-01 TOP SLIDER F/SR-20 W/SMALL PARTS COVER F/CONTROLLER AND FASTENERS. C8705142-10-02C Controller Slider SR20 CANBUS</v>
          </cell>
          <cell r="L8922" t="e">
            <v>#N/A</v>
          </cell>
        </row>
        <row r="8923">
          <cell r="B8923" t="str">
            <v>YEC9875536Batteriladdare</v>
          </cell>
          <cell r="C8923" t="str">
            <v>YEC9875536</v>
          </cell>
          <cell r="D8923" t="str">
            <v>2019-2021</v>
          </cell>
          <cell r="E8923">
            <v>44</v>
          </cell>
          <cell r="F8923" t="str">
            <v>0440</v>
          </cell>
          <cell r="G8923" t="str">
            <v>J010</v>
          </cell>
          <cell r="H8923" t="str">
            <v>CHARGER:</v>
          </cell>
          <cell r="I8923" t="str">
            <v>Batteriladdare</v>
          </cell>
          <cell r="J8923" t="str">
            <v>C8705058-1-1C, Charger for SR-20/SF-03 CanBus</v>
          </cell>
          <cell r="K8923" t="str">
            <v>C8705058-1-1C</v>
          </cell>
          <cell r="L8923" t="str">
            <v>C8705058-1-1D</v>
          </cell>
        </row>
        <row r="8924">
          <cell r="B8924" t="str">
            <v>YEC9875536Kontrollbox</v>
          </cell>
          <cell r="C8924" t="str">
            <v>YEC9875536</v>
          </cell>
          <cell r="D8924" t="str">
            <v>2019-2021</v>
          </cell>
          <cell r="E8924">
            <v>45</v>
          </cell>
          <cell r="F8924" t="str">
            <v>0450</v>
          </cell>
          <cell r="G8924" t="str">
            <v>J011</v>
          </cell>
          <cell r="H8924" t="str">
            <v>Controller</v>
          </cell>
          <cell r="I8924" t="str">
            <v>Kontrollbox</v>
          </cell>
          <cell r="J8924" t="str">
            <v>C8705142-10-02C Controller Slider SR20 CANBUS, UTGÅR 200227 och ersätts av C8705142-10-4C</v>
          </cell>
          <cell r="K8924" t="str">
            <v>C8705142-10-02C</v>
          </cell>
          <cell r="L8924" t="str">
            <v>C8705142-10-02C</v>
          </cell>
        </row>
        <row r="8925">
          <cell r="B8925" t="str">
            <v>YEC9875536Växelöra</v>
          </cell>
          <cell r="C8925" t="str">
            <v>YEC9875536</v>
          </cell>
          <cell r="D8925" t="str">
            <v>2019-2021</v>
          </cell>
          <cell r="E8925">
            <v>46</v>
          </cell>
          <cell r="F8925" t="str">
            <v>0460</v>
          </cell>
          <cell r="G8925" t="str">
            <v>D005</v>
          </cell>
          <cell r="H8925" t="str">
            <v>Gear hanger</v>
          </cell>
          <cell r="I8925" t="str">
            <v>Växelöra</v>
          </cell>
          <cell r="L8925" t="e">
            <v>#N/A</v>
          </cell>
        </row>
        <row r="8926">
          <cell r="B8926" t="str">
            <v>YEC9875837RAM</v>
          </cell>
          <cell r="C8926" t="str">
            <v>YEC9875837</v>
          </cell>
          <cell r="D8926" t="str">
            <v>2022-2023</v>
          </cell>
          <cell r="E8926">
            <v>1</v>
          </cell>
          <cell r="F8926" t="str">
            <v>0010</v>
          </cell>
          <cell r="G8926" t="str">
            <v>A001</v>
          </cell>
          <cell r="H8926" t="str">
            <v>PAINTED FRAME</v>
          </cell>
          <cell r="I8926" t="str">
            <v>RAM</v>
          </cell>
          <cell r="K8926" t="str">
            <v>C1307514-580</v>
          </cell>
          <cell r="L8926" t="e">
            <v>#N/A</v>
          </cell>
        </row>
        <row r="8927">
          <cell r="B8927" t="str">
            <v>YEC9875837Framgaffel</v>
          </cell>
          <cell r="C8927" t="str">
            <v>YEC9875837</v>
          </cell>
          <cell r="D8927" t="str">
            <v>2022-2023</v>
          </cell>
          <cell r="E8927">
            <v>2</v>
          </cell>
          <cell r="F8927" t="str">
            <v>0020</v>
          </cell>
          <cell r="G8927" t="str">
            <v>A002</v>
          </cell>
          <cell r="H8927" t="str">
            <v>PAINTED FORK</v>
          </cell>
          <cell r="I8927" t="str">
            <v>Framgaffel</v>
          </cell>
          <cell r="K8927" t="str">
            <v>C1605771-213</v>
          </cell>
          <cell r="L8927" t="e">
            <v>#N/A</v>
          </cell>
        </row>
        <row r="8928">
          <cell r="B8928" t="str">
            <v>YEC9875837Styrlager</v>
          </cell>
          <cell r="C8928" t="str">
            <v>YEC9875837</v>
          </cell>
          <cell r="D8928" t="str">
            <v>2022-2023</v>
          </cell>
          <cell r="E8928">
            <v>3</v>
          </cell>
          <cell r="F8928" t="str">
            <v>0030</v>
          </cell>
          <cell r="G8928" t="str">
            <v>B001</v>
          </cell>
          <cell r="H8928" t="str">
            <v>Head Set</v>
          </cell>
          <cell r="I8928" t="str">
            <v>Styrlager</v>
          </cell>
          <cell r="K8928" t="str">
            <v>C2105291</v>
          </cell>
          <cell r="L8928" t="str">
            <v>C2100163</v>
          </cell>
        </row>
        <row r="8929">
          <cell r="B8929" t="str">
            <v xml:space="preserve">YEC9875837Styrstam </v>
          </cell>
          <cell r="C8929" t="str">
            <v>YEC9875837</v>
          </cell>
          <cell r="D8929" t="str">
            <v>2022-2023</v>
          </cell>
          <cell r="E8929">
            <v>4</v>
          </cell>
          <cell r="F8929" t="str">
            <v>0040</v>
          </cell>
          <cell r="G8929" t="str">
            <v>B002</v>
          </cell>
          <cell r="H8929" t="str">
            <v>Handlebar Stem</v>
          </cell>
          <cell r="I8929" t="str">
            <v xml:space="preserve">Styrstam </v>
          </cell>
          <cell r="K8929" t="str">
            <v>C2205550-090</v>
          </cell>
          <cell r="L8929" t="str">
            <v>C2200066</v>
          </cell>
        </row>
        <row r="8930">
          <cell r="B8930" t="str">
            <v>YEC9875837Styre</v>
          </cell>
          <cell r="C8930" t="str">
            <v>YEC9875837</v>
          </cell>
          <cell r="D8930" t="str">
            <v>2022-2023</v>
          </cell>
          <cell r="E8930">
            <v>5</v>
          </cell>
          <cell r="F8930" t="str">
            <v>0050</v>
          </cell>
          <cell r="G8930" t="str">
            <v>B003</v>
          </cell>
          <cell r="H8930" t="str">
            <v>Handelbar</v>
          </cell>
          <cell r="I8930" t="str">
            <v>Styre</v>
          </cell>
          <cell r="K8930" t="str">
            <v>C2306074</v>
          </cell>
          <cell r="L8930" t="str">
            <v>C2306074</v>
          </cell>
        </row>
        <row r="8931">
          <cell r="B8931" t="str">
            <v>YEC9875837Bromsgrepp H</v>
          </cell>
          <cell r="C8931" t="str">
            <v>YEC9875837</v>
          </cell>
          <cell r="D8931" t="str">
            <v>2022-2023</v>
          </cell>
          <cell r="E8931">
            <v>6</v>
          </cell>
          <cell r="F8931" t="str">
            <v>0060</v>
          </cell>
          <cell r="G8931" t="str">
            <v>C002</v>
          </cell>
          <cell r="H8931" t="str">
            <v>Brake Lever R</v>
          </cell>
          <cell r="I8931" t="str">
            <v>Bromsgrepp H</v>
          </cell>
          <cell r="L8931" t="e">
            <v>#N/A</v>
          </cell>
        </row>
        <row r="8932">
          <cell r="B8932" t="str">
            <v>YEC9875837Bromsgrepp V</v>
          </cell>
          <cell r="C8932" t="str">
            <v>YEC9875837</v>
          </cell>
          <cell r="D8932" t="str">
            <v>2022-2023</v>
          </cell>
          <cell r="E8932">
            <v>7</v>
          </cell>
          <cell r="F8932" t="str">
            <v>0070</v>
          </cell>
          <cell r="G8932" t="str">
            <v>C001</v>
          </cell>
          <cell r="H8932" t="str">
            <v>Brake Lever L</v>
          </cell>
          <cell r="I8932" t="str">
            <v>Bromsgrepp V</v>
          </cell>
          <cell r="K8932" t="str">
            <v>Shimano</v>
          </cell>
          <cell r="L8932" t="str">
            <v>Kontakta SHIMANO</v>
          </cell>
        </row>
        <row r="8933">
          <cell r="B8933" t="str">
            <v>YEC9875837Växelreglage H</v>
          </cell>
          <cell r="C8933" t="str">
            <v>YEC9875837</v>
          </cell>
          <cell r="D8933" t="str">
            <v>2022-2023</v>
          </cell>
          <cell r="E8933">
            <v>8</v>
          </cell>
          <cell r="F8933" t="str">
            <v>0080</v>
          </cell>
          <cell r="G8933" t="str">
            <v>D002</v>
          </cell>
          <cell r="H8933" t="str">
            <v>Shift Lever R</v>
          </cell>
          <cell r="I8933" t="str">
            <v>Växelreglage H</v>
          </cell>
          <cell r="K8933" t="str">
            <v>C5105092</v>
          </cell>
          <cell r="L8933" t="str">
            <v>Kontakta SHIMANO</v>
          </cell>
        </row>
        <row r="8934">
          <cell r="B8934" t="str">
            <v>YEC9875837Växelreglage V</v>
          </cell>
          <cell r="C8934" t="str">
            <v>YEC9875837</v>
          </cell>
          <cell r="D8934" t="str">
            <v>2022-2023</v>
          </cell>
          <cell r="E8934">
            <v>9</v>
          </cell>
          <cell r="F8934" t="str">
            <v>0090</v>
          </cell>
          <cell r="G8934" t="str">
            <v>D001</v>
          </cell>
          <cell r="H8934" t="str">
            <v>Shift Lever L</v>
          </cell>
          <cell r="I8934" t="str">
            <v>Växelreglage V</v>
          </cell>
          <cell r="L8934" t="e">
            <v>#N/A</v>
          </cell>
        </row>
        <row r="8935">
          <cell r="B8935" t="str">
            <v>YEC9875837Handtag par</v>
          </cell>
          <cell r="C8935" t="str">
            <v>YEC9875837</v>
          </cell>
          <cell r="D8935" t="str">
            <v>2022-2023</v>
          </cell>
          <cell r="E8935">
            <v>10</v>
          </cell>
          <cell r="F8935" t="str">
            <v>0100</v>
          </cell>
          <cell r="G8935" t="str">
            <v>B004</v>
          </cell>
          <cell r="H8935" t="str">
            <v>Grip R</v>
          </cell>
          <cell r="I8935" t="str">
            <v>Handtag par</v>
          </cell>
          <cell r="K8935" t="str">
            <v>C2505528</v>
          </cell>
          <cell r="L8935" t="str">
            <v>C2500057</v>
          </cell>
        </row>
        <row r="8936">
          <cell r="B8936" t="str">
            <v>YEC9875837Frambroms</v>
          </cell>
          <cell r="C8936" t="str">
            <v>YEC9875837</v>
          </cell>
          <cell r="D8936" t="str">
            <v>2022-2023</v>
          </cell>
          <cell r="E8936">
            <v>11</v>
          </cell>
          <cell r="F8936" t="str">
            <v>0110</v>
          </cell>
          <cell r="G8936" t="str">
            <v>C003</v>
          </cell>
          <cell r="H8936" t="str">
            <v xml:space="preserve">Brake front </v>
          </cell>
          <cell r="I8936" t="str">
            <v>Frambroms</v>
          </cell>
          <cell r="K8936" t="str">
            <v>AMT200KLFURX100</v>
          </cell>
          <cell r="L8936" t="str">
            <v>Kontakta SHIMANO</v>
          </cell>
        </row>
        <row r="8937">
          <cell r="B8937" t="str">
            <v>YEC9875837Bakbroms</v>
          </cell>
          <cell r="C8937" t="str">
            <v>YEC9875837</v>
          </cell>
          <cell r="D8937" t="str">
            <v>2022-2023</v>
          </cell>
          <cell r="E8937">
            <v>12</v>
          </cell>
          <cell r="F8937" t="str">
            <v>0120</v>
          </cell>
          <cell r="G8937" t="str">
            <v>C004</v>
          </cell>
          <cell r="H8937" t="str">
            <v>Brake rear</v>
          </cell>
          <cell r="I8937" t="str">
            <v>Bakbroms</v>
          </cell>
          <cell r="K8937" t="str">
            <v>Fotbroms</v>
          </cell>
          <cell r="L8937" t="str">
            <v>Kontakta SHIMANO</v>
          </cell>
        </row>
        <row r="8938">
          <cell r="B8938" t="str">
            <v>YEC9875837Vevlager</v>
          </cell>
          <cell r="C8938" t="str">
            <v>YEC9875837</v>
          </cell>
          <cell r="D8938" t="str">
            <v>2022-2023</v>
          </cell>
          <cell r="E8938">
            <v>13</v>
          </cell>
          <cell r="F8938" t="str">
            <v>0130</v>
          </cell>
          <cell r="G8938" t="str">
            <v>E001</v>
          </cell>
          <cell r="H8938" t="str">
            <v xml:space="preserve">BB-set </v>
          </cell>
          <cell r="I8938" t="str">
            <v>Vevlager</v>
          </cell>
          <cell r="K8938" t="str">
            <v>C8705195-06C</v>
          </cell>
          <cell r="L8938" t="str">
            <v>C8705195-06C</v>
          </cell>
        </row>
        <row r="8939">
          <cell r="B8939" t="str">
            <v>YEC9875837Vevparti</v>
          </cell>
          <cell r="C8939" t="str">
            <v>YEC9875837</v>
          </cell>
          <cell r="D8939" t="str">
            <v>2022-2023</v>
          </cell>
          <cell r="E8939">
            <v>14</v>
          </cell>
          <cell r="F8939" t="str">
            <v>0140</v>
          </cell>
          <cell r="G8939" t="str">
            <v>E002</v>
          </cell>
          <cell r="H8939" t="str">
            <v>Front Chainwheel</v>
          </cell>
          <cell r="I8939" t="str">
            <v>Vevparti</v>
          </cell>
          <cell r="K8939" t="str">
            <v>C3305681-170-EG</v>
          </cell>
          <cell r="L8939" t="str">
            <v>C3305681-170-EG</v>
          </cell>
        </row>
        <row r="8940">
          <cell r="B8940" t="str">
            <v>YEC9875837Kedjeskydd</v>
          </cell>
          <cell r="C8940" t="str">
            <v>YEC9875837</v>
          </cell>
          <cell r="D8940" t="str">
            <v>2022-2023</v>
          </cell>
          <cell r="E8940">
            <v>15</v>
          </cell>
          <cell r="F8940" t="str">
            <v>0150</v>
          </cell>
          <cell r="G8940" t="str">
            <v>H001</v>
          </cell>
          <cell r="H8940" t="str">
            <v>Chain guard</v>
          </cell>
          <cell r="I8940" t="str">
            <v>Kedjeskydd</v>
          </cell>
          <cell r="K8940" t="str">
            <v>C8305427/ZBK</v>
          </cell>
          <cell r="L8940" t="str">
            <v>C8305427/ZBK</v>
          </cell>
        </row>
        <row r="8941">
          <cell r="B8941" t="str">
            <v>YEC9875837Kedjeskyddsfäste</v>
          </cell>
          <cell r="C8941" t="str">
            <v>YEC9875837</v>
          </cell>
          <cell r="D8941" t="str">
            <v>2022-2023</v>
          </cell>
          <cell r="E8941">
            <v>16</v>
          </cell>
          <cell r="F8941" t="str">
            <v>0160</v>
          </cell>
          <cell r="G8941" t="str">
            <v>H002</v>
          </cell>
          <cell r="H8941" t="str">
            <v>Chain guard bracket</v>
          </cell>
          <cell r="I8941" t="str">
            <v>Kedjeskyddsfäste</v>
          </cell>
          <cell r="K8941" t="str">
            <v>C8305427</v>
          </cell>
          <cell r="L8941" t="str">
            <v>C8305427</v>
          </cell>
        </row>
        <row r="8942">
          <cell r="B8942" t="str">
            <v>YEC9875837Framväxel</v>
          </cell>
          <cell r="C8942" t="str">
            <v>YEC9875837</v>
          </cell>
          <cell r="D8942" t="str">
            <v>2022-2023</v>
          </cell>
          <cell r="E8942">
            <v>17</v>
          </cell>
          <cell r="F8942" t="str">
            <v>0170</v>
          </cell>
          <cell r="G8942" t="str">
            <v>D003</v>
          </cell>
          <cell r="H8942" t="str">
            <v>Front Derailleur</v>
          </cell>
          <cell r="I8942" t="str">
            <v>Framväxel</v>
          </cell>
          <cell r="K8942">
            <v>0</v>
          </cell>
          <cell r="L8942" t="e">
            <v>#N/A</v>
          </cell>
        </row>
        <row r="8943">
          <cell r="B8943" t="str">
            <v>YEC9875837Bakväxel</v>
          </cell>
          <cell r="C8943" t="str">
            <v>YEC9875837</v>
          </cell>
          <cell r="D8943" t="str">
            <v>2022-2023</v>
          </cell>
          <cell r="E8943">
            <v>18</v>
          </cell>
          <cell r="F8943" t="str">
            <v>0180</v>
          </cell>
          <cell r="G8943" t="str">
            <v>D004</v>
          </cell>
          <cell r="H8943" t="str">
            <v>Rear Derailleur</v>
          </cell>
          <cell r="I8943" t="str">
            <v>Bakväxel</v>
          </cell>
          <cell r="K8943" t="str">
            <v>NAVVÄXEL</v>
          </cell>
          <cell r="L8943" t="str">
            <v>Kontakta SHIMANO</v>
          </cell>
        </row>
        <row r="8944">
          <cell r="B8944" t="str">
            <v>YEC9875837Kedja</v>
          </cell>
          <cell r="C8944" t="str">
            <v>YEC9875837</v>
          </cell>
          <cell r="D8944" t="str">
            <v>2022-2023</v>
          </cell>
          <cell r="E8944">
            <v>19</v>
          </cell>
          <cell r="F8944" t="str">
            <v>0190</v>
          </cell>
          <cell r="G8944" t="str">
            <v>E003</v>
          </cell>
          <cell r="H8944" t="str">
            <v xml:space="preserve">Chain </v>
          </cell>
          <cell r="I8944" t="str">
            <v>Kedja</v>
          </cell>
          <cell r="K8944" t="str">
            <v>C3405001-0100</v>
          </cell>
          <cell r="L8944" t="str">
            <v>C3400002</v>
          </cell>
        </row>
        <row r="8945">
          <cell r="B8945" t="str">
            <v>YEC9875837Kassett</v>
          </cell>
          <cell r="C8945" t="str">
            <v>YEC9875837</v>
          </cell>
          <cell r="D8945" t="str">
            <v>2022-2023</v>
          </cell>
          <cell r="E8945">
            <v>20</v>
          </cell>
          <cell r="F8945" t="str">
            <v>0200</v>
          </cell>
          <cell r="G8945" t="str">
            <v>E004</v>
          </cell>
          <cell r="H8945" t="str">
            <v>Cassette Sprocket</v>
          </cell>
          <cell r="I8945" t="str">
            <v>Kassett</v>
          </cell>
          <cell r="K8945" t="str">
            <v>ASMGEAR16SU</v>
          </cell>
          <cell r="L8945" t="str">
            <v>Kontakta SHIMANO</v>
          </cell>
        </row>
        <row r="8946">
          <cell r="B8946" t="str">
            <v>YEC9875837Framhjul</v>
          </cell>
          <cell r="C8946" t="str">
            <v>YEC9875837</v>
          </cell>
          <cell r="D8946" t="str">
            <v>2022-2023</v>
          </cell>
          <cell r="E8946">
            <v>21</v>
          </cell>
          <cell r="F8946" t="str">
            <v>0210</v>
          </cell>
          <cell r="G8946" t="str">
            <v>F001</v>
          </cell>
          <cell r="H8946" t="str">
            <v>Front hub</v>
          </cell>
          <cell r="I8946" t="str">
            <v>Framhjul</v>
          </cell>
          <cell r="K8946" t="str">
            <v>C4108220</v>
          </cell>
          <cell r="L8946" t="str">
            <v>C4100377</v>
          </cell>
        </row>
        <row r="8947">
          <cell r="B8947" t="str">
            <v>YEC9875837Bakhjul</v>
          </cell>
          <cell r="C8947" t="str">
            <v>YEC9875837</v>
          </cell>
          <cell r="D8947" t="str">
            <v>2022-2023</v>
          </cell>
          <cell r="E8947">
            <v>22</v>
          </cell>
          <cell r="F8947" t="str">
            <v>0220</v>
          </cell>
          <cell r="G8947" t="str">
            <v>F002</v>
          </cell>
          <cell r="H8947" t="str">
            <v>Rear hub</v>
          </cell>
          <cell r="I8947" t="str">
            <v>Bakhjul</v>
          </cell>
          <cell r="K8947" t="str">
            <v>C4208252</v>
          </cell>
          <cell r="L8947" t="str">
            <v>C4200052</v>
          </cell>
        </row>
        <row r="8948">
          <cell r="B8948" t="str">
            <v>YEC9875837Däck</v>
          </cell>
          <cell r="C8948" t="str">
            <v>YEC9875837</v>
          </cell>
          <cell r="D8948" t="str">
            <v>2022-2023</v>
          </cell>
          <cell r="E8948">
            <v>23</v>
          </cell>
          <cell r="F8948" t="str">
            <v>0230</v>
          </cell>
          <cell r="G8948" t="str">
            <v>F003</v>
          </cell>
          <cell r="H8948" t="str">
            <v>Tire</v>
          </cell>
          <cell r="I8948" t="str">
            <v>Däck</v>
          </cell>
          <cell r="K8948" t="str">
            <v>C4906455</v>
          </cell>
          <cell r="L8948" t="str">
            <v>C4901463</v>
          </cell>
        </row>
        <row r="8949">
          <cell r="B8949" t="str">
            <v>YEC9875837Skärmar set</v>
          </cell>
          <cell r="C8949" t="str">
            <v>YEC9875837</v>
          </cell>
          <cell r="D8949" t="str">
            <v>2022-2023</v>
          </cell>
          <cell r="E8949">
            <v>24</v>
          </cell>
          <cell r="F8949" t="str">
            <v>0240</v>
          </cell>
          <cell r="G8949" t="str">
            <v>H003</v>
          </cell>
          <cell r="H8949" t="str">
            <v xml:space="preserve">Mudguard front   </v>
          </cell>
          <cell r="I8949" t="str">
            <v>Skärmar set</v>
          </cell>
          <cell r="K8949" t="str">
            <v>C8255729-BK</v>
          </cell>
          <cell r="L8949" t="str">
            <v>C8250028</v>
          </cell>
        </row>
        <row r="8950">
          <cell r="B8950" t="str">
            <v>YEC9875837Pakethållare</v>
          </cell>
          <cell r="C8950" t="str">
            <v>YEC9875837</v>
          </cell>
          <cell r="D8950" t="str">
            <v>2022-2023</v>
          </cell>
          <cell r="E8950">
            <v>25</v>
          </cell>
          <cell r="F8950" t="str">
            <v>0250</v>
          </cell>
          <cell r="G8950" t="str">
            <v>H004</v>
          </cell>
          <cell r="H8950" t="str">
            <v>Carrier</v>
          </cell>
          <cell r="I8950" t="str">
            <v>Pakethållare</v>
          </cell>
          <cell r="K8950" t="str">
            <v>C8205834-BK</v>
          </cell>
          <cell r="L8950" t="str">
            <v>C8205834-BK</v>
          </cell>
        </row>
        <row r="8951">
          <cell r="B8951" t="str">
            <v>YEC9875837Sadel</v>
          </cell>
          <cell r="C8951" t="str">
            <v>YEC9875837</v>
          </cell>
          <cell r="D8951" t="str">
            <v>2022-2023</v>
          </cell>
          <cell r="E8951">
            <v>26</v>
          </cell>
          <cell r="F8951" t="str">
            <v>0260</v>
          </cell>
          <cell r="G8951" t="str">
            <v>G001</v>
          </cell>
          <cell r="H8951" t="str">
            <v>Saddle</v>
          </cell>
          <cell r="I8951" t="str">
            <v>Sadel</v>
          </cell>
          <cell r="K8951" t="str">
            <v>C7105989</v>
          </cell>
          <cell r="L8951" t="str">
            <v>C7100596</v>
          </cell>
        </row>
        <row r="8952">
          <cell r="B8952" t="str">
            <v>YEC9875837Sadelstolpe</v>
          </cell>
          <cell r="C8952" t="str">
            <v>YEC9875837</v>
          </cell>
          <cell r="D8952" t="str">
            <v>2022-2023</v>
          </cell>
          <cell r="E8952">
            <v>27</v>
          </cell>
          <cell r="F8952" t="str">
            <v>0270</v>
          </cell>
          <cell r="G8952" t="str">
            <v>G002</v>
          </cell>
          <cell r="H8952" t="str">
            <v>Seatpost</v>
          </cell>
          <cell r="I8952" t="str">
            <v>Sadelstolpe</v>
          </cell>
          <cell r="K8952" t="str">
            <v>C7205260</v>
          </cell>
          <cell r="L8952" t="str">
            <v>C7200053</v>
          </cell>
        </row>
        <row r="8953">
          <cell r="B8953" t="str">
            <v>YEC9875837Sadelrörsklämma</v>
          </cell>
          <cell r="C8953" t="str">
            <v>YEC9875837</v>
          </cell>
          <cell r="D8953" t="str">
            <v>2022-2023</v>
          </cell>
          <cell r="E8953">
            <v>28</v>
          </cell>
          <cell r="F8953" t="str">
            <v>0280</v>
          </cell>
          <cell r="G8953" t="str">
            <v>G003</v>
          </cell>
          <cell r="H8953" t="str">
            <v>Seat Clamp</v>
          </cell>
          <cell r="I8953" t="str">
            <v>Sadelrörsklämma</v>
          </cell>
          <cell r="K8953" t="str">
            <v>C7305002</v>
          </cell>
          <cell r="L8953" t="str">
            <v>C7300027-318</v>
          </cell>
        </row>
        <row r="8954">
          <cell r="B8954" t="str">
            <v>YEC9875837Framlampa</v>
          </cell>
          <cell r="C8954" t="str">
            <v>YEC9875837</v>
          </cell>
          <cell r="D8954" t="str">
            <v>2022-2023</v>
          </cell>
          <cell r="E8954">
            <v>29</v>
          </cell>
          <cell r="F8954" t="str">
            <v>0290</v>
          </cell>
          <cell r="G8954" t="str">
            <v>H005</v>
          </cell>
          <cell r="H8954" t="str">
            <v>Front light</v>
          </cell>
          <cell r="I8954" t="str">
            <v>Framlampa</v>
          </cell>
          <cell r="K8954" t="str">
            <v>C8015301</v>
          </cell>
          <cell r="L8954" t="str">
            <v>C8015301</v>
          </cell>
        </row>
        <row r="8955">
          <cell r="B8955" t="str">
            <v>YEC9875837Baklampa</v>
          </cell>
          <cell r="C8955" t="str">
            <v>YEC9875837</v>
          </cell>
          <cell r="D8955" t="str">
            <v>2022-2023</v>
          </cell>
          <cell r="E8955">
            <v>30</v>
          </cell>
          <cell r="F8955" t="str">
            <v>0300</v>
          </cell>
          <cell r="G8955" t="str">
            <v>H006</v>
          </cell>
          <cell r="H8955" t="str">
            <v>Light, Rear</v>
          </cell>
          <cell r="I8955" t="str">
            <v>Baklampa</v>
          </cell>
          <cell r="K8955" t="str">
            <v>C8705186-1RLBK</v>
          </cell>
          <cell r="L8955" t="str">
            <v>C8705186-1RLBK</v>
          </cell>
        </row>
        <row r="8956">
          <cell r="B8956" t="str">
            <v>YEC9875837Låssats</v>
          </cell>
          <cell r="C8956" t="str">
            <v>YEC9875837</v>
          </cell>
          <cell r="D8956" t="str">
            <v>2022-2023</v>
          </cell>
          <cell r="E8956">
            <v>31</v>
          </cell>
          <cell r="F8956" t="str">
            <v>0310</v>
          </cell>
          <cell r="G8956" t="str">
            <v>H007</v>
          </cell>
          <cell r="H8956" t="str">
            <v>Lock</v>
          </cell>
          <cell r="I8956" t="str">
            <v>Låssats</v>
          </cell>
          <cell r="K8956" t="str">
            <v>C8405069</v>
          </cell>
          <cell r="L8956" t="str">
            <v>C8405069</v>
          </cell>
        </row>
        <row r="8957">
          <cell r="B8957" t="str">
            <v>YEC9875837Stöd</v>
          </cell>
          <cell r="C8957" t="str">
            <v>YEC9875837</v>
          </cell>
          <cell r="D8957" t="str">
            <v>2022-2023</v>
          </cell>
          <cell r="E8957">
            <v>32</v>
          </cell>
          <cell r="F8957" t="str">
            <v>0320</v>
          </cell>
          <cell r="G8957" t="str">
            <v>H008</v>
          </cell>
          <cell r="H8957" t="str">
            <v>Kick stand</v>
          </cell>
          <cell r="I8957" t="str">
            <v>Stöd</v>
          </cell>
          <cell r="K8957" t="str">
            <v>C8105208</v>
          </cell>
          <cell r="L8957" t="str">
            <v>C8100034</v>
          </cell>
        </row>
        <row r="8958">
          <cell r="B8958" t="str">
            <v>YEC9875837Korg</v>
          </cell>
          <cell r="C8958" t="str">
            <v>YEC9875837</v>
          </cell>
          <cell r="D8958" t="str">
            <v>2022-2023</v>
          </cell>
          <cell r="E8958">
            <v>33</v>
          </cell>
          <cell r="F8958" t="str">
            <v>0330</v>
          </cell>
          <cell r="G8958" t="str">
            <v>H009</v>
          </cell>
          <cell r="H8958" t="str">
            <v>Basket / Fr carrier</v>
          </cell>
          <cell r="I8958" t="str">
            <v>Korg</v>
          </cell>
          <cell r="K8958" t="str">
            <v>EMPTY</v>
          </cell>
          <cell r="L8958" t="e">
            <v>#N/A</v>
          </cell>
        </row>
        <row r="8959">
          <cell r="B8959" t="str">
            <v>YEC9875837Pedaler</v>
          </cell>
          <cell r="C8959" t="str">
            <v>YEC9875837</v>
          </cell>
          <cell r="D8959" t="str">
            <v>2022-2023</v>
          </cell>
          <cell r="E8959">
            <v>34</v>
          </cell>
          <cell r="F8959" t="str">
            <v>0340</v>
          </cell>
          <cell r="G8959" t="str">
            <v>E005</v>
          </cell>
          <cell r="H8959" t="str">
            <v xml:space="preserve">Pedal </v>
          </cell>
          <cell r="I8959" t="str">
            <v>Pedaler</v>
          </cell>
          <cell r="K8959" t="str">
            <v>C3505208</v>
          </cell>
          <cell r="L8959" t="str">
            <v>C3500059</v>
          </cell>
        </row>
        <row r="8960">
          <cell r="B8960" t="str">
            <v>YEC9875837Motor</v>
          </cell>
          <cell r="C8960" t="str">
            <v>YEC9875837</v>
          </cell>
          <cell r="D8960" t="str">
            <v>2022-2023</v>
          </cell>
          <cell r="E8960">
            <v>35</v>
          </cell>
          <cell r="F8960" t="str">
            <v>0350</v>
          </cell>
          <cell r="G8960" t="str">
            <v>J001</v>
          </cell>
          <cell r="H8960" t="str">
            <v>DRIVE UNIT:</v>
          </cell>
          <cell r="I8960" t="str">
            <v>Motor</v>
          </cell>
          <cell r="K8960" t="str">
            <v>C8705195-03SV</v>
          </cell>
          <cell r="L8960" t="str">
            <v>C8705195-03SV</v>
          </cell>
        </row>
        <row r="8961">
          <cell r="B8961" t="str">
            <v>YEC9875837Display</v>
          </cell>
          <cell r="C8961" t="str">
            <v>YEC9875837</v>
          </cell>
          <cell r="D8961" t="str">
            <v>2022-2023</v>
          </cell>
          <cell r="E8961">
            <v>36</v>
          </cell>
          <cell r="F8961" t="str">
            <v>0360</v>
          </cell>
          <cell r="G8961" t="str">
            <v>J004</v>
          </cell>
          <cell r="H8961" t="str">
            <v>DISPLAY:</v>
          </cell>
          <cell r="I8961" t="str">
            <v>Display</v>
          </cell>
          <cell r="K8961" t="str">
            <v>C8705194-26C</v>
          </cell>
          <cell r="L8961" t="str">
            <v>C8705194-26C</v>
          </cell>
        </row>
        <row r="8962">
          <cell r="B8962" t="str">
            <v>YEC9875837EB-Bus kabel</v>
          </cell>
          <cell r="C8962" t="str">
            <v>YEC9875837</v>
          </cell>
          <cell r="D8962" t="str">
            <v>2022-2023</v>
          </cell>
          <cell r="E8962">
            <v>37</v>
          </cell>
          <cell r="F8962" t="str">
            <v>0370</v>
          </cell>
          <cell r="G8962" t="str">
            <v>J005</v>
          </cell>
          <cell r="H8962" t="str">
            <v>EB-BUS CABLE:</v>
          </cell>
          <cell r="I8962" t="str">
            <v>EB-Bus kabel</v>
          </cell>
          <cell r="K8962" t="str">
            <v>C8705195-04-01C</v>
          </cell>
          <cell r="L8962" t="str">
            <v>C8705195-04-01C</v>
          </cell>
        </row>
        <row r="8963">
          <cell r="B8963" t="str">
            <v>YEC9875837Motorkabel</v>
          </cell>
          <cell r="C8963" t="str">
            <v>YEC9875837</v>
          </cell>
          <cell r="D8963" t="str">
            <v>2022-2023</v>
          </cell>
          <cell r="E8963">
            <v>38</v>
          </cell>
          <cell r="F8963" t="str">
            <v>0380</v>
          </cell>
          <cell r="G8963" t="str">
            <v>J006</v>
          </cell>
          <cell r="H8963" t="str">
            <v>POWER CABLE:</v>
          </cell>
          <cell r="I8963" t="str">
            <v>Motorkabel</v>
          </cell>
          <cell r="K8963" t="str">
            <v>C8705195-03-01</v>
          </cell>
          <cell r="L8963" t="str">
            <v>C8705195-03-01</v>
          </cell>
        </row>
        <row r="8964">
          <cell r="B8964" t="str">
            <v>YEC9875837Kabel framlampa</v>
          </cell>
          <cell r="C8964" t="str">
            <v>YEC9875837</v>
          </cell>
          <cell r="D8964" t="str">
            <v>2022-2023</v>
          </cell>
          <cell r="E8964">
            <v>39</v>
          </cell>
          <cell r="F8964" t="str">
            <v>0390</v>
          </cell>
          <cell r="G8964" t="str">
            <v>J007</v>
          </cell>
          <cell r="H8964" t="str">
            <v>F. LIGHT CABLE:</v>
          </cell>
          <cell r="I8964" t="str">
            <v>Kabel framlampa</v>
          </cell>
          <cell r="K8964" t="str">
            <v>Ingår i EB-buskabeln</v>
          </cell>
          <cell r="L8964" t="str">
            <v>Ingår i EB-buskabeln</v>
          </cell>
        </row>
        <row r="8965">
          <cell r="B8965" t="str">
            <v>YEC9875837Kabel baklampa</v>
          </cell>
          <cell r="C8965" t="str">
            <v>YEC9875837</v>
          </cell>
          <cell r="D8965" t="str">
            <v>2022-2023</v>
          </cell>
          <cell r="E8965">
            <v>40</v>
          </cell>
          <cell r="F8965" t="str">
            <v>0400</v>
          </cell>
          <cell r="G8965" t="str">
            <v>J008</v>
          </cell>
          <cell r="H8965" t="str">
            <v>R. LIGHT CABLE:</v>
          </cell>
          <cell r="I8965" t="str">
            <v>Kabel baklampa</v>
          </cell>
          <cell r="K8965" t="str">
            <v>INGÅR I BATTERIET</v>
          </cell>
          <cell r="L8965" t="str">
            <v>Ingår i batteriet</v>
          </cell>
        </row>
        <row r="8966">
          <cell r="B8966" t="str">
            <v>YEC9875837Hastighetssensor</v>
          </cell>
          <cell r="C8966" t="str">
            <v>YEC9875837</v>
          </cell>
          <cell r="D8966" t="str">
            <v>2022-2023</v>
          </cell>
          <cell r="E8966">
            <v>41</v>
          </cell>
          <cell r="F8966" t="str">
            <v>0410</v>
          </cell>
          <cell r="G8966" t="str">
            <v>J009</v>
          </cell>
          <cell r="H8966" t="str">
            <v>SPEED SENSOR:</v>
          </cell>
          <cell r="I8966" t="str">
            <v>Hastighetssensor</v>
          </cell>
          <cell r="K8966" t="str">
            <v>INGÅR I MOTORN</v>
          </cell>
          <cell r="L8966" t="str">
            <v>Ingår i motorn</v>
          </cell>
        </row>
        <row r="8967">
          <cell r="B8967" t="str">
            <v>YEC9875837Batteri</v>
          </cell>
          <cell r="C8967" t="str">
            <v>YEC9875837</v>
          </cell>
          <cell r="D8967" t="str">
            <v>2022-2023</v>
          </cell>
          <cell r="E8967">
            <v>42</v>
          </cell>
          <cell r="F8967" t="str">
            <v>0420</v>
          </cell>
          <cell r="G8967" t="str">
            <v>J002</v>
          </cell>
          <cell r="H8967" t="str">
            <v>BATTERY:</v>
          </cell>
          <cell r="I8967" t="str">
            <v>Batteri</v>
          </cell>
          <cell r="K8967" t="str">
            <v>C8705186-E-11C</v>
          </cell>
          <cell r="L8967" t="str">
            <v>C8705186-E-11C</v>
          </cell>
        </row>
        <row r="8968">
          <cell r="B8968" t="str">
            <v>YEC9875837Batterihållare</v>
          </cell>
          <cell r="C8968" t="str">
            <v>YEC9875837</v>
          </cell>
          <cell r="D8968" t="str">
            <v>2022-2023</v>
          </cell>
          <cell r="E8968">
            <v>43</v>
          </cell>
          <cell r="F8968" t="str">
            <v>0430</v>
          </cell>
          <cell r="G8968" t="str">
            <v>J003</v>
          </cell>
          <cell r="H8968" t="str">
            <v>BATTERY HOLDER/Slider</v>
          </cell>
          <cell r="I8968" t="str">
            <v>Batterihållare</v>
          </cell>
          <cell r="L8968" t="e">
            <v>#N/A</v>
          </cell>
        </row>
        <row r="8969">
          <cell r="B8969" t="str">
            <v>YEC9875837Batteriladdare</v>
          </cell>
          <cell r="C8969" t="str">
            <v>YEC9875837</v>
          </cell>
          <cell r="D8969" t="str">
            <v>2022-2023</v>
          </cell>
          <cell r="E8969">
            <v>44</v>
          </cell>
          <cell r="F8969" t="str">
            <v>0440</v>
          </cell>
          <cell r="G8969" t="str">
            <v>J010</v>
          </cell>
          <cell r="H8969" t="str">
            <v>CHARGER:</v>
          </cell>
          <cell r="I8969" t="str">
            <v>Batteriladdare</v>
          </cell>
          <cell r="K8969" t="str">
            <v>C8705058-1-1C</v>
          </cell>
          <cell r="L8969" t="str">
            <v>C8705058-1-1D</v>
          </cell>
        </row>
        <row r="8970">
          <cell r="B8970" t="str">
            <v>YEC9875837Kontrollbox</v>
          </cell>
          <cell r="C8970" t="str">
            <v>YEC9875837</v>
          </cell>
          <cell r="D8970" t="str">
            <v>2022-2023</v>
          </cell>
          <cell r="E8970">
            <v>45</v>
          </cell>
          <cell r="F8970" t="str">
            <v>0450</v>
          </cell>
          <cell r="G8970" t="str">
            <v>J011</v>
          </cell>
          <cell r="H8970" t="str">
            <v>Controller</v>
          </cell>
          <cell r="I8970" t="str">
            <v>Kontrollbox</v>
          </cell>
          <cell r="K8970" t="str">
            <v>C8705195-11C</v>
          </cell>
          <cell r="L8970" t="str">
            <v>C8705195-11C</v>
          </cell>
        </row>
        <row r="8971">
          <cell r="B8971" t="str">
            <v>YEC9875837Växelöra</v>
          </cell>
          <cell r="C8971" t="str">
            <v>YEC9875837</v>
          </cell>
          <cell r="D8971" t="str">
            <v>2022-2023</v>
          </cell>
          <cell r="E8971">
            <v>46</v>
          </cell>
          <cell r="F8971" t="str">
            <v>0460</v>
          </cell>
          <cell r="G8971" t="str">
            <v>D005</v>
          </cell>
          <cell r="H8971" t="str">
            <v>Gear hanger</v>
          </cell>
          <cell r="I8971" t="str">
            <v>Växelöra</v>
          </cell>
          <cell r="L8971" t="e">
            <v>#N/A</v>
          </cell>
        </row>
        <row r="8972">
          <cell r="B8972" t="str">
            <v>YEC9875935RAM</v>
          </cell>
          <cell r="C8972" t="str">
            <v>YEC9875935</v>
          </cell>
          <cell r="D8972">
            <v>2019</v>
          </cell>
          <cell r="E8972">
            <v>1</v>
          </cell>
          <cell r="F8972" t="str">
            <v>0010</v>
          </cell>
          <cell r="G8972" t="str">
            <v>A001</v>
          </cell>
          <cell r="H8972" t="str">
            <v>PAINTED FRAME</v>
          </cell>
          <cell r="I8972" t="str">
            <v>RAM</v>
          </cell>
          <cell r="K8972" t="str">
            <v>FRAME</v>
          </cell>
          <cell r="L8972" t="e">
            <v>#N/A</v>
          </cell>
        </row>
        <row r="8973">
          <cell r="B8973" t="str">
            <v>YEC9875935Framgaffel</v>
          </cell>
          <cell r="C8973" t="str">
            <v>YEC9875935</v>
          </cell>
          <cell r="D8973">
            <v>2019</v>
          </cell>
          <cell r="E8973">
            <v>2</v>
          </cell>
          <cell r="F8973" t="str">
            <v>0020</v>
          </cell>
          <cell r="G8973" t="str">
            <v>A002</v>
          </cell>
          <cell r="H8973" t="str">
            <v>PAINTED FORK</v>
          </cell>
          <cell r="I8973" t="str">
            <v>Framgaffel</v>
          </cell>
          <cell r="K8973" t="str">
            <v>FORK</v>
          </cell>
          <cell r="L8973" t="e">
            <v>#N/A</v>
          </cell>
        </row>
        <row r="8974">
          <cell r="B8974" t="str">
            <v>YEC9875935Styrlager</v>
          </cell>
          <cell r="C8974" t="str">
            <v>YEC9875935</v>
          </cell>
          <cell r="D8974">
            <v>2019</v>
          </cell>
          <cell r="E8974">
            <v>3</v>
          </cell>
          <cell r="F8974" t="str">
            <v>0030</v>
          </cell>
          <cell r="G8974" t="str">
            <v>B001</v>
          </cell>
          <cell r="H8974" t="str">
            <v>Head Set</v>
          </cell>
          <cell r="I8974" t="str">
            <v>Styrlager</v>
          </cell>
          <cell r="J8974" t="str">
            <v>C2105002 VP-MH305C SEMI INTEGR, ED BLACK O/S  SH = 20mm</v>
          </cell>
          <cell r="K8974" t="str">
            <v>C2105002</v>
          </cell>
          <cell r="L8974" t="str">
            <v>C2100163</v>
          </cell>
        </row>
        <row r="8975">
          <cell r="B8975" t="str">
            <v xml:space="preserve">YEC9875935Styrstam </v>
          </cell>
          <cell r="C8975" t="str">
            <v>YEC9875935</v>
          </cell>
          <cell r="D8975">
            <v>2019</v>
          </cell>
          <cell r="E8975">
            <v>4</v>
          </cell>
          <cell r="F8975" t="str">
            <v>0040</v>
          </cell>
          <cell r="G8975" t="str">
            <v>B002</v>
          </cell>
          <cell r="H8975" t="str">
            <v>Handlebar Stem</v>
          </cell>
          <cell r="I8975" t="str">
            <v xml:space="preserve">Styrstam </v>
          </cell>
          <cell r="J8975" t="str">
            <v>C2205548-100 STQ ALsv 25,4/100 180mm 4BOLT MTSD-367N-5 SV</v>
          </cell>
          <cell r="K8975" t="str">
            <v>C2205548-110</v>
          </cell>
          <cell r="L8975" t="str">
            <v>C2200065</v>
          </cell>
        </row>
        <row r="8976">
          <cell r="B8976" t="str">
            <v>YEC9875935Styre</v>
          </cell>
          <cell r="C8976" t="str">
            <v>YEC9875935</v>
          </cell>
          <cell r="D8976">
            <v>2019</v>
          </cell>
          <cell r="E8976">
            <v>5</v>
          </cell>
          <cell r="F8976" t="str">
            <v>0050</v>
          </cell>
          <cell r="G8976" t="str">
            <v>B003</v>
          </cell>
          <cell r="H8976" t="str">
            <v>Handelbar</v>
          </cell>
          <cell r="I8976" t="str">
            <v>Styre</v>
          </cell>
          <cell r="J8976" t="str">
            <v>C2306073  Handlebar City Silver NR-AL-14(ISO-C) W:630mm, AL H.A.S, no logo</v>
          </cell>
          <cell r="K8976" t="str">
            <v>C2306073</v>
          </cell>
          <cell r="L8976" t="str">
            <v>C2300290</v>
          </cell>
        </row>
        <row r="8977">
          <cell r="B8977" t="str">
            <v>YEC9875935Bromsgrepp H</v>
          </cell>
          <cell r="C8977" t="str">
            <v>YEC9875935</v>
          </cell>
          <cell r="D8977">
            <v>2019</v>
          </cell>
          <cell r="E8977">
            <v>6</v>
          </cell>
          <cell r="F8977" t="str">
            <v>0060</v>
          </cell>
          <cell r="G8977" t="str">
            <v>C002</v>
          </cell>
          <cell r="H8977" t="str">
            <v>Brake Lever R</v>
          </cell>
          <cell r="I8977" t="str">
            <v>Bromsgrepp H</v>
          </cell>
          <cell r="L8977" t="e">
            <v>#N/A</v>
          </cell>
        </row>
        <row r="8978">
          <cell r="B8978" t="str">
            <v>YEC9875935Bromsgrepp V</v>
          </cell>
          <cell r="C8978" t="str">
            <v>YEC9875935</v>
          </cell>
          <cell r="D8978">
            <v>2019</v>
          </cell>
          <cell r="E8978">
            <v>7</v>
          </cell>
          <cell r="F8978" t="str">
            <v>0070</v>
          </cell>
          <cell r="G8978" t="str">
            <v>C001</v>
          </cell>
          <cell r="H8978" t="str">
            <v>Brake Lever L</v>
          </cell>
          <cell r="I8978" t="str">
            <v>Bromsgrepp V</v>
          </cell>
          <cell r="J8978" t="str">
            <v>C6505190 Br lever silver left CL535CRT RB w bell</v>
          </cell>
          <cell r="K8978" t="str">
            <v>C6505190</v>
          </cell>
          <cell r="L8978" t="str">
            <v>C6505190</v>
          </cell>
        </row>
        <row r="8979">
          <cell r="B8979" t="str">
            <v>YEC9875935Växelreglage H</v>
          </cell>
          <cell r="C8979" t="str">
            <v>YEC9875935</v>
          </cell>
          <cell r="D8979">
            <v>2019</v>
          </cell>
          <cell r="E8979">
            <v>8</v>
          </cell>
          <cell r="F8979" t="str">
            <v>0080</v>
          </cell>
          <cell r="G8979" t="str">
            <v>D002</v>
          </cell>
          <cell r="H8979" t="str">
            <v>Shift Lever R</v>
          </cell>
          <cell r="I8979" t="str">
            <v>Växelreglage H</v>
          </cell>
          <cell r="J8979" t="str">
            <v>ASL7S31SALSSR SL7RSB SL-7S31 inturnal SCA</v>
          </cell>
          <cell r="K8979" t="str">
            <v>ASL7S31SALSSR</v>
          </cell>
          <cell r="L8979" t="str">
            <v>Kontakta SHIMANO</v>
          </cell>
        </row>
        <row r="8980">
          <cell r="B8980" t="str">
            <v>YEC9875935Växelreglage V</v>
          </cell>
          <cell r="C8980" t="str">
            <v>YEC9875935</v>
          </cell>
          <cell r="D8980">
            <v>2019</v>
          </cell>
          <cell r="E8980">
            <v>9</v>
          </cell>
          <cell r="F8980" t="str">
            <v>0090</v>
          </cell>
          <cell r="G8980" t="str">
            <v>D001</v>
          </cell>
          <cell r="H8980" t="str">
            <v>Shift Lever L</v>
          </cell>
          <cell r="I8980" t="str">
            <v>Växelreglage V</v>
          </cell>
          <cell r="L8980" t="e">
            <v>#N/A</v>
          </cell>
        </row>
        <row r="8981">
          <cell r="B8981" t="str">
            <v>YEC9875935Handtag par</v>
          </cell>
          <cell r="C8981" t="str">
            <v>YEC9875935</v>
          </cell>
          <cell r="D8981">
            <v>2019</v>
          </cell>
          <cell r="E8981">
            <v>10</v>
          </cell>
          <cell r="F8981" t="str">
            <v>0100</v>
          </cell>
          <cell r="G8981" t="str">
            <v>B004</v>
          </cell>
          <cell r="H8981" t="str">
            <v>Grip R</v>
          </cell>
          <cell r="I8981" t="str">
            <v>Handtag par</v>
          </cell>
          <cell r="J8981" t="str">
            <v xml:space="preserve">C2505528 Herrmans CLIK DD37  black 90mm  </v>
          </cell>
          <cell r="K8981" t="str">
            <v>C2505528</v>
          </cell>
          <cell r="L8981" t="str">
            <v>C2500057</v>
          </cell>
        </row>
        <row r="8982">
          <cell r="B8982" t="str">
            <v>YEC9875935Frambroms</v>
          </cell>
          <cell r="C8982" t="str">
            <v>YEC9875935</v>
          </cell>
          <cell r="D8982">
            <v>2019</v>
          </cell>
          <cell r="E8982">
            <v>11</v>
          </cell>
          <cell r="F8982" t="str">
            <v>0110</v>
          </cell>
          <cell r="G8982" t="str">
            <v>C003</v>
          </cell>
          <cell r="H8982" t="str">
            <v xml:space="preserve">Brake front </v>
          </cell>
          <cell r="I8982" t="str">
            <v>Frambroms</v>
          </cell>
          <cell r="J8982" t="str">
            <v>ABRC6000FB  ROL.BRAKE FRONT M9 BR-C6000-F, W. 3,5 MM. LOCKNUT SILVER</v>
          </cell>
          <cell r="K8982" t="str">
            <v>ABRC6000FB</v>
          </cell>
          <cell r="L8982" t="str">
            <v>Kontakta SHIMANO</v>
          </cell>
        </row>
        <row r="8983">
          <cell r="B8983" t="str">
            <v>YEC9875935Bakbroms</v>
          </cell>
          <cell r="C8983" t="str">
            <v>YEC9875935</v>
          </cell>
          <cell r="D8983">
            <v>2019</v>
          </cell>
          <cell r="E8983">
            <v>12</v>
          </cell>
          <cell r="F8983" t="str">
            <v>0120</v>
          </cell>
          <cell r="G8983" t="str">
            <v>C004</v>
          </cell>
          <cell r="H8983" t="str">
            <v>Brake rear</v>
          </cell>
          <cell r="I8983" t="str">
            <v>Bakbroms</v>
          </cell>
          <cell r="K8983" t="str">
            <v>Fotbroms</v>
          </cell>
          <cell r="L8983" t="str">
            <v>Kontakta SHIMANO</v>
          </cell>
        </row>
        <row r="8984">
          <cell r="B8984" t="str">
            <v>YEC9875935Vevlager</v>
          </cell>
          <cell r="C8984" t="str">
            <v>YEC9875935</v>
          </cell>
          <cell r="D8984">
            <v>2019</v>
          </cell>
          <cell r="E8984">
            <v>13</v>
          </cell>
          <cell r="F8984" t="str">
            <v>0130</v>
          </cell>
          <cell r="G8984" t="str">
            <v>E001</v>
          </cell>
          <cell r="H8984" t="str">
            <v xml:space="preserve">BB-set </v>
          </cell>
          <cell r="I8984" t="str">
            <v>Vevlager</v>
          </cell>
          <cell r="K8984" t="str">
            <v>C8705065-1-124</v>
          </cell>
          <cell r="L8984" t="str">
            <v>C8705065-1-124</v>
          </cell>
        </row>
        <row r="8985">
          <cell r="B8985" t="str">
            <v>YEC9875935Vevparti</v>
          </cell>
          <cell r="C8985" t="str">
            <v>YEC9875935</v>
          </cell>
          <cell r="D8985">
            <v>2019</v>
          </cell>
          <cell r="E8985">
            <v>14</v>
          </cell>
          <cell r="F8985" t="str">
            <v>0140</v>
          </cell>
          <cell r="G8985" t="str">
            <v>E002</v>
          </cell>
          <cell r="H8985" t="str">
            <v>Front Chainwheel</v>
          </cell>
          <cell r="I8985" t="str">
            <v>Vevparti</v>
          </cell>
          <cell r="J8985" t="str">
            <v xml:space="preserve">C3305681-170-EG E-Going 170MM 38T 3/32" 110MM </v>
          </cell>
          <cell r="K8985" t="str">
            <v>C3305681-170-EG</v>
          </cell>
          <cell r="L8985" t="str">
            <v>C3305681-170-EG</v>
          </cell>
        </row>
        <row r="8986">
          <cell r="B8986" t="str">
            <v>YEC9875935Kedjeskydd</v>
          </cell>
          <cell r="C8986" t="str">
            <v>YEC9875935</v>
          </cell>
          <cell r="D8986">
            <v>2019</v>
          </cell>
          <cell r="E8986">
            <v>15</v>
          </cell>
          <cell r="F8986" t="str">
            <v>0150</v>
          </cell>
          <cell r="G8986" t="str">
            <v>H001</v>
          </cell>
          <cell r="H8986" t="str">
            <v>Chain guard</v>
          </cell>
          <cell r="I8986" t="str">
            <v>Kedjeskydd</v>
          </cell>
          <cell r="J8986" t="str">
            <v>C8305427/ZBK + C8305427/RWH AXA CE 38 black w white center</v>
          </cell>
          <cell r="K8986" t="str">
            <v>C8305427/ZBK</v>
          </cell>
          <cell r="L8986" t="str">
            <v>C8305427/ZBK</v>
          </cell>
        </row>
        <row r="8987">
          <cell r="B8987" t="str">
            <v>YEC9875935Kedjeskyddsfäste</v>
          </cell>
          <cell r="C8987" t="str">
            <v>YEC9875935</v>
          </cell>
          <cell r="D8987">
            <v>2019</v>
          </cell>
          <cell r="E8987">
            <v>16</v>
          </cell>
          <cell r="F8987" t="str">
            <v>0160</v>
          </cell>
          <cell r="G8987" t="str">
            <v>H002</v>
          </cell>
          <cell r="H8987" t="str">
            <v>Chain guard bracket</v>
          </cell>
          <cell r="I8987" t="str">
            <v>Kedjeskyddsfäste</v>
          </cell>
          <cell r="K8987" t="str">
            <v>C8305727</v>
          </cell>
          <cell r="L8987" t="str">
            <v>C8305427</v>
          </cell>
        </row>
        <row r="8988">
          <cell r="B8988" t="str">
            <v>YEC9875935Framväxel</v>
          </cell>
          <cell r="C8988" t="str">
            <v>YEC9875935</v>
          </cell>
          <cell r="D8988">
            <v>2019</v>
          </cell>
          <cell r="E8988">
            <v>17</v>
          </cell>
          <cell r="F8988" t="str">
            <v>0170</v>
          </cell>
          <cell r="G8988" t="str">
            <v>D003</v>
          </cell>
          <cell r="H8988" t="str">
            <v>Front Derailleur</v>
          </cell>
          <cell r="I8988" t="str">
            <v>Framväxel</v>
          </cell>
          <cell r="K8988" t="str">
            <v>EMPTY</v>
          </cell>
          <cell r="L8988" t="e">
            <v>#N/A</v>
          </cell>
        </row>
        <row r="8989">
          <cell r="B8989" t="str">
            <v>YEC9875935Bakväxel</v>
          </cell>
          <cell r="C8989" t="str">
            <v>YEC9875935</v>
          </cell>
          <cell r="D8989">
            <v>2019</v>
          </cell>
          <cell r="E8989">
            <v>18</v>
          </cell>
          <cell r="F8989" t="str">
            <v>0180</v>
          </cell>
          <cell r="G8989" t="str">
            <v>D004</v>
          </cell>
          <cell r="H8989" t="str">
            <v>Rear Derailleur</v>
          </cell>
          <cell r="I8989" t="str">
            <v>Bakväxel</v>
          </cell>
          <cell r="K8989" t="str">
            <v>NAVVÄXEL</v>
          </cell>
          <cell r="L8989" t="str">
            <v>Kontakta SHIMANO</v>
          </cell>
        </row>
        <row r="8990">
          <cell r="B8990" t="str">
            <v>YEC9875935Kedja</v>
          </cell>
          <cell r="C8990" t="str">
            <v>YEC9875935</v>
          </cell>
          <cell r="D8990">
            <v>2019</v>
          </cell>
          <cell r="E8990">
            <v>19</v>
          </cell>
          <cell r="F8990" t="str">
            <v>0190</v>
          </cell>
          <cell r="G8990" t="str">
            <v>E003</v>
          </cell>
          <cell r="H8990" t="str">
            <v xml:space="preserve">Chain </v>
          </cell>
          <cell r="I8990" t="str">
            <v>Kedja</v>
          </cell>
          <cell r="J8990" t="str">
            <v>std</v>
          </cell>
          <cell r="K8990" t="str">
            <v>C3405001-0102</v>
          </cell>
          <cell r="L8990" t="str">
            <v>C3400002</v>
          </cell>
        </row>
        <row r="8991">
          <cell r="B8991" t="str">
            <v>YEC9875935Kassett</v>
          </cell>
          <cell r="C8991" t="str">
            <v>YEC9875935</v>
          </cell>
          <cell r="D8991">
            <v>2019</v>
          </cell>
          <cell r="E8991">
            <v>20</v>
          </cell>
          <cell r="F8991" t="str">
            <v>0200</v>
          </cell>
          <cell r="G8991" t="str">
            <v>E004</v>
          </cell>
          <cell r="H8991" t="str">
            <v>Cassette Sprocket</v>
          </cell>
          <cell r="I8991" t="str">
            <v>Kassett</v>
          </cell>
          <cell r="J8991" t="str">
            <v>ASMGEAR18SU SPT SC18sv3/32" (INTERNAL HUB)</v>
          </cell>
          <cell r="K8991" t="str">
            <v>ASMGEAR18SU</v>
          </cell>
          <cell r="L8991" t="str">
            <v>Kontakta SHIMANO</v>
          </cell>
        </row>
        <row r="8992">
          <cell r="B8992" t="str">
            <v>YEC9875935Framhjul</v>
          </cell>
          <cell r="C8992" t="str">
            <v>YEC9875935</v>
          </cell>
          <cell r="D8992">
            <v>2019</v>
          </cell>
          <cell r="E8992">
            <v>21</v>
          </cell>
          <cell r="F8992" t="str">
            <v>0210</v>
          </cell>
          <cell r="G8992" t="str">
            <v>F001</v>
          </cell>
          <cell r="H8992" t="str">
            <v>Front hub</v>
          </cell>
          <cell r="I8992" t="str">
            <v>Framhjul</v>
          </cell>
          <cell r="J8992" t="str">
            <v>Se drive unit</v>
          </cell>
          <cell r="K8992" t="str">
            <v>C4100354</v>
          </cell>
          <cell r="L8992" t="str">
            <v>C4100354</v>
          </cell>
        </row>
        <row r="8993">
          <cell r="B8993" t="str">
            <v>YEC9875935Bakhjul</v>
          </cell>
          <cell r="C8993" t="str">
            <v>YEC9875935</v>
          </cell>
          <cell r="D8993">
            <v>2019</v>
          </cell>
          <cell r="E8993">
            <v>22</v>
          </cell>
          <cell r="F8993" t="str">
            <v>0220</v>
          </cell>
          <cell r="G8993" t="str">
            <v>F002</v>
          </cell>
          <cell r="H8993" t="str">
            <v>Rear hub</v>
          </cell>
          <cell r="I8993" t="str">
            <v>Bakhjul</v>
          </cell>
          <cell r="J8993" t="str">
            <v>ASGC30007CADXR (ASG7C30ADXR) HBRcb 36 H SILVER DX</v>
          </cell>
          <cell r="K8993" t="str">
            <v>C4208020</v>
          </cell>
          <cell r="L8993" t="str">
            <v>C4200052</v>
          </cell>
        </row>
        <row r="8994">
          <cell r="B8994" t="str">
            <v>YEC9875935Däck</v>
          </cell>
          <cell r="C8994" t="str">
            <v>YEC9875935</v>
          </cell>
          <cell r="D8994">
            <v>2019</v>
          </cell>
          <cell r="E8994">
            <v>23</v>
          </cell>
          <cell r="F8994" t="str">
            <v>0230</v>
          </cell>
          <cell r="G8994" t="str">
            <v>F003</v>
          </cell>
          <cell r="H8994" t="str">
            <v>Tire</v>
          </cell>
          <cell r="I8994" t="str">
            <v>Däck</v>
          </cell>
          <cell r="J8994" t="str">
            <v>C4906302 622x40 Black Duramax Reflex X3 PERGO-E H-480</v>
          </cell>
          <cell r="K8994" t="str">
            <v>C4906302</v>
          </cell>
          <cell r="L8994" t="str">
            <v>C4901160</v>
          </cell>
        </row>
        <row r="8995">
          <cell r="B8995" t="str">
            <v>YEC9875935Skärmar set</v>
          </cell>
          <cell r="C8995" t="str">
            <v>YEC9875935</v>
          </cell>
          <cell r="D8995">
            <v>2019</v>
          </cell>
          <cell r="E8995">
            <v>24</v>
          </cell>
          <cell r="F8995" t="str">
            <v>0240</v>
          </cell>
          <cell r="G8995" t="str">
            <v>H003</v>
          </cell>
          <cell r="H8995" t="str">
            <v xml:space="preserve">Mudguard front   </v>
          </cell>
          <cell r="I8995" t="str">
            <v>Skärmar set</v>
          </cell>
          <cell r="J8995" t="str">
            <v>C8255677 ZN/52MM 28" black 70.554/1 (5729-ZN)</v>
          </cell>
          <cell r="K8995" t="str">
            <v>C8255677</v>
          </cell>
          <cell r="L8995" t="str">
            <v>C8250028</v>
          </cell>
        </row>
        <row r="8996">
          <cell r="B8996" t="str">
            <v>YEC9875935Pakethållare</v>
          </cell>
          <cell r="C8996" t="str">
            <v>YEC9875935</v>
          </cell>
          <cell r="D8996">
            <v>2019</v>
          </cell>
          <cell r="E8996">
            <v>25</v>
          </cell>
          <cell r="F8996" t="str">
            <v>0250</v>
          </cell>
          <cell r="G8996" t="str">
            <v>H004</v>
          </cell>
          <cell r="H8996" t="str">
            <v>Carrier</v>
          </cell>
          <cell r="I8996" t="str">
            <v>Pakethållare</v>
          </cell>
          <cell r="J8996" t="str">
            <v>C8205740 AVS TOP CARRIER FOR PHILION BATTERY, Powder BLACK CLIP AND SPECTRA LOGO</v>
          </cell>
          <cell r="K8996" t="str">
            <v>C8205740</v>
          </cell>
          <cell r="L8996" t="str">
            <v>C8205740</v>
          </cell>
        </row>
        <row r="8997">
          <cell r="B8997" t="str">
            <v>YEC9875935Sadel</v>
          </cell>
          <cell r="C8997" t="str">
            <v>YEC9875935</v>
          </cell>
          <cell r="D8997">
            <v>2019</v>
          </cell>
          <cell r="E8997">
            <v>26</v>
          </cell>
          <cell r="F8997" t="str">
            <v>0260</v>
          </cell>
          <cell r="G8997" t="str">
            <v>G001</v>
          </cell>
          <cell r="H8997" t="str">
            <v>Saddle</v>
          </cell>
          <cell r="I8997" t="str">
            <v>Sadel</v>
          </cell>
          <cell r="J8997" t="str">
            <v>C7105989 Fluito black unisex w/o clamp</v>
          </cell>
          <cell r="K8997" t="str">
            <v>C7105989</v>
          </cell>
          <cell r="L8997" t="str">
            <v>C7100596</v>
          </cell>
        </row>
        <row r="8998">
          <cell r="B8998" t="str">
            <v>YEC9875935Sadelstolpe</v>
          </cell>
          <cell r="C8998" t="str">
            <v>YEC9875935</v>
          </cell>
          <cell r="D8998">
            <v>2019</v>
          </cell>
          <cell r="E8998">
            <v>27</v>
          </cell>
          <cell r="F8998" t="str">
            <v>0270</v>
          </cell>
          <cell r="G8998" t="str">
            <v>G002</v>
          </cell>
          <cell r="H8998" t="str">
            <v>Seatpost</v>
          </cell>
          <cell r="I8998" t="str">
            <v>Sadelstolpe</v>
          </cell>
          <cell r="J8998" t="str">
            <v xml:space="preserve">C7205535 31,6X350MM ALsv SP-222 -&gt; C7205258  SP-222 27.2X350 Anodized SILVER </v>
          </cell>
          <cell r="K8998" t="str">
            <v>C7205535</v>
          </cell>
          <cell r="L8998" t="str">
            <v>C7200050</v>
          </cell>
        </row>
        <row r="8999">
          <cell r="B8999" t="str">
            <v>YEC9875935Sadelrörsklämma</v>
          </cell>
          <cell r="C8999" t="str">
            <v>YEC9875935</v>
          </cell>
          <cell r="D8999">
            <v>2019</v>
          </cell>
          <cell r="E8999">
            <v>28</v>
          </cell>
          <cell r="F8999" t="str">
            <v>0280</v>
          </cell>
          <cell r="G8999" t="str">
            <v>G003</v>
          </cell>
          <cell r="H8999" t="str">
            <v>Seat Clamp</v>
          </cell>
          <cell r="I8999" t="str">
            <v>Sadelrörsklämma</v>
          </cell>
          <cell r="J8999" t="str">
            <v>C7305002 L/C 31.8 MX27 shiny black</v>
          </cell>
          <cell r="K8999" t="str">
            <v>C7305002</v>
          </cell>
          <cell r="L8999" t="str">
            <v>C7300027-318</v>
          </cell>
        </row>
        <row r="9000">
          <cell r="B9000" t="str">
            <v>YEC9875935Framlampa</v>
          </cell>
          <cell r="C9000" t="str">
            <v>YEC9875935</v>
          </cell>
          <cell r="D9000">
            <v>2019</v>
          </cell>
          <cell r="E9000">
            <v>29</v>
          </cell>
          <cell r="F9000" t="str">
            <v>0290</v>
          </cell>
          <cell r="G9000" t="str">
            <v>H005</v>
          </cell>
          <cell r="H9000" t="str">
            <v>Front light</v>
          </cell>
          <cell r="I9000" t="str">
            <v>Framlampa</v>
          </cell>
          <cell r="J9000" t="str">
            <v xml:space="preserve">C8015191 JY-7070E 30LUX LED headlamp 6V, w/o bracket, 500mm cable with conector for Bafang , 3mm cable  </v>
          </cell>
          <cell r="K9000" t="str">
            <v>C8015191</v>
          </cell>
          <cell r="L9000" t="str">
            <v>C8015191</v>
          </cell>
        </row>
        <row r="9001">
          <cell r="B9001" t="str">
            <v>YEC9875935Baklampa</v>
          </cell>
          <cell r="C9001" t="str">
            <v>YEC9875935</v>
          </cell>
          <cell r="D9001">
            <v>2019</v>
          </cell>
          <cell r="E9001">
            <v>30</v>
          </cell>
          <cell r="F9001" t="str">
            <v>0300</v>
          </cell>
          <cell r="G9001" t="str">
            <v>H006</v>
          </cell>
          <cell r="H9001" t="str">
            <v>Light, Rear</v>
          </cell>
          <cell r="I9001" t="str">
            <v>Baklampa</v>
          </cell>
          <cell r="K9001" t="str">
            <v>C8705058-1RLBK</v>
          </cell>
          <cell r="L9001" t="str">
            <v>C8705058-1RLBK</v>
          </cell>
        </row>
        <row r="9002">
          <cell r="B9002" t="str">
            <v>YEC9875935Låssats</v>
          </cell>
          <cell r="C9002" t="str">
            <v>YEC9875935</v>
          </cell>
          <cell r="D9002">
            <v>2019</v>
          </cell>
          <cell r="E9002">
            <v>31</v>
          </cell>
          <cell r="F9002" t="str">
            <v>0310</v>
          </cell>
          <cell r="G9002" t="str">
            <v>H007</v>
          </cell>
          <cell r="H9002" t="str">
            <v>Lock</v>
          </cell>
          <cell r="I9002" t="str">
            <v>Låssats</v>
          </cell>
          <cell r="J9002" t="str">
            <v>C8405069 LCK SF PLbk Solid+  BAT SF03, LOCK FRAME+LOCK BATT SF03 RT W/2 similar keys</v>
          </cell>
          <cell r="K9002" t="str">
            <v>C8405069</v>
          </cell>
          <cell r="L9002" t="str">
            <v>C8405069</v>
          </cell>
        </row>
        <row r="9003">
          <cell r="B9003" t="str">
            <v>YEC9875935Stöd</v>
          </cell>
          <cell r="C9003" t="str">
            <v>YEC9875935</v>
          </cell>
          <cell r="D9003">
            <v>2019</v>
          </cell>
          <cell r="E9003">
            <v>32</v>
          </cell>
          <cell r="F9003" t="str">
            <v>0320</v>
          </cell>
          <cell r="G9003" t="str">
            <v>H008</v>
          </cell>
          <cell r="H9003" t="str">
            <v>Kick stand</v>
          </cell>
          <cell r="I9003" t="str">
            <v>Stöd</v>
          </cell>
          <cell r="J9003" t="str">
            <v>C8105222 REX HV for MAX CS mount KICKSTAND ADJUSTABLE 1288-4</v>
          </cell>
          <cell r="K9003" t="str">
            <v>C8105222</v>
          </cell>
          <cell r="L9003" t="str">
            <v>C8100034</v>
          </cell>
        </row>
        <row r="9004">
          <cell r="B9004" t="str">
            <v>YEC9875935Korg</v>
          </cell>
          <cell r="C9004" t="str">
            <v>YEC9875935</v>
          </cell>
          <cell r="D9004">
            <v>2019</v>
          </cell>
          <cell r="E9004">
            <v>33</v>
          </cell>
          <cell r="F9004" t="str">
            <v>0330</v>
          </cell>
          <cell r="G9004" t="str">
            <v>H009</v>
          </cell>
          <cell r="H9004" t="str">
            <v>Basket / Fr carrier</v>
          </cell>
          <cell r="I9004" t="str">
            <v>Korg</v>
          </cell>
          <cell r="K9004" t="str">
            <v>EMPTY</v>
          </cell>
          <cell r="L9004" t="e">
            <v>#N/A</v>
          </cell>
        </row>
        <row r="9005">
          <cell r="B9005" t="str">
            <v>YEC9875935Pedaler</v>
          </cell>
          <cell r="C9005" t="str">
            <v>YEC9875935</v>
          </cell>
          <cell r="D9005">
            <v>2019</v>
          </cell>
          <cell r="E9005">
            <v>34</v>
          </cell>
          <cell r="F9005" t="str">
            <v>0340</v>
          </cell>
          <cell r="G9005" t="str">
            <v>E005</v>
          </cell>
          <cell r="H9005" t="str">
            <v xml:space="preserve">Pedal </v>
          </cell>
          <cell r="I9005" t="str">
            <v>Pedaler</v>
          </cell>
          <cell r="J9005" t="str">
            <v>C3505208 NWL-467  SILVER/GREY 9/16" ALU</v>
          </cell>
          <cell r="K9005" t="str">
            <v>C3505208</v>
          </cell>
          <cell r="L9005" t="str">
            <v>C3500059</v>
          </cell>
        </row>
        <row r="9006">
          <cell r="B9006" t="str">
            <v>YEC9875935Motor</v>
          </cell>
          <cell r="C9006" t="str">
            <v>YEC9875935</v>
          </cell>
          <cell r="D9006">
            <v>2019</v>
          </cell>
          <cell r="E9006">
            <v>35</v>
          </cell>
          <cell r="F9006" t="str">
            <v>0350</v>
          </cell>
          <cell r="G9006" t="str">
            <v>J001</v>
          </cell>
          <cell r="H9006" t="str">
            <v>DRIVE UNIT:</v>
          </cell>
          <cell r="I9006" t="str">
            <v>Motor</v>
          </cell>
          <cell r="J9006" t="str">
            <v>C8705067-1-02 2017 E-Motor Egoing SYXC rollerbrake</v>
          </cell>
          <cell r="K9006" t="str">
            <v>C8705067-1-02</v>
          </cell>
          <cell r="L9006" t="str">
            <v>C8705067-1-02</v>
          </cell>
        </row>
        <row r="9007">
          <cell r="B9007" t="str">
            <v>YEC9875935Display</v>
          </cell>
          <cell r="C9007" t="str">
            <v>YEC9875935</v>
          </cell>
          <cell r="D9007">
            <v>2019</v>
          </cell>
          <cell r="E9007">
            <v>36</v>
          </cell>
          <cell r="F9007" t="str">
            <v>0360</v>
          </cell>
          <cell r="G9007" t="str">
            <v>J004</v>
          </cell>
          <cell r="H9007" t="str">
            <v>DISPLAY:</v>
          </cell>
          <cell r="I9007" t="str">
            <v>Display</v>
          </cell>
          <cell r="J9007" t="str">
            <v>C8705065-1-12S LCD C10,Silver Alloy e-going logo.cable length:750mm. cable length for switch:300mm,    Chip for BESST system. New dual pivot bracket with 2 plastic inserts (Ø22,2/25,4).</v>
          </cell>
          <cell r="K9007" t="str">
            <v>C8705065-1-12S</v>
          </cell>
          <cell r="L9007" t="str">
            <v>C8705065-1-12S</v>
          </cell>
        </row>
        <row r="9008">
          <cell r="B9008" t="str">
            <v>YEC9875935EB-Bus kabel</v>
          </cell>
          <cell r="C9008" t="str">
            <v>YEC9875935</v>
          </cell>
          <cell r="D9008">
            <v>2019</v>
          </cell>
          <cell r="E9008">
            <v>37</v>
          </cell>
          <cell r="F9008" t="str">
            <v>0370</v>
          </cell>
          <cell r="G9008" t="str">
            <v>J005</v>
          </cell>
          <cell r="H9008" t="str">
            <v>EB-BUS CABLE:</v>
          </cell>
          <cell r="I9008" t="str">
            <v>EB-Bus kabel</v>
          </cell>
          <cell r="J9008" t="str">
            <v>C8705065-1-04A 9pin (1000mm), one end linked to controller,the other end linked to the display (240mm), the front light (240mm) one brake sensor (280mm) and the speed sensor (500mm)</v>
          </cell>
          <cell r="K9008" t="str">
            <v>C8705065-1-04A</v>
          </cell>
          <cell r="L9008" t="str">
            <v>C8705065-1-04</v>
          </cell>
        </row>
        <row r="9009">
          <cell r="B9009" t="str">
            <v>YEC9875935Motorkabel</v>
          </cell>
          <cell r="C9009" t="str">
            <v>YEC9875935</v>
          </cell>
          <cell r="D9009">
            <v>2019</v>
          </cell>
          <cell r="E9009">
            <v>38</v>
          </cell>
          <cell r="F9009" t="str">
            <v>0380</v>
          </cell>
          <cell r="G9009" t="str">
            <v>J006</v>
          </cell>
          <cell r="H9009" t="str">
            <v>POWER CABLE:</v>
          </cell>
          <cell r="I9009" t="str">
            <v>Motorkabel</v>
          </cell>
          <cell r="J9009" t="str">
            <v>C8705065-1-03A G9.1/M9.1, cable length 1250mm, between motor and controller</v>
          </cell>
          <cell r="K9009" t="str">
            <v>C8705065-1-03A</v>
          </cell>
          <cell r="L9009" t="str">
            <v>C8705065-1-03A</v>
          </cell>
        </row>
        <row r="9010">
          <cell r="B9010" t="str">
            <v>YEC9875935Kabel framlampa</v>
          </cell>
          <cell r="C9010" t="str">
            <v>YEC9875935</v>
          </cell>
          <cell r="D9010">
            <v>2019</v>
          </cell>
          <cell r="E9010">
            <v>39</v>
          </cell>
          <cell r="F9010" t="str">
            <v>0390</v>
          </cell>
          <cell r="G9010" t="str">
            <v>J007</v>
          </cell>
          <cell r="H9010" t="str">
            <v>F. LIGHT CABLE:</v>
          </cell>
          <cell r="I9010" t="str">
            <v>Kabel framlampa</v>
          </cell>
          <cell r="J9010" t="str">
            <v>Included in EB-BUS cable</v>
          </cell>
          <cell r="K9010" t="str">
            <v>Ingår i EB-buskabeln</v>
          </cell>
          <cell r="L9010" t="str">
            <v>Ingår i EB-buskabeln</v>
          </cell>
        </row>
        <row r="9011">
          <cell r="B9011" t="str">
            <v>YEC9875935Kabel baklampa</v>
          </cell>
          <cell r="C9011" t="str">
            <v>YEC9875935</v>
          </cell>
          <cell r="D9011">
            <v>2019</v>
          </cell>
          <cell r="E9011">
            <v>40</v>
          </cell>
          <cell r="F9011" t="str">
            <v>0400</v>
          </cell>
          <cell r="G9011" t="str">
            <v>J008</v>
          </cell>
          <cell r="H9011" t="str">
            <v>R. LIGHT CABLE:</v>
          </cell>
          <cell r="I9011" t="str">
            <v>Kabel baklampa</v>
          </cell>
          <cell r="K9011" t="str">
            <v>INGÅR I BATTERIET</v>
          </cell>
          <cell r="L9011" t="str">
            <v>Ingår i batteriet</v>
          </cell>
        </row>
        <row r="9012">
          <cell r="B9012" t="str">
            <v>YEC9875935Hastighetssensor</v>
          </cell>
          <cell r="C9012" t="str">
            <v>YEC9875935</v>
          </cell>
          <cell r="D9012">
            <v>2019</v>
          </cell>
          <cell r="E9012">
            <v>41</v>
          </cell>
          <cell r="F9012" t="str">
            <v>0410</v>
          </cell>
          <cell r="G9012" t="str">
            <v>J009</v>
          </cell>
          <cell r="H9012" t="str">
            <v>SPEED SENSOR:</v>
          </cell>
          <cell r="I9012" t="str">
            <v>Hastighetssensor</v>
          </cell>
          <cell r="J9012" t="str">
            <v>Integrated in the motor</v>
          </cell>
          <cell r="K9012" t="str">
            <v>INGÅR I MOTORN</v>
          </cell>
          <cell r="L9012" t="str">
            <v>Ingår i motorn</v>
          </cell>
        </row>
        <row r="9013">
          <cell r="B9013" t="str">
            <v>YEC9875935Batteri</v>
          </cell>
          <cell r="C9013" t="str">
            <v>YEC9875935</v>
          </cell>
          <cell r="D9013">
            <v>2019</v>
          </cell>
          <cell r="E9013">
            <v>42</v>
          </cell>
          <cell r="F9013" t="str">
            <v>0420</v>
          </cell>
          <cell r="G9013" t="str">
            <v>J002</v>
          </cell>
          <cell r="H9013" t="str">
            <v>BATTERY:</v>
          </cell>
          <cell r="I9013" t="str">
            <v>Batteri</v>
          </cell>
          <cell r="J9013" t="str">
            <v>C8705058-1-11EA  PHYLION SF-03, 11Ah WITH INTERGRATED REAR RED LIGHT (eGoing Access)</v>
          </cell>
          <cell r="K9013" t="str">
            <v>C8705058-1-11EA</v>
          </cell>
          <cell r="L9013" t="str">
            <v>C8705058-1-11CE</v>
          </cell>
        </row>
        <row r="9014">
          <cell r="B9014" t="str">
            <v>YEC9875935Batterihållare</v>
          </cell>
          <cell r="C9014" t="str">
            <v>YEC9875935</v>
          </cell>
          <cell r="D9014">
            <v>2019</v>
          </cell>
          <cell r="E9014">
            <v>43</v>
          </cell>
          <cell r="F9014" t="str">
            <v>0430</v>
          </cell>
          <cell r="G9014" t="str">
            <v>J003</v>
          </cell>
          <cell r="H9014" t="str">
            <v>BATTERY HOLDER/Slider</v>
          </cell>
          <cell r="I9014" t="str">
            <v>Batterihållare</v>
          </cell>
          <cell r="J9014" t="str">
            <v>C8705065-10-02 Slider (lower part) SF03, AXA One key</v>
          </cell>
          <cell r="L9014" t="e">
            <v>#N/A</v>
          </cell>
        </row>
        <row r="9015">
          <cell r="B9015" t="str">
            <v>YEC9875935Batteriladdare</v>
          </cell>
          <cell r="C9015" t="str">
            <v>YEC9875935</v>
          </cell>
          <cell r="D9015">
            <v>2019</v>
          </cell>
          <cell r="E9015">
            <v>44</v>
          </cell>
          <cell r="F9015" t="str">
            <v>0440</v>
          </cell>
          <cell r="G9015" t="str">
            <v>J010</v>
          </cell>
          <cell r="H9015" t="str">
            <v>CHARGER:</v>
          </cell>
          <cell r="I9015" t="str">
            <v>Batteriladdare</v>
          </cell>
          <cell r="J9015" t="str">
            <v>C8705058-02, (CHARGER 2A    # NO:CZ2AG2JE7)  CHARGER FOR PHYLION BATTERY</v>
          </cell>
          <cell r="K9015" t="str">
            <v>C8705058-02</v>
          </cell>
          <cell r="L9015" t="str">
            <v>C8705058-02</v>
          </cell>
        </row>
        <row r="9016">
          <cell r="B9016" t="str">
            <v>YEC9875935Kontrollbox</v>
          </cell>
          <cell r="C9016" t="str">
            <v>YEC9875935</v>
          </cell>
          <cell r="D9016">
            <v>2019</v>
          </cell>
          <cell r="E9016">
            <v>45</v>
          </cell>
          <cell r="F9016" t="str">
            <v>0450</v>
          </cell>
          <cell r="G9016" t="str">
            <v>J011</v>
          </cell>
          <cell r="H9016" t="str">
            <v>Controller</v>
          </cell>
          <cell r="I9016" t="str">
            <v>Kontrollbox</v>
          </cell>
          <cell r="J9016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9016" t="str">
            <v>C8705065-10-01A</v>
          </cell>
          <cell r="L9016" t="str">
            <v>C8705065-10-01</v>
          </cell>
        </row>
        <row r="9017">
          <cell r="B9017" t="str">
            <v>YEC9875935Växelöra</v>
          </cell>
          <cell r="C9017" t="str">
            <v>YEC9875935</v>
          </cell>
          <cell r="D9017">
            <v>2019</v>
          </cell>
          <cell r="E9017">
            <v>46</v>
          </cell>
          <cell r="F9017" t="str">
            <v>0460</v>
          </cell>
          <cell r="G9017" t="str">
            <v>D005</v>
          </cell>
          <cell r="H9017" t="str">
            <v>Gear hanger</v>
          </cell>
          <cell r="I9017" t="str">
            <v>Växelöra</v>
          </cell>
          <cell r="L9017" t="e">
            <v>#N/A</v>
          </cell>
        </row>
        <row r="9018">
          <cell r="B9018" t="str">
            <v>YEC9875936RAM</v>
          </cell>
          <cell r="C9018" t="str">
            <v>YEC9875936</v>
          </cell>
          <cell r="D9018" t="str">
            <v>2019-2021</v>
          </cell>
          <cell r="E9018">
            <v>1</v>
          </cell>
          <cell r="F9018" t="str">
            <v>0010</v>
          </cell>
          <cell r="G9018" t="str">
            <v>A001</v>
          </cell>
          <cell r="H9018" t="str">
            <v>PAINTED FRAME</v>
          </cell>
          <cell r="I9018" t="str">
            <v>RAM</v>
          </cell>
          <cell r="J9018" t="str">
            <v>Crescent-dekal ovan matt lack</v>
          </cell>
          <cell r="K9018" t="str">
            <v>FRAME</v>
          </cell>
          <cell r="L9018" t="e">
            <v>#N/A</v>
          </cell>
        </row>
        <row r="9019">
          <cell r="B9019" t="str">
            <v>YEC9875936Framgaffel</v>
          </cell>
          <cell r="C9019" t="str">
            <v>YEC9875936</v>
          </cell>
          <cell r="D9019" t="str">
            <v>2019-2021</v>
          </cell>
          <cell r="E9019">
            <v>2</v>
          </cell>
          <cell r="F9019" t="str">
            <v>0020</v>
          </cell>
          <cell r="G9019" t="str">
            <v>A002</v>
          </cell>
          <cell r="H9019" t="str">
            <v>PAINTED FORK</v>
          </cell>
          <cell r="I9019" t="str">
            <v>Framgaffel</v>
          </cell>
          <cell r="J9019" t="str">
            <v>C1605749-193 FF 28 ST 1"1/8 Int 40-44 Disc Front E-Going</v>
          </cell>
          <cell r="K9019" t="str">
            <v>C1605749-193</v>
          </cell>
          <cell r="L9019" t="e">
            <v>#N/A</v>
          </cell>
        </row>
        <row r="9020">
          <cell r="B9020" t="str">
            <v>YEC9875936Styrlager</v>
          </cell>
          <cell r="C9020" t="str">
            <v>YEC9875936</v>
          </cell>
          <cell r="D9020" t="str">
            <v>2019-2021</v>
          </cell>
          <cell r="E9020">
            <v>3</v>
          </cell>
          <cell r="F9020" t="str">
            <v>0030</v>
          </cell>
          <cell r="G9020" t="str">
            <v>B001</v>
          </cell>
          <cell r="H9020" t="str">
            <v>Head Set</v>
          </cell>
          <cell r="I9020" t="str">
            <v>Styrlager</v>
          </cell>
          <cell r="J9020" t="str">
            <v>C2105002 VP-MH305C SEMI INTEGR, ED BLACK O/S  SH = 20mm</v>
          </cell>
          <cell r="K9020" t="str">
            <v>C2105002</v>
          </cell>
          <cell r="L9020" t="str">
            <v>C2100163</v>
          </cell>
        </row>
        <row r="9021">
          <cell r="B9021" t="str">
            <v xml:space="preserve">YEC9875936Styrstam </v>
          </cell>
          <cell r="C9021" t="str">
            <v>YEC9875936</v>
          </cell>
          <cell r="D9021" t="str">
            <v>2019-2021</v>
          </cell>
          <cell r="E9021">
            <v>4</v>
          </cell>
          <cell r="F9021" t="str">
            <v>0040</v>
          </cell>
          <cell r="G9021" t="str">
            <v>B002</v>
          </cell>
          <cell r="H9021" t="str">
            <v>Handlebar Stem</v>
          </cell>
          <cell r="I9021" t="str">
            <v xml:space="preserve">Styrstam </v>
          </cell>
          <cell r="J9021" t="str">
            <v>C2205548-100 STQ ALsv 25,4/100 180mm 4BOLT MTSD-367N-5 SV</v>
          </cell>
          <cell r="K9021" t="str">
            <v>C2205548-110</v>
          </cell>
          <cell r="L9021" t="str">
            <v>C2200065</v>
          </cell>
        </row>
        <row r="9022">
          <cell r="B9022" t="str">
            <v>YEC9875936Styre</v>
          </cell>
          <cell r="C9022" t="str">
            <v>YEC9875936</v>
          </cell>
          <cell r="D9022" t="str">
            <v>2019-2021</v>
          </cell>
          <cell r="E9022">
            <v>5</v>
          </cell>
          <cell r="F9022" t="str">
            <v>0050</v>
          </cell>
          <cell r="G9022" t="str">
            <v>B003</v>
          </cell>
          <cell r="H9022" t="str">
            <v>Handelbar</v>
          </cell>
          <cell r="I9022" t="str">
            <v>Styre</v>
          </cell>
          <cell r="J9022" t="str">
            <v>C2306073 Handlebar City Silver NR-AL-14(ISO-C) W:630mm, AL H.A.S, no logo</v>
          </cell>
          <cell r="K9022" t="str">
            <v>C2306073</v>
          </cell>
          <cell r="L9022" t="str">
            <v>C2300290</v>
          </cell>
        </row>
        <row r="9023">
          <cell r="B9023" t="str">
            <v>YEC9875936Bromsgrepp H</v>
          </cell>
          <cell r="C9023" t="str">
            <v>YEC9875936</v>
          </cell>
          <cell r="D9023" t="str">
            <v>2019-2021</v>
          </cell>
          <cell r="E9023">
            <v>6</v>
          </cell>
          <cell r="F9023" t="str">
            <v>0060</v>
          </cell>
          <cell r="G9023" t="str">
            <v>C002</v>
          </cell>
          <cell r="H9023" t="str">
            <v>Brake Lever R</v>
          </cell>
          <cell r="I9023" t="str">
            <v>Bromsgrepp H</v>
          </cell>
          <cell r="L9023" t="e">
            <v>#N/A</v>
          </cell>
        </row>
        <row r="9024">
          <cell r="B9024" t="str">
            <v>YEC9875936Bromsgrepp V</v>
          </cell>
          <cell r="C9024" t="str">
            <v>YEC9875936</v>
          </cell>
          <cell r="D9024" t="str">
            <v>2019-2021</v>
          </cell>
          <cell r="E9024">
            <v>7</v>
          </cell>
          <cell r="F9024" t="str">
            <v>0070</v>
          </cell>
          <cell r="G9024" t="str">
            <v>C001</v>
          </cell>
          <cell r="H9024" t="str">
            <v>Brake Lever L</v>
          </cell>
          <cell r="I9024" t="str">
            <v>Bromsgrepp V</v>
          </cell>
          <cell r="J9024" t="str">
            <v>inkl in brake</v>
          </cell>
          <cell r="K9024" t="str">
            <v>Shimano</v>
          </cell>
          <cell r="L9024" t="str">
            <v>Kontakta SHIMANO</v>
          </cell>
        </row>
        <row r="9025">
          <cell r="B9025" t="str">
            <v>YEC9875936Växelreglage H</v>
          </cell>
          <cell r="C9025" t="str">
            <v>YEC9875936</v>
          </cell>
          <cell r="D9025" t="str">
            <v>2019-2021</v>
          </cell>
          <cell r="E9025">
            <v>8</v>
          </cell>
          <cell r="F9025" t="str">
            <v>0080</v>
          </cell>
          <cell r="G9025" t="str">
            <v>D002</v>
          </cell>
          <cell r="H9025" t="str">
            <v>Shift Lever R</v>
          </cell>
          <cell r="I9025" t="str">
            <v>Växelreglage H</v>
          </cell>
          <cell r="J9025" t="str">
            <v>C5105092 SHIFT LEVER, SL-C3000-7, NEXUS, REVO SHIFTER, 2320MM INNER, W/O OUTER FOR CJ-NX40(FOR SCANDINAVIAN), BLACK, BULK</v>
          </cell>
          <cell r="K9025" t="str">
            <v>C5105092</v>
          </cell>
          <cell r="L9025" t="str">
            <v>Kontakta SHIMANO</v>
          </cell>
        </row>
        <row r="9026">
          <cell r="B9026" t="str">
            <v>YEC9875936Växelreglage V</v>
          </cell>
          <cell r="C9026" t="str">
            <v>YEC9875936</v>
          </cell>
          <cell r="D9026" t="str">
            <v>2019-2021</v>
          </cell>
          <cell r="E9026">
            <v>9</v>
          </cell>
          <cell r="F9026" t="str">
            <v>0090</v>
          </cell>
          <cell r="G9026" t="str">
            <v>D001</v>
          </cell>
          <cell r="H9026" t="str">
            <v>Shift Lever L</v>
          </cell>
          <cell r="I9026" t="str">
            <v>Växelreglage V</v>
          </cell>
          <cell r="L9026" t="e">
            <v>#N/A</v>
          </cell>
        </row>
        <row r="9027">
          <cell r="B9027" t="str">
            <v>YEC9875936Handtag par</v>
          </cell>
          <cell r="C9027" t="str">
            <v>YEC9875936</v>
          </cell>
          <cell r="D9027" t="str">
            <v>2019-2021</v>
          </cell>
          <cell r="E9027">
            <v>10</v>
          </cell>
          <cell r="F9027" t="str">
            <v>0100</v>
          </cell>
          <cell r="G9027" t="str">
            <v>B004</v>
          </cell>
          <cell r="H9027" t="str">
            <v>Grip R</v>
          </cell>
          <cell r="I9027" t="str">
            <v>Handtag par</v>
          </cell>
          <cell r="J9027" t="str">
            <v xml:space="preserve">C2505528 Herrmans CLIK DD37  black 90mm  </v>
          </cell>
          <cell r="K9027" t="str">
            <v>C2505528</v>
          </cell>
          <cell r="L9027" t="str">
            <v>C2500057</v>
          </cell>
        </row>
        <row r="9028">
          <cell r="B9028" t="str">
            <v>YEC9875936Frambroms</v>
          </cell>
          <cell r="C9028" t="str">
            <v>YEC9875936</v>
          </cell>
          <cell r="D9028" t="str">
            <v>2019-2021</v>
          </cell>
          <cell r="E9028">
            <v>11</v>
          </cell>
          <cell r="F9028" t="str">
            <v>0110</v>
          </cell>
          <cell r="G9028" t="str">
            <v>C003</v>
          </cell>
          <cell r="H9028" t="str">
            <v xml:space="preserve">Brake front </v>
          </cell>
          <cell r="I9028" t="str">
            <v>Frambroms</v>
          </cell>
          <cell r="J9028" t="str">
            <v>AMT200KLFURX100 DISC BRAKE ASSEMBLED SET, BL-MT200(L), BR-MT200(F), BLACK, SM-MA-F160P/S, RESIN PAD(W/O FIN), 1000MM HOSE(SM-BH59-SS BLACK), BULK, 8,17 USD</v>
          </cell>
          <cell r="K9028" t="str">
            <v>AMT200KLFURX100</v>
          </cell>
          <cell r="L9028" t="str">
            <v>Kontakta SHIMANO</v>
          </cell>
        </row>
        <row r="9029">
          <cell r="B9029" t="str">
            <v>YEC9875936Bakbroms</v>
          </cell>
          <cell r="C9029" t="str">
            <v>YEC9875936</v>
          </cell>
          <cell r="D9029" t="str">
            <v>2019-2021</v>
          </cell>
          <cell r="E9029">
            <v>12</v>
          </cell>
          <cell r="F9029" t="str">
            <v>0120</v>
          </cell>
          <cell r="G9029" t="str">
            <v>C004</v>
          </cell>
          <cell r="H9029" t="str">
            <v>Brake rear</v>
          </cell>
          <cell r="I9029" t="str">
            <v>Bakbroms</v>
          </cell>
          <cell r="K9029" t="str">
            <v>Fotbroms</v>
          </cell>
          <cell r="L9029" t="str">
            <v>Kontakta SHIMANO</v>
          </cell>
        </row>
        <row r="9030">
          <cell r="B9030" t="str">
            <v>YEC9875936Vevlager</v>
          </cell>
          <cell r="C9030" t="str">
            <v>YEC9875936</v>
          </cell>
          <cell r="D9030" t="str">
            <v>2019-2021</v>
          </cell>
          <cell r="E9030">
            <v>13</v>
          </cell>
          <cell r="F9030" t="str">
            <v>0130</v>
          </cell>
          <cell r="G9030" t="str">
            <v>E001</v>
          </cell>
          <cell r="H9030" t="str">
            <v xml:space="preserve">BB-set </v>
          </cell>
          <cell r="I9030" t="str">
            <v>Vevlager</v>
          </cell>
          <cell r="K9030" t="str">
            <v>C8705065-1-124C</v>
          </cell>
          <cell r="L9030" t="str">
            <v>C8705065-1-124C</v>
          </cell>
        </row>
        <row r="9031">
          <cell r="B9031" t="str">
            <v>YEC9875936Vevparti</v>
          </cell>
          <cell r="C9031" t="str">
            <v>YEC9875936</v>
          </cell>
          <cell r="D9031" t="str">
            <v>2019-2021</v>
          </cell>
          <cell r="E9031">
            <v>14</v>
          </cell>
          <cell r="F9031" t="str">
            <v>0140</v>
          </cell>
          <cell r="G9031" t="str">
            <v>E002</v>
          </cell>
          <cell r="H9031" t="str">
            <v>Front Chainwheel</v>
          </cell>
          <cell r="I9031" t="str">
            <v>Vevparti</v>
          </cell>
          <cell r="J9031" t="str">
            <v xml:space="preserve">C3305681-170-EG E-Going 170MM 38T 3/32" 110MM </v>
          </cell>
          <cell r="K9031" t="str">
            <v>C3305681-170-EG</v>
          </cell>
          <cell r="L9031" t="str">
            <v>C3305681-170-EG</v>
          </cell>
        </row>
        <row r="9032">
          <cell r="B9032" t="str">
            <v>YEC9875936Kedjeskydd</v>
          </cell>
          <cell r="C9032" t="str">
            <v>YEC9875936</v>
          </cell>
          <cell r="D9032" t="str">
            <v>2019-2021</v>
          </cell>
          <cell r="E9032">
            <v>15</v>
          </cell>
          <cell r="F9032" t="str">
            <v>0150</v>
          </cell>
          <cell r="G9032" t="str">
            <v>H001</v>
          </cell>
          <cell r="H9032" t="str">
            <v>Chain guard</v>
          </cell>
          <cell r="I9032" t="str">
            <v>Kedjeskydd</v>
          </cell>
          <cell r="J9032" t="str">
            <v>C8305427/ZBK + C8305427/RWH AXA CE 38 black w white center</v>
          </cell>
          <cell r="K9032" t="str">
            <v>C8305427/ZBK</v>
          </cell>
          <cell r="L9032" t="str">
            <v>C8305427/ZBK</v>
          </cell>
        </row>
        <row r="9033">
          <cell r="B9033" t="str">
            <v>YEC9875936Kedjeskyddsfäste</v>
          </cell>
          <cell r="C9033" t="str">
            <v>YEC9875936</v>
          </cell>
          <cell r="D9033" t="str">
            <v>2019-2021</v>
          </cell>
          <cell r="E9033">
            <v>16</v>
          </cell>
          <cell r="F9033" t="str">
            <v>0160</v>
          </cell>
          <cell r="G9033" t="str">
            <v>H002</v>
          </cell>
          <cell r="H9033" t="str">
            <v>Chain guard bracket</v>
          </cell>
          <cell r="I9033" t="str">
            <v>Kedjeskyddsfäste</v>
          </cell>
          <cell r="J9033" t="str">
            <v>C8305427 bracket for AXA 38T black</v>
          </cell>
          <cell r="K9033" t="str">
            <v>C8305427</v>
          </cell>
          <cell r="L9033" t="str">
            <v>C8305427</v>
          </cell>
        </row>
        <row r="9034">
          <cell r="B9034" t="str">
            <v>YEC9875936Framväxel</v>
          </cell>
          <cell r="C9034" t="str">
            <v>YEC9875936</v>
          </cell>
          <cell r="D9034" t="str">
            <v>2019-2021</v>
          </cell>
          <cell r="E9034">
            <v>17</v>
          </cell>
          <cell r="F9034" t="str">
            <v>0170</v>
          </cell>
          <cell r="G9034" t="str">
            <v>D003</v>
          </cell>
          <cell r="H9034" t="str">
            <v>Front Derailleur</v>
          </cell>
          <cell r="I9034" t="str">
            <v>Framväxel</v>
          </cell>
          <cell r="K9034" t="str">
            <v>EMPTY</v>
          </cell>
          <cell r="L9034" t="e">
            <v>#N/A</v>
          </cell>
        </row>
        <row r="9035">
          <cell r="B9035" t="str">
            <v>YEC9875936Bakväxel</v>
          </cell>
          <cell r="C9035" t="str">
            <v>YEC9875936</v>
          </cell>
          <cell r="D9035" t="str">
            <v>2019-2021</v>
          </cell>
          <cell r="E9035">
            <v>18</v>
          </cell>
          <cell r="F9035" t="str">
            <v>0180</v>
          </cell>
          <cell r="G9035" t="str">
            <v>D004</v>
          </cell>
          <cell r="H9035" t="str">
            <v>Rear Derailleur</v>
          </cell>
          <cell r="I9035" t="str">
            <v>Bakväxel</v>
          </cell>
          <cell r="K9035" t="str">
            <v>NAVVÄXEL</v>
          </cell>
          <cell r="L9035" t="str">
            <v>Kontakta SHIMANO</v>
          </cell>
        </row>
        <row r="9036">
          <cell r="B9036" t="str">
            <v>YEC9875936Kedja</v>
          </cell>
          <cell r="C9036" t="str">
            <v>YEC9875936</v>
          </cell>
          <cell r="D9036" t="str">
            <v>2019-2021</v>
          </cell>
          <cell r="E9036">
            <v>19</v>
          </cell>
          <cell r="F9036" t="str">
            <v>0190</v>
          </cell>
          <cell r="G9036" t="str">
            <v>E003</v>
          </cell>
          <cell r="H9036" t="str">
            <v xml:space="preserve">Chain </v>
          </cell>
          <cell r="I9036" t="str">
            <v>Kedja</v>
          </cell>
          <cell r="J9036" t="str">
            <v>std</v>
          </cell>
          <cell r="K9036" t="str">
            <v>C3405001-0102</v>
          </cell>
          <cell r="L9036" t="str">
            <v>C3400002</v>
          </cell>
        </row>
        <row r="9037">
          <cell r="B9037" t="str">
            <v>YEC9875936Kassett</v>
          </cell>
          <cell r="C9037" t="str">
            <v>YEC9875936</v>
          </cell>
          <cell r="D9037" t="str">
            <v>2019-2021</v>
          </cell>
          <cell r="E9037">
            <v>20</v>
          </cell>
          <cell r="F9037" t="str">
            <v>0200</v>
          </cell>
          <cell r="G9037" t="str">
            <v>E004</v>
          </cell>
          <cell r="H9037" t="str">
            <v>Cassette Sprocket</v>
          </cell>
          <cell r="I9037" t="str">
            <v>Kassett</v>
          </cell>
          <cell r="J9037" t="str">
            <v>ASMGEAR18SU SPT SC18sv3/32" (INTERNAL HUB)</v>
          </cell>
          <cell r="K9037" t="str">
            <v>ASMGEAR18SU</v>
          </cell>
          <cell r="L9037" t="str">
            <v>Kontakta SHIMANO</v>
          </cell>
        </row>
        <row r="9038">
          <cell r="B9038" t="str">
            <v>YEC9875936Framhjul</v>
          </cell>
          <cell r="C9038" t="str">
            <v>YEC9875936</v>
          </cell>
          <cell r="D9038" t="str">
            <v>2019-2021</v>
          </cell>
          <cell r="E9038">
            <v>21</v>
          </cell>
          <cell r="F9038" t="str">
            <v>0210</v>
          </cell>
          <cell r="G9038" t="str">
            <v>F001</v>
          </cell>
          <cell r="H9038" t="str">
            <v>Front hub</v>
          </cell>
          <cell r="I9038" t="str">
            <v>Framhjul</v>
          </cell>
          <cell r="J9038" t="str">
            <v>Se drive unit</v>
          </cell>
          <cell r="K9038" t="str">
            <v>C4100365</v>
          </cell>
          <cell r="L9038" t="str">
            <v>C4100365</v>
          </cell>
        </row>
        <row r="9039">
          <cell r="B9039" t="str">
            <v>YEC9875936Bakhjul</v>
          </cell>
          <cell r="C9039" t="str">
            <v>YEC9875936</v>
          </cell>
          <cell r="D9039" t="str">
            <v>2019-2021</v>
          </cell>
          <cell r="E9039">
            <v>22</v>
          </cell>
          <cell r="F9039" t="str">
            <v>0220</v>
          </cell>
          <cell r="G9039" t="str">
            <v>F002</v>
          </cell>
          <cell r="H9039" t="str">
            <v>Rear hub</v>
          </cell>
          <cell r="I9039" t="str">
            <v>Bakhjul</v>
          </cell>
          <cell r="J9039" t="str">
            <v>ASGC30007CADXR (ASG7C30ADXR) HBRcb 36 H SILVER DX</v>
          </cell>
          <cell r="K9039" t="str">
            <v>C4208020</v>
          </cell>
          <cell r="L9039" t="str">
            <v>C4200052</v>
          </cell>
        </row>
        <row r="9040">
          <cell r="B9040" t="str">
            <v>YEC9875936Däck</v>
          </cell>
          <cell r="C9040" t="str">
            <v>YEC9875936</v>
          </cell>
          <cell r="D9040" t="str">
            <v>2019-2021</v>
          </cell>
          <cell r="E9040">
            <v>23</v>
          </cell>
          <cell r="F9040" t="str">
            <v>0230</v>
          </cell>
          <cell r="G9040" t="str">
            <v>F003</v>
          </cell>
          <cell r="H9040" t="str">
            <v>Tire</v>
          </cell>
          <cell r="I9040" t="str">
            <v>Däck</v>
          </cell>
          <cell r="J9040" t="str">
            <v>C4906455 622x40 Black Premium Reflex XNR PERGO-E H-480 (AntiP: 40x40 nylon/canvas)</v>
          </cell>
          <cell r="K9040" t="str">
            <v>C4906455</v>
          </cell>
          <cell r="L9040" t="str">
            <v>C4901463</v>
          </cell>
        </row>
        <row r="9041">
          <cell r="B9041" t="str">
            <v>YEC9875936Skärmar set</v>
          </cell>
          <cell r="C9041" t="str">
            <v>YEC9875936</v>
          </cell>
          <cell r="D9041" t="str">
            <v>2019-2021</v>
          </cell>
          <cell r="E9041">
            <v>24</v>
          </cell>
          <cell r="F9041" t="str">
            <v>0240</v>
          </cell>
          <cell r="G9041" t="str">
            <v>H003</v>
          </cell>
          <cell r="H9041" t="str">
            <v xml:space="preserve">Mudguard front   </v>
          </cell>
          <cell r="I9041" t="str">
            <v>Skärmar set</v>
          </cell>
          <cell r="J9041" t="str">
            <v>C8255677 ZN/52MM 28" black 70.554/1 (5729-ZN)</v>
          </cell>
          <cell r="K9041" t="str">
            <v>C8255677</v>
          </cell>
          <cell r="L9041" t="str">
            <v>C8250028</v>
          </cell>
        </row>
        <row r="9042">
          <cell r="B9042" t="str">
            <v>YEC9875936Pakethållare</v>
          </cell>
          <cell r="C9042" t="str">
            <v>YEC9875936</v>
          </cell>
          <cell r="D9042" t="str">
            <v>2019-2021</v>
          </cell>
          <cell r="E9042">
            <v>25</v>
          </cell>
          <cell r="F9042" t="str">
            <v>0250</v>
          </cell>
          <cell r="G9042" t="str">
            <v>H004</v>
          </cell>
          <cell r="H9042" t="str">
            <v>Carrier</v>
          </cell>
          <cell r="I9042" t="str">
            <v>Pakethållare</v>
          </cell>
          <cell r="J9042" t="str">
            <v>C8205834-BK AVS TOP CARRIER FOR SR20 PHILION BATTERY, Powder BLACK CLIP AND SPECTRA LOGO</v>
          </cell>
          <cell r="K9042" t="str">
            <v>C8205834-BK</v>
          </cell>
          <cell r="L9042" t="str">
            <v>C8205834-BK</v>
          </cell>
        </row>
        <row r="9043">
          <cell r="B9043" t="str">
            <v>YEC9875936Sadel</v>
          </cell>
          <cell r="C9043" t="str">
            <v>YEC9875936</v>
          </cell>
          <cell r="D9043" t="str">
            <v>2019-2021</v>
          </cell>
          <cell r="E9043">
            <v>26</v>
          </cell>
          <cell r="F9043" t="str">
            <v>0260</v>
          </cell>
          <cell r="G9043" t="str">
            <v>G001</v>
          </cell>
          <cell r="H9043" t="str">
            <v>Saddle</v>
          </cell>
          <cell r="I9043" t="str">
            <v>Sadel</v>
          </cell>
          <cell r="J9043" t="str">
            <v>C7105989 Fluito black unisex w/o clamp</v>
          </cell>
          <cell r="K9043" t="str">
            <v>C7105989</v>
          </cell>
          <cell r="L9043" t="str">
            <v>C7100596</v>
          </cell>
        </row>
        <row r="9044">
          <cell r="B9044" t="str">
            <v>YEC9875936Sadelstolpe</v>
          </cell>
          <cell r="C9044" t="str">
            <v>YEC9875936</v>
          </cell>
          <cell r="D9044" t="str">
            <v>2019-2021</v>
          </cell>
          <cell r="E9044">
            <v>27</v>
          </cell>
          <cell r="F9044" t="str">
            <v>0270</v>
          </cell>
          <cell r="G9044" t="str">
            <v>G002</v>
          </cell>
          <cell r="H9044" t="str">
            <v>Seatpost</v>
          </cell>
          <cell r="I9044" t="str">
            <v>Sadelstolpe</v>
          </cell>
          <cell r="J9044" t="str">
            <v xml:space="preserve">C7205258  SP-222 27.2X350 Anodized SILVER </v>
          </cell>
          <cell r="K9044" t="str">
            <v>C7205258</v>
          </cell>
          <cell r="L9044" t="str">
            <v>C7200039</v>
          </cell>
        </row>
        <row r="9045">
          <cell r="B9045" t="str">
            <v>YEC9875936Sadelrörsklämma</v>
          </cell>
          <cell r="C9045" t="str">
            <v>YEC9875936</v>
          </cell>
          <cell r="D9045" t="str">
            <v>2019-2021</v>
          </cell>
          <cell r="E9045">
            <v>28</v>
          </cell>
          <cell r="F9045" t="str">
            <v>0280</v>
          </cell>
          <cell r="G9045" t="str">
            <v>G003</v>
          </cell>
          <cell r="H9045" t="str">
            <v>Seat Clamp</v>
          </cell>
          <cell r="I9045" t="str">
            <v>Sadelrörsklämma</v>
          </cell>
          <cell r="J9045" t="str">
            <v>C7305002 L/C 31.8 MX27 shiny black</v>
          </cell>
          <cell r="K9045" t="str">
            <v>C7305002</v>
          </cell>
          <cell r="L9045" t="str">
            <v>C7300027-318</v>
          </cell>
        </row>
        <row r="9046">
          <cell r="B9046" t="str">
            <v>YEC9875936Framlampa</v>
          </cell>
          <cell r="C9046" t="str">
            <v>YEC9875936</v>
          </cell>
          <cell r="D9046" t="str">
            <v>2019-2021</v>
          </cell>
          <cell r="E9046">
            <v>29</v>
          </cell>
          <cell r="F9046" t="str">
            <v>0290</v>
          </cell>
          <cell r="G9046" t="str">
            <v>H005</v>
          </cell>
          <cell r="H9046" t="str">
            <v>Front light</v>
          </cell>
          <cell r="I9046" t="str">
            <v>Framlampa</v>
          </cell>
          <cell r="J9046" t="str">
            <v xml:space="preserve">C8015301 FL-14 MR4 LED headlamp 6V, w bracket, 650mm cable with conector for Bafang , 3mm cable  </v>
          </cell>
          <cell r="K9046" t="str">
            <v>C8015301</v>
          </cell>
          <cell r="L9046" t="str">
            <v>C8015301</v>
          </cell>
        </row>
        <row r="9047">
          <cell r="B9047" t="str">
            <v>YEC9875936Baklampa</v>
          </cell>
          <cell r="C9047" t="str">
            <v>YEC9875936</v>
          </cell>
          <cell r="D9047" t="str">
            <v>2019-2021</v>
          </cell>
          <cell r="E9047">
            <v>30</v>
          </cell>
          <cell r="F9047" t="str">
            <v>0300</v>
          </cell>
          <cell r="G9047" t="str">
            <v>H006</v>
          </cell>
          <cell r="H9047" t="str">
            <v>Light, Rear</v>
          </cell>
          <cell r="I9047" t="str">
            <v>Baklampa</v>
          </cell>
          <cell r="J9047" t="str">
            <v>inkl in battery</v>
          </cell>
          <cell r="K9047" t="str">
            <v>C8705186-1RLBK</v>
          </cell>
          <cell r="L9047" t="str">
            <v>C8705186-1RLBK</v>
          </cell>
        </row>
        <row r="9048">
          <cell r="B9048" t="str">
            <v>YEC9875936Låssats</v>
          </cell>
          <cell r="C9048" t="str">
            <v>YEC9875936</v>
          </cell>
          <cell r="D9048" t="str">
            <v>2019-2021</v>
          </cell>
          <cell r="E9048">
            <v>31</v>
          </cell>
          <cell r="F9048" t="str">
            <v>0310</v>
          </cell>
          <cell r="G9048" t="str">
            <v>H007</v>
          </cell>
          <cell r="H9048" t="str">
            <v>Lock</v>
          </cell>
          <cell r="I9048" t="str">
            <v>Låssats</v>
          </cell>
          <cell r="J9048" t="str">
            <v>C8405069 LCK SF PLbk Solid+  BAT SF03/SR11/SR20, LOCK FRAME+LOCK BATT SF03 RT W/2 similar keys</v>
          </cell>
          <cell r="K9048" t="str">
            <v>C8405069</v>
          </cell>
          <cell r="L9048" t="str">
            <v>C8405069</v>
          </cell>
        </row>
        <row r="9049">
          <cell r="B9049" t="str">
            <v>YEC9875936Stöd</v>
          </cell>
          <cell r="C9049" t="str">
            <v>YEC9875936</v>
          </cell>
          <cell r="D9049" t="str">
            <v>2019-2021</v>
          </cell>
          <cell r="E9049">
            <v>32</v>
          </cell>
          <cell r="F9049" t="str">
            <v>0320</v>
          </cell>
          <cell r="G9049" t="str">
            <v>H008</v>
          </cell>
          <cell r="H9049" t="str">
            <v>Kick stand</v>
          </cell>
          <cell r="I9049" t="str">
            <v>Stöd</v>
          </cell>
          <cell r="J9049" t="str">
            <v>C8105208 KS REX ATRAN 235</v>
          </cell>
          <cell r="K9049" t="str">
            <v>C8105208</v>
          </cell>
          <cell r="L9049" t="str">
            <v>C8100034</v>
          </cell>
        </row>
        <row r="9050">
          <cell r="B9050" t="str">
            <v>YEC9875936Korg</v>
          </cell>
          <cell r="C9050" t="str">
            <v>YEC9875936</v>
          </cell>
          <cell r="D9050" t="str">
            <v>2019-2021</v>
          </cell>
          <cell r="E9050">
            <v>33</v>
          </cell>
          <cell r="F9050" t="str">
            <v>0330</v>
          </cell>
          <cell r="G9050" t="str">
            <v>H009</v>
          </cell>
          <cell r="H9050" t="str">
            <v>Basket / Fr carrier</v>
          </cell>
          <cell r="I9050" t="str">
            <v>Korg</v>
          </cell>
          <cell r="K9050" t="str">
            <v>EMPTY</v>
          </cell>
          <cell r="L9050" t="e">
            <v>#N/A</v>
          </cell>
        </row>
        <row r="9051">
          <cell r="B9051" t="str">
            <v>YEC9875936Pedaler</v>
          </cell>
          <cell r="C9051" t="str">
            <v>YEC9875936</v>
          </cell>
          <cell r="D9051" t="str">
            <v>2019-2021</v>
          </cell>
          <cell r="E9051">
            <v>34</v>
          </cell>
          <cell r="F9051" t="str">
            <v>0340</v>
          </cell>
          <cell r="G9051" t="str">
            <v>E005</v>
          </cell>
          <cell r="H9051" t="str">
            <v xml:space="preserve">Pedal </v>
          </cell>
          <cell r="I9051" t="str">
            <v>Pedaler</v>
          </cell>
          <cell r="J9051" t="str">
            <v>C3505208 NWL-467  SILVER/GREY 9/16" ALU</v>
          </cell>
          <cell r="K9051" t="str">
            <v>C3505208</v>
          </cell>
          <cell r="L9051" t="str">
            <v>C3500059</v>
          </cell>
        </row>
        <row r="9052">
          <cell r="B9052" t="str">
            <v>YEC9875936Motor</v>
          </cell>
          <cell r="C9052" t="str">
            <v>YEC9875936</v>
          </cell>
          <cell r="D9052" t="str">
            <v>2019-2021</v>
          </cell>
          <cell r="E9052">
            <v>35</v>
          </cell>
          <cell r="F9052" t="str">
            <v>0350</v>
          </cell>
          <cell r="G9052" t="str">
            <v>J001</v>
          </cell>
          <cell r="H9052" t="str">
            <v>DRIVE UNIT:</v>
          </cell>
          <cell r="I9052" t="str">
            <v>Motor</v>
          </cell>
          <cell r="J9052" t="str">
            <v>C8705144-1-03 HBF 26/28" ALsv 100 e-MOT Disc E-Going sticker. 700mm cable 36H, OLD 100mm, 12mm axle</v>
          </cell>
          <cell r="K9052" t="str">
            <v>C8705144-1-03</v>
          </cell>
          <cell r="L9052" t="str">
            <v>C8705144-1-03</v>
          </cell>
        </row>
        <row r="9053">
          <cell r="B9053" t="str">
            <v>YEC9875936Display</v>
          </cell>
          <cell r="C9053" t="str">
            <v>YEC9875936</v>
          </cell>
          <cell r="D9053" t="str">
            <v>2019-2021</v>
          </cell>
          <cell r="E9053">
            <v>36</v>
          </cell>
          <cell r="F9053" t="str">
            <v>0360</v>
          </cell>
          <cell r="G9053" t="str">
            <v>J004</v>
          </cell>
          <cell r="H9053" t="str">
            <v>DISPLAY:</v>
          </cell>
          <cell r="I9053" t="str">
            <v>Display</v>
          </cell>
          <cell r="J9053" t="str">
            <v>C8705068-1-33C Display small LCD for BAFANG CanBus (plugnplay) 850 w Bluetoth</v>
          </cell>
          <cell r="K9053" t="str">
            <v>C8705068-1-33C</v>
          </cell>
          <cell r="L9053" t="str">
            <v>C8705068-1-33C</v>
          </cell>
        </row>
        <row r="9054">
          <cell r="B9054" t="str">
            <v>YEC9875936EB-Bus kabel</v>
          </cell>
          <cell r="C9054" t="str">
            <v>YEC9875936</v>
          </cell>
          <cell r="D9054" t="str">
            <v>2019-2021</v>
          </cell>
          <cell r="E9054">
            <v>37</v>
          </cell>
          <cell r="F9054" t="str">
            <v>0370</v>
          </cell>
          <cell r="G9054" t="str">
            <v>J005</v>
          </cell>
          <cell r="H9054" t="str">
            <v>EB-BUS CABLE:</v>
          </cell>
          <cell r="I9054" t="str">
            <v>EB-Bus kabel</v>
          </cell>
          <cell r="J9054" t="str">
            <v>C8705065-1-04AC 9pin (1000mm), one end linked to controller,the other end linked to the display (240mm), the front light (240mm) one brake sensor (280mm) and the speed sensor (500mm)  CANBUS</v>
          </cell>
          <cell r="K9054" t="str">
            <v>C8705065-1-04AC</v>
          </cell>
          <cell r="L9054" t="str">
            <v>C8705065-1-04AC</v>
          </cell>
        </row>
        <row r="9055">
          <cell r="B9055" t="str">
            <v>YEC9875936Motorkabel</v>
          </cell>
          <cell r="C9055" t="str">
            <v>YEC9875936</v>
          </cell>
          <cell r="D9055" t="str">
            <v>2019-2021</v>
          </cell>
          <cell r="E9055">
            <v>38</v>
          </cell>
          <cell r="F9055" t="str">
            <v>0380</v>
          </cell>
          <cell r="G9055" t="str">
            <v>J006</v>
          </cell>
          <cell r="H9055" t="str">
            <v>POWER CABLE:</v>
          </cell>
          <cell r="I9055" t="str">
            <v>Motorkabel</v>
          </cell>
          <cell r="J9055" t="str">
            <v xml:space="preserve">C8705065-1-03A G9.1/M9.1, cable length 1250mm, between motor and controller. </v>
          </cell>
          <cell r="K9055" t="str">
            <v>C8705065-1-03A</v>
          </cell>
          <cell r="L9055" t="str">
            <v>C8705065-1-03A</v>
          </cell>
        </row>
        <row r="9056">
          <cell r="B9056" t="str">
            <v>YEC9875936Kabel framlampa</v>
          </cell>
          <cell r="C9056" t="str">
            <v>YEC9875936</v>
          </cell>
          <cell r="D9056" t="str">
            <v>2019-2021</v>
          </cell>
          <cell r="E9056">
            <v>39</v>
          </cell>
          <cell r="F9056" t="str">
            <v>0390</v>
          </cell>
          <cell r="G9056" t="str">
            <v>J007</v>
          </cell>
          <cell r="H9056" t="str">
            <v>F. LIGHT CABLE:</v>
          </cell>
          <cell r="I9056" t="str">
            <v>Kabel framlampa</v>
          </cell>
          <cell r="J9056" t="str">
            <v>Included in EB-BUS cable</v>
          </cell>
          <cell r="K9056" t="str">
            <v>Ingår i EB-buskabeln</v>
          </cell>
          <cell r="L9056" t="str">
            <v>Ingår i EB-buskabeln</v>
          </cell>
        </row>
        <row r="9057">
          <cell r="B9057" t="str">
            <v>YEC9875936Kabel baklampa</v>
          </cell>
          <cell r="C9057" t="str">
            <v>YEC9875936</v>
          </cell>
          <cell r="D9057" t="str">
            <v>2019-2021</v>
          </cell>
          <cell r="E9057">
            <v>40</v>
          </cell>
          <cell r="F9057" t="str">
            <v>0400</v>
          </cell>
          <cell r="G9057" t="str">
            <v>J008</v>
          </cell>
          <cell r="H9057" t="str">
            <v>R. LIGHT CABLE:</v>
          </cell>
          <cell r="I9057" t="str">
            <v>Kabel baklampa</v>
          </cell>
          <cell r="K9057" t="str">
            <v>INGÅR I BATTERIET</v>
          </cell>
          <cell r="L9057" t="str">
            <v>Ingår i batteriet</v>
          </cell>
        </row>
        <row r="9058">
          <cell r="B9058" t="str">
            <v>YEC9875936Hastighetssensor</v>
          </cell>
          <cell r="C9058" t="str">
            <v>YEC9875936</v>
          </cell>
          <cell r="D9058" t="str">
            <v>2019-2021</v>
          </cell>
          <cell r="E9058">
            <v>41</v>
          </cell>
          <cell r="F9058" t="str">
            <v>0410</v>
          </cell>
          <cell r="G9058" t="str">
            <v>J009</v>
          </cell>
          <cell r="H9058" t="str">
            <v>SPEED SENSOR:</v>
          </cell>
          <cell r="I9058" t="str">
            <v>Hastighetssensor</v>
          </cell>
          <cell r="J9058" t="str">
            <v>Integrated in the motor</v>
          </cell>
          <cell r="K9058" t="str">
            <v>INGÅR I MOTORN</v>
          </cell>
          <cell r="L9058" t="str">
            <v>Ingår i motorn</v>
          </cell>
        </row>
        <row r="9059">
          <cell r="B9059" t="str">
            <v>YEC9875936Batteri</v>
          </cell>
          <cell r="C9059" t="str">
            <v>YEC9875936</v>
          </cell>
          <cell r="D9059" t="str">
            <v>2019-2021</v>
          </cell>
          <cell r="E9059">
            <v>42</v>
          </cell>
          <cell r="F9059" t="str">
            <v>0420</v>
          </cell>
          <cell r="G9059" t="str">
            <v>J002</v>
          </cell>
          <cell r="H9059" t="str">
            <v>BATTERY:</v>
          </cell>
          <cell r="I9059" t="str">
            <v>Batteri</v>
          </cell>
          <cell r="J9059" t="str">
            <v>C8705186-E-11C SR20 11,6Ah, blk LiMn 36V 11,6Ah, R.Light CANBUS eGOING</v>
          </cell>
          <cell r="K9059" t="str">
            <v>C8705186-E-11C</v>
          </cell>
          <cell r="L9059" t="str">
            <v>C8705186-E-11C</v>
          </cell>
        </row>
        <row r="9060">
          <cell r="B9060" t="str">
            <v>YEC9875936Batterihållare</v>
          </cell>
          <cell r="C9060" t="str">
            <v>YEC9875936</v>
          </cell>
          <cell r="D9060" t="str">
            <v>2019-2021</v>
          </cell>
          <cell r="E9060">
            <v>43</v>
          </cell>
          <cell r="F9060" t="str">
            <v>0430</v>
          </cell>
          <cell r="G9060" t="str">
            <v>J003</v>
          </cell>
          <cell r="H9060" t="str">
            <v>BATTERY HOLDER/Slider</v>
          </cell>
          <cell r="I9060" t="str">
            <v>Batterihållare</v>
          </cell>
          <cell r="J9060" t="str">
            <v>C8705142-10-4C. C8705186-01 TOP SLIDER F/SR-20 W/SMALL PARTS COVER F/CONTROLLER AND FASTENERS. C8705142-10-02C Controller Slider SR20 CANBUS</v>
          </cell>
          <cell r="L9060" t="e">
            <v>#N/A</v>
          </cell>
        </row>
        <row r="9061">
          <cell r="B9061" t="str">
            <v>YEC9875936Batteriladdare</v>
          </cell>
          <cell r="C9061" t="str">
            <v>YEC9875936</v>
          </cell>
          <cell r="D9061" t="str">
            <v>2019-2021</v>
          </cell>
          <cell r="E9061">
            <v>44</v>
          </cell>
          <cell r="F9061" t="str">
            <v>0440</v>
          </cell>
          <cell r="G9061" t="str">
            <v>J010</v>
          </cell>
          <cell r="H9061" t="str">
            <v>CHARGER:</v>
          </cell>
          <cell r="I9061" t="str">
            <v>Batteriladdare</v>
          </cell>
          <cell r="J9061" t="str">
            <v>C8705058-1-1C, Charger for SR-20/SF-03 CanBus</v>
          </cell>
          <cell r="K9061" t="str">
            <v>C8705058-1-1C</v>
          </cell>
          <cell r="L9061" t="str">
            <v>C8705058-1-1D</v>
          </cell>
        </row>
        <row r="9062">
          <cell r="B9062" t="str">
            <v>YEC9875936Kontrollbox</v>
          </cell>
          <cell r="C9062" t="str">
            <v>YEC9875936</v>
          </cell>
          <cell r="D9062" t="str">
            <v>2019-2021</v>
          </cell>
          <cell r="E9062">
            <v>45</v>
          </cell>
          <cell r="F9062" t="str">
            <v>0450</v>
          </cell>
          <cell r="G9062" t="str">
            <v>J011</v>
          </cell>
          <cell r="H9062" t="str">
            <v>Controller</v>
          </cell>
          <cell r="I9062" t="str">
            <v>Kontrollbox</v>
          </cell>
          <cell r="J9062" t="str">
            <v>C8705142-10-02C Controller Slider SR20 CANBUS, UTGÅR 200227 och ersätts av C8705142-10-4C</v>
          </cell>
          <cell r="K9062" t="str">
            <v>C8705142-10-02C</v>
          </cell>
          <cell r="L9062" t="str">
            <v>C8705142-10-02C</v>
          </cell>
        </row>
        <row r="9063">
          <cell r="B9063" t="str">
            <v>YEC9875936Växelöra</v>
          </cell>
          <cell r="C9063" t="str">
            <v>YEC9875936</v>
          </cell>
          <cell r="D9063" t="str">
            <v>2019-2021</v>
          </cell>
          <cell r="E9063">
            <v>46</v>
          </cell>
          <cell r="F9063" t="str">
            <v>0460</v>
          </cell>
          <cell r="G9063" t="str">
            <v>D005</v>
          </cell>
          <cell r="H9063" t="str">
            <v>Gear hanger</v>
          </cell>
          <cell r="I9063" t="str">
            <v>Växelöra</v>
          </cell>
          <cell r="L9063" t="e">
            <v>#N/A</v>
          </cell>
        </row>
        <row r="9064">
          <cell r="B9064" t="str">
            <v>YEC9974751RAM</v>
          </cell>
          <cell r="C9064" t="str">
            <v>YEC9974751</v>
          </cell>
          <cell r="D9064">
            <v>2023</v>
          </cell>
          <cell r="E9064">
            <v>1</v>
          </cell>
          <cell r="F9064" t="str">
            <v>0010</v>
          </cell>
          <cell r="G9064" t="str">
            <v>A001</v>
          </cell>
          <cell r="H9064" t="str">
            <v>PAINTED FRAME</v>
          </cell>
          <cell r="I9064" t="str">
            <v>RAM</v>
          </cell>
          <cell r="K9064" t="str">
            <v>C1307707-470</v>
          </cell>
          <cell r="L9064" t="e">
            <v>#N/A</v>
          </cell>
        </row>
        <row r="9065">
          <cell r="B9065" t="str">
            <v>YEC9974751Framgaffel</v>
          </cell>
          <cell r="C9065" t="str">
            <v>YEC9974751</v>
          </cell>
          <cell r="D9065">
            <v>2023</v>
          </cell>
          <cell r="E9065">
            <v>2</v>
          </cell>
          <cell r="F9065" t="str">
            <v>0020</v>
          </cell>
          <cell r="G9065" t="str">
            <v>A002</v>
          </cell>
          <cell r="H9065" t="str">
            <v>PAINTED FORK</v>
          </cell>
          <cell r="I9065" t="str">
            <v>Framgaffel</v>
          </cell>
          <cell r="J9065" t="str">
            <v>C1605443-193 FF 28 ST 1"1/8 Bi 30 37 w hole</v>
          </cell>
          <cell r="K9065" t="str">
            <v>C1605442-173</v>
          </cell>
          <cell r="L9065" t="e">
            <v>#N/A</v>
          </cell>
        </row>
        <row r="9066">
          <cell r="B9066" t="str">
            <v>YEC9974751Styrlager</v>
          </cell>
          <cell r="C9066" t="str">
            <v>YEC9974751</v>
          </cell>
          <cell r="D9066">
            <v>2023</v>
          </cell>
          <cell r="E9066">
            <v>3</v>
          </cell>
          <cell r="F9066" t="str">
            <v>0030</v>
          </cell>
          <cell r="G9066" t="str">
            <v>B001</v>
          </cell>
          <cell r="H9066" t="str">
            <v>Head Set</v>
          </cell>
          <cell r="I9066" t="str">
            <v>Styrlager</v>
          </cell>
          <cell r="J9066" t="str">
            <v>C2105002 VP-MH305C SEMI INTEGR, ED BLACK O/S  SH = 20mm</v>
          </cell>
          <cell r="K9066" t="str">
            <v>C2105291</v>
          </cell>
          <cell r="L9066" t="str">
            <v>C2100163</v>
          </cell>
        </row>
        <row r="9067">
          <cell r="B9067" t="str">
            <v xml:space="preserve">YEC9974751Styrstam </v>
          </cell>
          <cell r="C9067" t="str">
            <v>YEC9974751</v>
          </cell>
          <cell r="D9067">
            <v>2023</v>
          </cell>
          <cell r="E9067">
            <v>4</v>
          </cell>
          <cell r="F9067" t="str">
            <v>0040</v>
          </cell>
          <cell r="G9067" t="str">
            <v>B002</v>
          </cell>
          <cell r="H9067" t="str">
            <v>Handlebar Stem</v>
          </cell>
          <cell r="I9067" t="str">
            <v xml:space="preserve">Styrstam </v>
          </cell>
          <cell r="J9067" t="str">
            <v>C2205360-090 H/L 25.4X90/130 MTS-AD2 HIGH POL</v>
          </cell>
          <cell r="K9067" t="str">
            <v>C2205550-090</v>
          </cell>
          <cell r="L9067" t="str">
            <v>C2200066</v>
          </cell>
        </row>
        <row r="9068">
          <cell r="B9068" t="str">
            <v>YEC9974751Styre</v>
          </cell>
          <cell r="C9068" t="str">
            <v>YEC9974751</v>
          </cell>
          <cell r="D9068">
            <v>2023</v>
          </cell>
          <cell r="E9068">
            <v>5</v>
          </cell>
          <cell r="F9068" t="str">
            <v>0050</v>
          </cell>
          <cell r="G9068" t="str">
            <v>B003</v>
          </cell>
          <cell r="H9068" t="str">
            <v>Handelbar</v>
          </cell>
          <cell r="I9068" t="str">
            <v>Styre</v>
          </cell>
          <cell r="J9068" t="str">
            <v xml:space="preserve">C2305480 HB ALsvhp 600 25.4 2.6 NR-AL29  </v>
          </cell>
          <cell r="K9068" t="str">
            <v>C2306074</v>
          </cell>
          <cell r="L9068" t="str">
            <v>C2306074</v>
          </cell>
        </row>
        <row r="9069">
          <cell r="B9069" t="str">
            <v>YEC9974751Bromsgrepp H</v>
          </cell>
          <cell r="C9069" t="str">
            <v>YEC9974751</v>
          </cell>
          <cell r="D9069">
            <v>2023</v>
          </cell>
          <cell r="E9069">
            <v>6</v>
          </cell>
          <cell r="F9069" t="str">
            <v>0060</v>
          </cell>
          <cell r="G9069" t="str">
            <v>C002</v>
          </cell>
          <cell r="H9069" t="str">
            <v>Brake Lever R</v>
          </cell>
          <cell r="I9069" t="str">
            <v>Bromsgrepp H</v>
          </cell>
          <cell r="L9069" t="e">
            <v>#N/A</v>
          </cell>
        </row>
        <row r="9070">
          <cell r="B9070" t="str">
            <v>YEC9974751Bromsgrepp V</v>
          </cell>
          <cell r="C9070" t="str">
            <v>YEC9974751</v>
          </cell>
          <cell r="D9070">
            <v>2023</v>
          </cell>
          <cell r="E9070">
            <v>7</v>
          </cell>
          <cell r="F9070" t="str">
            <v>0070</v>
          </cell>
          <cell r="G9070" t="str">
            <v>C001</v>
          </cell>
          <cell r="H9070" t="str">
            <v>Brake Lever L</v>
          </cell>
          <cell r="I9070" t="str">
            <v>Bromsgrepp V</v>
          </cell>
          <cell r="J9070" t="str">
            <v>C6505049 BLL ALsvPLbk VB U 4F BL39AP</v>
          </cell>
          <cell r="K9070" t="str">
            <v>Shimano</v>
          </cell>
          <cell r="L9070" t="str">
            <v>Kontakta SHIMANO</v>
          </cell>
        </row>
        <row r="9071">
          <cell r="B9071" t="str">
            <v>YEC9974751Växelreglage H</v>
          </cell>
          <cell r="C9071" t="str">
            <v>YEC9974751</v>
          </cell>
          <cell r="D9071">
            <v>2023</v>
          </cell>
          <cell r="E9071">
            <v>8</v>
          </cell>
          <cell r="F9071" t="str">
            <v>0080</v>
          </cell>
          <cell r="G9071" t="str">
            <v>D002</v>
          </cell>
          <cell r="H9071" t="str">
            <v>Shift Lever R</v>
          </cell>
          <cell r="I9071" t="str">
            <v>Växelreglage H</v>
          </cell>
          <cell r="J9071" t="str">
            <v>C5105092 SHIFT LEVER, SL-C3000-7, NEXUS, REVO SHIFTER, 2320MM INNER, W/O OUTER FOR CJ-NX40(FOR SCANDINAVIAN), BLACK, BULK</v>
          </cell>
          <cell r="K9071" t="str">
            <v>C5105092</v>
          </cell>
          <cell r="L9071" t="str">
            <v>Kontakta SHIMANO</v>
          </cell>
        </row>
        <row r="9072">
          <cell r="B9072" t="str">
            <v>YEC9974751Växelreglage V</v>
          </cell>
          <cell r="C9072" t="str">
            <v>YEC9974751</v>
          </cell>
          <cell r="D9072">
            <v>2023</v>
          </cell>
          <cell r="E9072">
            <v>9</v>
          </cell>
          <cell r="F9072" t="str">
            <v>0090</v>
          </cell>
          <cell r="G9072" t="str">
            <v>D001</v>
          </cell>
          <cell r="H9072" t="str">
            <v>Shift Lever L</v>
          </cell>
          <cell r="I9072" t="str">
            <v>Växelreglage V</v>
          </cell>
          <cell r="L9072" t="e">
            <v>#N/A</v>
          </cell>
        </row>
        <row r="9073">
          <cell r="B9073" t="str">
            <v>YEC9974751Handtag par</v>
          </cell>
          <cell r="C9073" t="str">
            <v>YEC9974751</v>
          </cell>
          <cell r="D9073">
            <v>2023</v>
          </cell>
          <cell r="E9073">
            <v>10</v>
          </cell>
          <cell r="F9073" t="str">
            <v>0100</v>
          </cell>
          <cell r="G9073" t="str">
            <v>B004</v>
          </cell>
          <cell r="H9073" t="str">
            <v>Grip R</v>
          </cell>
          <cell r="I9073" t="str">
            <v>Handtag par</v>
          </cell>
          <cell r="J9073" t="str">
            <v xml:space="preserve">C2505484  HERRMANS 84A ERGO TPE 90MM  </v>
          </cell>
          <cell r="K9073" t="str">
            <v>C2505528</v>
          </cell>
          <cell r="L9073" t="str">
            <v>C2500057</v>
          </cell>
        </row>
        <row r="9074">
          <cell r="B9074" t="str">
            <v>YEC9974751Frambroms</v>
          </cell>
          <cell r="C9074" t="str">
            <v>YEC9974751</v>
          </cell>
          <cell r="D9074">
            <v>2023</v>
          </cell>
          <cell r="E9074">
            <v>11</v>
          </cell>
          <cell r="F9074" t="str">
            <v>0110</v>
          </cell>
          <cell r="G9074" t="str">
            <v>C003</v>
          </cell>
          <cell r="H9074" t="str">
            <v xml:space="preserve">Brake front </v>
          </cell>
          <cell r="I9074" t="str">
            <v>Frambroms</v>
          </cell>
          <cell r="K9074" t="str">
            <v>AMT200KLFURX100</v>
          </cell>
          <cell r="L9074" t="str">
            <v>Kontakta SHIMANO</v>
          </cell>
        </row>
        <row r="9075">
          <cell r="B9075" t="str">
            <v>YEC9974751Bakbroms</v>
          </cell>
          <cell r="C9075" t="str">
            <v>YEC9974751</v>
          </cell>
          <cell r="D9075">
            <v>2023</v>
          </cell>
          <cell r="E9075">
            <v>12</v>
          </cell>
          <cell r="F9075" t="str">
            <v>0120</v>
          </cell>
          <cell r="G9075" t="str">
            <v>C004</v>
          </cell>
          <cell r="H9075" t="str">
            <v>Brake rear</v>
          </cell>
          <cell r="I9075" t="str">
            <v>Bakbroms</v>
          </cell>
          <cell r="K9075" t="str">
            <v>Fotbroms</v>
          </cell>
          <cell r="L9075" t="str">
            <v>Kontakta SHIMANO</v>
          </cell>
        </row>
        <row r="9076">
          <cell r="B9076" t="str">
            <v>YEC9974751Vevlager</v>
          </cell>
          <cell r="C9076" t="str">
            <v>YEC9974751</v>
          </cell>
          <cell r="D9076">
            <v>2023</v>
          </cell>
          <cell r="E9076">
            <v>13</v>
          </cell>
          <cell r="F9076" t="str">
            <v>0130</v>
          </cell>
          <cell r="G9076" t="str">
            <v>E001</v>
          </cell>
          <cell r="H9076" t="str">
            <v xml:space="preserve">BB-set </v>
          </cell>
          <cell r="I9076" t="str">
            <v>Vevlager</v>
          </cell>
          <cell r="K9076" t="str">
            <v>INGÅR I MOTORN</v>
          </cell>
          <cell r="L9076" t="str">
            <v>Ingår i motorn</v>
          </cell>
        </row>
        <row r="9077">
          <cell r="B9077" t="str">
            <v>YEC9974751Vevparti</v>
          </cell>
          <cell r="C9077" t="str">
            <v>YEC9974751</v>
          </cell>
          <cell r="D9077">
            <v>2023</v>
          </cell>
          <cell r="E9077">
            <v>14</v>
          </cell>
          <cell r="F9077" t="str">
            <v>0140</v>
          </cell>
          <cell r="G9077" t="str">
            <v>E002</v>
          </cell>
          <cell r="H9077" t="str">
            <v>Front Chainwheel</v>
          </cell>
          <cell r="I9077" t="str">
            <v>Vevparti</v>
          </cell>
          <cell r="K9077" t="str">
            <v>AFCE5010CXX</v>
          </cell>
          <cell r="L9077" t="str">
            <v>Kontakta SHIMANO</v>
          </cell>
        </row>
        <row r="9078">
          <cell r="B9078" t="str">
            <v>YEC9974751Kedjeskydd</v>
          </cell>
          <cell r="C9078" t="str">
            <v>YEC9974751</v>
          </cell>
          <cell r="D9078">
            <v>2023</v>
          </cell>
          <cell r="E9078">
            <v>15</v>
          </cell>
          <cell r="F9078" t="str">
            <v>0150</v>
          </cell>
          <cell r="G9078" t="str">
            <v>H001</v>
          </cell>
          <cell r="H9078" t="str">
            <v>Chain guard</v>
          </cell>
          <cell r="I9078" t="str">
            <v>Kedjeskydd</v>
          </cell>
          <cell r="K9078" t="str">
            <v>C8305427/ZBK</v>
          </cell>
          <cell r="L9078" t="str">
            <v>C8305427/ZBK</v>
          </cell>
        </row>
        <row r="9079">
          <cell r="B9079" t="str">
            <v>YEC9974751Kedjeskyddsfäste</v>
          </cell>
          <cell r="C9079" t="str">
            <v>YEC9974751</v>
          </cell>
          <cell r="D9079">
            <v>2023</v>
          </cell>
          <cell r="E9079">
            <v>16</v>
          </cell>
          <cell r="F9079" t="str">
            <v>0160</v>
          </cell>
          <cell r="G9079" t="str">
            <v>H002</v>
          </cell>
          <cell r="H9079" t="str">
            <v>Chain guard bracket</v>
          </cell>
          <cell r="I9079" t="str">
            <v>Kedjeskyddsfäste</v>
          </cell>
          <cell r="K9079" t="str">
            <v>C8305682</v>
          </cell>
          <cell r="L9079" t="str">
            <v>C8305682</v>
          </cell>
        </row>
        <row r="9080">
          <cell r="B9080" t="str">
            <v>YEC9974751Framväxel</v>
          </cell>
          <cell r="C9080" t="str">
            <v>YEC9974751</v>
          </cell>
          <cell r="D9080">
            <v>2023</v>
          </cell>
          <cell r="E9080">
            <v>17</v>
          </cell>
          <cell r="F9080" t="str">
            <v>0170</v>
          </cell>
          <cell r="G9080" t="str">
            <v>D003</v>
          </cell>
          <cell r="H9080" t="str">
            <v>Front Derailleur</v>
          </cell>
          <cell r="I9080" t="str">
            <v>Framväxel</v>
          </cell>
          <cell r="K9080" t="str">
            <v xml:space="preserve"> </v>
          </cell>
          <cell r="L9080" t="e">
            <v>#N/A</v>
          </cell>
        </row>
        <row r="9081">
          <cell r="B9081" t="str">
            <v>YEC9974751Bakväxel</v>
          </cell>
          <cell r="C9081" t="str">
            <v>YEC9974751</v>
          </cell>
          <cell r="D9081">
            <v>2023</v>
          </cell>
          <cell r="E9081">
            <v>18</v>
          </cell>
          <cell r="F9081" t="str">
            <v>0180</v>
          </cell>
          <cell r="G9081" t="str">
            <v>D004</v>
          </cell>
          <cell r="H9081" t="str">
            <v>Rear Derailleur</v>
          </cell>
          <cell r="I9081" t="str">
            <v>Bakväxel</v>
          </cell>
          <cell r="K9081" t="str">
            <v>ASGC30017CADXLR</v>
          </cell>
          <cell r="L9081" t="str">
            <v>Kontakta SHIMANO</v>
          </cell>
        </row>
        <row r="9082">
          <cell r="B9082" t="str">
            <v>YEC9974751Kedja</v>
          </cell>
          <cell r="C9082" t="str">
            <v>YEC9974751</v>
          </cell>
          <cell r="D9082">
            <v>2023</v>
          </cell>
          <cell r="E9082">
            <v>19</v>
          </cell>
          <cell r="F9082" t="str">
            <v>0190</v>
          </cell>
          <cell r="G9082" t="str">
            <v>E003</v>
          </cell>
          <cell r="H9082" t="str">
            <v xml:space="preserve">Chain </v>
          </cell>
          <cell r="I9082" t="str">
            <v>Kedja</v>
          </cell>
          <cell r="J9082" t="str">
            <v>C3405041-104  + link CHA 1S 105L RB Z610HXRB   KMC</v>
          </cell>
          <cell r="K9082" t="str">
            <v>C3405041-102</v>
          </cell>
          <cell r="L9082" t="str">
            <v>C3400038</v>
          </cell>
        </row>
        <row r="9083">
          <cell r="B9083" t="str">
            <v>YEC9974751Kassett</v>
          </cell>
          <cell r="C9083" t="str">
            <v>YEC9974751</v>
          </cell>
          <cell r="D9083">
            <v>2023</v>
          </cell>
          <cell r="E9083">
            <v>20</v>
          </cell>
          <cell r="F9083" t="str">
            <v>0200</v>
          </cell>
          <cell r="G9083" t="str">
            <v>E004</v>
          </cell>
          <cell r="H9083" t="str">
            <v>Cassette Sprocket</v>
          </cell>
          <cell r="I9083" t="str">
            <v>Kassett</v>
          </cell>
          <cell r="J9083" t="str">
            <v>ASMGEAR20SU SPT SC20sv3/32" (INTERNAL HUB)</v>
          </cell>
          <cell r="K9083" t="str">
            <v>ASMGEAR18SU</v>
          </cell>
          <cell r="L9083" t="str">
            <v>Kontakta SHIMANO</v>
          </cell>
        </row>
        <row r="9084">
          <cell r="B9084" t="str">
            <v>YEC9974751Framhjul</v>
          </cell>
          <cell r="C9084" t="str">
            <v>YEC9974751</v>
          </cell>
          <cell r="D9084">
            <v>2023</v>
          </cell>
          <cell r="E9084">
            <v>21</v>
          </cell>
          <cell r="F9084" t="str">
            <v>0210</v>
          </cell>
          <cell r="G9084" t="str">
            <v>F001</v>
          </cell>
          <cell r="H9084" t="str">
            <v>Front hub</v>
          </cell>
          <cell r="I9084" t="str">
            <v>Framhjul</v>
          </cell>
          <cell r="J9084" t="str">
            <v xml:space="preserve">C4305002 HUB FRONT ALLOY SOLID AXLE 36H </v>
          </cell>
          <cell r="K9084" t="str">
            <v>C4108054</v>
          </cell>
          <cell r="L9084" t="str">
            <v>C4100393</v>
          </cell>
        </row>
        <row r="9085">
          <cell r="B9085" t="str">
            <v>YEC9974751Bakhjul</v>
          </cell>
          <cell r="C9085" t="str">
            <v>YEC9974751</v>
          </cell>
          <cell r="D9085">
            <v>2023</v>
          </cell>
          <cell r="E9085">
            <v>22</v>
          </cell>
          <cell r="F9085" t="str">
            <v>0220</v>
          </cell>
          <cell r="G9085" t="str">
            <v>F002</v>
          </cell>
          <cell r="H9085" t="str">
            <v>Rear hub</v>
          </cell>
          <cell r="I9085" t="str">
            <v>Bakhjul</v>
          </cell>
          <cell r="J9085" t="str">
            <v>ASGC30007CADXR (ASG7C30ADXR) HBRcb 36 H SILVER DX</v>
          </cell>
          <cell r="K9085" t="str">
            <v>C4208276</v>
          </cell>
          <cell r="L9085" t="str">
            <v>C4200381</v>
          </cell>
        </row>
        <row r="9086">
          <cell r="B9086" t="str">
            <v>YEC9974751Däck</v>
          </cell>
          <cell r="C9086" t="str">
            <v>YEC9974751</v>
          </cell>
          <cell r="D9086">
            <v>2023</v>
          </cell>
          <cell r="E9086">
            <v>23</v>
          </cell>
          <cell r="F9086" t="str">
            <v>0230</v>
          </cell>
          <cell r="G9086" t="str">
            <v>F003</v>
          </cell>
          <cell r="H9086" t="str">
            <v>Tire</v>
          </cell>
          <cell r="I9086" t="str">
            <v>Däck</v>
          </cell>
          <cell r="J9086" t="str">
            <v>C4906139 40-622 BLACK Duramax Regular  H-480 (AP: W/O</v>
          </cell>
          <cell r="K9086" t="str">
            <v>C4906455</v>
          </cell>
          <cell r="L9086" t="str">
            <v>C4901463</v>
          </cell>
        </row>
        <row r="9087">
          <cell r="B9087" t="str">
            <v>YEC9974751Skärmar set</v>
          </cell>
          <cell r="C9087" t="str">
            <v>YEC9974751</v>
          </cell>
          <cell r="D9087">
            <v>2023</v>
          </cell>
          <cell r="E9087">
            <v>24</v>
          </cell>
          <cell r="F9087" t="str">
            <v>0240</v>
          </cell>
          <cell r="G9087" t="str">
            <v>H003</v>
          </cell>
          <cell r="H9087" t="str">
            <v xml:space="preserve">Mudguard front   </v>
          </cell>
          <cell r="I9087" t="str">
            <v>Skärmar set</v>
          </cell>
          <cell r="J9087" t="str">
            <v xml:space="preserve">C8255729-PRE ZN/52MM 28" BLACK Pre lackad </v>
          </cell>
          <cell r="K9087" t="str">
            <v>C8255729-BK</v>
          </cell>
          <cell r="L9087" t="str">
            <v>C8250028</v>
          </cell>
        </row>
        <row r="9088">
          <cell r="B9088" t="str">
            <v>YEC9974751Pakethållare</v>
          </cell>
          <cell r="C9088" t="str">
            <v>YEC9974751</v>
          </cell>
          <cell r="D9088">
            <v>2023</v>
          </cell>
          <cell r="E9088">
            <v>25</v>
          </cell>
          <cell r="F9088" t="str">
            <v>0250</v>
          </cell>
          <cell r="G9088" t="str">
            <v>H004</v>
          </cell>
          <cell r="H9088" t="str">
            <v>Carrier</v>
          </cell>
          <cell r="I9088" t="str">
            <v>Pakethållare</v>
          </cell>
          <cell r="K9088" t="str">
            <v>C8205834-BK</v>
          </cell>
          <cell r="L9088" t="str">
            <v>C8205834-BK</v>
          </cell>
        </row>
        <row r="9089">
          <cell r="B9089" t="str">
            <v>YEC9974751Sadel</v>
          </cell>
          <cell r="C9089" t="str">
            <v>YEC9974751</v>
          </cell>
          <cell r="D9089">
            <v>2023</v>
          </cell>
          <cell r="E9089">
            <v>26</v>
          </cell>
          <cell r="F9089" t="str">
            <v>0260</v>
          </cell>
          <cell r="G9089" t="str">
            <v>G001</v>
          </cell>
          <cell r="H9089" t="str">
            <v>Saddle</v>
          </cell>
          <cell r="I9089" t="str">
            <v>Sadel</v>
          </cell>
          <cell r="K9089" t="str">
            <v>C7105989</v>
          </cell>
          <cell r="L9089" t="str">
            <v>C7100596</v>
          </cell>
        </row>
        <row r="9090">
          <cell r="B9090" t="str">
            <v>YEC9974751Sadelstolpe</v>
          </cell>
          <cell r="C9090" t="str">
            <v>YEC9974751</v>
          </cell>
          <cell r="D9090">
            <v>2023</v>
          </cell>
          <cell r="E9090">
            <v>27</v>
          </cell>
          <cell r="F9090" t="str">
            <v>0270</v>
          </cell>
          <cell r="G9090" t="str">
            <v>G002</v>
          </cell>
          <cell r="H9090" t="str">
            <v>Seatpost</v>
          </cell>
          <cell r="I9090" t="str">
            <v>Sadelstolpe</v>
          </cell>
          <cell r="J9090" t="str">
            <v>C7205256 STD 27.2X300 SILVER</v>
          </cell>
          <cell r="K9090" t="str">
            <v>C7205260</v>
          </cell>
          <cell r="L9090" t="str">
            <v>C7200053</v>
          </cell>
        </row>
        <row r="9091">
          <cell r="B9091" t="str">
            <v>YEC9974751Sadelrörsklämma</v>
          </cell>
          <cell r="C9091" t="str">
            <v>YEC9974751</v>
          </cell>
          <cell r="D9091">
            <v>2023</v>
          </cell>
          <cell r="E9091">
            <v>28</v>
          </cell>
          <cell r="F9091" t="str">
            <v>0280</v>
          </cell>
          <cell r="G9091" t="str">
            <v>G003</v>
          </cell>
          <cell r="H9091" t="str">
            <v>Seat Clamp</v>
          </cell>
          <cell r="I9091" t="str">
            <v>Sadelrörsklämma</v>
          </cell>
          <cell r="K9091" t="str">
            <v>C7305002</v>
          </cell>
          <cell r="L9091" t="str">
            <v>C7300027-318</v>
          </cell>
        </row>
        <row r="9092">
          <cell r="B9092" t="str">
            <v>YEC9974751Framlampa</v>
          </cell>
          <cell r="C9092" t="str">
            <v>YEC9974751</v>
          </cell>
          <cell r="D9092">
            <v>2023</v>
          </cell>
          <cell r="E9092">
            <v>29</v>
          </cell>
          <cell r="F9092" t="str">
            <v>0290</v>
          </cell>
          <cell r="G9092" t="str">
            <v>H005</v>
          </cell>
          <cell r="H9092" t="str">
            <v>Front light</v>
          </cell>
          <cell r="I9092" t="str">
            <v>Framlampa</v>
          </cell>
          <cell r="J9092" t="str">
            <v>C8025221 Front light Breeze Evo without ss bracket, Classic chrome, 0,5W LED, 15 lux, Waterproof IP44 w 65 cm cable</v>
          </cell>
          <cell r="K9092" t="str">
            <v>C8015300</v>
          </cell>
          <cell r="L9092" t="str">
            <v>C8015300</v>
          </cell>
        </row>
        <row r="9093">
          <cell r="B9093" t="str">
            <v>YEC9974751Baklampa</v>
          </cell>
          <cell r="C9093" t="str">
            <v>YEC9974751</v>
          </cell>
          <cell r="D9093">
            <v>2023</v>
          </cell>
          <cell r="E9093">
            <v>30</v>
          </cell>
          <cell r="F9093" t="str">
            <v>0300</v>
          </cell>
          <cell r="G9093" t="str">
            <v>H006</v>
          </cell>
          <cell r="H9093" t="str">
            <v>Light, Rear</v>
          </cell>
          <cell r="I9093" t="str">
            <v>Baklampa</v>
          </cell>
          <cell r="J9093" t="str">
            <v>inkl in battery</v>
          </cell>
          <cell r="K9093" t="str">
            <v>C8705186-1RLBK</v>
          </cell>
          <cell r="L9093" t="str">
            <v>C8705186-1RLBK</v>
          </cell>
        </row>
        <row r="9094">
          <cell r="B9094" t="str">
            <v>YEC9974751Låssats</v>
          </cell>
          <cell r="C9094" t="str">
            <v>YEC9974751</v>
          </cell>
          <cell r="D9094">
            <v>2023</v>
          </cell>
          <cell r="E9094">
            <v>31</v>
          </cell>
          <cell r="F9094" t="str">
            <v>0310</v>
          </cell>
          <cell r="G9094" t="str">
            <v>H007</v>
          </cell>
          <cell r="H9094" t="str">
            <v>Lock</v>
          </cell>
          <cell r="I9094" t="str">
            <v>Låssats</v>
          </cell>
          <cell r="J9094" t="str">
            <v>C8405069 LCK SF PLbk Solid+  BAT SF03/SR11/SR20, LOCK FRAME+LOCK BATT SF03 RT W/2 similar keys</v>
          </cell>
          <cell r="K9094" t="str">
            <v>C8405069</v>
          </cell>
          <cell r="L9094" t="str">
            <v>C8405069</v>
          </cell>
        </row>
        <row r="9095">
          <cell r="B9095" t="str">
            <v>YEC9974751Stöd</v>
          </cell>
          <cell r="C9095" t="str">
            <v>YEC9974751</v>
          </cell>
          <cell r="D9095">
            <v>2023</v>
          </cell>
          <cell r="E9095">
            <v>32</v>
          </cell>
          <cell r="F9095" t="str">
            <v>0320</v>
          </cell>
          <cell r="G9095" t="str">
            <v>H008</v>
          </cell>
          <cell r="H9095" t="str">
            <v>Kick stand</v>
          </cell>
          <cell r="I9095" t="str">
            <v>Stöd</v>
          </cell>
          <cell r="K9095" t="str">
            <v>C8105224</v>
          </cell>
          <cell r="L9095" t="str">
            <v>C8105224</v>
          </cell>
        </row>
        <row r="9096">
          <cell r="B9096" t="str">
            <v>YEC9974751Korg</v>
          </cell>
          <cell r="C9096" t="str">
            <v>YEC9974751</v>
          </cell>
          <cell r="D9096">
            <v>2023</v>
          </cell>
          <cell r="E9096">
            <v>33</v>
          </cell>
          <cell r="F9096" t="str">
            <v>0330</v>
          </cell>
          <cell r="G9096" t="str">
            <v>H009</v>
          </cell>
          <cell r="H9096" t="str">
            <v>Basket / Fr carrier</v>
          </cell>
          <cell r="I9096" t="str">
            <v>Korg</v>
          </cell>
          <cell r="J9096" t="str">
            <v>C8605001-G black steel</v>
          </cell>
          <cell r="K9096" t="str">
            <v>C8605198</v>
          </cell>
          <cell r="L9096" t="str">
            <v>C8600016</v>
          </cell>
        </row>
        <row r="9097">
          <cell r="B9097" t="str">
            <v>YEC9974751Pedaler</v>
          </cell>
          <cell r="C9097" t="str">
            <v>YEC9974751</v>
          </cell>
          <cell r="D9097">
            <v>2023</v>
          </cell>
          <cell r="E9097">
            <v>34</v>
          </cell>
          <cell r="F9097" t="str">
            <v>0340</v>
          </cell>
          <cell r="G9097" t="str">
            <v>E005</v>
          </cell>
          <cell r="H9097" t="str">
            <v xml:space="preserve">Pedal </v>
          </cell>
          <cell r="I9097" t="str">
            <v>Pedaler</v>
          </cell>
          <cell r="J9097" t="str">
            <v>C3505317 STANDARD BK/GR9/16"</v>
          </cell>
          <cell r="K9097" t="str">
            <v>C3505208</v>
          </cell>
          <cell r="L9097" t="str">
            <v>C3500059</v>
          </cell>
        </row>
        <row r="9098">
          <cell r="B9098" t="str">
            <v>YEC9974751Motor</v>
          </cell>
          <cell r="C9098" t="str">
            <v>YEC9974751</v>
          </cell>
          <cell r="D9098">
            <v>2023</v>
          </cell>
          <cell r="E9098">
            <v>35</v>
          </cell>
          <cell r="F9098" t="str">
            <v>0350</v>
          </cell>
          <cell r="G9098" t="str">
            <v>J001</v>
          </cell>
          <cell r="H9098" t="str">
            <v>DRIVE UNIT:</v>
          </cell>
          <cell r="I9098" t="str">
            <v>Motor</v>
          </cell>
          <cell r="K9098" t="str">
            <v>ADUE5000</v>
          </cell>
          <cell r="L9098" t="str">
            <v>Kontakta SHIMANO / DU-E5000</v>
          </cell>
        </row>
        <row r="9099">
          <cell r="B9099" t="str">
            <v>YEC9974751Display</v>
          </cell>
          <cell r="C9099" t="str">
            <v>YEC9974751</v>
          </cell>
          <cell r="D9099">
            <v>2023</v>
          </cell>
          <cell r="E9099">
            <v>36</v>
          </cell>
          <cell r="F9099" t="str">
            <v>0360</v>
          </cell>
          <cell r="G9099" t="str">
            <v>J004</v>
          </cell>
          <cell r="H9099" t="str">
            <v>DISPLAY:</v>
          </cell>
          <cell r="I9099" t="str">
            <v>Display</v>
          </cell>
          <cell r="K9099" t="str">
            <v>KSCE5000</v>
          </cell>
          <cell r="L9099" t="str">
            <v>Kontakta SHIMANO / SC-E5000</v>
          </cell>
        </row>
        <row r="9100">
          <cell r="B9100" t="str">
            <v>YEC9974751EB-Bus kabel</v>
          </cell>
          <cell r="C9100" t="str">
            <v>YEC9974751</v>
          </cell>
          <cell r="D9100">
            <v>2023</v>
          </cell>
          <cell r="E9100">
            <v>37</v>
          </cell>
          <cell r="F9100" t="str">
            <v>0370</v>
          </cell>
          <cell r="G9100" t="str">
            <v>J005</v>
          </cell>
          <cell r="H9100" t="str">
            <v>EB-BUS CABLE:</v>
          </cell>
          <cell r="I9100" t="str">
            <v>EB-Bus kabel</v>
          </cell>
          <cell r="K9100" t="str">
            <v>Shimano</v>
          </cell>
          <cell r="L9100" t="str">
            <v>Kontakta SHIMANO</v>
          </cell>
        </row>
        <row r="9101">
          <cell r="B9101" t="str">
            <v>YEC9974751Motorkabel</v>
          </cell>
          <cell r="C9101" t="str">
            <v>YEC9974751</v>
          </cell>
          <cell r="D9101">
            <v>2023</v>
          </cell>
          <cell r="E9101">
            <v>38</v>
          </cell>
          <cell r="F9101" t="str">
            <v>0380</v>
          </cell>
          <cell r="G9101" t="str">
            <v>J006</v>
          </cell>
          <cell r="H9101" t="str">
            <v>POWER CABLE:</v>
          </cell>
          <cell r="I9101" t="str">
            <v>Motorkabel</v>
          </cell>
          <cell r="K9101" t="str">
            <v>Ingår i batterihållaren</v>
          </cell>
          <cell r="L9101" t="str">
            <v>Ingår i batterihållaren</v>
          </cell>
        </row>
        <row r="9102">
          <cell r="B9102" t="str">
            <v>YEC9974751Kabel framlampa</v>
          </cell>
          <cell r="C9102" t="str">
            <v>YEC9974751</v>
          </cell>
          <cell r="D9102">
            <v>2023</v>
          </cell>
          <cell r="E9102">
            <v>39</v>
          </cell>
          <cell r="F9102" t="str">
            <v>0390</v>
          </cell>
          <cell r="G9102" t="str">
            <v>J007</v>
          </cell>
          <cell r="H9102" t="str">
            <v>F. LIGHT CABLE:</v>
          </cell>
          <cell r="I9102" t="str">
            <v>Kabel framlampa</v>
          </cell>
          <cell r="K9102" t="str">
            <v>C8075017</v>
          </cell>
          <cell r="L9102" t="str">
            <v>C8075017</v>
          </cell>
        </row>
        <row r="9103">
          <cell r="B9103" t="str">
            <v>YEC9974751Kabel baklampa</v>
          </cell>
          <cell r="C9103" t="str">
            <v>YEC9974751</v>
          </cell>
          <cell r="D9103">
            <v>2023</v>
          </cell>
          <cell r="E9103">
            <v>40</v>
          </cell>
          <cell r="F9103" t="str">
            <v>0400</v>
          </cell>
          <cell r="G9103" t="str">
            <v>J008</v>
          </cell>
          <cell r="H9103" t="str">
            <v>R. LIGHT CABLE:</v>
          </cell>
          <cell r="I9103" t="str">
            <v>Kabel baklampa</v>
          </cell>
          <cell r="K9103" t="str">
            <v>INGÅR I BATTERIET</v>
          </cell>
          <cell r="L9103" t="str">
            <v>Ingår i batteriet</v>
          </cell>
        </row>
        <row r="9104">
          <cell r="B9104" t="str">
            <v>YEC9974751Hastighetssensor</v>
          </cell>
          <cell r="C9104" t="str">
            <v>YEC9974751</v>
          </cell>
          <cell r="D9104">
            <v>2023</v>
          </cell>
          <cell r="E9104">
            <v>41</v>
          </cell>
          <cell r="F9104" t="str">
            <v>0410</v>
          </cell>
          <cell r="G9104" t="str">
            <v>J009</v>
          </cell>
          <cell r="H9104" t="str">
            <v>SPEED SENSOR:</v>
          </cell>
          <cell r="I9104" t="str">
            <v>Hastighetssensor</v>
          </cell>
          <cell r="J9104" t="str">
            <v>C8705068-1-04-11, DETECTING WHEEL RPM, CABLE LENGTH:70mm</v>
          </cell>
          <cell r="K9104" t="str">
            <v>KSMDUE10</v>
          </cell>
          <cell r="L9104" t="str">
            <v>Kontakta SHIMANO / SM-DUE10</v>
          </cell>
        </row>
        <row r="9105">
          <cell r="B9105" t="str">
            <v>YEC9974751Batteri</v>
          </cell>
          <cell r="C9105" t="str">
            <v>YEC9974751</v>
          </cell>
          <cell r="D9105">
            <v>2023</v>
          </cell>
          <cell r="E9105">
            <v>42</v>
          </cell>
          <cell r="F9105" t="str">
            <v>0420</v>
          </cell>
          <cell r="G9105" t="str">
            <v>J002</v>
          </cell>
          <cell r="H9105" t="str">
            <v>BATTERY:</v>
          </cell>
          <cell r="I9105" t="str">
            <v>Batteri</v>
          </cell>
          <cell r="K9105" t="str">
            <v>C8705186-S-11EA</v>
          </cell>
          <cell r="L9105" t="str">
            <v>C8705186-S-11EA</v>
          </cell>
        </row>
        <row r="9106">
          <cell r="B9106" t="str">
            <v>YEC9974751Batterihållare</v>
          </cell>
          <cell r="C9106" t="str">
            <v>YEC9974751</v>
          </cell>
          <cell r="D9106">
            <v>2023</v>
          </cell>
          <cell r="E9106">
            <v>43</v>
          </cell>
          <cell r="F9106" t="str">
            <v>0430</v>
          </cell>
          <cell r="G9106" t="str">
            <v>J003</v>
          </cell>
          <cell r="H9106" t="str">
            <v>BATTERY HOLDER/Slider</v>
          </cell>
          <cell r="I9106" t="str">
            <v>Batterihållare</v>
          </cell>
          <cell r="K9106" t="str">
            <v>C8705188-S-01</v>
          </cell>
          <cell r="L9106" t="str">
            <v>C8705188-S-01</v>
          </cell>
        </row>
        <row r="9107">
          <cell r="B9107" t="str">
            <v>YEC9974751Batteriladdare</v>
          </cell>
          <cell r="C9107" t="str">
            <v>YEC9974751</v>
          </cell>
          <cell r="D9107">
            <v>2023</v>
          </cell>
          <cell r="E9107">
            <v>44</v>
          </cell>
          <cell r="F9107" t="str">
            <v>0440</v>
          </cell>
          <cell r="G9107" t="str">
            <v>J010</v>
          </cell>
          <cell r="H9107" t="str">
            <v>CHARGER:</v>
          </cell>
          <cell r="I9107" t="str">
            <v>Batteriladdare</v>
          </cell>
          <cell r="J9107" t="str">
            <v>C8705058-02, (CHARGER 2A    # NO:CZ2AG2JE7)  CHARGER FOR PHYLION BATTERY UART</v>
          </cell>
          <cell r="K9107" t="str">
            <v>C8705086-02C</v>
          </cell>
          <cell r="L9107" t="str">
            <v>C8705086-02C</v>
          </cell>
        </row>
        <row r="9108">
          <cell r="B9108" t="str">
            <v>YEC9974751Kontrollbox</v>
          </cell>
          <cell r="C9108" t="str">
            <v>YEC9974751</v>
          </cell>
          <cell r="D9108">
            <v>2023</v>
          </cell>
          <cell r="E9108">
            <v>45</v>
          </cell>
          <cell r="F9108" t="str">
            <v>0450</v>
          </cell>
          <cell r="G9108" t="str">
            <v>J011</v>
          </cell>
          <cell r="H9108" t="str">
            <v>Controller</v>
          </cell>
          <cell r="I9108" t="str">
            <v>Kontrollbox</v>
          </cell>
          <cell r="J9108" t="str">
            <v>included into the motor</v>
          </cell>
          <cell r="K9108" t="str">
            <v>Shimano</v>
          </cell>
          <cell r="L9108" t="str">
            <v>Kontakta SHIMANO</v>
          </cell>
        </row>
        <row r="9109">
          <cell r="B9109" t="str">
            <v>YEC9974751Växelöra</v>
          </cell>
          <cell r="C9109" t="str">
            <v>YEC9974751</v>
          </cell>
          <cell r="D9109">
            <v>2023</v>
          </cell>
          <cell r="E9109">
            <v>46</v>
          </cell>
          <cell r="F9109" t="str">
            <v>0460</v>
          </cell>
          <cell r="G9109" t="str">
            <v>D005</v>
          </cell>
          <cell r="H9109" t="str">
            <v>Gear hanger</v>
          </cell>
          <cell r="I9109" t="str">
            <v>Växelöra</v>
          </cell>
          <cell r="L9109" t="e">
            <v>#N/A</v>
          </cell>
        </row>
        <row r="9110">
          <cell r="B9110" t="str">
            <v>YEC9975135RAM</v>
          </cell>
          <cell r="C9110" t="str">
            <v>YEC9975135</v>
          </cell>
          <cell r="D9110">
            <v>2020</v>
          </cell>
          <cell r="E9110">
            <v>1</v>
          </cell>
          <cell r="F9110" t="str">
            <v>0010</v>
          </cell>
          <cell r="G9110" t="str">
            <v>A001</v>
          </cell>
          <cell r="H9110" t="str">
            <v>PAINTED FRAME</v>
          </cell>
          <cell r="I9110" t="str">
            <v>RAM</v>
          </cell>
          <cell r="K9110" t="str">
            <v>FRAME</v>
          </cell>
          <cell r="L9110" t="e">
            <v>#N/A</v>
          </cell>
        </row>
        <row r="9111">
          <cell r="B9111" t="str">
            <v>YEC9975135Framgaffel</v>
          </cell>
          <cell r="C9111" t="str">
            <v>YEC9975135</v>
          </cell>
          <cell r="D9111">
            <v>2020</v>
          </cell>
          <cell r="E9111">
            <v>2</v>
          </cell>
          <cell r="F9111" t="str">
            <v>0020</v>
          </cell>
          <cell r="G9111" t="str">
            <v>A002</v>
          </cell>
          <cell r="H9111" t="str">
            <v>PAINTED FORK</v>
          </cell>
          <cell r="I9111" t="str">
            <v>Framgaffel</v>
          </cell>
          <cell r="J9111" t="str">
            <v>C1605442-193 FF 28 ST 1"1/8 Int 40-44 Disc</v>
          </cell>
          <cell r="K9111" t="str">
            <v>C1605442-193</v>
          </cell>
          <cell r="L9111" t="e">
            <v>#N/A</v>
          </cell>
        </row>
        <row r="9112">
          <cell r="B9112" t="str">
            <v>YEC9975135Styrlager</v>
          </cell>
          <cell r="C9112" t="str">
            <v>YEC9975135</v>
          </cell>
          <cell r="D9112">
            <v>2020</v>
          </cell>
          <cell r="E9112">
            <v>3</v>
          </cell>
          <cell r="F9112" t="str">
            <v>0030</v>
          </cell>
          <cell r="G9112" t="str">
            <v>B001</v>
          </cell>
          <cell r="H9112" t="str">
            <v>Head Set</v>
          </cell>
          <cell r="I9112" t="str">
            <v>Styrlager</v>
          </cell>
          <cell r="J9112" t="str">
            <v>C2105002 VP-MH305C SEMI INTEGR, ED BLACK O/S  SH = 20mm</v>
          </cell>
          <cell r="K9112" t="str">
            <v>C2105002</v>
          </cell>
          <cell r="L9112" t="str">
            <v>C2100163</v>
          </cell>
        </row>
        <row r="9113">
          <cell r="B9113" t="str">
            <v xml:space="preserve">YEC9975135Styrstam </v>
          </cell>
          <cell r="C9113" t="str">
            <v>YEC9975135</v>
          </cell>
          <cell r="D9113">
            <v>2020</v>
          </cell>
          <cell r="E9113">
            <v>4</v>
          </cell>
          <cell r="F9113" t="str">
            <v>0040</v>
          </cell>
          <cell r="G9113" t="str">
            <v>B002</v>
          </cell>
          <cell r="H9113" t="str">
            <v>Handlebar Stem</v>
          </cell>
          <cell r="I9113" t="str">
            <v xml:space="preserve">Styrstam </v>
          </cell>
          <cell r="J9113" t="str">
            <v>C2205550-090 H/L STÄLLBAR BLACK  O/S 25,4X85/90-150GR MTSD-367N-5 EXT=180 MM</v>
          </cell>
          <cell r="K9113" t="str">
            <v>C2205550-090</v>
          </cell>
          <cell r="L9113" t="str">
            <v>C2200066</v>
          </cell>
        </row>
        <row r="9114">
          <cell r="B9114" t="str">
            <v>YEC9975135Styre</v>
          </cell>
          <cell r="C9114" t="str">
            <v>YEC9975135</v>
          </cell>
          <cell r="D9114">
            <v>2020</v>
          </cell>
          <cell r="E9114">
            <v>5</v>
          </cell>
          <cell r="F9114" t="str">
            <v>0050</v>
          </cell>
          <cell r="G9114" t="str">
            <v>B003</v>
          </cell>
          <cell r="H9114" t="str">
            <v>Handelbar</v>
          </cell>
          <cell r="I9114" t="str">
            <v>Styre</v>
          </cell>
          <cell r="J9114" t="str">
            <v>C2306074 Handlebar City BLACK NR-AL-14(ISO-C) W:630mm, AL BK, no logo</v>
          </cell>
          <cell r="K9114" t="str">
            <v>C2306074</v>
          </cell>
          <cell r="L9114" t="str">
            <v>C2306074</v>
          </cell>
        </row>
        <row r="9115">
          <cell r="B9115" t="str">
            <v>YEC9975135Bromsgrepp H</v>
          </cell>
          <cell r="C9115" t="str">
            <v>YEC9975135</v>
          </cell>
          <cell r="D9115">
            <v>2020</v>
          </cell>
          <cell r="E9115">
            <v>6</v>
          </cell>
          <cell r="F9115" t="str">
            <v>0060</v>
          </cell>
          <cell r="G9115" t="str">
            <v>C002</v>
          </cell>
          <cell r="H9115" t="str">
            <v>Brake Lever R</v>
          </cell>
          <cell r="I9115" t="str">
            <v>Bromsgrepp H</v>
          </cell>
          <cell r="L9115" t="e">
            <v>#N/A</v>
          </cell>
        </row>
        <row r="9116">
          <cell r="B9116" t="str">
            <v>YEC9975135Bromsgrepp V</v>
          </cell>
          <cell r="C9116" t="str">
            <v>YEC9975135</v>
          </cell>
          <cell r="D9116">
            <v>2020</v>
          </cell>
          <cell r="E9116">
            <v>7</v>
          </cell>
          <cell r="F9116" t="str">
            <v>0070</v>
          </cell>
          <cell r="G9116" t="str">
            <v>C001</v>
          </cell>
          <cell r="H9116" t="str">
            <v>Brake Lever L</v>
          </cell>
          <cell r="I9116" t="str">
            <v>Bromsgrepp V</v>
          </cell>
          <cell r="J9116" t="str">
            <v>inkl in brake</v>
          </cell>
          <cell r="K9116" t="str">
            <v>Shimano</v>
          </cell>
          <cell r="L9116" t="str">
            <v>Kontakta SHIMANO</v>
          </cell>
        </row>
        <row r="9117">
          <cell r="B9117" t="str">
            <v>YEC9975135Växelreglage H</v>
          </cell>
          <cell r="C9117" t="str">
            <v>YEC9975135</v>
          </cell>
          <cell r="D9117">
            <v>2020</v>
          </cell>
          <cell r="E9117">
            <v>8</v>
          </cell>
          <cell r="F9117" t="str">
            <v>0080</v>
          </cell>
          <cell r="G9117" t="str">
            <v>D002</v>
          </cell>
          <cell r="H9117" t="str">
            <v>Shift Lever R</v>
          </cell>
          <cell r="I9117" t="str">
            <v>Växelreglage H</v>
          </cell>
          <cell r="J9117" t="str">
            <v>C5105092 SHIFT LEVER, SL-C3000-7, NEXUS, REVO SHIFTER, 2320MM INNER, W/O OUTER FOR CJ-NX40(FOR SCANDINAVIAN), BLACK, BULK</v>
          </cell>
          <cell r="K9117" t="str">
            <v>C5105092</v>
          </cell>
          <cell r="L9117" t="str">
            <v>Kontakta SHIMANO</v>
          </cell>
        </row>
        <row r="9118">
          <cell r="B9118" t="str">
            <v>YEC9975135Växelreglage V</v>
          </cell>
          <cell r="C9118" t="str">
            <v>YEC9975135</v>
          </cell>
          <cell r="D9118">
            <v>2020</v>
          </cell>
          <cell r="E9118">
            <v>9</v>
          </cell>
          <cell r="F9118" t="str">
            <v>0090</v>
          </cell>
          <cell r="G9118" t="str">
            <v>D001</v>
          </cell>
          <cell r="H9118" t="str">
            <v>Shift Lever L</v>
          </cell>
          <cell r="I9118" t="str">
            <v>Växelreglage V</v>
          </cell>
          <cell r="L9118" t="e">
            <v>#N/A</v>
          </cell>
        </row>
        <row r="9119">
          <cell r="B9119" t="str">
            <v>YEC9975135Handtag par</v>
          </cell>
          <cell r="C9119" t="str">
            <v>YEC9975135</v>
          </cell>
          <cell r="D9119">
            <v>2020</v>
          </cell>
          <cell r="E9119">
            <v>10</v>
          </cell>
          <cell r="F9119" t="str">
            <v>0100</v>
          </cell>
          <cell r="G9119" t="str">
            <v>B004</v>
          </cell>
          <cell r="H9119" t="str">
            <v>Grip R</v>
          </cell>
          <cell r="I9119" t="str">
            <v>Handtag par</v>
          </cell>
          <cell r="J9119" t="str">
            <v xml:space="preserve">C2505528 Herrmans CLIK DD37  black 90mm  </v>
          </cell>
          <cell r="K9119" t="str">
            <v>C2505528</v>
          </cell>
          <cell r="L9119" t="str">
            <v>C2500057</v>
          </cell>
        </row>
        <row r="9120">
          <cell r="B9120" t="str">
            <v>YEC9975135Frambroms</v>
          </cell>
          <cell r="C9120" t="str">
            <v>YEC9975135</v>
          </cell>
          <cell r="D9120">
            <v>2020</v>
          </cell>
          <cell r="E9120">
            <v>11</v>
          </cell>
          <cell r="F9120" t="str">
            <v>0110</v>
          </cell>
          <cell r="G9120" t="str">
            <v>C003</v>
          </cell>
          <cell r="H9120" t="str">
            <v xml:space="preserve">Brake front </v>
          </cell>
          <cell r="I9120" t="str">
            <v>Frambroms</v>
          </cell>
          <cell r="J9120" t="str">
            <v>AMT200KLFURX100 DISC BRAKE ASSEMBLED SET, BL-MT200(L), BR-MT200(F), BLACK, SM-MA-F160P/S, RESIN PAD(W/O FIN), 1000MM HOSE(SM-BH59-SS BLACK), BULK, 8,17 USD</v>
          </cell>
          <cell r="K9120" t="str">
            <v>AMT200KLFURX100</v>
          </cell>
          <cell r="L9120" t="str">
            <v>Kontakta SHIMANO</v>
          </cell>
        </row>
        <row r="9121">
          <cell r="B9121" t="str">
            <v>YEC9975135Bakbroms</v>
          </cell>
          <cell r="C9121" t="str">
            <v>YEC9975135</v>
          </cell>
          <cell r="D9121">
            <v>2020</v>
          </cell>
          <cell r="E9121">
            <v>12</v>
          </cell>
          <cell r="F9121" t="str">
            <v>0120</v>
          </cell>
          <cell r="G9121" t="str">
            <v>C004</v>
          </cell>
          <cell r="H9121" t="str">
            <v>Brake rear</v>
          </cell>
          <cell r="I9121" t="str">
            <v>Bakbroms</v>
          </cell>
          <cell r="K9121" t="str">
            <v>Fotbroms</v>
          </cell>
          <cell r="L9121" t="str">
            <v>Kontakta SHIMANO</v>
          </cell>
        </row>
        <row r="9122">
          <cell r="B9122" t="str">
            <v>YEC9975135Vevlager</v>
          </cell>
          <cell r="C9122" t="str">
            <v>YEC9975135</v>
          </cell>
          <cell r="D9122">
            <v>2020</v>
          </cell>
          <cell r="E9122">
            <v>13</v>
          </cell>
          <cell r="F9122" t="str">
            <v>0130</v>
          </cell>
          <cell r="G9122" t="str">
            <v>E001</v>
          </cell>
          <cell r="H9122" t="str">
            <v xml:space="preserve">BB-set </v>
          </cell>
          <cell r="I9122" t="str">
            <v>Vevlager</v>
          </cell>
          <cell r="K9122" t="str">
            <v>INGÅR I MOTORN</v>
          </cell>
          <cell r="L9122" t="str">
            <v>Ingår i motorn</v>
          </cell>
        </row>
        <row r="9123">
          <cell r="B9123" t="str">
            <v>YEC9975135Vevparti</v>
          </cell>
          <cell r="C9123" t="str">
            <v>YEC9975135</v>
          </cell>
          <cell r="D9123">
            <v>2020</v>
          </cell>
          <cell r="E9123">
            <v>14</v>
          </cell>
          <cell r="F9123" t="str">
            <v>0140</v>
          </cell>
          <cell r="G9123" t="str">
            <v>E002</v>
          </cell>
          <cell r="H9123" t="str">
            <v>Front Chainwheel</v>
          </cell>
          <cell r="I9123" t="str">
            <v>Vevparti</v>
          </cell>
          <cell r="J9123" t="str">
            <v>Shimano</v>
          </cell>
          <cell r="K9123" t="str">
            <v>Shimano</v>
          </cell>
          <cell r="L9123" t="str">
            <v>Kontakta SHIMANO</v>
          </cell>
        </row>
        <row r="9124">
          <cell r="B9124" t="str">
            <v>YEC9975135Kedjeskydd</v>
          </cell>
          <cell r="C9124" t="str">
            <v>YEC9975135</v>
          </cell>
          <cell r="D9124">
            <v>2020</v>
          </cell>
          <cell r="E9124">
            <v>15</v>
          </cell>
          <cell r="F9124" t="str">
            <v>0150</v>
          </cell>
          <cell r="G9124" t="str">
            <v>H001</v>
          </cell>
          <cell r="H9124" t="str">
            <v>Chain guard</v>
          </cell>
          <cell r="I9124" t="str">
            <v>Kedjeskydd</v>
          </cell>
          <cell r="J9124" t="str">
            <v>C8305427/ZBK + C8305427/RSV AXA CE 38 black w silver center</v>
          </cell>
          <cell r="K9124" t="str">
            <v>C8305427/ZBK</v>
          </cell>
          <cell r="L9124" t="str">
            <v>C8305427/ZBK</v>
          </cell>
        </row>
        <row r="9125">
          <cell r="B9125" t="str">
            <v>YEC9975135Kedjeskyddsfäste</v>
          </cell>
          <cell r="C9125" t="str">
            <v>YEC9975135</v>
          </cell>
          <cell r="D9125">
            <v>2020</v>
          </cell>
          <cell r="E9125">
            <v>16</v>
          </cell>
          <cell r="F9125" t="str">
            <v>0160</v>
          </cell>
          <cell r="G9125" t="str">
            <v>H002</v>
          </cell>
          <cell r="H9125" t="str">
            <v>Chain guard bracket</v>
          </cell>
          <cell r="I9125" t="str">
            <v>Kedjeskyddsfäste</v>
          </cell>
          <cell r="J9125" t="str">
            <v>C8305682 Chainguarnd bracket axa för Axa Safir made for E5000, ZINK</v>
          </cell>
          <cell r="K9125" t="str">
            <v>C8305682</v>
          </cell>
          <cell r="L9125" t="str">
            <v>C8305682</v>
          </cell>
        </row>
        <row r="9126">
          <cell r="B9126" t="str">
            <v>YEC9975135Framväxel</v>
          </cell>
          <cell r="C9126" t="str">
            <v>YEC9975135</v>
          </cell>
          <cell r="D9126">
            <v>2020</v>
          </cell>
          <cell r="E9126">
            <v>17</v>
          </cell>
          <cell r="F9126" t="str">
            <v>0170</v>
          </cell>
          <cell r="G9126" t="str">
            <v>D003</v>
          </cell>
          <cell r="H9126" t="str">
            <v>Front Derailleur</v>
          </cell>
          <cell r="I9126" t="str">
            <v>Framväxel</v>
          </cell>
          <cell r="K9126" t="str">
            <v>EMPTY</v>
          </cell>
          <cell r="L9126" t="e">
            <v>#N/A</v>
          </cell>
        </row>
        <row r="9127">
          <cell r="B9127" t="str">
            <v>YEC9975135Bakväxel</v>
          </cell>
          <cell r="C9127" t="str">
            <v>YEC9975135</v>
          </cell>
          <cell r="D9127">
            <v>2020</v>
          </cell>
          <cell r="E9127">
            <v>18</v>
          </cell>
          <cell r="F9127" t="str">
            <v>0180</v>
          </cell>
          <cell r="G9127" t="str">
            <v>D004</v>
          </cell>
          <cell r="H9127" t="str">
            <v>Rear Derailleur</v>
          </cell>
          <cell r="I9127" t="str">
            <v>Bakväxel</v>
          </cell>
          <cell r="K9127" t="str">
            <v>NAVVÄXEL</v>
          </cell>
          <cell r="L9127" t="str">
            <v>Kontakta SHIMANO</v>
          </cell>
        </row>
        <row r="9128">
          <cell r="B9128" t="str">
            <v>YEC9975135Kedja</v>
          </cell>
          <cell r="C9128" t="str">
            <v>YEC9975135</v>
          </cell>
          <cell r="D9128">
            <v>2020</v>
          </cell>
          <cell r="E9128">
            <v>19</v>
          </cell>
          <cell r="F9128" t="str">
            <v>0190</v>
          </cell>
          <cell r="G9128" t="str">
            <v>E003</v>
          </cell>
          <cell r="H9128" t="str">
            <v xml:space="preserve">Chain </v>
          </cell>
          <cell r="I9128" t="str">
            <v>Kedja</v>
          </cell>
          <cell r="J9128" t="str">
            <v>C3405041-102  + link CHA 1S 102L RB Z610HXRB   KMC</v>
          </cell>
          <cell r="K9128" t="str">
            <v>C3405041-102</v>
          </cell>
          <cell r="L9128" t="str">
            <v>C3400038</v>
          </cell>
        </row>
        <row r="9129">
          <cell r="B9129" t="str">
            <v>YEC9975135Kassett</v>
          </cell>
          <cell r="C9129" t="str">
            <v>YEC9975135</v>
          </cell>
          <cell r="D9129">
            <v>2020</v>
          </cell>
          <cell r="E9129">
            <v>20</v>
          </cell>
          <cell r="F9129" t="str">
            <v>0200</v>
          </cell>
          <cell r="G9129" t="str">
            <v>E004</v>
          </cell>
          <cell r="H9129" t="str">
            <v>Cassette Sprocket</v>
          </cell>
          <cell r="I9129" t="str">
            <v>Kassett</v>
          </cell>
          <cell r="J9129" t="str">
            <v>ASMGEAR18SU SPT SC18sv3/32" (INTERNAL HUB)</v>
          </cell>
          <cell r="K9129" t="str">
            <v>ASMGEAR18SU</v>
          </cell>
          <cell r="L9129" t="str">
            <v>Kontakta SHIMANO</v>
          </cell>
        </row>
        <row r="9130">
          <cell r="B9130" t="str">
            <v>YEC9975135Framhjul</v>
          </cell>
          <cell r="C9130" t="str">
            <v>YEC9975135</v>
          </cell>
          <cell r="D9130">
            <v>2020</v>
          </cell>
          <cell r="E9130">
            <v>21</v>
          </cell>
          <cell r="F9130" t="str">
            <v>0210</v>
          </cell>
          <cell r="G9130" t="str">
            <v>F001</v>
          </cell>
          <cell r="H9130" t="str">
            <v>Front hub</v>
          </cell>
          <cell r="I9130" t="str">
            <v>Framhjul</v>
          </cell>
          <cell r="J9130" t="str">
            <v>C4305188 FRONT HUB TEC, CL-1420N  36H NUT, FOR CENTER LOCK DISC BRAKE,   W/O ROTOR MOUNT COVER, BLACK, BULK NO LOGO</v>
          </cell>
          <cell r="K9130" t="str">
            <v>C4108054</v>
          </cell>
          <cell r="L9130" t="str">
            <v>C4100393</v>
          </cell>
        </row>
        <row r="9131">
          <cell r="B9131" t="str">
            <v>YEC9975135Bakhjul</v>
          </cell>
          <cell r="C9131" t="str">
            <v>YEC9975135</v>
          </cell>
          <cell r="D9131">
            <v>2020</v>
          </cell>
          <cell r="E9131">
            <v>22</v>
          </cell>
          <cell r="F9131" t="str">
            <v>0220</v>
          </cell>
          <cell r="G9131" t="str">
            <v>F002</v>
          </cell>
          <cell r="H9131" t="str">
            <v>Rear hub</v>
          </cell>
          <cell r="I9131" t="str">
            <v>Bakhjul</v>
          </cell>
          <cell r="J9131" t="str">
            <v>ASGC30017CADXLR INTERNAL HUB GEAR,SG-C3001-7C-DX, NEXUS,7-SPEED,COASTER BRAKE, 36H, 127X175.5MM,BLACK</v>
          </cell>
          <cell r="K9131" t="str">
            <v>C4208148</v>
          </cell>
          <cell r="L9131" t="str">
            <v>C4200381</v>
          </cell>
        </row>
        <row r="9132">
          <cell r="B9132" t="str">
            <v>YEC9975135Däck</v>
          </cell>
          <cell r="C9132" t="str">
            <v>YEC9975135</v>
          </cell>
          <cell r="D9132">
            <v>2020</v>
          </cell>
          <cell r="E9132">
            <v>23</v>
          </cell>
          <cell r="F9132" t="str">
            <v>0230</v>
          </cell>
          <cell r="G9132" t="str">
            <v>F003</v>
          </cell>
          <cell r="H9132" t="str">
            <v>Tire</v>
          </cell>
          <cell r="I9132" t="str">
            <v>Däck</v>
          </cell>
          <cell r="J9132" t="str">
            <v>C4906455 622x40 Black Premium Reflex XNR PERGO-E H-480 (AntiP: 40x40 nylon/canvas)</v>
          </cell>
          <cell r="K9132" t="str">
            <v>C4906455</v>
          </cell>
          <cell r="L9132" t="str">
            <v>C4901463</v>
          </cell>
        </row>
        <row r="9133">
          <cell r="B9133" t="str">
            <v>YEC9975135Skärmar set</v>
          </cell>
          <cell r="C9133" t="str">
            <v>YEC9975135</v>
          </cell>
          <cell r="D9133">
            <v>2020</v>
          </cell>
          <cell r="E9133">
            <v>24</v>
          </cell>
          <cell r="F9133" t="str">
            <v>0240</v>
          </cell>
          <cell r="G9133" t="str">
            <v>H003</v>
          </cell>
          <cell r="H9133" t="str">
            <v xml:space="preserve">Mudguard front   </v>
          </cell>
          <cell r="I9133" t="str">
            <v>Skärmar set</v>
          </cell>
          <cell r="J9133" t="str">
            <v>C8255677 ZN/52MM 28" black 70.554/1 (5729-ZN)</v>
          </cell>
          <cell r="K9133" t="str">
            <v>C8255677</v>
          </cell>
          <cell r="L9133" t="str">
            <v>C8250028</v>
          </cell>
        </row>
        <row r="9134">
          <cell r="B9134" t="str">
            <v>YEC9975135Pakethållare</v>
          </cell>
          <cell r="C9134" t="str">
            <v>YEC9975135</v>
          </cell>
          <cell r="D9134">
            <v>2020</v>
          </cell>
          <cell r="E9134">
            <v>25</v>
          </cell>
          <cell r="F9134" t="str">
            <v>0250</v>
          </cell>
          <cell r="G9134" t="str">
            <v>H004</v>
          </cell>
          <cell r="H9134" t="str">
            <v>Carrier</v>
          </cell>
          <cell r="I9134" t="str">
            <v>Pakethållare</v>
          </cell>
          <cell r="J9134" t="str">
            <v>C8205834-BK AVS TOP CARRIER FOR SR20 PHILION BATTERY, Powder BLACK CLIP AND SPECTRA LOGO</v>
          </cell>
          <cell r="K9134" t="str">
            <v>C8205834-BK</v>
          </cell>
          <cell r="L9134" t="str">
            <v>C8205834-BK</v>
          </cell>
        </row>
        <row r="9135">
          <cell r="B9135" t="str">
            <v>YEC9975135Sadel</v>
          </cell>
          <cell r="C9135" t="str">
            <v>YEC9975135</v>
          </cell>
          <cell r="D9135">
            <v>2020</v>
          </cell>
          <cell r="E9135">
            <v>26</v>
          </cell>
          <cell r="F9135" t="str">
            <v>0260</v>
          </cell>
          <cell r="G9135" t="str">
            <v>G001</v>
          </cell>
          <cell r="H9135" t="str">
            <v>Saddle</v>
          </cell>
          <cell r="I9135" t="str">
            <v>Sadel</v>
          </cell>
          <cell r="J9135" t="str">
            <v>C7105989 Fluito black unisex w/o clamp</v>
          </cell>
          <cell r="K9135" t="str">
            <v>C7105989</v>
          </cell>
          <cell r="L9135" t="str">
            <v>C7100596</v>
          </cell>
        </row>
        <row r="9136">
          <cell r="B9136" t="str">
            <v>YEC9975135Sadelstolpe</v>
          </cell>
          <cell r="C9136" t="str">
            <v>YEC9975135</v>
          </cell>
          <cell r="D9136">
            <v>2020</v>
          </cell>
          <cell r="E9136">
            <v>27</v>
          </cell>
          <cell r="F9136" t="str">
            <v>0270</v>
          </cell>
          <cell r="G9136" t="str">
            <v>G002</v>
          </cell>
          <cell r="H9136" t="str">
            <v>Seatpost</v>
          </cell>
          <cell r="I9136" t="str">
            <v>Sadelstolpe</v>
          </cell>
          <cell r="J9136" t="str">
            <v>C7205260 SP-222 27,2X350 A.BK Anodized Black</v>
          </cell>
          <cell r="K9136" t="str">
            <v>C7205260</v>
          </cell>
          <cell r="L9136" t="str">
            <v>C7200053</v>
          </cell>
        </row>
        <row r="9137">
          <cell r="B9137" t="str">
            <v>YEC9975135Sadelrörsklämma</v>
          </cell>
          <cell r="C9137" t="str">
            <v>YEC9975135</v>
          </cell>
          <cell r="D9137">
            <v>2020</v>
          </cell>
          <cell r="E9137">
            <v>28</v>
          </cell>
          <cell r="F9137" t="str">
            <v>0280</v>
          </cell>
          <cell r="G9137" t="str">
            <v>G003</v>
          </cell>
          <cell r="H9137" t="str">
            <v>Seat Clamp</v>
          </cell>
          <cell r="I9137" t="str">
            <v>Sadelrörsklämma</v>
          </cell>
          <cell r="J9137" t="str">
            <v>C7305002 L/C 31.8 MX27 shiny black</v>
          </cell>
          <cell r="K9137" t="str">
            <v>C7305002</v>
          </cell>
          <cell r="L9137" t="str">
            <v>C7300027-318</v>
          </cell>
        </row>
        <row r="9138">
          <cell r="B9138" t="str">
            <v>YEC9975135Framlampa</v>
          </cell>
          <cell r="C9138" t="str">
            <v>YEC9975135</v>
          </cell>
          <cell r="D9138">
            <v>2020</v>
          </cell>
          <cell r="E9138">
            <v>29</v>
          </cell>
          <cell r="F9138" t="str">
            <v>0290</v>
          </cell>
          <cell r="G9138" t="str">
            <v>H005</v>
          </cell>
          <cell r="H9138" t="str">
            <v>Front light</v>
          </cell>
          <cell r="I9138" t="str">
            <v>Framlampa</v>
          </cell>
          <cell r="J9138" t="str">
            <v>C8015300 FL-14 MR4 LED headlamp 6V, w bracket for basketstay, 650mm cable with male conector.</v>
          </cell>
          <cell r="K9138" t="str">
            <v>C8015300</v>
          </cell>
          <cell r="L9138" t="str">
            <v>C8015300</v>
          </cell>
        </row>
        <row r="9139">
          <cell r="B9139" t="str">
            <v>YEC9975135Baklampa</v>
          </cell>
          <cell r="C9139" t="str">
            <v>YEC9975135</v>
          </cell>
          <cell r="D9139">
            <v>2020</v>
          </cell>
          <cell r="E9139">
            <v>30</v>
          </cell>
          <cell r="F9139" t="str">
            <v>0300</v>
          </cell>
          <cell r="G9139" t="str">
            <v>H006</v>
          </cell>
          <cell r="H9139" t="str">
            <v>Light, Rear</v>
          </cell>
          <cell r="I9139" t="str">
            <v>Baklampa</v>
          </cell>
          <cell r="J9139" t="str">
            <v>inkl in battery</v>
          </cell>
          <cell r="K9139" t="str">
            <v>C8705186-1RLBK</v>
          </cell>
          <cell r="L9139" t="str">
            <v>C8705186-1RLBK</v>
          </cell>
        </row>
        <row r="9140">
          <cell r="B9140" t="str">
            <v>YEC9975135Låssats</v>
          </cell>
          <cell r="C9140" t="str">
            <v>YEC9975135</v>
          </cell>
          <cell r="D9140">
            <v>2020</v>
          </cell>
          <cell r="E9140">
            <v>31</v>
          </cell>
          <cell r="F9140" t="str">
            <v>0310</v>
          </cell>
          <cell r="G9140" t="str">
            <v>H007</v>
          </cell>
          <cell r="H9140" t="str">
            <v>Lock</v>
          </cell>
          <cell r="I9140" t="str">
            <v>Låssats</v>
          </cell>
          <cell r="J9140" t="str">
            <v>C8405069 LCK SF PLbk Solid+  BAT SF03/SR11/SR20, LOCK FRAME+LOCK BATT SF03 RT W/2 similar keys</v>
          </cell>
          <cell r="K9140" t="str">
            <v>C8405069</v>
          </cell>
          <cell r="L9140" t="str">
            <v>C8405069</v>
          </cell>
        </row>
        <row r="9141">
          <cell r="B9141" t="str">
            <v>YEC9975135Stöd</v>
          </cell>
          <cell r="C9141" t="str">
            <v>YEC9975135</v>
          </cell>
          <cell r="D9141">
            <v>2020</v>
          </cell>
          <cell r="E9141">
            <v>32</v>
          </cell>
          <cell r="F9141" t="str">
            <v>0320</v>
          </cell>
          <cell r="G9141" t="str">
            <v>H008</v>
          </cell>
          <cell r="H9141" t="str">
            <v>Kick stand</v>
          </cell>
          <cell r="I9141" t="str">
            <v>Stöd</v>
          </cell>
          <cell r="J9141" t="str">
            <v>C8105222 REX HV for  CS mount KICKSTAND ADJUSTABLE 1288-4</v>
          </cell>
          <cell r="K9141" t="str">
            <v>C8105222</v>
          </cell>
          <cell r="L9141" t="str">
            <v>C8100034</v>
          </cell>
        </row>
        <row r="9142">
          <cell r="B9142" t="str">
            <v>YEC9975135Korg</v>
          </cell>
          <cell r="C9142" t="str">
            <v>YEC9975135</v>
          </cell>
          <cell r="D9142">
            <v>2020</v>
          </cell>
          <cell r="E9142">
            <v>33</v>
          </cell>
          <cell r="F9142" t="str">
            <v>0330</v>
          </cell>
          <cell r="G9142" t="str">
            <v>H009</v>
          </cell>
          <cell r="H9142" t="str">
            <v>Basket / Fr carrier</v>
          </cell>
          <cell r="I9142" t="str">
            <v>Korg</v>
          </cell>
          <cell r="J9142" t="str">
            <v>C8605198 Korg AVS removable</v>
          </cell>
          <cell r="K9142" t="str">
            <v>C8605213</v>
          </cell>
          <cell r="L9142" t="str">
            <v>C8605213</v>
          </cell>
        </row>
        <row r="9143">
          <cell r="B9143" t="str">
            <v>YEC9975135Pedaler</v>
          </cell>
          <cell r="C9143" t="str">
            <v>YEC9975135</v>
          </cell>
          <cell r="D9143">
            <v>2020</v>
          </cell>
          <cell r="E9143">
            <v>34</v>
          </cell>
          <cell r="F9143" t="str">
            <v>0340</v>
          </cell>
          <cell r="G9143" t="str">
            <v>E005</v>
          </cell>
          <cell r="H9143" t="str">
            <v xml:space="preserve">Pedal </v>
          </cell>
          <cell r="I9143" t="str">
            <v>Pedaler</v>
          </cell>
          <cell r="J9143" t="str">
            <v>C3505222 PDS PLbk SD  916 VP-821</v>
          </cell>
          <cell r="K9143" t="str">
            <v>C3505222</v>
          </cell>
          <cell r="L9143" t="str">
            <v>C3500059</v>
          </cell>
        </row>
        <row r="9144">
          <cell r="B9144" t="str">
            <v>YEC9975135Motor</v>
          </cell>
          <cell r="C9144" t="str">
            <v>YEC9975135</v>
          </cell>
          <cell r="D9144">
            <v>2020</v>
          </cell>
          <cell r="E9144">
            <v>35</v>
          </cell>
          <cell r="F9144" t="str">
            <v>0350</v>
          </cell>
          <cell r="G9144" t="str">
            <v>J001</v>
          </cell>
          <cell r="H9144" t="str">
            <v>DRIVE UNIT:</v>
          </cell>
          <cell r="I9144" t="str">
            <v>Motor</v>
          </cell>
          <cell r="J9144" t="str">
            <v>KDUE5000 DRIVE UNIT, DU-E5000, MID SHIP POSITION, FOR COASTER BRAKE AND FREEWHEEL, FOR 25km/h, W/O COVER(SM-DUE50), W/O SPEED SENSOR UNIT,W/TL-EW02, BULK 22898 JPY</v>
          </cell>
          <cell r="K9144" t="str">
            <v>KDUE5000</v>
          </cell>
          <cell r="L9144" t="str">
            <v>Kontakta SHIMANO / DU-E5000</v>
          </cell>
        </row>
        <row r="9145">
          <cell r="B9145" t="str">
            <v>YEC9975135Display</v>
          </cell>
          <cell r="C9145" t="str">
            <v>YEC9975135</v>
          </cell>
          <cell r="D9145">
            <v>2020</v>
          </cell>
          <cell r="E9145">
            <v>36</v>
          </cell>
          <cell r="F9145" t="str">
            <v>0360</v>
          </cell>
          <cell r="G9145" t="str">
            <v>J004</v>
          </cell>
          <cell r="H9145" t="str">
            <v>DISPLAY:</v>
          </cell>
          <cell r="I9145" t="str">
            <v>Display</v>
          </cell>
          <cell r="J9145" t="str">
            <v>KSCE6100CF (Description CYCLE COMPUTER, SC-E6100, CLAMP BAND DIA METER 25.4MM &amp; 31.8MM, 1ST GROUP, BULK</v>
          </cell>
          <cell r="K9145" t="str">
            <v>KSCE6100CF</v>
          </cell>
          <cell r="L9145" t="str">
            <v>Kontakta SHIMANO / SC-E6100</v>
          </cell>
        </row>
        <row r="9146">
          <cell r="B9146" t="str">
            <v>YEC9975135EB-Bus kabel</v>
          </cell>
          <cell r="C9146" t="str">
            <v>YEC9975135</v>
          </cell>
          <cell r="D9146">
            <v>2020</v>
          </cell>
          <cell r="E9146">
            <v>37</v>
          </cell>
          <cell r="F9146" t="str">
            <v>0370</v>
          </cell>
          <cell r="G9146" t="str">
            <v>J005</v>
          </cell>
          <cell r="H9146" t="str">
            <v>EB-BUS CABLE:</v>
          </cell>
          <cell r="I9146" t="str">
            <v>EB-Bus kabel</v>
          </cell>
          <cell r="K9146" t="str">
            <v>KEWSD50IL35</v>
          </cell>
          <cell r="L9146" t="str">
            <v>Kontakta SHIMANO</v>
          </cell>
        </row>
        <row r="9147">
          <cell r="B9147" t="str">
            <v>YEC9975135Motorkabel</v>
          </cell>
          <cell r="C9147" t="str">
            <v>YEC9975135</v>
          </cell>
          <cell r="D9147">
            <v>2020</v>
          </cell>
          <cell r="E9147">
            <v>38</v>
          </cell>
          <cell r="F9147" t="str">
            <v>0380</v>
          </cell>
          <cell r="G9147" t="str">
            <v>J006</v>
          </cell>
          <cell r="H9147" t="str">
            <v>POWER CABLE:</v>
          </cell>
          <cell r="I9147" t="str">
            <v>Motorkabel</v>
          </cell>
          <cell r="J9147" t="str">
            <v>KEWSD50IL120 ELECTRIC WIRE, EW-SD50-I, FOR BUILT-IN ROUTING, 1200MM BLACK, BULK, 1169 JPY</v>
          </cell>
          <cell r="K9147" t="str">
            <v>Ingår i batterihållaren</v>
          </cell>
          <cell r="L9147" t="str">
            <v>Ingår i batterihållaren</v>
          </cell>
        </row>
        <row r="9148">
          <cell r="B9148" t="str">
            <v>YEC9975135Kabel framlampa</v>
          </cell>
          <cell r="C9148" t="str">
            <v>YEC9975135</v>
          </cell>
          <cell r="D9148">
            <v>2020</v>
          </cell>
          <cell r="E9148">
            <v>39</v>
          </cell>
          <cell r="F9148" t="str">
            <v>0390</v>
          </cell>
          <cell r="G9148" t="str">
            <v>J007</v>
          </cell>
          <cell r="H9148" t="str">
            <v>F. LIGHT CABLE:</v>
          </cell>
          <cell r="I9148" t="str">
            <v>Kabel framlampa</v>
          </cell>
          <cell r="J9148" t="str">
            <v>create 800mm prestripped (motor) +female to light</v>
          </cell>
          <cell r="K9148" t="str">
            <v>C8075017</v>
          </cell>
          <cell r="L9148" t="str">
            <v>C8075017</v>
          </cell>
        </row>
        <row r="9149">
          <cell r="B9149" t="str">
            <v>YEC9975135Kabel baklampa</v>
          </cell>
          <cell r="C9149" t="str">
            <v>YEC9975135</v>
          </cell>
          <cell r="D9149">
            <v>2020</v>
          </cell>
          <cell r="E9149">
            <v>40</v>
          </cell>
          <cell r="F9149" t="str">
            <v>0400</v>
          </cell>
          <cell r="G9149" t="str">
            <v>J008</v>
          </cell>
          <cell r="H9149" t="str">
            <v>R. LIGHT CABLE:</v>
          </cell>
          <cell r="I9149" t="str">
            <v>Kabel baklampa</v>
          </cell>
          <cell r="K9149" t="str">
            <v>INGÅR I BATTERIET</v>
          </cell>
          <cell r="L9149" t="str">
            <v>Ingår i batteriet</v>
          </cell>
        </row>
        <row r="9150">
          <cell r="B9150" t="str">
            <v>YEC9975135Hastighetssensor</v>
          </cell>
          <cell r="C9150" t="str">
            <v>YEC9975135</v>
          </cell>
          <cell r="D9150">
            <v>2020</v>
          </cell>
          <cell r="E9150">
            <v>41</v>
          </cell>
          <cell r="F9150" t="str">
            <v>0410</v>
          </cell>
          <cell r="G9150" t="str">
            <v>J009</v>
          </cell>
          <cell r="H9150" t="str">
            <v>SPEED SENSOR:</v>
          </cell>
          <cell r="I9150" t="str">
            <v>Hastighetssensor</v>
          </cell>
          <cell r="J9150" t="str">
            <v>KSMDUE10 SPEED SENSOR UNIT, SM-DUE10, CABLE LENGTH 540MM, BULK, 1041 JPY</v>
          </cell>
          <cell r="K9150" t="str">
            <v>KSMDUE10</v>
          </cell>
          <cell r="L9150" t="str">
            <v>Kontakta SHIMANO / SM-DUE10</v>
          </cell>
        </row>
        <row r="9151">
          <cell r="B9151" t="str">
            <v>YEC9975135Batteri</v>
          </cell>
          <cell r="C9151" t="str">
            <v>YEC9975135</v>
          </cell>
          <cell r="D9151">
            <v>2020</v>
          </cell>
          <cell r="E9151">
            <v>42</v>
          </cell>
          <cell r="F9151" t="str">
            <v>0420</v>
          </cell>
          <cell r="G9151" t="str">
            <v>J002</v>
          </cell>
          <cell r="H9151" t="str">
            <v>BATTERY:</v>
          </cell>
          <cell r="I9151" t="str">
            <v>Batteri</v>
          </cell>
          <cell r="J9151" t="str">
            <v>C8705186-S-11EA -&gt; C8705186-S-11U SR-20 11,6Ah, dimension med dockning 435mmX140mmX50mm, 2,9kg EN15194:2017</v>
          </cell>
          <cell r="K9151" t="str">
            <v>C8705186-S-11EA</v>
          </cell>
          <cell r="L9151" t="str">
            <v>C8705186-S-11EA</v>
          </cell>
        </row>
        <row r="9152">
          <cell r="B9152" t="str">
            <v>YEC9975135Batterihållare</v>
          </cell>
          <cell r="C9152" t="str">
            <v>YEC9975135</v>
          </cell>
          <cell r="D9152">
            <v>2020</v>
          </cell>
          <cell r="E9152">
            <v>43</v>
          </cell>
          <cell r="F9152" t="str">
            <v>0430</v>
          </cell>
          <cell r="G9152" t="str">
            <v>J003</v>
          </cell>
          <cell r="H9152" t="str">
            <v>BATTERY HOLDER/Slider</v>
          </cell>
          <cell r="I9152" t="str">
            <v>Batterihållare</v>
          </cell>
          <cell r="J9152" t="str">
            <v>C8705188-S-01 Slider (lower part) SR20, AXA One key</v>
          </cell>
          <cell r="K9152" t="str">
            <v>C8705188-S-01</v>
          </cell>
          <cell r="L9152" t="str">
            <v>C8705188-S-01</v>
          </cell>
        </row>
        <row r="9153">
          <cell r="B9153" t="str">
            <v>YEC9975135Batteriladdare</v>
          </cell>
          <cell r="C9153" t="str">
            <v>YEC9975135</v>
          </cell>
          <cell r="D9153">
            <v>2020</v>
          </cell>
          <cell r="E9153">
            <v>44</v>
          </cell>
          <cell r="F9153" t="str">
            <v>0440</v>
          </cell>
          <cell r="G9153" t="str">
            <v>J010</v>
          </cell>
          <cell r="H9153" t="str">
            <v>CHARGER:</v>
          </cell>
          <cell r="I9153" t="str">
            <v>Batteriladdare</v>
          </cell>
          <cell r="J9153" t="str">
            <v xml:space="preserve">C8705086-02C T-Shape CanBus charger for DT12/Shimano </v>
          </cell>
          <cell r="K9153" t="str">
            <v>C8705086-02C</v>
          </cell>
          <cell r="L9153" t="str">
            <v>C8705086-02C</v>
          </cell>
        </row>
        <row r="9154">
          <cell r="B9154" t="str">
            <v>YEC9975135Kontrollbox</v>
          </cell>
          <cell r="C9154" t="str">
            <v>YEC9975135</v>
          </cell>
          <cell r="D9154">
            <v>2020</v>
          </cell>
          <cell r="E9154">
            <v>45</v>
          </cell>
          <cell r="F9154" t="str">
            <v>0450</v>
          </cell>
          <cell r="G9154" t="str">
            <v>J011</v>
          </cell>
          <cell r="H9154" t="str">
            <v>Controller</v>
          </cell>
          <cell r="I9154" t="str">
            <v>Kontrollbox</v>
          </cell>
          <cell r="J9154" t="str">
            <v>Included in motor</v>
          </cell>
          <cell r="K9154" t="str">
            <v>Shimano</v>
          </cell>
          <cell r="L9154" t="str">
            <v>Kontakta SHIMANO</v>
          </cell>
        </row>
        <row r="9155">
          <cell r="B9155" t="str">
            <v>YEC9975135Växelöra</v>
          </cell>
          <cell r="C9155" t="str">
            <v>YEC9975135</v>
          </cell>
          <cell r="D9155">
            <v>2020</v>
          </cell>
          <cell r="E9155">
            <v>46</v>
          </cell>
          <cell r="F9155" t="str">
            <v>0460</v>
          </cell>
          <cell r="G9155" t="str">
            <v>D005</v>
          </cell>
          <cell r="H9155" t="str">
            <v>Gear hanger</v>
          </cell>
          <cell r="I9155" t="str">
            <v>Växelöra</v>
          </cell>
          <cell r="L9155" t="e">
            <v>#N/A</v>
          </cell>
        </row>
        <row r="9156">
          <cell r="B9156" t="str">
            <v>YEC9975151RAM</v>
          </cell>
          <cell r="C9156" t="str">
            <v>YEC9975151</v>
          </cell>
          <cell r="D9156">
            <v>2023</v>
          </cell>
          <cell r="E9156">
            <v>1</v>
          </cell>
          <cell r="F9156" t="str">
            <v>0010</v>
          </cell>
          <cell r="G9156" t="str">
            <v>A001</v>
          </cell>
          <cell r="H9156" t="str">
            <v>PAINTED FRAME</v>
          </cell>
          <cell r="I9156" t="str">
            <v>RAM</v>
          </cell>
          <cell r="K9156" t="str">
            <v>C1307707-510</v>
          </cell>
          <cell r="L9156" t="e">
            <v>#N/A</v>
          </cell>
        </row>
        <row r="9157">
          <cell r="B9157" t="str">
            <v>YEC9975151Framgaffel</v>
          </cell>
          <cell r="C9157" t="str">
            <v>YEC9975151</v>
          </cell>
          <cell r="D9157">
            <v>2023</v>
          </cell>
          <cell r="E9157">
            <v>2</v>
          </cell>
          <cell r="F9157" t="str">
            <v>0020</v>
          </cell>
          <cell r="G9157" t="str">
            <v>A002</v>
          </cell>
          <cell r="H9157" t="str">
            <v>PAINTED FORK</v>
          </cell>
          <cell r="I9157" t="str">
            <v>Framgaffel</v>
          </cell>
          <cell r="J9157" t="str">
            <v>C1605443-193 FF 28 ST 1"1/8 Bi 30 37 w hole</v>
          </cell>
          <cell r="K9157" t="str">
            <v>C1605442-193</v>
          </cell>
          <cell r="L9157" t="e">
            <v>#N/A</v>
          </cell>
        </row>
        <row r="9158">
          <cell r="B9158" t="str">
            <v>YEC9975151Styrlager</v>
          </cell>
          <cell r="C9158" t="str">
            <v>YEC9975151</v>
          </cell>
          <cell r="D9158">
            <v>2023</v>
          </cell>
          <cell r="E9158">
            <v>3</v>
          </cell>
          <cell r="F9158" t="str">
            <v>0030</v>
          </cell>
          <cell r="G9158" t="str">
            <v>B001</v>
          </cell>
          <cell r="H9158" t="str">
            <v>Head Set</v>
          </cell>
          <cell r="I9158" t="str">
            <v>Styrlager</v>
          </cell>
          <cell r="J9158" t="str">
            <v>C2105002 VP-MH305C SEMI INTEGR, ED BLACK O/S  SH = 20mm</v>
          </cell>
          <cell r="K9158" t="str">
            <v>C2105291</v>
          </cell>
          <cell r="L9158" t="str">
            <v>C2100163</v>
          </cell>
        </row>
        <row r="9159">
          <cell r="B9159" t="str">
            <v xml:space="preserve">YEC9975151Styrstam </v>
          </cell>
          <cell r="C9159" t="str">
            <v>YEC9975151</v>
          </cell>
          <cell r="D9159">
            <v>2023</v>
          </cell>
          <cell r="E9159">
            <v>4</v>
          </cell>
          <cell r="F9159" t="str">
            <v>0040</v>
          </cell>
          <cell r="G9159" t="str">
            <v>B002</v>
          </cell>
          <cell r="H9159" t="str">
            <v>Handlebar Stem</v>
          </cell>
          <cell r="I9159" t="str">
            <v xml:space="preserve">Styrstam </v>
          </cell>
          <cell r="J9159" t="str">
            <v>C2205360-090 H/L 25.4X90/130 MTS-AD2 HIGH POL</v>
          </cell>
          <cell r="K9159" t="str">
            <v>C2205550-090</v>
          </cell>
          <cell r="L9159" t="str">
            <v>C2200066</v>
          </cell>
        </row>
        <row r="9160">
          <cell r="B9160" t="str">
            <v>YEC9975151Styre</v>
          </cell>
          <cell r="C9160" t="str">
            <v>YEC9975151</v>
          </cell>
          <cell r="D9160">
            <v>2023</v>
          </cell>
          <cell r="E9160">
            <v>5</v>
          </cell>
          <cell r="F9160" t="str">
            <v>0050</v>
          </cell>
          <cell r="G9160" t="str">
            <v>B003</v>
          </cell>
          <cell r="H9160" t="str">
            <v>Handelbar</v>
          </cell>
          <cell r="I9160" t="str">
            <v>Styre</v>
          </cell>
          <cell r="J9160" t="str">
            <v xml:space="preserve">C2305480 HB ALsvhp 600 25.4 2.6 NR-AL29  </v>
          </cell>
          <cell r="K9160" t="str">
            <v>C2306074</v>
          </cell>
          <cell r="L9160" t="str">
            <v>C2306074</v>
          </cell>
        </row>
        <row r="9161">
          <cell r="B9161" t="str">
            <v>YEC9975151Bromsgrepp H</v>
          </cell>
          <cell r="C9161" t="str">
            <v>YEC9975151</v>
          </cell>
          <cell r="D9161">
            <v>2023</v>
          </cell>
          <cell r="E9161">
            <v>6</v>
          </cell>
          <cell r="F9161" t="str">
            <v>0060</v>
          </cell>
          <cell r="G9161" t="str">
            <v>C002</v>
          </cell>
          <cell r="H9161" t="str">
            <v>Brake Lever R</v>
          </cell>
          <cell r="I9161" t="str">
            <v>Bromsgrepp H</v>
          </cell>
          <cell r="L9161" t="e">
            <v>#N/A</v>
          </cell>
        </row>
        <row r="9162">
          <cell r="B9162" t="str">
            <v>YEC9975151Bromsgrepp V</v>
          </cell>
          <cell r="C9162" t="str">
            <v>YEC9975151</v>
          </cell>
          <cell r="D9162">
            <v>2023</v>
          </cell>
          <cell r="E9162">
            <v>7</v>
          </cell>
          <cell r="F9162" t="str">
            <v>0070</v>
          </cell>
          <cell r="G9162" t="str">
            <v>C001</v>
          </cell>
          <cell r="H9162" t="str">
            <v>Brake Lever L</v>
          </cell>
          <cell r="I9162" t="str">
            <v>Bromsgrepp V</v>
          </cell>
          <cell r="J9162" t="str">
            <v>C6505049 BLL ALsvPLbk VB U 4F BL39AP</v>
          </cell>
          <cell r="K9162" t="str">
            <v>Shimano</v>
          </cell>
          <cell r="L9162" t="str">
            <v>Kontakta SHIMANO</v>
          </cell>
        </row>
        <row r="9163">
          <cell r="B9163" t="str">
            <v>YEC9975151Växelreglage H</v>
          </cell>
          <cell r="C9163" t="str">
            <v>YEC9975151</v>
          </cell>
          <cell r="D9163">
            <v>2023</v>
          </cell>
          <cell r="E9163">
            <v>8</v>
          </cell>
          <cell r="F9163" t="str">
            <v>0080</v>
          </cell>
          <cell r="G9163" t="str">
            <v>D002</v>
          </cell>
          <cell r="H9163" t="str">
            <v>Shift Lever R</v>
          </cell>
          <cell r="I9163" t="str">
            <v>Växelreglage H</v>
          </cell>
          <cell r="J9163" t="str">
            <v>C5105092 SHIFT LEVER, SL-C3000-7, NEXUS, REVO SHIFTER, 2320MM INNER, W/O OUTER FOR CJ-NX40(FOR SCANDINAVIAN), BLACK, BULK</v>
          </cell>
          <cell r="K9163" t="str">
            <v>C5105092</v>
          </cell>
          <cell r="L9163" t="str">
            <v>Kontakta SHIMANO</v>
          </cell>
        </row>
        <row r="9164">
          <cell r="B9164" t="str">
            <v>YEC9975151Växelreglage V</v>
          </cell>
          <cell r="C9164" t="str">
            <v>YEC9975151</v>
          </cell>
          <cell r="D9164">
            <v>2023</v>
          </cell>
          <cell r="E9164">
            <v>9</v>
          </cell>
          <cell r="F9164" t="str">
            <v>0090</v>
          </cell>
          <cell r="G9164" t="str">
            <v>D001</v>
          </cell>
          <cell r="H9164" t="str">
            <v>Shift Lever L</v>
          </cell>
          <cell r="I9164" t="str">
            <v>Växelreglage V</v>
          </cell>
          <cell r="L9164" t="e">
            <v>#N/A</v>
          </cell>
        </row>
        <row r="9165">
          <cell r="B9165" t="str">
            <v>YEC9975151Handtag par</v>
          </cell>
          <cell r="C9165" t="str">
            <v>YEC9975151</v>
          </cell>
          <cell r="D9165">
            <v>2023</v>
          </cell>
          <cell r="E9165">
            <v>10</v>
          </cell>
          <cell r="F9165" t="str">
            <v>0100</v>
          </cell>
          <cell r="G9165" t="str">
            <v>B004</v>
          </cell>
          <cell r="H9165" t="str">
            <v>Grip R</v>
          </cell>
          <cell r="I9165" t="str">
            <v>Handtag par</v>
          </cell>
          <cell r="J9165" t="str">
            <v xml:space="preserve">C2505484  HERRMANS 84A ERGO TPE 90MM  </v>
          </cell>
          <cell r="K9165" t="str">
            <v>C2505528</v>
          </cell>
          <cell r="L9165" t="str">
            <v>C2500057</v>
          </cell>
        </row>
        <row r="9166">
          <cell r="B9166" t="str">
            <v>YEC9975151Frambroms</v>
          </cell>
          <cell r="C9166" t="str">
            <v>YEC9975151</v>
          </cell>
          <cell r="D9166">
            <v>2023</v>
          </cell>
          <cell r="E9166">
            <v>11</v>
          </cell>
          <cell r="F9166" t="str">
            <v>0110</v>
          </cell>
          <cell r="G9166" t="str">
            <v>C003</v>
          </cell>
          <cell r="H9166" t="str">
            <v xml:space="preserve">Brake front </v>
          </cell>
          <cell r="I9166" t="str">
            <v>Frambroms</v>
          </cell>
          <cell r="K9166" t="str">
            <v>AMT200KLFURX100</v>
          </cell>
          <cell r="L9166" t="str">
            <v>Kontakta SHIMANO</v>
          </cell>
        </row>
        <row r="9167">
          <cell r="B9167" t="str">
            <v>YEC9975151Bakbroms</v>
          </cell>
          <cell r="C9167" t="str">
            <v>YEC9975151</v>
          </cell>
          <cell r="D9167">
            <v>2023</v>
          </cell>
          <cell r="E9167">
            <v>12</v>
          </cell>
          <cell r="F9167" t="str">
            <v>0120</v>
          </cell>
          <cell r="G9167" t="str">
            <v>C004</v>
          </cell>
          <cell r="H9167" t="str">
            <v>Brake rear</v>
          </cell>
          <cell r="I9167" t="str">
            <v>Bakbroms</v>
          </cell>
          <cell r="K9167" t="str">
            <v>Fotbroms</v>
          </cell>
          <cell r="L9167" t="str">
            <v>Kontakta SHIMANO</v>
          </cell>
        </row>
        <row r="9168">
          <cell r="B9168" t="str">
            <v>YEC9975151Vevlager</v>
          </cell>
          <cell r="C9168" t="str">
            <v>YEC9975151</v>
          </cell>
          <cell r="D9168">
            <v>2023</v>
          </cell>
          <cell r="E9168">
            <v>13</v>
          </cell>
          <cell r="F9168" t="str">
            <v>0130</v>
          </cell>
          <cell r="G9168" t="str">
            <v>E001</v>
          </cell>
          <cell r="H9168" t="str">
            <v xml:space="preserve">BB-set </v>
          </cell>
          <cell r="I9168" t="str">
            <v>Vevlager</v>
          </cell>
          <cell r="K9168" t="str">
            <v>INGÅR I MOTORN</v>
          </cell>
          <cell r="L9168" t="str">
            <v>Ingår i motorn</v>
          </cell>
        </row>
        <row r="9169">
          <cell r="B9169" t="str">
            <v>YEC9975151Vevparti</v>
          </cell>
          <cell r="C9169" t="str">
            <v>YEC9975151</v>
          </cell>
          <cell r="D9169">
            <v>2023</v>
          </cell>
          <cell r="E9169">
            <v>14</v>
          </cell>
          <cell r="F9169" t="str">
            <v>0140</v>
          </cell>
          <cell r="G9169" t="str">
            <v>E002</v>
          </cell>
          <cell r="H9169" t="str">
            <v>Front Chainwheel</v>
          </cell>
          <cell r="I9169" t="str">
            <v>Vevparti</v>
          </cell>
          <cell r="K9169" t="str">
            <v>AFCE5010CXX</v>
          </cell>
          <cell r="L9169" t="str">
            <v>Kontakta SHIMANO</v>
          </cell>
        </row>
        <row r="9170">
          <cell r="B9170" t="str">
            <v>YEC9975151Kedjeskydd</v>
          </cell>
          <cell r="C9170" t="str">
            <v>YEC9975151</v>
          </cell>
          <cell r="D9170">
            <v>2023</v>
          </cell>
          <cell r="E9170">
            <v>15</v>
          </cell>
          <cell r="F9170" t="str">
            <v>0150</v>
          </cell>
          <cell r="G9170" t="str">
            <v>H001</v>
          </cell>
          <cell r="H9170" t="str">
            <v>Chain guard</v>
          </cell>
          <cell r="I9170" t="str">
            <v>Kedjeskydd</v>
          </cell>
          <cell r="K9170" t="str">
            <v>C8305427/ZBK</v>
          </cell>
          <cell r="L9170" t="str">
            <v>C8305427/ZBK</v>
          </cell>
        </row>
        <row r="9171">
          <cell r="B9171" t="str">
            <v>YEC9975151Kedjeskyddsfäste</v>
          </cell>
          <cell r="C9171" t="str">
            <v>YEC9975151</v>
          </cell>
          <cell r="D9171">
            <v>2023</v>
          </cell>
          <cell r="E9171">
            <v>16</v>
          </cell>
          <cell r="F9171" t="str">
            <v>0160</v>
          </cell>
          <cell r="G9171" t="str">
            <v>H002</v>
          </cell>
          <cell r="H9171" t="str">
            <v>Chain guard bracket</v>
          </cell>
          <cell r="I9171" t="str">
            <v>Kedjeskyddsfäste</v>
          </cell>
          <cell r="K9171" t="str">
            <v>C8305682</v>
          </cell>
          <cell r="L9171" t="str">
            <v>C8305682</v>
          </cell>
        </row>
        <row r="9172">
          <cell r="B9172" t="str">
            <v>YEC9975151Framväxel</v>
          </cell>
          <cell r="C9172" t="str">
            <v>YEC9975151</v>
          </cell>
          <cell r="D9172">
            <v>2023</v>
          </cell>
          <cell r="E9172">
            <v>17</v>
          </cell>
          <cell r="F9172" t="str">
            <v>0170</v>
          </cell>
          <cell r="G9172" t="str">
            <v>D003</v>
          </cell>
          <cell r="H9172" t="str">
            <v>Front Derailleur</v>
          </cell>
          <cell r="I9172" t="str">
            <v>Framväxel</v>
          </cell>
          <cell r="K9172" t="str">
            <v xml:space="preserve"> </v>
          </cell>
          <cell r="L9172" t="e">
            <v>#N/A</v>
          </cell>
        </row>
        <row r="9173">
          <cell r="B9173" t="str">
            <v>YEC9975151Bakväxel</v>
          </cell>
          <cell r="C9173" t="str">
            <v>YEC9975151</v>
          </cell>
          <cell r="D9173">
            <v>2023</v>
          </cell>
          <cell r="E9173">
            <v>18</v>
          </cell>
          <cell r="F9173" t="str">
            <v>0180</v>
          </cell>
          <cell r="G9173" t="str">
            <v>D004</v>
          </cell>
          <cell r="H9173" t="str">
            <v>Rear Derailleur</v>
          </cell>
          <cell r="I9173" t="str">
            <v>Bakväxel</v>
          </cell>
          <cell r="K9173" t="str">
            <v>ASGC30017CADXLR</v>
          </cell>
          <cell r="L9173" t="str">
            <v>Kontakta SHIMANO</v>
          </cell>
        </row>
        <row r="9174">
          <cell r="B9174" t="str">
            <v>YEC9975151Kedja</v>
          </cell>
          <cell r="C9174" t="str">
            <v>YEC9975151</v>
          </cell>
          <cell r="D9174">
            <v>2023</v>
          </cell>
          <cell r="E9174">
            <v>19</v>
          </cell>
          <cell r="F9174" t="str">
            <v>0190</v>
          </cell>
          <cell r="G9174" t="str">
            <v>E003</v>
          </cell>
          <cell r="H9174" t="str">
            <v xml:space="preserve">Chain </v>
          </cell>
          <cell r="I9174" t="str">
            <v>Kedja</v>
          </cell>
          <cell r="J9174" t="str">
            <v>C3405041-104  + link CHA 1S 105L RB Z610HXRB   KMC</v>
          </cell>
          <cell r="K9174" t="str">
            <v>C3405041-102</v>
          </cell>
          <cell r="L9174" t="str">
            <v>C3400038</v>
          </cell>
        </row>
        <row r="9175">
          <cell r="B9175" t="str">
            <v>YEC9975151Kassett</v>
          </cell>
          <cell r="C9175" t="str">
            <v>YEC9975151</v>
          </cell>
          <cell r="D9175">
            <v>2023</v>
          </cell>
          <cell r="E9175">
            <v>20</v>
          </cell>
          <cell r="F9175" t="str">
            <v>0200</v>
          </cell>
          <cell r="G9175" t="str">
            <v>E004</v>
          </cell>
          <cell r="H9175" t="str">
            <v>Cassette Sprocket</v>
          </cell>
          <cell r="I9175" t="str">
            <v>Kassett</v>
          </cell>
          <cell r="J9175" t="str">
            <v>ASMGEAR20SU SPT SC20sv3/32" (INTERNAL HUB)</v>
          </cell>
          <cell r="K9175" t="str">
            <v>ASMGEAR18SU</v>
          </cell>
          <cell r="L9175" t="str">
            <v>Kontakta SHIMANO</v>
          </cell>
        </row>
        <row r="9176">
          <cell r="B9176" t="str">
            <v>YEC9975151Framhjul</v>
          </cell>
          <cell r="C9176" t="str">
            <v>YEC9975151</v>
          </cell>
          <cell r="D9176">
            <v>2023</v>
          </cell>
          <cell r="E9176">
            <v>21</v>
          </cell>
          <cell r="F9176" t="str">
            <v>0210</v>
          </cell>
          <cell r="G9176" t="str">
            <v>F001</v>
          </cell>
          <cell r="H9176" t="str">
            <v>Front hub</v>
          </cell>
          <cell r="I9176" t="str">
            <v>Framhjul</v>
          </cell>
          <cell r="J9176" t="str">
            <v xml:space="preserve">C4305002 HUB FRONT ALLOY SOLID AXLE 36H </v>
          </cell>
          <cell r="K9176" t="str">
            <v>C4108054</v>
          </cell>
          <cell r="L9176" t="str">
            <v>C4100393</v>
          </cell>
        </row>
        <row r="9177">
          <cell r="B9177" t="str">
            <v>YEC9975151Bakhjul</v>
          </cell>
          <cell r="C9177" t="str">
            <v>YEC9975151</v>
          </cell>
          <cell r="D9177">
            <v>2023</v>
          </cell>
          <cell r="E9177">
            <v>22</v>
          </cell>
          <cell r="F9177" t="str">
            <v>0220</v>
          </cell>
          <cell r="G9177" t="str">
            <v>F002</v>
          </cell>
          <cell r="H9177" t="str">
            <v>Rear hub</v>
          </cell>
          <cell r="I9177" t="str">
            <v>Bakhjul</v>
          </cell>
          <cell r="J9177" t="str">
            <v>ASGC30007CADXR (ASG7C30ADXR) HBRcb 36 H SILVER DX</v>
          </cell>
          <cell r="K9177" t="str">
            <v>C4208276</v>
          </cell>
          <cell r="L9177" t="str">
            <v>C4200381</v>
          </cell>
        </row>
        <row r="9178">
          <cell r="B9178" t="str">
            <v>YEC9975151Däck</v>
          </cell>
          <cell r="C9178" t="str">
            <v>YEC9975151</v>
          </cell>
          <cell r="D9178">
            <v>2023</v>
          </cell>
          <cell r="E9178">
            <v>23</v>
          </cell>
          <cell r="F9178" t="str">
            <v>0230</v>
          </cell>
          <cell r="G9178" t="str">
            <v>F003</v>
          </cell>
          <cell r="H9178" t="str">
            <v>Tire</v>
          </cell>
          <cell r="I9178" t="str">
            <v>Däck</v>
          </cell>
          <cell r="J9178" t="str">
            <v>C4906139 40-622 BLACK Duramax Regular  H-480 (AP: W/O</v>
          </cell>
          <cell r="K9178" t="str">
            <v>C4906455</v>
          </cell>
          <cell r="L9178" t="str">
            <v>C4901463</v>
          </cell>
        </row>
        <row r="9179">
          <cell r="B9179" t="str">
            <v>YEC9975151Skärmar set</v>
          </cell>
          <cell r="C9179" t="str">
            <v>YEC9975151</v>
          </cell>
          <cell r="D9179">
            <v>2023</v>
          </cell>
          <cell r="E9179">
            <v>24</v>
          </cell>
          <cell r="F9179" t="str">
            <v>0240</v>
          </cell>
          <cell r="G9179" t="str">
            <v>H003</v>
          </cell>
          <cell r="H9179" t="str">
            <v xml:space="preserve">Mudguard front   </v>
          </cell>
          <cell r="I9179" t="str">
            <v>Skärmar set</v>
          </cell>
          <cell r="J9179" t="str">
            <v xml:space="preserve">C8255729-PRE ZN/52MM 28" BLACK Pre lackad </v>
          </cell>
          <cell r="K9179" t="str">
            <v>C8255729-BK</v>
          </cell>
          <cell r="L9179" t="str">
            <v>C8250028</v>
          </cell>
        </row>
        <row r="9180">
          <cell r="B9180" t="str">
            <v>YEC9975151Pakethållare</v>
          </cell>
          <cell r="C9180" t="str">
            <v>YEC9975151</v>
          </cell>
          <cell r="D9180">
            <v>2023</v>
          </cell>
          <cell r="E9180">
            <v>25</v>
          </cell>
          <cell r="F9180" t="str">
            <v>0250</v>
          </cell>
          <cell r="G9180" t="str">
            <v>H004</v>
          </cell>
          <cell r="H9180" t="str">
            <v>Carrier</v>
          </cell>
          <cell r="I9180" t="str">
            <v>Pakethållare</v>
          </cell>
          <cell r="K9180" t="str">
            <v>C8205834-BK</v>
          </cell>
          <cell r="L9180" t="str">
            <v>C8205834-BK</v>
          </cell>
        </row>
        <row r="9181">
          <cell r="B9181" t="str">
            <v>YEC9975151Sadel</v>
          </cell>
          <cell r="C9181" t="str">
            <v>YEC9975151</v>
          </cell>
          <cell r="D9181">
            <v>2023</v>
          </cell>
          <cell r="E9181">
            <v>26</v>
          </cell>
          <cell r="F9181" t="str">
            <v>0260</v>
          </cell>
          <cell r="G9181" t="str">
            <v>G001</v>
          </cell>
          <cell r="H9181" t="str">
            <v>Saddle</v>
          </cell>
          <cell r="I9181" t="str">
            <v>Sadel</v>
          </cell>
          <cell r="K9181" t="str">
            <v>C7105989</v>
          </cell>
          <cell r="L9181" t="str">
            <v>C7100596</v>
          </cell>
        </row>
        <row r="9182">
          <cell r="B9182" t="str">
            <v>YEC9975151Sadelstolpe</v>
          </cell>
          <cell r="C9182" t="str">
            <v>YEC9975151</v>
          </cell>
          <cell r="D9182">
            <v>2023</v>
          </cell>
          <cell r="E9182">
            <v>27</v>
          </cell>
          <cell r="F9182" t="str">
            <v>0270</v>
          </cell>
          <cell r="G9182" t="str">
            <v>G002</v>
          </cell>
          <cell r="H9182" t="str">
            <v>Seatpost</v>
          </cell>
          <cell r="I9182" t="str">
            <v>Sadelstolpe</v>
          </cell>
          <cell r="J9182" t="str">
            <v>C7205256 STD 27.2X300 SILVER</v>
          </cell>
          <cell r="K9182" t="str">
            <v>C7205260</v>
          </cell>
          <cell r="L9182" t="str">
            <v>C7200053</v>
          </cell>
        </row>
        <row r="9183">
          <cell r="B9183" t="str">
            <v>YEC9975151Sadelrörsklämma</v>
          </cell>
          <cell r="C9183" t="str">
            <v>YEC9975151</v>
          </cell>
          <cell r="D9183">
            <v>2023</v>
          </cell>
          <cell r="E9183">
            <v>28</v>
          </cell>
          <cell r="F9183" t="str">
            <v>0280</v>
          </cell>
          <cell r="G9183" t="str">
            <v>G003</v>
          </cell>
          <cell r="H9183" t="str">
            <v>Seat Clamp</v>
          </cell>
          <cell r="I9183" t="str">
            <v>Sadelrörsklämma</v>
          </cell>
          <cell r="K9183" t="str">
            <v>C7305002</v>
          </cell>
          <cell r="L9183" t="str">
            <v>C7300027-318</v>
          </cell>
        </row>
        <row r="9184">
          <cell r="B9184" t="str">
            <v>YEC9975151Framlampa</v>
          </cell>
          <cell r="C9184" t="str">
            <v>YEC9975151</v>
          </cell>
          <cell r="D9184">
            <v>2023</v>
          </cell>
          <cell r="E9184">
            <v>29</v>
          </cell>
          <cell r="F9184" t="str">
            <v>0290</v>
          </cell>
          <cell r="G9184" t="str">
            <v>H005</v>
          </cell>
          <cell r="H9184" t="str">
            <v>Front light</v>
          </cell>
          <cell r="I9184" t="str">
            <v>Framlampa</v>
          </cell>
          <cell r="J9184" t="str">
            <v>C8025221 Front light Breeze Evo without ss bracket, Classic chrome, 0,5W LED, 15 lux, Waterproof IP44 w 65 cm cable</v>
          </cell>
          <cell r="K9184" t="str">
            <v>C8015300</v>
          </cell>
          <cell r="L9184" t="str">
            <v>C8015300</v>
          </cell>
        </row>
        <row r="9185">
          <cell r="B9185" t="str">
            <v>YEC9975151Baklampa</v>
          </cell>
          <cell r="C9185" t="str">
            <v>YEC9975151</v>
          </cell>
          <cell r="D9185">
            <v>2023</v>
          </cell>
          <cell r="E9185">
            <v>30</v>
          </cell>
          <cell r="F9185" t="str">
            <v>0300</v>
          </cell>
          <cell r="G9185" t="str">
            <v>H006</v>
          </cell>
          <cell r="H9185" t="str">
            <v>Light, Rear</v>
          </cell>
          <cell r="I9185" t="str">
            <v>Baklampa</v>
          </cell>
          <cell r="J9185" t="str">
            <v>inkl in battery</v>
          </cell>
          <cell r="K9185" t="str">
            <v>C8705186-1RLBK</v>
          </cell>
          <cell r="L9185" t="str">
            <v>C8705186-1RLBK</v>
          </cell>
        </row>
        <row r="9186">
          <cell r="B9186" t="str">
            <v>YEC9975151Låssats</v>
          </cell>
          <cell r="C9186" t="str">
            <v>YEC9975151</v>
          </cell>
          <cell r="D9186">
            <v>2023</v>
          </cell>
          <cell r="E9186">
            <v>31</v>
          </cell>
          <cell r="F9186" t="str">
            <v>0310</v>
          </cell>
          <cell r="G9186" t="str">
            <v>H007</v>
          </cell>
          <cell r="H9186" t="str">
            <v>Lock</v>
          </cell>
          <cell r="I9186" t="str">
            <v>Låssats</v>
          </cell>
          <cell r="J9186" t="str">
            <v>C8405069 LCK SF PLbk Solid+  BAT SF03/SR11/SR20, LOCK FRAME+LOCK BATT SF03 RT W/2 similar keys</v>
          </cell>
          <cell r="K9186" t="str">
            <v>C8405069</v>
          </cell>
          <cell r="L9186" t="str">
            <v>C8405069</v>
          </cell>
        </row>
        <row r="9187">
          <cell r="B9187" t="str">
            <v>YEC9975151Stöd</v>
          </cell>
          <cell r="C9187" t="str">
            <v>YEC9975151</v>
          </cell>
          <cell r="D9187">
            <v>2023</v>
          </cell>
          <cell r="E9187">
            <v>32</v>
          </cell>
          <cell r="F9187" t="str">
            <v>0320</v>
          </cell>
          <cell r="G9187" t="str">
            <v>H008</v>
          </cell>
          <cell r="H9187" t="str">
            <v>Kick stand</v>
          </cell>
          <cell r="I9187" t="str">
            <v>Stöd</v>
          </cell>
          <cell r="K9187" t="str">
            <v>C8105224</v>
          </cell>
          <cell r="L9187" t="str">
            <v>C8105224</v>
          </cell>
        </row>
        <row r="9188">
          <cell r="B9188" t="str">
            <v>YEC9975151Korg</v>
          </cell>
          <cell r="C9188" t="str">
            <v>YEC9975151</v>
          </cell>
          <cell r="D9188">
            <v>2023</v>
          </cell>
          <cell r="E9188">
            <v>33</v>
          </cell>
          <cell r="F9188" t="str">
            <v>0330</v>
          </cell>
          <cell r="G9188" t="str">
            <v>H009</v>
          </cell>
          <cell r="H9188" t="str">
            <v>Basket / Fr carrier</v>
          </cell>
          <cell r="I9188" t="str">
            <v>Korg</v>
          </cell>
          <cell r="J9188" t="str">
            <v>C8605001-G black steel</v>
          </cell>
          <cell r="K9188" t="str">
            <v>C8605198</v>
          </cell>
          <cell r="L9188" t="str">
            <v>C8600016</v>
          </cell>
        </row>
        <row r="9189">
          <cell r="B9189" t="str">
            <v>YEC9975151Pedaler</v>
          </cell>
          <cell r="C9189" t="str">
            <v>YEC9975151</v>
          </cell>
          <cell r="D9189">
            <v>2023</v>
          </cell>
          <cell r="E9189">
            <v>34</v>
          </cell>
          <cell r="F9189" t="str">
            <v>0340</v>
          </cell>
          <cell r="G9189" t="str">
            <v>E005</v>
          </cell>
          <cell r="H9189" t="str">
            <v xml:space="preserve">Pedal </v>
          </cell>
          <cell r="I9189" t="str">
            <v>Pedaler</v>
          </cell>
          <cell r="J9189" t="str">
            <v>C3505317 STANDARD BK/GR9/16"</v>
          </cell>
          <cell r="K9189" t="str">
            <v>C3505208</v>
          </cell>
          <cell r="L9189" t="str">
            <v>C3500059</v>
          </cell>
        </row>
        <row r="9190">
          <cell r="B9190" t="str">
            <v>YEC9975151Motor</v>
          </cell>
          <cell r="C9190" t="str">
            <v>YEC9975151</v>
          </cell>
          <cell r="D9190">
            <v>2023</v>
          </cell>
          <cell r="E9190">
            <v>35</v>
          </cell>
          <cell r="F9190" t="str">
            <v>0350</v>
          </cell>
          <cell r="G9190" t="str">
            <v>J001</v>
          </cell>
          <cell r="H9190" t="str">
            <v>DRIVE UNIT:</v>
          </cell>
          <cell r="I9190" t="str">
            <v>Motor</v>
          </cell>
          <cell r="K9190" t="str">
            <v>ADUE5000</v>
          </cell>
          <cell r="L9190" t="str">
            <v>Kontakta SHIMANO / DU-E5000</v>
          </cell>
        </row>
        <row r="9191">
          <cell r="B9191" t="str">
            <v>YEC9975151Display</v>
          </cell>
          <cell r="C9191" t="str">
            <v>YEC9975151</v>
          </cell>
          <cell r="D9191">
            <v>2023</v>
          </cell>
          <cell r="E9191">
            <v>36</v>
          </cell>
          <cell r="F9191" t="str">
            <v>0360</v>
          </cell>
          <cell r="G9191" t="str">
            <v>J004</v>
          </cell>
          <cell r="H9191" t="str">
            <v>DISPLAY:</v>
          </cell>
          <cell r="I9191" t="str">
            <v>Display</v>
          </cell>
          <cell r="K9191" t="str">
            <v>KSCE5000</v>
          </cell>
          <cell r="L9191" t="str">
            <v>Kontakta SHIMANO / SC-E5000</v>
          </cell>
        </row>
        <row r="9192">
          <cell r="B9192" t="str">
            <v>YEC9975151EB-Bus kabel</v>
          </cell>
          <cell r="C9192" t="str">
            <v>YEC9975151</v>
          </cell>
          <cell r="D9192">
            <v>2023</v>
          </cell>
          <cell r="E9192">
            <v>37</v>
          </cell>
          <cell r="F9192" t="str">
            <v>0370</v>
          </cell>
          <cell r="G9192" t="str">
            <v>J005</v>
          </cell>
          <cell r="H9192" t="str">
            <v>EB-BUS CABLE:</v>
          </cell>
          <cell r="I9192" t="str">
            <v>EB-Bus kabel</v>
          </cell>
          <cell r="K9192" t="str">
            <v>Shimano</v>
          </cell>
          <cell r="L9192" t="str">
            <v>Kontakta SHIMANO</v>
          </cell>
        </row>
        <row r="9193">
          <cell r="B9193" t="str">
            <v>YEC9975151Motorkabel</v>
          </cell>
          <cell r="C9193" t="str">
            <v>YEC9975151</v>
          </cell>
          <cell r="D9193">
            <v>2023</v>
          </cell>
          <cell r="E9193">
            <v>38</v>
          </cell>
          <cell r="F9193" t="str">
            <v>0380</v>
          </cell>
          <cell r="G9193" t="str">
            <v>J006</v>
          </cell>
          <cell r="H9193" t="str">
            <v>POWER CABLE:</v>
          </cell>
          <cell r="I9193" t="str">
            <v>Motorkabel</v>
          </cell>
          <cell r="K9193" t="str">
            <v>Ingår i batterihållaren</v>
          </cell>
          <cell r="L9193" t="str">
            <v>Ingår i batterihållaren</v>
          </cell>
        </row>
        <row r="9194">
          <cell r="B9194" t="str">
            <v>YEC9975151Kabel framlampa</v>
          </cell>
          <cell r="C9194" t="str">
            <v>YEC9975151</v>
          </cell>
          <cell r="D9194">
            <v>2023</v>
          </cell>
          <cell r="E9194">
            <v>39</v>
          </cell>
          <cell r="F9194" t="str">
            <v>0390</v>
          </cell>
          <cell r="G9194" t="str">
            <v>J007</v>
          </cell>
          <cell r="H9194" t="str">
            <v>F. LIGHT CABLE:</v>
          </cell>
          <cell r="I9194" t="str">
            <v>Kabel framlampa</v>
          </cell>
          <cell r="K9194" t="str">
            <v>C8075017</v>
          </cell>
          <cell r="L9194" t="str">
            <v>C8075017</v>
          </cell>
        </row>
        <row r="9195">
          <cell r="B9195" t="str">
            <v>YEC9975151Kabel baklampa</v>
          </cell>
          <cell r="C9195" t="str">
            <v>YEC9975151</v>
          </cell>
          <cell r="D9195">
            <v>2023</v>
          </cell>
          <cell r="E9195">
            <v>40</v>
          </cell>
          <cell r="F9195" t="str">
            <v>0400</v>
          </cell>
          <cell r="G9195" t="str">
            <v>J008</v>
          </cell>
          <cell r="H9195" t="str">
            <v>R. LIGHT CABLE:</v>
          </cell>
          <cell r="I9195" t="str">
            <v>Kabel baklampa</v>
          </cell>
          <cell r="K9195" t="str">
            <v>INGÅR I BATTERIET</v>
          </cell>
          <cell r="L9195" t="str">
            <v>Ingår i batteriet</v>
          </cell>
        </row>
        <row r="9196">
          <cell r="B9196" t="str">
            <v>YEC9975151Hastighetssensor</v>
          </cell>
          <cell r="C9196" t="str">
            <v>YEC9975151</v>
          </cell>
          <cell r="D9196">
            <v>2023</v>
          </cell>
          <cell r="E9196">
            <v>41</v>
          </cell>
          <cell r="F9196" t="str">
            <v>0410</v>
          </cell>
          <cell r="G9196" t="str">
            <v>J009</v>
          </cell>
          <cell r="H9196" t="str">
            <v>SPEED SENSOR:</v>
          </cell>
          <cell r="I9196" t="str">
            <v>Hastighetssensor</v>
          </cell>
          <cell r="K9196" t="str">
            <v>KSMDUE10</v>
          </cell>
          <cell r="L9196" t="str">
            <v>Kontakta SHIMANO / SM-DUE10</v>
          </cell>
        </row>
        <row r="9197">
          <cell r="B9197" t="str">
            <v>YEC9975151Batteri</v>
          </cell>
          <cell r="C9197" t="str">
            <v>YEC9975151</v>
          </cell>
          <cell r="D9197">
            <v>2023</v>
          </cell>
          <cell r="E9197">
            <v>42</v>
          </cell>
          <cell r="F9197" t="str">
            <v>0420</v>
          </cell>
          <cell r="G9197" t="str">
            <v>J002</v>
          </cell>
          <cell r="H9197" t="str">
            <v>BATTERY:</v>
          </cell>
          <cell r="I9197" t="str">
            <v>Batteri</v>
          </cell>
          <cell r="K9197" t="str">
            <v>C8705186-S-11EA</v>
          </cell>
          <cell r="L9197" t="str">
            <v>C8705186-S-11EA</v>
          </cell>
        </row>
        <row r="9198">
          <cell r="B9198" t="str">
            <v>YEC9975151Batterihållare</v>
          </cell>
          <cell r="C9198" t="str">
            <v>YEC9975151</v>
          </cell>
          <cell r="D9198">
            <v>2023</v>
          </cell>
          <cell r="E9198">
            <v>43</v>
          </cell>
          <cell r="F9198" t="str">
            <v>0430</v>
          </cell>
          <cell r="G9198" t="str">
            <v>J003</v>
          </cell>
          <cell r="H9198" t="str">
            <v>BATTERY HOLDER/Slider</v>
          </cell>
          <cell r="I9198" t="str">
            <v>Batterihållare</v>
          </cell>
          <cell r="K9198" t="str">
            <v>C8705188-S-01</v>
          </cell>
          <cell r="L9198" t="str">
            <v>C8705188-S-01</v>
          </cell>
        </row>
        <row r="9199">
          <cell r="B9199" t="str">
            <v>YEC9975151Batteriladdare</v>
          </cell>
          <cell r="C9199" t="str">
            <v>YEC9975151</v>
          </cell>
          <cell r="D9199">
            <v>2023</v>
          </cell>
          <cell r="E9199">
            <v>44</v>
          </cell>
          <cell r="F9199" t="str">
            <v>0440</v>
          </cell>
          <cell r="G9199" t="str">
            <v>J010</v>
          </cell>
          <cell r="H9199" t="str">
            <v>CHARGER:</v>
          </cell>
          <cell r="I9199" t="str">
            <v>Batteriladdare</v>
          </cell>
          <cell r="K9199" t="str">
            <v>C8705086-02C</v>
          </cell>
          <cell r="L9199" t="str">
            <v>C8705086-02C</v>
          </cell>
        </row>
        <row r="9200">
          <cell r="B9200" t="str">
            <v>YEC9975151Kontrollbox</v>
          </cell>
          <cell r="C9200" t="str">
            <v>YEC9975151</v>
          </cell>
          <cell r="D9200">
            <v>2023</v>
          </cell>
          <cell r="E9200">
            <v>45</v>
          </cell>
          <cell r="F9200" t="str">
            <v>0450</v>
          </cell>
          <cell r="G9200" t="str">
            <v>J011</v>
          </cell>
          <cell r="H9200" t="str">
            <v>Controller</v>
          </cell>
          <cell r="I9200" t="str">
            <v>Kontrollbox</v>
          </cell>
          <cell r="J9200" t="str">
            <v>included into the motor</v>
          </cell>
          <cell r="K9200" t="str">
            <v>Shimano</v>
          </cell>
          <cell r="L9200" t="str">
            <v>Kontakta SHIMANO</v>
          </cell>
        </row>
        <row r="9201">
          <cell r="B9201" t="str">
            <v>YEC9975151Växelöra</v>
          </cell>
          <cell r="C9201" t="str">
            <v>YEC9975151</v>
          </cell>
          <cell r="D9201">
            <v>2023</v>
          </cell>
          <cell r="E9201">
            <v>46</v>
          </cell>
          <cell r="F9201" t="str">
            <v>0460</v>
          </cell>
          <cell r="G9201" t="str">
            <v>D005</v>
          </cell>
          <cell r="H9201" t="str">
            <v>Gear hanger</v>
          </cell>
          <cell r="I9201" t="str">
            <v>Växelöra</v>
          </cell>
          <cell r="L9201" t="e">
            <v>#N/A</v>
          </cell>
        </row>
        <row r="9202">
          <cell r="B9202" t="str">
            <v>YEC9975152RAM</v>
          </cell>
          <cell r="C9202" t="str">
            <v>YEC9975152</v>
          </cell>
          <cell r="D9202">
            <v>2023</v>
          </cell>
          <cell r="E9202">
            <v>1</v>
          </cell>
          <cell r="F9202" t="str">
            <v>0010</v>
          </cell>
          <cell r="G9202" t="str">
            <v>A001</v>
          </cell>
          <cell r="H9202" t="str">
            <v>PAINTED FRAME</v>
          </cell>
          <cell r="I9202" t="str">
            <v>RAM</v>
          </cell>
          <cell r="L9202" t="e">
            <v>#N/A</v>
          </cell>
        </row>
        <row r="9203">
          <cell r="B9203" t="str">
            <v>YEC9975152Framgaffel</v>
          </cell>
          <cell r="C9203" t="str">
            <v>YEC9975152</v>
          </cell>
          <cell r="D9203">
            <v>2023</v>
          </cell>
          <cell r="E9203">
            <v>2</v>
          </cell>
          <cell r="F9203" t="str">
            <v>0020</v>
          </cell>
          <cell r="G9203" t="str">
            <v>A002</v>
          </cell>
          <cell r="H9203" t="str">
            <v>PAINTED FORK</v>
          </cell>
          <cell r="I9203" t="str">
            <v>Framgaffel</v>
          </cell>
          <cell r="L9203" t="e">
            <v>#N/A</v>
          </cell>
        </row>
        <row r="9204">
          <cell r="B9204" t="str">
            <v>YEC9975152Styrlager</v>
          </cell>
          <cell r="C9204" t="str">
            <v>YEC9975152</v>
          </cell>
          <cell r="D9204">
            <v>2023</v>
          </cell>
          <cell r="E9204">
            <v>3</v>
          </cell>
          <cell r="F9204" t="str">
            <v>0030</v>
          </cell>
          <cell r="G9204" t="str">
            <v>B001</v>
          </cell>
          <cell r="H9204" t="str">
            <v>Head Set</v>
          </cell>
          <cell r="I9204" t="str">
            <v>Styrlager</v>
          </cell>
          <cell r="K9204" t="str">
            <v>C2105291</v>
          </cell>
          <cell r="L9204" t="str">
            <v>C2100163</v>
          </cell>
        </row>
        <row r="9205">
          <cell r="B9205" t="str">
            <v xml:space="preserve">YEC9975152Styrstam </v>
          </cell>
          <cell r="C9205" t="str">
            <v>YEC9975152</v>
          </cell>
          <cell r="D9205">
            <v>2023</v>
          </cell>
          <cell r="E9205">
            <v>4</v>
          </cell>
          <cell r="F9205" t="str">
            <v>0040</v>
          </cell>
          <cell r="G9205" t="str">
            <v>B002</v>
          </cell>
          <cell r="H9205" t="str">
            <v>Handlebar Stem</v>
          </cell>
          <cell r="I9205" t="str">
            <v xml:space="preserve">Styrstam </v>
          </cell>
          <cell r="K9205" t="str">
            <v>C2205548-090</v>
          </cell>
          <cell r="L9205" t="str">
            <v>C2200064</v>
          </cell>
        </row>
        <row r="9206">
          <cell r="B9206" t="str">
            <v>YEC9975152Styre</v>
          </cell>
          <cell r="C9206" t="str">
            <v>YEC9975152</v>
          </cell>
          <cell r="D9206">
            <v>2023</v>
          </cell>
          <cell r="E9206">
            <v>5</v>
          </cell>
          <cell r="F9206" t="str">
            <v>0050</v>
          </cell>
          <cell r="G9206" t="str">
            <v>B003</v>
          </cell>
          <cell r="H9206" t="str">
            <v>Handelbar</v>
          </cell>
          <cell r="I9206" t="str">
            <v>Styre</v>
          </cell>
          <cell r="K9206" t="str">
            <v>C2306073</v>
          </cell>
          <cell r="L9206" t="str">
            <v>C2300290</v>
          </cell>
        </row>
        <row r="9207">
          <cell r="B9207" t="str">
            <v>YEC9975152Bromsgrepp H</v>
          </cell>
          <cell r="C9207" t="str">
            <v>YEC9975152</v>
          </cell>
          <cell r="D9207">
            <v>2023</v>
          </cell>
          <cell r="E9207">
            <v>6</v>
          </cell>
          <cell r="F9207" t="str">
            <v>0060</v>
          </cell>
          <cell r="G9207" t="str">
            <v>C002</v>
          </cell>
          <cell r="H9207" t="str">
            <v>Brake Lever R</v>
          </cell>
          <cell r="I9207" t="str">
            <v>Bromsgrepp H</v>
          </cell>
          <cell r="L9207" t="e">
            <v>#N/A</v>
          </cell>
        </row>
        <row r="9208">
          <cell r="B9208" t="str">
            <v>YEC9975152Bromsgrepp V</v>
          </cell>
          <cell r="C9208" t="str">
            <v>YEC9975152</v>
          </cell>
          <cell r="D9208">
            <v>2023</v>
          </cell>
          <cell r="E9208">
            <v>7</v>
          </cell>
          <cell r="F9208" t="str">
            <v>0070</v>
          </cell>
          <cell r="G9208" t="str">
            <v>C001</v>
          </cell>
          <cell r="H9208" t="str">
            <v>Brake Lever L</v>
          </cell>
          <cell r="I9208" t="str">
            <v>Bromsgrepp V</v>
          </cell>
          <cell r="J9208" t="str">
            <v>C6505049 BLL ALsvPLbk VB U 4F BL39AP</v>
          </cell>
          <cell r="K9208" t="str">
            <v>Shimano</v>
          </cell>
          <cell r="L9208" t="str">
            <v>Kontakta SHIMANO</v>
          </cell>
        </row>
        <row r="9209">
          <cell r="B9209" t="str">
            <v>YEC9975152Växelreglage H</v>
          </cell>
          <cell r="C9209" t="str">
            <v>YEC9975152</v>
          </cell>
          <cell r="D9209">
            <v>2023</v>
          </cell>
          <cell r="E9209">
            <v>8</v>
          </cell>
          <cell r="F9209" t="str">
            <v>0080</v>
          </cell>
          <cell r="G9209" t="str">
            <v>D002</v>
          </cell>
          <cell r="H9209" t="str">
            <v>Shift Lever R</v>
          </cell>
          <cell r="I9209" t="str">
            <v>Växelreglage H</v>
          </cell>
          <cell r="J9209" t="str">
            <v>C5105092 SHIFT LEVER, SL-C3000-7, NEXUS, REVO SHIFTER, 2320MM INNER, W/O OUTER FOR CJ-NX40(FOR SCANDINAVIAN), BLACK, BULK</v>
          </cell>
          <cell r="K9209" t="str">
            <v>Shimano</v>
          </cell>
          <cell r="L9209" t="str">
            <v>Kontakta SHIMANO</v>
          </cell>
        </row>
        <row r="9210">
          <cell r="B9210" t="str">
            <v>YEC9975152Växelreglage V</v>
          </cell>
          <cell r="C9210" t="str">
            <v>YEC9975152</v>
          </cell>
          <cell r="D9210">
            <v>2023</v>
          </cell>
          <cell r="E9210">
            <v>9</v>
          </cell>
          <cell r="F9210" t="str">
            <v>0090</v>
          </cell>
          <cell r="G9210" t="str">
            <v>D001</v>
          </cell>
          <cell r="H9210" t="str">
            <v>Shift Lever L</v>
          </cell>
          <cell r="I9210" t="str">
            <v>Växelreglage V</v>
          </cell>
          <cell r="L9210" t="e">
            <v>#N/A</v>
          </cell>
        </row>
        <row r="9211">
          <cell r="B9211" t="str">
            <v>YEC9975152Handtag par</v>
          </cell>
          <cell r="C9211" t="str">
            <v>YEC9975152</v>
          </cell>
          <cell r="D9211">
            <v>2023</v>
          </cell>
          <cell r="E9211">
            <v>10</v>
          </cell>
          <cell r="F9211" t="str">
            <v>0100</v>
          </cell>
          <cell r="G9211" t="str">
            <v>B004</v>
          </cell>
          <cell r="H9211" t="str">
            <v>Grip R</v>
          </cell>
          <cell r="I9211" t="str">
            <v>Handtag par</v>
          </cell>
          <cell r="K9211" t="str">
            <v>C2505528</v>
          </cell>
          <cell r="L9211" t="str">
            <v>C2500057</v>
          </cell>
        </row>
        <row r="9212">
          <cell r="B9212" t="str">
            <v>YEC9975152Frambroms</v>
          </cell>
          <cell r="C9212" t="str">
            <v>YEC9975152</v>
          </cell>
          <cell r="D9212">
            <v>2023</v>
          </cell>
          <cell r="E9212">
            <v>11</v>
          </cell>
          <cell r="F9212" t="str">
            <v>0110</v>
          </cell>
          <cell r="G9212" t="str">
            <v>C003</v>
          </cell>
          <cell r="H9212" t="str">
            <v xml:space="preserve">Brake front </v>
          </cell>
          <cell r="I9212" t="str">
            <v>Frambroms</v>
          </cell>
          <cell r="K9212" t="str">
            <v>AMT200KLFURX100</v>
          </cell>
          <cell r="L9212" t="str">
            <v>Kontakta SHIMANO</v>
          </cell>
        </row>
        <row r="9213">
          <cell r="B9213" t="str">
            <v>YEC9975152Bakbroms</v>
          </cell>
          <cell r="C9213" t="str">
            <v>YEC9975152</v>
          </cell>
          <cell r="D9213">
            <v>2023</v>
          </cell>
          <cell r="E9213">
            <v>12</v>
          </cell>
          <cell r="F9213" t="str">
            <v>0120</v>
          </cell>
          <cell r="G9213" t="str">
            <v>C004</v>
          </cell>
          <cell r="H9213" t="str">
            <v>Brake rear</v>
          </cell>
          <cell r="I9213" t="str">
            <v>Bakbroms</v>
          </cell>
          <cell r="K9213" t="str">
            <v>Fotbroms</v>
          </cell>
          <cell r="L9213" t="str">
            <v>Kontakta SHIMANO</v>
          </cell>
        </row>
        <row r="9214">
          <cell r="B9214" t="str">
            <v>YEC9975152Vevlager</v>
          </cell>
          <cell r="C9214" t="str">
            <v>YEC9975152</v>
          </cell>
          <cell r="D9214">
            <v>2023</v>
          </cell>
          <cell r="E9214">
            <v>13</v>
          </cell>
          <cell r="F9214" t="str">
            <v>0130</v>
          </cell>
          <cell r="G9214" t="str">
            <v>E001</v>
          </cell>
          <cell r="H9214" t="str">
            <v xml:space="preserve">BB-set </v>
          </cell>
          <cell r="I9214" t="str">
            <v>Vevlager</v>
          </cell>
          <cell r="K9214" t="str">
            <v>INGÅR I MOTORN</v>
          </cell>
          <cell r="L9214" t="str">
            <v>Ingår i motorn</v>
          </cell>
        </row>
        <row r="9215">
          <cell r="B9215" t="str">
            <v>YEC9975152Vevparti</v>
          </cell>
          <cell r="C9215" t="str">
            <v>YEC9975152</v>
          </cell>
          <cell r="D9215">
            <v>2023</v>
          </cell>
          <cell r="E9215">
            <v>14</v>
          </cell>
          <cell r="F9215" t="str">
            <v>0140</v>
          </cell>
          <cell r="G9215" t="str">
            <v>E002</v>
          </cell>
          <cell r="H9215" t="str">
            <v>Front Chainwheel</v>
          </cell>
          <cell r="I9215" t="str">
            <v>Vevparti</v>
          </cell>
          <cell r="K9215" t="str">
            <v>AFCE5010CXX</v>
          </cell>
          <cell r="L9215" t="str">
            <v>Kontakta SHIMANO</v>
          </cell>
        </row>
        <row r="9216">
          <cell r="B9216" t="str">
            <v>YEC9975152Kedjeskydd</v>
          </cell>
          <cell r="C9216" t="str">
            <v>YEC9975152</v>
          </cell>
          <cell r="D9216">
            <v>2023</v>
          </cell>
          <cell r="E9216">
            <v>15</v>
          </cell>
          <cell r="F9216" t="str">
            <v>0150</v>
          </cell>
          <cell r="G9216" t="str">
            <v>H001</v>
          </cell>
          <cell r="H9216" t="str">
            <v>Chain guard</v>
          </cell>
          <cell r="I9216" t="str">
            <v>Kedjeskydd</v>
          </cell>
          <cell r="K9216" t="str">
            <v>C8305427/ZBK</v>
          </cell>
          <cell r="L9216" t="str">
            <v>C8305427/ZBK</v>
          </cell>
        </row>
        <row r="9217">
          <cell r="B9217" t="str">
            <v>YEC9975152Kedjeskyddsfäste</v>
          </cell>
          <cell r="C9217" t="str">
            <v>YEC9975152</v>
          </cell>
          <cell r="D9217">
            <v>2023</v>
          </cell>
          <cell r="E9217">
            <v>16</v>
          </cell>
          <cell r="F9217" t="str">
            <v>0160</v>
          </cell>
          <cell r="G9217" t="str">
            <v>H002</v>
          </cell>
          <cell r="H9217" t="str">
            <v>Chain guard bracket</v>
          </cell>
          <cell r="I9217" t="str">
            <v>Kedjeskyddsfäste</v>
          </cell>
          <cell r="K9217" t="str">
            <v>C8305682</v>
          </cell>
          <cell r="L9217" t="str">
            <v>C8305682</v>
          </cell>
        </row>
        <row r="9218">
          <cell r="B9218" t="str">
            <v>YEC9975152Framväxel</v>
          </cell>
          <cell r="C9218" t="str">
            <v>YEC9975152</v>
          </cell>
          <cell r="D9218">
            <v>2023</v>
          </cell>
          <cell r="E9218">
            <v>17</v>
          </cell>
          <cell r="F9218" t="str">
            <v>0170</v>
          </cell>
          <cell r="G9218" t="str">
            <v>D003</v>
          </cell>
          <cell r="H9218" t="str">
            <v>Front Derailleur</v>
          </cell>
          <cell r="I9218" t="str">
            <v>Framväxel</v>
          </cell>
          <cell r="K9218" t="str">
            <v>EMPTY</v>
          </cell>
          <cell r="L9218" t="e">
            <v>#N/A</v>
          </cell>
        </row>
        <row r="9219">
          <cell r="B9219" t="str">
            <v>YEC9975152Bakväxel</v>
          </cell>
          <cell r="C9219" t="str">
            <v>YEC9975152</v>
          </cell>
          <cell r="D9219">
            <v>2023</v>
          </cell>
          <cell r="E9219">
            <v>18</v>
          </cell>
          <cell r="F9219" t="str">
            <v>0180</v>
          </cell>
          <cell r="G9219" t="str">
            <v>D004</v>
          </cell>
          <cell r="H9219" t="str">
            <v>Rear Derailleur</v>
          </cell>
          <cell r="I9219" t="str">
            <v>Bakväxel</v>
          </cell>
          <cell r="K9219" t="str">
            <v>ASGC30017CADXR</v>
          </cell>
          <cell r="L9219" t="str">
            <v>Kontakta SHIMANO</v>
          </cell>
        </row>
        <row r="9220">
          <cell r="B9220" t="str">
            <v>YEC9975152Kedja</v>
          </cell>
          <cell r="C9220" t="str">
            <v>YEC9975152</v>
          </cell>
          <cell r="D9220">
            <v>2023</v>
          </cell>
          <cell r="E9220">
            <v>19</v>
          </cell>
          <cell r="F9220" t="str">
            <v>0190</v>
          </cell>
          <cell r="G9220" t="str">
            <v>E003</v>
          </cell>
          <cell r="H9220" t="str">
            <v xml:space="preserve">Chain </v>
          </cell>
          <cell r="I9220" t="str">
            <v>Kedja</v>
          </cell>
          <cell r="J9220" t="str">
            <v>C3405041-104  + link CHA 1S 105L RB Z610HXRB   KMC</v>
          </cell>
          <cell r="K9220" t="str">
            <v>C3405041-102</v>
          </cell>
          <cell r="L9220" t="str">
            <v>C3400038</v>
          </cell>
        </row>
        <row r="9221">
          <cell r="B9221" t="str">
            <v>YEC9975152Kassett</v>
          </cell>
          <cell r="C9221" t="str">
            <v>YEC9975152</v>
          </cell>
          <cell r="D9221">
            <v>2023</v>
          </cell>
          <cell r="E9221">
            <v>20</v>
          </cell>
          <cell r="F9221" t="str">
            <v>0200</v>
          </cell>
          <cell r="G9221" t="str">
            <v>E004</v>
          </cell>
          <cell r="H9221" t="str">
            <v>Cassette Sprocket</v>
          </cell>
          <cell r="I9221" t="str">
            <v>Kassett</v>
          </cell>
          <cell r="J9221" t="str">
            <v>ASMGEAR20SU SPT SC20sv3/32" (INTERNAL HUB)</v>
          </cell>
          <cell r="K9221" t="str">
            <v>Shimano</v>
          </cell>
          <cell r="L9221" t="str">
            <v>Kontakta SHIMANO</v>
          </cell>
        </row>
        <row r="9222">
          <cell r="B9222" t="str">
            <v>YEC9975152Framhjul</v>
          </cell>
          <cell r="C9222" t="str">
            <v>YEC9975152</v>
          </cell>
          <cell r="D9222">
            <v>2023</v>
          </cell>
          <cell r="E9222">
            <v>21</v>
          </cell>
          <cell r="F9222" t="str">
            <v>0210</v>
          </cell>
          <cell r="G9222" t="str">
            <v>F001</v>
          </cell>
          <cell r="H9222" t="str">
            <v>Front hub</v>
          </cell>
          <cell r="I9222" t="str">
            <v>Framhjul</v>
          </cell>
          <cell r="K9222" t="str">
            <v>C4108172</v>
          </cell>
          <cell r="L9222" t="str">
            <v>Kontakta Service</v>
          </cell>
        </row>
        <row r="9223">
          <cell r="B9223" t="str">
            <v>YEC9975152Bakhjul</v>
          </cell>
          <cell r="C9223" t="str">
            <v>YEC9975152</v>
          </cell>
          <cell r="D9223">
            <v>2023</v>
          </cell>
          <cell r="E9223">
            <v>22</v>
          </cell>
          <cell r="F9223" t="str">
            <v>0220</v>
          </cell>
          <cell r="G9223" t="str">
            <v>F002</v>
          </cell>
          <cell r="H9223" t="str">
            <v>Rear hub</v>
          </cell>
          <cell r="I9223" t="str">
            <v>Bakhjul</v>
          </cell>
          <cell r="J9223" t="str">
            <v>ASGC30007CADXR (ASG7C30ADXR) HBRcb 36 H SILVER DX</v>
          </cell>
          <cell r="K9223" t="str">
            <v>C4208330</v>
          </cell>
          <cell r="L9223" t="str">
            <v>C4200387</v>
          </cell>
        </row>
        <row r="9224">
          <cell r="B9224" t="str">
            <v>YEC9975152Däck</v>
          </cell>
          <cell r="C9224" t="str">
            <v>YEC9975152</v>
          </cell>
          <cell r="D9224">
            <v>2023</v>
          </cell>
          <cell r="E9224">
            <v>23</v>
          </cell>
          <cell r="F9224" t="str">
            <v>0230</v>
          </cell>
          <cell r="G9224" t="str">
            <v>F003</v>
          </cell>
          <cell r="H9224" t="str">
            <v>Tire</v>
          </cell>
          <cell r="I9224" t="str">
            <v>Däck</v>
          </cell>
          <cell r="J9224" t="str">
            <v>C4906139 40-622 BLACK Duramax Regular  H-480 (AP: W/O</v>
          </cell>
          <cell r="K9224" t="str">
            <v>C4906455</v>
          </cell>
          <cell r="L9224" t="str">
            <v>C4901463</v>
          </cell>
        </row>
        <row r="9225">
          <cell r="B9225" t="str">
            <v>YEC9975152Skärmar set</v>
          </cell>
          <cell r="C9225" t="str">
            <v>YEC9975152</v>
          </cell>
          <cell r="D9225">
            <v>2023</v>
          </cell>
          <cell r="E9225">
            <v>24</v>
          </cell>
          <cell r="F9225" t="str">
            <v>0240</v>
          </cell>
          <cell r="G9225" t="str">
            <v>H003</v>
          </cell>
          <cell r="H9225" t="str">
            <v xml:space="preserve">Mudguard front   </v>
          </cell>
          <cell r="I9225" t="str">
            <v>Skärmar set</v>
          </cell>
          <cell r="J9225" t="str">
            <v xml:space="preserve">C8255729-PRE ZN/52MM 28" BLACK Pre lackad </v>
          </cell>
          <cell r="K9225" t="str">
            <v>C8255677-702M</v>
          </cell>
          <cell r="L9225" t="str">
            <v>Kontakta Service</v>
          </cell>
        </row>
        <row r="9226">
          <cell r="B9226" t="str">
            <v>YEC9975152Pakethållare</v>
          </cell>
          <cell r="C9226" t="str">
            <v>YEC9975152</v>
          </cell>
          <cell r="D9226">
            <v>2023</v>
          </cell>
          <cell r="E9226">
            <v>25</v>
          </cell>
          <cell r="F9226" t="str">
            <v>0250</v>
          </cell>
          <cell r="G9226" t="str">
            <v>H004</v>
          </cell>
          <cell r="H9226" t="str">
            <v>Carrier</v>
          </cell>
          <cell r="I9226" t="str">
            <v>Pakethållare</v>
          </cell>
          <cell r="K9226" t="str">
            <v>C8205834-BK</v>
          </cell>
          <cell r="L9226" t="str">
            <v>C8205834-BK</v>
          </cell>
        </row>
        <row r="9227">
          <cell r="B9227" t="str">
            <v>YEC9975152Sadel</v>
          </cell>
          <cell r="C9227" t="str">
            <v>YEC9975152</v>
          </cell>
          <cell r="D9227">
            <v>2023</v>
          </cell>
          <cell r="E9227">
            <v>26</v>
          </cell>
          <cell r="F9227" t="str">
            <v>0260</v>
          </cell>
          <cell r="G9227" t="str">
            <v>G001</v>
          </cell>
          <cell r="H9227" t="str">
            <v>Saddle</v>
          </cell>
          <cell r="I9227" t="str">
            <v>Sadel</v>
          </cell>
          <cell r="K9227" t="str">
            <v>C7105989</v>
          </cell>
          <cell r="L9227" t="str">
            <v>C7100596</v>
          </cell>
        </row>
        <row r="9228">
          <cell r="B9228" t="str">
            <v>YEC9975152Sadelstolpe</v>
          </cell>
          <cell r="C9228" t="str">
            <v>YEC9975152</v>
          </cell>
          <cell r="D9228">
            <v>2023</v>
          </cell>
          <cell r="E9228">
            <v>27</v>
          </cell>
          <cell r="F9228" t="str">
            <v>0270</v>
          </cell>
          <cell r="G9228" t="str">
            <v>G002</v>
          </cell>
          <cell r="H9228" t="str">
            <v>Seatpost</v>
          </cell>
          <cell r="I9228" t="str">
            <v>Sadelstolpe</v>
          </cell>
          <cell r="K9228" t="str">
            <v>C7205258</v>
          </cell>
          <cell r="L9228" t="str">
            <v>C7200039</v>
          </cell>
        </row>
        <row r="9229">
          <cell r="B9229" t="str">
            <v>YEC9975152Sadelrörsklämma</v>
          </cell>
          <cell r="C9229" t="str">
            <v>YEC9975152</v>
          </cell>
          <cell r="D9229">
            <v>2023</v>
          </cell>
          <cell r="E9229">
            <v>28</v>
          </cell>
          <cell r="F9229" t="str">
            <v>0280</v>
          </cell>
          <cell r="G9229" t="str">
            <v>G003</v>
          </cell>
          <cell r="H9229" t="str">
            <v>Seat Clamp</v>
          </cell>
          <cell r="I9229" t="str">
            <v>Sadelrörsklämma</v>
          </cell>
          <cell r="K9229" t="str">
            <v>C7305002</v>
          </cell>
          <cell r="L9229" t="str">
            <v>C7300027-318</v>
          </cell>
        </row>
        <row r="9230">
          <cell r="B9230" t="str">
            <v>YEC9975152Framlampa</v>
          </cell>
          <cell r="C9230" t="str">
            <v>YEC9975152</v>
          </cell>
          <cell r="D9230">
            <v>2023</v>
          </cell>
          <cell r="E9230">
            <v>29</v>
          </cell>
          <cell r="F9230" t="str">
            <v>0290</v>
          </cell>
          <cell r="G9230" t="str">
            <v>H005</v>
          </cell>
          <cell r="H9230" t="str">
            <v>Front light</v>
          </cell>
          <cell r="I9230" t="str">
            <v>Framlampa</v>
          </cell>
          <cell r="K9230" t="str">
            <v>C8015300</v>
          </cell>
          <cell r="L9230" t="str">
            <v>C8015300</v>
          </cell>
        </row>
        <row r="9231">
          <cell r="B9231" t="str">
            <v>YEC9975152Baklampa</v>
          </cell>
          <cell r="C9231" t="str">
            <v>YEC9975152</v>
          </cell>
          <cell r="D9231">
            <v>2023</v>
          </cell>
          <cell r="E9231">
            <v>30</v>
          </cell>
          <cell r="F9231" t="str">
            <v>0300</v>
          </cell>
          <cell r="G9231" t="str">
            <v>H006</v>
          </cell>
          <cell r="H9231" t="str">
            <v>Light, Rear</v>
          </cell>
          <cell r="I9231" t="str">
            <v>Baklampa</v>
          </cell>
          <cell r="J9231" t="str">
            <v>inkl in battery</v>
          </cell>
          <cell r="K9231" t="str">
            <v>C8705186-1RLBK</v>
          </cell>
          <cell r="L9231" t="str">
            <v>C8705186-1RLBK</v>
          </cell>
        </row>
        <row r="9232">
          <cell r="B9232" t="str">
            <v>YEC9975152Låssats</v>
          </cell>
          <cell r="C9232" t="str">
            <v>YEC9975152</v>
          </cell>
          <cell r="D9232">
            <v>2023</v>
          </cell>
          <cell r="E9232">
            <v>31</v>
          </cell>
          <cell r="F9232" t="str">
            <v>0310</v>
          </cell>
          <cell r="G9232" t="str">
            <v>H007</v>
          </cell>
          <cell r="H9232" t="str">
            <v>Lock</v>
          </cell>
          <cell r="I9232" t="str">
            <v>Låssats</v>
          </cell>
          <cell r="J9232" t="str">
            <v>C8405069 LCK SF PLbk Solid+  BAT SF03/SR11/SR20, LOCK FRAME+LOCK BATT SF03 RT W/2 similar keys</v>
          </cell>
          <cell r="K9232" t="str">
            <v>C8405069</v>
          </cell>
          <cell r="L9232" t="str">
            <v>C8405069</v>
          </cell>
        </row>
        <row r="9233">
          <cell r="B9233" t="str">
            <v>YEC9975152Stöd</v>
          </cell>
          <cell r="C9233" t="str">
            <v>YEC9975152</v>
          </cell>
          <cell r="D9233">
            <v>2023</v>
          </cell>
          <cell r="E9233">
            <v>32</v>
          </cell>
          <cell r="F9233" t="str">
            <v>0320</v>
          </cell>
          <cell r="G9233" t="str">
            <v>H008</v>
          </cell>
          <cell r="H9233" t="str">
            <v>Kick stand</v>
          </cell>
          <cell r="I9233" t="str">
            <v>Stöd</v>
          </cell>
          <cell r="K9233" t="str">
            <v>C8105224</v>
          </cell>
          <cell r="L9233" t="str">
            <v>C8105224</v>
          </cell>
        </row>
        <row r="9234">
          <cell r="B9234" t="str">
            <v>YEC9975152Korg</v>
          </cell>
          <cell r="C9234" t="str">
            <v>YEC9975152</v>
          </cell>
          <cell r="D9234">
            <v>2023</v>
          </cell>
          <cell r="E9234">
            <v>33</v>
          </cell>
          <cell r="F9234" t="str">
            <v>0330</v>
          </cell>
          <cell r="G9234" t="str">
            <v>H009</v>
          </cell>
          <cell r="H9234" t="str">
            <v>Basket / Fr carrier</v>
          </cell>
          <cell r="I9234" t="str">
            <v>Korg</v>
          </cell>
          <cell r="K9234" t="str">
            <v>C8605198</v>
          </cell>
          <cell r="L9234" t="str">
            <v>C8600016</v>
          </cell>
        </row>
        <row r="9235">
          <cell r="B9235" t="str">
            <v>YEC9975152Pedaler</v>
          </cell>
          <cell r="C9235" t="str">
            <v>YEC9975152</v>
          </cell>
          <cell r="D9235">
            <v>2023</v>
          </cell>
          <cell r="E9235">
            <v>34</v>
          </cell>
          <cell r="F9235" t="str">
            <v>0340</v>
          </cell>
          <cell r="G9235" t="str">
            <v>E005</v>
          </cell>
          <cell r="H9235" t="str">
            <v xml:space="preserve">Pedal </v>
          </cell>
          <cell r="I9235" t="str">
            <v>Pedaler</v>
          </cell>
          <cell r="K9235" t="str">
            <v>C3505208</v>
          </cell>
          <cell r="L9235" t="str">
            <v>C3500059</v>
          </cell>
        </row>
        <row r="9236">
          <cell r="B9236" t="str">
            <v>YEC9975152Motor</v>
          </cell>
          <cell r="C9236" t="str">
            <v>YEC9975152</v>
          </cell>
          <cell r="D9236">
            <v>2023</v>
          </cell>
          <cell r="E9236">
            <v>35</v>
          </cell>
          <cell r="F9236" t="str">
            <v>0350</v>
          </cell>
          <cell r="G9236" t="str">
            <v>J001</v>
          </cell>
          <cell r="H9236" t="str">
            <v>DRIVE UNIT:</v>
          </cell>
          <cell r="I9236" t="str">
            <v>Motor</v>
          </cell>
          <cell r="K9236" t="str">
            <v>ADUE5000</v>
          </cell>
          <cell r="L9236" t="str">
            <v>Kontakta SHIMANO / DU-E5000</v>
          </cell>
        </row>
        <row r="9237">
          <cell r="B9237" t="str">
            <v>YEC9975152Display</v>
          </cell>
          <cell r="C9237" t="str">
            <v>YEC9975152</v>
          </cell>
          <cell r="D9237">
            <v>2023</v>
          </cell>
          <cell r="E9237">
            <v>36</v>
          </cell>
          <cell r="F9237" t="str">
            <v>0360</v>
          </cell>
          <cell r="G9237" t="str">
            <v>J004</v>
          </cell>
          <cell r="H9237" t="str">
            <v>DISPLAY:</v>
          </cell>
          <cell r="I9237" t="str">
            <v>Display</v>
          </cell>
          <cell r="K9237" t="str">
            <v>KSCE5000</v>
          </cell>
          <cell r="L9237" t="str">
            <v>Kontakta SHIMANO / SC-E5000</v>
          </cell>
        </row>
        <row r="9238">
          <cell r="B9238" t="str">
            <v>YEC9975152EB-Bus kabel</v>
          </cell>
          <cell r="C9238" t="str">
            <v>YEC9975152</v>
          </cell>
          <cell r="D9238">
            <v>2023</v>
          </cell>
          <cell r="E9238">
            <v>37</v>
          </cell>
          <cell r="F9238" t="str">
            <v>0370</v>
          </cell>
          <cell r="G9238" t="str">
            <v>J005</v>
          </cell>
          <cell r="H9238" t="str">
            <v>EB-BUS CABLE:</v>
          </cell>
          <cell r="I9238" t="str">
            <v>EB-Bus kabel</v>
          </cell>
          <cell r="K9238" t="str">
            <v>Shimano</v>
          </cell>
          <cell r="L9238" t="str">
            <v>Kontakta SHIMANO</v>
          </cell>
        </row>
        <row r="9239">
          <cell r="B9239" t="str">
            <v>YEC9975152Motorkabel</v>
          </cell>
          <cell r="C9239" t="str">
            <v>YEC9975152</v>
          </cell>
          <cell r="D9239">
            <v>2023</v>
          </cell>
          <cell r="E9239">
            <v>38</v>
          </cell>
          <cell r="F9239" t="str">
            <v>0380</v>
          </cell>
          <cell r="G9239" t="str">
            <v>J006</v>
          </cell>
          <cell r="H9239" t="str">
            <v>POWER CABLE:</v>
          </cell>
          <cell r="I9239" t="str">
            <v>Motorkabel</v>
          </cell>
          <cell r="K9239" t="str">
            <v>Ingår i batterihållaren</v>
          </cell>
          <cell r="L9239" t="str">
            <v>Ingår i batterihållaren</v>
          </cell>
        </row>
        <row r="9240">
          <cell r="B9240" t="str">
            <v>YEC9975152Kabel framlampa</v>
          </cell>
          <cell r="C9240" t="str">
            <v>YEC9975152</v>
          </cell>
          <cell r="D9240">
            <v>2023</v>
          </cell>
          <cell r="E9240">
            <v>39</v>
          </cell>
          <cell r="F9240" t="str">
            <v>0390</v>
          </cell>
          <cell r="G9240" t="str">
            <v>J007</v>
          </cell>
          <cell r="H9240" t="str">
            <v>F. LIGHT CABLE:</v>
          </cell>
          <cell r="I9240" t="str">
            <v>Kabel framlampa</v>
          </cell>
          <cell r="K9240" t="str">
            <v>Shimano</v>
          </cell>
          <cell r="L9240" t="str">
            <v>Kontakta SHIMANO</v>
          </cell>
        </row>
        <row r="9241">
          <cell r="B9241" t="str">
            <v>YEC9975152Kabel baklampa</v>
          </cell>
          <cell r="C9241" t="str">
            <v>YEC9975152</v>
          </cell>
          <cell r="D9241">
            <v>2023</v>
          </cell>
          <cell r="E9241">
            <v>40</v>
          </cell>
          <cell r="F9241" t="str">
            <v>0400</v>
          </cell>
          <cell r="G9241" t="str">
            <v>J008</v>
          </cell>
          <cell r="H9241" t="str">
            <v>R. LIGHT CABLE:</v>
          </cell>
          <cell r="I9241" t="str">
            <v>Kabel baklampa</v>
          </cell>
          <cell r="K9241" t="str">
            <v>INGÅR I BATTERIET</v>
          </cell>
          <cell r="L9241" t="str">
            <v>Ingår i batteriet</v>
          </cell>
        </row>
        <row r="9242">
          <cell r="B9242" t="str">
            <v>YEC9975152Hastighetssensor</v>
          </cell>
          <cell r="C9242" t="str">
            <v>YEC9975152</v>
          </cell>
          <cell r="D9242">
            <v>2023</v>
          </cell>
          <cell r="E9242">
            <v>41</v>
          </cell>
          <cell r="F9242" t="str">
            <v>0410</v>
          </cell>
          <cell r="G9242" t="str">
            <v>J009</v>
          </cell>
          <cell r="H9242" t="str">
            <v>SPEED SENSOR:</v>
          </cell>
          <cell r="I9242" t="str">
            <v>Hastighetssensor</v>
          </cell>
          <cell r="K9242" t="str">
            <v>KSMDUE10</v>
          </cell>
          <cell r="L9242" t="str">
            <v>Kontakta SHIMANO / SM-DUE10</v>
          </cell>
        </row>
        <row r="9243">
          <cell r="B9243" t="str">
            <v>YEC9975152Batteri</v>
          </cell>
          <cell r="C9243" t="str">
            <v>YEC9975152</v>
          </cell>
          <cell r="D9243">
            <v>2023</v>
          </cell>
          <cell r="E9243">
            <v>42</v>
          </cell>
          <cell r="F9243" t="str">
            <v>0420</v>
          </cell>
          <cell r="G9243" t="str">
            <v>J002</v>
          </cell>
          <cell r="H9243" t="str">
            <v>BATTERY:</v>
          </cell>
          <cell r="I9243" t="str">
            <v>Batteri</v>
          </cell>
          <cell r="K9243" t="str">
            <v>C8705186-S-11EA</v>
          </cell>
          <cell r="L9243" t="str">
            <v>C8705186-S-11EA</v>
          </cell>
        </row>
        <row r="9244">
          <cell r="B9244" t="str">
            <v>YEC9975152Batterihållare</v>
          </cell>
          <cell r="C9244" t="str">
            <v>YEC9975152</v>
          </cell>
          <cell r="D9244">
            <v>2023</v>
          </cell>
          <cell r="E9244">
            <v>43</v>
          </cell>
          <cell r="F9244" t="str">
            <v>0430</v>
          </cell>
          <cell r="G9244" t="str">
            <v>J003</v>
          </cell>
          <cell r="H9244" t="str">
            <v>BATTERY HOLDER/Slider</v>
          </cell>
          <cell r="I9244" t="str">
            <v>Batterihållare</v>
          </cell>
          <cell r="K9244" t="str">
            <v>C8705188-S-01</v>
          </cell>
          <cell r="L9244" t="str">
            <v>C8705188-S-01</v>
          </cell>
        </row>
        <row r="9245">
          <cell r="B9245" t="str">
            <v>YEC9975152Batteriladdare</v>
          </cell>
          <cell r="C9245" t="str">
            <v>YEC9975152</v>
          </cell>
          <cell r="D9245">
            <v>2023</v>
          </cell>
          <cell r="E9245">
            <v>44</v>
          </cell>
          <cell r="F9245" t="str">
            <v>0440</v>
          </cell>
          <cell r="G9245" t="str">
            <v>J010</v>
          </cell>
          <cell r="H9245" t="str">
            <v>CHARGER:</v>
          </cell>
          <cell r="I9245" t="str">
            <v>Batteriladdare</v>
          </cell>
          <cell r="K9245" t="str">
            <v>C8705086-02C</v>
          </cell>
          <cell r="L9245" t="str">
            <v>C8705086-02C</v>
          </cell>
        </row>
        <row r="9246">
          <cell r="B9246" t="str">
            <v>YEC9975152Kontrollbox</v>
          </cell>
          <cell r="C9246" t="str">
            <v>YEC9975152</v>
          </cell>
          <cell r="D9246">
            <v>2023</v>
          </cell>
          <cell r="E9246">
            <v>45</v>
          </cell>
          <cell r="F9246" t="str">
            <v>0450</v>
          </cell>
          <cell r="G9246" t="str">
            <v>J011</v>
          </cell>
          <cell r="H9246" t="str">
            <v>Controller</v>
          </cell>
          <cell r="I9246" t="str">
            <v>Kontrollbox</v>
          </cell>
          <cell r="J9246" t="str">
            <v>included into the motor</v>
          </cell>
          <cell r="K9246" t="str">
            <v>Shimano</v>
          </cell>
          <cell r="L9246" t="str">
            <v>Kontakta SHIMANO</v>
          </cell>
        </row>
        <row r="9247">
          <cell r="B9247" t="str">
            <v>YEC9975152Växelöra</v>
          </cell>
          <cell r="C9247" t="str">
            <v>YEC9975152</v>
          </cell>
          <cell r="D9247">
            <v>2023</v>
          </cell>
          <cell r="E9247">
            <v>46</v>
          </cell>
          <cell r="F9247" t="str">
            <v>0460</v>
          </cell>
          <cell r="G9247" t="str">
            <v>D005</v>
          </cell>
          <cell r="H9247" t="str">
            <v>Gear hanger</v>
          </cell>
          <cell r="I9247" t="str">
            <v>Växelöra</v>
          </cell>
          <cell r="L9247" t="e">
            <v>#N/A</v>
          </cell>
        </row>
        <row r="9248">
          <cell r="B9248" t="str">
            <v>YEC9975153RAM</v>
          </cell>
          <cell r="C9248" t="str">
            <v>YEC9975153</v>
          </cell>
          <cell r="D9248">
            <v>2023</v>
          </cell>
          <cell r="E9248">
            <v>1</v>
          </cell>
          <cell r="F9248" t="str">
            <v>0010</v>
          </cell>
          <cell r="G9248" t="str">
            <v>A001</v>
          </cell>
          <cell r="H9248" t="str">
            <v>PAINTED FRAME</v>
          </cell>
          <cell r="I9248" t="str">
            <v>RAM</v>
          </cell>
          <cell r="L9248" t="e">
            <v>#N/A</v>
          </cell>
        </row>
        <row r="9249">
          <cell r="B9249" t="str">
            <v>YEC9975153Framgaffel</v>
          </cell>
          <cell r="C9249" t="str">
            <v>YEC9975153</v>
          </cell>
          <cell r="D9249">
            <v>2023</v>
          </cell>
          <cell r="E9249">
            <v>2</v>
          </cell>
          <cell r="F9249" t="str">
            <v>0020</v>
          </cell>
          <cell r="G9249" t="str">
            <v>A002</v>
          </cell>
          <cell r="H9249" t="str">
            <v>PAINTED FORK</v>
          </cell>
          <cell r="I9249" t="str">
            <v>Framgaffel</v>
          </cell>
          <cell r="L9249" t="e">
            <v>#N/A</v>
          </cell>
        </row>
        <row r="9250">
          <cell r="B9250" t="str">
            <v>YEC9975153Styrlager</v>
          </cell>
          <cell r="C9250" t="str">
            <v>YEC9975153</v>
          </cell>
          <cell r="D9250">
            <v>2023</v>
          </cell>
          <cell r="E9250">
            <v>3</v>
          </cell>
          <cell r="F9250" t="str">
            <v>0030</v>
          </cell>
          <cell r="G9250" t="str">
            <v>B001</v>
          </cell>
          <cell r="H9250" t="str">
            <v>Head Set</v>
          </cell>
          <cell r="I9250" t="str">
            <v>Styrlager</v>
          </cell>
          <cell r="K9250" t="str">
            <v>C2105291</v>
          </cell>
          <cell r="L9250" t="str">
            <v>C2100163</v>
          </cell>
        </row>
        <row r="9251">
          <cell r="B9251" t="str">
            <v xml:space="preserve">YEC9975153Styrstam </v>
          </cell>
          <cell r="C9251" t="str">
            <v>YEC9975153</v>
          </cell>
          <cell r="D9251">
            <v>2023</v>
          </cell>
          <cell r="E9251">
            <v>4</v>
          </cell>
          <cell r="F9251" t="str">
            <v>0040</v>
          </cell>
          <cell r="G9251" t="str">
            <v>B002</v>
          </cell>
          <cell r="H9251" t="str">
            <v>Handlebar Stem</v>
          </cell>
          <cell r="I9251" t="str">
            <v xml:space="preserve">Styrstam </v>
          </cell>
          <cell r="K9251" t="str">
            <v>C2205550-090</v>
          </cell>
          <cell r="L9251" t="str">
            <v>C2200066</v>
          </cell>
        </row>
        <row r="9252">
          <cell r="B9252" t="str">
            <v>YEC9975153Styre</v>
          </cell>
          <cell r="C9252" t="str">
            <v>YEC9975153</v>
          </cell>
          <cell r="D9252">
            <v>2023</v>
          </cell>
          <cell r="E9252">
            <v>5</v>
          </cell>
          <cell r="F9252" t="str">
            <v>0050</v>
          </cell>
          <cell r="G9252" t="str">
            <v>B003</v>
          </cell>
          <cell r="H9252" t="str">
            <v>Handelbar</v>
          </cell>
          <cell r="I9252" t="str">
            <v>Styre</v>
          </cell>
          <cell r="K9252" t="str">
            <v>C2306074</v>
          </cell>
          <cell r="L9252" t="str">
            <v>C2306074</v>
          </cell>
        </row>
        <row r="9253">
          <cell r="B9253" t="str">
            <v>YEC9975153Bromsgrepp H</v>
          </cell>
          <cell r="C9253" t="str">
            <v>YEC9975153</v>
          </cell>
          <cell r="D9253">
            <v>2023</v>
          </cell>
          <cell r="E9253">
            <v>6</v>
          </cell>
          <cell r="F9253" t="str">
            <v>0060</v>
          </cell>
          <cell r="G9253" t="str">
            <v>C002</v>
          </cell>
          <cell r="H9253" t="str">
            <v>Brake Lever R</v>
          </cell>
          <cell r="I9253" t="str">
            <v>Bromsgrepp H</v>
          </cell>
          <cell r="L9253" t="e">
            <v>#N/A</v>
          </cell>
        </row>
        <row r="9254">
          <cell r="B9254" t="str">
            <v>YEC9975153Bromsgrepp V</v>
          </cell>
          <cell r="C9254" t="str">
            <v>YEC9975153</v>
          </cell>
          <cell r="D9254">
            <v>2023</v>
          </cell>
          <cell r="E9254">
            <v>7</v>
          </cell>
          <cell r="F9254" t="str">
            <v>0070</v>
          </cell>
          <cell r="G9254" t="str">
            <v>C001</v>
          </cell>
          <cell r="H9254" t="str">
            <v>Brake Lever L</v>
          </cell>
          <cell r="I9254" t="str">
            <v>Bromsgrepp V</v>
          </cell>
          <cell r="J9254" t="str">
            <v>C6505049 BLL ALsvPLbk VB U 4F BL39AP</v>
          </cell>
          <cell r="K9254" t="str">
            <v>Shimano</v>
          </cell>
          <cell r="L9254" t="str">
            <v>Kontakta SHIMANO</v>
          </cell>
        </row>
        <row r="9255">
          <cell r="B9255" t="str">
            <v>YEC9975153Växelreglage H</v>
          </cell>
          <cell r="C9255" t="str">
            <v>YEC9975153</v>
          </cell>
          <cell r="D9255">
            <v>2023</v>
          </cell>
          <cell r="E9255">
            <v>8</v>
          </cell>
          <cell r="F9255" t="str">
            <v>0080</v>
          </cell>
          <cell r="G9255" t="str">
            <v>D002</v>
          </cell>
          <cell r="H9255" t="str">
            <v>Shift Lever R</v>
          </cell>
          <cell r="I9255" t="str">
            <v>Växelreglage H</v>
          </cell>
          <cell r="J9255" t="str">
            <v>C5105092 SHIFT LEVER, SL-C3000-7, NEXUS, REVO SHIFTER, 2320MM INNER, W/O OUTER FOR CJ-NX40(FOR SCANDINAVIAN), BLACK, BULK</v>
          </cell>
          <cell r="K9255" t="str">
            <v>Shimano</v>
          </cell>
          <cell r="L9255" t="str">
            <v>Kontakta SHIMANO</v>
          </cell>
        </row>
        <row r="9256">
          <cell r="B9256" t="str">
            <v>YEC9975153Växelreglage V</v>
          </cell>
          <cell r="C9256" t="str">
            <v>YEC9975153</v>
          </cell>
          <cell r="D9256">
            <v>2023</v>
          </cell>
          <cell r="E9256">
            <v>9</v>
          </cell>
          <cell r="F9256" t="str">
            <v>0090</v>
          </cell>
          <cell r="G9256" t="str">
            <v>D001</v>
          </cell>
          <cell r="H9256" t="str">
            <v>Shift Lever L</v>
          </cell>
          <cell r="I9256" t="str">
            <v>Växelreglage V</v>
          </cell>
          <cell r="L9256" t="e">
            <v>#N/A</v>
          </cell>
        </row>
        <row r="9257">
          <cell r="B9257" t="str">
            <v>YEC9975153Handtag par</v>
          </cell>
          <cell r="C9257" t="str">
            <v>YEC9975153</v>
          </cell>
          <cell r="D9257">
            <v>2023</v>
          </cell>
          <cell r="E9257">
            <v>10</v>
          </cell>
          <cell r="F9257" t="str">
            <v>0100</v>
          </cell>
          <cell r="G9257" t="str">
            <v>B004</v>
          </cell>
          <cell r="H9257" t="str">
            <v>Grip R</v>
          </cell>
          <cell r="I9257" t="str">
            <v>Handtag par</v>
          </cell>
          <cell r="K9257" t="str">
            <v>C2505528</v>
          </cell>
          <cell r="L9257" t="str">
            <v>C2500057</v>
          </cell>
        </row>
        <row r="9258">
          <cell r="B9258" t="str">
            <v>YEC9975153Frambroms</v>
          </cell>
          <cell r="C9258" t="str">
            <v>YEC9975153</v>
          </cell>
          <cell r="D9258">
            <v>2023</v>
          </cell>
          <cell r="E9258">
            <v>11</v>
          </cell>
          <cell r="F9258" t="str">
            <v>0110</v>
          </cell>
          <cell r="G9258" t="str">
            <v>C003</v>
          </cell>
          <cell r="H9258" t="str">
            <v xml:space="preserve">Brake front </v>
          </cell>
          <cell r="I9258" t="str">
            <v>Frambroms</v>
          </cell>
          <cell r="K9258" t="str">
            <v>Shimano</v>
          </cell>
          <cell r="L9258" t="str">
            <v>Kontakta SHIMANO</v>
          </cell>
        </row>
        <row r="9259">
          <cell r="B9259" t="str">
            <v>YEC9975153Bakbroms</v>
          </cell>
          <cell r="C9259" t="str">
            <v>YEC9975153</v>
          </cell>
          <cell r="D9259">
            <v>2023</v>
          </cell>
          <cell r="E9259">
            <v>12</v>
          </cell>
          <cell r="F9259" t="str">
            <v>0120</v>
          </cell>
          <cell r="G9259" t="str">
            <v>C004</v>
          </cell>
          <cell r="H9259" t="str">
            <v>Brake rear</v>
          </cell>
          <cell r="I9259" t="str">
            <v>Bakbroms</v>
          </cell>
          <cell r="K9259" t="str">
            <v>Fotbroms</v>
          </cell>
          <cell r="L9259" t="str">
            <v>Kontakta SHIMANO</v>
          </cell>
        </row>
        <row r="9260">
          <cell r="B9260" t="str">
            <v>YEC9975153Vevlager</v>
          </cell>
          <cell r="C9260" t="str">
            <v>YEC9975153</v>
          </cell>
          <cell r="D9260">
            <v>2023</v>
          </cell>
          <cell r="E9260">
            <v>13</v>
          </cell>
          <cell r="F9260" t="str">
            <v>0130</v>
          </cell>
          <cell r="G9260" t="str">
            <v>E001</v>
          </cell>
          <cell r="H9260" t="str">
            <v xml:space="preserve">BB-set </v>
          </cell>
          <cell r="I9260" t="str">
            <v>Vevlager</v>
          </cell>
          <cell r="K9260" t="str">
            <v>INGÅR I MOTORN</v>
          </cell>
          <cell r="L9260" t="str">
            <v>Ingår i motorn</v>
          </cell>
        </row>
        <row r="9261">
          <cell r="B9261" t="str">
            <v>YEC9975153Vevparti</v>
          </cell>
          <cell r="C9261" t="str">
            <v>YEC9975153</v>
          </cell>
          <cell r="D9261">
            <v>2023</v>
          </cell>
          <cell r="E9261">
            <v>14</v>
          </cell>
          <cell r="F9261" t="str">
            <v>0140</v>
          </cell>
          <cell r="G9261" t="str">
            <v>E002</v>
          </cell>
          <cell r="H9261" t="str">
            <v>Front Chainwheel</v>
          </cell>
          <cell r="I9261" t="str">
            <v>Vevparti</v>
          </cell>
          <cell r="K9261" t="str">
            <v>AFCE5010CXX</v>
          </cell>
          <cell r="L9261" t="str">
            <v>Kontakta SHIMANO</v>
          </cell>
        </row>
        <row r="9262">
          <cell r="B9262" t="str">
            <v>YEC9975153Kedjeskydd</v>
          </cell>
          <cell r="C9262" t="str">
            <v>YEC9975153</v>
          </cell>
          <cell r="D9262">
            <v>2023</v>
          </cell>
          <cell r="E9262">
            <v>15</v>
          </cell>
          <cell r="F9262" t="str">
            <v>0150</v>
          </cell>
          <cell r="G9262" t="str">
            <v>H001</v>
          </cell>
          <cell r="H9262" t="str">
            <v>Chain guard</v>
          </cell>
          <cell r="I9262" t="str">
            <v>Kedjeskydd</v>
          </cell>
          <cell r="K9262" t="str">
            <v>C8305427/ZBK</v>
          </cell>
          <cell r="L9262" t="str">
            <v>C8305427/ZBK</v>
          </cell>
        </row>
        <row r="9263">
          <cell r="B9263" t="str">
            <v>YEC9975153Kedjeskyddsfäste</v>
          </cell>
          <cell r="C9263" t="str">
            <v>YEC9975153</v>
          </cell>
          <cell r="D9263">
            <v>2023</v>
          </cell>
          <cell r="E9263">
            <v>16</v>
          </cell>
          <cell r="F9263" t="str">
            <v>0160</v>
          </cell>
          <cell r="G9263" t="str">
            <v>H002</v>
          </cell>
          <cell r="H9263" t="str">
            <v>Chain guard bracket</v>
          </cell>
          <cell r="I9263" t="str">
            <v>Kedjeskyddsfäste</v>
          </cell>
          <cell r="J9263" t="str">
            <v>C8305679 CNG-FF38T, C8305680 SCREW M4X8 MPS DIN 7985 BK</v>
          </cell>
          <cell r="K9263" t="str">
            <v>C8305682</v>
          </cell>
          <cell r="L9263" t="str">
            <v>C8305682</v>
          </cell>
        </row>
        <row r="9264">
          <cell r="B9264" t="str">
            <v>YEC9975153Framväxel</v>
          </cell>
          <cell r="C9264" t="str">
            <v>YEC9975153</v>
          </cell>
          <cell r="D9264">
            <v>2023</v>
          </cell>
          <cell r="E9264">
            <v>17</v>
          </cell>
          <cell r="F9264" t="str">
            <v>0170</v>
          </cell>
          <cell r="G9264" t="str">
            <v>D003</v>
          </cell>
          <cell r="H9264" t="str">
            <v>Front Derailleur</v>
          </cell>
          <cell r="I9264" t="str">
            <v>Framväxel</v>
          </cell>
          <cell r="K9264" t="str">
            <v>EMPTY</v>
          </cell>
          <cell r="L9264" t="e">
            <v>#N/A</v>
          </cell>
        </row>
        <row r="9265">
          <cell r="B9265" t="str">
            <v>YEC9975153Bakväxel</v>
          </cell>
          <cell r="C9265" t="str">
            <v>YEC9975153</v>
          </cell>
          <cell r="D9265">
            <v>2023</v>
          </cell>
          <cell r="E9265">
            <v>18</v>
          </cell>
          <cell r="F9265" t="str">
            <v>0180</v>
          </cell>
          <cell r="G9265" t="str">
            <v>D004</v>
          </cell>
          <cell r="H9265" t="str">
            <v>Rear Derailleur</v>
          </cell>
          <cell r="I9265" t="str">
            <v>Bakväxel</v>
          </cell>
          <cell r="K9265" t="str">
            <v>ASGC30017CADXR</v>
          </cell>
          <cell r="L9265" t="str">
            <v>Kontakta SHIMANO</v>
          </cell>
        </row>
        <row r="9266">
          <cell r="B9266" t="str">
            <v>YEC9975153Kedja</v>
          </cell>
          <cell r="C9266" t="str">
            <v>YEC9975153</v>
          </cell>
          <cell r="D9266">
            <v>2023</v>
          </cell>
          <cell r="E9266">
            <v>19</v>
          </cell>
          <cell r="F9266" t="str">
            <v>0190</v>
          </cell>
          <cell r="G9266" t="str">
            <v>E003</v>
          </cell>
          <cell r="H9266" t="str">
            <v xml:space="preserve">Chain </v>
          </cell>
          <cell r="I9266" t="str">
            <v>Kedja</v>
          </cell>
          <cell r="J9266" t="str">
            <v>C3405041-104  + link CHA 1S 105L RB Z610HXRB   KMC</v>
          </cell>
          <cell r="K9266" t="str">
            <v>C3405041-102</v>
          </cell>
          <cell r="L9266" t="str">
            <v>C3400038</v>
          </cell>
        </row>
        <row r="9267">
          <cell r="B9267" t="str">
            <v>YEC9975153Kassett</v>
          </cell>
          <cell r="C9267" t="str">
            <v>YEC9975153</v>
          </cell>
          <cell r="D9267">
            <v>2023</v>
          </cell>
          <cell r="E9267">
            <v>20</v>
          </cell>
          <cell r="F9267" t="str">
            <v>0200</v>
          </cell>
          <cell r="G9267" t="str">
            <v>E004</v>
          </cell>
          <cell r="H9267" t="str">
            <v>Cassette Sprocket</v>
          </cell>
          <cell r="I9267" t="str">
            <v>Kassett</v>
          </cell>
          <cell r="J9267" t="str">
            <v>ASMGEAR20SU SPT SC20sv3/32" (INTERNAL HUB)</v>
          </cell>
          <cell r="K9267" t="str">
            <v>Shimano</v>
          </cell>
          <cell r="L9267" t="str">
            <v>Kontakta SHIMANO</v>
          </cell>
        </row>
        <row r="9268">
          <cell r="B9268" t="str">
            <v>YEC9975153Framhjul</v>
          </cell>
          <cell r="C9268" t="str">
            <v>YEC9975153</v>
          </cell>
          <cell r="D9268">
            <v>2023</v>
          </cell>
          <cell r="E9268">
            <v>21</v>
          </cell>
          <cell r="F9268" t="str">
            <v>0210</v>
          </cell>
          <cell r="G9268" t="str">
            <v>F001</v>
          </cell>
          <cell r="H9268" t="str">
            <v>Front hub</v>
          </cell>
          <cell r="I9268" t="str">
            <v>Framhjul</v>
          </cell>
          <cell r="K9268" t="str">
            <v>C4108054</v>
          </cell>
          <cell r="L9268" t="str">
            <v>C4100393</v>
          </cell>
        </row>
        <row r="9269">
          <cell r="B9269" t="str">
            <v>YEC9975153Bakhjul</v>
          </cell>
          <cell r="C9269" t="str">
            <v>YEC9975153</v>
          </cell>
          <cell r="D9269">
            <v>2023</v>
          </cell>
          <cell r="E9269">
            <v>22</v>
          </cell>
          <cell r="F9269" t="str">
            <v>0220</v>
          </cell>
          <cell r="G9269" t="str">
            <v>F002</v>
          </cell>
          <cell r="H9269" t="str">
            <v>Rear hub</v>
          </cell>
          <cell r="I9269" t="str">
            <v>Bakhjul</v>
          </cell>
          <cell r="J9269" t="str">
            <v>ASGC30007CADXR (ASG7C30ADXR) HBRcb 36 H SILVER DX</v>
          </cell>
          <cell r="K9269" t="str">
            <v>C4208276</v>
          </cell>
          <cell r="L9269" t="str">
            <v>C4200381</v>
          </cell>
        </row>
        <row r="9270">
          <cell r="B9270" t="str">
            <v>YEC9975153Däck</v>
          </cell>
          <cell r="C9270" t="str">
            <v>YEC9975153</v>
          </cell>
          <cell r="D9270">
            <v>2023</v>
          </cell>
          <cell r="E9270">
            <v>23</v>
          </cell>
          <cell r="F9270" t="str">
            <v>0230</v>
          </cell>
          <cell r="G9270" t="str">
            <v>F003</v>
          </cell>
          <cell r="H9270" t="str">
            <v>Tire</v>
          </cell>
          <cell r="I9270" t="str">
            <v>Däck</v>
          </cell>
          <cell r="J9270" t="str">
            <v>C4906139 40-622 BLACK Duramax Regular  H-480 (AP: W/O</v>
          </cell>
          <cell r="K9270" t="str">
            <v>C4906455</v>
          </cell>
          <cell r="L9270" t="str">
            <v>C4901463</v>
          </cell>
        </row>
        <row r="9271">
          <cell r="B9271" t="str">
            <v>YEC9975153Skärmar set</v>
          </cell>
          <cell r="C9271" t="str">
            <v>YEC9975153</v>
          </cell>
          <cell r="D9271">
            <v>2023</v>
          </cell>
          <cell r="E9271">
            <v>24</v>
          </cell>
          <cell r="F9271" t="str">
            <v>0240</v>
          </cell>
          <cell r="G9271" t="str">
            <v>H003</v>
          </cell>
          <cell r="H9271" t="str">
            <v xml:space="preserve">Mudguard front   </v>
          </cell>
          <cell r="I9271" t="str">
            <v>Skärmar set</v>
          </cell>
          <cell r="J9271" t="str">
            <v xml:space="preserve">C8255729-PRE ZN/52MM 28" BLACK Pre lackad </v>
          </cell>
          <cell r="K9271" t="str">
            <v>C8255677-815</v>
          </cell>
          <cell r="L9271" t="str">
            <v>Kontakta Service</v>
          </cell>
        </row>
        <row r="9272">
          <cell r="B9272" t="str">
            <v>YEC9975153Pakethållare</v>
          </cell>
          <cell r="C9272" t="str">
            <v>YEC9975153</v>
          </cell>
          <cell r="D9272">
            <v>2023</v>
          </cell>
          <cell r="E9272">
            <v>25</v>
          </cell>
          <cell r="F9272" t="str">
            <v>0250</v>
          </cell>
          <cell r="G9272" t="str">
            <v>H004</v>
          </cell>
          <cell r="H9272" t="str">
            <v>Carrier</v>
          </cell>
          <cell r="I9272" t="str">
            <v>Pakethållare</v>
          </cell>
          <cell r="K9272" t="str">
            <v>C8205834-BK</v>
          </cell>
          <cell r="L9272" t="str">
            <v>C8205834-BK</v>
          </cell>
        </row>
        <row r="9273">
          <cell r="B9273" t="str">
            <v>YEC9975153Sadel</v>
          </cell>
          <cell r="C9273" t="str">
            <v>YEC9975153</v>
          </cell>
          <cell r="D9273">
            <v>2023</v>
          </cell>
          <cell r="E9273">
            <v>26</v>
          </cell>
          <cell r="F9273" t="str">
            <v>0260</v>
          </cell>
          <cell r="G9273" t="str">
            <v>G001</v>
          </cell>
          <cell r="H9273" t="str">
            <v>Saddle</v>
          </cell>
          <cell r="I9273" t="str">
            <v>Sadel</v>
          </cell>
          <cell r="K9273" t="str">
            <v>C7105989</v>
          </cell>
          <cell r="L9273" t="str">
            <v>C7100596</v>
          </cell>
        </row>
        <row r="9274">
          <cell r="B9274" t="str">
            <v>YEC9975153Sadelstolpe</v>
          </cell>
          <cell r="C9274" t="str">
            <v>YEC9975153</v>
          </cell>
          <cell r="D9274">
            <v>2023</v>
          </cell>
          <cell r="E9274">
            <v>27</v>
          </cell>
          <cell r="F9274" t="str">
            <v>0270</v>
          </cell>
          <cell r="G9274" t="str">
            <v>G002</v>
          </cell>
          <cell r="H9274" t="str">
            <v>Seatpost</v>
          </cell>
          <cell r="I9274" t="str">
            <v>Sadelstolpe</v>
          </cell>
          <cell r="K9274" t="str">
            <v>C7205260</v>
          </cell>
          <cell r="L9274" t="str">
            <v>C7200053</v>
          </cell>
        </row>
        <row r="9275">
          <cell r="B9275" t="str">
            <v>YEC9975153Sadelrörsklämma</v>
          </cell>
          <cell r="C9275" t="str">
            <v>YEC9975153</v>
          </cell>
          <cell r="D9275">
            <v>2023</v>
          </cell>
          <cell r="E9275">
            <v>28</v>
          </cell>
          <cell r="F9275" t="str">
            <v>0280</v>
          </cell>
          <cell r="G9275" t="str">
            <v>G003</v>
          </cell>
          <cell r="H9275" t="str">
            <v>Seat Clamp</v>
          </cell>
          <cell r="I9275" t="str">
            <v>Sadelrörsklämma</v>
          </cell>
          <cell r="K9275" t="str">
            <v>C7305002</v>
          </cell>
          <cell r="L9275" t="str">
            <v>C7300027-318</v>
          </cell>
        </row>
        <row r="9276">
          <cell r="B9276" t="str">
            <v>YEC9975153Framlampa</v>
          </cell>
          <cell r="C9276" t="str">
            <v>YEC9975153</v>
          </cell>
          <cell r="D9276">
            <v>2023</v>
          </cell>
          <cell r="E9276">
            <v>29</v>
          </cell>
          <cell r="F9276" t="str">
            <v>0290</v>
          </cell>
          <cell r="G9276" t="str">
            <v>H005</v>
          </cell>
          <cell r="H9276" t="str">
            <v>Front light</v>
          </cell>
          <cell r="I9276" t="str">
            <v>Framlampa</v>
          </cell>
          <cell r="K9276" t="str">
            <v>C8015300</v>
          </cell>
          <cell r="L9276" t="str">
            <v>C8015300</v>
          </cell>
        </row>
        <row r="9277">
          <cell r="B9277" t="str">
            <v>YEC9975153Baklampa</v>
          </cell>
          <cell r="C9277" t="str">
            <v>YEC9975153</v>
          </cell>
          <cell r="D9277">
            <v>2023</v>
          </cell>
          <cell r="E9277">
            <v>30</v>
          </cell>
          <cell r="F9277" t="str">
            <v>0300</v>
          </cell>
          <cell r="G9277" t="str">
            <v>H006</v>
          </cell>
          <cell r="H9277" t="str">
            <v>Light, Rear</v>
          </cell>
          <cell r="I9277" t="str">
            <v>Baklampa</v>
          </cell>
          <cell r="J9277" t="str">
            <v>inkl in battery</v>
          </cell>
          <cell r="K9277" t="str">
            <v>C8705186-1RLBK</v>
          </cell>
          <cell r="L9277" t="str">
            <v>C8705186-1RLBK</v>
          </cell>
        </row>
        <row r="9278">
          <cell r="B9278" t="str">
            <v>YEC9975153Låssats</v>
          </cell>
          <cell r="C9278" t="str">
            <v>YEC9975153</v>
          </cell>
          <cell r="D9278">
            <v>2023</v>
          </cell>
          <cell r="E9278">
            <v>31</v>
          </cell>
          <cell r="F9278" t="str">
            <v>0310</v>
          </cell>
          <cell r="G9278" t="str">
            <v>H007</v>
          </cell>
          <cell r="H9278" t="str">
            <v>Lock</v>
          </cell>
          <cell r="I9278" t="str">
            <v>Låssats</v>
          </cell>
          <cell r="J9278" t="str">
            <v>C8405069 LCK SF PLbk Solid+  BAT SF03/SR11/SR20, LOCK FRAME+LOCK BATT SF03 RT W/2 similar keys</v>
          </cell>
          <cell r="K9278" t="str">
            <v>C8405069</v>
          </cell>
          <cell r="L9278" t="str">
            <v>C8405069</v>
          </cell>
        </row>
        <row r="9279">
          <cell r="B9279" t="str">
            <v>YEC9975153Stöd</v>
          </cell>
          <cell r="C9279" t="str">
            <v>YEC9975153</v>
          </cell>
          <cell r="D9279">
            <v>2023</v>
          </cell>
          <cell r="E9279">
            <v>32</v>
          </cell>
          <cell r="F9279" t="str">
            <v>0320</v>
          </cell>
          <cell r="G9279" t="str">
            <v>H008</v>
          </cell>
          <cell r="H9279" t="str">
            <v>Kick stand</v>
          </cell>
          <cell r="I9279" t="str">
            <v>Stöd</v>
          </cell>
          <cell r="K9279" t="str">
            <v>C8105224</v>
          </cell>
          <cell r="L9279" t="str">
            <v>C8105224</v>
          </cell>
        </row>
        <row r="9280">
          <cell r="B9280" t="str">
            <v>YEC9975153Korg</v>
          </cell>
          <cell r="C9280" t="str">
            <v>YEC9975153</v>
          </cell>
          <cell r="D9280">
            <v>2023</v>
          </cell>
          <cell r="E9280">
            <v>33</v>
          </cell>
          <cell r="F9280" t="str">
            <v>0330</v>
          </cell>
          <cell r="G9280" t="str">
            <v>H009</v>
          </cell>
          <cell r="H9280" t="str">
            <v>Basket / Fr carrier</v>
          </cell>
          <cell r="I9280" t="str">
            <v>Korg</v>
          </cell>
          <cell r="K9280" t="str">
            <v>C8605198</v>
          </cell>
          <cell r="L9280" t="str">
            <v>C8600016</v>
          </cell>
        </row>
        <row r="9281">
          <cell r="B9281" t="str">
            <v>YEC9975153Pedaler</v>
          </cell>
          <cell r="C9281" t="str">
            <v>YEC9975153</v>
          </cell>
          <cell r="D9281">
            <v>2023</v>
          </cell>
          <cell r="E9281">
            <v>34</v>
          </cell>
          <cell r="F9281" t="str">
            <v>0340</v>
          </cell>
          <cell r="G9281" t="str">
            <v>E005</v>
          </cell>
          <cell r="H9281" t="str">
            <v xml:space="preserve">Pedal </v>
          </cell>
          <cell r="I9281" t="str">
            <v>Pedaler</v>
          </cell>
          <cell r="K9281" t="str">
            <v>C3505208</v>
          </cell>
          <cell r="L9281" t="str">
            <v>C3500059</v>
          </cell>
        </row>
        <row r="9282">
          <cell r="B9282" t="str">
            <v>YEC9975153Motor</v>
          </cell>
          <cell r="C9282" t="str">
            <v>YEC9975153</v>
          </cell>
          <cell r="D9282">
            <v>2023</v>
          </cell>
          <cell r="E9282">
            <v>35</v>
          </cell>
          <cell r="F9282" t="str">
            <v>0350</v>
          </cell>
          <cell r="G9282" t="str">
            <v>J001</v>
          </cell>
          <cell r="H9282" t="str">
            <v>DRIVE UNIT:</v>
          </cell>
          <cell r="I9282" t="str">
            <v>Motor</v>
          </cell>
          <cell r="K9282" t="str">
            <v>ADUE5000</v>
          </cell>
          <cell r="L9282" t="str">
            <v>Kontakta SHIMANO / DU-E5000</v>
          </cell>
        </row>
        <row r="9283">
          <cell r="B9283" t="str">
            <v>YEC9975153Display</v>
          </cell>
          <cell r="C9283" t="str">
            <v>YEC9975153</v>
          </cell>
          <cell r="D9283">
            <v>2023</v>
          </cell>
          <cell r="E9283">
            <v>36</v>
          </cell>
          <cell r="F9283" t="str">
            <v>0360</v>
          </cell>
          <cell r="G9283" t="str">
            <v>J004</v>
          </cell>
          <cell r="H9283" t="str">
            <v>DISPLAY:</v>
          </cell>
          <cell r="I9283" t="str">
            <v>Display</v>
          </cell>
          <cell r="K9283" t="str">
            <v>KSCE5000</v>
          </cell>
          <cell r="L9283" t="str">
            <v>Kontakta SHIMANO / SC-E5000</v>
          </cell>
        </row>
        <row r="9284">
          <cell r="B9284" t="str">
            <v>YEC9975153EB-Bus kabel</v>
          </cell>
          <cell r="C9284" t="str">
            <v>YEC9975153</v>
          </cell>
          <cell r="D9284">
            <v>2023</v>
          </cell>
          <cell r="E9284">
            <v>37</v>
          </cell>
          <cell r="F9284" t="str">
            <v>0370</v>
          </cell>
          <cell r="G9284" t="str">
            <v>J005</v>
          </cell>
          <cell r="H9284" t="str">
            <v>EB-BUS CABLE:</v>
          </cell>
          <cell r="I9284" t="str">
            <v>EB-Bus kabel</v>
          </cell>
          <cell r="K9284" t="str">
            <v>Shimano</v>
          </cell>
          <cell r="L9284" t="str">
            <v>Kontakta SHIMANO</v>
          </cell>
        </row>
        <row r="9285">
          <cell r="B9285" t="str">
            <v>YEC9975153Motorkabel</v>
          </cell>
          <cell r="C9285" t="str">
            <v>YEC9975153</v>
          </cell>
          <cell r="D9285">
            <v>2023</v>
          </cell>
          <cell r="E9285">
            <v>38</v>
          </cell>
          <cell r="F9285" t="str">
            <v>0380</v>
          </cell>
          <cell r="G9285" t="str">
            <v>J006</v>
          </cell>
          <cell r="H9285" t="str">
            <v>POWER CABLE:</v>
          </cell>
          <cell r="I9285" t="str">
            <v>Motorkabel</v>
          </cell>
          <cell r="K9285" t="str">
            <v>Ingår i batterihållaren</v>
          </cell>
          <cell r="L9285" t="str">
            <v>Ingår i batterihållaren</v>
          </cell>
        </row>
        <row r="9286">
          <cell r="B9286" t="str">
            <v>YEC9975153Kabel framlampa</v>
          </cell>
          <cell r="C9286" t="str">
            <v>YEC9975153</v>
          </cell>
          <cell r="D9286">
            <v>2023</v>
          </cell>
          <cell r="E9286">
            <v>39</v>
          </cell>
          <cell r="F9286" t="str">
            <v>0390</v>
          </cell>
          <cell r="G9286" t="str">
            <v>J007</v>
          </cell>
          <cell r="H9286" t="str">
            <v>F. LIGHT CABLE:</v>
          </cell>
          <cell r="I9286" t="str">
            <v>Kabel framlampa</v>
          </cell>
          <cell r="K9286" t="str">
            <v>Shimano</v>
          </cell>
          <cell r="L9286" t="str">
            <v>Kontakta SHIMANO</v>
          </cell>
        </row>
        <row r="9287">
          <cell r="B9287" t="str">
            <v>YEC9975153Kabel baklampa</v>
          </cell>
          <cell r="C9287" t="str">
            <v>YEC9975153</v>
          </cell>
          <cell r="D9287">
            <v>2023</v>
          </cell>
          <cell r="E9287">
            <v>40</v>
          </cell>
          <cell r="F9287" t="str">
            <v>0400</v>
          </cell>
          <cell r="G9287" t="str">
            <v>J008</v>
          </cell>
          <cell r="H9287" t="str">
            <v>R. LIGHT CABLE:</v>
          </cell>
          <cell r="I9287" t="str">
            <v>Kabel baklampa</v>
          </cell>
          <cell r="K9287" t="str">
            <v>INGÅR I BATTERIET</v>
          </cell>
          <cell r="L9287" t="str">
            <v>Ingår i batteriet</v>
          </cell>
        </row>
        <row r="9288">
          <cell r="B9288" t="str">
            <v>YEC9975153Hastighetssensor</v>
          </cell>
          <cell r="C9288" t="str">
            <v>YEC9975153</v>
          </cell>
          <cell r="D9288">
            <v>2023</v>
          </cell>
          <cell r="E9288">
            <v>41</v>
          </cell>
          <cell r="F9288" t="str">
            <v>0410</v>
          </cell>
          <cell r="G9288" t="str">
            <v>J009</v>
          </cell>
          <cell r="H9288" t="str">
            <v>SPEED SENSOR:</v>
          </cell>
          <cell r="I9288" t="str">
            <v>Hastighetssensor</v>
          </cell>
          <cell r="K9288" t="str">
            <v>KSMDUE10</v>
          </cell>
          <cell r="L9288" t="str">
            <v>Kontakta SHIMANO / SM-DUE10</v>
          </cell>
        </row>
        <row r="9289">
          <cell r="B9289" t="str">
            <v>YEC9975153Batteri</v>
          </cell>
          <cell r="C9289" t="str">
            <v>YEC9975153</v>
          </cell>
          <cell r="D9289">
            <v>2023</v>
          </cell>
          <cell r="E9289">
            <v>42</v>
          </cell>
          <cell r="F9289" t="str">
            <v>0420</v>
          </cell>
          <cell r="G9289" t="str">
            <v>J002</v>
          </cell>
          <cell r="H9289" t="str">
            <v>BATTERY:</v>
          </cell>
          <cell r="I9289" t="str">
            <v>Batteri</v>
          </cell>
          <cell r="K9289" t="str">
            <v>C8705186-S-11EA</v>
          </cell>
          <cell r="L9289" t="str">
            <v>C8705186-S-11EA</v>
          </cell>
        </row>
        <row r="9290">
          <cell r="B9290" t="str">
            <v>YEC9975153Batterihållare</v>
          </cell>
          <cell r="C9290" t="str">
            <v>YEC9975153</v>
          </cell>
          <cell r="D9290">
            <v>2023</v>
          </cell>
          <cell r="E9290">
            <v>43</v>
          </cell>
          <cell r="F9290" t="str">
            <v>0430</v>
          </cell>
          <cell r="G9290" t="str">
            <v>J003</v>
          </cell>
          <cell r="H9290" t="str">
            <v>BATTERY HOLDER/Slider</v>
          </cell>
          <cell r="I9290" t="str">
            <v>Batterihållare</v>
          </cell>
          <cell r="K9290" t="str">
            <v>C8705188-S-01</v>
          </cell>
          <cell r="L9290" t="str">
            <v>C8705188-S-01</v>
          </cell>
        </row>
        <row r="9291">
          <cell r="B9291" t="str">
            <v>YEC9975153Batteriladdare</v>
          </cell>
          <cell r="C9291" t="str">
            <v>YEC9975153</v>
          </cell>
          <cell r="D9291">
            <v>2023</v>
          </cell>
          <cell r="E9291">
            <v>44</v>
          </cell>
          <cell r="F9291" t="str">
            <v>0440</v>
          </cell>
          <cell r="G9291" t="str">
            <v>J010</v>
          </cell>
          <cell r="H9291" t="str">
            <v>CHARGER:</v>
          </cell>
          <cell r="I9291" t="str">
            <v>Batteriladdare</v>
          </cell>
          <cell r="K9291" t="str">
            <v>C8705086-02C</v>
          </cell>
          <cell r="L9291" t="str">
            <v>C8705086-02C</v>
          </cell>
        </row>
        <row r="9292">
          <cell r="B9292" t="str">
            <v>YEC9975153Kontrollbox</v>
          </cell>
          <cell r="C9292" t="str">
            <v>YEC9975153</v>
          </cell>
          <cell r="D9292">
            <v>2023</v>
          </cell>
          <cell r="E9292">
            <v>45</v>
          </cell>
          <cell r="F9292" t="str">
            <v>0450</v>
          </cell>
          <cell r="G9292" t="str">
            <v>J011</v>
          </cell>
          <cell r="H9292" t="str">
            <v>Controller</v>
          </cell>
          <cell r="I9292" t="str">
            <v>Kontrollbox</v>
          </cell>
          <cell r="J9292" t="str">
            <v>included into the motor</v>
          </cell>
          <cell r="K9292" t="str">
            <v>Shimano</v>
          </cell>
          <cell r="L9292" t="str">
            <v>Kontakta SHIMANO</v>
          </cell>
        </row>
        <row r="9293">
          <cell r="B9293" t="str">
            <v>YEC9975153Växelöra</v>
          </cell>
          <cell r="C9293" t="str">
            <v>YEC9975153</v>
          </cell>
          <cell r="D9293">
            <v>2023</v>
          </cell>
          <cell r="E9293">
            <v>46</v>
          </cell>
          <cell r="F9293" t="str">
            <v>0460</v>
          </cell>
          <cell r="G9293" t="str">
            <v>D005</v>
          </cell>
          <cell r="H9293" t="str">
            <v>Gear hanger</v>
          </cell>
          <cell r="I9293" t="str">
            <v>Växelöra</v>
          </cell>
          <cell r="L9293" t="e">
            <v>#N/A</v>
          </cell>
        </row>
        <row r="9294">
          <cell r="B9294" t="str">
            <v>YEC9975154RAM</v>
          </cell>
          <cell r="C9294" t="str">
            <v>YEC9975154</v>
          </cell>
          <cell r="D9294">
            <v>2023</v>
          </cell>
          <cell r="E9294">
            <v>1</v>
          </cell>
          <cell r="F9294" t="str">
            <v>0010</v>
          </cell>
          <cell r="G9294" t="str">
            <v>A001</v>
          </cell>
          <cell r="H9294" t="str">
            <v>PAINTED FRAME</v>
          </cell>
          <cell r="I9294" t="str">
            <v>RAM</v>
          </cell>
          <cell r="L9294" t="e">
            <v>#N/A</v>
          </cell>
        </row>
        <row r="9295">
          <cell r="B9295" t="str">
            <v>YEC9975154Framgaffel</v>
          </cell>
          <cell r="C9295" t="str">
            <v>YEC9975154</v>
          </cell>
          <cell r="D9295">
            <v>2023</v>
          </cell>
          <cell r="E9295">
            <v>2</v>
          </cell>
          <cell r="F9295" t="str">
            <v>0020</v>
          </cell>
          <cell r="G9295" t="str">
            <v>A002</v>
          </cell>
          <cell r="H9295" t="str">
            <v>PAINTED FORK</v>
          </cell>
          <cell r="I9295" t="str">
            <v>Framgaffel</v>
          </cell>
          <cell r="L9295" t="e">
            <v>#N/A</v>
          </cell>
        </row>
        <row r="9296">
          <cell r="B9296" t="str">
            <v>YEC9975154Styrlager</v>
          </cell>
          <cell r="C9296" t="str">
            <v>YEC9975154</v>
          </cell>
          <cell r="D9296">
            <v>2023</v>
          </cell>
          <cell r="E9296">
            <v>3</v>
          </cell>
          <cell r="F9296" t="str">
            <v>0030</v>
          </cell>
          <cell r="G9296" t="str">
            <v>B001</v>
          </cell>
          <cell r="H9296" t="str">
            <v>Head Set</v>
          </cell>
          <cell r="I9296" t="str">
            <v>Styrlager</v>
          </cell>
          <cell r="K9296" t="str">
            <v>C2105291</v>
          </cell>
          <cell r="L9296" t="str">
            <v>C2100163</v>
          </cell>
        </row>
        <row r="9297">
          <cell r="B9297" t="str">
            <v xml:space="preserve">YEC9975154Styrstam </v>
          </cell>
          <cell r="C9297" t="str">
            <v>YEC9975154</v>
          </cell>
          <cell r="D9297">
            <v>2023</v>
          </cell>
          <cell r="E9297">
            <v>4</v>
          </cell>
          <cell r="F9297" t="str">
            <v>0040</v>
          </cell>
          <cell r="G9297" t="str">
            <v>B002</v>
          </cell>
          <cell r="H9297" t="str">
            <v>Handlebar Stem</v>
          </cell>
          <cell r="I9297" t="str">
            <v xml:space="preserve">Styrstam </v>
          </cell>
          <cell r="K9297" t="str">
            <v>C2205548-090</v>
          </cell>
          <cell r="L9297" t="str">
            <v>C2200064</v>
          </cell>
        </row>
        <row r="9298">
          <cell r="B9298" t="str">
            <v>YEC9975154Styre</v>
          </cell>
          <cell r="C9298" t="str">
            <v>YEC9975154</v>
          </cell>
          <cell r="D9298">
            <v>2023</v>
          </cell>
          <cell r="E9298">
            <v>5</v>
          </cell>
          <cell r="F9298" t="str">
            <v>0050</v>
          </cell>
          <cell r="G9298" t="str">
            <v>B003</v>
          </cell>
          <cell r="H9298" t="str">
            <v>Handelbar</v>
          </cell>
          <cell r="I9298" t="str">
            <v>Styre</v>
          </cell>
          <cell r="K9298" t="str">
            <v>C2306073</v>
          </cell>
          <cell r="L9298" t="str">
            <v>C2300290</v>
          </cell>
        </row>
        <row r="9299">
          <cell r="B9299" t="str">
            <v>YEC9975154Bromsgrepp H</v>
          </cell>
          <cell r="C9299" t="str">
            <v>YEC9975154</v>
          </cell>
          <cell r="D9299">
            <v>2023</v>
          </cell>
          <cell r="E9299">
            <v>6</v>
          </cell>
          <cell r="F9299" t="str">
            <v>0060</v>
          </cell>
          <cell r="G9299" t="str">
            <v>C002</v>
          </cell>
          <cell r="H9299" t="str">
            <v>Brake Lever R</v>
          </cell>
          <cell r="I9299" t="str">
            <v>Bromsgrepp H</v>
          </cell>
          <cell r="L9299" t="e">
            <v>#N/A</v>
          </cell>
        </row>
        <row r="9300">
          <cell r="B9300" t="str">
            <v>YEC9975154Bromsgrepp V</v>
          </cell>
          <cell r="C9300" t="str">
            <v>YEC9975154</v>
          </cell>
          <cell r="D9300">
            <v>2023</v>
          </cell>
          <cell r="E9300">
            <v>7</v>
          </cell>
          <cell r="F9300" t="str">
            <v>0070</v>
          </cell>
          <cell r="G9300" t="str">
            <v>C001</v>
          </cell>
          <cell r="H9300" t="str">
            <v>Brake Lever L</v>
          </cell>
          <cell r="I9300" t="str">
            <v>Bromsgrepp V</v>
          </cell>
          <cell r="J9300" t="str">
            <v>C6505049 BLL ALsvPLbk VB U 4F BL39AP</v>
          </cell>
          <cell r="K9300" t="str">
            <v>Shimano</v>
          </cell>
          <cell r="L9300" t="str">
            <v>Kontakta SHIMANO</v>
          </cell>
        </row>
        <row r="9301">
          <cell r="B9301" t="str">
            <v>YEC9975154Växelreglage H</v>
          </cell>
          <cell r="C9301" t="str">
            <v>YEC9975154</v>
          </cell>
          <cell r="D9301">
            <v>2023</v>
          </cell>
          <cell r="E9301">
            <v>8</v>
          </cell>
          <cell r="F9301" t="str">
            <v>0080</v>
          </cell>
          <cell r="G9301" t="str">
            <v>D002</v>
          </cell>
          <cell r="H9301" t="str">
            <v>Shift Lever R</v>
          </cell>
          <cell r="I9301" t="str">
            <v>Växelreglage H</v>
          </cell>
          <cell r="J9301" t="str">
            <v>C5105092 SHIFT LEVER, SL-C3000-7, NEXUS, REVO SHIFTER, 2320MM INNER, W/O OUTER FOR CJ-NX40(FOR SCANDINAVIAN), BLACK, BULK</v>
          </cell>
          <cell r="K9301" t="str">
            <v>Shimano</v>
          </cell>
          <cell r="L9301" t="str">
            <v>Kontakta SHIMANO</v>
          </cell>
        </row>
        <row r="9302">
          <cell r="B9302" t="str">
            <v>YEC9975154Växelreglage V</v>
          </cell>
          <cell r="C9302" t="str">
            <v>YEC9975154</v>
          </cell>
          <cell r="D9302">
            <v>2023</v>
          </cell>
          <cell r="E9302">
            <v>9</v>
          </cell>
          <cell r="F9302" t="str">
            <v>0090</v>
          </cell>
          <cell r="G9302" t="str">
            <v>D001</v>
          </cell>
          <cell r="H9302" t="str">
            <v>Shift Lever L</v>
          </cell>
          <cell r="I9302" t="str">
            <v>Växelreglage V</v>
          </cell>
          <cell r="L9302" t="e">
            <v>#N/A</v>
          </cell>
        </row>
        <row r="9303">
          <cell r="B9303" t="str">
            <v>YEC9975154Handtag par</v>
          </cell>
          <cell r="C9303" t="str">
            <v>YEC9975154</v>
          </cell>
          <cell r="D9303">
            <v>2023</v>
          </cell>
          <cell r="E9303">
            <v>10</v>
          </cell>
          <cell r="F9303" t="str">
            <v>0100</v>
          </cell>
          <cell r="G9303" t="str">
            <v>B004</v>
          </cell>
          <cell r="H9303" t="str">
            <v>Grip R</v>
          </cell>
          <cell r="I9303" t="str">
            <v>Handtag par</v>
          </cell>
          <cell r="K9303" t="str">
            <v>C2505528-BN</v>
          </cell>
          <cell r="L9303" t="str">
            <v>BSP?</v>
          </cell>
        </row>
        <row r="9304">
          <cell r="B9304" t="str">
            <v>YEC9975154Frambroms</v>
          </cell>
          <cell r="C9304" t="str">
            <v>YEC9975154</v>
          </cell>
          <cell r="D9304">
            <v>2023</v>
          </cell>
          <cell r="E9304">
            <v>11</v>
          </cell>
          <cell r="F9304" t="str">
            <v>0110</v>
          </cell>
          <cell r="G9304" t="str">
            <v>C003</v>
          </cell>
          <cell r="H9304" t="str">
            <v xml:space="preserve">Brake front </v>
          </cell>
          <cell r="I9304" t="str">
            <v>Frambroms</v>
          </cell>
          <cell r="K9304" t="str">
            <v>Shimano</v>
          </cell>
          <cell r="L9304" t="str">
            <v>Kontakta SHIMANO</v>
          </cell>
        </row>
        <row r="9305">
          <cell r="B9305" t="str">
            <v>YEC9975154Bakbroms</v>
          </cell>
          <cell r="C9305" t="str">
            <v>YEC9975154</v>
          </cell>
          <cell r="D9305">
            <v>2023</v>
          </cell>
          <cell r="E9305">
            <v>12</v>
          </cell>
          <cell r="F9305" t="str">
            <v>0120</v>
          </cell>
          <cell r="G9305" t="str">
            <v>C004</v>
          </cell>
          <cell r="H9305" t="str">
            <v>Brake rear</v>
          </cell>
          <cell r="I9305" t="str">
            <v>Bakbroms</v>
          </cell>
          <cell r="K9305" t="str">
            <v>Fotbroms</v>
          </cell>
          <cell r="L9305" t="str">
            <v>Kontakta SHIMANO</v>
          </cell>
        </row>
        <row r="9306">
          <cell r="B9306" t="str">
            <v>YEC9975154Vevlager</v>
          </cell>
          <cell r="C9306" t="str">
            <v>YEC9975154</v>
          </cell>
          <cell r="D9306">
            <v>2023</v>
          </cell>
          <cell r="E9306">
            <v>13</v>
          </cell>
          <cell r="F9306" t="str">
            <v>0130</v>
          </cell>
          <cell r="G9306" t="str">
            <v>E001</v>
          </cell>
          <cell r="H9306" t="str">
            <v xml:space="preserve">BB-set </v>
          </cell>
          <cell r="I9306" t="str">
            <v>Vevlager</v>
          </cell>
          <cell r="K9306" t="str">
            <v>INGÅR I MOTORN</v>
          </cell>
          <cell r="L9306" t="str">
            <v>Ingår i motorn</v>
          </cell>
        </row>
        <row r="9307">
          <cell r="B9307" t="str">
            <v>YEC9975154Vevparti</v>
          </cell>
          <cell r="C9307" t="str">
            <v>YEC9975154</v>
          </cell>
          <cell r="D9307">
            <v>2023</v>
          </cell>
          <cell r="E9307">
            <v>14</v>
          </cell>
          <cell r="F9307" t="str">
            <v>0140</v>
          </cell>
          <cell r="G9307" t="str">
            <v>E002</v>
          </cell>
          <cell r="H9307" t="str">
            <v>Front Chainwheel</v>
          </cell>
          <cell r="I9307" t="str">
            <v>Vevparti</v>
          </cell>
          <cell r="K9307" t="str">
            <v>AFCE5010CXX</v>
          </cell>
          <cell r="L9307" t="str">
            <v>Kontakta SHIMANO</v>
          </cell>
        </row>
        <row r="9308">
          <cell r="B9308" t="str">
            <v>YEC9975154Kedjeskydd</v>
          </cell>
          <cell r="C9308" t="str">
            <v>YEC9975154</v>
          </cell>
          <cell r="D9308">
            <v>2023</v>
          </cell>
          <cell r="E9308">
            <v>15</v>
          </cell>
          <cell r="F9308" t="str">
            <v>0150</v>
          </cell>
          <cell r="G9308" t="str">
            <v>H001</v>
          </cell>
          <cell r="H9308" t="str">
            <v>Chain guard</v>
          </cell>
          <cell r="I9308" t="str">
            <v>Kedjeskydd</v>
          </cell>
          <cell r="K9308" t="str">
            <v>C8305427/ZBK</v>
          </cell>
          <cell r="L9308" t="str">
            <v>C8305427/ZBK</v>
          </cell>
        </row>
        <row r="9309">
          <cell r="B9309" t="str">
            <v>YEC9975154Kedjeskyddsfäste</v>
          </cell>
          <cell r="C9309" t="str">
            <v>YEC9975154</v>
          </cell>
          <cell r="D9309">
            <v>2023</v>
          </cell>
          <cell r="E9309">
            <v>16</v>
          </cell>
          <cell r="F9309" t="str">
            <v>0160</v>
          </cell>
          <cell r="G9309" t="str">
            <v>H002</v>
          </cell>
          <cell r="H9309" t="str">
            <v>Chain guard bracket</v>
          </cell>
          <cell r="I9309" t="str">
            <v>Kedjeskyddsfäste</v>
          </cell>
          <cell r="J9309" t="str">
            <v>C8305679 CNG-FF38T, C8305680 SCREW M4X8 MPS DIN 7985 BK</v>
          </cell>
          <cell r="K9309" t="str">
            <v>C8305682</v>
          </cell>
          <cell r="L9309" t="str">
            <v>C8305682</v>
          </cell>
        </row>
        <row r="9310">
          <cell r="B9310" t="str">
            <v>YEC9975154Framväxel</v>
          </cell>
          <cell r="C9310" t="str">
            <v>YEC9975154</v>
          </cell>
          <cell r="D9310">
            <v>2023</v>
          </cell>
          <cell r="E9310">
            <v>17</v>
          </cell>
          <cell r="F9310" t="str">
            <v>0170</v>
          </cell>
          <cell r="G9310" t="str">
            <v>D003</v>
          </cell>
          <cell r="H9310" t="str">
            <v>Front Derailleur</v>
          </cell>
          <cell r="I9310" t="str">
            <v>Framväxel</v>
          </cell>
          <cell r="K9310" t="str">
            <v>EMPTY</v>
          </cell>
          <cell r="L9310" t="e">
            <v>#N/A</v>
          </cell>
        </row>
        <row r="9311">
          <cell r="B9311" t="str">
            <v>YEC9975154Bakväxel</v>
          </cell>
          <cell r="C9311" t="str">
            <v>YEC9975154</v>
          </cell>
          <cell r="D9311">
            <v>2023</v>
          </cell>
          <cell r="E9311">
            <v>18</v>
          </cell>
          <cell r="F9311" t="str">
            <v>0180</v>
          </cell>
          <cell r="G9311" t="str">
            <v>D004</v>
          </cell>
          <cell r="H9311" t="str">
            <v>Rear Derailleur</v>
          </cell>
          <cell r="I9311" t="str">
            <v>Bakväxel</v>
          </cell>
          <cell r="K9311" t="str">
            <v>ASGC30017CADXR</v>
          </cell>
          <cell r="L9311" t="str">
            <v>Kontakta SHIMANO</v>
          </cell>
        </row>
        <row r="9312">
          <cell r="B9312" t="str">
            <v>YEC9975154Kedja</v>
          </cell>
          <cell r="C9312" t="str">
            <v>YEC9975154</v>
          </cell>
          <cell r="D9312">
            <v>2023</v>
          </cell>
          <cell r="E9312">
            <v>19</v>
          </cell>
          <cell r="F9312" t="str">
            <v>0190</v>
          </cell>
          <cell r="G9312" t="str">
            <v>E003</v>
          </cell>
          <cell r="H9312" t="str">
            <v xml:space="preserve">Chain </v>
          </cell>
          <cell r="I9312" t="str">
            <v>Kedja</v>
          </cell>
          <cell r="J9312" t="str">
            <v>C3405041-104  + link CHA 1S 105L RB Z610HXRB   KMC</v>
          </cell>
          <cell r="K9312" t="str">
            <v>C3405041-102</v>
          </cell>
          <cell r="L9312" t="str">
            <v>C3400038</v>
          </cell>
        </row>
        <row r="9313">
          <cell r="B9313" t="str">
            <v>YEC9975154Kassett</v>
          </cell>
          <cell r="C9313" t="str">
            <v>YEC9975154</v>
          </cell>
          <cell r="D9313">
            <v>2023</v>
          </cell>
          <cell r="E9313">
            <v>20</v>
          </cell>
          <cell r="F9313" t="str">
            <v>0200</v>
          </cell>
          <cell r="G9313" t="str">
            <v>E004</v>
          </cell>
          <cell r="H9313" t="str">
            <v>Cassette Sprocket</v>
          </cell>
          <cell r="I9313" t="str">
            <v>Kassett</v>
          </cell>
          <cell r="J9313" t="str">
            <v>ASMGEAR20SU SPT SC20sv3/32" (INTERNAL HUB)</v>
          </cell>
          <cell r="K9313" t="str">
            <v>Shimano</v>
          </cell>
          <cell r="L9313" t="str">
            <v>Kontakta SHIMANO</v>
          </cell>
        </row>
        <row r="9314">
          <cell r="B9314" t="str">
            <v>YEC9975154Framhjul</v>
          </cell>
          <cell r="C9314" t="str">
            <v>YEC9975154</v>
          </cell>
          <cell r="D9314">
            <v>2023</v>
          </cell>
          <cell r="E9314">
            <v>21</v>
          </cell>
          <cell r="F9314" t="str">
            <v>0210</v>
          </cell>
          <cell r="G9314" t="str">
            <v>F001</v>
          </cell>
          <cell r="H9314" t="str">
            <v>Front hub</v>
          </cell>
          <cell r="I9314" t="str">
            <v>Framhjul</v>
          </cell>
          <cell r="K9314" t="str">
            <v>C4108202</v>
          </cell>
          <cell r="L9314" t="str">
            <v>Kontakta Service</v>
          </cell>
        </row>
        <row r="9315">
          <cell r="B9315" t="str">
            <v>YEC9975154Bakhjul</v>
          </cell>
          <cell r="C9315" t="str">
            <v>YEC9975154</v>
          </cell>
          <cell r="D9315">
            <v>2023</v>
          </cell>
          <cell r="E9315">
            <v>22</v>
          </cell>
          <cell r="F9315" t="str">
            <v>0220</v>
          </cell>
          <cell r="G9315" t="str">
            <v>F002</v>
          </cell>
          <cell r="H9315" t="str">
            <v>Rear hub</v>
          </cell>
          <cell r="I9315" t="str">
            <v>Bakhjul</v>
          </cell>
          <cell r="J9315" t="str">
            <v>ASGC30007CADXR (ASG7C30ADXR) HBRcb 36 H SILVER DX</v>
          </cell>
          <cell r="K9315" t="str">
            <v>C4208329</v>
          </cell>
          <cell r="L9315" t="str">
            <v>C4200386</v>
          </cell>
        </row>
        <row r="9316">
          <cell r="B9316" t="str">
            <v>YEC9975154Däck</v>
          </cell>
          <cell r="C9316" t="str">
            <v>YEC9975154</v>
          </cell>
          <cell r="D9316">
            <v>2023</v>
          </cell>
          <cell r="E9316">
            <v>23</v>
          </cell>
          <cell r="F9316" t="str">
            <v>0230</v>
          </cell>
          <cell r="G9316" t="str">
            <v>F003</v>
          </cell>
          <cell r="H9316" t="str">
            <v>Tire</v>
          </cell>
          <cell r="I9316" t="str">
            <v>Däck</v>
          </cell>
          <cell r="J9316" t="str">
            <v>C4906139 40-622 BLACK Duramax Regular  H-480 (AP: W/O</v>
          </cell>
          <cell r="K9316" t="str">
            <v>C4906490</v>
          </cell>
          <cell r="L9316" t="str">
            <v>C4901536</v>
          </cell>
        </row>
        <row r="9317">
          <cell r="B9317" t="str">
            <v>YEC9975154Skärmar set</v>
          </cell>
          <cell r="C9317" t="str">
            <v>YEC9975154</v>
          </cell>
          <cell r="D9317">
            <v>2023</v>
          </cell>
          <cell r="E9317">
            <v>24</v>
          </cell>
          <cell r="F9317" t="str">
            <v>0240</v>
          </cell>
          <cell r="G9317" t="str">
            <v>H003</v>
          </cell>
          <cell r="H9317" t="str">
            <v xml:space="preserve">Mudguard front   </v>
          </cell>
          <cell r="I9317" t="str">
            <v>Skärmar set</v>
          </cell>
          <cell r="J9317" t="str">
            <v xml:space="preserve">C8255729-PRE ZN/52MM 28" BLACK Pre lackad </v>
          </cell>
          <cell r="K9317" t="str">
            <v>C8255677-832</v>
          </cell>
          <cell r="L9317" t="str">
            <v>Kontakta Service</v>
          </cell>
        </row>
        <row r="9318">
          <cell r="B9318" t="str">
            <v>YEC9975154Pakethållare</v>
          </cell>
          <cell r="C9318" t="str">
            <v>YEC9975154</v>
          </cell>
          <cell r="D9318">
            <v>2023</v>
          </cell>
          <cell r="E9318">
            <v>25</v>
          </cell>
          <cell r="F9318" t="str">
            <v>0250</v>
          </cell>
          <cell r="G9318" t="str">
            <v>H004</v>
          </cell>
          <cell r="H9318" t="str">
            <v>Carrier</v>
          </cell>
          <cell r="I9318" t="str">
            <v>Pakethållare</v>
          </cell>
          <cell r="K9318" t="str">
            <v>C8205834-BK</v>
          </cell>
          <cell r="L9318" t="str">
            <v>C8205834-BK</v>
          </cell>
        </row>
        <row r="9319">
          <cell r="B9319" t="str">
            <v>YEC9975154Sadel</v>
          </cell>
          <cell r="C9319" t="str">
            <v>YEC9975154</v>
          </cell>
          <cell r="D9319">
            <v>2023</v>
          </cell>
          <cell r="E9319">
            <v>26</v>
          </cell>
          <cell r="F9319" t="str">
            <v>0260</v>
          </cell>
          <cell r="G9319" t="str">
            <v>G001</v>
          </cell>
          <cell r="H9319" t="str">
            <v>Saddle</v>
          </cell>
          <cell r="I9319" t="str">
            <v>Sadel</v>
          </cell>
          <cell r="K9319" t="str">
            <v>C7106016</v>
          </cell>
          <cell r="L9319" t="str">
            <v>C7100226</v>
          </cell>
        </row>
        <row r="9320">
          <cell r="B9320" t="str">
            <v>YEC9975154Sadelstolpe</v>
          </cell>
          <cell r="C9320" t="str">
            <v>YEC9975154</v>
          </cell>
          <cell r="D9320">
            <v>2023</v>
          </cell>
          <cell r="E9320">
            <v>27</v>
          </cell>
          <cell r="F9320" t="str">
            <v>0270</v>
          </cell>
          <cell r="G9320" t="str">
            <v>G002</v>
          </cell>
          <cell r="H9320" t="str">
            <v>Seatpost</v>
          </cell>
          <cell r="I9320" t="str">
            <v>Sadelstolpe</v>
          </cell>
          <cell r="K9320" t="str">
            <v>C7205258</v>
          </cell>
          <cell r="L9320" t="str">
            <v>C7200039</v>
          </cell>
        </row>
        <row r="9321">
          <cell r="B9321" t="str">
            <v>YEC9975154Sadelrörsklämma</v>
          </cell>
          <cell r="C9321" t="str">
            <v>YEC9975154</v>
          </cell>
          <cell r="D9321">
            <v>2023</v>
          </cell>
          <cell r="E9321">
            <v>28</v>
          </cell>
          <cell r="F9321" t="str">
            <v>0280</v>
          </cell>
          <cell r="G9321" t="str">
            <v>G003</v>
          </cell>
          <cell r="H9321" t="str">
            <v>Seat Clamp</v>
          </cell>
          <cell r="I9321" t="str">
            <v>Sadelrörsklämma</v>
          </cell>
          <cell r="K9321" t="str">
            <v>C7305001</v>
          </cell>
          <cell r="L9321" t="str">
            <v>C7300028-318</v>
          </cell>
        </row>
        <row r="9322">
          <cell r="B9322" t="str">
            <v>YEC9975154Framlampa</v>
          </cell>
          <cell r="C9322" t="str">
            <v>YEC9975154</v>
          </cell>
          <cell r="D9322">
            <v>2023</v>
          </cell>
          <cell r="E9322">
            <v>29</v>
          </cell>
          <cell r="F9322" t="str">
            <v>0290</v>
          </cell>
          <cell r="G9322" t="str">
            <v>H005</v>
          </cell>
          <cell r="H9322" t="str">
            <v>Front light</v>
          </cell>
          <cell r="I9322" t="str">
            <v>Framlampa</v>
          </cell>
          <cell r="K9322" t="str">
            <v>C8015300</v>
          </cell>
          <cell r="L9322" t="str">
            <v>C8015300</v>
          </cell>
        </row>
        <row r="9323">
          <cell r="B9323" t="str">
            <v>YEC9975154Baklampa</v>
          </cell>
          <cell r="C9323" t="str">
            <v>YEC9975154</v>
          </cell>
          <cell r="D9323">
            <v>2023</v>
          </cell>
          <cell r="E9323">
            <v>30</v>
          </cell>
          <cell r="F9323" t="str">
            <v>0300</v>
          </cell>
          <cell r="G9323" t="str">
            <v>H006</v>
          </cell>
          <cell r="H9323" t="str">
            <v>Light, Rear</v>
          </cell>
          <cell r="I9323" t="str">
            <v>Baklampa</v>
          </cell>
          <cell r="J9323" t="str">
            <v>inkl in battery</v>
          </cell>
          <cell r="K9323" t="str">
            <v>C8705186-1RLBK</v>
          </cell>
          <cell r="L9323" t="str">
            <v>C8705186-1RLBK</v>
          </cell>
        </row>
        <row r="9324">
          <cell r="B9324" t="str">
            <v>YEC9975154Låssats</v>
          </cell>
          <cell r="C9324" t="str">
            <v>YEC9975154</v>
          </cell>
          <cell r="D9324">
            <v>2023</v>
          </cell>
          <cell r="E9324">
            <v>31</v>
          </cell>
          <cell r="F9324" t="str">
            <v>0310</v>
          </cell>
          <cell r="G9324" t="str">
            <v>H007</v>
          </cell>
          <cell r="H9324" t="str">
            <v>Lock</v>
          </cell>
          <cell r="I9324" t="str">
            <v>Låssats</v>
          </cell>
          <cell r="J9324" t="str">
            <v>C8405069 LCK SF PLbk Solid+  BAT SF03/SR11/SR20, LOCK FRAME+LOCK BATT SF03 RT W/2 similar keys</v>
          </cell>
          <cell r="K9324" t="str">
            <v>C8405069</v>
          </cell>
          <cell r="L9324" t="str">
            <v>C8405069</v>
          </cell>
        </row>
        <row r="9325">
          <cell r="B9325" t="str">
            <v>YEC9975154Stöd</v>
          </cell>
          <cell r="C9325" t="str">
            <v>YEC9975154</v>
          </cell>
          <cell r="D9325">
            <v>2023</v>
          </cell>
          <cell r="E9325">
            <v>32</v>
          </cell>
          <cell r="F9325" t="str">
            <v>0320</v>
          </cell>
          <cell r="G9325" t="str">
            <v>H008</v>
          </cell>
          <cell r="H9325" t="str">
            <v>Kick stand</v>
          </cell>
          <cell r="I9325" t="str">
            <v>Stöd</v>
          </cell>
          <cell r="K9325" t="str">
            <v>C8105224</v>
          </cell>
          <cell r="L9325" t="str">
            <v>C8105224</v>
          </cell>
        </row>
        <row r="9326">
          <cell r="B9326" t="str">
            <v>YEC9975154Korg</v>
          </cell>
          <cell r="C9326" t="str">
            <v>YEC9975154</v>
          </cell>
          <cell r="D9326">
            <v>2023</v>
          </cell>
          <cell r="E9326">
            <v>33</v>
          </cell>
          <cell r="F9326" t="str">
            <v>0330</v>
          </cell>
          <cell r="G9326" t="str">
            <v>H009</v>
          </cell>
          <cell r="H9326" t="str">
            <v>Basket / Fr carrier</v>
          </cell>
          <cell r="I9326" t="str">
            <v>Korg</v>
          </cell>
          <cell r="K9326" t="str">
            <v>C8605198</v>
          </cell>
          <cell r="L9326" t="str">
            <v>C8600016</v>
          </cell>
        </row>
        <row r="9327">
          <cell r="B9327" t="str">
            <v>YEC9975154Pedaler</v>
          </cell>
          <cell r="C9327" t="str">
            <v>YEC9975154</v>
          </cell>
          <cell r="D9327">
            <v>2023</v>
          </cell>
          <cell r="E9327">
            <v>34</v>
          </cell>
          <cell r="F9327" t="str">
            <v>0340</v>
          </cell>
          <cell r="G9327" t="str">
            <v>E005</v>
          </cell>
          <cell r="H9327" t="str">
            <v xml:space="preserve">Pedal </v>
          </cell>
          <cell r="I9327" t="str">
            <v>Pedaler</v>
          </cell>
          <cell r="K9327" t="str">
            <v>C3505208</v>
          </cell>
          <cell r="L9327" t="str">
            <v>C3500059</v>
          </cell>
        </row>
        <row r="9328">
          <cell r="B9328" t="str">
            <v>YEC9975154Motor</v>
          </cell>
          <cell r="C9328" t="str">
            <v>YEC9975154</v>
          </cell>
          <cell r="D9328">
            <v>2023</v>
          </cell>
          <cell r="E9328">
            <v>35</v>
          </cell>
          <cell r="F9328" t="str">
            <v>0350</v>
          </cell>
          <cell r="G9328" t="str">
            <v>J001</v>
          </cell>
          <cell r="H9328" t="str">
            <v>DRIVE UNIT:</v>
          </cell>
          <cell r="I9328" t="str">
            <v>Motor</v>
          </cell>
          <cell r="K9328" t="str">
            <v>ADUE5000</v>
          </cell>
          <cell r="L9328" t="str">
            <v>Kontakta SHIMANO / DU-E5000</v>
          </cell>
        </row>
        <row r="9329">
          <cell r="B9329" t="str">
            <v>YEC9975154Display</v>
          </cell>
          <cell r="C9329" t="str">
            <v>YEC9975154</v>
          </cell>
          <cell r="D9329">
            <v>2023</v>
          </cell>
          <cell r="E9329">
            <v>36</v>
          </cell>
          <cell r="F9329" t="str">
            <v>0360</v>
          </cell>
          <cell r="G9329" t="str">
            <v>J004</v>
          </cell>
          <cell r="H9329" t="str">
            <v>DISPLAY:</v>
          </cell>
          <cell r="I9329" t="str">
            <v>Display</v>
          </cell>
          <cell r="K9329" t="str">
            <v>KSCE5000</v>
          </cell>
          <cell r="L9329" t="str">
            <v>Kontakta SHIMANO / SC-E5000</v>
          </cell>
        </row>
        <row r="9330">
          <cell r="B9330" t="str">
            <v>YEC9975154EB-Bus kabel</v>
          </cell>
          <cell r="C9330" t="str">
            <v>YEC9975154</v>
          </cell>
          <cell r="D9330">
            <v>2023</v>
          </cell>
          <cell r="E9330">
            <v>37</v>
          </cell>
          <cell r="F9330" t="str">
            <v>0370</v>
          </cell>
          <cell r="G9330" t="str">
            <v>J005</v>
          </cell>
          <cell r="H9330" t="str">
            <v>EB-BUS CABLE:</v>
          </cell>
          <cell r="I9330" t="str">
            <v>EB-Bus kabel</v>
          </cell>
          <cell r="K9330" t="str">
            <v>Shimano</v>
          </cell>
          <cell r="L9330" t="str">
            <v>Kontakta SHIMANO</v>
          </cell>
        </row>
        <row r="9331">
          <cell r="B9331" t="str">
            <v>YEC9975154Motorkabel</v>
          </cell>
          <cell r="C9331" t="str">
            <v>YEC9975154</v>
          </cell>
          <cell r="D9331">
            <v>2023</v>
          </cell>
          <cell r="E9331">
            <v>38</v>
          </cell>
          <cell r="F9331" t="str">
            <v>0380</v>
          </cell>
          <cell r="G9331" t="str">
            <v>J006</v>
          </cell>
          <cell r="H9331" t="str">
            <v>POWER CABLE:</v>
          </cell>
          <cell r="I9331" t="str">
            <v>Motorkabel</v>
          </cell>
          <cell r="K9331" t="str">
            <v>Ingår i batterihållaren</v>
          </cell>
          <cell r="L9331" t="str">
            <v>Ingår i batterihållaren</v>
          </cell>
        </row>
        <row r="9332">
          <cell r="B9332" t="str">
            <v>YEC9975154Kabel framlampa</v>
          </cell>
          <cell r="C9332" t="str">
            <v>YEC9975154</v>
          </cell>
          <cell r="D9332">
            <v>2023</v>
          </cell>
          <cell r="E9332">
            <v>39</v>
          </cell>
          <cell r="F9332" t="str">
            <v>0390</v>
          </cell>
          <cell r="G9332" t="str">
            <v>J007</v>
          </cell>
          <cell r="H9332" t="str">
            <v>F. LIGHT CABLE:</v>
          </cell>
          <cell r="I9332" t="str">
            <v>Kabel framlampa</v>
          </cell>
          <cell r="K9332" t="str">
            <v>Shimano</v>
          </cell>
          <cell r="L9332" t="str">
            <v>Kontakta SHIMANO</v>
          </cell>
        </row>
        <row r="9333">
          <cell r="B9333" t="str">
            <v>YEC9975154Kabel baklampa</v>
          </cell>
          <cell r="C9333" t="str">
            <v>YEC9975154</v>
          </cell>
          <cell r="D9333">
            <v>2023</v>
          </cell>
          <cell r="E9333">
            <v>40</v>
          </cell>
          <cell r="F9333" t="str">
            <v>0400</v>
          </cell>
          <cell r="G9333" t="str">
            <v>J008</v>
          </cell>
          <cell r="H9333" t="str">
            <v>R. LIGHT CABLE:</v>
          </cell>
          <cell r="I9333" t="str">
            <v>Kabel baklampa</v>
          </cell>
          <cell r="K9333" t="str">
            <v>INGÅR I BATTERIET</v>
          </cell>
          <cell r="L9333" t="str">
            <v>Ingår i batteriet</v>
          </cell>
        </row>
        <row r="9334">
          <cell r="B9334" t="str">
            <v>YEC9975154Hastighetssensor</v>
          </cell>
          <cell r="C9334" t="str">
            <v>YEC9975154</v>
          </cell>
          <cell r="D9334">
            <v>2023</v>
          </cell>
          <cell r="E9334">
            <v>41</v>
          </cell>
          <cell r="F9334" t="str">
            <v>0410</v>
          </cell>
          <cell r="G9334" t="str">
            <v>J009</v>
          </cell>
          <cell r="H9334" t="str">
            <v>SPEED SENSOR:</v>
          </cell>
          <cell r="I9334" t="str">
            <v>Hastighetssensor</v>
          </cell>
          <cell r="K9334" t="str">
            <v>KSMDUE10</v>
          </cell>
          <cell r="L9334" t="str">
            <v>Kontakta SHIMANO / SM-DUE10</v>
          </cell>
        </row>
        <row r="9335">
          <cell r="B9335" t="str">
            <v>YEC9975154Batteri</v>
          </cell>
          <cell r="C9335" t="str">
            <v>YEC9975154</v>
          </cell>
          <cell r="D9335">
            <v>2023</v>
          </cell>
          <cell r="E9335">
            <v>42</v>
          </cell>
          <cell r="F9335" t="str">
            <v>0420</v>
          </cell>
          <cell r="G9335" t="str">
            <v>J002</v>
          </cell>
          <cell r="H9335" t="str">
            <v>BATTERY:</v>
          </cell>
          <cell r="I9335" t="str">
            <v>Batteri</v>
          </cell>
          <cell r="K9335" t="str">
            <v>C8705186-S-11EA</v>
          </cell>
          <cell r="L9335" t="str">
            <v>C8705186-S-11EA</v>
          </cell>
        </row>
        <row r="9336">
          <cell r="B9336" t="str">
            <v>YEC9975154Batterihållare</v>
          </cell>
          <cell r="C9336" t="str">
            <v>YEC9975154</v>
          </cell>
          <cell r="D9336">
            <v>2023</v>
          </cell>
          <cell r="E9336">
            <v>43</v>
          </cell>
          <cell r="F9336" t="str">
            <v>0430</v>
          </cell>
          <cell r="G9336" t="str">
            <v>J003</v>
          </cell>
          <cell r="H9336" t="str">
            <v>BATTERY HOLDER/Slider</v>
          </cell>
          <cell r="I9336" t="str">
            <v>Batterihållare</v>
          </cell>
          <cell r="K9336" t="str">
            <v>C8705188-S-01</v>
          </cell>
          <cell r="L9336" t="str">
            <v>C8705188-S-01</v>
          </cell>
        </row>
        <row r="9337">
          <cell r="B9337" t="str">
            <v>YEC9975154Batteriladdare</v>
          </cell>
          <cell r="C9337" t="str">
            <v>YEC9975154</v>
          </cell>
          <cell r="D9337">
            <v>2023</v>
          </cell>
          <cell r="E9337">
            <v>44</v>
          </cell>
          <cell r="F9337" t="str">
            <v>0440</v>
          </cell>
          <cell r="G9337" t="str">
            <v>J010</v>
          </cell>
          <cell r="H9337" t="str">
            <v>CHARGER:</v>
          </cell>
          <cell r="I9337" t="str">
            <v>Batteriladdare</v>
          </cell>
          <cell r="K9337" t="str">
            <v>C8705086-02C</v>
          </cell>
          <cell r="L9337" t="str">
            <v>C8705086-02C</v>
          </cell>
        </row>
        <row r="9338">
          <cell r="B9338" t="str">
            <v>YEC9975154Kontrollbox</v>
          </cell>
          <cell r="C9338" t="str">
            <v>YEC9975154</v>
          </cell>
          <cell r="D9338">
            <v>2023</v>
          </cell>
          <cell r="E9338">
            <v>45</v>
          </cell>
          <cell r="F9338" t="str">
            <v>0450</v>
          </cell>
          <cell r="G9338" t="str">
            <v>J011</v>
          </cell>
          <cell r="H9338" t="str">
            <v>Controller</v>
          </cell>
          <cell r="I9338" t="str">
            <v>Kontrollbox</v>
          </cell>
          <cell r="J9338" t="str">
            <v>included into the motor</v>
          </cell>
          <cell r="K9338" t="str">
            <v>Shimano</v>
          </cell>
          <cell r="L9338" t="str">
            <v>Kontakta SHIMANO</v>
          </cell>
        </row>
        <row r="9339">
          <cell r="B9339" t="str">
            <v>YEC9975154Växelöra</v>
          </cell>
          <cell r="C9339" t="str">
            <v>YEC9975154</v>
          </cell>
          <cell r="D9339">
            <v>2023</v>
          </cell>
          <cell r="E9339">
            <v>46</v>
          </cell>
          <cell r="F9339" t="str">
            <v>0460</v>
          </cell>
          <cell r="G9339" t="str">
            <v>D005</v>
          </cell>
          <cell r="H9339" t="str">
            <v>Gear hanger</v>
          </cell>
          <cell r="I9339" t="str">
            <v>Växelöra</v>
          </cell>
          <cell r="L9339" t="e">
            <v>#N/A</v>
          </cell>
        </row>
        <row r="9340">
          <cell r="B9340" t="str">
            <v>YEC9975551RAM</v>
          </cell>
          <cell r="C9340" t="str">
            <v>YEC9975551</v>
          </cell>
          <cell r="D9340">
            <v>2023</v>
          </cell>
          <cell r="E9340">
            <v>1</v>
          </cell>
          <cell r="F9340" t="str">
            <v>0010</v>
          </cell>
          <cell r="G9340" t="str">
            <v>A001</v>
          </cell>
          <cell r="H9340" t="str">
            <v>PAINTED FRAME</v>
          </cell>
          <cell r="I9340" t="str">
            <v>RAM</v>
          </cell>
          <cell r="L9340" t="e">
            <v>#N/A</v>
          </cell>
        </row>
        <row r="9341">
          <cell r="B9341" t="str">
            <v>YEC9975551Framgaffel</v>
          </cell>
          <cell r="C9341" t="str">
            <v>YEC9975551</v>
          </cell>
          <cell r="D9341">
            <v>2023</v>
          </cell>
          <cell r="E9341">
            <v>2</v>
          </cell>
          <cell r="F9341" t="str">
            <v>0020</v>
          </cell>
          <cell r="G9341" t="str">
            <v>A002</v>
          </cell>
          <cell r="H9341" t="str">
            <v>PAINTED FORK</v>
          </cell>
          <cell r="I9341" t="str">
            <v>Framgaffel</v>
          </cell>
          <cell r="L9341" t="e">
            <v>#N/A</v>
          </cell>
        </row>
        <row r="9342">
          <cell r="B9342" t="str">
            <v>YEC9975551Styrlager</v>
          </cell>
          <cell r="C9342" t="str">
            <v>YEC9975551</v>
          </cell>
          <cell r="D9342">
            <v>2023</v>
          </cell>
          <cell r="E9342">
            <v>3</v>
          </cell>
          <cell r="F9342" t="str">
            <v>0030</v>
          </cell>
          <cell r="G9342" t="str">
            <v>B001</v>
          </cell>
          <cell r="H9342" t="str">
            <v>Head Set</v>
          </cell>
          <cell r="I9342" t="str">
            <v>Styrlager</v>
          </cell>
          <cell r="K9342" t="str">
            <v>C2105291</v>
          </cell>
          <cell r="L9342" t="str">
            <v>C2100163</v>
          </cell>
        </row>
        <row r="9343">
          <cell r="B9343" t="str">
            <v xml:space="preserve">YEC9975551Styrstam </v>
          </cell>
          <cell r="C9343" t="str">
            <v>YEC9975551</v>
          </cell>
          <cell r="D9343">
            <v>2023</v>
          </cell>
          <cell r="E9343">
            <v>4</v>
          </cell>
          <cell r="F9343" t="str">
            <v>0040</v>
          </cell>
          <cell r="G9343" t="str">
            <v>B002</v>
          </cell>
          <cell r="H9343" t="str">
            <v>Handlebar Stem</v>
          </cell>
          <cell r="I9343" t="str">
            <v xml:space="preserve">Styrstam </v>
          </cell>
          <cell r="K9343" t="str">
            <v>C2205550-090</v>
          </cell>
          <cell r="L9343" t="str">
            <v>C2200066</v>
          </cell>
        </row>
        <row r="9344">
          <cell r="B9344" t="str">
            <v>YEC9975551Styre</v>
          </cell>
          <cell r="C9344" t="str">
            <v>YEC9975551</v>
          </cell>
          <cell r="D9344">
            <v>2023</v>
          </cell>
          <cell r="E9344">
            <v>5</v>
          </cell>
          <cell r="F9344" t="str">
            <v>0050</v>
          </cell>
          <cell r="G9344" t="str">
            <v>B003</v>
          </cell>
          <cell r="H9344" t="str">
            <v>Handelbar</v>
          </cell>
          <cell r="I9344" t="str">
            <v>Styre</v>
          </cell>
          <cell r="K9344" t="str">
            <v>C2306074</v>
          </cell>
          <cell r="L9344" t="str">
            <v>C2306074</v>
          </cell>
        </row>
        <row r="9345">
          <cell r="B9345" t="str">
            <v>YEC9975551Bromsgrepp H</v>
          </cell>
          <cell r="C9345" t="str">
            <v>YEC9975551</v>
          </cell>
          <cell r="D9345">
            <v>2023</v>
          </cell>
          <cell r="E9345">
            <v>6</v>
          </cell>
          <cell r="F9345" t="str">
            <v>0060</v>
          </cell>
          <cell r="G9345" t="str">
            <v>C002</v>
          </cell>
          <cell r="H9345" t="str">
            <v>Brake Lever R</v>
          </cell>
          <cell r="I9345" t="str">
            <v>Bromsgrepp H</v>
          </cell>
          <cell r="L9345" t="e">
            <v>#N/A</v>
          </cell>
        </row>
        <row r="9346">
          <cell r="B9346" t="str">
            <v>YEC9975551Bromsgrepp V</v>
          </cell>
          <cell r="C9346" t="str">
            <v>YEC9975551</v>
          </cell>
          <cell r="D9346">
            <v>2023</v>
          </cell>
          <cell r="E9346">
            <v>7</v>
          </cell>
          <cell r="F9346" t="str">
            <v>0070</v>
          </cell>
          <cell r="G9346" t="str">
            <v>C001</v>
          </cell>
          <cell r="H9346" t="str">
            <v>Brake Lever L</v>
          </cell>
          <cell r="I9346" t="str">
            <v>Bromsgrepp V</v>
          </cell>
          <cell r="J9346" t="str">
            <v>C6505049 BLL ALsvPLbk VB U 4F BL39AP</v>
          </cell>
          <cell r="K9346" t="str">
            <v>Shimano</v>
          </cell>
          <cell r="L9346" t="str">
            <v>Kontakta SHIMANO</v>
          </cell>
        </row>
        <row r="9347">
          <cell r="B9347" t="str">
            <v>YEC9975551Växelreglage H</v>
          </cell>
          <cell r="C9347" t="str">
            <v>YEC9975551</v>
          </cell>
          <cell r="D9347">
            <v>2023</v>
          </cell>
          <cell r="E9347">
            <v>8</v>
          </cell>
          <cell r="F9347" t="str">
            <v>0080</v>
          </cell>
          <cell r="G9347" t="str">
            <v>D002</v>
          </cell>
          <cell r="H9347" t="str">
            <v>Shift Lever R</v>
          </cell>
          <cell r="I9347" t="str">
            <v>Växelreglage H</v>
          </cell>
          <cell r="J9347" t="str">
            <v>C5105092 SHIFT LEVER, SL-C3000-7, NEXUS, REVO SHIFTER, 2320MM INNER, W/O OUTER FOR CJ-NX40(FOR SCANDINAVIAN), BLACK, BULK</v>
          </cell>
          <cell r="K9347" t="str">
            <v>Shimano</v>
          </cell>
          <cell r="L9347" t="str">
            <v>Kontakta SHIMANO</v>
          </cell>
        </row>
        <row r="9348">
          <cell r="B9348" t="str">
            <v>YEC9975551Växelreglage V</v>
          </cell>
          <cell r="C9348" t="str">
            <v>YEC9975551</v>
          </cell>
          <cell r="D9348">
            <v>2023</v>
          </cell>
          <cell r="E9348">
            <v>9</v>
          </cell>
          <cell r="F9348" t="str">
            <v>0090</v>
          </cell>
          <cell r="G9348" t="str">
            <v>D001</v>
          </cell>
          <cell r="H9348" t="str">
            <v>Shift Lever L</v>
          </cell>
          <cell r="I9348" t="str">
            <v>Växelreglage V</v>
          </cell>
          <cell r="L9348" t="e">
            <v>#N/A</v>
          </cell>
        </row>
        <row r="9349">
          <cell r="B9349" t="str">
            <v>YEC9975551Handtag par</v>
          </cell>
          <cell r="C9349" t="str">
            <v>YEC9975551</v>
          </cell>
          <cell r="D9349">
            <v>2023</v>
          </cell>
          <cell r="E9349">
            <v>10</v>
          </cell>
          <cell r="F9349" t="str">
            <v>0100</v>
          </cell>
          <cell r="G9349" t="str">
            <v>B004</v>
          </cell>
          <cell r="H9349" t="str">
            <v>Grip R</v>
          </cell>
          <cell r="I9349" t="str">
            <v>Handtag par</v>
          </cell>
          <cell r="K9349" t="str">
            <v>C2505528</v>
          </cell>
          <cell r="L9349" t="str">
            <v>C2500057</v>
          </cell>
        </row>
        <row r="9350">
          <cell r="B9350" t="str">
            <v>YEC9975551Frambroms</v>
          </cell>
          <cell r="C9350" t="str">
            <v>YEC9975551</v>
          </cell>
          <cell r="D9350">
            <v>2023</v>
          </cell>
          <cell r="E9350">
            <v>11</v>
          </cell>
          <cell r="F9350" t="str">
            <v>0110</v>
          </cell>
          <cell r="G9350" t="str">
            <v>C003</v>
          </cell>
          <cell r="H9350" t="str">
            <v xml:space="preserve">Brake front </v>
          </cell>
          <cell r="I9350" t="str">
            <v>Frambroms</v>
          </cell>
          <cell r="K9350" t="str">
            <v>Shimano</v>
          </cell>
          <cell r="L9350" t="str">
            <v>Kontakta SHIMANO</v>
          </cell>
        </row>
        <row r="9351">
          <cell r="B9351" t="str">
            <v>YEC9975551Bakbroms</v>
          </cell>
          <cell r="C9351" t="str">
            <v>YEC9975551</v>
          </cell>
          <cell r="D9351">
            <v>2023</v>
          </cell>
          <cell r="E9351">
            <v>12</v>
          </cell>
          <cell r="F9351" t="str">
            <v>0120</v>
          </cell>
          <cell r="G9351" t="str">
            <v>C004</v>
          </cell>
          <cell r="H9351" t="str">
            <v>Brake rear</v>
          </cell>
          <cell r="I9351" t="str">
            <v>Bakbroms</v>
          </cell>
          <cell r="K9351" t="str">
            <v>Fotbroms</v>
          </cell>
          <cell r="L9351" t="str">
            <v>Kontakta SHIMANO</v>
          </cell>
        </row>
        <row r="9352">
          <cell r="B9352" t="str">
            <v>YEC9975551Vevlager</v>
          </cell>
          <cell r="C9352" t="str">
            <v>YEC9975551</v>
          </cell>
          <cell r="D9352">
            <v>2023</v>
          </cell>
          <cell r="E9352">
            <v>13</v>
          </cell>
          <cell r="F9352" t="str">
            <v>0130</v>
          </cell>
          <cell r="G9352" t="str">
            <v>E001</v>
          </cell>
          <cell r="H9352" t="str">
            <v xml:space="preserve">BB-set </v>
          </cell>
          <cell r="I9352" t="str">
            <v>Vevlager</v>
          </cell>
          <cell r="K9352" t="str">
            <v>INGÅR I MOTORN</v>
          </cell>
          <cell r="L9352" t="str">
            <v>Ingår i motorn</v>
          </cell>
        </row>
        <row r="9353">
          <cell r="B9353" t="str">
            <v>YEC9975551Vevparti</v>
          </cell>
          <cell r="C9353" t="str">
            <v>YEC9975551</v>
          </cell>
          <cell r="D9353">
            <v>2023</v>
          </cell>
          <cell r="E9353">
            <v>14</v>
          </cell>
          <cell r="F9353" t="str">
            <v>0140</v>
          </cell>
          <cell r="G9353" t="str">
            <v>E002</v>
          </cell>
          <cell r="H9353" t="str">
            <v>Front Chainwheel</v>
          </cell>
          <cell r="I9353" t="str">
            <v>Vevparti</v>
          </cell>
          <cell r="K9353" t="str">
            <v>AFCE5010CXX</v>
          </cell>
          <cell r="L9353" t="str">
            <v>Kontakta SHIMANO</v>
          </cell>
        </row>
        <row r="9354">
          <cell r="B9354" t="str">
            <v>YEC9975551Kedjeskydd</v>
          </cell>
          <cell r="C9354" t="str">
            <v>YEC9975551</v>
          </cell>
          <cell r="D9354">
            <v>2023</v>
          </cell>
          <cell r="E9354">
            <v>15</v>
          </cell>
          <cell r="F9354" t="str">
            <v>0150</v>
          </cell>
          <cell r="G9354" t="str">
            <v>H001</v>
          </cell>
          <cell r="H9354" t="str">
            <v>Chain guard</v>
          </cell>
          <cell r="I9354" t="str">
            <v>Kedjeskydd</v>
          </cell>
          <cell r="K9354" t="str">
            <v>C8305427/ZBK</v>
          </cell>
          <cell r="L9354" t="str">
            <v>C8305427/ZBK</v>
          </cell>
        </row>
        <row r="9355">
          <cell r="B9355" t="str">
            <v>YEC9975551Kedjeskyddsfäste</v>
          </cell>
          <cell r="C9355" t="str">
            <v>YEC9975551</v>
          </cell>
          <cell r="D9355">
            <v>2023</v>
          </cell>
          <cell r="E9355">
            <v>16</v>
          </cell>
          <cell r="F9355" t="str">
            <v>0160</v>
          </cell>
          <cell r="G9355" t="str">
            <v>H002</v>
          </cell>
          <cell r="H9355" t="str">
            <v>Chain guard bracket</v>
          </cell>
          <cell r="I9355" t="str">
            <v>Kedjeskyddsfäste</v>
          </cell>
          <cell r="K9355" t="str">
            <v>C8305682</v>
          </cell>
          <cell r="L9355" t="str">
            <v>C8305682</v>
          </cell>
        </row>
        <row r="9356">
          <cell r="B9356" t="str">
            <v>YEC9975551Framväxel</v>
          </cell>
          <cell r="C9356" t="str">
            <v>YEC9975551</v>
          </cell>
          <cell r="D9356">
            <v>2023</v>
          </cell>
          <cell r="E9356">
            <v>17</v>
          </cell>
          <cell r="F9356" t="str">
            <v>0170</v>
          </cell>
          <cell r="G9356" t="str">
            <v>D003</v>
          </cell>
          <cell r="H9356" t="str">
            <v>Front Derailleur</v>
          </cell>
          <cell r="I9356" t="str">
            <v>Framväxel</v>
          </cell>
          <cell r="K9356" t="str">
            <v>EMPTY</v>
          </cell>
          <cell r="L9356" t="e">
            <v>#N/A</v>
          </cell>
        </row>
        <row r="9357">
          <cell r="B9357" t="str">
            <v>YEC9975551Bakväxel</v>
          </cell>
          <cell r="C9357" t="str">
            <v>YEC9975551</v>
          </cell>
          <cell r="D9357">
            <v>2023</v>
          </cell>
          <cell r="E9357">
            <v>18</v>
          </cell>
          <cell r="F9357" t="str">
            <v>0180</v>
          </cell>
          <cell r="G9357" t="str">
            <v>D004</v>
          </cell>
          <cell r="H9357" t="str">
            <v>Rear Derailleur</v>
          </cell>
          <cell r="I9357" t="str">
            <v>Bakväxel</v>
          </cell>
          <cell r="K9357" t="str">
            <v>ASGC30017CADXR</v>
          </cell>
          <cell r="L9357" t="str">
            <v>Kontakta SHIMANO</v>
          </cell>
        </row>
        <row r="9358">
          <cell r="B9358" t="str">
            <v>YEC9975551Kedja</v>
          </cell>
          <cell r="C9358" t="str">
            <v>YEC9975551</v>
          </cell>
          <cell r="D9358">
            <v>2023</v>
          </cell>
          <cell r="E9358">
            <v>19</v>
          </cell>
          <cell r="F9358" t="str">
            <v>0190</v>
          </cell>
          <cell r="G9358" t="str">
            <v>E003</v>
          </cell>
          <cell r="H9358" t="str">
            <v xml:space="preserve">Chain </v>
          </cell>
          <cell r="I9358" t="str">
            <v>Kedja</v>
          </cell>
          <cell r="J9358" t="str">
            <v>C3405041-104  + link CHA 1S 105L RB Z610HXRB   KMC</v>
          </cell>
          <cell r="K9358" t="str">
            <v>C3405041-102</v>
          </cell>
          <cell r="L9358" t="str">
            <v>C3400038</v>
          </cell>
        </row>
        <row r="9359">
          <cell r="B9359" t="str">
            <v>YEC9975551Kassett</v>
          </cell>
          <cell r="C9359" t="str">
            <v>YEC9975551</v>
          </cell>
          <cell r="D9359">
            <v>2023</v>
          </cell>
          <cell r="E9359">
            <v>20</v>
          </cell>
          <cell r="F9359" t="str">
            <v>0200</v>
          </cell>
          <cell r="G9359" t="str">
            <v>E004</v>
          </cell>
          <cell r="H9359" t="str">
            <v>Cassette Sprocket</v>
          </cell>
          <cell r="I9359" t="str">
            <v>Kassett</v>
          </cell>
          <cell r="J9359" t="str">
            <v>ASMGEAR20SU SPT SC20sv3/32" (INTERNAL HUB)</v>
          </cell>
          <cell r="K9359" t="str">
            <v>Shimano</v>
          </cell>
          <cell r="L9359" t="str">
            <v>Kontakta SHIMANO</v>
          </cell>
        </row>
        <row r="9360">
          <cell r="B9360" t="str">
            <v>YEC9975551Framhjul</v>
          </cell>
          <cell r="C9360" t="str">
            <v>YEC9975551</v>
          </cell>
          <cell r="D9360">
            <v>2023</v>
          </cell>
          <cell r="E9360">
            <v>21</v>
          </cell>
          <cell r="F9360" t="str">
            <v>0210</v>
          </cell>
          <cell r="G9360" t="str">
            <v>F001</v>
          </cell>
          <cell r="H9360" t="str">
            <v>Front hub</v>
          </cell>
          <cell r="I9360" t="str">
            <v>Framhjul</v>
          </cell>
          <cell r="K9360" t="str">
            <v>C4108054</v>
          </cell>
          <cell r="L9360" t="str">
            <v>C4100393</v>
          </cell>
        </row>
        <row r="9361">
          <cell r="B9361" t="str">
            <v>YEC9975551Bakhjul</v>
          </cell>
          <cell r="C9361" t="str">
            <v>YEC9975551</v>
          </cell>
          <cell r="D9361">
            <v>2023</v>
          </cell>
          <cell r="E9361">
            <v>22</v>
          </cell>
          <cell r="F9361" t="str">
            <v>0220</v>
          </cell>
          <cell r="G9361" t="str">
            <v>F002</v>
          </cell>
          <cell r="H9361" t="str">
            <v>Rear hub</v>
          </cell>
          <cell r="I9361" t="str">
            <v>Bakhjul</v>
          </cell>
          <cell r="J9361" t="str">
            <v>ASGC30007CADXR (ASG7C30ADXR) HBRcb 36 H SILVER DX</v>
          </cell>
          <cell r="K9361" t="str">
            <v>C4208276</v>
          </cell>
          <cell r="L9361" t="str">
            <v>C4200381</v>
          </cell>
        </row>
        <row r="9362">
          <cell r="B9362" t="str">
            <v>YEC9975551Däck</v>
          </cell>
          <cell r="C9362" t="str">
            <v>YEC9975551</v>
          </cell>
          <cell r="D9362">
            <v>2023</v>
          </cell>
          <cell r="E9362">
            <v>23</v>
          </cell>
          <cell r="F9362" t="str">
            <v>0230</v>
          </cell>
          <cell r="G9362" t="str">
            <v>F003</v>
          </cell>
          <cell r="H9362" t="str">
            <v>Tire</v>
          </cell>
          <cell r="I9362" t="str">
            <v>Däck</v>
          </cell>
          <cell r="J9362" t="str">
            <v>C4906139 40-622 BLACK Duramax Regular  H-480 (AP: W/O</v>
          </cell>
          <cell r="K9362" t="str">
            <v>C4906455</v>
          </cell>
          <cell r="L9362" t="str">
            <v>C4901463</v>
          </cell>
        </row>
        <row r="9363">
          <cell r="B9363" t="str">
            <v>YEC9975551Skärmar set</v>
          </cell>
          <cell r="C9363" t="str">
            <v>YEC9975551</v>
          </cell>
          <cell r="D9363">
            <v>2023</v>
          </cell>
          <cell r="E9363">
            <v>24</v>
          </cell>
          <cell r="F9363" t="str">
            <v>0240</v>
          </cell>
          <cell r="G9363" t="str">
            <v>H003</v>
          </cell>
          <cell r="H9363" t="str">
            <v xml:space="preserve">Mudguard front   </v>
          </cell>
          <cell r="I9363" t="str">
            <v>Skärmar set</v>
          </cell>
          <cell r="J9363" t="str">
            <v xml:space="preserve">C8255729-PRE ZN/52MM 28" BLACK Pre lackad </v>
          </cell>
          <cell r="K9363" t="str">
            <v>C8255729-BK</v>
          </cell>
          <cell r="L9363" t="str">
            <v>C8250028</v>
          </cell>
        </row>
        <row r="9364">
          <cell r="B9364" t="str">
            <v>YEC9975551Pakethållare</v>
          </cell>
          <cell r="C9364" t="str">
            <v>YEC9975551</v>
          </cell>
          <cell r="D9364">
            <v>2023</v>
          </cell>
          <cell r="E9364">
            <v>25</v>
          </cell>
          <cell r="F9364" t="str">
            <v>0250</v>
          </cell>
          <cell r="G9364" t="str">
            <v>H004</v>
          </cell>
          <cell r="H9364" t="str">
            <v>Carrier</v>
          </cell>
          <cell r="I9364" t="str">
            <v>Pakethållare</v>
          </cell>
          <cell r="K9364" t="str">
            <v>C8205834-BK</v>
          </cell>
          <cell r="L9364" t="str">
            <v>C8205834-BK</v>
          </cell>
        </row>
        <row r="9365">
          <cell r="B9365" t="str">
            <v>YEC9975551Sadel</v>
          </cell>
          <cell r="C9365" t="str">
            <v>YEC9975551</v>
          </cell>
          <cell r="D9365">
            <v>2023</v>
          </cell>
          <cell r="E9365">
            <v>26</v>
          </cell>
          <cell r="F9365" t="str">
            <v>0260</v>
          </cell>
          <cell r="G9365" t="str">
            <v>G001</v>
          </cell>
          <cell r="H9365" t="str">
            <v>Saddle</v>
          </cell>
          <cell r="I9365" t="str">
            <v>Sadel</v>
          </cell>
          <cell r="K9365" t="str">
            <v>C7105989</v>
          </cell>
          <cell r="L9365" t="str">
            <v>C7100596</v>
          </cell>
        </row>
        <row r="9366">
          <cell r="B9366" t="str">
            <v>YEC9975551Sadelstolpe</v>
          </cell>
          <cell r="C9366" t="str">
            <v>YEC9975551</v>
          </cell>
          <cell r="D9366">
            <v>2023</v>
          </cell>
          <cell r="E9366">
            <v>27</v>
          </cell>
          <cell r="F9366" t="str">
            <v>0270</v>
          </cell>
          <cell r="G9366" t="str">
            <v>G002</v>
          </cell>
          <cell r="H9366" t="str">
            <v>Seatpost</v>
          </cell>
          <cell r="I9366" t="str">
            <v>Sadelstolpe</v>
          </cell>
          <cell r="K9366" t="str">
            <v>C7205260</v>
          </cell>
          <cell r="L9366" t="str">
            <v>C7200053</v>
          </cell>
        </row>
        <row r="9367">
          <cell r="B9367" t="str">
            <v>YEC9975551Sadelrörsklämma</v>
          </cell>
          <cell r="C9367" t="str">
            <v>YEC9975551</v>
          </cell>
          <cell r="D9367">
            <v>2023</v>
          </cell>
          <cell r="E9367">
            <v>28</v>
          </cell>
          <cell r="F9367" t="str">
            <v>0280</v>
          </cell>
          <cell r="G9367" t="str">
            <v>G003</v>
          </cell>
          <cell r="H9367" t="str">
            <v>Seat Clamp</v>
          </cell>
          <cell r="I9367" t="str">
            <v>Sadelrörsklämma</v>
          </cell>
          <cell r="K9367" t="str">
            <v>C7305002</v>
          </cell>
          <cell r="L9367" t="str">
            <v>C7300027-318</v>
          </cell>
        </row>
        <row r="9368">
          <cell r="B9368" t="str">
            <v>YEC9975551Framlampa</v>
          </cell>
          <cell r="C9368" t="str">
            <v>YEC9975551</v>
          </cell>
          <cell r="D9368">
            <v>2023</v>
          </cell>
          <cell r="E9368">
            <v>29</v>
          </cell>
          <cell r="F9368" t="str">
            <v>0290</v>
          </cell>
          <cell r="G9368" t="str">
            <v>H005</v>
          </cell>
          <cell r="H9368" t="str">
            <v>Front light</v>
          </cell>
          <cell r="I9368" t="str">
            <v>Framlampa</v>
          </cell>
          <cell r="K9368" t="str">
            <v>C8015300</v>
          </cell>
          <cell r="L9368" t="str">
            <v>C8015300</v>
          </cell>
        </row>
        <row r="9369">
          <cell r="B9369" t="str">
            <v>YEC9975551Baklampa</v>
          </cell>
          <cell r="C9369" t="str">
            <v>YEC9975551</v>
          </cell>
          <cell r="D9369">
            <v>2023</v>
          </cell>
          <cell r="E9369">
            <v>30</v>
          </cell>
          <cell r="F9369" t="str">
            <v>0300</v>
          </cell>
          <cell r="G9369" t="str">
            <v>H006</v>
          </cell>
          <cell r="H9369" t="str">
            <v>Light, Rear</v>
          </cell>
          <cell r="I9369" t="str">
            <v>Baklampa</v>
          </cell>
          <cell r="J9369" t="str">
            <v>inkl in battery</v>
          </cell>
          <cell r="K9369" t="str">
            <v>C8705186-1RLBK</v>
          </cell>
          <cell r="L9369" t="str">
            <v>C8705186-1RLBK</v>
          </cell>
        </row>
        <row r="9370">
          <cell r="B9370" t="str">
            <v>YEC9975551Låssats</v>
          </cell>
          <cell r="C9370" t="str">
            <v>YEC9975551</v>
          </cell>
          <cell r="D9370">
            <v>2023</v>
          </cell>
          <cell r="E9370">
            <v>31</v>
          </cell>
          <cell r="F9370" t="str">
            <v>0310</v>
          </cell>
          <cell r="G9370" t="str">
            <v>H007</v>
          </cell>
          <cell r="H9370" t="str">
            <v>Lock</v>
          </cell>
          <cell r="I9370" t="str">
            <v>Låssats</v>
          </cell>
          <cell r="J9370" t="str">
            <v>C8405069 LCK SF PLbk Solid+  BAT SF03/SR11/SR20, LOCK FRAME+LOCK BATT SF03 RT W/2 similar keys</v>
          </cell>
          <cell r="K9370" t="str">
            <v>C8405069</v>
          </cell>
          <cell r="L9370" t="str">
            <v>C8405069</v>
          </cell>
        </row>
        <row r="9371">
          <cell r="B9371" t="str">
            <v>YEC9975551Stöd</v>
          </cell>
          <cell r="C9371" t="str">
            <v>YEC9975551</v>
          </cell>
          <cell r="D9371">
            <v>2023</v>
          </cell>
          <cell r="E9371">
            <v>32</v>
          </cell>
          <cell r="F9371" t="str">
            <v>0320</v>
          </cell>
          <cell r="G9371" t="str">
            <v>H008</v>
          </cell>
          <cell r="H9371" t="str">
            <v>Kick stand</v>
          </cell>
          <cell r="I9371" t="str">
            <v>Stöd</v>
          </cell>
          <cell r="K9371" t="str">
            <v>C8105224</v>
          </cell>
          <cell r="L9371" t="str">
            <v>C8105224</v>
          </cell>
        </row>
        <row r="9372">
          <cell r="B9372" t="str">
            <v>YEC9975551Korg</v>
          </cell>
          <cell r="C9372" t="str">
            <v>YEC9975551</v>
          </cell>
          <cell r="D9372">
            <v>2023</v>
          </cell>
          <cell r="E9372">
            <v>33</v>
          </cell>
          <cell r="F9372" t="str">
            <v>0330</v>
          </cell>
          <cell r="G9372" t="str">
            <v>H009</v>
          </cell>
          <cell r="H9372" t="str">
            <v>Basket / Fr carrier</v>
          </cell>
          <cell r="I9372" t="str">
            <v>Korg</v>
          </cell>
          <cell r="K9372" t="str">
            <v>C8605198</v>
          </cell>
          <cell r="L9372" t="str">
            <v>C8600016</v>
          </cell>
        </row>
        <row r="9373">
          <cell r="B9373" t="str">
            <v>YEC9975551Pedaler</v>
          </cell>
          <cell r="C9373" t="str">
            <v>YEC9975551</v>
          </cell>
          <cell r="D9373">
            <v>2023</v>
          </cell>
          <cell r="E9373">
            <v>34</v>
          </cell>
          <cell r="F9373" t="str">
            <v>0340</v>
          </cell>
          <cell r="G9373" t="str">
            <v>E005</v>
          </cell>
          <cell r="H9373" t="str">
            <v xml:space="preserve">Pedal </v>
          </cell>
          <cell r="I9373" t="str">
            <v>Pedaler</v>
          </cell>
          <cell r="K9373" t="str">
            <v>C3505208</v>
          </cell>
          <cell r="L9373" t="str">
            <v>C3500059</v>
          </cell>
        </row>
        <row r="9374">
          <cell r="B9374" t="str">
            <v>YEC9975551Motor</v>
          </cell>
          <cell r="C9374" t="str">
            <v>YEC9975551</v>
          </cell>
          <cell r="D9374">
            <v>2023</v>
          </cell>
          <cell r="E9374">
            <v>35</v>
          </cell>
          <cell r="F9374" t="str">
            <v>0350</v>
          </cell>
          <cell r="G9374" t="str">
            <v>J001</v>
          </cell>
          <cell r="H9374" t="str">
            <v>DRIVE UNIT:</v>
          </cell>
          <cell r="I9374" t="str">
            <v>Motor</v>
          </cell>
          <cell r="K9374" t="str">
            <v>ADUE5000</v>
          </cell>
          <cell r="L9374" t="str">
            <v>Kontakta SHIMANO / DU-E5000</v>
          </cell>
        </row>
        <row r="9375">
          <cell r="B9375" t="str">
            <v>YEC9975551Display</v>
          </cell>
          <cell r="C9375" t="str">
            <v>YEC9975551</v>
          </cell>
          <cell r="D9375">
            <v>2023</v>
          </cell>
          <cell r="E9375">
            <v>36</v>
          </cell>
          <cell r="F9375" t="str">
            <v>0360</v>
          </cell>
          <cell r="G9375" t="str">
            <v>J004</v>
          </cell>
          <cell r="H9375" t="str">
            <v>DISPLAY:</v>
          </cell>
          <cell r="I9375" t="str">
            <v>Display</v>
          </cell>
          <cell r="K9375" t="str">
            <v>KSCE5000</v>
          </cell>
          <cell r="L9375" t="str">
            <v>Kontakta SHIMANO / SC-E5000</v>
          </cell>
        </row>
        <row r="9376">
          <cell r="B9376" t="str">
            <v>YEC9975551EB-Bus kabel</v>
          </cell>
          <cell r="C9376" t="str">
            <v>YEC9975551</v>
          </cell>
          <cell r="D9376">
            <v>2023</v>
          </cell>
          <cell r="E9376">
            <v>37</v>
          </cell>
          <cell r="F9376" t="str">
            <v>0370</v>
          </cell>
          <cell r="G9376" t="str">
            <v>J005</v>
          </cell>
          <cell r="H9376" t="str">
            <v>EB-BUS CABLE:</v>
          </cell>
          <cell r="I9376" t="str">
            <v>EB-Bus kabel</v>
          </cell>
          <cell r="K9376" t="str">
            <v>Shimano</v>
          </cell>
          <cell r="L9376" t="str">
            <v>Kontakta SHIMANO</v>
          </cell>
        </row>
        <row r="9377">
          <cell r="B9377" t="str">
            <v>YEC9975551Motorkabel</v>
          </cell>
          <cell r="C9377" t="str">
            <v>YEC9975551</v>
          </cell>
          <cell r="D9377">
            <v>2023</v>
          </cell>
          <cell r="E9377">
            <v>38</v>
          </cell>
          <cell r="F9377" t="str">
            <v>0380</v>
          </cell>
          <cell r="G9377" t="str">
            <v>J006</v>
          </cell>
          <cell r="H9377" t="str">
            <v>POWER CABLE:</v>
          </cell>
          <cell r="I9377" t="str">
            <v>Motorkabel</v>
          </cell>
          <cell r="K9377" t="str">
            <v>Ingår i batterihållaren</v>
          </cell>
          <cell r="L9377" t="str">
            <v>Ingår i batterihållaren</v>
          </cell>
        </row>
        <row r="9378">
          <cell r="B9378" t="str">
            <v>YEC9975551Kabel framlampa</v>
          </cell>
          <cell r="C9378" t="str">
            <v>YEC9975551</v>
          </cell>
          <cell r="D9378">
            <v>2023</v>
          </cell>
          <cell r="E9378">
            <v>39</v>
          </cell>
          <cell r="F9378" t="str">
            <v>0390</v>
          </cell>
          <cell r="G9378" t="str">
            <v>J007</v>
          </cell>
          <cell r="H9378" t="str">
            <v>F. LIGHT CABLE:</v>
          </cell>
          <cell r="I9378" t="str">
            <v>Kabel framlampa</v>
          </cell>
          <cell r="K9378" t="str">
            <v>Shimano</v>
          </cell>
          <cell r="L9378" t="str">
            <v>Kontakta SHIMANO</v>
          </cell>
        </row>
        <row r="9379">
          <cell r="B9379" t="str">
            <v>YEC9975551Kabel baklampa</v>
          </cell>
          <cell r="C9379" t="str">
            <v>YEC9975551</v>
          </cell>
          <cell r="D9379">
            <v>2023</v>
          </cell>
          <cell r="E9379">
            <v>40</v>
          </cell>
          <cell r="F9379" t="str">
            <v>0400</v>
          </cell>
          <cell r="G9379" t="str">
            <v>J008</v>
          </cell>
          <cell r="H9379" t="str">
            <v>R. LIGHT CABLE:</v>
          </cell>
          <cell r="I9379" t="str">
            <v>Kabel baklampa</v>
          </cell>
          <cell r="K9379" t="str">
            <v>INGÅR I BATTERIET</v>
          </cell>
          <cell r="L9379" t="str">
            <v>Ingår i batteriet</v>
          </cell>
        </row>
        <row r="9380">
          <cell r="B9380" t="str">
            <v>YEC9975551Hastighetssensor</v>
          </cell>
          <cell r="C9380" t="str">
            <v>YEC9975551</v>
          </cell>
          <cell r="D9380">
            <v>2023</v>
          </cell>
          <cell r="E9380">
            <v>41</v>
          </cell>
          <cell r="F9380" t="str">
            <v>0410</v>
          </cell>
          <cell r="G9380" t="str">
            <v>J009</v>
          </cell>
          <cell r="H9380" t="str">
            <v>SPEED SENSOR:</v>
          </cell>
          <cell r="I9380" t="str">
            <v>Hastighetssensor</v>
          </cell>
          <cell r="K9380" t="str">
            <v>INGÅR I MOTORN</v>
          </cell>
          <cell r="L9380" t="str">
            <v>Ingår i motorn</v>
          </cell>
        </row>
        <row r="9381">
          <cell r="B9381" t="str">
            <v>YEC9975551Batteri</v>
          </cell>
          <cell r="C9381" t="str">
            <v>YEC9975551</v>
          </cell>
          <cell r="D9381">
            <v>2023</v>
          </cell>
          <cell r="E9381">
            <v>42</v>
          </cell>
          <cell r="F9381" t="str">
            <v>0420</v>
          </cell>
          <cell r="G9381" t="str">
            <v>J002</v>
          </cell>
          <cell r="H9381" t="str">
            <v>BATTERY:</v>
          </cell>
          <cell r="I9381" t="str">
            <v>Batteri</v>
          </cell>
          <cell r="K9381" t="str">
            <v>C8705186-S-11EA</v>
          </cell>
          <cell r="L9381" t="str">
            <v>C8705186-S-11EA</v>
          </cell>
        </row>
        <row r="9382">
          <cell r="B9382" t="str">
            <v>YEC9975551Batterihållare</v>
          </cell>
          <cell r="C9382" t="str">
            <v>YEC9975551</v>
          </cell>
          <cell r="D9382">
            <v>2023</v>
          </cell>
          <cell r="E9382">
            <v>43</v>
          </cell>
          <cell r="F9382" t="str">
            <v>0430</v>
          </cell>
          <cell r="G9382" t="str">
            <v>J003</v>
          </cell>
          <cell r="H9382" t="str">
            <v>BATTERY HOLDER/Slider</v>
          </cell>
          <cell r="I9382" t="str">
            <v>Batterihållare</v>
          </cell>
          <cell r="K9382" t="str">
            <v>C8705188-S-01</v>
          </cell>
          <cell r="L9382" t="str">
            <v>C8705188-S-01</v>
          </cell>
        </row>
        <row r="9383">
          <cell r="B9383" t="str">
            <v>YEC9975551Batteriladdare</v>
          </cell>
          <cell r="C9383" t="str">
            <v>YEC9975551</v>
          </cell>
          <cell r="D9383">
            <v>2023</v>
          </cell>
          <cell r="E9383">
            <v>44</v>
          </cell>
          <cell r="F9383" t="str">
            <v>0440</v>
          </cell>
          <cell r="G9383" t="str">
            <v>J010</v>
          </cell>
          <cell r="H9383" t="str">
            <v>CHARGER:</v>
          </cell>
          <cell r="I9383" t="str">
            <v>Batteriladdare</v>
          </cell>
          <cell r="K9383" t="str">
            <v>C8705086-02C</v>
          </cell>
          <cell r="L9383" t="str">
            <v>C8705086-02C</v>
          </cell>
        </row>
        <row r="9384">
          <cell r="B9384" t="str">
            <v>YEC9975551Kontrollbox</v>
          </cell>
          <cell r="C9384" t="str">
            <v>YEC9975551</v>
          </cell>
          <cell r="D9384">
            <v>2023</v>
          </cell>
          <cell r="E9384">
            <v>45</v>
          </cell>
          <cell r="F9384" t="str">
            <v>0450</v>
          </cell>
          <cell r="G9384" t="str">
            <v>J011</v>
          </cell>
          <cell r="H9384" t="str">
            <v>Controller</v>
          </cell>
          <cell r="I9384" t="str">
            <v>Kontrollbox</v>
          </cell>
          <cell r="J9384" t="str">
            <v>included into the motor</v>
          </cell>
          <cell r="K9384" t="str">
            <v>Shimano</v>
          </cell>
          <cell r="L9384" t="str">
            <v>Kontakta SHIMANO</v>
          </cell>
        </row>
        <row r="9385">
          <cell r="B9385" t="str">
            <v>YEC9975551Växelöra</v>
          </cell>
          <cell r="C9385" t="str">
            <v>YEC9975551</v>
          </cell>
          <cell r="D9385">
            <v>2023</v>
          </cell>
          <cell r="E9385">
            <v>46</v>
          </cell>
          <cell r="F9385" t="str">
            <v>0460</v>
          </cell>
          <cell r="G9385" t="str">
            <v>D005</v>
          </cell>
          <cell r="H9385" t="str">
            <v>Gear hanger</v>
          </cell>
          <cell r="I9385" t="str">
            <v>Växelöra</v>
          </cell>
          <cell r="L9385" t="e">
            <v>#N/A</v>
          </cell>
        </row>
        <row r="9386">
          <cell r="B9386" t="str">
            <v>YEC9A75131RAM</v>
          </cell>
          <cell r="C9386" t="str">
            <v>YEC9A75131</v>
          </cell>
          <cell r="D9386" t="str">
            <v>2020-2021</v>
          </cell>
          <cell r="E9386">
            <v>1</v>
          </cell>
          <cell r="F9386" t="str">
            <v>0010</v>
          </cell>
          <cell r="G9386" t="str">
            <v>A001</v>
          </cell>
          <cell r="H9386" t="str">
            <v>PAINTED FRAME</v>
          </cell>
          <cell r="I9386" t="str">
            <v>RAM</v>
          </cell>
          <cell r="J9386" t="str">
            <v>Crescent-dekal ovan matt lack</v>
          </cell>
          <cell r="K9386" t="str">
            <v>FRAME</v>
          </cell>
          <cell r="L9386" t="e">
            <v>#N/A</v>
          </cell>
        </row>
        <row r="9387">
          <cell r="B9387" t="str">
            <v>YEC9A75131Framgaffel</v>
          </cell>
          <cell r="C9387" t="str">
            <v>YEC9A75131</v>
          </cell>
          <cell r="D9387" t="str">
            <v>2020-2021</v>
          </cell>
          <cell r="E9387">
            <v>2</v>
          </cell>
          <cell r="F9387" t="str">
            <v>0020</v>
          </cell>
          <cell r="G9387" t="str">
            <v>A002</v>
          </cell>
          <cell r="H9387" t="str">
            <v>PAINTED FORK</v>
          </cell>
          <cell r="I9387" t="str">
            <v>Framgaffel</v>
          </cell>
          <cell r="J9387" t="str">
            <v>C1605442-193 FF 28 ST 1"1/8 Int 40-44 Disc</v>
          </cell>
          <cell r="K9387" t="str">
            <v>C1605442-193</v>
          </cell>
          <cell r="L9387" t="e">
            <v>#N/A</v>
          </cell>
        </row>
        <row r="9388">
          <cell r="B9388" t="str">
            <v>YEC9A75131Styrlager</v>
          </cell>
          <cell r="C9388" t="str">
            <v>YEC9A75131</v>
          </cell>
          <cell r="D9388" t="str">
            <v>2020-2021</v>
          </cell>
          <cell r="E9388">
            <v>3</v>
          </cell>
          <cell r="F9388" t="str">
            <v>0030</v>
          </cell>
          <cell r="G9388" t="str">
            <v>B001</v>
          </cell>
          <cell r="H9388" t="str">
            <v>Head Set</v>
          </cell>
          <cell r="I9388" t="str">
            <v>Styrlager</v>
          </cell>
          <cell r="J9388" t="str">
            <v>C2105002 VP-MH305C SEMI INTEGR, ED BLACK O/S  SH = 20mm</v>
          </cell>
          <cell r="K9388" t="str">
            <v>C2105002</v>
          </cell>
          <cell r="L9388" t="str">
            <v>C2100163</v>
          </cell>
        </row>
        <row r="9389">
          <cell r="B9389" t="str">
            <v xml:space="preserve">YEC9A75131Styrstam </v>
          </cell>
          <cell r="C9389" t="str">
            <v>YEC9A75131</v>
          </cell>
          <cell r="D9389" t="str">
            <v>2020-2021</v>
          </cell>
          <cell r="E9389">
            <v>4</v>
          </cell>
          <cell r="F9389" t="str">
            <v>0040</v>
          </cell>
          <cell r="G9389" t="str">
            <v>B002</v>
          </cell>
          <cell r="H9389" t="str">
            <v>Handlebar Stem</v>
          </cell>
          <cell r="I9389" t="str">
            <v xml:space="preserve">Styrstam </v>
          </cell>
          <cell r="J9389" t="str">
            <v>C2205550-090 H/L STÄLLBAR BLACK  O/S 25,4X85/90-150GR MTSD-367N-5 EXT=180 MM</v>
          </cell>
          <cell r="K9389" t="str">
            <v>C2205550-090</v>
          </cell>
          <cell r="L9389" t="str">
            <v>C2200066</v>
          </cell>
        </row>
        <row r="9390">
          <cell r="B9390" t="str">
            <v>YEC9A75131Styre</v>
          </cell>
          <cell r="C9390" t="str">
            <v>YEC9A75131</v>
          </cell>
          <cell r="D9390" t="str">
            <v>2020-2021</v>
          </cell>
          <cell r="E9390">
            <v>5</v>
          </cell>
          <cell r="F9390" t="str">
            <v>0050</v>
          </cell>
          <cell r="G9390" t="str">
            <v>B003</v>
          </cell>
          <cell r="H9390" t="str">
            <v>Handelbar</v>
          </cell>
          <cell r="I9390" t="str">
            <v>Styre</v>
          </cell>
          <cell r="J9390" t="str">
            <v>C2306074 Handlebar City BLACK NR-AL-14(ISO-C) W:630mm, AL BK, no logo</v>
          </cell>
          <cell r="K9390" t="str">
            <v>C2306074</v>
          </cell>
          <cell r="L9390" t="str">
            <v>C2306074</v>
          </cell>
        </row>
        <row r="9391">
          <cell r="B9391" t="str">
            <v>YEC9A75131Bromsgrepp H</v>
          </cell>
          <cell r="C9391" t="str">
            <v>YEC9A75131</v>
          </cell>
          <cell r="D9391" t="str">
            <v>2020-2021</v>
          </cell>
          <cell r="E9391">
            <v>6</v>
          </cell>
          <cell r="F9391" t="str">
            <v>0060</v>
          </cell>
          <cell r="G9391" t="str">
            <v>C002</v>
          </cell>
          <cell r="H9391" t="str">
            <v>Brake Lever R</v>
          </cell>
          <cell r="I9391" t="str">
            <v>Bromsgrepp H</v>
          </cell>
          <cell r="L9391" t="e">
            <v>#N/A</v>
          </cell>
        </row>
        <row r="9392">
          <cell r="B9392" t="str">
            <v>YEC9A75131Bromsgrepp V</v>
          </cell>
          <cell r="C9392" t="str">
            <v>YEC9A75131</v>
          </cell>
          <cell r="D9392" t="str">
            <v>2020-2021</v>
          </cell>
          <cell r="E9392">
            <v>7</v>
          </cell>
          <cell r="F9392" t="str">
            <v>0070</v>
          </cell>
          <cell r="G9392" t="str">
            <v>C001</v>
          </cell>
          <cell r="H9392" t="str">
            <v>Brake Lever L</v>
          </cell>
          <cell r="I9392" t="str">
            <v>Bromsgrepp V</v>
          </cell>
          <cell r="J9392" t="str">
            <v>inkl in brake</v>
          </cell>
          <cell r="K9392" t="str">
            <v>Shimano</v>
          </cell>
          <cell r="L9392" t="str">
            <v>Kontakta SHIMANO</v>
          </cell>
        </row>
        <row r="9393">
          <cell r="B9393" t="str">
            <v>YEC9A75131Växelreglage H</v>
          </cell>
          <cell r="C9393" t="str">
            <v>YEC9A75131</v>
          </cell>
          <cell r="D9393" t="str">
            <v>2020-2021</v>
          </cell>
          <cell r="E9393">
            <v>8</v>
          </cell>
          <cell r="F9393" t="str">
            <v>0080</v>
          </cell>
          <cell r="G9393" t="str">
            <v>D002</v>
          </cell>
          <cell r="H9393" t="str">
            <v>Shift Lever R</v>
          </cell>
          <cell r="I9393" t="str">
            <v>Växelreglage H</v>
          </cell>
          <cell r="J9393" t="str">
            <v>C5105092 SHIFT LEVER, SL-C3000-7, NEXUS, REVO SHIFTER, 2320MM INNER, W/O OUTER FOR CJ-NX40(FOR SCANDINAVIAN), BLACK, BULK</v>
          </cell>
          <cell r="K9393" t="str">
            <v>C5105092</v>
          </cell>
          <cell r="L9393" t="str">
            <v>Kontakta SHIMANO</v>
          </cell>
        </row>
        <row r="9394">
          <cell r="B9394" t="str">
            <v>YEC9A75131Växelreglage V</v>
          </cell>
          <cell r="C9394" t="str">
            <v>YEC9A75131</v>
          </cell>
          <cell r="D9394" t="str">
            <v>2020-2021</v>
          </cell>
          <cell r="E9394">
            <v>9</v>
          </cell>
          <cell r="F9394" t="str">
            <v>0090</v>
          </cell>
          <cell r="G9394" t="str">
            <v>D001</v>
          </cell>
          <cell r="H9394" t="str">
            <v>Shift Lever L</v>
          </cell>
          <cell r="I9394" t="str">
            <v>Växelreglage V</v>
          </cell>
          <cell r="L9394" t="e">
            <v>#N/A</v>
          </cell>
        </row>
        <row r="9395">
          <cell r="B9395" t="str">
            <v>YEC9A75131Handtag par</v>
          </cell>
          <cell r="C9395" t="str">
            <v>YEC9A75131</v>
          </cell>
          <cell r="D9395" t="str">
            <v>2020-2021</v>
          </cell>
          <cell r="E9395">
            <v>10</v>
          </cell>
          <cell r="F9395" t="str">
            <v>0100</v>
          </cell>
          <cell r="G9395" t="str">
            <v>B004</v>
          </cell>
          <cell r="H9395" t="str">
            <v>Grip R</v>
          </cell>
          <cell r="I9395" t="str">
            <v>Handtag par</v>
          </cell>
          <cell r="J9395" t="str">
            <v xml:space="preserve">C2505528 Herrmans CLIK DD37  black 90mm  </v>
          </cell>
          <cell r="K9395" t="str">
            <v>C2505528</v>
          </cell>
          <cell r="L9395" t="str">
            <v>C2500057</v>
          </cell>
        </row>
        <row r="9396">
          <cell r="B9396" t="str">
            <v>YEC9A75131Frambroms</v>
          </cell>
          <cell r="C9396" t="str">
            <v>YEC9A75131</v>
          </cell>
          <cell r="D9396" t="str">
            <v>2020-2021</v>
          </cell>
          <cell r="E9396">
            <v>11</v>
          </cell>
          <cell r="F9396" t="str">
            <v>0110</v>
          </cell>
          <cell r="G9396" t="str">
            <v>C003</v>
          </cell>
          <cell r="H9396" t="str">
            <v xml:space="preserve">Brake front </v>
          </cell>
          <cell r="I9396" t="str">
            <v>Frambroms</v>
          </cell>
          <cell r="J9396" t="str">
            <v>C6505195 Blubrake ABS KIT</v>
          </cell>
          <cell r="K9396" t="str">
            <v>C6505195</v>
          </cell>
          <cell r="L9396" t="str">
            <v>Kontakta Service</v>
          </cell>
        </row>
        <row r="9397">
          <cell r="B9397" t="str">
            <v>YEC9A75131Bakbroms</v>
          </cell>
          <cell r="C9397" t="str">
            <v>YEC9A75131</v>
          </cell>
          <cell r="D9397" t="str">
            <v>2020-2021</v>
          </cell>
          <cell r="E9397">
            <v>12</v>
          </cell>
          <cell r="F9397" t="str">
            <v>0120</v>
          </cell>
          <cell r="G9397" t="str">
            <v>C004</v>
          </cell>
          <cell r="H9397" t="str">
            <v>Brake rear</v>
          </cell>
          <cell r="I9397" t="str">
            <v>Bakbroms</v>
          </cell>
          <cell r="K9397" t="str">
            <v>Fotbroms</v>
          </cell>
          <cell r="L9397" t="str">
            <v>Kontakta SHIMANO</v>
          </cell>
        </row>
        <row r="9398">
          <cell r="B9398" t="str">
            <v>YEC9A75131Vevlager</v>
          </cell>
          <cell r="C9398" t="str">
            <v>YEC9A75131</v>
          </cell>
          <cell r="D9398" t="str">
            <v>2020-2021</v>
          </cell>
          <cell r="E9398">
            <v>13</v>
          </cell>
          <cell r="F9398" t="str">
            <v>0130</v>
          </cell>
          <cell r="G9398" t="str">
            <v>E001</v>
          </cell>
          <cell r="H9398" t="str">
            <v xml:space="preserve">BB-set </v>
          </cell>
          <cell r="I9398" t="str">
            <v>Vevlager</v>
          </cell>
          <cell r="K9398" t="str">
            <v>INGÅR I MOTORN</v>
          </cell>
          <cell r="L9398" t="str">
            <v>Ingår i motorn</v>
          </cell>
        </row>
        <row r="9399">
          <cell r="B9399" t="str">
            <v>YEC9A75131Vevparti</v>
          </cell>
          <cell r="C9399" t="str">
            <v>YEC9A75131</v>
          </cell>
          <cell r="D9399" t="str">
            <v>2020-2021</v>
          </cell>
          <cell r="E9399">
            <v>14</v>
          </cell>
          <cell r="F9399" t="str">
            <v>0140</v>
          </cell>
          <cell r="G9399" t="str">
            <v>E002</v>
          </cell>
          <cell r="H9399" t="str">
            <v>Front Chainwheel</v>
          </cell>
          <cell r="I9399" t="str">
            <v>Vevparti</v>
          </cell>
          <cell r="K9399" t="str">
            <v>C3305778-EG</v>
          </cell>
          <cell r="L9399" t="str">
            <v>C3305778-EG</v>
          </cell>
        </row>
        <row r="9400">
          <cell r="B9400" t="str">
            <v>YEC9A75131Kedjeskydd</v>
          </cell>
          <cell r="C9400" t="str">
            <v>YEC9A75131</v>
          </cell>
          <cell r="D9400" t="str">
            <v>2020-2021</v>
          </cell>
          <cell r="E9400">
            <v>15</v>
          </cell>
          <cell r="F9400" t="str">
            <v>0150</v>
          </cell>
          <cell r="G9400" t="str">
            <v>H001</v>
          </cell>
          <cell r="H9400" t="str">
            <v>Chain guard</v>
          </cell>
          <cell r="I9400" t="str">
            <v>Kedjeskydd</v>
          </cell>
          <cell r="J9400" t="str">
            <v>C8305427/ZBK + C8305427/RSV AXA CE 38 black w silver center</v>
          </cell>
          <cell r="K9400" t="str">
            <v>C8305427/ZBK</v>
          </cell>
          <cell r="L9400" t="str">
            <v>C8305427/ZBK</v>
          </cell>
        </row>
        <row r="9401">
          <cell r="B9401" t="str">
            <v>YEC9A75131Kedjeskyddsfäste</v>
          </cell>
          <cell r="C9401" t="str">
            <v>YEC9A75131</v>
          </cell>
          <cell r="D9401" t="str">
            <v>2020-2021</v>
          </cell>
          <cell r="E9401">
            <v>16</v>
          </cell>
          <cell r="F9401" t="str">
            <v>0160</v>
          </cell>
          <cell r="G9401" t="str">
            <v>H002</v>
          </cell>
          <cell r="H9401" t="str">
            <v>Chain guard bracket</v>
          </cell>
          <cell r="I9401" t="str">
            <v>Kedjeskyddsfäste</v>
          </cell>
          <cell r="J9401" t="str">
            <v>C8305526 Chainguarnd bracket axa för Axa Safir made for MAX, ZINK</v>
          </cell>
          <cell r="K9401" t="str">
            <v>C8305526</v>
          </cell>
          <cell r="L9401" t="str">
            <v>C8305526</v>
          </cell>
        </row>
        <row r="9402">
          <cell r="B9402" t="str">
            <v>YEC9A75131Framväxel</v>
          </cell>
          <cell r="C9402" t="str">
            <v>YEC9A75131</v>
          </cell>
          <cell r="D9402" t="str">
            <v>2020-2021</v>
          </cell>
          <cell r="E9402">
            <v>17</v>
          </cell>
          <cell r="F9402" t="str">
            <v>0170</v>
          </cell>
          <cell r="G9402" t="str">
            <v>D003</v>
          </cell>
          <cell r="H9402" t="str">
            <v>Front Derailleur</v>
          </cell>
          <cell r="I9402" t="str">
            <v>Framväxel</v>
          </cell>
          <cell r="K9402" t="str">
            <v>EMPTY</v>
          </cell>
          <cell r="L9402" t="e">
            <v>#N/A</v>
          </cell>
        </row>
        <row r="9403">
          <cell r="B9403" t="str">
            <v>YEC9A75131Bakväxel</v>
          </cell>
          <cell r="C9403" t="str">
            <v>YEC9A75131</v>
          </cell>
          <cell r="D9403" t="str">
            <v>2020-2021</v>
          </cell>
          <cell r="E9403">
            <v>18</v>
          </cell>
          <cell r="F9403" t="str">
            <v>0180</v>
          </cell>
          <cell r="G9403" t="str">
            <v>D004</v>
          </cell>
          <cell r="H9403" t="str">
            <v>Rear Derailleur</v>
          </cell>
          <cell r="I9403" t="str">
            <v>Bakväxel</v>
          </cell>
          <cell r="K9403" t="str">
            <v>NAVVÄXEL</v>
          </cell>
          <cell r="L9403" t="str">
            <v>Kontakta SHIMANO</v>
          </cell>
        </row>
        <row r="9404">
          <cell r="B9404" t="str">
            <v>YEC9A75131Kedja</v>
          </cell>
          <cell r="C9404" t="str">
            <v>YEC9A75131</v>
          </cell>
          <cell r="D9404" t="str">
            <v>2020-2021</v>
          </cell>
          <cell r="E9404">
            <v>19</v>
          </cell>
          <cell r="F9404" t="str">
            <v>0190</v>
          </cell>
          <cell r="G9404" t="str">
            <v>E003</v>
          </cell>
          <cell r="H9404" t="str">
            <v xml:space="preserve">Chain </v>
          </cell>
          <cell r="I9404" t="str">
            <v>Kedja</v>
          </cell>
          <cell r="J9404" t="str">
            <v>C3405041-102  + link CHA 1S 102L RB Z610HXRB   KMC</v>
          </cell>
          <cell r="K9404" t="str">
            <v>C3405041-102</v>
          </cell>
          <cell r="L9404" t="str">
            <v>C3400038</v>
          </cell>
        </row>
        <row r="9405">
          <cell r="B9405" t="str">
            <v>YEC9A75131Kassett</v>
          </cell>
          <cell r="C9405" t="str">
            <v>YEC9A75131</v>
          </cell>
          <cell r="D9405" t="str">
            <v>2020-2021</v>
          </cell>
          <cell r="E9405">
            <v>20</v>
          </cell>
          <cell r="F9405" t="str">
            <v>0200</v>
          </cell>
          <cell r="G9405" t="str">
            <v>E004</v>
          </cell>
          <cell r="H9405" t="str">
            <v>Cassette Sprocket</v>
          </cell>
          <cell r="I9405" t="str">
            <v>Kassett</v>
          </cell>
          <cell r="J9405" t="str">
            <v>ASMGEAR18SU SPT SC18sv3/32" (INTERNAL HUB)</v>
          </cell>
          <cell r="K9405" t="str">
            <v>ASMGEAR18SU</v>
          </cell>
          <cell r="L9405" t="str">
            <v>Kontakta SHIMANO</v>
          </cell>
        </row>
        <row r="9406">
          <cell r="B9406" t="str">
            <v>YEC9A75131Framhjul</v>
          </cell>
          <cell r="C9406" t="str">
            <v>YEC9A75131</v>
          </cell>
          <cell r="D9406" t="str">
            <v>2020-2021</v>
          </cell>
          <cell r="E9406">
            <v>21</v>
          </cell>
          <cell r="F9406" t="str">
            <v>0210</v>
          </cell>
          <cell r="G9406" t="str">
            <v>F001</v>
          </cell>
          <cell r="H9406" t="str">
            <v>Front hub</v>
          </cell>
          <cell r="I9406" t="str">
            <v>Framhjul</v>
          </cell>
          <cell r="J9406" t="str">
            <v xml:space="preserve">C4305144 Joytech D043DSE 36H, disc 6 holes, W/O logo, 3/8 axle, With flanges nut, black mat - 2,85 usd          </v>
          </cell>
          <cell r="K9406" t="str">
            <v>C4108053</v>
          </cell>
          <cell r="L9406" t="str">
            <v>Kontakta Service</v>
          </cell>
        </row>
        <row r="9407">
          <cell r="B9407" t="str">
            <v>YEC9A75131Bakhjul</v>
          </cell>
          <cell r="C9407" t="str">
            <v>YEC9A75131</v>
          </cell>
          <cell r="D9407" t="str">
            <v>2020-2021</v>
          </cell>
          <cell r="E9407">
            <v>22</v>
          </cell>
          <cell r="F9407" t="str">
            <v>0220</v>
          </cell>
          <cell r="G9407" t="str">
            <v>F002</v>
          </cell>
          <cell r="H9407" t="str">
            <v>Rear hub</v>
          </cell>
          <cell r="I9407" t="str">
            <v>Bakhjul</v>
          </cell>
          <cell r="J9407" t="str">
            <v>ASGC30017CADXLR INTERNAL HUB GEAR,SG-C3001-7C-DX, NEXUS,7-SPEED,COASTER BRAKE, 36H, 127X175.5MM,BLACK</v>
          </cell>
          <cell r="K9407" t="str">
            <v>C4208148</v>
          </cell>
          <cell r="L9407" t="str">
            <v>C4200381</v>
          </cell>
        </row>
        <row r="9408">
          <cell r="B9408" t="str">
            <v>YEC9A75131Däck</v>
          </cell>
          <cell r="C9408" t="str">
            <v>YEC9A75131</v>
          </cell>
          <cell r="D9408" t="str">
            <v>2020-2021</v>
          </cell>
          <cell r="E9408">
            <v>23</v>
          </cell>
          <cell r="F9408" t="str">
            <v>0230</v>
          </cell>
          <cell r="G9408" t="str">
            <v>F003</v>
          </cell>
          <cell r="H9408" t="str">
            <v>Tire</v>
          </cell>
          <cell r="I9408" t="str">
            <v>Däck</v>
          </cell>
          <cell r="J9408" t="str">
            <v>C4906455 622x40 Black Premium Reflex XNR PERGO-E H-480 (AntiP: 40x40 nylon/canvas)</v>
          </cell>
          <cell r="K9408" t="str">
            <v>C4906455</v>
          </cell>
          <cell r="L9408" t="str">
            <v>C4901463</v>
          </cell>
        </row>
        <row r="9409">
          <cell r="B9409" t="str">
            <v>YEC9A75131Skärmar set</v>
          </cell>
          <cell r="C9409" t="str">
            <v>YEC9A75131</v>
          </cell>
          <cell r="D9409" t="str">
            <v>2020-2021</v>
          </cell>
          <cell r="E9409">
            <v>24</v>
          </cell>
          <cell r="F9409" t="str">
            <v>0240</v>
          </cell>
          <cell r="G9409" t="str">
            <v>H003</v>
          </cell>
          <cell r="H9409" t="str">
            <v xml:space="preserve">Mudguard front   </v>
          </cell>
          <cell r="I9409" t="str">
            <v>Skärmar set</v>
          </cell>
          <cell r="J9409" t="str">
            <v>C8255677-751 ZN/52MM 28" green 70.554/1 (5729-ZN) Glossy</v>
          </cell>
          <cell r="K9409" t="str">
            <v>C8255677-751</v>
          </cell>
          <cell r="L9409" t="str">
            <v>Kontakta Service</v>
          </cell>
        </row>
        <row r="9410">
          <cell r="B9410" t="str">
            <v>YEC9A75131Pakethållare</v>
          </cell>
          <cell r="C9410" t="str">
            <v>YEC9A75131</v>
          </cell>
          <cell r="D9410" t="str">
            <v>2020-2021</v>
          </cell>
          <cell r="E9410">
            <v>25</v>
          </cell>
          <cell r="F9410" t="str">
            <v>0250</v>
          </cell>
          <cell r="G9410" t="str">
            <v>H004</v>
          </cell>
          <cell r="H9410" t="str">
            <v>Carrier</v>
          </cell>
          <cell r="I9410" t="str">
            <v>Pakethållare</v>
          </cell>
          <cell r="J9410" t="str">
            <v>C8205834-BK AVS TOP CARRIER FOR SR20 PHILION BATTERY, Powder BLACK CLIP AND SPECTRA LOGO</v>
          </cell>
          <cell r="K9410" t="str">
            <v>C8205834-BK</v>
          </cell>
          <cell r="L9410" t="str">
            <v>C8205834-BK</v>
          </cell>
        </row>
        <row r="9411">
          <cell r="B9411" t="str">
            <v>YEC9A75131Sadel</v>
          </cell>
          <cell r="C9411" t="str">
            <v>YEC9A75131</v>
          </cell>
          <cell r="D9411" t="str">
            <v>2020-2021</v>
          </cell>
          <cell r="E9411">
            <v>26</v>
          </cell>
          <cell r="F9411" t="str">
            <v>0260</v>
          </cell>
          <cell r="G9411" t="str">
            <v>G001</v>
          </cell>
          <cell r="H9411" t="str">
            <v>Saddle</v>
          </cell>
          <cell r="I9411" t="str">
            <v>Sadel</v>
          </cell>
          <cell r="J9411" t="str">
            <v>C7105989 Fluito black unisex w/o clamp</v>
          </cell>
          <cell r="K9411" t="str">
            <v>C7105989</v>
          </cell>
          <cell r="L9411" t="str">
            <v>C7100596</v>
          </cell>
        </row>
        <row r="9412">
          <cell r="B9412" t="str">
            <v>YEC9A75131Sadelstolpe</v>
          </cell>
          <cell r="C9412" t="str">
            <v>YEC9A75131</v>
          </cell>
          <cell r="D9412" t="str">
            <v>2020-2021</v>
          </cell>
          <cell r="E9412">
            <v>27</v>
          </cell>
          <cell r="F9412" t="str">
            <v>0270</v>
          </cell>
          <cell r="G9412" t="str">
            <v>G002</v>
          </cell>
          <cell r="H9412" t="str">
            <v>Seatpost</v>
          </cell>
          <cell r="I9412" t="str">
            <v>Sadelstolpe</v>
          </cell>
          <cell r="J9412" t="str">
            <v>C7205260 SP-222 27,2X350 A.BK Anodized Black</v>
          </cell>
          <cell r="K9412" t="str">
            <v>C7205260</v>
          </cell>
          <cell r="L9412" t="str">
            <v>C7200053</v>
          </cell>
        </row>
        <row r="9413">
          <cell r="B9413" t="str">
            <v>YEC9A75131Sadelrörsklämma</v>
          </cell>
          <cell r="C9413" t="str">
            <v>YEC9A75131</v>
          </cell>
          <cell r="D9413" t="str">
            <v>2020-2021</v>
          </cell>
          <cell r="E9413">
            <v>28</v>
          </cell>
          <cell r="F9413" t="str">
            <v>0280</v>
          </cell>
          <cell r="G9413" t="str">
            <v>G003</v>
          </cell>
          <cell r="H9413" t="str">
            <v>Seat Clamp</v>
          </cell>
          <cell r="I9413" t="str">
            <v>Sadelrörsklämma</v>
          </cell>
          <cell r="J9413" t="str">
            <v>C7305002 L/C 31.8 MX27 shiny black</v>
          </cell>
          <cell r="K9413" t="str">
            <v>C7305002</v>
          </cell>
          <cell r="L9413" t="str">
            <v>C7300027-318</v>
          </cell>
        </row>
        <row r="9414">
          <cell r="B9414" t="str">
            <v>YEC9A75131Framlampa</v>
          </cell>
          <cell r="C9414" t="str">
            <v>YEC9A75131</v>
          </cell>
          <cell r="D9414" t="str">
            <v>2020-2021</v>
          </cell>
          <cell r="E9414">
            <v>29</v>
          </cell>
          <cell r="F9414" t="str">
            <v>0290</v>
          </cell>
          <cell r="G9414" t="str">
            <v>H005</v>
          </cell>
          <cell r="H9414" t="str">
            <v>Front light</v>
          </cell>
          <cell r="I9414" t="str">
            <v>Framlampa</v>
          </cell>
          <cell r="J9414" t="str">
            <v>C8025222 FL Blueline 30 E-Bike 6-12VAXA</v>
          </cell>
          <cell r="K9414" t="str">
            <v>C8025222</v>
          </cell>
          <cell r="L9414" t="str">
            <v>C8010030</v>
          </cell>
        </row>
        <row r="9415">
          <cell r="B9415" t="str">
            <v>YEC9A75131Baklampa</v>
          </cell>
          <cell r="C9415" t="str">
            <v>YEC9A75131</v>
          </cell>
          <cell r="D9415" t="str">
            <v>2020-2021</v>
          </cell>
          <cell r="E9415">
            <v>30</v>
          </cell>
          <cell r="F9415" t="str">
            <v>0300</v>
          </cell>
          <cell r="G9415" t="str">
            <v>H006</v>
          </cell>
          <cell r="H9415" t="str">
            <v>Light, Rear</v>
          </cell>
          <cell r="I9415" t="str">
            <v>Baklampa</v>
          </cell>
          <cell r="J9415" t="str">
            <v>inkl in battery</v>
          </cell>
          <cell r="K9415" t="str">
            <v>C8705186-1RLBK</v>
          </cell>
          <cell r="L9415" t="str">
            <v>C8705186-1RLBK</v>
          </cell>
        </row>
        <row r="9416">
          <cell r="B9416" t="str">
            <v>YEC9A75131Låssats</v>
          </cell>
          <cell r="C9416" t="str">
            <v>YEC9A75131</v>
          </cell>
          <cell r="D9416" t="str">
            <v>2020-2021</v>
          </cell>
          <cell r="E9416">
            <v>31</v>
          </cell>
          <cell r="F9416" t="str">
            <v>0310</v>
          </cell>
          <cell r="G9416" t="str">
            <v>H007</v>
          </cell>
          <cell r="H9416" t="str">
            <v>Lock</v>
          </cell>
          <cell r="I9416" t="str">
            <v>Låssats</v>
          </cell>
          <cell r="J9416" t="str">
            <v>C8405069 LCK SF PLbk Solid+  BAT SF03/SR11/SR20, LOCK FRAME+LOCK BATT SF03 RT W/2 similar keys</v>
          </cell>
          <cell r="K9416" t="str">
            <v>C8405069</v>
          </cell>
          <cell r="L9416" t="str">
            <v>C8405069</v>
          </cell>
        </row>
        <row r="9417">
          <cell r="B9417" t="str">
            <v>YEC9A75131Stöd</v>
          </cell>
          <cell r="C9417" t="str">
            <v>YEC9A75131</v>
          </cell>
          <cell r="D9417" t="str">
            <v>2020-2021</v>
          </cell>
          <cell r="E9417">
            <v>32</v>
          </cell>
          <cell r="F9417" t="str">
            <v>0320</v>
          </cell>
          <cell r="G9417" t="str">
            <v>H008</v>
          </cell>
          <cell r="H9417" t="str">
            <v>Kick stand</v>
          </cell>
          <cell r="I9417" t="str">
            <v>Stöd</v>
          </cell>
          <cell r="J9417" t="str">
            <v>C8105222 REX HV for  CS mount KICKSTAND ADJUSTABLE 1288-4</v>
          </cell>
          <cell r="K9417" t="str">
            <v>C8105222</v>
          </cell>
          <cell r="L9417" t="str">
            <v>C8100034</v>
          </cell>
        </row>
        <row r="9418">
          <cell r="B9418" t="str">
            <v>YEC9A75131Korg</v>
          </cell>
          <cell r="C9418" t="str">
            <v>YEC9A75131</v>
          </cell>
          <cell r="D9418" t="str">
            <v>2020-2021</v>
          </cell>
          <cell r="E9418">
            <v>33</v>
          </cell>
          <cell r="F9418" t="str">
            <v>0330</v>
          </cell>
          <cell r="G9418" t="str">
            <v>H009</v>
          </cell>
          <cell r="H9418" t="str">
            <v>Basket / Fr carrier</v>
          </cell>
          <cell r="I9418" t="str">
            <v>Korg</v>
          </cell>
          <cell r="J9418" t="str">
            <v>C8605198 Korg AVS rem</v>
          </cell>
          <cell r="K9418" t="str">
            <v>C8605198</v>
          </cell>
          <cell r="L9418" t="str">
            <v>C8600016</v>
          </cell>
        </row>
        <row r="9419">
          <cell r="B9419" t="str">
            <v>YEC9A75131Pedaler</v>
          </cell>
          <cell r="C9419" t="str">
            <v>YEC9A75131</v>
          </cell>
          <cell r="D9419" t="str">
            <v>2020-2021</v>
          </cell>
          <cell r="E9419">
            <v>34</v>
          </cell>
          <cell r="F9419" t="str">
            <v>0340</v>
          </cell>
          <cell r="G9419" t="str">
            <v>E005</v>
          </cell>
          <cell r="H9419" t="str">
            <v xml:space="preserve">Pedal </v>
          </cell>
          <cell r="I9419" t="str">
            <v>Pedaler</v>
          </cell>
          <cell r="J9419" t="str">
            <v>C3505222 PDS PLbk SD  916 VP-821</v>
          </cell>
          <cell r="K9419" t="str">
            <v>C3505222</v>
          </cell>
          <cell r="L9419" t="str">
            <v>C3500059</v>
          </cell>
        </row>
        <row r="9420">
          <cell r="B9420" t="str">
            <v>YEC9A75131Motor</v>
          </cell>
          <cell r="C9420" t="str">
            <v>YEC9A75131</v>
          </cell>
          <cell r="D9420" t="str">
            <v>2020-2021</v>
          </cell>
          <cell r="E9420">
            <v>35</v>
          </cell>
          <cell r="F9420" t="str">
            <v>0350</v>
          </cell>
          <cell r="G9420" t="str">
            <v>J001</v>
          </cell>
          <cell r="H9420" t="str">
            <v>DRIVE UNIT:</v>
          </cell>
          <cell r="I9420" t="str">
            <v>Motor</v>
          </cell>
          <cell r="J9420" t="str">
            <v>C8705068-2-01BC, 1. 36V,250W,motor, controller, pedal (speed &amp; torque) sensors integrated together. 2. pedal assist speed: 25KM/H 3. cables:5 or 6pin for battery, 8pin for EB-BUS,  8pin for EB-BUS, 3pin for speed sensor, 3pin for gear sensor, 2 x 2pin for front/rear light 4. communication protocal:Uart  5. black  6. with the "coaster brake" function  7. with accessory:bolt to lock motor onto frame, nut to lock chain wheel (cancel screw to lock crank).  add in description; for coaster brake.  chip for CANBUS, power out connector for Bluebrake/AXA-In</v>
          </cell>
          <cell r="K9420" t="str">
            <v>C8705068-2-01BC</v>
          </cell>
          <cell r="L9420" t="str">
            <v>C8705068-2-01BC</v>
          </cell>
        </row>
        <row r="9421">
          <cell r="B9421" t="str">
            <v>YEC9A75131Display</v>
          </cell>
          <cell r="C9421" t="str">
            <v>YEC9A75131</v>
          </cell>
          <cell r="D9421" t="str">
            <v>2020-2021</v>
          </cell>
          <cell r="E9421">
            <v>36</v>
          </cell>
          <cell r="F9421" t="str">
            <v>0360</v>
          </cell>
          <cell r="G9421" t="str">
            <v>J004</v>
          </cell>
          <cell r="H9421" t="str">
            <v>DISPLAY:</v>
          </cell>
          <cell r="I9421" t="str">
            <v>Display</v>
          </cell>
          <cell r="J9421" t="str">
            <v>C8705068-1-34CB Display TFT for BAFANG CanBus (plugnplay) 300/750mm City with Bluetooth ABS LOGO</v>
          </cell>
          <cell r="K9421" t="str">
            <v>C8705068-1-34CB</v>
          </cell>
          <cell r="L9421" t="str">
            <v>C8705068-1-34CB</v>
          </cell>
        </row>
        <row r="9422">
          <cell r="B9422" t="str">
            <v>YEC9A75131EB-Bus kabel</v>
          </cell>
          <cell r="C9422" t="str">
            <v>YEC9A75131</v>
          </cell>
          <cell r="D9422" t="str">
            <v>2020-2021</v>
          </cell>
          <cell r="E9422">
            <v>37</v>
          </cell>
          <cell r="F9422" t="str">
            <v>0370</v>
          </cell>
          <cell r="G9422" t="str">
            <v>J005</v>
          </cell>
          <cell r="H9422" t="str">
            <v>EB-BUS CABLE:</v>
          </cell>
          <cell r="I9422" t="str">
            <v>EB-Bus kabel</v>
          </cell>
          <cell r="J9422" t="str">
            <v>C8705068-1-4-1C, 5PIN ( 1340mm ) CONNECT TO CONTROLLER, OTHER SIDE TO DISPLAY, LIGHTING SETS Canbus</v>
          </cell>
          <cell r="K9422" t="str">
            <v>C8705068-1-4-1C</v>
          </cell>
          <cell r="L9422" t="e">
            <v>#N/A</v>
          </cell>
        </row>
        <row r="9423">
          <cell r="B9423" t="str">
            <v>YEC9A75131Motorkabel</v>
          </cell>
          <cell r="C9423" t="str">
            <v>YEC9A75131</v>
          </cell>
          <cell r="D9423" t="str">
            <v>2020-2021</v>
          </cell>
          <cell r="E9423">
            <v>38</v>
          </cell>
          <cell r="F9423" t="str">
            <v>0380</v>
          </cell>
          <cell r="G9423" t="str">
            <v>J006</v>
          </cell>
          <cell r="H9423" t="str">
            <v>POWER CABLE:</v>
          </cell>
          <cell r="I9423" t="str">
            <v>Motorkabel</v>
          </cell>
          <cell r="J9423" t="str">
            <v>W/O (inluded into the battary slider)</v>
          </cell>
          <cell r="K9423" t="str">
            <v>Ingår i batterihållaren</v>
          </cell>
          <cell r="L9423" t="str">
            <v>Ingår i batterihållaren</v>
          </cell>
        </row>
        <row r="9424">
          <cell r="B9424" t="str">
            <v>YEC9A75131Kabel framlampa</v>
          </cell>
          <cell r="C9424" t="str">
            <v>YEC9A75131</v>
          </cell>
          <cell r="D9424" t="str">
            <v>2020-2021</v>
          </cell>
          <cell r="E9424">
            <v>39</v>
          </cell>
          <cell r="F9424" t="str">
            <v>0390</v>
          </cell>
          <cell r="G9424" t="str">
            <v>J007</v>
          </cell>
          <cell r="H9424" t="str">
            <v>F. LIGHT CABLE:</v>
          </cell>
          <cell r="I9424" t="str">
            <v>Kabel framlampa</v>
          </cell>
          <cell r="J9424" t="str">
            <v>C8705068-1-04-6, FOR FRONT LIGHT : 1200mm</v>
          </cell>
          <cell r="K9424" t="str">
            <v>C8705068-1-04-6</v>
          </cell>
          <cell r="L9424" t="str">
            <v>C8705068-1-04-6</v>
          </cell>
        </row>
        <row r="9425">
          <cell r="B9425" t="str">
            <v>YEC9A75131Kabel baklampa</v>
          </cell>
          <cell r="C9425" t="str">
            <v>YEC9A75131</v>
          </cell>
          <cell r="D9425" t="str">
            <v>2020-2021</v>
          </cell>
          <cell r="E9425">
            <v>40</v>
          </cell>
          <cell r="F9425" t="str">
            <v>0400</v>
          </cell>
          <cell r="G9425" t="str">
            <v>J008</v>
          </cell>
          <cell r="H9425" t="str">
            <v>R. LIGHT CABLE:</v>
          </cell>
          <cell r="I9425" t="str">
            <v>Kabel baklampa</v>
          </cell>
          <cell r="K9425" t="str">
            <v>INGÅR I BATTERIET</v>
          </cell>
          <cell r="L9425" t="str">
            <v>Ingår i batteriet</v>
          </cell>
        </row>
        <row r="9426">
          <cell r="B9426" t="str">
            <v>YEC9A75131Hastighetssensor</v>
          </cell>
          <cell r="C9426" t="str">
            <v>YEC9A75131</v>
          </cell>
          <cell r="D9426" t="str">
            <v>2020-2021</v>
          </cell>
          <cell r="E9426">
            <v>41</v>
          </cell>
          <cell r="F9426" t="str">
            <v>0410</v>
          </cell>
          <cell r="G9426" t="str">
            <v>J009</v>
          </cell>
          <cell r="H9426" t="str">
            <v>SPEED SENSOR:</v>
          </cell>
          <cell r="I9426" t="str">
            <v>Hastighetssensor</v>
          </cell>
          <cell r="J9426" t="str">
            <v>C8705068-1-411C, DETECTING WHEEL RPM, CABLE LENGTH:70mm</v>
          </cell>
          <cell r="K9426" t="str">
            <v>C8705068-1-411C</v>
          </cell>
          <cell r="L9426" t="str">
            <v>C8705068-1-411C</v>
          </cell>
        </row>
        <row r="9427">
          <cell r="B9427" t="str">
            <v>YEC9A75131Batteri</v>
          </cell>
          <cell r="C9427" t="str">
            <v>YEC9A75131</v>
          </cell>
          <cell r="D9427" t="str">
            <v>2020-2021</v>
          </cell>
          <cell r="E9427">
            <v>42</v>
          </cell>
          <cell r="F9427" t="str">
            <v>0420</v>
          </cell>
          <cell r="G9427" t="str">
            <v>J002</v>
          </cell>
          <cell r="H9427" t="str">
            <v>BATTERY:</v>
          </cell>
          <cell r="I9427" t="str">
            <v>Batteri</v>
          </cell>
          <cell r="J9427" t="str">
            <v>C8705186-E-11C SR20 11,6Ah, blk LiMn 36V 11,6Ah, R.Light CANBUS eGOING</v>
          </cell>
          <cell r="K9427" t="str">
            <v>C8705186-E-11C</v>
          </cell>
          <cell r="L9427" t="str">
            <v>C8705186-E-11C</v>
          </cell>
        </row>
        <row r="9428">
          <cell r="B9428" t="str">
            <v>YEC9A75131Batterihållare</v>
          </cell>
          <cell r="C9428" t="str">
            <v>YEC9A75131</v>
          </cell>
          <cell r="D9428" t="str">
            <v>2020-2021</v>
          </cell>
          <cell r="E9428">
            <v>43</v>
          </cell>
          <cell r="F9428" t="str">
            <v>0430</v>
          </cell>
          <cell r="G9428" t="str">
            <v>J003</v>
          </cell>
          <cell r="H9428" t="str">
            <v>BATTERY HOLDER/Slider</v>
          </cell>
          <cell r="I9428" t="str">
            <v>Batterihållare</v>
          </cell>
          <cell r="J9428" t="str">
            <v xml:space="preserve">C8705188-E-02, SR20 slider with powercable 950mm FOR MAX, AXA, BB, ( CARRIER TYPE ) WITH AXA KEY holder </v>
          </cell>
          <cell r="K9428" t="str">
            <v>C8705188-E-02</v>
          </cell>
          <cell r="L9428" t="str">
            <v>C8705188-E-02</v>
          </cell>
        </row>
        <row r="9429">
          <cell r="B9429" t="str">
            <v>YEC9A75131Batteriladdare</v>
          </cell>
          <cell r="C9429" t="str">
            <v>YEC9A75131</v>
          </cell>
          <cell r="D9429" t="str">
            <v>2020-2021</v>
          </cell>
          <cell r="E9429">
            <v>44</v>
          </cell>
          <cell r="F9429" t="str">
            <v>0440</v>
          </cell>
          <cell r="G9429" t="str">
            <v>J010</v>
          </cell>
          <cell r="H9429" t="str">
            <v>CHARGER:</v>
          </cell>
          <cell r="I9429" t="str">
            <v>Batteriladdare</v>
          </cell>
          <cell r="J9429" t="str">
            <v>C8705058-1-1C, Charger for SR-20/SF-03 CanBus</v>
          </cell>
          <cell r="K9429" t="str">
            <v>C8705058-1-1C</v>
          </cell>
          <cell r="L9429" t="str">
            <v>C8705058-1-1D</v>
          </cell>
        </row>
        <row r="9430">
          <cell r="B9430" t="str">
            <v>YEC9A75131Kontrollbox</v>
          </cell>
          <cell r="C9430" t="str">
            <v>YEC9A75131</v>
          </cell>
          <cell r="D9430" t="str">
            <v>2020-2021</v>
          </cell>
          <cell r="E9430">
            <v>45</v>
          </cell>
          <cell r="F9430" t="str">
            <v>0450</v>
          </cell>
          <cell r="G9430" t="str">
            <v>J011</v>
          </cell>
          <cell r="H9430" t="str">
            <v>Controller</v>
          </cell>
          <cell r="I9430" t="str">
            <v>Kontrollbox</v>
          </cell>
          <cell r="J9430" t="str">
            <v>included into the motor</v>
          </cell>
          <cell r="K9430" t="str">
            <v>C8705068-2-21</v>
          </cell>
          <cell r="L9430" t="str">
            <v>C8705068-2-21</v>
          </cell>
        </row>
        <row r="9431">
          <cell r="B9431" t="str">
            <v>YEC9A75131Växelöra</v>
          </cell>
          <cell r="C9431" t="str">
            <v>YEC9A75131</v>
          </cell>
          <cell r="D9431" t="str">
            <v>2020-2021</v>
          </cell>
          <cell r="E9431">
            <v>46</v>
          </cell>
          <cell r="F9431" t="str">
            <v>0460</v>
          </cell>
          <cell r="G9431" t="str">
            <v>D005</v>
          </cell>
          <cell r="H9431" t="str">
            <v>Gear hanger</v>
          </cell>
          <cell r="I9431" t="str">
            <v>Växelöra</v>
          </cell>
          <cell r="L9431" t="e">
            <v>#N/A</v>
          </cell>
        </row>
        <row r="9432">
          <cell r="B9432" t="str">
            <v>YEC9A75132RAM</v>
          </cell>
          <cell r="C9432" t="str">
            <v>YEC9A75132</v>
          </cell>
          <cell r="D9432">
            <v>2022</v>
          </cell>
          <cell r="E9432">
            <v>1</v>
          </cell>
          <cell r="F9432" t="str">
            <v>0010</v>
          </cell>
          <cell r="G9432" t="str">
            <v>A001</v>
          </cell>
          <cell r="H9432" t="str">
            <v>PAINTED FRAME</v>
          </cell>
          <cell r="I9432" t="str">
            <v>RAM</v>
          </cell>
          <cell r="K9432" t="str">
            <v>C1307641-510</v>
          </cell>
          <cell r="L9432" t="e">
            <v>#N/A</v>
          </cell>
        </row>
        <row r="9433">
          <cell r="B9433" t="str">
            <v>YEC9A75132Framgaffel</v>
          </cell>
          <cell r="C9433" t="str">
            <v>YEC9A75132</v>
          </cell>
          <cell r="D9433">
            <v>2022</v>
          </cell>
          <cell r="E9433">
            <v>2</v>
          </cell>
          <cell r="F9433" t="str">
            <v>0020</v>
          </cell>
          <cell r="G9433" t="str">
            <v>A002</v>
          </cell>
          <cell r="H9433" t="str">
            <v>PAINTED FORK</v>
          </cell>
          <cell r="I9433" t="str">
            <v>Framgaffel</v>
          </cell>
          <cell r="K9433" t="str">
            <v>C1605442-224</v>
          </cell>
          <cell r="L9433" t="e">
            <v>#N/A</v>
          </cell>
        </row>
        <row r="9434">
          <cell r="B9434" t="str">
            <v>YEC9A75132Styrlager</v>
          </cell>
          <cell r="C9434" t="str">
            <v>YEC9A75132</v>
          </cell>
          <cell r="D9434">
            <v>2022</v>
          </cell>
          <cell r="E9434">
            <v>3</v>
          </cell>
          <cell r="F9434" t="str">
            <v>0030</v>
          </cell>
          <cell r="G9434" t="str">
            <v>B001</v>
          </cell>
          <cell r="H9434" t="str">
            <v>Head Set</v>
          </cell>
          <cell r="I9434" t="str">
            <v>Styrlager</v>
          </cell>
          <cell r="K9434" t="str">
            <v>C2105256</v>
          </cell>
          <cell r="L9434" t="str">
            <v>C2105256</v>
          </cell>
        </row>
        <row r="9435">
          <cell r="B9435" t="str">
            <v xml:space="preserve">YEC9A75132Styrstam </v>
          </cell>
          <cell r="C9435" t="str">
            <v>YEC9A75132</v>
          </cell>
          <cell r="D9435">
            <v>2022</v>
          </cell>
          <cell r="E9435">
            <v>4</v>
          </cell>
          <cell r="F9435" t="str">
            <v>0040</v>
          </cell>
          <cell r="G9435" t="str">
            <v>B002</v>
          </cell>
          <cell r="H9435" t="str">
            <v>Handlebar Stem</v>
          </cell>
          <cell r="I9435" t="str">
            <v xml:space="preserve">Styrstam </v>
          </cell>
          <cell r="K9435" t="str">
            <v>C2205585-090</v>
          </cell>
          <cell r="L9435" t="str">
            <v>C2205585-090</v>
          </cell>
        </row>
        <row r="9436">
          <cell r="B9436" t="str">
            <v>YEC9A75132Styre</v>
          </cell>
          <cell r="C9436" t="str">
            <v>YEC9A75132</v>
          </cell>
          <cell r="D9436">
            <v>2022</v>
          </cell>
          <cell r="E9436">
            <v>5</v>
          </cell>
          <cell r="F9436" t="str">
            <v>0050</v>
          </cell>
          <cell r="G9436" t="str">
            <v>B003</v>
          </cell>
          <cell r="H9436" t="str">
            <v>Handelbar</v>
          </cell>
          <cell r="I9436" t="str">
            <v>Styre</v>
          </cell>
          <cell r="K9436" t="str">
            <v>C2306074</v>
          </cell>
          <cell r="L9436" t="str">
            <v>C2306074</v>
          </cell>
        </row>
        <row r="9437">
          <cell r="B9437" t="str">
            <v>YEC9A75132Bromsgrepp H</v>
          </cell>
          <cell r="C9437" t="str">
            <v>YEC9A75132</v>
          </cell>
          <cell r="D9437">
            <v>2022</v>
          </cell>
          <cell r="E9437">
            <v>6</v>
          </cell>
          <cell r="F9437" t="str">
            <v>0060</v>
          </cell>
          <cell r="G9437" t="str">
            <v>C002</v>
          </cell>
          <cell r="H9437" t="str">
            <v>Brake Lever R</v>
          </cell>
          <cell r="I9437" t="str">
            <v>Bromsgrepp H</v>
          </cell>
          <cell r="L9437" t="e">
            <v>#N/A</v>
          </cell>
        </row>
        <row r="9438">
          <cell r="B9438" t="str">
            <v>YEC9A75132Bromsgrepp V</v>
          </cell>
          <cell r="C9438" t="str">
            <v>YEC9A75132</v>
          </cell>
          <cell r="D9438">
            <v>2022</v>
          </cell>
          <cell r="E9438">
            <v>7</v>
          </cell>
          <cell r="F9438" t="str">
            <v>0070</v>
          </cell>
          <cell r="G9438" t="str">
            <v>C001</v>
          </cell>
          <cell r="H9438" t="str">
            <v>Brake Lever L</v>
          </cell>
          <cell r="I9438" t="str">
            <v>Bromsgrepp V</v>
          </cell>
          <cell r="K9438" t="str">
            <v>Shimano</v>
          </cell>
          <cell r="L9438" t="str">
            <v>Kontakta SHIMANO</v>
          </cell>
        </row>
        <row r="9439">
          <cell r="B9439" t="str">
            <v>YEC9A75132Växelreglage H</v>
          </cell>
          <cell r="C9439" t="str">
            <v>YEC9A75132</v>
          </cell>
          <cell r="D9439">
            <v>2022</v>
          </cell>
          <cell r="E9439">
            <v>8</v>
          </cell>
          <cell r="F9439" t="str">
            <v>0080</v>
          </cell>
          <cell r="G9439" t="str">
            <v>D002</v>
          </cell>
          <cell r="H9439" t="str">
            <v>Shift Lever R</v>
          </cell>
          <cell r="I9439" t="str">
            <v>Växelreglage H</v>
          </cell>
          <cell r="K9439" t="str">
            <v>C5105092</v>
          </cell>
          <cell r="L9439" t="str">
            <v>Kontakta SHIMANO</v>
          </cell>
        </row>
        <row r="9440">
          <cell r="B9440" t="str">
            <v>YEC9A75132Växelreglage V</v>
          </cell>
          <cell r="C9440" t="str">
            <v>YEC9A75132</v>
          </cell>
          <cell r="D9440">
            <v>2022</v>
          </cell>
          <cell r="E9440">
            <v>9</v>
          </cell>
          <cell r="F9440" t="str">
            <v>0090</v>
          </cell>
          <cell r="G9440" t="str">
            <v>D001</v>
          </cell>
          <cell r="H9440" t="str">
            <v>Shift Lever L</v>
          </cell>
          <cell r="I9440" t="str">
            <v>Växelreglage V</v>
          </cell>
          <cell r="L9440" t="e">
            <v>#N/A</v>
          </cell>
        </row>
        <row r="9441">
          <cell r="B9441" t="str">
            <v>YEC9A75132Handtag par</v>
          </cell>
          <cell r="C9441" t="str">
            <v>YEC9A75132</v>
          </cell>
          <cell r="D9441">
            <v>2022</v>
          </cell>
          <cell r="E9441">
            <v>10</v>
          </cell>
          <cell r="F9441" t="str">
            <v>0100</v>
          </cell>
          <cell r="G9441" t="str">
            <v>B004</v>
          </cell>
          <cell r="H9441" t="str">
            <v>Grip R</v>
          </cell>
          <cell r="I9441" t="str">
            <v>Handtag par</v>
          </cell>
          <cell r="K9441" t="str">
            <v>C2505528</v>
          </cell>
          <cell r="L9441" t="str">
            <v>C2500057</v>
          </cell>
        </row>
        <row r="9442">
          <cell r="B9442" t="str">
            <v>YEC9A75132Frambroms</v>
          </cell>
          <cell r="C9442" t="str">
            <v>YEC9A75132</v>
          </cell>
          <cell r="D9442">
            <v>2022</v>
          </cell>
          <cell r="E9442">
            <v>11</v>
          </cell>
          <cell r="F9442" t="str">
            <v>0110</v>
          </cell>
          <cell r="G9442" t="str">
            <v>C003</v>
          </cell>
          <cell r="H9442" t="str">
            <v xml:space="preserve">Brake front </v>
          </cell>
          <cell r="I9442" t="str">
            <v>Frambroms</v>
          </cell>
          <cell r="K9442" t="str">
            <v>C6505195</v>
          </cell>
          <cell r="L9442" t="str">
            <v>Kontakta Service</v>
          </cell>
        </row>
        <row r="9443">
          <cell r="B9443" t="str">
            <v>YEC9A75132Bakbroms</v>
          </cell>
          <cell r="C9443" t="str">
            <v>YEC9A75132</v>
          </cell>
          <cell r="D9443">
            <v>2022</v>
          </cell>
          <cell r="E9443">
            <v>12</v>
          </cell>
          <cell r="F9443" t="str">
            <v>0120</v>
          </cell>
          <cell r="G9443" t="str">
            <v>C004</v>
          </cell>
          <cell r="H9443" t="str">
            <v>Brake rear</v>
          </cell>
          <cell r="I9443" t="str">
            <v>Bakbroms</v>
          </cell>
          <cell r="K9443" t="str">
            <v>Fotbroms</v>
          </cell>
          <cell r="L9443" t="str">
            <v>Kontakta SHIMANO</v>
          </cell>
        </row>
        <row r="9444">
          <cell r="B9444" t="str">
            <v>YEC9A75132Vevlager</v>
          </cell>
          <cell r="C9444" t="str">
            <v>YEC9A75132</v>
          </cell>
          <cell r="D9444">
            <v>2022</v>
          </cell>
          <cell r="E9444">
            <v>13</v>
          </cell>
          <cell r="F9444" t="str">
            <v>0130</v>
          </cell>
          <cell r="G9444" t="str">
            <v>E001</v>
          </cell>
          <cell r="H9444" t="str">
            <v xml:space="preserve">BB-set </v>
          </cell>
          <cell r="I9444" t="str">
            <v>Vevlager</v>
          </cell>
          <cell r="K9444" t="str">
            <v>INGÅR I MOTORN</v>
          </cell>
          <cell r="L9444" t="str">
            <v>Ingår i motorn</v>
          </cell>
        </row>
        <row r="9445">
          <cell r="B9445" t="str">
            <v>YEC9A75132Vevparti</v>
          </cell>
          <cell r="C9445" t="str">
            <v>YEC9A75132</v>
          </cell>
          <cell r="D9445">
            <v>2022</v>
          </cell>
          <cell r="E9445">
            <v>14</v>
          </cell>
          <cell r="F9445" t="str">
            <v>0140</v>
          </cell>
          <cell r="G9445" t="str">
            <v>E002</v>
          </cell>
          <cell r="H9445" t="str">
            <v>Front Chainwheel</v>
          </cell>
          <cell r="I9445" t="str">
            <v>Vevparti</v>
          </cell>
          <cell r="K9445" t="str">
            <v>C3305778-EG</v>
          </cell>
          <cell r="L9445" t="str">
            <v>C3305778-EG</v>
          </cell>
        </row>
        <row r="9446">
          <cell r="B9446" t="str">
            <v>YEC9A75132Kedjeskydd</v>
          </cell>
          <cell r="C9446" t="str">
            <v>YEC9A75132</v>
          </cell>
          <cell r="D9446">
            <v>2022</v>
          </cell>
          <cell r="E9446">
            <v>15</v>
          </cell>
          <cell r="F9446" t="str">
            <v>0150</v>
          </cell>
          <cell r="G9446" t="str">
            <v>H001</v>
          </cell>
          <cell r="H9446" t="str">
            <v>Chain guard</v>
          </cell>
          <cell r="I9446" t="str">
            <v>Kedjeskydd</v>
          </cell>
          <cell r="K9446" t="str">
            <v>C8305427/ZBK</v>
          </cell>
          <cell r="L9446" t="str">
            <v>C8305427/ZBK</v>
          </cell>
        </row>
        <row r="9447">
          <cell r="B9447" t="str">
            <v>YEC9A75132Kedjeskyddsfäste</v>
          </cell>
          <cell r="C9447" t="str">
            <v>YEC9A75132</v>
          </cell>
          <cell r="D9447">
            <v>2022</v>
          </cell>
          <cell r="E9447">
            <v>16</v>
          </cell>
          <cell r="F9447" t="str">
            <v>0160</v>
          </cell>
          <cell r="G9447" t="str">
            <v>H002</v>
          </cell>
          <cell r="H9447" t="str">
            <v>Chain guard bracket</v>
          </cell>
          <cell r="I9447" t="str">
            <v>Kedjeskyddsfäste</v>
          </cell>
          <cell r="K9447" t="str">
            <v>C8305526</v>
          </cell>
          <cell r="L9447" t="str">
            <v>C8305526</v>
          </cell>
        </row>
        <row r="9448">
          <cell r="B9448" t="str">
            <v>YEC9A75132Framväxel</v>
          </cell>
          <cell r="C9448" t="str">
            <v>YEC9A75132</v>
          </cell>
          <cell r="D9448">
            <v>2022</v>
          </cell>
          <cell r="E9448">
            <v>17</v>
          </cell>
          <cell r="F9448" t="str">
            <v>0170</v>
          </cell>
          <cell r="G9448" t="str">
            <v>D003</v>
          </cell>
          <cell r="H9448" t="str">
            <v>Front Derailleur</v>
          </cell>
          <cell r="I9448" t="str">
            <v>Framväxel</v>
          </cell>
          <cell r="K9448">
            <v>0</v>
          </cell>
          <cell r="L9448" t="e">
            <v>#N/A</v>
          </cell>
        </row>
        <row r="9449">
          <cell r="B9449" t="str">
            <v>YEC9A75132Bakväxel</v>
          </cell>
          <cell r="C9449" t="str">
            <v>YEC9A75132</v>
          </cell>
          <cell r="D9449">
            <v>2022</v>
          </cell>
          <cell r="E9449">
            <v>18</v>
          </cell>
          <cell r="F9449" t="str">
            <v>0180</v>
          </cell>
          <cell r="G9449" t="str">
            <v>D004</v>
          </cell>
          <cell r="H9449" t="str">
            <v>Rear Derailleur</v>
          </cell>
          <cell r="I9449" t="str">
            <v>Bakväxel</v>
          </cell>
          <cell r="K9449" t="str">
            <v>NAVVÄXEL</v>
          </cell>
          <cell r="L9449" t="str">
            <v>Kontakta SHIMANO</v>
          </cell>
        </row>
        <row r="9450">
          <cell r="B9450" t="str">
            <v>YEC9A75132Kedja</v>
          </cell>
          <cell r="C9450" t="str">
            <v>YEC9A75132</v>
          </cell>
          <cell r="D9450">
            <v>2022</v>
          </cell>
          <cell r="E9450">
            <v>19</v>
          </cell>
          <cell r="F9450" t="str">
            <v>0190</v>
          </cell>
          <cell r="G9450" t="str">
            <v>E003</v>
          </cell>
          <cell r="H9450" t="str">
            <v xml:space="preserve">Chain </v>
          </cell>
          <cell r="I9450" t="str">
            <v>Kedja</v>
          </cell>
          <cell r="K9450" t="str">
            <v>C3405041-102</v>
          </cell>
          <cell r="L9450" t="str">
            <v>C3400038</v>
          </cell>
        </row>
        <row r="9451">
          <cell r="B9451" t="str">
            <v>YEC9A75132Kassett</v>
          </cell>
          <cell r="C9451" t="str">
            <v>YEC9A75132</v>
          </cell>
          <cell r="D9451">
            <v>2022</v>
          </cell>
          <cell r="E9451">
            <v>20</v>
          </cell>
          <cell r="F9451" t="str">
            <v>0200</v>
          </cell>
          <cell r="G9451" t="str">
            <v>E004</v>
          </cell>
          <cell r="H9451" t="str">
            <v>Cassette Sprocket</v>
          </cell>
          <cell r="I9451" t="str">
            <v>Kassett</v>
          </cell>
          <cell r="K9451" t="str">
            <v>ASMGEAR16SU</v>
          </cell>
          <cell r="L9451" t="str">
            <v>Kontakta SHIMANO</v>
          </cell>
        </row>
        <row r="9452">
          <cell r="B9452" t="str">
            <v>YEC9A75132Framhjul</v>
          </cell>
          <cell r="C9452" t="str">
            <v>YEC9A75132</v>
          </cell>
          <cell r="D9452">
            <v>2022</v>
          </cell>
          <cell r="E9452">
            <v>21</v>
          </cell>
          <cell r="F9452" t="str">
            <v>0210</v>
          </cell>
          <cell r="G9452" t="str">
            <v>F001</v>
          </cell>
          <cell r="H9452" t="str">
            <v>Front hub</v>
          </cell>
          <cell r="I9452" t="str">
            <v>Framhjul</v>
          </cell>
          <cell r="K9452" t="str">
            <v>C4108053</v>
          </cell>
          <cell r="L9452" t="str">
            <v>Kontakta Service</v>
          </cell>
        </row>
        <row r="9453">
          <cell r="B9453" t="str">
            <v>YEC9A75132Bakhjul</v>
          </cell>
          <cell r="C9453" t="str">
            <v>YEC9A75132</v>
          </cell>
          <cell r="D9453">
            <v>2022</v>
          </cell>
          <cell r="E9453">
            <v>22</v>
          </cell>
          <cell r="F9453" t="str">
            <v>0220</v>
          </cell>
          <cell r="G9453" t="str">
            <v>F002</v>
          </cell>
          <cell r="H9453" t="str">
            <v>Rear hub</v>
          </cell>
          <cell r="I9453" t="str">
            <v>Bakhjul</v>
          </cell>
          <cell r="K9453" t="str">
            <v>C4208254</v>
          </cell>
          <cell r="L9453" t="str">
            <v>C4200381</v>
          </cell>
        </row>
        <row r="9454">
          <cell r="B9454" t="str">
            <v>YEC9A75132Däck</v>
          </cell>
          <cell r="C9454" t="str">
            <v>YEC9A75132</v>
          </cell>
          <cell r="D9454">
            <v>2022</v>
          </cell>
          <cell r="E9454">
            <v>23</v>
          </cell>
          <cell r="F9454" t="str">
            <v>0230</v>
          </cell>
          <cell r="G9454" t="str">
            <v>F003</v>
          </cell>
          <cell r="H9454" t="str">
            <v>Tire</v>
          </cell>
          <cell r="I9454" t="str">
            <v>Däck</v>
          </cell>
          <cell r="K9454" t="str">
            <v>C4906455</v>
          </cell>
          <cell r="L9454" t="str">
            <v>C4901463</v>
          </cell>
        </row>
        <row r="9455">
          <cell r="B9455" t="str">
            <v>YEC9A75132Skärmar set</v>
          </cell>
          <cell r="C9455" t="str">
            <v>YEC9A75132</v>
          </cell>
          <cell r="D9455">
            <v>2022</v>
          </cell>
          <cell r="E9455">
            <v>24</v>
          </cell>
          <cell r="F9455" t="str">
            <v>0240</v>
          </cell>
          <cell r="G9455" t="str">
            <v>H003</v>
          </cell>
          <cell r="H9455" t="str">
            <v xml:space="preserve">Mudguard front   </v>
          </cell>
          <cell r="I9455" t="str">
            <v>Skärmar set</v>
          </cell>
          <cell r="K9455" t="str">
            <v>C8255677-751</v>
          </cell>
          <cell r="L9455" t="str">
            <v>Kontakta Service</v>
          </cell>
        </row>
        <row r="9456">
          <cell r="B9456" t="str">
            <v>YEC9A75132Pakethållare</v>
          </cell>
          <cell r="C9456" t="str">
            <v>YEC9A75132</v>
          </cell>
          <cell r="D9456">
            <v>2022</v>
          </cell>
          <cell r="E9456">
            <v>25</v>
          </cell>
          <cell r="F9456" t="str">
            <v>0250</v>
          </cell>
          <cell r="G9456" t="str">
            <v>H004</v>
          </cell>
          <cell r="H9456" t="str">
            <v>Carrier</v>
          </cell>
          <cell r="I9456" t="str">
            <v>Pakethållare</v>
          </cell>
          <cell r="K9456" t="str">
            <v>C8205834-BK</v>
          </cell>
          <cell r="L9456" t="str">
            <v>C8205834-BK</v>
          </cell>
        </row>
        <row r="9457">
          <cell r="B9457" t="str">
            <v>YEC9A75132Sadel</v>
          </cell>
          <cell r="C9457" t="str">
            <v>YEC9A75132</v>
          </cell>
          <cell r="D9457">
            <v>2022</v>
          </cell>
          <cell r="E9457">
            <v>26</v>
          </cell>
          <cell r="F9457" t="str">
            <v>0260</v>
          </cell>
          <cell r="G9457" t="str">
            <v>G001</v>
          </cell>
          <cell r="H9457" t="str">
            <v>Saddle</v>
          </cell>
          <cell r="I9457" t="str">
            <v>Sadel</v>
          </cell>
          <cell r="K9457" t="str">
            <v>C7105989</v>
          </cell>
          <cell r="L9457" t="str">
            <v>C7100596</v>
          </cell>
        </row>
        <row r="9458">
          <cell r="B9458" t="str">
            <v>YEC9A75132Sadelstolpe</v>
          </cell>
          <cell r="C9458" t="str">
            <v>YEC9A75132</v>
          </cell>
          <cell r="D9458">
            <v>2022</v>
          </cell>
          <cell r="E9458">
            <v>27</v>
          </cell>
          <cell r="F9458" t="str">
            <v>0270</v>
          </cell>
          <cell r="G9458" t="str">
            <v>G002</v>
          </cell>
          <cell r="H9458" t="str">
            <v>Seatpost</v>
          </cell>
          <cell r="I9458" t="str">
            <v>Sadelstolpe</v>
          </cell>
          <cell r="K9458" t="str">
            <v>C7205260</v>
          </cell>
          <cell r="L9458" t="str">
            <v>C7200053</v>
          </cell>
        </row>
        <row r="9459">
          <cell r="B9459" t="str">
            <v>YEC9A75132Sadelrörsklämma</v>
          </cell>
          <cell r="C9459" t="str">
            <v>YEC9A75132</v>
          </cell>
          <cell r="D9459">
            <v>2022</v>
          </cell>
          <cell r="E9459">
            <v>28</v>
          </cell>
          <cell r="F9459" t="str">
            <v>0280</v>
          </cell>
          <cell r="G9459" t="str">
            <v>G003</v>
          </cell>
          <cell r="H9459" t="str">
            <v>Seat Clamp</v>
          </cell>
          <cell r="I9459" t="str">
            <v>Sadelrörsklämma</v>
          </cell>
          <cell r="K9459" t="str">
            <v>C7305002</v>
          </cell>
          <cell r="L9459" t="str">
            <v>C7300027-318</v>
          </cell>
        </row>
        <row r="9460">
          <cell r="B9460" t="str">
            <v>YEC9A75132Framlampa</v>
          </cell>
          <cell r="C9460" t="str">
            <v>YEC9A75132</v>
          </cell>
          <cell r="D9460">
            <v>2022</v>
          </cell>
          <cell r="E9460">
            <v>29</v>
          </cell>
          <cell r="F9460" t="str">
            <v>0290</v>
          </cell>
          <cell r="G9460" t="str">
            <v>H005</v>
          </cell>
          <cell r="H9460" t="str">
            <v>Front light</v>
          </cell>
          <cell r="I9460" t="str">
            <v>Framlampa</v>
          </cell>
          <cell r="K9460" t="str">
            <v>C8015300</v>
          </cell>
          <cell r="L9460" t="str">
            <v>C8015300</v>
          </cell>
        </row>
        <row r="9461">
          <cell r="B9461" t="str">
            <v>YEC9A75132Baklampa</v>
          </cell>
          <cell r="C9461" t="str">
            <v>YEC9A75132</v>
          </cell>
          <cell r="D9461">
            <v>2022</v>
          </cell>
          <cell r="E9461">
            <v>30</v>
          </cell>
          <cell r="F9461" t="str">
            <v>0300</v>
          </cell>
          <cell r="G9461" t="str">
            <v>H006</v>
          </cell>
          <cell r="H9461" t="str">
            <v>Light, Rear</v>
          </cell>
          <cell r="I9461" t="str">
            <v>Baklampa</v>
          </cell>
          <cell r="K9461" t="str">
            <v>C8705186-1RLBK</v>
          </cell>
          <cell r="L9461" t="str">
            <v>C8705186-1RLBK</v>
          </cell>
        </row>
        <row r="9462">
          <cell r="B9462" t="str">
            <v>YEC9A75132Låssats</v>
          </cell>
          <cell r="C9462" t="str">
            <v>YEC9A75132</v>
          </cell>
          <cell r="D9462">
            <v>2022</v>
          </cell>
          <cell r="E9462">
            <v>31</v>
          </cell>
          <cell r="F9462" t="str">
            <v>0310</v>
          </cell>
          <cell r="G9462" t="str">
            <v>H007</v>
          </cell>
          <cell r="H9462" t="str">
            <v>Lock</v>
          </cell>
          <cell r="I9462" t="str">
            <v>Låssats</v>
          </cell>
          <cell r="K9462" t="str">
            <v>C8405069</v>
          </cell>
          <cell r="L9462" t="str">
            <v>C8405069</v>
          </cell>
        </row>
        <row r="9463">
          <cell r="B9463" t="str">
            <v>YEC9A75132Stöd</v>
          </cell>
          <cell r="C9463" t="str">
            <v>YEC9A75132</v>
          </cell>
          <cell r="D9463">
            <v>2022</v>
          </cell>
          <cell r="E9463">
            <v>32</v>
          </cell>
          <cell r="F9463" t="str">
            <v>0320</v>
          </cell>
          <cell r="G9463" t="str">
            <v>H008</v>
          </cell>
          <cell r="H9463" t="str">
            <v>Kick stand</v>
          </cell>
          <cell r="I9463" t="str">
            <v>Stöd</v>
          </cell>
          <cell r="K9463" t="str">
            <v>C8105222</v>
          </cell>
          <cell r="L9463" t="str">
            <v>C8100034</v>
          </cell>
        </row>
        <row r="9464">
          <cell r="B9464" t="str">
            <v>YEC9A75132Korg</v>
          </cell>
          <cell r="C9464" t="str">
            <v>YEC9A75132</v>
          </cell>
          <cell r="D9464">
            <v>2022</v>
          </cell>
          <cell r="E9464">
            <v>33</v>
          </cell>
          <cell r="F9464" t="str">
            <v>0330</v>
          </cell>
          <cell r="G9464" t="str">
            <v>H009</v>
          </cell>
          <cell r="H9464" t="str">
            <v>Basket / Fr carrier</v>
          </cell>
          <cell r="I9464" t="str">
            <v>Korg</v>
          </cell>
          <cell r="K9464" t="str">
            <v>C8605198</v>
          </cell>
          <cell r="L9464" t="str">
            <v>C8600016</v>
          </cell>
        </row>
        <row r="9465">
          <cell r="B9465" t="str">
            <v>YEC9A75132Pedaler</v>
          </cell>
          <cell r="C9465" t="str">
            <v>YEC9A75132</v>
          </cell>
          <cell r="D9465">
            <v>2022</v>
          </cell>
          <cell r="E9465">
            <v>34</v>
          </cell>
          <cell r="F9465" t="str">
            <v>0340</v>
          </cell>
          <cell r="G9465" t="str">
            <v>E005</v>
          </cell>
          <cell r="H9465" t="str">
            <v xml:space="preserve">Pedal </v>
          </cell>
          <cell r="I9465" t="str">
            <v>Pedaler</v>
          </cell>
          <cell r="K9465" t="str">
            <v>C3505233</v>
          </cell>
          <cell r="L9465" t="str">
            <v>C3500033</v>
          </cell>
        </row>
        <row r="9466">
          <cell r="B9466" t="str">
            <v>YEC9A75132Motor</v>
          </cell>
          <cell r="C9466" t="str">
            <v>YEC9A75132</v>
          </cell>
          <cell r="D9466">
            <v>2022</v>
          </cell>
          <cell r="E9466">
            <v>35</v>
          </cell>
          <cell r="F9466" t="str">
            <v>0350</v>
          </cell>
          <cell r="G9466" t="str">
            <v>J001</v>
          </cell>
          <cell r="H9466" t="str">
            <v>DRIVE UNIT:</v>
          </cell>
          <cell r="I9466" t="str">
            <v>Motor</v>
          </cell>
          <cell r="K9466" t="str">
            <v>C8705068-2-02BC</v>
          </cell>
          <cell r="L9466" t="str">
            <v>C8705068-2-02BC</v>
          </cell>
        </row>
        <row r="9467">
          <cell r="B9467" t="str">
            <v>YEC9A75132Display</v>
          </cell>
          <cell r="C9467" t="str">
            <v>YEC9A75132</v>
          </cell>
          <cell r="D9467">
            <v>2022</v>
          </cell>
          <cell r="E9467">
            <v>36</v>
          </cell>
          <cell r="F9467" t="str">
            <v>0360</v>
          </cell>
          <cell r="G9467" t="str">
            <v>J004</v>
          </cell>
          <cell r="H9467" t="str">
            <v>DISPLAY:</v>
          </cell>
          <cell r="I9467" t="str">
            <v>Display</v>
          </cell>
          <cell r="K9467" t="str">
            <v>C8705068-1-39CB</v>
          </cell>
          <cell r="L9467" t="str">
            <v>C8705068-1-39CB</v>
          </cell>
        </row>
        <row r="9468">
          <cell r="B9468" t="str">
            <v>YEC9A75132EB-Bus kabel</v>
          </cell>
          <cell r="C9468" t="str">
            <v>YEC9A75132</v>
          </cell>
          <cell r="D9468">
            <v>2022</v>
          </cell>
          <cell r="E9468">
            <v>37</v>
          </cell>
          <cell r="F9468" t="str">
            <v>0370</v>
          </cell>
          <cell r="G9468" t="str">
            <v>J005</v>
          </cell>
          <cell r="H9468" t="str">
            <v>EB-BUS CABLE:</v>
          </cell>
          <cell r="I9468" t="str">
            <v>EB-Bus kabel</v>
          </cell>
          <cell r="K9468" t="str">
            <v>C8705068-1-4-1C</v>
          </cell>
          <cell r="L9468" t="e">
            <v>#N/A</v>
          </cell>
        </row>
        <row r="9469">
          <cell r="B9469" t="str">
            <v>YEC9A75132Motorkabel</v>
          </cell>
          <cell r="C9469" t="str">
            <v>YEC9A75132</v>
          </cell>
          <cell r="D9469">
            <v>2022</v>
          </cell>
          <cell r="E9469">
            <v>38</v>
          </cell>
          <cell r="F9469" t="str">
            <v>0380</v>
          </cell>
          <cell r="G9469" t="str">
            <v>J006</v>
          </cell>
          <cell r="H9469" t="str">
            <v>POWER CABLE:</v>
          </cell>
          <cell r="I9469" t="str">
            <v>Motorkabel</v>
          </cell>
          <cell r="K9469" t="str">
            <v>Ingår i batterihållaren</v>
          </cell>
          <cell r="L9469" t="str">
            <v>Ingår i batterihållaren</v>
          </cell>
        </row>
        <row r="9470">
          <cell r="B9470" t="str">
            <v>YEC9A75132Kabel framlampa</v>
          </cell>
          <cell r="C9470" t="str">
            <v>YEC9A75132</v>
          </cell>
          <cell r="D9470">
            <v>2022</v>
          </cell>
          <cell r="E9470">
            <v>39</v>
          </cell>
          <cell r="F9470" t="str">
            <v>0390</v>
          </cell>
          <cell r="G9470" t="str">
            <v>J007</v>
          </cell>
          <cell r="H9470" t="str">
            <v>F. LIGHT CABLE:</v>
          </cell>
          <cell r="I9470" t="str">
            <v>Kabel framlampa</v>
          </cell>
          <cell r="K9470" t="str">
            <v>C8705068-1-04-6</v>
          </cell>
          <cell r="L9470" t="str">
            <v>C8705068-1-04-6</v>
          </cell>
        </row>
        <row r="9471">
          <cell r="B9471" t="str">
            <v>YEC9A75132Kabel baklampa</v>
          </cell>
          <cell r="C9471" t="str">
            <v>YEC9A75132</v>
          </cell>
          <cell r="D9471">
            <v>2022</v>
          </cell>
          <cell r="E9471">
            <v>40</v>
          </cell>
          <cell r="F9471" t="str">
            <v>0400</v>
          </cell>
          <cell r="G9471" t="str">
            <v>J008</v>
          </cell>
          <cell r="H9471" t="str">
            <v>R. LIGHT CABLE:</v>
          </cell>
          <cell r="I9471" t="str">
            <v>Kabel baklampa</v>
          </cell>
          <cell r="K9471" t="str">
            <v>INGÅR I BATTERIET</v>
          </cell>
          <cell r="L9471" t="str">
            <v>Ingår i batteriet</v>
          </cell>
        </row>
        <row r="9472">
          <cell r="B9472" t="str">
            <v>YEC9A75132Hastighetssensor</v>
          </cell>
          <cell r="C9472" t="str">
            <v>YEC9A75132</v>
          </cell>
          <cell r="D9472">
            <v>2022</v>
          </cell>
          <cell r="E9472">
            <v>41</v>
          </cell>
          <cell r="F9472" t="str">
            <v>0410</v>
          </cell>
          <cell r="G9472" t="str">
            <v>J009</v>
          </cell>
          <cell r="H9472" t="str">
            <v>SPEED SENSOR:</v>
          </cell>
          <cell r="I9472" t="str">
            <v>Hastighetssensor</v>
          </cell>
          <cell r="K9472" t="str">
            <v>C8705068-1-411C</v>
          </cell>
          <cell r="L9472" t="str">
            <v>C8705068-1-411C</v>
          </cell>
        </row>
        <row r="9473">
          <cell r="B9473" t="str">
            <v>YEC9A75132Batteri</v>
          </cell>
          <cell r="C9473" t="str">
            <v>YEC9A75132</v>
          </cell>
          <cell r="D9473">
            <v>2022</v>
          </cell>
          <cell r="E9473">
            <v>42</v>
          </cell>
          <cell r="F9473" t="str">
            <v>0420</v>
          </cell>
          <cell r="G9473" t="str">
            <v>J002</v>
          </cell>
          <cell r="H9473" t="str">
            <v>BATTERY:</v>
          </cell>
          <cell r="I9473" t="str">
            <v>Batteri</v>
          </cell>
          <cell r="K9473" t="str">
            <v>C8705186-E-11C</v>
          </cell>
          <cell r="L9473" t="str">
            <v>C8705186-E-11C</v>
          </cell>
        </row>
        <row r="9474">
          <cell r="B9474" t="str">
            <v>YEC9A75132Batterihållare</v>
          </cell>
          <cell r="C9474" t="str">
            <v>YEC9A75132</v>
          </cell>
          <cell r="D9474">
            <v>2022</v>
          </cell>
          <cell r="E9474">
            <v>43</v>
          </cell>
          <cell r="F9474" t="str">
            <v>0430</v>
          </cell>
          <cell r="G9474" t="str">
            <v>J003</v>
          </cell>
          <cell r="H9474" t="str">
            <v>BATTERY HOLDER/Slider</v>
          </cell>
          <cell r="I9474" t="str">
            <v>Batterihållare</v>
          </cell>
          <cell r="K9474" t="str">
            <v>C8705188-E-02</v>
          </cell>
          <cell r="L9474" t="str">
            <v>C8705188-E-02</v>
          </cell>
        </row>
        <row r="9475">
          <cell r="B9475" t="str">
            <v>YEC9A75132Batteriladdare</v>
          </cell>
          <cell r="C9475" t="str">
            <v>YEC9A75132</v>
          </cell>
          <cell r="D9475">
            <v>2022</v>
          </cell>
          <cell r="E9475">
            <v>44</v>
          </cell>
          <cell r="F9475" t="str">
            <v>0440</v>
          </cell>
          <cell r="G9475" t="str">
            <v>J010</v>
          </cell>
          <cell r="H9475" t="str">
            <v>CHARGER:</v>
          </cell>
          <cell r="I9475" t="str">
            <v>Batteriladdare</v>
          </cell>
          <cell r="K9475" t="str">
            <v>C8705058-1-1C</v>
          </cell>
          <cell r="L9475" t="str">
            <v>C8705058-1-1D</v>
          </cell>
        </row>
        <row r="9476">
          <cell r="B9476" t="str">
            <v>YEC9A75132Kontrollbox</v>
          </cell>
          <cell r="C9476" t="str">
            <v>YEC9A75132</v>
          </cell>
          <cell r="D9476">
            <v>2022</v>
          </cell>
          <cell r="E9476">
            <v>45</v>
          </cell>
          <cell r="F9476" t="str">
            <v>0450</v>
          </cell>
          <cell r="G9476" t="str">
            <v>J011</v>
          </cell>
          <cell r="H9476" t="str">
            <v>Controller</v>
          </cell>
          <cell r="I9476" t="str">
            <v>Kontrollbox</v>
          </cell>
          <cell r="K9476" t="str">
            <v>C8705068-2-23</v>
          </cell>
          <cell r="L9476" t="str">
            <v>C8705068-2-23</v>
          </cell>
        </row>
        <row r="9477">
          <cell r="B9477" t="str">
            <v>YEC9A75132Växelöra</v>
          </cell>
          <cell r="C9477" t="str">
            <v>YEC9A75132</v>
          </cell>
          <cell r="D9477">
            <v>2022</v>
          </cell>
          <cell r="E9477">
            <v>46</v>
          </cell>
          <cell r="F9477" t="str">
            <v>0460</v>
          </cell>
          <cell r="G9477" t="str">
            <v>D005</v>
          </cell>
          <cell r="H9477" t="str">
            <v>Gear hanger</v>
          </cell>
          <cell r="I9477" t="str">
            <v>Växelöra</v>
          </cell>
          <cell r="L9477" t="e">
            <v>#N/A</v>
          </cell>
        </row>
        <row r="9478">
          <cell r="B9478" t="str">
            <v>YEC9A75133RAM</v>
          </cell>
          <cell r="C9478" t="str">
            <v>YEC9A75133</v>
          </cell>
          <cell r="D9478" t="str">
            <v>2023-2024</v>
          </cell>
          <cell r="E9478">
            <v>1</v>
          </cell>
          <cell r="F9478" t="str">
            <v>0010</v>
          </cell>
          <cell r="G9478" t="str">
            <v>A001</v>
          </cell>
          <cell r="H9478" t="str">
            <v>PAINTED FRAME</v>
          </cell>
          <cell r="I9478" t="str">
            <v>RAM</v>
          </cell>
          <cell r="K9478" t="str">
            <v>C1307641-510</v>
          </cell>
          <cell r="L9478" t="e">
            <v>#N/A</v>
          </cell>
        </row>
        <row r="9479">
          <cell r="B9479" t="str">
            <v>YEC9A75133Framgaffel</v>
          </cell>
          <cell r="C9479" t="str">
            <v>YEC9A75133</v>
          </cell>
          <cell r="D9479" t="str">
            <v>2023-2024</v>
          </cell>
          <cell r="E9479">
            <v>2</v>
          </cell>
          <cell r="F9479" t="str">
            <v>0020</v>
          </cell>
          <cell r="G9479" t="str">
            <v>A002</v>
          </cell>
          <cell r="H9479" t="str">
            <v>PAINTED FORK</v>
          </cell>
          <cell r="I9479" t="str">
            <v>Framgaffel</v>
          </cell>
          <cell r="J9479" t="str">
            <v>C1605443-193 FF 28 ST 1"1/8 Bi 30 37 w hole</v>
          </cell>
          <cell r="K9479" t="str">
            <v>C1605442-224</v>
          </cell>
          <cell r="L9479" t="e">
            <v>#N/A</v>
          </cell>
        </row>
        <row r="9480">
          <cell r="B9480" t="str">
            <v>YEC9A75133Styrlager</v>
          </cell>
          <cell r="C9480" t="str">
            <v>YEC9A75133</v>
          </cell>
          <cell r="D9480" t="str">
            <v>2023-2024</v>
          </cell>
          <cell r="E9480">
            <v>3</v>
          </cell>
          <cell r="F9480" t="str">
            <v>0030</v>
          </cell>
          <cell r="G9480" t="str">
            <v>B001</v>
          </cell>
          <cell r="H9480" t="str">
            <v>Head Set</v>
          </cell>
          <cell r="I9480" t="str">
            <v>Styrlager</v>
          </cell>
          <cell r="J9480" t="str">
            <v>C2105002 VP-MH305C SEMI INTEGR, ED BLACK O/S  SH = 20mm</v>
          </cell>
          <cell r="K9480" t="str">
            <v>C2105256</v>
          </cell>
          <cell r="L9480" t="str">
            <v>C2105256</v>
          </cell>
        </row>
        <row r="9481">
          <cell r="B9481" t="str">
            <v xml:space="preserve">YEC9A75133Styrstam </v>
          </cell>
          <cell r="C9481" t="str">
            <v>YEC9A75133</v>
          </cell>
          <cell r="D9481" t="str">
            <v>2023-2024</v>
          </cell>
          <cell r="E9481">
            <v>4</v>
          </cell>
          <cell r="F9481" t="str">
            <v>0040</v>
          </cell>
          <cell r="G9481" t="str">
            <v>B002</v>
          </cell>
          <cell r="H9481" t="str">
            <v>Handlebar Stem</v>
          </cell>
          <cell r="I9481" t="str">
            <v xml:space="preserve">Styrstam </v>
          </cell>
          <cell r="J9481" t="str">
            <v>C2205360-090 H/L 25.4X90/130 MTS-AD2 HIGH POL</v>
          </cell>
          <cell r="K9481" t="str">
            <v>C2205585-090</v>
          </cell>
          <cell r="L9481" t="str">
            <v>C2205585-090</v>
          </cell>
        </row>
        <row r="9482">
          <cell r="B9482" t="str">
            <v>YEC9A75133Styre</v>
          </cell>
          <cell r="C9482" t="str">
            <v>YEC9A75133</v>
          </cell>
          <cell r="D9482" t="str">
            <v>2023-2024</v>
          </cell>
          <cell r="E9482">
            <v>5</v>
          </cell>
          <cell r="F9482" t="str">
            <v>0050</v>
          </cell>
          <cell r="G9482" t="str">
            <v>B003</v>
          </cell>
          <cell r="H9482" t="str">
            <v>Handelbar</v>
          </cell>
          <cell r="I9482" t="str">
            <v>Styre</v>
          </cell>
          <cell r="J9482" t="str">
            <v xml:space="preserve">C2305480 HB ALsvhp 600 25.4 2.6 NR-AL29  </v>
          </cell>
          <cell r="K9482" t="str">
            <v>C2306074</v>
          </cell>
          <cell r="L9482" t="str">
            <v>C2306074</v>
          </cell>
        </row>
        <row r="9483">
          <cell r="B9483" t="str">
            <v>YEC9A75133Bromsgrepp H</v>
          </cell>
          <cell r="C9483" t="str">
            <v>YEC9A75133</v>
          </cell>
          <cell r="D9483" t="str">
            <v>2023-2024</v>
          </cell>
          <cell r="E9483">
            <v>6</v>
          </cell>
          <cell r="F9483" t="str">
            <v>0060</v>
          </cell>
          <cell r="G9483" t="str">
            <v>C002</v>
          </cell>
          <cell r="H9483" t="str">
            <v>Brake Lever R</v>
          </cell>
          <cell r="I9483" t="str">
            <v>Bromsgrepp H</v>
          </cell>
          <cell r="L9483" t="e">
            <v>#N/A</v>
          </cell>
        </row>
        <row r="9484">
          <cell r="B9484" t="str">
            <v>YEC9A75133Bromsgrepp V</v>
          </cell>
          <cell r="C9484" t="str">
            <v>YEC9A75133</v>
          </cell>
          <cell r="D9484" t="str">
            <v>2023-2024</v>
          </cell>
          <cell r="E9484">
            <v>7</v>
          </cell>
          <cell r="F9484" t="str">
            <v>0070</v>
          </cell>
          <cell r="G9484" t="str">
            <v>C001</v>
          </cell>
          <cell r="H9484" t="str">
            <v>Brake Lever L</v>
          </cell>
          <cell r="I9484" t="str">
            <v>Bromsgrepp V</v>
          </cell>
          <cell r="J9484" t="str">
            <v>C6505049 BLL ALsvPLbk VB U 4F BL39AP</v>
          </cell>
          <cell r="K9484" t="str">
            <v>Shimano</v>
          </cell>
          <cell r="L9484" t="str">
            <v>Kontakta SHIMANO</v>
          </cell>
        </row>
        <row r="9485">
          <cell r="B9485" t="str">
            <v>YEC9A75133Växelreglage H</v>
          </cell>
          <cell r="C9485" t="str">
            <v>YEC9A75133</v>
          </cell>
          <cell r="D9485" t="str">
            <v>2023-2024</v>
          </cell>
          <cell r="E9485">
            <v>8</v>
          </cell>
          <cell r="F9485" t="str">
            <v>0080</v>
          </cell>
          <cell r="G9485" t="str">
            <v>D002</v>
          </cell>
          <cell r="H9485" t="str">
            <v>Shift Lever R</v>
          </cell>
          <cell r="I9485" t="str">
            <v>Växelreglage H</v>
          </cell>
          <cell r="J9485" t="str">
            <v>C5105092 SHIFT LEVER, SL-C3000-7, NEXUS, REVO SHIFTER, 2320MM INNER, W/O OUTER FOR CJ-NX40(FOR SCANDINAVIAN), BLACK, BULK</v>
          </cell>
          <cell r="K9485" t="str">
            <v>C5105092</v>
          </cell>
          <cell r="L9485" t="str">
            <v>Kontakta SHIMANO</v>
          </cell>
        </row>
        <row r="9486">
          <cell r="B9486" t="str">
            <v>YEC9A75133Växelreglage V</v>
          </cell>
          <cell r="C9486" t="str">
            <v>YEC9A75133</v>
          </cell>
          <cell r="D9486" t="str">
            <v>2023-2024</v>
          </cell>
          <cell r="E9486">
            <v>9</v>
          </cell>
          <cell r="F9486" t="str">
            <v>0090</v>
          </cell>
          <cell r="G9486" t="str">
            <v>D001</v>
          </cell>
          <cell r="H9486" t="str">
            <v>Shift Lever L</v>
          </cell>
          <cell r="I9486" t="str">
            <v>Växelreglage V</v>
          </cell>
          <cell r="L9486" t="e">
            <v>#N/A</v>
          </cell>
        </row>
        <row r="9487">
          <cell r="B9487" t="str">
            <v>YEC9A75133Handtag par</v>
          </cell>
          <cell r="C9487" t="str">
            <v>YEC9A75133</v>
          </cell>
          <cell r="D9487" t="str">
            <v>2023-2024</v>
          </cell>
          <cell r="E9487">
            <v>10</v>
          </cell>
          <cell r="F9487" t="str">
            <v>0100</v>
          </cell>
          <cell r="G9487" t="str">
            <v>B004</v>
          </cell>
          <cell r="H9487" t="str">
            <v>Grip R</v>
          </cell>
          <cell r="I9487" t="str">
            <v>Handtag par</v>
          </cell>
          <cell r="J9487" t="str">
            <v xml:space="preserve">C2505484  HERRMANS 84A ERGO TPE 90MM  </v>
          </cell>
          <cell r="K9487" t="str">
            <v>C2505528</v>
          </cell>
          <cell r="L9487" t="str">
            <v>C2500057</v>
          </cell>
        </row>
        <row r="9488">
          <cell r="B9488" t="str">
            <v>YEC9A75133Frambroms</v>
          </cell>
          <cell r="C9488" t="str">
            <v>YEC9A75133</v>
          </cell>
          <cell r="D9488" t="str">
            <v>2023-2024</v>
          </cell>
          <cell r="E9488">
            <v>11</v>
          </cell>
          <cell r="F9488" t="str">
            <v>0110</v>
          </cell>
          <cell r="G9488" t="str">
            <v>C003</v>
          </cell>
          <cell r="H9488" t="str">
            <v xml:space="preserve">Brake front </v>
          </cell>
          <cell r="I9488" t="str">
            <v>Frambroms</v>
          </cell>
          <cell r="K9488" t="str">
            <v>C6505196</v>
          </cell>
          <cell r="L9488" t="str">
            <v>Kontakta Service</v>
          </cell>
        </row>
        <row r="9489">
          <cell r="B9489" t="str">
            <v>YEC9A75133Bakbroms</v>
          </cell>
          <cell r="C9489" t="str">
            <v>YEC9A75133</v>
          </cell>
          <cell r="D9489" t="str">
            <v>2023-2024</v>
          </cell>
          <cell r="E9489">
            <v>12</v>
          </cell>
          <cell r="F9489" t="str">
            <v>0120</v>
          </cell>
          <cell r="G9489" t="str">
            <v>C004</v>
          </cell>
          <cell r="H9489" t="str">
            <v>Brake rear</v>
          </cell>
          <cell r="I9489" t="str">
            <v>Bakbroms</v>
          </cell>
          <cell r="K9489" t="str">
            <v>Fotbroms</v>
          </cell>
          <cell r="L9489" t="str">
            <v>Kontakta SHIMANO</v>
          </cell>
        </row>
        <row r="9490">
          <cell r="B9490" t="str">
            <v>YEC9A75133Vevlager</v>
          </cell>
          <cell r="C9490" t="str">
            <v>YEC9A75133</v>
          </cell>
          <cell r="D9490" t="str">
            <v>2023-2024</v>
          </cell>
          <cell r="E9490">
            <v>13</v>
          </cell>
          <cell r="F9490" t="str">
            <v>0130</v>
          </cell>
          <cell r="G9490" t="str">
            <v>E001</v>
          </cell>
          <cell r="H9490" t="str">
            <v xml:space="preserve">BB-set </v>
          </cell>
          <cell r="I9490" t="str">
            <v>Vevlager</v>
          </cell>
          <cell r="K9490" t="str">
            <v>INGÅR I MOTORN</v>
          </cell>
          <cell r="L9490" t="str">
            <v>Ingår i motorn</v>
          </cell>
        </row>
        <row r="9491">
          <cell r="B9491" t="str">
            <v>YEC9A75133Vevparti</v>
          </cell>
          <cell r="C9491" t="str">
            <v>YEC9A75133</v>
          </cell>
          <cell r="D9491" t="str">
            <v>2023-2024</v>
          </cell>
          <cell r="E9491">
            <v>14</v>
          </cell>
          <cell r="F9491" t="str">
            <v>0140</v>
          </cell>
          <cell r="G9491" t="str">
            <v>E002</v>
          </cell>
          <cell r="H9491" t="str">
            <v>Front Chainwheel</v>
          </cell>
          <cell r="I9491" t="str">
            <v>Vevparti</v>
          </cell>
          <cell r="K9491" t="str">
            <v>C3305778-EG</v>
          </cell>
          <cell r="L9491" t="str">
            <v>C3305778-EG</v>
          </cell>
        </row>
        <row r="9492">
          <cell r="B9492" t="str">
            <v>YEC9A75133Kedjeskydd</v>
          </cell>
          <cell r="C9492" t="str">
            <v>YEC9A75133</v>
          </cell>
          <cell r="D9492" t="str">
            <v>2023-2024</v>
          </cell>
          <cell r="E9492">
            <v>15</v>
          </cell>
          <cell r="F9492" t="str">
            <v>0150</v>
          </cell>
          <cell r="G9492" t="str">
            <v>H001</v>
          </cell>
          <cell r="H9492" t="str">
            <v>Chain guard</v>
          </cell>
          <cell r="I9492" t="str">
            <v>Kedjeskydd</v>
          </cell>
          <cell r="K9492" t="str">
            <v>C8305427/ZBK</v>
          </cell>
          <cell r="L9492" t="str">
            <v>C8305427/ZBK</v>
          </cell>
        </row>
        <row r="9493">
          <cell r="B9493" t="str">
            <v>YEC9A75133Kedjeskyddsfäste</v>
          </cell>
          <cell r="C9493" t="str">
            <v>YEC9A75133</v>
          </cell>
          <cell r="D9493" t="str">
            <v>2023-2024</v>
          </cell>
          <cell r="E9493">
            <v>16</v>
          </cell>
          <cell r="F9493" t="str">
            <v>0160</v>
          </cell>
          <cell r="G9493" t="str">
            <v>H002</v>
          </cell>
          <cell r="H9493" t="str">
            <v>Chain guard bracket</v>
          </cell>
          <cell r="I9493" t="str">
            <v>Kedjeskyddsfäste</v>
          </cell>
          <cell r="K9493" t="str">
            <v>C8305526</v>
          </cell>
          <cell r="L9493" t="str">
            <v>C8305526</v>
          </cell>
        </row>
        <row r="9494">
          <cell r="B9494" t="str">
            <v>YEC9A75133Framväxel</v>
          </cell>
          <cell r="C9494" t="str">
            <v>YEC9A75133</v>
          </cell>
          <cell r="D9494" t="str">
            <v>2023-2024</v>
          </cell>
          <cell r="E9494">
            <v>17</v>
          </cell>
          <cell r="F9494" t="str">
            <v>0170</v>
          </cell>
          <cell r="G9494" t="str">
            <v>D003</v>
          </cell>
          <cell r="H9494" t="str">
            <v>Front Derailleur</v>
          </cell>
          <cell r="I9494" t="str">
            <v>Framväxel</v>
          </cell>
          <cell r="K9494" t="str">
            <v xml:space="preserve"> </v>
          </cell>
          <cell r="L9494" t="e">
            <v>#N/A</v>
          </cell>
        </row>
        <row r="9495">
          <cell r="B9495" t="str">
            <v>YEC9A75133Bakväxel</v>
          </cell>
          <cell r="C9495" t="str">
            <v>YEC9A75133</v>
          </cell>
          <cell r="D9495" t="str">
            <v>2023-2024</v>
          </cell>
          <cell r="E9495">
            <v>18</v>
          </cell>
          <cell r="F9495" t="str">
            <v>0180</v>
          </cell>
          <cell r="G9495" t="str">
            <v>D004</v>
          </cell>
          <cell r="H9495" t="str">
            <v>Rear Derailleur</v>
          </cell>
          <cell r="I9495" t="str">
            <v>Bakväxel</v>
          </cell>
          <cell r="K9495" t="str">
            <v>ASGC30017CADXLR</v>
          </cell>
          <cell r="L9495" t="str">
            <v>Kontakta SHIMANO</v>
          </cell>
        </row>
        <row r="9496">
          <cell r="B9496" t="str">
            <v>YEC9A75133Kedja</v>
          </cell>
          <cell r="C9496" t="str">
            <v>YEC9A75133</v>
          </cell>
          <cell r="D9496" t="str">
            <v>2023-2024</v>
          </cell>
          <cell r="E9496">
            <v>19</v>
          </cell>
          <cell r="F9496" t="str">
            <v>0190</v>
          </cell>
          <cell r="G9496" t="str">
            <v>E003</v>
          </cell>
          <cell r="H9496" t="str">
            <v xml:space="preserve">Chain </v>
          </cell>
          <cell r="I9496" t="str">
            <v>Kedja</v>
          </cell>
          <cell r="J9496" t="str">
            <v>C3405041-104  + link CHA 1S 105L RB Z610HXRB   KMC</v>
          </cell>
          <cell r="K9496" t="str">
            <v>C3405041-102</v>
          </cell>
          <cell r="L9496" t="str">
            <v>C3400038</v>
          </cell>
        </row>
        <row r="9497">
          <cell r="B9497" t="str">
            <v>YEC9A75133Kassett</v>
          </cell>
          <cell r="C9497" t="str">
            <v>YEC9A75133</v>
          </cell>
          <cell r="D9497" t="str">
            <v>2023-2024</v>
          </cell>
          <cell r="E9497">
            <v>20</v>
          </cell>
          <cell r="F9497" t="str">
            <v>0200</v>
          </cell>
          <cell r="G9497" t="str">
            <v>E004</v>
          </cell>
          <cell r="H9497" t="str">
            <v>Cassette Sprocket</v>
          </cell>
          <cell r="I9497" t="str">
            <v>Kassett</v>
          </cell>
          <cell r="J9497" t="str">
            <v>ASMGEAR20SU SPT SC20sv3/32" (INTERNAL HUB)</v>
          </cell>
          <cell r="K9497" t="str">
            <v>ASMGEAR16SU</v>
          </cell>
          <cell r="L9497" t="str">
            <v>Kontakta SHIMANO</v>
          </cell>
        </row>
        <row r="9498">
          <cell r="B9498" t="str">
            <v>YEC9A75133Framhjul</v>
          </cell>
          <cell r="C9498" t="str">
            <v>YEC9A75133</v>
          </cell>
          <cell r="D9498" t="str">
            <v>2023-2024</v>
          </cell>
          <cell r="E9498">
            <v>21</v>
          </cell>
          <cell r="F9498" t="str">
            <v>0210</v>
          </cell>
          <cell r="G9498" t="str">
            <v>F001</v>
          </cell>
          <cell r="H9498" t="str">
            <v>Front hub</v>
          </cell>
          <cell r="I9498" t="str">
            <v>Framhjul</v>
          </cell>
          <cell r="J9498" t="str">
            <v xml:space="preserve">C4305002 HUB FRONT ALLOY SOLID AXLE 36H </v>
          </cell>
          <cell r="K9498" t="str">
            <v>C4108053</v>
          </cell>
          <cell r="L9498" t="str">
            <v>Kontakta Service</v>
          </cell>
        </row>
        <row r="9499">
          <cell r="B9499" t="str">
            <v>YEC9A75133Bakhjul</v>
          </cell>
          <cell r="C9499" t="str">
            <v>YEC9A75133</v>
          </cell>
          <cell r="D9499" t="str">
            <v>2023-2024</v>
          </cell>
          <cell r="E9499">
            <v>22</v>
          </cell>
          <cell r="F9499" t="str">
            <v>0220</v>
          </cell>
          <cell r="G9499" t="str">
            <v>F002</v>
          </cell>
          <cell r="H9499" t="str">
            <v>Rear hub</v>
          </cell>
          <cell r="I9499" t="str">
            <v>Bakhjul</v>
          </cell>
          <cell r="J9499" t="str">
            <v>ASGC30007CADXR (ASG7C30ADXR) HBRcb 36 H SILVER DX</v>
          </cell>
          <cell r="K9499" t="str">
            <v>C4208254</v>
          </cell>
          <cell r="L9499" t="str">
            <v>C4200381</v>
          </cell>
        </row>
        <row r="9500">
          <cell r="B9500" t="str">
            <v>YEC9A75133Däck</v>
          </cell>
          <cell r="C9500" t="str">
            <v>YEC9A75133</v>
          </cell>
          <cell r="D9500" t="str">
            <v>2023-2024</v>
          </cell>
          <cell r="E9500">
            <v>23</v>
          </cell>
          <cell r="F9500" t="str">
            <v>0230</v>
          </cell>
          <cell r="G9500" t="str">
            <v>F003</v>
          </cell>
          <cell r="H9500" t="str">
            <v>Tire</v>
          </cell>
          <cell r="I9500" t="str">
            <v>Däck</v>
          </cell>
          <cell r="J9500" t="str">
            <v>C4906139 40-622 BLACK Duramax Regular  H-480 (AP: W/O</v>
          </cell>
          <cell r="K9500" t="str">
            <v>C4906455</v>
          </cell>
          <cell r="L9500" t="str">
            <v>C4901463</v>
          </cell>
        </row>
        <row r="9501">
          <cell r="B9501" t="str">
            <v>YEC9A75133Skärmar set</v>
          </cell>
          <cell r="C9501" t="str">
            <v>YEC9A75133</v>
          </cell>
          <cell r="D9501" t="str">
            <v>2023-2024</v>
          </cell>
          <cell r="E9501">
            <v>24</v>
          </cell>
          <cell r="F9501" t="str">
            <v>0240</v>
          </cell>
          <cell r="G9501" t="str">
            <v>H003</v>
          </cell>
          <cell r="H9501" t="str">
            <v xml:space="preserve">Mudguard front   </v>
          </cell>
          <cell r="I9501" t="str">
            <v>Skärmar set</v>
          </cell>
          <cell r="J9501" t="str">
            <v xml:space="preserve">C8255729-PRE ZN/52MM 28" BLACK Pre lackad </v>
          </cell>
          <cell r="K9501" t="str">
            <v>C8255677-853M</v>
          </cell>
          <cell r="L9501" t="str">
            <v>Kontakta Service</v>
          </cell>
        </row>
        <row r="9502">
          <cell r="B9502" t="str">
            <v>YEC9A75133Pakethållare</v>
          </cell>
          <cell r="C9502" t="str">
            <v>YEC9A75133</v>
          </cell>
          <cell r="D9502" t="str">
            <v>2023-2024</v>
          </cell>
          <cell r="E9502">
            <v>25</v>
          </cell>
          <cell r="F9502" t="str">
            <v>0250</v>
          </cell>
          <cell r="G9502" t="str">
            <v>H004</v>
          </cell>
          <cell r="H9502" t="str">
            <v>Carrier</v>
          </cell>
          <cell r="I9502" t="str">
            <v>Pakethållare</v>
          </cell>
          <cell r="K9502" t="str">
            <v>C8205834-BK</v>
          </cell>
          <cell r="L9502" t="str">
            <v>C8205834-BK</v>
          </cell>
        </row>
        <row r="9503">
          <cell r="B9503" t="str">
            <v>YEC9A75133Sadel</v>
          </cell>
          <cell r="C9503" t="str">
            <v>YEC9A75133</v>
          </cell>
          <cell r="D9503" t="str">
            <v>2023-2024</v>
          </cell>
          <cell r="E9503">
            <v>26</v>
          </cell>
          <cell r="F9503" t="str">
            <v>0260</v>
          </cell>
          <cell r="G9503" t="str">
            <v>G001</v>
          </cell>
          <cell r="H9503" t="str">
            <v>Saddle</v>
          </cell>
          <cell r="I9503" t="str">
            <v>Sadel</v>
          </cell>
          <cell r="K9503" t="str">
            <v>C7105989</v>
          </cell>
          <cell r="L9503" t="str">
            <v>C7100596</v>
          </cell>
        </row>
        <row r="9504">
          <cell r="B9504" t="str">
            <v>YEC9A75133Sadelstolpe</v>
          </cell>
          <cell r="C9504" t="str">
            <v>YEC9A75133</v>
          </cell>
          <cell r="D9504" t="str">
            <v>2023-2024</v>
          </cell>
          <cell r="E9504">
            <v>27</v>
          </cell>
          <cell r="F9504" t="str">
            <v>0270</v>
          </cell>
          <cell r="G9504" t="str">
            <v>G002</v>
          </cell>
          <cell r="H9504" t="str">
            <v>Seatpost</v>
          </cell>
          <cell r="I9504" t="str">
            <v>Sadelstolpe</v>
          </cell>
          <cell r="J9504" t="str">
            <v>C7205256 STD 27.2X300 SILVER</v>
          </cell>
          <cell r="K9504" t="str">
            <v>C7205260</v>
          </cell>
          <cell r="L9504" t="str">
            <v>C7200053</v>
          </cell>
        </row>
        <row r="9505">
          <cell r="B9505" t="str">
            <v>YEC9A75133Sadelrörsklämma</v>
          </cell>
          <cell r="C9505" t="str">
            <v>YEC9A75133</v>
          </cell>
          <cell r="D9505" t="str">
            <v>2023-2024</v>
          </cell>
          <cell r="E9505">
            <v>28</v>
          </cell>
          <cell r="F9505" t="str">
            <v>0280</v>
          </cell>
          <cell r="G9505" t="str">
            <v>G003</v>
          </cell>
          <cell r="H9505" t="str">
            <v>Seat Clamp</v>
          </cell>
          <cell r="I9505" t="str">
            <v>Sadelrörsklämma</v>
          </cell>
          <cell r="K9505" t="str">
            <v>C7305002</v>
          </cell>
          <cell r="L9505" t="str">
            <v>C7300027-318</v>
          </cell>
        </row>
        <row r="9506">
          <cell r="B9506" t="str">
            <v>YEC9A75133Framlampa</v>
          </cell>
          <cell r="C9506" t="str">
            <v>YEC9A75133</v>
          </cell>
          <cell r="D9506" t="str">
            <v>2023-2024</v>
          </cell>
          <cell r="E9506">
            <v>29</v>
          </cell>
          <cell r="F9506" t="str">
            <v>0290</v>
          </cell>
          <cell r="G9506" t="str">
            <v>H005</v>
          </cell>
          <cell r="H9506" t="str">
            <v>Front light</v>
          </cell>
          <cell r="I9506" t="str">
            <v>Framlampa</v>
          </cell>
          <cell r="J9506" t="str">
            <v>C8025221 Front light Breeze Evo without ss bracket, Classic chrome, 0,5W LED, 15 lux, Waterproof IP44 w 65 cm cable</v>
          </cell>
          <cell r="K9506" t="str">
            <v>C8015300</v>
          </cell>
          <cell r="L9506" t="str">
            <v>C8015300</v>
          </cell>
        </row>
        <row r="9507">
          <cell r="B9507" t="str">
            <v>YEC9A75133Baklampa</v>
          </cell>
          <cell r="C9507" t="str">
            <v>YEC9A75133</v>
          </cell>
          <cell r="D9507" t="str">
            <v>2023-2024</v>
          </cell>
          <cell r="E9507">
            <v>30</v>
          </cell>
          <cell r="F9507" t="str">
            <v>0300</v>
          </cell>
          <cell r="G9507" t="str">
            <v>H006</v>
          </cell>
          <cell r="H9507" t="str">
            <v>Light, Rear</v>
          </cell>
          <cell r="I9507" t="str">
            <v>Baklampa</v>
          </cell>
          <cell r="J9507" t="str">
            <v>inkl in battery</v>
          </cell>
          <cell r="K9507" t="str">
            <v>C8705186-1RLBK</v>
          </cell>
          <cell r="L9507" t="str">
            <v>C8705186-1RLBK</v>
          </cell>
        </row>
        <row r="9508">
          <cell r="B9508" t="str">
            <v>YEC9A75133Låssats</v>
          </cell>
          <cell r="C9508" t="str">
            <v>YEC9A75133</v>
          </cell>
          <cell r="D9508" t="str">
            <v>2023-2024</v>
          </cell>
          <cell r="E9508">
            <v>31</v>
          </cell>
          <cell r="F9508" t="str">
            <v>0310</v>
          </cell>
          <cell r="G9508" t="str">
            <v>H007</v>
          </cell>
          <cell r="H9508" t="str">
            <v>Lock</v>
          </cell>
          <cell r="I9508" t="str">
            <v>Låssats</v>
          </cell>
          <cell r="J9508" t="str">
            <v>C8405069 LCK SF PLbk Solid+  BAT SF03/SR11/SR20, LOCK FRAME+LOCK BATT SF03 RT W/2 similar keys</v>
          </cell>
          <cell r="K9508" t="str">
            <v>C8405069</v>
          </cell>
          <cell r="L9508" t="str">
            <v>C8405069</v>
          </cell>
        </row>
        <row r="9509">
          <cell r="B9509" t="str">
            <v>YEC9A75133Stöd</v>
          </cell>
          <cell r="C9509" t="str">
            <v>YEC9A75133</v>
          </cell>
          <cell r="D9509" t="str">
            <v>2023-2024</v>
          </cell>
          <cell r="E9509">
            <v>32</v>
          </cell>
          <cell r="F9509" t="str">
            <v>0320</v>
          </cell>
          <cell r="G9509" t="str">
            <v>H008</v>
          </cell>
          <cell r="H9509" t="str">
            <v>Kick stand</v>
          </cell>
          <cell r="I9509" t="str">
            <v>Stöd</v>
          </cell>
          <cell r="K9509" t="str">
            <v>C8105222</v>
          </cell>
          <cell r="L9509" t="str">
            <v>C8100034</v>
          </cell>
        </row>
        <row r="9510">
          <cell r="B9510" t="str">
            <v>YEC9A75133Korg</v>
          </cell>
          <cell r="C9510" t="str">
            <v>YEC9A75133</v>
          </cell>
          <cell r="D9510" t="str">
            <v>2023-2024</v>
          </cell>
          <cell r="E9510">
            <v>33</v>
          </cell>
          <cell r="F9510" t="str">
            <v>0330</v>
          </cell>
          <cell r="G9510" t="str">
            <v>H009</v>
          </cell>
          <cell r="H9510" t="str">
            <v>Basket / Fr carrier</v>
          </cell>
          <cell r="I9510" t="str">
            <v>Korg</v>
          </cell>
          <cell r="J9510" t="str">
            <v>C8605001-G black steel</v>
          </cell>
          <cell r="K9510" t="str">
            <v>C8605198</v>
          </cell>
          <cell r="L9510" t="str">
            <v>C8600016</v>
          </cell>
        </row>
        <row r="9511">
          <cell r="B9511" t="str">
            <v>YEC9A75133Pedaler</v>
          </cell>
          <cell r="C9511" t="str">
            <v>YEC9A75133</v>
          </cell>
          <cell r="D9511" t="str">
            <v>2023-2024</v>
          </cell>
          <cell r="E9511">
            <v>34</v>
          </cell>
          <cell r="F9511" t="str">
            <v>0340</v>
          </cell>
          <cell r="G9511" t="str">
            <v>E005</v>
          </cell>
          <cell r="H9511" t="str">
            <v xml:space="preserve">Pedal </v>
          </cell>
          <cell r="I9511" t="str">
            <v>Pedaler</v>
          </cell>
          <cell r="J9511" t="str">
            <v>C3505317 STANDARD BK/GR9/16"</v>
          </cell>
          <cell r="K9511" t="str">
            <v>C3505233</v>
          </cell>
          <cell r="L9511" t="str">
            <v>C3500033</v>
          </cell>
        </row>
        <row r="9512">
          <cell r="B9512" t="str">
            <v>YEC9A75133Motor</v>
          </cell>
          <cell r="C9512" t="str">
            <v>YEC9A75133</v>
          </cell>
          <cell r="D9512" t="str">
            <v>2023-2024</v>
          </cell>
          <cell r="E9512">
            <v>35</v>
          </cell>
          <cell r="F9512" t="str">
            <v>0350</v>
          </cell>
          <cell r="G9512" t="str">
            <v>J001</v>
          </cell>
          <cell r="H9512" t="str">
            <v>DRIVE UNIT:</v>
          </cell>
          <cell r="I9512" t="str">
            <v>Motor</v>
          </cell>
          <cell r="K9512" t="str">
            <v>C8705068-2-02BC</v>
          </cell>
          <cell r="L9512" t="str">
            <v>C8705068-2-02BC</v>
          </cell>
        </row>
        <row r="9513">
          <cell r="B9513" t="str">
            <v>YEC9A75133Display</v>
          </cell>
          <cell r="C9513" t="str">
            <v>YEC9A75133</v>
          </cell>
          <cell r="D9513" t="str">
            <v>2023-2024</v>
          </cell>
          <cell r="E9513">
            <v>36</v>
          </cell>
          <cell r="F9513" t="str">
            <v>0360</v>
          </cell>
          <cell r="G9513" t="str">
            <v>J004</v>
          </cell>
          <cell r="H9513" t="str">
            <v>DISPLAY:</v>
          </cell>
          <cell r="I9513" t="str">
            <v>Display</v>
          </cell>
          <cell r="J9513" t="str">
            <v xml:space="preserve">C8705065-1-21C LED,   DP 08.CAN , to be assembled on the left side,  cable length: 850mm 28" CanBus   </v>
          </cell>
          <cell r="K9513" t="str">
            <v>C8705068-1-39CB</v>
          </cell>
          <cell r="L9513" t="str">
            <v>C8705068-1-39CB</v>
          </cell>
        </row>
        <row r="9514">
          <cell r="B9514" t="str">
            <v>YEC9A75133EB-Bus kabel</v>
          </cell>
          <cell r="C9514" t="str">
            <v>YEC9A75133</v>
          </cell>
          <cell r="D9514" t="str">
            <v>2023-2024</v>
          </cell>
          <cell r="E9514">
            <v>37</v>
          </cell>
          <cell r="F9514" t="str">
            <v>0370</v>
          </cell>
          <cell r="G9514" t="str">
            <v>J005</v>
          </cell>
          <cell r="H9514" t="str">
            <v>EB-BUS CABLE:</v>
          </cell>
          <cell r="I9514" t="str">
            <v>EB-Bus kabel</v>
          </cell>
          <cell r="J9514" t="str">
            <v>C8705068-1-04-01, 5PIN ( 1340mm ) CONNECT TO CONTROLLER, OTHER SIDE TO DISPLAY, LIGHTING SETS</v>
          </cell>
          <cell r="K9514" t="str">
            <v>C8705068-1-4-1C</v>
          </cell>
          <cell r="L9514" t="e">
            <v>#N/A</v>
          </cell>
        </row>
        <row r="9515">
          <cell r="B9515" t="str">
            <v>YEC9A75133Motorkabel</v>
          </cell>
          <cell r="C9515" t="str">
            <v>YEC9A75133</v>
          </cell>
          <cell r="D9515" t="str">
            <v>2023-2024</v>
          </cell>
          <cell r="E9515">
            <v>38</v>
          </cell>
          <cell r="F9515" t="str">
            <v>0380</v>
          </cell>
          <cell r="G9515" t="str">
            <v>J006</v>
          </cell>
          <cell r="H9515" t="str">
            <v>POWER CABLE:</v>
          </cell>
          <cell r="I9515" t="str">
            <v>Motorkabel</v>
          </cell>
          <cell r="K9515" t="str">
            <v>Ingår i batterihållaren</v>
          </cell>
          <cell r="L9515" t="str">
            <v>Ingår i batterihållaren</v>
          </cell>
        </row>
        <row r="9516">
          <cell r="B9516" t="str">
            <v>YEC9A75133Kabel framlampa</v>
          </cell>
          <cell r="C9516" t="str">
            <v>YEC9A75133</v>
          </cell>
          <cell r="D9516" t="str">
            <v>2023-2024</v>
          </cell>
          <cell r="E9516">
            <v>39</v>
          </cell>
          <cell r="F9516" t="str">
            <v>0390</v>
          </cell>
          <cell r="G9516" t="str">
            <v>J007</v>
          </cell>
          <cell r="H9516" t="str">
            <v>F. LIGHT CABLE:</v>
          </cell>
          <cell r="I9516" t="str">
            <v>Kabel framlampa</v>
          </cell>
          <cell r="K9516" t="str">
            <v>C8705068-1-04-6</v>
          </cell>
          <cell r="L9516" t="str">
            <v>C8705068-1-04-6</v>
          </cell>
        </row>
        <row r="9517">
          <cell r="B9517" t="str">
            <v>YEC9A75133Kabel baklampa</v>
          </cell>
          <cell r="C9517" t="str">
            <v>YEC9A75133</v>
          </cell>
          <cell r="D9517" t="str">
            <v>2023-2024</v>
          </cell>
          <cell r="E9517">
            <v>40</v>
          </cell>
          <cell r="F9517" t="str">
            <v>0400</v>
          </cell>
          <cell r="G9517" t="str">
            <v>J008</v>
          </cell>
          <cell r="H9517" t="str">
            <v>R. LIGHT CABLE:</v>
          </cell>
          <cell r="I9517" t="str">
            <v>Kabel baklampa</v>
          </cell>
          <cell r="K9517" t="str">
            <v>INGÅR I BATTERIET</v>
          </cell>
          <cell r="L9517" t="str">
            <v>Ingår i batteriet</v>
          </cell>
        </row>
        <row r="9518">
          <cell r="B9518" t="str">
            <v>YEC9A75133Hastighetssensor</v>
          </cell>
          <cell r="C9518" t="str">
            <v>YEC9A75133</v>
          </cell>
          <cell r="D9518" t="str">
            <v>2023-2024</v>
          </cell>
          <cell r="E9518">
            <v>41</v>
          </cell>
          <cell r="F9518" t="str">
            <v>0410</v>
          </cell>
          <cell r="G9518" t="str">
            <v>J009</v>
          </cell>
          <cell r="H9518" t="str">
            <v>SPEED SENSOR:</v>
          </cell>
          <cell r="I9518" t="str">
            <v>Hastighetssensor</v>
          </cell>
          <cell r="J9518" t="str">
            <v>C8705068-1-04-11, DETECTING WHEEL RPM, CABLE LENGTH:70mm</v>
          </cell>
          <cell r="K9518" t="str">
            <v>C8705068-1-411C</v>
          </cell>
          <cell r="L9518" t="str">
            <v>C8705068-1-411C</v>
          </cell>
        </row>
        <row r="9519">
          <cell r="B9519" t="str">
            <v>YEC9A75133Batteri</v>
          </cell>
          <cell r="C9519" t="str">
            <v>YEC9A75133</v>
          </cell>
          <cell r="D9519" t="str">
            <v>2023-2024</v>
          </cell>
          <cell r="E9519">
            <v>42</v>
          </cell>
          <cell r="F9519" t="str">
            <v>0420</v>
          </cell>
          <cell r="G9519" t="str">
            <v>J002</v>
          </cell>
          <cell r="H9519" t="str">
            <v>BATTERY:</v>
          </cell>
          <cell r="I9519" t="str">
            <v>Batteri</v>
          </cell>
          <cell r="K9519" t="str">
            <v>C8705186-E-11C</v>
          </cell>
          <cell r="L9519" t="str">
            <v>C8705186-E-11C</v>
          </cell>
        </row>
        <row r="9520">
          <cell r="B9520" t="str">
            <v>YEC9A75133Batterihållare</v>
          </cell>
          <cell r="C9520" t="str">
            <v>YEC9A75133</v>
          </cell>
          <cell r="D9520" t="str">
            <v>2023-2024</v>
          </cell>
          <cell r="E9520">
            <v>43</v>
          </cell>
          <cell r="F9520" t="str">
            <v>0430</v>
          </cell>
          <cell r="G9520" t="str">
            <v>J003</v>
          </cell>
          <cell r="H9520" t="str">
            <v>BATTERY HOLDER/Slider</v>
          </cell>
          <cell r="I9520" t="str">
            <v>Batterihållare</v>
          </cell>
          <cell r="K9520" t="str">
            <v>C8705188-E-02</v>
          </cell>
          <cell r="L9520" t="str">
            <v>C8705188-E-02</v>
          </cell>
        </row>
        <row r="9521">
          <cell r="B9521" t="str">
            <v>YEC9A75133Batteriladdare</v>
          </cell>
          <cell r="C9521" t="str">
            <v>YEC9A75133</v>
          </cell>
          <cell r="D9521" t="str">
            <v>2023-2024</v>
          </cell>
          <cell r="E9521">
            <v>44</v>
          </cell>
          <cell r="F9521" t="str">
            <v>0440</v>
          </cell>
          <cell r="G9521" t="str">
            <v>J010</v>
          </cell>
          <cell r="H9521" t="str">
            <v>CHARGER:</v>
          </cell>
          <cell r="I9521" t="str">
            <v>Batteriladdare</v>
          </cell>
          <cell r="J9521" t="str">
            <v>C8705058-02, (CHARGER 2A    # NO:CZ2AG2JE7)  CHARGER FOR PHYLION BATTERY UART</v>
          </cell>
          <cell r="K9521" t="str">
            <v>C8705058-1-1D</v>
          </cell>
          <cell r="L9521" t="str">
            <v>C8705058-1-1D</v>
          </cell>
        </row>
        <row r="9522">
          <cell r="B9522" t="str">
            <v>YEC9A75133Kontrollbox</v>
          </cell>
          <cell r="C9522" t="str">
            <v>YEC9A75133</v>
          </cell>
          <cell r="D9522" t="str">
            <v>2023-2024</v>
          </cell>
          <cell r="E9522">
            <v>45</v>
          </cell>
          <cell r="F9522" t="str">
            <v>0450</v>
          </cell>
          <cell r="G9522" t="str">
            <v>J011</v>
          </cell>
          <cell r="H9522" t="str">
            <v>Controller</v>
          </cell>
          <cell r="I9522" t="str">
            <v>Kontrollbox</v>
          </cell>
          <cell r="J9522" t="str">
            <v>included into the motor</v>
          </cell>
          <cell r="K9522" t="str">
            <v>INGÅR I MOTORN</v>
          </cell>
          <cell r="L9522" t="str">
            <v>Ingår i motorn</v>
          </cell>
        </row>
        <row r="9523">
          <cell r="B9523" t="str">
            <v>YEC9A75133Växelöra</v>
          </cell>
          <cell r="C9523" t="str">
            <v>YEC9A75133</v>
          </cell>
          <cell r="D9523" t="str">
            <v>2023-2024</v>
          </cell>
          <cell r="E9523">
            <v>46</v>
          </cell>
          <cell r="F9523" t="str">
            <v>0460</v>
          </cell>
          <cell r="G9523" t="str">
            <v>D005</v>
          </cell>
          <cell r="H9523" t="str">
            <v>Gear hanger</v>
          </cell>
          <cell r="I9523" t="str">
            <v>Växelöra</v>
          </cell>
          <cell r="L9523" t="e">
            <v>#N/A</v>
          </cell>
        </row>
        <row r="9524">
          <cell r="B9524" t="str">
            <v>YEC9B75131RAM</v>
          </cell>
          <cell r="C9524" t="str">
            <v>YEC9B75131</v>
          </cell>
          <cell r="D9524" t="str">
            <v>2022-2024</v>
          </cell>
          <cell r="E9524">
            <v>1</v>
          </cell>
          <cell r="F9524" t="str">
            <v>0010</v>
          </cell>
          <cell r="G9524" t="str">
            <v>A001</v>
          </cell>
          <cell r="H9524" t="str">
            <v>PAINTED FRAME</v>
          </cell>
          <cell r="I9524" t="str">
            <v>RAM</v>
          </cell>
          <cell r="K9524" t="str">
            <v>C1307720-510</v>
          </cell>
          <cell r="L9524" t="e">
            <v>#N/A</v>
          </cell>
        </row>
        <row r="9525">
          <cell r="B9525" t="str">
            <v>YEC9B75131Framgaffel</v>
          </cell>
          <cell r="C9525" t="str">
            <v>YEC9B75131</v>
          </cell>
          <cell r="D9525" t="str">
            <v>2022-2024</v>
          </cell>
          <cell r="E9525">
            <v>2</v>
          </cell>
          <cell r="F9525" t="str">
            <v>0020</v>
          </cell>
          <cell r="G9525" t="str">
            <v>A002</v>
          </cell>
          <cell r="H9525" t="str">
            <v>PAINTED FORK</v>
          </cell>
          <cell r="I9525" t="str">
            <v>Framgaffel</v>
          </cell>
          <cell r="K9525" t="str">
            <v>C1605749-224</v>
          </cell>
          <cell r="L9525" t="e">
            <v>#N/A</v>
          </cell>
        </row>
        <row r="9526">
          <cell r="B9526" t="str">
            <v>YEC9B75131Styrlager</v>
          </cell>
          <cell r="C9526" t="str">
            <v>YEC9B75131</v>
          </cell>
          <cell r="D9526" t="str">
            <v>2022-2024</v>
          </cell>
          <cell r="E9526">
            <v>3</v>
          </cell>
          <cell r="F9526" t="str">
            <v>0030</v>
          </cell>
          <cell r="G9526" t="str">
            <v>B001</v>
          </cell>
          <cell r="H9526" t="str">
            <v>Head Set</v>
          </cell>
          <cell r="I9526" t="str">
            <v>Styrlager</v>
          </cell>
          <cell r="K9526" t="str">
            <v>C2105256</v>
          </cell>
          <cell r="L9526" t="str">
            <v>C2105256</v>
          </cell>
        </row>
        <row r="9527">
          <cell r="B9527" t="str">
            <v xml:space="preserve">YEC9B75131Styrstam </v>
          </cell>
          <cell r="C9527" t="str">
            <v>YEC9B75131</v>
          </cell>
          <cell r="D9527" t="str">
            <v>2022-2024</v>
          </cell>
          <cell r="E9527">
            <v>4</v>
          </cell>
          <cell r="F9527" t="str">
            <v>0040</v>
          </cell>
          <cell r="G9527" t="str">
            <v>B002</v>
          </cell>
          <cell r="H9527" t="str">
            <v>Handlebar Stem</v>
          </cell>
          <cell r="I9527" t="str">
            <v xml:space="preserve">Styrstam </v>
          </cell>
          <cell r="K9527" t="str">
            <v>C2205585-090</v>
          </cell>
          <cell r="L9527" t="str">
            <v>C2205585-090</v>
          </cell>
        </row>
        <row r="9528">
          <cell r="B9528" t="str">
            <v>YEC9B75131Styre</v>
          </cell>
          <cell r="C9528" t="str">
            <v>YEC9B75131</v>
          </cell>
          <cell r="D9528" t="str">
            <v>2022-2024</v>
          </cell>
          <cell r="E9528">
            <v>5</v>
          </cell>
          <cell r="F9528" t="str">
            <v>0050</v>
          </cell>
          <cell r="G9528" t="str">
            <v>B003</v>
          </cell>
          <cell r="H9528" t="str">
            <v>Handelbar</v>
          </cell>
          <cell r="I9528" t="str">
            <v>Styre</v>
          </cell>
          <cell r="K9528" t="str">
            <v>C2306074</v>
          </cell>
          <cell r="L9528" t="str">
            <v>C2306074</v>
          </cell>
        </row>
        <row r="9529">
          <cell r="B9529" t="str">
            <v>YEC9B75131Bromsgrepp H</v>
          </cell>
          <cell r="C9529" t="str">
            <v>YEC9B75131</v>
          </cell>
          <cell r="D9529" t="str">
            <v>2022-2024</v>
          </cell>
          <cell r="E9529">
            <v>6</v>
          </cell>
          <cell r="F9529" t="str">
            <v>0060</v>
          </cell>
          <cell r="G9529" t="str">
            <v>C002</v>
          </cell>
          <cell r="H9529" t="str">
            <v>Brake Lever R</v>
          </cell>
          <cell r="I9529" t="str">
            <v>Bromsgrepp H</v>
          </cell>
          <cell r="L9529" t="e">
            <v>#N/A</v>
          </cell>
        </row>
        <row r="9530">
          <cell r="B9530" t="str">
            <v>YEC9B75131Bromsgrepp V</v>
          </cell>
          <cell r="C9530" t="str">
            <v>YEC9B75131</v>
          </cell>
          <cell r="D9530" t="str">
            <v>2022-2024</v>
          </cell>
          <cell r="E9530">
            <v>7</v>
          </cell>
          <cell r="F9530" t="str">
            <v>0070</v>
          </cell>
          <cell r="G9530" t="str">
            <v>C001</v>
          </cell>
          <cell r="H9530" t="str">
            <v>Brake Lever L</v>
          </cell>
          <cell r="I9530" t="str">
            <v>Bromsgrepp V</v>
          </cell>
          <cell r="K9530" t="str">
            <v>Shimano</v>
          </cell>
          <cell r="L9530" t="str">
            <v>Kontakta SHIMANO</v>
          </cell>
        </row>
        <row r="9531">
          <cell r="B9531" t="str">
            <v>YEC9B75131Växelreglage H</v>
          </cell>
          <cell r="C9531" t="str">
            <v>YEC9B75131</v>
          </cell>
          <cell r="D9531" t="str">
            <v>2022-2024</v>
          </cell>
          <cell r="E9531">
            <v>8</v>
          </cell>
          <cell r="F9531" t="str">
            <v>0080</v>
          </cell>
          <cell r="G9531" t="str">
            <v>D002</v>
          </cell>
          <cell r="H9531" t="str">
            <v>Shift Lever R</v>
          </cell>
          <cell r="I9531" t="str">
            <v>Växelreglage H</v>
          </cell>
          <cell r="K9531" t="str">
            <v>C5105092</v>
          </cell>
          <cell r="L9531" t="str">
            <v>Kontakta SHIMANO</v>
          </cell>
        </row>
        <row r="9532">
          <cell r="B9532" t="str">
            <v>YEC9B75131Växelreglage V</v>
          </cell>
          <cell r="C9532" t="str">
            <v>YEC9B75131</v>
          </cell>
          <cell r="D9532" t="str">
            <v>2022-2024</v>
          </cell>
          <cell r="E9532">
            <v>9</v>
          </cell>
          <cell r="F9532" t="str">
            <v>0090</v>
          </cell>
          <cell r="G9532" t="str">
            <v>D001</v>
          </cell>
          <cell r="H9532" t="str">
            <v>Shift Lever L</v>
          </cell>
          <cell r="I9532" t="str">
            <v>Växelreglage V</v>
          </cell>
          <cell r="L9532" t="e">
            <v>#N/A</v>
          </cell>
        </row>
        <row r="9533">
          <cell r="B9533" t="str">
            <v>YEC9B75131Handtag par</v>
          </cell>
          <cell r="C9533" t="str">
            <v>YEC9B75131</v>
          </cell>
          <cell r="D9533" t="str">
            <v>2022-2024</v>
          </cell>
          <cell r="E9533">
            <v>10</v>
          </cell>
          <cell r="F9533" t="str">
            <v>0100</v>
          </cell>
          <cell r="G9533" t="str">
            <v>B004</v>
          </cell>
          <cell r="H9533" t="str">
            <v>Grip R</v>
          </cell>
          <cell r="I9533" t="str">
            <v>Handtag par</v>
          </cell>
          <cell r="K9533" t="str">
            <v>C2505528</v>
          </cell>
          <cell r="L9533" t="str">
            <v>C2500057</v>
          </cell>
        </row>
        <row r="9534">
          <cell r="B9534" t="str">
            <v>YEC9B75131Frambroms</v>
          </cell>
          <cell r="C9534" t="str">
            <v>YEC9B75131</v>
          </cell>
          <cell r="D9534" t="str">
            <v>2022-2024</v>
          </cell>
          <cell r="E9534">
            <v>11</v>
          </cell>
          <cell r="F9534" t="str">
            <v>0110</v>
          </cell>
          <cell r="G9534" t="str">
            <v>C003</v>
          </cell>
          <cell r="H9534" t="str">
            <v xml:space="preserve">Brake front </v>
          </cell>
          <cell r="I9534" t="str">
            <v>Frambroms</v>
          </cell>
          <cell r="K9534" t="str">
            <v>C6505196</v>
          </cell>
          <cell r="L9534" t="str">
            <v>Kontakta Service</v>
          </cell>
        </row>
        <row r="9535">
          <cell r="B9535" t="str">
            <v>YEC9B75131Bakbroms</v>
          </cell>
          <cell r="C9535" t="str">
            <v>YEC9B75131</v>
          </cell>
          <cell r="D9535" t="str">
            <v>2022-2024</v>
          </cell>
          <cell r="E9535">
            <v>12</v>
          </cell>
          <cell r="F9535" t="str">
            <v>0120</v>
          </cell>
          <cell r="G9535" t="str">
            <v>C004</v>
          </cell>
          <cell r="H9535" t="str">
            <v>Brake rear</v>
          </cell>
          <cell r="I9535" t="str">
            <v>Bakbroms</v>
          </cell>
          <cell r="K9535" t="str">
            <v>Fotbroms</v>
          </cell>
          <cell r="L9535" t="str">
            <v>Kontakta SHIMANO</v>
          </cell>
        </row>
        <row r="9536">
          <cell r="B9536" t="str">
            <v>YEC9B75131Vevlager</v>
          </cell>
          <cell r="C9536" t="str">
            <v>YEC9B75131</v>
          </cell>
          <cell r="D9536" t="str">
            <v>2022-2024</v>
          </cell>
          <cell r="E9536">
            <v>13</v>
          </cell>
          <cell r="F9536" t="str">
            <v>0130</v>
          </cell>
          <cell r="G9536" t="str">
            <v>E001</v>
          </cell>
          <cell r="H9536" t="str">
            <v xml:space="preserve">BB-set </v>
          </cell>
          <cell r="I9536" t="str">
            <v>Vevlager</v>
          </cell>
          <cell r="K9536" t="str">
            <v>C8705065-1-124C</v>
          </cell>
          <cell r="L9536" t="str">
            <v>C8705065-1-124C</v>
          </cell>
        </row>
        <row r="9537">
          <cell r="B9537" t="str">
            <v>YEC9B75131Vevparti</v>
          </cell>
          <cell r="C9537" t="str">
            <v>YEC9B75131</v>
          </cell>
          <cell r="D9537" t="str">
            <v>2022-2024</v>
          </cell>
          <cell r="E9537">
            <v>14</v>
          </cell>
          <cell r="F9537" t="str">
            <v>0140</v>
          </cell>
          <cell r="G9537" t="str">
            <v>E002</v>
          </cell>
          <cell r="H9537" t="str">
            <v>Front Chainwheel</v>
          </cell>
          <cell r="I9537" t="str">
            <v>Vevparti</v>
          </cell>
          <cell r="K9537" t="str">
            <v>C3305681-170-EG</v>
          </cell>
          <cell r="L9537" t="str">
            <v>C3305681-170-EG</v>
          </cell>
        </row>
        <row r="9538">
          <cell r="B9538" t="str">
            <v>YEC9B75131Kedjeskydd</v>
          </cell>
          <cell r="C9538" t="str">
            <v>YEC9B75131</v>
          </cell>
          <cell r="D9538" t="str">
            <v>2022-2024</v>
          </cell>
          <cell r="E9538">
            <v>15</v>
          </cell>
          <cell r="F9538" t="str">
            <v>0150</v>
          </cell>
          <cell r="G9538" t="str">
            <v>H001</v>
          </cell>
          <cell r="H9538" t="str">
            <v>Chain guard</v>
          </cell>
          <cell r="I9538" t="str">
            <v>Kedjeskydd</v>
          </cell>
          <cell r="K9538" t="str">
            <v>C8305427/ZBK</v>
          </cell>
          <cell r="L9538" t="str">
            <v>C8305427/ZBK</v>
          </cell>
        </row>
        <row r="9539">
          <cell r="B9539" t="str">
            <v>YEC9B75131Kedjeskyddsfäste</v>
          </cell>
          <cell r="C9539" t="str">
            <v>YEC9B75131</v>
          </cell>
          <cell r="D9539" t="str">
            <v>2022-2024</v>
          </cell>
          <cell r="E9539">
            <v>16</v>
          </cell>
          <cell r="F9539" t="str">
            <v>0160</v>
          </cell>
          <cell r="G9539" t="str">
            <v>H002</v>
          </cell>
          <cell r="H9539" t="str">
            <v>Chain guard bracket</v>
          </cell>
          <cell r="I9539" t="str">
            <v>Kedjeskyddsfäste</v>
          </cell>
          <cell r="K9539" t="str">
            <v>C8305427</v>
          </cell>
          <cell r="L9539" t="str">
            <v>C8305427</v>
          </cell>
        </row>
        <row r="9540">
          <cell r="B9540" t="str">
            <v>YEC9B75131Framväxel</v>
          </cell>
          <cell r="C9540" t="str">
            <v>YEC9B75131</v>
          </cell>
          <cell r="D9540" t="str">
            <v>2022-2024</v>
          </cell>
          <cell r="E9540">
            <v>17</v>
          </cell>
          <cell r="F9540" t="str">
            <v>0170</v>
          </cell>
          <cell r="G9540" t="str">
            <v>D003</v>
          </cell>
          <cell r="H9540" t="str">
            <v>Front Derailleur</v>
          </cell>
          <cell r="I9540" t="str">
            <v>Framväxel</v>
          </cell>
          <cell r="K9540">
            <v>0</v>
          </cell>
          <cell r="L9540" t="e">
            <v>#N/A</v>
          </cell>
        </row>
        <row r="9541">
          <cell r="B9541" t="str">
            <v>YEC9B75131Bakväxel</v>
          </cell>
          <cell r="C9541" t="str">
            <v>YEC9B75131</v>
          </cell>
          <cell r="D9541" t="str">
            <v>2022-2024</v>
          </cell>
          <cell r="E9541">
            <v>18</v>
          </cell>
          <cell r="F9541" t="str">
            <v>0180</v>
          </cell>
          <cell r="G9541" t="str">
            <v>D004</v>
          </cell>
          <cell r="H9541" t="str">
            <v>Rear Derailleur</v>
          </cell>
          <cell r="I9541" t="str">
            <v>Bakväxel</v>
          </cell>
          <cell r="K9541" t="str">
            <v>NAVVÄXEL</v>
          </cell>
          <cell r="L9541" t="str">
            <v>Kontakta SHIMANO</v>
          </cell>
        </row>
        <row r="9542">
          <cell r="B9542" t="str">
            <v>YEC9B75131Kedja</v>
          </cell>
          <cell r="C9542" t="str">
            <v>YEC9B75131</v>
          </cell>
          <cell r="D9542" t="str">
            <v>2022-2024</v>
          </cell>
          <cell r="E9542">
            <v>19</v>
          </cell>
          <cell r="F9542" t="str">
            <v>0190</v>
          </cell>
          <cell r="G9542" t="str">
            <v>E003</v>
          </cell>
          <cell r="H9542" t="str">
            <v xml:space="preserve">Chain </v>
          </cell>
          <cell r="I9542" t="str">
            <v>Kedja</v>
          </cell>
          <cell r="K9542" t="str">
            <v>C3405041-102</v>
          </cell>
          <cell r="L9542" t="str">
            <v>C3400038</v>
          </cell>
        </row>
        <row r="9543">
          <cell r="B9543" t="str">
            <v>YEC9B75131Kassett</v>
          </cell>
          <cell r="C9543" t="str">
            <v>YEC9B75131</v>
          </cell>
          <cell r="D9543" t="str">
            <v>2022-2024</v>
          </cell>
          <cell r="E9543">
            <v>20</v>
          </cell>
          <cell r="F9543" t="str">
            <v>0200</v>
          </cell>
          <cell r="G9543" t="str">
            <v>E004</v>
          </cell>
          <cell r="H9543" t="str">
            <v>Cassette Sprocket</v>
          </cell>
          <cell r="I9543" t="str">
            <v>Kassett</v>
          </cell>
          <cell r="K9543" t="str">
            <v>ASMGEAR16SU</v>
          </cell>
          <cell r="L9543" t="str">
            <v>Kontakta SHIMANO</v>
          </cell>
        </row>
        <row r="9544">
          <cell r="B9544" t="str">
            <v>YEC9B75131Framhjul</v>
          </cell>
          <cell r="C9544" t="str">
            <v>YEC9B75131</v>
          </cell>
          <cell r="D9544" t="str">
            <v>2022-2024</v>
          </cell>
          <cell r="E9544">
            <v>21</v>
          </cell>
          <cell r="F9544" t="str">
            <v>0210</v>
          </cell>
          <cell r="G9544" t="str">
            <v>F001</v>
          </cell>
          <cell r="H9544" t="str">
            <v>Front hub</v>
          </cell>
          <cell r="I9544" t="str">
            <v>Framhjul</v>
          </cell>
          <cell r="K9544" t="str">
            <v>C4108156</v>
          </cell>
          <cell r="L9544" t="str">
            <v>C4100366</v>
          </cell>
        </row>
        <row r="9545">
          <cell r="B9545" t="str">
            <v>YEC9B75131Bakhjul</v>
          </cell>
          <cell r="C9545" t="str">
            <v>YEC9B75131</v>
          </cell>
          <cell r="D9545" t="str">
            <v>2022-2024</v>
          </cell>
          <cell r="E9545">
            <v>22</v>
          </cell>
          <cell r="F9545" t="str">
            <v>0220</v>
          </cell>
          <cell r="G9545" t="str">
            <v>F002</v>
          </cell>
          <cell r="H9545" t="str">
            <v>Rear hub</v>
          </cell>
          <cell r="I9545" t="str">
            <v>Bakhjul</v>
          </cell>
          <cell r="K9545" t="str">
            <v>C4208246</v>
          </cell>
          <cell r="L9545" t="str">
            <v>C4200299</v>
          </cell>
        </row>
        <row r="9546">
          <cell r="B9546" t="str">
            <v>YEC9B75131Däck</v>
          </cell>
          <cell r="C9546" t="str">
            <v>YEC9B75131</v>
          </cell>
          <cell r="D9546" t="str">
            <v>2022-2024</v>
          </cell>
          <cell r="E9546">
            <v>23</v>
          </cell>
          <cell r="F9546" t="str">
            <v>0230</v>
          </cell>
          <cell r="G9546" t="str">
            <v>F003</v>
          </cell>
          <cell r="H9546" t="str">
            <v>Tire</v>
          </cell>
          <cell r="I9546" t="str">
            <v>Däck</v>
          </cell>
          <cell r="K9546" t="str">
            <v>C4906455</v>
          </cell>
          <cell r="L9546" t="str">
            <v>C4901463</v>
          </cell>
        </row>
        <row r="9547">
          <cell r="B9547" t="str">
            <v>YEC9B75131Skärmar set</v>
          </cell>
          <cell r="C9547" t="str">
            <v>YEC9B75131</v>
          </cell>
          <cell r="D9547" t="str">
            <v>2022-2024</v>
          </cell>
          <cell r="E9547">
            <v>24</v>
          </cell>
          <cell r="F9547" t="str">
            <v>0240</v>
          </cell>
          <cell r="G9547" t="str">
            <v>H003</v>
          </cell>
          <cell r="H9547" t="str">
            <v xml:space="preserve">Mudguard front   </v>
          </cell>
          <cell r="I9547" t="str">
            <v>Skärmar set</v>
          </cell>
          <cell r="K9547" t="str">
            <v>C8255729-BK</v>
          </cell>
          <cell r="L9547" t="str">
            <v>C8250028</v>
          </cell>
        </row>
        <row r="9548">
          <cell r="B9548" t="str">
            <v>YEC9B75131Pakethållare</v>
          </cell>
          <cell r="C9548" t="str">
            <v>YEC9B75131</v>
          </cell>
          <cell r="D9548" t="str">
            <v>2022-2024</v>
          </cell>
          <cell r="E9548">
            <v>25</v>
          </cell>
          <cell r="F9548" t="str">
            <v>0250</v>
          </cell>
          <cell r="G9548" t="str">
            <v>H004</v>
          </cell>
          <cell r="H9548" t="str">
            <v>Carrier</v>
          </cell>
          <cell r="I9548" t="str">
            <v>Pakethållare</v>
          </cell>
          <cell r="K9548" t="str">
            <v>C8205834-BK</v>
          </cell>
          <cell r="L9548" t="str">
            <v>C8205834-BK</v>
          </cell>
        </row>
        <row r="9549">
          <cell r="B9549" t="str">
            <v>YEC9B75131Sadel</v>
          </cell>
          <cell r="C9549" t="str">
            <v>YEC9B75131</v>
          </cell>
          <cell r="D9549" t="str">
            <v>2022-2024</v>
          </cell>
          <cell r="E9549">
            <v>26</v>
          </cell>
          <cell r="F9549" t="str">
            <v>0260</v>
          </cell>
          <cell r="G9549" t="str">
            <v>G001</v>
          </cell>
          <cell r="H9549" t="str">
            <v>Saddle</v>
          </cell>
          <cell r="I9549" t="str">
            <v>Sadel</v>
          </cell>
          <cell r="K9549" t="str">
            <v>C7105989</v>
          </cell>
          <cell r="L9549" t="str">
            <v>C7100596</v>
          </cell>
        </row>
        <row r="9550">
          <cell r="B9550" t="str">
            <v>YEC9B75131Sadelstolpe</v>
          </cell>
          <cell r="C9550" t="str">
            <v>YEC9B75131</v>
          </cell>
          <cell r="D9550" t="str">
            <v>2022-2024</v>
          </cell>
          <cell r="E9550">
            <v>27</v>
          </cell>
          <cell r="F9550" t="str">
            <v>0270</v>
          </cell>
          <cell r="G9550" t="str">
            <v>G002</v>
          </cell>
          <cell r="H9550" t="str">
            <v>Seatpost</v>
          </cell>
          <cell r="I9550" t="str">
            <v>Sadelstolpe</v>
          </cell>
          <cell r="K9550" t="str">
            <v>C7205260</v>
          </cell>
          <cell r="L9550" t="str">
            <v>C7200053</v>
          </cell>
        </row>
        <row r="9551">
          <cell r="B9551" t="str">
            <v>YEC9B75131Sadelrörsklämma</v>
          </cell>
          <cell r="C9551" t="str">
            <v>YEC9B75131</v>
          </cell>
          <cell r="D9551" t="str">
            <v>2022-2024</v>
          </cell>
          <cell r="E9551">
            <v>28</v>
          </cell>
          <cell r="F9551" t="str">
            <v>0280</v>
          </cell>
          <cell r="G9551" t="str">
            <v>G003</v>
          </cell>
          <cell r="H9551" t="str">
            <v>Seat Clamp</v>
          </cell>
          <cell r="I9551" t="str">
            <v>Sadelrörsklämma</v>
          </cell>
          <cell r="K9551" t="str">
            <v>C7305002</v>
          </cell>
          <cell r="L9551" t="str">
            <v>C7300027-318</v>
          </cell>
        </row>
        <row r="9552">
          <cell r="B9552" t="str">
            <v>YEC9B75131Framlampa</v>
          </cell>
          <cell r="C9552" t="str">
            <v>YEC9B75131</v>
          </cell>
          <cell r="D9552" t="str">
            <v>2022-2024</v>
          </cell>
          <cell r="E9552">
            <v>29</v>
          </cell>
          <cell r="F9552" t="str">
            <v>0290</v>
          </cell>
          <cell r="G9552" t="str">
            <v>H005</v>
          </cell>
          <cell r="H9552" t="str">
            <v>Front light</v>
          </cell>
          <cell r="I9552" t="str">
            <v>Framlampa</v>
          </cell>
          <cell r="K9552" t="str">
            <v>C8015300</v>
          </cell>
          <cell r="L9552" t="str">
            <v>C8015300</v>
          </cell>
        </row>
        <row r="9553">
          <cell r="B9553" t="str">
            <v>YEC9B75131Baklampa</v>
          </cell>
          <cell r="C9553" t="str">
            <v>YEC9B75131</v>
          </cell>
          <cell r="D9553" t="str">
            <v>2022-2024</v>
          </cell>
          <cell r="E9553">
            <v>30</v>
          </cell>
          <cell r="F9553" t="str">
            <v>0300</v>
          </cell>
          <cell r="G9553" t="str">
            <v>H006</v>
          </cell>
          <cell r="H9553" t="str">
            <v>Light, Rear</v>
          </cell>
          <cell r="I9553" t="str">
            <v>Baklampa</v>
          </cell>
          <cell r="K9553" t="str">
            <v>C8705186-1RLBK</v>
          </cell>
          <cell r="L9553" t="str">
            <v>C8705186-1RLBK</v>
          </cell>
        </row>
        <row r="9554">
          <cell r="B9554" t="str">
            <v>YEC9B75131Låssats</v>
          </cell>
          <cell r="C9554" t="str">
            <v>YEC9B75131</v>
          </cell>
          <cell r="D9554" t="str">
            <v>2022-2024</v>
          </cell>
          <cell r="E9554">
            <v>31</v>
          </cell>
          <cell r="F9554" t="str">
            <v>0310</v>
          </cell>
          <cell r="G9554" t="str">
            <v>H007</v>
          </cell>
          <cell r="H9554" t="str">
            <v>Lock</v>
          </cell>
          <cell r="I9554" t="str">
            <v>Låssats</v>
          </cell>
          <cell r="K9554" t="str">
            <v>C8405069</v>
          </cell>
          <cell r="L9554" t="str">
            <v>C8405069</v>
          </cell>
        </row>
        <row r="9555">
          <cell r="B9555" t="str">
            <v>YEC9B75131Stöd</v>
          </cell>
          <cell r="C9555" t="str">
            <v>YEC9B75131</v>
          </cell>
          <cell r="D9555" t="str">
            <v>2022-2024</v>
          </cell>
          <cell r="E9555">
            <v>32</v>
          </cell>
          <cell r="F9555" t="str">
            <v>0320</v>
          </cell>
          <cell r="G9555" t="str">
            <v>H008</v>
          </cell>
          <cell r="H9555" t="str">
            <v>Kick stand</v>
          </cell>
          <cell r="I9555" t="str">
            <v>Stöd</v>
          </cell>
          <cell r="K9555" t="str">
            <v>C8105208</v>
          </cell>
          <cell r="L9555" t="str">
            <v>C8100034</v>
          </cell>
        </row>
        <row r="9556">
          <cell r="B9556" t="str">
            <v>YEC9B75131Korg</v>
          </cell>
          <cell r="C9556" t="str">
            <v>YEC9B75131</v>
          </cell>
          <cell r="D9556" t="str">
            <v>2022-2024</v>
          </cell>
          <cell r="E9556">
            <v>33</v>
          </cell>
          <cell r="F9556" t="str">
            <v>0330</v>
          </cell>
          <cell r="G9556" t="str">
            <v>H009</v>
          </cell>
          <cell r="H9556" t="str">
            <v>Basket / Fr carrier</v>
          </cell>
          <cell r="I9556" t="str">
            <v>Korg</v>
          </cell>
          <cell r="K9556" t="str">
            <v>C8605213</v>
          </cell>
          <cell r="L9556" t="str">
            <v>C8605213</v>
          </cell>
        </row>
        <row r="9557">
          <cell r="B9557" t="str">
            <v>YEC9B75131Pedaler</v>
          </cell>
          <cell r="C9557" t="str">
            <v>YEC9B75131</v>
          </cell>
          <cell r="D9557" t="str">
            <v>2022-2024</v>
          </cell>
          <cell r="E9557">
            <v>34</v>
          </cell>
          <cell r="F9557" t="str">
            <v>0340</v>
          </cell>
          <cell r="G9557" t="str">
            <v>E005</v>
          </cell>
          <cell r="H9557" t="str">
            <v xml:space="preserve">Pedal </v>
          </cell>
          <cell r="I9557" t="str">
            <v>Pedaler</v>
          </cell>
          <cell r="K9557" t="str">
            <v>C3505208</v>
          </cell>
          <cell r="L9557" t="str">
            <v>C3500059</v>
          </cell>
        </row>
        <row r="9558">
          <cell r="B9558" t="str">
            <v>YEC9B75131Motor</v>
          </cell>
          <cell r="C9558" t="str">
            <v>YEC9B75131</v>
          </cell>
          <cell r="D9558" t="str">
            <v>2022-2024</v>
          </cell>
          <cell r="E9558">
            <v>35</v>
          </cell>
          <cell r="F9558" t="str">
            <v>0350</v>
          </cell>
          <cell r="G9558" t="str">
            <v>J001</v>
          </cell>
          <cell r="H9558" t="str">
            <v>DRIVE UNIT:</v>
          </cell>
          <cell r="I9558" t="str">
            <v>Motor</v>
          </cell>
          <cell r="K9558" t="str">
            <v>C8705144-1-03</v>
          </cell>
          <cell r="L9558" t="str">
            <v>C8705144-1-03</v>
          </cell>
        </row>
        <row r="9559">
          <cell r="B9559" t="str">
            <v>YEC9B75131Display</v>
          </cell>
          <cell r="C9559" t="str">
            <v>YEC9B75131</v>
          </cell>
          <cell r="D9559" t="str">
            <v>2022-2024</v>
          </cell>
          <cell r="E9559">
            <v>36</v>
          </cell>
          <cell r="F9559" t="str">
            <v>0360</v>
          </cell>
          <cell r="G9559" t="str">
            <v>J004</v>
          </cell>
          <cell r="H9559" t="str">
            <v>DISPLAY:</v>
          </cell>
          <cell r="I9559" t="str">
            <v>Display</v>
          </cell>
          <cell r="K9559" t="str">
            <v>C8705068-1-39CB</v>
          </cell>
          <cell r="L9559" t="str">
            <v>C8705068-1-39CB</v>
          </cell>
        </row>
        <row r="9560">
          <cell r="B9560" t="str">
            <v>YEC9B75131EB-Bus kabel</v>
          </cell>
          <cell r="C9560" t="str">
            <v>YEC9B75131</v>
          </cell>
          <cell r="D9560" t="str">
            <v>2022-2024</v>
          </cell>
          <cell r="E9560">
            <v>37</v>
          </cell>
          <cell r="F9560" t="str">
            <v>0370</v>
          </cell>
          <cell r="G9560" t="str">
            <v>J005</v>
          </cell>
          <cell r="H9560" t="str">
            <v>EB-BUS CABLE:</v>
          </cell>
          <cell r="I9560" t="str">
            <v>EB-Bus kabel</v>
          </cell>
          <cell r="K9560" t="str">
            <v>C8705065-1-04AC</v>
          </cell>
          <cell r="L9560" t="str">
            <v>C8705065-1-04AC</v>
          </cell>
        </row>
        <row r="9561">
          <cell r="B9561" t="str">
            <v>YEC9B75131Motorkabel</v>
          </cell>
          <cell r="C9561" t="str">
            <v>YEC9B75131</v>
          </cell>
          <cell r="D9561" t="str">
            <v>2022-2024</v>
          </cell>
          <cell r="E9561">
            <v>38</v>
          </cell>
          <cell r="F9561" t="str">
            <v>0380</v>
          </cell>
          <cell r="G9561" t="str">
            <v>J006</v>
          </cell>
          <cell r="H9561" t="str">
            <v>POWER CABLE:</v>
          </cell>
          <cell r="I9561" t="str">
            <v>Motorkabel</v>
          </cell>
          <cell r="K9561" t="str">
            <v>C8705065-1-03A</v>
          </cell>
          <cell r="L9561" t="str">
            <v>C8705065-1-03A</v>
          </cell>
        </row>
        <row r="9562">
          <cell r="B9562" t="str">
            <v>YEC9B75131Kabel framlampa</v>
          </cell>
          <cell r="C9562" t="str">
            <v>YEC9B75131</v>
          </cell>
          <cell r="D9562" t="str">
            <v>2022-2024</v>
          </cell>
          <cell r="E9562">
            <v>39</v>
          </cell>
          <cell r="F9562" t="str">
            <v>0390</v>
          </cell>
          <cell r="G9562" t="str">
            <v>J007</v>
          </cell>
          <cell r="H9562" t="str">
            <v>F. LIGHT CABLE:</v>
          </cell>
          <cell r="I9562" t="str">
            <v>Kabel framlampa</v>
          </cell>
          <cell r="K9562" t="str">
            <v>Ingår i EB-buskabeln</v>
          </cell>
          <cell r="L9562" t="str">
            <v>Ingår i EB-buskabeln</v>
          </cell>
        </row>
        <row r="9563">
          <cell r="B9563" t="str">
            <v>YEC9B75131Kabel baklampa</v>
          </cell>
          <cell r="C9563" t="str">
            <v>YEC9B75131</v>
          </cell>
          <cell r="D9563" t="str">
            <v>2022-2024</v>
          </cell>
          <cell r="E9563">
            <v>40</v>
          </cell>
          <cell r="F9563" t="str">
            <v>0400</v>
          </cell>
          <cell r="G9563" t="str">
            <v>J008</v>
          </cell>
          <cell r="H9563" t="str">
            <v>R. LIGHT CABLE:</v>
          </cell>
          <cell r="I9563" t="str">
            <v>Kabel baklampa</v>
          </cell>
          <cell r="K9563" t="str">
            <v>INGÅR I BATTERIET</v>
          </cell>
          <cell r="L9563" t="str">
            <v>Ingår i batteriet</v>
          </cell>
        </row>
        <row r="9564">
          <cell r="B9564" t="str">
            <v>YEC9B75131Hastighetssensor</v>
          </cell>
          <cell r="C9564" t="str">
            <v>YEC9B75131</v>
          </cell>
          <cell r="D9564" t="str">
            <v>2022-2024</v>
          </cell>
          <cell r="E9564">
            <v>41</v>
          </cell>
          <cell r="F9564" t="str">
            <v>0410</v>
          </cell>
          <cell r="G9564" t="str">
            <v>J009</v>
          </cell>
          <cell r="H9564" t="str">
            <v>SPEED SENSOR:</v>
          </cell>
          <cell r="I9564" t="str">
            <v>Hastighetssensor</v>
          </cell>
          <cell r="K9564" t="str">
            <v>INGÅR I MOTORN</v>
          </cell>
          <cell r="L9564" t="str">
            <v>Ingår i motorn</v>
          </cell>
        </row>
        <row r="9565">
          <cell r="B9565" t="str">
            <v>YEC9B75131Batteri</v>
          </cell>
          <cell r="C9565" t="str">
            <v>YEC9B75131</v>
          </cell>
          <cell r="D9565" t="str">
            <v>2022-2024</v>
          </cell>
          <cell r="E9565">
            <v>42</v>
          </cell>
          <cell r="F9565" t="str">
            <v>0420</v>
          </cell>
          <cell r="G9565" t="str">
            <v>J002</v>
          </cell>
          <cell r="H9565" t="str">
            <v>BATTERY:</v>
          </cell>
          <cell r="I9565" t="str">
            <v>Batteri</v>
          </cell>
          <cell r="K9565" t="str">
            <v>C8705186-E-11C</v>
          </cell>
          <cell r="L9565" t="str">
            <v>C8705186-E-11C</v>
          </cell>
        </row>
        <row r="9566">
          <cell r="B9566" t="str">
            <v>YEC9B75131Batterihållare</v>
          </cell>
          <cell r="C9566" t="str">
            <v>YEC9B75131</v>
          </cell>
          <cell r="D9566" t="str">
            <v>2022-2024</v>
          </cell>
          <cell r="E9566">
            <v>43</v>
          </cell>
          <cell r="F9566" t="str">
            <v>0430</v>
          </cell>
          <cell r="G9566" t="str">
            <v>J003</v>
          </cell>
          <cell r="H9566" t="str">
            <v>BATTERY HOLDER/Slider</v>
          </cell>
          <cell r="I9566" t="str">
            <v>Batterihållare</v>
          </cell>
          <cell r="L9566" t="e">
            <v>#N/A</v>
          </cell>
        </row>
        <row r="9567">
          <cell r="B9567" t="str">
            <v>YEC9B75131Batteriladdare</v>
          </cell>
          <cell r="C9567" t="str">
            <v>YEC9B75131</v>
          </cell>
          <cell r="D9567" t="str">
            <v>2022-2024</v>
          </cell>
          <cell r="E9567">
            <v>44</v>
          </cell>
          <cell r="F9567" t="str">
            <v>0440</v>
          </cell>
          <cell r="G9567" t="str">
            <v>J010</v>
          </cell>
          <cell r="H9567" t="str">
            <v>CHARGER:</v>
          </cell>
          <cell r="I9567" t="str">
            <v>Batteriladdare</v>
          </cell>
          <cell r="K9567" t="str">
            <v>C8705058-1-1C</v>
          </cell>
          <cell r="L9567" t="str">
            <v>C8705058-1-1D</v>
          </cell>
        </row>
        <row r="9568">
          <cell r="B9568" t="str">
            <v>YEC9B75131Kontrollbox</v>
          </cell>
          <cell r="C9568" t="str">
            <v>YEC9B75131</v>
          </cell>
          <cell r="D9568" t="str">
            <v>2022-2024</v>
          </cell>
          <cell r="E9568">
            <v>45</v>
          </cell>
          <cell r="F9568" t="str">
            <v>0450</v>
          </cell>
          <cell r="G9568" t="str">
            <v>J011</v>
          </cell>
          <cell r="H9568" t="str">
            <v>Controller</v>
          </cell>
          <cell r="I9568" t="str">
            <v>Kontrollbox</v>
          </cell>
          <cell r="K9568" t="str">
            <v>C8705142-10-7C</v>
          </cell>
          <cell r="L9568" t="str">
            <v>C8705142-10-7C</v>
          </cell>
        </row>
        <row r="9569">
          <cell r="B9569" t="str">
            <v>YEC9B75131Växelöra</v>
          </cell>
          <cell r="C9569" t="str">
            <v>YEC9B75131</v>
          </cell>
          <cell r="D9569" t="str">
            <v>2022-2024</v>
          </cell>
          <cell r="E9569">
            <v>46</v>
          </cell>
          <cell r="F9569" t="str">
            <v>0460</v>
          </cell>
          <cell r="G9569" t="str">
            <v>D005</v>
          </cell>
          <cell r="H9569" t="str">
            <v>Gear hanger</v>
          </cell>
          <cell r="I9569" t="str">
            <v>Växelöra</v>
          </cell>
          <cell r="L9569" t="e">
            <v>#N/A</v>
          </cell>
        </row>
        <row r="9570">
          <cell r="B9570" t="str">
            <v>YEC9B75531RAM</v>
          </cell>
          <cell r="C9570" t="str">
            <v>YEC9B75531</v>
          </cell>
          <cell r="D9570" t="str">
            <v>2022-2024</v>
          </cell>
          <cell r="E9570">
            <v>1</v>
          </cell>
          <cell r="F9570" t="str">
            <v>0010</v>
          </cell>
          <cell r="G9570" t="str">
            <v>A001</v>
          </cell>
          <cell r="H9570" t="str">
            <v>PAINTED FRAME</v>
          </cell>
          <cell r="I9570" t="str">
            <v>RAM</v>
          </cell>
          <cell r="K9570" t="str">
            <v>C1307720-550</v>
          </cell>
          <cell r="L9570" t="e">
            <v>#N/A</v>
          </cell>
        </row>
        <row r="9571">
          <cell r="B9571" t="str">
            <v>YEC9B75531Framgaffel</v>
          </cell>
          <cell r="C9571" t="str">
            <v>YEC9B75531</v>
          </cell>
          <cell r="D9571" t="str">
            <v>2022-2024</v>
          </cell>
          <cell r="E9571">
            <v>2</v>
          </cell>
          <cell r="F9571" t="str">
            <v>0020</v>
          </cell>
          <cell r="G9571" t="str">
            <v>A002</v>
          </cell>
          <cell r="H9571" t="str">
            <v>PAINTED FORK</v>
          </cell>
          <cell r="I9571" t="str">
            <v>Framgaffel</v>
          </cell>
          <cell r="K9571" t="str">
            <v>C1605749-244</v>
          </cell>
          <cell r="L9571" t="e">
            <v>#N/A</v>
          </cell>
        </row>
        <row r="9572">
          <cell r="B9572" t="str">
            <v>YEC9B75531Styrlager</v>
          </cell>
          <cell r="C9572" t="str">
            <v>YEC9B75531</v>
          </cell>
          <cell r="D9572" t="str">
            <v>2022-2024</v>
          </cell>
          <cell r="E9572">
            <v>3</v>
          </cell>
          <cell r="F9572" t="str">
            <v>0030</v>
          </cell>
          <cell r="G9572" t="str">
            <v>B001</v>
          </cell>
          <cell r="H9572" t="str">
            <v>Head Set</v>
          </cell>
          <cell r="I9572" t="str">
            <v>Styrlager</v>
          </cell>
          <cell r="K9572" t="str">
            <v>C2105256</v>
          </cell>
          <cell r="L9572" t="str">
            <v>C2105256</v>
          </cell>
        </row>
        <row r="9573">
          <cell r="B9573" t="str">
            <v xml:space="preserve">YEC9B75531Styrstam </v>
          </cell>
          <cell r="C9573" t="str">
            <v>YEC9B75531</v>
          </cell>
          <cell r="D9573" t="str">
            <v>2022-2024</v>
          </cell>
          <cell r="E9573">
            <v>4</v>
          </cell>
          <cell r="F9573" t="str">
            <v>0040</v>
          </cell>
          <cell r="G9573" t="str">
            <v>B002</v>
          </cell>
          <cell r="H9573" t="str">
            <v>Handlebar Stem</v>
          </cell>
          <cell r="I9573" t="str">
            <v xml:space="preserve">Styrstam </v>
          </cell>
          <cell r="K9573" t="str">
            <v>C2205585-090</v>
          </cell>
          <cell r="L9573" t="str">
            <v>C2205585-090</v>
          </cell>
        </row>
        <row r="9574">
          <cell r="B9574" t="str">
            <v>YEC9B75531Styre</v>
          </cell>
          <cell r="C9574" t="str">
            <v>YEC9B75531</v>
          </cell>
          <cell r="D9574" t="str">
            <v>2022-2024</v>
          </cell>
          <cell r="E9574">
            <v>5</v>
          </cell>
          <cell r="F9574" t="str">
            <v>0050</v>
          </cell>
          <cell r="G9574" t="str">
            <v>B003</v>
          </cell>
          <cell r="H9574" t="str">
            <v>Handelbar</v>
          </cell>
          <cell r="I9574" t="str">
            <v>Styre</v>
          </cell>
          <cell r="K9574" t="str">
            <v>C2306074</v>
          </cell>
          <cell r="L9574" t="str">
            <v>C2306074</v>
          </cell>
        </row>
        <row r="9575">
          <cell r="B9575" t="str">
            <v>YEC9B75531Bromsgrepp H</v>
          </cell>
          <cell r="C9575" t="str">
            <v>YEC9B75531</v>
          </cell>
          <cell r="D9575" t="str">
            <v>2022-2024</v>
          </cell>
          <cell r="E9575">
            <v>6</v>
          </cell>
          <cell r="F9575" t="str">
            <v>0060</v>
          </cell>
          <cell r="G9575" t="str">
            <v>C002</v>
          </cell>
          <cell r="H9575" t="str">
            <v>Brake Lever R</v>
          </cell>
          <cell r="I9575" t="str">
            <v>Bromsgrepp H</v>
          </cell>
          <cell r="L9575" t="e">
            <v>#N/A</v>
          </cell>
        </row>
        <row r="9576">
          <cell r="B9576" t="str">
            <v>YEC9B75531Bromsgrepp V</v>
          </cell>
          <cell r="C9576" t="str">
            <v>YEC9B75531</v>
          </cell>
          <cell r="D9576" t="str">
            <v>2022-2024</v>
          </cell>
          <cell r="E9576">
            <v>7</v>
          </cell>
          <cell r="F9576" t="str">
            <v>0070</v>
          </cell>
          <cell r="G9576" t="str">
            <v>C001</v>
          </cell>
          <cell r="H9576" t="str">
            <v>Brake Lever L</v>
          </cell>
          <cell r="I9576" t="str">
            <v>Bromsgrepp V</v>
          </cell>
          <cell r="K9576" t="str">
            <v>Shimano</v>
          </cell>
          <cell r="L9576" t="str">
            <v>Kontakta SHIMANO</v>
          </cell>
        </row>
        <row r="9577">
          <cell r="B9577" t="str">
            <v>YEC9B75531Växelreglage H</v>
          </cell>
          <cell r="C9577" t="str">
            <v>YEC9B75531</v>
          </cell>
          <cell r="D9577" t="str">
            <v>2022-2024</v>
          </cell>
          <cell r="E9577">
            <v>8</v>
          </cell>
          <cell r="F9577" t="str">
            <v>0080</v>
          </cell>
          <cell r="G9577" t="str">
            <v>D002</v>
          </cell>
          <cell r="H9577" t="str">
            <v>Shift Lever R</v>
          </cell>
          <cell r="I9577" t="str">
            <v>Växelreglage H</v>
          </cell>
          <cell r="K9577" t="str">
            <v>C5105092</v>
          </cell>
          <cell r="L9577" t="str">
            <v>Kontakta SHIMANO</v>
          </cell>
        </row>
        <row r="9578">
          <cell r="B9578" t="str">
            <v>YEC9B75531Växelreglage V</v>
          </cell>
          <cell r="C9578" t="str">
            <v>YEC9B75531</v>
          </cell>
          <cell r="D9578" t="str">
            <v>2022-2024</v>
          </cell>
          <cell r="E9578">
            <v>9</v>
          </cell>
          <cell r="F9578" t="str">
            <v>0090</v>
          </cell>
          <cell r="G9578" t="str">
            <v>D001</v>
          </cell>
          <cell r="H9578" t="str">
            <v>Shift Lever L</v>
          </cell>
          <cell r="I9578" t="str">
            <v>Växelreglage V</v>
          </cell>
          <cell r="L9578" t="e">
            <v>#N/A</v>
          </cell>
        </row>
        <row r="9579">
          <cell r="B9579" t="str">
            <v>YEC9B75531Handtag par</v>
          </cell>
          <cell r="C9579" t="str">
            <v>YEC9B75531</v>
          </cell>
          <cell r="D9579" t="str">
            <v>2022-2024</v>
          </cell>
          <cell r="E9579">
            <v>10</v>
          </cell>
          <cell r="F9579" t="str">
            <v>0100</v>
          </cell>
          <cell r="G9579" t="str">
            <v>B004</v>
          </cell>
          <cell r="H9579" t="str">
            <v>Grip R</v>
          </cell>
          <cell r="I9579" t="str">
            <v>Handtag par</v>
          </cell>
          <cell r="K9579" t="str">
            <v>C2505528</v>
          </cell>
          <cell r="L9579" t="str">
            <v>C2500057</v>
          </cell>
        </row>
        <row r="9580">
          <cell r="B9580" t="str">
            <v>YEC9B75531Frambroms</v>
          </cell>
          <cell r="C9580" t="str">
            <v>YEC9B75531</v>
          </cell>
          <cell r="D9580" t="str">
            <v>2022-2024</v>
          </cell>
          <cell r="E9580">
            <v>11</v>
          </cell>
          <cell r="F9580" t="str">
            <v>0110</v>
          </cell>
          <cell r="G9580" t="str">
            <v>C003</v>
          </cell>
          <cell r="H9580" t="str">
            <v xml:space="preserve">Brake front </v>
          </cell>
          <cell r="I9580" t="str">
            <v>Frambroms</v>
          </cell>
          <cell r="K9580" t="str">
            <v>C6505196</v>
          </cell>
          <cell r="L9580" t="str">
            <v>Kontakta Service</v>
          </cell>
        </row>
        <row r="9581">
          <cell r="B9581" t="str">
            <v>YEC9B75531Bakbroms</v>
          </cell>
          <cell r="C9581" t="str">
            <v>YEC9B75531</v>
          </cell>
          <cell r="D9581" t="str">
            <v>2022-2024</v>
          </cell>
          <cell r="E9581">
            <v>12</v>
          </cell>
          <cell r="F9581" t="str">
            <v>0120</v>
          </cell>
          <cell r="G9581" t="str">
            <v>C004</v>
          </cell>
          <cell r="H9581" t="str">
            <v>Brake rear</v>
          </cell>
          <cell r="I9581" t="str">
            <v>Bakbroms</v>
          </cell>
          <cell r="K9581" t="str">
            <v>Fotbroms</v>
          </cell>
          <cell r="L9581" t="str">
            <v>Kontakta SHIMANO</v>
          </cell>
        </row>
        <row r="9582">
          <cell r="B9582" t="str">
            <v>YEC9B75531Vevlager</v>
          </cell>
          <cell r="C9582" t="str">
            <v>YEC9B75531</v>
          </cell>
          <cell r="D9582" t="str">
            <v>2022-2024</v>
          </cell>
          <cell r="E9582">
            <v>13</v>
          </cell>
          <cell r="F9582" t="str">
            <v>0130</v>
          </cell>
          <cell r="G9582" t="str">
            <v>E001</v>
          </cell>
          <cell r="H9582" t="str">
            <v xml:space="preserve">BB-set </v>
          </cell>
          <cell r="I9582" t="str">
            <v>Vevlager</v>
          </cell>
          <cell r="K9582" t="str">
            <v>C8705065-1-124C</v>
          </cell>
          <cell r="L9582" t="str">
            <v>C8705065-1-124C</v>
          </cell>
        </row>
        <row r="9583">
          <cell r="B9583" t="str">
            <v>YEC9B75531Vevparti</v>
          </cell>
          <cell r="C9583" t="str">
            <v>YEC9B75531</v>
          </cell>
          <cell r="D9583" t="str">
            <v>2022-2024</v>
          </cell>
          <cell r="E9583">
            <v>14</v>
          </cell>
          <cell r="F9583" t="str">
            <v>0140</v>
          </cell>
          <cell r="G9583" t="str">
            <v>E002</v>
          </cell>
          <cell r="H9583" t="str">
            <v>Front Chainwheel</v>
          </cell>
          <cell r="I9583" t="str">
            <v>Vevparti</v>
          </cell>
          <cell r="K9583" t="str">
            <v>C3305681-170-EG</v>
          </cell>
          <cell r="L9583" t="str">
            <v>C3305681-170-EG</v>
          </cell>
        </row>
        <row r="9584">
          <cell r="B9584" t="str">
            <v>YEC9B75531Kedjeskydd</v>
          </cell>
          <cell r="C9584" t="str">
            <v>YEC9B75531</v>
          </cell>
          <cell r="D9584" t="str">
            <v>2022-2024</v>
          </cell>
          <cell r="E9584">
            <v>15</v>
          </cell>
          <cell r="F9584" t="str">
            <v>0150</v>
          </cell>
          <cell r="G9584" t="str">
            <v>H001</v>
          </cell>
          <cell r="H9584" t="str">
            <v>Chain guard</v>
          </cell>
          <cell r="I9584" t="str">
            <v>Kedjeskydd</v>
          </cell>
          <cell r="K9584" t="str">
            <v>C8305427/ZBK</v>
          </cell>
          <cell r="L9584" t="str">
            <v>C8305427/ZBK</v>
          </cell>
        </row>
        <row r="9585">
          <cell r="B9585" t="str">
            <v>YEC9B75531Kedjeskyddsfäste</v>
          </cell>
          <cell r="C9585" t="str">
            <v>YEC9B75531</v>
          </cell>
          <cell r="D9585" t="str">
            <v>2022-2024</v>
          </cell>
          <cell r="E9585">
            <v>16</v>
          </cell>
          <cell r="F9585" t="str">
            <v>0160</v>
          </cell>
          <cell r="G9585" t="str">
            <v>H002</v>
          </cell>
          <cell r="H9585" t="str">
            <v>Chain guard bracket</v>
          </cell>
          <cell r="I9585" t="str">
            <v>Kedjeskyddsfäste</v>
          </cell>
          <cell r="K9585" t="str">
            <v>C8305427</v>
          </cell>
          <cell r="L9585" t="str">
            <v>C8305427</v>
          </cell>
        </row>
        <row r="9586">
          <cell r="B9586" t="str">
            <v>YEC9B75531Framväxel</v>
          </cell>
          <cell r="C9586" t="str">
            <v>YEC9B75531</v>
          </cell>
          <cell r="D9586" t="str">
            <v>2022-2024</v>
          </cell>
          <cell r="E9586">
            <v>17</v>
          </cell>
          <cell r="F9586" t="str">
            <v>0170</v>
          </cell>
          <cell r="G9586" t="str">
            <v>D003</v>
          </cell>
          <cell r="H9586" t="str">
            <v>Front Derailleur</v>
          </cell>
          <cell r="I9586" t="str">
            <v>Framväxel</v>
          </cell>
          <cell r="K9586">
            <v>0</v>
          </cell>
          <cell r="L9586" t="e">
            <v>#N/A</v>
          </cell>
        </row>
        <row r="9587">
          <cell r="B9587" t="str">
            <v>YEC9B75531Bakväxel</v>
          </cell>
          <cell r="C9587" t="str">
            <v>YEC9B75531</v>
          </cell>
          <cell r="D9587" t="str">
            <v>2022-2024</v>
          </cell>
          <cell r="E9587">
            <v>18</v>
          </cell>
          <cell r="F9587" t="str">
            <v>0180</v>
          </cell>
          <cell r="G9587" t="str">
            <v>D004</v>
          </cell>
          <cell r="H9587" t="str">
            <v>Rear Derailleur</v>
          </cell>
          <cell r="I9587" t="str">
            <v>Bakväxel</v>
          </cell>
          <cell r="K9587" t="str">
            <v>NAVVÄXEL</v>
          </cell>
          <cell r="L9587" t="str">
            <v>Kontakta SHIMANO</v>
          </cell>
        </row>
        <row r="9588">
          <cell r="B9588" t="str">
            <v>YEC9B75531Kedja</v>
          </cell>
          <cell r="C9588" t="str">
            <v>YEC9B75531</v>
          </cell>
          <cell r="D9588" t="str">
            <v>2022-2024</v>
          </cell>
          <cell r="E9588">
            <v>19</v>
          </cell>
          <cell r="F9588" t="str">
            <v>0190</v>
          </cell>
          <cell r="G9588" t="str">
            <v>E003</v>
          </cell>
          <cell r="H9588" t="str">
            <v xml:space="preserve">Chain </v>
          </cell>
          <cell r="I9588" t="str">
            <v>Kedja</v>
          </cell>
          <cell r="K9588" t="str">
            <v>C3405041-102</v>
          </cell>
          <cell r="L9588" t="str">
            <v>C3400038</v>
          </cell>
        </row>
        <row r="9589">
          <cell r="B9589" t="str">
            <v>YEC9B75531Kassett</v>
          </cell>
          <cell r="C9589" t="str">
            <v>YEC9B75531</v>
          </cell>
          <cell r="D9589" t="str">
            <v>2022-2024</v>
          </cell>
          <cell r="E9589">
            <v>20</v>
          </cell>
          <cell r="F9589" t="str">
            <v>0200</v>
          </cell>
          <cell r="G9589" t="str">
            <v>E004</v>
          </cell>
          <cell r="H9589" t="str">
            <v>Cassette Sprocket</v>
          </cell>
          <cell r="I9589" t="str">
            <v>Kassett</v>
          </cell>
          <cell r="K9589" t="str">
            <v>ASMGEAR16SU</v>
          </cell>
          <cell r="L9589" t="str">
            <v>Kontakta SHIMANO</v>
          </cell>
        </row>
        <row r="9590">
          <cell r="B9590" t="str">
            <v>YEC9B75531Framhjul</v>
          </cell>
          <cell r="C9590" t="str">
            <v>YEC9B75531</v>
          </cell>
          <cell r="D9590" t="str">
            <v>2022-2024</v>
          </cell>
          <cell r="E9590">
            <v>21</v>
          </cell>
          <cell r="F9590" t="str">
            <v>0210</v>
          </cell>
          <cell r="G9590" t="str">
            <v>F001</v>
          </cell>
          <cell r="H9590" t="str">
            <v>Front hub</v>
          </cell>
          <cell r="I9590" t="str">
            <v>Framhjul</v>
          </cell>
          <cell r="K9590" t="str">
            <v>C4108156</v>
          </cell>
          <cell r="L9590" t="str">
            <v>C4100366</v>
          </cell>
        </row>
        <row r="9591">
          <cell r="B9591" t="str">
            <v>YEC9B75531Bakhjul</v>
          </cell>
          <cell r="C9591" t="str">
            <v>YEC9B75531</v>
          </cell>
          <cell r="D9591" t="str">
            <v>2022-2024</v>
          </cell>
          <cell r="E9591">
            <v>22</v>
          </cell>
          <cell r="F9591" t="str">
            <v>0220</v>
          </cell>
          <cell r="G9591" t="str">
            <v>F002</v>
          </cell>
          <cell r="H9591" t="str">
            <v>Rear hub</v>
          </cell>
          <cell r="I9591" t="str">
            <v>Bakhjul</v>
          </cell>
          <cell r="K9591" t="str">
            <v>C4208246</v>
          </cell>
          <cell r="L9591" t="str">
            <v>C4200299</v>
          </cell>
        </row>
        <row r="9592">
          <cell r="B9592" t="str">
            <v>YEC9B75531Däck</v>
          </cell>
          <cell r="C9592" t="str">
            <v>YEC9B75531</v>
          </cell>
          <cell r="D9592" t="str">
            <v>2022-2024</v>
          </cell>
          <cell r="E9592">
            <v>23</v>
          </cell>
          <cell r="F9592" t="str">
            <v>0230</v>
          </cell>
          <cell r="G9592" t="str">
            <v>F003</v>
          </cell>
          <cell r="H9592" t="str">
            <v>Tire</v>
          </cell>
          <cell r="I9592" t="str">
            <v>Däck</v>
          </cell>
          <cell r="K9592" t="str">
            <v>C4906455</v>
          </cell>
          <cell r="L9592" t="str">
            <v>C4901463</v>
          </cell>
        </row>
        <row r="9593">
          <cell r="B9593" t="str">
            <v>YEC9B75531Skärmar set</v>
          </cell>
          <cell r="C9593" t="str">
            <v>YEC9B75531</v>
          </cell>
          <cell r="D9593" t="str">
            <v>2022-2024</v>
          </cell>
          <cell r="E9593">
            <v>24</v>
          </cell>
          <cell r="F9593" t="str">
            <v>0240</v>
          </cell>
          <cell r="G9593" t="str">
            <v>H003</v>
          </cell>
          <cell r="H9593" t="str">
            <v xml:space="preserve">Mudguard front   </v>
          </cell>
          <cell r="I9593" t="str">
            <v>Skärmar set</v>
          </cell>
          <cell r="K9593" t="str">
            <v>C8255729-BK</v>
          </cell>
          <cell r="L9593" t="str">
            <v>C8250028</v>
          </cell>
        </row>
        <row r="9594">
          <cell r="B9594" t="str">
            <v>YEC9B75531Pakethållare</v>
          </cell>
          <cell r="C9594" t="str">
            <v>YEC9B75531</v>
          </cell>
          <cell r="D9594" t="str">
            <v>2022-2024</v>
          </cell>
          <cell r="E9594">
            <v>25</v>
          </cell>
          <cell r="F9594" t="str">
            <v>0250</v>
          </cell>
          <cell r="G9594" t="str">
            <v>H004</v>
          </cell>
          <cell r="H9594" t="str">
            <v>Carrier</v>
          </cell>
          <cell r="I9594" t="str">
            <v>Pakethållare</v>
          </cell>
          <cell r="K9594" t="str">
            <v>C8205834-BK</v>
          </cell>
          <cell r="L9594" t="str">
            <v>C8205834-BK</v>
          </cell>
        </row>
        <row r="9595">
          <cell r="B9595" t="str">
            <v>YEC9B75531Sadel</v>
          </cell>
          <cell r="C9595" t="str">
            <v>YEC9B75531</v>
          </cell>
          <cell r="D9595" t="str">
            <v>2022-2024</v>
          </cell>
          <cell r="E9595">
            <v>26</v>
          </cell>
          <cell r="F9595" t="str">
            <v>0260</v>
          </cell>
          <cell r="G9595" t="str">
            <v>G001</v>
          </cell>
          <cell r="H9595" t="str">
            <v>Saddle</v>
          </cell>
          <cell r="I9595" t="str">
            <v>Sadel</v>
          </cell>
          <cell r="K9595" t="str">
            <v>C7105989</v>
          </cell>
          <cell r="L9595" t="str">
            <v>C7100596</v>
          </cell>
        </row>
        <row r="9596">
          <cell r="B9596" t="str">
            <v>YEC9B75531Sadelstolpe</v>
          </cell>
          <cell r="C9596" t="str">
            <v>YEC9B75531</v>
          </cell>
          <cell r="D9596" t="str">
            <v>2022-2024</v>
          </cell>
          <cell r="E9596">
            <v>27</v>
          </cell>
          <cell r="F9596" t="str">
            <v>0270</v>
          </cell>
          <cell r="G9596" t="str">
            <v>G002</v>
          </cell>
          <cell r="H9596" t="str">
            <v>Seatpost</v>
          </cell>
          <cell r="I9596" t="str">
            <v>Sadelstolpe</v>
          </cell>
          <cell r="K9596" t="str">
            <v>C7205260</v>
          </cell>
          <cell r="L9596" t="str">
            <v>C7200053</v>
          </cell>
        </row>
        <row r="9597">
          <cell r="B9597" t="str">
            <v>YEC9B75531Sadelrörsklämma</v>
          </cell>
          <cell r="C9597" t="str">
            <v>YEC9B75531</v>
          </cell>
          <cell r="D9597" t="str">
            <v>2022-2024</v>
          </cell>
          <cell r="E9597">
            <v>28</v>
          </cell>
          <cell r="F9597" t="str">
            <v>0280</v>
          </cell>
          <cell r="G9597" t="str">
            <v>G003</v>
          </cell>
          <cell r="H9597" t="str">
            <v>Seat Clamp</v>
          </cell>
          <cell r="I9597" t="str">
            <v>Sadelrörsklämma</v>
          </cell>
          <cell r="K9597" t="str">
            <v>C7305002</v>
          </cell>
          <cell r="L9597" t="str">
            <v>C7300027-318</v>
          </cell>
        </row>
        <row r="9598">
          <cell r="B9598" t="str">
            <v>YEC9B75531Framlampa</v>
          </cell>
          <cell r="C9598" t="str">
            <v>YEC9B75531</v>
          </cell>
          <cell r="D9598" t="str">
            <v>2022-2024</v>
          </cell>
          <cell r="E9598">
            <v>29</v>
          </cell>
          <cell r="F9598" t="str">
            <v>0290</v>
          </cell>
          <cell r="G9598" t="str">
            <v>H005</v>
          </cell>
          <cell r="H9598" t="str">
            <v>Front light</v>
          </cell>
          <cell r="I9598" t="str">
            <v>Framlampa</v>
          </cell>
          <cell r="K9598" t="str">
            <v>C8015300</v>
          </cell>
          <cell r="L9598" t="str">
            <v>C8015300</v>
          </cell>
        </row>
        <row r="9599">
          <cell r="B9599" t="str">
            <v>YEC9B75531Baklampa</v>
          </cell>
          <cell r="C9599" t="str">
            <v>YEC9B75531</v>
          </cell>
          <cell r="D9599" t="str">
            <v>2022-2024</v>
          </cell>
          <cell r="E9599">
            <v>30</v>
          </cell>
          <cell r="F9599" t="str">
            <v>0300</v>
          </cell>
          <cell r="G9599" t="str">
            <v>H006</v>
          </cell>
          <cell r="H9599" t="str">
            <v>Light, Rear</v>
          </cell>
          <cell r="I9599" t="str">
            <v>Baklampa</v>
          </cell>
          <cell r="K9599" t="str">
            <v>C8705186-1RLBK</v>
          </cell>
          <cell r="L9599" t="str">
            <v>C8705186-1RLBK</v>
          </cell>
        </row>
        <row r="9600">
          <cell r="B9600" t="str">
            <v>YEC9B75531Låssats</v>
          </cell>
          <cell r="C9600" t="str">
            <v>YEC9B75531</v>
          </cell>
          <cell r="D9600" t="str">
            <v>2022-2024</v>
          </cell>
          <cell r="E9600">
            <v>31</v>
          </cell>
          <cell r="F9600" t="str">
            <v>0310</v>
          </cell>
          <cell r="G9600" t="str">
            <v>H007</v>
          </cell>
          <cell r="H9600" t="str">
            <v>Lock</v>
          </cell>
          <cell r="I9600" t="str">
            <v>Låssats</v>
          </cell>
          <cell r="K9600" t="str">
            <v>C8405069</v>
          </cell>
          <cell r="L9600" t="str">
            <v>C8405069</v>
          </cell>
        </row>
        <row r="9601">
          <cell r="B9601" t="str">
            <v>YEC9B75531Stöd</v>
          </cell>
          <cell r="C9601" t="str">
            <v>YEC9B75531</v>
          </cell>
          <cell r="D9601" t="str">
            <v>2022-2024</v>
          </cell>
          <cell r="E9601">
            <v>32</v>
          </cell>
          <cell r="F9601" t="str">
            <v>0320</v>
          </cell>
          <cell r="G9601" t="str">
            <v>H008</v>
          </cell>
          <cell r="H9601" t="str">
            <v>Kick stand</v>
          </cell>
          <cell r="I9601" t="str">
            <v>Stöd</v>
          </cell>
          <cell r="K9601" t="str">
            <v>C8105208</v>
          </cell>
          <cell r="L9601" t="str">
            <v>C8100034</v>
          </cell>
        </row>
        <row r="9602">
          <cell r="B9602" t="str">
            <v>YEC9B75531Korg</v>
          </cell>
          <cell r="C9602" t="str">
            <v>YEC9B75531</v>
          </cell>
          <cell r="D9602" t="str">
            <v>2022-2024</v>
          </cell>
          <cell r="E9602">
            <v>33</v>
          </cell>
          <cell r="F9602" t="str">
            <v>0330</v>
          </cell>
          <cell r="G9602" t="str">
            <v>H009</v>
          </cell>
          <cell r="H9602" t="str">
            <v>Basket / Fr carrier</v>
          </cell>
          <cell r="I9602" t="str">
            <v>Korg</v>
          </cell>
          <cell r="K9602" t="str">
            <v>C8605213</v>
          </cell>
          <cell r="L9602" t="str">
            <v>C8605213</v>
          </cell>
        </row>
        <row r="9603">
          <cell r="B9603" t="str">
            <v>YEC9B75531Pedaler</v>
          </cell>
          <cell r="C9603" t="str">
            <v>YEC9B75531</v>
          </cell>
          <cell r="D9603" t="str">
            <v>2022-2024</v>
          </cell>
          <cell r="E9603">
            <v>34</v>
          </cell>
          <cell r="F9603" t="str">
            <v>0340</v>
          </cell>
          <cell r="G9603" t="str">
            <v>E005</v>
          </cell>
          <cell r="H9603" t="str">
            <v xml:space="preserve">Pedal </v>
          </cell>
          <cell r="I9603" t="str">
            <v>Pedaler</v>
          </cell>
          <cell r="K9603" t="str">
            <v>C3505208</v>
          </cell>
          <cell r="L9603" t="str">
            <v>C3500059</v>
          </cell>
        </row>
        <row r="9604">
          <cell r="B9604" t="str">
            <v>YEC9B75531Motor</v>
          </cell>
          <cell r="C9604" t="str">
            <v>YEC9B75531</v>
          </cell>
          <cell r="D9604" t="str">
            <v>2022-2024</v>
          </cell>
          <cell r="E9604">
            <v>35</v>
          </cell>
          <cell r="F9604" t="str">
            <v>0350</v>
          </cell>
          <cell r="G9604" t="str">
            <v>J001</v>
          </cell>
          <cell r="H9604" t="str">
            <v>DRIVE UNIT:</v>
          </cell>
          <cell r="I9604" t="str">
            <v>Motor</v>
          </cell>
          <cell r="K9604" t="str">
            <v>C8705144-1-03</v>
          </cell>
          <cell r="L9604" t="str">
            <v>C8705144-1-03</v>
          </cell>
        </row>
        <row r="9605">
          <cell r="B9605" t="str">
            <v>YEC9B75531Display</v>
          </cell>
          <cell r="C9605" t="str">
            <v>YEC9B75531</v>
          </cell>
          <cell r="D9605" t="str">
            <v>2022-2024</v>
          </cell>
          <cell r="E9605">
            <v>36</v>
          </cell>
          <cell r="F9605" t="str">
            <v>0360</v>
          </cell>
          <cell r="G9605" t="str">
            <v>J004</v>
          </cell>
          <cell r="H9605" t="str">
            <v>DISPLAY:</v>
          </cell>
          <cell r="I9605" t="str">
            <v>Display</v>
          </cell>
          <cell r="K9605" t="str">
            <v>C8705068-1-39CB</v>
          </cell>
          <cell r="L9605" t="str">
            <v>C8705068-1-39CB</v>
          </cell>
        </row>
        <row r="9606">
          <cell r="B9606" t="str">
            <v>YEC9B75531EB-Bus kabel</v>
          </cell>
          <cell r="C9606" t="str">
            <v>YEC9B75531</v>
          </cell>
          <cell r="D9606" t="str">
            <v>2022-2024</v>
          </cell>
          <cell r="E9606">
            <v>37</v>
          </cell>
          <cell r="F9606" t="str">
            <v>0370</v>
          </cell>
          <cell r="G9606" t="str">
            <v>J005</v>
          </cell>
          <cell r="H9606" t="str">
            <v>EB-BUS CABLE:</v>
          </cell>
          <cell r="I9606" t="str">
            <v>EB-Bus kabel</v>
          </cell>
          <cell r="K9606" t="str">
            <v>C8705065-1-04AC</v>
          </cell>
          <cell r="L9606" t="str">
            <v>C8705065-1-04AC</v>
          </cell>
        </row>
        <row r="9607">
          <cell r="B9607" t="str">
            <v>YEC9B75531Motorkabel</v>
          </cell>
          <cell r="C9607" t="str">
            <v>YEC9B75531</v>
          </cell>
          <cell r="D9607" t="str">
            <v>2022-2024</v>
          </cell>
          <cell r="E9607">
            <v>38</v>
          </cell>
          <cell r="F9607" t="str">
            <v>0380</v>
          </cell>
          <cell r="G9607" t="str">
            <v>J006</v>
          </cell>
          <cell r="H9607" t="str">
            <v>POWER CABLE:</v>
          </cell>
          <cell r="I9607" t="str">
            <v>Motorkabel</v>
          </cell>
          <cell r="K9607" t="str">
            <v>C8705065-1-03A</v>
          </cell>
          <cell r="L9607" t="str">
            <v>C8705065-1-03A</v>
          </cell>
        </row>
        <row r="9608">
          <cell r="B9608" t="str">
            <v>YEC9B75531Kabel framlampa</v>
          </cell>
          <cell r="C9608" t="str">
            <v>YEC9B75531</v>
          </cell>
          <cell r="D9608" t="str">
            <v>2022-2024</v>
          </cell>
          <cell r="E9608">
            <v>39</v>
          </cell>
          <cell r="F9608" t="str">
            <v>0390</v>
          </cell>
          <cell r="G9608" t="str">
            <v>J007</v>
          </cell>
          <cell r="H9608" t="str">
            <v>F. LIGHT CABLE:</v>
          </cell>
          <cell r="I9608" t="str">
            <v>Kabel framlampa</v>
          </cell>
          <cell r="K9608" t="str">
            <v>Ingår i EB-buskabeln</v>
          </cell>
          <cell r="L9608" t="str">
            <v>Ingår i EB-buskabeln</v>
          </cell>
        </row>
        <row r="9609">
          <cell r="B9609" t="str">
            <v>YEC9B75531Kabel baklampa</v>
          </cell>
          <cell r="C9609" t="str">
            <v>YEC9B75531</v>
          </cell>
          <cell r="D9609" t="str">
            <v>2022-2024</v>
          </cell>
          <cell r="E9609">
            <v>40</v>
          </cell>
          <cell r="F9609" t="str">
            <v>0400</v>
          </cell>
          <cell r="G9609" t="str">
            <v>J008</v>
          </cell>
          <cell r="H9609" t="str">
            <v>R. LIGHT CABLE:</v>
          </cell>
          <cell r="I9609" t="str">
            <v>Kabel baklampa</v>
          </cell>
          <cell r="K9609" t="str">
            <v>INGÅR I BATTERIET</v>
          </cell>
          <cell r="L9609" t="str">
            <v>Ingår i batteriet</v>
          </cell>
        </row>
        <row r="9610">
          <cell r="B9610" t="str">
            <v>YEC9B75531Hastighetssensor</v>
          </cell>
          <cell r="C9610" t="str">
            <v>YEC9B75531</v>
          </cell>
          <cell r="D9610" t="str">
            <v>2022-2024</v>
          </cell>
          <cell r="E9610">
            <v>41</v>
          </cell>
          <cell r="F9610" t="str">
            <v>0410</v>
          </cell>
          <cell r="G9610" t="str">
            <v>J009</v>
          </cell>
          <cell r="H9610" t="str">
            <v>SPEED SENSOR:</v>
          </cell>
          <cell r="I9610" t="str">
            <v>Hastighetssensor</v>
          </cell>
          <cell r="K9610" t="str">
            <v>INGÅR I MOTORN</v>
          </cell>
          <cell r="L9610" t="str">
            <v>Ingår i motorn</v>
          </cell>
        </row>
        <row r="9611">
          <cell r="B9611" t="str">
            <v>YEC9B75531Batteri</v>
          </cell>
          <cell r="C9611" t="str">
            <v>YEC9B75531</v>
          </cell>
          <cell r="D9611" t="str">
            <v>2022-2024</v>
          </cell>
          <cell r="E9611">
            <v>42</v>
          </cell>
          <cell r="F9611" t="str">
            <v>0420</v>
          </cell>
          <cell r="G9611" t="str">
            <v>J002</v>
          </cell>
          <cell r="H9611" t="str">
            <v>BATTERY:</v>
          </cell>
          <cell r="I9611" t="str">
            <v>Batteri</v>
          </cell>
          <cell r="K9611" t="str">
            <v>C8705186-E-11C</v>
          </cell>
          <cell r="L9611" t="str">
            <v>C8705186-E-11C</v>
          </cell>
        </row>
        <row r="9612">
          <cell r="B9612" t="str">
            <v>YEC9B75531Batterihållare</v>
          </cell>
          <cell r="C9612" t="str">
            <v>YEC9B75531</v>
          </cell>
          <cell r="D9612" t="str">
            <v>2022-2024</v>
          </cell>
          <cell r="E9612">
            <v>43</v>
          </cell>
          <cell r="F9612" t="str">
            <v>0430</v>
          </cell>
          <cell r="G9612" t="str">
            <v>J003</v>
          </cell>
          <cell r="H9612" t="str">
            <v>BATTERY HOLDER/Slider</v>
          </cell>
          <cell r="I9612" t="str">
            <v>Batterihållare</v>
          </cell>
          <cell r="L9612" t="e">
            <v>#N/A</v>
          </cell>
        </row>
        <row r="9613">
          <cell r="B9613" t="str">
            <v>YEC9B75531Batteriladdare</v>
          </cell>
          <cell r="C9613" t="str">
            <v>YEC9B75531</v>
          </cell>
          <cell r="D9613" t="str">
            <v>2022-2024</v>
          </cell>
          <cell r="E9613">
            <v>44</v>
          </cell>
          <cell r="F9613" t="str">
            <v>0440</v>
          </cell>
          <cell r="G9613" t="str">
            <v>J010</v>
          </cell>
          <cell r="H9613" t="str">
            <v>CHARGER:</v>
          </cell>
          <cell r="I9613" t="str">
            <v>Batteriladdare</v>
          </cell>
          <cell r="K9613" t="str">
            <v>C8705058-1-1C</v>
          </cell>
          <cell r="L9613" t="str">
            <v>C8705058-1-1D</v>
          </cell>
        </row>
        <row r="9614">
          <cell r="B9614" t="str">
            <v>YEC9B75531Kontrollbox</v>
          </cell>
          <cell r="C9614" t="str">
            <v>YEC9B75531</v>
          </cell>
          <cell r="D9614" t="str">
            <v>2022-2024</v>
          </cell>
          <cell r="E9614">
            <v>45</v>
          </cell>
          <cell r="F9614" t="str">
            <v>0450</v>
          </cell>
          <cell r="G9614" t="str">
            <v>J011</v>
          </cell>
          <cell r="H9614" t="str">
            <v>Controller</v>
          </cell>
          <cell r="I9614" t="str">
            <v>Kontrollbox</v>
          </cell>
          <cell r="K9614" t="str">
            <v>C8705142-10-7C</v>
          </cell>
          <cell r="L9614" t="str">
            <v>C8705142-10-7C</v>
          </cell>
        </row>
        <row r="9615">
          <cell r="B9615" t="str">
            <v>YEC9B75531Växelöra</v>
          </cell>
          <cell r="C9615" t="str">
            <v>YEC9B75531</v>
          </cell>
          <cell r="D9615" t="str">
            <v>2022-2024</v>
          </cell>
          <cell r="E9615">
            <v>46</v>
          </cell>
          <cell r="F9615" t="str">
            <v>0460</v>
          </cell>
          <cell r="G9615" t="str">
            <v>D005</v>
          </cell>
          <cell r="H9615" t="str">
            <v>Gear hanger</v>
          </cell>
          <cell r="I9615" t="str">
            <v>Växelöra</v>
          </cell>
          <cell r="L9615" t="e">
            <v>#N/A</v>
          </cell>
        </row>
        <row r="9616">
          <cell r="B9616" t="str">
            <v>YEM2175131RAM</v>
          </cell>
          <cell r="C9616" t="str">
            <v>YEM2175131</v>
          </cell>
          <cell r="D9616">
            <v>2019</v>
          </cell>
          <cell r="E9616">
            <v>1</v>
          </cell>
          <cell r="F9616" t="str">
            <v>0010</v>
          </cell>
          <cell r="G9616" t="str">
            <v>A001</v>
          </cell>
          <cell r="H9616" t="str">
            <v>PAINTED FRAME</v>
          </cell>
          <cell r="I9616" t="str">
            <v>RAM</v>
          </cell>
          <cell r="K9616" t="str">
            <v>FRAME</v>
          </cell>
          <cell r="L9616" t="e">
            <v>#N/A</v>
          </cell>
        </row>
        <row r="9617">
          <cell r="B9617" t="str">
            <v>YEM2175131Framgaffel</v>
          </cell>
          <cell r="C9617" t="str">
            <v>YEM2175131</v>
          </cell>
          <cell r="D9617">
            <v>2019</v>
          </cell>
          <cell r="E9617">
            <v>2</v>
          </cell>
          <cell r="F9617" t="str">
            <v>0020</v>
          </cell>
          <cell r="G9617" t="str">
            <v>A002</v>
          </cell>
          <cell r="H9617" t="str">
            <v>PAINTED FORK</v>
          </cell>
          <cell r="I9617" t="str">
            <v>Framgaffel</v>
          </cell>
          <cell r="K9617" t="str">
            <v>FORK</v>
          </cell>
          <cell r="L9617" t="e">
            <v>#N/A</v>
          </cell>
        </row>
        <row r="9618">
          <cell r="B9618" t="str">
            <v>YEM2175131Styrlager</v>
          </cell>
          <cell r="C9618" t="str">
            <v>YEM2175131</v>
          </cell>
          <cell r="D9618">
            <v>2019</v>
          </cell>
          <cell r="E9618">
            <v>3</v>
          </cell>
          <cell r="F9618" t="str">
            <v>0030</v>
          </cell>
          <cell r="G9618" t="str">
            <v>B001</v>
          </cell>
          <cell r="H9618" t="str">
            <v>Head Set</v>
          </cell>
          <cell r="I9618" t="str">
            <v>Styrlager</v>
          </cell>
          <cell r="J9618" t="str">
            <v xml:space="preserve">C2105003 VP MH-501 ED BLACK SH=34 </v>
          </cell>
          <cell r="K9618" t="str">
            <v>C2105003</v>
          </cell>
          <cell r="L9618" t="str">
            <v>C2100165</v>
          </cell>
        </row>
        <row r="9619">
          <cell r="B9619" t="str">
            <v xml:space="preserve">YEM2175131Styrstam </v>
          </cell>
          <cell r="C9619" t="str">
            <v>YEM2175131</v>
          </cell>
          <cell r="D9619">
            <v>2019</v>
          </cell>
          <cell r="E9619">
            <v>4</v>
          </cell>
          <cell r="F9619" t="str">
            <v>0040</v>
          </cell>
          <cell r="G9619" t="str">
            <v>B002</v>
          </cell>
          <cell r="H9619" t="str">
            <v>Handlebar Stem</v>
          </cell>
          <cell r="I9619" t="str">
            <v xml:space="preserve">Styrstam </v>
          </cell>
          <cell r="J9619" t="str">
            <v>C2205076-040 STQ AL/IN sv 25/230 30° 25 HA-C40  silver</v>
          </cell>
          <cell r="K9619" t="str">
            <v>C2205076-040</v>
          </cell>
          <cell r="L9619" t="str">
            <v>C2200114-040</v>
          </cell>
        </row>
        <row r="9620">
          <cell r="B9620" t="str">
            <v>YEM2175131Styre</v>
          </cell>
          <cell r="C9620" t="str">
            <v>YEM2175131</v>
          </cell>
          <cell r="D9620">
            <v>2019</v>
          </cell>
          <cell r="E9620">
            <v>5</v>
          </cell>
          <cell r="F9620" t="str">
            <v>0050</v>
          </cell>
          <cell r="G9620" t="str">
            <v>B003</v>
          </cell>
          <cell r="H9620" t="str">
            <v>Handelbar</v>
          </cell>
          <cell r="I9620" t="str">
            <v>Styre</v>
          </cell>
          <cell r="J9620" t="str">
            <v xml:space="preserve">C2305481 (5364) HB AL sv hp 610 25,4 HB-T310 SILVER </v>
          </cell>
          <cell r="K9620" t="str">
            <v>C2305481</v>
          </cell>
          <cell r="L9620" t="str">
            <v>C2300288</v>
          </cell>
        </row>
        <row r="9621">
          <cell r="B9621" t="str">
            <v>YEM2175131Bromsgrepp H</v>
          </cell>
          <cell r="C9621" t="str">
            <v>YEM2175131</v>
          </cell>
          <cell r="D9621">
            <v>2019</v>
          </cell>
          <cell r="E9621">
            <v>6</v>
          </cell>
          <cell r="F9621" t="str">
            <v>0060</v>
          </cell>
          <cell r="G9621" t="str">
            <v>C002</v>
          </cell>
          <cell r="H9621" t="str">
            <v>Brake Lever R</v>
          </cell>
          <cell r="I9621" t="str">
            <v>Bromsgrepp H</v>
          </cell>
          <cell r="L9621" t="e">
            <v>#N/A</v>
          </cell>
        </row>
        <row r="9622">
          <cell r="B9622" t="str">
            <v>YEM2175131Bromsgrepp V</v>
          </cell>
          <cell r="C9622" t="str">
            <v>YEM2175131</v>
          </cell>
          <cell r="D9622">
            <v>2019</v>
          </cell>
          <cell r="E9622">
            <v>7</v>
          </cell>
          <cell r="F9622" t="str">
            <v>0070</v>
          </cell>
          <cell r="G9622" t="str">
            <v>C001</v>
          </cell>
          <cell r="H9622" t="str">
            <v>Brake Lever L</v>
          </cell>
          <cell r="I9622" t="str">
            <v>Bromsgrepp V</v>
          </cell>
          <cell r="J9622" t="str">
            <v>C6505049 BLL ALsvPLbk VB U 4F BL39AP</v>
          </cell>
          <cell r="K9622" t="str">
            <v>C6505049</v>
          </cell>
          <cell r="L9622" t="str">
            <v>C6500024</v>
          </cell>
        </row>
        <row r="9623">
          <cell r="B9623" t="str">
            <v>YEM2175131Växelreglage H</v>
          </cell>
          <cell r="C9623" t="str">
            <v>YEM2175131</v>
          </cell>
          <cell r="D9623">
            <v>2019</v>
          </cell>
          <cell r="E9623">
            <v>8</v>
          </cell>
          <cell r="F9623" t="str">
            <v>0080</v>
          </cell>
          <cell r="G9623" t="str">
            <v>D002</v>
          </cell>
          <cell r="H9623" t="str">
            <v>Shift Lever R</v>
          </cell>
          <cell r="I9623" t="str">
            <v>Växelreglage H</v>
          </cell>
          <cell r="J9623" t="str">
            <v>ASLC30007DXL210LAR</v>
          </cell>
          <cell r="K9623" t="str">
            <v>ASLC30007DXL210LAR</v>
          </cell>
          <cell r="L9623" t="str">
            <v>Kontakta SHIMANO</v>
          </cell>
        </row>
        <row r="9624">
          <cell r="B9624" t="str">
            <v>YEM2175131Växelreglage V</v>
          </cell>
          <cell r="C9624" t="str">
            <v>YEM2175131</v>
          </cell>
          <cell r="D9624">
            <v>2019</v>
          </cell>
          <cell r="E9624">
            <v>9</v>
          </cell>
          <cell r="F9624" t="str">
            <v>0090</v>
          </cell>
          <cell r="G9624" t="str">
            <v>D001</v>
          </cell>
          <cell r="H9624" t="str">
            <v>Shift Lever L</v>
          </cell>
          <cell r="I9624" t="str">
            <v>Växelreglage V</v>
          </cell>
          <cell r="L9624" t="e">
            <v>#N/A</v>
          </cell>
        </row>
        <row r="9625">
          <cell r="B9625" t="str">
            <v>YEM2175131Handtag par</v>
          </cell>
          <cell r="C9625" t="str">
            <v>YEM2175131</v>
          </cell>
          <cell r="D9625">
            <v>2019</v>
          </cell>
          <cell r="E9625">
            <v>10</v>
          </cell>
          <cell r="F9625" t="str">
            <v>0100</v>
          </cell>
          <cell r="G9625" t="str">
            <v>B004</v>
          </cell>
          <cell r="H9625" t="str">
            <v>Grip R</v>
          </cell>
          <cell r="I9625" t="str">
            <v>Handtag par</v>
          </cell>
          <cell r="J9625" t="str">
            <v xml:space="preserve">C2505533  HERRMANS 84B ERGO TPE DARK BROWN PMS 469 90MM  </v>
          </cell>
          <cell r="K9625" t="str">
            <v>C2505674</v>
          </cell>
          <cell r="L9625" t="str">
            <v>BSP?</v>
          </cell>
        </row>
        <row r="9626">
          <cell r="B9626" t="str">
            <v>YEM2175131Frambroms</v>
          </cell>
          <cell r="C9626" t="str">
            <v>YEM2175131</v>
          </cell>
          <cell r="D9626">
            <v>2019</v>
          </cell>
          <cell r="E9626">
            <v>11</v>
          </cell>
          <cell r="F9626" t="str">
            <v>0110</v>
          </cell>
          <cell r="G9626" t="str">
            <v>C003</v>
          </cell>
          <cell r="H9626" t="str">
            <v xml:space="preserve">Brake front </v>
          </cell>
          <cell r="I9626" t="str">
            <v>Frambroms</v>
          </cell>
          <cell r="J9626" t="str">
            <v xml:space="preserve">C6305035 V-Brake TX-121L Black 108mm. </v>
          </cell>
          <cell r="K9626" t="str">
            <v>C6305035</v>
          </cell>
          <cell r="L9626" t="str">
            <v>C6300101</v>
          </cell>
        </row>
        <row r="9627">
          <cell r="B9627" t="str">
            <v>YEM2175131Bakbroms</v>
          </cell>
          <cell r="C9627" t="str">
            <v>YEM2175131</v>
          </cell>
          <cell r="D9627">
            <v>2019</v>
          </cell>
          <cell r="E9627">
            <v>12</v>
          </cell>
          <cell r="F9627" t="str">
            <v>0120</v>
          </cell>
          <cell r="G9627" t="str">
            <v>C004</v>
          </cell>
          <cell r="H9627" t="str">
            <v>Brake rear</v>
          </cell>
          <cell r="I9627" t="str">
            <v>Bakbroms</v>
          </cell>
          <cell r="K9627" t="str">
            <v>Fotbroms</v>
          </cell>
          <cell r="L9627" t="str">
            <v>Kontakta SHIMANO</v>
          </cell>
        </row>
        <row r="9628">
          <cell r="B9628" t="str">
            <v>YEM2175131Vevlager</v>
          </cell>
          <cell r="C9628" t="str">
            <v>YEM2175131</v>
          </cell>
          <cell r="D9628">
            <v>2019</v>
          </cell>
          <cell r="E9628">
            <v>13</v>
          </cell>
          <cell r="F9628" t="str">
            <v>0130</v>
          </cell>
          <cell r="G9628" t="str">
            <v>E001</v>
          </cell>
          <cell r="H9628" t="str">
            <v xml:space="preserve">BB-set </v>
          </cell>
          <cell r="I9628" t="str">
            <v>Vevlager</v>
          </cell>
          <cell r="K9628" t="str">
            <v>INGÅR I MOTORN</v>
          </cell>
          <cell r="L9628" t="str">
            <v>Ingår i motorn</v>
          </cell>
        </row>
        <row r="9629">
          <cell r="B9629" t="str">
            <v>YEM2175131Vevparti</v>
          </cell>
          <cell r="C9629" t="str">
            <v>YEM2175131</v>
          </cell>
          <cell r="D9629">
            <v>2019</v>
          </cell>
          <cell r="E9629">
            <v>14</v>
          </cell>
          <cell r="F9629" t="str">
            <v>0140</v>
          </cell>
          <cell r="G9629" t="str">
            <v>E002</v>
          </cell>
          <cell r="H9629" t="str">
            <v>Front Chainwheel</v>
          </cell>
          <cell r="I9629" t="str">
            <v>Vevparti</v>
          </cell>
          <cell r="J9629" t="str">
            <v>see e-bike parts</v>
          </cell>
          <cell r="K9629" t="str">
            <v>Shimano</v>
          </cell>
          <cell r="L9629" t="str">
            <v>Kontakta SHIMANO</v>
          </cell>
        </row>
        <row r="9630">
          <cell r="B9630" t="str">
            <v>YEM2175131Kedjeskydd</v>
          </cell>
          <cell r="C9630" t="str">
            <v>YEM2175131</v>
          </cell>
          <cell r="D9630">
            <v>2019</v>
          </cell>
          <cell r="E9630">
            <v>15</v>
          </cell>
          <cell r="F9630" t="str">
            <v>0150</v>
          </cell>
          <cell r="G9630" t="str">
            <v>H001</v>
          </cell>
          <cell r="H9630" t="str">
            <v>Chain guard</v>
          </cell>
          <cell r="I9630" t="str">
            <v>Kedjeskydd</v>
          </cell>
          <cell r="K9630" t="str">
            <v>C8305643-633M</v>
          </cell>
          <cell r="L9630" t="str">
            <v>Kontakta Service</v>
          </cell>
        </row>
        <row r="9631">
          <cell r="B9631" t="str">
            <v>YEM2175131Kedjeskyddsfäste</v>
          </cell>
          <cell r="C9631" t="str">
            <v>YEM2175131</v>
          </cell>
          <cell r="D9631">
            <v>2019</v>
          </cell>
          <cell r="E9631">
            <v>16</v>
          </cell>
          <cell r="F9631" t="str">
            <v>0160</v>
          </cell>
          <cell r="G9631" t="str">
            <v>H002</v>
          </cell>
          <cell r="H9631" t="str">
            <v>Chain guard bracket</v>
          </cell>
          <cell r="I9631" t="str">
            <v>Kedjeskyddsfäste</v>
          </cell>
          <cell r="K9631" t="str">
            <v>C8305670</v>
          </cell>
          <cell r="L9631" t="str">
            <v>C8305670</v>
          </cell>
        </row>
        <row r="9632">
          <cell r="B9632" t="str">
            <v>YEM2175131Framväxel</v>
          </cell>
          <cell r="C9632" t="str">
            <v>YEM2175131</v>
          </cell>
          <cell r="D9632">
            <v>2019</v>
          </cell>
          <cell r="E9632">
            <v>17</v>
          </cell>
          <cell r="F9632" t="str">
            <v>0170</v>
          </cell>
          <cell r="G9632" t="str">
            <v>D003</v>
          </cell>
          <cell r="H9632" t="str">
            <v>Front Derailleur</v>
          </cell>
          <cell r="I9632" t="str">
            <v>Framväxel</v>
          </cell>
          <cell r="K9632" t="str">
            <v>EMPTY</v>
          </cell>
          <cell r="L9632" t="e">
            <v>#N/A</v>
          </cell>
        </row>
        <row r="9633">
          <cell r="B9633" t="str">
            <v>YEM2175131Bakväxel</v>
          </cell>
          <cell r="C9633" t="str">
            <v>YEM2175131</v>
          </cell>
          <cell r="D9633">
            <v>2019</v>
          </cell>
          <cell r="E9633">
            <v>18</v>
          </cell>
          <cell r="F9633" t="str">
            <v>0180</v>
          </cell>
          <cell r="G9633" t="str">
            <v>D004</v>
          </cell>
          <cell r="H9633" t="str">
            <v>Rear Derailleur</v>
          </cell>
          <cell r="I9633" t="str">
            <v>Bakväxel</v>
          </cell>
          <cell r="K9633" t="str">
            <v>NAVVÄXEL</v>
          </cell>
          <cell r="L9633" t="str">
            <v>Kontakta SHIMANO</v>
          </cell>
        </row>
        <row r="9634">
          <cell r="B9634" t="str">
            <v>YEM2175131Kedja</v>
          </cell>
          <cell r="C9634" t="str">
            <v>YEM2175131</v>
          </cell>
          <cell r="D9634">
            <v>2019</v>
          </cell>
          <cell r="E9634">
            <v>19</v>
          </cell>
          <cell r="F9634" t="str">
            <v>0190</v>
          </cell>
          <cell r="G9634" t="str">
            <v>E003</v>
          </cell>
          <cell r="H9634" t="str">
            <v xml:space="preserve">Chain </v>
          </cell>
          <cell r="I9634" t="str">
            <v>Kedja</v>
          </cell>
          <cell r="J9634" t="str">
            <v>C3405041-102  + link CHA 1S 102L RB Z610HXRB   KMC</v>
          </cell>
          <cell r="K9634" t="str">
            <v>C3405041-102</v>
          </cell>
          <cell r="L9634" t="str">
            <v>C3400038</v>
          </cell>
        </row>
        <row r="9635">
          <cell r="B9635" t="str">
            <v>YEM2175131Kassett</v>
          </cell>
          <cell r="C9635" t="str">
            <v>YEM2175131</v>
          </cell>
          <cell r="D9635">
            <v>2019</v>
          </cell>
          <cell r="E9635">
            <v>20</v>
          </cell>
          <cell r="F9635" t="str">
            <v>0200</v>
          </cell>
          <cell r="G9635" t="str">
            <v>E004</v>
          </cell>
          <cell r="H9635" t="str">
            <v>Cassette Sprocket</v>
          </cell>
          <cell r="I9635" t="str">
            <v>Kassett</v>
          </cell>
          <cell r="J9635" t="str">
            <v>ASMGEAR18SU SPT SC18sv3/32" (INTERNAL HUB)</v>
          </cell>
          <cell r="K9635" t="str">
            <v>ASMGEAR18SU</v>
          </cell>
          <cell r="L9635" t="str">
            <v>Kontakta SHIMANO</v>
          </cell>
        </row>
        <row r="9636">
          <cell r="B9636" t="str">
            <v>YEM2175131Framhjul</v>
          </cell>
          <cell r="C9636" t="str">
            <v>YEM2175131</v>
          </cell>
          <cell r="D9636">
            <v>2019</v>
          </cell>
          <cell r="E9636">
            <v>21</v>
          </cell>
          <cell r="F9636" t="str">
            <v>0210</v>
          </cell>
          <cell r="G9636" t="str">
            <v>F001</v>
          </cell>
          <cell r="H9636" t="str">
            <v>Front hub</v>
          </cell>
          <cell r="I9636" t="str">
            <v>Framhjul</v>
          </cell>
          <cell r="J9636" t="str">
            <v xml:space="preserve">C4305002 HUB FRONT ALLOY SOLID AXLE 36H </v>
          </cell>
          <cell r="K9636" t="str">
            <v>C4107794</v>
          </cell>
          <cell r="L9636" t="str">
            <v>Kontakta Service</v>
          </cell>
        </row>
        <row r="9637">
          <cell r="B9637" t="str">
            <v>YEM2175131Bakhjul</v>
          </cell>
          <cell r="C9637" t="str">
            <v>YEM2175131</v>
          </cell>
          <cell r="D9637">
            <v>2019</v>
          </cell>
          <cell r="E9637">
            <v>22</v>
          </cell>
          <cell r="F9637" t="str">
            <v>0220</v>
          </cell>
          <cell r="G9637" t="str">
            <v>F002</v>
          </cell>
          <cell r="H9637" t="str">
            <v>Rear hub</v>
          </cell>
          <cell r="I9637" t="str">
            <v>Bakhjul</v>
          </cell>
          <cell r="J9637" t="str">
            <v>ASGC30007CADXR (ASG7C30ADXR) HBRcb 36 H SILVER DX</v>
          </cell>
          <cell r="K9637" t="str">
            <v>C4208022</v>
          </cell>
          <cell r="L9637" t="str">
            <v>C4200386</v>
          </cell>
        </row>
        <row r="9638">
          <cell r="B9638" t="str">
            <v>YEM2175131Däck</v>
          </cell>
          <cell r="C9638" t="str">
            <v>YEM2175131</v>
          </cell>
          <cell r="D9638">
            <v>2019</v>
          </cell>
          <cell r="E9638">
            <v>23</v>
          </cell>
          <cell r="F9638" t="str">
            <v>0230</v>
          </cell>
          <cell r="G9638" t="str">
            <v>F003</v>
          </cell>
          <cell r="H9638" t="str">
            <v>Tire</v>
          </cell>
          <cell r="I9638" t="str">
            <v>Däck</v>
          </cell>
          <cell r="J9638" t="str">
            <v>C4906456 40-622 BROWN Duramax XNR Reflex PERGO  H-480</v>
          </cell>
          <cell r="K9638" t="str">
            <v>C4906456</v>
          </cell>
          <cell r="L9638" t="str">
            <v>BSP?</v>
          </cell>
        </row>
        <row r="9639">
          <cell r="B9639" t="str">
            <v>YEM2175131Skärmar set</v>
          </cell>
          <cell r="C9639" t="str">
            <v>YEM2175131</v>
          </cell>
          <cell r="D9639">
            <v>2019</v>
          </cell>
          <cell r="E9639">
            <v>24</v>
          </cell>
          <cell r="F9639" t="str">
            <v>0240</v>
          </cell>
          <cell r="G9639" t="str">
            <v>H003</v>
          </cell>
          <cell r="H9639" t="str">
            <v xml:space="preserve">Mudguard front   </v>
          </cell>
          <cell r="I9639" t="str">
            <v>Skärmar set</v>
          </cell>
          <cell r="J9639" t="str">
            <v>C8255677-633 ZN/52MM 28" Brown 70.554/1 (5729-ZN) Matt</v>
          </cell>
          <cell r="K9639" t="str">
            <v>C8255677-633</v>
          </cell>
          <cell r="L9639" t="str">
            <v>Kontakta Service</v>
          </cell>
        </row>
        <row r="9640">
          <cell r="B9640" t="str">
            <v>YEM2175131Pakethållare</v>
          </cell>
          <cell r="C9640" t="str">
            <v>YEM2175131</v>
          </cell>
          <cell r="D9640">
            <v>2019</v>
          </cell>
          <cell r="E9640">
            <v>25</v>
          </cell>
          <cell r="F9640" t="str">
            <v>0250</v>
          </cell>
          <cell r="G9640" t="str">
            <v>H004</v>
          </cell>
          <cell r="H9640" t="str">
            <v>Carrier</v>
          </cell>
          <cell r="I9640" t="str">
            <v>Pakethållare</v>
          </cell>
          <cell r="J9640" t="str">
            <v>C8205835-633 Brown AVS CLASSIC CARRIER FOR PHYLLION BATTERY, Powder BLACK CLIP AND SPECTRA LOGO</v>
          </cell>
          <cell r="K9640" t="str">
            <v>C8205835-633</v>
          </cell>
          <cell r="L9640" t="str">
            <v>Kontakta Service</v>
          </cell>
        </row>
        <row r="9641">
          <cell r="B9641" t="str">
            <v>YEM2175131Sadel</v>
          </cell>
          <cell r="C9641" t="str">
            <v>YEM2175131</v>
          </cell>
          <cell r="D9641">
            <v>2019</v>
          </cell>
          <cell r="E9641">
            <v>26</v>
          </cell>
          <cell r="F9641" t="str">
            <v>0260</v>
          </cell>
          <cell r="G9641" t="str">
            <v>G001</v>
          </cell>
          <cell r="H9641" t="str">
            <v>Saddle</v>
          </cell>
          <cell r="I9641" t="str">
            <v>Sadel</v>
          </cell>
          <cell r="J9641" t="str">
            <v xml:space="preserve">C7106204 Spectra Commo Lady "COUNTRY" Brown W/O CLAMP </v>
          </cell>
          <cell r="K9641" t="str">
            <v>C7106204</v>
          </cell>
          <cell r="L9641" t="str">
            <v>C7100219</v>
          </cell>
        </row>
        <row r="9642">
          <cell r="B9642" t="str">
            <v>YEM2175131Sadelstolpe</v>
          </cell>
          <cell r="C9642" t="str">
            <v>YEM2175131</v>
          </cell>
          <cell r="D9642">
            <v>2019</v>
          </cell>
          <cell r="E9642">
            <v>27</v>
          </cell>
          <cell r="F9642" t="str">
            <v>0270</v>
          </cell>
          <cell r="G9642" t="str">
            <v>G002</v>
          </cell>
          <cell r="H9642" t="str">
            <v>Seatpost</v>
          </cell>
          <cell r="I9642" t="str">
            <v>Sadelstolpe</v>
          </cell>
          <cell r="J9642" t="str">
            <v xml:space="preserve">C7205258  SP-222 27.2X350 Anodized SILVER </v>
          </cell>
          <cell r="K9642" t="str">
            <v>C7205258</v>
          </cell>
          <cell r="L9642" t="str">
            <v>C7200039</v>
          </cell>
        </row>
        <row r="9643">
          <cell r="B9643" t="str">
            <v>YEM2175131Sadelrörsklämma</v>
          </cell>
          <cell r="C9643" t="str">
            <v>YEM2175131</v>
          </cell>
          <cell r="D9643">
            <v>2019</v>
          </cell>
          <cell r="E9643">
            <v>28</v>
          </cell>
          <cell r="F9643" t="str">
            <v>0280</v>
          </cell>
          <cell r="G9643" t="str">
            <v>G003</v>
          </cell>
          <cell r="H9643" t="str">
            <v>Seat Clamp</v>
          </cell>
          <cell r="I9643" t="str">
            <v>Sadelrörsklämma</v>
          </cell>
          <cell r="J9643" t="str">
            <v>C7305002 L/C 31.8 MX27 shiny black (7305138 35mm fisr xxx bikes)</v>
          </cell>
          <cell r="K9643" t="str">
            <v>C7305002</v>
          </cell>
          <cell r="L9643" t="str">
            <v>C7300027-318</v>
          </cell>
        </row>
        <row r="9644">
          <cell r="B9644" t="str">
            <v>YEM2175131Framlampa</v>
          </cell>
          <cell r="C9644" t="str">
            <v>YEM2175131</v>
          </cell>
          <cell r="D9644">
            <v>2019</v>
          </cell>
          <cell r="E9644">
            <v>29</v>
          </cell>
          <cell r="F9644" t="str">
            <v>0290</v>
          </cell>
          <cell r="G9644" t="str">
            <v>H005</v>
          </cell>
          <cell r="H9644" t="str">
            <v>Front light</v>
          </cell>
          <cell r="I9644" t="str">
            <v>Framlampa</v>
          </cell>
          <cell r="J9644" t="str">
            <v>C8025212 Front light Breeze Evo without ss bracket, Classic chrome, 0,5W LED, 15 lux, Waterproof IP44 w cable</v>
          </cell>
          <cell r="K9644" t="str">
            <v>C8025212</v>
          </cell>
          <cell r="L9644" t="str">
            <v>C8010029</v>
          </cell>
        </row>
        <row r="9645">
          <cell r="B9645" t="str">
            <v>YEM2175131Baklampa</v>
          </cell>
          <cell r="C9645" t="str">
            <v>YEM2175131</v>
          </cell>
          <cell r="D9645">
            <v>2019</v>
          </cell>
          <cell r="E9645">
            <v>30</v>
          </cell>
          <cell r="F9645" t="str">
            <v>0300</v>
          </cell>
          <cell r="G9645" t="str">
            <v>H006</v>
          </cell>
          <cell r="H9645" t="str">
            <v>Light, Rear</v>
          </cell>
          <cell r="I9645" t="str">
            <v>Baklampa</v>
          </cell>
          <cell r="J9645" t="str">
            <v>inkl in battery</v>
          </cell>
          <cell r="K9645" t="str">
            <v>C8705186-1RLBK</v>
          </cell>
          <cell r="L9645" t="str">
            <v>C8705186-1RLBK</v>
          </cell>
        </row>
        <row r="9646">
          <cell r="B9646" t="str">
            <v>YEM2175131Låssats</v>
          </cell>
          <cell r="C9646" t="str">
            <v>YEM2175131</v>
          </cell>
          <cell r="D9646">
            <v>2019</v>
          </cell>
          <cell r="E9646">
            <v>31</v>
          </cell>
          <cell r="F9646" t="str">
            <v>0310</v>
          </cell>
          <cell r="G9646" t="str">
            <v>H007</v>
          </cell>
          <cell r="H9646" t="str">
            <v>Lock</v>
          </cell>
          <cell r="I9646" t="str">
            <v>Låssats</v>
          </cell>
          <cell r="J9646" t="str">
            <v>C8405069 LCK SF PLbk Solid+  BAT SF03, LOCK FRAME+LOCK BATT SF03 RT W/2 similar keys</v>
          </cell>
          <cell r="K9646" t="str">
            <v>C8405069</v>
          </cell>
          <cell r="L9646" t="str">
            <v>C8405069</v>
          </cell>
        </row>
        <row r="9647">
          <cell r="B9647" t="str">
            <v>YEM2175131Stöd</v>
          </cell>
          <cell r="C9647" t="str">
            <v>YEM2175131</v>
          </cell>
          <cell r="D9647">
            <v>2019</v>
          </cell>
          <cell r="E9647">
            <v>32</v>
          </cell>
          <cell r="F9647" t="str">
            <v>0320</v>
          </cell>
          <cell r="G9647" t="str">
            <v>H008</v>
          </cell>
          <cell r="H9647" t="str">
            <v>Kick stand</v>
          </cell>
          <cell r="I9647" t="str">
            <v>Stöd</v>
          </cell>
          <cell r="J9647" t="str">
            <v>C8105208 KS REX ATRAN 235</v>
          </cell>
          <cell r="K9647" t="str">
            <v>C8105208</v>
          </cell>
          <cell r="L9647" t="str">
            <v>C8100034</v>
          </cell>
        </row>
        <row r="9648">
          <cell r="B9648" t="str">
            <v>YEM2175131Korg</v>
          </cell>
          <cell r="C9648" t="str">
            <v>YEM2175131</v>
          </cell>
          <cell r="D9648">
            <v>2019</v>
          </cell>
          <cell r="E9648">
            <v>33</v>
          </cell>
          <cell r="F9648" t="str">
            <v>0330</v>
          </cell>
          <cell r="G9648" t="str">
            <v>H009</v>
          </cell>
          <cell r="H9648" t="str">
            <v>Basket / Fr carrier</v>
          </cell>
          <cell r="I9648" t="str">
            <v>Korg</v>
          </cell>
          <cell r="J9648" t="str">
            <v>C8605001-G black steel</v>
          </cell>
          <cell r="K9648" t="str">
            <v>C8605001-G</v>
          </cell>
          <cell r="L9648" t="str">
            <v>C8600004</v>
          </cell>
        </row>
        <row r="9649">
          <cell r="B9649" t="str">
            <v>YEM2175131Pedaler</v>
          </cell>
          <cell r="C9649" t="str">
            <v>YEM2175131</v>
          </cell>
          <cell r="D9649">
            <v>2019</v>
          </cell>
          <cell r="E9649">
            <v>34</v>
          </cell>
          <cell r="F9649" t="str">
            <v>0340</v>
          </cell>
          <cell r="G9649" t="str">
            <v>E005</v>
          </cell>
          <cell r="H9649" t="str">
            <v xml:space="preserve">Pedal </v>
          </cell>
          <cell r="I9649" t="str">
            <v>Pedaler</v>
          </cell>
          <cell r="J9649" t="str">
            <v>C3505208 NWL-467  SILVER/GREY 9/16" ALU</v>
          </cell>
          <cell r="K9649" t="str">
            <v>C3505208</v>
          </cell>
          <cell r="L9649" t="str">
            <v>C3500059</v>
          </cell>
        </row>
        <row r="9650">
          <cell r="B9650" t="str">
            <v>YEM2175131Motor</v>
          </cell>
          <cell r="C9650" t="str">
            <v>YEM2175131</v>
          </cell>
          <cell r="D9650">
            <v>2019</v>
          </cell>
          <cell r="E9650">
            <v>35</v>
          </cell>
          <cell r="F9650" t="str">
            <v>0350</v>
          </cell>
          <cell r="G9650" t="str">
            <v>J001</v>
          </cell>
          <cell r="H9650" t="str">
            <v>DRIVE UNIT:</v>
          </cell>
          <cell r="I9650" t="str">
            <v>Motor</v>
          </cell>
          <cell r="J9650" t="str">
            <v>KDUE5000CK DRIVE UNIT, DU-E5000, MID SHIP POSITION, FOR COASTER BRAKE, FOR 25km/h, W/O COVER(SM-DUE50), W/O SPEED SENSOR UNIT,W/TL-EW02, BULK 22898 JPY</v>
          </cell>
          <cell r="K9650" t="str">
            <v>KDUE5000CK</v>
          </cell>
          <cell r="L9650" t="str">
            <v>Kontakta SHIMANO / DU-E5000</v>
          </cell>
        </row>
        <row r="9651">
          <cell r="B9651" t="str">
            <v>YEM2175131Display</v>
          </cell>
          <cell r="C9651" t="str">
            <v>YEM2175131</v>
          </cell>
          <cell r="D9651">
            <v>2019</v>
          </cell>
          <cell r="E9651">
            <v>36</v>
          </cell>
          <cell r="F9651" t="str">
            <v>0360</v>
          </cell>
          <cell r="G9651" t="str">
            <v>J004</v>
          </cell>
          <cell r="H9651" t="str">
            <v>DISPLAY:</v>
          </cell>
          <cell r="I9651" t="str">
            <v>Display</v>
          </cell>
          <cell r="J9651" t="str">
            <v>KSCE6100C (Description CYCLE COMPUTER, SC-E6100, CLAMP BAND DIA METER 25.4MM &amp; 31.8MM, 1ST GROUP, BULK</v>
          </cell>
          <cell r="K9651" t="str">
            <v>KSCE6100C</v>
          </cell>
          <cell r="L9651" t="str">
            <v>Kontakta SHIMANO / SC-E6100</v>
          </cell>
        </row>
        <row r="9652">
          <cell r="B9652" t="str">
            <v>YEM2175131EB-Bus kabel</v>
          </cell>
          <cell r="C9652" t="str">
            <v>YEM2175131</v>
          </cell>
          <cell r="D9652">
            <v>2019</v>
          </cell>
          <cell r="E9652">
            <v>37</v>
          </cell>
          <cell r="F9652" t="str">
            <v>0370</v>
          </cell>
          <cell r="G9652" t="str">
            <v>J005</v>
          </cell>
          <cell r="H9652" t="str">
            <v>EB-BUS CABLE:</v>
          </cell>
          <cell r="I9652" t="str">
            <v>EB-Bus kabel</v>
          </cell>
          <cell r="J9652" t="str">
            <v>KEWSD50IL35 ELECTRIC WIRE, EW-SD50-I, FOR BUILT-IN ROUTING, 350MM BLACK, BULK, 973 JPY</v>
          </cell>
          <cell r="K9652" t="str">
            <v>KEWSD50IL35</v>
          </cell>
          <cell r="L9652" t="str">
            <v>Kontakta SHIMANO</v>
          </cell>
        </row>
        <row r="9653">
          <cell r="B9653" t="str">
            <v>YEM2175131Motorkabel</v>
          </cell>
          <cell r="C9653" t="str">
            <v>YEM2175131</v>
          </cell>
          <cell r="D9653">
            <v>2019</v>
          </cell>
          <cell r="E9653">
            <v>38</v>
          </cell>
          <cell r="F9653" t="str">
            <v>0380</v>
          </cell>
          <cell r="G9653" t="str">
            <v>J006</v>
          </cell>
          <cell r="H9653" t="str">
            <v>POWER CABLE:</v>
          </cell>
          <cell r="I9653" t="str">
            <v>Motorkabel</v>
          </cell>
          <cell r="J9653" t="str">
            <v>KEWSD50IL120 ELECTRIC WIRE, EW-SD50-I, FOR BUILT-IN ROUTING, 1200MM BLACK, BULK, 1169 JPY</v>
          </cell>
          <cell r="K9653" t="str">
            <v>Ingår i batterihållaren</v>
          </cell>
          <cell r="L9653" t="str">
            <v>Ingår i batterihållaren</v>
          </cell>
        </row>
        <row r="9654">
          <cell r="B9654" t="str">
            <v>YEM2175131Kabel framlampa</v>
          </cell>
          <cell r="C9654" t="str">
            <v>YEM2175131</v>
          </cell>
          <cell r="D9654">
            <v>2019</v>
          </cell>
          <cell r="E9654">
            <v>39</v>
          </cell>
          <cell r="F9654" t="str">
            <v>0390</v>
          </cell>
          <cell r="G9654" t="str">
            <v>J007</v>
          </cell>
          <cell r="H9654" t="str">
            <v>F. LIGHT CABLE:</v>
          </cell>
          <cell r="I9654" t="str">
            <v>Kabel framlampa</v>
          </cell>
          <cell r="J9654" t="str">
            <v>Electric wire SC-&gt;DU KEWSD50IL35</v>
          </cell>
          <cell r="K9654" t="str">
            <v>KEWSD50IL35</v>
          </cell>
          <cell r="L9654" t="str">
            <v>Kontakta SHIMANO</v>
          </cell>
        </row>
        <row r="9655">
          <cell r="B9655" t="str">
            <v>YEM2175131Kabel baklampa</v>
          </cell>
          <cell r="C9655" t="str">
            <v>YEM2175131</v>
          </cell>
          <cell r="D9655">
            <v>2019</v>
          </cell>
          <cell r="E9655">
            <v>40</v>
          </cell>
          <cell r="F9655" t="str">
            <v>0400</v>
          </cell>
          <cell r="G9655" t="str">
            <v>J008</v>
          </cell>
          <cell r="H9655" t="str">
            <v>R. LIGHT CABLE:</v>
          </cell>
          <cell r="I9655" t="str">
            <v>Kabel baklampa</v>
          </cell>
          <cell r="K9655" t="str">
            <v>INGÅR I BATTERIET</v>
          </cell>
          <cell r="L9655" t="str">
            <v>Ingår i batteriet</v>
          </cell>
        </row>
        <row r="9656">
          <cell r="B9656" t="str">
            <v>YEM2175131Hastighetssensor</v>
          </cell>
          <cell r="C9656" t="str">
            <v>YEM2175131</v>
          </cell>
          <cell r="D9656">
            <v>2019</v>
          </cell>
          <cell r="E9656">
            <v>41</v>
          </cell>
          <cell r="F9656" t="str">
            <v>0410</v>
          </cell>
          <cell r="G9656" t="str">
            <v>J009</v>
          </cell>
          <cell r="H9656" t="str">
            <v>SPEED SENSOR:</v>
          </cell>
          <cell r="I9656" t="str">
            <v>Hastighetssensor</v>
          </cell>
          <cell r="J9656" t="str">
            <v>KSMDUE10 SPEED SENSOR UNIT, SM-DUE10, CABLE LENGTH 540MM, BULK, 1041 JPY</v>
          </cell>
          <cell r="K9656" t="str">
            <v>KSMDUE10</v>
          </cell>
          <cell r="L9656" t="str">
            <v>Kontakta SHIMANO / SM-DUE10</v>
          </cell>
        </row>
        <row r="9657">
          <cell r="B9657" t="str">
            <v>YEM2175131Batteri</v>
          </cell>
          <cell r="C9657" t="str">
            <v>YEM2175131</v>
          </cell>
          <cell r="D9657">
            <v>2019</v>
          </cell>
          <cell r="E9657">
            <v>42</v>
          </cell>
          <cell r="F9657" t="str">
            <v>0420</v>
          </cell>
          <cell r="G9657" t="str">
            <v>J002</v>
          </cell>
          <cell r="H9657" t="str">
            <v>BATTERY:</v>
          </cell>
          <cell r="I9657" t="str">
            <v>Batteri</v>
          </cell>
          <cell r="J9657" t="str">
            <v>C8705186-S-11EA SR-20 11,6Ah, dimension med dockning 435mmX140mmX50mm, 2,9kg</v>
          </cell>
          <cell r="K9657" t="str">
            <v>C8705186-S-11EA</v>
          </cell>
          <cell r="L9657" t="str">
            <v>C8705186-S-11EA</v>
          </cell>
        </row>
        <row r="9658">
          <cell r="B9658" t="str">
            <v>YEM2175131Batterihållare</v>
          </cell>
          <cell r="C9658" t="str">
            <v>YEM2175131</v>
          </cell>
          <cell r="D9658">
            <v>2019</v>
          </cell>
          <cell r="E9658">
            <v>43</v>
          </cell>
          <cell r="F9658" t="str">
            <v>0430</v>
          </cell>
          <cell r="G9658" t="str">
            <v>J003</v>
          </cell>
          <cell r="H9658" t="str">
            <v>BATTERY HOLDER/Slider</v>
          </cell>
          <cell r="I9658" t="str">
            <v>Batterihållare</v>
          </cell>
          <cell r="J9658" t="str">
            <v>C8705188-S-01 Slider (lower part) SR20, AXA One key</v>
          </cell>
          <cell r="K9658" t="str">
            <v>C8705188-S-01</v>
          </cell>
          <cell r="L9658" t="str">
            <v>C8705188-S-01</v>
          </cell>
        </row>
        <row r="9659">
          <cell r="B9659" t="str">
            <v>YEM2175131Batteriladdare</v>
          </cell>
          <cell r="C9659" t="str">
            <v>YEM2175131</v>
          </cell>
          <cell r="D9659">
            <v>2019</v>
          </cell>
          <cell r="E9659">
            <v>44</v>
          </cell>
          <cell r="F9659" t="str">
            <v>0440</v>
          </cell>
          <cell r="G9659" t="str">
            <v>J010</v>
          </cell>
          <cell r="H9659" t="str">
            <v>CHARGER:</v>
          </cell>
          <cell r="I9659" t="str">
            <v>Batteriladdare</v>
          </cell>
          <cell r="J9659" t="str">
            <v>C8705187-S-01 , (CHARGER 2A 5 stift  CHARGER FOR SHIMANO/SR-20 BATTERY</v>
          </cell>
          <cell r="K9659" t="str">
            <v>C8705187-S-01</v>
          </cell>
          <cell r="L9659" t="str">
            <v>C8705086-02C</v>
          </cell>
        </row>
        <row r="9660">
          <cell r="B9660" t="str">
            <v>YEM2175131Kontrollbox</v>
          </cell>
          <cell r="C9660" t="str">
            <v>YEM2175131</v>
          </cell>
          <cell r="D9660">
            <v>2019</v>
          </cell>
          <cell r="E9660">
            <v>45</v>
          </cell>
          <cell r="F9660" t="str">
            <v>0450</v>
          </cell>
          <cell r="G9660" t="str">
            <v>J011</v>
          </cell>
          <cell r="H9660" t="str">
            <v>Controller</v>
          </cell>
          <cell r="I9660" t="str">
            <v>Kontrollbox</v>
          </cell>
          <cell r="J9660" t="str">
            <v>Included in motor</v>
          </cell>
          <cell r="K9660" t="str">
            <v>Shimano</v>
          </cell>
          <cell r="L9660" t="str">
            <v>Kontakta SHIMANO</v>
          </cell>
        </row>
        <row r="9661">
          <cell r="B9661" t="str">
            <v>YEM2175131Växelöra</v>
          </cell>
          <cell r="C9661" t="str">
            <v>YEM2175131</v>
          </cell>
          <cell r="D9661">
            <v>2019</v>
          </cell>
          <cell r="E9661">
            <v>46</v>
          </cell>
          <cell r="F9661" t="str">
            <v>0460</v>
          </cell>
          <cell r="G9661" t="str">
            <v>D005</v>
          </cell>
          <cell r="H9661" t="str">
            <v>Gear hanger</v>
          </cell>
          <cell r="I9661" t="str">
            <v>Växelöra</v>
          </cell>
          <cell r="L9661" t="e">
            <v>#N/A</v>
          </cell>
        </row>
        <row r="9662">
          <cell r="B9662" t="str">
            <v>YEM2175132RAM</v>
          </cell>
          <cell r="C9662" t="str">
            <v>YEM2175132</v>
          </cell>
          <cell r="D9662" t="str">
            <v>2020-2021</v>
          </cell>
          <cell r="E9662">
            <v>1</v>
          </cell>
          <cell r="F9662" t="str">
            <v>0010</v>
          </cell>
          <cell r="G9662" t="str">
            <v>A001</v>
          </cell>
          <cell r="H9662" t="str">
            <v>PAINTED FRAME</v>
          </cell>
          <cell r="I9662" t="str">
            <v>RAM</v>
          </cell>
          <cell r="K9662" t="str">
            <v>FRAME</v>
          </cell>
          <cell r="L9662" t="e">
            <v>#N/A</v>
          </cell>
        </row>
        <row r="9663">
          <cell r="B9663" t="str">
            <v>YEM2175132Framgaffel</v>
          </cell>
          <cell r="C9663" t="str">
            <v>YEM2175132</v>
          </cell>
          <cell r="D9663" t="str">
            <v>2020-2021</v>
          </cell>
          <cell r="E9663">
            <v>2</v>
          </cell>
          <cell r="F9663" t="str">
            <v>0020</v>
          </cell>
          <cell r="G9663" t="str">
            <v>A002</v>
          </cell>
          <cell r="H9663" t="str">
            <v>PAINTED FORK</v>
          </cell>
          <cell r="I9663" t="str">
            <v>Framgaffel</v>
          </cell>
          <cell r="J9663" t="str">
            <v>C1605442-213 FF 28 ST 1"1/8 Int 40-44 Disc</v>
          </cell>
          <cell r="K9663" t="str">
            <v>C1605442-213</v>
          </cell>
          <cell r="L9663" t="e">
            <v>#N/A</v>
          </cell>
        </row>
        <row r="9664">
          <cell r="B9664" t="str">
            <v>YEM2175132Styrlager</v>
          </cell>
          <cell r="C9664" t="str">
            <v>YEM2175132</v>
          </cell>
          <cell r="D9664" t="str">
            <v>2020-2021</v>
          </cell>
          <cell r="E9664">
            <v>3</v>
          </cell>
          <cell r="F9664" t="str">
            <v>0030</v>
          </cell>
          <cell r="G9664" t="str">
            <v>B001</v>
          </cell>
          <cell r="H9664" t="str">
            <v>Head Set</v>
          </cell>
          <cell r="I9664" t="str">
            <v>Styrlager</v>
          </cell>
          <cell r="J9664" t="str">
            <v xml:space="preserve">C2105003 VP MH-501 ED BLACK SH=34 </v>
          </cell>
          <cell r="K9664" t="str">
            <v>C2105003</v>
          </cell>
          <cell r="L9664" t="str">
            <v>C2100165</v>
          </cell>
        </row>
        <row r="9665">
          <cell r="B9665" t="str">
            <v xml:space="preserve">YEM2175132Styrstam </v>
          </cell>
          <cell r="C9665" t="str">
            <v>YEM2175132</v>
          </cell>
          <cell r="D9665" t="str">
            <v>2020-2021</v>
          </cell>
          <cell r="E9665">
            <v>4</v>
          </cell>
          <cell r="F9665" t="str">
            <v>0040</v>
          </cell>
          <cell r="G9665" t="str">
            <v>B002</v>
          </cell>
          <cell r="H9665" t="str">
            <v>Handlebar Stem</v>
          </cell>
          <cell r="I9665" t="str">
            <v xml:space="preserve">Styrstam </v>
          </cell>
          <cell r="J9665" t="str">
            <v>C2205076-040 STQ AL/IN sv 25/230 30° 25 HA-C40  silver</v>
          </cell>
          <cell r="K9665" t="str">
            <v>C2205076-040</v>
          </cell>
          <cell r="L9665" t="str">
            <v>C2200114-040</v>
          </cell>
        </row>
        <row r="9666">
          <cell r="B9666" t="str">
            <v>YEM2175132Styre</v>
          </cell>
          <cell r="C9666" t="str">
            <v>YEM2175132</v>
          </cell>
          <cell r="D9666" t="str">
            <v>2020-2021</v>
          </cell>
          <cell r="E9666">
            <v>5</v>
          </cell>
          <cell r="F9666" t="str">
            <v>0050</v>
          </cell>
          <cell r="G9666" t="str">
            <v>B003</v>
          </cell>
          <cell r="H9666" t="str">
            <v>Handelbar</v>
          </cell>
          <cell r="I9666" t="str">
            <v>Styre</v>
          </cell>
          <cell r="J9666" t="str">
            <v>C2306073 Handlebar City Silver NR-AL-14(ISO-C) W:630mm, AL H.A.S, no logo</v>
          </cell>
          <cell r="K9666" t="str">
            <v>C2306073</v>
          </cell>
          <cell r="L9666" t="str">
            <v>C2300290</v>
          </cell>
        </row>
        <row r="9667">
          <cell r="B9667" t="str">
            <v>YEM2175132Bromsgrepp H</v>
          </cell>
          <cell r="C9667" t="str">
            <v>YEM2175132</v>
          </cell>
          <cell r="D9667" t="str">
            <v>2020-2021</v>
          </cell>
          <cell r="E9667">
            <v>6</v>
          </cell>
          <cell r="F9667" t="str">
            <v>0060</v>
          </cell>
          <cell r="G9667" t="str">
            <v>C002</v>
          </cell>
          <cell r="H9667" t="str">
            <v>Brake Lever R</v>
          </cell>
          <cell r="I9667" t="str">
            <v>Bromsgrepp H</v>
          </cell>
          <cell r="L9667" t="e">
            <v>#N/A</v>
          </cell>
        </row>
        <row r="9668">
          <cell r="B9668" t="str">
            <v>YEM2175132Bromsgrepp V</v>
          </cell>
          <cell r="C9668" t="str">
            <v>YEM2175132</v>
          </cell>
          <cell r="D9668" t="str">
            <v>2020-2021</v>
          </cell>
          <cell r="E9668">
            <v>7</v>
          </cell>
          <cell r="F9668" t="str">
            <v>0070</v>
          </cell>
          <cell r="G9668" t="str">
            <v>C001</v>
          </cell>
          <cell r="H9668" t="str">
            <v>Brake Lever L</v>
          </cell>
          <cell r="I9668" t="str">
            <v>Bromsgrepp V</v>
          </cell>
          <cell r="K9668" t="str">
            <v>Shimano</v>
          </cell>
          <cell r="L9668" t="str">
            <v>Kontakta SHIMANO</v>
          </cell>
        </row>
        <row r="9669">
          <cell r="B9669" t="str">
            <v>YEM2175132Växelreglage H</v>
          </cell>
          <cell r="C9669" t="str">
            <v>YEM2175132</v>
          </cell>
          <cell r="D9669" t="str">
            <v>2020-2021</v>
          </cell>
          <cell r="E9669">
            <v>8</v>
          </cell>
          <cell r="F9669" t="str">
            <v>0080</v>
          </cell>
          <cell r="G9669" t="str">
            <v>D002</v>
          </cell>
          <cell r="H9669" t="str">
            <v>Shift Lever R</v>
          </cell>
          <cell r="I9669" t="str">
            <v>Växelreglage H</v>
          </cell>
          <cell r="J9669" t="str">
            <v>C5105092 SHIFT LEVER, SL-C3000-7, NEXUS, REVO SHIFTER, 2320MM INNER, W/O OUTER FOR CJ-NX40(FOR SCANDINAVIAN), BLACK, BULK</v>
          </cell>
          <cell r="K9669" t="str">
            <v>C5105092</v>
          </cell>
          <cell r="L9669" t="str">
            <v>Kontakta SHIMANO</v>
          </cell>
        </row>
        <row r="9670">
          <cell r="B9670" t="str">
            <v>YEM2175132Växelreglage V</v>
          </cell>
          <cell r="C9670" t="str">
            <v>YEM2175132</v>
          </cell>
          <cell r="D9670" t="str">
            <v>2020-2021</v>
          </cell>
          <cell r="E9670">
            <v>9</v>
          </cell>
          <cell r="F9670" t="str">
            <v>0090</v>
          </cell>
          <cell r="G9670" t="str">
            <v>D001</v>
          </cell>
          <cell r="H9670" t="str">
            <v>Shift Lever L</v>
          </cell>
          <cell r="I9670" t="str">
            <v>Växelreglage V</v>
          </cell>
          <cell r="L9670" t="e">
            <v>#N/A</v>
          </cell>
        </row>
        <row r="9671">
          <cell r="B9671" t="str">
            <v>YEM2175132Handtag par</v>
          </cell>
          <cell r="C9671" t="str">
            <v>YEM2175132</v>
          </cell>
          <cell r="D9671" t="str">
            <v>2020-2021</v>
          </cell>
          <cell r="E9671">
            <v>10</v>
          </cell>
          <cell r="F9671" t="str">
            <v>0100</v>
          </cell>
          <cell r="G9671" t="str">
            <v>B004</v>
          </cell>
          <cell r="H9671" t="str">
            <v>Grip R</v>
          </cell>
          <cell r="I9671" t="str">
            <v>Handtag par</v>
          </cell>
          <cell r="J9671" t="str">
            <v xml:space="preserve">C2505533  HERRMANS 84B ERGO TPE DARK BROWN PMS 469 90MM  </v>
          </cell>
          <cell r="K9671" t="str">
            <v>C2505674</v>
          </cell>
          <cell r="L9671" t="str">
            <v>BSP?</v>
          </cell>
        </row>
        <row r="9672">
          <cell r="B9672" t="str">
            <v>YEM2175132Frambroms</v>
          </cell>
          <cell r="C9672" t="str">
            <v>YEM2175132</v>
          </cell>
          <cell r="D9672" t="str">
            <v>2020-2021</v>
          </cell>
          <cell r="E9672">
            <v>11</v>
          </cell>
          <cell r="F9672" t="str">
            <v>0110</v>
          </cell>
          <cell r="G9672" t="str">
            <v>C003</v>
          </cell>
          <cell r="H9672" t="str">
            <v xml:space="preserve">Brake front </v>
          </cell>
          <cell r="I9672" t="str">
            <v>Frambroms</v>
          </cell>
          <cell r="J9672" t="str">
            <v>AMT200KLFURX100 DISC BRAKE ASSEMBLED SET, BL-MT200(L), BR-MT200(F), BLACK, SM-MA-F160P/S, RESIN PAD(W/O FIN), 1000MM HOSE(SM-BH59-SS BLACK), BULK, 8,17 USD</v>
          </cell>
          <cell r="K9672" t="str">
            <v>AMT200KLFURX100</v>
          </cell>
          <cell r="L9672" t="str">
            <v>Kontakta SHIMANO</v>
          </cell>
        </row>
        <row r="9673">
          <cell r="B9673" t="str">
            <v>YEM2175132Bakbroms</v>
          </cell>
          <cell r="C9673" t="str">
            <v>YEM2175132</v>
          </cell>
          <cell r="D9673" t="str">
            <v>2020-2021</v>
          </cell>
          <cell r="E9673">
            <v>12</v>
          </cell>
          <cell r="F9673" t="str">
            <v>0120</v>
          </cell>
          <cell r="G9673" t="str">
            <v>C004</v>
          </cell>
          <cell r="H9673" t="str">
            <v>Brake rear</v>
          </cell>
          <cell r="I9673" t="str">
            <v>Bakbroms</v>
          </cell>
          <cell r="K9673" t="str">
            <v>Fotbroms</v>
          </cell>
          <cell r="L9673" t="str">
            <v>Kontakta SHIMANO</v>
          </cell>
        </row>
        <row r="9674">
          <cell r="B9674" t="str">
            <v>YEM2175132Vevlager</v>
          </cell>
          <cell r="C9674" t="str">
            <v>YEM2175132</v>
          </cell>
          <cell r="D9674" t="str">
            <v>2020-2021</v>
          </cell>
          <cell r="E9674">
            <v>13</v>
          </cell>
          <cell r="F9674" t="str">
            <v>0130</v>
          </cell>
          <cell r="G9674" t="str">
            <v>E001</v>
          </cell>
          <cell r="H9674" t="str">
            <v xml:space="preserve">BB-set </v>
          </cell>
          <cell r="I9674" t="str">
            <v>Vevlager</v>
          </cell>
          <cell r="K9674" t="str">
            <v>INGÅR I MOTORN</v>
          </cell>
          <cell r="L9674" t="str">
            <v>Ingår i motorn</v>
          </cell>
        </row>
        <row r="9675">
          <cell r="B9675" t="str">
            <v>YEM2175132Vevparti</v>
          </cell>
          <cell r="C9675" t="str">
            <v>YEM2175132</v>
          </cell>
          <cell r="D9675" t="str">
            <v>2020-2021</v>
          </cell>
          <cell r="E9675">
            <v>14</v>
          </cell>
          <cell r="F9675" t="str">
            <v>0140</v>
          </cell>
          <cell r="G9675" t="str">
            <v>E002</v>
          </cell>
          <cell r="H9675" t="str">
            <v>Front Chainwheel</v>
          </cell>
          <cell r="I9675" t="str">
            <v>Vevparti</v>
          </cell>
          <cell r="J9675" t="str">
            <v>see e-bike parts</v>
          </cell>
          <cell r="K9675" t="str">
            <v>Shimano</v>
          </cell>
          <cell r="L9675" t="str">
            <v>Kontakta SHIMANO</v>
          </cell>
        </row>
        <row r="9676">
          <cell r="B9676" t="str">
            <v>YEM2175132Kedjeskydd</v>
          </cell>
          <cell r="C9676" t="str">
            <v>YEM2175132</v>
          </cell>
          <cell r="D9676" t="str">
            <v>2020-2021</v>
          </cell>
          <cell r="E9676">
            <v>15</v>
          </cell>
          <cell r="F9676" t="str">
            <v>0150</v>
          </cell>
          <cell r="G9676" t="str">
            <v>H001</v>
          </cell>
          <cell r="H9676" t="str">
            <v>Chain guard</v>
          </cell>
          <cell r="I9676" t="str">
            <v>Kedjeskydd</v>
          </cell>
          <cell r="J9676" t="str">
            <v>C8305643-633M New 38 SS painted Odyssey Brown (C8305643-FP)</v>
          </cell>
          <cell r="K9676" t="str">
            <v>C8305643-633M</v>
          </cell>
          <cell r="L9676" t="str">
            <v>Kontakta Service</v>
          </cell>
        </row>
        <row r="9677">
          <cell r="B9677" t="str">
            <v>YEM2175132Kedjeskyddsfäste</v>
          </cell>
          <cell r="C9677" t="str">
            <v>YEM2175132</v>
          </cell>
          <cell r="D9677" t="str">
            <v>2020-2021</v>
          </cell>
          <cell r="E9677">
            <v>16</v>
          </cell>
          <cell r="F9677" t="str">
            <v>0160</v>
          </cell>
          <cell r="G9677" t="str">
            <v>H002</v>
          </cell>
          <cell r="H9677" t="str">
            <v>Chain guard bracket</v>
          </cell>
          <cell r="I9677" t="str">
            <v>Kedjeskyddsfäste</v>
          </cell>
          <cell r="K9677" t="str">
            <v>C8305670</v>
          </cell>
          <cell r="L9677" t="str">
            <v>C8305670</v>
          </cell>
        </row>
        <row r="9678">
          <cell r="B9678" t="str">
            <v>YEM2175132Framväxel</v>
          </cell>
          <cell r="C9678" t="str">
            <v>YEM2175132</v>
          </cell>
          <cell r="D9678" t="str">
            <v>2020-2021</v>
          </cell>
          <cell r="E9678">
            <v>17</v>
          </cell>
          <cell r="F9678" t="str">
            <v>0170</v>
          </cell>
          <cell r="G9678" t="str">
            <v>D003</v>
          </cell>
          <cell r="H9678" t="str">
            <v>Front Derailleur</v>
          </cell>
          <cell r="I9678" t="str">
            <v>Framväxel</v>
          </cell>
          <cell r="K9678" t="str">
            <v>EMPTY</v>
          </cell>
          <cell r="L9678" t="e">
            <v>#N/A</v>
          </cell>
        </row>
        <row r="9679">
          <cell r="B9679" t="str">
            <v>YEM2175132Bakväxel</v>
          </cell>
          <cell r="C9679" t="str">
            <v>YEM2175132</v>
          </cell>
          <cell r="D9679" t="str">
            <v>2020-2021</v>
          </cell>
          <cell r="E9679">
            <v>18</v>
          </cell>
          <cell r="F9679" t="str">
            <v>0180</v>
          </cell>
          <cell r="G9679" t="str">
            <v>D004</v>
          </cell>
          <cell r="H9679" t="str">
            <v>Rear Derailleur</v>
          </cell>
          <cell r="I9679" t="str">
            <v>Bakväxel</v>
          </cell>
          <cell r="K9679" t="str">
            <v>NAVVÄXEL</v>
          </cell>
          <cell r="L9679" t="str">
            <v>Kontakta SHIMANO</v>
          </cell>
        </row>
        <row r="9680">
          <cell r="B9680" t="str">
            <v>YEM2175132Kedja</v>
          </cell>
          <cell r="C9680" t="str">
            <v>YEM2175132</v>
          </cell>
          <cell r="D9680" t="str">
            <v>2020-2021</v>
          </cell>
          <cell r="E9680">
            <v>19</v>
          </cell>
          <cell r="F9680" t="str">
            <v>0190</v>
          </cell>
          <cell r="G9680" t="str">
            <v>E003</v>
          </cell>
          <cell r="H9680" t="str">
            <v xml:space="preserve">Chain </v>
          </cell>
          <cell r="I9680" t="str">
            <v>Kedja</v>
          </cell>
          <cell r="J9680" t="str">
            <v>C3405041-102  + link CHA 1S 102L RB Z610HXRB   KMC</v>
          </cell>
          <cell r="K9680" t="str">
            <v>C3405041-102</v>
          </cell>
          <cell r="L9680" t="str">
            <v>C3400038</v>
          </cell>
        </row>
        <row r="9681">
          <cell r="B9681" t="str">
            <v>YEM2175132Kassett</v>
          </cell>
          <cell r="C9681" t="str">
            <v>YEM2175132</v>
          </cell>
          <cell r="D9681" t="str">
            <v>2020-2021</v>
          </cell>
          <cell r="E9681">
            <v>20</v>
          </cell>
          <cell r="F9681" t="str">
            <v>0200</v>
          </cell>
          <cell r="G9681" t="str">
            <v>E004</v>
          </cell>
          <cell r="H9681" t="str">
            <v>Cassette Sprocket</v>
          </cell>
          <cell r="I9681" t="str">
            <v>Kassett</v>
          </cell>
          <cell r="J9681" t="str">
            <v>ASMGEAR18SU SPT SC18sv3/32" (INTERNAL HUB)</v>
          </cell>
          <cell r="K9681" t="str">
            <v>ASMGEAR18SU</v>
          </cell>
          <cell r="L9681" t="str">
            <v>Kontakta SHIMANO</v>
          </cell>
        </row>
        <row r="9682">
          <cell r="B9682" t="str">
            <v>YEM2175132Framhjul</v>
          </cell>
          <cell r="C9682" t="str">
            <v>YEM2175132</v>
          </cell>
          <cell r="D9682" t="str">
            <v>2020-2021</v>
          </cell>
          <cell r="E9682">
            <v>21</v>
          </cell>
          <cell r="F9682" t="str">
            <v>0210</v>
          </cell>
          <cell r="G9682" t="str">
            <v>F001</v>
          </cell>
          <cell r="H9682" t="str">
            <v>Front hub</v>
          </cell>
          <cell r="I9682" t="str">
            <v>Framhjul</v>
          </cell>
          <cell r="J9682" t="str">
            <v>C4107828 F622X40 GD FORMULA DISC SV</v>
          </cell>
          <cell r="K9682" t="str">
            <v>C4107828</v>
          </cell>
          <cell r="L9682" t="str">
            <v>Kontakta Service</v>
          </cell>
        </row>
        <row r="9683">
          <cell r="B9683" t="str">
            <v>YEM2175132Bakhjul</v>
          </cell>
          <cell r="C9683" t="str">
            <v>YEM2175132</v>
          </cell>
          <cell r="D9683" t="str">
            <v>2020-2021</v>
          </cell>
          <cell r="E9683">
            <v>22</v>
          </cell>
          <cell r="F9683" t="str">
            <v>0220</v>
          </cell>
          <cell r="G9683" t="str">
            <v>F002</v>
          </cell>
          <cell r="H9683" t="str">
            <v>Rear hub</v>
          </cell>
          <cell r="I9683" t="str">
            <v>Bakhjul</v>
          </cell>
          <cell r="J9683" t="str">
            <v>C4208120 B622X40 GOLD SHIM7 16T</v>
          </cell>
          <cell r="K9683" t="str">
            <v>C4208120</v>
          </cell>
          <cell r="L9683" t="str">
            <v>C4200386</v>
          </cell>
        </row>
        <row r="9684">
          <cell r="B9684" t="str">
            <v>YEM2175132Däck</v>
          </cell>
          <cell r="C9684" t="str">
            <v>YEM2175132</v>
          </cell>
          <cell r="D9684" t="str">
            <v>2020-2021</v>
          </cell>
          <cell r="E9684">
            <v>23</v>
          </cell>
          <cell r="F9684" t="str">
            <v>0230</v>
          </cell>
          <cell r="G9684" t="str">
            <v>F003</v>
          </cell>
          <cell r="H9684" t="str">
            <v>Tire</v>
          </cell>
          <cell r="I9684" t="str">
            <v>Däck</v>
          </cell>
          <cell r="J9684" t="str">
            <v>C4906456 622x40 Brown PERGO H-480 PREMIUM Reflex (AP: 40x40 nylon/canvas)</v>
          </cell>
          <cell r="K9684" t="str">
            <v>C4906456</v>
          </cell>
          <cell r="L9684" t="str">
            <v>BSP?</v>
          </cell>
        </row>
        <row r="9685">
          <cell r="B9685" t="str">
            <v>YEM2175132Skärmar set</v>
          </cell>
          <cell r="C9685" t="str">
            <v>YEM2175132</v>
          </cell>
          <cell r="D9685" t="str">
            <v>2020-2021</v>
          </cell>
          <cell r="E9685">
            <v>24</v>
          </cell>
          <cell r="F9685" t="str">
            <v>0240</v>
          </cell>
          <cell r="G9685" t="str">
            <v>H003</v>
          </cell>
          <cell r="H9685" t="str">
            <v xml:space="preserve">Mudguard front   </v>
          </cell>
          <cell r="I9685" t="str">
            <v>Skärmar set</v>
          </cell>
          <cell r="J9685" t="str">
            <v>C8255677-633 ZN/52MM 28" Brown 70.554/1 (5729-ZN) Matt</v>
          </cell>
          <cell r="K9685" t="str">
            <v>C8255677-633</v>
          </cell>
          <cell r="L9685" t="str">
            <v>Kontakta Service</v>
          </cell>
        </row>
        <row r="9686">
          <cell r="B9686" t="str">
            <v>YEM2175132Pakethållare</v>
          </cell>
          <cell r="C9686" t="str">
            <v>YEM2175132</v>
          </cell>
          <cell r="D9686" t="str">
            <v>2020-2021</v>
          </cell>
          <cell r="E9686">
            <v>25</v>
          </cell>
          <cell r="F9686" t="str">
            <v>0250</v>
          </cell>
          <cell r="G9686" t="str">
            <v>H004</v>
          </cell>
          <cell r="H9686" t="str">
            <v>Carrier</v>
          </cell>
          <cell r="I9686" t="str">
            <v>Pakethållare</v>
          </cell>
          <cell r="J9686" t="str">
            <v>C8205835-633 Brown AVS CLASSIC CARRIER FOR PHYLLION BATTERY, Powder BLACK CLIP AND SPECTRA LOGO</v>
          </cell>
          <cell r="K9686" t="str">
            <v>C8205835-633</v>
          </cell>
          <cell r="L9686" t="str">
            <v>Kontakta Service</v>
          </cell>
        </row>
        <row r="9687">
          <cell r="B9687" t="str">
            <v>YEM2175132Sadel</v>
          </cell>
          <cell r="C9687" t="str">
            <v>YEM2175132</v>
          </cell>
          <cell r="D9687" t="str">
            <v>2020-2021</v>
          </cell>
          <cell r="E9687">
            <v>26</v>
          </cell>
          <cell r="F9687" t="str">
            <v>0260</v>
          </cell>
          <cell r="G9687" t="str">
            <v>G001</v>
          </cell>
          <cell r="H9687" t="str">
            <v>Saddle</v>
          </cell>
          <cell r="I9687" t="str">
            <v>Sadel</v>
          </cell>
          <cell r="J9687" t="str">
            <v xml:space="preserve">C7106204 Spectra Commo Lady "COUNTRY" Brown W/O CLAMP </v>
          </cell>
          <cell r="K9687" t="str">
            <v>C7106204</v>
          </cell>
          <cell r="L9687" t="str">
            <v>C7100219</v>
          </cell>
        </row>
        <row r="9688">
          <cell r="B9688" t="str">
            <v>YEM2175132Sadelstolpe</v>
          </cell>
          <cell r="C9688" t="str">
            <v>YEM2175132</v>
          </cell>
          <cell r="D9688" t="str">
            <v>2020-2021</v>
          </cell>
          <cell r="E9688">
            <v>27</v>
          </cell>
          <cell r="F9688" t="str">
            <v>0270</v>
          </cell>
          <cell r="G9688" t="str">
            <v>G002</v>
          </cell>
          <cell r="H9688" t="str">
            <v>Seatpost</v>
          </cell>
          <cell r="I9688" t="str">
            <v>Sadelstolpe</v>
          </cell>
          <cell r="J9688" t="str">
            <v xml:space="preserve">C7205258  SP-222 27.2X350 Anodized SILVER </v>
          </cell>
          <cell r="K9688" t="str">
            <v>C7205258</v>
          </cell>
          <cell r="L9688" t="str">
            <v>C7200039</v>
          </cell>
        </row>
        <row r="9689">
          <cell r="B9689" t="str">
            <v>YEM2175132Sadelrörsklämma</v>
          </cell>
          <cell r="C9689" t="str">
            <v>YEM2175132</v>
          </cell>
          <cell r="D9689" t="str">
            <v>2020-2021</v>
          </cell>
          <cell r="E9689">
            <v>28</v>
          </cell>
          <cell r="F9689" t="str">
            <v>0280</v>
          </cell>
          <cell r="G9689" t="str">
            <v>G003</v>
          </cell>
          <cell r="H9689" t="str">
            <v>Seat Clamp</v>
          </cell>
          <cell r="I9689" t="str">
            <v>Sadelrörsklämma</v>
          </cell>
          <cell r="J9689" t="str">
            <v>C7305002 L/C 31.8 MX27 shiny black (7305138 35mm fisr xxx bikes)</v>
          </cell>
          <cell r="K9689" t="str">
            <v>C7305002</v>
          </cell>
          <cell r="L9689" t="str">
            <v>C7300027-318</v>
          </cell>
        </row>
        <row r="9690">
          <cell r="B9690" t="str">
            <v>YEM2175132Framlampa</v>
          </cell>
          <cell r="C9690" t="str">
            <v>YEM2175132</v>
          </cell>
          <cell r="D9690" t="str">
            <v>2020-2021</v>
          </cell>
          <cell r="E9690">
            <v>29</v>
          </cell>
          <cell r="F9690" t="str">
            <v>0290</v>
          </cell>
          <cell r="G9690" t="str">
            <v>H005</v>
          </cell>
          <cell r="H9690" t="str">
            <v>Front light</v>
          </cell>
          <cell r="I9690" t="str">
            <v>Framlampa</v>
          </cell>
          <cell r="J9690" t="str">
            <v>C8025221 Front light Breeze Evo without ss bracket, Classic chrome, 0,5W LED, 15 lux, Waterproof IP44 w 65 cm cable</v>
          </cell>
          <cell r="K9690" t="str">
            <v>C8025221</v>
          </cell>
          <cell r="L9690" t="str">
            <v>C8010029</v>
          </cell>
        </row>
        <row r="9691">
          <cell r="B9691" t="str">
            <v>YEM2175132Baklampa</v>
          </cell>
          <cell r="C9691" t="str">
            <v>YEM2175132</v>
          </cell>
          <cell r="D9691" t="str">
            <v>2020-2021</v>
          </cell>
          <cell r="E9691">
            <v>30</v>
          </cell>
          <cell r="F9691" t="str">
            <v>0300</v>
          </cell>
          <cell r="G9691" t="str">
            <v>H006</v>
          </cell>
          <cell r="H9691" t="str">
            <v>Light, Rear</v>
          </cell>
          <cell r="I9691" t="str">
            <v>Baklampa</v>
          </cell>
          <cell r="J9691" t="str">
            <v>inkl in battery</v>
          </cell>
          <cell r="K9691" t="str">
            <v>C8705186-1RLBK</v>
          </cell>
          <cell r="L9691" t="str">
            <v>C8705186-1RLBK</v>
          </cell>
        </row>
        <row r="9692">
          <cell r="B9692" t="str">
            <v>YEM2175132Låssats</v>
          </cell>
          <cell r="C9692" t="str">
            <v>YEM2175132</v>
          </cell>
          <cell r="D9692" t="str">
            <v>2020-2021</v>
          </cell>
          <cell r="E9692">
            <v>31</v>
          </cell>
          <cell r="F9692" t="str">
            <v>0310</v>
          </cell>
          <cell r="G9692" t="str">
            <v>H007</v>
          </cell>
          <cell r="H9692" t="str">
            <v>Lock</v>
          </cell>
          <cell r="I9692" t="str">
            <v>Låssats</v>
          </cell>
          <cell r="J9692" t="str">
            <v>C8405069 LCK SF PLbk Solid+  BAT SF03/SR11/SR20, LOCK FRAME+LOCK BATT SF03 RT W/2 similar keys</v>
          </cell>
          <cell r="K9692" t="str">
            <v>C8405069</v>
          </cell>
          <cell r="L9692" t="str">
            <v>C8405069</v>
          </cell>
        </row>
        <row r="9693">
          <cell r="B9693" t="str">
            <v>YEM2175132Stöd</v>
          </cell>
          <cell r="C9693" t="str">
            <v>YEM2175132</v>
          </cell>
          <cell r="D9693" t="str">
            <v>2020-2021</v>
          </cell>
          <cell r="E9693">
            <v>32</v>
          </cell>
          <cell r="F9693" t="str">
            <v>0320</v>
          </cell>
          <cell r="G9693" t="str">
            <v>H008</v>
          </cell>
          <cell r="H9693" t="str">
            <v>Kick stand</v>
          </cell>
          <cell r="I9693" t="str">
            <v>Stöd</v>
          </cell>
          <cell r="J9693" t="str">
            <v>C8105208 KS REX ATRAN 235</v>
          </cell>
          <cell r="K9693" t="str">
            <v>C8105208</v>
          </cell>
          <cell r="L9693" t="str">
            <v>C8100034</v>
          </cell>
        </row>
        <row r="9694">
          <cell r="B9694" t="str">
            <v>YEM2175132Korg</v>
          </cell>
          <cell r="C9694" t="str">
            <v>YEM2175132</v>
          </cell>
          <cell r="D9694" t="str">
            <v>2020-2021</v>
          </cell>
          <cell r="E9694">
            <v>33</v>
          </cell>
          <cell r="F9694" t="str">
            <v>0330</v>
          </cell>
          <cell r="G9694" t="str">
            <v>H009</v>
          </cell>
          <cell r="H9694" t="str">
            <v>Basket / Fr carrier</v>
          </cell>
          <cell r="I9694" t="str">
            <v>Korg</v>
          </cell>
          <cell r="J9694" t="str">
            <v>C8605001-G black steel</v>
          </cell>
          <cell r="K9694" t="str">
            <v>C8605001-G</v>
          </cell>
          <cell r="L9694" t="str">
            <v>C8600004</v>
          </cell>
        </row>
        <row r="9695">
          <cell r="B9695" t="str">
            <v>YEM2175132Pedaler</v>
          </cell>
          <cell r="C9695" t="str">
            <v>YEM2175132</v>
          </cell>
          <cell r="D9695" t="str">
            <v>2020-2021</v>
          </cell>
          <cell r="E9695">
            <v>34</v>
          </cell>
          <cell r="F9695" t="str">
            <v>0340</v>
          </cell>
          <cell r="G9695" t="str">
            <v>E005</v>
          </cell>
          <cell r="H9695" t="str">
            <v xml:space="preserve">Pedal </v>
          </cell>
          <cell r="I9695" t="str">
            <v>Pedaler</v>
          </cell>
          <cell r="J9695" t="str">
            <v>C3505208 NWL-467  SILVER/GREY 9/16" ALU</v>
          </cell>
          <cell r="K9695" t="str">
            <v>C3505208</v>
          </cell>
          <cell r="L9695" t="str">
            <v>C3500059</v>
          </cell>
        </row>
        <row r="9696">
          <cell r="B9696" t="str">
            <v>YEM2175132Motor</v>
          </cell>
          <cell r="C9696" t="str">
            <v>YEM2175132</v>
          </cell>
          <cell r="D9696" t="str">
            <v>2020-2021</v>
          </cell>
          <cell r="E9696">
            <v>35</v>
          </cell>
          <cell r="F9696" t="str">
            <v>0350</v>
          </cell>
          <cell r="G9696" t="str">
            <v>J001</v>
          </cell>
          <cell r="H9696" t="str">
            <v>DRIVE UNIT:</v>
          </cell>
          <cell r="I9696" t="str">
            <v>Motor</v>
          </cell>
          <cell r="J9696" t="str">
            <v>KDUE5000 DRIVE UNIT, DU-E5000, MID SHIP POSITION, FOR COASTER BRAKE AND FREEWHEEL, FOR 25km/h, W/O COVER(SM-DUE50), W/O SPEED SENSOR UNIT,W/TL-EW02, BULK 22898 JPY</v>
          </cell>
          <cell r="K9696" t="str">
            <v>KDUE5000</v>
          </cell>
          <cell r="L9696" t="str">
            <v>Kontakta SHIMANO / DU-E5000</v>
          </cell>
        </row>
        <row r="9697">
          <cell r="B9697" t="str">
            <v>YEM2175132Display</v>
          </cell>
          <cell r="C9697" t="str">
            <v>YEM2175132</v>
          </cell>
          <cell r="D9697" t="str">
            <v>2020-2021</v>
          </cell>
          <cell r="E9697">
            <v>36</v>
          </cell>
          <cell r="F9697" t="str">
            <v>0360</v>
          </cell>
          <cell r="G9697" t="str">
            <v>J004</v>
          </cell>
          <cell r="H9697" t="str">
            <v>DISPLAY:</v>
          </cell>
          <cell r="I9697" t="str">
            <v>Display</v>
          </cell>
          <cell r="J9697" t="str">
            <v>KSCE6100CF (Description CYCLE COMPUTER, SC-E6100, CLAMP BAND DIA METER 25.4MM &amp; 31.8MM, 1ST GROUP, BULK</v>
          </cell>
          <cell r="K9697" t="str">
            <v>KSCE6100CF</v>
          </cell>
          <cell r="L9697" t="str">
            <v>Kontakta SHIMANO / SC-E6100</v>
          </cell>
        </row>
        <row r="9698">
          <cell r="B9698" t="str">
            <v>YEM2175132EB-Bus kabel</v>
          </cell>
          <cell r="C9698" t="str">
            <v>YEM2175132</v>
          </cell>
          <cell r="D9698" t="str">
            <v>2020-2021</v>
          </cell>
          <cell r="E9698">
            <v>37</v>
          </cell>
          <cell r="F9698" t="str">
            <v>0370</v>
          </cell>
          <cell r="G9698" t="str">
            <v>J005</v>
          </cell>
          <cell r="H9698" t="str">
            <v>EB-BUS CABLE:</v>
          </cell>
          <cell r="I9698" t="str">
            <v>EB-Bus kabel</v>
          </cell>
          <cell r="J9698" t="str">
            <v>KEWSD50IL35 ELECTRIC WIRE, EW-SD50-I, FOR BUILT-IN ROUTING, 350MM BLACK, BULK, 973 JPY</v>
          </cell>
          <cell r="K9698" t="str">
            <v>KEWSD50IL35</v>
          </cell>
          <cell r="L9698" t="str">
            <v>Kontakta SHIMANO</v>
          </cell>
        </row>
        <row r="9699">
          <cell r="B9699" t="str">
            <v>YEM2175132Motorkabel</v>
          </cell>
          <cell r="C9699" t="str">
            <v>YEM2175132</v>
          </cell>
          <cell r="D9699" t="str">
            <v>2020-2021</v>
          </cell>
          <cell r="E9699">
            <v>38</v>
          </cell>
          <cell r="F9699" t="str">
            <v>0380</v>
          </cell>
          <cell r="G9699" t="str">
            <v>J006</v>
          </cell>
          <cell r="H9699" t="str">
            <v>POWER CABLE:</v>
          </cell>
          <cell r="I9699" t="str">
            <v>Motorkabel</v>
          </cell>
          <cell r="J9699" t="str">
            <v>KEWSD50IL120 ELECTRIC WIRE, EW-SD50-I, FOR BUILT-IN ROUTING, 1200MM BLACK, BULK, 1169 JPY</v>
          </cell>
          <cell r="K9699" t="str">
            <v>Ingår i batterihållaren</v>
          </cell>
          <cell r="L9699" t="str">
            <v>Ingår i batterihållaren</v>
          </cell>
        </row>
        <row r="9700">
          <cell r="B9700" t="str">
            <v>YEM2175132Kabel framlampa</v>
          </cell>
          <cell r="C9700" t="str">
            <v>YEM2175132</v>
          </cell>
          <cell r="D9700" t="str">
            <v>2020-2021</v>
          </cell>
          <cell r="E9700">
            <v>39</v>
          </cell>
          <cell r="F9700" t="str">
            <v>0390</v>
          </cell>
          <cell r="G9700" t="str">
            <v>J007</v>
          </cell>
          <cell r="H9700" t="str">
            <v>F. LIGHT CABLE:</v>
          </cell>
          <cell r="I9700" t="str">
            <v>Kabel framlampa</v>
          </cell>
          <cell r="J9700" t="str">
            <v>Electric wire SC-&gt;DU KEWSD50IL35</v>
          </cell>
          <cell r="K9700" t="str">
            <v>KEWSD50IL35</v>
          </cell>
          <cell r="L9700" t="str">
            <v>Kontakta SHIMANO</v>
          </cell>
        </row>
        <row r="9701">
          <cell r="B9701" t="str">
            <v>YEM2175132Kabel baklampa</v>
          </cell>
          <cell r="C9701" t="str">
            <v>YEM2175132</v>
          </cell>
          <cell r="D9701" t="str">
            <v>2020-2021</v>
          </cell>
          <cell r="E9701">
            <v>40</v>
          </cell>
          <cell r="F9701" t="str">
            <v>0400</v>
          </cell>
          <cell r="G9701" t="str">
            <v>J008</v>
          </cell>
          <cell r="H9701" t="str">
            <v>R. LIGHT CABLE:</v>
          </cell>
          <cell r="I9701" t="str">
            <v>Kabel baklampa</v>
          </cell>
          <cell r="K9701" t="str">
            <v>INGÅR I BATTERIET</v>
          </cell>
          <cell r="L9701" t="str">
            <v>Ingår i batteriet</v>
          </cell>
        </row>
        <row r="9702">
          <cell r="B9702" t="str">
            <v>YEM2175132Hastighetssensor</v>
          </cell>
          <cell r="C9702" t="str">
            <v>YEM2175132</v>
          </cell>
          <cell r="D9702" t="str">
            <v>2020-2021</v>
          </cell>
          <cell r="E9702">
            <v>41</v>
          </cell>
          <cell r="F9702" t="str">
            <v>0410</v>
          </cell>
          <cell r="G9702" t="str">
            <v>J009</v>
          </cell>
          <cell r="H9702" t="str">
            <v>SPEED SENSOR:</v>
          </cell>
          <cell r="I9702" t="str">
            <v>Hastighetssensor</v>
          </cell>
          <cell r="J9702" t="str">
            <v>KSMDUE10 SPEED SENSOR UNIT, SM-DUE10, CABLE LENGTH 540MM, BULK, 1041 JPY</v>
          </cell>
          <cell r="K9702" t="str">
            <v>KSMDUE10</v>
          </cell>
          <cell r="L9702" t="str">
            <v>Kontakta SHIMANO / SM-DUE10</v>
          </cell>
        </row>
        <row r="9703">
          <cell r="B9703" t="str">
            <v>YEM2175132Batteri</v>
          </cell>
          <cell r="C9703" t="str">
            <v>YEM2175132</v>
          </cell>
          <cell r="D9703" t="str">
            <v>2020-2021</v>
          </cell>
          <cell r="E9703">
            <v>42</v>
          </cell>
          <cell r="F9703" t="str">
            <v>0420</v>
          </cell>
          <cell r="G9703" t="str">
            <v>J002</v>
          </cell>
          <cell r="H9703" t="str">
            <v>BATTERY:</v>
          </cell>
          <cell r="I9703" t="str">
            <v>Batteri</v>
          </cell>
          <cell r="J9703" t="str">
            <v>C8705186-S-11EA -&gt; C8705186-S-11U SR-20 11,6Ah, dimension med dockning 435mmX140mmX50mm, 2,9kg EN15194:2017</v>
          </cell>
          <cell r="K9703" t="str">
            <v>C8705186-S-11EA</v>
          </cell>
          <cell r="L9703" t="str">
            <v>C8705186-S-11EA</v>
          </cell>
        </row>
        <row r="9704">
          <cell r="B9704" t="str">
            <v>YEM2175132Batterihållare</v>
          </cell>
          <cell r="C9704" t="str">
            <v>YEM2175132</v>
          </cell>
          <cell r="D9704" t="str">
            <v>2020-2021</v>
          </cell>
          <cell r="E9704">
            <v>43</v>
          </cell>
          <cell r="F9704" t="str">
            <v>0430</v>
          </cell>
          <cell r="G9704" t="str">
            <v>J003</v>
          </cell>
          <cell r="H9704" t="str">
            <v>BATTERY HOLDER/Slider</v>
          </cell>
          <cell r="I9704" t="str">
            <v>Batterihållare</v>
          </cell>
          <cell r="J9704" t="str">
            <v>C8705188-S-01 Slider (lower part) SR20, AXA One key</v>
          </cell>
          <cell r="K9704" t="str">
            <v>C8705188-S-01</v>
          </cell>
          <cell r="L9704" t="str">
            <v>C8705188-S-01</v>
          </cell>
        </row>
        <row r="9705">
          <cell r="B9705" t="str">
            <v>YEM2175132Batteriladdare</v>
          </cell>
          <cell r="C9705" t="str">
            <v>YEM2175132</v>
          </cell>
          <cell r="D9705" t="str">
            <v>2020-2021</v>
          </cell>
          <cell r="E9705">
            <v>44</v>
          </cell>
          <cell r="F9705" t="str">
            <v>0440</v>
          </cell>
          <cell r="G9705" t="str">
            <v>J010</v>
          </cell>
          <cell r="H9705" t="str">
            <v>CHARGER:</v>
          </cell>
          <cell r="I9705" t="str">
            <v>Batteriladdare</v>
          </cell>
          <cell r="J9705" t="str">
            <v xml:space="preserve">C8705086-02C T-Shape CanBus charger for DT12/Shimano </v>
          </cell>
          <cell r="K9705" t="str">
            <v>C8705086-02C</v>
          </cell>
          <cell r="L9705" t="str">
            <v>C8705086-02C</v>
          </cell>
        </row>
        <row r="9706">
          <cell r="B9706" t="str">
            <v>YEM2175132Kontrollbox</v>
          </cell>
          <cell r="C9706" t="str">
            <v>YEM2175132</v>
          </cell>
          <cell r="D9706" t="str">
            <v>2020-2021</v>
          </cell>
          <cell r="E9706">
            <v>45</v>
          </cell>
          <cell r="F9706" t="str">
            <v>0450</v>
          </cell>
          <cell r="G9706" t="str">
            <v>J011</v>
          </cell>
          <cell r="H9706" t="str">
            <v>Controller</v>
          </cell>
          <cell r="I9706" t="str">
            <v>Kontrollbox</v>
          </cell>
          <cell r="J9706" t="str">
            <v>Included in motor</v>
          </cell>
          <cell r="K9706" t="str">
            <v>Shimano</v>
          </cell>
          <cell r="L9706" t="str">
            <v>Kontakta SHIMANO</v>
          </cell>
        </row>
        <row r="9707">
          <cell r="B9707" t="str">
            <v>YEM2175132Växelöra</v>
          </cell>
          <cell r="C9707" t="str">
            <v>YEM2175132</v>
          </cell>
          <cell r="D9707" t="str">
            <v>2020-2021</v>
          </cell>
          <cell r="E9707">
            <v>46</v>
          </cell>
          <cell r="F9707" t="str">
            <v>0460</v>
          </cell>
          <cell r="G9707" t="str">
            <v>D005</v>
          </cell>
          <cell r="H9707" t="str">
            <v>Gear hanger</v>
          </cell>
          <cell r="I9707" t="str">
            <v>Växelöra</v>
          </cell>
          <cell r="L9707" t="e">
            <v>#N/A</v>
          </cell>
        </row>
        <row r="9708">
          <cell r="B9708" t="str">
            <v>YEM2175133RAM</v>
          </cell>
          <cell r="C9708" t="str">
            <v>YEM2175133</v>
          </cell>
          <cell r="D9708">
            <v>2020</v>
          </cell>
          <cell r="E9708">
            <v>1</v>
          </cell>
          <cell r="F9708" t="str">
            <v>0010</v>
          </cell>
          <cell r="G9708" t="str">
            <v>A001</v>
          </cell>
          <cell r="H9708" t="str">
            <v>PAINTED FRAME</v>
          </cell>
          <cell r="I9708" t="str">
            <v>RAM</v>
          </cell>
          <cell r="K9708" t="str">
            <v>FRAME</v>
          </cell>
          <cell r="L9708" t="e">
            <v>#N/A</v>
          </cell>
        </row>
        <row r="9709">
          <cell r="B9709" t="str">
            <v>YEM2175133Framgaffel</v>
          </cell>
          <cell r="C9709" t="str">
            <v>YEM2175133</v>
          </cell>
          <cell r="D9709">
            <v>2020</v>
          </cell>
          <cell r="E9709">
            <v>2</v>
          </cell>
          <cell r="F9709" t="str">
            <v>0020</v>
          </cell>
          <cell r="G9709" t="str">
            <v>A002</v>
          </cell>
          <cell r="H9709" t="str">
            <v>PAINTED FORK</v>
          </cell>
          <cell r="I9709" t="str">
            <v>Framgaffel</v>
          </cell>
          <cell r="J9709" t="str">
            <v>C1605442-213 FF 28 ST 1"1/8 Int 40-44 Disc</v>
          </cell>
          <cell r="K9709" t="str">
            <v>C1605442-213</v>
          </cell>
          <cell r="L9709" t="e">
            <v>#N/A</v>
          </cell>
        </row>
        <row r="9710">
          <cell r="B9710" t="str">
            <v>YEM2175133Styrlager</v>
          </cell>
          <cell r="C9710" t="str">
            <v>YEM2175133</v>
          </cell>
          <cell r="D9710">
            <v>2020</v>
          </cell>
          <cell r="E9710">
            <v>3</v>
          </cell>
          <cell r="F9710" t="str">
            <v>0030</v>
          </cell>
          <cell r="G9710" t="str">
            <v>B001</v>
          </cell>
          <cell r="H9710" t="str">
            <v>Head Set</v>
          </cell>
          <cell r="I9710" t="str">
            <v>Styrlager</v>
          </cell>
          <cell r="J9710" t="str">
            <v xml:space="preserve">C2105003 VP MH-501 ED BLACK SH=34 </v>
          </cell>
          <cell r="K9710" t="str">
            <v>C2105003</v>
          </cell>
          <cell r="L9710" t="str">
            <v>C2100165</v>
          </cell>
        </row>
        <row r="9711">
          <cell r="B9711" t="str">
            <v xml:space="preserve">YEM2175133Styrstam </v>
          </cell>
          <cell r="C9711" t="str">
            <v>YEM2175133</v>
          </cell>
          <cell r="D9711">
            <v>2020</v>
          </cell>
          <cell r="E9711">
            <v>4</v>
          </cell>
          <cell r="F9711" t="str">
            <v>0040</v>
          </cell>
          <cell r="G9711" t="str">
            <v>B002</v>
          </cell>
          <cell r="H9711" t="str">
            <v>Handlebar Stem</v>
          </cell>
          <cell r="I9711" t="str">
            <v xml:space="preserve">Styrstam </v>
          </cell>
          <cell r="J9711" t="str">
            <v>C2205076-040 STQ AL/IN sv 25/230 30° 25 HA-C40  silver</v>
          </cell>
          <cell r="K9711" t="str">
            <v>C2205076-040</v>
          </cell>
          <cell r="L9711" t="str">
            <v>C2200114-040</v>
          </cell>
        </row>
        <row r="9712">
          <cell r="B9712" t="str">
            <v>YEM2175133Styre</v>
          </cell>
          <cell r="C9712" t="str">
            <v>YEM2175133</v>
          </cell>
          <cell r="D9712">
            <v>2020</v>
          </cell>
          <cell r="E9712">
            <v>5</v>
          </cell>
          <cell r="F9712" t="str">
            <v>0050</v>
          </cell>
          <cell r="G9712" t="str">
            <v>B003</v>
          </cell>
          <cell r="H9712" t="str">
            <v>Handelbar</v>
          </cell>
          <cell r="I9712" t="str">
            <v>Styre</v>
          </cell>
          <cell r="J9712" t="str">
            <v>C2306073 Handlebar City Silver NR-AL-14(ISO-C) W:630mm, AL H.A.S, no logo</v>
          </cell>
          <cell r="K9712" t="str">
            <v>C2306073</v>
          </cell>
          <cell r="L9712" t="str">
            <v>C2300290</v>
          </cell>
        </row>
        <row r="9713">
          <cell r="B9713" t="str">
            <v>YEM2175133Bromsgrepp H</v>
          </cell>
          <cell r="C9713" t="str">
            <v>YEM2175133</v>
          </cell>
          <cell r="D9713">
            <v>2020</v>
          </cell>
          <cell r="E9713">
            <v>6</v>
          </cell>
          <cell r="F9713" t="str">
            <v>0060</v>
          </cell>
          <cell r="G9713" t="str">
            <v>C002</v>
          </cell>
          <cell r="H9713" t="str">
            <v>Brake Lever R</v>
          </cell>
          <cell r="I9713" t="str">
            <v>Bromsgrepp H</v>
          </cell>
          <cell r="L9713" t="e">
            <v>#N/A</v>
          </cell>
        </row>
        <row r="9714">
          <cell r="B9714" t="str">
            <v>YEM2175133Bromsgrepp V</v>
          </cell>
          <cell r="C9714" t="str">
            <v>YEM2175133</v>
          </cell>
          <cell r="D9714">
            <v>2020</v>
          </cell>
          <cell r="E9714">
            <v>7</v>
          </cell>
          <cell r="F9714" t="str">
            <v>0070</v>
          </cell>
          <cell r="G9714" t="str">
            <v>C001</v>
          </cell>
          <cell r="H9714" t="str">
            <v>Brake Lever L</v>
          </cell>
          <cell r="I9714" t="str">
            <v>Bromsgrepp V</v>
          </cell>
          <cell r="K9714" t="str">
            <v>Shimano</v>
          </cell>
          <cell r="L9714" t="str">
            <v>Kontakta SHIMANO</v>
          </cell>
        </row>
        <row r="9715">
          <cell r="B9715" t="str">
            <v>YEM2175133Växelreglage H</v>
          </cell>
          <cell r="C9715" t="str">
            <v>YEM2175133</v>
          </cell>
          <cell r="D9715">
            <v>2020</v>
          </cell>
          <cell r="E9715">
            <v>8</v>
          </cell>
          <cell r="F9715" t="str">
            <v>0080</v>
          </cell>
          <cell r="G9715" t="str">
            <v>D002</v>
          </cell>
          <cell r="H9715" t="str">
            <v>Shift Lever R</v>
          </cell>
          <cell r="I9715" t="str">
            <v>Växelreglage H</v>
          </cell>
          <cell r="J9715" t="str">
            <v>C5105092 SHIFT LEVER, SL-C3000-7, NEXUS, REVO SHIFTER, 2320MM INNER, W/O OUTER FOR CJ-NX40(FOR SCANDINAVIAN), BLACK, BULK</v>
          </cell>
          <cell r="K9715" t="str">
            <v>C5105092</v>
          </cell>
          <cell r="L9715" t="str">
            <v>Kontakta SHIMANO</v>
          </cell>
        </row>
        <row r="9716">
          <cell r="B9716" t="str">
            <v>YEM2175133Växelreglage V</v>
          </cell>
          <cell r="C9716" t="str">
            <v>YEM2175133</v>
          </cell>
          <cell r="D9716">
            <v>2020</v>
          </cell>
          <cell r="E9716">
            <v>9</v>
          </cell>
          <cell r="F9716" t="str">
            <v>0090</v>
          </cell>
          <cell r="G9716" t="str">
            <v>D001</v>
          </cell>
          <cell r="H9716" t="str">
            <v>Shift Lever L</v>
          </cell>
          <cell r="I9716" t="str">
            <v>Växelreglage V</v>
          </cell>
          <cell r="L9716" t="e">
            <v>#N/A</v>
          </cell>
        </row>
        <row r="9717">
          <cell r="B9717" t="str">
            <v>YEM2175133Handtag par</v>
          </cell>
          <cell r="C9717" t="str">
            <v>YEM2175133</v>
          </cell>
          <cell r="D9717">
            <v>2020</v>
          </cell>
          <cell r="E9717">
            <v>10</v>
          </cell>
          <cell r="F9717" t="str">
            <v>0100</v>
          </cell>
          <cell r="G9717" t="str">
            <v>B004</v>
          </cell>
          <cell r="H9717" t="str">
            <v>Grip R</v>
          </cell>
          <cell r="I9717" t="str">
            <v>Handtag par</v>
          </cell>
          <cell r="J9717" t="str">
            <v xml:space="preserve">C2505484  HERRMANS 84A ERGO TPE 90MM  </v>
          </cell>
          <cell r="K9717" t="str">
            <v>C2505484</v>
          </cell>
          <cell r="L9717" t="str">
            <v>C2500163</v>
          </cell>
        </row>
        <row r="9718">
          <cell r="B9718" t="str">
            <v>YEM2175133Frambroms</v>
          </cell>
          <cell r="C9718" t="str">
            <v>YEM2175133</v>
          </cell>
          <cell r="D9718">
            <v>2020</v>
          </cell>
          <cell r="E9718">
            <v>11</v>
          </cell>
          <cell r="F9718" t="str">
            <v>0110</v>
          </cell>
          <cell r="G9718" t="str">
            <v>C003</v>
          </cell>
          <cell r="H9718" t="str">
            <v xml:space="preserve">Brake front </v>
          </cell>
          <cell r="I9718" t="str">
            <v>Frambroms</v>
          </cell>
          <cell r="J9718" t="str">
            <v>AMT200KLFURX100 DISC BRAKE ASSEMBLED SET, BL-MT200(L), BR-MT200(F), BLACK, SM-MA-F160P/S, RESIN PAD(W/O FIN), 1000MM HOSE(SM-BH59-SS BLACK), BULK, 8,17 USD</v>
          </cell>
          <cell r="K9718" t="str">
            <v>AMT200KLFURX100</v>
          </cell>
          <cell r="L9718" t="str">
            <v>Kontakta SHIMANO</v>
          </cell>
        </row>
        <row r="9719">
          <cell r="B9719" t="str">
            <v>YEM2175133Bakbroms</v>
          </cell>
          <cell r="C9719" t="str">
            <v>YEM2175133</v>
          </cell>
          <cell r="D9719">
            <v>2020</v>
          </cell>
          <cell r="E9719">
            <v>12</v>
          </cell>
          <cell r="F9719" t="str">
            <v>0120</v>
          </cell>
          <cell r="G9719" t="str">
            <v>C004</v>
          </cell>
          <cell r="H9719" t="str">
            <v>Brake rear</v>
          </cell>
          <cell r="I9719" t="str">
            <v>Bakbroms</v>
          </cell>
          <cell r="K9719" t="str">
            <v>Fotbroms</v>
          </cell>
          <cell r="L9719" t="str">
            <v>Kontakta SHIMANO</v>
          </cell>
        </row>
        <row r="9720">
          <cell r="B9720" t="str">
            <v>YEM2175133Vevlager</v>
          </cell>
          <cell r="C9720" t="str">
            <v>YEM2175133</v>
          </cell>
          <cell r="D9720">
            <v>2020</v>
          </cell>
          <cell r="E9720">
            <v>13</v>
          </cell>
          <cell r="F9720" t="str">
            <v>0130</v>
          </cell>
          <cell r="G9720" t="str">
            <v>E001</v>
          </cell>
          <cell r="H9720" t="str">
            <v xml:space="preserve">BB-set </v>
          </cell>
          <cell r="I9720" t="str">
            <v>Vevlager</v>
          </cell>
          <cell r="K9720" t="str">
            <v>INGÅR I MOTORN</v>
          </cell>
          <cell r="L9720" t="str">
            <v>Ingår i motorn</v>
          </cell>
        </row>
        <row r="9721">
          <cell r="B9721" t="str">
            <v>YEM2175133Vevparti</v>
          </cell>
          <cell r="C9721" t="str">
            <v>YEM2175133</v>
          </cell>
          <cell r="D9721">
            <v>2020</v>
          </cell>
          <cell r="E9721">
            <v>14</v>
          </cell>
          <cell r="F9721" t="str">
            <v>0140</v>
          </cell>
          <cell r="G9721" t="str">
            <v>E002</v>
          </cell>
          <cell r="H9721" t="str">
            <v>Front Chainwheel</v>
          </cell>
          <cell r="I9721" t="str">
            <v>Vevparti</v>
          </cell>
          <cell r="J9721" t="str">
            <v>see e-bike parts</v>
          </cell>
          <cell r="K9721" t="str">
            <v>Shimano</v>
          </cell>
          <cell r="L9721" t="str">
            <v>Kontakta SHIMANO</v>
          </cell>
        </row>
        <row r="9722">
          <cell r="B9722" t="str">
            <v>YEM2175133Kedjeskydd</v>
          </cell>
          <cell r="C9722" t="str">
            <v>YEM2175133</v>
          </cell>
          <cell r="D9722">
            <v>2020</v>
          </cell>
          <cell r="E9722">
            <v>15</v>
          </cell>
          <cell r="F9722" t="str">
            <v>0150</v>
          </cell>
          <cell r="G9722" t="str">
            <v>H001</v>
          </cell>
          <cell r="H9722" t="str">
            <v>Chain guard</v>
          </cell>
          <cell r="I9722" t="str">
            <v>Kedjeskydd</v>
          </cell>
          <cell r="J9722" t="str">
            <v>C8305643-701 New 38 SS painted 701 Electric Green (C7305643-FP)</v>
          </cell>
          <cell r="K9722" t="str">
            <v>C8305643-701</v>
          </cell>
          <cell r="L9722" t="str">
            <v>Kontakta Service</v>
          </cell>
        </row>
        <row r="9723">
          <cell r="B9723" t="str">
            <v>YEM2175133Kedjeskyddsfäste</v>
          </cell>
          <cell r="C9723" t="str">
            <v>YEM2175133</v>
          </cell>
          <cell r="D9723">
            <v>2020</v>
          </cell>
          <cell r="E9723">
            <v>16</v>
          </cell>
          <cell r="F9723" t="str">
            <v>0160</v>
          </cell>
          <cell r="G9723" t="str">
            <v>H002</v>
          </cell>
          <cell r="H9723" t="str">
            <v>Chain guard bracket</v>
          </cell>
          <cell r="I9723" t="str">
            <v>Kedjeskyddsfäste</v>
          </cell>
          <cell r="K9723" t="str">
            <v>C8305670</v>
          </cell>
          <cell r="L9723" t="str">
            <v>C8305670</v>
          </cell>
        </row>
        <row r="9724">
          <cell r="B9724" t="str">
            <v>YEM2175133Framväxel</v>
          </cell>
          <cell r="C9724" t="str">
            <v>YEM2175133</v>
          </cell>
          <cell r="D9724">
            <v>2020</v>
          </cell>
          <cell r="E9724">
            <v>17</v>
          </cell>
          <cell r="F9724" t="str">
            <v>0170</v>
          </cell>
          <cell r="G9724" t="str">
            <v>D003</v>
          </cell>
          <cell r="H9724" t="str">
            <v>Front Derailleur</v>
          </cell>
          <cell r="I9724" t="str">
            <v>Framväxel</v>
          </cell>
          <cell r="K9724" t="str">
            <v>EMPTY</v>
          </cell>
          <cell r="L9724" t="e">
            <v>#N/A</v>
          </cell>
        </row>
        <row r="9725">
          <cell r="B9725" t="str">
            <v>YEM2175133Bakväxel</v>
          </cell>
          <cell r="C9725" t="str">
            <v>YEM2175133</v>
          </cell>
          <cell r="D9725">
            <v>2020</v>
          </cell>
          <cell r="E9725">
            <v>18</v>
          </cell>
          <cell r="F9725" t="str">
            <v>0180</v>
          </cell>
          <cell r="G9725" t="str">
            <v>D004</v>
          </cell>
          <cell r="H9725" t="str">
            <v>Rear Derailleur</v>
          </cell>
          <cell r="I9725" t="str">
            <v>Bakväxel</v>
          </cell>
          <cell r="K9725" t="str">
            <v>NAVVÄXEL</v>
          </cell>
          <cell r="L9725" t="str">
            <v>Kontakta SHIMANO</v>
          </cell>
        </row>
        <row r="9726">
          <cell r="B9726" t="str">
            <v>YEM2175133Kedja</v>
          </cell>
          <cell r="C9726" t="str">
            <v>YEM2175133</v>
          </cell>
          <cell r="D9726">
            <v>2020</v>
          </cell>
          <cell r="E9726">
            <v>19</v>
          </cell>
          <cell r="F9726" t="str">
            <v>0190</v>
          </cell>
          <cell r="G9726" t="str">
            <v>E003</v>
          </cell>
          <cell r="H9726" t="str">
            <v xml:space="preserve">Chain </v>
          </cell>
          <cell r="I9726" t="str">
            <v>Kedja</v>
          </cell>
          <cell r="J9726" t="str">
            <v>C3405041-102  + link CHA 1S 102L RB Z610HXRB   KMC</v>
          </cell>
          <cell r="K9726" t="str">
            <v>C3405041-102</v>
          </cell>
          <cell r="L9726" t="str">
            <v>C3400038</v>
          </cell>
        </row>
        <row r="9727">
          <cell r="B9727" t="str">
            <v>YEM2175133Kassett</v>
          </cell>
          <cell r="C9727" t="str">
            <v>YEM2175133</v>
          </cell>
          <cell r="D9727">
            <v>2020</v>
          </cell>
          <cell r="E9727">
            <v>20</v>
          </cell>
          <cell r="F9727" t="str">
            <v>0200</v>
          </cell>
          <cell r="G9727" t="str">
            <v>E004</v>
          </cell>
          <cell r="H9727" t="str">
            <v>Cassette Sprocket</v>
          </cell>
          <cell r="I9727" t="str">
            <v>Kassett</v>
          </cell>
          <cell r="J9727" t="str">
            <v>ASMGEAR18SU SPT SC18sv3/32" (INTERNAL HUB)</v>
          </cell>
          <cell r="K9727" t="str">
            <v>ASMGEAR18SU</v>
          </cell>
          <cell r="L9727" t="str">
            <v>Kontakta SHIMANO</v>
          </cell>
        </row>
        <row r="9728">
          <cell r="B9728" t="str">
            <v>YEM2175133Framhjul</v>
          </cell>
          <cell r="C9728" t="str">
            <v>YEM2175133</v>
          </cell>
          <cell r="D9728">
            <v>2020</v>
          </cell>
          <cell r="E9728">
            <v>21</v>
          </cell>
          <cell r="F9728" t="str">
            <v>0210</v>
          </cell>
          <cell r="G9728" t="str">
            <v>F001</v>
          </cell>
          <cell r="H9728" t="str">
            <v>Front hub</v>
          </cell>
          <cell r="I9728" t="str">
            <v>Framhjul</v>
          </cell>
          <cell r="J9728" t="str">
            <v>C4305189 FRONT HUB TEC, CL-1420N  36H NUT, FOR CENTER LOCK DISC BRAKE,   W/O ROTOR MOUNT COVER, SILVER, BULK, NO LOGO</v>
          </cell>
          <cell r="K9728" t="str">
            <v>C4107782</v>
          </cell>
          <cell r="L9728" t="str">
            <v>C4100386</v>
          </cell>
        </row>
        <row r="9729">
          <cell r="B9729" t="str">
            <v>YEM2175133Bakhjul</v>
          </cell>
          <cell r="C9729" t="str">
            <v>YEM2175133</v>
          </cell>
          <cell r="D9729">
            <v>2020</v>
          </cell>
          <cell r="E9729">
            <v>22</v>
          </cell>
          <cell r="F9729" t="str">
            <v>0220</v>
          </cell>
          <cell r="G9729" t="str">
            <v>F002</v>
          </cell>
          <cell r="H9729" t="str">
            <v>Rear hub</v>
          </cell>
          <cell r="I9729" t="str">
            <v>Bakhjul</v>
          </cell>
          <cell r="J9729" t="str">
            <v>ASGC30007CADXR (ASG7C30ADXR) HBRcb 36 H SILVER DX</v>
          </cell>
          <cell r="K9729" t="str">
            <v>C4208068</v>
          </cell>
          <cell r="L9729" t="str">
            <v>C4200052</v>
          </cell>
        </row>
        <row r="9730">
          <cell r="B9730" t="str">
            <v>YEM2175133Däck</v>
          </cell>
          <cell r="C9730" t="str">
            <v>YEM2175133</v>
          </cell>
          <cell r="D9730">
            <v>2020</v>
          </cell>
          <cell r="E9730">
            <v>23</v>
          </cell>
          <cell r="F9730" t="str">
            <v>0230</v>
          </cell>
          <cell r="G9730" t="str">
            <v>F003</v>
          </cell>
          <cell r="H9730" t="str">
            <v>Tire</v>
          </cell>
          <cell r="I9730" t="str">
            <v>Däck</v>
          </cell>
          <cell r="J9730" t="str">
            <v>C4906455 622x40 Black Premium Reflex XNR PERGO-E H-480 (AntiP: 40x40 nylon/canvas)</v>
          </cell>
          <cell r="K9730" t="str">
            <v>C4906455</v>
          </cell>
          <cell r="L9730" t="str">
            <v>C4901463</v>
          </cell>
        </row>
        <row r="9731">
          <cell r="B9731" t="str">
            <v>YEM2175133Skärmar set</v>
          </cell>
          <cell r="C9731" t="str">
            <v>YEM2175133</v>
          </cell>
          <cell r="D9731">
            <v>2020</v>
          </cell>
          <cell r="E9731">
            <v>24</v>
          </cell>
          <cell r="F9731" t="str">
            <v>0240</v>
          </cell>
          <cell r="G9731" t="str">
            <v>H003</v>
          </cell>
          <cell r="H9731" t="str">
            <v xml:space="preserve">Mudguard front   </v>
          </cell>
          <cell r="I9731" t="str">
            <v>Skärmar set</v>
          </cell>
          <cell r="J9731" t="str">
            <v xml:space="preserve">C8255677-701 ZN/52MM 28" Electric Green 70.554/1 (5729-ZN) </v>
          </cell>
          <cell r="K9731" t="str">
            <v>C8255677-701</v>
          </cell>
          <cell r="L9731" t="str">
            <v>Kontakta Service</v>
          </cell>
        </row>
        <row r="9732">
          <cell r="B9732" t="str">
            <v>YEM2175133Pakethållare</v>
          </cell>
          <cell r="C9732" t="str">
            <v>YEM2175133</v>
          </cell>
          <cell r="D9732">
            <v>2020</v>
          </cell>
          <cell r="E9732">
            <v>25</v>
          </cell>
          <cell r="F9732" t="str">
            <v>0250</v>
          </cell>
          <cell r="G9732" t="str">
            <v>H004</v>
          </cell>
          <cell r="H9732" t="str">
            <v>Carrier</v>
          </cell>
          <cell r="I9732" t="str">
            <v>Pakethållare</v>
          </cell>
          <cell r="J9732" t="str">
            <v>C8205835-701 Electric Green AVS CLASSIC CARRIER FOR PHYLLION BATTERY, Powder BLACK CLIP AND SPECTRA LOGO</v>
          </cell>
          <cell r="K9732" t="str">
            <v>C8205835-701</v>
          </cell>
          <cell r="L9732" t="str">
            <v>Kontakta Service</v>
          </cell>
        </row>
        <row r="9733">
          <cell r="B9733" t="str">
            <v>YEM2175133Sadel</v>
          </cell>
          <cell r="C9733" t="str">
            <v>YEM2175133</v>
          </cell>
          <cell r="D9733">
            <v>2020</v>
          </cell>
          <cell r="E9733">
            <v>26</v>
          </cell>
          <cell r="F9733" t="str">
            <v>0260</v>
          </cell>
          <cell r="G9733" t="str">
            <v>G001</v>
          </cell>
          <cell r="H9733" t="str">
            <v>Saddle</v>
          </cell>
          <cell r="I9733" t="str">
            <v>Sadel</v>
          </cell>
          <cell r="J9733" t="str">
            <v>C7106013 Spectra Commo Lady Black "COUNTRY" 8275/DET 8076 W/CLAMP 4,95 Euro</v>
          </cell>
          <cell r="K9733" t="str">
            <v>C7106013</v>
          </cell>
          <cell r="L9733" t="str">
            <v>C7100591</v>
          </cell>
        </row>
        <row r="9734">
          <cell r="B9734" t="str">
            <v>YEM2175133Sadelstolpe</v>
          </cell>
          <cell r="C9734" t="str">
            <v>YEM2175133</v>
          </cell>
          <cell r="D9734">
            <v>2020</v>
          </cell>
          <cell r="E9734">
            <v>27</v>
          </cell>
          <cell r="F9734" t="str">
            <v>0270</v>
          </cell>
          <cell r="G9734" t="str">
            <v>G002</v>
          </cell>
          <cell r="H9734" t="str">
            <v>Seatpost</v>
          </cell>
          <cell r="I9734" t="str">
            <v>Sadelstolpe</v>
          </cell>
          <cell r="J9734" t="str">
            <v xml:space="preserve">C7205258  SP-222 27.2X350 Anodized SILVER </v>
          </cell>
          <cell r="K9734" t="str">
            <v>C7205258</v>
          </cell>
          <cell r="L9734" t="str">
            <v>C7200039</v>
          </cell>
        </row>
        <row r="9735">
          <cell r="B9735" t="str">
            <v>YEM2175133Sadelrörsklämma</v>
          </cell>
          <cell r="C9735" t="str">
            <v>YEM2175133</v>
          </cell>
          <cell r="D9735">
            <v>2020</v>
          </cell>
          <cell r="E9735">
            <v>28</v>
          </cell>
          <cell r="F9735" t="str">
            <v>0280</v>
          </cell>
          <cell r="G9735" t="str">
            <v>G003</v>
          </cell>
          <cell r="H9735" t="str">
            <v>Seat Clamp</v>
          </cell>
          <cell r="I9735" t="str">
            <v>Sadelrörsklämma</v>
          </cell>
          <cell r="J9735" t="str">
            <v>C7305002 L/C 31.8 MX27 shiny black (7305138 35mm fisr xxx bikes)</v>
          </cell>
          <cell r="K9735" t="str">
            <v>C7305002</v>
          </cell>
          <cell r="L9735" t="str">
            <v>C7300027-318</v>
          </cell>
        </row>
        <row r="9736">
          <cell r="B9736" t="str">
            <v>YEM2175133Framlampa</v>
          </cell>
          <cell r="C9736" t="str">
            <v>YEM2175133</v>
          </cell>
          <cell r="D9736">
            <v>2020</v>
          </cell>
          <cell r="E9736">
            <v>29</v>
          </cell>
          <cell r="F9736" t="str">
            <v>0290</v>
          </cell>
          <cell r="G9736" t="str">
            <v>H005</v>
          </cell>
          <cell r="H9736" t="str">
            <v>Front light</v>
          </cell>
          <cell r="I9736" t="str">
            <v>Framlampa</v>
          </cell>
          <cell r="J9736" t="str">
            <v>C8025221 Front light Breeze Evo without ss bracket, Classic chrome, 0,5W LED, 15 lux, Waterproof IP44 w 65 cm cable</v>
          </cell>
          <cell r="K9736" t="str">
            <v>C8025221</v>
          </cell>
          <cell r="L9736" t="str">
            <v>C8010029</v>
          </cell>
        </row>
        <row r="9737">
          <cell r="B9737" t="str">
            <v>YEM2175133Baklampa</v>
          </cell>
          <cell r="C9737" t="str">
            <v>YEM2175133</v>
          </cell>
          <cell r="D9737">
            <v>2020</v>
          </cell>
          <cell r="E9737">
            <v>30</v>
          </cell>
          <cell r="F9737" t="str">
            <v>0300</v>
          </cell>
          <cell r="G9737" t="str">
            <v>H006</v>
          </cell>
          <cell r="H9737" t="str">
            <v>Light, Rear</v>
          </cell>
          <cell r="I9737" t="str">
            <v>Baklampa</v>
          </cell>
          <cell r="J9737" t="str">
            <v>inkl in battery</v>
          </cell>
          <cell r="K9737" t="str">
            <v>C8705186-1RLBK</v>
          </cell>
          <cell r="L9737" t="str">
            <v>C8705186-1RLBK</v>
          </cell>
        </row>
        <row r="9738">
          <cell r="B9738" t="str">
            <v>YEM2175133Låssats</v>
          </cell>
          <cell r="C9738" t="str">
            <v>YEM2175133</v>
          </cell>
          <cell r="D9738">
            <v>2020</v>
          </cell>
          <cell r="E9738">
            <v>31</v>
          </cell>
          <cell r="F9738" t="str">
            <v>0310</v>
          </cell>
          <cell r="G9738" t="str">
            <v>H007</v>
          </cell>
          <cell r="H9738" t="str">
            <v>Lock</v>
          </cell>
          <cell r="I9738" t="str">
            <v>Låssats</v>
          </cell>
          <cell r="J9738" t="str">
            <v>C8405069 LCK SF PLbk Solid+  BAT SF03/SR11/SR20, LOCK FRAME+LOCK BATT SF03 RT W/2 similar keys</v>
          </cell>
          <cell r="K9738" t="str">
            <v>C8405069</v>
          </cell>
          <cell r="L9738" t="str">
            <v>C8405069</v>
          </cell>
        </row>
        <row r="9739">
          <cell r="B9739" t="str">
            <v>YEM2175133Stöd</v>
          </cell>
          <cell r="C9739" t="str">
            <v>YEM2175133</v>
          </cell>
          <cell r="D9739">
            <v>2020</v>
          </cell>
          <cell r="E9739">
            <v>32</v>
          </cell>
          <cell r="F9739" t="str">
            <v>0320</v>
          </cell>
          <cell r="G9739" t="str">
            <v>H008</v>
          </cell>
          <cell r="H9739" t="str">
            <v>Kick stand</v>
          </cell>
          <cell r="I9739" t="str">
            <v>Stöd</v>
          </cell>
          <cell r="J9739" t="str">
            <v>C8105208 KS REX ATRAN 235</v>
          </cell>
          <cell r="K9739" t="str">
            <v>C8105208</v>
          </cell>
          <cell r="L9739" t="str">
            <v>C8100034</v>
          </cell>
        </row>
        <row r="9740">
          <cell r="B9740" t="str">
            <v>YEM2175133Korg</v>
          </cell>
          <cell r="C9740" t="str">
            <v>YEM2175133</v>
          </cell>
          <cell r="D9740">
            <v>2020</v>
          </cell>
          <cell r="E9740">
            <v>33</v>
          </cell>
          <cell r="F9740" t="str">
            <v>0330</v>
          </cell>
          <cell r="G9740" t="str">
            <v>H009</v>
          </cell>
          <cell r="H9740" t="str">
            <v>Basket / Fr carrier</v>
          </cell>
          <cell r="I9740" t="str">
            <v>Korg</v>
          </cell>
          <cell r="J9740" t="str">
            <v>C8605001-G black steel</v>
          </cell>
          <cell r="K9740" t="str">
            <v>C8605001-G</v>
          </cell>
          <cell r="L9740" t="str">
            <v>C8600004</v>
          </cell>
        </row>
        <row r="9741">
          <cell r="B9741" t="str">
            <v>YEM2175133Pedaler</v>
          </cell>
          <cell r="C9741" t="str">
            <v>YEM2175133</v>
          </cell>
          <cell r="D9741">
            <v>2020</v>
          </cell>
          <cell r="E9741">
            <v>34</v>
          </cell>
          <cell r="F9741" t="str">
            <v>0340</v>
          </cell>
          <cell r="G9741" t="str">
            <v>E005</v>
          </cell>
          <cell r="H9741" t="str">
            <v xml:space="preserve">Pedal </v>
          </cell>
          <cell r="I9741" t="str">
            <v>Pedaler</v>
          </cell>
          <cell r="J9741" t="str">
            <v>C3505208 NWL-467  SILVER/GREY 9/16" ALU</v>
          </cell>
          <cell r="K9741" t="str">
            <v>C3505208</v>
          </cell>
          <cell r="L9741" t="str">
            <v>C3500059</v>
          </cell>
        </row>
        <row r="9742">
          <cell r="B9742" t="str">
            <v>YEM2175133Motor</v>
          </cell>
          <cell r="C9742" t="str">
            <v>YEM2175133</v>
          </cell>
          <cell r="D9742">
            <v>2020</v>
          </cell>
          <cell r="E9742">
            <v>35</v>
          </cell>
          <cell r="F9742" t="str">
            <v>0350</v>
          </cell>
          <cell r="G9742" t="str">
            <v>J001</v>
          </cell>
          <cell r="H9742" t="str">
            <v>DRIVE UNIT:</v>
          </cell>
          <cell r="I9742" t="str">
            <v>Motor</v>
          </cell>
          <cell r="J9742" t="str">
            <v>KDUE5000 DRIVE UNIT, DU-E5000, MID SHIP POSITION, FOR COASTER BRAKE AND FREEWHEEL, FOR 25km/h, W/O COVER(SM-DUE50), W/O SPEED SENSOR UNIT,W/TL-EW02, BULK 22898 JPY</v>
          </cell>
          <cell r="K9742" t="str">
            <v>KDUE5000</v>
          </cell>
          <cell r="L9742" t="str">
            <v>Kontakta SHIMANO / DU-E5000</v>
          </cell>
        </row>
        <row r="9743">
          <cell r="B9743" t="str">
            <v>YEM2175133Display</v>
          </cell>
          <cell r="C9743" t="str">
            <v>YEM2175133</v>
          </cell>
          <cell r="D9743">
            <v>2020</v>
          </cell>
          <cell r="E9743">
            <v>36</v>
          </cell>
          <cell r="F9743" t="str">
            <v>0360</v>
          </cell>
          <cell r="G9743" t="str">
            <v>J004</v>
          </cell>
          <cell r="H9743" t="str">
            <v>DISPLAY:</v>
          </cell>
          <cell r="I9743" t="str">
            <v>Display</v>
          </cell>
          <cell r="J9743" t="str">
            <v>KSCE6100CF (Description CYCLE COMPUTER, SC-E6100, CLAMP BAND DIA METER 25.4MM &amp; 31.8MM, 1ST GROUP, BULK</v>
          </cell>
          <cell r="K9743" t="str">
            <v>KSCE5000</v>
          </cell>
          <cell r="L9743" t="str">
            <v>Kontakta SHIMANO / SC-E5000</v>
          </cell>
        </row>
        <row r="9744">
          <cell r="B9744" t="str">
            <v>YEM2175133EB-Bus kabel</v>
          </cell>
          <cell r="C9744" t="str">
            <v>YEM2175133</v>
          </cell>
          <cell r="D9744">
            <v>2020</v>
          </cell>
          <cell r="E9744">
            <v>37</v>
          </cell>
          <cell r="F9744" t="str">
            <v>0370</v>
          </cell>
          <cell r="G9744" t="str">
            <v>J005</v>
          </cell>
          <cell r="H9744" t="str">
            <v>EB-BUS CABLE:</v>
          </cell>
          <cell r="I9744" t="str">
            <v>EB-Bus kabel</v>
          </cell>
          <cell r="J9744" t="str">
            <v>KEWSD50IL35 ELECTRIC WIRE, EW-SD50-I, FOR BUILT-IN ROUTING, 350MM BLACK, BULK, 973 JPY</v>
          </cell>
          <cell r="K9744" t="str">
            <v>KEWSD50IL35</v>
          </cell>
          <cell r="L9744" t="str">
            <v>Kontakta SHIMANO</v>
          </cell>
        </row>
        <row r="9745">
          <cell r="B9745" t="str">
            <v>YEM2175133Motorkabel</v>
          </cell>
          <cell r="C9745" t="str">
            <v>YEM2175133</v>
          </cell>
          <cell r="D9745">
            <v>2020</v>
          </cell>
          <cell r="E9745">
            <v>38</v>
          </cell>
          <cell r="F9745" t="str">
            <v>0380</v>
          </cell>
          <cell r="G9745" t="str">
            <v>J006</v>
          </cell>
          <cell r="H9745" t="str">
            <v>POWER CABLE:</v>
          </cell>
          <cell r="I9745" t="str">
            <v>Motorkabel</v>
          </cell>
          <cell r="J9745" t="str">
            <v>KEWSD50IL120 ELECTRIC WIRE, EW-SD50-I, FOR BUILT-IN ROUTING, 1200MM BLACK, BULK, 1169 JPY</v>
          </cell>
          <cell r="K9745" t="str">
            <v>Ingår i batterihållaren</v>
          </cell>
          <cell r="L9745" t="str">
            <v>Ingår i batterihållaren</v>
          </cell>
        </row>
        <row r="9746">
          <cell r="B9746" t="str">
            <v>YEM2175133Kabel framlampa</v>
          </cell>
          <cell r="C9746" t="str">
            <v>YEM2175133</v>
          </cell>
          <cell r="D9746">
            <v>2020</v>
          </cell>
          <cell r="E9746">
            <v>39</v>
          </cell>
          <cell r="F9746" t="str">
            <v>0390</v>
          </cell>
          <cell r="G9746" t="str">
            <v>J007</v>
          </cell>
          <cell r="H9746" t="str">
            <v>F. LIGHT CABLE:</v>
          </cell>
          <cell r="I9746" t="str">
            <v>Kabel framlampa</v>
          </cell>
          <cell r="J9746" t="str">
            <v>Electric wire SC-&gt;DU KEWSD50IL35</v>
          </cell>
          <cell r="K9746" t="str">
            <v>KEWSD50IL35</v>
          </cell>
          <cell r="L9746" t="str">
            <v>Kontakta SHIMANO</v>
          </cell>
        </row>
        <row r="9747">
          <cell r="B9747" t="str">
            <v>YEM2175133Kabel baklampa</v>
          </cell>
          <cell r="C9747" t="str">
            <v>YEM2175133</v>
          </cell>
          <cell r="D9747">
            <v>2020</v>
          </cell>
          <cell r="E9747">
            <v>40</v>
          </cell>
          <cell r="F9747" t="str">
            <v>0400</v>
          </cell>
          <cell r="G9747" t="str">
            <v>J008</v>
          </cell>
          <cell r="H9747" t="str">
            <v>R. LIGHT CABLE:</v>
          </cell>
          <cell r="I9747" t="str">
            <v>Kabel baklampa</v>
          </cell>
          <cell r="K9747" t="str">
            <v>INGÅR I BATTERIET</v>
          </cell>
          <cell r="L9747" t="str">
            <v>Ingår i batteriet</v>
          </cell>
        </row>
        <row r="9748">
          <cell r="B9748" t="str">
            <v>YEM2175133Hastighetssensor</v>
          </cell>
          <cell r="C9748" t="str">
            <v>YEM2175133</v>
          </cell>
          <cell r="D9748">
            <v>2020</v>
          </cell>
          <cell r="E9748">
            <v>41</v>
          </cell>
          <cell r="F9748" t="str">
            <v>0410</v>
          </cell>
          <cell r="G9748" t="str">
            <v>J009</v>
          </cell>
          <cell r="H9748" t="str">
            <v>SPEED SENSOR:</v>
          </cell>
          <cell r="I9748" t="str">
            <v>Hastighetssensor</v>
          </cell>
          <cell r="J9748" t="str">
            <v>KSMDUE10 SPEED SENSOR UNIT, SM-DUE10, CABLE LENGTH 540MM, BULK, 1041 JPY</v>
          </cell>
          <cell r="K9748" t="str">
            <v>KSMDUE10</v>
          </cell>
          <cell r="L9748" t="str">
            <v>Kontakta SHIMANO / SM-DUE10</v>
          </cell>
        </row>
        <row r="9749">
          <cell r="B9749" t="str">
            <v>YEM2175133Batteri</v>
          </cell>
          <cell r="C9749" t="str">
            <v>YEM2175133</v>
          </cell>
          <cell r="D9749">
            <v>2020</v>
          </cell>
          <cell r="E9749">
            <v>42</v>
          </cell>
          <cell r="F9749" t="str">
            <v>0420</v>
          </cell>
          <cell r="G9749" t="str">
            <v>J002</v>
          </cell>
          <cell r="H9749" t="str">
            <v>BATTERY:</v>
          </cell>
          <cell r="I9749" t="str">
            <v>Batteri</v>
          </cell>
          <cell r="J9749" t="str">
            <v>C8705186-S-11EA -&gt; C8705186-S-11U SR-20 11,6Ah, dimension med dockning 435mmX140mmX50mm, 2,9kg EN15194:2017</v>
          </cell>
          <cell r="K9749" t="str">
            <v>C8705186-S-11EA</v>
          </cell>
          <cell r="L9749" t="str">
            <v>C8705186-S-11EA</v>
          </cell>
        </row>
        <row r="9750">
          <cell r="B9750" t="str">
            <v>YEM2175133Batterihållare</v>
          </cell>
          <cell r="C9750" t="str">
            <v>YEM2175133</v>
          </cell>
          <cell r="D9750">
            <v>2020</v>
          </cell>
          <cell r="E9750">
            <v>43</v>
          </cell>
          <cell r="F9750" t="str">
            <v>0430</v>
          </cell>
          <cell r="G9750" t="str">
            <v>J003</v>
          </cell>
          <cell r="H9750" t="str">
            <v>BATTERY HOLDER/Slider</v>
          </cell>
          <cell r="I9750" t="str">
            <v>Batterihållare</v>
          </cell>
          <cell r="J9750" t="str">
            <v>C8705188-S-01 Slider (lower part) SR20, AXA One key</v>
          </cell>
          <cell r="K9750" t="str">
            <v>C8705188-S-01</v>
          </cell>
          <cell r="L9750" t="str">
            <v>C8705188-S-01</v>
          </cell>
        </row>
        <row r="9751">
          <cell r="B9751" t="str">
            <v>YEM2175133Batteriladdare</v>
          </cell>
          <cell r="C9751" t="str">
            <v>YEM2175133</v>
          </cell>
          <cell r="D9751">
            <v>2020</v>
          </cell>
          <cell r="E9751">
            <v>44</v>
          </cell>
          <cell r="F9751" t="str">
            <v>0440</v>
          </cell>
          <cell r="G9751" t="str">
            <v>J010</v>
          </cell>
          <cell r="H9751" t="str">
            <v>CHARGER:</v>
          </cell>
          <cell r="I9751" t="str">
            <v>Batteriladdare</v>
          </cell>
          <cell r="J9751" t="str">
            <v xml:space="preserve">C8705086-02C T-Shape CanBus charger for DT12/Shimano </v>
          </cell>
          <cell r="K9751" t="str">
            <v>C8705086-02C</v>
          </cell>
          <cell r="L9751" t="str">
            <v>C8705086-02C</v>
          </cell>
        </row>
        <row r="9752">
          <cell r="B9752" t="str">
            <v>YEM2175133Kontrollbox</v>
          </cell>
          <cell r="C9752" t="str">
            <v>YEM2175133</v>
          </cell>
          <cell r="D9752">
            <v>2020</v>
          </cell>
          <cell r="E9752">
            <v>45</v>
          </cell>
          <cell r="F9752" t="str">
            <v>0450</v>
          </cell>
          <cell r="G9752" t="str">
            <v>J011</v>
          </cell>
          <cell r="H9752" t="str">
            <v>Controller</v>
          </cell>
          <cell r="I9752" t="str">
            <v>Kontrollbox</v>
          </cell>
          <cell r="J9752" t="str">
            <v>Included in motor</v>
          </cell>
          <cell r="K9752" t="str">
            <v>Shimano</v>
          </cell>
          <cell r="L9752" t="str">
            <v>Kontakta SHIMANO</v>
          </cell>
        </row>
        <row r="9753">
          <cell r="B9753" t="str">
            <v>YEM2175133Växelöra</v>
          </cell>
          <cell r="C9753" t="str">
            <v>YEM2175133</v>
          </cell>
          <cell r="D9753">
            <v>2020</v>
          </cell>
          <cell r="E9753">
            <v>46</v>
          </cell>
          <cell r="F9753" t="str">
            <v>0460</v>
          </cell>
          <cell r="G9753" t="str">
            <v>D005</v>
          </cell>
          <cell r="H9753" t="str">
            <v>Gear hanger</v>
          </cell>
          <cell r="I9753" t="str">
            <v>Växelöra</v>
          </cell>
          <cell r="L9753" t="e">
            <v>#N/A</v>
          </cell>
        </row>
        <row r="9754">
          <cell r="B9754" t="str">
            <v>YEM2175134RAM</v>
          </cell>
          <cell r="C9754" t="str">
            <v>YEM2175134</v>
          </cell>
          <cell r="D9754">
            <v>2022</v>
          </cell>
          <cell r="E9754">
            <v>1</v>
          </cell>
          <cell r="F9754" t="str">
            <v>0010</v>
          </cell>
          <cell r="G9754" t="str">
            <v>A001</v>
          </cell>
          <cell r="H9754" t="str">
            <v>PAINTED FRAME</v>
          </cell>
          <cell r="I9754" t="str">
            <v>RAM</v>
          </cell>
          <cell r="K9754" t="str">
            <v>C1307757-510</v>
          </cell>
          <cell r="L9754" t="e">
            <v>#N/A</v>
          </cell>
        </row>
        <row r="9755">
          <cell r="B9755" t="str">
            <v>YEM2175134Framgaffel</v>
          </cell>
          <cell r="C9755" t="str">
            <v>YEM2175134</v>
          </cell>
          <cell r="D9755">
            <v>2022</v>
          </cell>
          <cell r="E9755">
            <v>2</v>
          </cell>
          <cell r="F9755" t="str">
            <v>0020</v>
          </cell>
          <cell r="G9755" t="str">
            <v>A002</v>
          </cell>
          <cell r="H9755" t="str">
            <v>PAINTED FORK</v>
          </cell>
          <cell r="I9755" t="str">
            <v>Framgaffel</v>
          </cell>
          <cell r="K9755" t="str">
            <v>C1605442-213</v>
          </cell>
          <cell r="L9755" t="e">
            <v>#N/A</v>
          </cell>
        </row>
        <row r="9756">
          <cell r="B9756" t="str">
            <v>YEM2175134Styrlager</v>
          </cell>
          <cell r="C9756" t="str">
            <v>YEM2175134</v>
          </cell>
          <cell r="D9756">
            <v>2022</v>
          </cell>
          <cell r="E9756">
            <v>3</v>
          </cell>
          <cell r="F9756" t="str">
            <v>0030</v>
          </cell>
          <cell r="G9756" t="str">
            <v>B001</v>
          </cell>
          <cell r="H9756" t="str">
            <v>Head Set</v>
          </cell>
          <cell r="I9756" t="str">
            <v>Styrlager</v>
          </cell>
          <cell r="K9756" t="str">
            <v>C2105291</v>
          </cell>
          <cell r="L9756" t="str">
            <v>C2100163</v>
          </cell>
        </row>
        <row r="9757">
          <cell r="B9757" t="str">
            <v xml:space="preserve">YEM2175134Styrstam </v>
          </cell>
          <cell r="C9757" t="str">
            <v>YEM2175134</v>
          </cell>
          <cell r="D9757">
            <v>2022</v>
          </cell>
          <cell r="E9757">
            <v>4</v>
          </cell>
          <cell r="F9757" t="str">
            <v>0040</v>
          </cell>
          <cell r="G9757" t="str">
            <v>B002</v>
          </cell>
          <cell r="H9757" t="str">
            <v>Handlebar Stem</v>
          </cell>
          <cell r="I9757" t="str">
            <v xml:space="preserve">Styrstam </v>
          </cell>
          <cell r="K9757" t="str">
            <v>C2205076-040</v>
          </cell>
          <cell r="L9757" t="str">
            <v>C2200114-040</v>
          </cell>
        </row>
        <row r="9758">
          <cell r="B9758" t="str">
            <v>YEM2175134Styre</v>
          </cell>
          <cell r="C9758" t="str">
            <v>YEM2175134</v>
          </cell>
          <cell r="D9758">
            <v>2022</v>
          </cell>
          <cell r="E9758">
            <v>5</v>
          </cell>
          <cell r="F9758" t="str">
            <v>0050</v>
          </cell>
          <cell r="G9758" t="str">
            <v>B003</v>
          </cell>
          <cell r="H9758" t="str">
            <v>Handelbar</v>
          </cell>
          <cell r="I9758" t="str">
            <v>Styre</v>
          </cell>
          <cell r="K9758" t="str">
            <v>C2306073</v>
          </cell>
          <cell r="L9758" t="str">
            <v>C2300290</v>
          </cell>
        </row>
        <row r="9759">
          <cell r="B9759" t="str">
            <v>YEM2175134Bromsgrepp H</v>
          </cell>
          <cell r="C9759" t="str">
            <v>YEM2175134</v>
          </cell>
          <cell r="D9759">
            <v>2022</v>
          </cell>
          <cell r="E9759">
            <v>6</v>
          </cell>
          <cell r="F9759" t="str">
            <v>0060</v>
          </cell>
          <cell r="G9759" t="str">
            <v>C002</v>
          </cell>
          <cell r="H9759" t="str">
            <v>Brake Lever R</v>
          </cell>
          <cell r="I9759" t="str">
            <v>Bromsgrepp H</v>
          </cell>
          <cell r="L9759" t="e">
            <v>#N/A</v>
          </cell>
        </row>
        <row r="9760">
          <cell r="B9760" t="str">
            <v>YEM2175134Bromsgrepp V</v>
          </cell>
          <cell r="C9760" t="str">
            <v>YEM2175134</v>
          </cell>
          <cell r="D9760">
            <v>2022</v>
          </cell>
          <cell r="E9760">
            <v>7</v>
          </cell>
          <cell r="F9760" t="str">
            <v>0070</v>
          </cell>
          <cell r="G9760" t="str">
            <v>C001</v>
          </cell>
          <cell r="H9760" t="str">
            <v>Brake Lever L</v>
          </cell>
          <cell r="I9760" t="str">
            <v>Bromsgrepp V</v>
          </cell>
          <cell r="K9760" t="str">
            <v>Shimano</v>
          </cell>
          <cell r="L9760" t="str">
            <v>Kontakta SHIMANO</v>
          </cell>
        </row>
        <row r="9761">
          <cell r="B9761" t="str">
            <v>YEM2175134Växelreglage H</v>
          </cell>
          <cell r="C9761" t="str">
            <v>YEM2175134</v>
          </cell>
          <cell r="D9761">
            <v>2022</v>
          </cell>
          <cell r="E9761">
            <v>8</v>
          </cell>
          <cell r="F9761" t="str">
            <v>0080</v>
          </cell>
          <cell r="G9761" t="str">
            <v>D002</v>
          </cell>
          <cell r="H9761" t="str">
            <v>Shift Lever R</v>
          </cell>
          <cell r="I9761" t="str">
            <v>Växelreglage H</v>
          </cell>
          <cell r="K9761" t="str">
            <v>C5105092</v>
          </cell>
          <cell r="L9761" t="str">
            <v>Kontakta SHIMANO</v>
          </cell>
        </row>
        <row r="9762">
          <cell r="B9762" t="str">
            <v>YEM2175134Växelreglage V</v>
          </cell>
          <cell r="C9762" t="str">
            <v>YEM2175134</v>
          </cell>
          <cell r="D9762">
            <v>2022</v>
          </cell>
          <cell r="E9762">
            <v>9</v>
          </cell>
          <cell r="F9762" t="str">
            <v>0090</v>
          </cell>
          <cell r="G9762" t="str">
            <v>D001</v>
          </cell>
          <cell r="H9762" t="str">
            <v>Shift Lever L</v>
          </cell>
          <cell r="I9762" t="str">
            <v>Växelreglage V</v>
          </cell>
          <cell r="L9762" t="e">
            <v>#N/A</v>
          </cell>
        </row>
        <row r="9763">
          <cell r="B9763" t="str">
            <v>YEM2175134Handtag par</v>
          </cell>
          <cell r="C9763" t="str">
            <v>YEM2175134</v>
          </cell>
          <cell r="D9763">
            <v>2022</v>
          </cell>
          <cell r="E9763">
            <v>10</v>
          </cell>
          <cell r="F9763" t="str">
            <v>0100</v>
          </cell>
          <cell r="G9763" t="str">
            <v>B004</v>
          </cell>
          <cell r="H9763" t="str">
            <v>Grip R</v>
          </cell>
          <cell r="I9763" t="str">
            <v>Handtag par</v>
          </cell>
          <cell r="K9763" t="str">
            <v>C2505484</v>
          </cell>
          <cell r="L9763" t="str">
            <v>C2500163</v>
          </cell>
        </row>
        <row r="9764">
          <cell r="B9764" t="str">
            <v>YEM2175134Frambroms</v>
          </cell>
          <cell r="C9764" t="str">
            <v>YEM2175134</v>
          </cell>
          <cell r="D9764">
            <v>2022</v>
          </cell>
          <cell r="E9764">
            <v>11</v>
          </cell>
          <cell r="F9764" t="str">
            <v>0110</v>
          </cell>
          <cell r="G9764" t="str">
            <v>C003</v>
          </cell>
          <cell r="H9764" t="str">
            <v xml:space="preserve">Brake front </v>
          </cell>
          <cell r="I9764" t="str">
            <v>Frambroms</v>
          </cell>
          <cell r="K9764" t="str">
            <v>AMT200KLFURX100</v>
          </cell>
          <cell r="L9764" t="str">
            <v>Kontakta SHIMANO</v>
          </cell>
        </row>
        <row r="9765">
          <cell r="B9765" t="str">
            <v>YEM2175134Bakbroms</v>
          </cell>
          <cell r="C9765" t="str">
            <v>YEM2175134</v>
          </cell>
          <cell r="D9765">
            <v>2022</v>
          </cell>
          <cell r="E9765">
            <v>12</v>
          </cell>
          <cell r="F9765" t="str">
            <v>0120</v>
          </cell>
          <cell r="G9765" t="str">
            <v>C004</v>
          </cell>
          <cell r="H9765" t="str">
            <v>Brake rear</v>
          </cell>
          <cell r="I9765" t="str">
            <v>Bakbroms</v>
          </cell>
          <cell r="K9765" t="str">
            <v>Fotbroms</v>
          </cell>
          <cell r="L9765" t="str">
            <v>Kontakta SHIMANO</v>
          </cell>
        </row>
        <row r="9766">
          <cell r="B9766" t="str">
            <v>YEM2175134Vevlager</v>
          </cell>
          <cell r="C9766" t="str">
            <v>YEM2175134</v>
          </cell>
          <cell r="D9766">
            <v>2022</v>
          </cell>
          <cell r="E9766">
            <v>13</v>
          </cell>
          <cell r="F9766" t="str">
            <v>0130</v>
          </cell>
          <cell r="G9766" t="str">
            <v>E001</v>
          </cell>
          <cell r="H9766" t="str">
            <v xml:space="preserve">BB-set </v>
          </cell>
          <cell r="I9766" t="str">
            <v>Vevlager</v>
          </cell>
          <cell r="K9766" t="str">
            <v>INGÅR I MOTORN</v>
          </cell>
          <cell r="L9766" t="str">
            <v>Ingår i motorn</v>
          </cell>
        </row>
        <row r="9767">
          <cell r="B9767" t="str">
            <v>YEM2175134Vevparti</v>
          </cell>
          <cell r="C9767" t="str">
            <v>YEM2175134</v>
          </cell>
          <cell r="D9767">
            <v>2022</v>
          </cell>
          <cell r="E9767">
            <v>14</v>
          </cell>
          <cell r="F9767" t="str">
            <v>0140</v>
          </cell>
          <cell r="G9767" t="str">
            <v>E002</v>
          </cell>
          <cell r="H9767" t="str">
            <v>Front Chainwheel</v>
          </cell>
          <cell r="I9767" t="str">
            <v>Vevparti</v>
          </cell>
          <cell r="K9767" t="str">
            <v>C3305778-EG</v>
          </cell>
          <cell r="L9767" t="str">
            <v>C3305778-EG</v>
          </cell>
        </row>
        <row r="9768">
          <cell r="B9768" t="str">
            <v>YEM2175134Kedjeskydd</v>
          </cell>
          <cell r="C9768" t="str">
            <v>YEM2175134</v>
          </cell>
          <cell r="D9768">
            <v>2022</v>
          </cell>
          <cell r="E9768">
            <v>15</v>
          </cell>
          <cell r="F9768" t="str">
            <v>0150</v>
          </cell>
          <cell r="G9768" t="str">
            <v>H001</v>
          </cell>
          <cell r="H9768" t="str">
            <v>Chain guard</v>
          </cell>
          <cell r="I9768" t="str">
            <v>Kedjeskydd</v>
          </cell>
          <cell r="K9768" t="str">
            <v>C8305643-701</v>
          </cell>
          <cell r="L9768" t="str">
            <v>Kontakta Service</v>
          </cell>
        </row>
        <row r="9769">
          <cell r="B9769" t="str">
            <v>YEM2175134Kedjeskyddsfäste</v>
          </cell>
          <cell r="C9769" t="str">
            <v>YEM2175134</v>
          </cell>
          <cell r="D9769">
            <v>2022</v>
          </cell>
          <cell r="E9769">
            <v>16</v>
          </cell>
          <cell r="F9769" t="str">
            <v>0160</v>
          </cell>
          <cell r="G9769" t="str">
            <v>H002</v>
          </cell>
          <cell r="H9769" t="str">
            <v>Chain guard bracket</v>
          </cell>
          <cell r="I9769" t="str">
            <v>Kedjeskyddsfäste</v>
          </cell>
          <cell r="K9769" t="str">
            <v>C8305732</v>
          </cell>
          <cell r="L9769" t="str">
            <v>C8305732</v>
          </cell>
        </row>
        <row r="9770">
          <cell r="B9770" t="str">
            <v>YEM2175134Framväxel</v>
          </cell>
          <cell r="C9770" t="str">
            <v>YEM2175134</v>
          </cell>
          <cell r="D9770">
            <v>2022</v>
          </cell>
          <cell r="E9770">
            <v>17</v>
          </cell>
          <cell r="F9770" t="str">
            <v>0170</v>
          </cell>
          <cell r="G9770" t="str">
            <v>D003</v>
          </cell>
          <cell r="H9770" t="str">
            <v>Front Derailleur</v>
          </cell>
          <cell r="I9770" t="str">
            <v>Framväxel</v>
          </cell>
          <cell r="K9770">
            <v>0</v>
          </cell>
          <cell r="L9770" t="e">
            <v>#N/A</v>
          </cell>
        </row>
        <row r="9771">
          <cell r="B9771" t="str">
            <v>YEM2175134Bakväxel</v>
          </cell>
          <cell r="C9771" t="str">
            <v>YEM2175134</v>
          </cell>
          <cell r="D9771">
            <v>2022</v>
          </cell>
          <cell r="E9771">
            <v>18</v>
          </cell>
          <cell r="F9771" t="str">
            <v>0180</v>
          </cell>
          <cell r="G9771" t="str">
            <v>D004</v>
          </cell>
          <cell r="H9771" t="str">
            <v>Rear Derailleur</v>
          </cell>
          <cell r="I9771" t="str">
            <v>Bakväxel</v>
          </cell>
          <cell r="K9771" t="str">
            <v>NAVVÄXEL</v>
          </cell>
          <cell r="L9771" t="str">
            <v>Kontakta SHIMANO</v>
          </cell>
        </row>
        <row r="9772">
          <cell r="B9772" t="str">
            <v>YEM2175134Kedja</v>
          </cell>
          <cell r="C9772" t="str">
            <v>YEM2175134</v>
          </cell>
          <cell r="D9772">
            <v>2022</v>
          </cell>
          <cell r="E9772">
            <v>19</v>
          </cell>
          <cell r="F9772" t="str">
            <v>0190</v>
          </cell>
          <cell r="G9772" t="str">
            <v>E003</v>
          </cell>
          <cell r="H9772" t="str">
            <v xml:space="preserve">Chain </v>
          </cell>
          <cell r="I9772" t="str">
            <v>Kedja</v>
          </cell>
          <cell r="K9772" t="str">
            <v>C3405041-104</v>
          </cell>
          <cell r="L9772" t="str">
            <v>C3400038</v>
          </cell>
        </row>
        <row r="9773">
          <cell r="B9773" t="str">
            <v>YEM2175134Kassett</v>
          </cell>
          <cell r="C9773" t="str">
            <v>YEM2175134</v>
          </cell>
          <cell r="D9773">
            <v>2022</v>
          </cell>
          <cell r="E9773">
            <v>20</v>
          </cell>
          <cell r="F9773" t="str">
            <v>0200</v>
          </cell>
          <cell r="G9773" t="str">
            <v>E004</v>
          </cell>
          <cell r="H9773" t="str">
            <v>Cassette Sprocket</v>
          </cell>
          <cell r="I9773" t="str">
            <v>Kassett</v>
          </cell>
          <cell r="K9773" t="str">
            <v>ASMGEAR16SU</v>
          </cell>
          <cell r="L9773" t="str">
            <v>Kontakta SHIMANO</v>
          </cell>
        </row>
        <row r="9774">
          <cell r="B9774" t="str">
            <v>YEM2175134Framhjul</v>
          </cell>
          <cell r="C9774" t="str">
            <v>YEM2175134</v>
          </cell>
          <cell r="D9774">
            <v>2022</v>
          </cell>
          <cell r="E9774">
            <v>21</v>
          </cell>
          <cell r="F9774" t="str">
            <v>0210</v>
          </cell>
          <cell r="G9774" t="str">
            <v>F001</v>
          </cell>
          <cell r="H9774" t="str">
            <v>Front hub</v>
          </cell>
          <cell r="I9774" t="str">
            <v>Framhjul</v>
          </cell>
          <cell r="K9774" t="str">
            <v>C4107838</v>
          </cell>
          <cell r="L9774" t="str">
            <v>Kontakta Service</v>
          </cell>
        </row>
        <row r="9775">
          <cell r="B9775" t="str">
            <v>YEM2175134Bakhjul</v>
          </cell>
          <cell r="C9775" t="str">
            <v>YEM2175134</v>
          </cell>
          <cell r="D9775">
            <v>2022</v>
          </cell>
          <cell r="E9775">
            <v>22</v>
          </cell>
          <cell r="F9775" t="str">
            <v>0220</v>
          </cell>
          <cell r="G9775" t="str">
            <v>F002</v>
          </cell>
          <cell r="H9775" t="str">
            <v>Rear hub</v>
          </cell>
          <cell r="I9775" t="str">
            <v>Bakhjul</v>
          </cell>
          <cell r="K9775" t="str">
            <v>C4208232</v>
          </cell>
          <cell r="L9775" t="str">
            <v>C4200026</v>
          </cell>
        </row>
        <row r="9776">
          <cell r="B9776" t="str">
            <v>YEM2175134Däck</v>
          </cell>
          <cell r="C9776" t="str">
            <v>YEM2175134</v>
          </cell>
          <cell r="D9776">
            <v>2022</v>
          </cell>
          <cell r="E9776">
            <v>23</v>
          </cell>
          <cell r="F9776" t="str">
            <v>0230</v>
          </cell>
          <cell r="G9776" t="str">
            <v>F003</v>
          </cell>
          <cell r="H9776" t="str">
            <v>Tire</v>
          </cell>
          <cell r="I9776" t="str">
            <v>Däck</v>
          </cell>
          <cell r="K9776" t="str">
            <v>C4906455</v>
          </cell>
          <cell r="L9776" t="str">
            <v>C4901463</v>
          </cell>
        </row>
        <row r="9777">
          <cell r="B9777" t="str">
            <v>YEM2175134Skärmar set</v>
          </cell>
          <cell r="C9777" t="str">
            <v>YEM2175134</v>
          </cell>
          <cell r="D9777">
            <v>2022</v>
          </cell>
          <cell r="E9777">
            <v>24</v>
          </cell>
          <cell r="F9777" t="str">
            <v>0240</v>
          </cell>
          <cell r="G9777" t="str">
            <v>H003</v>
          </cell>
          <cell r="H9777" t="str">
            <v xml:space="preserve">Mudguard front   </v>
          </cell>
          <cell r="I9777" t="str">
            <v>Skärmar set</v>
          </cell>
          <cell r="K9777" t="str">
            <v>C8255677-701</v>
          </cell>
          <cell r="L9777" t="str">
            <v>Kontakta Service</v>
          </cell>
        </row>
        <row r="9778">
          <cell r="B9778" t="str">
            <v>YEM2175134Pakethållare</v>
          </cell>
          <cell r="C9778" t="str">
            <v>YEM2175134</v>
          </cell>
          <cell r="D9778">
            <v>2022</v>
          </cell>
          <cell r="E9778">
            <v>25</v>
          </cell>
          <cell r="F9778" t="str">
            <v>0250</v>
          </cell>
          <cell r="G9778" t="str">
            <v>H004</v>
          </cell>
          <cell r="H9778" t="str">
            <v>Carrier</v>
          </cell>
          <cell r="I9778" t="str">
            <v>Pakethållare</v>
          </cell>
          <cell r="K9778" t="str">
            <v>C8205835-701</v>
          </cell>
          <cell r="L9778" t="str">
            <v>Kontakta Service</v>
          </cell>
        </row>
        <row r="9779">
          <cell r="B9779" t="str">
            <v>YEM2175134Sadel</v>
          </cell>
          <cell r="C9779" t="str">
            <v>YEM2175134</v>
          </cell>
          <cell r="D9779">
            <v>2022</v>
          </cell>
          <cell r="E9779">
            <v>26</v>
          </cell>
          <cell r="F9779" t="str">
            <v>0260</v>
          </cell>
          <cell r="G9779" t="str">
            <v>G001</v>
          </cell>
          <cell r="H9779" t="str">
            <v>Saddle</v>
          </cell>
          <cell r="I9779" t="str">
            <v>Sadel</v>
          </cell>
          <cell r="K9779" t="str">
            <v>C7105984</v>
          </cell>
          <cell r="L9779" t="str">
            <v>C7100591</v>
          </cell>
        </row>
        <row r="9780">
          <cell r="B9780" t="str">
            <v>YEM2175134Sadelstolpe</v>
          </cell>
          <cell r="C9780" t="str">
            <v>YEM2175134</v>
          </cell>
          <cell r="D9780">
            <v>2022</v>
          </cell>
          <cell r="E9780">
            <v>27</v>
          </cell>
          <cell r="F9780" t="str">
            <v>0270</v>
          </cell>
          <cell r="G9780" t="str">
            <v>G002</v>
          </cell>
          <cell r="H9780" t="str">
            <v>Seatpost</v>
          </cell>
          <cell r="I9780" t="str">
            <v>Sadelstolpe</v>
          </cell>
          <cell r="K9780" t="str">
            <v>C7205258</v>
          </cell>
          <cell r="L9780" t="str">
            <v>C7200039</v>
          </cell>
        </row>
        <row r="9781">
          <cell r="B9781" t="str">
            <v>YEM2175134Sadelrörsklämma</v>
          </cell>
          <cell r="C9781" t="str">
            <v>YEM2175134</v>
          </cell>
          <cell r="D9781">
            <v>2022</v>
          </cell>
          <cell r="E9781">
            <v>28</v>
          </cell>
          <cell r="F9781" t="str">
            <v>0280</v>
          </cell>
          <cell r="G9781" t="str">
            <v>G003</v>
          </cell>
          <cell r="H9781" t="str">
            <v>Seat Clamp</v>
          </cell>
          <cell r="I9781" t="str">
            <v>Sadelrörsklämma</v>
          </cell>
          <cell r="K9781" t="str">
            <v>C7305002</v>
          </cell>
          <cell r="L9781" t="str">
            <v>C7300027-318</v>
          </cell>
        </row>
        <row r="9782">
          <cell r="B9782" t="str">
            <v>YEM2175134Framlampa</v>
          </cell>
          <cell r="C9782" t="str">
            <v>YEM2175134</v>
          </cell>
          <cell r="D9782">
            <v>2022</v>
          </cell>
          <cell r="E9782">
            <v>29</v>
          </cell>
          <cell r="F9782" t="str">
            <v>0290</v>
          </cell>
          <cell r="G9782" t="str">
            <v>H005</v>
          </cell>
          <cell r="H9782" t="str">
            <v>Front light</v>
          </cell>
          <cell r="I9782" t="str">
            <v>Framlampa</v>
          </cell>
          <cell r="K9782" t="str">
            <v>C8025228</v>
          </cell>
          <cell r="L9782" t="str">
            <v>C8010029</v>
          </cell>
        </row>
        <row r="9783">
          <cell r="B9783" t="str">
            <v>YEM2175134Baklampa</v>
          </cell>
          <cell r="C9783" t="str">
            <v>YEM2175134</v>
          </cell>
          <cell r="D9783">
            <v>2022</v>
          </cell>
          <cell r="E9783">
            <v>30</v>
          </cell>
          <cell r="F9783" t="str">
            <v>0300</v>
          </cell>
          <cell r="G9783" t="str">
            <v>H006</v>
          </cell>
          <cell r="H9783" t="str">
            <v>Light, Rear</v>
          </cell>
          <cell r="I9783" t="str">
            <v>Baklampa</v>
          </cell>
          <cell r="K9783" t="str">
            <v>C8705186-1RLBK</v>
          </cell>
          <cell r="L9783" t="str">
            <v>C8705186-1RLBK</v>
          </cell>
        </row>
        <row r="9784">
          <cell r="B9784" t="str">
            <v>YEM2175134Låssats</v>
          </cell>
          <cell r="C9784" t="str">
            <v>YEM2175134</v>
          </cell>
          <cell r="D9784">
            <v>2022</v>
          </cell>
          <cell r="E9784">
            <v>31</v>
          </cell>
          <cell r="F9784" t="str">
            <v>0310</v>
          </cell>
          <cell r="G9784" t="str">
            <v>H007</v>
          </cell>
          <cell r="H9784" t="str">
            <v>Lock</v>
          </cell>
          <cell r="I9784" t="str">
            <v>Låssats</v>
          </cell>
          <cell r="K9784" t="str">
            <v>C8405069</v>
          </cell>
          <cell r="L9784" t="str">
            <v>C8405069</v>
          </cell>
        </row>
        <row r="9785">
          <cell r="B9785" t="str">
            <v>YEM2175134Stöd</v>
          </cell>
          <cell r="C9785" t="str">
            <v>YEM2175134</v>
          </cell>
          <cell r="D9785">
            <v>2022</v>
          </cell>
          <cell r="E9785">
            <v>32</v>
          </cell>
          <cell r="F9785" t="str">
            <v>0320</v>
          </cell>
          <cell r="G9785" t="str">
            <v>H008</v>
          </cell>
          <cell r="H9785" t="str">
            <v>Kick stand</v>
          </cell>
          <cell r="I9785" t="str">
            <v>Stöd</v>
          </cell>
          <cell r="K9785" t="str">
            <v>C8105224</v>
          </cell>
          <cell r="L9785" t="str">
            <v>C8105224</v>
          </cell>
        </row>
        <row r="9786">
          <cell r="B9786" t="str">
            <v>YEM2175134Korg</v>
          </cell>
          <cell r="C9786" t="str">
            <v>YEM2175134</v>
          </cell>
          <cell r="D9786">
            <v>2022</v>
          </cell>
          <cell r="E9786">
            <v>33</v>
          </cell>
          <cell r="F9786" t="str">
            <v>0330</v>
          </cell>
          <cell r="G9786" t="str">
            <v>H009</v>
          </cell>
          <cell r="H9786" t="str">
            <v>Basket / Fr carrier</v>
          </cell>
          <cell r="I9786" t="str">
            <v>Korg</v>
          </cell>
          <cell r="K9786" t="str">
            <v>C8605001-G</v>
          </cell>
          <cell r="L9786" t="str">
            <v>C8600004</v>
          </cell>
        </row>
        <row r="9787">
          <cell r="B9787" t="str">
            <v>YEM2175134Pedaler</v>
          </cell>
          <cell r="C9787" t="str">
            <v>YEM2175134</v>
          </cell>
          <cell r="D9787">
            <v>2022</v>
          </cell>
          <cell r="E9787">
            <v>34</v>
          </cell>
          <cell r="F9787" t="str">
            <v>0340</v>
          </cell>
          <cell r="G9787" t="str">
            <v>E005</v>
          </cell>
          <cell r="H9787" t="str">
            <v xml:space="preserve">Pedal </v>
          </cell>
          <cell r="I9787" t="str">
            <v>Pedaler</v>
          </cell>
          <cell r="K9787" t="str">
            <v>C3505208</v>
          </cell>
          <cell r="L9787" t="str">
            <v>C3500059</v>
          </cell>
        </row>
        <row r="9788">
          <cell r="B9788" t="str">
            <v>YEM2175134Motor</v>
          </cell>
          <cell r="C9788" t="str">
            <v>YEM2175134</v>
          </cell>
          <cell r="D9788">
            <v>2022</v>
          </cell>
          <cell r="E9788">
            <v>35</v>
          </cell>
          <cell r="F9788" t="str">
            <v>0350</v>
          </cell>
          <cell r="G9788" t="str">
            <v>J001</v>
          </cell>
          <cell r="H9788" t="str">
            <v>DRIVE UNIT:</v>
          </cell>
          <cell r="I9788" t="str">
            <v>Motor</v>
          </cell>
          <cell r="K9788" t="str">
            <v>C8705240-1-01BC</v>
          </cell>
          <cell r="L9788" t="str">
            <v>C8705240-1-01BC</v>
          </cell>
        </row>
        <row r="9789">
          <cell r="B9789" t="str">
            <v>YEM2175134Display</v>
          </cell>
          <cell r="C9789" t="str">
            <v>YEM2175134</v>
          </cell>
          <cell r="D9789">
            <v>2022</v>
          </cell>
          <cell r="E9789">
            <v>36</v>
          </cell>
          <cell r="F9789" t="str">
            <v>0360</v>
          </cell>
          <cell r="G9789" t="str">
            <v>J004</v>
          </cell>
          <cell r="H9789" t="str">
            <v>DISPLAY:</v>
          </cell>
          <cell r="I9789" t="str">
            <v>Display</v>
          </cell>
          <cell r="K9789" t="str">
            <v>C8705068-1-38C</v>
          </cell>
          <cell r="L9789" t="str">
            <v>C8705068-1-38C</v>
          </cell>
        </row>
        <row r="9790">
          <cell r="B9790" t="str">
            <v>YEM2175134EB-Bus kabel</v>
          </cell>
          <cell r="C9790" t="str">
            <v>YEM2175134</v>
          </cell>
          <cell r="D9790">
            <v>2022</v>
          </cell>
          <cell r="E9790">
            <v>37</v>
          </cell>
          <cell r="F9790" t="str">
            <v>0370</v>
          </cell>
          <cell r="G9790" t="str">
            <v>J005</v>
          </cell>
          <cell r="H9790" t="str">
            <v>EB-BUS CABLE:</v>
          </cell>
          <cell r="I9790" t="str">
            <v>EB-Bus kabel</v>
          </cell>
          <cell r="K9790" t="str">
            <v>C8705240-1-4-2C</v>
          </cell>
          <cell r="L9790" t="str">
            <v>C8705240-1-4-2C</v>
          </cell>
        </row>
        <row r="9791">
          <cell r="B9791" t="str">
            <v>YEM2175134Motorkabel</v>
          </cell>
          <cell r="C9791" t="str">
            <v>YEM2175134</v>
          </cell>
          <cell r="D9791">
            <v>2022</v>
          </cell>
          <cell r="E9791">
            <v>38</v>
          </cell>
          <cell r="F9791" t="str">
            <v>0380</v>
          </cell>
          <cell r="G9791" t="str">
            <v>J006</v>
          </cell>
          <cell r="H9791" t="str">
            <v>POWER CABLE:</v>
          </cell>
          <cell r="I9791" t="str">
            <v>Motorkabel</v>
          </cell>
          <cell r="K9791" t="str">
            <v>Ingår i batterihållaren</v>
          </cell>
          <cell r="L9791" t="str">
            <v>Ingår i batterihållaren</v>
          </cell>
        </row>
        <row r="9792">
          <cell r="B9792" t="str">
            <v>YEM2175134Kabel framlampa</v>
          </cell>
          <cell r="C9792" t="str">
            <v>YEM2175134</v>
          </cell>
          <cell r="D9792">
            <v>2022</v>
          </cell>
          <cell r="E9792">
            <v>39</v>
          </cell>
          <cell r="F9792" t="str">
            <v>0390</v>
          </cell>
          <cell r="G9792" t="str">
            <v>J007</v>
          </cell>
          <cell r="H9792" t="str">
            <v>F. LIGHT CABLE:</v>
          </cell>
          <cell r="I9792" t="str">
            <v>Kabel framlampa</v>
          </cell>
          <cell r="K9792" t="str">
            <v>C8705068-1-0416</v>
          </cell>
          <cell r="L9792" t="str">
            <v>C8705068-1-0416</v>
          </cell>
        </row>
        <row r="9793">
          <cell r="B9793" t="str">
            <v>YEM2175134Kabel baklampa</v>
          </cell>
          <cell r="C9793" t="str">
            <v>YEM2175134</v>
          </cell>
          <cell r="D9793">
            <v>2022</v>
          </cell>
          <cell r="E9793">
            <v>40</v>
          </cell>
          <cell r="F9793" t="str">
            <v>0400</v>
          </cell>
          <cell r="G9793" t="str">
            <v>J008</v>
          </cell>
          <cell r="H9793" t="str">
            <v>R. LIGHT CABLE:</v>
          </cell>
          <cell r="I9793" t="str">
            <v>Kabel baklampa</v>
          </cell>
          <cell r="K9793" t="str">
            <v>INGÅR I BATTERIET</v>
          </cell>
          <cell r="L9793" t="str">
            <v>Ingår i batteriet</v>
          </cell>
        </row>
        <row r="9794">
          <cell r="B9794" t="str">
            <v>YEM2175134Hastighetssensor</v>
          </cell>
          <cell r="C9794" t="str">
            <v>YEM2175134</v>
          </cell>
          <cell r="D9794">
            <v>2022</v>
          </cell>
          <cell r="E9794">
            <v>41</v>
          </cell>
          <cell r="F9794" t="str">
            <v>0410</v>
          </cell>
          <cell r="G9794" t="str">
            <v>J009</v>
          </cell>
          <cell r="H9794" t="str">
            <v>SPEED SENSOR:</v>
          </cell>
          <cell r="I9794" t="str">
            <v>Hastighetssensor</v>
          </cell>
          <cell r="K9794" t="str">
            <v>C8705068-1-411C</v>
          </cell>
          <cell r="L9794" t="str">
            <v>C8705068-1-411C</v>
          </cell>
        </row>
        <row r="9795">
          <cell r="B9795" t="str">
            <v>YEM2175134Batteri</v>
          </cell>
          <cell r="C9795" t="str">
            <v>YEM2175134</v>
          </cell>
          <cell r="D9795">
            <v>2022</v>
          </cell>
          <cell r="E9795">
            <v>42</v>
          </cell>
          <cell r="F9795" t="str">
            <v>0420</v>
          </cell>
          <cell r="G9795" t="str">
            <v>J002</v>
          </cell>
          <cell r="H9795" t="str">
            <v>BATTERY:</v>
          </cell>
          <cell r="I9795" t="str">
            <v>Batteri</v>
          </cell>
          <cell r="K9795" t="str">
            <v>C8705186-E-11C</v>
          </cell>
          <cell r="L9795" t="str">
            <v>C8705186-E-11C</v>
          </cell>
        </row>
        <row r="9796">
          <cell r="B9796" t="str">
            <v>YEM2175134Batterihållare</v>
          </cell>
          <cell r="C9796" t="str">
            <v>YEM2175134</v>
          </cell>
          <cell r="D9796">
            <v>2022</v>
          </cell>
          <cell r="E9796">
            <v>43</v>
          </cell>
          <cell r="F9796" t="str">
            <v>0430</v>
          </cell>
          <cell r="G9796" t="str">
            <v>J003</v>
          </cell>
          <cell r="H9796" t="str">
            <v>BATTERY HOLDER/Slider</v>
          </cell>
          <cell r="I9796" t="str">
            <v>Batterihållare</v>
          </cell>
          <cell r="K9796" t="str">
            <v>C8705188-E-05</v>
          </cell>
          <cell r="L9796" t="str">
            <v>C8705188-E-05</v>
          </cell>
        </row>
        <row r="9797">
          <cell r="B9797" t="str">
            <v>YEM2175134Batteriladdare</v>
          </cell>
          <cell r="C9797" t="str">
            <v>YEM2175134</v>
          </cell>
          <cell r="D9797">
            <v>2022</v>
          </cell>
          <cell r="E9797">
            <v>44</v>
          </cell>
          <cell r="F9797" t="str">
            <v>0440</v>
          </cell>
          <cell r="G9797" t="str">
            <v>J010</v>
          </cell>
          <cell r="H9797" t="str">
            <v>CHARGER:</v>
          </cell>
          <cell r="I9797" t="str">
            <v>Batteriladdare</v>
          </cell>
          <cell r="K9797" t="str">
            <v>C8705058-1-1C</v>
          </cell>
          <cell r="L9797" t="str">
            <v>C8705058-1-1D</v>
          </cell>
        </row>
        <row r="9798">
          <cell r="B9798" t="str">
            <v>YEM2175134Kontrollbox</v>
          </cell>
          <cell r="C9798" t="str">
            <v>YEM2175134</v>
          </cell>
          <cell r="D9798">
            <v>2022</v>
          </cell>
          <cell r="E9798">
            <v>45</v>
          </cell>
          <cell r="F9798" t="str">
            <v>0450</v>
          </cell>
          <cell r="G9798" t="str">
            <v>J011</v>
          </cell>
          <cell r="H9798" t="str">
            <v>Controller</v>
          </cell>
          <cell r="I9798" t="str">
            <v>Kontrollbox</v>
          </cell>
          <cell r="K9798" t="str">
            <v>INGÅR I MOTORN</v>
          </cell>
          <cell r="L9798" t="str">
            <v>Ingår i motorn</v>
          </cell>
        </row>
        <row r="9799">
          <cell r="B9799" t="str">
            <v>YEM2175134Växelöra</v>
          </cell>
          <cell r="C9799" t="str">
            <v>YEM2175134</v>
          </cell>
          <cell r="D9799">
            <v>2022</v>
          </cell>
          <cell r="E9799">
            <v>46</v>
          </cell>
          <cell r="F9799" t="str">
            <v>0460</v>
          </cell>
          <cell r="G9799" t="str">
            <v>D005</v>
          </cell>
          <cell r="H9799" t="str">
            <v>Gear hanger</v>
          </cell>
          <cell r="I9799" t="str">
            <v>Växelöra</v>
          </cell>
          <cell r="L9799" t="e">
            <v>#N/A</v>
          </cell>
        </row>
        <row r="9800">
          <cell r="B9800" t="str">
            <v>YEM2175136RAM</v>
          </cell>
          <cell r="C9800" t="str">
            <v>YEM2175136</v>
          </cell>
          <cell r="D9800">
            <v>2023</v>
          </cell>
          <cell r="E9800">
            <v>1</v>
          </cell>
          <cell r="F9800" t="str">
            <v>0010</v>
          </cell>
          <cell r="G9800" t="str">
            <v>A001</v>
          </cell>
          <cell r="H9800" t="str">
            <v>PAINTED FRAME</v>
          </cell>
          <cell r="I9800" t="str">
            <v>RAM</v>
          </cell>
          <cell r="K9800" t="str">
            <v>C1307757-510</v>
          </cell>
          <cell r="L9800" t="e">
            <v>#N/A</v>
          </cell>
        </row>
        <row r="9801">
          <cell r="B9801" t="str">
            <v>YEM2175136Framgaffel</v>
          </cell>
          <cell r="C9801" t="str">
            <v>YEM2175136</v>
          </cell>
          <cell r="D9801">
            <v>2023</v>
          </cell>
          <cell r="E9801">
            <v>2</v>
          </cell>
          <cell r="F9801" t="str">
            <v>0020</v>
          </cell>
          <cell r="G9801" t="str">
            <v>A002</v>
          </cell>
          <cell r="H9801" t="str">
            <v>PAINTED FORK</v>
          </cell>
          <cell r="I9801" t="str">
            <v>Framgaffel</v>
          </cell>
          <cell r="J9801" t="str">
            <v>C1605443-193 FF 28 ST 1"1/8 Bi 30 37 w hole</v>
          </cell>
          <cell r="K9801" t="str">
            <v>C1605442-213</v>
          </cell>
          <cell r="L9801" t="e">
            <v>#N/A</v>
          </cell>
        </row>
        <row r="9802">
          <cell r="B9802" t="str">
            <v>YEM2175136Styrlager</v>
          </cell>
          <cell r="C9802" t="str">
            <v>YEM2175136</v>
          </cell>
          <cell r="D9802">
            <v>2023</v>
          </cell>
          <cell r="E9802">
            <v>3</v>
          </cell>
          <cell r="F9802" t="str">
            <v>0030</v>
          </cell>
          <cell r="G9802" t="str">
            <v>B001</v>
          </cell>
          <cell r="H9802" t="str">
            <v>Head Set</v>
          </cell>
          <cell r="I9802" t="str">
            <v>Styrlager</v>
          </cell>
          <cell r="J9802" t="str">
            <v>C2105002 VP-MH305C SEMI INTEGR, ED BLACK O/S  SH = 20mm</v>
          </cell>
          <cell r="K9802" t="str">
            <v>C2105291</v>
          </cell>
          <cell r="L9802" t="str">
            <v>C2100163</v>
          </cell>
        </row>
        <row r="9803">
          <cell r="B9803" t="str">
            <v xml:space="preserve">YEM2175136Styrstam </v>
          </cell>
          <cell r="C9803" t="str">
            <v>YEM2175136</v>
          </cell>
          <cell r="D9803">
            <v>2023</v>
          </cell>
          <cell r="E9803">
            <v>4</v>
          </cell>
          <cell r="F9803" t="str">
            <v>0040</v>
          </cell>
          <cell r="G9803" t="str">
            <v>B002</v>
          </cell>
          <cell r="H9803" t="str">
            <v>Handlebar Stem</v>
          </cell>
          <cell r="I9803" t="str">
            <v xml:space="preserve">Styrstam </v>
          </cell>
          <cell r="J9803" t="str">
            <v>C2205360-090 H/L 25.4X90/130 MTS-AD2 HIGH POL</v>
          </cell>
          <cell r="K9803" t="str">
            <v>C2205076-040</v>
          </cell>
          <cell r="L9803" t="str">
            <v>C2200114-040</v>
          </cell>
        </row>
        <row r="9804">
          <cell r="B9804" t="str">
            <v>YEM2175136Styre</v>
          </cell>
          <cell r="C9804" t="str">
            <v>YEM2175136</v>
          </cell>
          <cell r="D9804">
            <v>2023</v>
          </cell>
          <cell r="E9804">
            <v>5</v>
          </cell>
          <cell r="F9804" t="str">
            <v>0050</v>
          </cell>
          <cell r="G9804" t="str">
            <v>B003</v>
          </cell>
          <cell r="H9804" t="str">
            <v>Handelbar</v>
          </cell>
          <cell r="I9804" t="str">
            <v>Styre</v>
          </cell>
          <cell r="J9804" t="str">
            <v xml:space="preserve">C2305480 HB ALsvhp 600 25.4 2.6 NR-AL29  </v>
          </cell>
          <cell r="K9804" t="str">
            <v>C2306073</v>
          </cell>
          <cell r="L9804" t="str">
            <v>C2300290</v>
          </cell>
        </row>
        <row r="9805">
          <cell r="B9805" t="str">
            <v>YEM2175136Bromsgrepp H</v>
          </cell>
          <cell r="C9805" t="str">
            <v>YEM2175136</v>
          </cell>
          <cell r="D9805">
            <v>2023</v>
          </cell>
          <cell r="E9805">
            <v>6</v>
          </cell>
          <cell r="F9805" t="str">
            <v>0060</v>
          </cell>
          <cell r="G9805" t="str">
            <v>C002</v>
          </cell>
          <cell r="H9805" t="str">
            <v>Brake Lever R</v>
          </cell>
          <cell r="I9805" t="str">
            <v>Bromsgrepp H</v>
          </cell>
          <cell r="L9805" t="e">
            <v>#N/A</v>
          </cell>
        </row>
        <row r="9806">
          <cell r="B9806" t="str">
            <v>YEM2175136Bromsgrepp V</v>
          </cell>
          <cell r="C9806" t="str">
            <v>YEM2175136</v>
          </cell>
          <cell r="D9806">
            <v>2023</v>
          </cell>
          <cell r="E9806">
            <v>7</v>
          </cell>
          <cell r="F9806" t="str">
            <v>0070</v>
          </cell>
          <cell r="G9806" t="str">
            <v>C001</v>
          </cell>
          <cell r="H9806" t="str">
            <v>Brake Lever L</v>
          </cell>
          <cell r="I9806" t="str">
            <v>Bromsgrepp V</v>
          </cell>
          <cell r="J9806" t="str">
            <v>C6505049 BLL ALsvPLbk VB U 4F BL39AP</v>
          </cell>
          <cell r="K9806" t="str">
            <v>Shimano</v>
          </cell>
          <cell r="L9806" t="str">
            <v>Kontakta SHIMANO</v>
          </cell>
        </row>
        <row r="9807">
          <cell r="B9807" t="str">
            <v>YEM2175136Växelreglage H</v>
          </cell>
          <cell r="C9807" t="str">
            <v>YEM2175136</v>
          </cell>
          <cell r="D9807">
            <v>2023</v>
          </cell>
          <cell r="E9807">
            <v>8</v>
          </cell>
          <cell r="F9807" t="str">
            <v>0080</v>
          </cell>
          <cell r="G9807" t="str">
            <v>D002</v>
          </cell>
          <cell r="H9807" t="str">
            <v>Shift Lever R</v>
          </cell>
          <cell r="I9807" t="str">
            <v>Växelreglage H</v>
          </cell>
          <cell r="J9807" t="str">
            <v>C5105092 SHIFT LEVER, SL-C3000-7, NEXUS, REVO SHIFTER, 2320MM INNER, W/O OUTER FOR CJ-NX40(FOR SCANDINAVIAN), BLACK, BULK</v>
          </cell>
          <cell r="K9807" t="str">
            <v>C5105092</v>
          </cell>
          <cell r="L9807" t="str">
            <v>Kontakta SHIMANO</v>
          </cell>
        </row>
        <row r="9808">
          <cell r="B9808" t="str">
            <v>YEM2175136Växelreglage V</v>
          </cell>
          <cell r="C9808" t="str">
            <v>YEM2175136</v>
          </cell>
          <cell r="D9808">
            <v>2023</v>
          </cell>
          <cell r="E9808">
            <v>9</v>
          </cell>
          <cell r="F9808" t="str">
            <v>0090</v>
          </cell>
          <cell r="G9808" t="str">
            <v>D001</v>
          </cell>
          <cell r="H9808" t="str">
            <v>Shift Lever L</v>
          </cell>
          <cell r="I9808" t="str">
            <v>Växelreglage V</v>
          </cell>
          <cell r="L9808" t="e">
            <v>#N/A</v>
          </cell>
        </row>
        <row r="9809">
          <cell r="B9809" t="str">
            <v>YEM2175136Handtag par</v>
          </cell>
          <cell r="C9809" t="str">
            <v>YEM2175136</v>
          </cell>
          <cell r="D9809">
            <v>2023</v>
          </cell>
          <cell r="E9809">
            <v>10</v>
          </cell>
          <cell r="F9809" t="str">
            <v>0100</v>
          </cell>
          <cell r="G9809" t="str">
            <v>B004</v>
          </cell>
          <cell r="H9809" t="str">
            <v>Grip R</v>
          </cell>
          <cell r="I9809" t="str">
            <v>Handtag par</v>
          </cell>
          <cell r="J9809" t="str">
            <v xml:space="preserve">C2505484  HERRMANS 84A ERGO TPE 90MM  </v>
          </cell>
          <cell r="K9809" t="str">
            <v>C2505674</v>
          </cell>
          <cell r="L9809" t="str">
            <v>BSP?</v>
          </cell>
        </row>
        <row r="9810">
          <cell r="B9810" t="str">
            <v>YEM2175136Frambroms</v>
          </cell>
          <cell r="C9810" t="str">
            <v>YEM2175136</v>
          </cell>
          <cell r="D9810">
            <v>2023</v>
          </cell>
          <cell r="E9810">
            <v>11</v>
          </cell>
          <cell r="F9810" t="str">
            <v>0110</v>
          </cell>
          <cell r="G9810" t="str">
            <v>C003</v>
          </cell>
          <cell r="H9810" t="str">
            <v xml:space="preserve">Brake front </v>
          </cell>
          <cell r="I9810" t="str">
            <v>Frambroms</v>
          </cell>
          <cell r="K9810" t="str">
            <v>AMT200KLFURX100</v>
          </cell>
          <cell r="L9810" t="str">
            <v>Kontakta SHIMANO</v>
          </cell>
        </row>
        <row r="9811">
          <cell r="B9811" t="str">
            <v>YEM2175136Bakbroms</v>
          </cell>
          <cell r="C9811" t="str">
            <v>YEM2175136</v>
          </cell>
          <cell r="D9811">
            <v>2023</v>
          </cell>
          <cell r="E9811">
            <v>12</v>
          </cell>
          <cell r="F9811" t="str">
            <v>0120</v>
          </cell>
          <cell r="G9811" t="str">
            <v>C004</v>
          </cell>
          <cell r="H9811" t="str">
            <v>Brake rear</v>
          </cell>
          <cell r="I9811" t="str">
            <v>Bakbroms</v>
          </cell>
          <cell r="K9811" t="str">
            <v>Fotbroms</v>
          </cell>
          <cell r="L9811" t="str">
            <v>Kontakta SHIMANO</v>
          </cell>
        </row>
        <row r="9812">
          <cell r="B9812" t="str">
            <v>YEM2175136Vevlager</v>
          </cell>
          <cell r="C9812" t="str">
            <v>YEM2175136</v>
          </cell>
          <cell r="D9812">
            <v>2023</v>
          </cell>
          <cell r="E9812">
            <v>13</v>
          </cell>
          <cell r="F9812" t="str">
            <v>0130</v>
          </cell>
          <cell r="G9812" t="str">
            <v>E001</v>
          </cell>
          <cell r="H9812" t="str">
            <v xml:space="preserve">BB-set </v>
          </cell>
          <cell r="I9812" t="str">
            <v>Vevlager</v>
          </cell>
          <cell r="K9812" t="str">
            <v>INGÅR I MOTORN</v>
          </cell>
          <cell r="L9812" t="str">
            <v>Ingår i motorn</v>
          </cell>
        </row>
        <row r="9813">
          <cell r="B9813" t="str">
            <v>YEM2175136Vevparti</v>
          </cell>
          <cell r="C9813" t="str">
            <v>YEM2175136</v>
          </cell>
          <cell r="D9813">
            <v>2023</v>
          </cell>
          <cell r="E9813">
            <v>14</v>
          </cell>
          <cell r="F9813" t="str">
            <v>0140</v>
          </cell>
          <cell r="G9813" t="str">
            <v>E002</v>
          </cell>
          <cell r="H9813" t="str">
            <v>Front Chainwheel</v>
          </cell>
          <cell r="I9813" t="str">
            <v>Vevparti</v>
          </cell>
          <cell r="K9813" t="str">
            <v>C3305778-EG</v>
          </cell>
          <cell r="L9813" t="str">
            <v>C3305778-EG</v>
          </cell>
        </row>
        <row r="9814">
          <cell r="B9814" t="str">
            <v>YEM2175136Kedjeskydd</v>
          </cell>
          <cell r="C9814" t="str">
            <v>YEM2175136</v>
          </cell>
          <cell r="D9814">
            <v>2023</v>
          </cell>
          <cell r="E9814">
            <v>15</v>
          </cell>
          <cell r="F9814" t="str">
            <v>0150</v>
          </cell>
          <cell r="G9814" t="str">
            <v>H001</v>
          </cell>
          <cell r="H9814" t="str">
            <v>Chain guard</v>
          </cell>
          <cell r="I9814" t="str">
            <v>Kedjeskydd</v>
          </cell>
          <cell r="K9814" t="str">
            <v>C8305643-856</v>
          </cell>
          <cell r="L9814" t="str">
            <v>Kontakta Service</v>
          </cell>
        </row>
        <row r="9815">
          <cell r="B9815" t="str">
            <v>YEM2175136Kedjeskyddsfäste</v>
          </cell>
          <cell r="C9815" t="str">
            <v>YEM2175136</v>
          </cell>
          <cell r="D9815">
            <v>2023</v>
          </cell>
          <cell r="E9815">
            <v>16</v>
          </cell>
          <cell r="F9815" t="str">
            <v>0160</v>
          </cell>
          <cell r="G9815" t="str">
            <v>H002</v>
          </cell>
          <cell r="H9815" t="str">
            <v>Chain guard bracket</v>
          </cell>
          <cell r="I9815" t="str">
            <v>Kedjeskyddsfäste</v>
          </cell>
          <cell r="K9815" t="str">
            <v>C8305732</v>
          </cell>
          <cell r="L9815" t="str">
            <v>C8305732</v>
          </cell>
        </row>
        <row r="9816">
          <cell r="B9816" t="str">
            <v>YEM2175136Framväxel</v>
          </cell>
          <cell r="C9816" t="str">
            <v>YEM2175136</v>
          </cell>
          <cell r="D9816">
            <v>2023</v>
          </cell>
          <cell r="E9816">
            <v>17</v>
          </cell>
          <cell r="F9816" t="str">
            <v>0170</v>
          </cell>
          <cell r="G9816" t="str">
            <v>D003</v>
          </cell>
          <cell r="H9816" t="str">
            <v>Front Derailleur</v>
          </cell>
          <cell r="I9816" t="str">
            <v>Framväxel</v>
          </cell>
          <cell r="K9816" t="str">
            <v xml:space="preserve"> </v>
          </cell>
          <cell r="L9816" t="e">
            <v>#N/A</v>
          </cell>
        </row>
        <row r="9817">
          <cell r="B9817" t="str">
            <v>YEM2175136Bakväxel</v>
          </cell>
          <cell r="C9817" t="str">
            <v>YEM2175136</v>
          </cell>
          <cell r="D9817">
            <v>2023</v>
          </cell>
          <cell r="E9817">
            <v>18</v>
          </cell>
          <cell r="F9817" t="str">
            <v>0180</v>
          </cell>
          <cell r="G9817" t="str">
            <v>D004</v>
          </cell>
          <cell r="H9817" t="str">
            <v>Rear Derailleur</v>
          </cell>
          <cell r="I9817" t="str">
            <v>Bakväxel</v>
          </cell>
          <cell r="K9817" t="str">
            <v>ASGC30017CADXR</v>
          </cell>
          <cell r="L9817" t="str">
            <v>Kontakta SHIMANO</v>
          </cell>
        </row>
        <row r="9818">
          <cell r="B9818" t="str">
            <v>YEM2175136Kedja</v>
          </cell>
          <cell r="C9818" t="str">
            <v>YEM2175136</v>
          </cell>
          <cell r="D9818">
            <v>2023</v>
          </cell>
          <cell r="E9818">
            <v>19</v>
          </cell>
          <cell r="F9818" t="str">
            <v>0190</v>
          </cell>
          <cell r="G9818" t="str">
            <v>E003</v>
          </cell>
          <cell r="H9818" t="str">
            <v xml:space="preserve">Chain </v>
          </cell>
          <cell r="I9818" t="str">
            <v>Kedja</v>
          </cell>
          <cell r="J9818" t="str">
            <v>C3405041-104  + link CHA 1S 105L RB Z610HXRB   KMC</v>
          </cell>
          <cell r="K9818" t="str">
            <v>C3405041-104</v>
          </cell>
          <cell r="L9818" t="str">
            <v>C3400038</v>
          </cell>
        </row>
        <row r="9819">
          <cell r="B9819" t="str">
            <v>YEM2175136Kassett</v>
          </cell>
          <cell r="C9819" t="str">
            <v>YEM2175136</v>
          </cell>
          <cell r="D9819">
            <v>2023</v>
          </cell>
          <cell r="E9819">
            <v>20</v>
          </cell>
          <cell r="F9819" t="str">
            <v>0200</v>
          </cell>
          <cell r="G9819" t="str">
            <v>E004</v>
          </cell>
          <cell r="H9819" t="str">
            <v>Cassette Sprocket</v>
          </cell>
          <cell r="I9819" t="str">
            <v>Kassett</v>
          </cell>
          <cell r="J9819" t="str">
            <v>ASMGEAR20SU SPT SC20sv3/32" (INTERNAL HUB)</v>
          </cell>
          <cell r="K9819" t="str">
            <v>ASMGEAR16SU</v>
          </cell>
          <cell r="L9819" t="str">
            <v>Kontakta SHIMANO</v>
          </cell>
        </row>
        <row r="9820">
          <cell r="B9820" t="str">
            <v>YEM2175136Framhjul</v>
          </cell>
          <cell r="C9820" t="str">
            <v>YEM2175136</v>
          </cell>
          <cell r="D9820">
            <v>2023</v>
          </cell>
          <cell r="E9820">
            <v>21</v>
          </cell>
          <cell r="F9820" t="str">
            <v>0210</v>
          </cell>
          <cell r="G9820" t="str">
            <v>F001</v>
          </cell>
          <cell r="H9820" t="str">
            <v>Front hub</v>
          </cell>
          <cell r="I9820" t="str">
            <v>Framhjul</v>
          </cell>
          <cell r="J9820" t="str">
            <v xml:space="preserve">C4305002 HUB FRONT ALLOY SOLID AXLE 36H </v>
          </cell>
          <cell r="K9820" t="str">
            <v>C4107841</v>
          </cell>
          <cell r="L9820" t="str">
            <v>BSP?</v>
          </cell>
        </row>
        <row r="9821">
          <cell r="B9821" t="str">
            <v>YEM2175136Bakhjul</v>
          </cell>
          <cell r="C9821" t="str">
            <v>YEM2175136</v>
          </cell>
          <cell r="D9821">
            <v>2023</v>
          </cell>
          <cell r="E9821">
            <v>22</v>
          </cell>
          <cell r="F9821" t="str">
            <v>0220</v>
          </cell>
          <cell r="G9821" t="str">
            <v>F002</v>
          </cell>
          <cell r="H9821" t="str">
            <v>Rear hub</v>
          </cell>
          <cell r="I9821" t="str">
            <v>Bakhjul</v>
          </cell>
          <cell r="J9821" t="str">
            <v>ASGC30007CADXR (ASG7C30ADXR) HBRcb 36 H SILVER DX</v>
          </cell>
          <cell r="K9821" t="str">
            <v>C4208333</v>
          </cell>
          <cell r="L9821" t="str">
            <v>C4200026</v>
          </cell>
        </row>
        <row r="9822">
          <cell r="B9822" t="str">
            <v>YEM2175136Däck</v>
          </cell>
          <cell r="C9822" t="str">
            <v>YEM2175136</v>
          </cell>
          <cell r="D9822">
            <v>2023</v>
          </cell>
          <cell r="E9822">
            <v>23</v>
          </cell>
          <cell r="F9822" t="str">
            <v>0230</v>
          </cell>
          <cell r="G9822" t="str">
            <v>F003</v>
          </cell>
          <cell r="H9822" t="str">
            <v>Tire</v>
          </cell>
          <cell r="I9822" t="str">
            <v>Däck</v>
          </cell>
          <cell r="J9822" t="str">
            <v>C4906139 40-622 BLACK Duramax Regular  H-480 (AP: W/O</v>
          </cell>
          <cell r="K9822" t="str">
            <v>C4906456</v>
          </cell>
          <cell r="L9822" t="str">
            <v>BSP?</v>
          </cell>
        </row>
        <row r="9823">
          <cell r="B9823" t="str">
            <v>YEM2175136Skärmar set</v>
          </cell>
          <cell r="C9823" t="str">
            <v>YEM2175136</v>
          </cell>
          <cell r="D9823">
            <v>2023</v>
          </cell>
          <cell r="E9823">
            <v>24</v>
          </cell>
          <cell r="F9823" t="str">
            <v>0240</v>
          </cell>
          <cell r="G9823" t="str">
            <v>H003</v>
          </cell>
          <cell r="H9823" t="str">
            <v xml:space="preserve">Mudguard front   </v>
          </cell>
          <cell r="I9823" t="str">
            <v>Skärmar set</v>
          </cell>
          <cell r="J9823" t="str">
            <v xml:space="preserve">C8255729-PRE ZN/52MM 28" BLACK Pre lackad </v>
          </cell>
          <cell r="K9823" t="str">
            <v>C8255677-856</v>
          </cell>
          <cell r="L9823" t="str">
            <v>Kontakta Service</v>
          </cell>
        </row>
        <row r="9824">
          <cell r="B9824" t="str">
            <v>YEM2175136Pakethållare</v>
          </cell>
          <cell r="C9824" t="str">
            <v>YEM2175136</v>
          </cell>
          <cell r="D9824">
            <v>2023</v>
          </cell>
          <cell r="E9824">
            <v>25</v>
          </cell>
          <cell r="F9824" t="str">
            <v>0250</v>
          </cell>
          <cell r="G9824" t="str">
            <v>H004</v>
          </cell>
          <cell r="H9824" t="str">
            <v>Carrier</v>
          </cell>
          <cell r="I9824" t="str">
            <v>Pakethållare</v>
          </cell>
          <cell r="K9824" t="str">
            <v>C8205835-856</v>
          </cell>
          <cell r="L9824" t="str">
            <v>Kontakta Service</v>
          </cell>
        </row>
        <row r="9825">
          <cell r="B9825" t="str">
            <v>YEM2175136Sadel</v>
          </cell>
          <cell r="C9825" t="str">
            <v>YEM2175136</v>
          </cell>
          <cell r="D9825">
            <v>2023</v>
          </cell>
          <cell r="E9825">
            <v>26</v>
          </cell>
          <cell r="F9825" t="str">
            <v>0260</v>
          </cell>
          <cell r="G9825" t="str">
            <v>G001</v>
          </cell>
          <cell r="H9825" t="str">
            <v>Saddle</v>
          </cell>
          <cell r="I9825" t="str">
            <v>Sadel</v>
          </cell>
          <cell r="K9825" t="str">
            <v>C7106204</v>
          </cell>
          <cell r="L9825" t="str">
            <v>C7100219</v>
          </cell>
        </row>
        <row r="9826">
          <cell r="B9826" t="str">
            <v>YEM2175136Sadelstolpe</v>
          </cell>
          <cell r="C9826" t="str">
            <v>YEM2175136</v>
          </cell>
          <cell r="D9826">
            <v>2023</v>
          </cell>
          <cell r="E9826">
            <v>27</v>
          </cell>
          <cell r="F9826" t="str">
            <v>0270</v>
          </cell>
          <cell r="G9826" t="str">
            <v>G002</v>
          </cell>
          <cell r="H9826" t="str">
            <v>Seatpost</v>
          </cell>
          <cell r="I9826" t="str">
            <v>Sadelstolpe</v>
          </cell>
          <cell r="J9826" t="str">
            <v>C7205256 STD 27.2X300 SILVER</v>
          </cell>
          <cell r="K9826" t="str">
            <v>C7205258</v>
          </cell>
          <cell r="L9826" t="str">
            <v>C7200039</v>
          </cell>
        </row>
        <row r="9827">
          <cell r="B9827" t="str">
            <v>YEM2175136Sadelrörsklämma</v>
          </cell>
          <cell r="C9827" t="str">
            <v>YEM2175136</v>
          </cell>
          <cell r="D9827">
            <v>2023</v>
          </cell>
          <cell r="E9827">
            <v>28</v>
          </cell>
          <cell r="F9827" t="str">
            <v>0280</v>
          </cell>
          <cell r="G9827" t="str">
            <v>G003</v>
          </cell>
          <cell r="H9827" t="str">
            <v>Seat Clamp</v>
          </cell>
          <cell r="I9827" t="str">
            <v>Sadelrörsklämma</v>
          </cell>
          <cell r="K9827" t="str">
            <v>C7305002</v>
          </cell>
          <cell r="L9827" t="str">
            <v>C7300027-318</v>
          </cell>
        </row>
        <row r="9828">
          <cell r="B9828" t="str">
            <v>YEM2175136Framlampa</v>
          </cell>
          <cell r="C9828" t="str">
            <v>YEM2175136</v>
          </cell>
          <cell r="D9828">
            <v>2023</v>
          </cell>
          <cell r="E9828">
            <v>29</v>
          </cell>
          <cell r="F9828" t="str">
            <v>0290</v>
          </cell>
          <cell r="G9828" t="str">
            <v>H005</v>
          </cell>
          <cell r="H9828" t="str">
            <v>Front light</v>
          </cell>
          <cell r="I9828" t="str">
            <v>Framlampa</v>
          </cell>
          <cell r="J9828" t="str">
            <v>C8025221 Front light Breeze Evo without ss bracket, Classic chrome, 0,5W LED, 15 lux, Waterproof IP44 w 65 cm cable</v>
          </cell>
          <cell r="K9828" t="str">
            <v>C8025228</v>
          </cell>
          <cell r="L9828" t="str">
            <v>C8010029</v>
          </cell>
        </row>
        <row r="9829">
          <cell r="B9829" t="str">
            <v>YEM2175136Baklampa</v>
          </cell>
          <cell r="C9829" t="str">
            <v>YEM2175136</v>
          </cell>
          <cell r="D9829">
            <v>2023</v>
          </cell>
          <cell r="E9829">
            <v>30</v>
          </cell>
          <cell r="F9829" t="str">
            <v>0300</v>
          </cell>
          <cell r="G9829" t="str">
            <v>H006</v>
          </cell>
          <cell r="H9829" t="str">
            <v>Light, Rear</v>
          </cell>
          <cell r="I9829" t="str">
            <v>Baklampa</v>
          </cell>
          <cell r="J9829" t="str">
            <v>inkl in battery</v>
          </cell>
          <cell r="K9829" t="str">
            <v>C8705186-1RLBK</v>
          </cell>
          <cell r="L9829" t="str">
            <v>C8705186-1RLBK</v>
          </cell>
        </row>
        <row r="9830">
          <cell r="B9830" t="str">
            <v>YEM2175136Låssats</v>
          </cell>
          <cell r="C9830" t="str">
            <v>YEM2175136</v>
          </cell>
          <cell r="D9830">
            <v>2023</v>
          </cell>
          <cell r="E9830">
            <v>31</v>
          </cell>
          <cell r="F9830" t="str">
            <v>0310</v>
          </cell>
          <cell r="G9830" t="str">
            <v>H007</v>
          </cell>
          <cell r="H9830" t="str">
            <v>Lock</v>
          </cell>
          <cell r="I9830" t="str">
            <v>Låssats</v>
          </cell>
          <cell r="J9830" t="str">
            <v>C8405069 LCK SF PLbk Solid+  BAT SF03/SR11/SR20, LOCK FRAME+LOCK BATT SF03 RT W/2 similar keys</v>
          </cell>
          <cell r="K9830" t="str">
            <v>C8405069</v>
          </cell>
          <cell r="L9830" t="str">
            <v>C8405069</v>
          </cell>
        </row>
        <row r="9831">
          <cell r="B9831" t="str">
            <v>YEM2175136Stöd</v>
          </cell>
          <cell r="C9831" t="str">
            <v>YEM2175136</v>
          </cell>
          <cell r="D9831">
            <v>2023</v>
          </cell>
          <cell r="E9831">
            <v>32</v>
          </cell>
          <cell r="F9831" t="str">
            <v>0320</v>
          </cell>
          <cell r="G9831" t="str">
            <v>H008</v>
          </cell>
          <cell r="H9831" t="str">
            <v>Kick stand</v>
          </cell>
          <cell r="I9831" t="str">
            <v>Stöd</v>
          </cell>
          <cell r="K9831" t="str">
            <v>C8105224</v>
          </cell>
          <cell r="L9831" t="str">
            <v>C8105224</v>
          </cell>
        </row>
        <row r="9832">
          <cell r="B9832" t="str">
            <v>YEM2175136Korg</v>
          </cell>
          <cell r="C9832" t="str">
            <v>YEM2175136</v>
          </cell>
          <cell r="D9832">
            <v>2023</v>
          </cell>
          <cell r="E9832">
            <v>33</v>
          </cell>
          <cell r="F9832" t="str">
            <v>0330</v>
          </cell>
          <cell r="G9832" t="str">
            <v>H009</v>
          </cell>
          <cell r="H9832" t="str">
            <v>Basket / Fr carrier</v>
          </cell>
          <cell r="I9832" t="str">
            <v>Korg</v>
          </cell>
          <cell r="J9832" t="str">
            <v>C8605001-G black steel</v>
          </cell>
          <cell r="K9832" t="str">
            <v>C8605001-G</v>
          </cell>
          <cell r="L9832" t="str">
            <v>C8600004</v>
          </cell>
        </row>
        <row r="9833">
          <cell r="B9833" t="str">
            <v>YEM2175136Pedaler</v>
          </cell>
          <cell r="C9833" t="str">
            <v>YEM2175136</v>
          </cell>
          <cell r="D9833">
            <v>2023</v>
          </cell>
          <cell r="E9833">
            <v>34</v>
          </cell>
          <cell r="F9833" t="str">
            <v>0340</v>
          </cell>
          <cell r="G9833" t="str">
            <v>E005</v>
          </cell>
          <cell r="H9833" t="str">
            <v xml:space="preserve">Pedal </v>
          </cell>
          <cell r="I9833" t="str">
            <v>Pedaler</v>
          </cell>
          <cell r="J9833" t="str">
            <v>C3505317 STANDARD BK/GR9/16"</v>
          </cell>
          <cell r="K9833" t="str">
            <v>C3505208</v>
          </cell>
          <cell r="L9833" t="str">
            <v>C3500059</v>
          </cell>
        </row>
        <row r="9834">
          <cell r="B9834" t="str">
            <v>YEM2175136Motor</v>
          </cell>
          <cell r="C9834" t="str">
            <v>YEM2175136</v>
          </cell>
          <cell r="D9834">
            <v>2023</v>
          </cell>
          <cell r="E9834">
            <v>35</v>
          </cell>
          <cell r="F9834" t="str">
            <v>0350</v>
          </cell>
          <cell r="G9834" t="str">
            <v>J001</v>
          </cell>
          <cell r="H9834" t="str">
            <v>DRIVE UNIT:</v>
          </cell>
          <cell r="I9834" t="str">
            <v>Motor</v>
          </cell>
          <cell r="K9834" t="str">
            <v>C8705240-1-01BC</v>
          </cell>
          <cell r="L9834" t="str">
            <v>C8705240-1-01BC</v>
          </cell>
        </row>
        <row r="9835">
          <cell r="B9835" t="str">
            <v>YEM2175136Display</v>
          </cell>
          <cell r="C9835" t="str">
            <v>YEM2175136</v>
          </cell>
          <cell r="D9835">
            <v>2023</v>
          </cell>
          <cell r="E9835">
            <v>36</v>
          </cell>
          <cell r="F9835" t="str">
            <v>0360</v>
          </cell>
          <cell r="G9835" t="str">
            <v>J004</v>
          </cell>
          <cell r="H9835" t="str">
            <v>DISPLAY:</v>
          </cell>
          <cell r="I9835" t="str">
            <v>Display</v>
          </cell>
          <cell r="J9835" t="str">
            <v xml:space="preserve">C8705065-1-21C LED,   DP 08.CAN , to be assembled on the left side,  cable length: 850mm 28" CanBus   </v>
          </cell>
          <cell r="K9835" t="str">
            <v>C8705068-1-38C</v>
          </cell>
          <cell r="L9835" t="str">
            <v>C8705068-1-38C</v>
          </cell>
        </row>
        <row r="9836">
          <cell r="B9836" t="str">
            <v>YEM2175136EB-Bus kabel</v>
          </cell>
          <cell r="C9836" t="str">
            <v>YEM2175136</v>
          </cell>
          <cell r="D9836">
            <v>2023</v>
          </cell>
          <cell r="E9836">
            <v>37</v>
          </cell>
          <cell r="F9836" t="str">
            <v>0370</v>
          </cell>
          <cell r="G9836" t="str">
            <v>J005</v>
          </cell>
          <cell r="H9836" t="str">
            <v>EB-BUS CABLE:</v>
          </cell>
          <cell r="I9836" t="str">
            <v>EB-Bus kabel</v>
          </cell>
          <cell r="J9836" t="str">
            <v>C8705068-1-04-01, 5PIN ( 1340mm ) CONNECT TO CONTROLLER, OTHER SIDE TO DISPLAY, LIGHTING SETS</v>
          </cell>
          <cell r="K9836" t="str">
            <v>C8705240-1-4-2C</v>
          </cell>
          <cell r="L9836" t="str">
            <v>C8705240-1-4-2C</v>
          </cell>
        </row>
        <row r="9837">
          <cell r="B9837" t="str">
            <v>YEM2175136Motorkabel</v>
          </cell>
          <cell r="C9837" t="str">
            <v>YEM2175136</v>
          </cell>
          <cell r="D9837">
            <v>2023</v>
          </cell>
          <cell r="E9837">
            <v>38</v>
          </cell>
          <cell r="F9837" t="str">
            <v>0380</v>
          </cell>
          <cell r="G9837" t="str">
            <v>J006</v>
          </cell>
          <cell r="H9837" t="str">
            <v>POWER CABLE:</v>
          </cell>
          <cell r="I9837" t="str">
            <v>Motorkabel</v>
          </cell>
          <cell r="J9837" t="str">
            <v>W/O (inluded into the battary slider)</v>
          </cell>
          <cell r="K9837" t="str">
            <v>Ingår i batterihållaren</v>
          </cell>
          <cell r="L9837" t="str">
            <v>Ingår i batterihållaren</v>
          </cell>
        </row>
        <row r="9838">
          <cell r="B9838" t="str">
            <v>YEM2175136Kabel framlampa</v>
          </cell>
          <cell r="C9838" t="str">
            <v>YEM2175136</v>
          </cell>
          <cell r="D9838">
            <v>2023</v>
          </cell>
          <cell r="E9838">
            <v>39</v>
          </cell>
          <cell r="F9838" t="str">
            <v>0390</v>
          </cell>
          <cell r="G9838" t="str">
            <v>J007</v>
          </cell>
          <cell r="H9838" t="str">
            <v>F. LIGHT CABLE:</v>
          </cell>
          <cell r="I9838" t="str">
            <v>Kabel framlampa</v>
          </cell>
          <cell r="K9838" t="str">
            <v>C8705068-1-0416</v>
          </cell>
          <cell r="L9838" t="str">
            <v>C8705068-1-0416</v>
          </cell>
        </row>
        <row r="9839">
          <cell r="B9839" t="str">
            <v>YEM2175136Kabel baklampa</v>
          </cell>
          <cell r="C9839" t="str">
            <v>YEM2175136</v>
          </cell>
          <cell r="D9839">
            <v>2023</v>
          </cell>
          <cell r="E9839">
            <v>40</v>
          </cell>
          <cell r="F9839" t="str">
            <v>0400</v>
          </cell>
          <cell r="G9839" t="str">
            <v>J008</v>
          </cell>
          <cell r="H9839" t="str">
            <v>R. LIGHT CABLE:</v>
          </cell>
          <cell r="I9839" t="str">
            <v>Kabel baklampa</v>
          </cell>
          <cell r="K9839" t="str">
            <v>INGÅR I BATTERIET</v>
          </cell>
          <cell r="L9839" t="str">
            <v>Ingår i batteriet</v>
          </cell>
        </row>
        <row r="9840">
          <cell r="B9840" t="str">
            <v>YEM2175136Hastighetssensor</v>
          </cell>
          <cell r="C9840" t="str">
            <v>YEM2175136</v>
          </cell>
          <cell r="D9840">
            <v>2023</v>
          </cell>
          <cell r="E9840">
            <v>41</v>
          </cell>
          <cell r="F9840" t="str">
            <v>0410</v>
          </cell>
          <cell r="G9840" t="str">
            <v>J009</v>
          </cell>
          <cell r="H9840" t="str">
            <v>SPEED SENSOR:</v>
          </cell>
          <cell r="I9840" t="str">
            <v>Hastighetssensor</v>
          </cell>
          <cell r="J9840" t="str">
            <v>C8705068-1-04-11, DETECTING WHEEL RPM, CABLE LENGTH:70mm</v>
          </cell>
          <cell r="K9840" t="str">
            <v>C8705068-1-411C</v>
          </cell>
          <cell r="L9840" t="str">
            <v>C8705068-1-411C</v>
          </cell>
        </row>
        <row r="9841">
          <cell r="B9841" t="str">
            <v>YEM2175136Batteri</v>
          </cell>
          <cell r="C9841" t="str">
            <v>YEM2175136</v>
          </cell>
          <cell r="D9841">
            <v>2023</v>
          </cell>
          <cell r="E9841">
            <v>42</v>
          </cell>
          <cell r="F9841" t="str">
            <v>0420</v>
          </cell>
          <cell r="G9841" t="str">
            <v>J002</v>
          </cell>
          <cell r="H9841" t="str">
            <v>BATTERY:</v>
          </cell>
          <cell r="I9841" t="str">
            <v>Batteri</v>
          </cell>
          <cell r="K9841" t="str">
            <v>C8705186-E-11C</v>
          </cell>
          <cell r="L9841" t="str">
            <v>C8705186-E-11C</v>
          </cell>
        </row>
        <row r="9842">
          <cell r="B9842" t="str">
            <v>YEM2175136Batterihållare</v>
          </cell>
          <cell r="C9842" t="str">
            <v>YEM2175136</v>
          </cell>
          <cell r="D9842">
            <v>2023</v>
          </cell>
          <cell r="E9842">
            <v>43</v>
          </cell>
          <cell r="F9842" t="str">
            <v>0430</v>
          </cell>
          <cell r="G9842" t="str">
            <v>J003</v>
          </cell>
          <cell r="H9842" t="str">
            <v>BATTERY HOLDER/Slider</v>
          </cell>
          <cell r="I9842" t="str">
            <v>Batterihållare</v>
          </cell>
          <cell r="K9842" t="str">
            <v>C8705188-E-04</v>
          </cell>
          <cell r="L9842" t="str">
            <v>C8705188-E-04</v>
          </cell>
        </row>
        <row r="9843">
          <cell r="B9843" t="str">
            <v>YEM2175136Batteriladdare</v>
          </cell>
          <cell r="C9843" t="str">
            <v>YEM2175136</v>
          </cell>
          <cell r="D9843">
            <v>2023</v>
          </cell>
          <cell r="E9843">
            <v>44</v>
          </cell>
          <cell r="F9843" t="str">
            <v>0440</v>
          </cell>
          <cell r="G9843" t="str">
            <v>J010</v>
          </cell>
          <cell r="H9843" t="str">
            <v>CHARGER:</v>
          </cell>
          <cell r="I9843" t="str">
            <v>Batteriladdare</v>
          </cell>
          <cell r="J9843" t="str">
            <v>C8705058-02, (CHARGER 2A    # NO:CZ2AG2JE7)  CHARGER FOR PHYLION BATTERY UART</v>
          </cell>
          <cell r="K9843" t="str">
            <v>C8705058-1-1D</v>
          </cell>
          <cell r="L9843" t="str">
            <v>C8705058-1-1D</v>
          </cell>
        </row>
        <row r="9844">
          <cell r="B9844" t="str">
            <v>YEM2175136Kontrollbox</v>
          </cell>
          <cell r="C9844" t="str">
            <v>YEM2175136</v>
          </cell>
          <cell r="D9844">
            <v>2023</v>
          </cell>
          <cell r="E9844">
            <v>45</v>
          </cell>
          <cell r="F9844" t="str">
            <v>0450</v>
          </cell>
          <cell r="G9844" t="str">
            <v>J011</v>
          </cell>
          <cell r="H9844" t="str">
            <v>Controller</v>
          </cell>
          <cell r="I9844" t="str">
            <v>Kontrollbox</v>
          </cell>
          <cell r="J9844" t="str">
            <v>included into the motor</v>
          </cell>
          <cell r="K9844" t="str">
            <v>INGÅR I MOTORN</v>
          </cell>
          <cell r="L9844" t="str">
            <v>Ingår i motorn</v>
          </cell>
        </row>
        <row r="9845">
          <cell r="B9845" t="str">
            <v>YEM2175136Växelöra</v>
          </cell>
          <cell r="C9845" t="str">
            <v>YEM2175136</v>
          </cell>
          <cell r="D9845">
            <v>2023</v>
          </cell>
          <cell r="E9845">
            <v>46</v>
          </cell>
          <cell r="F9845" t="str">
            <v>0460</v>
          </cell>
          <cell r="G9845" t="str">
            <v>D005</v>
          </cell>
          <cell r="H9845" t="str">
            <v>Gear hanger</v>
          </cell>
          <cell r="I9845" t="str">
            <v>Växelöra</v>
          </cell>
          <cell r="L9845" t="e">
            <v>#N/A</v>
          </cell>
        </row>
        <row r="9846">
          <cell r="B9846" t="str">
            <v>YEM2725133RAM</v>
          </cell>
          <cell r="C9846" t="str">
            <v>YEM2725133</v>
          </cell>
          <cell r="D9846">
            <v>2017</v>
          </cell>
          <cell r="E9846">
            <v>1</v>
          </cell>
          <cell r="F9846" t="str">
            <v>0010</v>
          </cell>
          <cell r="G9846" t="str">
            <v>A001</v>
          </cell>
          <cell r="H9846" t="str">
            <v>PAINTED FRAME</v>
          </cell>
          <cell r="I9846" t="str">
            <v>RAM</v>
          </cell>
          <cell r="K9846" t="str">
            <v>FRAME</v>
          </cell>
          <cell r="L9846" t="e">
            <v>#N/A</v>
          </cell>
        </row>
        <row r="9847">
          <cell r="B9847" t="str">
            <v>YEM2725133Framgaffel</v>
          </cell>
          <cell r="C9847" t="str">
            <v>YEM2725133</v>
          </cell>
          <cell r="D9847">
            <v>2017</v>
          </cell>
          <cell r="E9847">
            <v>2</v>
          </cell>
          <cell r="F9847" t="str">
            <v>0020</v>
          </cell>
          <cell r="G9847" t="str">
            <v>A002</v>
          </cell>
          <cell r="H9847" t="str">
            <v>PAINTED FORK</v>
          </cell>
          <cell r="I9847" t="str">
            <v>Framgaffel</v>
          </cell>
          <cell r="K9847" t="str">
            <v>FORK</v>
          </cell>
          <cell r="L9847" t="e">
            <v>#N/A</v>
          </cell>
        </row>
        <row r="9848">
          <cell r="B9848" t="str">
            <v>YEM2725133Styrlager</v>
          </cell>
          <cell r="C9848" t="str">
            <v>YEM2725133</v>
          </cell>
          <cell r="D9848">
            <v>2017</v>
          </cell>
          <cell r="E9848">
            <v>3</v>
          </cell>
          <cell r="F9848" t="str">
            <v>0030</v>
          </cell>
          <cell r="G9848" t="str">
            <v>B001</v>
          </cell>
          <cell r="H9848" t="str">
            <v>Head Set</v>
          </cell>
          <cell r="I9848" t="str">
            <v>Styrlager</v>
          </cell>
          <cell r="J9848" t="str">
            <v xml:space="preserve">C2105003 VP MH-501 ED BLACK SH=34 </v>
          </cell>
          <cell r="K9848" t="str">
            <v>C2105003</v>
          </cell>
          <cell r="L9848" t="str">
            <v>C2100165</v>
          </cell>
        </row>
        <row r="9849">
          <cell r="B9849" t="str">
            <v xml:space="preserve">YEM2725133Styrstam </v>
          </cell>
          <cell r="C9849" t="str">
            <v>YEM2725133</v>
          </cell>
          <cell r="D9849">
            <v>2017</v>
          </cell>
          <cell r="E9849">
            <v>4</v>
          </cell>
          <cell r="F9849" t="str">
            <v>0040</v>
          </cell>
          <cell r="G9849" t="str">
            <v>B002</v>
          </cell>
          <cell r="H9849" t="str">
            <v>Handlebar Stem</v>
          </cell>
          <cell r="I9849" t="str">
            <v xml:space="preserve">Styrstam </v>
          </cell>
          <cell r="J9849" t="str">
            <v>C2205076-040 STQ AL/IN sv 25/230 30° 25 HA-C40  silver</v>
          </cell>
          <cell r="K9849" t="str">
            <v>C2205076-040</v>
          </cell>
          <cell r="L9849" t="str">
            <v>C2200114-040</v>
          </cell>
        </row>
        <row r="9850">
          <cell r="B9850" t="str">
            <v>YEM2725133Styre</v>
          </cell>
          <cell r="C9850" t="str">
            <v>YEM2725133</v>
          </cell>
          <cell r="D9850">
            <v>2017</v>
          </cell>
          <cell r="E9850">
            <v>5</v>
          </cell>
          <cell r="F9850" t="str">
            <v>0050</v>
          </cell>
          <cell r="G9850" t="str">
            <v>B003</v>
          </cell>
          <cell r="H9850" t="str">
            <v>Handelbar</v>
          </cell>
          <cell r="I9850" t="str">
            <v>Styre</v>
          </cell>
          <cell r="J9850" t="str">
            <v xml:space="preserve">C2305481 (5364) HB AL sv hp 610 25,4 HB-T310 SILVER </v>
          </cell>
          <cell r="K9850" t="str">
            <v>C2305481</v>
          </cell>
          <cell r="L9850" t="str">
            <v>C2300288</v>
          </cell>
        </row>
        <row r="9851">
          <cell r="B9851" t="str">
            <v>YEM2725133Bromsgrepp H</v>
          </cell>
          <cell r="C9851" t="str">
            <v>YEM2725133</v>
          </cell>
          <cell r="D9851">
            <v>2017</v>
          </cell>
          <cell r="E9851">
            <v>6</v>
          </cell>
          <cell r="F9851" t="str">
            <v>0060</v>
          </cell>
          <cell r="G9851" t="str">
            <v>C002</v>
          </cell>
          <cell r="H9851" t="str">
            <v>Brake Lever R</v>
          </cell>
          <cell r="I9851" t="str">
            <v>Bromsgrepp H</v>
          </cell>
          <cell r="L9851" t="e">
            <v>#N/A</v>
          </cell>
        </row>
        <row r="9852">
          <cell r="B9852" t="str">
            <v>YEM2725133Bromsgrepp V</v>
          </cell>
          <cell r="C9852" t="str">
            <v>YEM2725133</v>
          </cell>
          <cell r="D9852">
            <v>2017</v>
          </cell>
          <cell r="E9852">
            <v>7</v>
          </cell>
          <cell r="F9852" t="str">
            <v>0070</v>
          </cell>
          <cell r="G9852" t="str">
            <v>C001</v>
          </cell>
          <cell r="H9852" t="str">
            <v>Brake Lever L</v>
          </cell>
          <cell r="I9852" t="str">
            <v>Bromsgrepp V</v>
          </cell>
          <cell r="J9852" t="str">
            <v>C6505049 BLL ALsvPLbk VB U 4F BL39AP</v>
          </cell>
          <cell r="K9852" t="str">
            <v>C6505049</v>
          </cell>
          <cell r="L9852" t="str">
            <v>C6500024</v>
          </cell>
        </row>
        <row r="9853">
          <cell r="B9853" t="str">
            <v>YEM2725133Växelreglage H</v>
          </cell>
          <cell r="C9853" t="str">
            <v>YEM2725133</v>
          </cell>
          <cell r="D9853">
            <v>2017</v>
          </cell>
          <cell r="E9853">
            <v>8</v>
          </cell>
          <cell r="F9853" t="str">
            <v>0080</v>
          </cell>
          <cell r="G9853" t="str">
            <v>D002</v>
          </cell>
          <cell r="H9853" t="str">
            <v>Shift Lever R</v>
          </cell>
          <cell r="I9853" t="str">
            <v>Växelreglage H</v>
          </cell>
          <cell r="K9853" t="str">
            <v>EMPTY</v>
          </cell>
          <cell r="L9853" t="e">
            <v>#N/A</v>
          </cell>
        </row>
        <row r="9854">
          <cell r="B9854" t="str">
            <v>YEM2725133Växelreglage V</v>
          </cell>
          <cell r="C9854" t="str">
            <v>YEM2725133</v>
          </cell>
          <cell r="D9854">
            <v>2017</v>
          </cell>
          <cell r="E9854">
            <v>9</v>
          </cell>
          <cell r="F9854" t="str">
            <v>0090</v>
          </cell>
          <cell r="G9854" t="str">
            <v>D001</v>
          </cell>
          <cell r="H9854" t="str">
            <v>Shift Lever L</v>
          </cell>
          <cell r="I9854" t="str">
            <v>Växelreglage V</v>
          </cell>
          <cell r="L9854" t="e">
            <v>#N/A</v>
          </cell>
        </row>
        <row r="9855">
          <cell r="B9855" t="str">
            <v>YEM2725133Handtag par</v>
          </cell>
          <cell r="C9855" t="str">
            <v>YEM2725133</v>
          </cell>
          <cell r="D9855">
            <v>2017</v>
          </cell>
          <cell r="E9855">
            <v>10</v>
          </cell>
          <cell r="F9855" t="str">
            <v>0100</v>
          </cell>
          <cell r="G9855" t="str">
            <v>B004</v>
          </cell>
          <cell r="H9855" t="str">
            <v>Grip R</v>
          </cell>
          <cell r="I9855" t="str">
            <v>Handtag par</v>
          </cell>
          <cell r="J9855" t="str">
            <v xml:space="preserve">C2505485  HERRMANS 84B ERGO TPE 120MM  </v>
          </cell>
          <cell r="K9855" t="str">
            <v>C2505485</v>
          </cell>
          <cell r="L9855" t="str">
            <v>C2500162</v>
          </cell>
        </row>
        <row r="9856">
          <cell r="B9856" t="str">
            <v>YEM2725133Frambroms</v>
          </cell>
          <cell r="C9856" t="str">
            <v>YEM2725133</v>
          </cell>
          <cell r="D9856">
            <v>2017</v>
          </cell>
          <cell r="E9856">
            <v>11</v>
          </cell>
          <cell r="F9856" t="str">
            <v>0110</v>
          </cell>
          <cell r="G9856" t="str">
            <v>C003</v>
          </cell>
          <cell r="H9856" t="str">
            <v xml:space="preserve">Brake front </v>
          </cell>
          <cell r="I9856" t="str">
            <v>Frambroms</v>
          </cell>
          <cell r="J9856" t="str">
            <v xml:space="preserve">C6305035 V-Brake TX-121L Black 108mm. </v>
          </cell>
          <cell r="K9856" t="str">
            <v>C6305035</v>
          </cell>
          <cell r="L9856" t="str">
            <v>C6300101</v>
          </cell>
        </row>
        <row r="9857">
          <cell r="B9857" t="str">
            <v>YEM2725133Bakbroms</v>
          </cell>
          <cell r="C9857" t="str">
            <v>YEM2725133</v>
          </cell>
          <cell r="D9857">
            <v>2017</v>
          </cell>
          <cell r="E9857">
            <v>12</v>
          </cell>
          <cell r="F9857" t="str">
            <v>0120</v>
          </cell>
          <cell r="G9857" t="str">
            <v>C004</v>
          </cell>
          <cell r="H9857" t="str">
            <v>Brake rear</v>
          </cell>
          <cell r="I9857" t="str">
            <v>Bakbroms</v>
          </cell>
          <cell r="K9857" t="str">
            <v>Fotbroms</v>
          </cell>
          <cell r="L9857" t="str">
            <v>Kontakta SHIMANO</v>
          </cell>
        </row>
        <row r="9858">
          <cell r="B9858" t="str">
            <v>YEM2725133Vevlager</v>
          </cell>
          <cell r="C9858" t="str">
            <v>YEM2725133</v>
          </cell>
          <cell r="D9858">
            <v>2017</v>
          </cell>
          <cell r="E9858">
            <v>13</v>
          </cell>
          <cell r="F9858" t="str">
            <v>0130</v>
          </cell>
          <cell r="G9858" t="str">
            <v>E001</v>
          </cell>
          <cell r="H9858" t="str">
            <v xml:space="preserve">BB-set </v>
          </cell>
          <cell r="I9858" t="str">
            <v>Vevlager</v>
          </cell>
          <cell r="K9858" t="str">
            <v>C8705065-1-119</v>
          </cell>
          <cell r="L9858" t="str">
            <v>C8705065-1-124</v>
          </cell>
        </row>
        <row r="9859">
          <cell r="B9859" t="str">
            <v>YEM2725133Vevparti</v>
          </cell>
          <cell r="C9859" t="str">
            <v>YEM2725133</v>
          </cell>
          <cell r="D9859">
            <v>2017</v>
          </cell>
          <cell r="E9859">
            <v>14</v>
          </cell>
          <cell r="F9859" t="str">
            <v>0140</v>
          </cell>
          <cell r="G9859" t="str">
            <v>E002</v>
          </cell>
          <cell r="H9859" t="str">
            <v>Front Chainwheel</v>
          </cell>
          <cell r="I9859" t="str">
            <v>Vevparti</v>
          </cell>
          <cell r="J9859" t="str">
            <v>C3305699-EG PRA-10L Silver 42T 170MM W E-GOING LOGO</v>
          </cell>
          <cell r="K9859" t="str">
            <v>C3305699-EG</v>
          </cell>
          <cell r="L9859" t="str">
            <v>C3305699-EG</v>
          </cell>
        </row>
        <row r="9860">
          <cell r="B9860" t="str">
            <v>YEM2725133Kedjeskydd</v>
          </cell>
          <cell r="C9860" t="str">
            <v>YEM2725133</v>
          </cell>
          <cell r="D9860">
            <v>2017</v>
          </cell>
          <cell r="E9860">
            <v>15</v>
          </cell>
          <cell r="F9860" t="str">
            <v>0150</v>
          </cell>
          <cell r="G9860" t="str">
            <v>H001</v>
          </cell>
          <cell r="H9860" t="str">
            <v>Chain guard</v>
          </cell>
          <cell r="I9860" t="str">
            <v>Kedjeskydd</v>
          </cell>
          <cell r="J9860" t="str">
            <v>C8305441 42T BLACK classic Buchel + C8305442 bracket Buchel</v>
          </cell>
          <cell r="K9860" t="str">
            <v>C8305441</v>
          </cell>
          <cell r="L9860" t="str">
            <v>C8305641-BK</v>
          </cell>
        </row>
        <row r="9861">
          <cell r="B9861" t="str">
            <v>YEM2725133Kedjeskyddsfäste</v>
          </cell>
          <cell r="C9861" t="str">
            <v>YEM2725133</v>
          </cell>
          <cell r="D9861">
            <v>2017</v>
          </cell>
          <cell r="E9861">
            <v>16</v>
          </cell>
          <cell r="F9861" t="str">
            <v>0160</v>
          </cell>
          <cell r="G9861" t="str">
            <v>H002</v>
          </cell>
          <cell r="H9861" t="str">
            <v>Chain guard bracket</v>
          </cell>
          <cell r="I9861" t="str">
            <v>Kedjeskyddsfäste</v>
          </cell>
          <cell r="K9861" t="str">
            <v>C8305442</v>
          </cell>
          <cell r="L9861" t="str">
            <v>C8305442</v>
          </cell>
        </row>
        <row r="9862">
          <cell r="B9862" t="str">
            <v>YEM2725133Framväxel</v>
          </cell>
          <cell r="C9862" t="str">
            <v>YEM2725133</v>
          </cell>
          <cell r="D9862">
            <v>2017</v>
          </cell>
          <cell r="E9862">
            <v>17</v>
          </cell>
          <cell r="F9862" t="str">
            <v>0170</v>
          </cell>
          <cell r="G9862" t="str">
            <v>D003</v>
          </cell>
          <cell r="H9862" t="str">
            <v>Front Derailleur</v>
          </cell>
          <cell r="I9862" t="str">
            <v>Framväxel</v>
          </cell>
          <cell r="K9862" t="str">
            <v>EMPTY</v>
          </cell>
          <cell r="L9862" t="e">
            <v>#N/A</v>
          </cell>
        </row>
        <row r="9863">
          <cell r="B9863" t="str">
            <v>YEM2725133Bakväxel</v>
          </cell>
          <cell r="C9863" t="str">
            <v>YEM2725133</v>
          </cell>
          <cell r="D9863">
            <v>2017</v>
          </cell>
          <cell r="E9863">
            <v>18</v>
          </cell>
          <cell r="F9863" t="str">
            <v>0180</v>
          </cell>
          <cell r="G9863" t="str">
            <v>D004</v>
          </cell>
          <cell r="H9863" t="str">
            <v>Rear Derailleur</v>
          </cell>
          <cell r="I9863" t="str">
            <v>Bakväxel</v>
          </cell>
          <cell r="K9863" t="str">
            <v>NAVVÄXEL</v>
          </cell>
          <cell r="L9863" t="str">
            <v>Kontakta SHIMANO</v>
          </cell>
        </row>
        <row r="9864">
          <cell r="B9864" t="str">
            <v>YEM2725133Kedja</v>
          </cell>
          <cell r="C9864" t="str">
            <v>YEM2725133</v>
          </cell>
          <cell r="D9864">
            <v>2017</v>
          </cell>
          <cell r="E9864">
            <v>19</v>
          </cell>
          <cell r="F9864" t="str">
            <v>0190</v>
          </cell>
          <cell r="G9864" t="str">
            <v>E003</v>
          </cell>
          <cell r="H9864" t="str">
            <v xml:space="preserve">Chain </v>
          </cell>
          <cell r="I9864" t="str">
            <v>Kedja</v>
          </cell>
          <cell r="J9864" t="str">
            <v>std</v>
          </cell>
          <cell r="K9864" t="str">
            <v>C3405001-0106</v>
          </cell>
          <cell r="L9864" t="str">
            <v>C3400002</v>
          </cell>
        </row>
        <row r="9865">
          <cell r="B9865" t="str">
            <v>YEM2725133Kassett</v>
          </cell>
          <cell r="C9865" t="str">
            <v>YEM2725133</v>
          </cell>
          <cell r="D9865">
            <v>2017</v>
          </cell>
          <cell r="E9865">
            <v>20</v>
          </cell>
          <cell r="F9865" t="str">
            <v>0200</v>
          </cell>
          <cell r="G9865" t="str">
            <v>E004</v>
          </cell>
          <cell r="H9865" t="str">
            <v>Cassette Sprocket</v>
          </cell>
          <cell r="I9865" t="str">
            <v>Kassett</v>
          </cell>
          <cell r="J9865" t="str">
            <v>ASMGEAR19SU SPT SC19sv3/32" (INTERNAL HUB) SPROCKET FOR INTERNAL HUB 19T</v>
          </cell>
          <cell r="K9865" t="str">
            <v>ASMGEAR19SU</v>
          </cell>
          <cell r="L9865" t="str">
            <v>Kontakta SHIMANO</v>
          </cell>
        </row>
        <row r="9866">
          <cell r="B9866" t="str">
            <v>YEM2725133Framhjul</v>
          </cell>
          <cell r="C9866" t="str">
            <v>YEM2725133</v>
          </cell>
          <cell r="D9866">
            <v>2017</v>
          </cell>
          <cell r="E9866">
            <v>21</v>
          </cell>
          <cell r="F9866" t="str">
            <v>0210</v>
          </cell>
          <cell r="G9866" t="str">
            <v>F001</v>
          </cell>
          <cell r="H9866" t="str">
            <v>Front hub</v>
          </cell>
          <cell r="I9866" t="str">
            <v>Framhjul</v>
          </cell>
          <cell r="K9866" t="str">
            <v>C4107704</v>
          </cell>
          <cell r="L9866" t="str">
            <v>C4100351</v>
          </cell>
        </row>
        <row r="9867">
          <cell r="B9867" t="str">
            <v>YEM2725133Bakhjul</v>
          </cell>
          <cell r="C9867" t="str">
            <v>YEM2725133</v>
          </cell>
          <cell r="D9867">
            <v>2017</v>
          </cell>
          <cell r="E9867">
            <v>22</v>
          </cell>
          <cell r="F9867" t="str">
            <v>0220</v>
          </cell>
          <cell r="G9867" t="str">
            <v>F002</v>
          </cell>
          <cell r="H9867" t="str">
            <v>Rear hub</v>
          </cell>
          <cell r="I9867" t="str">
            <v>Bakhjul</v>
          </cell>
          <cell r="K9867" t="str">
            <v>Navet UTGÅTT</v>
          </cell>
          <cell r="L9867" t="str">
            <v>Navet har utgått</v>
          </cell>
        </row>
        <row r="9868">
          <cell r="B9868" t="str">
            <v>YEM2725133Däck</v>
          </cell>
          <cell r="C9868" t="str">
            <v>YEM2725133</v>
          </cell>
          <cell r="D9868">
            <v>2017</v>
          </cell>
          <cell r="E9868">
            <v>23</v>
          </cell>
          <cell r="F9868" t="str">
            <v>0230</v>
          </cell>
          <cell r="G9868" t="str">
            <v>F003</v>
          </cell>
          <cell r="H9868" t="str">
            <v>Tire</v>
          </cell>
          <cell r="I9868" t="str">
            <v>Däck</v>
          </cell>
          <cell r="J9868" t="str">
            <v>C8705017-03V3</v>
          </cell>
          <cell r="K9868" t="str">
            <v>C4906091</v>
          </cell>
          <cell r="L9868" t="str">
            <v>C4901162</v>
          </cell>
        </row>
        <row r="9869">
          <cell r="B9869" t="str">
            <v>YEM2725133Skärmar set</v>
          </cell>
          <cell r="C9869" t="str">
            <v>YEM2725133</v>
          </cell>
          <cell r="D9869">
            <v>2017</v>
          </cell>
          <cell r="E9869">
            <v>24</v>
          </cell>
          <cell r="F9869" t="str">
            <v>0240</v>
          </cell>
          <cell r="G9869" t="str">
            <v>H003</v>
          </cell>
          <cell r="H9869" t="str">
            <v xml:space="preserve">Mudguard front   </v>
          </cell>
          <cell r="I9869" t="str">
            <v>Skärmar set</v>
          </cell>
          <cell r="J9869" t="str">
            <v>C8705017-03V3</v>
          </cell>
          <cell r="K9869" t="str">
            <v>C8255729-BK</v>
          </cell>
          <cell r="L9869" t="str">
            <v>C8250028</v>
          </cell>
        </row>
        <row r="9870">
          <cell r="B9870" t="str">
            <v>YEM2725133Pakethållare</v>
          </cell>
          <cell r="C9870" t="str">
            <v>YEM2725133</v>
          </cell>
          <cell r="D9870">
            <v>2017</v>
          </cell>
          <cell r="E9870">
            <v>25</v>
          </cell>
          <cell r="F9870" t="str">
            <v>0250</v>
          </cell>
          <cell r="G9870" t="str">
            <v>H004</v>
          </cell>
          <cell r="H9870" t="str">
            <v>Carrier</v>
          </cell>
          <cell r="I9870" t="str">
            <v>Pakethållare</v>
          </cell>
          <cell r="J9870" t="str">
            <v>C8705017-03V3</v>
          </cell>
          <cell r="K9870" t="str">
            <v>C8205617-C</v>
          </cell>
          <cell r="L9870" t="str">
            <v>C8205759-BK</v>
          </cell>
        </row>
        <row r="9871">
          <cell r="B9871" t="str">
            <v>YEM2725133Sadel</v>
          </cell>
          <cell r="C9871" t="str">
            <v>YEM2725133</v>
          </cell>
          <cell r="D9871">
            <v>2017</v>
          </cell>
          <cell r="E9871">
            <v>26</v>
          </cell>
          <cell r="F9871" t="str">
            <v>0260</v>
          </cell>
          <cell r="G9871" t="str">
            <v>G001</v>
          </cell>
          <cell r="H9871" t="str">
            <v>Saddle</v>
          </cell>
          <cell r="I9871" t="str">
            <v>Sadel</v>
          </cell>
          <cell r="J9871" t="str">
            <v xml:space="preserve">C7105974 Spectra Commo Lady "COUNTRY" 8275/DET 8076 W/O CLAMP </v>
          </cell>
          <cell r="K9871" t="str">
            <v>C7105974</v>
          </cell>
          <cell r="L9871" t="str">
            <v>C7100596</v>
          </cell>
        </row>
        <row r="9872">
          <cell r="B9872" t="str">
            <v>YEM2725133Sadelstolpe</v>
          </cell>
          <cell r="C9872" t="str">
            <v>YEM2725133</v>
          </cell>
          <cell r="D9872">
            <v>2017</v>
          </cell>
          <cell r="E9872">
            <v>27</v>
          </cell>
          <cell r="F9872" t="str">
            <v>0270</v>
          </cell>
          <cell r="G9872" t="str">
            <v>G002</v>
          </cell>
          <cell r="H9872" t="str">
            <v>Seatpost</v>
          </cell>
          <cell r="I9872" t="str">
            <v>Sadelstolpe</v>
          </cell>
          <cell r="J9872" t="str">
            <v>C8705017-03V3</v>
          </cell>
          <cell r="K9872" t="str">
            <v>C7205256</v>
          </cell>
          <cell r="L9872" t="str">
            <v>C7200004</v>
          </cell>
        </row>
        <row r="9873">
          <cell r="B9873" t="str">
            <v>YEM2725133Sadelrörsklämma</v>
          </cell>
          <cell r="C9873" t="str">
            <v>YEM2725133</v>
          </cell>
          <cell r="D9873">
            <v>2017</v>
          </cell>
          <cell r="E9873">
            <v>28</v>
          </cell>
          <cell r="F9873" t="str">
            <v>0280</v>
          </cell>
          <cell r="G9873" t="str">
            <v>G003</v>
          </cell>
          <cell r="H9873" t="str">
            <v>Seat Clamp</v>
          </cell>
          <cell r="I9873" t="str">
            <v>Sadelrörsklämma</v>
          </cell>
          <cell r="J9873" t="str">
            <v>C8705017-03V3</v>
          </cell>
          <cell r="K9873" t="str">
            <v>C7305002</v>
          </cell>
          <cell r="L9873" t="str">
            <v>C7300027-318</v>
          </cell>
        </row>
        <row r="9874">
          <cell r="B9874" t="str">
            <v>YEM2725133Framlampa</v>
          </cell>
          <cell r="C9874" t="str">
            <v>YEM2725133</v>
          </cell>
          <cell r="D9874">
            <v>2017</v>
          </cell>
          <cell r="E9874">
            <v>29</v>
          </cell>
          <cell r="F9874" t="str">
            <v>0290</v>
          </cell>
          <cell r="G9874" t="str">
            <v>H005</v>
          </cell>
          <cell r="H9874" t="str">
            <v>Front light</v>
          </cell>
          <cell r="I9874" t="str">
            <v>Framlampa</v>
          </cell>
          <cell r="J9874" t="str">
            <v>C8705017-03V3</v>
          </cell>
          <cell r="K9874" t="str">
            <v>C8015191</v>
          </cell>
          <cell r="L9874" t="str">
            <v>C8015191</v>
          </cell>
        </row>
        <row r="9875">
          <cell r="B9875" t="str">
            <v>YEM2725133Baklampa</v>
          </cell>
          <cell r="C9875" t="str">
            <v>YEM2725133</v>
          </cell>
          <cell r="D9875">
            <v>2017</v>
          </cell>
          <cell r="E9875">
            <v>30</v>
          </cell>
          <cell r="F9875" t="str">
            <v>0300</v>
          </cell>
          <cell r="G9875" t="str">
            <v>H006</v>
          </cell>
          <cell r="H9875" t="str">
            <v>Light, Rear</v>
          </cell>
          <cell r="I9875" t="str">
            <v>Baklampa</v>
          </cell>
          <cell r="J9875" t="str">
            <v>C8705017-03V3</v>
          </cell>
          <cell r="K9875" t="str">
            <v>C8705058-1RLBK</v>
          </cell>
          <cell r="L9875" t="str">
            <v>C8705058-1RLBK</v>
          </cell>
        </row>
        <row r="9876">
          <cell r="B9876" t="str">
            <v>YEM2725133Låssats</v>
          </cell>
          <cell r="C9876" t="str">
            <v>YEM2725133</v>
          </cell>
          <cell r="D9876">
            <v>2017</v>
          </cell>
          <cell r="E9876">
            <v>31</v>
          </cell>
          <cell r="F9876" t="str">
            <v>0310</v>
          </cell>
          <cell r="G9876" t="str">
            <v>H007</v>
          </cell>
          <cell r="H9876" t="str">
            <v>Lock</v>
          </cell>
          <cell r="I9876" t="str">
            <v>Låssats</v>
          </cell>
          <cell r="J9876" t="str">
            <v>C8705017-03V3</v>
          </cell>
          <cell r="K9876" t="str">
            <v>C8405069</v>
          </cell>
          <cell r="L9876" t="str">
            <v>C8405069</v>
          </cell>
        </row>
        <row r="9877">
          <cell r="B9877" t="str">
            <v>YEM2725133Stöd</v>
          </cell>
          <cell r="C9877" t="str">
            <v>YEM2725133</v>
          </cell>
          <cell r="D9877">
            <v>2017</v>
          </cell>
          <cell r="E9877">
            <v>32</v>
          </cell>
          <cell r="F9877" t="str">
            <v>0320</v>
          </cell>
          <cell r="G9877" t="str">
            <v>H008</v>
          </cell>
          <cell r="H9877" t="str">
            <v>Kick stand</v>
          </cell>
          <cell r="I9877" t="str">
            <v>Stöd</v>
          </cell>
          <cell r="J9877" t="str">
            <v>C8705017-03V3</v>
          </cell>
          <cell r="K9877" t="str">
            <v>C8105208</v>
          </cell>
          <cell r="L9877" t="str">
            <v>C8100034</v>
          </cell>
        </row>
        <row r="9878">
          <cell r="B9878" t="str">
            <v>YEM2725133Korg</v>
          </cell>
          <cell r="C9878" t="str">
            <v>YEM2725133</v>
          </cell>
          <cell r="D9878">
            <v>2017</v>
          </cell>
          <cell r="E9878">
            <v>33</v>
          </cell>
          <cell r="F9878" t="str">
            <v>0330</v>
          </cell>
          <cell r="G9878" t="str">
            <v>H009</v>
          </cell>
          <cell r="H9878" t="str">
            <v>Basket / Fr carrier</v>
          </cell>
          <cell r="I9878" t="str">
            <v>Korg</v>
          </cell>
          <cell r="J9878" t="str">
            <v>C8705017-03V3</v>
          </cell>
          <cell r="K9878" t="str">
            <v>C8605001-G</v>
          </cell>
          <cell r="L9878" t="str">
            <v>C8600004</v>
          </cell>
        </row>
        <row r="9879">
          <cell r="B9879" t="str">
            <v>YEM2725133Pedaler</v>
          </cell>
          <cell r="C9879" t="str">
            <v>YEM2725133</v>
          </cell>
          <cell r="D9879">
            <v>2017</v>
          </cell>
          <cell r="E9879">
            <v>34</v>
          </cell>
          <cell r="F9879" t="str">
            <v>0340</v>
          </cell>
          <cell r="G9879" t="str">
            <v>E005</v>
          </cell>
          <cell r="H9879" t="str">
            <v xml:space="preserve">Pedal </v>
          </cell>
          <cell r="I9879" t="str">
            <v>Pedaler</v>
          </cell>
          <cell r="J9879" t="str">
            <v>C3505128 STANDARD BK/GR9/16"</v>
          </cell>
          <cell r="K9879" t="str">
            <v>C3505128</v>
          </cell>
          <cell r="L9879" t="str">
            <v>C3500026</v>
          </cell>
        </row>
        <row r="9880">
          <cell r="B9880" t="str">
            <v>YEM2725133Motor</v>
          </cell>
          <cell r="C9880" t="str">
            <v>YEM2725133</v>
          </cell>
          <cell r="D9880">
            <v>2017</v>
          </cell>
          <cell r="E9880">
            <v>35</v>
          </cell>
          <cell r="F9880" t="str">
            <v>0350</v>
          </cell>
          <cell r="G9880" t="str">
            <v>J001</v>
          </cell>
          <cell r="H9880" t="str">
            <v>DRIVE UNIT:</v>
          </cell>
          <cell r="I9880" t="str">
            <v>Motor</v>
          </cell>
          <cell r="J9880" t="str">
            <v>C8705065-1-02 2017 E-Motor Egoing SYXC</v>
          </cell>
          <cell r="K9880" t="str">
            <v>C8705065-1-02</v>
          </cell>
          <cell r="L9880" t="str">
            <v>C8705065-1-02</v>
          </cell>
        </row>
        <row r="9881">
          <cell r="B9881" t="str">
            <v>YEM2725133Display</v>
          </cell>
          <cell r="C9881" t="str">
            <v>YEM2725133</v>
          </cell>
          <cell r="D9881">
            <v>2017</v>
          </cell>
          <cell r="E9881">
            <v>36</v>
          </cell>
          <cell r="F9881" t="str">
            <v>0360</v>
          </cell>
          <cell r="G9881" t="str">
            <v>J004</v>
          </cell>
          <cell r="H9881" t="str">
            <v>DISPLAY:</v>
          </cell>
          <cell r="I9881" t="str">
            <v>Display</v>
          </cell>
          <cell r="J9881" t="str">
            <v xml:space="preserve">C8705065-1-10 DISPLAY LED   12,4USD   </v>
          </cell>
          <cell r="K9881" t="str">
            <v>C8705065-1-10</v>
          </cell>
          <cell r="L9881" t="str">
            <v>C8705065-1-10S</v>
          </cell>
        </row>
        <row r="9882">
          <cell r="B9882" t="str">
            <v>YEM2725133EB-Bus kabel</v>
          </cell>
          <cell r="C9882" t="str">
            <v>YEM2725133</v>
          </cell>
          <cell r="D9882">
            <v>2017</v>
          </cell>
          <cell r="E9882">
            <v>37</v>
          </cell>
          <cell r="F9882" t="str">
            <v>0370</v>
          </cell>
          <cell r="G9882" t="str">
            <v>J005</v>
          </cell>
          <cell r="H9882" t="str">
            <v>EB-BUS CABLE:</v>
          </cell>
          <cell r="I9882" t="str">
            <v>EB-Bus kabel</v>
          </cell>
          <cell r="J9882" t="str">
            <v xml:space="preserve">C8705065-1-04 Bafang EB-BUS-09, 9pin (1000mm) connect to Controller, another side connect to Display (240mm), front light (700mm), 1pc brake sensor (280mm)  &amp; pedal sensor (300mm) 9,5USD FOB </v>
          </cell>
          <cell r="K9882" t="str">
            <v>C8705065-1-04</v>
          </cell>
          <cell r="L9882" t="str">
            <v>C8705065-1-04</v>
          </cell>
        </row>
        <row r="9883">
          <cell r="B9883" t="str">
            <v>YEM2725133Motorkabel</v>
          </cell>
          <cell r="C9883" t="str">
            <v>YEM2725133</v>
          </cell>
          <cell r="D9883">
            <v>2017</v>
          </cell>
          <cell r="E9883">
            <v>38</v>
          </cell>
          <cell r="F9883" t="str">
            <v>0380</v>
          </cell>
          <cell r="G9883" t="str">
            <v>J006</v>
          </cell>
          <cell r="H9883" t="str">
            <v>POWER CABLE:</v>
          </cell>
          <cell r="I9883" t="str">
            <v>Motorkabel</v>
          </cell>
          <cell r="J9883" t="str">
            <v>C8705065-1-03 Bafang G/M9.1, cable length : 1200mm,connector between Motor and Controller, 8,55USD FOB</v>
          </cell>
          <cell r="K9883" t="str">
            <v>C8705065-1-03</v>
          </cell>
          <cell r="L9883" t="str">
            <v>C8705065-1-03</v>
          </cell>
        </row>
        <row r="9884">
          <cell r="B9884" t="str">
            <v>YEM2725133Kabel framlampa</v>
          </cell>
          <cell r="C9884" t="str">
            <v>YEM2725133</v>
          </cell>
          <cell r="D9884">
            <v>2017</v>
          </cell>
          <cell r="E9884">
            <v>39</v>
          </cell>
          <cell r="F9884" t="str">
            <v>0390</v>
          </cell>
          <cell r="G9884" t="str">
            <v>J007</v>
          </cell>
          <cell r="H9884" t="str">
            <v>F. LIGHT CABLE:</v>
          </cell>
          <cell r="I9884" t="str">
            <v>Kabel framlampa</v>
          </cell>
          <cell r="J9884" t="str">
            <v>Included in EB-BUS cable</v>
          </cell>
          <cell r="K9884" t="str">
            <v>Ingår i EB-buskabeln</v>
          </cell>
          <cell r="L9884" t="str">
            <v>Ingår i EB-buskabeln</v>
          </cell>
        </row>
        <row r="9885">
          <cell r="B9885" t="str">
            <v>YEM2725133Kabel baklampa</v>
          </cell>
          <cell r="C9885" t="str">
            <v>YEM2725133</v>
          </cell>
          <cell r="D9885">
            <v>2017</v>
          </cell>
          <cell r="E9885">
            <v>40</v>
          </cell>
          <cell r="F9885" t="str">
            <v>0400</v>
          </cell>
          <cell r="G9885" t="str">
            <v>J008</v>
          </cell>
          <cell r="H9885" t="str">
            <v>R. LIGHT CABLE:</v>
          </cell>
          <cell r="I9885" t="str">
            <v>Kabel baklampa</v>
          </cell>
          <cell r="K9885" t="str">
            <v>INGÅR I BATTERIET</v>
          </cell>
          <cell r="L9885" t="str">
            <v>Ingår i batteriet</v>
          </cell>
        </row>
        <row r="9886">
          <cell r="B9886" t="str">
            <v>YEM2725133Hastighetssensor</v>
          </cell>
          <cell r="C9886" t="str">
            <v>YEM2725133</v>
          </cell>
          <cell r="D9886">
            <v>2017</v>
          </cell>
          <cell r="E9886">
            <v>41</v>
          </cell>
          <cell r="F9886" t="str">
            <v>0410</v>
          </cell>
          <cell r="G9886" t="str">
            <v>J009</v>
          </cell>
          <cell r="H9886" t="str">
            <v>SPEED SENSOR:</v>
          </cell>
          <cell r="I9886" t="str">
            <v>Hastighetssensor</v>
          </cell>
          <cell r="J9886" t="str">
            <v>Integrated in the motor</v>
          </cell>
          <cell r="K9886" t="str">
            <v>INGÅR I MOTORN</v>
          </cell>
          <cell r="L9886" t="str">
            <v>Ingår i motorn</v>
          </cell>
        </row>
        <row r="9887">
          <cell r="B9887" t="str">
            <v>YEM2725133Batteri</v>
          </cell>
          <cell r="C9887" t="str">
            <v>YEM2725133</v>
          </cell>
          <cell r="D9887">
            <v>2017</v>
          </cell>
          <cell r="E9887">
            <v>42</v>
          </cell>
          <cell r="F9887" t="str">
            <v>0420</v>
          </cell>
          <cell r="G9887" t="str">
            <v>J002</v>
          </cell>
          <cell r="H9887" t="str">
            <v>BATTERY:</v>
          </cell>
          <cell r="I9887" t="str">
            <v>Batteri</v>
          </cell>
          <cell r="J9887" t="str">
            <v>C8705058-1-08BK  PHYLION SF-03, 8,8Ah,  WITH INTERGRATED REAR RED LIGHT</v>
          </cell>
          <cell r="K9887" t="str">
            <v>C8705058-1-08BK</v>
          </cell>
          <cell r="L9887" t="str">
            <v>C8705058-1-08EA</v>
          </cell>
        </row>
        <row r="9888">
          <cell r="B9888" t="str">
            <v>YEM2725133Batterihållare</v>
          </cell>
          <cell r="C9888" t="str">
            <v>YEM2725133</v>
          </cell>
          <cell r="D9888">
            <v>2017</v>
          </cell>
          <cell r="E9888">
            <v>43</v>
          </cell>
          <cell r="F9888" t="str">
            <v>0430</v>
          </cell>
          <cell r="G9888" t="str">
            <v>J003</v>
          </cell>
          <cell r="H9888" t="str">
            <v>BATTERY HOLDER/Slider</v>
          </cell>
          <cell r="I9888" t="str">
            <v>Batterihållare</v>
          </cell>
          <cell r="J9888" t="str">
            <v>C8705065-10-02 Slider (lower part) SF03, AXA One key</v>
          </cell>
          <cell r="L9888" t="e">
            <v>#N/A</v>
          </cell>
        </row>
        <row r="9889">
          <cell r="B9889" t="str">
            <v>YEM2725133Batteriladdare</v>
          </cell>
          <cell r="C9889" t="str">
            <v>YEM2725133</v>
          </cell>
          <cell r="D9889">
            <v>2017</v>
          </cell>
          <cell r="E9889">
            <v>44</v>
          </cell>
          <cell r="F9889" t="str">
            <v>0440</v>
          </cell>
          <cell r="G9889" t="str">
            <v>J010</v>
          </cell>
          <cell r="H9889" t="str">
            <v>CHARGER:</v>
          </cell>
          <cell r="I9889" t="str">
            <v>Batteriladdare</v>
          </cell>
          <cell r="J9889" t="str">
            <v>C8705058-02, (CHARGER 2A    # NO:CZ2AG2JE7)  CHARGER FOR PHYLION BATTERY</v>
          </cell>
          <cell r="K9889" t="str">
            <v>C8705058-02</v>
          </cell>
          <cell r="L9889" t="str">
            <v>C8705058-02</v>
          </cell>
        </row>
        <row r="9890">
          <cell r="B9890" t="str">
            <v>YEM2725133Kontrollbox</v>
          </cell>
          <cell r="C9890" t="str">
            <v>YEM2725133</v>
          </cell>
          <cell r="D9890">
            <v>2017</v>
          </cell>
          <cell r="E9890">
            <v>45</v>
          </cell>
          <cell r="F9890" t="str">
            <v>0450</v>
          </cell>
          <cell r="G9890" t="str">
            <v>J011</v>
          </cell>
          <cell r="H9890" t="str">
            <v>Controller</v>
          </cell>
          <cell r="I9890" t="str">
            <v>Kontrollbox</v>
          </cell>
          <cell r="J9890" t="str">
            <v>C8705065-10-01, Bafang X11, 37V,12A,sinus control, have communication between display &amp; battery, Bafang purchase AXA housing and assemble with slider (SF-03) and controller and ship assembled to Wheeler. 2 cable come out from controller box:9pin (120mm) for motor, 9pin  (180mm) for EB-BUS, 36,83USD FOB</v>
          </cell>
          <cell r="K9890" t="str">
            <v>C8705065-10-01</v>
          </cell>
          <cell r="L9890" t="str">
            <v>C8705065-10-01</v>
          </cell>
        </row>
        <row r="9891">
          <cell r="B9891" t="str">
            <v>YEM2725133Växelöra</v>
          </cell>
          <cell r="C9891" t="str">
            <v>YEM2725133</v>
          </cell>
          <cell r="D9891">
            <v>2017</v>
          </cell>
          <cell r="E9891">
            <v>46</v>
          </cell>
          <cell r="F9891" t="str">
            <v>0460</v>
          </cell>
          <cell r="G9891" t="str">
            <v>D005</v>
          </cell>
          <cell r="H9891" t="str">
            <v>Gear hanger</v>
          </cell>
          <cell r="I9891" t="str">
            <v>Växelöra</v>
          </cell>
          <cell r="L9891" t="e">
            <v>#N/A</v>
          </cell>
        </row>
        <row r="9892">
          <cell r="B9892" t="str">
            <v>YEM2725134RAM</v>
          </cell>
          <cell r="C9892" t="str">
            <v>YEM2725134</v>
          </cell>
          <cell r="D9892">
            <v>2017</v>
          </cell>
          <cell r="E9892">
            <v>1</v>
          </cell>
          <cell r="F9892" t="str">
            <v>0010</v>
          </cell>
          <cell r="G9892" t="str">
            <v>A001</v>
          </cell>
          <cell r="H9892" t="str">
            <v>PAINTED FRAME</v>
          </cell>
          <cell r="I9892" t="str">
            <v>RAM</v>
          </cell>
          <cell r="K9892" t="str">
            <v>FRAME</v>
          </cell>
          <cell r="L9892" t="e">
            <v>#N/A</v>
          </cell>
        </row>
        <row r="9893">
          <cell r="B9893" t="str">
            <v>YEM2725134Framgaffel</v>
          </cell>
          <cell r="C9893" t="str">
            <v>YEM2725134</v>
          </cell>
          <cell r="D9893">
            <v>2017</v>
          </cell>
          <cell r="E9893">
            <v>2</v>
          </cell>
          <cell r="F9893" t="str">
            <v>0020</v>
          </cell>
          <cell r="G9893" t="str">
            <v>A002</v>
          </cell>
          <cell r="H9893" t="str">
            <v>PAINTED FORK</v>
          </cell>
          <cell r="I9893" t="str">
            <v>Framgaffel</v>
          </cell>
          <cell r="K9893" t="str">
            <v>FORK</v>
          </cell>
          <cell r="L9893" t="e">
            <v>#N/A</v>
          </cell>
        </row>
        <row r="9894">
          <cell r="B9894" t="str">
            <v>YEM2725134Styrlager</v>
          </cell>
          <cell r="C9894" t="str">
            <v>YEM2725134</v>
          </cell>
          <cell r="D9894">
            <v>2017</v>
          </cell>
          <cell r="E9894">
            <v>3</v>
          </cell>
          <cell r="F9894" t="str">
            <v>0030</v>
          </cell>
          <cell r="G9894" t="str">
            <v>B001</v>
          </cell>
          <cell r="H9894" t="str">
            <v>Head Set</v>
          </cell>
          <cell r="I9894" t="str">
            <v>Styrlager</v>
          </cell>
          <cell r="J9894" t="str">
            <v xml:space="preserve">C2105003 VP MH-501 ED BLACK SH=34 </v>
          </cell>
          <cell r="K9894" t="str">
            <v>C2105003</v>
          </cell>
          <cell r="L9894" t="str">
            <v>C2100165</v>
          </cell>
        </row>
        <row r="9895">
          <cell r="B9895" t="str">
            <v xml:space="preserve">YEM2725134Styrstam </v>
          </cell>
          <cell r="C9895" t="str">
            <v>YEM2725134</v>
          </cell>
          <cell r="D9895">
            <v>2017</v>
          </cell>
          <cell r="E9895">
            <v>4</v>
          </cell>
          <cell r="F9895" t="str">
            <v>0040</v>
          </cell>
          <cell r="G9895" t="str">
            <v>B002</v>
          </cell>
          <cell r="H9895" t="str">
            <v>Handlebar Stem</v>
          </cell>
          <cell r="I9895" t="str">
            <v xml:space="preserve">Styrstam </v>
          </cell>
          <cell r="J9895" t="str">
            <v>C2205076-040 STQ AL/IN sv 25/230 30° 25 HA-C40  silver</v>
          </cell>
          <cell r="K9895" t="str">
            <v>C2205076-040</v>
          </cell>
          <cell r="L9895" t="str">
            <v>C2200114-040</v>
          </cell>
        </row>
        <row r="9896">
          <cell r="B9896" t="str">
            <v>YEM2725134Styre</v>
          </cell>
          <cell r="C9896" t="str">
            <v>YEM2725134</v>
          </cell>
          <cell r="D9896">
            <v>2017</v>
          </cell>
          <cell r="E9896">
            <v>5</v>
          </cell>
          <cell r="F9896" t="str">
            <v>0050</v>
          </cell>
          <cell r="G9896" t="str">
            <v>B003</v>
          </cell>
          <cell r="H9896" t="str">
            <v>Handelbar</v>
          </cell>
          <cell r="I9896" t="str">
            <v>Styre</v>
          </cell>
          <cell r="J9896" t="str">
            <v xml:space="preserve">C2305481 (5364) HB AL sv hp 610 25,4 HB-T310 SILVER </v>
          </cell>
          <cell r="K9896" t="str">
            <v>C2305481</v>
          </cell>
          <cell r="L9896" t="str">
            <v>C2300288</v>
          </cell>
        </row>
        <row r="9897">
          <cell r="B9897" t="str">
            <v>YEM2725134Bromsgrepp H</v>
          </cell>
          <cell r="C9897" t="str">
            <v>YEM2725134</v>
          </cell>
          <cell r="D9897">
            <v>2017</v>
          </cell>
          <cell r="E9897">
            <v>6</v>
          </cell>
          <cell r="F9897" t="str">
            <v>0060</v>
          </cell>
          <cell r="G9897" t="str">
            <v>C002</v>
          </cell>
          <cell r="H9897" t="str">
            <v>Brake Lever R</v>
          </cell>
          <cell r="I9897" t="str">
            <v>Bromsgrepp H</v>
          </cell>
          <cell r="L9897" t="e">
            <v>#N/A</v>
          </cell>
        </row>
        <row r="9898">
          <cell r="B9898" t="str">
            <v>YEM2725134Bromsgrepp V</v>
          </cell>
          <cell r="C9898" t="str">
            <v>YEM2725134</v>
          </cell>
          <cell r="D9898">
            <v>2017</v>
          </cell>
          <cell r="E9898">
            <v>7</v>
          </cell>
          <cell r="F9898" t="str">
            <v>0070</v>
          </cell>
          <cell r="G9898" t="str">
            <v>C001</v>
          </cell>
          <cell r="H9898" t="str">
            <v>Brake Lever L</v>
          </cell>
          <cell r="I9898" t="str">
            <v>Bromsgrepp V</v>
          </cell>
          <cell r="J9898" t="str">
            <v>C6505049 BLL ALsvPLbk VB U 4F BL39AP</v>
          </cell>
          <cell r="K9898" t="str">
            <v>C6505049</v>
          </cell>
          <cell r="L9898" t="str">
            <v>C6500024</v>
          </cell>
        </row>
        <row r="9899">
          <cell r="B9899" t="str">
            <v>YEM2725134Växelreglage H</v>
          </cell>
          <cell r="C9899" t="str">
            <v>YEM2725134</v>
          </cell>
          <cell r="D9899">
            <v>2017</v>
          </cell>
          <cell r="E9899">
            <v>8</v>
          </cell>
          <cell r="F9899" t="str">
            <v>0080</v>
          </cell>
          <cell r="G9899" t="str">
            <v>D002</v>
          </cell>
          <cell r="H9899" t="str">
            <v>Shift Lever R</v>
          </cell>
          <cell r="I9899" t="str">
            <v>Växelreglage H</v>
          </cell>
          <cell r="K9899" t="str">
            <v>EMPTY</v>
          </cell>
          <cell r="L9899" t="e">
            <v>#N/A</v>
          </cell>
        </row>
        <row r="9900">
          <cell r="B9900" t="str">
            <v>YEM2725134Växelreglage V</v>
          </cell>
          <cell r="C9900" t="str">
            <v>YEM2725134</v>
          </cell>
          <cell r="D9900">
            <v>2017</v>
          </cell>
          <cell r="E9900">
            <v>9</v>
          </cell>
          <cell r="F9900" t="str">
            <v>0090</v>
          </cell>
          <cell r="G9900" t="str">
            <v>D001</v>
          </cell>
          <cell r="H9900" t="str">
            <v>Shift Lever L</v>
          </cell>
          <cell r="I9900" t="str">
            <v>Växelreglage V</v>
          </cell>
          <cell r="L9900" t="e">
            <v>#N/A</v>
          </cell>
        </row>
        <row r="9901">
          <cell r="B9901" t="str">
            <v>YEM2725134Handtag par</v>
          </cell>
          <cell r="C9901" t="str">
            <v>YEM2725134</v>
          </cell>
          <cell r="D9901">
            <v>2017</v>
          </cell>
          <cell r="E9901">
            <v>10</v>
          </cell>
          <cell r="F9901" t="str">
            <v>0100</v>
          </cell>
          <cell r="G9901" t="str">
            <v>B004</v>
          </cell>
          <cell r="H9901" t="str">
            <v>Grip R</v>
          </cell>
          <cell r="I9901" t="str">
            <v>Handtag par</v>
          </cell>
          <cell r="J9901" t="str">
            <v xml:space="preserve">C2505485  HERRMANS 84B ERGO TPE 120MM  </v>
          </cell>
          <cell r="K9901" t="str">
            <v>C2505485</v>
          </cell>
          <cell r="L9901" t="str">
            <v>C2500162</v>
          </cell>
        </row>
        <row r="9902">
          <cell r="B9902" t="str">
            <v>YEM2725134Frambroms</v>
          </cell>
          <cell r="C9902" t="str">
            <v>YEM2725134</v>
          </cell>
          <cell r="D9902">
            <v>2017</v>
          </cell>
          <cell r="E9902">
            <v>11</v>
          </cell>
          <cell r="F9902" t="str">
            <v>0110</v>
          </cell>
          <cell r="G9902" t="str">
            <v>C003</v>
          </cell>
          <cell r="H9902" t="str">
            <v xml:space="preserve">Brake front </v>
          </cell>
          <cell r="I9902" t="str">
            <v>Frambroms</v>
          </cell>
          <cell r="J9902" t="str">
            <v xml:space="preserve">C6305035 V-Brake TX-121L Black 108mm. </v>
          </cell>
          <cell r="K9902" t="str">
            <v>C6305035</v>
          </cell>
          <cell r="L9902" t="str">
            <v>C6300101</v>
          </cell>
        </row>
        <row r="9903">
          <cell r="B9903" t="str">
            <v>YEM2725134Bakbroms</v>
          </cell>
          <cell r="C9903" t="str">
            <v>YEM2725134</v>
          </cell>
          <cell r="D9903">
            <v>2017</v>
          </cell>
          <cell r="E9903">
            <v>12</v>
          </cell>
          <cell r="F9903" t="str">
            <v>0120</v>
          </cell>
          <cell r="G9903" t="str">
            <v>C004</v>
          </cell>
          <cell r="H9903" t="str">
            <v>Brake rear</v>
          </cell>
          <cell r="I9903" t="str">
            <v>Bakbroms</v>
          </cell>
          <cell r="K9903" t="str">
            <v>Fotbroms</v>
          </cell>
          <cell r="L9903" t="str">
            <v>Kontakta SHIMANO</v>
          </cell>
        </row>
        <row r="9904">
          <cell r="B9904" t="str">
            <v>YEM2725134Vevlager</v>
          </cell>
          <cell r="C9904" t="str">
            <v>YEM2725134</v>
          </cell>
          <cell r="D9904">
            <v>2017</v>
          </cell>
          <cell r="E9904">
            <v>13</v>
          </cell>
          <cell r="F9904" t="str">
            <v>0130</v>
          </cell>
          <cell r="G9904" t="str">
            <v>E001</v>
          </cell>
          <cell r="H9904" t="str">
            <v xml:space="preserve">BB-set </v>
          </cell>
          <cell r="I9904" t="str">
            <v>Vevlager</v>
          </cell>
          <cell r="K9904" t="str">
            <v>C8705065-1-119</v>
          </cell>
          <cell r="L9904" t="str">
            <v>C8705065-1-124</v>
          </cell>
        </row>
        <row r="9905">
          <cell r="B9905" t="str">
            <v>YEM2725134Vevparti</v>
          </cell>
          <cell r="C9905" t="str">
            <v>YEM2725134</v>
          </cell>
          <cell r="D9905">
            <v>2017</v>
          </cell>
          <cell r="E9905">
            <v>14</v>
          </cell>
          <cell r="F9905" t="str">
            <v>0140</v>
          </cell>
          <cell r="G9905" t="str">
            <v>E002</v>
          </cell>
          <cell r="H9905" t="str">
            <v>Front Chainwheel</v>
          </cell>
          <cell r="I9905" t="str">
            <v>Vevparti</v>
          </cell>
          <cell r="J9905" t="str">
            <v>C3305699-EG PRA-10L Silver 42T 170MM W E-GOING LOGO</v>
          </cell>
          <cell r="K9905" t="str">
            <v>C3305699-EG</v>
          </cell>
          <cell r="L9905" t="str">
            <v>C3305699-EG</v>
          </cell>
        </row>
        <row r="9906">
          <cell r="B9906" t="str">
            <v>YEM2725134Kedjeskydd</v>
          </cell>
          <cell r="C9906" t="str">
            <v>YEM2725134</v>
          </cell>
          <cell r="D9906">
            <v>2017</v>
          </cell>
          <cell r="E9906">
            <v>15</v>
          </cell>
          <cell r="F9906" t="str">
            <v>0150</v>
          </cell>
          <cell r="G9906" t="str">
            <v>H001</v>
          </cell>
          <cell r="H9906" t="str">
            <v>Chain guard</v>
          </cell>
          <cell r="I9906" t="str">
            <v>Kedjeskydd</v>
          </cell>
          <cell r="J9906" t="str">
            <v>C8305441 42T BLACK classic Buchel + C8305442 bracket Buchel</v>
          </cell>
          <cell r="K9906" t="str">
            <v>C8305441</v>
          </cell>
          <cell r="L9906" t="str">
            <v>C8305641-BK</v>
          </cell>
        </row>
        <row r="9907">
          <cell r="B9907" t="str">
            <v>YEM2725134Kedjeskyddsfäste</v>
          </cell>
          <cell r="C9907" t="str">
            <v>YEM2725134</v>
          </cell>
          <cell r="D9907">
            <v>2017</v>
          </cell>
          <cell r="E9907">
            <v>16</v>
          </cell>
          <cell r="F9907" t="str">
            <v>0160</v>
          </cell>
          <cell r="G9907" t="str">
            <v>H002</v>
          </cell>
          <cell r="H9907" t="str">
            <v>Chain guard bracket</v>
          </cell>
          <cell r="I9907" t="str">
            <v>Kedjeskyddsfäste</v>
          </cell>
          <cell r="K9907" t="str">
            <v>C8305442</v>
          </cell>
          <cell r="L9907" t="str">
            <v>C8305442</v>
          </cell>
        </row>
        <row r="9908">
          <cell r="B9908" t="str">
            <v>YEM2725134Framväxel</v>
          </cell>
          <cell r="C9908" t="str">
            <v>YEM2725134</v>
          </cell>
          <cell r="D9908">
            <v>2017</v>
          </cell>
          <cell r="E9908">
            <v>17</v>
          </cell>
          <cell r="F9908" t="str">
            <v>0170</v>
          </cell>
          <cell r="G9908" t="str">
            <v>D003</v>
          </cell>
          <cell r="H9908" t="str">
            <v>Front Derailleur</v>
          </cell>
          <cell r="I9908" t="str">
            <v>Framväxel</v>
          </cell>
          <cell r="K9908" t="str">
            <v>EMPTY</v>
          </cell>
          <cell r="L9908" t="e">
            <v>#N/A</v>
          </cell>
        </row>
        <row r="9909">
          <cell r="B9909" t="str">
            <v>YEM2725134Bakväxel</v>
          </cell>
          <cell r="C9909" t="str">
            <v>YEM2725134</v>
          </cell>
          <cell r="D9909">
            <v>2017</v>
          </cell>
          <cell r="E9909">
            <v>18</v>
          </cell>
          <cell r="F9909" t="str">
            <v>0180</v>
          </cell>
          <cell r="G9909" t="str">
            <v>D004</v>
          </cell>
          <cell r="H9909" t="str">
            <v>Rear Derailleur</v>
          </cell>
          <cell r="I9909" t="str">
            <v>Bakväxel</v>
          </cell>
          <cell r="K9909" t="str">
            <v>NAVVÄXEL</v>
          </cell>
          <cell r="L9909" t="str">
            <v>Kontakta SHIMANO</v>
          </cell>
        </row>
        <row r="9910">
          <cell r="B9910" t="str">
            <v>YEM2725134Kedja</v>
          </cell>
          <cell r="C9910" t="str">
            <v>YEM2725134</v>
          </cell>
          <cell r="D9910">
            <v>2017</v>
          </cell>
          <cell r="E9910">
            <v>19</v>
          </cell>
          <cell r="F9910" t="str">
            <v>0190</v>
          </cell>
          <cell r="G9910" t="str">
            <v>E003</v>
          </cell>
          <cell r="H9910" t="str">
            <v xml:space="preserve">Chain </v>
          </cell>
          <cell r="I9910" t="str">
            <v>Kedja</v>
          </cell>
          <cell r="J9910" t="str">
            <v>std</v>
          </cell>
          <cell r="K9910" t="str">
            <v>C3405001-0106</v>
          </cell>
          <cell r="L9910" t="str">
            <v>C3400002</v>
          </cell>
        </row>
        <row r="9911">
          <cell r="B9911" t="str">
            <v>YEM2725134Kassett</v>
          </cell>
          <cell r="C9911" t="str">
            <v>YEM2725134</v>
          </cell>
          <cell r="D9911">
            <v>2017</v>
          </cell>
          <cell r="E9911">
            <v>20</v>
          </cell>
          <cell r="F9911" t="str">
            <v>0200</v>
          </cell>
          <cell r="G9911" t="str">
            <v>E004</v>
          </cell>
          <cell r="H9911" t="str">
            <v>Cassette Sprocket</v>
          </cell>
          <cell r="I9911" t="str">
            <v>Kassett</v>
          </cell>
          <cell r="J9911" t="str">
            <v>ASMGEAR19SU SPT SC19sv3/32" (INTERNAL HUB) SPROCKET FOR INTERNAL HUB 19T</v>
          </cell>
          <cell r="K9911" t="str">
            <v>ASMGEAR19SU</v>
          </cell>
          <cell r="L9911" t="str">
            <v>Kontakta SHIMANO</v>
          </cell>
        </row>
        <row r="9912">
          <cell r="B9912" t="str">
            <v>YEM2725134Framhjul</v>
          </cell>
          <cell r="C9912" t="str">
            <v>YEM2725134</v>
          </cell>
          <cell r="D9912">
            <v>2017</v>
          </cell>
          <cell r="E9912">
            <v>21</v>
          </cell>
          <cell r="F9912" t="str">
            <v>0210</v>
          </cell>
          <cell r="G9912" t="str">
            <v>F001</v>
          </cell>
          <cell r="H9912" t="str">
            <v>Front hub</v>
          </cell>
          <cell r="I9912" t="str">
            <v>Framhjul</v>
          </cell>
          <cell r="K9912" t="str">
            <v>C4107705</v>
          </cell>
          <cell r="L9912" t="str">
            <v>C4100352</v>
          </cell>
        </row>
        <row r="9913">
          <cell r="B9913" t="str">
            <v>YEM2725134Bakhjul</v>
          </cell>
          <cell r="C9913" t="str">
            <v>YEM2725134</v>
          </cell>
          <cell r="D9913">
            <v>2017</v>
          </cell>
          <cell r="E9913">
            <v>22</v>
          </cell>
          <cell r="F9913" t="str">
            <v>0220</v>
          </cell>
          <cell r="G9913" t="str">
            <v>F002</v>
          </cell>
          <cell r="H9913" t="str">
            <v>Rear hub</v>
          </cell>
          <cell r="I9913" t="str">
            <v>Bakhjul</v>
          </cell>
          <cell r="J9913" t="str">
            <v>C4405305 Silver 36H+C4405305-1 smallparts SRAM Automatix</v>
          </cell>
          <cell r="K9913" t="str">
            <v>Navet UTGÅTT</v>
          </cell>
          <cell r="L9913" t="str">
            <v>Navet har utgått</v>
          </cell>
        </row>
        <row r="9914">
          <cell r="B9914" t="str">
            <v>YEM2725134Däck</v>
          </cell>
          <cell r="C9914" t="str">
            <v>YEM2725134</v>
          </cell>
          <cell r="D9914">
            <v>2017</v>
          </cell>
          <cell r="E9914">
            <v>23</v>
          </cell>
          <cell r="F9914" t="str">
            <v>0230</v>
          </cell>
          <cell r="G9914" t="str">
            <v>F003</v>
          </cell>
          <cell r="H9914" t="str">
            <v>Tire</v>
          </cell>
          <cell r="I9914" t="str">
            <v>Däck</v>
          </cell>
          <cell r="J9914" t="str">
            <v xml:space="preserve">C4906091 40-622 BLACK Duramax Regular Reflex PERGO  H-480 </v>
          </cell>
          <cell r="K9914" t="str">
            <v>C4906091</v>
          </cell>
          <cell r="L9914" t="str">
            <v>C4901162</v>
          </cell>
        </row>
        <row r="9915">
          <cell r="B9915" t="str">
            <v>YEM2725134Skärmar set</v>
          </cell>
          <cell r="C9915" t="str">
            <v>YEM2725134</v>
          </cell>
          <cell r="D9915">
            <v>2017</v>
          </cell>
          <cell r="E9915">
            <v>24</v>
          </cell>
          <cell r="F9915" t="str">
            <v>0240</v>
          </cell>
          <cell r="G9915" t="str">
            <v>H003</v>
          </cell>
          <cell r="H9915" t="str">
            <v xml:space="preserve">Mudguard front   </v>
          </cell>
          <cell r="I9915" t="str">
            <v>Skärmar set</v>
          </cell>
          <cell r="J9915" t="str">
            <v>C8255677-016 ZN/52MM 28" white 70.554/1 (5729-ZN)</v>
          </cell>
          <cell r="K9915" t="str">
            <v>C8255677-016</v>
          </cell>
          <cell r="L9915" t="str">
            <v>Kontakta Service</v>
          </cell>
        </row>
        <row r="9916">
          <cell r="B9916" t="str">
            <v>YEM2725134Pakethållare</v>
          </cell>
          <cell r="C9916" t="str">
            <v>YEM2725134</v>
          </cell>
          <cell r="D9916">
            <v>2017</v>
          </cell>
          <cell r="E9916">
            <v>25</v>
          </cell>
          <cell r="F9916" t="str">
            <v>0250</v>
          </cell>
          <cell r="G9916" t="str">
            <v>H004</v>
          </cell>
          <cell r="H9916" t="str">
            <v>Carrier</v>
          </cell>
          <cell r="I9916" t="str">
            <v>Pakethållare</v>
          </cell>
          <cell r="J9916" t="str">
            <v>C8205624 Atran Veloo CARRIER FOR PHILION 2 LEGS WITH BLACK CLIP AND SPECTRA LOGO, 1403-ED-SP8 161PHIL010</v>
          </cell>
          <cell r="K9916" t="str">
            <v>C8205617-C</v>
          </cell>
          <cell r="L9916" t="str">
            <v>C8205759-BK</v>
          </cell>
        </row>
        <row r="9917">
          <cell r="B9917" t="str">
            <v>YEM2725134Sadel</v>
          </cell>
          <cell r="C9917" t="str">
            <v>YEM2725134</v>
          </cell>
          <cell r="D9917">
            <v>2017</v>
          </cell>
          <cell r="E9917">
            <v>26</v>
          </cell>
          <cell r="F9917" t="str">
            <v>0260</v>
          </cell>
          <cell r="G9917" t="str">
            <v>G001</v>
          </cell>
          <cell r="H9917" t="str">
            <v>Saddle</v>
          </cell>
          <cell r="I9917" t="str">
            <v>Sadel</v>
          </cell>
          <cell r="J9917" t="str">
            <v xml:space="preserve">C7105974 Spectra Commo Lady "COUNTRY" 8275/DET 8076 W/O CLAMP </v>
          </cell>
          <cell r="K9917" t="str">
            <v>C7105974</v>
          </cell>
          <cell r="L9917" t="str">
            <v>C7100596</v>
          </cell>
        </row>
        <row r="9918">
          <cell r="B9918" t="str">
            <v>YEM2725134Sadelstolpe</v>
          </cell>
          <cell r="C9918" t="str">
            <v>YEM2725134</v>
          </cell>
          <cell r="D9918">
            <v>2017</v>
          </cell>
          <cell r="E9918">
            <v>27</v>
          </cell>
          <cell r="F9918" t="str">
            <v>0270</v>
          </cell>
          <cell r="G9918" t="str">
            <v>G002</v>
          </cell>
          <cell r="H9918" t="str">
            <v>Seatpost</v>
          </cell>
          <cell r="I9918" t="str">
            <v>Sadelstolpe</v>
          </cell>
          <cell r="J9918" t="str">
            <v>C7205256 STD 27.2X300 SILVER (C7205535 31,6 first xxx bikes)</v>
          </cell>
          <cell r="K9918" t="str">
            <v>C7205256</v>
          </cell>
          <cell r="L9918" t="str">
            <v>C7200004</v>
          </cell>
        </row>
        <row r="9919">
          <cell r="B9919" t="str">
            <v>YEM2725134Sadelrörsklämma</v>
          </cell>
          <cell r="C9919" t="str">
            <v>YEM2725134</v>
          </cell>
          <cell r="D9919">
            <v>2017</v>
          </cell>
          <cell r="E9919">
            <v>28</v>
          </cell>
          <cell r="F9919" t="str">
            <v>0280</v>
          </cell>
          <cell r="G9919" t="str">
            <v>G003</v>
          </cell>
          <cell r="H9919" t="str">
            <v>Seat Clamp</v>
          </cell>
          <cell r="I9919" t="str">
            <v>Sadelrörsklämma</v>
          </cell>
          <cell r="J9919" t="str">
            <v>C7305002 L/C 31.8 MX27 shiny black (7305138 35mm fisr xxx bikes)</v>
          </cell>
          <cell r="K9919" t="str">
            <v>C7305002</v>
          </cell>
          <cell r="L9919" t="str">
            <v>C7300027-318</v>
          </cell>
        </row>
        <row r="9920">
          <cell r="B9920" t="str">
            <v>YEM2725134Framlampa</v>
          </cell>
          <cell r="C9920" t="str">
            <v>YEM2725134</v>
          </cell>
          <cell r="D9920">
            <v>2017</v>
          </cell>
          <cell r="E9920">
            <v>29</v>
          </cell>
          <cell r="F9920" t="str">
            <v>0290</v>
          </cell>
          <cell r="G9920" t="str">
            <v>H005</v>
          </cell>
          <cell r="H9920" t="str">
            <v>Front light</v>
          </cell>
          <cell r="I9920" t="str">
            <v>Framlampa</v>
          </cell>
          <cell r="J9920" t="str">
            <v xml:space="preserve">C8015191 JY-7070E 30LUX LED headlamp 6V, w/o bracket, 500mm cable with conector for Bafang , 3mm cable  </v>
          </cell>
          <cell r="K9920" t="str">
            <v>C8015191</v>
          </cell>
          <cell r="L9920" t="str">
            <v>C8015191</v>
          </cell>
        </row>
        <row r="9921">
          <cell r="B9921" t="str">
            <v>YEM2725134Baklampa</v>
          </cell>
          <cell r="C9921" t="str">
            <v>YEM2725134</v>
          </cell>
          <cell r="D9921">
            <v>2017</v>
          </cell>
          <cell r="E9921">
            <v>30</v>
          </cell>
          <cell r="F9921" t="str">
            <v>0300</v>
          </cell>
          <cell r="G9921" t="str">
            <v>H006</v>
          </cell>
          <cell r="H9921" t="str">
            <v>Light, Rear</v>
          </cell>
          <cell r="I9921" t="str">
            <v>Baklampa</v>
          </cell>
          <cell r="K9921" t="str">
            <v>C8705058-1RLBK</v>
          </cell>
          <cell r="L9921" t="str">
            <v>C8705058-1RLBK</v>
          </cell>
        </row>
        <row r="9922">
          <cell r="B9922" t="str">
            <v>YEM2725134Låssats</v>
          </cell>
          <cell r="C9922" t="str">
            <v>YEM2725134</v>
          </cell>
          <cell r="D9922">
            <v>2017</v>
          </cell>
          <cell r="E9922">
            <v>31</v>
          </cell>
          <cell r="F9922" t="str">
            <v>0310</v>
          </cell>
          <cell r="G9922" t="str">
            <v>H007</v>
          </cell>
          <cell r="H9922" t="str">
            <v>Lock</v>
          </cell>
          <cell r="I9922" t="str">
            <v>Låssats</v>
          </cell>
          <cell r="J9922" t="str">
            <v>C8405069 LCK SF PLbk Solid+  BAT SF03, LOCK FRAME+LOCK BATT SF03 RT W/2 similar keys</v>
          </cell>
          <cell r="K9922" t="str">
            <v>C8405069</v>
          </cell>
          <cell r="L9922" t="str">
            <v>C8405069</v>
          </cell>
        </row>
        <row r="9923">
          <cell r="B9923" t="str">
            <v>YEM2725134Stöd</v>
          </cell>
          <cell r="C9923" t="str">
            <v>YEM2725134</v>
          </cell>
          <cell r="D9923">
            <v>2017</v>
          </cell>
          <cell r="E9923">
            <v>32</v>
          </cell>
          <cell r="F9923" t="str">
            <v>0320</v>
          </cell>
          <cell r="G9923" t="str">
            <v>H008</v>
          </cell>
          <cell r="H9923" t="str">
            <v>Kick stand</v>
          </cell>
          <cell r="I9923" t="str">
            <v>Stöd</v>
          </cell>
          <cell r="J9923" t="str">
            <v>C8105208 KS REX ATRAN 235</v>
          </cell>
          <cell r="K9923" t="str">
            <v>C8105208</v>
          </cell>
          <cell r="L9923" t="str">
            <v>C8100034</v>
          </cell>
        </row>
        <row r="9924">
          <cell r="B9924" t="str">
            <v>YEM2725134Korg</v>
          </cell>
          <cell r="C9924" t="str">
            <v>YEM2725134</v>
          </cell>
          <cell r="D9924">
            <v>2017</v>
          </cell>
          <cell r="E9924">
            <v>33</v>
          </cell>
          <cell r="F9924" t="str">
            <v>0330</v>
          </cell>
          <cell r="G9924" t="str">
            <v>H009</v>
          </cell>
          <cell r="H9924" t="str">
            <v>Basket / Fr carrier</v>
          </cell>
          <cell r="I9924" t="str">
            <v>Korg</v>
          </cell>
          <cell r="J9924" t="str">
            <v>C8605001-G black kurv  + C8605112-A Korg fäse 6 mm</v>
          </cell>
          <cell r="K9924" t="str">
            <v>C8605001-G</v>
          </cell>
          <cell r="L9924" t="str">
            <v>C8600004</v>
          </cell>
        </row>
        <row r="9925">
          <cell r="B9925" t="str">
            <v>YEM2725134Pedaler</v>
          </cell>
          <cell r="C9925" t="str">
            <v>YEM2725134</v>
          </cell>
          <cell r="D9925">
            <v>2017</v>
          </cell>
          <cell r="E9925">
            <v>34</v>
          </cell>
          <cell r="F9925" t="str">
            <v>0340</v>
          </cell>
          <cell r="G9925" t="str">
            <v>E005</v>
          </cell>
          <cell r="H9925" t="str">
            <v xml:space="preserve">Pedal </v>
          </cell>
          <cell r="I9925" t="str">
            <v>Pedaler</v>
          </cell>
          <cell r="J9925" t="str">
            <v>C3505128 STANDARD BK/GR9/16"</v>
          </cell>
          <cell r="K9925" t="str">
            <v>C3505128</v>
          </cell>
          <cell r="L9925" t="str">
            <v>C3500026</v>
          </cell>
        </row>
        <row r="9926">
          <cell r="B9926" t="str">
            <v>YEM2725134Motor</v>
          </cell>
          <cell r="C9926" t="str">
            <v>YEM2725134</v>
          </cell>
          <cell r="D9926">
            <v>2017</v>
          </cell>
          <cell r="E9926">
            <v>35</v>
          </cell>
          <cell r="F9926" t="str">
            <v>0350</v>
          </cell>
          <cell r="G9926" t="str">
            <v>J001</v>
          </cell>
          <cell r="H9926" t="str">
            <v>DRIVE UNIT:</v>
          </cell>
          <cell r="I9926" t="str">
            <v>Motor</v>
          </cell>
          <cell r="J9926" t="str">
            <v>C8705065-1-02 2017 E-Motor Egoing SYXC</v>
          </cell>
          <cell r="K9926" t="str">
            <v>C8705065-1-02</v>
          </cell>
          <cell r="L9926" t="str">
            <v>C8705065-1-02</v>
          </cell>
        </row>
        <row r="9927">
          <cell r="B9927" t="str">
            <v>YEM2725134Display</v>
          </cell>
          <cell r="C9927" t="str">
            <v>YEM2725134</v>
          </cell>
          <cell r="D9927">
            <v>2017</v>
          </cell>
          <cell r="E9927">
            <v>36</v>
          </cell>
          <cell r="F9927" t="str">
            <v>0360</v>
          </cell>
          <cell r="G9927" t="str">
            <v>J004</v>
          </cell>
          <cell r="H9927" t="str">
            <v>DISPLAY:</v>
          </cell>
          <cell r="I9927" t="str">
            <v>Display</v>
          </cell>
          <cell r="J9927" t="str">
            <v xml:space="preserve">C8705065-1-10 DISPLAY LED   12,4USD   </v>
          </cell>
          <cell r="K9927" t="str">
            <v>C8705065-1-10</v>
          </cell>
          <cell r="L9927" t="str">
            <v>C8705065-1-10S</v>
          </cell>
        </row>
        <row r="9928">
          <cell r="B9928" t="str">
            <v>YEM2725134EB-Bus kabel</v>
          </cell>
          <cell r="C9928" t="str">
            <v>YEM2725134</v>
          </cell>
          <cell r="D9928">
            <v>2017</v>
          </cell>
          <cell r="E9928">
            <v>37</v>
          </cell>
          <cell r="F9928" t="str">
            <v>0370</v>
          </cell>
          <cell r="G9928" t="str">
            <v>J005</v>
          </cell>
          <cell r="H9928" t="str">
            <v>EB-BUS CABLE:</v>
          </cell>
          <cell r="I9928" t="str">
            <v>EB-Bus kabel</v>
          </cell>
          <cell r="J9928" t="str">
            <v xml:space="preserve">C8705065-1-04 Bafang EB-BUS-09, 9pin (1000mm) connect to Controller, another side connect to Display (240mm), front light (700mm), 1pc brake sensor (280mm)  &amp; pedal sensor (300mm) 9,5USD FOB </v>
          </cell>
          <cell r="K9928" t="str">
            <v>C8705065-1-04</v>
          </cell>
          <cell r="L9928" t="str">
            <v>C8705065-1-04</v>
          </cell>
        </row>
        <row r="9929">
          <cell r="B9929" t="str">
            <v>YEM2725134Motorkabel</v>
          </cell>
          <cell r="C9929" t="str">
            <v>YEM2725134</v>
          </cell>
          <cell r="D9929">
            <v>2017</v>
          </cell>
          <cell r="E9929">
            <v>38</v>
          </cell>
          <cell r="F9929" t="str">
            <v>0380</v>
          </cell>
          <cell r="G9929" t="str">
            <v>J006</v>
          </cell>
          <cell r="H9929" t="str">
            <v>POWER CABLE:</v>
          </cell>
          <cell r="I9929" t="str">
            <v>Motorkabel</v>
          </cell>
          <cell r="J9929" t="str">
            <v>C8705065-1-03 Bafang G/M9.1, cable length : 1200mm,connector between Motor and Controller, 8,55USD FOB</v>
          </cell>
          <cell r="K9929" t="str">
            <v>C8705065-1-03</v>
          </cell>
          <cell r="L9929" t="str">
            <v>C8705065-1-03</v>
          </cell>
        </row>
        <row r="9930">
          <cell r="B9930" t="str">
            <v>YEM2725134Kabel framlampa</v>
          </cell>
          <cell r="C9930" t="str">
            <v>YEM2725134</v>
          </cell>
          <cell r="D9930">
            <v>2017</v>
          </cell>
          <cell r="E9930">
            <v>39</v>
          </cell>
          <cell r="F9930" t="str">
            <v>0390</v>
          </cell>
          <cell r="G9930" t="str">
            <v>J007</v>
          </cell>
          <cell r="H9930" t="str">
            <v>F. LIGHT CABLE:</v>
          </cell>
          <cell r="I9930" t="str">
            <v>Kabel framlampa</v>
          </cell>
          <cell r="J9930" t="str">
            <v>Included in EB-BUS cable</v>
          </cell>
          <cell r="K9930" t="str">
            <v>Ingår i EB-buskabeln</v>
          </cell>
          <cell r="L9930" t="str">
            <v>Ingår i EB-buskabeln</v>
          </cell>
        </row>
        <row r="9931">
          <cell r="B9931" t="str">
            <v>YEM2725134Kabel baklampa</v>
          </cell>
          <cell r="C9931" t="str">
            <v>YEM2725134</v>
          </cell>
          <cell r="D9931">
            <v>2017</v>
          </cell>
          <cell r="E9931">
            <v>40</v>
          </cell>
          <cell r="F9931" t="str">
            <v>0400</v>
          </cell>
          <cell r="G9931" t="str">
            <v>J008</v>
          </cell>
          <cell r="H9931" t="str">
            <v>R. LIGHT CABLE:</v>
          </cell>
          <cell r="I9931" t="str">
            <v>Kabel baklampa</v>
          </cell>
          <cell r="K9931" t="str">
            <v>INGÅR I BATTERIET</v>
          </cell>
          <cell r="L9931" t="str">
            <v>Ingår i batteriet</v>
          </cell>
        </row>
        <row r="9932">
          <cell r="B9932" t="str">
            <v>YEM2725134Hastighetssensor</v>
          </cell>
          <cell r="C9932" t="str">
            <v>YEM2725134</v>
          </cell>
          <cell r="D9932">
            <v>2017</v>
          </cell>
          <cell r="E9932">
            <v>41</v>
          </cell>
          <cell r="F9932" t="str">
            <v>0410</v>
          </cell>
          <cell r="G9932" t="str">
            <v>J009</v>
          </cell>
          <cell r="H9932" t="str">
            <v>SPEED SENSOR:</v>
          </cell>
          <cell r="I9932" t="str">
            <v>Hastighetssensor</v>
          </cell>
          <cell r="J9932" t="str">
            <v>Integrated in the motor</v>
          </cell>
          <cell r="K9932" t="str">
            <v>INGÅR I MOTORN</v>
          </cell>
          <cell r="L9932" t="str">
            <v>Ingår i motorn</v>
          </cell>
        </row>
        <row r="9933">
          <cell r="B9933" t="str">
            <v>YEM2725134Batteri</v>
          </cell>
          <cell r="C9933" t="str">
            <v>YEM2725134</v>
          </cell>
          <cell r="D9933">
            <v>2017</v>
          </cell>
          <cell r="E9933">
            <v>42</v>
          </cell>
          <cell r="F9933" t="str">
            <v>0420</v>
          </cell>
          <cell r="G9933" t="str">
            <v>J002</v>
          </cell>
          <cell r="H9933" t="str">
            <v>BATTERY:</v>
          </cell>
          <cell r="I9933" t="str">
            <v>Batteri</v>
          </cell>
          <cell r="J9933" t="str">
            <v>C8705058-1-08BK  PHYLION SF-03, 8,8Ah,  WITH INTERGRATED REAR RED LIGHT</v>
          </cell>
          <cell r="K9933" t="str">
            <v>C8705058-1-08BK</v>
          </cell>
          <cell r="L9933" t="str">
            <v>C8705058-1-08EA</v>
          </cell>
        </row>
        <row r="9934">
          <cell r="B9934" t="str">
            <v>YEM2725134Batterihållare</v>
          </cell>
          <cell r="C9934" t="str">
            <v>YEM2725134</v>
          </cell>
          <cell r="D9934">
            <v>2017</v>
          </cell>
          <cell r="E9934">
            <v>43</v>
          </cell>
          <cell r="F9934" t="str">
            <v>0430</v>
          </cell>
          <cell r="G9934" t="str">
            <v>J003</v>
          </cell>
          <cell r="H9934" t="str">
            <v>BATTERY HOLDER/Slider</v>
          </cell>
          <cell r="I9934" t="str">
            <v>Batterihållare</v>
          </cell>
          <cell r="J9934" t="str">
            <v>C8705065-10-02 Slider (lower part) SF03, AXA One key</v>
          </cell>
          <cell r="L9934" t="e">
            <v>#N/A</v>
          </cell>
        </row>
        <row r="9935">
          <cell r="B9935" t="str">
            <v>YEM2725134Batteriladdare</v>
          </cell>
          <cell r="C9935" t="str">
            <v>YEM2725134</v>
          </cell>
          <cell r="D9935">
            <v>2017</v>
          </cell>
          <cell r="E9935">
            <v>44</v>
          </cell>
          <cell r="F9935" t="str">
            <v>0440</v>
          </cell>
          <cell r="G9935" t="str">
            <v>J010</v>
          </cell>
          <cell r="H9935" t="str">
            <v>CHARGER:</v>
          </cell>
          <cell r="I9935" t="str">
            <v>Batteriladdare</v>
          </cell>
          <cell r="J9935" t="str">
            <v>C8705058-02, (CHARGER 2A    # NO:CZ2AG2JE7)  CHARGER FOR PHYLION BATTERY</v>
          </cell>
          <cell r="K9935" t="str">
            <v>C8705058-02</v>
          </cell>
          <cell r="L9935" t="str">
            <v>C8705058-02</v>
          </cell>
        </row>
        <row r="9936">
          <cell r="B9936" t="str">
            <v>YEM2725134Kontrollbox</v>
          </cell>
          <cell r="C9936" t="str">
            <v>YEM2725134</v>
          </cell>
          <cell r="D9936">
            <v>2017</v>
          </cell>
          <cell r="E9936">
            <v>45</v>
          </cell>
          <cell r="F9936" t="str">
            <v>0450</v>
          </cell>
          <cell r="G9936" t="str">
            <v>J011</v>
          </cell>
          <cell r="H9936" t="str">
            <v>Controller</v>
          </cell>
          <cell r="I9936" t="str">
            <v>Kontrollbox</v>
          </cell>
          <cell r="J9936" t="str">
            <v>C8705065-10-01, Bafang X11, 37V,12A,sinus control, have communication between display &amp; battery, Bafang purchase AXA housing and assemble with slider (SF-03) and controller and ship assembled to Wheeler. 2 cable come out from controller box:9pin (120mm) for motor, 9pin  (180mm) for EB-BUS, 36,83USD FOB</v>
          </cell>
          <cell r="K9936" t="str">
            <v>C8705065-10-01</v>
          </cell>
          <cell r="L9936" t="str">
            <v>C8705065-10-01</v>
          </cell>
        </row>
        <row r="9937">
          <cell r="B9937" t="str">
            <v>YEM2725134Växelöra</v>
          </cell>
          <cell r="C9937" t="str">
            <v>YEM2725134</v>
          </cell>
          <cell r="D9937">
            <v>2017</v>
          </cell>
          <cell r="E9937">
            <v>46</v>
          </cell>
          <cell r="F9937" t="str">
            <v>0460</v>
          </cell>
          <cell r="G9937" t="str">
            <v>D005</v>
          </cell>
          <cell r="H9937" t="str">
            <v>Gear hanger</v>
          </cell>
          <cell r="I9937" t="str">
            <v>Växelöra</v>
          </cell>
          <cell r="L9937" t="e">
            <v>#N/A</v>
          </cell>
        </row>
        <row r="9938">
          <cell r="B9938" t="str">
            <v>YEM2735131RAM</v>
          </cell>
          <cell r="C9938" t="str">
            <v>YEM2735131</v>
          </cell>
          <cell r="D9938">
            <v>2016</v>
          </cell>
          <cell r="E9938">
            <v>1</v>
          </cell>
          <cell r="F9938" t="str">
            <v>0010</v>
          </cell>
          <cell r="G9938" t="str">
            <v>A001</v>
          </cell>
          <cell r="H9938" t="str">
            <v>PAINTED FRAME</v>
          </cell>
          <cell r="I9938" t="str">
            <v>RAM</v>
          </cell>
          <cell r="J9938" t="str">
            <v>C1306844-510 JD classic lady</v>
          </cell>
          <cell r="K9938" t="str">
            <v>C1306844-510</v>
          </cell>
          <cell r="L9938" t="e">
            <v>#N/A</v>
          </cell>
        </row>
        <row r="9939">
          <cell r="B9939" t="str">
            <v>YEM2735131Framgaffel</v>
          </cell>
          <cell r="C9939" t="str">
            <v>YEM2735131</v>
          </cell>
          <cell r="D9939">
            <v>2016</v>
          </cell>
          <cell r="E9939">
            <v>2</v>
          </cell>
          <cell r="F9939" t="str">
            <v>0020</v>
          </cell>
          <cell r="G9939" t="str">
            <v>A002</v>
          </cell>
          <cell r="H9939" t="str">
            <v>PAINTED FORK</v>
          </cell>
          <cell r="I9939" t="str">
            <v>Framgaffel</v>
          </cell>
          <cell r="J9939" t="str">
            <v>C1605383-210 Lung I Steel for e-going  FF28ST 622 210 V-brake 47/50 tires</v>
          </cell>
          <cell r="K9939" t="str">
            <v>C1605383-210</v>
          </cell>
          <cell r="L9939" t="e">
            <v>#N/A</v>
          </cell>
        </row>
        <row r="9940">
          <cell r="B9940" t="str">
            <v>YEM2735131Styrlager</v>
          </cell>
          <cell r="C9940" t="str">
            <v>YEM2735131</v>
          </cell>
          <cell r="D9940">
            <v>2016</v>
          </cell>
          <cell r="E9940">
            <v>3</v>
          </cell>
          <cell r="F9940" t="str">
            <v>0030</v>
          </cell>
          <cell r="G9940" t="str">
            <v>B001</v>
          </cell>
          <cell r="H9940" t="str">
            <v>Head Set</v>
          </cell>
          <cell r="I9940" t="str">
            <v>Styrlager</v>
          </cell>
          <cell r="J9940" t="str">
            <v>C2105003 MP-501 Steel Black</v>
          </cell>
          <cell r="K9940" t="str">
            <v>C2105003</v>
          </cell>
          <cell r="L9940" t="str">
            <v>C2100165</v>
          </cell>
        </row>
        <row r="9941">
          <cell r="B9941" t="str">
            <v xml:space="preserve">YEM2735131Styrstam </v>
          </cell>
          <cell r="C9941" t="str">
            <v>YEM2735131</v>
          </cell>
          <cell r="D9941">
            <v>2016</v>
          </cell>
          <cell r="E9941">
            <v>4</v>
          </cell>
          <cell r="F9941" t="str">
            <v>0040</v>
          </cell>
          <cell r="G9941" t="str">
            <v>B002</v>
          </cell>
          <cell r="H9941" t="str">
            <v>Handlebar Stem</v>
          </cell>
          <cell r="I9941" t="str">
            <v xml:space="preserve">Styrstam </v>
          </cell>
          <cell r="J9941" t="str">
            <v>C2205076-040 HA-C40-5 25,4X230, SILVER + Coverplug C2205225</v>
          </cell>
          <cell r="K9941" t="str">
            <v>C2205076-040</v>
          </cell>
          <cell r="L9941" t="str">
            <v>C2200114-040</v>
          </cell>
        </row>
        <row r="9942">
          <cell r="B9942" t="str">
            <v>YEM2735131Styre</v>
          </cell>
          <cell r="C9942" t="str">
            <v>YEM2735131</v>
          </cell>
          <cell r="D9942">
            <v>2016</v>
          </cell>
          <cell r="E9942">
            <v>5</v>
          </cell>
          <cell r="F9942" t="str">
            <v>0050</v>
          </cell>
          <cell r="G9942" t="str">
            <v>B003</v>
          </cell>
          <cell r="H9942" t="str">
            <v>Handelbar</v>
          </cell>
          <cell r="I9942" t="str">
            <v>Styre</v>
          </cell>
          <cell r="J9942" t="str">
            <v>C2305481 HB ALsv, HB-T320 610MM SILVER ANODIZED</v>
          </cell>
          <cell r="K9942" t="str">
            <v>C2305481</v>
          </cell>
          <cell r="L9942" t="str">
            <v>C2300288</v>
          </cell>
        </row>
        <row r="9943">
          <cell r="B9943" t="str">
            <v>YEM2735131Bromsgrepp H</v>
          </cell>
          <cell r="C9943" t="str">
            <v>YEM2735131</v>
          </cell>
          <cell r="D9943">
            <v>2016</v>
          </cell>
          <cell r="E9943">
            <v>6</v>
          </cell>
          <cell r="F9943" t="str">
            <v>0060</v>
          </cell>
          <cell r="G9943" t="str">
            <v>C002</v>
          </cell>
          <cell r="H9943" t="str">
            <v>Brake Lever R</v>
          </cell>
          <cell r="I9943" t="str">
            <v>Bromsgrepp H</v>
          </cell>
          <cell r="J9943" t="str">
            <v>C6505160 Lee-Chi BL-82G 'V'brake</v>
          </cell>
          <cell r="L9943" t="e">
            <v>#N/A</v>
          </cell>
        </row>
        <row r="9944">
          <cell r="B9944" t="str">
            <v>YEM2735131Bromsgrepp V</v>
          </cell>
          <cell r="C9944" t="str">
            <v>YEM2735131</v>
          </cell>
          <cell r="D9944">
            <v>2016</v>
          </cell>
          <cell r="E9944">
            <v>7</v>
          </cell>
          <cell r="F9944" t="str">
            <v>0070</v>
          </cell>
          <cell r="G9944" t="str">
            <v>C001</v>
          </cell>
          <cell r="H9944" t="str">
            <v>Brake Lever L</v>
          </cell>
          <cell r="I9944" t="str">
            <v>Bromsgrepp V</v>
          </cell>
          <cell r="K9944" t="str">
            <v>C6505049</v>
          </cell>
          <cell r="L9944" t="str">
            <v>C6500024</v>
          </cell>
        </row>
        <row r="9945">
          <cell r="B9945" t="str">
            <v>YEM2735131Växelreglage H</v>
          </cell>
          <cell r="C9945" t="str">
            <v>YEM2735131</v>
          </cell>
          <cell r="D9945">
            <v>2016</v>
          </cell>
          <cell r="E9945">
            <v>8</v>
          </cell>
          <cell r="F9945" t="str">
            <v>0080</v>
          </cell>
          <cell r="G9945" t="str">
            <v>D002</v>
          </cell>
          <cell r="H9945" t="str">
            <v>Shift Lever R</v>
          </cell>
          <cell r="I9945" t="str">
            <v>Växelreglage H</v>
          </cell>
          <cell r="J9945" t="str">
            <v>ASL3S42EALS SHIM 3 REVO inturnal</v>
          </cell>
          <cell r="K9945" t="str">
            <v>ASL3S42EALS</v>
          </cell>
          <cell r="L9945" t="str">
            <v>Kontakta SHIMANO</v>
          </cell>
        </row>
        <row r="9946">
          <cell r="B9946" t="str">
            <v>YEM2735131Växelreglage V</v>
          </cell>
          <cell r="C9946" t="str">
            <v>YEM2735131</v>
          </cell>
          <cell r="D9946">
            <v>2016</v>
          </cell>
          <cell r="E9946">
            <v>9</v>
          </cell>
          <cell r="F9946" t="str">
            <v>0090</v>
          </cell>
          <cell r="G9946" t="str">
            <v>D001</v>
          </cell>
          <cell r="H9946" t="str">
            <v>Shift Lever L</v>
          </cell>
          <cell r="I9946" t="str">
            <v>Växelreglage V</v>
          </cell>
          <cell r="L9946" t="e">
            <v>#N/A</v>
          </cell>
        </row>
        <row r="9947">
          <cell r="B9947" t="str">
            <v>YEM2735131Handtag par</v>
          </cell>
          <cell r="C9947" t="str">
            <v>YEM2735131</v>
          </cell>
          <cell r="D9947">
            <v>2016</v>
          </cell>
          <cell r="E9947">
            <v>10</v>
          </cell>
          <cell r="F9947" t="str">
            <v>0100</v>
          </cell>
          <cell r="G9947" t="str">
            <v>B004</v>
          </cell>
          <cell r="H9947" t="str">
            <v>Grip R</v>
          </cell>
          <cell r="I9947" t="str">
            <v>Handtag par</v>
          </cell>
          <cell r="J9947" t="str">
            <v xml:space="preserve">C2505206/07 Herrmans PRIMERGO DD14 black/grey 90/120mm </v>
          </cell>
          <cell r="K9947" t="str">
            <v>C2505206/07</v>
          </cell>
          <cell r="L9947" t="str">
            <v>C2500058</v>
          </cell>
        </row>
        <row r="9948">
          <cell r="B9948" t="str">
            <v>YEM2735131Frambroms</v>
          </cell>
          <cell r="C9948" t="str">
            <v>YEM2735131</v>
          </cell>
          <cell r="D9948">
            <v>2016</v>
          </cell>
          <cell r="E9948">
            <v>11</v>
          </cell>
          <cell r="F9948" t="str">
            <v>0110</v>
          </cell>
          <cell r="G9948" t="str">
            <v>C003</v>
          </cell>
          <cell r="H9948" t="str">
            <v xml:space="preserve">Brake front </v>
          </cell>
          <cell r="I9948" t="str">
            <v>Frambroms</v>
          </cell>
          <cell r="J9948" t="str">
            <v>C6305032 + C6305007 V- brake TX-121L Black 108mm. + Leadpipe</v>
          </cell>
          <cell r="K9948" t="str">
            <v>C6305032</v>
          </cell>
          <cell r="L9948" t="str">
            <v>C6300101</v>
          </cell>
        </row>
        <row r="9949">
          <cell r="B9949" t="str">
            <v>YEM2735131Bakbroms</v>
          </cell>
          <cell r="C9949" t="str">
            <v>YEM2735131</v>
          </cell>
          <cell r="D9949">
            <v>2016</v>
          </cell>
          <cell r="E9949">
            <v>12</v>
          </cell>
          <cell r="F9949" t="str">
            <v>0120</v>
          </cell>
          <cell r="G9949" t="str">
            <v>C004</v>
          </cell>
          <cell r="H9949" t="str">
            <v>Brake rear</v>
          </cell>
          <cell r="I9949" t="str">
            <v>Bakbroms</v>
          </cell>
          <cell r="K9949" t="str">
            <v>Fotbroms</v>
          </cell>
          <cell r="L9949" t="str">
            <v>Kontakta SHIMANO</v>
          </cell>
        </row>
        <row r="9950">
          <cell r="B9950" t="str">
            <v>YEM2735131Vevlager</v>
          </cell>
          <cell r="C9950" t="str">
            <v>YEM2735131</v>
          </cell>
          <cell r="D9950">
            <v>2016</v>
          </cell>
          <cell r="E9950">
            <v>13</v>
          </cell>
          <cell r="F9950" t="str">
            <v>0130</v>
          </cell>
          <cell r="G9950" t="str">
            <v>E001</v>
          </cell>
          <cell r="H9950" t="str">
            <v xml:space="preserve">BB-set </v>
          </cell>
          <cell r="I9950" t="str">
            <v>Vevlager</v>
          </cell>
          <cell r="K9950" t="str">
            <v>C3105025-116-25</v>
          </cell>
          <cell r="L9950" t="str">
            <v>C3100100-116</v>
          </cell>
        </row>
        <row r="9951">
          <cell r="B9951" t="str">
            <v>YEM2735131Vevparti</v>
          </cell>
          <cell r="C9951" t="str">
            <v>YEM2735131</v>
          </cell>
          <cell r="D9951">
            <v>2016</v>
          </cell>
          <cell r="E9951">
            <v>14</v>
          </cell>
          <cell r="F9951" t="str">
            <v>0140</v>
          </cell>
          <cell r="G9951" t="str">
            <v>E002</v>
          </cell>
          <cell r="H9951" t="str">
            <v>Front Chainwheel</v>
          </cell>
          <cell r="I9951" t="str">
            <v>Vevparti</v>
          </cell>
          <cell r="J9951" t="str">
            <v xml:space="preserve">C3305699  PRA-10L Silver 42T 170MM </v>
          </cell>
          <cell r="K9951" t="str">
            <v>C3305699</v>
          </cell>
          <cell r="L9951" t="str">
            <v>C3300000</v>
          </cell>
        </row>
        <row r="9952">
          <cell r="B9952" t="str">
            <v>YEM2735131Kedjeskydd</v>
          </cell>
          <cell r="C9952" t="str">
            <v>YEM2735131</v>
          </cell>
          <cell r="D9952">
            <v>2016</v>
          </cell>
          <cell r="E9952">
            <v>15</v>
          </cell>
          <cell r="F9952" t="str">
            <v>0150</v>
          </cell>
          <cell r="G9952" t="str">
            <v>H001</v>
          </cell>
          <cell r="H9952" t="str">
            <v>Chain guard</v>
          </cell>
          <cell r="I9952" t="str">
            <v>Kedjeskydd</v>
          </cell>
          <cell r="J9952" t="str">
            <v>C8305440-BK CG 42T ST BK  C/C 359MM W HOLE</v>
          </cell>
          <cell r="K9952" t="str">
            <v>C8305440-BK</v>
          </cell>
          <cell r="L9952" t="str">
            <v>C8305641-BK</v>
          </cell>
        </row>
        <row r="9953">
          <cell r="B9953" t="str">
            <v>YEM2735131Kedjeskyddsfäste</v>
          </cell>
          <cell r="C9953" t="str">
            <v>YEM2735131</v>
          </cell>
          <cell r="D9953">
            <v>2016</v>
          </cell>
          <cell r="E9953">
            <v>16</v>
          </cell>
          <cell r="F9953" t="str">
            <v>0160</v>
          </cell>
          <cell r="G9953" t="str">
            <v>H002</v>
          </cell>
          <cell r="H9953" t="str">
            <v>Chain guard bracket</v>
          </cell>
          <cell r="I9953" t="str">
            <v>Kedjeskyddsfäste</v>
          </cell>
          <cell r="J9953" t="str">
            <v>C8305442+C8305006 front fitting part 42T ST bk  Buchel + HL rear bracket</v>
          </cell>
          <cell r="K9953" t="str">
            <v>C8305442</v>
          </cell>
          <cell r="L9953" t="str">
            <v>C8305442</v>
          </cell>
        </row>
        <row r="9954">
          <cell r="B9954" t="str">
            <v>YEM2735131Framväxel</v>
          </cell>
          <cell r="C9954" t="str">
            <v>YEM2735131</v>
          </cell>
          <cell r="D9954">
            <v>2016</v>
          </cell>
          <cell r="E9954">
            <v>17</v>
          </cell>
          <cell r="F9954" t="str">
            <v>0170</v>
          </cell>
          <cell r="G9954" t="str">
            <v>D003</v>
          </cell>
          <cell r="H9954" t="str">
            <v>Front Derailleur</v>
          </cell>
          <cell r="I9954" t="str">
            <v>Framväxel</v>
          </cell>
          <cell r="K9954" t="str">
            <v>EMPTY</v>
          </cell>
          <cell r="L9954" t="e">
            <v>#N/A</v>
          </cell>
        </row>
        <row r="9955">
          <cell r="B9955" t="str">
            <v>YEM2735131Bakväxel</v>
          </cell>
          <cell r="C9955" t="str">
            <v>YEM2735131</v>
          </cell>
          <cell r="D9955">
            <v>2016</v>
          </cell>
          <cell r="E9955">
            <v>18</v>
          </cell>
          <cell r="F9955" t="str">
            <v>0180</v>
          </cell>
          <cell r="G9955" t="str">
            <v>D004</v>
          </cell>
          <cell r="H9955" t="str">
            <v>Rear Derailleur</v>
          </cell>
          <cell r="I9955" t="str">
            <v>Bakväxel</v>
          </cell>
          <cell r="K9955" t="str">
            <v>NAVVÄXEL</v>
          </cell>
          <cell r="L9955" t="str">
            <v>Kontakta SHIMANO</v>
          </cell>
        </row>
        <row r="9956">
          <cell r="B9956" t="str">
            <v>YEM2735131Kedja</v>
          </cell>
          <cell r="C9956" t="str">
            <v>YEM2735131</v>
          </cell>
          <cell r="D9956">
            <v>2016</v>
          </cell>
          <cell r="E9956">
            <v>19</v>
          </cell>
          <cell r="F9956" t="str">
            <v>0190</v>
          </cell>
          <cell r="G9956" t="str">
            <v>E003</v>
          </cell>
          <cell r="H9956" t="str">
            <v xml:space="preserve">Chain </v>
          </cell>
          <cell r="I9956" t="str">
            <v>Kedja</v>
          </cell>
          <cell r="J9956" t="str">
            <v>C3405026-102 CHA 1S 102L RB Z408RB   KMC</v>
          </cell>
          <cell r="K9956" t="str">
            <v>C3405026-102</v>
          </cell>
          <cell r="L9956" t="str">
            <v>C3400002</v>
          </cell>
        </row>
        <row r="9957">
          <cell r="B9957" t="str">
            <v>YEM2735131Kassett</v>
          </cell>
          <cell r="C9957" t="str">
            <v>YEM2735131</v>
          </cell>
          <cell r="D9957">
            <v>2016</v>
          </cell>
          <cell r="E9957">
            <v>20</v>
          </cell>
          <cell r="F9957" t="str">
            <v>0200</v>
          </cell>
          <cell r="G9957" t="str">
            <v>E004</v>
          </cell>
          <cell r="H9957" t="str">
            <v>Cassette Sprocket</v>
          </cell>
          <cell r="I9957" t="str">
            <v>Kassett</v>
          </cell>
          <cell r="J9957" t="str">
            <v xml:space="preserve">ASM3C41NCL040E / KSMGEAR18L Component // Sprocket </v>
          </cell>
          <cell r="K9957" t="str">
            <v>ASM3C41NCL040E</v>
          </cell>
          <cell r="L9957" t="str">
            <v>Kontakta SHIMANO</v>
          </cell>
        </row>
        <row r="9958">
          <cell r="B9958" t="str">
            <v>YEM2735131Framhjul</v>
          </cell>
          <cell r="C9958" t="str">
            <v>YEM2735131</v>
          </cell>
          <cell r="D9958">
            <v>2016</v>
          </cell>
          <cell r="E9958">
            <v>21</v>
          </cell>
          <cell r="F9958" t="str">
            <v>0210</v>
          </cell>
          <cell r="G9958" t="str">
            <v>F001</v>
          </cell>
          <cell r="H9958" t="str">
            <v>Front hub</v>
          </cell>
          <cell r="I9958" t="str">
            <v>Framhjul</v>
          </cell>
          <cell r="J9958" t="str">
            <v>C8705017-03V3</v>
          </cell>
          <cell r="K9958">
            <v>21703200</v>
          </cell>
          <cell r="L9958" t="str">
            <v>Utgått</v>
          </cell>
        </row>
        <row r="9959">
          <cell r="B9959" t="str">
            <v>YEM2735131Bakhjul</v>
          </cell>
          <cell r="C9959" t="str">
            <v>YEM2735131</v>
          </cell>
          <cell r="D9959">
            <v>2016</v>
          </cell>
          <cell r="E9959">
            <v>22</v>
          </cell>
          <cell r="F9959" t="str">
            <v>0220</v>
          </cell>
          <cell r="G9959" t="str">
            <v>F002</v>
          </cell>
          <cell r="H9959" t="str">
            <v>Rear hub</v>
          </cell>
          <cell r="I9959" t="str">
            <v>Bakhjul</v>
          </cell>
          <cell r="J9959" t="str">
            <v>ASG3C41A2775DX ASG3C41A2775DX SHIM INTER 3 36-H</v>
          </cell>
          <cell r="K9959">
            <v>21703300</v>
          </cell>
          <cell r="L9959" t="str">
            <v>C4200028</v>
          </cell>
        </row>
        <row r="9960">
          <cell r="B9960" t="str">
            <v>YEM2735131Däck</v>
          </cell>
          <cell r="C9960" t="str">
            <v>YEM2735131</v>
          </cell>
          <cell r="D9960">
            <v>2016</v>
          </cell>
          <cell r="E9960">
            <v>23</v>
          </cell>
          <cell r="F9960" t="str">
            <v>0230</v>
          </cell>
          <cell r="G9960" t="str">
            <v>F003</v>
          </cell>
          <cell r="H9960" t="str">
            <v>Tire</v>
          </cell>
          <cell r="I9960" t="str">
            <v>Däck</v>
          </cell>
          <cell r="J9960" t="str">
            <v>C4905711 CST C-1301 47-622 Black + Reflex</v>
          </cell>
          <cell r="K9960" t="str">
            <v>C4905711</v>
          </cell>
          <cell r="L9960" t="str">
            <v>C4901465</v>
          </cell>
        </row>
        <row r="9961">
          <cell r="B9961" t="str">
            <v>YEM2735131Skärmar set</v>
          </cell>
          <cell r="C9961" t="str">
            <v>YEM2735131</v>
          </cell>
          <cell r="D9961">
            <v>2016</v>
          </cell>
          <cell r="E9961">
            <v>24</v>
          </cell>
          <cell r="F9961" t="str">
            <v>0240</v>
          </cell>
          <cell r="G9961" t="str">
            <v>H003</v>
          </cell>
          <cell r="H9961" t="str">
            <v xml:space="preserve">Mudguard front   </v>
          </cell>
          <cell r="I9961" t="str">
            <v>Skärmar set</v>
          </cell>
          <cell r="J9961" t="str">
            <v>C8255007 / C8255008 Procons ZN/52MM 28" BLACK</v>
          </cell>
          <cell r="K9961" t="str">
            <v>C8255007</v>
          </cell>
          <cell r="L9961" t="str">
            <v>C8250028</v>
          </cell>
        </row>
        <row r="9962">
          <cell r="B9962" t="str">
            <v>YEM2735131Pakethållare</v>
          </cell>
          <cell r="C9962" t="str">
            <v>YEM2735131</v>
          </cell>
          <cell r="D9962">
            <v>2016</v>
          </cell>
          <cell r="E9962">
            <v>25</v>
          </cell>
          <cell r="F9962" t="str">
            <v>0250</v>
          </cell>
          <cell r="G9962" t="str">
            <v>H004</v>
          </cell>
          <cell r="H9962" t="str">
            <v>Carrier</v>
          </cell>
          <cell r="I9962" t="str">
            <v>Pakethållare</v>
          </cell>
          <cell r="J9962" t="str">
            <v xml:space="preserve">C82055617 + C8205333-xxx-L&amp;R ATRAN SF-03 battery holder 2 Legs black finish  </v>
          </cell>
          <cell r="K9962" t="str">
            <v>C8205617-C</v>
          </cell>
          <cell r="L9962" t="str">
            <v>C8205759-BK</v>
          </cell>
        </row>
        <row r="9963">
          <cell r="B9963" t="str">
            <v>YEM2735131Sadel</v>
          </cell>
          <cell r="C9963" t="str">
            <v>YEM2735131</v>
          </cell>
          <cell r="D9963">
            <v>2016</v>
          </cell>
          <cell r="E9963">
            <v>26</v>
          </cell>
          <cell r="F9963" t="str">
            <v>0260</v>
          </cell>
          <cell r="G9963" t="str">
            <v>G001</v>
          </cell>
          <cell r="H9963" t="str">
            <v>Saddle</v>
          </cell>
          <cell r="I9963" t="str">
            <v>Sadel</v>
          </cell>
          <cell r="J9963" t="str">
            <v>C7105989 Spectra FLUITO  black cover, elastomer, w/o clamp</v>
          </cell>
          <cell r="K9963" t="str">
            <v>C7105989</v>
          </cell>
          <cell r="L9963" t="str">
            <v>C7100596</v>
          </cell>
        </row>
        <row r="9964">
          <cell r="B9964" t="str">
            <v>YEM2735131Sadelstolpe</v>
          </cell>
          <cell r="C9964" t="str">
            <v>YEM2735131</v>
          </cell>
          <cell r="D9964">
            <v>2016</v>
          </cell>
          <cell r="E9964">
            <v>27</v>
          </cell>
          <cell r="F9964" t="str">
            <v>0270</v>
          </cell>
          <cell r="G9964" t="str">
            <v>G002</v>
          </cell>
          <cell r="H9964" t="str">
            <v>Seatpost</v>
          </cell>
          <cell r="I9964" t="str">
            <v>Sadelstolpe</v>
          </cell>
          <cell r="J9964" t="str">
            <v>C7205535 SP-222  Ø31,6x350 silver</v>
          </cell>
          <cell r="K9964" t="str">
            <v>C7205535</v>
          </cell>
          <cell r="L9964" t="str">
            <v>C7200050</v>
          </cell>
        </row>
        <row r="9965">
          <cell r="B9965" t="str">
            <v>YEM2735131Sadelrörsklämma</v>
          </cell>
          <cell r="C9965" t="str">
            <v>YEM2735131</v>
          </cell>
          <cell r="D9965">
            <v>2016</v>
          </cell>
          <cell r="E9965">
            <v>28</v>
          </cell>
          <cell r="F9965" t="str">
            <v>0280</v>
          </cell>
          <cell r="G9965" t="str">
            <v>G003</v>
          </cell>
          <cell r="H9965" t="str">
            <v>Seat Clamp</v>
          </cell>
          <cell r="I9965" t="str">
            <v>Sadelrörsklämma</v>
          </cell>
          <cell r="J9965" t="str">
            <v>C7305002 Bolt +clamp MX27</v>
          </cell>
          <cell r="K9965" t="str">
            <v>C7305002</v>
          </cell>
          <cell r="L9965" t="str">
            <v>C7300027-318</v>
          </cell>
        </row>
        <row r="9966">
          <cell r="B9966" t="str">
            <v>YEM2735131Framlampa</v>
          </cell>
          <cell r="C9966" t="str">
            <v>YEM2735131</v>
          </cell>
          <cell r="D9966">
            <v>2016</v>
          </cell>
          <cell r="E9966">
            <v>29</v>
          </cell>
          <cell r="F9966" t="str">
            <v>0290</v>
          </cell>
          <cell r="G9966" t="str">
            <v>H005</v>
          </cell>
          <cell r="H9966" t="str">
            <v>Front light</v>
          </cell>
          <cell r="I9966" t="str">
            <v>Framlampa</v>
          </cell>
          <cell r="J9966" t="str">
            <v>C8025157+ C8015089 Jing Ji Classic W/battery. + bracket</v>
          </cell>
          <cell r="K9966" t="str">
            <v>C8025157</v>
          </cell>
          <cell r="L9966" t="str">
            <v>C8020235</v>
          </cell>
        </row>
        <row r="9967">
          <cell r="B9967" t="str">
            <v>YEM2735131Baklampa</v>
          </cell>
          <cell r="C9967" t="str">
            <v>YEM2735131</v>
          </cell>
          <cell r="D9967">
            <v>2016</v>
          </cell>
          <cell r="E9967">
            <v>30</v>
          </cell>
          <cell r="F9967" t="str">
            <v>0300</v>
          </cell>
          <cell r="G9967" t="str">
            <v>H006</v>
          </cell>
          <cell r="H9967" t="str">
            <v>Light, Rear</v>
          </cell>
          <cell r="I9967" t="str">
            <v>Baklampa</v>
          </cell>
          <cell r="K9967" t="str">
            <v>C8705058-1RLBK</v>
          </cell>
          <cell r="L9967" t="str">
            <v>C8705058-1RLBK</v>
          </cell>
        </row>
        <row r="9968">
          <cell r="B9968" t="str">
            <v>YEM2735131Låssats</v>
          </cell>
          <cell r="C9968" t="str">
            <v>YEM2735131</v>
          </cell>
          <cell r="D9968">
            <v>2016</v>
          </cell>
          <cell r="E9968">
            <v>31</v>
          </cell>
          <cell r="F9968" t="str">
            <v>0310</v>
          </cell>
          <cell r="G9968" t="str">
            <v>H007</v>
          </cell>
          <cell r="H9968" t="str">
            <v>Lock</v>
          </cell>
          <cell r="I9968" t="str">
            <v>Låssats</v>
          </cell>
          <cell r="J9968" t="str">
            <v>C8405055 AXA SOLID+ black</v>
          </cell>
          <cell r="K9968" t="str">
            <v>C8405055</v>
          </cell>
          <cell r="L9968" t="str">
            <v>C8400053</v>
          </cell>
        </row>
        <row r="9969">
          <cell r="B9969" t="str">
            <v>YEM2735131Stöd</v>
          </cell>
          <cell r="C9969" t="str">
            <v>YEM2735131</v>
          </cell>
          <cell r="D9969">
            <v>2016</v>
          </cell>
          <cell r="E9969">
            <v>32</v>
          </cell>
          <cell r="F9969" t="str">
            <v>0320</v>
          </cell>
          <cell r="G9969" t="str">
            <v>H008</v>
          </cell>
          <cell r="H9969" t="str">
            <v>Kick stand</v>
          </cell>
          <cell r="I9969" t="str">
            <v>Stöd</v>
          </cell>
          <cell r="J9969" t="str">
            <v>C8105208 Atran REX adjustable</v>
          </cell>
          <cell r="K9969" t="str">
            <v>C8105208</v>
          </cell>
          <cell r="L9969" t="str">
            <v>C8100034</v>
          </cell>
        </row>
        <row r="9970">
          <cell r="B9970" t="str">
            <v>YEM2735131Korg</v>
          </cell>
          <cell r="C9970" t="str">
            <v>YEM2735131</v>
          </cell>
          <cell r="D9970">
            <v>2016</v>
          </cell>
          <cell r="E9970">
            <v>33</v>
          </cell>
          <cell r="F9970" t="str">
            <v>0330</v>
          </cell>
          <cell r="G9970" t="str">
            <v>H009</v>
          </cell>
          <cell r="H9970" t="str">
            <v>Basket / Fr carrier</v>
          </cell>
          <cell r="I9970" t="str">
            <v>Korg</v>
          </cell>
          <cell r="K9970" t="str">
            <v>EMPTY</v>
          </cell>
          <cell r="L9970" t="e">
            <v>#N/A</v>
          </cell>
        </row>
        <row r="9971">
          <cell r="B9971" t="str">
            <v>YEM2735131Pedaler</v>
          </cell>
          <cell r="C9971" t="str">
            <v>YEM2735131</v>
          </cell>
          <cell r="D9971">
            <v>2016</v>
          </cell>
          <cell r="E9971">
            <v>34</v>
          </cell>
          <cell r="F9971" t="str">
            <v>0340</v>
          </cell>
          <cell r="G9971" t="str">
            <v>E005</v>
          </cell>
          <cell r="H9971" t="str">
            <v xml:space="preserve">Pedal </v>
          </cell>
          <cell r="I9971" t="str">
            <v>Pedaler</v>
          </cell>
          <cell r="J9971" t="str">
            <v>C3505204 SPECTRA BK/GR9/16"</v>
          </cell>
          <cell r="K9971" t="str">
            <v>C3505204</v>
          </cell>
          <cell r="L9971" t="str">
            <v>C3500026</v>
          </cell>
        </row>
        <row r="9972">
          <cell r="B9972" t="str">
            <v>YEM2735131Motor</v>
          </cell>
          <cell r="C9972" t="str">
            <v>YEM2735131</v>
          </cell>
          <cell r="D9972">
            <v>2016</v>
          </cell>
          <cell r="E9972">
            <v>35</v>
          </cell>
          <cell r="F9972" t="str">
            <v>0350</v>
          </cell>
          <cell r="G9972" t="str">
            <v>J001</v>
          </cell>
          <cell r="H9972" t="str">
            <v>DRIVE UNIT:</v>
          </cell>
          <cell r="I9972" t="str">
            <v>Motor</v>
          </cell>
          <cell r="K9972" t="str">
            <v>C8705017-03V3</v>
          </cell>
          <cell r="L9972" t="str">
            <v>C8705017-03V3</v>
          </cell>
        </row>
        <row r="9973">
          <cell r="B9973" t="str">
            <v>YEM2735131Display</v>
          </cell>
          <cell r="C9973" t="str">
            <v>YEM2735131</v>
          </cell>
          <cell r="D9973">
            <v>2016</v>
          </cell>
          <cell r="E9973">
            <v>36</v>
          </cell>
          <cell r="F9973" t="str">
            <v>0360</v>
          </cell>
          <cell r="G9973" t="str">
            <v>J004</v>
          </cell>
          <cell r="H9973" t="str">
            <v>DISPLAY:</v>
          </cell>
          <cell r="I9973" t="str">
            <v>Display</v>
          </cell>
          <cell r="J9973" t="str">
            <v xml:space="preserve">C8705058-11-28   DISPLAY LED                 </v>
          </cell>
          <cell r="K9973" t="str">
            <v>C8705058-11-28</v>
          </cell>
          <cell r="L9973" t="str">
            <v>C8705017-11-28</v>
          </cell>
        </row>
        <row r="9974">
          <cell r="B9974" t="str">
            <v>YEM2735131EB-Bus kabel</v>
          </cell>
          <cell r="C9974" t="str">
            <v>YEM2735131</v>
          </cell>
          <cell r="D9974">
            <v>2016</v>
          </cell>
          <cell r="E9974">
            <v>37</v>
          </cell>
          <cell r="F9974" t="str">
            <v>0370</v>
          </cell>
          <cell r="G9974" t="str">
            <v>J005</v>
          </cell>
          <cell r="H9974" t="str">
            <v>EB-BUS CABLE:</v>
          </cell>
          <cell r="I9974" t="str">
            <v>EB-Bus kabel</v>
          </cell>
          <cell r="K9974" t="str">
            <v>C8705058-08</v>
          </cell>
          <cell r="L9974" t="str">
            <v>C8705058-08</v>
          </cell>
        </row>
        <row r="9975">
          <cell r="B9975" t="str">
            <v>YEM2735131Motorkabel</v>
          </cell>
          <cell r="C9975" t="str">
            <v>YEM2735131</v>
          </cell>
          <cell r="D9975">
            <v>2016</v>
          </cell>
          <cell r="E9975">
            <v>38</v>
          </cell>
          <cell r="F9975" t="str">
            <v>0380</v>
          </cell>
          <cell r="G9975" t="str">
            <v>J006</v>
          </cell>
          <cell r="H9975" t="str">
            <v>POWER CABLE:</v>
          </cell>
          <cell r="I9975" t="str">
            <v>Motorkabel</v>
          </cell>
          <cell r="J9975" t="str">
            <v>C8705058-08 ELECTRIC CABLE</v>
          </cell>
          <cell r="K9975" t="str">
            <v>Ingår i EB-buskabeln</v>
          </cell>
          <cell r="L9975" t="str">
            <v>Ingår i EB-buskabeln</v>
          </cell>
        </row>
        <row r="9976">
          <cell r="B9976" t="str">
            <v>YEM2735131Kabel framlampa</v>
          </cell>
          <cell r="C9976" t="str">
            <v>YEM2735131</v>
          </cell>
          <cell r="D9976">
            <v>2016</v>
          </cell>
          <cell r="E9976">
            <v>39</v>
          </cell>
          <cell r="F9976" t="str">
            <v>0390</v>
          </cell>
          <cell r="G9976" t="str">
            <v>J007</v>
          </cell>
          <cell r="H9976" t="str">
            <v>F. LIGHT CABLE:</v>
          </cell>
          <cell r="I9976" t="str">
            <v>Kabel framlampa</v>
          </cell>
          <cell r="K9976" t="str">
            <v>Ingår i EB-buskabeln</v>
          </cell>
          <cell r="L9976" t="str">
            <v>Ingår i EB-buskabeln</v>
          </cell>
        </row>
        <row r="9977">
          <cell r="B9977" t="str">
            <v>YEM2735131Kabel baklampa</v>
          </cell>
          <cell r="C9977" t="str">
            <v>YEM2735131</v>
          </cell>
          <cell r="D9977">
            <v>2016</v>
          </cell>
          <cell r="E9977">
            <v>40</v>
          </cell>
          <cell r="F9977" t="str">
            <v>0400</v>
          </cell>
          <cell r="G9977" t="str">
            <v>J008</v>
          </cell>
          <cell r="H9977" t="str">
            <v>R. LIGHT CABLE:</v>
          </cell>
          <cell r="I9977" t="str">
            <v>Kabel baklampa</v>
          </cell>
          <cell r="K9977" t="str">
            <v>EMPTY</v>
          </cell>
          <cell r="L9977" t="e">
            <v>#N/A</v>
          </cell>
        </row>
        <row r="9978">
          <cell r="B9978" t="str">
            <v>YEM2735131Hastighetssensor</v>
          </cell>
          <cell r="C9978" t="str">
            <v>YEM2735131</v>
          </cell>
          <cell r="D9978">
            <v>2016</v>
          </cell>
          <cell r="E9978">
            <v>41</v>
          </cell>
          <cell r="F9978" t="str">
            <v>0410</v>
          </cell>
          <cell r="G9978" t="str">
            <v>J009</v>
          </cell>
          <cell r="H9978" t="str">
            <v>SPEED SENSOR:</v>
          </cell>
          <cell r="I9978" t="str">
            <v>Hastighetssensor</v>
          </cell>
          <cell r="K9978" t="str">
            <v>C8705058-12</v>
          </cell>
          <cell r="L9978" t="str">
            <v>C8705058-12</v>
          </cell>
        </row>
        <row r="9979">
          <cell r="B9979" t="str">
            <v>YEM2735131Batteri</v>
          </cell>
          <cell r="C9979" t="str">
            <v>YEM2735131</v>
          </cell>
          <cell r="D9979">
            <v>2016</v>
          </cell>
          <cell r="E9979">
            <v>42</v>
          </cell>
          <cell r="F9979" t="str">
            <v>0420</v>
          </cell>
          <cell r="G9979" t="str">
            <v>J002</v>
          </cell>
          <cell r="H9979" t="str">
            <v>BATTERY:</v>
          </cell>
          <cell r="I9979" t="str">
            <v>Batteri</v>
          </cell>
          <cell r="J9979" t="str">
            <v>w/o BATTERY SF-03 8,8Ah     Black</v>
          </cell>
          <cell r="K9979" t="str">
            <v>C8705058-1-08EA</v>
          </cell>
          <cell r="L9979" t="str">
            <v>C8705058-1-08EA</v>
          </cell>
        </row>
        <row r="9980">
          <cell r="B9980" t="str">
            <v>YEM2735131Batterihållare</v>
          </cell>
          <cell r="C9980" t="str">
            <v>YEM2735131</v>
          </cell>
          <cell r="D9980">
            <v>2016</v>
          </cell>
          <cell r="E9980">
            <v>43</v>
          </cell>
          <cell r="F9980" t="str">
            <v>0430</v>
          </cell>
          <cell r="G9980" t="str">
            <v>J003</v>
          </cell>
          <cell r="H9980" t="str">
            <v>BATTERY HOLDER/Slider</v>
          </cell>
          <cell r="I9980" t="str">
            <v>Batterihållare</v>
          </cell>
          <cell r="L9980" t="e">
            <v>#N/A</v>
          </cell>
        </row>
        <row r="9981">
          <cell r="B9981" t="str">
            <v>YEM2735131Batteriladdare</v>
          </cell>
          <cell r="C9981" t="str">
            <v>YEM2735131</v>
          </cell>
          <cell r="D9981">
            <v>2016</v>
          </cell>
          <cell r="E9981">
            <v>44</v>
          </cell>
          <cell r="F9981" t="str">
            <v>0440</v>
          </cell>
          <cell r="G9981" t="str">
            <v>J010</v>
          </cell>
          <cell r="H9981" t="str">
            <v>CHARGER:</v>
          </cell>
          <cell r="I9981" t="str">
            <v>Batteriladdare</v>
          </cell>
          <cell r="J9981" t="str">
            <v xml:space="preserve">C8705058-02   CHARGER SF-03                </v>
          </cell>
          <cell r="K9981" t="str">
            <v>C8705058-02</v>
          </cell>
          <cell r="L9981" t="str">
            <v>C8705058-02</v>
          </cell>
        </row>
        <row r="9982">
          <cell r="B9982" t="str">
            <v>YEM2735131Kontrollbox</v>
          </cell>
          <cell r="C9982" t="str">
            <v>YEM2735131</v>
          </cell>
          <cell r="D9982">
            <v>2016</v>
          </cell>
          <cell r="E9982">
            <v>45</v>
          </cell>
          <cell r="F9982" t="str">
            <v>0450</v>
          </cell>
          <cell r="G9982" t="str">
            <v>J011</v>
          </cell>
          <cell r="H9982" t="str">
            <v>Controller</v>
          </cell>
          <cell r="I9982" t="str">
            <v>Kontrollbox</v>
          </cell>
          <cell r="J9982" t="str">
            <v>C8705017-04-28BK   CONTROLER STD</v>
          </cell>
          <cell r="K9982" t="str">
            <v>C8705017-04-28BK</v>
          </cell>
          <cell r="L9982" t="str">
            <v>C8705017-4-28B2</v>
          </cell>
        </row>
        <row r="9983">
          <cell r="B9983" t="str">
            <v>YEM2735131Växelöra</v>
          </cell>
          <cell r="C9983" t="str">
            <v>YEM2735131</v>
          </cell>
          <cell r="D9983">
            <v>2016</v>
          </cell>
          <cell r="E9983">
            <v>46</v>
          </cell>
          <cell r="F9983" t="str">
            <v>0460</v>
          </cell>
          <cell r="G9983" t="str">
            <v>D005</v>
          </cell>
          <cell r="H9983" t="str">
            <v>Gear hanger</v>
          </cell>
          <cell r="I9983" t="str">
            <v>Växelöra</v>
          </cell>
          <cell r="L9983" t="e">
            <v>#N/A</v>
          </cell>
        </row>
        <row r="9984">
          <cell r="B9984" t="str">
            <v>YEM2735132RAM</v>
          </cell>
          <cell r="C9984" t="str">
            <v>YEM2735132</v>
          </cell>
          <cell r="D9984">
            <v>2016</v>
          </cell>
          <cell r="E9984">
            <v>1</v>
          </cell>
          <cell r="F9984" t="str">
            <v>0010</v>
          </cell>
          <cell r="G9984" t="str">
            <v>A001</v>
          </cell>
          <cell r="H9984" t="str">
            <v>PAINTED FRAME</v>
          </cell>
          <cell r="I9984" t="str">
            <v>RAM</v>
          </cell>
          <cell r="J9984" t="str">
            <v>C1306844-510 JD classic lady</v>
          </cell>
          <cell r="K9984" t="str">
            <v>C1306844-510</v>
          </cell>
          <cell r="L9984" t="e">
            <v>#N/A</v>
          </cell>
        </row>
        <row r="9985">
          <cell r="B9985" t="str">
            <v>YEM2735132Framgaffel</v>
          </cell>
          <cell r="C9985" t="str">
            <v>YEM2735132</v>
          </cell>
          <cell r="D9985">
            <v>2016</v>
          </cell>
          <cell r="E9985">
            <v>2</v>
          </cell>
          <cell r="F9985" t="str">
            <v>0020</v>
          </cell>
          <cell r="G9985" t="str">
            <v>A002</v>
          </cell>
          <cell r="H9985" t="str">
            <v>PAINTED FORK</v>
          </cell>
          <cell r="I9985" t="str">
            <v>Framgaffel</v>
          </cell>
          <cell r="J9985" t="str">
            <v>C1605383-210 Lung I Steel for e-going  FF28ST 622 210 V-brake 47/50 tires</v>
          </cell>
          <cell r="K9985" t="str">
            <v>C1605383-210</v>
          </cell>
          <cell r="L9985" t="e">
            <v>#N/A</v>
          </cell>
        </row>
        <row r="9986">
          <cell r="B9986" t="str">
            <v>YEM2735132Styrlager</v>
          </cell>
          <cell r="C9986" t="str">
            <v>YEM2735132</v>
          </cell>
          <cell r="D9986">
            <v>2016</v>
          </cell>
          <cell r="E9986">
            <v>3</v>
          </cell>
          <cell r="F9986" t="str">
            <v>0030</v>
          </cell>
          <cell r="G9986" t="str">
            <v>B001</v>
          </cell>
          <cell r="H9986" t="str">
            <v>Head Set</v>
          </cell>
          <cell r="I9986" t="str">
            <v>Styrlager</v>
          </cell>
          <cell r="J9986" t="str">
            <v>C2105003 MP-501 Steel Black</v>
          </cell>
          <cell r="K9986" t="str">
            <v>C2105003</v>
          </cell>
          <cell r="L9986" t="str">
            <v>C2100165</v>
          </cell>
        </row>
        <row r="9987">
          <cell r="B9987" t="str">
            <v xml:space="preserve">YEM2735132Styrstam </v>
          </cell>
          <cell r="C9987" t="str">
            <v>YEM2735132</v>
          </cell>
          <cell r="D9987">
            <v>2016</v>
          </cell>
          <cell r="E9987">
            <v>4</v>
          </cell>
          <cell r="F9987" t="str">
            <v>0040</v>
          </cell>
          <cell r="G9987" t="str">
            <v>B002</v>
          </cell>
          <cell r="H9987" t="str">
            <v>Handlebar Stem</v>
          </cell>
          <cell r="I9987" t="str">
            <v xml:space="preserve">Styrstam </v>
          </cell>
          <cell r="J9987" t="str">
            <v>C2205076-040 HA-C40-5 25,4X230, SILVER + Coverplug C2205225</v>
          </cell>
          <cell r="K9987" t="str">
            <v>C2205076-040</v>
          </cell>
          <cell r="L9987" t="str">
            <v>C2200114-040</v>
          </cell>
        </row>
        <row r="9988">
          <cell r="B9988" t="str">
            <v>YEM2735132Styre</v>
          </cell>
          <cell r="C9988" t="str">
            <v>YEM2735132</v>
          </cell>
          <cell r="D9988">
            <v>2016</v>
          </cell>
          <cell r="E9988">
            <v>5</v>
          </cell>
          <cell r="F9988" t="str">
            <v>0050</v>
          </cell>
          <cell r="G9988" t="str">
            <v>B003</v>
          </cell>
          <cell r="H9988" t="str">
            <v>Handelbar</v>
          </cell>
          <cell r="I9988" t="str">
            <v>Styre</v>
          </cell>
          <cell r="J9988" t="str">
            <v>C2305481 HB ALsv, HB-T320 610MM SILVER ANODIZED</v>
          </cell>
          <cell r="K9988" t="str">
            <v>C2305481</v>
          </cell>
          <cell r="L9988" t="str">
            <v>C2300288</v>
          </cell>
        </row>
        <row r="9989">
          <cell r="B9989" t="str">
            <v>YEM2735132Bromsgrepp H</v>
          </cell>
          <cell r="C9989" t="str">
            <v>YEM2735132</v>
          </cell>
          <cell r="D9989">
            <v>2016</v>
          </cell>
          <cell r="E9989">
            <v>6</v>
          </cell>
          <cell r="F9989" t="str">
            <v>0060</v>
          </cell>
          <cell r="G9989" t="str">
            <v>C002</v>
          </cell>
          <cell r="H9989" t="str">
            <v>Brake Lever R</v>
          </cell>
          <cell r="I9989" t="str">
            <v>Bromsgrepp H</v>
          </cell>
          <cell r="J9989" t="str">
            <v>C6505160 Lee-Chi BL-82G 'V'brake</v>
          </cell>
          <cell r="L9989" t="e">
            <v>#N/A</v>
          </cell>
        </row>
        <row r="9990">
          <cell r="B9990" t="str">
            <v>YEM2735132Bromsgrepp V</v>
          </cell>
          <cell r="C9990" t="str">
            <v>YEM2735132</v>
          </cell>
          <cell r="D9990">
            <v>2016</v>
          </cell>
          <cell r="E9990">
            <v>7</v>
          </cell>
          <cell r="F9990" t="str">
            <v>0070</v>
          </cell>
          <cell r="G9990" t="str">
            <v>C001</v>
          </cell>
          <cell r="H9990" t="str">
            <v>Brake Lever L</v>
          </cell>
          <cell r="I9990" t="str">
            <v>Bromsgrepp V</v>
          </cell>
          <cell r="K9990" t="str">
            <v>C6505049</v>
          </cell>
          <cell r="L9990" t="str">
            <v>C6500024</v>
          </cell>
        </row>
        <row r="9991">
          <cell r="B9991" t="str">
            <v>YEM2735132Växelreglage H</v>
          </cell>
          <cell r="C9991" t="str">
            <v>YEM2735132</v>
          </cell>
          <cell r="D9991">
            <v>2016</v>
          </cell>
          <cell r="E9991">
            <v>8</v>
          </cell>
          <cell r="F9991" t="str">
            <v>0080</v>
          </cell>
          <cell r="G9991" t="str">
            <v>D002</v>
          </cell>
          <cell r="H9991" t="str">
            <v>Shift Lever R</v>
          </cell>
          <cell r="I9991" t="str">
            <v>Växelreglage H</v>
          </cell>
          <cell r="J9991" t="str">
            <v>ASL3S42EALS SHIM 3 REVO inturnal</v>
          </cell>
          <cell r="K9991" t="str">
            <v>ASL3S42EALS</v>
          </cell>
          <cell r="L9991" t="str">
            <v>Kontakta SHIMANO</v>
          </cell>
        </row>
        <row r="9992">
          <cell r="B9992" t="str">
            <v>YEM2735132Växelreglage V</v>
          </cell>
          <cell r="C9992" t="str">
            <v>YEM2735132</v>
          </cell>
          <cell r="D9992">
            <v>2016</v>
          </cell>
          <cell r="E9992">
            <v>9</v>
          </cell>
          <cell r="F9992" t="str">
            <v>0090</v>
          </cell>
          <cell r="G9992" t="str">
            <v>D001</v>
          </cell>
          <cell r="H9992" t="str">
            <v>Shift Lever L</v>
          </cell>
          <cell r="I9992" t="str">
            <v>Växelreglage V</v>
          </cell>
          <cell r="L9992" t="e">
            <v>#N/A</v>
          </cell>
        </row>
        <row r="9993">
          <cell r="B9993" t="str">
            <v>YEM2735132Handtag par</v>
          </cell>
          <cell r="C9993" t="str">
            <v>YEM2735132</v>
          </cell>
          <cell r="D9993">
            <v>2016</v>
          </cell>
          <cell r="E9993">
            <v>10</v>
          </cell>
          <cell r="F9993" t="str">
            <v>0100</v>
          </cell>
          <cell r="G9993" t="str">
            <v>B004</v>
          </cell>
          <cell r="H9993" t="str">
            <v>Grip R</v>
          </cell>
          <cell r="I9993" t="str">
            <v>Handtag par</v>
          </cell>
          <cell r="J9993" t="str">
            <v xml:space="preserve">C2505206/07 Herrmans PRIMERGO DD14 black/grey 90/120mm </v>
          </cell>
          <cell r="K9993" t="str">
            <v>C2505206/07</v>
          </cell>
          <cell r="L9993" t="str">
            <v>C2500058</v>
          </cell>
        </row>
        <row r="9994">
          <cell r="B9994" t="str">
            <v>YEM2735132Frambroms</v>
          </cell>
          <cell r="C9994" t="str">
            <v>YEM2735132</v>
          </cell>
          <cell r="D9994">
            <v>2016</v>
          </cell>
          <cell r="E9994">
            <v>11</v>
          </cell>
          <cell r="F9994" t="str">
            <v>0110</v>
          </cell>
          <cell r="G9994" t="str">
            <v>C003</v>
          </cell>
          <cell r="H9994" t="str">
            <v xml:space="preserve">Brake front </v>
          </cell>
          <cell r="I9994" t="str">
            <v>Frambroms</v>
          </cell>
          <cell r="J9994" t="str">
            <v>C6305032 + C6305007 V- brake TX-121L Black 108mm. + Leadpipe</v>
          </cell>
          <cell r="K9994" t="str">
            <v>C6305032</v>
          </cell>
          <cell r="L9994" t="str">
            <v>C6300101</v>
          </cell>
        </row>
        <row r="9995">
          <cell r="B9995" t="str">
            <v>YEM2735132Bakbroms</v>
          </cell>
          <cell r="C9995" t="str">
            <v>YEM2735132</v>
          </cell>
          <cell r="D9995">
            <v>2016</v>
          </cell>
          <cell r="E9995">
            <v>12</v>
          </cell>
          <cell r="F9995" t="str">
            <v>0120</v>
          </cell>
          <cell r="G9995" t="str">
            <v>C004</v>
          </cell>
          <cell r="H9995" t="str">
            <v>Brake rear</v>
          </cell>
          <cell r="I9995" t="str">
            <v>Bakbroms</v>
          </cell>
          <cell r="K9995" t="str">
            <v>Fotbroms</v>
          </cell>
          <cell r="L9995" t="str">
            <v>Kontakta SHIMANO</v>
          </cell>
        </row>
        <row r="9996">
          <cell r="B9996" t="str">
            <v>YEM2735132Vevlager</v>
          </cell>
          <cell r="C9996" t="str">
            <v>YEM2735132</v>
          </cell>
          <cell r="D9996">
            <v>2016</v>
          </cell>
          <cell r="E9996">
            <v>13</v>
          </cell>
          <cell r="F9996" t="str">
            <v>0130</v>
          </cell>
          <cell r="G9996" t="str">
            <v>E001</v>
          </cell>
          <cell r="H9996" t="str">
            <v xml:space="preserve">BB-set </v>
          </cell>
          <cell r="I9996" t="str">
            <v>Vevlager</v>
          </cell>
          <cell r="K9996" t="str">
            <v>C3105025-116-25</v>
          </cell>
          <cell r="L9996" t="str">
            <v>C3100100-116</v>
          </cell>
        </row>
        <row r="9997">
          <cell r="B9997" t="str">
            <v>YEM2735132Vevparti</v>
          </cell>
          <cell r="C9997" t="str">
            <v>YEM2735132</v>
          </cell>
          <cell r="D9997">
            <v>2016</v>
          </cell>
          <cell r="E9997">
            <v>14</v>
          </cell>
          <cell r="F9997" t="str">
            <v>0140</v>
          </cell>
          <cell r="G9997" t="str">
            <v>E002</v>
          </cell>
          <cell r="H9997" t="str">
            <v>Front Chainwheel</v>
          </cell>
          <cell r="I9997" t="str">
            <v>Vevparti</v>
          </cell>
          <cell r="J9997" t="str">
            <v xml:space="preserve">C3305699  PRA-10L Silver 42T 170MM </v>
          </cell>
          <cell r="K9997" t="str">
            <v>C3305699</v>
          </cell>
          <cell r="L9997" t="str">
            <v>C3300000</v>
          </cell>
        </row>
        <row r="9998">
          <cell r="B9998" t="str">
            <v>YEM2735132Kedjeskydd</v>
          </cell>
          <cell r="C9998" t="str">
            <v>YEM2735132</v>
          </cell>
          <cell r="D9998">
            <v>2016</v>
          </cell>
          <cell r="E9998">
            <v>15</v>
          </cell>
          <cell r="F9998" t="str">
            <v>0150</v>
          </cell>
          <cell r="G9998" t="str">
            <v>H001</v>
          </cell>
          <cell r="H9998" t="str">
            <v>Chain guard</v>
          </cell>
          <cell r="I9998" t="str">
            <v>Kedjeskydd</v>
          </cell>
          <cell r="J9998" t="str">
            <v>C8305440-BK CG 42T ST BK  C/C 359MM W HOLE</v>
          </cell>
          <cell r="K9998" t="str">
            <v>C8305440-BK</v>
          </cell>
          <cell r="L9998" t="str">
            <v>C8305641-BK</v>
          </cell>
        </row>
        <row r="9999">
          <cell r="B9999" t="str">
            <v>YEM2735132Kedjeskyddsfäste</v>
          </cell>
          <cell r="C9999" t="str">
            <v>YEM2735132</v>
          </cell>
          <cell r="D9999">
            <v>2016</v>
          </cell>
          <cell r="E9999">
            <v>16</v>
          </cell>
          <cell r="F9999" t="str">
            <v>0160</v>
          </cell>
          <cell r="G9999" t="str">
            <v>H002</v>
          </cell>
          <cell r="H9999" t="str">
            <v>Chain guard bracket</v>
          </cell>
          <cell r="I9999" t="str">
            <v>Kedjeskyddsfäste</v>
          </cell>
          <cell r="J9999" t="str">
            <v>C8305442+C8305006 front fitting part 42T ST bk  Buchel + HL rear bracket</v>
          </cell>
          <cell r="K9999" t="str">
            <v>C8305442</v>
          </cell>
          <cell r="L9999" t="str">
            <v>C8305442</v>
          </cell>
        </row>
        <row r="10000">
          <cell r="B10000" t="str">
            <v>YEM2735132Framväxel</v>
          </cell>
          <cell r="C10000" t="str">
            <v>YEM2735132</v>
          </cell>
          <cell r="D10000">
            <v>2016</v>
          </cell>
          <cell r="E10000">
            <v>17</v>
          </cell>
          <cell r="F10000" t="str">
            <v>0170</v>
          </cell>
          <cell r="G10000" t="str">
            <v>D003</v>
          </cell>
          <cell r="H10000" t="str">
            <v>Front Derailleur</v>
          </cell>
          <cell r="I10000" t="str">
            <v>Framväxel</v>
          </cell>
          <cell r="K10000" t="str">
            <v>EMPTY</v>
          </cell>
          <cell r="L10000" t="e">
            <v>#N/A</v>
          </cell>
        </row>
        <row r="10001">
          <cell r="B10001" t="str">
            <v>YEM2735132Bakväxel</v>
          </cell>
          <cell r="C10001" t="str">
            <v>YEM2735132</v>
          </cell>
          <cell r="D10001">
            <v>2016</v>
          </cell>
          <cell r="E10001">
            <v>18</v>
          </cell>
          <cell r="F10001" t="str">
            <v>0180</v>
          </cell>
          <cell r="G10001" t="str">
            <v>D004</v>
          </cell>
          <cell r="H10001" t="str">
            <v>Rear Derailleur</v>
          </cell>
          <cell r="I10001" t="str">
            <v>Bakväxel</v>
          </cell>
          <cell r="K10001" t="str">
            <v>NAVVÄXEL</v>
          </cell>
          <cell r="L10001" t="str">
            <v>Kontakta SHIMANO</v>
          </cell>
        </row>
        <row r="10002">
          <cell r="B10002" t="str">
            <v>YEM2735132Kedja</v>
          </cell>
          <cell r="C10002" t="str">
            <v>YEM2735132</v>
          </cell>
          <cell r="D10002">
            <v>2016</v>
          </cell>
          <cell r="E10002">
            <v>19</v>
          </cell>
          <cell r="F10002" t="str">
            <v>0190</v>
          </cell>
          <cell r="G10002" t="str">
            <v>E003</v>
          </cell>
          <cell r="H10002" t="str">
            <v xml:space="preserve">Chain </v>
          </cell>
          <cell r="I10002" t="str">
            <v>Kedja</v>
          </cell>
          <cell r="J10002" t="str">
            <v>C3405026-102 CHA 1S 102L RB Z408RB   KMC</v>
          </cell>
          <cell r="K10002" t="str">
            <v>C3405026-102</v>
          </cell>
          <cell r="L10002" t="str">
            <v>C3400002</v>
          </cell>
        </row>
        <row r="10003">
          <cell r="B10003" t="str">
            <v>YEM2735132Kassett</v>
          </cell>
          <cell r="C10003" t="str">
            <v>YEM2735132</v>
          </cell>
          <cell r="D10003">
            <v>2016</v>
          </cell>
          <cell r="E10003">
            <v>20</v>
          </cell>
          <cell r="F10003" t="str">
            <v>0200</v>
          </cell>
          <cell r="G10003" t="str">
            <v>E004</v>
          </cell>
          <cell r="H10003" t="str">
            <v>Cassette Sprocket</v>
          </cell>
          <cell r="I10003" t="str">
            <v>Kassett</v>
          </cell>
          <cell r="J10003" t="str">
            <v xml:space="preserve">ASM3C41NCL040E / KSMGEAR18L Component // Sprocket </v>
          </cell>
          <cell r="K10003" t="str">
            <v>ASM3C41NCL040E</v>
          </cell>
          <cell r="L10003" t="str">
            <v>Kontakta SHIMANO</v>
          </cell>
        </row>
        <row r="10004">
          <cell r="B10004" t="str">
            <v>YEM2735132Framhjul</v>
          </cell>
          <cell r="C10004" t="str">
            <v>YEM2735132</v>
          </cell>
          <cell r="D10004">
            <v>2016</v>
          </cell>
          <cell r="E10004">
            <v>21</v>
          </cell>
          <cell r="F10004" t="str">
            <v>0210</v>
          </cell>
          <cell r="G10004" t="str">
            <v>F001</v>
          </cell>
          <cell r="H10004" t="str">
            <v>Front hub</v>
          </cell>
          <cell r="I10004" t="str">
            <v>Framhjul</v>
          </cell>
          <cell r="J10004" t="str">
            <v>C8705017-03V3</v>
          </cell>
          <cell r="K10004">
            <v>21703200</v>
          </cell>
          <cell r="L10004" t="str">
            <v>Utgått</v>
          </cell>
        </row>
        <row r="10005">
          <cell r="B10005" t="str">
            <v>YEM2735132Bakhjul</v>
          </cell>
          <cell r="C10005" t="str">
            <v>YEM2735132</v>
          </cell>
          <cell r="D10005">
            <v>2016</v>
          </cell>
          <cell r="E10005">
            <v>22</v>
          </cell>
          <cell r="F10005" t="str">
            <v>0220</v>
          </cell>
          <cell r="G10005" t="str">
            <v>F002</v>
          </cell>
          <cell r="H10005" t="str">
            <v>Rear hub</v>
          </cell>
          <cell r="I10005" t="str">
            <v>Bakhjul</v>
          </cell>
          <cell r="J10005" t="str">
            <v>ASG3C41A2775DX ASG3C41A2775DX SHIM INTER 3 36-H</v>
          </cell>
          <cell r="K10005">
            <v>21703300</v>
          </cell>
          <cell r="L10005" t="str">
            <v>C4200028</v>
          </cell>
        </row>
        <row r="10006">
          <cell r="B10006" t="str">
            <v>YEM2735132Däck</v>
          </cell>
          <cell r="C10006" t="str">
            <v>YEM2735132</v>
          </cell>
          <cell r="D10006">
            <v>2016</v>
          </cell>
          <cell r="E10006">
            <v>23</v>
          </cell>
          <cell r="F10006" t="str">
            <v>0230</v>
          </cell>
          <cell r="G10006" t="str">
            <v>F003</v>
          </cell>
          <cell r="H10006" t="str">
            <v>Tire</v>
          </cell>
          <cell r="I10006" t="str">
            <v>Däck</v>
          </cell>
          <cell r="J10006" t="str">
            <v>C4905711 CST C-1301 47-622 Black + Reflex</v>
          </cell>
          <cell r="K10006" t="str">
            <v>C4905711</v>
          </cell>
          <cell r="L10006" t="str">
            <v>C4901465</v>
          </cell>
        </row>
        <row r="10007">
          <cell r="B10007" t="str">
            <v>YEM2735132Skärmar set</v>
          </cell>
          <cell r="C10007" t="str">
            <v>YEM2735132</v>
          </cell>
          <cell r="D10007">
            <v>2016</v>
          </cell>
          <cell r="E10007">
            <v>24</v>
          </cell>
          <cell r="F10007" t="str">
            <v>0240</v>
          </cell>
          <cell r="G10007" t="str">
            <v>H003</v>
          </cell>
          <cell r="H10007" t="str">
            <v xml:space="preserve">Mudguard front   </v>
          </cell>
          <cell r="I10007" t="str">
            <v>Skärmar set</v>
          </cell>
          <cell r="J10007" t="str">
            <v>C8255007 / C8255008 Procons ZN/52MM 28" BLACK</v>
          </cell>
          <cell r="K10007" t="str">
            <v>C8255007</v>
          </cell>
          <cell r="L10007" t="str">
            <v>C8250028</v>
          </cell>
        </row>
        <row r="10008">
          <cell r="B10008" t="str">
            <v>YEM2735132Pakethållare</v>
          </cell>
          <cell r="C10008" t="str">
            <v>YEM2735132</v>
          </cell>
          <cell r="D10008">
            <v>2016</v>
          </cell>
          <cell r="E10008">
            <v>25</v>
          </cell>
          <cell r="F10008" t="str">
            <v>0250</v>
          </cell>
          <cell r="G10008" t="str">
            <v>H004</v>
          </cell>
          <cell r="H10008" t="str">
            <v>Carrier</v>
          </cell>
          <cell r="I10008" t="str">
            <v>Pakethållare</v>
          </cell>
          <cell r="J10008" t="str">
            <v xml:space="preserve">C82055617 + C8205333-xxx-L&amp;R ATRAN SF-03 battery holder 2 Legs black finish  </v>
          </cell>
          <cell r="K10008" t="str">
            <v>C8205617-C</v>
          </cell>
          <cell r="L10008" t="str">
            <v>C8205759-BK</v>
          </cell>
        </row>
        <row r="10009">
          <cell r="B10009" t="str">
            <v>YEM2735132Sadel</v>
          </cell>
          <cell r="C10009" t="str">
            <v>YEM2735132</v>
          </cell>
          <cell r="D10009">
            <v>2016</v>
          </cell>
          <cell r="E10009">
            <v>26</v>
          </cell>
          <cell r="F10009" t="str">
            <v>0260</v>
          </cell>
          <cell r="G10009" t="str">
            <v>G001</v>
          </cell>
          <cell r="H10009" t="str">
            <v>Saddle</v>
          </cell>
          <cell r="I10009" t="str">
            <v>Sadel</v>
          </cell>
          <cell r="J10009" t="str">
            <v>C7105989 Spectra FLUITO  black cover, elastomer, w/o clamp</v>
          </cell>
          <cell r="K10009" t="str">
            <v>C7105989</v>
          </cell>
          <cell r="L10009" t="str">
            <v>C7100596</v>
          </cell>
        </row>
        <row r="10010">
          <cell r="B10010" t="str">
            <v>YEM2735132Sadelstolpe</v>
          </cell>
          <cell r="C10010" t="str">
            <v>YEM2735132</v>
          </cell>
          <cell r="D10010">
            <v>2016</v>
          </cell>
          <cell r="E10010">
            <v>27</v>
          </cell>
          <cell r="F10010" t="str">
            <v>0270</v>
          </cell>
          <cell r="G10010" t="str">
            <v>G002</v>
          </cell>
          <cell r="H10010" t="str">
            <v>Seatpost</v>
          </cell>
          <cell r="I10010" t="str">
            <v>Sadelstolpe</v>
          </cell>
          <cell r="J10010" t="str">
            <v>C7205535 SP-222  Ø31,6x350 silver</v>
          </cell>
          <cell r="K10010" t="str">
            <v>C7205535</v>
          </cell>
          <cell r="L10010" t="str">
            <v>C7200050</v>
          </cell>
        </row>
        <row r="10011">
          <cell r="B10011" t="str">
            <v>YEM2735132Sadelrörsklämma</v>
          </cell>
          <cell r="C10011" t="str">
            <v>YEM2735132</v>
          </cell>
          <cell r="D10011">
            <v>2016</v>
          </cell>
          <cell r="E10011">
            <v>28</v>
          </cell>
          <cell r="F10011" t="str">
            <v>0280</v>
          </cell>
          <cell r="G10011" t="str">
            <v>G003</v>
          </cell>
          <cell r="H10011" t="str">
            <v>Seat Clamp</v>
          </cell>
          <cell r="I10011" t="str">
            <v>Sadelrörsklämma</v>
          </cell>
          <cell r="J10011" t="str">
            <v>C7305002 Bolt +clamp MX27</v>
          </cell>
          <cell r="K10011" t="str">
            <v>C7305002</v>
          </cell>
          <cell r="L10011" t="str">
            <v>C7300027-318</v>
          </cell>
        </row>
        <row r="10012">
          <cell r="B10012" t="str">
            <v>YEM2735132Framlampa</v>
          </cell>
          <cell r="C10012" t="str">
            <v>YEM2735132</v>
          </cell>
          <cell r="D10012">
            <v>2016</v>
          </cell>
          <cell r="E10012">
            <v>29</v>
          </cell>
          <cell r="F10012" t="str">
            <v>0290</v>
          </cell>
          <cell r="G10012" t="str">
            <v>H005</v>
          </cell>
          <cell r="H10012" t="str">
            <v>Front light</v>
          </cell>
          <cell r="I10012" t="str">
            <v>Framlampa</v>
          </cell>
          <cell r="J10012" t="str">
            <v>C8025157+ C8015089 Jing Ji Classic W/battery. + bracket</v>
          </cell>
          <cell r="K10012" t="str">
            <v>C8025157</v>
          </cell>
          <cell r="L10012" t="str">
            <v>C8020235</v>
          </cell>
        </row>
        <row r="10013">
          <cell r="B10013" t="str">
            <v>YEM2735132Baklampa</v>
          </cell>
          <cell r="C10013" t="str">
            <v>YEM2735132</v>
          </cell>
          <cell r="D10013">
            <v>2016</v>
          </cell>
          <cell r="E10013">
            <v>30</v>
          </cell>
          <cell r="F10013" t="str">
            <v>0300</v>
          </cell>
          <cell r="G10013" t="str">
            <v>H006</v>
          </cell>
          <cell r="H10013" t="str">
            <v>Light, Rear</v>
          </cell>
          <cell r="I10013" t="str">
            <v>Baklampa</v>
          </cell>
          <cell r="K10013" t="str">
            <v>C8705058-1RLBK</v>
          </cell>
          <cell r="L10013" t="str">
            <v>C8705058-1RLBK</v>
          </cell>
        </row>
        <row r="10014">
          <cell r="B10014" t="str">
            <v>YEM2735132Låssats</v>
          </cell>
          <cell r="C10014" t="str">
            <v>YEM2735132</v>
          </cell>
          <cell r="D10014">
            <v>2016</v>
          </cell>
          <cell r="E10014">
            <v>31</v>
          </cell>
          <cell r="F10014" t="str">
            <v>0310</v>
          </cell>
          <cell r="G10014" t="str">
            <v>H007</v>
          </cell>
          <cell r="H10014" t="str">
            <v>Lock</v>
          </cell>
          <cell r="I10014" t="str">
            <v>Låssats</v>
          </cell>
          <cell r="J10014" t="str">
            <v>C8405055 AXA SOLID+ black</v>
          </cell>
          <cell r="K10014" t="str">
            <v>C8405055</v>
          </cell>
          <cell r="L10014" t="str">
            <v>C8400053</v>
          </cell>
        </row>
        <row r="10015">
          <cell r="B10015" t="str">
            <v>YEM2735132Stöd</v>
          </cell>
          <cell r="C10015" t="str">
            <v>YEM2735132</v>
          </cell>
          <cell r="D10015">
            <v>2016</v>
          </cell>
          <cell r="E10015">
            <v>32</v>
          </cell>
          <cell r="F10015" t="str">
            <v>0320</v>
          </cell>
          <cell r="G10015" t="str">
            <v>H008</v>
          </cell>
          <cell r="H10015" t="str">
            <v>Kick stand</v>
          </cell>
          <cell r="I10015" t="str">
            <v>Stöd</v>
          </cell>
          <cell r="J10015" t="str">
            <v>C8105208 Atran REX adjustable</v>
          </cell>
          <cell r="K10015" t="str">
            <v>C8105208</v>
          </cell>
          <cell r="L10015" t="str">
            <v>C8100034</v>
          </cell>
        </row>
        <row r="10016">
          <cell r="B10016" t="str">
            <v>YEM2735132Korg</v>
          </cell>
          <cell r="C10016" t="str">
            <v>YEM2735132</v>
          </cell>
          <cell r="D10016">
            <v>2016</v>
          </cell>
          <cell r="E10016">
            <v>33</v>
          </cell>
          <cell r="F10016" t="str">
            <v>0330</v>
          </cell>
          <cell r="G10016" t="str">
            <v>H009</v>
          </cell>
          <cell r="H10016" t="str">
            <v>Basket / Fr carrier</v>
          </cell>
          <cell r="I10016" t="str">
            <v>Korg</v>
          </cell>
          <cell r="K10016" t="str">
            <v>EMPTY</v>
          </cell>
          <cell r="L10016" t="e">
            <v>#N/A</v>
          </cell>
        </row>
        <row r="10017">
          <cell r="B10017" t="str">
            <v>YEM2735132Pedaler</v>
          </cell>
          <cell r="C10017" t="str">
            <v>YEM2735132</v>
          </cell>
          <cell r="D10017">
            <v>2016</v>
          </cell>
          <cell r="E10017">
            <v>34</v>
          </cell>
          <cell r="F10017" t="str">
            <v>0340</v>
          </cell>
          <cell r="G10017" t="str">
            <v>E005</v>
          </cell>
          <cell r="H10017" t="str">
            <v xml:space="preserve">Pedal </v>
          </cell>
          <cell r="I10017" t="str">
            <v>Pedaler</v>
          </cell>
          <cell r="J10017" t="str">
            <v>C3505204 SPECTRA BK/GR9/16"</v>
          </cell>
          <cell r="K10017" t="str">
            <v>C3505204</v>
          </cell>
          <cell r="L10017" t="str">
            <v>C3500026</v>
          </cell>
        </row>
        <row r="10018">
          <cell r="B10018" t="str">
            <v>YEM2735132Motor</v>
          </cell>
          <cell r="C10018" t="str">
            <v>YEM2735132</v>
          </cell>
          <cell r="D10018">
            <v>2016</v>
          </cell>
          <cell r="E10018">
            <v>35</v>
          </cell>
          <cell r="F10018" t="str">
            <v>0350</v>
          </cell>
          <cell r="G10018" t="str">
            <v>J001</v>
          </cell>
          <cell r="H10018" t="str">
            <v>DRIVE UNIT:</v>
          </cell>
          <cell r="I10018" t="str">
            <v>Motor</v>
          </cell>
          <cell r="K10018" t="str">
            <v>C8705017-03V3</v>
          </cell>
          <cell r="L10018" t="str">
            <v>C8705017-03V3</v>
          </cell>
        </row>
        <row r="10019">
          <cell r="B10019" t="str">
            <v>YEM2735132Display</v>
          </cell>
          <cell r="C10019" t="str">
            <v>YEM2735132</v>
          </cell>
          <cell r="D10019">
            <v>2016</v>
          </cell>
          <cell r="E10019">
            <v>36</v>
          </cell>
          <cell r="F10019" t="str">
            <v>0360</v>
          </cell>
          <cell r="G10019" t="str">
            <v>J004</v>
          </cell>
          <cell r="H10019" t="str">
            <v>DISPLAY:</v>
          </cell>
          <cell r="I10019" t="str">
            <v>Display</v>
          </cell>
          <cell r="J10019" t="str">
            <v xml:space="preserve">C8705058-11-28   DISPLAY LED                 </v>
          </cell>
          <cell r="K10019" t="str">
            <v>C8705058-11-28</v>
          </cell>
          <cell r="L10019" t="str">
            <v>C8705017-11-28</v>
          </cell>
        </row>
        <row r="10020">
          <cell r="B10020" t="str">
            <v>YEM2735132EB-Bus kabel</v>
          </cell>
          <cell r="C10020" t="str">
            <v>YEM2735132</v>
          </cell>
          <cell r="D10020">
            <v>2016</v>
          </cell>
          <cell r="E10020">
            <v>37</v>
          </cell>
          <cell r="F10020" t="str">
            <v>0370</v>
          </cell>
          <cell r="G10020" t="str">
            <v>J005</v>
          </cell>
          <cell r="H10020" t="str">
            <v>EB-BUS CABLE:</v>
          </cell>
          <cell r="I10020" t="str">
            <v>EB-Bus kabel</v>
          </cell>
          <cell r="K10020" t="str">
            <v>C8705058-08</v>
          </cell>
          <cell r="L10020" t="str">
            <v>C8705058-08</v>
          </cell>
        </row>
        <row r="10021">
          <cell r="B10021" t="str">
            <v>YEM2735132Motorkabel</v>
          </cell>
          <cell r="C10021" t="str">
            <v>YEM2735132</v>
          </cell>
          <cell r="D10021">
            <v>2016</v>
          </cell>
          <cell r="E10021">
            <v>38</v>
          </cell>
          <cell r="F10021" t="str">
            <v>0380</v>
          </cell>
          <cell r="G10021" t="str">
            <v>J006</v>
          </cell>
          <cell r="H10021" t="str">
            <v>POWER CABLE:</v>
          </cell>
          <cell r="I10021" t="str">
            <v>Motorkabel</v>
          </cell>
          <cell r="J10021" t="str">
            <v>C8705058-08 ELECTRIC CABLE</v>
          </cell>
          <cell r="K10021" t="str">
            <v>Ingår i EB-buskabeln</v>
          </cell>
          <cell r="L10021" t="str">
            <v>Ingår i EB-buskabeln</v>
          </cell>
        </row>
        <row r="10022">
          <cell r="B10022" t="str">
            <v>YEM2735132Kabel framlampa</v>
          </cell>
          <cell r="C10022" t="str">
            <v>YEM2735132</v>
          </cell>
          <cell r="D10022">
            <v>2016</v>
          </cell>
          <cell r="E10022">
            <v>39</v>
          </cell>
          <cell r="F10022" t="str">
            <v>0390</v>
          </cell>
          <cell r="G10022" t="str">
            <v>J007</v>
          </cell>
          <cell r="H10022" t="str">
            <v>F. LIGHT CABLE:</v>
          </cell>
          <cell r="I10022" t="str">
            <v>Kabel framlampa</v>
          </cell>
          <cell r="K10022" t="str">
            <v>Ingår i EB-buskabeln</v>
          </cell>
          <cell r="L10022" t="str">
            <v>Ingår i EB-buskabeln</v>
          </cell>
        </row>
        <row r="10023">
          <cell r="B10023" t="str">
            <v>YEM2735132Kabel baklampa</v>
          </cell>
          <cell r="C10023" t="str">
            <v>YEM2735132</v>
          </cell>
          <cell r="D10023">
            <v>2016</v>
          </cell>
          <cell r="E10023">
            <v>40</v>
          </cell>
          <cell r="F10023" t="str">
            <v>0400</v>
          </cell>
          <cell r="G10023" t="str">
            <v>J008</v>
          </cell>
          <cell r="H10023" t="str">
            <v>R. LIGHT CABLE:</v>
          </cell>
          <cell r="I10023" t="str">
            <v>Kabel baklampa</v>
          </cell>
          <cell r="K10023" t="str">
            <v>EMPTY</v>
          </cell>
          <cell r="L10023" t="e">
            <v>#N/A</v>
          </cell>
        </row>
        <row r="10024">
          <cell r="B10024" t="str">
            <v>YEM2735132Hastighetssensor</v>
          </cell>
          <cell r="C10024" t="str">
            <v>YEM2735132</v>
          </cell>
          <cell r="D10024">
            <v>2016</v>
          </cell>
          <cell r="E10024">
            <v>41</v>
          </cell>
          <cell r="F10024" t="str">
            <v>0410</v>
          </cell>
          <cell r="G10024" t="str">
            <v>J009</v>
          </cell>
          <cell r="H10024" t="str">
            <v>SPEED SENSOR:</v>
          </cell>
          <cell r="I10024" t="str">
            <v>Hastighetssensor</v>
          </cell>
          <cell r="K10024" t="str">
            <v>C8705058-12</v>
          </cell>
          <cell r="L10024" t="str">
            <v>C8705058-12</v>
          </cell>
        </row>
        <row r="10025">
          <cell r="B10025" t="str">
            <v>YEM2735132Batteri</v>
          </cell>
          <cell r="C10025" t="str">
            <v>YEM2735132</v>
          </cell>
          <cell r="D10025">
            <v>2016</v>
          </cell>
          <cell r="E10025">
            <v>42</v>
          </cell>
          <cell r="F10025" t="str">
            <v>0420</v>
          </cell>
          <cell r="G10025" t="str">
            <v>J002</v>
          </cell>
          <cell r="H10025" t="str">
            <v>BATTERY:</v>
          </cell>
          <cell r="I10025" t="str">
            <v>Batteri</v>
          </cell>
          <cell r="J10025" t="str">
            <v>w/o BATTERY SF-03 8,8Ah     Black</v>
          </cell>
          <cell r="K10025" t="str">
            <v>C8705058-1-08EA</v>
          </cell>
          <cell r="L10025" t="str">
            <v>C8705058-1-08EA</v>
          </cell>
        </row>
        <row r="10026">
          <cell r="B10026" t="str">
            <v>YEM2735132Batterihållare</v>
          </cell>
          <cell r="C10026" t="str">
            <v>YEM2735132</v>
          </cell>
          <cell r="D10026">
            <v>2016</v>
          </cell>
          <cell r="E10026">
            <v>43</v>
          </cell>
          <cell r="F10026" t="str">
            <v>0430</v>
          </cell>
          <cell r="G10026" t="str">
            <v>J003</v>
          </cell>
          <cell r="H10026" t="str">
            <v>BATTERY HOLDER/Slider</v>
          </cell>
          <cell r="I10026" t="str">
            <v>Batterihållare</v>
          </cell>
          <cell r="L10026" t="e">
            <v>#N/A</v>
          </cell>
        </row>
        <row r="10027">
          <cell r="B10027" t="str">
            <v>YEM2735132Batteriladdare</v>
          </cell>
          <cell r="C10027" t="str">
            <v>YEM2735132</v>
          </cell>
          <cell r="D10027">
            <v>2016</v>
          </cell>
          <cell r="E10027">
            <v>44</v>
          </cell>
          <cell r="F10027" t="str">
            <v>0440</v>
          </cell>
          <cell r="G10027" t="str">
            <v>J010</v>
          </cell>
          <cell r="H10027" t="str">
            <v>CHARGER:</v>
          </cell>
          <cell r="I10027" t="str">
            <v>Batteriladdare</v>
          </cell>
          <cell r="J10027" t="str">
            <v xml:space="preserve">C8705058-02   CHARGER SF-03                </v>
          </cell>
          <cell r="K10027" t="str">
            <v>C8705058-02</v>
          </cell>
          <cell r="L10027" t="str">
            <v>C8705058-02</v>
          </cell>
        </row>
        <row r="10028">
          <cell r="B10028" t="str">
            <v>YEM2735132Kontrollbox</v>
          </cell>
          <cell r="C10028" t="str">
            <v>YEM2735132</v>
          </cell>
          <cell r="D10028">
            <v>2016</v>
          </cell>
          <cell r="E10028">
            <v>45</v>
          </cell>
          <cell r="F10028" t="str">
            <v>0450</v>
          </cell>
          <cell r="G10028" t="str">
            <v>J011</v>
          </cell>
          <cell r="H10028" t="str">
            <v>Controller</v>
          </cell>
          <cell r="I10028" t="str">
            <v>Kontrollbox</v>
          </cell>
          <cell r="J10028" t="str">
            <v>C8705017-04-28BK   CONTROLER STD</v>
          </cell>
          <cell r="K10028" t="str">
            <v>C8705017-04-28BK</v>
          </cell>
          <cell r="L10028" t="str">
            <v>C8705017-4-28B2</v>
          </cell>
        </row>
        <row r="10029">
          <cell r="B10029" t="str">
            <v>YEM2735132Växelöra</v>
          </cell>
          <cell r="C10029" t="str">
            <v>YEM2735132</v>
          </cell>
          <cell r="D10029">
            <v>2016</v>
          </cell>
          <cell r="E10029">
            <v>46</v>
          </cell>
          <cell r="F10029" t="str">
            <v>0460</v>
          </cell>
          <cell r="G10029" t="str">
            <v>D005</v>
          </cell>
          <cell r="H10029" t="str">
            <v>Gear hanger</v>
          </cell>
          <cell r="I10029" t="str">
            <v>Växelöra</v>
          </cell>
          <cell r="L10029" t="e">
            <v>#N/A</v>
          </cell>
        </row>
        <row r="10030">
          <cell r="B10030" t="str">
            <v>YEM2735133RAM</v>
          </cell>
          <cell r="C10030" t="str">
            <v>YEM2735133</v>
          </cell>
          <cell r="D10030">
            <v>2016</v>
          </cell>
          <cell r="E10030">
            <v>1</v>
          </cell>
          <cell r="F10030" t="str">
            <v>0010</v>
          </cell>
          <cell r="G10030" t="str">
            <v>A001</v>
          </cell>
          <cell r="H10030" t="str">
            <v>PAINTED FRAME</v>
          </cell>
          <cell r="I10030" t="str">
            <v>RAM</v>
          </cell>
          <cell r="J10030" t="str">
            <v>C1306844-510 JD classic lady</v>
          </cell>
          <cell r="K10030" t="str">
            <v>C1306844-510</v>
          </cell>
          <cell r="L10030" t="e">
            <v>#N/A</v>
          </cell>
        </row>
        <row r="10031">
          <cell r="B10031" t="str">
            <v>YEM2735133Framgaffel</v>
          </cell>
          <cell r="C10031" t="str">
            <v>YEM2735133</v>
          </cell>
          <cell r="D10031">
            <v>2016</v>
          </cell>
          <cell r="E10031">
            <v>2</v>
          </cell>
          <cell r="F10031" t="str">
            <v>0020</v>
          </cell>
          <cell r="G10031" t="str">
            <v>A002</v>
          </cell>
          <cell r="H10031" t="str">
            <v>PAINTED FORK</v>
          </cell>
          <cell r="I10031" t="str">
            <v>Framgaffel</v>
          </cell>
          <cell r="J10031" t="str">
            <v>C1605383-210 Lung I Steel for e-going  FF28ST 622 210 V-brake 47/50 tires</v>
          </cell>
          <cell r="K10031" t="str">
            <v>C1605383-210</v>
          </cell>
          <cell r="L10031" t="e">
            <v>#N/A</v>
          </cell>
        </row>
        <row r="10032">
          <cell r="B10032" t="str">
            <v>YEM2735133Styrlager</v>
          </cell>
          <cell r="C10032" t="str">
            <v>YEM2735133</v>
          </cell>
          <cell r="D10032">
            <v>2016</v>
          </cell>
          <cell r="E10032">
            <v>3</v>
          </cell>
          <cell r="F10032" t="str">
            <v>0030</v>
          </cell>
          <cell r="G10032" t="str">
            <v>B001</v>
          </cell>
          <cell r="H10032" t="str">
            <v>Head Set</v>
          </cell>
          <cell r="I10032" t="str">
            <v>Styrlager</v>
          </cell>
          <cell r="J10032" t="str">
            <v>C2105003 MP-501 Steel Black</v>
          </cell>
          <cell r="K10032" t="str">
            <v>C2105003</v>
          </cell>
          <cell r="L10032" t="str">
            <v>C2100165</v>
          </cell>
        </row>
        <row r="10033">
          <cell r="B10033" t="str">
            <v xml:space="preserve">YEM2735133Styrstam </v>
          </cell>
          <cell r="C10033" t="str">
            <v>YEM2735133</v>
          </cell>
          <cell r="D10033">
            <v>2016</v>
          </cell>
          <cell r="E10033">
            <v>4</v>
          </cell>
          <cell r="F10033" t="str">
            <v>0040</v>
          </cell>
          <cell r="G10033" t="str">
            <v>B002</v>
          </cell>
          <cell r="H10033" t="str">
            <v>Handlebar Stem</v>
          </cell>
          <cell r="I10033" t="str">
            <v xml:space="preserve">Styrstam </v>
          </cell>
          <cell r="J10033" t="str">
            <v>C2205076-040 HA-C40-5 25,4X230, SILVER + Coverplug C2205225</v>
          </cell>
          <cell r="K10033" t="str">
            <v>C2205076-040</v>
          </cell>
          <cell r="L10033" t="str">
            <v>C2200114-040</v>
          </cell>
        </row>
        <row r="10034">
          <cell r="B10034" t="str">
            <v>YEM2735133Styre</v>
          </cell>
          <cell r="C10034" t="str">
            <v>YEM2735133</v>
          </cell>
          <cell r="D10034">
            <v>2016</v>
          </cell>
          <cell r="E10034">
            <v>5</v>
          </cell>
          <cell r="F10034" t="str">
            <v>0050</v>
          </cell>
          <cell r="G10034" t="str">
            <v>B003</v>
          </cell>
          <cell r="H10034" t="str">
            <v>Handelbar</v>
          </cell>
          <cell r="I10034" t="str">
            <v>Styre</v>
          </cell>
          <cell r="J10034" t="str">
            <v>C2305481 HB ALsv, HB-T320 610MM SILVER ANODIZED</v>
          </cell>
          <cell r="K10034" t="str">
            <v>C2305481</v>
          </cell>
          <cell r="L10034" t="str">
            <v>C2300288</v>
          </cell>
        </row>
        <row r="10035">
          <cell r="B10035" t="str">
            <v>YEM2735133Bromsgrepp H</v>
          </cell>
          <cell r="C10035" t="str">
            <v>YEM2735133</v>
          </cell>
          <cell r="D10035">
            <v>2016</v>
          </cell>
          <cell r="E10035">
            <v>6</v>
          </cell>
          <cell r="F10035" t="str">
            <v>0060</v>
          </cell>
          <cell r="G10035" t="str">
            <v>C002</v>
          </cell>
          <cell r="H10035" t="str">
            <v>Brake Lever R</v>
          </cell>
          <cell r="I10035" t="str">
            <v>Bromsgrepp H</v>
          </cell>
          <cell r="J10035" t="str">
            <v>C6505160 Lee-Chi BL-82G 'V'brake</v>
          </cell>
          <cell r="L10035" t="e">
            <v>#N/A</v>
          </cell>
        </row>
        <row r="10036">
          <cell r="B10036" t="str">
            <v>YEM2735133Bromsgrepp V</v>
          </cell>
          <cell r="C10036" t="str">
            <v>YEM2735133</v>
          </cell>
          <cell r="D10036">
            <v>2016</v>
          </cell>
          <cell r="E10036">
            <v>7</v>
          </cell>
          <cell r="F10036" t="str">
            <v>0070</v>
          </cell>
          <cell r="G10036" t="str">
            <v>C001</v>
          </cell>
          <cell r="H10036" t="str">
            <v>Brake Lever L</v>
          </cell>
          <cell r="I10036" t="str">
            <v>Bromsgrepp V</v>
          </cell>
          <cell r="K10036" t="str">
            <v>C6505049</v>
          </cell>
          <cell r="L10036" t="str">
            <v>C6500024</v>
          </cell>
        </row>
        <row r="10037">
          <cell r="B10037" t="str">
            <v>YEM2735133Växelreglage H</v>
          </cell>
          <cell r="C10037" t="str">
            <v>YEM2735133</v>
          </cell>
          <cell r="D10037">
            <v>2016</v>
          </cell>
          <cell r="E10037">
            <v>8</v>
          </cell>
          <cell r="F10037" t="str">
            <v>0080</v>
          </cell>
          <cell r="G10037" t="str">
            <v>D002</v>
          </cell>
          <cell r="H10037" t="str">
            <v>Shift Lever R</v>
          </cell>
          <cell r="I10037" t="str">
            <v>Växelreglage H</v>
          </cell>
          <cell r="J10037" t="str">
            <v>ASL3S42EALS SHIM 3 REVO inturnal</v>
          </cell>
          <cell r="K10037" t="str">
            <v>ASL3S42EALS</v>
          </cell>
          <cell r="L10037" t="str">
            <v>Kontakta SHIMANO</v>
          </cell>
        </row>
        <row r="10038">
          <cell r="B10038" t="str">
            <v>YEM2735133Växelreglage V</v>
          </cell>
          <cell r="C10038" t="str">
            <v>YEM2735133</v>
          </cell>
          <cell r="D10038">
            <v>2016</v>
          </cell>
          <cell r="E10038">
            <v>9</v>
          </cell>
          <cell r="F10038" t="str">
            <v>0090</v>
          </cell>
          <cell r="G10038" t="str">
            <v>D001</v>
          </cell>
          <cell r="H10038" t="str">
            <v>Shift Lever L</v>
          </cell>
          <cell r="I10038" t="str">
            <v>Växelreglage V</v>
          </cell>
          <cell r="L10038" t="e">
            <v>#N/A</v>
          </cell>
        </row>
        <row r="10039">
          <cell r="B10039" t="str">
            <v>YEM2735133Handtag par</v>
          </cell>
          <cell r="C10039" t="str">
            <v>YEM2735133</v>
          </cell>
          <cell r="D10039">
            <v>2016</v>
          </cell>
          <cell r="E10039">
            <v>10</v>
          </cell>
          <cell r="F10039" t="str">
            <v>0100</v>
          </cell>
          <cell r="G10039" t="str">
            <v>B004</v>
          </cell>
          <cell r="H10039" t="str">
            <v>Grip R</v>
          </cell>
          <cell r="I10039" t="str">
            <v>Handtag par</v>
          </cell>
          <cell r="J10039" t="str">
            <v xml:space="preserve">C2505206/07 Herrmans PRIMERGO DD14 black/grey 90/120mm </v>
          </cell>
          <cell r="K10039" t="str">
            <v>C2505206/07</v>
          </cell>
          <cell r="L10039" t="str">
            <v>C2500058</v>
          </cell>
        </row>
        <row r="10040">
          <cell r="B10040" t="str">
            <v>YEM2735133Frambroms</v>
          </cell>
          <cell r="C10040" t="str">
            <v>YEM2735133</v>
          </cell>
          <cell r="D10040">
            <v>2016</v>
          </cell>
          <cell r="E10040">
            <v>11</v>
          </cell>
          <cell r="F10040" t="str">
            <v>0110</v>
          </cell>
          <cell r="G10040" t="str">
            <v>C003</v>
          </cell>
          <cell r="H10040" t="str">
            <v xml:space="preserve">Brake front </v>
          </cell>
          <cell r="I10040" t="str">
            <v>Frambroms</v>
          </cell>
          <cell r="J10040" t="str">
            <v>C6305032 + C6305007 V- brake TX-121L Black 108mm. + Leadpipe</v>
          </cell>
          <cell r="K10040" t="str">
            <v>C6305032</v>
          </cell>
          <cell r="L10040" t="str">
            <v>C6300101</v>
          </cell>
        </row>
        <row r="10041">
          <cell r="B10041" t="str">
            <v>YEM2735133Bakbroms</v>
          </cell>
          <cell r="C10041" t="str">
            <v>YEM2735133</v>
          </cell>
          <cell r="D10041">
            <v>2016</v>
          </cell>
          <cell r="E10041">
            <v>12</v>
          </cell>
          <cell r="F10041" t="str">
            <v>0120</v>
          </cell>
          <cell r="G10041" t="str">
            <v>C004</v>
          </cell>
          <cell r="H10041" t="str">
            <v>Brake rear</v>
          </cell>
          <cell r="I10041" t="str">
            <v>Bakbroms</v>
          </cell>
          <cell r="K10041" t="str">
            <v>Fotbroms</v>
          </cell>
          <cell r="L10041" t="str">
            <v>Kontakta SHIMANO</v>
          </cell>
        </row>
        <row r="10042">
          <cell r="B10042" t="str">
            <v>YEM2735133Vevlager</v>
          </cell>
          <cell r="C10042" t="str">
            <v>YEM2735133</v>
          </cell>
          <cell r="D10042">
            <v>2016</v>
          </cell>
          <cell r="E10042">
            <v>13</v>
          </cell>
          <cell r="F10042" t="str">
            <v>0130</v>
          </cell>
          <cell r="G10042" t="str">
            <v>E001</v>
          </cell>
          <cell r="H10042" t="str">
            <v xml:space="preserve">BB-set </v>
          </cell>
          <cell r="I10042" t="str">
            <v>Vevlager</v>
          </cell>
          <cell r="K10042" t="str">
            <v>C3105025-116-25</v>
          </cell>
          <cell r="L10042" t="str">
            <v>C3100100-116</v>
          </cell>
        </row>
        <row r="10043">
          <cell r="B10043" t="str">
            <v>YEM2735133Vevparti</v>
          </cell>
          <cell r="C10043" t="str">
            <v>YEM2735133</v>
          </cell>
          <cell r="D10043">
            <v>2016</v>
          </cell>
          <cell r="E10043">
            <v>14</v>
          </cell>
          <cell r="F10043" t="str">
            <v>0140</v>
          </cell>
          <cell r="G10043" t="str">
            <v>E002</v>
          </cell>
          <cell r="H10043" t="str">
            <v>Front Chainwheel</v>
          </cell>
          <cell r="I10043" t="str">
            <v>Vevparti</v>
          </cell>
          <cell r="J10043" t="str">
            <v xml:space="preserve">C3305699  PRA-10L Silver 42T 170MM </v>
          </cell>
          <cell r="K10043" t="str">
            <v>C3305699</v>
          </cell>
          <cell r="L10043" t="str">
            <v>C3300000</v>
          </cell>
        </row>
        <row r="10044">
          <cell r="B10044" t="str">
            <v>YEM2735133Kedjeskydd</v>
          </cell>
          <cell r="C10044" t="str">
            <v>YEM2735133</v>
          </cell>
          <cell r="D10044">
            <v>2016</v>
          </cell>
          <cell r="E10044">
            <v>15</v>
          </cell>
          <cell r="F10044" t="str">
            <v>0150</v>
          </cell>
          <cell r="G10044" t="str">
            <v>H001</v>
          </cell>
          <cell r="H10044" t="str">
            <v>Chain guard</v>
          </cell>
          <cell r="I10044" t="str">
            <v>Kedjeskydd</v>
          </cell>
          <cell r="J10044" t="str">
            <v>C8305440-BK CG 42T ST BK  C/C 359MM W HOLE</v>
          </cell>
          <cell r="K10044" t="str">
            <v>C8305440-BK</v>
          </cell>
          <cell r="L10044" t="str">
            <v>C8305641-BK</v>
          </cell>
        </row>
        <row r="10045">
          <cell r="B10045" t="str">
            <v>YEM2735133Kedjeskyddsfäste</v>
          </cell>
          <cell r="C10045" t="str">
            <v>YEM2735133</v>
          </cell>
          <cell r="D10045">
            <v>2016</v>
          </cell>
          <cell r="E10045">
            <v>16</v>
          </cell>
          <cell r="F10045" t="str">
            <v>0160</v>
          </cell>
          <cell r="G10045" t="str">
            <v>H002</v>
          </cell>
          <cell r="H10045" t="str">
            <v>Chain guard bracket</v>
          </cell>
          <cell r="I10045" t="str">
            <v>Kedjeskyddsfäste</v>
          </cell>
          <cell r="J10045" t="str">
            <v>C8305442+C8305006 front fitting part 42T ST bk  Buchel + HL rear bracket</v>
          </cell>
          <cell r="K10045" t="str">
            <v>C8305442</v>
          </cell>
          <cell r="L10045" t="str">
            <v>C8305442</v>
          </cell>
        </row>
        <row r="10046">
          <cell r="B10046" t="str">
            <v>YEM2735133Framväxel</v>
          </cell>
          <cell r="C10046" t="str">
            <v>YEM2735133</v>
          </cell>
          <cell r="D10046">
            <v>2016</v>
          </cell>
          <cell r="E10046">
            <v>17</v>
          </cell>
          <cell r="F10046" t="str">
            <v>0170</v>
          </cell>
          <cell r="G10046" t="str">
            <v>D003</v>
          </cell>
          <cell r="H10046" t="str">
            <v>Front Derailleur</v>
          </cell>
          <cell r="I10046" t="str">
            <v>Framväxel</v>
          </cell>
          <cell r="K10046" t="str">
            <v>EMPTY</v>
          </cell>
          <cell r="L10046" t="e">
            <v>#N/A</v>
          </cell>
        </row>
        <row r="10047">
          <cell r="B10047" t="str">
            <v>YEM2735133Bakväxel</v>
          </cell>
          <cell r="C10047" t="str">
            <v>YEM2735133</v>
          </cell>
          <cell r="D10047">
            <v>2016</v>
          </cell>
          <cell r="E10047">
            <v>18</v>
          </cell>
          <cell r="F10047" t="str">
            <v>0180</v>
          </cell>
          <cell r="G10047" t="str">
            <v>D004</v>
          </cell>
          <cell r="H10047" t="str">
            <v>Rear Derailleur</v>
          </cell>
          <cell r="I10047" t="str">
            <v>Bakväxel</v>
          </cell>
          <cell r="K10047" t="str">
            <v>NAVVÄXEL</v>
          </cell>
          <cell r="L10047" t="str">
            <v>Kontakta SHIMANO</v>
          </cell>
        </row>
        <row r="10048">
          <cell r="B10048" t="str">
            <v>YEM2735133Kedja</v>
          </cell>
          <cell r="C10048" t="str">
            <v>YEM2735133</v>
          </cell>
          <cell r="D10048">
            <v>2016</v>
          </cell>
          <cell r="E10048">
            <v>19</v>
          </cell>
          <cell r="F10048" t="str">
            <v>0190</v>
          </cell>
          <cell r="G10048" t="str">
            <v>E003</v>
          </cell>
          <cell r="H10048" t="str">
            <v xml:space="preserve">Chain </v>
          </cell>
          <cell r="I10048" t="str">
            <v>Kedja</v>
          </cell>
          <cell r="J10048" t="str">
            <v>C3405026-102 CHA 1S 102L RB Z408RB   KMC</v>
          </cell>
          <cell r="K10048" t="str">
            <v>C3405026-102</v>
          </cell>
          <cell r="L10048" t="str">
            <v>C3400002</v>
          </cell>
        </row>
        <row r="10049">
          <cell r="B10049" t="str">
            <v>YEM2735133Kassett</v>
          </cell>
          <cell r="C10049" t="str">
            <v>YEM2735133</v>
          </cell>
          <cell r="D10049">
            <v>2016</v>
          </cell>
          <cell r="E10049">
            <v>20</v>
          </cell>
          <cell r="F10049" t="str">
            <v>0200</v>
          </cell>
          <cell r="G10049" t="str">
            <v>E004</v>
          </cell>
          <cell r="H10049" t="str">
            <v>Cassette Sprocket</v>
          </cell>
          <cell r="I10049" t="str">
            <v>Kassett</v>
          </cell>
          <cell r="J10049" t="str">
            <v xml:space="preserve">ASM3C41NCL040E / KSMGEAR18L Component // Sprocket </v>
          </cell>
          <cell r="K10049" t="str">
            <v>ASM3C41NCL040E</v>
          </cell>
          <cell r="L10049" t="str">
            <v>Kontakta SHIMANO</v>
          </cell>
        </row>
        <row r="10050">
          <cell r="B10050" t="str">
            <v>YEM2735133Framhjul</v>
          </cell>
          <cell r="C10050" t="str">
            <v>YEM2735133</v>
          </cell>
          <cell r="D10050">
            <v>2016</v>
          </cell>
          <cell r="E10050">
            <v>21</v>
          </cell>
          <cell r="F10050" t="str">
            <v>0210</v>
          </cell>
          <cell r="G10050" t="str">
            <v>F001</v>
          </cell>
          <cell r="H10050" t="str">
            <v>Front hub</v>
          </cell>
          <cell r="I10050" t="str">
            <v>Framhjul</v>
          </cell>
          <cell r="J10050" t="str">
            <v>C8705017-03V3</v>
          </cell>
          <cell r="K10050">
            <v>21703200</v>
          </cell>
          <cell r="L10050" t="str">
            <v>Utgått</v>
          </cell>
        </row>
        <row r="10051">
          <cell r="B10051" t="str">
            <v>YEM2735133Bakhjul</v>
          </cell>
          <cell r="C10051" t="str">
            <v>YEM2735133</v>
          </cell>
          <cell r="D10051">
            <v>2016</v>
          </cell>
          <cell r="E10051">
            <v>22</v>
          </cell>
          <cell r="F10051" t="str">
            <v>0220</v>
          </cell>
          <cell r="G10051" t="str">
            <v>F002</v>
          </cell>
          <cell r="H10051" t="str">
            <v>Rear hub</v>
          </cell>
          <cell r="I10051" t="str">
            <v>Bakhjul</v>
          </cell>
          <cell r="J10051" t="str">
            <v>ASG3C41A2775DX ASG3C41A2775DX SHIM INTER 3 36-H</v>
          </cell>
          <cell r="K10051">
            <v>21703300</v>
          </cell>
          <cell r="L10051" t="str">
            <v>C4200028</v>
          </cell>
        </row>
        <row r="10052">
          <cell r="B10052" t="str">
            <v>YEM2735133Däck</v>
          </cell>
          <cell r="C10052" t="str">
            <v>YEM2735133</v>
          </cell>
          <cell r="D10052">
            <v>2016</v>
          </cell>
          <cell r="E10052">
            <v>23</v>
          </cell>
          <cell r="F10052" t="str">
            <v>0230</v>
          </cell>
          <cell r="G10052" t="str">
            <v>F003</v>
          </cell>
          <cell r="H10052" t="str">
            <v>Tire</v>
          </cell>
          <cell r="I10052" t="str">
            <v>Däck</v>
          </cell>
          <cell r="J10052" t="str">
            <v>C4905711 CST C-1301 47-622 Black + Reflex</v>
          </cell>
          <cell r="K10052" t="str">
            <v>C4905711</v>
          </cell>
          <cell r="L10052" t="str">
            <v>C4901465</v>
          </cell>
        </row>
        <row r="10053">
          <cell r="B10053" t="str">
            <v>YEM2735133Skärmar set</v>
          </cell>
          <cell r="C10053" t="str">
            <v>YEM2735133</v>
          </cell>
          <cell r="D10053">
            <v>2016</v>
          </cell>
          <cell r="E10053">
            <v>24</v>
          </cell>
          <cell r="F10053" t="str">
            <v>0240</v>
          </cell>
          <cell r="G10053" t="str">
            <v>H003</v>
          </cell>
          <cell r="H10053" t="str">
            <v xml:space="preserve">Mudguard front   </v>
          </cell>
          <cell r="I10053" t="str">
            <v>Skärmar set</v>
          </cell>
          <cell r="J10053" t="str">
            <v>C8255007 / C8255008 Procons ZN/52MM 28" BLACK</v>
          </cell>
          <cell r="K10053" t="str">
            <v>C8255007</v>
          </cell>
          <cell r="L10053" t="str">
            <v>C8250028</v>
          </cell>
        </row>
        <row r="10054">
          <cell r="B10054" t="str">
            <v>YEM2735133Pakethållare</v>
          </cell>
          <cell r="C10054" t="str">
            <v>YEM2735133</v>
          </cell>
          <cell r="D10054">
            <v>2016</v>
          </cell>
          <cell r="E10054">
            <v>25</v>
          </cell>
          <cell r="F10054" t="str">
            <v>0250</v>
          </cell>
          <cell r="G10054" t="str">
            <v>H004</v>
          </cell>
          <cell r="H10054" t="str">
            <v>Carrier</v>
          </cell>
          <cell r="I10054" t="str">
            <v>Pakethållare</v>
          </cell>
          <cell r="J10054" t="str">
            <v xml:space="preserve">C82055617 + C8205333-xxx-L&amp;R ATRAN SF-03 battery holder 2 Legs black finish  </v>
          </cell>
          <cell r="K10054" t="str">
            <v>C8205617-C</v>
          </cell>
          <cell r="L10054" t="str">
            <v>C8205759-BK</v>
          </cell>
        </row>
        <row r="10055">
          <cell r="B10055" t="str">
            <v>YEM2735133Sadel</v>
          </cell>
          <cell r="C10055" t="str">
            <v>YEM2735133</v>
          </cell>
          <cell r="D10055">
            <v>2016</v>
          </cell>
          <cell r="E10055">
            <v>26</v>
          </cell>
          <cell r="F10055" t="str">
            <v>0260</v>
          </cell>
          <cell r="G10055" t="str">
            <v>G001</v>
          </cell>
          <cell r="H10055" t="str">
            <v>Saddle</v>
          </cell>
          <cell r="I10055" t="str">
            <v>Sadel</v>
          </cell>
          <cell r="J10055" t="str">
            <v>C7105989 Spectra FLUITO  black cover, elastomer, w/o clamp</v>
          </cell>
          <cell r="K10055" t="str">
            <v>C7105989</v>
          </cell>
          <cell r="L10055" t="str">
            <v>C7100596</v>
          </cell>
        </row>
        <row r="10056">
          <cell r="B10056" t="str">
            <v>YEM2735133Sadelstolpe</v>
          </cell>
          <cell r="C10056" t="str">
            <v>YEM2735133</v>
          </cell>
          <cell r="D10056">
            <v>2016</v>
          </cell>
          <cell r="E10056">
            <v>27</v>
          </cell>
          <cell r="F10056" t="str">
            <v>0270</v>
          </cell>
          <cell r="G10056" t="str">
            <v>G002</v>
          </cell>
          <cell r="H10056" t="str">
            <v>Seatpost</v>
          </cell>
          <cell r="I10056" t="str">
            <v>Sadelstolpe</v>
          </cell>
          <cell r="J10056" t="str">
            <v>C7205535 SP-222  Ø31,6x350 silver</v>
          </cell>
          <cell r="K10056" t="str">
            <v>C7205535</v>
          </cell>
          <cell r="L10056" t="str">
            <v>C7200050</v>
          </cell>
        </row>
        <row r="10057">
          <cell r="B10057" t="str">
            <v>YEM2735133Sadelrörsklämma</v>
          </cell>
          <cell r="C10057" t="str">
            <v>YEM2735133</v>
          </cell>
          <cell r="D10057">
            <v>2016</v>
          </cell>
          <cell r="E10057">
            <v>28</v>
          </cell>
          <cell r="F10057" t="str">
            <v>0280</v>
          </cell>
          <cell r="G10057" t="str">
            <v>G003</v>
          </cell>
          <cell r="H10057" t="str">
            <v>Seat Clamp</v>
          </cell>
          <cell r="I10057" t="str">
            <v>Sadelrörsklämma</v>
          </cell>
          <cell r="J10057" t="str">
            <v>C7305002 Bolt +clamp MX27</v>
          </cell>
          <cell r="K10057" t="str">
            <v>C7305002</v>
          </cell>
          <cell r="L10057" t="str">
            <v>C7300027-318</v>
          </cell>
        </row>
        <row r="10058">
          <cell r="B10058" t="str">
            <v>YEM2735133Framlampa</v>
          </cell>
          <cell r="C10058" t="str">
            <v>YEM2735133</v>
          </cell>
          <cell r="D10058">
            <v>2016</v>
          </cell>
          <cell r="E10058">
            <v>29</v>
          </cell>
          <cell r="F10058" t="str">
            <v>0290</v>
          </cell>
          <cell r="G10058" t="str">
            <v>H005</v>
          </cell>
          <cell r="H10058" t="str">
            <v>Front light</v>
          </cell>
          <cell r="I10058" t="str">
            <v>Framlampa</v>
          </cell>
          <cell r="J10058" t="str">
            <v>C8025157+ C8015089 Jing Ji Classic W/battery. + bracket</v>
          </cell>
          <cell r="K10058" t="str">
            <v>C8025157</v>
          </cell>
          <cell r="L10058" t="str">
            <v>C8020235</v>
          </cell>
        </row>
        <row r="10059">
          <cell r="B10059" t="str">
            <v>YEM2735133Baklampa</v>
          </cell>
          <cell r="C10059" t="str">
            <v>YEM2735133</v>
          </cell>
          <cell r="D10059">
            <v>2016</v>
          </cell>
          <cell r="E10059">
            <v>30</v>
          </cell>
          <cell r="F10059" t="str">
            <v>0300</v>
          </cell>
          <cell r="G10059" t="str">
            <v>H006</v>
          </cell>
          <cell r="H10059" t="str">
            <v>Light, Rear</v>
          </cell>
          <cell r="I10059" t="str">
            <v>Baklampa</v>
          </cell>
          <cell r="K10059" t="str">
            <v>C8705058-1RLBK</v>
          </cell>
          <cell r="L10059" t="str">
            <v>C8705058-1RLBK</v>
          </cell>
        </row>
        <row r="10060">
          <cell r="B10060" t="str">
            <v>YEM2735133Låssats</v>
          </cell>
          <cell r="C10060" t="str">
            <v>YEM2735133</v>
          </cell>
          <cell r="D10060">
            <v>2016</v>
          </cell>
          <cell r="E10060">
            <v>31</v>
          </cell>
          <cell r="F10060" t="str">
            <v>0310</v>
          </cell>
          <cell r="G10060" t="str">
            <v>H007</v>
          </cell>
          <cell r="H10060" t="str">
            <v>Lock</v>
          </cell>
          <cell r="I10060" t="str">
            <v>Låssats</v>
          </cell>
          <cell r="J10060" t="str">
            <v>C8405055 AXA SOLID+ black</v>
          </cell>
          <cell r="K10060" t="str">
            <v>C8405055</v>
          </cell>
          <cell r="L10060" t="str">
            <v>C8400053</v>
          </cell>
        </row>
        <row r="10061">
          <cell r="B10061" t="str">
            <v>YEM2735133Stöd</v>
          </cell>
          <cell r="C10061" t="str">
            <v>YEM2735133</v>
          </cell>
          <cell r="D10061">
            <v>2016</v>
          </cell>
          <cell r="E10061">
            <v>32</v>
          </cell>
          <cell r="F10061" t="str">
            <v>0320</v>
          </cell>
          <cell r="G10061" t="str">
            <v>H008</v>
          </cell>
          <cell r="H10061" t="str">
            <v>Kick stand</v>
          </cell>
          <cell r="I10061" t="str">
            <v>Stöd</v>
          </cell>
          <cell r="J10061" t="str">
            <v>C8105208 Atran REX adjustable</v>
          </cell>
          <cell r="K10061" t="str">
            <v>C8105208</v>
          </cell>
          <cell r="L10061" t="str">
            <v>C8100034</v>
          </cell>
        </row>
        <row r="10062">
          <cell r="B10062" t="str">
            <v>YEM2735133Korg</v>
          </cell>
          <cell r="C10062" t="str">
            <v>YEM2735133</v>
          </cell>
          <cell r="D10062">
            <v>2016</v>
          </cell>
          <cell r="E10062">
            <v>33</v>
          </cell>
          <cell r="F10062" t="str">
            <v>0330</v>
          </cell>
          <cell r="G10062" t="str">
            <v>H009</v>
          </cell>
          <cell r="H10062" t="str">
            <v>Basket / Fr carrier</v>
          </cell>
          <cell r="I10062" t="str">
            <v>Korg</v>
          </cell>
          <cell r="K10062" t="str">
            <v>EMPTY</v>
          </cell>
          <cell r="L10062" t="e">
            <v>#N/A</v>
          </cell>
        </row>
        <row r="10063">
          <cell r="B10063" t="str">
            <v>YEM2735133Pedaler</v>
          </cell>
          <cell r="C10063" t="str">
            <v>YEM2735133</v>
          </cell>
          <cell r="D10063">
            <v>2016</v>
          </cell>
          <cell r="E10063">
            <v>34</v>
          </cell>
          <cell r="F10063" t="str">
            <v>0340</v>
          </cell>
          <cell r="G10063" t="str">
            <v>E005</v>
          </cell>
          <cell r="H10063" t="str">
            <v xml:space="preserve">Pedal </v>
          </cell>
          <cell r="I10063" t="str">
            <v>Pedaler</v>
          </cell>
          <cell r="J10063" t="str">
            <v>C3505204 SPECTRA BK/GR9/16"</v>
          </cell>
          <cell r="K10063" t="str">
            <v>C3505204</v>
          </cell>
          <cell r="L10063" t="str">
            <v>C3500026</v>
          </cell>
        </row>
        <row r="10064">
          <cell r="B10064" t="str">
            <v>YEM2735133Motor</v>
          </cell>
          <cell r="C10064" t="str">
            <v>YEM2735133</v>
          </cell>
          <cell r="D10064">
            <v>2016</v>
          </cell>
          <cell r="E10064">
            <v>35</v>
          </cell>
          <cell r="F10064" t="str">
            <v>0350</v>
          </cell>
          <cell r="G10064" t="str">
            <v>J001</v>
          </cell>
          <cell r="H10064" t="str">
            <v>DRIVE UNIT:</v>
          </cell>
          <cell r="I10064" t="str">
            <v>Motor</v>
          </cell>
          <cell r="K10064" t="str">
            <v>C8705017-03V3</v>
          </cell>
          <cell r="L10064" t="str">
            <v>C8705017-03V3</v>
          </cell>
        </row>
        <row r="10065">
          <cell r="B10065" t="str">
            <v>YEM2735133Display</v>
          </cell>
          <cell r="C10065" t="str">
            <v>YEM2735133</v>
          </cell>
          <cell r="D10065">
            <v>2016</v>
          </cell>
          <cell r="E10065">
            <v>36</v>
          </cell>
          <cell r="F10065" t="str">
            <v>0360</v>
          </cell>
          <cell r="G10065" t="str">
            <v>J004</v>
          </cell>
          <cell r="H10065" t="str">
            <v>DISPLAY:</v>
          </cell>
          <cell r="I10065" t="str">
            <v>Display</v>
          </cell>
          <cell r="J10065" t="str">
            <v xml:space="preserve">C8705058-11-28   DISPLAY LED                 </v>
          </cell>
          <cell r="K10065" t="str">
            <v>C8705058-11-28</v>
          </cell>
          <cell r="L10065" t="str">
            <v>C8705017-11-28</v>
          </cell>
        </row>
        <row r="10066">
          <cell r="B10066" t="str">
            <v>YEM2735133EB-Bus kabel</v>
          </cell>
          <cell r="C10066" t="str">
            <v>YEM2735133</v>
          </cell>
          <cell r="D10066">
            <v>2016</v>
          </cell>
          <cell r="E10066">
            <v>37</v>
          </cell>
          <cell r="F10066" t="str">
            <v>0370</v>
          </cell>
          <cell r="G10066" t="str">
            <v>J005</v>
          </cell>
          <cell r="H10066" t="str">
            <v>EB-BUS CABLE:</v>
          </cell>
          <cell r="I10066" t="str">
            <v>EB-Bus kabel</v>
          </cell>
          <cell r="K10066" t="str">
            <v>C8705058-08</v>
          </cell>
          <cell r="L10066" t="str">
            <v>C8705058-08</v>
          </cell>
        </row>
        <row r="10067">
          <cell r="B10067" t="str">
            <v>YEM2735133Motorkabel</v>
          </cell>
          <cell r="C10067" t="str">
            <v>YEM2735133</v>
          </cell>
          <cell r="D10067">
            <v>2016</v>
          </cell>
          <cell r="E10067">
            <v>38</v>
          </cell>
          <cell r="F10067" t="str">
            <v>0380</v>
          </cell>
          <cell r="G10067" t="str">
            <v>J006</v>
          </cell>
          <cell r="H10067" t="str">
            <v>POWER CABLE:</v>
          </cell>
          <cell r="I10067" t="str">
            <v>Motorkabel</v>
          </cell>
          <cell r="J10067" t="str">
            <v>C8705058-08 ELECTRIC CABLE</v>
          </cell>
          <cell r="K10067" t="str">
            <v>Ingår i EB-buskabeln</v>
          </cell>
          <cell r="L10067" t="str">
            <v>Ingår i EB-buskabeln</v>
          </cell>
        </row>
        <row r="10068">
          <cell r="B10068" t="str">
            <v>YEM2735133Kabel framlampa</v>
          </cell>
          <cell r="C10068" t="str">
            <v>YEM2735133</v>
          </cell>
          <cell r="D10068">
            <v>2016</v>
          </cell>
          <cell r="E10068">
            <v>39</v>
          </cell>
          <cell r="F10068" t="str">
            <v>0390</v>
          </cell>
          <cell r="G10068" t="str">
            <v>J007</v>
          </cell>
          <cell r="H10068" t="str">
            <v>F. LIGHT CABLE:</v>
          </cell>
          <cell r="I10068" t="str">
            <v>Kabel framlampa</v>
          </cell>
          <cell r="K10068" t="str">
            <v>Ingår i EB-buskabeln</v>
          </cell>
          <cell r="L10068" t="str">
            <v>Ingår i EB-buskabeln</v>
          </cell>
        </row>
        <row r="10069">
          <cell r="B10069" t="str">
            <v>YEM2735133Kabel baklampa</v>
          </cell>
          <cell r="C10069" t="str">
            <v>YEM2735133</v>
          </cell>
          <cell r="D10069">
            <v>2016</v>
          </cell>
          <cell r="E10069">
            <v>40</v>
          </cell>
          <cell r="F10069" t="str">
            <v>0400</v>
          </cell>
          <cell r="G10069" t="str">
            <v>J008</v>
          </cell>
          <cell r="H10069" t="str">
            <v>R. LIGHT CABLE:</v>
          </cell>
          <cell r="I10069" t="str">
            <v>Kabel baklampa</v>
          </cell>
          <cell r="K10069" t="str">
            <v>EMPTY</v>
          </cell>
          <cell r="L10069" t="e">
            <v>#N/A</v>
          </cell>
        </row>
        <row r="10070">
          <cell r="B10070" t="str">
            <v>YEM2735133Hastighetssensor</v>
          </cell>
          <cell r="C10070" t="str">
            <v>YEM2735133</v>
          </cell>
          <cell r="D10070">
            <v>2016</v>
          </cell>
          <cell r="E10070">
            <v>41</v>
          </cell>
          <cell r="F10070" t="str">
            <v>0410</v>
          </cell>
          <cell r="G10070" t="str">
            <v>J009</v>
          </cell>
          <cell r="H10070" t="str">
            <v>SPEED SENSOR:</v>
          </cell>
          <cell r="I10070" t="str">
            <v>Hastighetssensor</v>
          </cell>
          <cell r="K10070" t="str">
            <v>C8705058-12</v>
          </cell>
          <cell r="L10070" t="str">
            <v>C8705058-12</v>
          </cell>
        </row>
        <row r="10071">
          <cell r="B10071" t="str">
            <v>YEM2735133Batteri</v>
          </cell>
          <cell r="C10071" t="str">
            <v>YEM2735133</v>
          </cell>
          <cell r="D10071">
            <v>2016</v>
          </cell>
          <cell r="E10071">
            <v>42</v>
          </cell>
          <cell r="F10071" t="str">
            <v>0420</v>
          </cell>
          <cell r="G10071" t="str">
            <v>J002</v>
          </cell>
          <cell r="H10071" t="str">
            <v>BATTERY:</v>
          </cell>
          <cell r="I10071" t="str">
            <v>Batteri</v>
          </cell>
          <cell r="J10071" t="str">
            <v>w/o BATTERY SF-03 8,8Ah     Black</v>
          </cell>
          <cell r="K10071" t="str">
            <v>C8705058-1-08EA</v>
          </cell>
          <cell r="L10071" t="str">
            <v>C8705058-1-08EA</v>
          </cell>
        </row>
        <row r="10072">
          <cell r="B10072" t="str">
            <v>YEM2735133Batterihållare</v>
          </cell>
          <cell r="C10072" t="str">
            <v>YEM2735133</v>
          </cell>
          <cell r="D10072">
            <v>2016</v>
          </cell>
          <cell r="E10072">
            <v>43</v>
          </cell>
          <cell r="F10072" t="str">
            <v>0430</v>
          </cell>
          <cell r="G10072" t="str">
            <v>J003</v>
          </cell>
          <cell r="H10072" t="str">
            <v>BATTERY HOLDER/Slider</v>
          </cell>
          <cell r="I10072" t="str">
            <v>Batterihållare</v>
          </cell>
          <cell r="L10072" t="e">
            <v>#N/A</v>
          </cell>
        </row>
        <row r="10073">
          <cell r="B10073" t="str">
            <v>YEM2735133Batteriladdare</v>
          </cell>
          <cell r="C10073" t="str">
            <v>YEM2735133</v>
          </cell>
          <cell r="D10073">
            <v>2016</v>
          </cell>
          <cell r="E10073">
            <v>44</v>
          </cell>
          <cell r="F10073" t="str">
            <v>0440</v>
          </cell>
          <cell r="G10073" t="str">
            <v>J010</v>
          </cell>
          <cell r="H10073" t="str">
            <v>CHARGER:</v>
          </cell>
          <cell r="I10073" t="str">
            <v>Batteriladdare</v>
          </cell>
          <cell r="J10073" t="str">
            <v xml:space="preserve">C8705058-02   CHARGER SF-03                </v>
          </cell>
          <cell r="K10073" t="str">
            <v>C8705058-02</v>
          </cell>
          <cell r="L10073" t="str">
            <v>C8705058-02</v>
          </cell>
        </row>
        <row r="10074">
          <cell r="B10074" t="str">
            <v>YEM2735133Kontrollbox</v>
          </cell>
          <cell r="C10074" t="str">
            <v>YEM2735133</v>
          </cell>
          <cell r="D10074">
            <v>2016</v>
          </cell>
          <cell r="E10074">
            <v>45</v>
          </cell>
          <cell r="F10074" t="str">
            <v>0450</v>
          </cell>
          <cell r="G10074" t="str">
            <v>J011</v>
          </cell>
          <cell r="H10074" t="str">
            <v>Controller</v>
          </cell>
          <cell r="I10074" t="str">
            <v>Kontrollbox</v>
          </cell>
          <cell r="J10074" t="str">
            <v>C8705017-04-28BK   CONTROLER STD</v>
          </cell>
          <cell r="K10074" t="str">
            <v>C8705017-04-28BK</v>
          </cell>
          <cell r="L10074" t="str">
            <v>C8705017-4-28B2</v>
          </cell>
        </row>
        <row r="10075">
          <cell r="B10075" t="str">
            <v>YEM2735133Växelöra</v>
          </cell>
          <cell r="C10075" t="str">
            <v>YEM2735133</v>
          </cell>
          <cell r="D10075">
            <v>2016</v>
          </cell>
          <cell r="E10075">
            <v>46</v>
          </cell>
          <cell r="F10075" t="str">
            <v>0460</v>
          </cell>
          <cell r="G10075" t="str">
            <v>D005</v>
          </cell>
          <cell r="H10075" t="str">
            <v>Gear hanger</v>
          </cell>
          <cell r="I10075" t="str">
            <v>Växelöra</v>
          </cell>
          <cell r="L10075" t="e">
            <v>#N/A</v>
          </cell>
        </row>
        <row r="10076">
          <cell r="B10076" t="str">
            <v>YEM2735134RAM</v>
          </cell>
          <cell r="C10076" t="str">
            <v>YEM2735134</v>
          </cell>
          <cell r="D10076">
            <v>2016</v>
          </cell>
          <cell r="E10076">
            <v>1</v>
          </cell>
          <cell r="F10076" t="str">
            <v>0010</v>
          </cell>
          <cell r="G10076" t="str">
            <v>A001</v>
          </cell>
          <cell r="H10076" t="str">
            <v>PAINTED FRAME</v>
          </cell>
          <cell r="I10076" t="str">
            <v>RAM</v>
          </cell>
          <cell r="J10076" t="str">
            <v>C1306844-510 JD classic lady</v>
          </cell>
          <cell r="K10076" t="str">
            <v>C1306844-510</v>
          </cell>
          <cell r="L10076" t="e">
            <v>#N/A</v>
          </cell>
        </row>
        <row r="10077">
          <cell r="B10077" t="str">
            <v>YEM2735134Framgaffel</v>
          </cell>
          <cell r="C10077" t="str">
            <v>YEM2735134</v>
          </cell>
          <cell r="D10077">
            <v>2016</v>
          </cell>
          <cell r="E10077">
            <v>2</v>
          </cell>
          <cell r="F10077" t="str">
            <v>0020</v>
          </cell>
          <cell r="G10077" t="str">
            <v>A002</v>
          </cell>
          <cell r="H10077" t="str">
            <v>PAINTED FORK</v>
          </cell>
          <cell r="I10077" t="str">
            <v>Framgaffel</v>
          </cell>
          <cell r="J10077" t="str">
            <v>C1605383-210 Lung I Steel for e-going  FF28ST 622 210 V-brake 47/50 tires</v>
          </cell>
          <cell r="K10077" t="str">
            <v>C1605383-210</v>
          </cell>
          <cell r="L10077" t="e">
            <v>#N/A</v>
          </cell>
        </row>
        <row r="10078">
          <cell r="B10078" t="str">
            <v>YEM2735134Styrlager</v>
          </cell>
          <cell r="C10078" t="str">
            <v>YEM2735134</v>
          </cell>
          <cell r="D10078">
            <v>2016</v>
          </cell>
          <cell r="E10078">
            <v>3</v>
          </cell>
          <cell r="F10078" t="str">
            <v>0030</v>
          </cell>
          <cell r="G10078" t="str">
            <v>B001</v>
          </cell>
          <cell r="H10078" t="str">
            <v>Head Set</v>
          </cell>
          <cell r="I10078" t="str">
            <v>Styrlager</v>
          </cell>
          <cell r="J10078" t="str">
            <v>C2105003 MP-501 Steel Black</v>
          </cell>
          <cell r="K10078" t="str">
            <v>C2105003</v>
          </cell>
          <cell r="L10078" t="str">
            <v>C2100165</v>
          </cell>
        </row>
        <row r="10079">
          <cell r="B10079" t="str">
            <v xml:space="preserve">YEM2735134Styrstam </v>
          </cell>
          <cell r="C10079" t="str">
            <v>YEM2735134</v>
          </cell>
          <cell r="D10079">
            <v>2016</v>
          </cell>
          <cell r="E10079">
            <v>4</v>
          </cell>
          <cell r="F10079" t="str">
            <v>0040</v>
          </cell>
          <cell r="G10079" t="str">
            <v>B002</v>
          </cell>
          <cell r="H10079" t="str">
            <v>Handlebar Stem</v>
          </cell>
          <cell r="I10079" t="str">
            <v xml:space="preserve">Styrstam </v>
          </cell>
          <cell r="J10079" t="str">
            <v>C2205076-040 HA-C40-5 25,4X230, SILVER + Coverplug C2205225</v>
          </cell>
          <cell r="K10079" t="str">
            <v>C2205076-040</v>
          </cell>
          <cell r="L10079" t="str">
            <v>C2200114-040</v>
          </cell>
        </row>
        <row r="10080">
          <cell r="B10080" t="str">
            <v>YEM2735134Styre</v>
          </cell>
          <cell r="C10080" t="str">
            <v>YEM2735134</v>
          </cell>
          <cell r="D10080">
            <v>2016</v>
          </cell>
          <cell r="E10080">
            <v>5</v>
          </cell>
          <cell r="F10080" t="str">
            <v>0050</v>
          </cell>
          <cell r="G10080" t="str">
            <v>B003</v>
          </cell>
          <cell r="H10080" t="str">
            <v>Handelbar</v>
          </cell>
          <cell r="I10080" t="str">
            <v>Styre</v>
          </cell>
          <cell r="J10080" t="str">
            <v>C2305481 HB ALsv, HB-T320 610MM SILVER ANODIZED</v>
          </cell>
          <cell r="K10080" t="str">
            <v>C2305481</v>
          </cell>
          <cell r="L10080" t="str">
            <v>C2300288</v>
          </cell>
        </row>
        <row r="10081">
          <cell r="B10081" t="str">
            <v>YEM2735134Bromsgrepp H</v>
          </cell>
          <cell r="C10081" t="str">
            <v>YEM2735134</v>
          </cell>
          <cell r="D10081">
            <v>2016</v>
          </cell>
          <cell r="E10081">
            <v>6</v>
          </cell>
          <cell r="F10081" t="str">
            <v>0060</v>
          </cell>
          <cell r="G10081" t="str">
            <v>C002</v>
          </cell>
          <cell r="H10081" t="str">
            <v>Brake Lever R</v>
          </cell>
          <cell r="I10081" t="str">
            <v>Bromsgrepp H</v>
          </cell>
          <cell r="J10081" t="str">
            <v>C6505160 Lee-Chi BL-82G 'V'brake</v>
          </cell>
          <cell r="L10081" t="e">
            <v>#N/A</v>
          </cell>
        </row>
        <row r="10082">
          <cell r="B10082" t="str">
            <v>YEM2735134Bromsgrepp V</v>
          </cell>
          <cell r="C10082" t="str">
            <v>YEM2735134</v>
          </cell>
          <cell r="D10082">
            <v>2016</v>
          </cell>
          <cell r="E10082">
            <v>7</v>
          </cell>
          <cell r="F10082" t="str">
            <v>0070</v>
          </cell>
          <cell r="G10082" t="str">
            <v>C001</v>
          </cell>
          <cell r="H10082" t="str">
            <v>Brake Lever L</v>
          </cell>
          <cell r="I10082" t="str">
            <v>Bromsgrepp V</v>
          </cell>
          <cell r="K10082" t="str">
            <v>C6505049</v>
          </cell>
          <cell r="L10082" t="str">
            <v>C6500024</v>
          </cell>
        </row>
        <row r="10083">
          <cell r="B10083" t="str">
            <v>YEM2735134Växelreglage H</v>
          </cell>
          <cell r="C10083" t="str">
            <v>YEM2735134</v>
          </cell>
          <cell r="D10083">
            <v>2016</v>
          </cell>
          <cell r="E10083">
            <v>8</v>
          </cell>
          <cell r="F10083" t="str">
            <v>0080</v>
          </cell>
          <cell r="G10083" t="str">
            <v>D002</v>
          </cell>
          <cell r="H10083" t="str">
            <v>Shift Lever R</v>
          </cell>
          <cell r="I10083" t="str">
            <v>Växelreglage H</v>
          </cell>
          <cell r="J10083" t="str">
            <v>ASL3S42EALS SHIM 3 REVO inturnal</v>
          </cell>
          <cell r="K10083" t="str">
            <v>ASL3S42EALS</v>
          </cell>
          <cell r="L10083" t="str">
            <v>Kontakta SHIMANO</v>
          </cell>
        </row>
        <row r="10084">
          <cell r="B10084" t="str">
            <v>YEM2735134Växelreglage V</v>
          </cell>
          <cell r="C10084" t="str">
            <v>YEM2735134</v>
          </cell>
          <cell r="D10084">
            <v>2016</v>
          </cell>
          <cell r="E10084">
            <v>9</v>
          </cell>
          <cell r="F10084" t="str">
            <v>0090</v>
          </cell>
          <cell r="G10084" t="str">
            <v>D001</v>
          </cell>
          <cell r="H10084" t="str">
            <v>Shift Lever L</v>
          </cell>
          <cell r="I10084" t="str">
            <v>Växelreglage V</v>
          </cell>
          <cell r="L10084" t="e">
            <v>#N/A</v>
          </cell>
        </row>
        <row r="10085">
          <cell r="B10085" t="str">
            <v>YEM2735134Handtag par</v>
          </cell>
          <cell r="C10085" t="str">
            <v>YEM2735134</v>
          </cell>
          <cell r="D10085">
            <v>2016</v>
          </cell>
          <cell r="E10085">
            <v>10</v>
          </cell>
          <cell r="F10085" t="str">
            <v>0100</v>
          </cell>
          <cell r="G10085" t="str">
            <v>B004</v>
          </cell>
          <cell r="H10085" t="str">
            <v>Grip R</v>
          </cell>
          <cell r="I10085" t="str">
            <v>Handtag par</v>
          </cell>
          <cell r="J10085" t="str">
            <v xml:space="preserve">C2505206/07 Herrmans PRIMERGO DD14 black/grey 90/120mm </v>
          </cell>
          <cell r="K10085" t="str">
            <v>C2505206/07</v>
          </cell>
          <cell r="L10085" t="str">
            <v>C2500058</v>
          </cell>
        </row>
        <row r="10086">
          <cell r="B10086" t="str">
            <v>YEM2735134Frambroms</v>
          </cell>
          <cell r="C10086" t="str">
            <v>YEM2735134</v>
          </cell>
          <cell r="D10086">
            <v>2016</v>
          </cell>
          <cell r="E10086">
            <v>11</v>
          </cell>
          <cell r="F10086" t="str">
            <v>0110</v>
          </cell>
          <cell r="G10086" t="str">
            <v>C003</v>
          </cell>
          <cell r="H10086" t="str">
            <v xml:space="preserve">Brake front </v>
          </cell>
          <cell r="I10086" t="str">
            <v>Frambroms</v>
          </cell>
          <cell r="J10086" t="str">
            <v>C6305032 + C6305007 V- brake TX-121L Black 108mm. + Leadpipe</v>
          </cell>
          <cell r="K10086" t="str">
            <v>C6305032</v>
          </cell>
          <cell r="L10086" t="str">
            <v>C6300101</v>
          </cell>
        </row>
        <row r="10087">
          <cell r="B10087" t="str">
            <v>YEM2735134Bakbroms</v>
          </cell>
          <cell r="C10087" t="str">
            <v>YEM2735134</v>
          </cell>
          <cell r="D10087">
            <v>2016</v>
          </cell>
          <cell r="E10087">
            <v>12</v>
          </cell>
          <cell r="F10087" t="str">
            <v>0120</v>
          </cell>
          <cell r="G10087" t="str">
            <v>C004</v>
          </cell>
          <cell r="H10087" t="str">
            <v>Brake rear</v>
          </cell>
          <cell r="I10087" t="str">
            <v>Bakbroms</v>
          </cell>
          <cell r="K10087" t="str">
            <v>Fotbroms</v>
          </cell>
          <cell r="L10087" t="str">
            <v>Kontakta SHIMANO</v>
          </cell>
        </row>
        <row r="10088">
          <cell r="B10088" t="str">
            <v>YEM2735134Vevlager</v>
          </cell>
          <cell r="C10088" t="str">
            <v>YEM2735134</v>
          </cell>
          <cell r="D10088">
            <v>2016</v>
          </cell>
          <cell r="E10088">
            <v>13</v>
          </cell>
          <cell r="F10088" t="str">
            <v>0130</v>
          </cell>
          <cell r="G10088" t="str">
            <v>E001</v>
          </cell>
          <cell r="H10088" t="str">
            <v xml:space="preserve">BB-set </v>
          </cell>
          <cell r="I10088" t="str">
            <v>Vevlager</v>
          </cell>
          <cell r="K10088" t="str">
            <v>C3105025-116-25</v>
          </cell>
          <cell r="L10088" t="str">
            <v>C3100100-116</v>
          </cell>
        </row>
        <row r="10089">
          <cell r="B10089" t="str">
            <v>YEM2735134Vevparti</v>
          </cell>
          <cell r="C10089" t="str">
            <v>YEM2735134</v>
          </cell>
          <cell r="D10089">
            <v>2016</v>
          </cell>
          <cell r="E10089">
            <v>14</v>
          </cell>
          <cell r="F10089" t="str">
            <v>0140</v>
          </cell>
          <cell r="G10089" t="str">
            <v>E002</v>
          </cell>
          <cell r="H10089" t="str">
            <v>Front Chainwheel</v>
          </cell>
          <cell r="I10089" t="str">
            <v>Vevparti</v>
          </cell>
          <cell r="J10089" t="str">
            <v xml:space="preserve">C3305699  PRA-10L Silver 42T 170MM </v>
          </cell>
          <cell r="K10089" t="str">
            <v>C3305699</v>
          </cell>
          <cell r="L10089" t="str">
            <v>C3300000</v>
          </cell>
        </row>
        <row r="10090">
          <cell r="B10090" t="str">
            <v>YEM2735134Kedjeskydd</v>
          </cell>
          <cell r="C10090" t="str">
            <v>YEM2735134</v>
          </cell>
          <cell r="D10090">
            <v>2016</v>
          </cell>
          <cell r="E10090">
            <v>15</v>
          </cell>
          <cell r="F10090" t="str">
            <v>0150</v>
          </cell>
          <cell r="G10090" t="str">
            <v>H001</v>
          </cell>
          <cell r="H10090" t="str">
            <v>Chain guard</v>
          </cell>
          <cell r="I10090" t="str">
            <v>Kedjeskydd</v>
          </cell>
          <cell r="J10090" t="str">
            <v>C8305440-BK CG 42T ST BK  C/C 359MM W HOLE PAINTED white same as frame</v>
          </cell>
          <cell r="K10090" t="str">
            <v>C8305440-BK</v>
          </cell>
          <cell r="L10090" t="str">
            <v>C8305641-BK</v>
          </cell>
        </row>
        <row r="10091">
          <cell r="B10091" t="str">
            <v>YEM2735134Kedjeskyddsfäste</v>
          </cell>
          <cell r="C10091" t="str">
            <v>YEM2735134</v>
          </cell>
          <cell r="D10091">
            <v>2016</v>
          </cell>
          <cell r="E10091">
            <v>16</v>
          </cell>
          <cell r="F10091" t="str">
            <v>0160</v>
          </cell>
          <cell r="G10091" t="str">
            <v>H002</v>
          </cell>
          <cell r="H10091" t="str">
            <v>Chain guard bracket</v>
          </cell>
          <cell r="I10091" t="str">
            <v>Kedjeskyddsfäste</v>
          </cell>
          <cell r="J10091" t="str">
            <v>C8305442+C8305006 front fitting part 42T ST bk  Buchel + HL rear bracket</v>
          </cell>
          <cell r="K10091" t="str">
            <v>C8305442</v>
          </cell>
          <cell r="L10091" t="str">
            <v>C8305442</v>
          </cell>
        </row>
        <row r="10092">
          <cell r="B10092" t="str">
            <v>YEM2735134Framväxel</v>
          </cell>
          <cell r="C10092" t="str">
            <v>YEM2735134</v>
          </cell>
          <cell r="D10092">
            <v>2016</v>
          </cell>
          <cell r="E10092">
            <v>17</v>
          </cell>
          <cell r="F10092" t="str">
            <v>0170</v>
          </cell>
          <cell r="G10092" t="str">
            <v>D003</v>
          </cell>
          <cell r="H10092" t="str">
            <v>Front Derailleur</v>
          </cell>
          <cell r="I10092" t="str">
            <v>Framväxel</v>
          </cell>
          <cell r="K10092" t="str">
            <v>EMPTY</v>
          </cell>
          <cell r="L10092" t="e">
            <v>#N/A</v>
          </cell>
        </row>
        <row r="10093">
          <cell r="B10093" t="str">
            <v>YEM2735134Bakväxel</v>
          </cell>
          <cell r="C10093" t="str">
            <v>YEM2735134</v>
          </cell>
          <cell r="D10093">
            <v>2016</v>
          </cell>
          <cell r="E10093">
            <v>18</v>
          </cell>
          <cell r="F10093" t="str">
            <v>0180</v>
          </cell>
          <cell r="G10093" t="str">
            <v>D004</v>
          </cell>
          <cell r="H10093" t="str">
            <v>Rear Derailleur</v>
          </cell>
          <cell r="I10093" t="str">
            <v>Bakväxel</v>
          </cell>
          <cell r="K10093" t="str">
            <v>NAVVÄXEL</v>
          </cell>
          <cell r="L10093" t="str">
            <v>Kontakta SHIMANO</v>
          </cell>
        </row>
        <row r="10094">
          <cell r="B10094" t="str">
            <v>YEM2735134Kedja</v>
          </cell>
          <cell r="C10094" t="str">
            <v>YEM2735134</v>
          </cell>
          <cell r="D10094">
            <v>2016</v>
          </cell>
          <cell r="E10094">
            <v>19</v>
          </cell>
          <cell r="F10094" t="str">
            <v>0190</v>
          </cell>
          <cell r="G10094" t="str">
            <v>E003</v>
          </cell>
          <cell r="H10094" t="str">
            <v xml:space="preserve">Chain </v>
          </cell>
          <cell r="I10094" t="str">
            <v>Kedja</v>
          </cell>
          <cell r="J10094" t="str">
            <v>C3405026-102 CHA 1S 102L RB Z408RB   KMC</v>
          </cell>
          <cell r="K10094" t="str">
            <v>C3405026-102</v>
          </cell>
          <cell r="L10094" t="str">
            <v>C3400002</v>
          </cell>
        </row>
        <row r="10095">
          <cell r="B10095" t="str">
            <v>YEM2735134Kassett</v>
          </cell>
          <cell r="C10095" t="str">
            <v>YEM2735134</v>
          </cell>
          <cell r="D10095">
            <v>2016</v>
          </cell>
          <cell r="E10095">
            <v>20</v>
          </cell>
          <cell r="F10095" t="str">
            <v>0200</v>
          </cell>
          <cell r="G10095" t="str">
            <v>E004</v>
          </cell>
          <cell r="H10095" t="str">
            <v>Cassette Sprocket</v>
          </cell>
          <cell r="I10095" t="str">
            <v>Kassett</v>
          </cell>
          <cell r="J10095" t="str">
            <v xml:space="preserve">ASM3C41NCL040E / KSMGEAR18L Component // Sprocket </v>
          </cell>
          <cell r="K10095" t="str">
            <v>ASM3C41NCL040E</v>
          </cell>
          <cell r="L10095" t="str">
            <v>Kontakta SHIMANO</v>
          </cell>
        </row>
        <row r="10096">
          <cell r="B10096" t="str">
            <v>YEM2735134Framhjul</v>
          </cell>
          <cell r="C10096" t="str">
            <v>YEM2735134</v>
          </cell>
          <cell r="D10096">
            <v>2016</v>
          </cell>
          <cell r="E10096">
            <v>21</v>
          </cell>
          <cell r="F10096" t="str">
            <v>0210</v>
          </cell>
          <cell r="G10096" t="str">
            <v>F001</v>
          </cell>
          <cell r="H10096" t="str">
            <v>Front hub</v>
          </cell>
          <cell r="I10096" t="str">
            <v>Framhjul</v>
          </cell>
          <cell r="J10096" t="str">
            <v>C8705017-03V3</v>
          </cell>
          <cell r="K10096" t="str">
            <v>21703200-GD</v>
          </cell>
          <cell r="L10096" t="str">
            <v>Utgått</v>
          </cell>
        </row>
        <row r="10097">
          <cell r="B10097" t="str">
            <v>YEM2735134Bakhjul</v>
          </cell>
          <cell r="C10097" t="str">
            <v>YEM2735134</v>
          </cell>
          <cell r="D10097">
            <v>2016</v>
          </cell>
          <cell r="E10097">
            <v>22</v>
          </cell>
          <cell r="F10097" t="str">
            <v>0220</v>
          </cell>
          <cell r="G10097" t="str">
            <v>F002</v>
          </cell>
          <cell r="H10097" t="str">
            <v>Rear hub</v>
          </cell>
          <cell r="I10097" t="str">
            <v>Bakhjul</v>
          </cell>
          <cell r="J10097" t="str">
            <v>ASG3C41A2775DX ASG3C41A2775DX SHIM INTER 3 36-H</v>
          </cell>
          <cell r="K10097" t="str">
            <v>21703300-GD</v>
          </cell>
          <cell r="L10097" t="str">
            <v>C4200028</v>
          </cell>
        </row>
        <row r="10098">
          <cell r="B10098" t="str">
            <v>YEM2735134Däck</v>
          </cell>
          <cell r="C10098" t="str">
            <v>YEM2735134</v>
          </cell>
          <cell r="D10098">
            <v>2016</v>
          </cell>
          <cell r="E10098">
            <v>23</v>
          </cell>
          <cell r="F10098" t="str">
            <v>0230</v>
          </cell>
          <cell r="G10098" t="str">
            <v>F003</v>
          </cell>
          <cell r="H10098" t="str">
            <v>Tire</v>
          </cell>
          <cell r="I10098" t="str">
            <v>Däck</v>
          </cell>
          <cell r="J10098" t="str">
            <v>C4905711 CST C-1301 47-622 Black + Reflex</v>
          </cell>
          <cell r="K10098" t="str">
            <v>C4905711</v>
          </cell>
          <cell r="L10098" t="str">
            <v>C4901465</v>
          </cell>
        </row>
        <row r="10099">
          <cell r="B10099" t="str">
            <v>YEM2735134Skärmar set</v>
          </cell>
          <cell r="C10099" t="str">
            <v>YEM2735134</v>
          </cell>
          <cell r="D10099">
            <v>2016</v>
          </cell>
          <cell r="E10099">
            <v>24</v>
          </cell>
          <cell r="F10099" t="str">
            <v>0240</v>
          </cell>
          <cell r="G10099" t="str">
            <v>H003</v>
          </cell>
          <cell r="H10099" t="str">
            <v xml:space="preserve">Mudguard front   </v>
          </cell>
          <cell r="I10099" t="str">
            <v>Skärmar set</v>
          </cell>
          <cell r="J10099" t="str">
            <v xml:space="preserve">C8255007 / C8255008 Procons ZN/52MM 28" PAINTED </v>
          </cell>
          <cell r="K10099" t="str">
            <v>C8255007</v>
          </cell>
          <cell r="L10099" t="str">
            <v>C8250028</v>
          </cell>
        </row>
        <row r="10100">
          <cell r="B10100" t="str">
            <v>YEM2735134Pakethållare</v>
          </cell>
          <cell r="C10100" t="str">
            <v>YEM2735134</v>
          </cell>
          <cell r="D10100">
            <v>2016</v>
          </cell>
          <cell r="E10100">
            <v>25</v>
          </cell>
          <cell r="F10100" t="str">
            <v>0250</v>
          </cell>
          <cell r="G10100" t="str">
            <v>H004</v>
          </cell>
          <cell r="H10100" t="str">
            <v>Carrier</v>
          </cell>
          <cell r="I10100" t="str">
            <v>Pakethållare</v>
          </cell>
          <cell r="J10100" t="str">
            <v xml:space="preserve">C82055617 + C8205333-xxx-L&amp;R ATRAN SF-03 battery holder 2 Legs black finish  </v>
          </cell>
          <cell r="K10100" t="str">
            <v>C8205617-C</v>
          </cell>
          <cell r="L10100" t="str">
            <v>C8205759-BK</v>
          </cell>
        </row>
        <row r="10101">
          <cell r="B10101" t="str">
            <v>YEM2735134Sadel</v>
          </cell>
          <cell r="C10101" t="str">
            <v>YEM2735134</v>
          </cell>
          <cell r="D10101">
            <v>2016</v>
          </cell>
          <cell r="E10101">
            <v>26</v>
          </cell>
          <cell r="F10101" t="str">
            <v>0260</v>
          </cell>
          <cell r="G10101" t="str">
            <v>G001</v>
          </cell>
          <cell r="H10101" t="str">
            <v>Saddle</v>
          </cell>
          <cell r="I10101" t="str">
            <v>Sadel</v>
          </cell>
          <cell r="J10101" t="str">
            <v>C7105989 Spectra FLUITO  black cover, elastomer, w/o clamp</v>
          </cell>
          <cell r="K10101" t="str">
            <v>C7105989</v>
          </cell>
          <cell r="L10101" t="str">
            <v>C7100596</v>
          </cell>
        </row>
        <row r="10102">
          <cell r="B10102" t="str">
            <v>YEM2735134Sadelstolpe</v>
          </cell>
          <cell r="C10102" t="str">
            <v>YEM2735134</v>
          </cell>
          <cell r="D10102">
            <v>2016</v>
          </cell>
          <cell r="E10102">
            <v>27</v>
          </cell>
          <cell r="F10102" t="str">
            <v>0270</v>
          </cell>
          <cell r="G10102" t="str">
            <v>G002</v>
          </cell>
          <cell r="H10102" t="str">
            <v>Seatpost</v>
          </cell>
          <cell r="I10102" t="str">
            <v>Sadelstolpe</v>
          </cell>
          <cell r="J10102" t="str">
            <v>C7205535 SP-222  Ø31,6x350 silver</v>
          </cell>
          <cell r="K10102" t="str">
            <v>C7205535</v>
          </cell>
          <cell r="L10102" t="str">
            <v>C7200050</v>
          </cell>
        </row>
        <row r="10103">
          <cell r="B10103" t="str">
            <v>YEM2735134Sadelrörsklämma</v>
          </cell>
          <cell r="C10103" t="str">
            <v>YEM2735134</v>
          </cell>
          <cell r="D10103">
            <v>2016</v>
          </cell>
          <cell r="E10103">
            <v>28</v>
          </cell>
          <cell r="F10103" t="str">
            <v>0280</v>
          </cell>
          <cell r="G10103" t="str">
            <v>G003</v>
          </cell>
          <cell r="H10103" t="str">
            <v>Seat Clamp</v>
          </cell>
          <cell r="I10103" t="str">
            <v>Sadelrörsklämma</v>
          </cell>
          <cell r="J10103" t="str">
            <v>C7305002 Bolt +clamp MX27</v>
          </cell>
          <cell r="K10103" t="str">
            <v>C7305002</v>
          </cell>
          <cell r="L10103" t="str">
            <v>C7300027-318</v>
          </cell>
        </row>
        <row r="10104">
          <cell r="B10104" t="str">
            <v>YEM2735134Framlampa</v>
          </cell>
          <cell r="C10104" t="str">
            <v>YEM2735134</v>
          </cell>
          <cell r="D10104">
            <v>2016</v>
          </cell>
          <cell r="E10104">
            <v>29</v>
          </cell>
          <cell r="F10104" t="str">
            <v>0290</v>
          </cell>
          <cell r="G10104" t="str">
            <v>H005</v>
          </cell>
          <cell r="H10104" t="str">
            <v>Front light</v>
          </cell>
          <cell r="I10104" t="str">
            <v>Framlampa</v>
          </cell>
          <cell r="J10104" t="str">
            <v>C8025157+ C8015089 Jing Ji Classic W/battery. + bracket</v>
          </cell>
          <cell r="K10104" t="str">
            <v>C8025157</v>
          </cell>
          <cell r="L10104" t="str">
            <v>C8020235</v>
          </cell>
        </row>
        <row r="10105">
          <cell r="B10105" t="str">
            <v>YEM2735134Baklampa</v>
          </cell>
          <cell r="C10105" t="str">
            <v>YEM2735134</v>
          </cell>
          <cell r="D10105">
            <v>2016</v>
          </cell>
          <cell r="E10105">
            <v>30</v>
          </cell>
          <cell r="F10105" t="str">
            <v>0300</v>
          </cell>
          <cell r="G10105" t="str">
            <v>H006</v>
          </cell>
          <cell r="H10105" t="str">
            <v>Light, Rear</v>
          </cell>
          <cell r="I10105" t="str">
            <v>Baklampa</v>
          </cell>
          <cell r="K10105" t="str">
            <v>C8705058-1RLBK</v>
          </cell>
          <cell r="L10105" t="str">
            <v>C8705058-1RLBK</v>
          </cell>
        </row>
        <row r="10106">
          <cell r="B10106" t="str">
            <v>YEM2735134Låssats</v>
          </cell>
          <cell r="C10106" t="str">
            <v>YEM2735134</v>
          </cell>
          <cell r="D10106">
            <v>2016</v>
          </cell>
          <cell r="E10106">
            <v>31</v>
          </cell>
          <cell r="F10106" t="str">
            <v>0310</v>
          </cell>
          <cell r="G10106" t="str">
            <v>H007</v>
          </cell>
          <cell r="H10106" t="str">
            <v>Lock</v>
          </cell>
          <cell r="I10106" t="str">
            <v>Låssats</v>
          </cell>
          <cell r="J10106" t="str">
            <v>C8405055 AXA SOLID+ black</v>
          </cell>
          <cell r="K10106" t="str">
            <v>C8405055</v>
          </cell>
          <cell r="L10106" t="str">
            <v>C8400053</v>
          </cell>
        </row>
        <row r="10107">
          <cell r="B10107" t="str">
            <v>YEM2735134Stöd</v>
          </cell>
          <cell r="C10107" t="str">
            <v>YEM2735134</v>
          </cell>
          <cell r="D10107">
            <v>2016</v>
          </cell>
          <cell r="E10107">
            <v>32</v>
          </cell>
          <cell r="F10107" t="str">
            <v>0320</v>
          </cell>
          <cell r="G10107" t="str">
            <v>H008</v>
          </cell>
          <cell r="H10107" t="str">
            <v>Kick stand</v>
          </cell>
          <cell r="I10107" t="str">
            <v>Stöd</v>
          </cell>
          <cell r="J10107" t="str">
            <v>C8105208 Atran REX adjustable</v>
          </cell>
          <cell r="K10107" t="str">
            <v>C8105208</v>
          </cell>
          <cell r="L10107" t="str">
            <v>C8100034</v>
          </cell>
        </row>
        <row r="10108">
          <cell r="B10108" t="str">
            <v>YEM2735134Korg</v>
          </cell>
          <cell r="C10108" t="str">
            <v>YEM2735134</v>
          </cell>
          <cell r="D10108">
            <v>2016</v>
          </cell>
          <cell r="E10108">
            <v>33</v>
          </cell>
          <cell r="F10108" t="str">
            <v>0330</v>
          </cell>
          <cell r="G10108" t="str">
            <v>H009</v>
          </cell>
          <cell r="H10108" t="str">
            <v>Basket / Fr carrier</v>
          </cell>
          <cell r="I10108" t="str">
            <v>Korg</v>
          </cell>
          <cell r="K10108" t="str">
            <v>EMPTY</v>
          </cell>
          <cell r="L10108" t="e">
            <v>#N/A</v>
          </cell>
        </row>
        <row r="10109">
          <cell r="B10109" t="str">
            <v>YEM2735134Pedaler</v>
          </cell>
          <cell r="C10109" t="str">
            <v>YEM2735134</v>
          </cell>
          <cell r="D10109">
            <v>2016</v>
          </cell>
          <cell r="E10109">
            <v>34</v>
          </cell>
          <cell r="F10109" t="str">
            <v>0340</v>
          </cell>
          <cell r="G10109" t="str">
            <v>E005</v>
          </cell>
          <cell r="H10109" t="str">
            <v xml:space="preserve">Pedal </v>
          </cell>
          <cell r="I10109" t="str">
            <v>Pedaler</v>
          </cell>
          <cell r="J10109" t="str">
            <v>C3505204 SPECTRA BK/GR9/16"</v>
          </cell>
          <cell r="K10109" t="str">
            <v>C3505204</v>
          </cell>
          <cell r="L10109" t="str">
            <v>C3500026</v>
          </cell>
        </row>
        <row r="10110">
          <cell r="B10110" t="str">
            <v>YEM2735134Motor</v>
          </cell>
          <cell r="C10110" t="str">
            <v>YEM2735134</v>
          </cell>
          <cell r="D10110">
            <v>2016</v>
          </cell>
          <cell r="E10110">
            <v>35</v>
          </cell>
          <cell r="F10110" t="str">
            <v>0350</v>
          </cell>
          <cell r="G10110" t="str">
            <v>J001</v>
          </cell>
          <cell r="H10110" t="str">
            <v>DRIVE UNIT:</v>
          </cell>
          <cell r="I10110" t="str">
            <v>Motor</v>
          </cell>
          <cell r="K10110" t="str">
            <v>C8705017-03V3</v>
          </cell>
          <cell r="L10110" t="str">
            <v>C8705017-03V3</v>
          </cell>
        </row>
        <row r="10111">
          <cell r="B10111" t="str">
            <v>YEM2735134Display</v>
          </cell>
          <cell r="C10111" t="str">
            <v>YEM2735134</v>
          </cell>
          <cell r="D10111">
            <v>2016</v>
          </cell>
          <cell r="E10111">
            <v>36</v>
          </cell>
          <cell r="F10111" t="str">
            <v>0360</v>
          </cell>
          <cell r="G10111" t="str">
            <v>J004</v>
          </cell>
          <cell r="H10111" t="str">
            <v>DISPLAY:</v>
          </cell>
          <cell r="I10111" t="str">
            <v>Display</v>
          </cell>
          <cell r="J10111" t="str">
            <v xml:space="preserve">C8705058-11-28   DISPLAY LED                 </v>
          </cell>
          <cell r="K10111" t="str">
            <v>C8705058-11-28</v>
          </cell>
          <cell r="L10111" t="str">
            <v>C8705017-11-28</v>
          </cell>
        </row>
        <row r="10112">
          <cell r="B10112" t="str">
            <v>YEM2735134EB-Bus kabel</v>
          </cell>
          <cell r="C10112" t="str">
            <v>YEM2735134</v>
          </cell>
          <cell r="D10112">
            <v>2016</v>
          </cell>
          <cell r="E10112">
            <v>37</v>
          </cell>
          <cell r="F10112" t="str">
            <v>0370</v>
          </cell>
          <cell r="G10112" t="str">
            <v>J005</v>
          </cell>
          <cell r="H10112" t="str">
            <v>EB-BUS CABLE:</v>
          </cell>
          <cell r="I10112" t="str">
            <v>EB-Bus kabel</v>
          </cell>
          <cell r="K10112" t="str">
            <v>C8705058-08</v>
          </cell>
          <cell r="L10112" t="str">
            <v>C8705058-08</v>
          </cell>
        </row>
        <row r="10113">
          <cell r="B10113" t="str">
            <v>YEM2735134Motorkabel</v>
          </cell>
          <cell r="C10113" t="str">
            <v>YEM2735134</v>
          </cell>
          <cell r="D10113">
            <v>2016</v>
          </cell>
          <cell r="E10113">
            <v>38</v>
          </cell>
          <cell r="F10113" t="str">
            <v>0380</v>
          </cell>
          <cell r="G10113" t="str">
            <v>J006</v>
          </cell>
          <cell r="H10113" t="str">
            <v>POWER CABLE:</v>
          </cell>
          <cell r="I10113" t="str">
            <v>Motorkabel</v>
          </cell>
          <cell r="J10113" t="str">
            <v>C8705058-08 ELECTRIC CABLE</v>
          </cell>
          <cell r="K10113" t="str">
            <v>Ingår i EB-buskabeln</v>
          </cell>
          <cell r="L10113" t="str">
            <v>Ingår i EB-buskabeln</v>
          </cell>
        </row>
        <row r="10114">
          <cell r="B10114" t="str">
            <v>YEM2735134Kabel framlampa</v>
          </cell>
          <cell r="C10114" t="str">
            <v>YEM2735134</v>
          </cell>
          <cell r="D10114">
            <v>2016</v>
          </cell>
          <cell r="E10114">
            <v>39</v>
          </cell>
          <cell r="F10114" t="str">
            <v>0390</v>
          </cell>
          <cell r="G10114" t="str">
            <v>J007</v>
          </cell>
          <cell r="H10114" t="str">
            <v>F. LIGHT CABLE:</v>
          </cell>
          <cell r="I10114" t="str">
            <v>Kabel framlampa</v>
          </cell>
          <cell r="K10114" t="str">
            <v>Ingår i EB-buskabeln</v>
          </cell>
          <cell r="L10114" t="str">
            <v>Ingår i EB-buskabeln</v>
          </cell>
        </row>
        <row r="10115">
          <cell r="B10115" t="str">
            <v>YEM2735134Kabel baklampa</v>
          </cell>
          <cell r="C10115" t="str">
            <v>YEM2735134</v>
          </cell>
          <cell r="D10115">
            <v>2016</v>
          </cell>
          <cell r="E10115">
            <v>40</v>
          </cell>
          <cell r="F10115" t="str">
            <v>0400</v>
          </cell>
          <cell r="G10115" t="str">
            <v>J008</v>
          </cell>
          <cell r="H10115" t="str">
            <v>R. LIGHT CABLE:</v>
          </cell>
          <cell r="I10115" t="str">
            <v>Kabel baklampa</v>
          </cell>
          <cell r="K10115" t="str">
            <v>EMPTY</v>
          </cell>
          <cell r="L10115" t="e">
            <v>#N/A</v>
          </cell>
        </row>
        <row r="10116">
          <cell r="B10116" t="str">
            <v>YEM2735134Hastighetssensor</v>
          </cell>
          <cell r="C10116" t="str">
            <v>YEM2735134</v>
          </cell>
          <cell r="D10116">
            <v>2016</v>
          </cell>
          <cell r="E10116">
            <v>41</v>
          </cell>
          <cell r="F10116" t="str">
            <v>0410</v>
          </cell>
          <cell r="G10116" t="str">
            <v>J009</v>
          </cell>
          <cell r="H10116" t="str">
            <v>SPEED SENSOR:</v>
          </cell>
          <cell r="I10116" t="str">
            <v>Hastighetssensor</v>
          </cell>
          <cell r="K10116" t="str">
            <v>C8705058-12</v>
          </cell>
          <cell r="L10116" t="str">
            <v>C8705058-12</v>
          </cell>
        </row>
        <row r="10117">
          <cell r="B10117" t="str">
            <v>YEM2735134Batteri</v>
          </cell>
          <cell r="C10117" t="str">
            <v>YEM2735134</v>
          </cell>
          <cell r="D10117">
            <v>2016</v>
          </cell>
          <cell r="E10117">
            <v>42</v>
          </cell>
          <cell r="F10117" t="str">
            <v>0420</v>
          </cell>
          <cell r="G10117" t="str">
            <v>J002</v>
          </cell>
          <cell r="H10117" t="str">
            <v>BATTERY:</v>
          </cell>
          <cell r="I10117" t="str">
            <v>Batteri</v>
          </cell>
          <cell r="J10117" t="str">
            <v>w/o BATTERY SF-03 8,8Ah     Black</v>
          </cell>
          <cell r="K10117" t="str">
            <v>C8705058-1-08EA</v>
          </cell>
          <cell r="L10117" t="str">
            <v>C8705058-1-08EA</v>
          </cell>
        </row>
        <row r="10118">
          <cell r="B10118" t="str">
            <v>YEM2735134Batterihållare</v>
          </cell>
          <cell r="C10118" t="str">
            <v>YEM2735134</v>
          </cell>
          <cell r="D10118">
            <v>2016</v>
          </cell>
          <cell r="E10118">
            <v>43</v>
          </cell>
          <cell r="F10118" t="str">
            <v>0430</v>
          </cell>
          <cell r="G10118" t="str">
            <v>J003</v>
          </cell>
          <cell r="H10118" t="str">
            <v>BATTERY HOLDER/Slider</v>
          </cell>
          <cell r="I10118" t="str">
            <v>Batterihållare</v>
          </cell>
          <cell r="L10118" t="e">
            <v>#N/A</v>
          </cell>
        </row>
        <row r="10119">
          <cell r="B10119" t="str">
            <v>YEM2735134Batteriladdare</v>
          </cell>
          <cell r="C10119" t="str">
            <v>YEM2735134</v>
          </cell>
          <cell r="D10119">
            <v>2016</v>
          </cell>
          <cell r="E10119">
            <v>44</v>
          </cell>
          <cell r="F10119" t="str">
            <v>0440</v>
          </cell>
          <cell r="G10119" t="str">
            <v>J010</v>
          </cell>
          <cell r="H10119" t="str">
            <v>CHARGER:</v>
          </cell>
          <cell r="I10119" t="str">
            <v>Batteriladdare</v>
          </cell>
          <cell r="J10119" t="str">
            <v xml:space="preserve">C8705058-02   CHARGER SF-03                </v>
          </cell>
          <cell r="K10119" t="str">
            <v>C8705058-02</v>
          </cell>
          <cell r="L10119" t="str">
            <v>C8705058-02</v>
          </cell>
        </row>
        <row r="10120">
          <cell r="B10120" t="str">
            <v>YEM2735134Kontrollbox</v>
          </cell>
          <cell r="C10120" t="str">
            <v>YEM2735134</v>
          </cell>
          <cell r="D10120">
            <v>2016</v>
          </cell>
          <cell r="E10120">
            <v>45</v>
          </cell>
          <cell r="F10120" t="str">
            <v>0450</v>
          </cell>
          <cell r="G10120" t="str">
            <v>J011</v>
          </cell>
          <cell r="H10120" t="str">
            <v>Controller</v>
          </cell>
          <cell r="I10120" t="str">
            <v>Kontrollbox</v>
          </cell>
          <cell r="J10120" t="str">
            <v>C8705017-04-28BK   CONTROLER STD</v>
          </cell>
          <cell r="K10120" t="str">
            <v>C8705017-04-28BK</v>
          </cell>
          <cell r="L10120" t="str">
            <v>C8705017-4-28B2</v>
          </cell>
        </row>
        <row r="10121">
          <cell r="B10121" t="str">
            <v>YEM2735134Växelöra</v>
          </cell>
          <cell r="C10121" t="str">
            <v>YEM2735134</v>
          </cell>
          <cell r="D10121">
            <v>2016</v>
          </cell>
          <cell r="E10121">
            <v>46</v>
          </cell>
          <cell r="F10121" t="str">
            <v>0460</v>
          </cell>
          <cell r="G10121" t="str">
            <v>D005</v>
          </cell>
          <cell r="H10121" t="str">
            <v>Gear hanger</v>
          </cell>
          <cell r="I10121" t="str">
            <v>Växelöra</v>
          </cell>
          <cell r="L10121" t="e">
            <v>#N/A</v>
          </cell>
        </row>
        <row r="10122">
          <cell r="B10122" t="str">
            <v>YEM2735137RAM</v>
          </cell>
          <cell r="C10122" t="str">
            <v>YEM2735137</v>
          </cell>
          <cell r="D10122" t="str">
            <v>2018-2019</v>
          </cell>
          <cell r="E10122">
            <v>1</v>
          </cell>
          <cell r="F10122" t="str">
            <v>0010</v>
          </cell>
          <cell r="G10122" t="str">
            <v>A001</v>
          </cell>
          <cell r="H10122" t="str">
            <v>PAINTED FRAME</v>
          </cell>
          <cell r="I10122" t="str">
            <v>RAM</v>
          </cell>
          <cell r="K10122" t="str">
            <v>FRAME</v>
          </cell>
          <cell r="L10122" t="e">
            <v>#N/A</v>
          </cell>
        </row>
        <row r="10123">
          <cell r="B10123" t="str">
            <v>YEM2735137Framgaffel</v>
          </cell>
          <cell r="C10123" t="str">
            <v>YEM2735137</v>
          </cell>
          <cell r="D10123" t="str">
            <v>2018-2019</v>
          </cell>
          <cell r="E10123">
            <v>2</v>
          </cell>
          <cell r="F10123" t="str">
            <v>0020</v>
          </cell>
          <cell r="G10123" t="str">
            <v>A002</v>
          </cell>
          <cell r="H10123" t="str">
            <v>PAINTED FORK</v>
          </cell>
          <cell r="I10123" t="str">
            <v>Framgaffel</v>
          </cell>
          <cell r="K10123" t="str">
            <v>FORK</v>
          </cell>
          <cell r="L10123" t="e">
            <v>#N/A</v>
          </cell>
        </row>
        <row r="10124">
          <cell r="B10124" t="str">
            <v>YEM2735137Styrlager</v>
          </cell>
          <cell r="C10124" t="str">
            <v>YEM2735137</v>
          </cell>
          <cell r="D10124" t="str">
            <v>2018-2019</v>
          </cell>
          <cell r="E10124">
            <v>3</v>
          </cell>
          <cell r="F10124" t="str">
            <v>0030</v>
          </cell>
          <cell r="G10124" t="str">
            <v>B001</v>
          </cell>
          <cell r="H10124" t="str">
            <v>Head Set</v>
          </cell>
          <cell r="I10124" t="str">
            <v>Styrlager</v>
          </cell>
          <cell r="J10124" t="str">
            <v xml:space="preserve">C2105003 VP MH-501 ED BLACK SH=34 </v>
          </cell>
          <cell r="K10124" t="str">
            <v>C2105003</v>
          </cell>
          <cell r="L10124" t="str">
            <v>C2100165</v>
          </cell>
        </row>
        <row r="10125">
          <cell r="B10125" t="str">
            <v xml:space="preserve">YEM2735137Styrstam </v>
          </cell>
          <cell r="C10125" t="str">
            <v>YEM2735137</v>
          </cell>
          <cell r="D10125" t="str">
            <v>2018-2019</v>
          </cell>
          <cell r="E10125">
            <v>4</v>
          </cell>
          <cell r="F10125" t="str">
            <v>0040</v>
          </cell>
          <cell r="G10125" t="str">
            <v>B002</v>
          </cell>
          <cell r="H10125" t="str">
            <v>Handlebar Stem</v>
          </cell>
          <cell r="I10125" t="str">
            <v xml:space="preserve">Styrstam </v>
          </cell>
          <cell r="J10125" t="str">
            <v>C2205076-040 STQ AL/IN sv 25/230 30° 25 HA-C40  silver</v>
          </cell>
          <cell r="K10125" t="str">
            <v>C2205076-040</v>
          </cell>
          <cell r="L10125" t="str">
            <v>C2200114-040</v>
          </cell>
        </row>
        <row r="10126">
          <cell r="B10126" t="str">
            <v>YEM2735137Styre</v>
          </cell>
          <cell r="C10126" t="str">
            <v>YEM2735137</v>
          </cell>
          <cell r="D10126" t="str">
            <v>2018-2019</v>
          </cell>
          <cell r="E10126">
            <v>5</v>
          </cell>
          <cell r="F10126" t="str">
            <v>0050</v>
          </cell>
          <cell r="G10126" t="str">
            <v>B003</v>
          </cell>
          <cell r="H10126" t="str">
            <v>Handelbar</v>
          </cell>
          <cell r="I10126" t="str">
            <v>Styre</v>
          </cell>
          <cell r="J10126" t="str">
            <v xml:space="preserve">C2305481 (5364) HB AL sv hp 610 25,4 HB-T310 SILVER </v>
          </cell>
          <cell r="K10126" t="str">
            <v>C2305481</v>
          </cell>
          <cell r="L10126" t="str">
            <v>C2300288</v>
          </cell>
        </row>
        <row r="10127">
          <cell r="B10127" t="str">
            <v>YEM2735137Bromsgrepp H</v>
          </cell>
          <cell r="C10127" t="str">
            <v>YEM2735137</v>
          </cell>
          <cell r="D10127" t="str">
            <v>2018-2019</v>
          </cell>
          <cell r="E10127">
            <v>6</v>
          </cell>
          <cell r="F10127" t="str">
            <v>0060</v>
          </cell>
          <cell r="G10127" t="str">
            <v>C002</v>
          </cell>
          <cell r="H10127" t="str">
            <v>Brake Lever R</v>
          </cell>
          <cell r="I10127" t="str">
            <v>Bromsgrepp H</v>
          </cell>
          <cell r="L10127" t="e">
            <v>#N/A</v>
          </cell>
        </row>
        <row r="10128">
          <cell r="B10128" t="str">
            <v>YEM2735137Bromsgrepp V</v>
          </cell>
          <cell r="C10128" t="str">
            <v>YEM2735137</v>
          </cell>
          <cell r="D10128" t="str">
            <v>2018-2019</v>
          </cell>
          <cell r="E10128">
            <v>7</v>
          </cell>
          <cell r="F10128" t="str">
            <v>0070</v>
          </cell>
          <cell r="G10128" t="str">
            <v>C001</v>
          </cell>
          <cell r="H10128" t="str">
            <v>Brake Lever L</v>
          </cell>
          <cell r="I10128" t="str">
            <v>Bromsgrepp V</v>
          </cell>
          <cell r="J10128" t="str">
            <v>C6505049 BLL ALsvPLbk VB U 4F BL39AP</v>
          </cell>
          <cell r="K10128" t="str">
            <v>C6505049</v>
          </cell>
          <cell r="L10128" t="str">
            <v>C6500024</v>
          </cell>
        </row>
        <row r="10129">
          <cell r="B10129" t="str">
            <v>YEM2735137Växelreglage H</v>
          </cell>
          <cell r="C10129" t="str">
            <v>YEM2735137</v>
          </cell>
          <cell r="D10129" t="str">
            <v>2018-2019</v>
          </cell>
          <cell r="E10129">
            <v>8</v>
          </cell>
          <cell r="F10129" t="str">
            <v>0080</v>
          </cell>
          <cell r="G10129" t="str">
            <v>D002</v>
          </cell>
          <cell r="H10129" t="str">
            <v>Shift Lever R</v>
          </cell>
          <cell r="I10129" t="str">
            <v>Växelreglage H</v>
          </cell>
          <cell r="J10129" t="str">
            <v>ASL3S42EALS SHIM 3 REVO internal</v>
          </cell>
          <cell r="K10129" t="str">
            <v>ASL3S42EALS</v>
          </cell>
          <cell r="L10129" t="str">
            <v>Kontakta SHIMANO</v>
          </cell>
        </row>
        <row r="10130">
          <cell r="B10130" t="str">
            <v>YEM2735137Växelreglage V</v>
          </cell>
          <cell r="C10130" t="str">
            <v>YEM2735137</v>
          </cell>
          <cell r="D10130" t="str">
            <v>2018-2019</v>
          </cell>
          <cell r="E10130">
            <v>9</v>
          </cell>
          <cell r="F10130" t="str">
            <v>0090</v>
          </cell>
          <cell r="G10130" t="str">
            <v>D001</v>
          </cell>
          <cell r="H10130" t="str">
            <v>Shift Lever L</v>
          </cell>
          <cell r="I10130" t="str">
            <v>Växelreglage V</v>
          </cell>
          <cell r="L10130" t="e">
            <v>#N/A</v>
          </cell>
        </row>
        <row r="10131">
          <cell r="B10131" t="str">
            <v>YEM2735137Handtag par</v>
          </cell>
          <cell r="C10131" t="str">
            <v>YEM2735137</v>
          </cell>
          <cell r="D10131" t="str">
            <v>2018-2019</v>
          </cell>
          <cell r="E10131">
            <v>10</v>
          </cell>
          <cell r="F10131" t="str">
            <v>0100</v>
          </cell>
          <cell r="G10131" t="str">
            <v>B004</v>
          </cell>
          <cell r="H10131" t="str">
            <v>Grip R</v>
          </cell>
          <cell r="I10131" t="str">
            <v>Handtag par</v>
          </cell>
          <cell r="J10131" t="str">
            <v xml:space="preserve">C2505484  HERRMANS 84A ERGO TPE 90MM  </v>
          </cell>
          <cell r="K10131" t="str">
            <v>C2505484</v>
          </cell>
          <cell r="L10131" t="str">
            <v>C2500163</v>
          </cell>
        </row>
        <row r="10132">
          <cell r="B10132" t="str">
            <v>YEM2735137Frambroms</v>
          </cell>
          <cell r="C10132" t="str">
            <v>YEM2735137</v>
          </cell>
          <cell r="D10132" t="str">
            <v>2018-2019</v>
          </cell>
          <cell r="E10132">
            <v>11</v>
          </cell>
          <cell r="F10132" t="str">
            <v>0110</v>
          </cell>
          <cell r="G10132" t="str">
            <v>C003</v>
          </cell>
          <cell r="H10132" t="str">
            <v xml:space="preserve">Brake front </v>
          </cell>
          <cell r="I10132" t="str">
            <v>Frambroms</v>
          </cell>
          <cell r="J10132" t="str">
            <v xml:space="preserve">C6305035 V-Brake TX-121L Black 108mm. </v>
          </cell>
          <cell r="K10132" t="str">
            <v>C6305035</v>
          </cell>
          <cell r="L10132" t="str">
            <v>C6300101</v>
          </cell>
        </row>
        <row r="10133">
          <cell r="B10133" t="str">
            <v>YEM2735137Bakbroms</v>
          </cell>
          <cell r="C10133" t="str">
            <v>YEM2735137</v>
          </cell>
          <cell r="D10133" t="str">
            <v>2018-2019</v>
          </cell>
          <cell r="E10133">
            <v>12</v>
          </cell>
          <cell r="F10133" t="str">
            <v>0120</v>
          </cell>
          <cell r="G10133" t="str">
            <v>C004</v>
          </cell>
          <cell r="H10133" t="str">
            <v>Brake rear</v>
          </cell>
          <cell r="I10133" t="str">
            <v>Bakbroms</v>
          </cell>
          <cell r="K10133" t="str">
            <v>Fotbroms</v>
          </cell>
          <cell r="L10133" t="str">
            <v>Kontakta SHIMANO</v>
          </cell>
        </row>
        <row r="10134">
          <cell r="B10134" t="str">
            <v>YEM2735137Vevlager</v>
          </cell>
          <cell r="C10134" t="str">
            <v>YEM2735137</v>
          </cell>
          <cell r="D10134" t="str">
            <v>2018-2019</v>
          </cell>
          <cell r="E10134">
            <v>13</v>
          </cell>
          <cell r="F10134" t="str">
            <v>0130</v>
          </cell>
          <cell r="G10134" t="str">
            <v>E001</v>
          </cell>
          <cell r="H10134" t="str">
            <v xml:space="preserve">BB-set </v>
          </cell>
          <cell r="I10134" t="str">
            <v>Vevlager</v>
          </cell>
          <cell r="K10134" t="str">
            <v>C8705065-1-124</v>
          </cell>
          <cell r="L10134" t="str">
            <v>C8705065-1-124</v>
          </cell>
        </row>
        <row r="10135">
          <cell r="B10135" t="str">
            <v>YEM2735137Vevparti</v>
          </cell>
          <cell r="C10135" t="str">
            <v>YEM2735137</v>
          </cell>
          <cell r="D10135" t="str">
            <v>2018-2019</v>
          </cell>
          <cell r="E10135">
            <v>14</v>
          </cell>
          <cell r="F10135" t="str">
            <v>0140</v>
          </cell>
          <cell r="G10135" t="str">
            <v>E002</v>
          </cell>
          <cell r="H10135" t="str">
            <v>Front Chainwheel</v>
          </cell>
          <cell r="I10135" t="str">
            <v>Vevparti</v>
          </cell>
          <cell r="J10135" t="str">
            <v>C3305699-EG PRA-10L Silver 42T 170MM W E-GOING LOGO</v>
          </cell>
          <cell r="K10135" t="str">
            <v>C3305699-EG</v>
          </cell>
          <cell r="L10135" t="str">
            <v>C3305699-EG</v>
          </cell>
        </row>
        <row r="10136">
          <cell r="B10136" t="str">
            <v>YEM2735137Kedjeskydd</v>
          </cell>
          <cell r="C10136" t="str">
            <v>YEM2735137</v>
          </cell>
          <cell r="D10136" t="str">
            <v>2018-2019</v>
          </cell>
          <cell r="E10136">
            <v>15</v>
          </cell>
          <cell r="F10136" t="str">
            <v>0150</v>
          </cell>
          <cell r="G10136" t="str">
            <v>H001</v>
          </cell>
          <cell r="H10136" t="str">
            <v>Chain guard</v>
          </cell>
          <cell r="I10136" t="str">
            <v>Kedjeskydd</v>
          </cell>
          <cell r="J10136" t="str">
            <v>C8305441 42T BLACK classic Buchel + C8305442 bracket Buchel</v>
          </cell>
          <cell r="K10136" t="str">
            <v>C8305441</v>
          </cell>
          <cell r="L10136" t="str">
            <v>C8305641-BK</v>
          </cell>
        </row>
        <row r="10137">
          <cell r="B10137" t="str">
            <v>YEM2735137Kedjeskyddsfäste</v>
          </cell>
          <cell r="C10137" t="str">
            <v>YEM2735137</v>
          </cell>
          <cell r="D10137" t="str">
            <v>2018-2019</v>
          </cell>
          <cell r="E10137">
            <v>16</v>
          </cell>
          <cell r="F10137" t="str">
            <v>0160</v>
          </cell>
          <cell r="G10137" t="str">
            <v>H002</v>
          </cell>
          <cell r="H10137" t="str">
            <v>Chain guard bracket</v>
          </cell>
          <cell r="I10137" t="str">
            <v>Kedjeskyddsfäste</v>
          </cell>
          <cell r="K10137" t="str">
            <v>C8305442</v>
          </cell>
          <cell r="L10137" t="str">
            <v>C8305442</v>
          </cell>
        </row>
        <row r="10138">
          <cell r="B10138" t="str">
            <v>YEM2735137Framväxel</v>
          </cell>
          <cell r="C10138" t="str">
            <v>YEM2735137</v>
          </cell>
          <cell r="D10138" t="str">
            <v>2018-2019</v>
          </cell>
          <cell r="E10138">
            <v>17</v>
          </cell>
          <cell r="F10138" t="str">
            <v>0170</v>
          </cell>
          <cell r="G10138" t="str">
            <v>D003</v>
          </cell>
          <cell r="H10138" t="str">
            <v>Front Derailleur</v>
          </cell>
          <cell r="I10138" t="str">
            <v>Framväxel</v>
          </cell>
          <cell r="K10138" t="str">
            <v>EMPTY</v>
          </cell>
          <cell r="L10138" t="e">
            <v>#N/A</v>
          </cell>
        </row>
        <row r="10139">
          <cell r="B10139" t="str">
            <v>YEM2735137Bakväxel</v>
          </cell>
          <cell r="C10139" t="str">
            <v>YEM2735137</v>
          </cell>
          <cell r="D10139" t="str">
            <v>2018-2019</v>
          </cell>
          <cell r="E10139">
            <v>18</v>
          </cell>
          <cell r="F10139" t="str">
            <v>0180</v>
          </cell>
          <cell r="G10139" t="str">
            <v>D004</v>
          </cell>
          <cell r="H10139" t="str">
            <v>Rear Derailleur</v>
          </cell>
          <cell r="I10139" t="str">
            <v>Bakväxel</v>
          </cell>
          <cell r="K10139" t="str">
            <v>NAVVÄXEL</v>
          </cell>
          <cell r="L10139" t="str">
            <v>Kontakta SHIMANO</v>
          </cell>
        </row>
        <row r="10140">
          <cell r="B10140" t="str">
            <v>YEM2735137Kedja</v>
          </cell>
          <cell r="C10140" t="str">
            <v>YEM2735137</v>
          </cell>
          <cell r="D10140" t="str">
            <v>2018-2019</v>
          </cell>
          <cell r="E10140">
            <v>19</v>
          </cell>
          <cell r="F10140" t="str">
            <v>0190</v>
          </cell>
          <cell r="G10140" t="str">
            <v>E003</v>
          </cell>
          <cell r="H10140" t="str">
            <v xml:space="preserve">Chain </v>
          </cell>
          <cell r="I10140" t="str">
            <v>Kedja</v>
          </cell>
          <cell r="J10140" t="str">
            <v>std</v>
          </cell>
          <cell r="K10140" t="str">
            <v>C3405001-0102</v>
          </cell>
          <cell r="L10140" t="str">
            <v>C3400002</v>
          </cell>
        </row>
        <row r="10141">
          <cell r="B10141" t="str">
            <v>YEM2735137Kassett</v>
          </cell>
          <cell r="C10141" t="str">
            <v>YEM2735137</v>
          </cell>
          <cell r="D10141" t="str">
            <v>2018-2019</v>
          </cell>
          <cell r="E10141">
            <v>20</v>
          </cell>
          <cell r="F10141" t="str">
            <v>0200</v>
          </cell>
          <cell r="G10141" t="str">
            <v>E004</v>
          </cell>
          <cell r="H10141" t="str">
            <v>Cassette Sprocket</v>
          </cell>
          <cell r="I10141" t="str">
            <v>Kassett</v>
          </cell>
          <cell r="J10141" t="str">
            <v>ASMGEAR19SU SPT SC19sv3/32" (INTERNAL HUB) SPROCKET FOR INTERNAL HUB 19T</v>
          </cell>
          <cell r="K10141" t="str">
            <v>ASMGEAR19SU</v>
          </cell>
          <cell r="L10141" t="str">
            <v>Kontakta SHIMANO</v>
          </cell>
        </row>
        <row r="10142">
          <cell r="B10142" t="str">
            <v>YEM2735137Framhjul</v>
          </cell>
          <cell r="C10142" t="str">
            <v>YEM2735137</v>
          </cell>
          <cell r="D10142" t="str">
            <v>2018-2019</v>
          </cell>
          <cell r="E10142">
            <v>21</v>
          </cell>
          <cell r="F10142" t="str">
            <v>0210</v>
          </cell>
          <cell r="G10142" t="str">
            <v>F001</v>
          </cell>
          <cell r="H10142" t="str">
            <v>Front hub</v>
          </cell>
          <cell r="I10142" t="str">
            <v>Framhjul</v>
          </cell>
          <cell r="J10142" t="str">
            <v>Se drive unit</v>
          </cell>
          <cell r="K10142" t="str">
            <v>C4107752</v>
          </cell>
          <cell r="L10142" t="str">
            <v>C4100365</v>
          </cell>
        </row>
        <row r="10143">
          <cell r="B10143" t="str">
            <v>YEM2735137Bakhjul</v>
          </cell>
          <cell r="C10143" t="str">
            <v>YEM2735137</v>
          </cell>
          <cell r="D10143" t="str">
            <v>2018-2019</v>
          </cell>
          <cell r="E10143">
            <v>22</v>
          </cell>
          <cell r="F10143" t="str">
            <v>0220</v>
          </cell>
          <cell r="G10143" t="str">
            <v>F002</v>
          </cell>
          <cell r="H10143" t="str">
            <v>Rear hub</v>
          </cell>
          <cell r="I10143" t="str">
            <v>Bakhjul</v>
          </cell>
          <cell r="J10143" t="str">
            <v>ASG3C41A2775DX SHIM INTER 3 36-H</v>
          </cell>
          <cell r="K10143" t="str">
            <v>C4208031</v>
          </cell>
          <cell r="L10143" t="str">
            <v>C4200028</v>
          </cell>
        </row>
        <row r="10144">
          <cell r="B10144" t="str">
            <v>YEM2735137Däck</v>
          </cell>
          <cell r="C10144" t="str">
            <v>YEM2735137</v>
          </cell>
          <cell r="D10144" t="str">
            <v>2018-2019</v>
          </cell>
          <cell r="E10144">
            <v>23</v>
          </cell>
          <cell r="F10144" t="str">
            <v>0230</v>
          </cell>
          <cell r="G10144" t="str">
            <v>F003</v>
          </cell>
          <cell r="H10144" t="str">
            <v>Tire</v>
          </cell>
          <cell r="I10144" t="str">
            <v>Däck</v>
          </cell>
          <cell r="J10144" t="str">
            <v>C4906455 622x40 Black Duramax Reflex XNR PERGO-E H-480</v>
          </cell>
          <cell r="K10144" t="str">
            <v>C4906455</v>
          </cell>
          <cell r="L10144" t="str">
            <v>C4901463</v>
          </cell>
        </row>
        <row r="10145">
          <cell r="B10145" t="str">
            <v>YEM2735137Skärmar set</v>
          </cell>
          <cell r="C10145" t="str">
            <v>YEM2735137</v>
          </cell>
          <cell r="D10145" t="str">
            <v>2018-2019</v>
          </cell>
          <cell r="E10145">
            <v>24</v>
          </cell>
          <cell r="F10145" t="str">
            <v>0240</v>
          </cell>
          <cell r="G10145" t="str">
            <v>H003</v>
          </cell>
          <cell r="H10145" t="str">
            <v xml:space="preserve">Mudguard front   </v>
          </cell>
          <cell r="I10145" t="str">
            <v>Skärmar set</v>
          </cell>
          <cell r="J10145" t="str">
            <v>C8255729-BK ZN/52MM 28" BLACK BUCHEL FRONT</v>
          </cell>
          <cell r="K10145" t="str">
            <v>C8255729-BK</v>
          </cell>
          <cell r="L10145" t="str">
            <v>C8250028</v>
          </cell>
        </row>
        <row r="10146">
          <cell r="B10146" t="str">
            <v>YEM2735137Pakethållare</v>
          </cell>
          <cell r="C10146" t="str">
            <v>YEM2735137</v>
          </cell>
          <cell r="D10146" t="str">
            <v>2018-2019</v>
          </cell>
          <cell r="E10146">
            <v>25</v>
          </cell>
          <cell r="F10146" t="str">
            <v>0250</v>
          </cell>
          <cell r="G10146" t="str">
            <v>H004</v>
          </cell>
          <cell r="H10146" t="str">
            <v>Carrier</v>
          </cell>
          <cell r="I10146" t="str">
            <v>Pakethållare</v>
          </cell>
          <cell r="J10146" t="str">
            <v>C8205759-BK AVS CLASSIC CARRIER FOR PHILION BATTERY, Powder BLACK CLIP AND SPECTRA LOGO</v>
          </cell>
          <cell r="K10146" t="str">
            <v>C8205759-BK</v>
          </cell>
          <cell r="L10146" t="str">
            <v>C8205759-BK</v>
          </cell>
        </row>
        <row r="10147">
          <cell r="B10147" t="str">
            <v>YEM2735137Sadel</v>
          </cell>
          <cell r="C10147" t="str">
            <v>YEM2735137</v>
          </cell>
          <cell r="D10147" t="str">
            <v>2018-2019</v>
          </cell>
          <cell r="E10147">
            <v>26</v>
          </cell>
          <cell r="F10147" t="str">
            <v>0260</v>
          </cell>
          <cell r="G10147" t="str">
            <v>G001</v>
          </cell>
          <cell r="H10147" t="str">
            <v>Saddle</v>
          </cell>
          <cell r="I10147" t="str">
            <v>Sadel</v>
          </cell>
          <cell r="J10147" t="str">
            <v xml:space="preserve">C7105984 Spectra Commo Lady Black "COUNTRY" 8275/DET 8076 W/O CLAMP </v>
          </cell>
          <cell r="K10147" t="str">
            <v>C7105984</v>
          </cell>
          <cell r="L10147" t="str">
            <v>C7100591</v>
          </cell>
        </row>
        <row r="10148">
          <cell r="B10148" t="str">
            <v>YEM2735137Sadelstolpe</v>
          </cell>
          <cell r="C10148" t="str">
            <v>YEM2735137</v>
          </cell>
          <cell r="D10148" t="str">
            <v>2018-2019</v>
          </cell>
          <cell r="E10148">
            <v>27</v>
          </cell>
          <cell r="F10148" t="str">
            <v>0270</v>
          </cell>
          <cell r="G10148" t="str">
            <v>G002</v>
          </cell>
          <cell r="H10148" t="str">
            <v>Seatpost</v>
          </cell>
          <cell r="I10148" t="str">
            <v>Sadelstolpe</v>
          </cell>
          <cell r="J10148" t="str">
            <v>C7205256 STD 27.2X300 SILVER (C7205535 31,6 first xxx bikes)</v>
          </cell>
          <cell r="K10148" t="str">
            <v>C7205256</v>
          </cell>
          <cell r="L10148" t="str">
            <v>C7200004</v>
          </cell>
        </row>
        <row r="10149">
          <cell r="B10149" t="str">
            <v>YEM2735137Sadelrörsklämma</v>
          </cell>
          <cell r="C10149" t="str">
            <v>YEM2735137</v>
          </cell>
          <cell r="D10149" t="str">
            <v>2018-2019</v>
          </cell>
          <cell r="E10149">
            <v>28</v>
          </cell>
          <cell r="F10149" t="str">
            <v>0280</v>
          </cell>
          <cell r="G10149" t="str">
            <v>G003</v>
          </cell>
          <cell r="H10149" t="str">
            <v>Seat Clamp</v>
          </cell>
          <cell r="I10149" t="str">
            <v>Sadelrörsklämma</v>
          </cell>
          <cell r="J10149" t="str">
            <v>C7305002 L/C 31.8 MX27 shiny black (7305138 35mm fisr xxx bikes)</v>
          </cell>
          <cell r="K10149" t="str">
            <v>C7305002</v>
          </cell>
          <cell r="L10149" t="str">
            <v>C7300027-318</v>
          </cell>
        </row>
        <row r="10150">
          <cell r="B10150" t="str">
            <v>YEM2735137Framlampa</v>
          </cell>
          <cell r="C10150" t="str">
            <v>YEM2735137</v>
          </cell>
          <cell r="D10150" t="str">
            <v>2018-2019</v>
          </cell>
          <cell r="E10150">
            <v>29</v>
          </cell>
          <cell r="F10150" t="str">
            <v>0290</v>
          </cell>
          <cell r="G10150" t="str">
            <v>H005</v>
          </cell>
          <cell r="H10150" t="str">
            <v>Front light</v>
          </cell>
          <cell r="I10150" t="str">
            <v>Framlampa</v>
          </cell>
          <cell r="J10150" t="str">
            <v>C8025213 Front light Breeze Evo with SS bracket Classic chrome, 0,5W LED, 15 lux, Waterproof IP44 w cable</v>
          </cell>
          <cell r="K10150" t="str">
            <v>C8025213</v>
          </cell>
          <cell r="L10150" t="str">
            <v>C8010029</v>
          </cell>
        </row>
        <row r="10151">
          <cell r="B10151" t="str">
            <v>YEM2735137Baklampa</v>
          </cell>
          <cell r="C10151" t="str">
            <v>YEM2735137</v>
          </cell>
          <cell r="D10151" t="str">
            <v>2018-2019</v>
          </cell>
          <cell r="E10151">
            <v>30</v>
          </cell>
          <cell r="F10151" t="str">
            <v>0300</v>
          </cell>
          <cell r="G10151" t="str">
            <v>H006</v>
          </cell>
          <cell r="H10151" t="str">
            <v>Light, Rear</v>
          </cell>
          <cell r="I10151" t="str">
            <v>Baklampa</v>
          </cell>
          <cell r="K10151" t="str">
            <v>C8705058-1RLBK</v>
          </cell>
          <cell r="L10151" t="str">
            <v>C8705058-1RLBK</v>
          </cell>
        </row>
        <row r="10152">
          <cell r="B10152" t="str">
            <v>YEM2735137Låssats</v>
          </cell>
          <cell r="C10152" t="str">
            <v>YEM2735137</v>
          </cell>
          <cell r="D10152" t="str">
            <v>2018-2019</v>
          </cell>
          <cell r="E10152">
            <v>31</v>
          </cell>
          <cell r="F10152" t="str">
            <v>0310</v>
          </cell>
          <cell r="G10152" t="str">
            <v>H007</v>
          </cell>
          <cell r="H10152" t="str">
            <v>Lock</v>
          </cell>
          <cell r="I10152" t="str">
            <v>Låssats</v>
          </cell>
          <cell r="J10152" t="str">
            <v>C8405069 LCK SF PLbk Solid+  BAT SF03, LOCK FRAME+LOCK BATT SF03 RT W/2 similar keys</v>
          </cell>
          <cell r="K10152" t="str">
            <v>C8405069</v>
          </cell>
          <cell r="L10152" t="str">
            <v>C8405069</v>
          </cell>
        </row>
        <row r="10153">
          <cell r="B10153" t="str">
            <v>YEM2735137Stöd</v>
          </cell>
          <cell r="C10153" t="str">
            <v>YEM2735137</v>
          </cell>
          <cell r="D10153" t="str">
            <v>2018-2019</v>
          </cell>
          <cell r="E10153">
            <v>32</v>
          </cell>
          <cell r="F10153" t="str">
            <v>0320</v>
          </cell>
          <cell r="G10153" t="str">
            <v>H008</v>
          </cell>
          <cell r="H10153" t="str">
            <v>Kick stand</v>
          </cell>
          <cell r="I10153" t="str">
            <v>Stöd</v>
          </cell>
          <cell r="J10153" t="str">
            <v>C8105208 KS REX ATRAN 235</v>
          </cell>
          <cell r="K10153" t="str">
            <v>C8105208</v>
          </cell>
          <cell r="L10153" t="str">
            <v>C8100034</v>
          </cell>
        </row>
        <row r="10154">
          <cell r="B10154" t="str">
            <v>YEM2735137Korg</v>
          </cell>
          <cell r="C10154" t="str">
            <v>YEM2735137</v>
          </cell>
          <cell r="D10154" t="str">
            <v>2018-2019</v>
          </cell>
          <cell r="E10154">
            <v>33</v>
          </cell>
          <cell r="F10154" t="str">
            <v>0330</v>
          </cell>
          <cell r="G10154" t="str">
            <v>H009</v>
          </cell>
          <cell r="H10154" t="str">
            <v>Basket / Fr carrier</v>
          </cell>
          <cell r="I10154" t="str">
            <v>Korg</v>
          </cell>
          <cell r="J10154" t="str">
            <v>C8605001-G black steel</v>
          </cell>
          <cell r="K10154" t="str">
            <v>C8605001-G</v>
          </cell>
          <cell r="L10154" t="str">
            <v>C8600004</v>
          </cell>
        </row>
        <row r="10155">
          <cell r="B10155" t="str">
            <v>YEM2735137Pedaler</v>
          </cell>
          <cell r="C10155" t="str">
            <v>YEM2735137</v>
          </cell>
          <cell r="D10155" t="str">
            <v>2018-2019</v>
          </cell>
          <cell r="E10155">
            <v>34</v>
          </cell>
          <cell r="F10155" t="str">
            <v>0340</v>
          </cell>
          <cell r="G10155" t="str">
            <v>E005</v>
          </cell>
          <cell r="H10155" t="str">
            <v xml:space="preserve">Pedal </v>
          </cell>
          <cell r="I10155" t="str">
            <v>Pedaler</v>
          </cell>
          <cell r="J10155" t="str">
            <v>C3505317 STANDARD BK/GR9/16"</v>
          </cell>
          <cell r="K10155" t="str">
            <v>C3505317</v>
          </cell>
          <cell r="L10155" t="str">
            <v>C3500026</v>
          </cell>
        </row>
        <row r="10156">
          <cell r="B10156" t="str">
            <v>YEM2735137Motor</v>
          </cell>
          <cell r="C10156" t="str">
            <v>YEM2735137</v>
          </cell>
          <cell r="D10156" t="str">
            <v>2018-2019</v>
          </cell>
          <cell r="E10156">
            <v>35</v>
          </cell>
          <cell r="F10156" t="str">
            <v>0350</v>
          </cell>
          <cell r="G10156" t="str">
            <v>J001</v>
          </cell>
          <cell r="H10156" t="str">
            <v>DRIVE UNIT:</v>
          </cell>
          <cell r="I10156" t="str">
            <v>Motor</v>
          </cell>
          <cell r="J10156" t="str">
            <v>C8705065-1-02 2017 E-Motor Egoing SYXC</v>
          </cell>
          <cell r="K10156" t="str">
            <v>C8705065-1-02</v>
          </cell>
          <cell r="L10156" t="str">
            <v>C8705065-1-02</v>
          </cell>
        </row>
        <row r="10157">
          <cell r="B10157" t="str">
            <v>YEM2735137Display</v>
          </cell>
          <cell r="C10157" t="str">
            <v>YEM2735137</v>
          </cell>
          <cell r="D10157" t="str">
            <v>2018-2019</v>
          </cell>
          <cell r="E10157">
            <v>36</v>
          </cell>
          <cell r="F10157" t="str">
            <v>0360</v>
          </cell>
          <cell r="G10157" t="str">
            <v>J004</v>
          </cell>
          <cell r="H10157" t="str">
            <v>DISPLAY:</v>
          </cell>
          <cell r="I10157" t="str">
            <v>Display</v>
          </cell>
          <cell r="J10157" t="str">
            <v>C8705065-1-10S LED, E10 Silver Alloy E-Going logo, new buttons, to be assembled on the left side,  cable length: 850mm 28"   For BESST</v>
          </cell>
          <cell r="K10157" t="str">
            <v>C8705065-1-10S</v>
          </cell>
          <cell r="L10157" t="str">
            <v>C8705065-1-10S</v>
          </cell>
        </row>
        <row r="10158">
          <cell r="B10158" t="str">
            <v>YEM2735137EB-Bus kabel</v>
          </cell>
          <cell r="C10158" t="str">
            <v>YEM2735137</v>
          </cell>
          <cell r="D10158" t="str">
            <v>2018-2019</v>
          </cell>
          <cell r="E10158">
            <v>37</v>
          </cell>
          <cell r="F10158" t="str">
            <v>0370</v>
          </cell>
          <cell r="G10158" t="str">
            <v>J005</v>
          </cell>
          <cell r="H10158" t="str">
            <v>EB-BUS CABLE:</v>
          </cell>
          <cell r="I10158" t="str">
            <v>EB-Bus kabel</v>
          </cell>
          <cell r="J10158" t="str">
            <v>C8705065-1-04A 9pin (1000mm), one end linked to controller,the other end linked to the display (240mm), the front light (240mm) one brake sensor (280mm) and the speed sensor (500mm)</v>
          </cell>
          <cell r="K10158" t="str">
            <v>C8705065-1-04A</v>
          </cell>
          <cell r="L10158" t="str">
            <v>C8705065-1-04</v>
          </cell>
        </row>
        <row r="10159">
          <cell r="B10159" t="str">
            <v>YEM2735137Motorkabel</v>
          </cell>
          <cell r="C10159" t="str">
            <v>YEM2735137</v>
          </cell>
          <cell r="D10159" t="str">
            <v>2018-2019</v>
          </cell>
          <cell r="E10159">
            <v>38</v>
          </cell>
          <cell r="F10159" t="str">
            <v>0380</v>
          </cell>
          <cell r="G10159" t="str">
            <v>J006</v>
          </cell>
          <cell r="H10159" t="str">
            <v>POWER CABLE:</v>
          </cell>
          <cell r="I10159" t="str">
            <v>Motorkabel</v>
          </cell>
          <cell r="J10159" t="str">
            <v>C8705065-1-03A G9.1/M9.1, cable length 1250mm, between motor and controller</v>
          </cell>
          <cell r="K10159" t="str">
            <v>C8705065-1-03A</v>
          </cell>
          <cell r="L10159" t="str">
            <v>C8705065-1-03A</v>
          </cell>
        </row>
        <row r="10160">
          <cell r="B10160" t="str">
            <v>YEM2735137Kabel framlampa</v>
          </cell>
          <cell r="C10160" t="str">
            <v>YEM2735137</v>
          </cell>
          <cell r="D10160" t="str">
            <v>2018-2019</v>
          </cell>
          <cell r="E10160">
            <v>39</v>
          </cell>
          <cell r="F10160" t="str">
            <v>0390</v>
          </cell>
          <cell r="G10160" t="str">
            <v>J007</v>
          </cell>
          <cell r="H10160" t="str">
            <v>F. LIGHT CABLE:</v>
          </cell>
          <cell r="I10160" t="str">
            <v>Kabel framlampa</v>
          </cell>
          <cell r="J10160" t="str">
            <v>Included in EB-BUS cable</v>
          </cell>
          <cell r="K10160" t="str">
            <v>Ingår i EB-buskabeln</v>
          </cell>
          <cell r="L10160" t="str">
            <v>Ingår i EB-buskabeln</v>
          </cell>
        </row>
        <row r="10161">
          <cell r="B10161" t="str">
            <v>YEM2735137Kabel baklampa</v>
          </cell>
          <cell r="C10161" t="str">
            <v>YEM2735137</v>
          </cell>
          <cell r="D10161" t="str">
            <v>2018-2019</v>
          </cell>
          <cell r="E10161">
            <v>40</v>
          </cell>
          <cell r="F10161" t="str">
            <v>0400</v>
          </cell>
          <cell r="G10161" t="str">
            <v>J008</v>
          </cell>
          <cell r="H10161" t="str">
            <v>R. LIGHT CABLE:</v>
          </cell>
          <cell r="I10161" t="str">
            <v>Kabel baklampa</v>
          </cell>
          <cell r="K10161" t="str">
            <v>INGÅR I BATTERIET</v>
          </cell>
          <cell r="L10161" t="str">
            <v>Ingår i batteriet</v>
          </cell>
        </row>
        <row r="10162">
          <cell r="B10162" t="str">
            <v>YEM2735137Hastighetssensor</v>
          </cell>
          <cell r="C10162" t="str">
            <v>YEM2735137</v>
          </cell>
          <cell r="D10162" t="str">
            <v>2018-2019</v>
          </cell>
          <cell r="E10162">
            <v>41</v>
          </cell>
          <cell r="F10162" t="str">
            <v>0410</v>
          </cell>
          <cell r="G10162" t="str">
            <v>J009</v>
          </cell>
          <cell r="H10162" t="str">
            <v>SPEED SENSOR:</v>
          </cell>
          <cell r="I10162" t="str">
            <v>Hastighetssensor</v>
          </cell>
          <cell r="J10162" t="str">
            <v>Integrated in the motor</v>
          </cell>
          <cell r="K10162" t="str">
            <v>INGÅR I MOTORN</v>
          </cell>
          <cell r="L10162" t="str">
            <v>Ingår i motorn</v>
          </cell>
        </row>
        <row r="10163">
          <cell r="B10163" t="str">
            <v>YEM2735137Batteri</v>
          </cell>
          <cell r="C10163" t="str">
            <v>YEM2735137</v>
          </cell>
          <cell r="D10163" t="str">
            <v>2018-2019</v>
          </cell>
          <cell r="E10163">
            <v>42</v>
          </cell>
          <cell r="F10163" t="str">
            <v>0420</v>
          </cell>
          <cell r="G10163" t="str">
            <v>J002</v>
          </cell>
          <cell r="H10163" t="str">
            <v>BATTERY:</v>
          </cell>
          <cell r="I10163" t="str">
            <v>Batteri</v>
          </cell>
          <cell r="J10163" t="str">
            <v>C8705058-1-08C  PHYLION SF-03, 8,8Ah WITH INTERGRATED REAR RED LIGHT (CANBUS)</v>
          </cell>
          <cell r="K10163" t="str">
            <v>C8705058-1-08EA</v>
          </cell>
          <cell r="L10163" t="str">
            <v>C8705058-1-08EA</v>
          </cell>
        </row>
        <row r="10164">
          <cell r="B10164" t="str">
            <v>YEM2735137Batterihållare</v>
          </cell>
          <cell r="C10164" t="str">
            <v>YEM2735137</v>
          </cell>
          <cell r="D10164" t="str">
            <v>2018-2019</v>
          </cell>
          <cell r="E10164">
            <v>43</v>
          </cell>
          <cell r="F10164" t="str">
            <v>0430</v>
          </cell>
          <cell r="G10164" t="str">
            <v>J003</v>
          </cell>
          <cell r="H10164" t="str">
            <v>BATTERY HOLDER/Slider</v>
          </cell>
          <cell r="I10164" t="str">
            <v>Batterihållare</v>
          </cell>
          <cell r="J10164" t="str">
            <v>C8705065-10-02 Slider (lower part) SF03, AXA One key</v>
          </cell>
          <cell r="L10164" t="e">
            <v>#N/A</v>
          </cell>
        </row>
        <row r="10165">
          <cell r="B10165" t="str">
            <v>YEM2735137Batteriladdare</v>
          </cell>
          <cell r="C10165" t="str">
            <v>YEM2735137</v>
          </cell>
          <cell r="D10165" t="str">
            <v>2018-2019</v>
          </cell>
          <cell r="E10165">
            <v>44</v>
          </cell>
          <cell r="F10165" t="str">
            <v>0440</v>
          </cell>
          <cell r="G10165" t="str">
            <v>J010</v>
          </cell>
          <cell r="H10165" t="str">
            <v>CHARGER:</v>
          </cell>
          <cell r="I10165" t="str">
            <v>Batteriladdare</v>
          </cell>
          <cell r="J10165" t="str">
            <v>C8705058-02, (CHARGER 2A    # NO:CZ2AG2JE7)  CHARGER FOR PHYLION BATTERY</v>
          </cell>
          <cell r="K10165" t="str">
            <v>C8705058-02</v>
          </cell>
          <cell r="L10165" t="str">
            <v>C8705058-02</v>
          </cell>
        </row>
        <row r="10166">
          <cell r="B10166" t="str">
            <v>YEM2735137Kontrollbox</v>
          </cell>
          <cell r="C10166" t="str">
            <v>YEM2735137</v>
          </cell>
          <cell r="D10166" t="str">
            <v>2018-2019</v>
          </cell>
          <cell r="E10166">
            <v>45</v>
          </cell>
          <cell r="F10166" t="str">
            <v>0450</v>
          </cell>
          <cell r="G10166" t="str">
            <v>J011</v>
          </cell>
          <cell r="H10166" t="str">
            <v>Controller</v>
          </cell>
          <cell r="I10166" t="str">
            <v>Kontrollbox</v>
          </cell>
          <cell r="J10166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166" t="str">
            <v>C8705065-10-01A</v>
          </cell>
          <cell r="L10166" t="str">
            <v>C8705065-10-01</v>
          </cell>
        </row>
        <row r="10167">
          <cell r="B10167" t="str">
            <v>YEM2735137Växelöra</v>
          </cell>
          <cell r="C10167" t="str">
            <v>YEM2735137</v>
          </cell>
          <cell r="D10167" t="str">
            <v>2018-2019</v>
          </cell>
          <cell r="E10167">
            <v>46</v>
          </cell>
          <cell r="F10167" t="str">
            <v>0460</v>
          </cell>
          <cell r="G10167" t="str">
            <v>D005</v>
          </cell>
          <cell r="H10167" t="str">
            <v>Gear hanger</v>
          </cell>
          <cell r="I10167" t="str">
            <v>Växelöra</v>
          </cell>
          <cell r="L10167" t="e">
            <v>#N/A</v>
          </cell>
        </row>
        <row r="10168">
          <cell r="B10168" t="str">
            <v>YEM2735138RAM</v>
          </cell>
          <cell r="C10168" t="str">
            <v>YEM2735138</v>
          </cell>
          <cell r="D10168" t="str">
            <v>2018-2019</v>
          </cell>
          <cell r="E10168">
            <v>1</v>
          </cell>
          <cell r="F10168" t="str">
            <v>0010</v>
          </cell>
          <cell r="G10168" t="str">
            <v>A001</v>
          </cell>
          <cell r="H10168" t="str">
            <v>PAINTED FRAME</v>
          </cell>
          <cell r="I10168" t="str">
            <v>RAM</v>
          </cell>
          <cell r="K10168" t="str">
            <v>FRAME</v>
          </cell>
          <cell r="L10168" t="e">
            <v>#N/A</v>
          </cell>
        </row>
        <row r="10169">
          <cell r="B10169" t="str">
            <v>YEM2735138Framgaffel</v>
          </cell>
          <cell r="C10169" t="str">
            <v>YEM2735138</v>
          </cell>
          <cell r="D10169" t="str">
            <v>2018-2019</v>
          </cell>
          <cell r="E10169">
            <v>2</v>
          </cell>
          <cell r="F10169" t="str">
            <v>0020</v>
          </cell>
          <cell r="G10169" t="str">
            <v>A002</v>
          </cell>
          <cell r="H10169" t="str">
            <v>PAINTED FORK</v>
          </cell>
          <cell r="I10169" t="str">
            <v>Framgaffel</v>
          </cell>
          <cell r="K10169" t="str">
            <v>FORK</v>
          </cell>
          <cell r="L10169" t="e">
            <v>#N/A</v>
          </cell>
        </row>
        <row r="10170">
          <cell r="B10170" t="str">
            <v>YEM2735138Styrlager</v>
          </cell>
          <cell r="C10170" t="str">
            <v>YEM2735138</v>
          </cell>
          <cell r="D10170" t="str">
            <v>2018-2019</v>
          </cell>
          <cell r="E10170">
            <v>3</v>
          </cell>
          <cell r="F10170" t="str">
            <v>0030</v>
          </cell>
          <cell r="G10170" t="str">
            <v>B001</v>
          </cell>
          <cell r="H10170" t="str">
            <v>Head Set</v>
          </cell>
          <cell r="I10170" t="str">
            <v>Styrlager</v>
          </cell>
          <cell r="J10170" t="str">
            <v xml:space="preserve">C2105003 VP MH-501 ED BLACK SH=34 </v>
          </cell>
          <cell r="K10170" t="str">
            <v>C2105003</v>
          </cell>
          <cell r="L10170" t="str">
            <v>C2100165</v>
          </cell>
        </row>
        <row r="10171">
          <cell r="B10171" t="str">
            <v xml:space="preserve">YEM2735138Styrstam </v>
          </cell>
          <cell r="C10171" t="str">
            <v>YEM2735138</v>
          </cell>
          <cell r="D10171" t="str">
            <v>2018-2019</v>
          </cell>
          <cell r="E10171">
            <v>4</v>
          </cell>
          <cell r="F10171" t="str">
            <v>0040</v>
          </cell>
          <cell r="G10171" t="str">
            <v>B002</v>
          </cell>
          <cell r="H10171" t="str">
            <v>Handlebar Stem</v>
          </cell>
          <cell r="I10171" t="str">
            <v xml:space="preserve">Styrstam </v>
          </cell>
          <cell r="J10171" t="str">
            <v>C2205076-040 STQ AL/IN sv 25/230 30° 25 HA-C40  silver</v>
          </cell>
          <cell r="K10171" t="str">
            <v>C2205076-040</v>
          </cell>
          <cell r="L10171" t="str">
            <v>C2200114-040</v>
          </cell>
        </row>
        <row r="10172">
          <cell r="B10172" t="str">
            <v>YEM2735138Styre</v>
          </cell>
          <cell r="C10172" t="str">
            <v>YEM2735138</v>
          </cell>
          <cell r="D10172" t="str">
            <v>2018-2019</v>
          </cell>
          <cell r="E10172">
            <v>5</v>
          </cell>
          <cell r="F10172" t="str">
            <v>0050</v>
          </cell>
          <cell r="G10172" t="str">
            <v>B003</v>
          </cell>
          <cell r="H10172" t="str">
            <v>Handelbar</v>
          </cell>
          <cell r="I10172" t="str">
            <v>Styre</v>
          </cell>
          <cell r="J10172" t="str">
            <v xml:space="preserve">C2305481 (5364) HB AL sv hp 610 25,4 HB-T310 SILVER </v>
          </cell>
          <cell r="K10172" t="str">
            <v>C2305481</v>
          </cell>
          <cell r="L10172" t="str">
            <v>C2300288</v>
          </cell>
        </row>
        <row r="10173">
          <cell r="B10173" t="str">
            <v>YEM2735138Bromsgrepp H</v>
          </cell>
          <cell r="C10173" t="str">
            <v>YEM2735138</v>
          </cell>
          <cell r="D10173" t="str">
            <v>2018-2019</v>
          </cell>
          <cell r="E10173">
            <v>6</v>
          </cell>
          <cell r="F10173" t="str">
            <v>0060</v>
          </cell>
          <cell r="G10173" t="str">
            <v>C002</v>
          </cell>
          <cell r="H10173" t="str">
            <v>Brake Lever R</v>
          </cell>
          <cell r="I10173" t="str">
            <v>Bromsgrepp H</v>
          </cell>
          <cell r="L10173" t="e">
            <v>#N/A</v>
          </cell>
        </row>
        <row r="10174">
          <cell r="B10174" t="str">
            <v>YEM2735138Bromsgrepp V</v>
          </cell>
          <cell r="C10174" t="str">
            <v>YEM2735138</v>
          </cell>
          <cell r="D10174" t="str">
            <v>2018-2019</v>
          </cell>
          <cell r="E10174">
            <v>7</v>
          </cell>
          <cell r="F10174" t="str">
            <v>0070</v>
          </cell>
          <cell r="G10174" t="str">
            <v>C001</v>
          </cell>
          <cell r="H10174" t="str">
            <v>Brake Lever L</v>
          </cell>
          <cell r="I10174" t="str">
            <v>Bromsgrepp V</v>
          </cell>
          <cell r="J10174" t="str">
            <v>C6505049 BLL ALsvPLbk VB U 4F BL39AP</v>
          </cell>
          <cell r="K10174" t="str">
            <v>C6505049</v>
          </cell>
          <cell r="L10174" t="str">
            <v>C6500024</v>
          </cell>
        </row>
        <row r="10175">
          <cell r="B10175" t="str">
            <v>YEM2735138Växelreglage H</v>
          </cell>
          <cell r="C10175" t="str">
            <v>YEM2735138</v>
          </cell>
          <cell r="D10175" t="str">
            <v>2018-2019</v>
          </cell>
          <cell r="E10175">
            <v>8</v>
          </cell>
          <cell r="F10175" t="str">
            <v>0080</v>
          </cell>
          <cell r="G10175" t="str">
            <v>D002</v>
          </cell>
          <cell r="H10175" t="str">
            <v>Shift Lever R</v>
          </cell>
          <cell r="I10175" t="str">
            <v>Växelreglage H</v>
          </cell>
          <cell r="J10175" t="str">
            <v>ASL3S42EALS SHIM 3 REVO internal</v>
          </cell>
          <cell r="K10175" t="str">
            <v>ASL3S42EALS</v>
          </cell>
          <cell r="L10175" t="str">
            <v>Kontakta SHIMANO</v>
          </cell>
        </row>
        <row r="10176">
          <cell r="B10176" t="str">
            <v>YEM2735138Växelreglage V</v>
          </cell>
          <cell r="C10176" t="str">
            <v>YEM2735138</v>
          </cell>
          <cell r="D10176" t="str">
            <v>2018-2019</v>
          </cell>
          <cell r="E10176">
            <v>9</v>
          </cell>
          <cell r="F10176" t="str">
            <v>0090</v>
          </cell>
          <cell r="G10176" t="str">
            <v>D001</v>
          </cell>
          <cell r="H10176" t="str">
            <v>Shift Lever L</v>
          </cell>
          <cell r="I10176" t="str">
            <v>Växelreglage V</v>
          </cell>
          <cell r="L10176" t="e">
            <v>#N/A</v>
          </cell>
        </row>
        <row r="10177">
          <cell r="B10177" t="str">
            <v>YEM2735138Handtag par</v>
          </cell>
          <cell r="C10177" t="str">
            <v>YEM2735138</v>
          </cell>
          <cell r="D10177" t="str">
            <v>2018-2019</v>
          </cell>
          <cell r="E10177">
            <v>10</v>
          </cell>
          <cell r="F10177" t="str">
            <v>0100</v>
          </cell>
          <cell r="G10177" t="str">
            <v>B004</v>
          </cell>
          <cell r="H10177" t="str">
            <v>Grip R</v>
          </cell>
          <cell r="I10177" t="str">
            <v>Handtag par</v>
          </cell>
          <cell r="J10177" t="str">
            <v xml:space="preserve">C2505533  HERRMANS 84B ERGO TPE DARK BROWN PMS 469 90MM  </v>
          </cell>
          <cell r="K10177" t="str">
            <v>C2505674</v>
          </cell>
          <cell r="L10177" t="str">
            <v>BSP?</v>
          </cell>
        </row>
        <row r="10178">
          <cell r="B10178" t="str">
            <v>YEM2735138Frambroms</v>
          </cell>
          <cell r="C10178" t="str">
            <v>YEM2735138</v>
          </cell>
          <cell r="D10178" t="str">
            <v>2018-2019</v>
          </cell>
          <cell r="E10178">
            <v>11</v>
          </cell>
          <cell r="F10178" t="str">
            <v>0110</v>
          </cell>
          <cell r="G10178" t="str">
            <v>C003</v>
          </cell>
          <cell r="H10178" t="str">
            <v xml:space="preserve">Brake front </v>
          </cell>
          <cell r="I10178" t="str">
            <v>Frambroms</v>
          </cell>
          <cell r="J10178" t="str">
            <v xml:space="preserve">C6305035 V-Brake TX-121L Black 108mm. </v>
          </cell>
          <cell r="K10178" t="str">
            <v>C6305035</v>
          </cell>
          <cell r="L10178" t="str">
            <v>C6300101</v>
          </cell>
        </row>
        <row r="10179">
          <cell r="B10179" t="str">
            <v>YEM2735138Bakbroms</v>
          </cell>
          <cell r="C10179" t="str">
            <v>YEM2735138</v>
          </cell>
          <cell r="D10179" t="str">
            <v>2018-2019</v>
          </cell>
          <cell r="E10179">
            <v>12</v>
          </cell>
          <cell r="F10179" t="str">
            <v>0120</v>
          </cell>
          <cell r="G10179" t="str">
            <v>C004</v>
          </cell>
          <cell r="H10179" t="str">
            <v>Brake rear</v>
          </cell>
          <cell r="I10179" t="str">
            <v>Bakbroms</v>
          </cell>
          <cell r="K10179" t="str">
            <v>Fotbroms</v>
          </cell>
          <cell r="L10179" t="str">
            <v>Kontakta SHIMANO</v>
          </cell>
        </row>
        <row r="10180">
          <cell r="B10180" t="str">
            <v>YEM2735138Vevlager</v>
          </cell>
          <cell r="C10180" t="str">
            <v>YEM2735138</v>
          </cell>
          <cell r="D10180" t="str">
            <v>2018-2019</v>
          </cell>
          <cell r="E10180">
            <v>13</v>
          </cell>
          <cell r="F10180" t="str">
            <v>0130</v>
          </cell>
          <cell r="G10180" t="str">
            <v>E001</v>
          </cell>
          <cell r="H10180" t="str">
            <v xml:space="preserve">BB-set </v>
          </cell>
          <cell r="I10180" t="str">
            <v>Vevlager</v>
          </cell>
          <cell r="K10180" t="str">
            <v>C8705065-1-124</v>
          </cell>
          <cell r="L10180" t="str">
            <v>C8705065-1-124</v>
          </cell>
        </row>
        <row r="10181">
          <cell r="B10181" t="str">
            <v>YEM2735138Vevparti</v>
          </cell>
          <cell r="C10181" t="str">
            <v>YEM2735138</v>
          </cell>
          <cell r="D10181" t="str">
            <v>2018-2019</v>
          </cell>
          <cell r="E10181">
            <v>14</v>
          </cell>
          <cell r="F10181" t="str">
            <v>0140</v>
          </cell>
          <cell r="G10181" t="str">
            <v>E002</v>
          </cell>
          <cell r="H10181" t="str">
            <v>Front Chainwheel</v>
          </cell>
          <cell r="I10181" t="str">
            <v>Vevparti</v>
          </cell>
          <cell r="J10181" t="str">
            <v>C3305699-EG PRA-10L Silver 42T 170MM W E-GOING LOGO</v>
          </cell>
          <cell r="K10181" t="str">
            <v>C3305699-EG</v>
          </cell>
          <cell r="L10181" t="str">
            <v>C3305699-EG</v>
          </cell>
        </row>
        <row r="10182">
          <cell r="B10182" t="str">
            <v>YEM2735138Kedjeskydd</v>
          </cell>
          <cell r="C10182" t="str">
            <v>YEM2735138</v>
          </cell>
          <cell r="D10182" t="str">
            <v>2018-2019</v>
          </cell>
          <cell r="E10182">
            <v>15</v>
          </cell>
          <cell r="F10182" t="str">
            <v>0150</v>
          </cell>
          <cell r="G10182" t="str">
            <v>H001</v>
          </cell>
          <cell r="H10182" t="str">
            <v>Chain guard</v>
          </cell>
          <cell r="I10182" t="str">
            <v>Kedjeskydd</v>
          </cell>
          <cell r="J10182" t="str">
            <v>C8305440-528 42T w holes silver classic Buchel + C8305442 (Består av 5440 ED black)</v>
          </cell>
          <cell r="K10182" t="str">
            <v>C8305441-528</v>
          </cell>
          <cell r="L10182" t="str">
            <v>Kontakta Service</v>
          </cell>
        </row>
        <row r="10183">
          <cell r="B10183" t="str">
            <v>YEM2735138Kedjeskyddsfäste</v>
          </cell>
          <cell r="C10183" t="str">
            <v>YEM2735138</v>
          </cell>
          <cell r="D10183" t="str">
            <v>2018-2019</v>
          </cell>
          <cell r="E10183">
            <v>16</v>
          </cell>
          <cell r="F10183" t="str">
            <v>0160</v>
          </cell>
          <cell r="G10183" t="str">
            <v>H002</v>
          </cell>
          <cell r="H10183" t="str">
            <v>Chain guard bracket</v>
          </cell>
          <cell r="I10183" t="str">
            <v>Kedjeskyddsfäste</v>
          </cell>
          <cell r="K10183" t="str">
            <v>C8305642</v>
          </cell>
          <cell r="L10183" t="str">
            <v>C8305642</v>
          </cell>
        </row>
        <row r="10184">
          <cell r="B10184" t="str">
            <v>YEM2735138Framväxel</v>
          </cell>
          <cell r="C10184" t="str">
            <v>YEM2735138</v>
          </cell>
          <cell r="D10184" t="str">
            <v>2018-2019</v>
          </cell>
          <cell r="E10184">
            <v>17</v>
          </cell>
          <cell r="F10184" t="str">
            <v>0170</v>
          </cell>
          <cell r="G10184" t="str">
            <v>D003</v>
          </cell>
          <cell r="H10184" t="str">
            <v>Front Derailleur</v>
          </cell>
          <cell r="I10184" t="str">
            <v>Framväxel</v>
          </cell>
          <cell r="K10184" t="str">
            <v>EMPTY</v>
          </cell>
          <cell r="L10184" t="e">
            <v>#N/A</v>
          </cell>
        </row>
        <row r="10185">
          <cell r="B10185" t="str">
            <v>YEM2735138Bakväxel</v>
          </cell>
          <cell r="C10185" t="str">
            <v>YEM2735138</v>
          </cell>
          <cell r="D10185" t="str">
            <v>2018-2019</v>
          </cell>
          <cell r="E10185">
            <v>18</v>
          </cell>
          <cell r="F10185" t="str">
            <v>0180</v>
          </cell>
          <cell r="G10185" t="str">
            <v>D004</v>
          </cell>
          <cell r="H10185" t="str">
            <v>Rear Derailleur</v>
          </cell>
          <cell r="I10185" t="str">
            <v>Bakväxel</v>
          </cell>
          <cell r="K10185" t="str">
            <v>NAVVÄXEL</v>
          </cell>
          <cell r="L10185" t="str">
            <v>Kontakta SHIMANO</v>
          </cell>
        </row>
        <row r="10186">
          <cell r="B10186" t="str">
            <v>YEM2735138Kedja</v>
          </cell>
          <cell r="C10186" t="str">
            <v>YEM2735138</v>
          </cell>
          <cell r="D10186" t="str">
            <v>2018-2019</v>
          </cell>
          <cell r="E10186">
            <v>19</v>
          </cell>
          <cell r="F10186" t="str">
            <v>0190</v>
          </cell>
          <cell r="G10186" t="str">
            <v>E003</v>
          </cell>
          <cell r="H10186" t="str">
            <v xml:space="preserve">Chain </v>
          </cell>
          <cell r="I10186" t="str">
            <v>Kedja</v>
          </cell>
          <cell r="J10186" t="str">
            <v>std</v>
          </cell>
          <cell r="K10186" t="str">
            <v>C3405001-0102</v>
          </cell>
          <cell r="L10186" t="str">
            <v>C3400002</v>
          </cell>
        </row>
        <row r="10187">
          <cell r="B10187" t="str">
            <v>YEM2735138Kassett</v>
          </cell>
          <cell r="C10187" t="str">
            <v>YEM2735138</v>
          </cell>
          <cell r="D10187" t="str">
            <v>2018-2019</v>
          </cell>
          <cell r="E10187">
            <v>20</v>
          </cell>
          <cell r="F10187" t="str">
            <v>0200</v>
          </cell>
          <cell r="G10187" t="str">
            <v>E004</v>
          </cell>
          <cell r="H10187" t="str">
            <v>Cassette Sprocket</v>
          </cell>
          <cell r="I10187" t="str">
            <v>Kassett</v>
          </cell>
          <cell r="J10187" t="str">
            <v>ASMGEAR19SU SPT SC19sv3/32" (INTERNAL HUB) SPROCKET FOR INTERNAL HUB 19T</v>
          </cell>
          <cell r="K10187" t="str">
            <v>ASMGEAR19SU</v>
          </cell>
          <cell r="L10187" t="str">
            <v>Kontakta SHIMANO</v>
          </cell>
        </row>
        <row r="10188">
          <cell r="B10188" t="str">
            <v>YEM2735138Framhjul</v>
          </cell>
          <cell r="C10188" t="str">
            <v>YEM2735138</v>
          </cell>
          <cell r="D10188" t="str">
            <v>2018-2019</v>
          </cell>
          <cell r="E10188">
            <v>21</v>
          </cell>
          <cell r="F10188" t="str">
            <v>0210</v>
          </cell>
          <cell r="G10188" t="str">
            <v>F001</v>
          </cell>
          <cell r="H10188" t="str">
            <v>Front hub</v>
          </cell>
          <cell r="I10188" t="str">
            <v>Framhjul</v>
          </cell>
          <cell r="J10188" t="str">
            <v>Se drive unit</v>
          </cell>
          <cell r="K10188" t="str">
            <v>C4107737</v>
          </cell>
          <cell r="L10188" t="str">
            <v>C4100365</v>
          </cell>
        </row>
        <row r="10189">
          <cell r="B10189" t="str">
            <v>YEM2735138Bakhjul</v>
          </cell>
          <cell r="C10189" t="str">
            <v>YEM2735138</v>
          </cell>
          <cell r="D10189" t="str">
            <v>2018-2019</v>
          </cell>
          <cell r="E10189">
            <v>22</v>
          </cell>
          <cell r="F10189" t="str">
            <v>0220</v>
          </cell>
          <cell r="G10189" t="str">
            <v>F002</v>
          </cell>
          <cell r="H10189" t="str">
            <v>Rear hub</v>
          </cell>
          <cell r="I10189" t="str">
            <v>Bakhjul</v>
          </cell>
          <cell r="J10189" t="str">
            <v>ASG3C41A2775DX SHIM INTER 3 36-H</v>
          </cell>
          <cell r="K10189" t="str">
            <v>C4208032</v>
          </cell>
          <cell r="L10189" t="str">
            <v>C4200028</v>
          </cell>
        </row>
        <row r="10190">
          <cell r="B10190" t="str">
            <v>YEM2735138Däck</v>
          </cell>
          <cell r="C10190" t="str">
            <v>YEM2735138</v>
          </cell>
          <cell r="D10190" t="str">
            <v>2018-2019</v>
          </cell>
          <cell r="E10190">
            <v>23</v>
          </cell>
          <cell r="F10190" t="str">
            <v>0230</v>
          </cell>
          <cell r="G10190" t="str">
            <v>F003</v>
          </cell>
          <cell r="H10190" t="str">
            <v>Tire</v>
          </cell>
          <cell r="I10190" t="str">
            <v>Däck</v>
          </cell>
          <cell r="J10190" t="str">
            <v>C4906456 40-622 BROWN Duramax XNR Reflex PERGO  H-480</v>
          </cell>
          <cell r="K10190" t="str">
            <v>C4906456</v>
          </cell>
          <cell r="L10190" t="str">
            <v>BSP?</v>
          </cell>
        </row>
        <row r="10191">
          <cell r="B10191" t="str">
            <v>YEM2735138Skärmar set</v>
          </cell>
          <cell r="C10191" t="str">
            <v>YEM2735138</v>
          </cell>
          <cell r="D10191" t="str">
            <v>2018-2019</v>
          </cell>
          <cell r="E10191">
            <v>24</v>
          </cell>
          <cell r="F10191" t="str">
            <v>0240</v>
          </cell>
          <cell r="G10191" t="str">
            <v>H003</v>
          </cell>
          <cell r="H10191" t="str">
            <v xml:space="preserve">Mudguard front   </v>
          </cell>
          <cell r="I10191" t="str">
            <v>Skärmar set</v>
          </cell>
          <cell r="J10191" t="str">
            <v>C8255677-528 ZN/52MM 28" Silver 70.554/1 (5729-ZN) BLANK</v>
          </cell>
          <cell r="K10191" t="str">
            <v>C8255677-528</v>
          </cell>
          <cell r="L10191" t="str">
            <v>Kontakta Service</v>
          </cell>
        </row>
        <row r="10192">
          <cell r="B10192" t="str">
            <v>YEM2735138Pakethållare</v>
          </cell>
          <cell r="C10192" t="str">
            <v>YEM2735138</v>
          </cell>
          <cell r="D10192" t="str">
            <v>2018-2019</v>
          </cell>
          <cell r="E10192">
            <v>25</v>
          </cell>
          <cell r="F10192" t="str">
            <v>0250</v>
          </cell>
          <cell r="G10192" t="str">
            <v>H004</v>
          </cell>
          <cell r="H10192" t="str">
            <v>Carrier</v>
          </cell>
          <cell r="I10192" t="str">
            <v>Pakethållare</v>
          </cell>
          <cell r="J10192" t="str">
            <v>C8205759-528 AVS CLASSIC CARRIER FOR PHILION BATTERY, Powder BLACK CLIP AND SPECTRA LOGO painted silver</v>
          </cell>
          <cell r="K10192" t="str">
            <v>C8205759-528</v>
          </cell>
          <cell r="L10192" t="str">
            <v>Kontakta Service</v>
          </cell>
        </row>
        <row r="10193">
          <cell r="B10193" t="str">
            <v>YEM2735138Sadel</v>
          </cell>
          <cell r="C10193" t="str">
            <v>YEM2735138</v>
          </cell>
          <cell r="D10193" t="str">
            <v>2018-2019</v>
          </cell>
          <cell r="E10193">
            <v>26</v>
          </cell>
          <cell r="F10193" t="str">
            <v>0260</v>
          </cell>
          <cell r="G10193" t="str">
            <v>G001</v>
          </cell>
          <cell r="H10193" t="str">
            <v>Saddle</v>
          </cell>
          <cell r="I10193" t="str">
            <v>Sadel</v>
          </cell>
          <cell r="J10193" t="str">
            <v xml:space="preserve">C7106204 Spectra Commo Lady "COUNTRY" Brown W/O CLAMP </v>
          </cell>
          <cell r="K10193" t="str">
            <v>C7106204</v>
          </cell>
          <cell r="L10193" t="str">
            <v>C7100219</v>
          </cell>
        </row>
        <row r="10194">
          <cell r="B10194" t="str">
            <v>YEM2735138Sadelstolpe</v>
          </cell>
          <cell r="C10194" t="str">
            <v>YEM2735138</v>
          </cell>
          <cell r="D10194" t="str">
            <v>2018-2019</v>
          </cell>
          <cell r="E10194">
            <v>27</v>
          </cell>
          <cell r="F10194" t="str">
            <v>0270</v>
          </cell>
          <cell r="G10194" t="str">
            <v>G002</v>
          </cell>
          <cell r="H10194" t="str">
            <v>Seatpost</v>
          </cell>
          <cell r="I10194" t="str">
            <v>Sadelstolpe</v>
          </cell>
          <cell r="J10194" t="str">
            <v>C7205256 STD 27.2X300 SILVER (C7205535 31,6 first xxx bikes)</v>
          </cell>
          <cell r="K10194" t="str">
            <v>C7205256</v>
          </cell>
          <cell r="L10194" t="str">
            <v>C7200004</v>
          </cell>
        </row>
        <row r="10195">
          <cell r="B10195" t="str">
            <v>YEM2735138Sadelrörsklämma</v>
          </cell>
          <cell r="C10195" t="str">
            <v>YEM2735138</v>
          </cell>
          <cell r="D10195" t="str">
            <v>2018-2019</v>
          </cell>
          <cell r="E10195">
            <v>28</v>
          </cell>
          <cell r="F10195" t="str">
            <v>0280</v>
          </cell>
          <cell r="G10195" t="str">
            <v>G003</v>
          </cell>
          <cell r="H10195" t="str">
            <v>Seat Clamp</v>
          </cell>
          <cell r="I10195" t="str">
            <v>Sadelrörsklämma</v>
          </cell>
          <cell r="J10195" t="str">
            <v>C7305002 L/C 31.8 MX27 shiny black (7305138 35mm fisr xxx bikes)</v>
          </cell>
          <cell r="K10195" t="str">
            <v>C7305002</v>
          </cell>
          <cell r="L10195" t="str">
            <v>C7300027-318</v>
          </cell>
        </row>
        <row r="10196">
          <cell r="B10196" t="str">
            <v>YEM2735138Framlampa</v>
          </cell>
          <cell r="C10196" t="str">
            <v>YEM2735138</v>
          </cell>
          <cell r="D10196" t="str">
            <v>2018-2019</v>
          </cell>
          <cell r="E10196">
            <v>29</v>
          </cell>
          <cell r="F10196" t="str">
            <v>0290</v>
          </cell>
          <cell r="G10196" t="str">
            <v>H005</v>
          </cell>
          <cell r="H10196" t="str">
            <v>Front light</v>
          </cell>
          <cell r="I10196" t="str">
            <v>Framlampa</v>
          </cell>
          <cell r="J10196" t="str">
            <v>C8025213 Front light Breeze Evo with SS bracket Classic chrome, 0,5W LED, 15 lux, Waterproof IP44 w cable</v>
          </cell>
          <cell r="K10196" t="str">
            <v>C8025213</v>
          </cell>
          <cell r="L10196" t="str">
            <v>C8010029</v>
          </cell>
        </row>
        <row r="10197">
          <cell r="B10197" t="str">
            <v>YEM2735138Baklampa</v>
          </cell>
          <cell r="C10197" t="str">
            <v>YEM2735138</v>
          </cell>
          <cell r="D10197" t="str">
            <v>2018-2019</v>
          </cell>
          <cell r="E10197">
            <v>30</v>
          </cell>
          <cell r="F10197" t="str">
            <v>0300</v>
          </cell>
          <cell r="G10197" t="str">
            <v>H006</v>
          </cell>
          <cell r="H10197" t="str">
            <v>Light, Rear</v>
          </cell>
          <cell r="I10197" t="str">
            <v>Baklampa</v>
          </cell>
          <cell r="K10197" t="str">
            <v>C8705058-1RLBK</v>
          </cell>
          <cell r="L10197" t="str">
            <v>C8705058-1RLBK</v>
          </cell>
        </row>
        <row r="10198">
          <cell r="B10198" t="str">
            <v>YEM2735138Låssats</v>
          </cell>
          <cell r="C10198" t="str">
            <v>YEM2735138</v>
          </cell>
          <cell r="D10198" t="str">
            <v>2018-2019</v>
          </cell>
          <cell r="E10198">
            <v>31</v>
          </cell>
          <cell r="F10198" t="str">
            <v>0310</v>
          </cell>
          <cell r="G10198" t="str">
            <v>H007</v>
          </cell>
          <cell r="H10198" t="str">
            <v>Lock</v>
          </cell>
          <cell r="I10198" t="str">
            <v>Låssats</v>
          </cell>
          <cell r="J10198" t="str">
            <v>C8405069 LCK SF PLbk Solid+  BAT SF03, LOCK FRAME+LOCK BATT SF03 RT W/2 similar keys</v>
          </cell>
          <cell r="K10198" t="str">
            <v>C8405069</v>
          </cell>
          <cell r="L10198" t="str">
            <v>C8405069</v>
          </cell>
        </row>
        <row r="10199">
          <cell r="B10199" t="str">
            <v>YEM2735138Stöd</v>
          </cell>
          <cell r="C10199" t="str">
            <v>YEM2735138</v>
          </cell>
          <cell r="D10199" t="str">
            <v>2018-2019</v>
          </cell>
          <cell r="E10199">
            <v>32</v>
          </cell>
          <cell r="F10199" t="str">
            <v>0320</v>
          </cell>
          <cell r="G10199" t="str">
            <v>H008</v>
          </cell>
          <cell r="H10199" t="str">
            <v>Kick stand</v>
          </cell>
          <cell r="I10199" t="str">
            <v>Stöd</v>
          </cell>
          <cell r="J10199" t="str">
            <v>C8105208 KS REX ATRAN 235</v>
          </cell>
          <cell r="K10199" t="str">
            <v>C8105208</v>
          </cell>
          <cell r="L10199" t="str">
            <v>C8100034</v>
          </cell>
        </row>
        <row r="10200">
          <cell r="B10200" t="str">
            <v>YEM2735138Korg</v>
          </cell>
          <cell r="C10200" t="str">
            <v>YEM2735138</v>
          </cell>
          <cell r="D10200" t="str">
            <v>2018-2019</v>
          </cell>
          <cell r="E10200">
            <v>33</v>
          </cell>
          <cell r="F10200" t="str">
            <v>0330</v>
          </cell>
          <cell r="G10200" t="str">
            <v>H009</v>
          </cell>
          <cell r="H10200" t="str">
            <v>Basket / Fr carrier</v>
          </cell>
          <cell r="I10200" t="str">
            <v>Korg</v>
          </cell>
          <cell r="J10200" t="str">
            <v>C8605001-G black steel</v>
          </cell>
          <cell r="K10200" t="str">
            <v>C8605001-G</v>
          </cell>
          <cell r="L10200" t="str">
            <v>C8600004</v>
          </cell>
        </row>
        <row r="10201">
          <cell r="B10201" t="str">
            <v>YEM2735138Pedaler</v>
          </cell>
          <cell r="C10201" t="str">
            <v>YEM2735138</v>
          </cell>
          <cell r="D10201" t="str">
            <v>2018-2019</v>
          </cell>
          <cell r="E10201">
            <v>34</v>
          </cell>
          <cell r="F10201" t="str">
            <v>0340</v>
          </cell>
          <cell r="G10201" t="str">
            <v>E005</v>
          </cell>
          <cell r="H10201" t="str">
            <v xml:space="preserve">Pedal </v>
          </cell>
          <cell r="I10201" t="str">
            <v>Pedaler</v>
          </cell>
          <cell r="J10201" t="str">
            <v>C3505317 STANDARD BK/GR9/16"</v>
          </cell>
          <cell r="K10201" t="str">
            <v>C3505317</v>
          </cell>
          <cell r="L10201" t="str">
            <v>C3500026</v>
          </cell>
        </row>
        <row r="10202">
          <cell r="B10202" t="str">
            <v>YEM2735138Motor</v>
          </cell>
          <cell r="C10202" t="str">
            <v>YEM2735138</v>
          </cell>
          <cell r="D10202" t="str">
            <v>2018-2019</v>
          </cell>
          <cell r="E10202">
            <v>35</v>
          </cell>
          <cell r="F10202" t="str">
            <v>0350</v>
          </cell>
          <cell r="G10202" t="str">
            <v>J001</v>
          </cell>
          <cell r="H10202" t="str">
            <v>DRIVE UNIT:</v>
          </cell>
          <cell r="I10202" t="str">
            <v>Motor</v>
          </cell>
          <cell r="J10202" t="str">
            <v>C8705065-1-02 2017 E-Motor Egoing SYXC</v>
          </cell>
          <cell r="K10202" t="str">
            <v>C8705065-1-02</v>
          </cell>
          <cell r="L10202" t="str">
            <v>C8705065-1-02</v>
          </cell>
        </row>
        <row r="10203">
          <cell r="B10203" t="str">
            <v>YEM2735138Display</v>
          </cell>
          <cell r="C10203" t="str">
            <v>YEM2735138</v>
          </cell>
          <cell r="D10203" t="str">
            <v>2018-2019</v>
          </cell>
          <cell r="E10203">
            <v>36</v>
          </cell>
          <cell r="F10203" t="str">
            <v>0360</v>
          </cell>
          <cell r="G10203" t="str">
            <v>J004</v>
          </cell>
          <cell r="H10203" t="str">
            <v>DISPLAY:</v>
          </cell>
          <cell r="I10203" t="str">
            <v>Display</v>
          </cell>
          <cell r="J10203" t="str">
            <v>C8705065-1-10S LED, E10 Silver Alloy E-Going logo, new buttons, to be assembled on the left side,  cable length: 850mm 28"   For BESST</v>
          </cell>
          <cell r="K10203" t="str">
            <v>C8705065-1-10S</v>
          </cell>
          <cell r="L10203" t="str">
            <v>C8705065-1-10S</v>
          </cell>
        </row>
        <row r="10204">
          <cell r="B10204" t="str">
            <v>YEM2735138EB-Bus kabel</v>
          </cell>
          <cell r="C10204" t="str">
            <v>YEM2735138</v>
          </cell>
          <cell r="D10204" t="str">
            <v>2018-2019</v>
          </cell>
          <cell r="E10204">
            <v>37</v>
          </cell>
          <cell r="F10204" t="str">
            <v>0370</v>
          </cell>
          <cell r="G10204" t="str">
            <v>J005</v>
          </cell>
          <cell r="H10204" t="str">
            <v>EB-BUS CABLE:</v>
          </cell>
          <cell r="I10204" t="str">
            <v>EB-Bus kabel</v>
          </cell>
          <cell r="J10204" t="str">
            <v>C8705065-1-04A 9pin (1000mm), one end linked to controller,the other end linked to the display (240mm), the front light (240mm) one brake sensor (280mm) and the speed sensor (500mm)</v>
          </cell>
          <cell r="K10204" t="str">
            <v>C8705065-1-04A</v>
          </cell>
          <cell r="L10204" t="str">
            <v>C8705065-1-04</v>
          </cell>
        </row>
        <row r="10205">
          <cell r="B10205" t="str">
            <v>YEM2735138Motorkabel</v>
          </cell>
          <cell r="C10205" t="str">
            <v>YEM2735138</v>
          </cell>
          <cell r="D10205" t="str">
            <v>2018-2019</v>
          </cell>
          <cell r="E10205">
            <v>38</v>
          </cell>
          <cell r="F10205" t="str">
            <v>0380</v>
          </cell>
          <cell r="G10205" t="str">
            <v>J006</v>
          </cell>
          <cell r="H10205" t="str">
            <v>POWER CABLE:</v>
          </cell>
          <cell r="I10205" t="str">
            <v>Motorkabel</v>
          </cell>
          <cell r="J10205" t="str">
            <v>C8705065-1-03A G9.1/M9.1, cable length 1250mm, between motor and controller</v>
          </cell>
          <cell r="K10205" t="str">
            <v>C8705065-1-03A</v>
          </cell>
          <cell r="L10205" t="str">
            <v>C8705065-1-03A</v>
          </cell>
        </row>
        <row r="10206">
          <cell r="B10206" t="str">
            <v>YEM2735138Kabel framlampa</v>
          </cell>
          <cell r="C10206" t="str">
            <v>YEM2735138</v>
          </cell>
          <cell r="D10206" t="str">
            <v>2018-2019</v>
          </cell>
          <cell r="E10206">
            <v>39</v>
          </cell>
          <cell r="F10206" t="str">
            <v>0390</v>
          </cell>
          <cell r="G10206" t="str">
            <v>J007</v>
          </cell>
          <cell r="H10206" t="str">
            <v>F. LIGHT CABLE:</v>
          </cell>
          <cell r="I10206" t="str">
            <v>Kabel framlampa</v>
          </cell>
          <cell r="J10206" t="str">
            <v>Included in EB-BUS cable</v>
          </cell>
          <cell r="K10206" t="str">
            <v>Ingår i EB-buskabeln</v>
          </cell>
          <cell r="L10206" t="str">
            <v>Ingår i EB-buskabeln</v>
          </cell>
        </row>
        <row r="10207">
          <cell r="B10207" t="str">
            <v>YEM2735138Kabel baklampa</v>
          </cell>
          <cell r="C10207" t="str">
            <v>YEM2735138</v>
          </cell>
          <cell r="D10207" t="str">
            <v>2018-2019</v>
          </cell>
          <cell r="E10207">
            <v>40</v>
          </cell>
          <cell r="F10207" t="str">
            <v>0400</v>
          </cell>
          <cell r="G10207" t="str">
            <v>J008</v>
          </cell>
          <cell r="H10207" t="str">
            <v>R. LIGHT CABLE:</v>
          </cell>
          <cell r="I10207" t="str">
            <v>Kabel baklampa</v>
          </cell>
          <cell r="K10207" t="str">
            <v>INGÅR I BATTERIET</v>
          </cell>
          <cell r="L10207" t="str">
            <v>Ingår i batteriet</v>
          </cell>
        </row>
        <row r="10208">
          <cell r="B10208" t="str">
            <v>YEM2735138Hastighetssensor</v>
          </cell>
          <cell r="C10208" t="str">
            <v>YEM2735138</v>
          </cell>
          <cell r="D10208" t="str">
            <v>2018-2019</v>
          </cell>
          <cell r="E10208">
            <v>41</v>
          </cell>
          <cell r="F10208" t="str">
            <v>0410</v>
          </cell>
          <cell r="G10208" t="str">
            <v>J009</v>
          </cell>
          <cell r="H10208" t="str">
            <v>SPEED SENSOR:</v>
          </cell>
          <cell r="I10208" t="str">
            <v>Hastighetssensor</v>
          </cell>
          <cell r="J10208" t="str">
            <v>Integrated in the motor</v>
          </cell>
          <cell r="K10208" t="str">
            <v>INGÅR I MOTORN</v>
          </cell>
          <cell r="L10208" t="str">
            <v>Ingår i motorn</v>
          </cell>
        </row>
        <row r="10209">
          <cell r="B10209" t="str">
            <v>YEM2735138Batteri</v>
          </cell>
          <cell r="C10209" t="str">
            <v>YEM2735138</v>
          </cell>
          <cell r="D10209" t="str">
            <v>2018-2019</v>
          </cell>
          <cell r="E10209">
            <v>42</v>
          </cell>
          <cell r="F10209" t="str">
            <v>0420</v>
          </cell>
          <cell r="G10209" t="str">
            <v>J002</v>
          </cell>
          <cell r="H10209" t="str">
            <v>BATTERY:</v>
          </cell>
          <cell r="I10209" t="str">
            <v>Batteri</v>
          </cell>
          <cell r="J10209" t="str">
            <v>C8705058-1-08C  PHYLION SF-03, 8,8Ah WITH INTERGRATED REAR RED LIGHT (CANBUS)</v>
          </cell>
          <cell r="K10209" t="str">
            <v>C8705058-1-08EA</v>
          </cell>
          <cell r="L10209" t="str">
            <v>C8705058-1-08EA</v>
          </cell>
        </row>
        <row r="10210">
          <cell r="B10210" t="str">
            <v>YEM2735138Batterihållare</v>
          </cell>
          <cell r="C10210" t="str">
            <v>YEM2735138</v>
          </cell>
          <cell r="D10210" t="str">
            <v>2018-2019</v>
          </cell>
          <cell r="E10210">
            <v>43</v>
          </cell>
          <cell r="F10210" t="str">
            <v>0430</v>
          </cell>
          <cell r="G10210" t="str">
            <v>J003</v>
          </cell>
          <cell r="H10210" t="str">
            <v>BATTERY HOLDER/Slider</v>
          </cell>
          <cell r="I10210" t="str">
            <v>Batterihållare</v>
          </cell>
          <cell r="J10210" t="str">
            <v>C8705065-10-02 Slider (lower part) SF03, AXA One key</v>
          </cell>
          <cell r="L10210" t="e">
            <v>#N/A</v>
          </cell>
        </row>
        <row r="10211">
          <cell r="B10211" t="str">
            <v>YEM2735138Batteriladdare</v>
          </cell>
          <cell r="C10211" t="str">
            <v>YEM2735138</v>
          </cell>
          <cell r="D10211" t="str">
            <v>2018-2019</v>
          </cell>
          <cell r="E10211">
            <v>44</v>
          </cell>
          <cell r="F10211" t="str">
            <v>0440</v>
          </cell>
          <cell r="G10211" t="str">
            <v>J010</v>
          </cell>
          <cell r="H10211" t="str">
            <v>CHARGER:</v>
          </cell>
          <cell r="I10211" t="str">
            <v>Batteriladdare</v>
          </cell>
          <cell r="J10211" t="str">
            <v>C8705058-02, (CHARGER 2A    # NO:CZ2AG2JE7)  CHARGER FOR PHYLION BATTERY</v>
          </cell>
          <cell r="K10211" t="str">
            <v>C8705058-02</v>
          </cell>
          <cell r="L10211" t="str">
            <v>C8705058-02</v>
          </cell>
        </row>
        <row r="10212">
          <cell r="B10212" t="str">
            <v>YEM2735138Kontrollbox</v>
          </cell>
          <cell r="C10212" t="str">
            <v>YEM2735138</v>
          </cell>
          <cell r="D10212" t="str">
            <v>2018-2019</v>
          </cell>
          <cell r="E10212">
            <v>45</v>
          </cell>
          <cell r="F10212" t="str">
            <v>0450</v>
          </cell>
          <cell r="G10212" t="str">
            <v>J011</v>
          </cell>
          <cell r="H10212" t="str">
            <v>Controller</v>
          </cell>
          <cell r="I10212" t="str">
            <v>Kontrollbox</v>
          </cell>
          <cell r="J10212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212" t="str">
            <v>C8705065-10-01A</v>
          </cell>
          <cell r="L10212" t="str">
            <v>C8705065-10-01</v>
          </cell>
        </row>
        <row r="10213">
          <cell r="B10213" t="str">
            <v>YEM2735138Växelöra</v>
          </cell>
          <cell r="C10213" t="str">
            <v>YEM2735138</v>
          </cell>
          <cell r="D10213" t="str">
            <v>2018-2019</v>
          </cell>
          <cell r="E10213">
            <v>46</v>
          </cell>
          <cell r="F10213" t="str">
            <v>0460</v>
          </cell>
          <cell r="G10213" t="str">
            <v>D005</v>
          </cell>
          <cell r="H10213" t="str">
            <v>Gear hanger</v>
          </cell>
          <cell r="I10213" t="str">
            <v>Växelöra</v>
          </cell>
          <cell r="L10213" t="e">
            <v>#N/A</v>
          </cell>
        </row>
        <row r="10214">
          <cell r="B10214" t="str">
            <v>YEM2735139RAM</v>
          </cell>
          <cell r="C10214" t="str">
            <v>YEM2735139</v>
          </cell>
          <cell r="D10214" t="str">
            <v>2018-2019</v>
          </cell>
          <cell r="E10214">
            <v>1</v>
          </cell>
          <cell r="F10214" t="str">
            <v>0010</v>
          </cell>
          <cell r="G10214" t="str">
            <v>A001</v>
          </cell>
          <cell r="H10214" t="str">
            <v>PAINTED FRAME</v>
          </cell>
          <cell r="I10214" t="str">
            <v>RAM</v>
          </cell>
          <cell r="K10214" t="str">
            <v>FRAME</v>
          </cell>
          <cell r="L10214" t="e">
            <v>#N/A</v>
          </cell>
        </row>
        <row r="10215">
          <cell r="B10215" t="str">
            <v>YEM2735139Framgaffel</v>
          </cell>
          <cell r="C10215" t="str">
            <v>YEM2735139</v>
          </cell>
          <cell r="D10215" t="str">
            <v>2018-2019</v>
          </cell>
          <cell r="E10215">
            <v>2</v>
          </cell>
          <cell r="F10215" t="str">
            <v>0020</v>
          </cell>
          <cell r="G10215" t="str">
            <v>A002</v>
          </cell>
          <cell r="H10215" t="str">
            <v>PAINTED FORK</v>
          </cell>
          <cell r="I10215" t="str">
            <v>Framgaffel</v>
          </cell>
          <cell r="K10215" t="str">
            <v>FORK</v>
          </cell>
          <cell r="L10215" t="e">
            <v>#N/A</v>
          </cell>
        </row>
        <row r="10216">
          <cell r="B10216" t="str">
            <v>YEM2735139Styrlager</v>
          </cell>
          <cell r="C10216" t="str">
            <v>YEM2735139</v>
          </cell>
          <cell r="D10216" t="str">
            <v>2018-2019</v>
          </cell>
          <cell r="E10216">
            <v>3</v>
          </cell>
          <cell r="F10216" t="str">
            <v>0030</v>
          </cell>
          <cell r="G10216" t="str">
            <v>B001</v>
          </cell>
          <cell r="H10216" t="str">
            <v>Head Set</v>
          </cell>
          <cell r="I10216" t="str">
            <v>Styrlager</v>
          </cell>
          <cell r="J10216" t="str">
            <v xml:space="preserve">C2105003 VP MH-501 ED BLACK SH=34 </v>
          </cell>
          <cell r="K10216" t="str">
            <v>C2105003</v>
          </cell>
          <cell r="L10216" t="str">
            <v>C2100165</v>
          </cell>
        </row>
        <row r="10217">
          <cell r="B10217" t="str">
            <v xml:space="preserve">YEM2735139Styrstam </v>
          </cell>
          <cell r="C10217" t="str">
            <v>YEM2735139</v>
          </cell>
          <cell r="D10217" t="str">
            <v>2018-2019</v>
          </cell>
          <cell r="E10217">
            <v>4</v>
          </cell>
          <cell r="F10217" t="str">
            <v>0040</v>
          </cell>
          <cell r="G10217" t="str">
            <v>B002</v>
          </cell>
          <cell r="H10217" t="str">
            <v>Handlebar Stem</v>
          </cell>
          <cell r="I10217" t="str">
            <v xml:space="preserve">Styrstam </v>
          </cell>
          <cell r="J10217" t="str">
            <v>C2205076-040 STQ AL/IN sv 25/230 30° 25 HA-C40  silver</v>
          </cell>
          <cell r="K10217" t="str">
            <v>C2205076-040</v>
          </cell>
          <cell r="L10217" t="str">
            <v>C2200114-040</v>
          </cell>
        </row>
        <row r="10218">
          <cell r="B10218" t="str">
            <v>YEM2735139Styre</v>
          </cell>
          <cell r="C10218" t="str">
            <v>YEM2735139</v>
          </cell>
          <cell r="D10218" t="str">
            <v>2018-2019</v>
          </cell>
          <cell r="E10218">
            <v>5</v>
          </cell>
          <cell r="F10218" t="str">
            <v>0050</v>
          </cell>
          <cell r="G10218" t="str">
            <v>B003</v>
          </cell>
          <cell r="H10218" t="str">
            <v>Handelbar</v>
          </cell>
          <cell r="I10218" t="str">
            <v>Styre</v>
          </cell>
          <cell r="J10218" t="str">
            <v xml:space="preserve">C2305481 (5364) HB AL sv hp 610 25,4 HB-T310 SILVER </v>
          </cell>
          <cell r="K10218" t="str">
            <v>C2305481</v>
          </cell>
          <cell r="L10218" t="str">
            <v>C2300288</v>
          </cell>
        </row>
        <row r="10219">
          <cell r="B10219" t="str">
            <v>YEM2735139Bromsgrepp H</v>
          </cell>
          <cell r="C10219" t="str">
            <v>YEM2735139</v>
          </cell>
          <cell r="D10219" t="str">
            <v>2018-2019</v>
          </cell>
          <cell r="E10219">
            <v>6</v>
          </cell>
          <cell r="F10219" t="str">
            <v>0060</v>
          </cell>
          <cell r="G10219" t="str">
            <v>C002</v>
          </cell>
          <cell r="H10219" t="str">
            <v>Brake Lever R</v>
          </cell>
          <cell r="I10219" t="str">
            <v>Bromsgrepp H</v>
          </cell>
          <cell r="L10219" t="e">
            <v>#N/A</v>
          </cell>
        </row>
        <row r="10220">
          <cell r="B10220" t="str">
            <v>YEM2735139Bromsgrepp V</v>
          </cell>
          <cell r="C10220" t="str">
            <v>YEM2735139</v>
          </cell>
          <cell r="D10220" t="str">
            <v>2018-2019</v>
          </cell>
          <cell r="E10220">
            <v>7</v>
          </cell>
          <cell r="F10220" t="str">
            <v>0070</v>
          </cell>
          <cell r="G10220" t="str">
            <v>C001</v>
          </cell>
          <cell r="H10220" t="str">
            <v>Brake Lever L</v>
          </cell>
          <cell r="I10220" t="str">
            <v>Bromsgrepp V</v>
          </cell>
          <cell r="J10220" t="str">
            <v>C6505049 BLL ALsvPLbk VB U 4F BL39AP</v>
          </cell>
          <cell r="K10220" t="str">
            <v>C6505049</v>
          </cell>
          <cell r="L10220" t="str">
            <v>C6500024</v>
          </cell>
        </row>
        <row r="10221">
          <cell r="B10221" t="str">
            <v>YEM2735139Växelreglage H</v>
          </cell>
          <cell r="C10221" t="str">
            <v>YEM2735139</v>
          </cell>
          <cell r="D10221" t="str">
            <v>2018-2019</v>
          </cell>
          <cell r="E10221">
            <v>8</v>
          </cell>
          <cell r="F10221" t="str">
            <v>0080</v>
          </cell>
          <cell r="G10221" t="str">
            <v>D002</v>
          </cell>
          <cell r="H10221" t="str">
            <v>Shift Lever R</v>
          </cell>
          <cell r="I10221" t="str">
            <v>Växelreglage H</v>
          </cell>
          <cell r="J10221" t="str">
            <v>ASL3S42EALS SHIM 3 REVO internal</v>
          </cell>
          <cell r="K10221" t="str">
            <v>ASL3S42EALS</v>
          </cell>
          <cell r="L10221" t="str">
            <v>Kontakta SHIMANO</v>
          </cell>
        </row>
        <row r="10222">
          <cell r="B10222" t="str">
            <v>YEM2735139Växelreglage V</v>
          </cell>
          <cell r="C10222" t="str">
            <v>YEM2735139</v>
          </cell>
          <cell r="D10222" t="str">
            <v>2018-2019</v>
          </cell>
          <cell r="E10222">
            <v>9</v>
          </cell>
          <cell r="F10222" t="str">
            <v>0090</v>
          </cell>
          <cell r="G10222" t="str">
            <v>D001</v>
          </cell>
          <cell r="H10222" t="str">
            <v>Shift Lever L</v>
          </cell>
          <cell r="I10222" t="str">
            <v>Växelreglage V</v>
          </cell>
          <cell r="L10222" t="e">
            <v>#N/A</v>
          </cell>
        </row>
        <row r="10223">
          <cell r="B10223" t="str">
            <v>YEM2735139Handtag par</v>
          </cell>
          <cell r="C10223" t="str">
            <v>YEM2735139</v>
          </cell>
          <cell r="D10223" t="str">
            <v>2018-2019</v>
          </cell>
          <cell r="E10223">
            <v>10</v>
          </cell>
          <cell r="F10223" t="str">
            <v>0100</v>
          </cell>
          <cell r="G10223" t="str">
            <v>B004</v>
          </cell>
          <cell r="H10223" t="str">
            <v>Grip R</v>
          </cell>
          <cell r="I10223" t="str">
            <v>Handtag par</v>
          </cell>
          <cell r="K10223" t="str">
            <v>C2505674</v>
          </cell>
          <cell r="L10223" t="str">
            <v>BSP?</v>
          </cell>
        </row>
        <row r="10224">
          <cell r="B10224" t="str">
            <v>YEM2735139Frambroms</v>
          </cell>
          <cell r="C10224" t="str">
            <v>YEM2735139</v>
          </cell>
          <cell r="D10224" t="str">
            <v>2018-2019</v>
          </cell>
          <cell r="E10224">
            <v>11</v>
          </cell>
          <cell r="F10224" t="str">
            <v>0110</v>
          </cell>
          <cell r="G10224" t="str">
            <v>C003</v>
          </cell>
          <cell r="H10224" t="str">
            <v xml:space="preserve">Brake front </v>
          </cell>
          <cell r="I10224" t="str">
            <v>Frambroms</v>
          </cell>
          <cell r="J10224" t="str">
            <v xml:space="preserve">C6305035 V-Brake TX-121L Black 108mm. </v>
          </cell>
          <cell r="K10224" t="str">
            <v>C6305035</v>
          </cell>
          <cell r="L10224" t="str">
            <v>C6300101</v>
          </cell>
        </row>
        <row r="10225">
          <cell r="B10225" t="str">
            <v>YEM2735139Bakbroms</v>
          </cell>
          <cell r="C10225" t="str">
            <v>YEM2735139</v>
          </cell>
          <cell r="D10225" t="str">
            <v>2018-2019</v>
          </cell>
          <cell r="E10225">
            <v>12</v>
          </cell>
          <cell r="F10225" t="str">
            <v>0120</v>
          </cell>
          <cell r="G10225" t="str">
            <v>C004</v>
          </cell>
          <cell r="H10225" t="str">
            <v>Brake rear</v>
          </cell>
          <cell r="I10225" t="str">
            <v>Bakbroms</v>
          </cell>
          <cell r="K10225" t="str">
            <v>Fotbroms</v>
          </cell>
          <cell r="L10225" t="str">
            <v>Kontakta SHIMANO</v>
          </cell>
        </row>
        <row r="10226">
          <cell r="B10226" t="str">
            <v>YEM2735139Vevlager</v>
          </cell>
          <cell r="C10226" t="str">
            <v>YEM2735139</v>
          </cell>
          <cell r="D10226" t="str">
            <v>2018-2019</v>
          </cell>
          <cell r="E10226">
            <v>13</v>
          </cell>
          <cell r="F10226" t="str">
            <v>0130</v>
          </cell>
          <cell r="G10226" t="str">
            <v>E001</v>
          </cell>
          <cell r="H10226" t="str">
            <v xml:space="preserve">BB-set </v>
          </cell>
          <cell r="I10226" t="str">
            <v>Vevlager</v>
          </cell>
          <cell r="K10226" t="str">
            <v>C8705065-1-124</v>
          </cell>
          <cell r="L10226" t="str">
            <v>C8705065-1-124</v>
          </cell>
        </row>
        <row r="10227">
          <cell r="B10227" t="str">
            <v>YEM2735139Vevparti</v>
          </cell>
          <cell r="C10227" t="str">
            <v>YEM2735139</v>
          </cell>
          <cell r="D10227" t="str">
            <v>2018-2019</v>
          </cell>
          <cell r="E10227">
            <v>14</v>
          </cell>
          <cell r="F10227" t="str">
            <v>0140</v>
          </cell>
          <cell r="G10227" t="str">
            <v>E002</v>
          </cell>
          <cell r="H10227" t="str">
            <v>Front Chainwheel</v>
          </cell>
          <cell r="I10227" t="str">
            <v>Vevparti</v>
          </cell>
          <cell r="J10227" t="str">
            <v>C3305699-EG PRA-10L Silver 42T 170MM W E-GOING LOGO</v>
          </cell>
          <cell r="K10227" t="str">
            <v>C3305699-EG</v>
          </cell>
          <cell r="L10227" t="str">
            <v>C3305699-EG</v>
          </cell>
        </row>
        <row r="10228">
          <cell r="B10228" t="str">
            <v>YEM2735139Kedjeskydd</v>
          </cell>
          <cell r="C10228" t="str">
            <v>YEM2735139</v>
          </cell>
          <cell r="D10228" t="str">
            <v>2018-2019</v>
          </cell>
          <cell r="E10228">
            <v>15</v>
          </cell>
          <cell r="F10228" t="str">
            <v>0150</v>
          </cell>
          <cell r="G10228" t="str">
            <v>H001</v>
          </cell>
          <cell r="H10228" t="str">
            <v>Chain guard</v>
          </cell>
          <cell r="I10228" t="str">
            <v>Kedjeskydd</v>
          </cell>
          <cell r="K10228" t="str">
            <v>C8305441-528</v>
          </cell>
          <cell r="L10228" t="str">
            <v>Kontakta Service</v>
          </cell>
        </row>
        <row r="10229">
          <cell r="B10229" t="str">
            <v>YEM2735139Kedjeskyddsfäste</v>
          </cell>
          <cell r="C10229" t="str">
            <v>YEM2735139</v>
          </cell>
          <cell r="D10229" t="str">
            <v>2018-2019</v>
          </cell>
          <cell r="E10229">
            <v>16</v>
          </cell>
          <cell r="F10229" t="str">
            <v>0160</v>
          </cell>
          <cell r="G10229" t="str">
            <v>H002</v>
          </cell>
          <cell r="H10229" t="str">
            <v>Chain guard bracket</v>
          </cell>
          <cell r="I10229" t="str">
            <v>Kedjeskyddsfäste</v>
          </cell>
          <cell r="K10229" t="str">
            <v>C8305642</v>
          </cell>
          <cell r="L10229" t="str">
            <v>C8305642</v>
          </cell>
        </row>
        <row r="10230">
          <cell r="B10230" t="str">
            <v>YEM2735139Framväxel</v>
          </cell>
          <cell r="C10230" t="str">
            <v>YEM2735139</v>
          </cell>
          <cell r="D10230" t="str">
            <v>2018-2019</v>
          </cell>
          <cell r="E10230">
            <v>17</v>
          </cell>
          <cell r="F10230" t="str">
            <v>0170</v>
          </cell>
          <cell r="G10230" t="str">
            <v>D003</v>
          </cell>
          <cell r="H10230" t="str">
            <v>Front Derailleur</v>
          </cell>
          <cell r="I10230" t="str">
            <v>Framväxel</v>
          </cell>
          <cell r="K10230" t="str">
            <v>EMPTY</v>
          </cell>
          <cell r="L10230" t="e">
            <v>#N/A</v>
          </cell>
        </row>
        <row r="10231">
          <cell r="B10231" t="str">
            <v>YEM2735139Bakväxel</v>
          </cell>
          <cell r="C10231" t="str">
            <v>YEM2735139</v>
          </cell>
          <cell r="D10231" t="str">
            <v>2018-2019</v>
          </cell>
          <cell r="E10231">
            <v>18</v>
          </cell>
          <cell r="F10231" t="str">
            <v>0180</v>
          </cell>
          <cell r="G10231" t="str">
            <v>D004</v>
          </cell>
          <cell r="H10231" t="str">
            <v>Rear Derailleur</v>
          </cell>
          <cell r="I10231" t="str">
            <v>Bakväxel</v>
          </cell>
          <cell r="K10231" t="str">
            <v>NAVVÄXEL</v>
          </cell>
          <cell r="L10231" t="str">
            <v>Kontakta SHIMANO</v>
          </cell>
        </row>
        <row r="10232">
          <cell r="B10232" t="str">
            <v>YEM2735139Kedja</v>
          </cell>
          <cell r="C10232" t="str">
            <v>YEM2735139</v>
          </cell>
          <cell r="D10232" t="str">
            <v>2018-2019</v>
          </cell>
          <cell r="E10232">
            <v>19</v>
          </cell>
          <cell r="F10232" t="str">
            <v>0190</v>
          </cell>
          <cell r="G10232" t="str">
            <v>E003</v>
          </cell>
          <cell r="H10232" t="str">
            <v xml:space="preserve">Chain </v>
          </cell>
          <cell r="I10232" t="str">
            <v>Kedja</v>
          </cell>
          <cell r="J10232" t="str">
            <v>std</v>
          </cell>
          <cell r="K10232" t="str">
            <v>C3405001-0102</v>
          </cell>
          <cell r="L10232" t="str">
            <v>C3400002</v>
          </cell>
        </row>
        <row r="10233">
          <cell r="B10233" t="str">
            <v>YEM2735139Kassett</v>
          </cell>
          <cell r="C10233" t="str">
            <v>YEM2735139</v>
          </cell>
          <cell r="D10233" t="str">
            <v>2018-2019</v>
          </cell>
          <cell r="E10233">
            <v>20</v>
          </cell>
          <cell r="F10233" t="str">
            <v>0200</v>
          </cell>
          <cell r="G10233" t="str">
            <v>E004</v>
          </cell>
          <cell r="H10233" t="str">
            <v>Cassette Sprocket</v>
          </cell>
          <cell r="I10233" t="str">
            <v>Kassett</v>
          </cell>
          <cell r="J10233" t="str">
            <v>ASMGEAR19SU SPT SC19sv3/32" (INTERNAL HUB) SPROCKET FOR INTERNAL HUB 19T</v>
          </cell>
          <cell r="K10233" t="str">
            <v>ASMGEAR19SU</v>
          </cell>
          <cell r="L10233" t="str">
            <v>Kontakta SHIMANO</v>
          </cell>
        </row>
        <row r="10234">
          <cell r="B10234" t="str">
            <v>YEM2735139Framhjul</v>
          </cell>
          <cell r="C10234" t="str">
            <v>YEM2735139</v>
          </cell>
          <cell r="D10234" t="str">
            <v>2018-2019</v>
          </cell>
          <cell r="E10234">
            <v>21</v>
          </cell>
          <cell r="F10234" t="str">
            <v>0210</v>
          </cell>
          <cell r="G10234" t="str">
            <v>F001</v>
          </cell>
          <cell r="H10234" t="str">
            <v>Front hub</v>
          </cell>
          <cell r="I10234" t="str">
            <v>Framhjul</v>
          </cell>
          <cell r="J10234" t="str">
            <v>Se drive unit</v>
          </cell>
          <cell r="K10234" t="str">
            <v>C4107752</v>
          </cell>
          <cell r="L10234" t="str">
            <v>C4100365</v>
          </cell>
        </row>
        <row r="10235">
          <cell r="B10235" t="str">
            <v>YEM2735139Bakhjul</v>
          </cell>
          <cell r="C10235" t="str">
            <v>YEM2735139</v>
          </cell>
          <cell r="D10235" t="str">
            <v>2018-2019</v>
          </cell>
          <cell r="E10235">
            <v>22</v>
          </cell>
          <cell r="F10235" t="str">
            <v>0220</v>
          </cell>
          <cell r="G10235" t="str">
            <v>F002</v>
          </cell>
          <cell r="H10235" t="str">
            <v>Rear hub</v>
          </cell>
          <cell r="I10235" t="str">
            <v>Bakhjul</v>
          </cell>
          <cell r="J10235" t="str">
            <v>ASG3C41A2775DX SHIM INTER 3 36-H</v>
          </cell>
          <cell r="K10235" t="str">
            <v>C4208031</v>
          </cell>
          <cell r="L10235" t="str">
            <v>C4200028</v>
          </cell>
        </row>
        <row r="10236">
          <cell r="B10236" t="str">
            <v>YEM2735139Däck</v>
          </cell>
          <cell r="C10236" t="str">
            <v>YEM2735139</v>
          </cell>
          <cell r="D10236" t="str">
            <v>2018-2019</v>
          </cell>
          <cell r="E10236">
            <v>23</v>
          </cell>
          <cell r="F10236" t="str">
            <v>0230</v>
          </cell>
          <cell r="G10236" t="str">
            <v>F003</v>
          </cell>
          <cell r="H10236" t="str">
            <v>Tire</v>
          </cell>
          <cell r="I10236" t="str">
            <v>Däck</v>
          </cell>
          <cell r="K10236" t="str">
            <v>C4906455</v>
          </cell>
          <cell r="L10236" t="str">
            <v>C4901463</v>
          </cell>
        </row>
        <row r="10237">
          <cell r="B10237" t="str">
            <v>YEM2735139Skärmar set</v>
          </cell>
          <cell r="C10237" t="str">
            <v>YEM2735139</v>
          </cell>
          <cell r="D10237" t="str">
            <v>2018-2019</v>
          </cell>
          <cell r="E10237">
            <v>24</v>
          </cell>
          <cell r="F10237" t="str">
            <v>0240</v>
          </cell>
          <cell r="G10237" t="str">
            <v>H003</v>
          </cell>
          <cell r="H10237" t="str">
            <v xml:space="preserve">Mudguard front   </v>
          </cell>
          <cell r="I10237" t="str">
            <v>Skärmar set</v>
          </cell>
          <cell r="J10237" t="str">
            <v>C8255677-528 ZN/52MM 28" Silver 70.554/1 (5729-ZN) BLANK</v>
          </cell>
          <cell r="K10237" t="str">
            <v>C8255677-528</v>
          </cell>
          <cell r="L10237" t="str">
            <v>Kontakta Service</v>
          </cell>
        </row>
        <row r="10238">
          <cell r="B10238" t="str">
            <v>YEM2735139Pakethållare</v>
          </cell>
          <cell r="C10238" t="str">
            <v>YEM2735139</v>
          </cell>
          <cell r="D10238" t="str">
            <v>2018-2019</v>
          </cell>
          <cell r="E10238">
            <v>25</v>
          </cell>
          <cell r="F10238" t="str">
            <v>0250</v>
          </cell>
          <cell r="G10238" t="str">
            <v>H004</v>
          </cell>
          <cell r="H10238" t="str">
            <v>Carrier</v>
          </cell>
          <cell r="I10238" t="str">
            <v>Pakethållare</v>
          </cell>
          <cell r="J10238" t="str">
            <v>C8205759-528 AVS CLASSIC CARRIER FOR PHILION BATTERY, Powder BLACK CLIP AND SPECTRA LOGO painted silver</v>
          </cell>
          <cell r="K10238" t="str">
            <v>C8205759-BK</v>
          </cell>
          <cell r="L10238" t="str">
            <v>C8205759-BK</v>
          </cell>
        </row>
        <row r="10239">
          <cell r="B10239" t="str">
            <v>YEM2735139Sadel</v>
          </cell>
          <cell r="C10239" t="str">
            <v>YEM2735139</v>
          </cell>
          <cell r="D10239" t="str">
            <v>2018-2019</v>
          </cell>
          <cell r="E10239">
            <v>26</v>
          </cell>
          <cell r="F10239" t="str">
            <v>0260</v>
          </cell>
          <cell r="G10239" t="str">
            <v>G001</v>
          </cell>
          <cell r="H10239" t="str">
            <v>Saddle</v>
          </cell>
          <cell r="I10239" t="str">
            <v>Sadel</v>
          </cell>
          <cell r="J10239" t="str">
            <v xml:space="preserve">C7106204 Spectra Commo Lady "COUNTRY" Brown W/O CLAMP </v>
          </cell>
          <cell r="K10239" t="str">
            <v>C7106204</v>
          </cell>
          <cell r="L10239" t="str">
            <v>C7100219</v>
          </cell>
        </row>
        <row r="10240">
          <cell r="B10240" t="str">
            <v>YEM2735139Sadelstolpe</v>
          </cell>
          <cell r="C10240" t="str">
            <v>YEM2735139</v>
          </cell>
          <cell r="D10240" t="str">
            <v>2018-2019</v>
          </cell>
          <cell r="E10240">
            <v>27</v>
          </cell>
          <cell r="F10240" t="str">
            <v>0270</v>
          </cell>
          <cell r="G10240" t="str">
            <v>G002</v>
          </cell>
          <cell r="H10240" t="str">
            <v>Seatpost</v>
          </cell>
          <cell r="I10240" t="str">
            <v>Sadelstolpe</v>
          </cell>
          <cell r="J10240" t="str">
            <v>C7205256 STD 27.2X300 SILVER (C7205535 31,6 first xxx bikes)</v>
          </cell>
          <cell r="K10240" t="str">
            <v>C7205256</v>
          </cell>
          <cell r="L10240" t="str">
            <v>C7200004</v>
          </cell>
        </row>
        <row r="10241">
          <cell r="B10241" t="str">
            <v>YEM2735139Sadelrörsklämma</v>
          </cell>
          <cell r="C10241" t="str">
            <v>YEM2735139</v>
          </cell>
          <cell r="D10241" t="str">
            <v>2018-2019</v>
          </cell>
          <cell r="E10241">
            <v>28</v>
          </cell>
          <cell r="F10241" t="str">
            <v>0280</v>
          </cell>
          <cell r="G10241" t="str">
            <v>G003</v>
          </cell>
          <cell r="H10241" t="str">
            <v>Seat Clamp</v>
          </cell>
          <cell r="I10241" t="str">
            <v>Sadelrörsklämma</v>
          </cell>
          <cell r="J10241" t="str">
            <v>C7305002 L/C 31.8 MX27 shiny black (7305138 35mm fisr xxx bikes)</v>
          </cell>
          <cell r="K10241" t="str">
            <v>C7305002</v>
          </cell>
          <cell r="L10241" t="str">
            <v>C7300027-318</v>
          </cell>
        </row>
        <row r="10242">
          <cell r="B10242" t="str">
            <v>YEM2735139Framlampa</v>
          </cell>
          <cell r="C10242" t="str">
            <v>YEM2735139</v>
          </cell>
          <cell r="D10242" t="str">
            <v>2018-2019</v>
          </cell>
          <cell r="E10242">
            <v>29</v>
          </cell>
          <cell r="F10242" t="str">
            <v>0290</v>
          </cell>
          <cell r="G10242" t="str">
            <v>H005</v>
          </cell>
          <cell r="H10242" t="str">
            <v>Front light</v>
          </cell>
          <cell r="I10242" t="str">
            <v>Framlampa</v>
          </cell>
          <cell r="J10242" t="str">
            <v>C8025213 Front light Breeze Evo with SS bracket Classic chrome, 0,5W LED, 15 lux, Waterproof IP44 w cable</v>
          </cell>
          <cell r="K10242" t="str">
            <v>C8025213</v>
          </cell>
          <cell r="L10242" t="str">
            <v>C8010029</v>
          </cell>
        </row>
        <row r="10243">
          <cell r="B10243" t="str">
            <v>YEM2735139Baklampa</v>
          </cell>
          <cell r="C10243" t="str">
            <v>YEM2735139</v>
          </cell>
          <cell r="D10243" t="str">
            <v>2018-2019</v>
          </cell>
          <cell r="E10243">
            <v>30</v>
          </cell>
          <cell r="F10243" t="str">
            <v>0300</v>
          </cell>
          <cell r="G10243" t="str">
            <v>H006</v>
          </cell>
          <cell r="H10243" t="str">
            <v>Light, Rear</v>
          </cell>
          <cell r="I10243" t="str">
            <v>Baklampa</v>
          </cell>
          <cell r="K10243" t="str">
            <v>C8705058-1RLBK</v>
          </cell>
          <cell r="L10243" t="str">
            <v>C8705058-1RLBK</v>
          </cell>
        </row>
        <row r="10244">
          <cell r="B10244" t="str">
            <v>YEM2735139Låssats</v>
          </cell>
          <cell r="C10244" t="str">
            <v>YEM2735139</v>
          </cell>
          <cell r="D10244" t="str">
            <v>2018-2019</v>
          </cell>
          <cell r="E10244">
            <v>31</v>
          </cell>
          <cell r="F10244" t="str">
            <v>0310</v>
          </cell>
          <cell r="G10244" t="str">
            <v>H007</v>
          </cell>
          <cell r="H10244" t="str">
            <v>Lock</v>
          </cell>
          <cell r="I10244" t="str">
            <v>Låssats</v>
          </cell>
          <cell r="J10244" t="str">
            <v>C8405069 LCK SF PLbk Solid+  BAT SF03, LOCK FRAME+LOCK BATT SF03 RT W/2 similar keys</v>
          </cell>
          <cell r="K10244" t="str">
            <v>C8405069</v>
          </cell>
          <cell r="L10244" t="str">
            <v>C8405069</v>
          </cell>
        </row>
        <row r="10245">
          <cell r="B10245" t="str">
            <v>YEM2735139Stöd</v>
          </cell>
          <cell r="C10245" t="str">
            <v>YEM2735139</v>
          </cell>
          <cell r="D10245" t="str">
            <v>2018-2019</v>
          </cell>
          <cell r="E10245">
            <v>32</v>
          </cell>
          <cell r="F10245" t="str">
            <v>0320</v>
          </cell>
          <cell r="G10245" t="str">
            <v>H008</v>
          </cell>
          <cell r="H10245" t="str">
            <v>Kick stand</v>
          </cell>
          <cell r="I10245" t="str">
            <v>Stöd</v>
          </cell>
          <cell r="J10245" t="str">
            <v>C8105208 KS REX ATRAN 235</v>
          </cell>
          <cell r="K10245" t="str">
            <v>C8105208</v>
          </cell>
          <cell r="L10245" t="str">
            <v>C8100034</v>
          </cell>
        </row>
        <row r="10246">
          <cell r="B10246" t="str">
            <v>YEM2735139Korg</v>
          </cell>
          <cell r="C10246" t="str">
            <v>YEM2735139</v>
          </cell>
          <cell r="D10246" t="str">
            <v>2018-2019</v>
          </cell>
          <cell r="E10246">
            <v>33</v>
          </cell>
          <cell r="F10246" t="str">
            <v>0330</v>
          </cell>
          <cell r="G10246" t="str">
            <v>H009</v>
          </cell>
          <cell r="H10246" t="str">
            <v>Basket / Fr carrier</v>
          </cell>
          <cell r="I10246" t="str">
            <v>Korg</v>
          </cell>
          <cell r="K10246" t="str">
            <v>C8605001-G</v>
          </cell>
          <cell r="L10246" t="str">
            <v>C8600004</v>
          </cell>
        </row>
        <row r="10247">
          <cell r="B10247" t="str">
            <v>YEM2735139Pedaler</v>
          </cell>
          <cell r="C10247" t="str">
            <v>YEM2735139</v>
          </cell>
          <cell r="D10247" t="str">
            <v>2018-2019</v>
          </cell>
          <cell r="E10247">
            <v>34</v>
          </cell>
          <cell r="F10247" t="str">
            <v>0340</v>
          </cell>
          <cell r="G10247" t="str">
            <v>E005</v>
          </cell>
          <cell r="H10247" t="str">
            <v xml:space="preserve">Pedal </v>
          </cell>
          <cell r="I10247" t="str">
            <v>Pedaler</v>
          </cell>
          <cell r="J10247" t="str">
            <v>C3505317 STANDARD BK/GR9/16"</v>
          </cell>
          <cell r="K10247" t="str">
            <v>C3505317</v>
          </cell>
          <cell r="L10247" t="str">
            <v>C3500026</v>
          </cell>
        </row>
        <row r="10248">
          <cell r="B10248" t="str">
            <v>YEM2735139Motor</v>
          </cell>
          <cell r="C10248" t="str">
            <v>YEM2735139</v>
          </cell>
          <cell r="D10248" t="str">
            <v>2018-2019</v>
          </cell>
          <cell r="E10248">
            <v>35</v>
          </cell>
          <cell r="F10248" t="str">
            <v>0350</v>
          </cell>
          <cell r="G10248" t="str">
            <v>J001</v>
          </cell>
          <cell r="H10248" t="str">
            <v>DRIVE UNIT:</v>
          </cell>
          <cell r="I10248" t="str">
            <v>Motor</v>
          </cell>
          <cell r="J10248" t="str">
            <v>C8705065-1-02 2017 E-Motor Egoing SYXC</v>
          </cell>
          <cell r="K10248" t="str">
            <v>C8705065-1-02</v>
          </cell>
          <cell r="L10248" t="str">
            <v>C8705065-1-02</v>
          </cell>
        </row>
        <row r="10249">
          <cell r="B10249" t="str">
            <v>YEM2735139Display</v>
          </cell>
          <cell r="C10249" t="str">
            <v>YEM2735139</v>
          </cell>
          <cell r="D10249" t="str">
            <v>2018-2019</v>
          </cell>
          <cell r="E10249">
            <v>36</v>
          </cell>
          <cell r="F10249" t="str">
            <v>0360</v>
          </cell>
          <cell r="G10249" t="str">
            <v>J004</v>
          </cell>
          <cell r="H10249" t="str">
            <v>DISPLAY:</v>
          </cell>
          <cell r="I10249" t="str">
            <v>Display</v>
          </cell>
          <cell r="J10249" t="str">
            <v>C8705065-1-10S LED, E10 Silver Alloy E-Going logo, new buttons, to be assembled on the left side,  cable length: 850mm 28"   For BESST</v>
          </cell>
          <cell r="K10249" t="str">
            <v>C8705065-1-10S</v>
          </cell>
          <cell r="L10249" t="str">
            <v>C8705065-1-10S</v>
          </cell>
        </row>
        <row r="10250">
          <cell r="B10250" t="str">
            <v>YEM2735139EB-Bus kabel</v>
          </cell>
          <cell r="C10250" t="str">
            <v>YEM2735139</v>
          </cell>
          <cell r="D10250" t="str">
            <v>2018-2019</v>
          </cell>
          <cell r="E10250">
            <v>37</v>
          </cell>
          <cell r="F10250" t="str">
            <v>0370</v>
          </cell>
          <cell r="G10250" t="str">
            <v>J005</v>
          </cell>
          <cell r="H10250" t="str">
            <v>EB-BUS CABLE:</v>
          </cell>
          <cell r="I10250" t="str">
            <v>EB-Bus kabel</v>
          </cell>
          <cell r="J10250" t="str">
            <v>C8705065-1-04A 9pin (1000mm), one end linked to controller,the other end linked to the display (240mm), the front light (240mm) one brake sensor (280mm) and the speed sensor (500mm)</v>
          </cell>
          <cell r="K10250" t="str">
            <v>C8705065-1-04A</v>
          </cell>
          <cell r="L10250" t="str">
            <v>C8705065-1-04</v>
          </cell>
        </row>
        <row r="10251">
          <cell r="B10251" t="str">
            <v>YEM2735139Motorkabel</v>
          </cell>
          <cell r="C10251" t="str">
            <v>YEM2735139</v>
          </cell>
          <cell r="D10251" t="str">
            <v>2018-2019</v>
          </cell>
          <cell r="E10251">
            <v>38</v>
          </cell>
          <cell r="F10251" t="str">
            <v>0380</v>
          </cell>
          <cell r="G10251" t="str">
            <v>J006</v>
          </cell>
          <cell r="H10251" t="str">
            <v>POWER CABLE:</v>
          </cell>
          <cell r="I10251" t="str">
            <v>Motorkabel</v>
          </cell>
          <cell r="J10251" t="str">
            <v>C8705065-1-03A G9.1/M9.1, cable length 1250mm, between motor and controller</v>
          </cell>
          <cell r="K10251" t="str">
            <v>C8705065-1-03A</v>
          </cell>
          <cell r="L10251" t="str">
            <v>C8705065-1-03A</v>
          </cell>
        </row>
        <row r="10252">
          <cell r="B10252" t="str">
            <v>YEM2735139Kabel framlampa</v>
          </cell>
          <cell r="C10252" t="str">
            <v>YEM2735139</v>
          </cell>
          <cell r="D10252" t="str">
            <v>2018-2019</v>
          </cell>
          <cell r="E10252">
            <v>39</v>
          </cell>
          <cell r="F10252" t="str">
            <v>0390</v>
          </cell>
          <cell r="G10252" t="str">
            <v>J007</v>
          </cell>
          <cell r="H10252" t="str">
            <v>F. LIGHT CABLE:</v>
          </cell>
          <cell r="I10252" t="str">
            <v>Kabel framlampa</v>
          </cell>
          <cell r="K10252" t="str">
            <v>Ingår i EB-buskabeln</v>
          </cell>
          <cell r="L10252" t="str">
            <v>Ingår i EB-buskabeln</v>
          </cell>
        </row>
        <row r="10253">
          <cell r="B10253" t="str">
            <v>YEM2735139Kabel baklampa</v>
          </cell>
          <cell r="C10253" t="str">
            <v>YEM2735139</v>
          </cell>
          <cell r="D10253" t="str">
            <v>2018-2019</v>
          </cell>
          <cell r="E10253">
            <v>40</v>
          </cell>
          <cell r="F10253" t="str">
            <v>0400</v>
          </cell>
          <cell r="G10253" t="str">
            <v>J008</v>
          </cell>
          <cell r="H10253" t="str">
            <v>R. LIGHT CABLE:</v>
          </cell>
          <cell r="I10253" t="str">
            <v>Kabel baklampa</v>
          </cell>
          <cell r="K10253" t="str">
            <v>INGÅR I BATTERIET</v>
          </cell>
          <cell r="L10253" t="str">
            <v>Ingår i batteriet</v>
          </cell>
        </row>
        <row r="10254">
          <cell r="B10254" t="str">
            <v>YEM2735139Hastighetssensor</v>
          </cell>
          <cell r="C10254" t="str">
            <v>YEM2735139</v>
          </cell>
          <cell r="D10254" t="str">
            <v>2018-2019</v>
          </cell>
          <cell r="E10254">
            <v>41</v>
          </cell>
          <cell r="F10254" t="str">
            <v>0410</v>
          </cell>
          <cell r="G10254" t="str">
            <v>J009</v>
          </cell>
          <cell r="H10254" t="str">
            <v>SPEED SENSOR:</v>
          </cell>
          <cell r="I10254" t="str">
            <v>Hastighetssensor</v>
          </cell>
          <cell r="K10254" t="str">
            <v>INGÅR I MOTORN</v>
          </cell>
          <cell r="L10254" t="str">
            <v>Ingår i motorn</v>
          </cell>
        </row>
        <row r="10255">
          <cell r="B10255" t="str">
            <v>YEM2735139Batteri</v>
          </cell>
          <cell r="C10255" t="str">
            <v>YEM2735139</v>
          </cell>
          <cell r="D10255" t="str">
            <v>2018-2019</v>
          </cell>
          <cell r="E10255">
            <v>42</v>
          </cell>
          <cell r="F10255" t="str">
            <v>0420</v>
          </cell>
          <cell r="G10255" t="str">
            <v>J002</v>
          </cell>
          <cell r="H10255" t="str">
            <v>BATTERY:</v>
          </cell>
          <cell r="I10255" t="str">
            <v>Batteri</v>
          </cell>
          <cell r="J10255" t="str">
            <v>C8705058-1-08C  PHYLION SF-03, 8,8Ah WITH INTERGRATED REAR RED LIGHT (CANBUS)</v>
          </cell>
          <cell r="K10255" t="str">
            <v>C8705058-1-08EA</v>
          </cell>
          <cell r="L10255" t="str">
            <v>C8705058-1-08EA</v>
          </cell>
        </row>
        <row r="10256">
          <cell r="B10256" t="str">
            <v>YEM2735139Batterihållare</v>
          </cell>
          <cell r="C10256" t="str">
            <v>YEM2735139</v>
          </cell>
          <cell r="D10256" t="str">
            <v>2018-2019</v>
          </cell>
          <cell r="E10256">
            <v>43</v>
          </cell>
          <cell r="F10256" t="str">
            <v>0430</v>
          </cell>
          <cell r="G10256" t="str">
            <v>J003</v>
          </cell>
          <cell r="H10256" t="str">
            <v>BATTERY HOLDER/Slider</v>
          </cell>
          <cell r="I10256" t="str">
            <v>Batterihållare</v>
          </cell>
          <cell r="J10256" t="str">
            <v>C8705065-10-02 Slider (lower part) SF03, AXA One key</v>
          </cell>
          <cell r="L10256" t="e">
            <v>#N/A</v>
          </cell>
        </row>
        <row r="10257">
          <cell r="B10257" t="str">
            <v>YEM2735139Batteriladdare</v>
          </cell>
          <cell r="C10257" t="str">
            <v>YEM2735139</v>
          </cell>
          <cell r="D10257" t="str">
            <v>2018-2019</v>
          </cell>
          <cell r="E10257">
            <v>44</v>
          </cell>
          <cell r="F10257" t="str">
            <v>0440</v>
          </cell>
          <cell r="G10257" t="str">
            <v>J010</v>
          </cell>
          <cell r="H10257" t="str">
            <v>CHARGER:</v>
          </cell>
          <cell r="I10257" t="str">
            <v>Batteriladdare</v>
          </cell>
          <cell r="J10257" t="str">
            <v>C8705058-02, (CHARGER 2A    # NO:CZ2AG2JE7)  CHARGER FOR PHYLION BATTERY</v>
          </cell>
          <cell r="K10257" t="str">
            <v>C8705058-02</v>
          </cell>
          <cell r="L10257" t="str">
            <v>C8705058-02</v>
          </cell>
        </row>
        <row r="10258">
          <cell r="B10258" t="str">
            <v>YEM2735139Kontrollbox</v>
          </cell>
          <cell r="C10258" t="str">
            <v>YEM2735139</v>
          </cell>
          <cell r="D10258" t="str">
            <v>2018-2019</v>
          </cell>
          <cell r="E10258">
            <v>45</v>
          </cell>
          <cell r="F10258" t="str">
            <v>0450</v>
          </cell>
          <cell r="G10258" t="str">
            <v>J011</v>
          </cell>
          <cell r="H10258" t="str">
            <v>Controller</v>
          </cell>
          <cell r="I10258" t="str">
            <v>Kontrollbox</v>
          </cell>
          <cell r="J1025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258" t="str">
            <v>C8705065-10-01A</v>
          </cell>
          <cell r="L10258" t="str">
            <v>C8705065-10-01</v>
          </cell>
        </row>
        <row r="10259">
          <cell r="B10259" t="str">
            <v>YEM2735139Växelöra</v>
          </cell>
          <cell r="C10259" t="str">
            <v>YEM2735139</v>
          </cell>
          <cell r="D10259" t="str">
            <v>2018-2019</v>
          </cell>
          <cell r="E10259">
            <v>46</v>
          </cell>
          <cell r="F10259" t="str">
            <v>0460</v>
          </cell>
          <cell r="G10259" t="str">
            <v>D005</v>
          </cell>
          <cell r="H10259" t="str">
            <v>Gear hanger</v>
          </cell>
          <cell r="I10259" t="str">
            <v>Växelöra</v>
          </cell>
          <cell r="L10259" t="e">
            <v>#N/A</v>
          </cell>
        </row>
        <row r="10260">
          <cell r="B10260" t="str">
            <v>YEM2735140RAM</v>
          </cell>
          <cell r="C10260" t="str">
            <v>YEM2735140</v>
          </cell>
          <cell r="D10260" t="str">
            <v>2018-2020</v>
          </cell>
          <cell r="E10260">
            <v>1</v>
          </cell>
          <cell r="F10260" t="str">
            <v>0010</v>
          </cell>
          <cell r="G10260" t="str">
            <v>A001</v>
          </cell>
          <cell r="H10260" t="str">
            <v>PAINTED FRAME</v>
          </cell>
          <cell r="I10260" t="str">
            <v>RAM</v>
          </cell>
          <cell r="K10260" t="str">
            <v>FRAME</v>
          </cell>
          <cell r="L10260" t="e">
            <v>#N/A</v>
          </cell>
        </row>
        <row r="10261">
          <cell r="B10261" t="str">
            <v>YEM2735140Framgaffel</v>
          </cell>
          <cell r="C10261" t="str">
            <v>YEM2735140</v>
          </cell>
          <cell r="D10261" t="str">
            <v>2018-2020</v>
          </cell>
          <cell r="E10261">
            <v>2</v>
          </cell>
          <cell r="F10261" t="str">
            <v>0020</v>
          </cell>
          <cell r="G10261" t="str">
            <v>A002</v>
          </cell>
          <cell r="H10261" t="str">
            <v>PAINTED FORK</v>
          </cell>
          <cell r="I10261" t="str">
            <v>Framgaffel</v>
          </cell>
          <cell r="J10261" t="str">
            <v>C1605769-210, Lung I Steel for e-going  FF28ST 622 210 Disc-brake 47/50 tires</v>
          </cell>
          <cell r="K10261" t="str">
            <v>C1605769-210</v>
          </cell>
          <cell r="L10261" t="e">
            <v>#N/A</v>
          </cell>
        </row>
        <row r="10262">
          <cell r="B10262" t="str">
            <v>YEM2735140Styrlager</v>
          </cell>
          <cell r="C10262" t="str">
            <v>YEM2735140</v>
          </cell>
          <cell r="D10262" t="str">
            <v>2018-2020</v>
          </cell>
          <cell r="E10262">
            <v>3</v>
          </cell>
          <cell r="F10262" t="str">
            <v>0030</v>
          </cell>
          <cell r="G10262" t="str">
            <v>B001</v>
          </cell>
          <cell r="H10262" t="str">
            <v>Head Set</v>
          </cell>
          <cell r="I10262" t="str">
            <v>Styrlager</v>
          </cell>
          <cell r="J10262" t="str">
            <v xml:space="preserve">C2105003 VP MH-501 ED BLACK SH=34 </v>
          </cell>
          <cell r="K10262" t="str">
            <v>C2105003</v>
          </cell>
          <cell r="L10262" t="str">
            <v>C2100165</v>
          </cell>
        </row>
        <row r="10263">
          <cell r="B10263" t="str">
            <v xml:space="preserve">YEM2735140Styrstam </v>
          </cell>
          <cell r="C10263" t="str">
            <v>YEM2735140</v>
          </cell>
          <cell r="D10263" t="str">
            <v>2018-2020</v>
          </cell>
          <cell r="E10263">
            <v>4</v>
          </cell>
          <cell r="F10263" t="str">
            <v>0040</v>
          </cell>
          <cell r="G10263" t="str">
            <v>B002</v>
          </cell>
          <cell r="H10263" t="str">
            <v>Handlebar Stem</v>
          </cell>
          <cell r="I10263" t="str">
            <v xml:space="preserve">Styrstam </v>
          </cell>
          <cell r="J10263" t="str">
            <v>C2205076-040 STQ AL/IN sv 25/230 30° 25 HA-C40  silver</v>
          </cell>
          <cell r="K10263" t="str">
            <v>C2205076-040</v>
          </cell>
          <cell r="L10263" t="str">
            <v>C2200114-040</v>
          </cell>
        </row>
        <row r="10264">
          <cell r="B10264" t="str">
            <v>YEM2735140Styre</v>
          </cell>
          <cell r="C10264" t="str">
            <v>YEM2735140</v>
          </cell>
          <cell r="D10264" t="str">
            <v>2018-2020</v>
          </cell>
          <cell r="E10264">
            <v>5</v>
          </cell>
          <cell r="F10264" t="str">
            <v>0050</v>
          </cell>
          <cell r="G10264" t="str">
            <v>B003</v>
          </cell>
          <cell r="H10264" t="str">
            <v>Handelbar</v>
          </cell>
          <cell r="I10264" t="str">
            <v>Styre</v>
          </cell>
          <cell r="J10264" t="str">
            <v>C2306073 Handlebar City Silver NR-AL-14(ISO-C) W:630mm, AL H.A.S, no logo</v>
          </cell>
          <cell r="K10264" t="str">
            <v>C2306073</v>
          </cell>
          <cell r="L10264" t="str">
            <v>C2300290</v>
          </cell>
        </row>
        <row r="10265">
          <cell r="B10265" t="str">
            <v>YEM2735140Bromsgrepp H</v>
          </cell>
          <cell r="C10265" t="str">
            <v>YEM2735140</v>
          </cell>
          <cell r="D10265" t="str">
            <v>2018-2020</v>
          </cell>
          <cell r="E10265">
            <v>6</v>
          </cell>
          <cell r="F10265" t="str">
            <v>0060</v>
          </cell>
          <cell r="G10265" t="str">
            <v>C002</v>
          </cell>
          <cell r="H10265" t="str">
            <v>Brake Lever R</v>
          </cell>
          <cell r="I10265" t="str">
            <v>Bromsgrepp H</v>
          </cell>
          <cell r="L10265" t="e">
            <v>#N/A</v>
          </cell>
        </row>
        <row r="10266">
          <cell r="B10266" t="str">
            <v>YEM2735140Bromsgrepp V</v>
          </cell>
          <cell r="C10266" t="str">
            <v>YEM2735140</v>
          </cell>
          <cell r="D10266" t="str">
            <v>2018-2020</v>
          </cell>
          <cell r="E10266">
            <v>7</v>
          </cell>
          <cell r="F10266" t="str">
            <v>0070</v>
          </cell>
          <cell r="G10266" t="str">
            <v>C001</v>
          </cell>
          <cell r="H10266" t="str">
            <v>Brake Lever L</v>
          </cell>
          <cell r="I10266" t="str">
            <v>Bromsgrepp V</v>
          </cell>
          <cell r="K10266" t="str">
            <v>Shimano</v>
          </cell>
          <cell r="L10266" t="str">
            <v>Kontakta SHIMANO</v>
          </cell>
        </row>
        <row r="10267">
          <cell r="B10267" t="str">
            <v>YEM2735140Växelreglage H</v>
          </cell>
          <cell r="C10267" t="str">
            <v>YEM2735140</v>
          </cell>
          <cell r="D10267" t="str">
            <v>2018-2020</v>
          </cell>
          <cell r="E10267">
            <v>8</v>
          </cell>
          <cell r="F10267" t="str">
            <v>0080</v>
          </cell>
          <cell r="G10267" t="str">
            <v>D002</v>
          </cell>
          <cell r="H10267" t="str">
            <v>Shift Lever R</v>
          </cell>
          <cell r="I10267" t="str">
            <v>Växelreglage H</v>
          </cell>
          <cell r="J10267" t="str">
            <v>ASL3S42EALS SHIM 3 REVO internal</v>
          </cell>
          <cell r="K10267" t="str">
            <v>ASL3S42EALS</v>
          </cell>
          <cell r="L10267" t="str">
            <v>Kontakta SHIMANO</v>
          </cell>
        </row>
        <row r="10268">
          <cell r="B10268" t="str">
            <v>YEM2735140Växelreglage V</v>
          </cell>
          <cell r="C10268" t="str">
            <v>YEM2735140</v>
          </cell>
          <cell r="D10268" t="str">
            <v>2018-2020</v>
          </cell>
          <cell r="E10268">
            <v>9</v>
          </cell>
          <cell r="F10268" t="str">
            <v>0090</v>
          </cell>
          <cell r="G10268" t="str">
            <v>D001</v>
          </cell>
          <cell r="H10268" t="str">
            <v>Shift Lever L</v>
          </cell>
          <cell r="I10268" t="str">
            <v>Växelreglage V</v>
          </cell>
          <cell r="L10268" t="e">
            <v>#N/A</v>
          </cell>
        </row>
        <row r="10269">
          <cell r="B10269" t="str">
            <v>YEM2735140Handtag par</v>
          </cell>
          <cell r="C10269" t="str">
            <v>YEM2735140</v>
          </cell>
          <cell r="D10269" t="str">
            <v>2018-2020</v>
          </cell>
          <cell r="E10269">
            <v>10</v>
          </cell>
          <cell r="F10269" t="str">
            <v>0100</v>
          </cell>
          <cell r="G10269" t="str">
            <v>B004</v>
          </cell>
          <cell r="H10269" t="str">
            <v>Grip R</v>
          </cell>
          <cell r="I10269" t="str">
            <v>Handtag par</v>
          </cell>
          <cell r="J10269" t="str">
            <v xml:space="preserve">C2505484  HERRMANS 84A ERGO TPE 90MM  </v>
          </cell>
          <cell r="K10269" t="str">
            <v>C2505484</v>
          </cell>
          <cell r="L10269" t="str">
            <v>C2500163</v>
          </cell>
        </row>
        <row r="10270">
          <cell r="B10270" t="str">
            <v>YEM2735140Frambroms</v>
          </cell>
          <cell r="C10270" t="str">
            <v>YEM2735140</v>
          </cell>
          <cell r="D10270" t="str">
            <v>2018-2020</v>
          </cell>
          <cell r="E10270">
            <v>11</v>
          </cell>
          <cell r="F10270" t="str">
            <v>0110</v>
          </cell>
          <cell r="G10270" t="str">
            <v>C003</v>
          </cell>
          <cell r="H10270" t="str">
            <v xml:space="preserve">Brake front </v>
          </cell>
          <cell r="I10270" t="str">
            <v>Frambroms</v>
          </cell>
          <cell r="J10270" t="str">
            <v>AMT200KLFURX100 DISC BRAKE ASSEMBLED SET, BL-MT200(L), BR-MT200(F), BLACK, SM-MA-F160P/S, RESIN PAD(W/O FIN), 1000MM HOSE(SM-BH59-SS BLACK), BULK, 8,17 USD</v>
          </cell>
          <cell r="K10270" t="str">
            <v>AMT200KLFURX100</v>
          </cell>
          <cell r="L10270" t="str">
            <v>Kontakta SHIMANO</v>
          </cell>
        </row>
        <row r="10271">
          <cell r="B10271" t="str">
            <v>YEM2735140Bakbroms</v>
          </cell>
          <cell r="C10271" t="str">
            <v>YEM2735140</v>
          </cell>
          <cell r="D10271" t="str">
            <v>2018-2020</v>
          </cell>
          <cell r="E10271">
            <v>12</v>
          </cell>
          <cell r="F10271" t="str">
            <v>0120</v>
          </cell>
          <cell r="G10271" t="str">
            <v>C004</v>
          </cell>
          <cell r="H10271" t="str">
            <v>Brake rear</v>
          </cell>
          <cell r="I10271" t="str">
            <v>Bakbroms</v>
          </cell>
          <cell r="K10271" t="str">
            <v>Fotbroms</v>
          </cell>
          <cell r="L10271" t="str">
            <v>Kontakta SHIMANO</v>
          </cell>
        </row>
        <row r="10272">
          <cell r="B10272" t="str">
            <v>YEM2735140Vevlager</v>
          </cell>
          <cell r="C10272" t="str">
            <v>YEM2735140</v>
          </cell>
          <cell r="D10272" t="str">
            <v>2018-2020</v>
          </cell>
          <cell r="E10272">
            <v>13</v>
          </cell>
          <cell r="F10272" t="str">
            <v>0130</v>
          </cell>
          <cell r="G10272" t="str">
            <v>E001</v>
          </cell>
          <cell r="H10272" t="str">
            <v xml:space="preserve">BB-set </v>
          </cell>
          <cell r="I10272" t="str">
            <v>Vevlager</v>
          </cell>
          <cell r="K10272" t="str">
            <v>C8705065-1-124</v>
          </cell>
          <cell r="L10272" t="str">
            <v>C8705065-1-124</v>
          </cell>
        </row>
        <row r="10273">
          <cell r="B10273" t="str">
            <v>YEM2735140Vevparti</v>
          </cell>
          <cell r="C10273" t="str">
            <v>YEM2735140</v>
          </cell>
          <cell r="D10273" t="str">
            <v>2018-2020</v>
          </cell>
          <cell r="E10273">
            <v>14</v>
          </cell>
          <cell r="F10273" t="str">
            <v>0140</v>
          </cell>
          <cell r="G10273" t="str">
            <v>E002</v>
          </cell>
          <cell r="H10273" t="str">
            <v>Front Chainwheel</v>
          </cell>
          <cell r="I10273" t="str">
            <v>Vevparti</v>
          </cell>
          <cell r="J10273" t="str">
            <v>C3305699-EG PRA-10L Silver 42T 170MM W E-GOING LOGO</v>
          </cell>
          <cell r="K10273" t="str">
            <v>C3305699-EG</v>
          </cell>
          <cell r="L10273" t="str">
            <v>C3305699-EG</v>
          </cell>
        </row>
        <row r="10274">
          <cell r="B10274" t="str">
            <v>YEM2735140Kedjeskydd</v>
          </cell>
          <cell r="C10274" t="str">
            <v>YEM2735140</v>
          </cell>
          <cell r="D10274" t="str">
            <v>2018-2020</v>
          </cell>
          <cell r="E10274">
            <v>15</v>
          </cell>
          <cell r="F10274" t="str">
            <v>0150</v>
          </cell>
          <cell r="G10274" t="str">
            <v>H001</v>
          </cell>
          <cell r="H10274" t="str">
            <v>Chain guard</v>
          </cell>
          <cell r="I10274" t="str">
            <v>Kedjeskydd</v>
          </cell>
          <cell r="J10274" t="str">
            <v>C8305441-BK 42T BLACK classic Buchel + C8305642 bracket Buchel</v>
          </cell>
          <cell r="K10274" t="str">
            <v>C8305441-BK</v>
          </cell>
          <cell r="L10274" t="str">
            <v>C8305641-BK</v>
          </cell>
        </row>
        <row r="10275">
          <cell r="B10275" t="str">
            <v>YEM2735140Kedjeskyddsfäste</v>
          </cell>
          <cell r="C10275" t="str">
            <v>YEM2735140</v>
          </cell>
          <cell r="D10275" t="str">
            <v>2018-2020</v>
          </cell>
          <cell r="E10275">
            <v>16</v>
          </cell>
          <cell r="F10275" t="str">
            <v>0160</v>
          </cell>
          <cell r="G10275" t="str">
            <v>H002</v>
          </cell>
          <cell r="H10275" t="str">
            <v>Chain guard bracket</v>
          </cell>
          <cell r="I10275" t="str">
            <v>Kedjeskyddsfäste</v>
          </cell>
          <cell r="K10275" t="str">
            <v>C8305642</v>
          </cell>
          <cell r="L10275" t="str">
            <v>C8305642</v>
          </cell>
        </row>
        <row r="10276">
          <cell r="B10276" t="str">
            <v>YEM2735140Framväxel</v>
          </cell>
          <cell r="C10276" t="str">
            <v>YEM2735140</v>
          </cell>
          <cell r="D10276" t="str">
            <v>2018-2020</v>
          </cell>
          <cell r="E10276">
            <v>17</v>
          </cell>
          <cell r="F10276" t="str">
            <v>0170</v>
          </cell>
          <cell r="G10276" t="str">
            <v>D003</v>
          </cell>
          <cell r="H10276" t="str">
            <v>Front Derailleur</v>
          </cell>
          <cell r="I10276" t="str">
            <v>Framväxel</v>
          </cell>
          <cell r="K10276" t="str">
            <v>EMPTY</v>
          </cell>
          <cell r="L10276" t="e">
            <v>#N/A</v>
          </cell>
        </row>
        <row r="10277">
          <cell r="B10277" t="str">
            <v>YEM2735140Bakväxel</v>
          </cell>
          <cell r="C10277" t="str">
            <v>YEM2735140</v>
          </cell>
          <cell r="D10277" t="str">
            <v>2018-2020</v>
          </cell>
          <cell r="E10277">
            <v>18</v>
          </cell>
          <cell r="F10277" t="str">
            <v>0180</v>
          </cell>
          <cell r="G10277" t="str">
            <v>D004</v>
          </cell>
          <cell r="H10277" t="str">
            <v>Rear Derailleur</v>
          </cell>
          <cell r="I10277" t="str">
            <v>Bakväxel</v>
          </cell>
          <cell r="K10277" t="str">
            <v>NAVVÄXEL</v>
          </cell>
          <cell r="L10277" t="str">
            <v>Kontakta SHIMANO</v>
          </cell>
        </row>
        <row r="10278">
          <cell r="B10278" t="str">
            <v>YEM2735140Kedja</v>
          </cell>
          <cell r="C10278" t="str">
            <v>YEM2735140</v>
          </cell>
          <cell r="D10278" t="str">
            <v>2018-2020</v>
          </cell>
          <cell r="E10278">
            <v>19</v>
          </cell>
          <cell r="F10278" t="str">
            <v>0190</v>
          </cell>
          <cell r="G10278" t="str">
            <v>E003</v>
          </cell>
          <cell r="H10278" t="str">
            <v xml:space="preserve">Chain </v>
          </cell>
          <cell r="I10278" t="str">
            <v>Kedja</v>
          </cell>
          <cell r="J10278" t="str">
            <v>std</v>
          </cell>
          <cell r="K10278" t="str">
            <v>C3405001-0106</v>
          </cell>
          <cell r="L10278" t="str">
            <v>C3400002</v>
          </cell>
        </row>
        <row r="10279">
          <cell r="B10279" t="str">
            <v>YEM2735140Kassett</v>
          </cell>
          <cell r="C10279" t="str">
            <v>YEM2735140</v>
          </cell>
          <cell r="D10279" t="str">
            <v>2018-2020</v>
          </cell>
          <cell r="E10279">
            <v>20</v>
          </cell>
          <cell r="F10279" t="str">
            <v>0200</v>
          </cell>
          <cell r="G10279" t="str">
            <v>E004</v>
          </cell>
          <cell r="H10279" t="str">
            <v>Cassette Sprocket</v>
          </cell>
          <cell r="I10279" t="str">
            <v>Kassett</v>
          </cell>
          <cell r="J10279" t="str">
            <v>ASMGEAR19SU SPT SC19sv3/32" (INTERNAL HUB) SPROCKET FOR INTERNAL HUB 19T</v>
          </cell>
          <cell r="K10279" t="str">
            <v>ASMGEAR19SU</v>
          </cell>
          <cell r="L10279" t="str">
            <v>Kontakta SHIMANO</v>
          </cell>
        </row>
        <row r="10280">
          <cell r="B10280" t="str">
            <v>YEM2735140Framhjul</v>
          </cell>
          <cell r="C10280" t="str">
            <v>YEM2735140</v>
          </cell>
          <cell r="D10280" t="str">
            <v>2018-2020</v>
          </cell>
          <cell r="E10280">
            <v>21</v>
          </cell>
          <cell r="F10280" t="str">
            <v>0210</v>
          </cell>
          <cell r="G10280" t="str">
            <v>F001</v>
          </cell>
          <cell r="H10280" t="str">
            <v>Front hub</v>
          </cell>
          <cell r="I10280" t="str">
            <v>Framhjul</v>
          </cell>
          <cell r="J10280" t="str">
            <v>Se drive unit</v>
          </cell>
          <cell r="K10280" t="str">
            <v>C4107737</v>
          </cell>
          <cell r="L10280" t="str">
            <v>C4100365</v>
          </cell>
        </row>
        <row r="10281">
          <cell r="B10281" t="str">
            <v>YEM2735140Bakhjul</v>
          </cell>
          <cell r="C10281" t="str">
            <v>YEM2735140</v>
          </cell>
          <cell r="D10281" t="str">
            <v>2018-2020</v>
          </cell>
          <cell r="E10281">
            <v>22</v>
          </cell>
          <cell r="F10281" t="str">
            <v>0220</v>
          </cell>
          <cell r="G10281" t="str">
            <v>F002</v>
          </cell>
          <cell r="H10281" t="str">
            <v>Rear hub</v>
          </cell>
          <cell r="I10281" t="str">
            <v>Bakhjul</v>
          </cell>
          <cell r="J10281" t="str">
            <v>ASG3C41A2775DX SHIM INTER 3 36-H</v>
          </cell>
          <cell r="K10281" t="str">
            <v>C4208032</v>
          </cell>
          <cell r="L10281" t="str">
            <v>C4200028</v>
          </cell>
        </row>
        <row r="10282">
          <cell r="B10282" t="str">
            <v>YEM2735140Däck</v>
          </cell>
          <cell r="C10282" t="str">
            <v>YEM2735140</v>
          </cell>
          <cell r="D10282" t="str">
            <v>2018-2020</v>
          </cell>
          <cell r="E10282">
            <v>23</v>
          </cell>
          <cell r="F10282" t="str">
            <v>0230</v>
          </cell>
          <cell r="G10282" t="str">
            <v>F003</v>
          </cell>
          <cell r="H10282" t="str">
            <v>Tire</v>
          </cell>
          <cell r="I10282" t="str">
            <v>Däck</v>
          </cell>
          <cell r="J10282" t="str">
            <v>C4906455 622x40 Black Premium Reflex XNR PERGO-E H-480 (AntiP: 40x40 nylon/canvas)</v>
          </cell>
          <cell r="K10282" t="str">
            <v>C4906455</v>
          </cell>
          <cell r="L10282" t="str">
            <v>C4901463</v>
          </cell>
        </row>
        <row r="10283">
          <cell r="B10283" t="str">
            <v>YEM2735140Skärmar set</v>
          </cell>
          <cell r="C10283" t="str">
            <v>YEM2735140</v>
          </cell>
          <cell r="D10283" t="str">
            <v>2018-2020</v>
          </cell>
          <cell r="E10283">
            <v>24</v>
          </cell>
          <cell r="F10283" t="str">
            <v>0240</v>
          </cell>
          <cell r="G10283" t="str">
            <v>H003</v>
          </cell>
          <cell r="H10283" t="str">
            <v xml:space="preserve">Mudguard front   </v>
          </cell>
          <cell r="I10283" t="str">
            <v>Skärmar set</v>
          </cell>
          <cell r="J10283" t="str">
            <v>C8255729-BK ZN/52MM 28" BLACK BUCHEL FRONT</v>
          </cell>
          <cell r="K10283" t="str">
            <v>C8255729-BK</v>
          </cell>
          <cell r="L10283" t="str">
            <v>C8250028</v>
          </cell>
        </row>
        <row r="10284">
          <cell r="B10284" t="str">
            <v>YEM2735140Pakethållare</v>
          </cell>
          <cell r="C10284" t="str">
            <v>YEM2735140</v>
          </cell>
          <cell r="D10284" t="str">
            <v>2018-2020</v>
          </cell>
          <cell r="E10284">
            <v>25</v>
          </cell>
          <cell r="F10284" t="str">
            <v>0250</v>
          </cell>
          <cell r="G10284" t="str">
            <v>H004</v>
          </cell>
          <cell r="H10284" t="str">
            <v>Carrier</v>
          </cell>
          <cell r="I10284" t="str">
            <v>Pakethållare</v>
          </cell>
          <cell r="J10284" t="str">
            <v>C8205835-BK AVS CLASSIC CARRIER FOR PHYLLION SR20 BATTERY, Powder BLACK CLIP AND SPECTRA LOGO</v>
          </cell>
          <cell r="K10284" t="str">
            <v>C8205759-BK</v>
          </cell>
          <cell r="L10284" t="str">
            <v>C8205759-BK</v>
          </cell>
        </row>
        <row r="10285">
          <cell r="B10285" t="str">
            <v>YEM2735140Sadel</v>
          </cell>
          <cell r="C10285" t="str">
            <v>YEM2735140</v>
          </cell>
          <cell r="D10285" t="str">
            <v>2018-2020</v>
          </cell>
          <cell r="E10285">
            <v>26</v>
          </cell>
          <cell r="F10285" t="str">
            <v>0260</v>
          </cell>
          <cell r="G10285" t="str">
            <v>G001</v>
          </cell>
          <cell r="H10285" t="str">
            <v>Saddle</v>
          </cell>
          <cell r="I10285" t="str">
            <v>Sadel</v>
          </cell>
          <cell r="J10285" t="str">
            <v xml:space="preserve">C7105984 Spectra Commo Lady Black "COUNTRY" 8275/DET 8076 W/O CLAMP </v>
          </cell>
          <cell r="K10285" t="str">
            <v>C7105984</v>
          </cell>
          <cell r="L10285" t="str">
            <v>C7100591</v>
          </cell>
        </row>
        <row r="10286">
          <cell r="B10286" t="str">
            <v>YEM2735140Sadelstolpe</v>
          </cell>
          <cell r="C10286" t="str">
            <v>YEM2735140</v>
          </cell>
          <cell r="D10286" t="str">
            <v>2018-2020</v>
          </cell>
          <cell r="E10286">
            <v>27</v>
          </cell>
          <cell r="F10286" t="str">
            <v>0270</v>
          </cell>
          <cell r="G10286" t="str">
            <v>G002</v>
          </cell>
          <cell r="H10286" t="str">
            <v>Seatpost</v>
          </cell>
          <cell r="I10286" t="str">
            <v>Sadelstolpe</v>
          </cell>
          <cell r="J10286" t="str">
            <v xml:space="preserve">C7205258  SP-222 27.2X350 Anodized SILVER </v>
          </cell>
          <cell r="K10286" t="str">
            <v>C7205258</v>
          </cell>
          <cell r="L10286" t="str">
            <v>C7200039</v>
          </cell>
        </row>
        <row r="10287">
          <cell r="B10287" t="str">
            <v>YEM2735140Sadelrörsklämma</v>
          </cell>
          <cell r="C10287" t="str">
            <v>YEM2735140</v>
          </cell>
          <cell r="D10287" t="str">
            <v>2018-2020</v>
          </cell>
          <cell r="E10287">
            <v>28</v>
          </cell>
          <cell r="F10287" t="str">
            <v>0280</v>
          </cell>
          <cell r="G10287" t="str">
            <v>G003</v>
          </cell>
          <cell r="H10287" t="str">
            <v>Seat Clamp</v>
          </cell>
          <cell r="I10287" t="str">
            <v>Sadelrörsklämma</v>
          </cell>
          <cell r="J10287" t="str">
            <v xml:space="preserve">C7305002 L/C 31.8 MX27 shiny black </v>
          </cell>
          <cell r="K10287" t="str">
            <v>C7305002</v>
          </cell>
          <cell r="L10287" t="str">
            <v>C7300027-318</v>
          </cell>
        </row>
        <row r="10288">
          <cell r="B10288" t="str">
            <v>YEM2735140Framlampa</v>
          </cell>
          <cell r="C10288" t="str">
            <v>YEM2735140</v>
          </cell>
          <cell r="D10288" t="str">
            <v>2018-2020</v>
          </cell>
          <cell r="E10288">
            <v>29</v>
          </cell>
          <cell r="F10288" t="str">
            <v>0290</v>
          </cell>
          <cell r="G10288" t="str">
            <v>H005</v>
          </cell>
          <cell r="H10288" t="str">
            <v>Front light</v>
          </cell>
          <cell r="I10288" t="str">
            <v>Framlampa</v>
          </cell>
          <cell r="J10288" t="str">
            <v>C8025215 Front light Retro Sport without ss bracket, Classic chrome, 0,5W LED, 15 lux, Waterproof IP44 w cable</v>
          </cell>
          <cell r="K10288" t="str">
            <v>C8025215</v>
          </cell>
          <cell r="L10288" t="str">
            <v>C8010029</v>
          </cell>
        </row>
        <row r="10289">
          <cell r="B10289" t="str">
            <v>YEM2735140Baklampa</v>
          </cell>
          <cell r="C10289" t="str">
            <v>YEM2735140</v>
          </cell>
          <cell r="D10289" t="str">
            <v>2018-2020</v>
          </cell>
          <cell r="E10289">
            <v>30</v>
          </cell>
          <cell r="F10289" t="str">
            <v>0300</v>
          </cell>
          <cell r="G10289" t="str">
            <v>H006</v>
          </cell>
          <cell r="H10289" t="str">
            <v>Light, Rear</v>
          </cell>
          <cell r="I10289" t="str">
            <v>Baklampa</v>
          </cell>
          <cell r="J10289" t="str">
            <v>inkl in battery</v>
          </cell>
          <cell r="K10289" t="str">
            <v>C8705058-1RLBK</v>
          </cell>
          <cell r="L10289" t="str">
            <v>C8705058-1RLBK</v>
          </cell>
        </row>
        <row r="10290">
          <cell r="B10290" t="str">
            <v>YEM2735140Låssats</v>
          </cell>
          <cell r="C10290" t="str">
            <v>YEM2735140</v>
          </cell>
          <cell r="D10290" t="str">
            <v>2018-2020</v>
          </cell>
          <cell r="E10290">
            <v>31</v>
          </cell>
          <cell r="F10290" t="str">
            <v>0310</v>
          </cell>
          <cell r="G10290" t="str">
            <v>H007</v>
          </cell>
          <cell r="H10290" t="str">
            <v>Lock</v>
          </cell>
          <cell r="I10290" t="str">
            <v>Låssats</v>
          </cell>
          <cell r="J10290" t="str">
            <v>C8405069 LCK SF PLbk Solid+  BAT SF03/SR11/SR20, LOCK FRAME+LOCK BATT SF03 RT W/2 similar keys</v>
          </cell>
          <cell r="K10290" t="str">
            <v>C8405069</v>
          </cell>
          <cell r="L10290" t="str">
            <v>C8405069</v>
          </cell>
        </row>
        <row r="10291">
          <cell r="B10291" t="str">
            <v>YEM2735140Stöd</v>
          </cell>
          <cell r="C10291" t="str">
            <v>YEM2735140</v>
          </cell>
          <cell r="D10291" t="str">
            <v>2018-2020</v>
          </cell>
          <cell r="E10291">
            <v>32</v>
          </cell>
          <cell r="F10291" t="str">
            <v>0320</v>
          </cell>
          <cell r="G10291" t="str">
            <v>H008</v>
          </cell>
          <cell r="H10291" t="str">
            <v>Kick stand</v>
          </cell>
          <cell r="I10291" t="str">
            <v>Stöd</v>
          </cell>
          <cell r="J10291" t="str">
            <v>C8105208 KS REX ATRAN 235</v>
          </cell>
          <cell r="K10291" t="str">
            <v>C8105208</v>
          </cell>
          <cell r="L10291" t="str">
            <v>C8100034</v>
          </cell>
        </row>
        <row r="10292">
          <cell r="B10292" t="str">
            <v>YEM2735140Korg</v>
          </cell>
          <cell r="C10292" t="str">
            <v>YEM2735140</v>
          </cell>
          <cell r="D10292" t="str">
            <v>2018-2020</v>
          </cell>
          <cell r="E10292">
            <v>33</v>
          </cell>
          <cell r="F10292" t="str">
            <v>0330</v>
          </cell>
          <cell r="G10292" t="str">
            <v>H009</v>
          </cell>
          <cell r="H10292" t="str">
            <v>Basket / Fr carrier</v>
          </cell>
          <cell r="I10292" t="str">
            <v>Korg</v>
          </cell>
          <cell r="J10292" t="str">
            <v>C8605001-G black steel</v>
          </cell>
          <cell r="K10292" t="str">
            <v>C8605001-G</v>
          </cell>
          <cell r="L10292" t="str">
            <v>C8600004</v>
          </cell>
        </row>
        <row r="10293">
          <cell r="B10293" t="str">
            <v>YEM2735140Pedaler</v>
          </cell>
          <cell r="C10293" t="str">
            <v>YEM2735140</v>
          </cell>
          <cell r="D10293" t="str">
            <v>2018-2020</v>
          </cell>
          <cell r="E10293">
            <v>34</v>
          </cell>
          <cell r="F10293" t="str">
            <v>0340</v>
          </cell>
          <cell r="G10293" t="str">
            <v>E005</v>
          </cell>
          <cell r="H10293" t="str">
            <v xml:space="preserve">Pedal </v>
          </cell>
          <cell r="I10293" t="str">
            <v>Pedaler</v>
          </cell>
          <cell r="J10293" t="str">
            <v>C3505317 STANDARD BK/GR9/16"</v>
          </cell>
          <cell r="K10293" t="str">
            <v>C3505317</v>
          </cell>
          <cell r="L10293" t="str">
            <v>C3500026</v>
          </cell>
        </row>
        <row r="10294">
          <cell r="B10294" t="str">
            <v>YEM2735140Motor</v>
          </cell>
          <cell r="C10294" t="str">
            <v>YEM2735140</v>
          </cell>
          <cell r="D10294" t="str">
            <v>2018-2020</v>
          </cell>
          <cell r="E10294">
            <v>35</v>
          </cell>
          <cell r="F10294" t="str">
            <v>0350</v>
          </cell>
          <cell r="G10294" t="str">
            <v>J001</v>
          </cell>
          <cell r="H10294" t="str">
            <v>DRIVE UNIT:</v>
          </cell>
          <cell r="I10294" t="str">
            <v>Motor</v>
          </cell>
          <cell r="J10294" t="str">
            <v>C8705144-1-03 HBF 26/28" ALsv 100 e-MOT Disc E-Going sticker. 700mm cable 36H, OLD 100mm, 12mm axle</v>
          </cell>
          <cell r="K10294" t="str">
            <v>C8705065-10-02</v>
          </cell>
          <cell r="L10294" t="str">
            <v>C8705065-10-02</v>
          </cell>
        </row>
        <row r="10295">
          <cell r="B10295" t="str">
            <v>YEM2735140Display</v>
          </cell>
          <cell r="C10295" t="str">
            <v>YEM2735140</v>
          </cell>
          <cell r="D10295" t="str">
            <v>2018-2020</v>
          </cell>
          <cell r="E10295">
            <v>36</v>
          </cell>
          <cell r="F10295" t="str">
            <v>0360</v>
          </cell>
          <cell r="G10295" t="str">
            <v>J004</v>
          </cell>
          <cell r="H10295" t="str">
            <v>DISPLAY:</v>
          </cell>
          <cell r="I10295" t="str">
            <v>Display</v>
          </cell>
          <cell r="J10295" t="str">
            <v>C8705068-1-30C Display small LCD for BAFANG CanBus (plugnplay) 850mm</v>
          </cell>
          <cell r="K10295" t="str">
            <v>C8705068-1-30C</v>
          </cell>
          <cell r="L10295" t="str">
            <v>C8705068-1-30C</v>
          </cell>
        </row>
        <row r="10296">
          <cell r="B10296" t="str">
            <v>YEM2735140EB-Bus kabel</v>
          </cell>
          <cell r="C10296" t="str">
            <v>YEM2735140</v>
          </cell>
          <cell r="D10296" t="str">
            <v>2018-2020</v>
          </cell>
          <cell r="E10296">
            <v>37</v>
          </cell>
          <cell r="F10296" t="str">
            <v>0370</v>
          </cell>
          <cell r="G10296" t="str">
            <v>J005</v>
          </cell>
          <cell r="H10296" t="str">
            <v>EB-BUS CABLE:</v>
          </cell>
          <cell r="I10296" t="str">
            <v>EB-Bus kabel</v>
          </cell>
          <cell r="J10296" t="str">
            <v>C8705065-1-04AC 9pin (1000mm), one end linked to controller,the other end linked to the display (240mm), the front light (240mm) one brake sensor (280mm) and the speed sensor (500mm)  CANBUS</v>
          </cell>
          <cell r="K10296" t="str">
            <v>C8705065-1-04AC</v>
          </cell>
          <cell r="L10296" t="str">
            <v>C8705065-1-04AC</v>
          </cell>
        </row>
        <row r="10297">
          <cell r="B10297" t="str">
            <v>YEM2735140Motorkabel</v>
          </cell>
          <cell r="C10297" t="str">
            <v>YEM2735140</v>
          </cell>
          <cell r="D10297" t="str">
            <v>2018-2020</v>
          </cell>
          <cell r="E10297">
            <v>38</v>
          </cell>
          <cell r="F10297" t="str">
            <v>0380</v>
          </cell>
          <cell r="G10297" t="str">
            <v>J006</v>
          </cell>
          <cell r="H10297" t="str">
            <v>POWER CABLE:</v>
          </cell>
          <cell r="I10297" t="str">
            <v>Motorkabel</v>
          </cell>
          <cell r="J10297" t="str">
            <v xml:space="preserve">C8705065-1-03A G9.1/M9.1, cable length 1250mm, between motor and controller. </v>
          </cell>
          <cell r="K10297" t="str">
            <v>C8705065-1-03A</v>
          </cell>
          <cell r="L10297" t="str">
            <v>C8705065-1-03A</v>
          </cell>
        </row>
        <row r="10298">
          <cell r="B10298" t="str">
            <v>YEM2735140Kabel framlampa</v>
          </cell>
          <cell r="C10298" t="str">
            <v>YEM2735140</v>
          </cell>
          <cell r="D10298" t="str">
            <v>2018-2020</v>
          </cell>
          <cell r="E10298">
            <v>39</v>
          </cell>
          <cell r="F10298" t="str">
            <v>0390</v>
          </cell>
          <cell r="G10298" t="str">
            <v>J007</v>
          </cell>
          <cell r="H10298" t="str">
            <v>F. LIGHT CABLE:</v>
          </cell>
          <cell r="I10298" t="str">
            <v>Kabel framlampa</v>
          </cell>
          <cell r="J10298" t="str">
            <v>Included in EB-BUS cable</v>
          </cell>
          <cell r="K10298" t="str">
            <v>Ingår i EB-buskabeln</v>
          </cell>
          <cell r="L10298" t="str">
            <v>Ingår i EB-buskabeln</v>
          </cell>
        </row>
        <row r="10299">
          <cell r="B10299" t="str">
            <v>YEM2735140Kabel baklampa</v>
          </cell>
          <cell r="C10299" t="str">
            <v>YEM2735140</v>
          </cell>
          <cell r="D10299" t="str">
            <v>2018-2020</v>
          </cell>
          <cell r="E10299">
            <v>40</v>
          </cell>
          <cell r="F10299" t="str">
            <v>0400</v>
          </cell>
          <cell r="G10299" t="str">
            <v>J008</v>
          </cell>
          <cell r="H10299" t="str">
            <v>R. LIGHT CABLE:</v>
          </cell>
          <cell r="I10299" t="str">
            <v>Kabel baklampa</v>
          </cell>
          <cell r="K10299" t="str">
            <v>INGÅR I BATTERIET</v>
          </cell>
          <cell r="L10299" t="str">
            <v>Ingår i batteriet</v>
          </cell>
        </row>
        <row r="10300">
          <cell r="B10300" t="str">
            <v>YEM2735140Hastighetssensor</v>
          </cell>
          <cell r="C10300" t="str">
            <v>YEM2735140</v>
          </cell>
          <cell r="D10300" t="str">
            <v>2018-2020</v>
          </cell>
          <cell r="E10300">
            <v>41</v>
          </cell>
          <cell r="F10300" t="str">
            <v>0410</v>
          </cell>
          <cell r="G10300" t="str">
            <v>J009</v>
          </cell>
          <cell r="H10300" t="str">
            <v>SPEED SENSOR:</v>
          </cell>
          <cell r="I10300" t="str">
            <v>Hastighetssensor</v>
          </cell>
          <cell r="J10300" t="str">
            <v>Integrated in the motor</v>
          </cell>
          <cell r="K10300" t="str">
            <v>INGÅR I MOTORN</v>
          </cell>
          <cell r="L10300" t="str">
            <v>Ingår i motorn</v>
          </cell>
        </row>
        <row r="10301">
          <cell r="B10301" t="str">
            <v>YEM2735140Batteri</v>
          </cell>
          <cell r="C10301" t="str">
            <v>YEM2735140</v>
          </cell>
          <cell r="D10301" t="str">
            <v>2018-2020</v>
          </cell>
          <cell r="E10301">
            <v>42</v>
          </cell>
          <cell r="F10301" t="str">
            <v>0420</v>
          </cell>
          <cell r="G10301" t="str">
            <v>J002</v>
          </cell>
          <cell r="H10301" t="str">
            <v>BATTERY:</v>
          </cell>
          <cell r="I10301" t="str">
            <v>Batteri</v>
          </cell>
          <cell r="J10301" t="str">
            <v>C8705186-E-11C SR20 11,6Ah, blk LiMn 36V 11,6Ah, R.Light CANBUS eGOING</v>
          </cell>
          <cell r="K10301" t="str">
            <v>C8705186-E-11C</v>
          </cell>
          <cell r="L10301" t="str">
            <v>C8705186-E-11C</v>
          </cell>
        </row>
        <row r="10302">
          <cell r="B10302" t="str">
            <v>YEM2735140Batterihållare</v>
          </cell>
          <cell r="C10302" t="str">
            <v>YEM2735140</v>
          </cell>
          <cell r="D10302" t="str">
            <v>2018-2020</v>
          </cell>
          <cell r="E10302">
            <v>43</v>
          </cell>
          <cell r="F10302" t="str">
            <v>0430</v>
          </cell>
          <cell r="G10302" t="str">
            <v>J003</v>
          </cell>
          <cell r="H10302" t="str">
            <v>BATTERY HOLDER/Slider</v>
          </cell>
          <cell r="I10302" t="str">
            <v>Batterihållare</v>
          </cell>
          <cell r="J10302" t="str">
            <v>C8705142-10-4C. C8705186-01 TOP SLIDER F/SR-20 W/SMALL PARTS COVER F/CONTROLLER AND FASTENERS. C8705142-10-02C Controller Slider SR20 CANBUS</v>
          </cell>
          <cell r="L10302" t="e">
            <v>#N/A</v>
          </cell>
        </row>
        <row r="10303">
          <cell r="B10303" t="str">
            <v>YEM2735140Batteriladdare</v>
          </cell>
          <cell r="C10303" t="str">
            <v>YEM2735140</v>
          </cell>
          <cell r="D10303" t="str">
            <v>2018-2020</v>
          </cell>
          <cell r="E10303">
            <v>44</v>
          </cell>
          <cell r="F10303" t="str">
            <v>0440</v>
          </cell>
          <cell r="G10303" t="str">
            <v>J010</v>
          </cell>
          <cell r="H10303" t="str">
            <v>CHARGER:</v>
          </cell>
          <cell r="I10303" t="str">
            <v>Batteriladdare</v>
          </cell>
          <cell r="J10303" t="str">
            <v>C8705058-1-1C, Charger for SR-20/SF-03 CanBus</v>
          </cell>
          <cell r="K10303" t="str">
            <v>C8705058-1-1C</v>
          </cell>
          <cell r="L10303" t="str">
            <v>C8705058-1-1D</v>
          </cell>
        </row>
        <row r="10304">
          <cell r="B10304" t="str">
            <v>YEM2735140Kontrollbox</v>
          </cell>
          <cell r="C10304" t="str">
            <v>YEM2735140</v>
          </cell>
          <cell r="D10304" t="str">
            <v>2018-2020</v>
          </cell>
          <cell r="E10304">
            <v>45</v>
          </cell>
          <cell r="F10304" t="str">
            <v>0450</v>
          </cell>
          <cell r="G10304" t="str">
            <v>J011</v>
          </cell>
          <cell r="H10304" t="str">
            <v>Controller</v>
          </cell>
          <cell r="I10304" t="str">
            <v>Kontrollbox</v>
          </cell>
          <cell r="J10304" t="str">
            <v>C8705142-10-02C Controller Slider SR20 CANBUS, UTGÅR 200227 och ersätts av C8705142-10-4C</v>
          </cell>
          <cell r="K10304" t="str">
            <v>C8705142-10-02C</v>
          </cell>
          <cell r="L10304" t="str">
            <v>C8705142-10-02C</v>
          </cell>
        </row>
        <row r="10305">
          <cell r="B10305" t="str">
            <v>YEM2735140Växelöra</v>
          </cell>
          <cell r="C10305" t="str">
            <v>YEM2735140</v>
          </cell>
          <cell r="D10305" t="str">
            <v>2018-2020</v>
          </cell>
          <cell r="E10305">
            <v>46</v>
          </cell>
          <cell r="F10305" t="str">
            <v>0460</v>
          </cell>
          <cell r="G10305" t="str">
            <v>D005</v>
          </cell>
          <cell r="H10305" t="str">
            <v>Gear hanger</v>
          </cell>
          <cell r="I10305" t="str">
            <v>Växelöra</v>
          </cell>
          <cell r="L10305" t="e">
            <v>#N/A</v>
          </cell>
        </row>
        <row r="10306">
          <cell r="B10306" t="str">
            <v>YEM2735141RAM</v>
          </cell>
          <cell r="C10306" t="str">
            <v>YEM2735141</v>
          </cell>
          <cell r="D10306" t="str">
            <v>2018-2021</v>
          </cell>
          <cell r="E10306">
            <v>1</v>
          </cell>
          <cell r="F10306" t="str">
            <v>0010</v>
          </cell>
          <cell r="G10306" t="str">
            <v>A001</v>
          </cell>
          <cell r="H10306" t="str">
            <v>PAINTED FRAME</v>
          </cell>
          <cell r="I10306" t="str">
            <v>RAM</v>
          </cell>
          <cell r="K10306" t="str">
            <v>FRAME</v>
          </cell>
          <cell r="L10306" t="e">
            <v>#N/A</v>
          </cell>
        </row>
        <row r="10307">
          <cell r="B10307" t="str">
            <v>YEM2735141Framgaffel</v>
          </cell>
          <cell r="C10307" t="str">
            <v>YEM2735141</v>
          </cell>
          <cell r="D10307" t="str">
            <v>2018-2021</v>
          </cell>
          <cell r="E10307">
            <v>2</v>
          </cell>
          <cell r="F10307" t="str">
            <v>0020</v>
          </cell>
          <cell r="G10307" t="str">
            <v>A002</v>
          </cell>
          <cell r="H10307" t="str">
            <v>PAINTED FORK</v>
          </cell>
          <cell r="I10307" t="str">
            <v>Framgaffel</v>
          </cell>
          <cell r="J10307" t="str">
            <v>C1605769-210, Lung I Steel for e-going  FF28ST 622 210 Disc-brake 47/50 tires</v>
          </cell>
          <cell r="K10307" t="str">
            <v>C1605769-210</v>
          </cell>
          <cell r="L10307" t="e">
            <v>#N/A</v>
          </cell>
        </row>
        <row r="10308">
          <cell r="B10308" t="str">
            <v>YEM2735141Styrlager</v>
          </cell>
          <cell r="C10308" t="str">
            <v>YEM2735141</v>
          </cell>
          <cell r="D10308" t="str">
            <v>2018-2021</v>
          </cell>
          <cell r="E10308">
            <v>3</v>
          </cell>
          <cell r="F10308" t="str">
            <v>0030</v>
          </cell>
          <cell r="G10308" t="str">
            <v>B001</v>
          </cell>
          <cell r="H10308" t="str">
            <v>Head Set</v>
          </cell>
          <cell r="I10308" t="str">
            <v>Styrlager</v>
          </cell>
          <cell r="J10308" t="str">
            <v xml:space="preserve">C2105003 VP MH-501 ED BLACK SH=34 </v>
          </cell>
          <cell r="K10308" t="str">
            <v>C2105003</v>
          </cell>
          <cell r="L10308" t="str">
            <v>C2100165</v>
          </cell>
        </row>
        <row r="10309">
          <cell r="B10309" t="str">
            <v xml:space="preserve">YEM2735141Styrstam </v>
          </cell>
          <cell r="C10309" t="str">
            <v>YEM2735141</v>
          </cell>
          <cell r="D10309" t="str">
            <v>2018-2021</v>
          </cell>
          <cell r="E10309">
            <v>4</v>
          </cell>
          <cell r="F10309" t="str">
            <v>0040</v>
          </cell>
          <cell r="G10309" t="str">
            <v>B002</v>
          </cell>
          <cell r="H10309" t="str">
            <v>Handlebar Stem</v>
          </cell>
          <cell r="I10309" t="str">
            <v xml:space="preserve">Styrstam </v>
          </cell>
          <cell r="J10309" t="str">
            <v>C2205076-040 STQ AL/IN sv 25/230 30° 25 HA-C40  silver</v>
          </cell>
          <cell r="K10309" t="str">
            <v>C2205076-040</v>
          </cell>
          <cell r="L10309" t="str">
            <v>C2200114-040</v>
          </cell>
        </row>
        <row r="10310">
          <cell r="B10310" t="str">
            <v>YEM2735141Styre</v>
          </cell>
          <cell r="C10310" t="str">
            <v>YEM2735141</v>
          </cell>
          <cell r="D10310" t="str">
            <v>2018-2021</v>
          </cell>
          <cell r="E10310">
            <v>5</v>
          </cell>
          <cell r="F10310" t="str">
            <v>0050</v>
          </cell>
          <cell r="G10310" t="str">
            <v>B003</v>
          </cell>
          <cell r="H10310" t="str">
            <v>Handelbar</v>
          </cell>
          <cell r="I10310" t="str">
            <v>Styre</v>
          </cell>
          <cell r="J10310" t="str">
            <v>C2306073 Handlebar City Silver NR-AL-14(ISO-C) W:630mm, AL H.A.S, no logo</v>
          </cell>
          <cell r="K10310" t="str">
            <v>C2306073</v>
          </cell>
          <cell r="L10310" t="str">
            <v>C2300290</v>
          </cell>
        </row>
        <row r="10311">
          <cell r="B10311" t="str">
            <v>YEM2735141Bromsgrepp H</v>
          </cell>
          <cell r="C10311" t="str">
            <v>YEM2735141</v>
          </cell>
          <cell r="D10311" t="str">
            <v>2018-2021</v>
          </cell>
          <cell r="E10311">
            <v>6</v>
          </cell>
          <cell r="F10311" t="str">
            <v>0060</v>
          </cell>
          <cell r="G10311" t="str">
            <v>C002</v>
          </cell>
          <cell r="H10311" t="str">
            <v>Brake Lever R</v>
          </cell>
          <cell r="I10311" t="str">
            <v>Bromsgrepp H</v>
          </cell>
          <cell r="L10311" t="e">
            <v>#N/A</v>
          </cell>
        </row>
        <row r="10312">
          <cell r="B10312" t="str">
            <v>YEM2735141Bromsgrepp V</v>
          </cell>
          <cell r="C10312" t="str">
            <v>YEM2735141</v>
          </cell>
          <cell r="D10312" t="str">
            <v>2018-2021</v>
          </cell>
          <cell r="E10312">
            <v>7</v>
          </cell>
          <cell r="F10312" t="str">
            <v>0070</v>
          </cell>
          <cell r="G10312" t="str">
            <v>C001</v>
          </cell>
          <cell r="H10312" t="str">
            <v>Brake Lever L</v>
          </cell>
          <cell r="I10312" t="str">
            <v>Bromsgrepp V</v>
          </cell>
          <cell r="K10312" t="str">
            <v>Shimano</v>
          </cell>
          <cell r="L10312" t="str">
            <v>Kontakta SHIMANO</v>
          </cell>
        </row>
        <row r="10313">
          <cell r="B10313" t="str">
            <v>YEM2735141Växelreglage H</v>
          </cell>
          <cell r="C10313" t="str">
            <v>YEM2735141</v>
          </cell>
          <cell r="D10313" t="str">
            <v>2018-2021</v>
          </cell>
          <cell r="E10313">
            <v>8</v>
          </cell>
          <cell r="F10313" t="str">
            <v>0080</v>
          </cell>
          <cell r="G10313" t="str">
            <v>D002</v>
          </cell>
          <cell r="H10313" t="str">
            <v>Shift Lever R</v>
          </cell>
          <cell r="I10313" t="str">
            <v>Växelreglage H</v>
          </cell>
          <cell r="J10313" t="str">
            <v>ASL3S42EALS SHIM 3 REVO internal</v>
          </cell>
          <cell r="K10313" t="str">
            <v>ASL3S42EALS</v>
          </cell>
          <cell r="L10313" t="str">
            <v>Kontakta SHIMANO</v>
          </cell>
        </row>
        <row r="10314">
          <cell r="B10314" t="str">
            <v>YEM2735141Växelreglage V</v>
          </cell>
          <cell r="C10314" t="str">
            <v>YEM2735141</v>
          </cell>
          <cell r="D10314" t="str">
            <v>2018-2021</v>
          </cell>
          <cell r="E10314">
            <v>9</v>
          </cell>
          <cell r="F10314" t="str">
            <v>0090</v>
          </cell>
          <cell r="G10314" t="str">
            <v>D001</v>
          </cell>
          <cell r="H10314" t="str">
            <v>Shift Lever L</v>
          </cell>
          <cell r="I10314" t="str">
            <v>Växelreglage V</v>
          </cell>
          <cell r="L10314" t="e">
            <v>#N/A</v>
          </cell>
        </row>
        <row r="10315">
          <cell r="B10315" t="str">
            <v>YEM2735141Handtag par</v>
          </cell>
          <cell r="C10315" t="str">
            <v>YEM2735141</v>
          </cell>
          <cell r="D10315" t="str">
            <v>2018-2021</v>
          </cell>
          <cell r="E10315">
            <v>10</v>
          </cell>
          <cell r="F10315" t="str">
            <v>0100</v>
          </cell>
          <cell r="G10315" t="str">
            <v>B004</v>
          </cell>
          <cell r="H10315" t="str">
            <v>Grip R</v>
          </cell>
          <cell r="I10315" t="str">
            <v>Handtag par</v>
          </cell>
          <cell r="J10315" t="str">
            <v xml:space="preserve">C2505484  HERRMANS 84A ERGO TPE 90MM  </v>
          </cell>
          <cell r="K10315" t="str">
            <v>C2505484</v>
          </cell>
          <cell r="L10315" t="str">
            <v>C2500163</v>
          </cell>
        </row>
        <row r="10316">
          <cell r="B10316" t="str">
            <v>YEM2735141Frambroms</v>
          </cell>
          <cell r="C10316" t="str">
            <v>YEM2735141</v>
          </cell>
          <cell r="D10316" t="str">
            <v>2018-2021</v>
          </cell>
          <cell r="E10316">
            <v>11</v>
          </cell>
          <cell r="F10316" t="str">
            <v>0110</v>
          </cell>
          <cell r="G10316" t="str">
            <v>C003</v>
          </cell>
          <cell r="H10316" t="str">
            <v xml:space="preserve">Brake front </v>
          </cell>
          <cell r="I10316" t="str">
            <v>Frambroms</v>
          </cell>
          <cell r="J10316" t="str">
            <v>AMT200KLFURX100 DISC BRAKE ASSEMBLED SET, BL-MT200(L), BR-MT200(F), BLACK, SM-MA-F160P/S, RESIN PAD(W/O FIN), 1000MM HOSE(SM-BH59-SS BLACK), BULK, 8,17 USD</v>
          </cell>
          <cell r="K10316" t="str">
            <v>AMT200KLFURX100</v>
          </cell>
          <cell r="L10316" t="str">
            <v>Kontakta SHIMANO</v>
          </cell>
        </row>
        <row r="10317">
          <cell r="B10317" t="str">
            <v>YEM2735141Bakbroms</v>
          </cell>
          <cell r="C10317" t="str">
            <v>YEM2735141</v>
          </cell>
          <cell r="D10317" t="str">
            <v>2018-2021</v>
          </cell>
          <cell r="E10317">
            <v>12</v>
          </cell>
          <cell r="F10317" t="str">
            <v>0120</v>
          </cell>
          <cell r="G10317" t="str">
            <v>C004</v>
          </cell>
          <cell r="H10317" t="str">
            <v>Brake rear</v>
          </cell>
          <cell r="I10317" t="str">
            <v>Bakbroms</v>
          </cell>
          <cell r="K10317" t="str">
            <v>Fotbroms</v>
          </cell>
          <cell r="L10317" t="str">
            <v>Kontakta SHIMANO</v>
          </cell>
        </row>
        <row r="10318">
          <cell r="B10318" t="str">
            <v>YEM2735141Vevlager</v>
          </cell>
          <cell r="C10318" t="str">
            <v>YEM2735141</v>
          </cell>
          <cell r="D10318" t="str">
            <v>2018-2021</v>
          </cell>
          <cell r="E10318">
            <v>13</v>
          </cell>
          <cell r="F10318" t="str">
            <v>0130</v>
          </cell>
          <cell r="G10318" t="str">
            <v>E001</v>
          </cell>
          <cell r="H10318" t="str">
            <v xml:space="preserve">BB-set </v>
          </cell>
          <cell r="I10318" t="str">
            <v>Vevlager</v>
          </cell>
          <cell r="K10318" t="str">
            <v>C8705065-1-124C</v>
          </cell>
          <cell r="L10318" t="str">
            <v>C8705065-1-124C</v>
          </cell>
        </row>
        <row r="10319">
          <cell r="B10319" t="str">
            <v>YEM2735141Vevparti</v>
          </cell>
          <cell r="C10319" t="str">
            <v>YEM2735141</v>
          </cell>
          <cell r="D10319" t="str">
            <v>2018-2021</v>
          </cell>
          <cell r="E10319">
            <v>14</v>
          </cell>
          <cell r="F10319" t="str">
            <v>0140</v>
          </cell>
          <cell r="G10319" t="str">
            <v>E002</v>
          </cell>
          <cell r="H10319" t="str">
            <v>Front Chainwheel</v>
          </cell>
          <cell r="I10319" t="str">
            <v>Vevparti</v>
          </cell>
          <cell r="J10319" t="str">
            <v>C3305699-EG PRA-10L Silver 42T 170MM W E-GOING LOGO</v>
          </cell>
          <cell r="K10319" t="str">
            <v>C3305699-EG</v>
          </cell>
          <cell r="L10319" t="str">
            <v>C3305699-EG</v>
          </cell>
        </row>
        <row r="10320">
          <cell r="B10320" t="str">
            <v>YEM2735141Kedjeskydd</v>
          </cell>
          <cell r="C10320" t="str">
            <v>YEM2735141</v>
          </cell>
          <cell r="D10320" t="str">
            <v>2018-2021</v>
          </cell>
          <cell r="E10320">
            <v>15</v>
          </cell>
          <cell r="F10320" t="str">
            <v>0150</v>
          </cell>
          <cell r="G10320" t="str">
            <v>H001</v>
          </cell>
          <cell r="H10320" t="str">
            <v>Chain guard</v>
          </cell>
          <cell r="I10320" t="str">
            <v>Kedjeskydd</v>
          </cell>
          <cell r="J10320" t="str">
            <v>C8305441-BK 42T BLACK classic Buchel + C8305642 bracket Buchel</v>
          </cell>
          <cell r="K10320" t="str">
            <v>C8305441-BK</v>
          </cell>
          <cell r="L10320" t="str">
            <v>C8305641-BK</v>
          </cell>
        </row>
        <row r="10321">
          <cell r="B10321" t="str">
            <v>YEM2735141Kedjeskyddsfäste</v>
          </cell>
          <cell r="C10321" t="str">
            <v>YEM2735141</v>
          </cell>
          <cell r="D10321" t="str">
            <v>2018-2021</v>
          </cell>
          <cell r="E10321">
            <v>16</v>
          </cell>
          <cell r="F10321" t="str">
            <v>0160</v>
          </cell>
          <cell r="G10321" t="str">
            <v>H002</v>
          </cell>
          <cell r="H10321" t="str">
            <v>Chain guard bracket</v>
          </cell>
          <cell r="I10321" t="str">
            <v>Kedjeskyddsfäste</v>
          </cell>
          <cell r="K10321" t="str">
            <v>C8305642</v>
          </cell>
          <cell r="L10321" t="str">
            <v>C8305642</v>
          </cell>
        </row>
        <row r="10322">
          <cell r="B10322" t="str">
            <v>YEM2735141Framväxel</v>
          </cell>
          <cell r="C10322" t="str">
            <v>YEM2735141</v>
          </cell>
          <cell r="D10322" t="str">
            <v>2018-2021</v>
          </cell>
          <cell r="E10322">
            <v>17</v>
          </cell>
          <cell r="F10322" t="str">
            <v>0170</v>
          </cell>
          <cell r="G10322" t="str">
            <v>D003</v>
          </cell>
          <cell r="H10322" t="str">
            <v>Front Derailleur</v>
          </cell>
          <cell r="I10322" t="str">
            <v>Framväxel</v>
          </cell>
          <cell r="K10322" t="str">
            <v>EMPTY</v>
          </cell>
          <cell r="L10322" t="e">
            <v>#N/A</v>
          </cell>
        </row>
        <row r="10323">
          <cell r="B10323" t="str">
            <v>YEM2735141Bakväxel</v>
          </cell>
          <cell r="C10323" t="str">
            <v>YEM2735141</v>
          </cell>
          <cell r="D10323" t="str">
            <v>2018-2021</v>
          </cell>
          <cell r="E10323">
            <v>18</v>
          </cell>
          <cell r="F10323" t="str">
            <v>0180</v>
          </cell>
          <cell r="G10323" t="str">
            <v>D004</v>
          </cell>
          <cell r="H10323" t="str">
            <v>Rear Derailleur</v>
          </cell>
          <cell r="I10323" t="str">
            <v>Bakväxel</v>
          </cell>
          <cell r="K10323" t="str">
            <v>NAVVÄXEL</v>
          </cell>
          <cell r="L10323" t="str">
            <v>Kontakta SHIMANO</v>
          </cell>
        </row>
        <row r="10324">
          <cell r="B10324" t="str">
            <v>YEM2735141Kedja</v>
          </cell>
          <cell r="C10324" t="str">
            <v>YEM2735141</v>
          </cell>
          <cell r="D10324" t="str">
            <v>2018-2021</v>
          </cell>
          <cell r="E10324">
            <v>19</v>
          </cell>
          <cell r="F10324" t="str">
            <v>0190</v>
          </cell>
          <cell r="G10324" t="str">
            <v>E003</v>
          </cell>
          <cell r="H10324" t="str">
            <v xml:space="preserve">Chain </v>
          </cell>
          <cell r="I10324" t="str">
            <v>Kedja</v>
          </cell>
          <cell r="J10324" t="str">
            <v>std</v>
          </cell>
          <cell r="K10324" t="str">
            <v>C3405001-0106</v>
          </cell>
          <cell r="L10324" t="str">
            <v>C3400002</v>
          </cell>
        </row>
        <row r="10325">
          <cell r="B10325" t="str">
            <v>YEM2735141Kassett</v>
          </cell>
          <cell r="C10325" t="str">
            <v>YEM2735141</v>
          </cell>
          <cell r="D10325" t="str">
            <v>2018-2021</v>
          </cell>
          <cell r="E10325">
            <v>20</v>
          </cell>
          <cell r="F10325" t="str">
            <v>0200</v>
          </cell>
          <cell r="G10325" t="str">
            <v>E004</v>
          </cell>
          <cell r="H10325" t="str">
            <v>Cassette Sprocket</v>
          </cell>
          <cell r="I10325" t="str">
            <v>Kassett</v>
          </cell>
          <cell r="J10325" t="str">
            <v>ASMGEAR19SU SPT SC19sv3/32" (INTERNAL HUB) SPROCKET FOR INTERNAL HUB 19T</v>
          </cell>
          <cell r="K10325" t="str">
            <v>ASMGEAR19SU</v>
          </cell>
          <cell r="L10325" t="str">
            <v>Kontakta SHIMANO</v>
          </cell>
        </row>
        <row r="10326">
          <cell r="B10326" t="str">
            <v>YEM2735141Framhjul</v>
          </cell>
          <cell r="C10326" t="str">
            <v>YEM2735141</v>
          </cell>
          <cell r="D10326" t="str">
            <v>2018-2021</v>
          </cell>
          <cell r="E10326">
            <v>21</v>
          </cell>
          <cell r="F10326" t="str">
            <v>0210</v>
          </cell>
          <cell r="G10326" t="str">
            <v>F001</v>
          </cell>
          <cell r="H10326" t="str">
            <v>Front hub</v>
          </cell>
          <cell r="I10326" t="str">
            <v>Framhjul</v>
          </cell>
          <cell r="J10326" t="str">
            <v>Se drive unit</v>
          </cell>
          <cell r="K10326" t="str">
            <v>C4107927</v>
          </cell>
          <cell r="L10326" t="str">
            <v>C4100365</v>
          </cell>
        </row>
        <row r="10327">
          <cell r="B10327" t="str">
            <v>YEM2735141Bakhjul</v>
          </cell>
          <cell r="C10327" t="str">
            <v>YEM2735141</v>
          </cell>
          <cell r="D10327" t="str">
            <v>2018-2021</v>
          </cell>
          <cell r="E10327">
            <v>22</v>
          </cell>
          <cell r="F10327" t="str">
            <v>0220</v>
          </cell>
          <cell r="G10327" t="str">
            <v>F002</v>
          </cell>
          <cell r="H10327" t="str">
            <v>Rear hub</v>
          </cell>
          <cell r="I10327" t="str">
            <v>Bakhjul</v>
          </cell>
          <cell r="J10327" t="str">
            <v>ASG3C41A2775DX SHIM INTER 3 36-H</v>
          </cell>
          <cell r="K10327" t="str">
            <v>C4208031</v>
          </cell>
          <cell r="L10327" t="str">
            <v>C4200028</v>
          </cell>
        </row>
        <row r="10328">
          <cell r="B10328" t="str">
            <v>YEM2735141Däck</v>
          </cell>
          <cell r="C10328" t="str">
            <v>YEM2735141</v>
          </cell>
          <cell r="D10328" t="str">
            <v>2018-2021</v>
          </cell>
          <cell r="E10328">
            <v>23</v>
          </cell>
          <cell r="F10328" t="str">
            <v>0230</v>
          </cell>
          <cell r="G10328" t="str">
            <v>F003</v>
          </cell>
          <cell r="H10328" t="str">
            <v>Tire</v>
          </cell>
          <cell r="I10328" t="str">
            <v>Däck</v>
          </cell>
          <cell r="J10328" t="str">
            <v>C4906455 622x40 Black Premium Reflex XNR PERGO-E H-480 (AntiP: 40x40 nylon/canvas)</v>
          </cell>
          <cell r="K10328" t="str">
            <v>C4906455</v>
          </cell>
          <cell r="L10328" t="str">
            <v>C4901463</v>
          </cell>
        </row>
        <row r="10329">
          <cell r="B10329" t="str">
            <v>YEM2735141Skärmar set</v>
          </cell>
          <cell r="C10329" t="str">
            <v>YEM2735141</v>
          </cell>
          <cell r="D10329" t="str">
            <v>2018-2021</v>
          </cell>
          <cell r="E10329">
            <v>24</v>
          </cell>
          <cell r="F10329" t="str">
            <v>0240</v>
          </cell>
          <cell r="G10329" t="str">
            <v>H003</v>
          </cell>
          <cell r="H10329" t="str">
            <v xml:space="preserve">Mudguard front   </v>
          </cell>
          <cell r="I10329" t="str">
            <v>Skärmar set</v>
          </cell>
          <cell r="J10329" t="str">
            <v>C8255729-BK ZN/52MM 28" BLACK BUCHEL FRONT</v>
          </cell>
          <cell r="K10329" t="str">
            <v>C8255729-BK</v>
          </cell>
          <cell r="L10329" t="str">
            <v>C8250028</v>
          </cell>
        </row>
        <row r="10330">
          <cell r="B10330" t="str">
            <v>YEM2735141Pakethållare</v>
          </cell>
          <cell r="C10330" t="str">
            <v>YEM2735141</v>
          </cell>
          <cell r="D10330" t="str">
            <v>2018-2021</v>
          </cell>
          <cell r="E10330">
            <v>25</v>
          </cell>
          <cell r="F10330" t="str">
            <v>0250</v>
          </cell>
          <cell r="G10330" t="str">
            <v>H004</v>
          </cell>
          <cell r="H10330" t="str">
            <v>Carrier</v>
          </cell>
          <cell r="I10330" t="str">
            <v>Pakethållare</v>
          </cell>
          <cell r="J10330" t="str">
            <v>C8205835-BK AVS CLASSIC CARRIER FOR PHYLLION SR20 BATTERY, Powder BLACK CLIP AND SPECTRA LOGO</v>
          </cell>
          <cell r="K10330" t="str">
            <v>C8205835-BK</v>
          </cell>
          <cell r="L10330" t="str">
            <v>C8205835-BK</v>
          </cell>
        </row>
        <row r="10331">
          <cell r="B10331" t="str">
            <v>YEM2735141Sadel</v>
          </cell>
          <cell r="C10331" t="str">
            <v>YEM2735141</v>
          </cell>
          <cell r="D10331" t="str">
            <v>2018-2021</v>
          </cell>
          <cell r="E10331">
            <v>26</v>
          </cell>
          <cell r="F10331" t="str">
            <v>0260</v>
          </cell>
          <cell r="G10331" t="str">
            <v>G001</v>
          </cell>
          <cell r="H10331" t="str">
            <v>Saddle</v>
          </cell>
          <cell r="I10331" t="str">
            <v>Sadel</v>
          </cell>
          <cell r="J10331" t="str">
            <v xml:space="preserve">C7105984 Spectra Commo Lady Black "COUNTRY" 8275/DET 8076 W/O CLAMP </v>
          </cell>
          <cell r="K10331" t="str">
            <v>C7105984</v>
          </cell>
          <cell r="L10331" t="str">
            <v>C7100591</v>
          </cell>
        </row>
        <row r="10332">
          <cell r="B10332" t="str">
            <v>YEM2735141Sadelstolpe</v>
          </cell>
          <cell r="C10332" t="str">
            <v>YEM2735141</v>
          </cell>
          <cell r="D10332" t="str">
            <v>2018-2021</v>
          </cell>
          <cell r="E10332">
            <v>27</v>
          </cell>
          <cell r="F10332" t="str">
            <v>0270</v>
          </cell>
          <cell r="G10332" t="str">
            <v>G002</v>
          </cell>
          <cell r="H10332" t="str">
            <v>Seatpost</v>
          </cell>
          <cell r="I10332" t="str">
            <v>Sadelstolpe</v>
          </cell>
          <cell r="J10332" t="str">
            <v xml:space="preserve">C7205258  SP-222 27.2X350 Anodized SILVER </v>
          </cell>
          <cell r="K10332" t="str">
            <v>C7205258</v>
          </cell>
          <cell r="L10332" t="str">
            <v>C7200039</v>
          </cell>
        </row>
        <row r="10333">
          <cell r="B10333" t="str">
            <v>YEM2735141Sadelrörsklämma</v>
          </cell>
          <cell r="C10333" t="str">
            <v>YEM2735141</v>
          </cell>
          <cell r="D10333" t="str">
            <v>2018-2021</v>
          </cell>
          <cell r="E10333">
            <v>28</v>
          </cell>
          <cell r="F10333" t="str">
            <v>0280</v>
          </cell>
          <cell r="G10333" t="str">
            <v>G003</v>
          </cell>
          <cell r="H10333" t="str">
            <v>Seat Clamp</v>
          </cell>
          <cell r="I10333" t="str">
            <v>Sadelrörsklämma</v>
          </cell>
          <cell r="J10333" t="str">
            <v xml:space="preserve">C7305002 L/C 31.8 MX27 shiny black </v>
          </cell>
          <cell r="K10333" t="str">
            <v>C7305002</v>
          </cell>
          <cell r="L10333" t="str">
            <v>C7300027-318</v>
          </cell>
        </row>
        <row r="10334">
          <cell r="B10334" t="str">
            <v>YEM2735141Framlampa</v>
          </cell>
          <cell r="C10334" t="str">
            <v>YEM2735141</v>
          </cell>
          <cell r="D10334" t="str">
            <v>2018-2021</v>
          </cell>
          <cell r="E10334">
            <v>29</v>
          </cell>
          <cell r="F10334" t="str">
            <v>0290</v>
          </cell>
          <cell r="G10334" t="str">
            <v>H005</v>
          </cell>
          <cell r="H10334" t="str">
            <v>Front light</v>
          </cell>
          <cell r="I10334" t="str">
            <v>Framlampa</v>
          </cell>
          <cell r="J10334" t="str">
            <v>C8025215 Front light Retro Sport without ss bracket, Classic chrome, 0,5W LED, 15 lux, Waterproof IP44 w cable</v>
          </cell>
          <cell r="K10334" t="str">
            <v>C8025215</v>
          </cell>
          <cell r="L10334" t="str">
            <v>C8010029</v>
          </cell>
        </row>
        <row r="10335">
          <cell r="B10335" t="str">
            <v>YEM2735141Baklampa</v>
          </cell>
          <cell r="C10335" t="str">
            <v>YEM2735141</v>
          </cell>
          <cell r="D10335" t="str">
            <v>2018-2021</v>
          </cell>
          <cell r="E10335">
            <v>30</v>
          </cell>
          <cell r="F10335" t="str">
            <v>0300</v>
          </cell>
          <cell r="G10335" t="str">
            <v>H006</v>
          </cell>
          <cell r="H10335" t="str">
            <v>Light, Rear</v>
          </cell>
          <cell r="I10335" t="str">
            <v>Baklampa</v>
          </cell>
          <cell r="J10335" t="str">
            <v>inkl in battery</v>
          </cell>
          <cell r="K10335" t="str">
            <v>C8705186-1RLBK</v>
          </cell>
          <cell r="L10335" t="str">
            <v>C8705186-1RLBK</v>
          </cell>
        </row>
        <row r="10336">
          <cell r="B10336" t="str">
            <v>YEM2735141Låssats</v>
          </cell>
          <cell r="C10336" t="str">
            <v>YEM2735141</v>
          </cell>
          <cell r="D10336" t="str">
            <v>2018-2021</v>
          </cell>
          <cell r="E10336">
            <v>31</v>
          </cell>
          <cell r="F10336" t="str">
            <v>0310</v>
          </cell>
          <cell r="G10336" t="str">
            <v>H007</v>
          </cell>
          <cell r="H10336" t="str">
            <v>Lock</v>
          </cell>
          <cell r="I10336" t="str">
            <v>Låssats</v>
          </cell>
          <cell r="J10336" t="str">
            <v>C8405069 LCK SF PLbk Solid+  BAT SF03/SR11/SR20, LOCK FRAME+LOCK BATT SF03 RT W/2 similar keys</v>
          </cell>
          <cell r="K10336" t="str">
            <v>C8405069</v>
          </cell>
          <cell r="L10336" t="str">
            <v>C8405069</v>
          </cell>
        </row>
        <row r="10337">
          <cell r="B10337" t="str">
            <v>YEM2735141Stöd</v>
          </cell>
          <cell r="C10337" t="str">
            <v>YEM2735141</v>
          </cell>
          <cell r="D10337" t="str">
            <v>2018-2021</v>
          </cell>
          <cell r="E10337">
            <v>32</v>
          </cell>
          <cell r="F10337" t="str">
            <v>0320</v>
          </cell>
          <cell r="G10337" t="str">
            <v>H008</v>
          </cell>
          <cell r="H10337" t="str">
            <v>Kick stand</v>
          </cell>
          <cell r="I10337" t="str">
            <v>Stöd</v>
          </cell>
          <cell r="J10337" t="str">
            <v>C8105208 KS REX ATRAN 235</v>
          </cell>
          <cell r="K10337" t="str">
            <v>C8105208</v>
          </cell>
          <cell r="L10337" t="str">
            <v>C8100034</v>
          </cell>
        </row>
        <row r="10338">
          <cell r="B10338" t="str">
            <v>YEM2735141Korg</v>
          </cell>
          <cell r="C10338" t="str">
            <v>YEM2735141</v>
          </cell>
          <cell r="D10338" t="str">
            <v>2018-2021</v>
          </cell>
          <cell r="E10338">
            <v>33</v>
          </cell>
          <cell r="F10338" t="str">
            <v>0330</v>
          </cell>
          <cell r="G10338" t="str">
            <v>H009</v>
          </cell>
          <cell r="H10338" t="str">
            <v>Basket / Fr carrier</v>
          </cell>
          <cell r="I10338" t="str">
            <v>Korg</v>
          </cell>
          <cell r="J10338" t="str">
            <v>C8605001-G black steel</v>
          </cell>
          <cell r="K10338" t="str">
            <v>C8605001-G</v>
          </cell>
          <cell r="L10338" t="str">
            <v>C8600004</v>
          </cell>
        </row>
        <row r="10339">
          <cell r="B10339" t="str">
            <v>YEM2735141Pedaler</v>
          </cell>
          <cell r="C10339" t="str">
            <v>YEM2735141</v>
          </cell>
          <cell r="D10339" t="str">
            <v>2018-2021</v>
          </cell>
          <cell r="E10339">
            <v>34</v>
          </cell>
          <cell r="F10339" t="str">
            <v>0340</v>
          </cell>
          <cell r="G10339" t="str">
            <v>E005</v>
          </cell>
          <cell r="H10339" t="str">
            <v xml:space="preserve">Pedal </v>
          </cell>
          <cell r="I10339" t="str">
            <v>Pedaler</v>
          </cell>
          <cell r="J10339" t="str">
            <v>C3505317 STANDARD BK/GR9/16"</v>
          </cell>
          <cell r="K10339" t="str">
            <v>C3505317</v>
          </cell>
          <cell r="L10339" t="str">
            <v>C3500026</v>
          </cell>
        </row>
        <row r="10340">
          <cell r="B10340" t="str">
            <v>YEM2735141Motor</v>
          </cell>
          <cell r="C10340" t="str">
            <v>YEM2735141</v>
          </cell>
          <cell r="D10340" t="str">
            <v>2018-2021</v>
          </cell>
          <cell r="E10340">
            <v>35</v>
          </cell>
          <cell r="F10340" t="str">
            <v>0350</v>
          </cell>
          <cell r="G10340" t="str">
            <v>J001</v>
          </cell>
          <cell r="H10340" t="str">
            <v>DRIVE UNIT:</v>
          </cell>
          <cell r="I10340" t="str">
            <v>Motor</v>
          </cell>
          <cell r="J10340" t="str">
            <v>C8705144-1-03 HBF 26/28" ALsv 100 e-MOT Disc E-Going sticker. 700mm cable 36H, OLD 100mm, 12mm axle</v>
          </cell>
          <cell r="K10340" t="str">
            <v>C8705144-1-03</v>
          </cell>
          <cell r="L10340" t="str">
            <v>C8705144-1-03</v>
          </cell>
        </row>
        <row r="10341">
          <cell r="B10341" t="str">
            <v>YEM2735141Display</v>
          </cell>
          <cell r="C10341" t="str">
            <v>YEM2735141</v>
          </cell>
          <cell r="D10341" t="str">
            <v>2018-2021</v>
          </cell>
          <cell r="E10341">
            <v>36</v>
          </cell>
          <cell r="F10341" t="str">
            <v>0360</v>
          </cell>
          <cell r="G10341" t="str">
            <v>J004</v>
          </cell>
          <cell r="H10341" t="str">
            <v>DISPLAY:</v>
          </cell>
          <cell r="I10341" t="str">
            <v>Display</v>
          </cell>
          <cell r="J10341" t="str">
            <v>C8705068-1-30C Display small LCD for BAFANG CanBus (plugnplay) 850mm</v>
          </cell>
          <cell r="K10341" t="str">
            <v>C8705068-1-30C</v>
          </cell>
          <cell r="L10341" t="str">
            <v>C8705068-1-30C</v>
          </cell>
        </row>
        <row r="10342">
          <cell r="B10342" t="str">
            <v>YEM2735141EB-Bus kabel</v>
          </cell>
          <cell r="C10342" t="str">
            <v>YEM2735141</v>
          </cell>
          <cell r="D10342" t="str">
            <v>2018-2021</v>
          </cell>
          <cell r="E10342">
            <v>37</v>
          </cell>
          <cell r="F10342" t="str">
            <v>0370</v>
          </cell>
          <cell r="G10342" t="str">
            <v>J005</v>
          </cell>
          <cell r="H10342" t="str">
            <v>EB-BUS CABLE:</v>
          </cell>
          <cell r="I10342" t="str">
            <v>EB-Bus kabel</v>
          </cell>
          <cell r="J10342" t="str">
            <v>C8705065-1-04AC 9pin (1000mm), one end linked to controller,the other end linked to the display (240mm), the front light (240mm) one brake sensor (280mm) and the speed sensor (500mm)  CANBUS</v>
          </cell>
          <cell r="K10342" t="str">
            <v>C8705065-1-04AC</v>
          </cell>
          <cell r="L10342" t="str">
            <v>C8705065-1-04AC</v>
          </cell>
        </row>
        <row r="10343">
          <cell r="B10343" t="str">
            <v>YEM2735141Motorkabel</v>
          </cell>
          <cell r="C10343" t="str">
            <v>YEM2735141</v>
          </cell>
          <cell r="D10343" t="str">
            <v>2018-2021</v>
          </cell>
          <cell r="E10343">
            <v>38</v>
          </cell>
          <cell r="F10343" t="str">
            <v>0380</v>
          </cell>
          <cell r="G10343" t="str">
            <v>J006</v>
          </cell>
          <cell r="H10343" t="str">
            <v>POWER CABLE:</v>
          </cell>
          <cell r="I10343" t="str">
            <v>Motorkabel</v>
          </cell>
          <cell r="J10343" t="str">
            <v xml:space="preserve">C8705065-1-03A G9.1/M9.1, cable length 1250mm, between motor and controller. </v>
          </cell>
          <cell r="K10343" t="str">
            <v>C8705065-1-03A</v>
          </cell>
          <cell r="L10343" t="str">
            <v>C8705065-1-03A</v>
          </cell>
        </row>
        <row r="10344">
          <cell r="B10344" t="str">
            <v>YEM2735141Kabel framlampa</v>
          </cell>
          <cell r="C10344" t="str">
            <v>YEM2735141</v>
          </cell>
          <cell r="D10344" t="str">
            <v>2018-2021</v>
          </cell>
          <cell r="E10344">
            <v>39</v>
          </cell>
          <cell r="F10344" t="str">
            <v>0390</v>
          </cell>
          <cell r="G10344" t="str">
            <v>J007</v>
          </cell>
          <cell r="H10344" t="str">
            <v>F. LIGHT CABLE:</v>
          </cell>
          <cell r="I10344" t="str">
            <v>Kabel framlampa</v>
          </cell>
          <cell r="J10344" t="str">
            <v>Included in EB-BUS cable</v>
          </cell>
          <cell r="K10344" t="str">
            <v>Ingår i EB-buskabeln</v>
          </cell>
          <cell r="L10344" t="str">
            <v>Ingår i EB-buskabeln</v>
          </cell>
        </row>
        <row r="10345">
          <cell r="B10345" t="str">
            <v>YEM2735141Kabel baklampa</v>
          </cell>
          <cell r="C10345" t="str">
            <v>YEM2735141</v>
          </cell>
          <cell r="D10345" t="str">
            <v>2018-2021</v>
          </cell>
          <cell r="E10345">
            <v>40</v>
          </cell>
          <cell r="F10345" t="str">
            <v>0400</v>
          </cell>
          <cell r="G10345" t="str">
            <v>J008</v>
          </cell>
          <cell r="H10345" t="str">
            <v>R. LIGHT CABLE:</v>
          </cell>
          <cell r="I10345" t="str">
            <v>Kabel baklampa</v>
          </cell>
          <cell r="K10345" t="str">
            <v>INGÅR I BATTERIET</v>
          </cell>
          <cell r="L10345" t="str">
            <v>Ingår i batteriet</v>
          </cell>
        </row>
        <row r="10346">
          <cell r="B10346" t="str">
            <v>YEM2735141Hastighetssensor</v>
          </cell>
          <cell r="C10346" t="str">
            <v>YEM2735141</v>
          </cell>
          <cell r="D10346" t="str">
            <v>2018-2021</v>
          </cell>
          <cell r="E10346">
            <v>41</v>
          </cell>
          <cell r="F10346" t="str">
            <v>0410</v>
          </cell>
          <cell r="G10346" t="str">
            <v>J009</v>
          </cell>
          <cell r="H10346" t="str">
            <v>SPEED SENSOR:</v>
          </cell>
          <cell r="I10346" t="str">
            <v>Hastighetssensor</v>
          </cell>
          <cell r="J10346" t="str">
            <v>Integrated in the motor</v>
          </cell>
          <cell r="K10346" t="str">
            <v>INGÅR I MOTORN</v>
          </cell>
          <cell r="L10346" t="str">
            <v>Ingår i motorn</v>
          </cell>
        </row>
        <row r="10347">
          <cell r="B10347" t="str">
            <v>YEM2735141Batteri</v>
          </cell>
          <cell r="C10347" t="str">
            <v>YEM2735141</v>
          </cell>
          <cell r="D10347" t="str">
            <v>2018-2021</v>
          </cell>
          <cell r="E10347">
            <v>42</v>
          </cell>
          <cell r="F10347" t="str">
            <v>0420</v>
          </cell>
          <cell r="G10347" t="str">
            <v>J002</v>
          </cell>
          <cell r="H10347" t="str">
            <v>BATTERY:</v>
          </cell>
          <cell r="I10347" t="str">
            <v>Batteri</v>
          </cell>
          <cell r="J10347" t="str">
            <v>C8705186-E-11C SR20 11,6Ah, blk LiMn 36V 11,6Ah, R.Light CANBUS eGOING</v>
          </cell>
          <cell r="K10347" t="str">
            <v>C8705186-E-11C</v>
          </cell>
          <cell r="L10347" t="str">
            <v>C8705186-E-11C</v>
          </cell>
        </row>
        <row r="10348">
          <cell r="B10348" t="str">
            <v>YEM2735141Batterihållare</v>
          </cell>
          <cell r="C10348" t="str">
            <v>YEM2735141</v>
          </cell>
          <cell r="D10348" t="str">
            <v>2018-2021</v>
          </cell>
          <cell r="E10348">
            <v>43</v>
          </cell>
          <cell r="F10348" t="str">
            <v>0430</v>
          </cell>
          <cell r="G10348" t="str">
            <v>J003</v>
          </cell>
          <cell r="H10348" t="str">
            <v>BATTERY HOLDER/Slider</v>
          </cell>
          <cell r="I10348" t="str">
            <v>Batterihållare</v>
          </cell>
          <cell r="J10348" t="str">
            <v>C8705142-10-4C. C8705186-01 TOP SLIDER F/SR-20 W/SMALL PARTS COVER F/CONTROLLER AND FASTENERS. C8705142-10-02C Controller Slider SR20 CANBUS</v>
          </cell>
          <cell r="L10348" t="e">
            <v>#N/A</v>
          </cell>
        </row>
        <row r="10349">
          <cell r="B10349" t="str">
            <v>YEM2735141Batteriladdare</v>
          </cell>
          <cell r="C10349" t="str">
            <v>YEM2735141</v>
          </cell>
          <cell r="D10349" t="str">
            <v>2018-2021</v>
          </cell>
          <cell r="E10349">
            <v>44</v>
          </cell>
          <cell r="F10349" t="str">
            <v>0440</v>
          </cell>
          <cell r="G10349" t="str">
            <v>J010</v>
          </cell>
          <cell r="H10349" t="str">
            <v>CHARGER:</v>
          </cell>
          <cell r="I10349" t="str">
            <v>Batteriladdare</v>
          </cell>
          <cell r="J10349" t="str">
            <v>C8705058-1-1C, Charger for SR-20/SF-03 CanBus</v>
          </cell>
          <cell r="K10349" t="str">
            <v>C8705058-1-1C</v>
          </cell>
          <cell r="L10349" t="str">
            <v>C8705058-1-1D</v>
          </cell>
        </row>
        <row r="10350">
          <cell r="B10350" t="str">
            <v>YEM2735141Kontrollbox</v>
          </cell>
          <cell r="C10350" t="str">
            <v>YEM2735141</v>
          </cell>
          <cell r="D10350" t="str">
            <v>2018-2021</v>
          </cell>
          <cell r="E10350">
            <v>45</v>
          </cell>
          <cell r="F10350" t="str">
            <v>0450</v>
          </cell>
          <cell r="G10350" t="str">
            <v>J011</v>
          </cell>
          <cell r="H10350" t="str">
            <v>Controller</v>
          </cell>
          <cell r="I10350" t="str">
            <v>Kontrollbox</v>
          </cell>
          <cell r="J10350" t="str">
            <v>C8705142-10-02C Controller Slider SR20 CANBUS, UTGÅR 200227 och ersätts av C8705142-10-4C</v>
          </cell>
          <cell r="K10350" t="str">
            <v>C8705142-10-02C</v>
          </cell>
          <cell r="L10350" t="str">
            <v>C8705142-10-02C</v>
          </cell>
        </row>
        <row r="10351">
          <cell r="B10351" t="str">
            <v>YEM2735141Växelöra</v>
          </cell>
          <cell r="C10351" t="str">
            <v>YEM2735141</v>
          </cell>
          <cell r="D10351" t="str">
            <v>2018-2021</v>
          </cell>
          <cell r="E10351">
            <v>46</v>
          </cell>
          <cell r="F10351" t="str">
            <v>0460</v>
          </cell>
          <cell r="G10351" t="str">
            <v>D005</v>
          </cell>
          <cell r="H10351" t="str">
            <v>Gear hanger</v>
          </cell>
          <cell r="I10351" t="str">
            <v>Växelöra</v>
          </cell>
          <cell r="L10351" t="e">
            <v>#N/A</v>
          </cell>
        </row>
        <row r="10352">
          <cell r="B10352" t="str">
            <v>YEM2735142RAM</v>
          </cell>
          <cell r="C10352" t="str">
            <v>YEM2735142</v>
          </cell>
          <cell r="D10352" t="str">
            <v>2019-2020</v>
          </cell>
          <cell r="E10352">
            <v>1</v>
          </cell>
          <cell r="F10352" t="str">
            <v>0010</v>
          </cell>
          <cell r="G10352" t="str">
            <v>A001</v>
          </cell>
          <cell r="H10352" t="str">
            <v>PAINTED FRAME</v>
          </cell>
          <cell r="I10352" t="str">
            <v>RAM</v>
          </cell>
          <cell r="K10352" t="str">
            <v>FRAME</v>
          </cell>
          <cell r="L10352" t="e">
            <v>#N/A</v>
          </cell>
        </row>
        <row r="10353">
          <cell r="B10353" t="str">
            <v>YEM2735142Framgaffel</v>
          </cell>
          <cell r="C10353" t="str">
            <v>YEM2735142</v>
          </cell>
          <cell r="D10353" t="str">
            <v>2019-2020</v>
          </cell>
          <cell r="E10353">
            <v>2</v>
          </cell>
          <cell r="F10353" t="str">
            <v>0020</v>
          </cell>
          <cell r="G10353" t="str">
            <v>A002</v>
          </cell>
          <cell r="H10353" t="str">
            <v>PAINTED FORK</v>
          </cell>
          <cell r="I10353" t="str">
            <v>Framgaffel</v>
          </cell>
          <cell r="J10353" t="str">
            <v>C1605769-210, Lung I Steel for e-going  FF28ST 622 210 Disc-brake 47/50 tires</v>
          </cell>
          <cell r="K10353" t="str">
            <v>C1605769-210</v>
          </cell>
          <cell r="L10353" t="e">
            <v>#N/A</v>
          </cell>
        </row>
        <row r="10354">
          <cell r="B10354" t="str">
            <v>YEM2735142Styrlager</v>
          </cell>
          <cell r="C10354" t="str">
            <v>YEM2735142</v>
          </cell>
          <cell r="D10354" t="str">
            <v>2019-2020</v>
          </cell>
          <cell r="E10354">
            <v>3</v>
          </cell>
          <cell r="F10354" t="str">
            <v>0030</v>
          </cell>
          <cell r="G10354" t="str">
            <v>B001</v>
          </cell>
          <cell r="H10354" t="str">
            <v>Head Set</v>
          </cell>
          <cell r="I10354" t="str">
            <v>Styrlager</v>
          </cell>
          <cell r="J10354" t="str">
            <v xml:space="preserve">C2105003 VP MH-501 ED BLACK SH=34 </v>
          </cell>
          <cell r="K10354" t="str">
            <v>C2105003</v>
          </cell>
          <cell r="L10354" t="str">
            <v>C2100165</v>
          </cell>
        </row>
        <row r="10355">
          <cell r="B10355" t="str">
            <v xml:space="preserve">YEM2735142Styrstam </v>
          </cell>
          <cell r="C10355" t="str">
            <v>YEM2735142</v>
          </cell>
          <cell r="D10355" t="str">
            <v>2019-2020</v>
          </cell>
          <cell r="E10355">
            <v>4</v>
          </cell>
          <cell r="F10355" t="str">
            <v>0040</v>
          </cell>
          <cell r="G10355" t="str">
            <v>B002</v>
          </cell>
          <cell r="H10355" t="str">
            <v>Handlebar Stem</v>
          </cell>
          <cell r="I10355" t="str">
            <v xml:space="preserve">Styrstam </v>
          </cell>
          <cell r="J10355" t="str">
            <v>C2205076-040 STQ AL/IN sv 25/230 30° 25 HA-C40  silver</v>
          </cell>
          <cell r="K10355" t="str">
            <v>C2205076-040</v>
          </cell>
          <cell r="L10355" t="str">
            <v>C2200114-040</v>
          </cell>
        </row>
        <row r="10356">
          <cell r="B10356" t="str">
            <v>YEM2735142Styre</v>
          </cell>
          <cell r="C10356" t="str">
            <v>YEM2735142</v>
          </cell>
          <cell r="D10356" t="str">
            <v>2019-2020</v>
          </cell>
          <cell r="E10356">
            <v>5</v>
          </cell>
          <cell r="F10356" t="str">
            <v>0050</v>
          </cell>
          <cell r="G10356" t="str">
            <v>B003</v>
          </cell>
          <cell r="H10356" t="str">
            <v>Handelbar</v>
          </cell>
          <cell r="I10356" t="str">
            <v>Styre</v>
          </cell>
          <cell r="J10356" t="str">
            <v>C2306073 Handlebar City Silver NR-AL-14(ISO-C) W:630mm, AL H.A.S, no logo</v>
          </cell>
          <cell r="K10356" t="str">
            <v>C2306073</v>
          </cell>
          <cell r="L10356" t="str">
            <v>C2300290</v>
          </cell>
        </row>
        <row r="10357">
          <cell r="B10357" t="str">
            <v>YEM2735142Bromsgrepp H</v>
          </cell>
          <cell r="C10357" t="str">
            <v>YEM2735142</v>
          </cell>
          <cell r="D10357" t="str">
            <v>2019-2020</v>
          </cell>
          <cell r="E10357">
            <v>6</v>
          </cell>
          <cell r="F10357" t="str">
            <v>0060</v>
          </cell>
          <cell r="G10357" t="str">
            <v>C002</v>
          </cell>
          <cell r="H10357" t="str">
            <v>Brake Lever R</v>
          </cell>
          <cell r="I10357" t="str">
            <v>Bromsgrepp H</v>
          </cell>
          <cell r="L10357" t="e">
            <v>#N/A</v>
          </cell>
        </row>
        <row r="10358">
          <cell r="B10358" t="str">
            <v>YEM2735142Bromsgrepp V</v>
          </cell>
          <cell r="C10358" t="str">
            <v>YEM2735142</v>
          </cell>
          <cell r="D10358" t="str">
            <v>2019-2020</v>
          </cell>
          <cell r="E10358">
            <v>7</v>
          </cell>
          <cell r="F10358" t="str">
            <v>0070</v>
          </cell>
          <cell r="G10358" t="str">
            <v>C001</v>
          </cell>
          <cell r="H10358" t="str">
            <v>Brake Lever L</v>
          </cell>
          <cell r="I10358" t="str">
            <v>Bromsgrepp V</v>
          </cell>
          <cell r="K10358" t="str">
            <v>Shimano</v>
          </cell>
          <cell r="L10358" t="str">
            <v>Kontakta SHIMANO</v>
          </cell>
        </row>
        <row r="10359">
          <cell r="B10359" t="str">
            <v>YEM2735142Växelreglage H</v>
          </cell>
          <cell r="C10359" t="str">
            <v>YEM2735142</v>
          </cell>
          <cell r="D10359" t="str">
            <v>2019-2020</v>
          </cell>
          <cell r="E10359">
            <v>8</v>
          </cell>
          <cell r="F10359" t="str">
            <v>0080</v>
          </cell>
          <cell r="G10359" t="str">
            <v>D002</v>
          </cell>
          <cell r="H10359" t="str">
            <v>Shift Lever R</v>
          </cell>
          <cell r="I10359" t="str">
            <v>Växelreglage H</v>
          </cell>
          <cell r="J10359" t="str">
            <v>ASL3S42EALS SHIM 3 REVO internal</v>
          </cell>
          <cell r="K10359" t="str">
            <v>ASL3S42EALS</v>
          </cell>
          <cell r="L10359" t="str">
            <v>Kontakta SHIMANO</v>
          </cell>
        </row>
        <row r="10360">
          <cell r="B10360" t="str">
            <v>YEM2735142Växelreglage V</v>
          </cell>
          <cell r="C10360" t="str">
            <v>YEM2735142</v>
          </cell>
          <cell r="D10360" t="str">
            <v>2019-2020</v>
          </cell>
          <cell r="E10360">
            <v>9</v>
          </cell>
          <cell r="F10360" t="str">
            <v>0090</v>
          </cell>
          <cell r="G10360" t="str">
            <v>D001</v>
          </cell>
          <cell r="H10360" t="str">
            <v>Shift Lever L</v>
          </cell>
          <cell r="I10360" t="str">
            <v>Växelreglage V</v>
          </cell>
          <cell r="L10360" t="e">
            <v>#N/A</v>
          </cell>
        </row>
        <row r="10361">
          <cell r="B10361" t="str">
            <v>YEM2735142Handtag par</v>
          </cell>
          <cell r="C10361" t="str">
            <v>YEM2735142</v>
          </cell>
          <cell r="D10361" t="str">
            <v>2019-2020</v>
          </cell>
          <cell r="E10361">
            <v>10</v>
          </cell>
          <cell r="F10361" t="str">
            <v>0100</v>
          </cell>
          <cell r="G10361" t="str">
            <v>B004</v>
          </cell>
          <cell r="H10361" t="str">
            <v>Grip R</v>
          </cell>
          <cell r="I10361" t="str">
            <v>Handtag par</v>
          </cell>
          <cell r="J10361" t="str">
            <v>C2505674  HERRMANS 84A ERGO TPE DARK BROWN 8129 90MM</v>
          </cell>
          <cell r="K10361" t="str">
            <v>C2505674</v>
          </cell>
          <cell r="L10361" t="str">
            <v>BSP?</v>
          </cell>
        </row>
        <row r="10362">
          <cell r="B10362" t="str">
            <v>YEM2735142Frambroms</v>
          </cell>
          <cell r="C10362" t="str">
            <v>YEM2735142</v>
          </cell>
          <cell r="D10362" t="str">
            <v>2019-2020</v>
          </cell>
          <cell r="E10362">
            <v>11</v>
          </cell>
          <cell r="F10362" t="str">
            <v>0110</v>
          </cell>
          <cell r="G10362" t="str">
            <v>C003</v>
          </cell>
          <cell r="H10362" t="str">
            <v xml:space="preserve">Brake front </v>
          </cell>
          <cell r="I10362" t="str">
            <v>Frambroms</v>
          </cell>
          <cell r="J10362" t="str">
            <v>AMT200KLFURX100 DISC BRAKE ASSEMBLED SET, BL-MT200(L), BR-MT200(F), BLACK, SM-MA-F160P/S, RESIN PAD(W/O FIN), 1000MM HOSE(SM-BH59-SS BLACK), BULK, 8,17 USD</v>
          </cell>
          <cell r="K10362" t="str">
            <v>AMT200KLFURX100</v>
          </cell>
          <cell r="L10362" t="str">
            <v>Kontakta SHIMANO</v>
          </cell>
        </row>
        <row r="10363">
          <cell r="B10363" t="str">
            <v>YEM2735142Bakbroms</v>
          </cell>
          <cell r="C10363" t="str">
            <v>YEM2735142</v>
          </cell>
          <cell r="D10363" t="str">
            <v>2019-2020</v>
          </cell>
          <cell r="E10363">
            <v>12</v>
          </cell>
          <cell r="F10363" t="str">
            <v>0120</v>
          </cell>
          <cell r="G10363" t="str">
            <v>C004</v>
          </cell>
          <cell r="H10363" t="str">
            <v>Brake rear</v>
          </cell>
          <cell r="I10363" t="str">
            <v>Bakbroms</v>
          </cell>
          <cell r="K10363" t="str">
            <v>Fotbroms</v>
          </cell>
          <cell r="L10363" t="str">
            <v>Kontakta SHIMANO</v>
          </cell>
        </row>
        <row r="10364">
          <cell r="B10364" t="str">
            <v>YEM2735142Vevlager</v>
          </cell>
          <cell r="C10364" t="str">
            <v>YEM2735142</v>
          </cell>
          <cell r="D10364" t="str">
            <v>2019-2020</v>
          </cell>
          <cell r="E10364">
            <v>13</v>
          </cell>
          <cell r="F10364" t="str">
            <v>0130</v>
          </cell>
          <cell r="G10364" t="str">
            <v>E001</v>
          </cell>
          <cell r="H10364" t="str">
            <v xml:space="preserve">BB-set </v>
          </cell>
          <cell r="I10364" t="str">
            <v>Vevlager</v>
          </cell>
          <cell r="K10364" t="str">
            <v>C8705065-1-124C</v>
          </cell>
          <cell r="L10364" t="str">
            <v>C8705065-1-124C</v>
          </cell>
        </row>
        <row r="10365">
          <cell r="B10365" t="str">
            <v>YEM2735142Vevparti</v>
          </cell>
          <cell r="C10365" t="str">
            <v>YEM2735142</v>
          </cell>
          <cell r="D10365" t="str">
            <v>2019-2020</v>
          </cell>
          <cell r="E10365">
            <v>14</v>
          </cell>
          <cell r="F10365" t="str">
            <v>0140</v>
          </cell>
          <cell r="G10365" t="str">
            <v>E002</v>
          </cell>
          <cell r="H10365" t="str">
            <v>Front Chainwheel</v>
          </cell>
          <cell r="I10365" t="str">
            <v>Vevparti</v>
          </cell>
          <cell r="J10365" t="str">
            <v>C3305699-EG PRA-10L Silver 42T 170MM W E-GOING LOGO</v>
          </cell>
          <cell r="K10365" t="str">
            <v>C3305699-EG</v>
          </cell>
          <cell r="L10365" t="str">
            <v>C3305699-EG</v>
          </cell>
        </row>
        <row r="10366">
          <cell r="B10366" t="str">
            <v>YEM2735142Kedjeskydd</v>
          </cell>
          <cell r="C10366" t="str">
            <v>YEM2735142</v>
          </cell>
          <cell r="D10366" t="str">
            <v>2019-2020</v>
          </cell>
          <cell r="E10366">
            <v>15</v>
          </cell>
          <cell r="F10366" t="str">
            <v>0150</v>
          </cell>
          <cell r="G10366" t="str">
            <v>H001</v>
          </cell>
          <cell r="H10366" t="str">
            <v>Chain guard</v>
          </cell>
          <cell r="I10366" t="str">
            <v>Kedjeskydd</v>
          </cell>
          <cell r="J10366" t="str">
            <v>C8305441-528 42T w holes silver classic Buchel + C8305638 (Består av 5637 SS black)</v>
          </cell>
          <cell r="K10366" t="str">
            <v>C8305441-528</v>
          </cell>
          <cell r="L10366" t="str">
            <v>Kontakta Service</v>
          </cell>
        </row>
        <row r="10367">
          <cell r="B10367" t="str">
            <v>YEM2735142Kedjeskyddsfäste</v>
          </cell>
          <cell r="C10367" t="str">
            <v>YEM2735142</v>
          </cell>
          <cell r="D10367" t="str">
            <v>2019-2020</v>
          </cell>
          <cell r="E10367">
            <v>16</v>
          </cell>
          <cell r="F10367" t="str">
            <v>0160</v>
          </cell>
          <cell r="G10367" t="str">
            <v>H002</v>
          </cell>
          <cell r="H10367" t="str">
            <v>Chain guard bracket</v>
          </cell>
          <cell r="I10367" t="str">
            <v>Kedjeskyddsfäste</v>
          </cell>
          <cell r="K10367" t="str">
            <v>C8305642</v>
          </cell>
          <cell r="L10367" t="str">
            <v>C8305642</v>
          </cell>
        </row>
        <row r="10368">
          <cell r="B10368" t="str">
            <v>YEM2735142Framväxel</v>
          </cell>
          <cell r="C10368" t="str">
            <v>YEM2735142</v>
          </cell>
          <cell r="D10368" t="str">
            <v>2019-2020</v>
          </cell>
          <cell r="E10368">
            <v>17</v>
          </cell>
          <cell r="F10368" t="str">
            <v>0170</v>
          </cell>
          <cell r="G10368" t="str">
            <v>D003</v>
          </cell>
          <cell r="H10368" t="str">
            <v>Front Derailleur</v>
          </cell>
          <cell r="I10368" t="str">
            <v>Framväxel</v>
          </cell>
          <cell r="K10368" t="str">
            <v>EMPTY</v>
          </cell>
          <cell r="L10368" t="e">
            <v>#N/A</v>
          </cell>
        </row>
        <row r="10369">
          <cell r="B10369" t="str">
            <v>YEM2735142Bakväxel</v>
          </cell>
          <cell r="C10369" t="str">
            <v>YEM2735142</v>
          </cell>
          <cell r="D10369" t="str">
            <v>2019-2020</v>
          </cell>
          <cell r="E10369">
            <v>18</v>
          </cell>
          <cell r="F10369" t="str">
            <v>0180</v>
          </cell>
          <cell r="G10369" t="str">
            <v>D004</v>
          </cell>
          <cell r="H10369" t="str">
            <v>Rear Derailleur</v>
          </cell>
          <cell r="I10369" t="str">
            <v>Bakväxel</v>
          </cell>
          <cell r="K10369" t="str">
            <v>NAVVÄXEL</v>
          </cell>
          <cell r="L10369" t="str">
            <v>Kontakta SHIMANO</v>
          </cell>
        </row>
        <row r="10370">
          <cell r="B10370" t="str">
            <v>YEM2735142Kedja</v>
          </cell>
          <cell r="C10370" t="str">
            <v>YEM2735142</v>
          </cell>
          <cell r="D10370" t="str">
            <v>2019-2020</v>
          </cell>
          <cell r="E10370">
            <v>19</v>
          </cell>
          <cell r="F10370" t="str">
            <v>0190</v>
          </cell>
          <cell r="G10370" t="str">
            <v>E003</v>
          </cell>
          <cell r="H10370" t="str">
            <v xml:space="preserve">Chain </v>
          </cell>
          <cell r="I10370" t="str">
            <v>Kedja</v>
          </cell>
          <cell r="J10370" t="str">
            <v>std</v>
          </cell>
          <cell r="K10370" t="str">
            <v>C3405001-0106</v>
          </cell>
          <cell r="L10370" t="str">
            <v>C3400002</v>
          </cell>
        </row>
        <row r="10371">
          <cell r="B10371" t="str">
            <v>YEM2735142Kassett</v>
          </cell>
          <cell r="C10371" t="str">
            <v>YEM2735142</v>
          </cell>
          <cell r="D10371" t="str">
            <v>2019-2020</v>
          </cell>
          <cell r="E10371">
            <v>20</v>
          </cell>
          <cell r="F10371" t="str">
            <v>0200</v>
          </cell>
          <cell r="G10371" t="str">
            <v>E004</v>
          </cell>
          <cell r="H10371" t="str">
            <v>Cassette Sprocket</v>
          </cell>
          <cell r="I10371" t="str">
            <v>Kassett</v>
          </cell>
          <cell r="J10371" t="str">
            <v>ASMGEAR19SU SPT SC19sv3/32" (INTERNAL HUB) SPROCKET FOR INTERNAL HUB 19T</v>
          </cell>
          <cell r="K10371" t="str">
            <v>ASMGEAR19SU</v>
          </cell>
          <cell r="L10371" t="str">
            <v>Kontakta SHIMANO</v>
          </cell>
        </row>
        <row r="10372">
          <cell r="B10372" t="str">
            <v>YEM2735142Framhjul</v>
          </cell>
          <cell r="C10372" t="str">
            <v>YEM2735142</v>
          </cell>
          <cell r="D10372" t="str">
            <v>2019-2020</v>
          </cell>
          <cell r="E10372">
            <v>21</v>
          </cell>
          <cell r="F10372" t="str">
            <v>0210</v>
          </cell>
          <cell r="G10372" t="str">
            <v>F001</v>
          </cell>
          <cell r="H10372" t="str">
            <v>Front hub</v>
          </cell>
          <cell r="I10372" t="str">
            <v>Framhjul</v>
          </cell>
          <cell r="J10372" t="str">
            <v>Se drive unit</v>
          </cell>
          <cell r="K10372" t="str">
            <v>C4107933</v>
          </cell>
          <cell r="L10372" t="str">
            <v>C4100365</v>
          </cell>
        </row>
        <row r="10373">
          <cell r="B10373" t="str">
            <v>YEM2735142Bakhjul</v>
          </cell>
          <cell r="C10373" t="str">
            <v>YEM2735142</v>
          </cell>
          <cell r="D10373" t="str">
            <v>2019-2020</v>
          </cell>
          <cell r="E10373">
            <v>22</v>
          </cell>
          <cell r="F10373" t="str">
            <v>0220</v>
          </cell>
          <cell r="G10373" t="str">
            <v>F002</v>
          </cell>
          <cell r="H10373" t="str">
            <v>Rear hub</v>
          </cell>
          <cell r="I10373" t="str">
            <v>Bakhjul</v>
          </cell>
          <cell r="J10373" t="str">
            <v>ASG3C41A2775DX SHIM INTER 3 36-H</v>
          </cell>
          <cell r="K10373" t="str">
            <v>C4208032</v>
          </cell>
          <cell r="L10373" t="str">
            <v>C4200028</v>
          </cell>
        </row>
        <row r="10374">
          <cell r="B10374" t="str">
            <v>YEM2735142Däck</v>
          </cell>
          <cell r="C10374" t="str">
            <v>YEM2735142</v>
          </cell>
          <cell r="D10374" t="str">
            <v>2019-2020</v>
          </cell>
          <cell r="E10374">
            <v>23</v>
          </cell>
          <cell r="F10374" t="str">
            <v>0230</v>
          </cell>
          <cell r="G10374" t="str">
            <v>F003</v>
          </cell>
          <cell r="H10374" t="str">
            <v>Tire</v>
          </cell>
          <cell r="I10374" t="str">
            <v>Däck</v>
          </cell>
          <cell r="J10374" t="str">
            <v>C4906456 622x40 Brown PERGO H-480 PREMIUM Reflex (AP: 40x40 nylon/canvas)</v>
          </cell>
          <cell r="K10374" t="str">
            <v>C4906456</v>
          </cell>
          <cell r="L10374" t="str">
            <v>BSP?</v>
          </cell>
        </row>
        <row r="10375">
          <cell r="B10375" t="str">
            <v>YEM2735142Skärmar set</v>
          </cell>
          <cell r="C10375" t="str">
            <v>YEM2735142</v>
          </cell>
          <cell r="D10375" t="str">
            <v>2019-2020</v>
          </cell>
          <cell r="E10375">
            <v>24</v>
          </cell>
          <cell r="F10375" t="str">
            <v>0240</v>
          </cell>
          <cell r="G10375" t="str">
            <v>H003</v>
          </cell>
          <cell r="H10375" t="str">
            <v xml:space="preserve">Mudguard front   </v>
          </cell>
          <cell r="I10375" t="str">
            <v>Skärmar set</v>
          </cell>
          <cell r="J10375" t="str">
            <v>C8255677-528 ZN/52MM 28" Silver 70.554/1 (5729-ZN) BLANK</v>
          </cell>
          <cell r="K10375" t="str">
            <v>C8255677-528</v>
          </cell>
          <cell r="L10375" t="str">
            <v>Kontakta Service</v>
          </cell>
        </row>
        <row r="10376">
          <cell r="B10376" t="str">
            <v>YEM2735142Pakethållare</v>
          </cell>
          <cell r="C10376" t="str">
            <v>YEM2735142</v>
          </cell>
          <cell r="D10376" t="str">
            <v>2019-2020</v>
          </cell>
          <cell r="E10376">
            <v>25</v>
          </cell>
          <cell r="F10376" t="str">
            <v>0250</v>
          </cell>
          <cell r="G10376" t="str">
            <v>H004</v>
          </cell>
          <cell r="H10376" t="str">
            <v>Carrier</v>
          </cell>
          <cell r="I10376" t="str">
            <v>Pakethållare</v>
          </cell>
          <cell r="J10376" t="str">
            <v>C8205835-ALU-528 AVS CLASSIC CARRIER FOR PHYLLION SR20 BATTERY, Painted silver CLIP AND SPECTRA LOGO</v>
          </cell>
          <cell r="K10376" t="str">
            <v>C8205835-ALU-528</v>
          </cell>
          <cell r="L10376" t="str">
            <v>Kontakta Service</v>
          </cell>
        </row>
        <row r="10377">
          <cell r="B10377" t="str">
            <v>YEM2735142Sadel</v>
          </cell>
          <cell r="C10377" t="str">
            <v>YEM2735142</v>
          </cell>
          <cell r="D10377" t="str">
            <v>2019-2020</v>
          </cell>
          <cell r="E10377">
            <v>26</v>
          </cell>
          <cell r="F10377" t="str">
            <v>0260</v>
          </cell>
          <cell r="G10377" t="str">
            <v>G001</v>
          </cell>
          <cell r="H10377" t="str">
            <v>Saddle</v>
          </cell>
          <cell r="I10377" t="str">
            <v>Sadel</v>
          </cell>
          <cell r="J10377" t="str">
            <v xml:space="preserve">C7106204 Spectra Commo Lady "COUNTRY" Brown W/O CLAMP </v>
          </cell>
          <cell r="K10377" t="str">
            <v>C7106204</v>
          </cell>
          <cell r="L10377" t="str">
            <v>C7100219</v>
          </cell>
        </row>
        <row r="10378">
          <cell r="B10378" t="str">
            <v>YEM2735142Sadelstolpe</v>
          </cell>
          <cell r="C10378" t="str">
            <v>YEM2735142</v>
          </cell>
          <cell r="D10378" t="str">
            <v>2019-2020</v>
          </cell>
          <cell r="E10378">
            <v>27</v>
          </cell>
          <cell r="F10378" t="str">
            <v>0270</v>
          </cell>
          <cell r="G10378" t="str">
            <v>G002</v>
          </cell>
          <cell r="H10378" t="str">
            <v>Seatpost</v>
          </cell>
          <cell r="I10378" t="str">
            <v>Sadelstolpe</v>
          </cell>
          <cell r="J10378" t="str">
            <v xml:space="preserve">C7205258  SP-222 27.2X350 Anodized SILVER </v>
          </cell>
          <cell r="K10378" t="str">
            <v>C7205258</v>
          </cell>
          <cell r="L10378" t="str">
            <v>C7200039</v>
          </cell>
        </row>
        <row r="10379">
          <cell r="B10379" t="str">
            <v>YEM2735142Sadelrörsklämma</v>
          </cell>
          <cell r="C10379" t="str">
            <v>YEM2735142</v>
          </cell>
          <cell r="D10379" t="str">
            <v>2019-2020</v>
          </cell>
          <cell r="E10379">
            <v>28</v>
          </cell>
          <cell r="F10379" t="str">
            <v>0280</v>
          </cell>
          <cell r="G10379" t="str">
            <v>G003</v>
          </cell>
          <cell r="H10379" t="str">
            <v>Seat Clamp</v>
          </cell>
          <cell r="I10379" t="str">
            <v>Sadelrörsklämma</v>
          </cell>
          <cell r="J10379" t="str">
            <v xml:space="preserve">C7305002 L/C 31.8 MX27 shiny black </v>
          </cell>
          <cell r="K10379" t="str">
            <v>C7305002</v>
          </cell>
          <cell r="L10379" t="str">
            <v>C7300027-318</v>
          </cell>
        </row>
        <row r="10380">
          <cell r="B10380" t="str">
            <v>YEM2735142Framlampa</v>
          </cell>
          <cell r="C10380" t="str">
            <v>YEM2735142</v>
          </cell>
          <cell r="D10380" t="str">
            <v>2019-2020</v>
          </cell>
          <cell r="E10380">
            <v>29</v>
          </cell>
          <cell r="F10380" t="str">
            <v>0290</v>
          </cell>
          <cell r="G10380" t="str">
            <v>H005</v>
          </cell>
          <cell r="H10380" t="str">
            <v>Front light</v>
          </cell>
          <cell r="I10380" t="str">
            <v>Framlampa</v>
          </cell>
          <cell r="J10380" t="str">
            <v>C8025215 Front light Retro Sport without ss bracket, Classic chrome, 0,5W LED, 15 lux, Waterproof IP44 w cable</v>
          </cell>
          <cell r="K10380" t="str">
            <v>C8025215</v>
          </cell>
          <cell r="L10380" t="str">
            <v>C8010029</v>
          </cell>
        </row>
        <row r="10381">
          <cell r="B10381" t="str">
            <v>YEM2735142Baklampa</v>
          </cell>
          <cell r="C10381" t="str">
            <v>YEM2735142</v>
          </cell>
          <cell r="D10381" t="str">
            <v>2019-2020</v>
          </cell>
          <cell r="E10381">
            <v>30</v>
          </cell>
          <cell r="F10381" t="str">
            <v>0300</v>
          </cell>
          <cell r="G10381" t="str">
            <v>H006</v>
          </cell>
          <cell r="H10381" t="str">
            <v>Light, Rear</v>
          </cell>
          <cell r="I10381" t="str">
            <v>Baklampa</v>
          </cell>
          <cell r="J10381" t="str">
            <v>inkl in battery</v>
          </cell>
          <cell r="K10381" t="str">
            <v>C8705186-1RLBK</v>
          </cell>
          <cell r="L10381" t="str">
            <v>C8705186-1RLBK</v>
          </cell>
        </row>
        <row r="10382">
          <cell r="B10382" t="str">
            <v>YEM2735142Låssats</v>
          </cell>
          <cell r="C10382" t="str">
            <v>YEM2735142</v>
          </cell>
          <cell r="D10382" t="str">
            <v>2019-2020</v>
          </cell>
          <cell r="E10382">
            <v>31</v>
          </cell>
          <cell r="F10382" t="str">
            <v>0310</v>
          </cell>
          <cell r="G10382" t="str">
            <v>H007</v>
          </cell>
          <cell r="H10382" t="str">
            <v>Lock</v>
          </cell>
          <cell r="I10382" t="str">
            <v>Låssats</v>
          </cell>
          <cell r="J10382" t="str">
            <v>C8405069 LCK SF PLbk Solid+  BAT SF03/SR11/SR20, LOCK FRAME+LOCK BATT SF03 RT W/2 similar keys</v>
          </cell>
          <cell r="K10382" t="str">
            <v>C8405069</v>
          </cell>
          <cell r="L10382" t="str">
            <v>C8405069</v>
          </cell>
        </row>
        <row r="10383">
          <cell r="B10383" t="str">
            <v>YEM2735142Stöd</v>
          </cell>
          <cell r="C10383" t="str">
            <v>YEM2735142</v>
          </cell>
          <cell r="D10383" t="str">
            <v>2019-2020</v>
          </cell>
          <cell r="E10383">
            <v>32</v>
          </cell>
          <cell r="F10383" t="str">
            <v>0320</v>
          </cell>
          <cell r="G10383" t="str">
            <v>H008</v>
          </cell>
          <cell r="H10383" t="str">
            <v>Kick stand</v>
          </cell>
          <cell r="I10383" t="str">
            <v>Stöd</v>
          </cell>
          <cell r="J10383" t="str">
            <v>C8105208 KS REX ATRAN 235</v>
          </cell>
          <cell r="K10383" t="str">
            <v>C8105208</v>
          </cell>
          <cell r="L10383" t="str">
            <v>C8100034</v>
          </cell>
        </row>
        <row r="10384">
          <cell r="B10384" t="str">
            <v>YEM2735142Korg</v>
          </cell>
          <cell r="C10384" t="str">
            <v>YEM2735142</v>
          </cell>
          <cell r="D10384" t="str">
            <v>2019-2020</v>
          </cell>
          <cell r="E10384">
            <v>33</v>
          </cell>
          <cell r="F10384" t="str">
            <v>0330</v>
          </cell>
          <cell r="G10384" t="str">
            <v>H009</v>
          </cell>
          <cell r="H10384" t="str">
            <v>Basket / Fr carrier</v>
          </cell>
          <cell r="I10384" t="str">
            <v>Korg</v>
          </cell>
          <cell r="J10384" t="str">
            <v>C8605001-G black steel</v>
          </cell>
          <cell r="K10384" t="str">
            <v>C8605001-G</v>
          </cell>
          <cell r="L10384" t="str">
            <v>C8600004</v>
          </cell>
        </row>
        <row r="10385">
          <cell r="B10385" t="str">
            <v>YEM2735142Pedaler</v>
          </cell>
          <cell r="C10385" t="str">
            <v>YEM2735142</v>
          </cell>
          <cell r="D10385" t="str">
            <v>2019-2020</v>
          </cell>
          <cell r="E10385">
            <v>34</v>
          </cell>
          <cell r="F10385" t="str">
            <v>0340</v>
          </cell>
          <cell r="G10385" t="str">
            <v>E005</v>
          </cell>
          <cell r="H10385" t="str">
            <v xml:space="preserve">Pedal </v>
          </cell>
          <cell r="I10385" t="str">
            <v>Pedaler</v>
          </cell>
          <cell r="J10385" t="str">
            <v>C3505317 STANDARD BK/GR9/16"</v>
          </cell>
          <cell r="K10385" t="str">
            <v>C3505317</v>
          </cell>
          <cell r="L10385" t="str">
            <v>C3500026</v>
          </cell>
        </row>
        <row r="10386">
          <cell r="B10386" t="str">
            <v>YEM2735142Motor</v>
          </cell>
          <cell r="C10386" t="str">
            <v>YEM2735142</v>
          </cell>
          <cell r="D10386" t="str">
            <v>2019-2020</v>
          </cell>
          <cell r="E10386">
            <v>35</v>
          </cell>
          <cell r="F10386" t="str">
            <v>0350</v>
          </cell>
          <cell r="G10386" t="str">
            <v>J001</v>
          </cell>
          <cell r="H10386" t="str">
            <v>DRIVE UNIT:</v>
          </cell>
          <cell r="I10386" t="str">
            <v>Motor</v>
          </cell>
          <cell r="J10386" t="str">
            <v>C8705144-1-03 HBF 26/28" ALsv 100 e-MOT Disc E-Going sticker. 700mm cable 36H, OLD 100mm, 12mm axle</v>
          </cell>
          <cell r="K10386" t="str">
            <v>C8705144-1-03</v>
          </cell>
          <cell r="L10386" t="str">
            <v>C8705144-1-03</v>
          </cell>
        </row>
        <row r="10387">
          <cell r="B10387" t="str">
            <v>YEM2735142Display</v>
          </cell>
          <cell r="C10387" t="str">
            <v>YEM2735142</v>
          </cell>
          <cell r="D10387" t="str">
            <v>2019-2020</v>
          </cell>
          <cell r="E10387">
            <v>36</v>
          </cell>
          <cell r="F10387" t="str">
            <v>0360</v>
          </cell>
          <cell r="G10387" t="str">
            <v>J004</v>
          </cell>
          <cell r="H10387" t="str">
            <v>DISPLAY:</v>
          </cell>
          <cell r="I10387" t="str">
            <v>Display</v>
          </cell>
          <cell r="J10387" t="str">
            <v>C8705068-1-30C Display small LCD for BAFANG CanBus (plugnplay) 850mm</v>
          </cell>
          <cell r="K10387" t="str">
            <v>C8705068-1-30C</v>
          </cell>
          <cell r="L10387" t="str">
            <v>C8705068-1-30C</v>
          </cell>
        </row>
        <row r="10388">
          <cell r="B10388" t="str">
            <v>YEM2735142EB-Bus kabel</v>
          </cell>
          <cell r="C10388" t="str">
            <v>YEM2735142</v>
          </cell>
          <cell r="D10388" t="str">
            <v>2019-2020</v>
          </cell>
          <cell r="E10388">
            <v>37</v>
          </cell>
          <cell r="F10388" t="str">
            <v>0370</v>
          </cell>
          <cell r="G10388" t="str">
            <v>J005</v>
          </cell>
          <cell r="H10388" t="str">
            <v>EB-BUS CABLE:</v>
          </cell>
          <cell r="I10388" t="str">
            <v>EB-Bus kabel</v>
          </cell>
          <cell r="J10388" t="str">
            <v>C8705065-1-04AC 9pin (1000mm), one end linked to controller,the other end linked to the display (240mm), the front light (240mm) one brake sensor (280mm) and the speed sensor (500mm)  CANBUS</v>
          </cell>
          <cell r="K10388" t="str">
            <v>C8705065-1-04AC</v>
          </cell>
          <cell r="L10388" t="str">
            <v>C8705065-1-04AC</v>
          </cell>
        </row>
        <row r="10389">
          <cell r="B10389" t="str">
            <v>YEM2735142Motorkabel</v>
          </cell>
          <cell r="C10389" t="str">
            <v>YEM2735142</v>
          </cell>
          <cell r="D10389" t="str">
            <v>2019-2020</v>
          </cell>
          <cell r="E10389">
            <v>38</v>
          </cell>
          <cell r="F10389" t="str">
            <v>0380</v>
          </cell>
          <cell r="G10389" t="str">
            <v>J006</v>
          </cell>
          <cell r="H10389" t="str">
            <v>POWER CABLE:</v>
          </cell>
          <cell r="I10389" t="str">
            <v>Motorkabel</v>
          </cell>
          <cell r="J10389" t="str">
            <v xml:space="preserve">C8705065-1-03A G9.1/M9.1, cable length 1250mm, between motor and controller. </v>
          </cell>
          <cell r="K10389" t="str">
            <v>C8705065-1-03A</v>
          </cell>
          <cell r="L10389" t="str">
            <v>C8705065-1-03A</v>
          </cell>
        </row>
        <row r="10390">
          <cell r="B10390" t="str">
            <v>YEM2735142Kabel framlampa</v>
          </cell>
          <cell r="C10390" t="str">
            <v>YEM2735142</v>
          </cell>
          <cell r="D10390" t="str">
            <v>2019-2020</v>
          </cell>
          <cell r="E10390">
            <v>39</v>
          </cell>
          <cell r="F10390" t="str">
            <v>0390</v>
          </cell>
          <cell r="G10390" t="str">
            <v>J007</v>
          </cell>
          <cell r="H10390" t="str">
            <v>F. LIGHT CABLE:</v>
          </cell>
          <cell r="I10390" t="str">
            <v>Kabel framlampa</v>
          </cell>
          <cell r="J10390" t="str">
            <v>Included in EB-BUS cable</v>
          </cell>
          <cell r="K10390" t="str">
            <v>Ingår i EB-buskabeln</v>
          </cell>
          <cell r="L10390" t="str">
            <v>Ingår i EB-buskabeln</v>
          </cell>
        </row>
        <row r="10391">
          <cell r="B10391" t="str">
            <v>YEM2735142Kabel baklampa</v>
          </cell>
          <cell r="C10391" t="str">
            <v>YEM2735142</v>
          </cell>
          <cell r="D10391" t="str">
            <v>2019-2020</v>
          </cell>
          <cell r="E10391">
            <v>40</v>
          </cell>
          <cell r="F10391" t="str">
            <v>0400</v>
          </cell>
          <cell r="G10391" t="str">
            <v>J008</v>
          </cell>
          <cell r="H10391" t="str">
            <v>R. LIGHT CABLE:</v>
          </cell>
          <cell r="I10391" t="str">
            <v>Kabel baklampa</v>
          </cell>
          <cell r="K10391" t="str">
            <v>INGÅR I BATTERIET</v>
          </cell>
          <cell r="L10391" t="str">
            <v>Ingår i batteriet</v>
          </cell>
        </row>
        <row r="10392">
          <cell r="B10392" t="str">
            <v>YEM2735142Hastighetssensor</v>
          </cell>
          <cell r="C10392" t="str">
            <v>YEM2735142</v>
          </cell>
          <cell r="D10392" t="str">
            <v>2019-2020</v>
          </cell>
          <cell r="E10392">
            <v>41</v>
          </cell>
          <cell r="F10392" t="str">
            <v>0410</v>
          </cell>
          <cell r="G10392" t="str">
            <v>J009</v>
          </cell>
          <cell r="H10392" t="str">
            <v>SPEED SENSOR:</v>
          </cell>
          <cell r="I10392" t="str">
            <v>Hastighetssensor</v>
          </cell>
          <cell r="J10392" t="str">
            <v>Integrated in the motor</v>
          </cell>
          <cell r="K10392" t="str">
            <v>INGÅR I MOTORN</v>
          </cell>
          <cell r="L10392" t="str">
            <v>Ingår i motorn</v>
          </cell>
        </row>
        <row r="10393">
          <cell r="B10393" t="str">
            <v>YEM2735142Batteri</v>
          </cell>
          <cell r="C10393" t="str">
            <v>YEM2735142</v>
          </cell>
          <cell r="D10393" t="str">
            <v>2019-2020</v>
          </cell>
          <cell r="E10393">
            <v>42</v>
          </cell>
          <cell r="F10393" t="str">
            <v>0420</v>
          </cell>
          <cell r="G10393" t="str">
            <v>J002</v>
          </cell>
          <cell r="H10393" t="str">
            <v>BATTERY:</v>
          </cell>
          <cell r="I10393" t="str">
            <v>Batteri</v>
          </cell>
          <cell r="J10393" t="str">
            <v>C8705186-E-11C SR20 11,6Ah, blk LiMn 36V 11,6Ah, R.Light CANBUS eGOING</v>
          </cell>
          <cell r="K10393" t="str">
            <v>C8705186-E-11C</v>
          </cell>
          <cell r="L10393" t="str">
            <v>C8705186-E-11C</v>
          </cell>
        </row>
        <row r="10394">
          <cell r="B10394" t="str">
            <v>YEM2735142Batterihållare</v>
          </cell>
          <cell r="C10394" t="str">
            <v>YEM2735142</v>
          </cell>
          <cell r="D10394" t="str">
            <v>2019-2020</v>
          </cell>
          <cell r="E10394">
            <v>43</v>
          </cell>
          <cell r="F10394" t="str">
            <v>0430</v>
          </cell>
          <cell r="G10394" t="str">
            <v>J003</v>
          </cell>
          <cell r="H10394" t="str">
            <v>BATTERY HOLDER/Slider</v>
          </cell>
          <cell r="I10394" t="str">
            <v>Batterihållare</v>
          </cell>
          <cell r="J10394" t="str">
            <v>C8705142-10-4C. C8705186-01 TOP SLIDER F/SR-20 W/SMALL PARTS COVER F/CONTROLLER AND FASTENERS. C8705142-10-02C Controller Slider SR20 CANBUS</v>
          </cell>
          <cell r="L10394" t="e">
            <v>#N/A</v>
          </cell>
        </row>
        <row r="10395">
          <cell r="B10395" t="str">
            <v>YEM2735142Batteriladdare</v>
          </cell>
          <cell r="C10395" t="str">
            <v>YEM2735142</v>
          </cell>
          <cell r="D10395" t="str">
            <v>2019-2020</v>
          </cell>
          <cell r="E10395">
            <v>44</v>
          </cell>
          <cell r="F10395" t="str">
            <v>0440</v>
          </cell>
          <cell r="G10395" t="str">
            <v>J010</v>
          </cell>
          <cell r="H10395" t="str">
            <v>CHARGER:</v>
          </cell>
          <cell r="I10395" t="str">
            <v>Batteriladdare</v>
          </cell>
          <cell r="J10395" t="str">
            <v>C8705058-1-1C, Charger for SR-20/SF-03 CanBus</v>
          </cell>
          <cell r="K10395" t="str">
            <v>C8705058-1-1C</v>
          </cell>
          <cell r="L10395" t="str">
            <v>C8705058-1-1D</v>
          </cell>
        </row>
        <row r="10396">
          <cell r="B10396" t="str">
            <v>YEM2735142Kontrollbox</v>
          </cell>
          <cell r="C10396" t="str">
            <v>YEM2735142</v>
          </cell>
          <cell r="D10396" t="str">
            <v>2019-2020</v>
          </cell>
          <cell r="E10396">
            <v>45</v>
          </cell>
          <cell r="F10396" t="str">
            <v>0450</v>
          </cell>
          <cell r="G10396" t="str">
            <v>J011</v>
          </cell>
          <cell r="H10396" t="str">
            <v>Controller</v>
          </cell>
          <cell r="I10396" t="str">
            <v>Kontrollbox</v>
          </cell>
          <cell r="J10396" t="str">
            <v>C8705142-10-02C Controller Slider SR20 CANBUS, UTGÅR 200227 och ersätts av C8705142-10-4C</v>
          </cell>
          <cell r="K10396" t="str">
            <v>C8705142-10-02C</v>
          </cell>
          <cell r="L10396" t="str">
            <v>C8705142-10-02C</v>
          </cell>
        </row>
        <row r="10397">
          <cell r="B10397" t="str">
            <v>YEM2735142Växelöra</v>
          </cell>
          <cell r="C10397" t="str">
            <v>YEM2735142</v>
          </cell>
          <cell r="D10397" t="str">
            <v>2019-2020</v>
          </cell>
          <cell r="E10397">
            <v>46</v>
          </cell>
          <cell r="F10397" t="str">
            <v>0460</v>
          </cell>
          <cell r="G10397" t="str">
            <v>D005</v>
          </cell>
          <cell r="H10397" t="str">
            <v>Gear hanger</v>
          </cell>
          <cell r="I10397" t="str">
            <v>Växelöra</v>
          </cell>
          <cell r="L10397" t="e">
            <v>#N/A</v>
          </cell>
        </row>
        <row r="10398">
          <cell r="B10398" t="str">
            <v>YEM2735143RAM</v>
          </cell>
          <cell r="C10398" t="str">
            <v>YEM2735143</v>
          </cell>
          <cell r="D10398" t="str">
            <v>2019-2020</v>
          </cell>
          <cell r="E10398">
            <v>1</v>
          </cell>
          <cell r="F10398" t="str">
            <v>0010</v>
          </cell>
          <cell r="G10398" t="str">
            <v>A001</v>
          </cell>
          <cell r="H10398" t="str">
            <v>PAINTED FRAME</v>
          </cell>
          <cell r="I10398" t="str">
            <v>RAM</v>
          </cell>
          <cell r="K10398" t="str">
            <v>FRAME</v>
          </cell>
          <cell r="L10398" t="e">
            <v>#N/A</v>
          </cell>
        </row>
        <row r="10399">
          <cell r="B10399" t="str">
            <v>YEM2735143Framgaffel</v>
          </cell>
          <cell r="C10399" t="str">
            <v>YEM2735143</v>
          </cell>
          <cell r="D10399" t="str">
            <v>2019-2020</v>
          </cell>
          <cell r="E10399">
            <v>2</v>
          </cell>
          <cell r="F10399" t="str">
            <v>0020</v>
          </cell>
          <cell r="G10399" t="str">
            <v>A002</v>
          </cell>
          <cell r="H10399" t="str">
            <v>PAINTED FORK</v>
          </cell>
          <cell r="I10399" t="str">
            <v>Framgaffel</v>
          </cell>
          <cell r="J10399" t="str">
            <v>C1605769-210, Lung I Steel for e-going  FF28ST 622 210 Disc-brake 47/50 tires</v>
          </cell>
          <cell r="K10399" t="str">
            <v>C1605769-210</v>
          </cell>
          <cell r="L10399" t="e">
            <v>#N/A</v>
          </cell>
        </row>
        <row r="10400">
          <cell r="B10400" t="str">
            <v>YEM2735143Styrlager</v>
          </cell>
          <cell r="C10400" t="str">
            <v>YEM2735143</v>
          </cell>
          <cell r="D10400" t="str">
            <v>2019-2020</v>
          </cell>
          <cell r="E10400">
            <v>3</v>
          </cell>
          <cell r="F10400" t="str">
            <v>0030</v>
          </cell>
          <cell r="G10400" t="str">
            <v>B001</v>
          </cell>
          <cell r="H10400" t="str">
            <v>Head Set</v>
          </cell>
          <cell r="I10400" t="str">
            <v>Styrlager</v>
          </cell>
          <cell r="J10400" t="str">
            <v xml:space="preserve">C2105003 VP MH-501 ED BLACK SH=34 </v>
          </cell>
          <cell r="K10400" t="str">
            <v>C2105003</v>
          </cell>
          <cell r="L10400" t="str">
            <v>C2100165</v>
          </cell>
        </row>
        <row r="10401">
          <cell r="B10401" t="str">
            <v xml:space="preserve">YEM2735143Styrstam </v>
          </cell>
          <cell r="C10401" t="str">
            <v>YEM2735143</v>
          </cell>
          <cell r="D10401" t="str">
            <v>2019-2020</v>
          </cell>
          <cell r="E10401">
            <v>4</v>
          </cell>
          <cell r="F10401" t="str">
            <v>0040</v>
          </cell>
          <cell r="G10401" t="str">
            <v>B002</v>
          </cell>
          <cell r="H10401" t="str">
            <v>Handlebar Stem</v>
          </cell>
          <cell r="I10401" t="str">
            <v xml:space="preserve">Styrstam </v>
          </cell>
          <cell r="J10401" t="str">
            <v>C2205076-040 STQ AL/IN sv 25/230 30° 25 HA-C40  silver</v>
          </cell>
          <cell r="K10401" t="str">
            <v>C2205076-040</v>
          </cell>
          <cell r="L10401" t="str">
            <v>C2200114-040</v>
          </cell>
        </row>
        <row r="10402">
          <cell r="B10402" t="str">
            <v>YEM2735143Styre</v>
          </cell>
          <cell r="C10402" t="str">
            <v>YEM2735143</v>
          </cell>
          <cell r="D10402" t="str">
            <v>2019-2020</v>
          </cell>
          <cell r="E10402">
            <v>5</v>
          </cell>
          <cell r="F10402" t="str">
            <v>0050</v>
          </cell>
          <cell r="G10402" t="str">
            <v>B003</v>
          </cell>
          <cell r="H10402" t="str">
            <v>Handelbar</v>
          </cell>
          <cell r="I10402" t="str">
            <v>Styre</v>
          </cell>
          <cell r="J10402" t="str">
            <v>C2306073 Handlebar City Silver NR-AL-14(ISO-C) W:630mm, AL H.A.S, no logo</v>
          </cell>
          <cell r="K10402" t="str">
            <v>C2306073</v>
          </cell>
          <cell r="L10402" t="str">
            <v>C2300290</v>
          </cell>
        </row>
        <row r="10403">
          <cell r="B10403" t="str">
            <v>YEM2735143Bromsgrepp H</v>
          </cell>
          <cell r="C10403" t="str">
            <v>YEM2735143</v>
          </cell>
          <cell r="D10403" t="str">
            <v>2019-2020</v>
          </cell>
          <cell r="E10403">
            <v>6</v>
          </cell>
          <cell r="F10403" t="str">
            <v>0060</v>
          </cell>
          <cell r="G10403" t="str">
            <v>C002</v>
          </cell>
          <cell r="H10403" t="str">
            <v>Brake Lever R</v>
          </cell>
          <cell r="I10403" t="str">
            <v>Bromsgrepp H</v>
          </cell>
          <cell r="L10403" t="e">
            <v>#N/A</v>
          </cell>
        </row>
        <row r="10404">
          <cell r="B10404" t="str">
            <v>YEM2735143Bromsgrepp V</v>
          </cell>
          <cell r="C10404" t="str">
            <v>YEM2735143</v>
          </cell>
          <cell r="D10404" t="str">
            <v>2019-2020</v>
          </cell>
          <cell r="E10404">
            <v>7</v>
          </cell>
          <cell r="F10404" t="str">
            <v>0070</v>
          </cell>
          <cell r="G10404" t="str">
            <v>C001</v>
          </cell>
          <cell r="H10404" t="str">
            <v>Brake Lever L</v>
          </cell>
          <cell r="I10404" t="str">
            <v>Bromsgrepp V</v>
          </cell>
          <cell r="K10404" t="str">
            <v>Shimano</v>
          </cell>
          <cell r="L10404" t="str">
            <v>Kontakta SHIMANO</v>
          </cell>
        </row>
        <row r="10405">
          <cell r="B10405" t="str">
            <v>YEM2735143Växelreglage H</v>
          </cell>
          <cell r="C10405" t="str">
            <v>YEM2735143</v>
          </cell>
          <cell r="D10405" t="str">
            <v>2019-2020</v>
          </cell>
          <cell r="E10405">
            <v>8</v>
          </cell>
          <cell r="F10405" t="str">
            <v>0080</v>
          </cell>
          <cell r="G10405" t="str">
            <v>D002</v>
          </cell>
          <cell r="H10405" t="str">
            <v>Shift Lever R</v>
          </cell>
          <cell r="I10405" t="str">
            <v>Växelreglage H</v>
          </cell>
          <cell r="J10405" t="str">
            <v>ASL3S42EALS SHIM 3 REVO internal</v>
          </cell>
          <cell r="K10405" t="str">
            <v>ASL3S42EALS</v>
          </cell>
          <cell r="L10405" t="str">
            <v>Kontakta SHIMANO</v>
          </cell>
        </row>
        <row r="10406">
          <cell r="B10406" t="str">
            <v>YEM2735143Växelreglage V</v>
          </cell>
          <cell r="C10406" t="str">
            <v>YEM2735143</v>
          </cell>
          <cell r="D10406" t="str">
            <v>2019-2020</v>
          </cell>
          <cell r="E10406">
            <v>9</v>
          </cell>
          <cell r="F10406" t="str">
            <v>0090</v>
          </cell>
          <cell r="G10406" t="str">
            <v>D001</v>
          </cell>
          <cell r="H10406" t="str">
            <v>Shift Lever L</v>
          </cell>
          <cell r="I10406" t="str">
            <v>Växelreglage V</v>
          </cell>
          <cell r="L10406" t="e">
            <v>#N/A</v>
          </cell>
        </row>
        <row r="10407">
          <cell r="B10407" t="str">
            <v>YEM2735143Handtag par</v>
          </cell>
          <cell r="C10407" t="str">
            <v>YEM2735143</v>
          </cell>
          <cell r="D10407" t="str">
            <v>2019-2020</v>
          </cell>
          <cell r="E10407">
            <v>10</v>
          </cell>
          <cell r="F10407" t="str">
            <v>0100</v>
          </cell>
          <cell r="G10407" t="str">
            <v>B004</v>
          </cell>
          <cell r="H10407" t="str">
            <v>Grip R</v>
          </cell>
          <cell r="I10407" t="str">
            <v>Handtag par</v>
          </cell>
          <cell r="J10407" t="str">
            <v>C2505674  HERRMANS 84A ERGO TPE DARK BROWN 8129 90MM</v>
          </cell>
          <cell r="K10407" t="str">
            <v>C2505674</v>
          </cell>
          <cell r="L10407" t="str">
            <v>BSP?</v>
          </cell>
        </row>
        <row r="10408">
          <cell r="B10408" t="str">
            <v>YEM2735143Frambroms</v>
          </cell>
          <cell r="C10408" t="str">
            <v>YEM2735143</v>
          </cell>
          <cell r="D10408" t="str">
            <v>2019-2020</v>
          </cell>
          <cell r="E10408">
            <v>11</v>
          </cell>
          <cell r="F10408" t="str">
            <v>0110</v>
          </cell>
          <cell r="G10408" t="str">
            <v>C003</v>
          </cell>
          <cell r="H10408" t="str">
            <v xml:space="preserve">Brake front </v>
          </cell>
          <cell r="I10408" t="str">
            <v>Frambroms</v>
          </cell>
          <cell r="J10408" t="str">
            <v>AMT200KLFURX100 DISC BRAKE ASSEMBLED SET, BL-MT200(L), BR-MT200(F), BLACK, SM-MA-F160P/S, RESIN PAD(W/O FIN), 1000MM HOSE(SM-BH59-SS BLACK), BULK, 8,17 USD</v>
          </cell>
          <cell r="K10408" t="str">
            <v>AMT200KLFURX100</v>
          </cell>
          <cell r="L10408" t="str">
            <v>Kontakta SHIMANO</v>
          </cell>
        </row>
        <row r="10409">
          <cell r="B10409" t="str">
            <v>YEM2735143Bakbroms</v>
          </cell>
          <cell r="C10409" t="str">
            <v>YEM2735143</v>
          </cell>
          <cell r="D10409" t="str">
            <v>2019-2020</v>
          </cell>
          <cell r="E10409">
            <v>12</v>
          </cell>
          <cell r="F10409" t="str">
            <v>0120</v>
          </cell>
          <cell r="G10409" t="str">
            <v>C004</v>
          </cell>
          <cell r="H10409" t="str">
            <v>Brake rear</v>
          </cell>
          <cell r="I10409" t="str">
            <v>Bakbroms</v>
          </cell>
          <cell r="K10409" t="str">
            <v>Fotbroms</v>
          </cell>
          <cell r="L10409" t="str">
            <v>Kontakta SHIMANO</v>
          </cell>
        </row>
        <row r="10410">
          <cell r="B10410" t="str">
            <v>YEM2735143Vevlager</v>
          </cell>
          <cell r="C10410" t="str">
            <v>YEM2735143</v>
          </cell>
          <cell r="D10410" t="str">
            <v>2019-2020</v>
          </cell>
          <cell r="E10410">
            <v>13</v>
          </cell>
          <cell r="F10410" t="str">
            <v>0130</v>
          </cell>
          <cell r="G10410" t="str">
            <v>E001</v>
          </cell>
          <cell r="H10410" t="str">
            <v xml:space="preserve">BB-set </v>
          </cell>
          <cell r="I10410" t="str">
            <v>Vevlager</v>
          </cell>
          <cell r="K10410" t="str">
            <v>C8705065-1-124C</v>
          </cell>
          <cell r="L10410" t="str">
            <v>C8705065-1-124C</v>
          </cell>
        </row>
        <row r="10411">
          <cell r="B10411" t="str">
            <v>YEM2735143Vevparti</v>
          </cell>
          <cell r="C10411" t="str">
            <v>YEM2735143</v>
          </cell>
          <cell r="D10411" t="str">
            <v>2019-2020</v>
          </cell>
          <cell r="E10411">
            <v>14</v>
          </cell>
          <cell r="F10411" t="str">
            <v>0140</v>
          </cell>
          <cell r="G10411" t="str">
            <v>E002</v>
          </cell>
          <cell r="H10411" t="str">
            <v>Front Chainwheel</v>
          </cell>
          <cell r="I10411" t="str">
            <v>Vevparti</v>
          </cell>
          <cell r="J10411" t="str">
            <v>C3305699-EG PRA-10L Silver 42T 170MM W E-GOING LOGO</v>
          </cell>
          <cell r="K10411" t="str">
            <v>C3305699-EG</v>
          </cell>
          <cell r="L10411" t="str">
            <v>C3305699-EG</v>
          </cell>
        </row>
        <row r="10412">
          <cell r="B10412" t="str">
            <v>YEM2735143Kedjeskydd</v>
          </cell>
          <cell r="C10412" t="str">
            <v>YEM2735143</v>
          </cell>
          <cell r="D10412" t="str">
            <v>2019-2020</v>
          </cell>
          <cell r="E10412">
            <v>15</v>
          </cell>
          <cell r="F10412" t="str">
            <v>0150</v>
          </cell>
          <cell r="G10412" t="str">
            <v>H001</v>
          </cell>
          <cell r="H10412" t="str">
            <v>Chain guard</v>
          </cell>
          <cell r="I10412" t="str">
            <v>Kedjeskydd</v>
          </cell>
          <cell r="J10412" t="str">
            <v>C8305441-638 42T w holes silver classic Buchel + C8305638 (Består av 5637 SS black)</v>
          </cell>
          <cell r="K10412" t="str">
            <v>C8305441-638</v>
          </cell>
          <cell r="L10412" t="str">
            <v>Kontakta Service</v>
          </cell>
        </row>
        <row r="10413">
          <cell r="B10413" t="str">
            <v>YEM2735143Kedjeskyddsfäste</v>
          </cell>
          <cell r="C10413" t="str">
            <v>YEM2735143</v>
          </cell>
          <cell r="D10413" t="str">
            <v>2019-2020</v>
          </cell>
          <cell r="E10413">
            <v>16</v>
          </cell>
          <cell r="F10413" t="str">
            <v>0160</v>
          </cell>
          <cell r="G10413" t="str">
            <v>H002</v>
          </cell>
          <cell r="H10413" t="str">
            <v>Chain guard bracket</v>
          </cell>
          <cell r="I10413" t="str">
            <v>Kedjeskyddsfäste</v>
          </cell>
          <cell r="K10413" t="str">
            <v>C8305642</v>
          </cell>
          <cell r="L10413" t="str">
            <v>C8305642</v>
          </cell>
        </row>
        <row r="10414">
          <cell r="B10414" t="str">
            <v>YEM2735143Framväxel</v>
          </cell>
          <cell r="C10414" t="str">
            <v>YEM2735143</v>
          </cell>
          <cell r="D10414" t="str">
            <v>2019-2020</v>
          </cell>
          <cell r="E10414">
            <v>17</v>
          </cell>
          <cell r="F10414" t="str">
            <v>0170</v>
          </cell>
          <cell r="G10414" t="str">
            <v>D003</v>
          </cell>
          <cell r="H10414" t="str">
            <v>Front Derailleur</v>
          </cell>
          <cell r="I10414" t="str">
            <v>Framväxel</v>
          </cell>
          <cell r="K10414" t="str">
            <v>EMPTY</v>
          </cell>
          <cell r="L10414" t="e">
            <v>#N/A</v>
          </cell>
        </row>
        <row r="10415">
          <cell r="B10415" t="str">
            <v>YEM2735143Bakväxel</v>
          </cell>
          <cell r="C10415" t="str">
            <v>YEM2735143</v>
          </cell>
          <cell r="D10415" t="str">
            <v>2019-2020</v>
          </cell>
          <cell r="E10415">
            <v>18</v>
          </cell>
          <cell r="F10415" t="str">
            <v>0180</v>
          </cell>
          <cell r="G10415" t="str">
            <v>D004</v>
          </cell>
          <cell r="H10415" t="str">
            <v>Rear Derailleur</v>
          </cell>
          <cell r="I10415" t="str">
            <v>Bakväxel</v>
          </cell>
          <cell r="K10415" t="str">
            <v>NAVVÄXEL</v>
          </cell>
          <cell r="L10415" t="str">
            <v>Kontakta SHIMANO</v>
          </cell>
        </row>
        <row r="10416">
          <cell r="B10416" t="str">
            <v>YEM2735143Kedja</v>
          </cell>
          <cell r="C10416" t="str">
            <v>YEM2735143</v>
          </cell>
          <cell r="D10416" t="str">
            <v>2019-2020</v>
          </cell>
          <cell r="E10416">
            <v>19</v>
          </cell>
          <cell r="F10416" t="str">
            <v>0190</v>
          </cell>
          <cell r="G10416" t="str">
            <v>E003</v>
          </cell>
          <cell r="H10416" t="str">
            <v xml:space="preserve">Chain </v>
          </cell>
          <cell r="I10416" t="str">
            <v>Kedja</v>
          </cell>
          <cell r="J10416" t="str">
            <v>std</v>
          </cell>
          <cell r="K10416" t="str">
            <v>C3405001-0106</v>
          </cell>
          <cell r="L10416" t="str">
            <v>C3400002</v>
          </cell>
        </row>
        <row r="10417">
          <cell r="B10417" t="str">
            <v>YEM2735143Kassett</v>
          </cell>
          <cell r="C10417" t="str">
            <v>YEM2735143</v>
          </cell>
          <cell r="D10417" t="str">
            <v>2019-2020</v>
          </cell>
          <cell r="E10417">
            <v>20</v>
          </cell>
          <cell r="F10417" t="str">
            <v>0200</v>
          </cell>
          <cell r="G10417" t="str">
            <v>E004</v>
          </cell>
          <cell r="H10417" t="str">
            <v>Cassette Sprocket</v>
          </cell>
          <cell r="I10417" t="str">
            <v>Kassett</v>
          </cell>
          <cell r="J10417" t="str">
            <v>ASMGEAR19SU SPT SC19sv3/32" (INTERNAL HUB) SPROCKET FOR INTERNAL HUB 19T</v>
          </cell>
          <cell r="K10417" t="str">
            <v>ASMGEAR19SU</v>
          </cell>
          <cell r="L10417" t="str">
            <v>Kontakta SHIMANO</v>
          </cell>
        </row>
        <row r="10418">
          <cell r="B10418" t="str">
            <v>YEM2735143Framhjul</v>
          </cell>
          <cell r="C10418" t="str">
            <v>YEM2735143</v>
          </cell>
          <cell r="D10418" t="str">
            <v>2019-2020</v>
          </cell>
          <cell r="E10418">
            <v>21</v>
          </cell>
          <cell r="F10418" t="str">
            <v>0210</v>
          </cell>
          <cell r="G10418" t="str">
            <v>F001</v>
          </cell>
          <cell r="H10418" t="str">
            <v>Front hub</v>
          </cell>
          <cell r="I10418" t="str">
            <v>Framhjul</v>
          </cell>
          <cell r="J10418" t="str">
            <v>Se drive unit</v>
          </cell>
          <cell r="K10418" t="str">
            <v>C4107933</v>
          </cell>
          <cell r="L10418" t="str">
            <v>C4100365</v>
          </cell>
        </row>
        <row r="10419">
          <cell r="B10419" t="str">
            <v>YEM2735143Bakhjul</v>
          </cell>
          <cell r="C10419" t="str">
            <v>YEM2735143</v>
          </cell>
          <cell r="D10419" t="str">
            <v>2019-2020</v>
          </cell>
          <cell r="E10419">
            <v>22</v>
          </cell>
          <cell r="F10419" t="str">
            <v>0220</v>
          </cell>
          <cell r="G10419" t="str">
            <v>F002</v>
          </cell>
          <cell r="H10419" t="str">
            <v>Rear hub</v>
          </cell>
          <cell r="I10419" t="str">
            <v>Bakhjul</v>
          </cell>
          <cell r="J10419" t="str">
            <v>ASG3C41A2775DX SHIM INTER 3 36-H</v>
          </cell>
          <cell r="K10419" t="str">
            <v>C4208032</v>
          </cell>
          <cell r="L10419" t="str">
            <v>C4200028</v>
          </cell>
        </row>
        <row r="10420">
          <cell r="B10420" t="str">
            <v>YEM2735143Däck</v>
          </cell>
          <cell r="C10420" t="str">
            <v>YEM2735143</v>
          </cell>
          <cell r="D10420" t="str">
            <v>2019-2020</v>
          </cell>
          <cell r="E10420">
            <v>23</v>
          </cell>
          <cell r="F10420" t="str">
            <v>0230</v>
          </cell>
          <cell r="G10420" t="str">
            <v>F003</v>
          </cell>
          <cell r="H10420" t="str">
            <v>Tire</v>
          </cell>
          <cell r="I10420" t="str">
            <v>Däck</v>
          </cell>
          <cell r="K10420" t="str">
            <v>C4906456</v>
          </cell>
          <cell r="L10420" t="str">
            <v>BSP?</v>
          </cell>
        </row>
        <row r="10421">
          <cell r="B10421" t="str">
            <v>YEM2735143Skärmar set</v>
          </cell>
          <cell r="C10421" t="str">
            <v>YEM2735143</v>
          </cell>
          <cell r="D10421" t="str">
            <v>2019-2020</v>
          </cell>
          <cell r="E10421">
            <v>24</v>
          </cell>
          <cell r="F10421" t="str">
            <v>0240</v>
          </cell>
          <cell r="G10421" t="str">
            <v>H003</v>
          </cell>
          <cell r="H10421" t="str">
            <v xml:space="preserve">Mudguard front   </v>
          </cell>
          <cell r="I10421" t="str">
            <v>Skärmar set</v>
          </cell>
          <cell r="J10421" t="str">
            <v>C8255677-528 ZN/52MM 28" Silver 70.554/1 (5729-ZN) BLANK</v>
          </cell>
          <cell r="K10421" t="str">
            <v>C8255677-528</v>
          </cell>
          <cell r="L10421" t="str">
            <v>Kontakta Service</v>
          </cell>
        </row>
        <row r="10422">
          <cell r="B10422" t="str">
            <v>YEM2735143Pakethållare</v>
          </cell>
          <cell r="C10422" t="str">
            <v>YEM2735143</v>
          </cell>
          <cell r="D10422" t="str">
            <v>2019-2020</v>
          </cell>
          <cell r="E10422">
            <v>25</v>
          </cell>
          <cell r="F10422" t="str">
            <v>0250</v>
          </cell>
          <cell r="G10422" t="str">
            <v>H004</v>
          </cell>
          <cell r="H10422" t="str">
            <v>Carrier</v>
          </cell>
          <cell r="I10422" t="str">
            <v>Pakethållare</v>
          </cell>
          <cell r="K10422" t="str">
            <v>C8205835-638</v>
          </cell>
          <cell r="L10422" t="str">
            <v>Kontakta Service</v>
          </cell>
        </row>
        <row r="10423">
          <cell r="B10423" t="str">
            <v>YEM2735143Sadel</v>
          </cell>
          <cell r="C10423" t="str">
            <v>YEM2735143</v>
          </cell>
          <cell r="D10423" t="str">
            <v>2019-2020</v>
          </cell>
          <cell r="E10423">
            <v>26</v>
          </cell>
          <cell r="F10423" t="str">
            <v>0260</v>
          </cell>
          <cell r="G10423" t="str">
            <v>G001</v>
          </cell>
          <cell r="H10423" t="str">
            <v>Saddle</v>
          </cell>
          <cell r="I10423" t="str">
            <v>Sadel</v>
          </cell>
          <cell r="J10423" t="str">
            <v xml:space="preserve">C7106204 Spectra Commo Lady "COUNTRY" Brown W/O CLAMP </v>
          </cell>
          <cell r="K10423" t="str">
            <v>C7106204</v>
          </cell>
          <cell r="L10423" t="str">
            <v>C7100219</v>
          </cell>
        </row>
        <row r="10424">
          <cell r="B10424" t="str">
            <v>YEM2735143Sadelstolpe</v>
          </cell>
          <cell r="C10424" t="str">
            <v>YEM2735143</v>
          </cell>
          <cell r="D10424" t="str">
            <v>2019-2020</v>
          </cell>
          <cell r="E10424">
            <v>27</v>
          </cell>
          <cell r="F10424" t="str">
            <v>0270</v>
          </cell>
          <cell r="G10424" t="str">
            <v>G002</v>
          </cell>
          <cell r="H10424" t="str">
            <v>Seatpost</v>
          </cell>
          <cell r="I10424" t="str">
            <v>Sadelstolpe</v>
          </cell>
          <cell r="J10424" t="str">
            <v xml:space="preserve">C7205258  SP-222 27.2X350 Anodized SILVER </v>
          </cell>
          <cell r="K10424" t="str">
            <v>C7205258</v>
          </cell>
          <cell r="L10424" t="str">
            <v>C7200039</v>
          </cell>
        </row>
        <row r="10425">
          <cell r="B10425" t="str">
            <v>YEM2735143Sadelrörsklämma</v>
          </cell>
          <cell r="C10425" t="str">
            <v>YEM2735143</v>
          </cell>
          <cell r="D10425" t="str">
            <v>2019-2020</v>
          </cell>
          <cell r="E10425">
            <v>28</v>
          </cell>
          <cell r="F10425" t="str">
            <v>0280</v>
          </cell>
          <cell r="G10425" t="str">
            <v>G003</v>
          </cell>
          <cell r="H10425" t="str">
            <v>Seat Clamp</v>
          </cell>
          <cell r="I10425" t="str">
            <v>Sadelrörsklämma</v>
          </cell>
          <cell r="J10425" t="str">
            <v xml:space="preserve">C7305002 L/C 31.8 MX27 shiny black </v>
          </cell>
          <cell r="K10425" t="str">
            <v>C7305002</v>
          </cell>
          <cell r="L10425" t="str">
            <v>C7300027-318</v>
          </cell>
        </row>
        <row r="10426">
          <cell r="B10426" t="str">
            <v>YEM2735143Framlampa</v>
          </cell>
          <cell r="C10426" t="str">
            <v>YEM2735143</v>
          </cell>
          <cell r="D10426" t="str">
            <v>2019-2020</v>
          </cell>
          <cell r="E10426">
            <v>29</v>
          </cell>
          <cell r="F10426" t="str">
            <v>0290</v>
          </cell>
          <cell r="G10426" t="str">
            <v>H005</v>
          </cell>
          <cell r="H10426" t="str">
            <v>Front light</v>
          </cell>
          <cell r="I10426" t="str">
            <v>Framlampa</v>
          </cell>
          <cell r="J10426" t="str">
            <v>C8025215 Front light Retro Sport without ss bracket, Classic chrome, 0,5W LED, 15 lux, Waterproof IP44 w cable</v>
          </cell>
          <cell r="K10426" t="str">
            <v>C8025215</v>
          </cell>
          <cell r="L10426" t="str">
            <v>C8010029</v>
          </cell>
        </row>
        <row r="10427">
          <cell r="B10427" t="str">
            <v>YEM2735143Baklampa</v>
          </cell>
          <cell r="C10427" t="str">
            <v>YEM2735143</v>
          </cell>
          <cell r="D10427" t="str">
            <v>2019-2020</v>
          </cell>
          <cell r="E10427">
            <v>30</v>
          </cell>
          <cell r="F10427" t="str">
            <v>0300</v>
          </cell>
          <cell r="G10427" t="str">
            <v>H006</v>
          </cell>
          <cell r="H10427" t="str">
            <v>Light, Rear</v>
          </cell>
          <cell r="I10427" t="str">
            <v>Baklampa</v>
          </cell>
          <cell r="J10427" t="str">
            <v>inkl in battery</v>
          </cell>
          <cell r="K10427" t="str">
            <v>C8705186-1RLBK</v>
          </cell>
          <cell r="L10427" t="str">
            <v>C8705186-1RLBK</v>
          </cell>
        </row>
        <row r="10428">
          <cell r="B10428" t="str">
            <v>YEM2735143Låssats</v>
          </cell>
          <cell r="C10428" t="str">
            <v>YEM2735143</v>
          </cell>
          <cell r="D10428" t="str">
            <v>2019-2020</v>
          </cell>
          <cell r="E10428">
            <v>31</v>
          </cell>
          <cell r="F10428" t="str">
            <v>0310</v>
          </cell>
          <cell r="G10428" t="str">
            <v>H007</v>
          </cell>
          <cell r="H10428" t="str">
            <v>Lock</v>
          </cell>
          <cell r="I10428" t="str">
            <v>Låssats</v>
          </cell>
          <cell r="J10428" t="str">
            <v>C8405069 LCK SF PLbk Solid+  BAT SF03/SR11/SR20, LOCK FRAME+LOCK BATT SF03 RT W/2 similar keys</v>
          </cell>
          <cell r="K10428" t="str">
            <v>C8405069</v>
          </cell>
          <cell r="L10428" t="str">
            <v>C8405069</v>
          </cell>
        </row>
        <row r="10429">
          <cell r="B10429" t="str">
            <v>YEM2735143Stöd</v>
          </cell>
          <cell r="C10429" t="str">
            <v>YEM2735143</v>
          </cell>
          <cell r="D10429" t="str">
            <v>2019-2020</v>
          </cell>
          <cell r="E10429">
            <v>32</v>
          </cell>
          <cell r="F10429" t="str">
            <v>0320</v>
          </cell>
          <cell r="G10429" t="str">
            <v>H008</v>
          </cell>
          <cell r="H10429" t="str">
            <v>Kick stand</v>
          </cell>
          <cell r="I10429" t="str">
            <v>Stöd</v>
          </cell>
          <cell r="J10429" t="str">
            <v>C8105208 KS REX ATRAN 235</v>
          </cell>
          <cell r="K10429" t="str">
            <v>C8105208</v>
          </cell>
          <cell r="L10429" t="str">
            <v>C8100034</v>
          </cell>
        </row>
        <row r="10430">
          <cell r="B10430" t="str">
            <v>YEM2735143Korg</v>
          </cell>
          <cell r="C10430" t="str">
            <v>YEM2735143</v>
          </cell>
          <cell r="D10430" t="str">
            <v>2019-2020</v>
          </cell>
          <cell r="E10430">
            <v>33</v>
          </cell>
          <cell r="F10430" t="str">
            <v>0330</v>
          </cell>
          <cell r="G10430" t="str">
            <v>H009</v>
          </cell>
          <cell r="H10430" t="str">
            <v>Basket / Fr carrier</v>
          </cell>
          <cell r="I10430" t="str">
            <v>Korg</v>
          </cell>
          <cell r="J10430" t="str">
            <v>C8605001-G black steel</v>
          </cell>
          <cell r="K10430" t="str">
            <v>C8605001-G</v>
          </cell>
          <cell r="L10430" t="str">
            <v>C8600004</v>
          </cell>
        </row>
        <row r="10431">
          <cell r="B10431" t="str">
            <v>YEM2735143Pedaler</v>
          </cell>
          <cell r="C10431" t="str">
            <v>YEM2735143</v>
          </cell>
          <cell r="D10431" t="str">
            <v>2019-2020</v>
          </cell>
          <cell r="E10431">
            <v>34</v>
          </cell>
          <cell r="F10431" t="str">
            <v>0340</v>
          </cell>
          <cell r="G10431" t="str">
            <v>E005</v>
          </cell>
          <cell r="H10431" t="str">
            <v xml:space="preserve">Pedal </v>
          </cell>
          <cell r="I10431" t="str">
            <v>Pedaler</v>
          </cell>
          <cell r="J10431" t="str">
            <v>C3505317 STANDARD BK/GR9/16"</v>
          </cell>
          <cell r="K10431" t="str">
            <v>C3505317</v>
          </cell>
          <cell r="L10431" t="str">
            <v>C3500026</v>
          </cell>
        </row>
        <row r="10432">
          <cell r="B10432" t="str">
            <v>YEM2735143Motor</v>
          </cell>
          <cell r="C10432" t="str">
            <v>YEM2735143</v>
          </cell>
          <cell r="D10432" t="str">
            <v>2019-2020</v>
          </cell>
          <cell r="E10432">
            <v>35</v>
          </cell>
          <cell r="F10432" t="str">
            <v>0350</v>
          </cell>
          <cell r="G10432" t="str">
            <v>J001</v>
          </cell>
          <cell r="H10432" t="str">
            <v>DRIVE UNIT:</v>
          </cell>
          <cell r="I10432" t="str">
            <v>Motor</v>
          </cell>
          <cell r="J10432" t="str">
            <v>C8705144-1-03 HBF 26/28" ALsv 100 e-MOT Disc E-Going sticker. 700mm cable 36H, OLD 100mm, 12mm axle</v>
          </cell>
          <cell r="K10432" t="str">
            <v>C8705144-1-03</v>
          </cell>
          <cell r="L10432" t="str">
            <v>C8705144-1-03</v>
          </cell>
        </row>
        <row r="10433">
          <cell r="B10433" t="str">
            <v>YEM2735143Display</v>
          </cell>
          <cell r="C10433" t="str">
            <v>YEM2735143</v>
          </cell>
          <cell r="D10433" t="str">
            <v>2019-2020</v>
          </cell>
          <cell r="E10433">
            <v>36</v>
          </cell>
          <cell r="F10433" t="str">
            <v>0360</v>
          </cell>
          <cell r="G10433" t="str">
            <v>J004</v>
          </cell>
          <cell r="H10433" t="str">
            <v>DISPLAY:</v>
          </cell>
          <cell r="I10433" t="str">
            <v>Display</v>
          </cell>
          <cell r="J10433" t="str">
            <v>C8705068-1-30C Display small LCD for BAFANG CanBus (plugnplay) 850mm</v>
          </cell>
          <cell r="K10433" t="str">
            <v>C8705068-1-30C</v>
          </cell>
          <cell r="L10433" t="str">
            <v>C8705068-1-30C</v>
          </cell>
        </row>
        <row r="10434">
          <cell r="B10434" t="str">
            <v>YEM2735143EB-Bus kabel</v>
          </cell>
          <cell r="C10434" t="str">
            <v>YEM2735143</v>
          </cell>
          <cell r="D10434" t="str">
            <v>2019-2020</v>
          </cell>
          <cell r="E10434">
            <v>37</v>
          </cell>
          <cell r="F10434" t="str">
            <v>0370</v>
          </cell>
          <cell r="G10434" t="str">
            <v>J005</v>
          </cell>
          <cell r="H10434" t="str">
            <v>EB-BUS CABLE:</v>
          </cell>
          <cell r="I10434" t="str">
            <v>EB-Bus kabel</v>
          </cell>
          <cell r="J10434" t="str">
            <v>C8705065-1-04AC 9pin (1000mm), one end linked to controller,the other end linked to the display (240mm), the front light (240mm) one brake sensor (280mm) and the speed sensor (500mm)  CANBUS</v>
          </cell>
          <cell r="K10434" t="str">
            <v>C8705065-1-04AC</v>
          </cell>
          <cell r="L10434" t="str">
            <v>C8705065-1-04AC</v>
          </cell>
        </row>
        <row r="10435">
          <cell r="B10435" t="str">
            <v>YEM2735143Motorkabel</v>
          </cell>
          <cell r="C10435" t="str">
            <v>YEM2735143</v>
          </cell>
          <cell r="D10435" t="str">
            <v>2019-2020</v>
          </cell>
          <cell r="E10435">
            <v>38</v>
          </cell>
          <cell r="F10435" t="str">
            <v>0380</v>
          </cell>
          <cell r="G10435" t="str">
            <v>J006</v>
          </cell>
          <cell r="H10435" t="str">
            <v>POWER CABLE:</v>
          </cell>
          <cell r="I10435" t="str">
            <v>Motorkabel</v>
          </cell>
          <cell r="J10435" t="str">
            <v xml:space="preserve">C8705065-1-03A G9.1/M9.1, cable length 1250mm, between motor and controller. </v>
          </cell>
          <cell r="K10435" t="str">
            <v>C8705065-1-03A</v>
          </cell>
          <cell r="L10435" t="str">
            <v>C8705065-1-03A</v>
          </cell>
        </row>
        <row r="10436">
          <cell r="B10436" t="str">
            <v>YEM2735143Kabel framlampa</v>
          </cell>
          <cell r="C10436" t="str">
            <v>YEM2735143</v>
          </cell>
          <cell r="D10436" t="str">
            <v>2019-2020</v>
          </cell>
          <cell r="E10436">
            <v>39</v>
          </cell>
          <cell r="F10436" t="str">
            <v>0390</v>
          </cell>
          <cell r="G10436" t="str">
            <v>J007</v>
          </cell>
          <cell r="H10436" t="str">
            <v>F. LIGHT CABLE:</v>
          </cell>
          <cell r="I10436" t="str">
            <v>Kabel framlampa</v>
          </cell>
          <cell r="K10436" t="str">
            <v>Ingår i EB-buskabeln</v>
          </cell>
          <cell r="L10436" t="str">
            <v>Ingår i EB-buskabeln</v>
          </cell>
        </row>
        <row r="10437">
          <cell r="B10437" t="str">
            <v>YEM2735143Kabel baklampa</v>
          </cell>
          <cell r="C10437" t="str">
            <v>YEM2735143</v>
          </cell>
          <cell r="D10437" t="str">
            <v>2019-2020</v>
          </cell>
          <cell r="E10437">
            <v>40</v>
          </cell>
          <cell r="F10437" t="str">
            <v>0400</v>
          </cell>
          <cell r="G10437" t="str">
            <v>J008</v>
          </cell>
          <cell r="H10437" t="str">
            <v>R. LIGHT CABLE:</v>
          </cell>
          <cell r="I10437" t="str">
            <v>Kabel baklampa</v>
          </cell>
          <cell r="K10437" t="str">
            <v>INGÅR I BATTERIET</v>
          </cell>
          <cell r="L10437" t="str">
            <v>Ingår i batteriet</v>
          </cell>
        </row>
        <row r="10438">
          <cell r="B10438" t="str">
            <v>YEM2735143Hastighetssensor</v>
          </cell>
          <cell r="C10438" t="str">
            <v>YEM2735143</v>
          </cell>
          <cell r="D10438" t="str">
            <v>2019-2020</v>
          </cell>
          <cell r="E10438">
            <v>41</v>
          </cell>
          <cell r="F10438" t="str">
            <v>0410</v>
          </cell>
          <cell r="G10438" t="str">
            <v>J009</v>
          </cell>
          <cell r="H10438" t="str">
            <v>SPEED SENSOR:</v>
          </cell>
          <cell r="I10438" t="str">
            <v>Hastighetssensor</v>
          </cell>
          <cell r="K10438" t="str">
            <v>INGÅR I MOTORN</v>
          </cell>
          <cell r="L10438" t="str">
            <v>Ingår i motorn</v>
          </cell>
        </row>
        <row r="10439">
          <cell r="B10439" t="str">
            <v>YEM2735143Batteri</v>
          </cell>
          <cell r="C10439" t="str">
            <v>YEM2735143</v>
          </cell>
          <cell r="D10439" t="str">
            <v>2019-2020</v>
          </cell>
          <cell r="E10439">
            <v>42</v>
          </cell>
          <cell r="F10439" t="str">
            <v>0420</v>
          </cell>
          <cell r="G10439" t="str">
            <v>J002</v>
          </cell>
          <cell r="H10439" t="str">
            <v>BATTERY:</v>
          </cell>
          <cell r="I10439" t="str">
            <v>Batteri</v>
          </cell>
          <cell r="J10439" t="str">
            <v>C8705186-E-11C SR20 11,6Ah, blk LiMn 36V 11,6Ah, R.Light CANBUS eGOING</v>
          </cell>
          <cell r="K10439" t="str">
            <v>C8705186-E-11C</v>
          </cell>
          <cell r="L10439" t="str">
            <v>C8705186-E-11C</v>
          </cell>
        </row>
        <row r="10440">
          <cell r="B10440" t="str">
            <v>YEM2735143Batterihållare</v>
          </cell>
          <cell r="C10440" t="str">
            <v>YEM2735143</v>
          </cell>
          <cell r="D10440" t="str">
            <v>2019-2020</v>
          </cell>
          <cell r="E10440">
            <v>43</v>
          </cell>
          <cell r="F10440" t="str">
            <v>0430</v>
          </cell>
          <cell r="G10440" t="str">
            <v>J003</v>
          </cell>
          <cell r="H10440" t="str">
            <v>BATTERY HOLDER/Slider</v>
          </cell>
          <cell r="I10440" t="str">
            <v>Batterihållare</v>
          </cell>
          <cell r="J10440" t="str">
            <v>C8705142-10-4C. C8705186-01 TOP SLIDER F/SR-20 W/SMALL PARTS COVER F/CONTROLLER AND FASTENERS. C8705142-10-02C Controller Slider SR20 CANBUS</v>
          </cell>
          <cell r="L10440" t="e">
            <v>#N/A</v>
          </cell>
        </row>
        <row r="10441">
          <cell r="B10441" t="str">
            <v>YEM2735143Batteriladdare</v>
          </cell>
          <cell r="C10441" t="str">
            <v>YEM2735143</v>
          </cell>
          <cell r="D10441" t="str">
            <v>2019-2020</v>
          </cell>
          <cell r="E10441">
            <v>44</v>
          </cell>
          <cell r="F10441" t="str">
            <v>0440</v>
          </cell>
          <cell r="G10441" t="str">
            <v>J010</v>
          </cell>
          <cell r="H10441" t="str">
            <v>CHARGER:</v>
          </cell>
          <cell r="I10441" t="str">
            <v>Batteriladdare</v>
          </cell>
          <cell r="J10441" t="str">
            <v>C8705058-1-1C, Charger for SR-20/SF-03 CanBus</v>
          </cell>
          <cell r="K10441" t="str">
            <v>C8705058-1-1C</v>
          </cell>
          <cell r="L10441" t="str">
            <v>C8705058-1-1D</v>
          </cell>
        </row>
        <row r="10442">
          <cell r="B10442" t="str">
            <v>YEM2735143Kontrollbox</v>
          </cell>
          <cell r="C10442" t="str">
            <v>YEM2735143</v>
          </cell>
          <cell r="D10442" t="str">
            <v>2019-2020</v>
          </cell>
          <cell r="E10442">
            <v>45</v>
          </cell>
          <cell r="F10442" t="str">
            <v>0450</v>
          </cell>
          <cell r="G10442" t="str">
            <v>J011</v>
          </cell>
          <cell r="H10442" t="str">
            <v>Controller</v>
          </cell>
          <cell r="I10442" t="str">
            <v>Kontrollbox</v>
          </cell>
          <cell r="J10442" t="str">
            <v>C8705142-10-02C Controller Slider SR20 CANBUS, UTGÅR 200227 och ersätts av C8705142-10-4C</v>
          </cell>
          <cell r="K10442" t="str">
            <v>C8705142-10-02C</v>
          </cell>
          <cell r="L10442" t="str">
            <v>C8705142-10-02C</v>
          </cell>
        </row>
        <row r="10443">
          <cell r="B10443" t="str">
            <v>YEM2735143Växelöra</v>
          </cell>
          <cell r="C10443" t="str">
            <v>YEM2735143</v>
          </cell>
          <cell r="D10443" t="str">
            <v>2019-2020</v>
          </cell>
          <cell r="E10443">
            <v>46</v>
          </cell>
          <cell r="F10443" t="str">
            <v>0460</v>
          </cell>
          <cell r="G10443" t="str">
            <v>D005</v>
          </cell>
          <cell r="H10443" t="str">
            <v>Gear hanger</v>
          </cell>
          <cell r="I10443" t="str">
            <v>Växelöra</v>
          </cell>
          <cell r="L10443" t="e">
            <v>#N/A</v>
          </cell>
        </row>
        <row r="10444">
          <cell r="B10444" t="str">
            <v>YEM2735144RAM</v>
          </cell>
          <cell r="C10444" t="str">
            <v>YEM2735144</v>
          </cell>
          <cell r="D10444" t="str">
            <v>2020-2021</v>
          </cell>
          <cell r="E10444">
            <v>1</v>
          </cell>
          <cell r="F10444" t="str">
            <v>0010</v>
          </cell>
          <cell r="G10444" t="str">
            <v>A001</v>
          </cell>
          <cell r="H10444" t="str">
            <v>PAINTED FRAME</v>
          </cell>
          <cell r="I10444" t="str">
            <v>RAM</v>
          </cell>
          <cell r="K10444" t="str">
            <v>FRAME</v>
          </cell>
          <cell r="L10444" t="e">
            <v>#N/A</v>
          </cell>
        </row>
        <row r="10445">
          <cell r="B10445" t="str">
            <v>YEM2735144Framgaffel</v>
          </cell>
          <cell r="C10445" t="str">
            <v>YEM2735144</v>
          </cell>
          <cell r="D10445" t="str">
            <v>2020-2021</v>
          </cell>
          <cell r="E10445">
            <v>2</v>
          </cell>
          <cell r="F10445" t="str">
            <v>0020</v>
          </cell>
          <cell r="G10445" t="str">
            <v>A002</v>
          </cell>
          <cell r="H10445" t="str">
            <v>PAINTED FORK</v>
          </cell>
          <cell r="I10445" t="str">
            <v>Framgaffel</v>
          </cell>
          <cell r="J10445" t="str">
            <v>Lung I Steel for e-going  FF28ST 622 210 Disc-brake 47/50 tires</v>
          </cell>
          <cell r="K10445" t="str">
            <v>C1605769-210</v>
          </cell>
          <cell r="L10445" t="e">
            <v>#N/A</v>
          </cell>
        </row>
        <row r="10446">
          <cell r="B10446" t="str">
            <v>YEM2735144Styrlager</v>
          </cell>
          <cell r="C10446" t="str">
            <v>YEM2735144</v>
          </cell>
          <cell r="D10446" t="str">
            <v>2020-2021</v>
          </cell>
          <cell r="E10446">
            <v>3</v>
          </cell>
          <cell r="F10446" t="str">
            <v>0030</v>
          </cell>
          <cell r="G10446" t="str">
            <v>B001</v>
          </cell>
          <cell r="H10446" t="str">
            <v>Head Set</v>
          </cell>
          <cell r="I10446" t="str">
            <v>Styrlager</v>
          </cell>
          <cell r="J10446" t="str">
            <v>HST STbk B-52S, ED 25.4x34x30</v>
          </cell>
          <cell r="K10446" t="str">
            <v>C2105003</v>
          </cell>
          <cell r="L10446" t="str">
            <v>C2100165</v>
          </cell>
        </row>
        <row r="10447">
          <cell r="B10447" t="str">
            <v xml:space="preserve">YEM2735144Styrstam </v>
          </cell>
          <cell r="C10447" t="str">
            <v>YEM2735144</v>
          </cell>
          <cell r="D10447" t="str">
            <v>2020-2021</v>
          </cell>
          <cell r="E10447">
            <v>4</v>
          </cell>
          <cell r="F10447" t="str">
            <v>0040</v>
          </cell>
          <cell r="G10447" t="str">
            <v>B002</v>
          </cell>
          <cell r="H10447" t="str">
            <v>Handlebar Stem</v>
          </cell>
          <cell r="I10447" t="str">
            <v xml:space="preserve">Styrstam </v>
          </cell>
          <cell r="J10447" t="str">
            <v>STQ AL/IN sv 25/230 30° 25 HA-C40  silver</v>
          </cell>
          <cell r="K10447" t="str">
            <v>C2205076-040</v>
          </cell>
          <cell r="L10447" t="str">
            <v>C2200114-040</v>
          </cell>
        </row>
        <row r="10448">
          <cell r="B10448" t="str">
            <v>YEM2735144Styre</v>
          </cell>
          <cell r="C10448" t="str">
            <v>YEM2735144</v>
          </cell>
          <cell r="D10448" t="str">
            <v>2020-2021</v>
          </cell>
          <cell r="E10448">
            <v>5</v>
          </cell>
          <cell r="F10448" t="str">
            <v>0050</v>
          </cell>
          <cell r="G10448" t="str">
            <v>B003</v>
          </cell>
          <cell r="H10448" t="str">
            <v>Handelbar</v>
          </cell>
          <cell r="I10448" t="str">
            <v>Styre</v>
          </cell>
          <cell r="J10448" t="str">
            <v>Handlebar City Silver NR-AL-14(ISO-C) W:630mm, AL H.A.S, no logo</v>
          </cell>
          <cell r="K10448" t="str">
            <v>C2306073</v>
          </cell>
          <cell r="L10448" t="str">
            <v>C2300290</v>
          </cell>
        </row>
        <row r="10449">
          <cell r="B10449" t="str">
            <v>YEM2735144Bromsgrepp H</v>
          </cell>
          <cell r="C10449" t="str">
            <v>YEM2735144</v>
          </cell>
          <cell r="D10449" t="str">
            <v>2020-2021</v>
          </cell>
          <cell r="E10449">
            <v>6</v>
          </cell>
          <cell r="F10449" t="str">
            <v>0060</v>
          </cell>
          <cell r="G10449" t="str">
            <v>C002</v>
          </cell>
          <cell r="H10449" t="str">
            <v>Brake Lever R</v>
          </cell>
          <cell r="I10449" t="str">
            <v>Bromsgrepp H</v>
          </cell>
          <cell r="L10449" t="e">
            <v>#N/A</v>
          </cell>
        </row>
        <row r="10450">
          <cell r="B10450" t="str">
            <v>YEM2735144Bromsgrepp V</v>
          </cell>
          <cell r="C10450" t="str">
            <v>YEM2735144</v>
          </cell>
          <cell r="D10450" t="str">
            <v>2020-2021</v>
          </cell>
          <cell r="E10450">
            <v>7</v>
          </cell>
          <cell r="F10450" t="str">
            <v>0070</v>
          </cell>
          <cell r="G10450" t="str">
            <v>C001</v>
          </cell>
          <cell r="H10450" t="str">
            <v>Brake Lever L</v>
          </cell>
          <cell r="I10450" t="str">
            <v>Bromsgrepp V</v>
          </cell>
          <cell r="K10450" t="str">
            <v>Shimano</v>
          </cell>
          <cell r="L10450" t="str">
            <v>Kontakta SHIMANO</v>
          </cell>
        </row>
        <row r="10451">
          <cell r="B10451" t="str">
            <v>YEM2735144Växelreglage H</v>
          </cell>
          <cell r="C10451" t="str">
            <v>YEM2735144</v>
          </cell>
          <cell r="D10451" t="str">
            <v>2020-2021</v>
          </cell>
          <cell r="E10451">
            <v>8</v>
          </cell>
          <cell r="F10451" t="str">
            <v>0080</v>
          </cell>
          <cell r="G10451" t="str">
            <v>D002</v>
          </cell>
          <cell r="H10451" t="str">
            <v>Shift Lever R</v>
          </cell>
          <cell r="I10451" t="str">
            <v>Växelreglage H</v>
          </cell>
          <cell r="J10451" t="str">
            <v>SHIM 3 REVO internal</v>
          </cell>
          <cell r="K10451" t="str">
            <v>ASL3S42EALS</v>
          </cell>
          <cell r="L10451" t="str">
            <v>Kontakta SHIMANO</v>
          </cell>
        </row>
        <row r="10452">
          <cell r="B10452" t="str">
            <v>YEM2735144Växelreglage V</v>
          </cell>
          <cell r="C10452" t="str">
            <v>YEM2735144</v>
          </cell>
          <cell r="D10452" t="str">
            <v>2020-2021</v>
          </cell>
          <cell r="E10452">
            <v>9</v>
          </cell>
          <cell r="F10452" t="str">
            <v>0090</v>
          </cell>
          <cell r="G10452" t="str">
            <v>D001</v>
          </cell>
          <cell r="H10452" t="str">
            <v>Shift Lever L</v>
          </cell>
          <cell r="I10452" t="str">
            <v>Växelreglage V</v>
          </cell>
          <cell r="L10452" t="e">
            <v>#N/A</v>
          </cell>
        </row>
        <row r="10453">
          <cell r="B10453" t="str">
            <v>YEM2735144Handtag par</v>
          </cell>
          <cell r="C10453" t="str">
            <v>YEM2735144</v>
          </cell>
          <cell r="D10453" t="str">
            <v>2020-2021</v>
          </cell>
          <cell r="E10453">
            <v>10</v>
          </cell>
          <cell r="F10453" t="str">
            <v>0100</v>
          </cell>
          <cell r="G10453" t="str">
            <v>B004</v>
          </cell>
          <cell r="H10453" t="str">
            <v>Grip R</v>
          </cell>
          <cell r="I10453" t="str">
            <v>Handtag par</v>
          </cell>
          <cell r="J10453" t="str">
            <v>HERRMANS 84A ERGO TPE DARK BROWN 8129 90MM</v>
          </cell>
          <cell r="K10453" t="str">
            <v>C2505674</v>
          </cell>
          <cell r="L10453" t="str">
            <v>BSP?</v>
          </cell>
        </row>
        <row r="10454">
          <cell r="B10454" t="str">
            <v>YEM2735144Frambroms</v>
          </cell>
          <cell r="C10454" t="str">
            <v>YEM2735144</v>
          </cell>
          <cell r="D10454" t="str">
            <v>2020-2021</v>
          </cell>
          <cell r="E10454">
            <v>11</v>
          </cell>
          <cell r="F10454" t="str">
            <v>0110</v>
          </cell>
          <cell r="G10454" t="str">
            <v>C003</v>
          </cell>
          <cell r="H10454" t="str">
            <v xml:space="preserve">Brake front </v>
          </cell>
          <cell r="I10454" t="str">
            <v>Frambroms</v>
          </cell>
          <cell r="J10454" t="str">
            <v>DISC BRAKE ASSEMBLED SET, BL-MT200(L), BR-MT200(F), BLACK, SM-MA-F160P/S, RESIN PAD(W/O FIN), 1000MM HOSE(SM-BH59-SS BLACK), BULK, 8,17 USD</v>
          </cell>
          <cell r="K10454" t="str">
            <v>AMT200KLFURX100</v>
          </cell>
          <cell r="L10454" t="str">
            <v>Kontakta SHIMANO</v>
          </cell>
        </row>
        <row r="10455">
          <cell r="B10455" t="str">
            <v>YEM2735144Bakbroms</v>
          </cell>
          <cell r="C10455" t="str">
            <v>YEM2735144</v>
          </cell>
          <cell r="D10455" t="str">
            <v>2020-2021</v>
          </cell>
          <cell r="E10455">
            <v>12</v>
          </cell>
          <cell r="F10455" t="str">
            <v>0120</v>
          </cell>
          <cell r="G10455" t="str">
            <v>C004</v>
          </cell>
          <cell r="H10455" t="str">
            <v>Brake rear</v>
          </cell>
          <cell r="I10455" t="str">
            <v>Bakbroms</v>
          </cell>
          <cell r="K10455" t="str">
            <v>Fotbroms</v>
          </cell>
          <cell r="L10455" t="str">
            <v>Kontakta SHIMANO</v>
          </cell>
        </row>
        <row r="10456">
          <cell r="B10456" t="str">
            <v>YEM2735144Vevlager</v>
          </cell>
          <cell r="C10456" t="str">
            <v>YEM2735144</v>
          </cell>
          <cell r="D10456" t="str">
            <v>2020-2021</v>
          </cell>
          <cell r="E10456">
            <v>13</v>
          </cell>
          <cell r="F10456" t="str">
            <v>0130</v>
          </cell>
          <cell r="G10456" t="str">
            <v>E001</v>
          </cell>
          <cell r="H10456" t="str">
            <v xml:space="preserve">BB-set </v>
          </cell>
          <cell r="I10456" t="str">
            <v>Vevlager</v>
          </cell>
          <cell r="K10456" t="str">
            <v>C8705065-1-124C</v>
          </cell>
          <cell r="L10456" t="str">
            <v>C8705065-1-124C</v>
          </cell>
        </row>
        <row r="10457">
          <cell r="B10457" t="str">
            <v>YEM2735144Vevparti</v>
          </cell>
          <cell r="C10457" t="str">
            <v>YEM2735144</v>
          </cell>
          <cell r="D10457" t="str">
            <v>2020-2021</v>
          </cell>
          <cell r="E10457">
            <v>14</v>
          </cell>
          <cell r="F10457" t="str">
            <v>0140</v>
          </cell>
          <cell r="G10457" t="str">
            <v>E002</v>
          </cell>
          <cell r="H10457" t="str">
            <v>Front Chainwheel</v>
          </cell>
          <cell r="I10457" t="str">
            <v>Vevparti</v>
          </cell>
          <cell r="J10457" t="str">
            <v>PRA-10L Silver 42T 170MM W E-GOING LOGO</v>
          </cell>
          <cell r="K10457" t="str">
            <v>C3305699-EG</v>
          </cell>
          <cell r="L10457" t="str">
            <v>C3305699-EG</v>
          </cell>
        </row>
        <row r="10458">
          <cell r="B10458" t="str">
            <v>YEM2735144Kedjeskydd</v>
          </cell>
          <cell r="C10458" t="str">
            <v>YEM2735144</v>
          </cell>
          <cell r="D10458" t="str">
            <v>2020-2021</v>
          </cell>
          <cell r="E10458">
            <v>15</v>
          </cell>
          <cell r="F10458" t="str">
            <v>0150</v>
          </cell>
          <cell r="G10458" t="str">
            <v>H001</v>
          </cell>
          <cell r="H10458" t="str">
            <v>Chain guard</v>
          </cell>
          <cell r="I10458" t="str">
            <v>Kedjeskydd</v>
          </cell>
          <cell r="J10458" t="str">
            <v>42T w holes painted red classic Buchel blankt</v>
          </cell>
          <cell r="K10458" t="str">
            <v>C8305441-528</v>
          </cell>
          <cell r="L10458" t="str">
            <v>Kontakta Service</v>
          </cell>
        </row>
        <row r="10459">
          <cell r="B10459" t="str">
            <v>YEM2735144Kedjeskyddsfäste</v>
          </cell>
          <cell r="C10459" t="str">
            <v>YEM2735144</v>
          </cell>
          <cell r="D10459" t="str">
            <v>2020-2021</v>
          </cell>
          <cell r="E10459">
            <v>16</v>
          </cell>
          <cell r="F10459" t="str">
            <v>0160</v>
          </cell>
          <cell r="G10459" t="str">
            <v>H002</v>
          </cell>
          <cell r="H10459" t="str">
            <v>Chain guard bracket</v>
          </cell>
          <cell r="I10459" t="str">
            <v>Kedjeskyddsfäste</v>
          </cell>
          <cell r="K10459" t="str">
            <v>C8305642</v>
          </cell>
          <cell r="L10459" t="str">
            <v>C8305642</v>
          </cell>
        </row>
        <row r="10460">
          <cell r="B10460" t="str">
            <v>YEM2735144Framväxel</v>
          </cell>
          <cell r="C10460" t="str">
            <v>YEM2735144</v>
          </cell>
          <cell r="D10460" t="str">
            <v>2020-2021</v>
          </cell>
          <cell r="E10460">
            <v>17</v>
          </cell>
          <cell r="F10460" t="str">
            <v>0170</v>
          </cell>
          <cell r="G10460" t="str">
            <v>D003</v>
          </cell>
          <cell r="H10460" t="str">
            <v>Front Derailleur</v>
          </cell>
          <cell r="I10460" t="str">
            <v>Framväxel</v>
          </cell>
          <cell r="K10460" t="str">
            <v>EMPTY</v>
          </cell>
          <cell r="L10460" t="e">
            <v>#N/A</v>
          </cell>
        </row>
        <row r="10461">
          <cell r="B10461" t="str">
            <v>YEM2735144Bakväxel</v>
          </cell>
          <cell r="C10461" t="str">
            <v>YEM2735144</v>
          </cell>
          <cell r="D10461" t="str">
            <v>2020-2021</v>
          </cell>
          <cell r="E10461">
            <v>18</v>
          </cell>
          <cell r="F10461" t="str">
            <v>0180</v>
          </cell>
          <cell r="G10461" t="str">
            <v>D004</v>
          </cell>
          <cell r="H10461" t="str">
            <v>Rear Derailleur</v>
          </cell>
          <cell r="I10461" t="str">
            <v>Bakväxel</v>
          </cell>
          <cell r="K10461" t="str">
            <v>NAVVÄXEL</v>
          </cell>
          <cell r="L10461" t="str">
            <v>Kontakta SHIMANO</v>
          </cell>
        </row>
        <row r="10462">
          <cell r="B10462" t="str">
            <v>YEM2735144Kedja</v>
          </cell>
          <cell r="C10462" t="str">
            <v>YEM2735144</v>
          </cell>
          <cell r="D10462" t="str">
            <v>2020-2021</v>
          </cell>
          <cell r="E10462">
            <v>19</v>
          </cell>
          <cell r="F10462" t="str">
            <v>0190</v>
          </cell>
          <cell r="G10462" t="str">
            <v>E003</v>
          </cell>
          <cell r="H10462" t="str">
            <v xml:space="preserve">Chain </v>
          </cell>
          <cell r="I10462" t="str">
            <v>Kedja</v>
          </cell>
          <cell r="K10462" t="str">
            <v>C3405001-0106</v>
          </cell>
          <cell r="L10462" t="str">
            <v>C3400002</v>
          </cell>
        </row>
        <row r="10463">
          <cell r="B10463" t="str">
            <v>YEM2735144Kassett</v>
          </cell>
          <cell r="C10463" t="str">
            <v>YEM2735144</v>
          </cell>
          <cell r="D10463" t="str">
            <v>2020-2021</v>
          </cell>
          <cell r="E10463">
            <v>20</v>
          </cell>
          <cell r="F10463" t="str">
            <v>0200</v>
          </cell>
          <cell r="G10463" t="str">
            <v>E004</v>
          </cell>
          <cell r="H10463" t="str">
            <v>Cassette Sprocket</v>
          </cell>
          <cell r="I10463" t="str">
            <v>Kassett</v>
          </cell>
          <cell r="J10463" t="str">
            <v>SPT SC19sv3/32" (INTERNAL HUB) SPROCKET FOR INTERNAL HUB 19T</v>
          </cell>
          <cell r="K10463" t="str">
            <v>ASMGEAR19SU</v>
          </cell>
          <cell r="L10463" t="str">
            <v>Kontakta SHIMANO</v>
          </cell>
        </row>
        <row r="10464">
          <cell r="B10464" t="str">
            <v>YEM2735144Framhjul</v>
          </cell>
          <cell r="C10464" t="str">
            <v>YEM2735144</v>
          </cell>
          <cell r="D10464" t="str">
            <v>2020-2021</v>
          </cell>
          <cell r="E10464">
            <v>21</v>
          </cell>
          <cell r="F10464" t="str">
            <v>0210</v>
          </cell>
          <cell r="G10464" t="str">
            <v>F001</v>
          </cell>
          <cell r="H10464" t="str">
            <v>Front hub</v>
          </cell>
          <cell r="I10464" t="str">
            <v>Framhjul</v>
          </cell>
          <cell r="J10464" t="str">
            <v>Se drive unit</v>
          </cell>
          <cell r="K10464" t="str">
            <v>C4107933</v>
          </cell>
          <cell r="L10464" t="str">
            <v>C4100365</v>
          </cell>
        </row>
        <row r="10465">
          <cell r="B10465" t="str">
            <v>YEM2735144Bakhjul</v>
          </cell>
          <cell r="C10465" t="str">
            <v>YEM2735144</v>
          </cell>
          <cell r="D10465" t="str">
            <v>2020-2021</v>
          </cell>
          <cell r="E10465">
            <v>22</v>
          </cell>
          <cell r="F10465" t="str">
            <v>0220</v>
          </cell>
          <cell r="G10465" t="str">
            <v>F002</v>
          </cell>
          <cell r="H10465" t="str">
            <v>Rear hub</v>
          </cell>
          <cell r="I10465" t="str">
            <v>Bakhjul</v>
          </cell>
          <cell r="J10465" t="str">
            <v>SHIM INTER 3 36-H</v>
          </cell>
          <cell r="K10465" t="str">
            <v>C4208032</v>
          </cell>
          <cell r="L10465" t="str">
            <v>C4200028</v>
          </cell>
        </row>
        <row r="10466">
          <cell r="B10466" t="str">
            <v>YEM2735144Däck</v>
          </cell>
          <cell r="C10466" t="str">
            <v>YEM2735144</v>
          </cell>
          <cell r="D10466" t="str">
            <v>2020-2021</v>
          </cell>
          <cell r="E10466">
            <v>23</v>
          </cell>
          <cell r="F10466" t="str">
            <v>0230</v>
          </cell>
          <cell r="G10466" t="str">
            <v>F003</v>
          </cell>
          <cell r="H10466" t="str">
            <v>Tire</v>
          </cell>
          <cell r="I10466" t="str">
            <v>Däck</v>
          </cell>
          <cell r="J10466" t="str">
            <v>622x40 Brown PERGO H-480 PREMIUM Reflex (AP: 40x40 nylon/canvas)</v>
          </cell>
          <cell r="K10466" t="str">
            <v>C4906456</v>
          </cell>
          <cell r="L10466" t="str">
            <v>BSP?</v>
          </cell>
        </row>
        <row r="10467">
          <cell r="B10467" t="str">
            <v>YEM2735144Skärmar set</v>
          </cell>
          <cell r="C10467" t="str">
            <v>YEM2735144</v>
          </cell>
          <cell r="D10467" t="str">
            <v>2020-2021</v>
          </cell>
          <cell r="E10467">
            <v>24</v>
          </cell>
          <cell r="F10467" t="str">
            <v>0240</v>
          </cell>
          <cell r="G10467" t="str">
            <v>H003</v>
          </cell>
          <cell r="H10467" t="str">
            <v xml:space="preserve">Mudguard front   </v>
          </cell>
          <cell r="I10467" t="str">
            <v>Skärmar set</v>
          </cell>
          <cell r="J10467" t="str">
            <v>ZN/52MM 28" Red 70.554/1 (5729-ZN)</v>
          </cell>
          <cell r="K10467" t="str">
            <v>C8255677-528</v>
          </cell>
          <cell r="L10467" t="str">
            <v>Kontakta Service</v>
          </cell>
        </row>
        <row r="10468">
          <cell r="B10468" t="str">
            <v>YEM2735144Pakethållare</v>
          </cell>
          <cell r="C10468" t="str">
            <v>YEM2735144</v>
          </cell>
          <cell r="D10468" t="str">
            <v>2020-2021</v>
          </cell>
          <cell r="E10468">
            <v>25</v>
          </cell>
          <cell r="F10468" t="str">
            <v>0250</v>
          </cell>
          <cell r="G10468" t="str">
            <v>H004</v>
          </cell>
          <cell r="H10468" t="str">
            <v>Carrier</v>
          </cell>
          <cell r="I10468" t="str">
            <v>Pakethållare</v>
          </cell>
          <cell r="J10468" t="str">
            <v xml:space="preserve">Matt AVS CLASSIC CARRIER FOR PHYLLION SR20 BATTERY, Painted red CLIP AND SPECTRA LOGO </v>
          </cell>
          <cell r="K10468" t="str">
            <v>C8205835-ALU-528</v>
          </cell>
          <cell r="L10468" t="str">
            <v>Kontakta Service</v>
          </cell>
        </row>
        <row r="10469">
          <cell r="B10469" t="str">
            <v>YEM2735144Sadel</v>
          </cell>
          <cell r="C10469" t="str">
            <v>YEM2735144</v>
          </cell>
          <cell r="D10469" t="str">
            <v>2020-2021</v>
          </cell>
          <cell r="E10469">
            <v>26</v>
          </cell>
          <cell r="F10469" t="str">
            <v>0260</v>
          </cell>
          <cell r="G10469" t="str">
            <v>G001</v>
          </cell>
          <cell r="H10469" t="str">
            <v>Saddle</v>
          </cell>
          <cell r="I10469" t="str">
            <v>Sadel</v>
          </cell>
          <cell r="J10469" t="str">
            <v>Spectra Commo Lady "COUNTRY" Brown W/O CLAMP</v>
          </cell>
          <cell r="K10469" t="str">
            <v>C7106204</v>
          </cell>
          <cell r="L10469" t="str">
            <v>C7100219</v>
          </cell>
        </row>
        <row r="10470">
          <cell r="B10470" t="str">
            <v>YEM2735144Sadelstolpe</v>
          </cell>
          <cell r="C10470" t="str">
            <v>YEM2735144</v>
          </cell>
          <cell r="D10470" t="str">
            <v>2020-2021</v>
          </cell>
          <cell r="E10470">
            <v>27</v>
          </cell>
          <cell r="F10470" t="str">
            <v>0270</v>
          </cell>
          <cell r="G10470" t="str">
            <v>G002</v>
          </cell>
          <cell r="H10470" t="str">
            <v>Seatpost</v>
          </cell>
          <cell r="I10470" t="str">
            <v>Sadelstolpe</v>
          </cell>
          <cell r="J10470" t="str">
            <v xml:space="preserve">SP-222 27.2X350 Anodized SILVER </v>
          </cell>
          <cell r="K10470" t="str">
            <v>C7205258</v>
          </cell>
          <cell r="L10470" t="str">
            <v>C7200039</v>
          </cell>
        </row>
        <row r="10471">
          <cell r="B10471" t="str">
            <v>YEM2735144Sadelrörsklämma</v>
          </cell>
          <cell r="C10471" t="str">
            <v>YEM2735144</v>
          </cell>
          <cell r="D10471" t="str">
            <v>2020-2021</v>
          </cell>
          <cell r="E10471">
            <v>28</v>
          </cell>
          <cell r="F10471" t="str">
            <v>0280</v>
          </cell>
          <cell r="G10471" t="str">
            <v>G003</v>
          </cell>
          <cell r="H10471" t="str">
            <v>Seat Clamp</v>
          </cell>
          <cell r="I10471" t="str">
            <v>Sadelrörsklämma</v>
          </cell>
          <cell r="J10471" t="str">
            <v xml:space="preserve">L/C 31.8 MX27 shiny black </v>
          </cell>
          <cell r="K10471" t="str">
            <v>C7305002</v>
          </cell>
          <cell r="L10471" t="str">
            <v>C7300027-318</v>
          </cell>
        </row>
        <row r="10472">
          <cell r="B10472" t="str">
            <v>YEM2735144Framlampa</v>
          </cell>
          <cell r="C10472" t="str">
            <v>YEM2735144</v>
          </cell>
          <cell r="D10472" t="str">
            <v>2020-2021</v>
          </cell>
          <cell r="E10472">
            <v>29</v>
          </cell>
          <cell r="F10472" t="str">
            <v>0290</v>
          </cell>
          <cell r="G10472" t="str">
            <v>H005</v>
          </cell>
          <cell r="H10472" t="str">
            <v>Front light</v>
          </cell>
          <cell r="I10472" t="str">
            <v>Framlampa</v>
          </cell>
          <cell r="J10472" t="str">
            <v>Front light Retro Sport without ss bracket, Classic chrome, 0,5W LED, 15 lux, Waterproof IP44 w cable</v>
          </cell>
          <cell r="K10472" t="str">
            <v>C8025215</v>
          </cell>
          <cell r="L10472" t="str">
            <v>C8010029</v>
          </cell>
        </row>
        <row r="10473">
          <cell r="B10473" t="str">
            <v>YEM2735144Baklampa</v>
          </cell>
          <cell r="C10473" t="str">
            <v>YEM2735144</v>
          </cell>
          <cell r="D10473" t="str">
            <v>2020-2021</v>
          </cell>
          <cell r="E10473">
            <v>30</v>
          </cell>
          <cell r="F10473" t="str">
            <v>0300</v>
          </cell>
          <cell r="G10473" t="str">
            <v>H006</v>
          </cell>
          <cell r="H10473" t="str">
            <v>Light, Rear</v>
          </cell>
          <cell r="I10473" t="str">
            <v>Baklampa</v>
          </cell>
          <cell r="J10473" t="str">
            <v>inkl in battery</v>
          </cell>
          <cell r="K10473" t="str">
            <v>C8705186-1RLBK</v>
          </cell>
          <cell r="L10473" t="str">
            <v>C8705186-1RLBK</v>
          </cell>
        </row>
        <row r="10474">
          <cell r="B10474" t="str">
            <v>YEM2735144Låssats</v>
          </cell>
          <cell r="C10474" t="str">
            <v>YEM2735144</v>
          </cell>
          <cell r="D10474" t="str">
            <v>2020-2021</v>
          </cell>
          <cell r="E10474">
            <v>31</v>
          </cell>
          <cell r="F10474" t="str">
            <v>0310</v>
          </cell>
          <cell r="G10474" t="str">
            <v>H007</v>
          </cell>
          <cell r="H10474" t="str">
            <v>Lock</v>
          </cell>
          <cell r="I10474" t="str">
            <v>Låssats</v>
          </cell>
          <cell r="J10474" t="str">
            <v>LCK SF PLbk Solid+  BAT SF03/SR11/SR20, LOCK FRAME+LOCK BATT SF03 RT W/2 similar keys</v>
          </cell>
          <cell r="K10474" t="str">
            <v>C8405069</v>
          </cell>
          <cell r="L10474" t="str">
            <v>C8405069</v>
          </cell>
        </row>
        <row r="10475">
          <cell r="B10475" t="str">
            <v>YEM2735144Stöd</v>
          </cell>
          <cell r="C10475" t="str">
            <v>YEM2735144</v>
          </cell>
          <cell r="D10475" t="str">
            <v>2020-2021</v>
          </cell>
          <cell r="E10475">
            <v>32</v>
          </cell>
          <cell r="F10475" t="str">
            <v>0320</v>
          </cell>
          <cell r="G10475" t="str">
            <v>H008</v>
          </cell>
          <cell r="H10475" t="str">
            <v>Kick stand</v>
          </cell>
          <cell r="I10475" t="str">
            <v>Stöd</v>
          </cell>
          <cell r="J10475" t="str">
            <v>KS REX ATRAN 235</v>
          </cell>
          <cell r="K10475" t="str">
            <v>C8105208</v>
          </cell>
          <cell r="L10475" t="str">
            <v>C8100034</v>
          </cell>
        </row>
        <row r="10476">
          <cell r="B10476" t="str">
            <v>YEM2735144Korg</v>
          </cell>
          <cell r="C10476" t="str">
            <v>YEM2735144</v>
          </cell>
          <cell r="D10476" t="str">
            <v>2020-2021</v>
          </cell>
          <cell r="E10476">
            <v>33</v>
          </cell>
          <cell r="F10476" t="str">
            <v>0330</v>
          </cell>
          <cell r="G10476" t="str">
            <v>H009</v>
          </cell>
          <cell r="H10476" t="str">
            <v>Basket / Fr carrier</v>
          </cell>
          <cell r="I10476" t="str">
            <v>Korg</v>
          </cell>
          <cell r="J10476" t="str">
            <v>black steel</v>
          </cell>
          <cell r="K10476" t="str">
            <v>C8605001-G</v>
          </cell>
          <cell r="L10476" t="str">
            <v>C8600004</v>
          </cell>
        </row>
        <row r="10477">
          <cell r="B10477" t="str">
            <v>YEM2735144Pedaler</v>
          </cell>
          <cell r="C10477" t="str">
            <v>YEM2735144</v>
          </cell>
          <cell r="D10477" t="str">
            <v>2020-2021</v>
          </cell>
          <cell r="E10477">
            <v>34</v>
          </cell>
          <cell r="F10477" t="str">
            <v>0340</v>
          </cell>
          <cell r="G10477" t="str">
            <v>E005</v>
          </cell>
          <cell r="H10477" t="str">
            <v xml:space="preserve">Pedal </v>
          </cell>
          <cell r="I10477" t="str">
            <v>Pedaler</v>
          </cell>
          <cell r="J10477" t="str">
            <v>STANDARD BK/GR9/16"</v>
          </cell>
          <cell r="K10477" t="str">
            <v>C3505317</v>
          </cell>
          <cell r="L10477" t="str">
            <v>C3500026</v>
          </cell>
        </row>
        <row r="10478">
          <cell r="B10478" t="str">
            <v>YEM2735144Motor</v>
          </cell>
          <cell r="C10478" t="str">
            <v>YEM2735144</v>
          </cell>
          <cell r="D10478" t="str">
            <v>2020-2021</v>
          </cell>
          <cell r="E10478">
            <v>35</v>
          </cell>
          <cell r="F10478" t="str">
            <v>0350</v>
          </cell>
          <cell r="G10478" t="str">
            <v>J001</v>
          </cell>
          <cell r="H10478" t="str">
            <v>DRIVE UNIT:</v>
          </cell>
          <cell r="I10478" t="str">
            <v>Motor</v>
          </cell>
          <cell r="J10478" t="str">
            <v>HBF 26/28" ALsv 100 e-MOT Disc E-Going sticker. 700mm cable 36H, OLD 100mm, 12mm axle</v>
          </cell>
          <cell r="K10478" t="str">
            <v>C8705144-1-03</v>
          </cell>
          <cell r="L10478" t="str">
            <v>C8705144-1-03</v>
          </cell>
        </row>
        <row r="10479">
          <cell r="B10479" t="str">
            <v>YEM2735144Display</v>
          </cell>
          <cell r="C10479" t="str">
            <v>YEM2735144</v>
          </cell>
          <cell r="D10479" t="str">
            <v>2020-2021</v>
          </cell>
          <cell r="E10479">
            <v>36</v>
          </cell>
          <cell r="F10479" t="str">
            <v>0360</v>
          </cell>
          <cell r="G10479" t="str">
            <v>J004</v>
          </cell>
          <cell r="H10479" t="str">
            <v>DISPLAY:</v>
          </cell>
          <cell r="I10479" t="str">
            <v>Display</v>
          </cell>
          <cell r="J10479" t="str">
            <v>Display small LCD for BAFANG CanBus (plugnplay) 850mm</v>
          </cell>
          <cell r="K10479" t="str">
            <v>C8705068-1-30C</v>
          </cell>
          <cell r="L10479" t="str">
            <v>C8705068-1-30C</v>
          </cell>
        </row>
        <row r="10480">
          <cell r="B10480" t="str">
            <v>YEM2735144EB-Bus kabel</v>
          </cell>
          <cell r="C10480" t="str">
            <v>YEM2735144</v>
          </cell>
          <cell r="D10480" t="str">
            <v>2020-2021</v>
          </cell>
          <cell r="E10480">
            <v>37</v>
          </cell>
          <cell r="F10480" t="str">
            <v>0370</v>
          </cell>
          <cell r="G10480" t="str">
            <v>J005</v>
          </cell>
          <cell r="H10480" t="str">
            <v>EB-BUS CABLE:</v>
          </cell>
          <cell r="I10480" t="str">
            <v>EB-Bus kabel</v>
          </cell>
          <cell r="J10480" t="str">
            <v>9pin (1000mm), one end linked to controller,the other end linked to the display (240mm), the front light (240mm) one brake sensor (280mm) and the speed sensor (500mm)  CANBUS</v>
          </cell>
          <cell r="K10480" t="str">
            <v>C8705065-1-04AC</v>
          </cell>
          <cell r="L10480" t="str">
            <v>C8705065-1-04AC</v>
          </cell>
        </row>
        <row r="10481">
          <cell r="B10481" t="str">
            <v>YEM2735144Motorkabel</v>
          </cell>
          <cell r="C10481" t="str">
            <v>YEM2735144</v>
          </cell>
          <cell r="D10481" t="str">
            <v>2020-2021</v>
          </cell>
          <cell r="E10481">
            <v>38</v>
          </cell>
          <cell r="F10481" t="str">
            <v>0380</v>
          </cell>
          <cell r="G10481" t="str">
            <v>J006</v>
          </cell>
          <cell r="H10481" t="str">
            <v>POWER CABLE:</v>
          </cell>
          <cell r="I10481" t="str">
            <v>Motorkabel</v>
          </cell>
          <cell r="J10481" t="str">
            <v xml:space="preserve">G9.1/M9.1, cable length 1250mm, between motor and controller. </v>
          </cell>
          <cell r="K10481" t="str">
            <v>C8705065-1-03A</v>
          </cell>
          <cell r="L10481" t="str">
            <v>C8705065-1-03A</v>
          </cell>
        </row>
        <row r="10482">
          <cell r="B10482" t="str">
            <v>YEM2735144Kabel framlampa</v>
          </cell>
          <cell r="C10482" t="str">
            <v>YEM2735144</v>
          </cell>
          <cell r="D10482" t="str">
            <v>2020-2021</v>
          </cell>
          <cell r="E10482">
            <v>39</v>
          </cell>
          <cell r="F10482" t="str">
            <v>0390</v>
          </cell>
          <cell r="G10482" t="str">
            <v>J007</v>
          </cell>
          <cell r="H10482" t="str">
            <v>F. LIGHT CABLE:</v>
          </cell>
          <cell r="I10482" t="str">
            <v>Kabel framlampa</v>
          </cell>
          <cell r="J10482" t="str">
            <v>Included in EB-BUS cable</v>
          </cell>
          <cell r="K10482" t="str">
            <v>Ingår i EB-buskabeln</v>
          </cell>
          <cell r="L10482" t="str">
            <v>Ingår i EB-buskabeln</v>
          </cell>
        </row>
        <row r="10483">
          <cell r="B10483" t="str">
            <v>YEM2735144Kabel baklampa</v>
          </cell>
          <cell r="C10483" t="str">
            <v>YEM2735144</v>
          </cell>
          <cell r="D10483" t="str">
            <v>2020-2021</v>
          </cell>
          <cell r="E10483">
            <v>40</v>
          </cell>
          <cell r="F10483" t="str">
            <v>0400</v>
          </cell>
          <cell r="G10483" t="str">
            <v>J008</v>
          </cell>
          <cell r="H10483" t="str">
            <v>R. LIGHT CABLE:</v>
          </cell>
          <cell r="I10483" t="str">
            <v>Kabel baklampa</v>
          </cell>
          <cell r="K10483" t="str">
            <v>INGÅR I BATTERIET</v>
          </cell>
          <cell r="L10483" t="str">
            <v>Ingår i batteriet</v>
          </cell>
        </row>
        <row r="10484">
          <cell r="B10484" t="str">
            <v>YEM2735144Hastighetssensor</v>
          </cell>
          <cell r="C10484" t="str">
            <v>YEM2735144</v>
          </cell>
          <cell r="D10484" t="str">
            <v>2020-2021</v>
          </cell>
          <cell r="E10484">
            <v>41</v>
          </cell>
          <cell r="F10484" t="str">
            <v>0410</v>
          </cell>
          <cell r="G10484" t="str">
            <v>J009</v>
          </cell>
          <cell r="H10484" t="str">
            <v>SPEED SENSOR:</v>
          </cell>
          <cell r="I10484" t="str">
            <v>Hastighetssensor</v>
          </cell>
          <cell r="J10484" t="str">
            <v>Integrated in the motor</v>
          </cell>
          <cell r="K10484" t="str">
            <v>INGÅR I MOTORN</v>
          </cell>
          <cell r="L10484" t="str">
            <v>Ingår i motorn</v>
          </cell>
        </row>
        <row r="10485">
          <cell r="B10485" t="str">
            <v>YEM2735144Batteri</v>
          </cell>
          <cell r="C10485" t="str">
            <v>YEM2735144</v>
          </cell>
          <cell r="D10485" t="str">
            <v>2020-2021</v>
          </cell>
          <cell r="E10485">
            <v>42</v>
          </cell>
          <cell r="F10485" t="str">
            <v>0420</v>
          </cell>
          <cell r="G10485" t="str">
            <v>J002</v>
          </cell>
          <cell r="H10485" t="str">
            <v>BATTERY:</v>
          </cell>
          <cell r="I10485" t="str">
            <v>Batteri</v>
          </cell>
          <cell r="J10485" t="str">
            <v>SR20 11,6Ah, blk LiMn 36V 11,6Ah, R.Light CANBUS eGOING</v>
          </cell>
          <cell r="K10485" t="str">
            <v>C8705186-E-11C</v>
          </cell>
          <cell r="L10485" t="str">
            <v>C8705186-E-11C</v>
          </cell>
        </row>
        <row r="10486">
          <cell r="B10486" t="str">
            <v>YEM2735144Batterihållare</v>
          </cell>
          <cell r="C10486" t="str">
            <v>YEM2735144</v>
          </cell>
          <cell r="D10486" t="str">
            <v>2020-2021</v>
          </cell>
          <cell r="E10486">
            <v>43</v>
          </cell>
          <cell r="F10486" t="str">
            <v>0430</v>
          </cell>
          <cell r="G10486" t="str">
            <v>J003</v>
          </cell>
          <cell r="H10486" t="str">
            <v>BATTERY HOLDER/Slider</v>
          </cell>
          <cell r="I10486" t="str">
            <v>Batterihållare</v>
          </cell>
          <cell r="J10486" t="str">
            <v>C8705186-01 TOP SLIDER F/SR-20 W/SMALL PARTS COVER F/CONTROLLER AND FASTENERS. C8705142-10-02C Controller Slider SR20 CANBUS</v>
          </cell>
          <cell r="L10486" t="e">
            <v>#N/A</v>
          </cell>
        </row>
        <row r="10487">
          <cell r="B10487" t="str">
            <v>YEM2735144Batteriladdare</v>
          </cell>
          <cell r="C10487" t="str">
            <v>YEM2735144</v>
          </cell>
          <cell r="D10487" t="str">
            <v>2020-2021</v>
          </cell>
          <cell r="E10487">
            <v>44</v>
          </cell>
          <cell r="F10487" t="str">
            <v>0440</v>
          </cell>
          <cell r="G10487" t="str">
            <v>J010</v>
          </cell>
          <cell r="H10487" t="str">
            <v>CHARGER:</v>
          </cell>
          <cell r="I10487" t="str">
            <v>Batteriladdare</v>
          </cell>
          <cell r="J10487" t="str">
            <v>Charger for SR-20/SF-03 CanBus</v>
          </cell>
          <cell r="K10487" t="str">
            <v>C8705058-1-1C</v>
          </cell>
          <cell r="L10487" t="str">
            <v>C8705058-1-1D</v>
          </cell>
        </row>
        <row r="10488">
          <cell r="B10488" t="str">
            <v>YEM2735144Kontrollbox</v>
          </cell>
          <cell r="C10488" t="str">
            <v>YEM2735144</v>
          </cell>
          <cell r="D10488" t="str">
            <v>2020-2021</v>
          </cell>
          <cell r="E10488">
            <v>45</v>
          </cell>
          <cell r="F10488" t="str">
            <v>0450</v>
          </cell>
          <cell r="G10488" t="str">
            <v>J011</v>
          </cell>
          <cell r="H10488" t="str">
            <v>Controller</v>
          </cell>
          <cell r="I10488" t="str">
            <v>Kontrollbox</v>
          </cell>
          <cell r="J10488" t="str">
            <v>CONTROLLER/SR-20 SLIDER ASSY</v>
          </cell>
          <cell r="K10488" t="str">
            <v>C8705142-10-02C</v>
          </cell>
          <cell r="L10488" t="str">
            <v>C8705142-10-02C</v>
          </cell>
        </row>
        <row r="10489">
          <cell r="B10489" t="str">
            <v>YEM2735144Växelöra</v>
          </cell>
          <cell r="C10489" t="str">
            <v>YEM2735144</v>
          </cell>
          <cell r="D10489" t="str">
            <v>2020-2021</v>
          </cell>
          <cell r="E10489">
            <v>46</v>
          </cell>
          <cell r="F10489" t="str">
            <v>0460</v>
          </cell>
          <cell r="G10489" t="str">
            <v>D005</v>
          </cell>
          <cell r="H10489" t="str">
            <v>Gear hanger</v>
          </cell>
          <cell r="I10489" t="str">
            <v>Växelöra</v>
          </cell>
          <cell r="L10489" t="e">
            <v>#N/A</v>
          </cell>
        </row>
        <row r="10490">
          <cell r="B10490" t="str">
            <v>YEM2775133RAM</v>
          </cell>
          <cell r="C10490" t="str">
            <v>YEM2775133</v>
          </cell>
          <cell r="D10490" t="str">
            <v>2022-2024</v>
          </cell>
          <cell r="E10490">
            <v>1</v>
          </cell>
          <cell r="F10490" t="str">
            <v>0010</v>
          </cell>
          <cell r="G10490" t="str">
            <v>A001</v>
          </cell>
          <cell r="H10490" t="str">
            <v>PAINTED FRAME</v>
          </cell>
          <cell r="I10490" t="str">
            <v>RAM</v>
          </cell>
          <cell r="K10490" t="str">
            <v>C1306844-510E</v>
          </cell>
          <cell r="L10490" t="e">
            <v>#N/A</v>
          </cell>
        </row>
        <row r="10491">
          <cell r="B10491" t="str">
            <v>YEM2775133Framgaffel</v>
          </cell>
          <cell r="C10491" t="str">
            <v>YEM2775133</v>
          </cell>
          <cell r="D10491" t="str">
            <v>2022-2024</v>
          </cell>
          <cell r="E10491">
            <v>2</v>
          </cell>
          <cell r="F10491" t="str">
            <v>0020</v>
          </cell>
          <cell r="G10491" t="str">
            <v>A002</v>
          </cell>
          <cell r="H10491" t="str">
            <v>PAINTED FORK</v>
          </cell>
          <cell r="I10491" t="str">
            <v>Framgaffel</v>
          </cell>
          <cell r="K10491" t="str">
            <v>C1605803-210</v>
          </cell>
          <cell r="L10491" t="e">
            <v>#N/A</v>
          </cell>
        </row>
        <row r="10492">
          <cell r="B10492" t="str">
            <v>YEM2775133Styrlager</v>
          </cell>
          <cell r="C10492" t="str">
            <v>YEM2775133</v>
          </cell>
          <cell r="D10492" t="str">
            <v>2022-2024</v>
          </cell>
          <cell r="E10492">
            <v>3</v>
          </cell>
          <cell r="F10492" t="str">
            <v>0030</v>
          </cell>
          <cell r="G10492" t="str">
            <v>B001</v>
          </cell>
          <cell r="H10492" t="str">
            <v>Head Set</v>
          </cell>
          <cell r="I10492" t="str">
            <v>Styrlager</v>
          </cell>
          <cell r="K10492" t="str">
            <v>C2105289</v>
          </cell>
          <cell r="L10492" t="str">
            <v>C2100165</v>
          </cell>
        </row>
        <row r="10493">
          <cell r="B10493" t="str">
            <v xml:space="preserve">YEM2775133Styrstam </v>
          </cell>
          <cell r="C10493" t="str">
            <v>YEM2775133</v>
          </cell>
          <cell r="D10493" t="str">
            <v>2022-2024</v>
          </cell>
          <cell r="E10493">
            <v>4</v>
          </cell>
          <cell r="F10493" t="str">
            <v>0040</v>
          </cell>
          <cell r="G10493" t="str">
            <v>B002</v>
          </cell>
          <cell r="H10493" t="str">
            <v>Handlebar Stem</v>
          </cell>
          <cell r="I10493" t="str">
            <v xml:space="preserve">Styrstam </v>
          </cell>
          <cell r="K10493" t="str">
            <v>C2205076-040</v>
          </cell>
          <cell r="L10493" t="str">
            <v>C2200114-040</v>
          </cell>
        </row>
        <row r="10494">
          <cell r="B10494" t="str">
            <v>YEM2775133Styre</v>
          </cell>
          <cell r="C10494" t="str">
            <v>YEM2775133</v>
          </cell>
          <cell r="D10494" t="str">
            <v>2022-2024</v>
          </cell>
          <cell r="E10494">
            <v>5</v>
          </cell>
          <cell r="F10494" t="str">
            <v>0050</v>
          </cell>
          <cell r="G10494" t="str">
            <v>B003</v>
          </cell>
          <cell r="H10494" t="str">
            <v>Handelbar</v>
          </cell>
          <cell r="I10494" t="str">
            <v>Styre</v>
          </cell>
          <cell r="K10494" t="str">
            <v>C2306073</v>
          </cell>
          <cell r="L10494" t="str">
            <v>C2300290</v>
          </cell>
        </row>
        <row r="10495">
          <cell r="B10495" t="str">
            <v>YEM2775133Bromsgrepp H</v>
          </cell>
          <cell r="C10495" t="str">
            <v>YEM2775133</v>
          </cell>
          <cell r="D10495" t="str">
            <v>2022-2024</v>
          </cell>
          <cell r="E10495">
            <v>6</v>
          </cell>
          <cell r="F10495" t="str">
            <v>0060</v>
          </cell>
          <cell r="G10495" t="str">
            <v>C002</v>
          </cell>
          <cell r="H10495" t="str">
            <v>Brake Lever R</v>
          </cell>
          <cell r="I10495" t="str">
            <v>Bromsgrepp H</v>
          </cell>
          <cell r="L10495" t="e">
            <v>#N/A</v>
          </cell>
        </row>
        <row r="10496">
          <cell r="B10496" t="str">
            <v>YEM2775133Bromsgrepp V</v>
          </cell>
          <cell r="C10496" t="str">
            <v>YEM2775133</v>
          </cell>
          <cell r="D10496" t="str">
            <v>2022-2024</v>
          </cell>
          <cell r="E10496">
            <v>7</v>
          </cell>
          <cell r="F10496" t="str">
            <v>0070</v>
          </cell>
          <cell r="G10496" t="str">
            <v>C001</v>
          </cell>
          <cell r="H10496" t="str">
            <v>Brake Lever L</v>
          </cell>
          <cell r="I10496" t="str">
            <v>Bromsgrepp V</v>
          </cell>
          <cell r="K10496" t="str">
            <v>Shimano</v>
          </cell>
          <cell r="L10496" t="str">
            <v>Kontakta SHIMANO</v>
          </cell>
        </row>
        <row r="10497">
          <cell r="B10497" t="str">
            <v>YEM2775133Växelreglage H</v>
          </cell>
          <cell r="C10497" t="str">
            <v>YEM2775133</v>
          </cell>
          <cell r="D10497" t="str">
            <v>2022-2024</v>
          </cell>
          <cell r="E10497">
            <v>8</v>
          </cell>
          <cell r="F10497" t="str">
            <v>0080</v>
          </cell>
          <cell r="G10497" t="str">
            <v>D002</v>
          </cell>
          <cell r="H10497" t="str">
            <v>Shift Lever R</v>
          </cell>
          <cell r="I10497" t="str">
            <v>Växelreglage H</v>
          </cell>
          <cell r="K10497" t="str">
            <v>C5105092</v>
          </cell>
          <cell r="L10497" t="str">
            <v>Kontakta SHIMANO</v>
          </cell>
        </row>
        <row r="10498">
          <cell r="B10498" t="str">
            <v>YEM2775133Växelreglage V</v>
          </cell>
          <cell r="C10498" t="str">
            <v>YEM2775133</v>
          </cell>
          <cell r="D10498" t="str">
            <v>2022-2024</v>
          </cell>
          <cell r="E10498">
            <v>9</v>
          </cell>
          <cell r="F10498" t="str">
            <v>0090</v>
          </cell>
          <cell r="G10498" t="str">
            <v>D001</v>
          </cell>
          <cell r="H10498" t="str">
            <v>Shift Lever L</v>
          </cell>
          <cell r="I10498" t="str">
            <v>Växelreglage V</v>
          </cell>
          <cell r="L10498" t="e">
            <v>#N/A</v>
          </cell>
        </row>
        <row r="10499">
          <cell r="B10499" t="str">
            <v>YEM2775133Handtag par</v>
          </cell>
          <cell r="C10499" t="str">
            <v>YEM2775133</v>
          </cell>
          <cell r="D10499" t="str">
            <v>2022-2024</v>
          </cell>
          <cell r="E10499">
            <v>10</v>
          </cell>
          <cell r="F10499" t="str">
            <v>0100</v>
          </cell>
          <cell r="G10499" t="str">
            <v>B004</v>
          </cell>
          <cell r="H10499" t="str">
            <v>Grip R</v>
          </cell>
          <cell r="I10499" t="str">
            <v>Handtag par</v>
          </cell>
          <cell r="K10499" t="str">
            <v>C2505484</v>
          </cell>
          <cell r="L10499" t="str">
            <v>C2500163</v>
          </cell>
        </row>
        <row r="10500">
          <cell r="B10500" t="str">
            <v>YEM2775133Frambroms</v>
          </cell>
          <cell r="C10500" t="str">
            <v>YEM2775133</v>
          </cell>
          <cell r="D10500" t="str">
            <v>2022-2024</v>
          </cell>
          <cell r="E10500">
            <v>11</v>
          </cell>
          <cell r="F10500" t="str">
            <v>0110</v>
          </cell>
          <cell r="G10500" t="str">
            <v>C003</v>
          </cell>
          <cell r="H10500" t="str">
            <v xml:space="preserve">Brake front </v>
          </cell>
          <cell r="I10500" t="str">
            <v>Frambroms</v>
          </cell>
          <cell r="K10500" t="str">
            <v>AMT200KLFURX100</v>
          </cell>
          <cell r="L10500" t="str">
            <v>Kontakta SHIMANO</v>
          </cell>
        </row>
        <row r="10501">
          <cell r="B10501" t="str">
            <v>YEM2775133Bakbroms</v>
          </cell>
          <cell r="C10501" t="str">
            <v>YEM2775133</v>
          </cell>
          <cell r="D10501" t="str">
            <v>2022-2024</v>
          </cell>
          <cell r="E10501">
            <v>12</v>
          </cell>
          <cell r="F10501" t="str">
            <v>0120</v>
          </cell>
          <cell r="G10501" t="str">
            <v>C004</v>
          </cell>
          <cell r="H10501" t="str">
            <v>Brake rear</v>
          </cell>
          <cell r="I10501" t="str">
            <v>Bakbroms</v>
          </cell>
          <cell r="K10501" t="str">
            <v>Fotbroms</v>
          </cell>
          <cell r="L10501" t="str">
            <v>Kontakta SHIMANO</v>
          </cell>
        </row>
        <row r="10502">
          <cell r="B10502" t="str">
            <v>YEM2775133Vevlager</v>
          </cell>
          <cell r="C10502" t="str">
            <v>YEM2775133</v>
          </cell>
          <cell r="D10502" t="str">
            <v>2022-2024</v>
          </cell>
          <cell r="E10502">
            <v>13</v>
          </cell>
          <cell r="F10502" t="str">
            <v>0130</v>
          </cell>
          <cell r="G10502" t="str">
            <v>E001</v>
          </cell>
          <cell r="H10502" t="str">
            <v xml:space="preserve">BB-set </v>
          </cell>
          <cell r="I10502" t="str">
            <v>Vevlager</v>
          </cell>
          <cell r="K10502" t="str">
            <v>C8705195-06C</v>
          </cell>
          <cell r="L10502" t="str">
            <v>C8705195-06C</v>
          </cell>
        </row>
        <row r="10503">
          <cell r="B10503" t="str">
            <v>YEM2775133Vevparti</v>
          </cell>
          <cell r="C10503" t="str">
            <v>YEM2775133</v>
          </cell>
          <cell r="D10503" t="str">
            <v>2022-2024</v>
          </cell>
          <cell r="E10503">
            <v>14</v>
          </cell>
          <cell r="F10503" t="str">
            <v>0140</v>
          </cell>
          <cell r="G10503" t="str">
            <v>E002</v>
          </cell>
          <cell r="H10503" t="str">
            <v>Front Chainwheel</v>
          </cell>
          <cell r="I10503" t="str">
            <v>Vevparti</v>
          </cell>
          <cell r="K10503" t="str">
            <v>C3305699-EG</v>
          </cell>
          <cell r="L10503" t="str">
            <v>C3305699-EG</v>
          </cell>
        </row>
        <row r="10504">
          <cell r="B10504" t="str">
            <v>YEM2775133Kedjeskydd</v>
          </cell>
          <cell r="C10504" t="str">
            <v>YEM2775133</v>
          </cell>
          <cell r="D10504" t="str">
            <v>2022-2024</v>
          </cell>
          <cell r="E10504">
            <v>15</v>
          </cell>
          <cell r="F10504" t="str">
            <v>0150</v>
          </cell>
          <cell r="G10504" t="str">
            <v>H001</v>
          </cell>
          <cell r="H10504" t="str">
            <v>Chain guard</v>
          </cell>
          <cell r="I10504" t="str">
            <v>Kedjeskydd</v>
          </cell>
          <cell r="K10504" t="str">
            <v>C8305441-BK</v>
          </cell>
          <cell r="L10504" t="str">
            <v>C8305641-BK</v>
          </cell>
        </row>
        <row r="10505">
          <cell r="B10505" t="str">
            <v>YEM2775133Kedjeskyddsfäste</v>
          </cell>
          <cell r="C10505" t="str">
            <v>YEM2775133</v>
          </cell>
          <cell r="D10505" t="str">
            <v>2022-2024</v>
          </cell>
          <cell r="E10505">
            <v>16</v>
          </cell>
          <cell r="F10505" t="str">
            <v>0160</v>
          </cell>
          <cell r="G10505" t="str">
            <v>H002</v>
          </cell>
          <cell r="H10505" t="str">
            <v>Chain guard bracket</v>
          </cell>
          <cell r="I10505" t="str">
            <v>Kedjeskyddsfäste</v>
          </cell>
          <cell r="K10505" t="str">
            <v>C8305642</v>
          </cell>
          <cell r="L10505" t="str">
            <v>C8305642</v>
          </cell>
        </row>
        <row r="10506">
          <cell r="B10506" t="str">
            <v>YEM2775133Framväxel</v>
          </cell>
          <cell r="C10506" t="str">
            <v>YEM2775133</v>
          </cell>
          <cell r="D10506" t="str">
            <v>2022-2024</v>
          </cell>
          <cell r="E10506">
            <v>17</v>
          </cell>
          <cell r="F10506" t="str">
            <v>0170</v>
          </cell>
          <cell r="G10506" t="str">
            <v>D003</v>
          </cell>
          <cell r="H10506" t="str">
            <v>Front Derailleur</v>
          </cell>
          <cell r="I10506" t="str">
            <v>Framväxel</v>
          </cell>
          <cell r="K10506">
            <v>0</v>
          </cell>
          <cell r="L10506" t="e">
            <v>#N/A</v>
          </cell>
        </row>
        <row r="10507">
          <cell r="B10507" t="str">
            <v>YEM2775133Bakväxel</v>
          </cell>
          <cell r="C10507" t="str">
            <v>YEM2775133</v>
          </cell>
          <cell r="D10507" t="str">
            <v>2022-2024</v>
          </cell>
          <cell r="E10507">
            <v>18</v>
          </cell>
          <cell r="F10507" t="str">
            <v>0180</v>
          </cell>
          <cell r="G10507" t="str">
            <v>D004</v>
          </cell>
          <cell r="H10507" t="str">
            <v>Rear Derailleur</v>
          </cell>
          <cell r="I10507" t="str">
            <v>Bakväxel</v>
          </cell>
          <cell r="K10507" t="str">
            <v>NAVVÄXEL</v>
          </cell>
          <cell r="L10507" t="str">
            <v>Kontakta SHIMANO</v>
          </cell>
        </row>
        <row r="10508">
          <cell r="B10508" t="str">
            <v>YEM2775133Kedja</v>
          </cell>
          <cell r="C10508" t="str">
            <v>YEM2775133</v>
          </cell>
          <cell r="D10508" t="str">
            <v>2022-2024</v>
          </cell>
          <cell r="E10508">
            <v>19</v>
          </cell>
          <cell r="F10508" t="str">
            <v>0190</v>
          </cell>
          <cell r="G10508" t="str">
            <v>E003</v>
          </cell>
          <cell r="H10508" t="str">
            <v xml:space="preserve">Chain </v>
          </cell>
          <cell r="I10508" t="str">
            <v>Kedja</v>
          </cell>
          <cell r="K10508" t="str">
            <v>C3405001-0106</v>
          </cell>
          <cell r="L10508" t="str">
            <v>C3400002</v>
          </cell>
        </row>
        <row r="10509">
          <cell r="B10509" t="str">
            <v>YEM2775133Kassett</v>
          </cell>
          <cell r="C10509" t="str">
            <v>YEM2775133</v>
          </cell>
          <cell r="D10509" t="str">
            <v>2022-2024</v>
          </cell>
          <cell r="E10509">
            <v>20</v>
          </cell>
          <cell r="F10509" t="str">
            <v>0200</v>
          </cell>
          <cell r="G10509" t="str">
            <v>E004</v>
          </cell>
          <cell r="H10509" t="str">
            <v>Cassette Sprocket</v>
          </cell>
          <cell r="I10509" t="str">
            <v>Kassett</v>
          </cell>
          <cell r="K10509" t="str">
            <v>ASMGEAR16SU</v>
          </cell>
          <cell r="L10509" t="str">
            <v>Kontakta SHIMANO</v>
          </cell>
        </row>
        <row r="10510">
          <cell r="B10510" t="str">
            <v>YEM2775133Framhjul</v>
          </cell>
          <cell r="C10510" t="str">
            <v>YEM2775133</v>
          </cell>
          <cell r="D10510" t="str">
            <v>2022-2024</v>
          </cell>
          <cell r="E10510">
            <v>21</v>
          </cell>
          <cell r="F10510" t="str">
            <v>0210</v>
          </cell>
          <cell r="G10510" t="str">
            <v>F001</v>
          </cell>
          <cell r="H10510" t="str">
            <v>Front hub</v>
          </cell>
          <cell r="I10510" t="str">
            <v>Framhjul</v>
          </cell>
          <cell r="K10510" t="str">
            <v>C4108166</v>
          </cell>
          <cell r="L10510" t="str">
            <v>C4100377</v>
          </cell>
        </row>
        <row r="10511">
          <cell r="B10511" t="str">
            <v>YEM2775133Bakhjul</v>
          </cell>
          <cell r="C10511" t="str">
            <v>YEM2775133</v>
          </cell>
          <cell r="D10511" t="str">
            <v>2022-2024</v>
          </cell>
          <cell r="E10511">
            <v>22</v>
          </cell>
          <cell r="F10511" t="str">
            <v>0220</v>
          </cell>
          <cell r="G10511" t="str">
            <v>F002</v>
          </cell>
          <cell r="H10511" t="str">
            <v>Rear hub</v>
          </cell>
          <cell r="I10511" t="str">
            <v>Bakhjul</v>
          </cell>
          <cell r="K10511" t="str">
            <v>C4208242</v>
          </cell>
          <cell r="L10511" t="str">
            <v>C4200052</v>
          </cell>
        </row>
        <row r="10512">
          <cell r="B10512" t="str">
            <v>YEM2775133Däck</v>
          </cell>
          <cell r="C10512" t="str">
            <v>YEM2775133</v>
          </cell>
          <cell r="D10512" t="str">
            <v>2022-2024</v>
          </cell>
          <cell r="E10512">
            <v>23</v>
          </cell>
          <cell r="F10512" t="str">
            <v>0230</v>
          </cell>
          <cell r="G10512" t="str">
            <v>F003</v>
          </cell>
          <cell r="H10512" t="str">
            <v>Tire</v>
          </cell>
          <cell r="I10512" t="str">
            <v>Däck</v>
          </cell>
          <cell r="K10512" t="str">
            <v>C4906455</v>
          </cell>
          <cell r="L10512" t="str">
            <v>C4901463</v>
          </cell>
        </row>
        <row r="10513">
          <cell r="B10513" t="str">
            <v>YEM2775133Skärmar set</v>
          </cell>
          <cell r="C10513" t="str">
            <v>YEM2775133</v>
          </cell>
          <cell r="D10513" t="str">
            <v>2022-2024</v>
          </cell>
          <cell r="E10513">
            <v>24</v>
          </cell>
          <cell r="F10513" t="str">
            <v>0240</v>
          </cell>
          <cell r="G10513" t="str">
            <v>H003</v>
          </cell>
          <cell r="H10513" t="str">
            <v xml:space="preserve">Mudguard front   </v>
          </cell>
          <cell r="I10513" t="str">
            <v>Skärmar set</v>
          </cell>
          <cell r="K10513" t="str">
            <v>C8255729-BK</v>
          </cell>
          <cell r="L10513" t="str">
            <v>C8250028</v>
          </cell>
        </row>
        <row r="10514">
          <cell r="B10514" t="str">
            <v>YEM2775133Pakethållare</v>
          </cell>
          <cell r="C10514" t="str">
            <v>YEM2775133</v>
          </cell>
          <cell r="D10514" t="str">
            <v>2022-2024</v>
          </cell>
          <cell r="E10514">
            <v>25</v>
          </cell>
          <cell r="F10514" t="str">
            <v>0250</v>
          </cell>
          <cell r="G10514" t="str">
            <v>H004</v>
          </cell>
          <cell r="H10514" t="str">
            <v>Carrier</v>
          </cell>
          <cell r="I10514" t="str">
            <v>Pakethållare</v>
          </cell>
          <cell r="K10514" t="str">
            <v>C8205835-BK</v>
          </cell>
          <cell r="L10514" t="str">
            <v>C8205835-BK</v>
          </cell>
        </row>
        <row r="10515">
          <cell r="B10515" t="str">
            <v>YEM2775133Sadel</v>
          </cell>
          <cell r="C10515" t="str">
            <v>YEM2775133</v>
          </cell>
          <cell r="D10515" t="str">
            <v>2022-2024</v>
          </cell>
          <cell r="E10515">
            <v>26</v>
          </cell>
          <cell r="F10515" t="str">
            <v>0260</v>
          </cell>
          <cell r="G10515" t="str">
            <v>G001</v>
          </cell>
          <cell r="H10515" t="str">
            <v>Saddle</v>
          </cell>
          <cell r="I10515" t="str">
            <v>Sadel</v>
          </cell>
          <cell r="K10515" t="str">
            <v>C7105984</v>
          </cell>
          <cell r="L10515" t="str">
            <v>C7100591</v>
          </cell>
        </row>
        <row r="10516">
          <cell r="B10516" t="str">
            <v>YEM2775133Sadelstolpe</v>
          </cell>
          <cell r="C10516" t="str">
            <v>YEM2775133</v>
          </cell>
          <cell r="D10516" t="str">
            <v>2022-2024</v>
          </cell>
          <cell r="E10516">
            <v>27</v>
          </cell>
          <cell r="F10516" t="str">
            <v>0270</v>
          </cell>
          <cell r="G10516" t="str">
            <v>G002</v>
          </cell>
          <cell r="H10516" t="str">
            <v>Seatpost</v>
          </cell>
          <cell r="I10516" t="str">
            <v>Sadelstolpe</v>
          </cell>
          <cell r="K10516" t="str">
            <v>C7205258</v>
          </cell>
          <cell r="L10516" t="str">
            <v>C7200039</v>
          </cell>
        </row>
        <row r="10517">
          <cell r="B10517" t="str">
            <v>YEM2775133Sadelrörsklämma</v>
          </cell>
          <cell r="C10517" t="str">
            <v>YEM2775133</v>
          </cell>
          <cell r="D10517" t="str">
            <v>2022-2024</v>
          </cell>
          <cell r="E10517">
            <v>28</v>
          </cell>
          <cell r="F10517" t="str">
            <v>0280</v>
          </cell>
          <cell r="G10517" t="str">
            <v>G003</v>
          </cell>
          <cell r="H10517" t="str">
            <v>Seat Clamp</v>
          </cell>
          <cell r="I10517" t="str">
            <v>Sadelrörsklämma</v>
          </cell>
          <cell r="K10517" t="str">
            <v>C7305002</v>
          </cell>
          <cell r="L10517" t="str">
            <v>C7300027-318</v>
          </cell>
        </row>
        <row r="10518">
          <cell r="B10518" t="str">
            <v>YEM2775133Framlampa</v>
          </cell>
          <cell r="C10518" t="str">
            <v>YEM2775133</v>
          </cell>
          <cell r="D10518" t="str">
            <v>2022-2024</v>
          </cell>
          <cell r="E10518">
            <v>29</v>
          </cell>
          <cell r="F10518" t="str">
            <v>0290</v>
          </cell>
          <cell r="G10518" t="str">
            <v>H005</v>
          </cell>
          <cell r="H10518" t="str">
            <v>Front light</v>
          </cell>
          <cell r="I10518" t="str">
            <v>Framlampa</v>
          </cell>
          <cell r="K10518" t="str">
            <v>C8025228</v>
          </cell>
          <cell r="L10518" t="str">
            <v>C8010029</v>
          </cell>
        </row>
        <row r="10519">
          <cell r="B10519" t="str">
            <v>YEM2775133Baklampa</v>
          </cell>
          <cell r="C10519" t="str">
            <v>YEM2775133</v>
          </cell>
          <cell r="D10519" t="str">
            <v>2022-2024</v>
          </cell>
          <cell r="E10519">
            <v>30</v>
          </cell>
          <cell r="F10519" t="str">
            <v>0300</v>
          </cell>
          <cell r="G10519" t="str">
            <v>H006</v>
          </cell>
          <cell r="H10519" t="str">
            <v>Light, Rear</v>
          </cell>
          <cell r="I10519" t="str">
            <v>Baklampa</v>
          </cell>
          <cell r="K10519" t="str">
            <v>C8705186-1RLBK</v>
          </cell>
          <cell r="L10519" t="str">
            <v>C8705186-1RLBK</v>
          </cell>
        </row>
        <row r="10520">
          <cell r="B10520" t="str">
            <v>YEM2775133Låssats</v>
          </cell>
          <cell r="C10520" t="str">
            <v>YEM2775133</v>
          </cell>
          <cell r="D10520" t="str">
            <v>2022-2024</v>
          </cell>
          <cell r="E10520">
            <v>31</v>
          </cell>
          <cell r="F10520" t="str">
            <v>0310</v>
          </cell>
          <cell r="G10520" t="str">
            <v>H007</v>
          </cell>
          <cell r="H10520" t="str">
            <v>Lock</v>
          </cell>
          <cell r="I10520" t="str">
            <v>Låssats</v>
          </cell>
          <cell r="K10520" t="str">
            <v>C8405069</v>
          </cell>
          <cell r="L10520" t="str">
            <v>C8405069</v>
          </cell>
        </row>
        <row r="10521">
          <cell r="B10521" t="str">
            <v>YEM2775133Stöd</v>
          </cell>
          <cell r="C10521" t="str">
            <v>YEM2775133</v>
          </cell>
          <cell r="D10521" t="str">
            <v>2022-2024</v>
          </cell>
          <cell r="E10521">
            <v>32</v>
          </cell>
          <cell r="F10521" t="str">
            <v>0320</v>
          </cell>
          <cell r="G10521" t="str">
            <v>H008</v>
          </cell>
          <cell r="H10521" t="str">
            <v>Kick stand</v>
          </cell>
          <cell r="I10521" t="str">
            <v>Stöd</v>
          </cell>
          <cell r="K10521" t="str">
            <v>C8105208</v>
          </cell>
          <cell r="L10521" t="str">
            <v>C8100034</v>
          </cell>
        </row>
        <row r="10522">
          <cell r="B10522" t="str">
            <v>YEM2775133Korg</v>
          </cell>
          <cell r="C10522" t="str">
            <v>YEM2775133</v>
          </cell>
          <cell r="D10522" t="str">
            <v>2022-2024</v>
          </cell>
          <cell r="E10522">
            <v>33</v>
          </cell>
          <cell r="F10522" t="str">
            <v>0330</v>
          </cell>
          <cell r="G10522" t="str">
            <v>H009</v>
          </cell>
          <cell r="H10522" t="str">
            <v>Basket / Fr carrier</v>
          </cell>
          <cell r="I10522" t="str">
            <v>Korg</v>
          </cell>
          <cell r="K10522" t="str">
            <v>C8605001-G</v>
          </cell>
          <cell r="L10522" t="str">
            <v>C8600004</v>
          </cell>
        </row>
        <row r="10523">
          <cell r="B10523" t="str">
            <v>YEM2775133Pedaler</v>
          </cell>
          <cell r="C10523" t="str">
            <v>YEM2775133</v>
          </cell>
          <cell r="D10523" t="str">
            <v>2022-2024</v>
          </cell>
          <cell r="E10523">
            <v>34</v>
          </cell>
          <cell r="F10523" t="str">
            <v>0340</v>
          </cell>
          <cell r="G10523" t="str">
            <v>E005</v>
          </cell>
          <cell r="H10523" t="str">
            <v xml:space="preserve">Pedal </v>
          </cell>
          <cell r="I10523" t="str">
            <v>Pedaler</v>
          </cell>
          <cell r="K10523" t="str">
            <v>C3505317</v>
          </cell>
          <cell r="L10523" t="str">
            <v>C3500026</v>
          </cell>
        </row>
        <row r="10524">
          <cell r="B10524" t="str">
            <v>YEM2775133Motor</v>
          </cell>
          <cell r="C10524" t="str">
            <v>YEM2775133</v>
          </cell>
          <cell r="D10524" t="str">
            <v>2022-2024</v>
          </cell>
          <cell r="E10524">
            <v>35</v>
          </cell>
          <cell r="F10524" t="str">
            <v>0350</v>
          </cell>
          <cell r="G10524" t="str">
            <v>J001</v>
          </cell>
          <cell r="H10524" t="str">
            <v>DRIVE UNIT:</v>
          </cell>
          <cell r="I10524" t="str">
            <v>Motor</v>
          </cell>
          <cell r="K10524" t="str">
            <v>C8705195-03SV</v>
          </cell>
          <cell r="L10524" t="str">
            <v>C8705195-03SV</v>
          </cell>
        </row>
        <row r="10525">
          <cell r="B10525" t="str">
            <v>YEM2775133Display</v>
          </cell>
          <cell r="C10525" t="str">
            <v>YEM2775133</v>
          </cell>
          <cell r="D10525" t="str">
            <v>2022-2024</v>
          </cell>
          <cell r="E10525">
            <v>36</v>
          </cell>
          <cell r="F10525" t="str">
            <v>0360</v>
          </cell>
          <cell r="G10525" t="str">
            <v>J004</v>
          </cell>
          <cell r="H10525" t="str">
            <v>DISPLAY:</v>
          </cell>
          <cell r="I10525" t="str">
            <v>Display</v>
          </cell>
          <cell r="K10525" t="str">
            <v>C8705194-26C</v>
          </cell>
          <cell r="L10525" t="str">
            <v>C8705194-26C</v>
          </cell>
        </row>
        <row r="10526">
          <cell r="B10526" t="str">
            <v>YEM2775133EB-Bus kabel</v>
          </cell>
          <cell r="C10526" t="str">
            <v>YEM2775133</v>
          </cell>
          <cell r="D10526" t="str">
            <v>2022-2024</v>
          </cell>
          <cell r="E10526">
            <v>37</v>
          </cell>
          <cell r="F10526" t="str">
            <v>0370</v>
          </cell>
          <cell r="G10526" t="str">
            <v>J005</v>
          </cell>
          <cell r="H10526" t="str">
            <v>EB-BUS CABLE:</v>
          </cell>
          <cell r="I10526" t="str">
            <v>EB-Bus kabel</v>
          </cell>
          <cell r="K10526" t="str">
            <v>C8705195-04-01C</v>
          </cell>
          <cell r="L10526" t="str">
            <v>C8705195-04-01C</v>
          </cell>
        </row>
        <row r="10527">
          <cell r="B10527" t="str">
            <v>YEM2775133Motorkabel</v>
          </cell>
          <cell r="C10527" t="str">
            <v>YEM2775133</v>
          </cell>
          <cell r="D10527" t="str">
            <v>2022-2024</v>
          </cell>
          <cell r="E10527">
            <v>38</v>
          </cell>
          <cell r="F10527" t="str">
            <v>0380</v>
          </cell>
          <cell r="G10527" t="str">
            <v>J006</v>
          </cell>
          <cell r="H10527" t="str">
            <v>POWER CABLE:</v>
          </cell>
          <cell r="I10527" t="str">
            <v>Motorkabel</v>
          </cell>
          <cell r="K10527" t="str">
            <v>C8705195-03-01</v>
          </cell>
          <cell r="L10527" t="str">
            <v>C8705195-03-01</v>
          </cell>
        </row>
        <row r="10528">
          <cell r="B10528" t="str">
            <v>YEM2775133Kabel framlampa</v>
          </cell>
          <cell r="C10528" t="str">
            <v>YEM2775133</v>
          </cell>
          <cell r="D10528" t="str">
            <v>2022-2024</v>
          </cell>
          <cell r="E10528">
            <v>39</v>
          </cell>
          <cell r="F10528" t="str">
            <v>0390</v>
          </cell>
          <cell r="G10528" t="str">
            <v>J007</v>
          </cell>
          <cell r="H10528" t="str">
            <v>F. LIGHT CABLE:</v>
          </cell>
          <cell r="I10528" t="str">
            <v>Kabel framlampa</v>
          </cell>
          <cell r="K10528" t="str">
            <v>Ingår i EB-buskabeln</v>
          </cell>
          <cell r="L10528" t="str">
            <v>Ingår i EB-buskabeln</v>
          </cell>
        </row>
        <row r="10529">
          <cell r="B10529" t="str">
            <v>YEM2775133Kabel baklampa</v>
          </cell>
          <cell r="C10529" t="str">
            <v>YEM2775133</v>
          </cell>
          <cell r="D10529" t="str">
            <v>2022-2024</v>
          </cell>
          <cell r="E10529">
            <v>40</v>
          </cell>
          <cell r="F10529" t="str">
            <v>0400</v>
          </cell>
          <cell r="G10529" t="str">
            <v>J008</v>
          </cell>
          <cell r="H10529" t="str">
            <v>R. LIGHT CABLE:</v>
          </cell>
          <cell r="I10529" t="str">
            <v>Kabel baklampa</v>
          </cell>
          <cell r="K10529" t="str">
            <v>INGÅR I BATTERIET</v>
          </cell>
          <cell r="L10529" t="str">
            <v>Ingår i batteriet</v>
          </cell>
        </row>
        <row r="10530">
          <cell r="B10530" t="str">
            <v>YEM2775133Hastighetssensor</v>
          </cell>
          <cell r="C10530" t="str">
            <v>YEM2775133</v>
          </cell>
          <cell r="D10530" t="str">
            <v>2022-2024</v>
          </cell>
          <cell r="E10530">
            <v>41</v>
          </cell>
          <cell r="F10530" t="str">
            <v>0410</v>
          </cell>
          <cell r="G10530" t="str">
            <v>J009</v>
          </cell>
          <cell r="H10530" t="str">
            <v>SPEED SENSOR:</v>
          </cell>
          <cell r="I10530" t="str">
            <v>Hastighetssensor</v>
          </cell>
          <cell r="K10530" t="str">
            <v>INGÅR I MOTORN</v>
          </cell>
          <cell r="L10530" t="str">
            <v>Ingår i motorn</v>
          </cell>
        </row>
        <row r="10531">
          <cell r="B10531" t="str">
            <v>YEM2775133Batteri</v>
          </cell>
          <cell r="C10531" t="str">
            <v>YEM2775133</v>
          </cell>
          <cell r="D10531" t="str">
            <v>2022-2024</v>
          </cell>
          <cell r="E10531">
            <v>42</v>
          </cell>
          <cell r="F10531" t="str">
            <v>0420</v>
          </cell>
          <cell r="G10531" t="str">
            <v>J002</v>
          </cell>
          <cell r="H10531" t="str">
            <v>BATTERY:</v>
          </cell>
          <cell r="I10531" t="str">
            <v>Batteri</v>
          </cell>
          <cell r="K10531" t="str">
            <v>C8705186-E-11C</v>
          </cell>
          <cell r="L10531" t="str">
            <v>C8705186-E-11C</v>
          </cell>
        </row>
        <row r="10532">
          <cell r="B10532" t="str">
            <v>YEM2775133Batterihållare</v>
          </cell>
          <cell r="C10532" t="str">
            <v>YEM2775133</v>
          </cell>
          <cell r="D10532" t="str">
            <v>2022-2024</v>
          </cell>
          <cell r="E10532">
            <v>43</v>
          </cell>
          <cell r="F10532" t="str">
            <v>0430</v>
          </cell>
          <cell r="G10532" t="str">
            <v>J003</v>
          </cell>
          <cell r="H10532" t="str">
            <v>BATTERY HOLDER/Slider</v>
          </cell>
          <cell r="I10532" t="str">
            <v>Batterihållare</v>
          </cell>
          <cell r="L10532" t="e">
            <v>#N/A</v>
          </cell>
        </row>
        <row r="10533">
          <cell r="B10533" t="str">
            <v>YEM2775133Batteriladdare</v>
          </cell>
          <cell r="C10533" t="str">
            <v>YEM2775133</v>
          </cell>
          <cell r="D10533" t="str">
            <v>2022-2024</v>
          </cell>
          <cell r="E10533">
            <v>44</v>
          </cell>
          <cell r="F10533" t="str">
            <v>0440</v>
          </cell>
          <cell r="G10533" t="str">
            <v>J010</v>
          </cell>
          <cell r="H10533" t="str">
            <v>CHARGER:</v>
          </cell>
          <cell r="I10533" t="str">
            <v>Batteriladdare</v>
          </cell>
          <cell r="K10533" t="str">
            <v>C8705058-1-1C</v>
          </cell>
          <cell r="L10533" t="str">
            <v>C8705058-1-1D</v>
          </cell>
        </row>
        <row r="10534">
          <cell r="B10534" t="str">
            <v>YEM2775133Kontrollbox</v>
          </cell>
          <cell r="C10534" t="str">
            <v>YEM2775133</v>
          </cell>
          <cell r="D10534" t="str">
            <v>2022-2024</v>
          </cell>
          <cell r="E10534">
            <v>45</v>
          </cell>
          <cell r="F10534" t="str">
            <v>0450</v>
          </cell>
          <cell r="G10534" t="str">
            <v>J011</v>
          </cell>
          <cell r="H10534" t="str">
            <v>Controller</v>
          </cell>
          <cell r="I10534" t="str">
            <v>Kontrollbox</v>
          </cell>
          <cell r="K10534" t="str">
            <v>C8705195-11C</v>
          </cell>
          <cell r="L10534" t="str">
            <v>C8705195-11C</v>
          </cell>
        </row>
        <row r="10535">
          <cell r="B10535" t="str">
            <v>YEM2775133Växelöra</v>
          </cell>
          <cell r="C10535" t="str">
            <v>YEM2775133</v>
          </cell>
          <cell r="D10535" t="str">
            <v>2022-2024</v>
          </cell>
          <cell r="E10535">
            <v>46</v>
          </cell>
          <cell r="F10535" t="str">
            <v>0460</v>
          </cell>
          <cell r="G10535" t="str">
            <v>D005</v>
          </cell>
          <cell r="H10535" t="str">
            <v>Gear hanger</v>
          </cell>
          <cell r="I10535" t="str">
            <v>Växelöra</v>
          </cell>
          <cell r="L10535" t="e">
            <v>#N/A</v>
          </cell>
        </row>
        <row r="10536">
          <cell r="B10536" t="str">
            <v>YEM2775134RAM</v>
          </cell>
          <cell r="C10536" t="str">
            <v>YEM2775134</v>
          </cell>
          <cell r="D10536">
            <v>2022</v>
          </cell>
          <cell r="E10536">
            <v>1</v>
          </cell>
          <cell r="F10536" t="str">
            <v>0010</v>
          </cell>
          <cell r="G10536" t="str">
            <v>A001</v>
          </cell>
          <cell r="H10536" t="str">
            <v>PAINTED FRAME</v>
          </cell>
          <cell r="I10536" t="str">
            <v>RAM</v>
          </cell>
          <cell r="K10536" t="str">
            <v>C1306844-510E</v>
          </cell>
          <cell r="L10536" t="e">
            <v>#N/A</v>
          </cell>
        </row>
        <row r="10537">
          <cell r="B10537" t="str">
            <v>YEM2775134Framgaffel</v>
          </cell>
          <cell r="C10537" t="str">
            <v>YEM2775134</v>
          </cell>
          <cell r="D10537">
            <v>2022</v>
          </cell>
          <cell r="E10537">
            <v>2</v>
          </cell>
          <cell r="F10537" t="str">
            <v>0020</v>
          </cell>
          <cell r="G10537" t="str">
            <v>A002</v>
          </cell>
          <cell r="H10537" t="str">
            <v>PAINTED FORK</v>
          </cell>
          <cell r="I10537" t="str">
            <v>Framgaffel</v>
          </cell>
          <cell r="K10537" t="str">
            <v>C1605803-210</v>
          </cell>
          <cell r="L10537" t="e">
            <v>#N/A</v>
          </cell>
        </row>
        <row r="10538">
          <cell r="B10538" t="str">
            <v>YEM2775134Styrlager</v>
          </cell>
          <cell r="C10538" t="str">
            <v>YEM2775134</v>
          </cell>
          <cell r="D10538">
            <v>2022</v>
          </cell>
          <cell r="E10538">
            <v>3</v>
          </cell>
          <cell r="F10538" t="str">
            <v>0030</v>
          </cell>
          <cell r="G10538" t="str">
            <v>B001</v>
          </cell>
          <cell r="H10538" t="str">
            <v>Head Set</v>
          </cell>
          <cell r="I10538" t="str">
            <v>Styrlager</v>
          </cell>
          <cell r="K10538" t="str">
            <v>C2105289</v>
          </cell>
          <cell r="L10538" t="str">
            <v>C2100165</v>
          </cell>
        </row>
        <row r="10539">
          <cell r="B10539" t="str">
            <v xml:space="preserve">YEM2775134Styrstam </v>
          </cell>
          <cell r="C10539" t="str">
            <v>YEM2775134</v>
          </cell>
          <cell r="D10539">
            <v>2022</v>
          </cell>
          <cell r="E10539">
            <v>4</v>
          </cell>
          <cell r="F10539" t="str">
            <v>0040</v>
          </cell>
          <cell r="G10539" t="str">
            <v>B002</v>
          </cell>
          <cell r="H10539" t="str">
            <v>Handlebar Stem</v>
          </cell>
          <cell r="I10539" t="str">
            <v xml:space="preserve">Styrstam </v>
          </cell>
          <cell r="K10539" t="str">
            <v>C2205076-040</v>
          </cell>
          <cell r="L10539" t="str">
            <v>C2200114-040</v>
          </cell>
        </row>
        <row r="10540">
          <cell r="B10540" t="str">
            <v>YEM2775134Styre</v>
          </cell>
          <cell r="C10540" t="str">
            <v>YEM2775134</v>
          </cell>
          <cell r="D10540">
            <v>2022</v>
          </cell>
          <cell r="E10540">
            <v>5</v>
          </cell>
          <cell r="F10540" t="str">
            <v>0050</v>
          </cell>
          <cell r="G10540" t="str">
            <v>B003</v>
          </cell>
          <cell r="H10540" t="str">
            <v>Handelbar</v>
          </cell>
          <cell r="I10540" t="str">
            <v>Styre</v>
          </cell>
          <cell r="K10540" t="str">
            <v>C2306073</v>
          </cell>
          <cell r="L10540" t="str">
            <v>C2300290</v>
          </cell>
        </row>
        <row r="10541">
          <cell r="B10541" t="str">
            <v>YEM2775134Bromsgrepp H</v>
          </cell>
          <cell r="C10541" t="str">
            <v>YEM2775134</v>
          </cell>
          <cell r="D10541">
            <v>2022</v>
          </cell>
          <cell r="E10541">
            <v>6</v>
          </cell>
          <cell r="F10541" t="str">
            <v>0060</v>
          </cell>
          <cell r="G10541" t="str">
            <v>C002</v>
          </cell>
          <cell r="H10541" t="str">
            <v>Brake Lever R</v>
          </cell>
          <cell r="I10541" t="str">
            <v>Bromsgrepp H</v>
          </cell>
          <cell r="L10541" t="e">
            <v>#N/A</v>
          </cell>
        </row>
        <row r="10542">
          <cell r="B10542" t="str">
            <v>YEM2775134Bromsgrepp V</v>
          </cell>
          <cell r="C10542" t="str">
            <v>YEM2775134</v>
          </cell>
          <cell r="D10542">
            <v>2022</v>
          </cell>
          <cell r="E10542">
            <v>7</v>
          </cell>
          <cell r="F10542" t="str">
            <v>0070</v>
          </cell>
          <cell r="G10542" t="str">
            <v>C001</v>
          </cell>
          <cell r="H10542" t="str">
            <v>Brake Lever L</v>
          </cell>
          <cell r="I10542" t="str">
            <v>Bromsgrepp V</v>
          </cell>
          <cell r="K10542" t="str">
            <v>Shimano</v>
          </cell>
          <cell r="L10542" t="str">
            <v>Kontakta SHIMANO</v>
          </cell>
        </row>
        <row r="10543">
          <cell r="B10543" t="str">
            <v>YEM2775134Växelreglage H</v>
          </cell>
          <cell r="C10543" t="str">
            <v>YEM2775134</v>
          </cell>
          <cell r="D10543">
            <v>2022</v>
          </cell>
          <cell r="E10543">
            <v>8</v>
          </cell>
          <cell r="F10543" t="str">
            <v>0080</v>
          </cell>
          <cell r="G10543" t="str">
            <v>D002</v>
          </cell>
          <cell r="H10543" t="str">
            <v>Shift Lever R</v>
          </cell>
          <cell r="I10543" t="str">
            <v>Växelreglage H</v>
          </cell>
          <cell r="K10543" t="str">
            <v>C5105092</v>
          </cell>
          <cell r="L10543" t="str">
            <v>Kontakta SHIMANO</v>
          </cell>
        </row>
        <row r="10544">
          <cell r="B10544" t="str">
            <v>YEM2775134Växelreglage V</v>
          </cell>
          <cell r="C10544" t="str">
            <v>YEM2775134</v>
          </cell>
          <cell r="D10544">
            <v>2022</v>
          </cell>
          <cell r="E10544">
            <v>9</v>
          </cell>
          <cell r="F10544" t="str">
            <v>0090</v>
          </cell>
          <cell r="G10544" t="str">
            <v>D001</v>
          </cell>
          <cell r="H10544" t="str">
            <v>Shift Lever L</v>
          </cell>
          <cell r="I10544" t="str">
            <v>Växelreglage V</v>
          </cell>
          <cell r="L10544" t="e">
            <v>#N/A</v>
          </cell>
        </row>
        <row r="10545">
          <cell r="B10545" t="str">
            <v>YEM2775134Handtag par</v>
          </cell>
          <cell r="C10545" t="str">
            <v>YEM2775134</v>
          </cell>
          <cell r="D10545">
            <v>2022</v>
          </cell>
          <cell r="E10545">
            <v>10</v>
          </cell>
          <cell r="F10545" t="str">
            <v>0100</v>
          </cell>
          <cell r="G10545" t="str">
            <v>B004</v>
          </cell>
          <cell r="H10545" t="str">
            <v>Grip R</v>
          </cell>
          <cell r="I10545" t="str">
            <v>Handtag par</v>
          </cell>
          <cell r="K10545" t="str">
            <v>C2505674</v>
          </cell>
          <cell r="L10545" t="str">
            <v>BSP?</v>
          </cell>
        </row>
        <row r="10546">
          <cell r="B10546" t="str">
            <v>YEM2775134Frambroms</v>
          </cell>
          <cell r="C10546" t="str">
            <v>YEM2775134</v>
          </cell>
          <cell r="D10546">
            <v>2022</v>
          </cell>
          <cell r="E10546">
            <v>11</v>
          </cell>
          <cell r="F10546" t="str">
            <v>0110</v>
          </cell>
          <cell r="G10546" t="str">
            <v>C003</v>
          </cell>
          <cell r="H10546" t="str">
            <v xml:space="preserve">Brake front </v>
          </cell>
          <cell r="I10546" t="str">
            <v>Frambroms</v>
          </cell>
          <cell r="K10546" t="str">
            <v>AMT200KLFURX100</v>
          </cell>
          <cell r="L10546" t="str">
            <v>Kontakta SHIMANO</v>
          </cell>
        </row>
        <row r="10547">
          <cell r="B10547" t="str">
            <v>YEM2775134Bakbroms</v>
          </cell>
          <cell r="C10547" t="str">
            <v>YEM2775134</v>
          </cell>
          <cell r="D10547">
            <v>2022</v>
          </cell>
          <cell r="E10547">
            <v>12</v>
          </cell>
          <cell r="F10547" t="str">
            <v>0120</v>
          </cell>
          <cell r="G10547" t="str">
            <v>C004</v>
          </cell>
          <cell r="H10547" t="str">
            <v>Brake rear</v>
          </cell>
          <cell r="I10547" t="str">
            <v>Bakbroms</v>
          </cell>
          <cell r="K10547" t="str">
            <v>Fotbroms</v>
          </cell>
          <cell r="L10547" t="str">
            <v>Kontakta SHIMANO</v>
          </cell>
        </row>
        <row r="10548">
          <cell r="B10548" t="str">
            <v>YEM2775134Vevlager</v>
          </cell>
          <cell r="C10548" t="str">
            <v>YEM2775134</v>
          </cell>
          <cell r="D10548">
            <v>2022</v>
          </cell>
          <cell r="E10548">
            <v>13</v>
          </cell>
          <cell r="F10548" t="str">
            <v>0130</v>
          </cell>
          <cell r="G10548" t="str">
            <v>E001</v>
          </cell>
          <cell r="H10548" t="str">
            <v xml:space="preserve">BB-set </v>
          </cell>
          <cell r="I10548" t="str">
            <v>Vevlager</v>
          </cell>
          <cell r="K10548" t="str">
            <v>C8705195-06C</v>
          </cell>
          <cell r="L10548" t="str">
            <v>C8705195-06C</v>
          </cell>
        </row>
        <row r="10549">
          <cell r="B10549" t="str">
            <v>YEM2775134Vevparti</v>
          </cell>
          <cell r="C10549" t="str">
            <v>YEM2775134</v>
          </cell>
          <cell r="D10549">
            <v>2022</v>
          </cell>
          <cell r="E10549">
            <v>14</v>
          </cell>
          <cell r="F10549" t="str">
            <v>0140</v>
          </cell>
          <cell r="G10549" t="str">
            <v>E002</v>
          </cell>
          <cell r="H10549" t="str">
            <v>Front Chainwheel</v>
          </cell>
          <cell r="I10549" t="str">
            <v>Vevparti</v>
          </cell>
          <cell r="K10549" t="str">
            <v>C3305699-EG</v>
          </cell>
          <cell r="L10549" t="str">
            <v>C3305699-EG</v>
          </cell>
        </row>
        <row r="10550">
          <cell r="B10550" t="str">
            <v>YEM2775134Kedjeskydd</v>
          </cell>
          <cell r="C10550" t="str">
            <v>YEM2775134</v>
          </cell>
          <cell r="D10550">
            <v>2022</v>
          </cell>
          <cell r="E10550">
            <v>15</v>
          </cell>
          <cell r="F10550" t="str">
            <v>0150</v>
          </cell>
          <cell r="G10550" t="str">
            <v>H001</v>
          </cell>
          <cell r="H10550" t="str">
            <v>Chain guard</v>
          </cell>
          <cell r="I10550" t="str">
            <v>Kedjeskydd</v>
          </cell>
          <cell r="K10550" t="str">
            <v>C8305441-817</v>
          </cell>
          <cell r="L10550" t="str">
            <v>Kontakta Service</v>
          </cell>
        </row>
        <row r="10551">
          <cell r="B10551" t="str">
            <v>YEM2775134Kedjeskyddsfäste</v>
          </cell>
          <cell r="C10551" t="str">
            <v>YEM2775134</v>
          </cell>
          <cell r="D10551">
            <v>2022</v>
          </cell>
          <cell r="E10551">
            <v>16</v>
          </cell>
          <cell r="F10551" t="str">
            <v>0160</v>
          </cell>
          <cell r="G10551" t="str">
            <v>H002</v>
          </cell>
          <cell r="H10551" t="str">
            <v>Chain guard bracket</v>
          </cell>
          <cell r="I10551" t="str">
            <v>Kedjeskyddsfäste</v>
          </cell>
          <cell r="K10551" t="str">
            <v>C8305642</v>
          </cell>
          <cell r="L10551" t="str">
            <v>C8305642</v>
          </cell>
        </row>
        <row r="10552">
          <cell r="B10552" t="str">
            <v>YEM2775134Framväxel</v>
          </cell>
          <cell r="C10552" t="str">
            <v>YEM2775134</v>
          </cell>
          <cell r="D10552">
            <v>2022</v>
          </cell>
          <cell r="E10552">
            <v>17</v>
          </cell>
          <cell r="F10552" t="str">
            <v>0170</v>
          </cell>
          <cell r="G10552" t="str">
            <v>D003</v>
          </cell>
          <cell r="H10552" t="str">
            <v>Front Derailleur</v>
          </cell>
          <cell r="I10552" t="str">
            <v>Framväxel</v>
          </cell>
          <cell r="K10552">
            <v>0</v>
          </cell>
          <cell r="L10552" t="e">
            <v>#N/A</v>
          </cell>
        </row>
        <row r="10553">
          <cell r="B10553" t="str">
            <v>YEM2775134Bakväxel</v>
          </cell>
          <cell r="C10553" t="str">
            <v>YEM2775134</v>
          </cell>
          <cell r="D10553">
            <v>2022</v>
          </cell>
          <cell r="E10553">
            <v>18</v>
          </cell>
          <cell r="F10553" t="str">
            <v>0180</v>
          </cell>
          <cell r="G10553" t="str">
            <v>D004</v>
          </cell>
          <cell r="H10553" t="str">
            <v>Rear Derailleur</v>
          </cell>
          <cell r="I10553" t="str">
            <v>Bakväxel</v>
          </cell>
          <cell r="K10553" t="str">
            <v>NAVVÄXEL</v>
          </cell>
          <cell r="L10553" t="str">
            <v>Kontakta SHIMANO</v>
          </cell>
        </row>
        <row r="10554">
          <cell r="B10554" t="str">
            <v>YEM2775134Kedja</v>
          </cell>
          <cell r="C10554" t="str">
            <v>YEM2775134</v>
          </cell>
          <cell r="D10554">
            <v>2022</v>
          </cell>
          <cell r="E10554">
            <v>19</v>
          </cell>
          <cell r="F10554" t="str">
            <v>0190</v>
          </cell>
          <cell r="G10554" t="str">
            <v>E003</v>
          </cell>
          <cell r="H10554" t="str">
            <v xml:space="preserve">Chain </v>
          </cell>
          <cell r="I10554" t="str">
            <v>Kedja</v>
          </cell>
          <cell r="K10554" t="str">
            <v>C3405001-0106</v>
          </cell>
          <cell r="L10554" t="str">
            <v>C3400002</v>
          </cell>
        </row>
        <row r="10555">
          <cell r="B10555" t="str">
            <v>YEM2775134Kassett</v>
          </cell>
          <cell r="C10555" t="str">
            <v>YEM2775134</v>
          </cell>
          <cell r="D10555">
            <v>2022</v>
          </cell>
          <cell r="E10555">
            <v>20</v>
          </cell>
          <cell r="F10555" t="str">
            <v>0200</v>
          </cell>
          <cell r="G10555" t="str">
            <v>E004</v>
          </cell>
          <cell r="H10555" t="str">
            <v>Cassette Sprocket</v>
          </cell>
          <cell r="I10555" t="str">
            <v>Kassett</v>
          </cell>
          <cell r="K10555" t="str">
            <v>ASMGEAR16SU</v>
          </cell>
          <cell r="L10555" t="str">
            <v>Kontakta SHIMANO</v>
          </cell>
        </row>
        <row r="10556">
          <cell r="B10556" t="str">
            <v>YEM2775134Framhjul</v>
          </cell>
          <cell r="C10556" t="str">
            <v>YEM2775134</v>
          </cell>
          <cell r="D10556">
            <v>2022</v>
          </cell>
          <cell r="E10556">
            <v>21</v>
          </cell>
          <cell r="F10556" t="str">
            <v>0210</v>
          </cell>
          <cell r="G10556" t="str">
            <v>F001</v>
          </cell>
          <cell r="H10556" t="str">
            <v>Front hub</v>
          </cell>
          <cell r="I10556" t="str">
            <v>Framhjul</v>
          </cell>
          <cell r="K10556" t="str">
            <v>C4108170</v>
          </cell>
          <cell r="L10556" t="str">
            <v>BSP?</v>
          </cell>
        </row>
        <row r="10557">
          <cell r="B10557" t="str">
            <v>YEM2775134Bakhjul</v>
          </cell>
          <cell r="C10557" t="str">
            <v>YEM2775134</v>
          </cell>
          <cell r="D10557">
            <v>2022</v>
          </cell>
          <cell r="E10557">
            <v>22</v>
          </cell>
          <cell r="F10557" t="str">
            <v>0220</v>
          </cell>
          <cell r="G10557" t="str">
            <v>F002</v>
          </cell>
          <cell r="H10557" t="str">
            <v>Rear hub</v>
          </cell>
          <cell r="I10557" t="str">
            <v>Bakhjul</v>
          </cell>
          <cell r="K10557" t="str">
            <v>C4208259</v>
          </cell>
          <cell r="L10557" t="str">
            <v>C4200026</v>
          </cell>
        </row>
        <row r="10558">
          <cell r="B10558" t="str">
            <v>YEM2775134Däck</v>
          </cell>
          <cell r="C10558" t="str">
            <v>YEM2775134</v>
          </cell>
          <cell r="D10558">
            <v>2022</v>
          </cell>
          <cell r="E10558">
            <v>23</v>
          </cell>
          <cell r="F10558" t="str">
            <v>0230</v>
          </cell>
          <cell r="G10558" t="str">
            <v>F003</v>
          </cell>
          <cell r="H10558" t="str">
            <v>Tire</v>
          </cell>
          <cell r="I10558" t="str">
            <v>Däck</v>
          </cell>
          <cell r="K10558" t="str">
            <v>C4906456</v>
          </cell>
          <cell r="L10558" t="str">
            <v>BSP?</v>
          </cell>
        </row>
        <row r="10559">
          <cell r="B10559" t="str">
            <v>YEM2775134Skärmar set</v>
          </cell>
          <cell r="C10559" t="str">
            <v>YEM2775134</v>
          </cell>
          <cell r="D10559">
            <v>2022</v>
          </cell>
          <cell r="E10559">
            <v>24</v>
          </cell>
          <cell r="F10559" t="str">
            <v>0240</v>
          </cell>
          <cell r="G10559" t="str">
            <v>H003</v>
          </cell>
          <cell r="H10559" t="str">
            <v xml:space="preserve">Mudguard front   </v>
          </cell>
          <cell r="I10559" t="str">
            <v>Skärmar set</v>
          </cell>
          <cell r="K10559" t="str">
            <v>C8255677-817</v>
          </cell>
          <cell r="L10559" t="str">
            <v>Kontakta Service</v>
          </cell>
        </row>
        <row r="10560">
          <cell r="B10560" t="str">
            <v>YEM2775134Pakethållare</v>
          </cell>
          <cell r="C10560" t="str">
            <v>YEM2775134</v>
          </cell>
          <cell r="D10560">
            <v>2022</v>
          </cell>
          <cell r="E10560">
            <v>25</v>
          </cell>
          <cell r="F10560" t="str">
            <v>0250</v>
          </cell>
          <cell r="G10560" t="str">
            <v>H004</v>
          </cell>
          <cell r="H10560" t="str">
            <v>Carrier</v>
          </cell>
          <cell r="I10560" t="str">
            <v>Pakethållare</v>
          </cell>
          <cell r="K10560" t="str">
            <v>C8205835-817</v>
          </cell>
          <cell r="L10560" t="str">
            <v>Kontakta Service</v>
          </cell>
        </row>
        <row r="10561">
          <cell r="B10561" t="str">
            <v>YEM2775134Sadel</v>
          </cell>
          <cell r="C10561" t="str">
            <v>YEM2775134</v>
          </cell>
          <cell r="D10561">
            <v>2022</v>
          </cell>
          <cell r="E10561">
            <v>26</v>
          </cell>
          <cell r="F10561" t="str">
            <v>0260</v>
          </cell>
          <cell r="G10561" t="str">
            <v>G001</v>
          </cell>
          <cell r="H10561" t="str">
            <v>Saddle</v>
          </cell>
          <cell r="I10561" t="str">
            <v>Sadel</v>
          </cell>
          <cell r="K10561" t="str">
            <v>C7106204</v>
          </cell>
          <cell r="L10561" t="str">
            <v>C7100219</v>
          </cell>
        </row>
        <row r="10562">
          <cell r="B10562" t="str">
            <v>YEM2775134Sadelstolpe</v>
          </cell>
          <cell r="C10562" t="str">
            <v>YEM2775134</v>
          </cell>
          <cell r="D10562">
            <v>2022</v>
          </cell>
          <cell r="E10562">
            <v>27</v>
          </cell>
          <cell r="F10562" t="str">
            <v>0270</v>
          </cell>
          <cell r="G10562" t="str">
            <v>G002</v>
          </cell>
          <cell r="H10562" t="str">
            <v>Seatpost</v>
          </cell>
          <cell r="I10562" t="str">
            <v>Sadelstolpe</v>
          </cell>
          <cell r="K10562" t="str">
            <v>C7205258</v>
          </cell>
          <cell r="L10562" t="str">
            <v>C7200039</v>
          </cell>
        </row>
        <row r="10563">
          <cell r="B10563" t="str">
            <v>YEM2775134Sadelrörsklämma</v>
          </cell>
          <cell r="C10563" t="str">
            <v>YEM2775134</v>
          </cell>
          <cell r="D10563">
            <v>2022</v>
          </cell>
          <cell r="E10563">
            <v>28</v>
          </cell>
          <cell r="F10563" t="str">
            <v>0280</v>
          </cell>
          <cell r="G10563" t="str">
            <v>G003</v>
          </cell>
          <cell r="H10563" t="str">
            <v>Seat Clamp</v>
          </cell>
          <cell r="I10563" t="str">
            <v>Sadelrörsklämma</v>
          </cell>
          <cell r="K10563" t="str">
            <v>C7305002</v>
          </cell>
          <cell r="L10563" t="str">
            <v>C7300027-318</v>
          </cell>
        </row>
        <row r="10564">
          <cell r="B10564" t="str">
            <v>YEM2775134Framlampa</v>
          </cell>
          <cell r="C10564" t="str">
            <v>YEM2775134</v>
          </cell>
          <cell r="D10564">
            <v>2022</v>
          </cell>
          <cell r="E10564">
            <v>29</v>
          </cell>
          <cell r="F10564" t="str">
            <v>0290</v>
          </cell>
          <cell r="G10564" t="str">
            <v>H005</v>
          </cell>
          <cell r="H10564" t="str">
            <v>Front light</v>
          </cell>
          <cell r="I10564" t="str">
            <v>Framlampa</v>
          </cell>
          <cell r="K10564" t="str">
            <v>C8025228</v>
          </cell>
          <cell r="L10564" t="str">
            <v>C8010029</v>
          </cell>
        </row>
        <row r="10565">
          <cell r="B10565" t="str">
            <v>YEM2775134Baklampa</v>
          </cell>
          <cell r="C10565" t="str">
            <v>YEM2775134</v>
          </cell>
          <cell r="D10565">
            <v>2022</v>
          </cell>
          <cell r="E10565">
            <v>30</v>
          </cell>
          <cell r="F10565" t="str">
            <v>0300</v>
          </cell>
          <cell r="G10565" t="str">
            <v>H006</v>
          </cell>
          <cell r="H10565" t="str">
            <v>Light, Rear</v>
          </cell>
          <cell r="I10565" t="str">
            <v>Baklampa</v>
          </cell>
          <cell r="K10565" t="str">
            <v>C8705186-1RLBK</v>
          </cell>
          <cell r="L10565" t="str">
            <v>C8705186-1RLBK</v>
          </cell>
        </row>
        <row r="10566">
          <cell r="B10566" t="str">
            <v>YEM2775134Låssats</v>
          </cell>
          <cell r="C10566" t="str">
            <v>YEM2775134</v>
          </cell>
          <cell r="D10566">
            <v>2022</v>
          </cell>
          <cell r="E10566">
            <v>31</v>
          </cell>
          <cell r="F10566" t="str">
            <v>0310</v>
          </cell>
          <cell r="G10566" t="str">
            <v>H007</v>
          </cell>
          <cell r="H10566" t="str">
            <v>Lock</v>
          </cell>
          <cell r="I10566" t="str">
            <v>Låssats</v>
          </cell>
          <cell r="K10566" t="str">
            <v>C8405069</v>
          </cell>
          <cell r="L10566" t="str">
            <v>C8405069</v>
          </cell>
        </row>
        <row r="10567">
          <cell r="B10567" t="str">
            <v>YEM2775134Stöd</v>
          </cell>
          <cell r="C10567" t="str">
            <v>YEM2775134</v>
          </cell>
          <cell r="D10567">
            <v>2022</v>
          </cell>
          <cell r="E10567">
            <v>32</v>
          </cell>
          <cell r="F10567" t="str">
            <v>0320</v>
          </cell>
          <cell r="G10567" t="str">
            <v>H008</v>
          </cell>
          <cell r="H10567" t="str">
            <v>Kick stand</v>
          </cell>
          <cell r="I10567" t="str">
            <v>Stöd</v>
          </cell>
          <cell r="K10567" t="str">
            <v>C8105208</v>
          </cell>
          <cell r="L10567" t="str">
            <v>C8100034</v>
          </cell>
        </row>
        <row r="10568">
          <cell r="B10568" t="str">
            <v>YEM2775134Korg</v>
          </cell>
          <cell r="C10568" t="str">
            <v>YEM2775134</v>
          </cell>
          <cell r="D10568">
            <v>2022</v>
          </cell>
          <cell r="E10568">
            <v>33</v>
          </cell>
          <cell r="F10568" t="str">
            <v>0330</v>
          </cell>
          <cell r="G10568" t="str">
            <v>H009</v>
          </cell>
          <cell r="H10568" t="str">
            <v>Basket / Fr carrier</v>
          </cell>
          <cell r="I10568" t="str">
            <v>Korg</v>
          </cell>
          <cell r="K10568" t="str">
            <v>C8605001-G</v>
          </cell>
          <cell r="L10568" t="str">
            <v>C8600004</v>
          </cell>
        </row>
        <row r="10569">
          <cell r="B10569" t="str">
            <v>YEM2775134Pedaler</v>
          </cell>
          <cell r="C10569" t="str">
            <v>YEM2775134</v>
          </cell>
          <cell r="D10569">
            <v>2022</v>
          </cell>
          <cell r="E10569">
            <v>34</v>
          </cell>
          <cell r="F10569" t="str">
            <v>0340</v>
          </cell>
          <cell r="G10569" t="str">
            <v>E005</v>
          </cell>
          <cell r="H10569" t="str">
            <v xml:space="preserve">Pedal </v>
          </cell>
          <cell r="I10569" t="str">
            <v>Pedaler</v>
          </cell>
          <cell r="K10569" t="str">
            <v>C3505317</v>
          </cell>
          <cell r="L10569" t="str">
            <v>C3500026</v>
          </cell>
        </row>
        <row r="10570">
          <cell r="B10570" t="str">
            <v>YEM2775134Motor</v>
          </cell>
          <cell r="C10570" t="str">
            <v>YEM2775134</v>
          </cell>
          <cell r="D10570">
            <v>2022</v>
          </cell>
          <cell r="E10570">
            <v>35</v>
          </cell>
          <cell r="F10570" t="str">
            <v>0350</v>
          </cell>
          <cell r="G10570" t="str">
            <v>J001</v>
          </cell>
          <cell r="H10570" t="str">
            <v>DRIVE UNIT:</v>
          </cell>
          <cell r="I10570" t="str">
            <v>Motor</v>
          </cell>
          <cell r="K10570" t="str">
            <v>C8705195-03SV</v>
          </cell>
          <cell r="L10570" t="str">
            <v>C8705195-03SV</v>
          </cell>
        </row>
        <row r="10571">
          <cell r="B10571" t="str">
            <v>YEM2775134Display</v>
          </cell>
          <cell r="C10571" t="str">
            <v>YEM2775134</v>
          </cell>
          <cell r="D10571">
            <v>2022</v>
          </cell>
          <cell r="E10571">
            <v>36</v>
          </cell>
          <cell r="F10571" t="str">
            <v>0360</v>
          </cell>
          <cell r="G10571" t="str">
            <v>J004</v>
          </cell>
          <cell r="H10571" t="str">
            <v>DISPLAY:</v>
          </cell>
          <cell r="I10571" t="str">
            <v>Display</v>
          </cell>
          <cell r="K10571" t="str">
            <v>C8705194-26C</v>
          </cell>
          <cell r="L10571" t="str">
            <v>C8705194-26C</v>
          </cell>
        </row>
        <row r="10572">
          <cell r="B10572" t="str">
            <v>YEM2775134EB-Bus kabel</v>
          </cell>
          <cell r="C10572" t="str">
            <v>YEM2775134</v>
          </cell>
          <cell r="D10572">
            <v>2022</v>
          </cell>
          <cell r="E10572">
            <v>37</v>
          </cell>
          <cell r="F10572" t="str">
            <v>0370</v>
          </cell>
          <cell r="G10572" t="str">
            <v>J005</v>
          </cell>
          <cell r="H10572" t="str">
            <v>EB-BUS CABLE:</v>
          </cell>
          <cell r="I10572" t="str">
            <v>EB-Bus kabel</v>
          </cell>
          <cell r="K10572" t="str">
            <v>C8705195-04-01C</v>
          </cell>
          <cell r="L10572" t="str">
            <v>C8705195-04-01C</v>
          </cell>
        </row>
        <row r="10573">
          <cell r="B10573" t="str">
            <v>YEM2775134Motorkabel</v>
          </cell>
          <cell r="C10573" t="str">
            <v>YEM2775134</v>
          </cell>
          <cell r="D10573">
            <v>2022</v>
          </cell>
          <cell r="E10573">
            <v>38</v>
          </cell>
          <cell r="F10573" t="str">
            <v>0380</v>
          </cell>
          <cell r="G10573" t="str">
            <v>J006</v>
          </cell>
          <cell r="H10573" t="str">
            <v>POWER CABLE:</v>
          </cell>
          <cell r="I10573" t="str">
            <v>Motorkabel</v>
          </cell>
          <cell r="K10573" t="str">
            <v>C8705195-03-01</v>
          </cell>
          <cell r="L10573" t="str">
            <v>C8705195-03-01</v>
          </cell>
        </row>
        <row r="10574">
          <cell r="B10574" t="str">
            <v>YEM2775134Kabel framlampa</v>
          </cell>
          <cell r="C10574" t="str">
            <v>YEM2775134</v>
          </cell>
          <cell r="D10574">
            <v>2022</v>
          </cell>
          <cell r="E10574">
            <v>39</v>
          </cell>
          <cell r="F10574" t="str">
            <v>0390</v>
          </cell>
          <cell r="G10574" t="str">
            <v>J007</v>
          </cell>
          <cell r="H10574" t="str">
            <v>F. LIGHT CABLE:</v>
          </cell>
          <cell r="I10574" t="str">
            <v>Kabel framlampa</v>
          </cell>
          <cell r="K10574" t="str">
            <v>Ingår i EB-buskabeln</v>
          </cell>
          <cell r="L10574" t="str">
            <v>Ingår i EB-buskabeln</v>
          </cell>
        </row>
        <row r="10575">
          <cell r="B10575" t="str">
            <v>YEM2775134Kabel baklampa</v>
          </cell>
          <cell r="C10575" t="str">
            <v>YEM2775134</v>
          </cell>
          <cell r="D10575">
            <v>2022</v>
          </cell>
          <cell r="E10575">
            <v>40</v>
          </cell>
          <cell r="F10575" t="str">
            <v>0400</v>
          </cell>
          <cell r="G10575" t="str">
            <v>J008</v>
          </cell>
          <cell r="H10575" t="str">
            <v>R. LIGHT CABLE:</v>
          </cell>
          <cell r="I10575" t="str">
            <v>Kabel baklampa</v>
          </cell>
          <cell r="K10575" t="str">
            <v>INGÅR I BATTERIET</v>
          </cell>
          <cell r="L10575" t="str">
            <v>Ingår i batteriet</v>
          </cell>
        </row>
        <row r="10576">
          <cell r="B10576" t="str">
            <v>YEM2775134Hastighetssensor</v>
          </cell>
          <cell r="C10576" t="str">
            <v>YEM2775134</v>
          </cell>
          <cell r="D10576">
            <v>2022</v>
          </cell>
          <cell r="E10576">
            <v>41</v>
          </cell>
          <cell r="F10576" t="str">
            <v>0410</v>
          </cell>
          <cell r="G10576" t="str">
            <v>J009</v>
          </cell>
          <cell r="H10576" t="str">
            <v>SPEED SENSOR:</v>
          </cell>
          <cell r="I10576" t="str">
            <v>Hastighetssensor</v>
          </cell>
          <cell r="K10576" t="str">
            <v>INGÅR I MOTORN</v>
          </cell>
          <cell r="L10576" t="str">
            <v>Ingår i motorn</v>
          </cell>
        </row>
        <row r="10577">
          <cell r="B10577" t="str">
            <v>YEM2775134Batteri</v>
          </cell>
          <cell r="C10577" t="str">
            <v>YEM2775134</v>
          </cell>
          <cell r="D10577">
            <v>2022</v>
          </cell>
          <cell r="E10577">
            <v>42</v>
          </cell>
          <cell r="F10577" t="str">
            <v>0420</v>
          </cell>
          <cell r="G10577" t="str">
            <v>J002</v>
          </cell>
          <cell r="H10577" t="str">
            <v>BATTERY:</v>
          </cell>
          <cell r="I10577" t="str">
            <v>Batteri</v>
          </cell>
          <cell r="K10577" t="str">
            <v>C8705186-E-11C</v>
          </cell>
          <cell r="L10577" t="str">
            <v>C8705186-E-11C</v>
          </cell>
        </row>
        <row r="10578">
          <cell r="B10578" t="str">
            <v>YEM2775134Batterihållare</v>
          </cell>
          <cell r="C10578" t="str">
            <v>YEM2775134</v>
          </cell>
          <cell r="D10578">
            <v>2022</v>
          </cell>
          <cell r="E10578">
            <v>43</v>
          </cell>
          <cell r="F10578" t="str">
            <v>0430</v>
          </cell>
          <cell r="G10578" t="str">
            <v>J003</v>
          </cell>
          <cell r="H10578" t="str">
            <v>BATTERY HOLDER/Slider</v>
          </cell>
          <cell r="I10578" t="str">
            <v>Batterihållare</v>
          </cell>
          <cell r="L10578" t="e">
            <v>#N/A</v>
          </cell>
        </row>
        <row r="10579">
          <cell r="B10579" t="str">
            <v>YEM2775134Batteriladdare</v>
          </cell>
          <cell r="C10579" t="str">
            <v>YEM2775134</v>
          </cell>
          <cell r="D10579">
            <v>2022</v>
          </cell>
          <cell r="E10579">
            <v>44</v>
          </cell>
          <cell r="F10579" t="str">
            <v>0440</v>
          </cell>
          <cell r="G10579" t="str">
            <v>J010</v>
          </cell>
          <cell r="H10579" t="str">
            <v>CHARGER:</v>
          </cell>
          <cell r="I10579" t="str">
            <v>Batteriladdare</v>
          </cell>
          <cell r="K10579" t="str">
            <v>C8705058-1-1C</v>
          </cell>
          <cell r="L10579" t="str">
            <v>C8705058-1-1D</v>
          </cell>
        </row>
        <row r="10580">
          <cell r="B10580" t="str">
            <v>YEM2775134Kontrollbox</v>
          </cell>
          <cell r="C10580" t="str">
            <v>YEM2775134</v>
          </cell>
          <cell r="D10580">
            <v>2022</v>
          </cell>
          <cell r="E10580">
            <v>45</v>
          </cell>
          <cell r="F10580" t="str">
            <v>0450</v>
          </cell>
          <cell r="G10580" t="str">
            <v>J011</v>
          </cell>
          <cell r="H10580" t="str">
            <v>Controller</v>
          </cell>
          <cell r="I10580" t="str">
            <v>Kontrollbox</v>
          </cell>
          <cell r="K10580" t="str">
            <v>C8705195-11C</v>
          </cell>
          <cell r="L10580" t="str">
            <v>C8705195-11C</v>
          </cell>
        </row>
        <row r="10581">
          <cell r="B10581" t="str">
            <v>YEM2775134Växelöra</v>
          </cell>
          <cell r="C10581" t="str">
            <v>YEM2775134</v>
          </cell>
          <cell r="D10581">
            <v>2022</v>
          </cell>
          <cell r="E10581">
            <v>46</v>
          </cell>
          <cell r="F10581" t="str">
            <v>0460</v>
          </cell>
          <cell r="G10581" t="str">
            <v>D005</v>
          </cell>
          <cell r="H10581" t="str">
            <v>Gear hanger</v>
          </cell>
          <cell r="I10581" t="str">
            <v>Växelöra</v>
          </cell>
          <cell r="L10581" t="e">
            <v>#N/A</v>
          </cell>
        </row>
        <row r="10582">
          <cell r="B10582" t="str">
            <v>YEM2835131RAM</v>
          </cell>
          <cell r="C10582" t="str">
            <v>YEM2835131</v>
          </cell>
          <cell r="D10582" t="str">
            <v>2022-2024</v>
          </cell>
          <cell r="E10582">
            <v>1</v>
          </cell>
          <cell r="F10582" t="str">
            <v>0010</v>
          </cell>
          <cell r="G10582" t="str">
            <v>A001</v>
          </cell>
          <cell r="H10582" t="str">
            <v>PAINTED FRAME</v>
          </cell>
          <cell r="I10582" t="str">
            <v>RAM</v>
          </cell>
          <cell r="K10582" t="str">
            <v>C1306844-510E</v>
          </cell>
          <cell r="L10582" t="e">
            <v>#N/A</v>
          </cell>
        </row>
        <row r="10583">
          <cell r="B10583" t="str">
            <v>YEM2835131Framgaffel</v>
          </cell>
          <cell r="C10583" t="str">
            <v>YEM2835131</v>
          </cell>
          <cell r="D10583" t="str">
            <v>2022-2024</v>
          </cell>
          <cell r="E10583">
            <v>2</v>
          </cell>
          <cell r="F10583" t="str">
            <v>0020</v>
          </cell>
          <cell r="G10583" t="str">
            <v>A002</v>
          </cell>
          <cell r="H10583" t="str">
            <v>PAINTED FORK</v>
          </cell>
          <cell r="I10583" t="str">
            <v>Framgaffel</v>
          </cell>
          <cell r="K10583" t="str">
            <v>C1605804-210</v>
          </cell>
          <cell r="L10583" t="e">
            <v>#N/A</v>
          </cell>
        </row>
        <row r="10584">
          <cell r="B10584" t="str">
            <v>YEM2835131Styrlager</v>
          </cell>
          <cell r="C10584" t="str">
            <v>YEM2835131</v>
          </cell>
          <cell r="D10584" t="str">
            <v>2022-2024</v>
          </cell>
          <cell r="E10584">
            <v>3</v>
          </cell>
          <cell r="F10584" t="str">
            <v>0030</v>
          </cell>
          <cell r="G10584" t="str">
            <v>B001</v>
          </cell>
          <cell r="H10584" t="str">
            <v>Head Set</v>
          </cell>
          <cell r="I10584" t="str">
            <v>Styrlager</v>
          </cell>
          <cell r="K10584" t="str">
            <v>C2105289</v>
          </cell>
          <cell r="L10584" t="str">
            <v>C2100165</v>
          </cell>
        </row>
        <row r="10585">
          <cell r="B10585" t="str">
            <v xml:space="preserve">YEM2835131Styrstam </v>
          </cell>
          <cell r="C10585" t="str">
            <v>YEM2835131</v>
          </cell>
          <cell r="D10585" t="str">
            <v>2022-2024</v>
          </cell>
          <cell r="E10585">
            <v>4</v>
          </cell>
          <cell r="F10585" t="str">
            <v>0040</v>
          </cell>
          <cell r="G10585" t="str">
            <v>B002</v>
          </cell>
          <cell r="H10585" t="str">
            <v>Handlebar Stem</v>
          </cell>
          <cell r="I10585" t="str">
            <v xml:space="preserve">Styrstam </v>
          </cell>
          <cell r="K10585" t="str">
            <v>C2205076-040</v>
          </cell>
          <cell r="L10585" t="str">
            <v>C2200114-040</v>
          </cell>
        </row>
        <row r="10586">
          <cell r="B10586" t="str">
            <v>YEM2835131Styre</v>
          </cell>
          <cell r="C10586" t="str">
            <v>YEM2835131</v>
          </cell>
          <cell r="D10586" t="str">
            <v>2022-2024</v>
          </cell>
          <cell r="E10586">
            <v>5</v>
          </cell>
          <cell r="F10586" t="str">
            <v>0050</v>
          </cell>
          <cell r="G10586" t="str">
            <v>B003</v>
          </cell>
          <cell r="H10586" t="str">
            <v>Handelbar</v>
          </cell>
          <cell r="I10586" t="str">
            <v>Styre</v>
          </cell>
          <cell r="K10586" t="str">
            <v>C2306073</v>
          </cell>
          <cell r="L10586" t="str">
            <v>C2300290</v>
          </cell>
        </row>
        <row r="10587">
          <cell r="B10587" t="str">
            <v>YEM2835131Bromsgrepp H</v>
          </cell>
          <cell r="C10587" t="str">
            <v>YEM2835131</v>
          </cell>
          <cell r="D10587" t="str">
            <v>2022-2024</v>
          </cell>
          <cell r="E10587">
            <v>6</v>
          </cell>
          <cell r="F10587" t="str">
            <v>0060</v>
          </cell>
          <cell r="G10587" t="str">
            <v>C002</v>
          </cell>
          <cell r="H10587" t="str">
            <v>Brake Lever R</v>
          </cell>
          <cell r="I10587" t="str">
            <v>Bromsgrepp H</v>
          </cell>
          <cell r="L10587" t="e">
            <v>#N/A</v>
          </cell>
        </row>
        <row r="10588">
          <cell r="B10588" t="str">
            <v>YEM2835131Bromsgrepp V</v>
          </cell>
          <cell r="C10588" t="str">
            <v>YEM2835131</v>
          </cell>
          <cell r="D10588" t="str">
            <v>2022-2024</v>
          </cell>
          <cell r="E10588">
            <v>7</v>
          </cell>
          <cell r="F10588" t="str">
            <v>0070</v>
          </cell>
          <cell r="G10588" t="str">
            <v>C001</v>
          </cell>
          <cell r="H10588" t="str">
            <v>Brake Lever L</v>
          </cell>
          <cell r="I10588" t="str">
            <v>Bromsgrepp V</v>
          </cell>
          <cell r="K10588" t="str">
            <v>C6505049</v>
          </cell>
          <cell r="L10588" t="str">
            <v>C6500024</v>
          </cell>
        </row>
        <row r="10589">
          <cell r="B10589" t="str">
            <v>YEM2835131Växelreglage H</v>
          </cell>
          <cell r="C10589" t="str">
            <v>YEM2835131</v>
          </cell>
          <cell r="D10589" t="str">
            <v>2022-2024</v>
          </cell>
          <cell r="E10589">
            <v>8</v>
          </cell>
          <cell r="F10589" t="str">
            <v>0080</v>
          </cell>
          <cell r="G10589" t="str">
            <v>D002</v>
          </cell>
          <cell r="H10589" t="str">
            <v>Shift Lever R</v>
          </cell>
          <cell r="I10589" t="str">
            <v>Växelreglage H</v>
          </cell>
          <cell r="K10589" t="str">
            <v>ASL3S42EALS</v>
          </cell>
          <cell r="L10589" t="str">
            <v>Kontakta SHIMANO</v>
          </cell>
        </row>
        <row r="10590">
          <cell r="B10590" t="str">
            <v>YEM2835131Växelreglage V</v>
          </cell>
          <cell r="C10590" t="str">
            <v>YEM2835131</v>
          </cell>
          <cell r="D10590" t="str">
            <v>2022-2024</v>
          </cell>
          <cell r="E10590">
            <v>9</v>
          </cell>
          <cell r="F10590" t="str">
            <v>0090</v>
          </cell>
          <cell r="G10590" t="str">
            <v>D001</v>
          </cell>
          <cell r="H10590" t="str">
            <v>Shift Lever L</v>
          </cell>
          <cell r="I10590" t="str">
            <v>Växelreglage V</v>
          </cell>
          <cell r="L10590" t="e">
            <v>#N/A</v>
          </cell>
        </row>
        <row r="10591">
          <cell r="B10591" t="str">
            <v>YEM2835131Handtag par</v>
          </cell>
          <cell r="C10591" t="str">
            <v>YEM2835131</v>
          </cell>
          <cell r="D10591" t="str">
            <v>2022-2024</v>
          </cell>
          <cell r="E10591">
            <v>10</v>
          </cell>
          <cell r="F10591" t="str">
            <v>0100</v>
          </cell>
          <cell r="G10591" t="str">
            <v>B004</v>
          </cell>
          <cell r="H10591" t="str">
            <v>Grip R</v>
          </cell>
          <cell r="I10591" t="str">
            <v>Handtag par</v>
          </cell>
          <cell r="K10591" t="str">
            <v>C2505674</v>
          </cell>
          <cell r="L10591" t="str">
            <v>BSP?</v>
          </cell>
        </row>
        <row r="10592">
          <cell r="B10592" t="str">
            <v>YEM2835131Frambroms</v>
          </cell>
          <cell r="C10592" t="str">
            <v>YEM2835131</v>
          </cell>
          <cell r="D10592" t="str">
            <v>2022-2024</v>
          </cell>
          <cell r="E10592">
            <v>11</v>
          </cell>
          <cell r="F10592" t="str">
            <v>0110</v>
          </cell>
          <cell r="G10592" t="str">
            <v>C003</v>
          </cell>
          <cell r="H10592" t="str">
            <v xml:space="preserve">Brake front </v>
          </cell>
          <cell r="I10592" t="str">
            <v>Frambroms</v>
          </cell>
          <cell r="K10592" t="str">
            <v>C6305035</v>
          </cell>
          <cell r="L10592" t="str">
            <v>C6300101</v>
          </cell>
        </row>
        <row r="10593">
          <cell r="B10593" t="str">
            <v>YEM2835131Bakbroms</v>
          </cell>
          <cell r="C10593" t="str">
            <v>YEM2835131</v>
          </cell>
          <cell r="D10593" t="str">
            <v>2022-2024</v>
          </cell>
          <cell r="E10593">
            <v>12</v>
          </cell>
          <cell r="F10593" t="str">
            <v>0120</v>
          </cell>
          <cell r="G10593" t="str">
            <v>C004</v>
          </cell>
          <cell r="H10593" t="str">
            <v>Brake rear</v>
          </cell>
          <cell r="I10593" t="str">
            <v>Bakbroms</v>
          </cell>
          <cell r="K10593" t="str">
            <v>Fotbroms</v>
          </cell>
          <cell r="L10593" t="str">
            <v>Kontakta SHIMANO</v>
          </cell>
        </row>
        <row r="10594">
          <cell r="B10594" t="str">
            <v>YEM2835131Vevlager</v>
          </cell>
          <cell r="C10594" t="str">
            <v>YEM2835131</v>
          </cell>
          <cell r="D10594" t="str">
            <v>2022-2024</v>
          </cell>
          <cell r="E10594">
            <v>13</v>
          </cell>
          <cell r="F10594" t="str">
            <v>0130</v>
          </cell>
          <cell r="G10594" t="str">
            <v>E001</v>
          </cell>
          <cell r="H10594" t="str">
            <v xml:space="preserve">BB-set </v>
          </cell>
          <cell r="I10594" t="str">
            <v>Vevlager</v>
          </cell>
          <cell r="K10594" t="str">
            <v>C8705195-06C</v>
          </cell>
          <cell r="L10594" t="str">
            <v>C8705195-06C</v>
          </cell>
        </row>
        <row r="10595">
          <cell r="B10595" t="str">
            <v>YEM2835131Vevparti</v>
          </cell>
          <cell r="C10595" t="str">
            <v>YEM2835131</v>
          </cell>
          <cell r="D10595" t="str">
            <v>2022-2024</v>
          </cell>
          <cell r="E10595">
            <v>14</v>
          </cell>
          <cell r="F10595" t="str">
            <v>0140</v>
          </cell>
          <cell r="G10595" t="str">
            <v>E002</v>
          </cell>
          <cell r="H10595" t="str">
            <v>Front Chainwheel</v>
          </cell>
          <cell r="I10595" t="str">
            <v>Vevparti</v>
          </cell>
          <cell r="K10595" t="str">
            <v>C3305699-EG</v>
          </cell>
          <cell r="L10595" t="str">
            <v>C3305699-EG</v>
          </cell>
        </row>
        <row r="10596">
          <cell r="B10596" t="str">
            <v>YEM2835131Kedjeskydd</v>
          </cell>
          <cell r="C10596" t="str">
            <v>YEM2835131</v>
          </cell>
          <cell r="D10596" t="str">
            <v>2022-2024</v>
          </cell>
          <cell r="E10596">
            <v>15</v>
          </cell>
          <cell r="F10596" t="str">
            <v>0150</v>
          </cell>
          <cell r="G10596" t="str">
            <v>H001</v>
          </cell>
          <cell r="H10596" t="str">
            <v>Chain guard</v>
          </cell>
          <cell r="I10596" t="str">
            <v>Kedjeskydd</v>
          </cell>
          <cell r="K10596" t="str">
            <v>C8305641-BK</v>
          </cell>
          <cell r="L10596" t="str">
            <v>C8305641-BK</v>
          </cell>
        </row>
        <row r="10597">
          <cell r="B10597" t="str">
            <v>YEM2835131Kedjeskyddsfäste</v>
          </cell>
          <cell r="C10597" t="str">
            <v>YEM2835131</v>
          </cell>
          <cell r="D10597" t="str">
            <v>2022-2024</v>
          </cell>
          <cell r="E10597">
            <v>16</v>
          </cell>
          <cell r="F10597" t="str">
            <v>0160</v>
          </cell>
          <cell r="G10597" t="str">
            <v>H002</v>
          </cell>
          <cell r="H10597" t="str">
            <v>Chain guard bracket</v>
          </cell>
          <cell r="I10597" t="str">
            <v>Kedjeskyddsfäste</v>
          </cell>
          <cell r="K10597" t="str">
            <v>C8305642</v>
          </cell>
          <cell r="L10597" t="str">
            <v>C8305642</v>
          </cell>
        </row>
        <row r="10598">
          <cell r="B10598" t="str">
            <v>YEM2835131Framväxel</v>
          </cell>
          <cell r="C10598" t="str">
            <v>YEM2835131</v>
          </cell>
          <cell r="D10598" t="str">
            <v>2022-2024</v>
          </cell>
          <cell r="E10598">
            <v>17</v>
          </cell>
          <cell r="F10598" t="str">
            <v>0170</v>
          </cell>
          <cell r="G10598" t="str">
            <v>D003</v>
          </cell>
          <cell r="H10598" t="str">
            <v>Front Derailleur</v>
          </cell>
          <cell r="I10598" t="str">
            <v>Framväxel</v>
          </cell>
          <cell r="K10598">
            <v>0</v>
          </cell>
          <cell r="L10598" t="e">
            <v>#N/A</v>
          </cell>
        </row>
        <row r="10599">
          <cell r="B10599" t="str">
            <v>YEM2835131Bakväxel</v>
          </cell>
          <cell r="C10599" t="str">
            <v>YEM2835131</v>
          </cell>
          <cell r="D10599" t="str">
            <v>2022-2024</v>
          </cell>
          <cell r="E10599">
            <v>18</v>
          </cell>
          <cell r="F10599" t="str">
            <v>0180</v>
          </cell>
          <cell r="G10599" t="str">
            <v>D004</v>
          </cell>
          <cell r="H10599" t="str">
            <v>Rear Derailleur</v>
          </cell>
          <cell r="I10599" t="str">
            <v>Bakväxel</v>
          </cell>
          <cell r="K10599" t="str">
            <v>NAVVÄXEL</v>
          </cell>
          <cell r="L10599" t="str">
            <v>Kontakta SHIMANO</v>
          </cell>
        </row>
        <row r="10600">
          <cell r="B10600" t="str">
            <v>YEM2835131Kedja</v>
          </cell>
          <cell r="C10600" t="str">
            <v>YEM2835131</v>
          </cell>
          <cell r="D10600" t="str">
            <v>2022-2024</v>
          </cell>
          <cell r="E10600">
            <v>19</v>
          </cell>
          <cell r="F10600" t="str">
            <v>0190</v>
          </cell>
          <cell r="G10600" t="str">
            <v>E003</v>
          </cell>
          <cell r="H10600" t="str">
            <v xml:space="preserve">Chain </v>
          </cell>
          <cell r="I10600" t="str">
            <v>Kedja</v>
          </cell>
          <cell r="K10600" t="str">
            <v>C3405001-0104</v>
          </cell>
          <cell r="L10600" t="str">
            <v>C3400002</v>
          </cell>
        </row>
        <row r="10601">
          <cell r="B10601" t="str">
            <v>YEM2835131Kassett</v>
          </cell>
          <cell r="C10601" t="str">
            <v>YEM2835131</v>
          </cell>
          <cell r="D10601" t="str">
            <v>2022-2024</v>
          </cell>
          <cell r="E10601">
            <v>20</v>
          </cell>
          <cell r="F10601" t="str">
            <v>0200</v>
          </cell>
          <cell r="G10601" t="str">
            <v>E004</v>
          </cell>
          <cell r="H10601" t="str">
            <v>Cassette Sprocket</v>
          </cell>
          <cell r="I10601" t="str">
            <v>Kassett</v>
          </cell>
          <cell r="K10601" t="str">
            <v>ASMGEAR16SU</v>
          </cell>
          <cell r="L10601" t="str">
            <v>Kontakta SHIMANO</v>
          </cell>
        </row>
        <row r="10602">
          <cell r="B10602" t="str">
            <v>YEM2835131Framhjul</v>
          </cell>
          <cell r="C10602" t="str">
            <v>YEM2835131</v>
          </cell>
          <cell r="D10602" t="str">
            <v>2022-2024</v>
          </cell>
          <cell r="E10602">
            <v>21</v>
          </cell>
          <cell r="F10602" t="str">
            <v>0210</v>
          </cell>
          <cell r="G10602" t="str">
            <v>F001</v>
          </cell>
          <cell r="H10602" t="str">
            <v>Front hub</v>
          </cell>
          <cell r="I10602" t="str">
            <v>Framhjul</v>
          </cell>
          <cell r="K10602" t="str">
            <v>C4108168</v>
          </cell>
          <cell r="L10602" t="str">
            <v>C4100377</v>
          </cell>
        </row>
        <row r="10603">
          <cell r="B10603" t="str">
            <v>YEM2835131Bakhjul</v>
          </cell>
          <cell r="C10603" t="str">
            <v>YEM2835131</v>
          </cell>
          <cell r="D10603" t="str">
            <v>2022-2024</v>
          </cell>
          <cell r="E10603">
            <v>22</v>
          </cell>
          <cell r="F10603" t="str">
            <v>0220</v>
          </cell>
          <cell r="G10603" t="str">
            <v>F002</v>
          </cell>
          <cell r="H10603" t="str">
            <v>Rear hub</v>
          </cell>
          <cell r="I10603" t="str">
            <v>Bakhjul</v>
          </cell>
          <cell r="K10603" t="str">
            <v>C4208255</v>
          </cell>
          <cell r="L10603" t="str">
            <v>C4200028</v>
          </cell>
        </row>
        <row r="10604">
          <cell r="B10604" t="str">
            <v>YEM2835131Däck</v>
          </cell>
          <cell r="C10604" t="str">
            <v>YEM2835131</v>
          </cell>
          <cell r="D10604" t="str">
            <v>2022-2024</v>
          </cell>
          <cell r="E10604">
            <v>23</v>
          </cell>
          <cell r="F10604" t="str">
            <v>0230</v>
          </cell>
          <cell r="G10604" t="str">
            <v>F003</v>
          </cell>
          <cell r="H10604" t="str">
            <v>Tire</v>
          </cell>
          <cell r="I10604" t="str">
            <v>Däck</v>
          </cell>
          <cell r="K10604" t="str">
            <v>C4906455</v>
          </cell>
          <cell r="L10604" t="str">
            <v>C4901463</v>
          </cell>
        </row>
        <row r="10605">
          <cell r="B10605" t="str">
            <v>YEM2835131Skärmar set</v>
          </cell>
          <cell r="C10605" t="str">
            <v>YEM2835131</v>
          </cell>
          <cell r="D10605" t="str">
            <v>2022-2024</v>
          </cell>
          <cell r="E10605">
            <v>24</v>
          </cell>
          <cell r="F10605" t="str">
            <v>0240</v>
          </cell>
          <cell r="G10605" t="str">
            <v>H003</v>
          </cell>
          <cell r="H10605" t="str">
            <v xml:space="preserve">Mudguard front   </v>
          </cell>
          <cell r="I10605" t="str">
            <v>Skärmar set</v>
          </cell>
          <cell r="K10605" t="str">
            <v>C8255729-BK</v>
          </cell>
          <cell r="L10605" t="str">
            <v>C8250028</v>
          </cell>
        </row>
        <row r="10606">
          <cell r="B10606" t="str">
            <v>YEM2835131Pakethållare</v>
          </cell>
          <cell r="C10606" t="str">
            <v>YEM2835131</v>
          </cell>
          <cell r="D10606" t="str">
            <v>2022-2024</v>
          </cell>
          <cell r="E10606">
            <v>25</v>
          </cell>
          <cell r="F10606" t="str">
            <v>0250</v>
          </cell>
          <cell r="G10606" t="str">
            <v>H004</v>
          </cell>
          <cell r="H10606" t="str">
            <v>Carrier</v>
          </cell>
          <cell r="I10606" t="str">
            <v>Pakethållare</v>
          </cell>
          <cell r="K10606" t="str">
            <v>C8205835-BK</v>
          </cell>
          <cell r="L10606" t="str">
            <v>C8205835-BK</v>
          </cell>
        </row>
        <row r="10607">
          <cell r="B10607" t="str">
            <v>YEM2835131Sadel</v>
          </cell>
          <cell r="C10607" t="str">
            <v>YEM2835131</v>
          </cell>
          <cell r="D10607" t="str">
            <v>2022-2024</v>
          </cell>
          <cell r="E10607">
            <v>26</v>
          </cell>
          <cell r="F10607" t="str">
            <v>0260</v>
          </cell>
          <cell r="G10607" t="str">
            <v>G001</v>
          </cell>
          <cell r="H10607" t="str">
            <v>Saddle</v>
          </cell>
          <cell r="I10607" t="str">
            <v>Sadel</v>
          </cell>
          <cell r="K10607" t="str">
            <v>C7106299</v>
          </cell>
          <cell r="L10607" t="str">
            <v>C7100591</v>
          </cell>
        </row>
        <row r="10608">
          <cell r="B10608" t="str">
            <v>YEM2835131Sadelstolpe</v>
          </cell>
          <cell r="C10608" t="str">
            <v>YEM2835131</v>
          </cell>
          <cell r="D10608" t="str">
            <v>2022-2024</v>
          </cell>
          <cell r="E10608">
            <v>27</v>
          </cell>
          <cell r="F10608" t="str">
            <v>0270</v>
          </cell>
          <cell r="G10608" t="str">
            <v>G002</v>
          </cell>
          <cell r="H10608" t="str">
            <v>Seatpost</v>
          </cell>
          <cell r="I10608" t="str">
            <v>Sadelstolpe</v>
          </cell>
          <cell r="K10608" t="str">
            <v>C7205256</v>
          </cell>
          <cell r="L10608" t="str">
            <v>C7200004</v>
          </cell>
        </row>
        <row r="10609">
          <cell r="B10609" t="str">
            <v>YEM2835131Sadelrörsklämma</v>
          </cell>
          <cell r="C10609" t="str">
            <v>YEM2835131</v>
          </cell>
          <cell r="D10609" t="str">
            <v>2022-2024</v>
          </cell>
          <cell r="E10609">
            <v>28</v>
          </cell>
          <cell r="F10609" t="str">
            <v>0280</v>
          </cell>
          <cell r="G10609" t="str">
            <v>G003</v>
          </cell>
          <cell r="H10609" t="str">
            <v>Seat Clamp</v>
          </cell>
          <cell r="I10609" t="str">
            <v>Sadelrörsklämma</v>
          </cell>
          <cell r="K10609" t="str">
            <v>C7305002</v>
          </cell>
          <cell r="L10609" t="str">
            <v>C7300027-318</v>
          </cell>
        </row>
        <row r="10610">
          <cell r="B10610" t="str">
            <v>YEM2835131Framlampa</v>
          </cell>
          <cell r="C10610" t="str">
            <v>YEM2835131</v>
          </cell>
          <cell r="D10610" t="str">
            <v>2022-2024</v>
          </cell>
          <cell r="E10610">
            <v>29</v>
          </cell>
          <cell r="F10610" t="str">
            <v>0290</v>
          </cell>
          <cell r="G10610" t="str">
            <v>H005</v>
          </cell>
          <cell r="H10610" t="str">
            <v>Front light</v>
          </cell>
          <cell r="I10610" t="str">
            <v>Framlampa</v>
          </cell>
          <cell r="K10610" t="str">
            <v>C8025228</v>
          </cell>
          <cell r="L10610" t="str">
            <v>C8010029</v>
          </cell>
        </row>
        <row r="10611">
          <cell r="B10611" t="str">
            <v>YEM2835131Baklampa</v>
          </cell>
          <cell r="C10611" t="str">
            <v>YEM2835131</v>
          </cell>
          <cell r="D10611" t="str">
            <v>2022-2024</v>
          </cell>
          <cell r="E10611">
            <v>30</v>
          </cell>
          <cell r="F10611" t="str">
            <v>0300</v>
          </cell>
          <cell r="G10611" t="str">
            <v>H006</v>
          </cell>
          <cell r="H10611" t="str">
            <v>Light, Rear</v>
          </cell>
          <cell r="I10611" t="str">
            <v>Baklampa</v>
          </cell>
          <cell r="K10611" t="str">
            <v>C8705186-1RLBK</v>
          </cell>
          <cell r="L10611" t="str">
            <v>C8705186-1RLBK</v>
          </cell>
        </row>
        <row r="10612">
          <cell r="B10612" t="str">
            <v>YEM2835131Låssats</v>
          </cell>
          <cell r="C10612" t="str">
            <v>YEM2835131</v>
          </cell>
          <cell r="D10612" t="str">
            <v>2022-2024</v>
          </cell>
          <cell r="E10612">
            <v>31</v>
          </cell>
          <cell r="F10612" t="str">
            <v>0310</v>
          </cell>
          <cell r="G10612" t="str">
            <v>H007</v>
          </cell>
          <cell r="H10612" t="str">
            <v>Lock</v>
          </cell>
          <cell r="I10612" t="str">
            <v>Låssats</v>
          </cell>
          <cell r="K10612" t="str">
            <v>C8405069</v>
          </cell>
          <cell r="L10612" t="str">
            <v>C8405069</v>
          </cell>
        </row>
        <row r="10613">
          <cell r="B10613" t="str">
            <v>YEM2835131Stöd</v>
          </cell>
          <cell r="C10613" t="str">
            <v>YEM2835131</v>
          </cell>
          <cell r="D10613" t="str">
            <v>2022-2024</v>
          </cell>
          <cell r="E10613">
            <v>32</v>
          </cell>
          <cell r="F10613" t="str">
            <v>0320</v>
          </cell>
          <cell r="G10613" t="str">
            <v>H008</v>
          </cell>
          <cell r="H10613" t="str">
            <v>Kick stand</v>
          </cell>
          <cell r="I10613" t="str">
            <v>Stöd</v>
          </cell>
          <cell r="K10613" t="str">
            <v>C8105247</v>
          </cell>
          <cell r="L10613" t="str">
            <v>C8100034</v>
          </cell>
        </row>
        <row r="10614">
          <cell r="B10614" t="str">
            <v>YEM2835131Korg</v>
          </cell>
          <cell r="C10614" t="str">
            <v>YEM2835131</v>
          </cell>
          <cell r="D10614" t="str">
            <v>2022-2024</v>
          </cell>
          <cell r="E10614">
            <v>33</v>
          </cell>
          <cell r="F10614" t="str">
            <v>0330</v>
          </cell>
          <cell r="G10614" t="str">
            <v>H009</v>
          </cell>
          <cell r="H10614" t="str">
            <v>Basket / Fr carrier</v>
          </cell>
          <cell r="I10614" t="str">
            <v>Korg</v>
          </cell>
          <cell r="K10614" t="str">
            <v>C8605001-G</v>
          </cell>
          <cell r="L10614" t="str">
            <v>C8600004</v>
          </cell>
        </row>
        <row r="10615">
          <cell r="B10615" t="str">
            <v>YEM2835131Pedaler</v>
          </cell>
          <cell r="C10615" t="str">
            <v>YEM2835131</v>
          </cell>
          <cell r="D10615" t="str">
            <v>2022-2024</v>
          </cell>
          <cell r="E10615">
            <v>34</v>
          </cell>
          <cell r="F10615" t="str">
            <v>0340</v>
          </cell>
          <cell r="G10615" t="str">
            <v>E005</v>
          </cell>
          <cell r="H10615" t="str">
            <v xml:space="preserve">Pedal </v>
          </cell>
          <cell r="I10615" t="str">
            <v>Pedaler</v>
          </cell>
          <cell r="K10615" t="str">
            <v>C3505317</v>
          </cell>
          <cell r="L10615" t="str">
            <v>C3500026</v>
          </cell>
        </row>
        <row r="10616">
          <cell r="B10616" t="str">
            <v>YEM2835131Motor</v>
          </cell>
          <cell r="C10616" t="str">
            <v>YEM2835131</v>
          </cell>
          <cell r="D10616" t="str">
            <v>2022-2024</v>
          </cell>
          <cell r="E10616">
            <v>35</v>
          </cell>
          <cell r="F10616" t="str">
            <v>0350</v>
          </cell>
          <cell r="G10616" t="str">
            <v>J001</v>
          </cell>
          <cell r="H10616" t="str">
            <v>DRIVE UNIT:</v>
          </cell>
          <cell r="I10616" t="str">
            <v>Motor</v>
          </cell>
          <cell r="K10616" t="str">
            <v>C8705195-03SV</v>
          </cell>
          <cell r="L10616" t="str">
            <v>C8705195-03SV</v>
          </cell>
        </row>
        <row r="10617">
          <cell r="B10617" t="str">
            <v>YEM2835131Display</v>
          </cell>
          <cell r="C10617" t="str">
            <v>YEM2835131</v>
          </cell>
          <cell r="D10617" t="str">
            <v>2022-2024</v>
          </cell>
          <cell r="E10617">
            <v>36</v>
          </cell>
          <cell r="F10617" t="str">
            <v>0360</v>
          </cell>
          <cell r="G10617" t="str">
            <v>J004</v>
          </cell>
          <cell r="H10617" t="str">
            <v>DISPLAY:</v>
          </cell>
          <cell r="I10617" t="str">
            <v>Display</v>
          </cell>
          <cell r="K10617" t="str">
            <v>C8705194-26C</v>
          </cell>
          <cell r="L10617" t="str">
            <v>C8705194-26C</v>
          </cell>
        </row>
        <row r="10618">
          <cell r="B10618" t="str">
            <v>YEM2835131EB-Bus kabel</v>
          </cell>
          <cell r="C10618" t="str">
            <v>YEM2835131</v>
          </cell>
          <cell r="D10618" t="str">
            <v>2022-2024</v>
          </cell>
          <cell r="E10618">
            <v>37</v>
          </cell>
          <cell r="F10618" t="str">
            <v>0370</v>
          </cell>
          <cell r="G10618" t="str">
            <v>J005</v>
          </cell>
          <cell r="H10618" t="str">
            <v>EB-BUS CABLE:</v>
          </cell>
          <cell r="I10618" t="str">
            <v>EB-Bus kabel</v>
          </cell>
          <cell r="K10618" t="str">
            <v>C8705195-04-01C</v>
          </cell>
          <cell r="L10618" t="str">
            <v>C8705195-04-01C</v>
          </cell>
        </row>
        <row r="10619">
          <cell r="B10619" t="str">
            <v>YEM2835131Motorkabel</v>
          </cell>
          <cell r="C10619" t="str">
            <v>YEM2835131</v>
          </cell>
          <cell r="D10619" t="str">
            <v>2022-2024</v>
          </cell>
          <cell r="E10619">
            <v>38</v>
          </cell>
          <cell r="F10619" t="str">
            <v>0380</v>
          </cell>
          <cell r="G10619" t="str">
            <v>J006</v>
          </cell>
          <cell r="H10619" t="str">
            <v>POWER CABLE:</v>
          </cell>
          <cell r="I10619" t="str">
            <v>Motorkabel</v>
          </cell>
          <cell r="K10619" t="str">
            <v>C8705195-03-01</v>
          </cell>
          <cell r="L10619" t="str">
            <v>C8705195-03-01</v>
          </cell>
        </row>
        <row r="10620">
          <cell r="B10620" t="str">
            <v>YEM2835131Kabel framlampa</v>
          </cell>
          <cell r="C10620" t="str">
            <v>YEM2835131</v>
          </cell>
          <cell r="D10620" t="str">
            <v>2022-2024</v>
          </cell>
          <cell r="E10620">
            <v>39</v>
          </cell>
          <cell r="F10620" t="str">
            <v>0390</v>
          </cell>
          <cell r="G10620" t="str">
            <v>J007</v>
          </cell>
          <cell r="H10620" t="str">
            <v>F. LIGHT CABLE:</v>
          </cell>
          <cell r="I10620" t="str">
            <v>Kabel framlampa</v>
          </cell>
          <cell r="K10620" t="str">
            <v>Ingår i EB-buskabeln</v>
          </cell>
          <cell r="L10620" t="str">
            <v>Ingår i EB-buskabeln</v>
          </cell>
        </row>
        <row r="10621">
          <cell r="B10621" t="str">
            <v>YEM2835131Kabel baklampa</v>
          </cell>
          <cell r="C10621" t="str">
            <v>YEM2835131</v>
          </cell>
          <cell r="D10621" t="str">
            <v>2022-2024</v>
          </cell>
          <cell r="E10621">
            <v>40</v>
          </cell>
          <cell r="F10621" t="str">
            <v>0400</v>
          </cell>
          <cell r="G10621" t="str">
            <v>J008</v>
          </cell>
          <cell r="H10621" t="str">
            <v>R. LIGHT CABLE:</v>
          </cell>
          <cell r="I10621" t="str">
            <v>Kabel baklampa</v>
          </cell>
          <cell r="K10621" t="str">
            <v>INGÅR I BATTERIET</v>
          </cell>
          <cell r="L10621" t="str">
            <v>Ingår i batteriet</v>
          </cell>
        </row>
        <row r="10622">
          <cell r="B10622" t="str">
            <v>YEM2835131Hastighetssensor</v>
          </cell>
          <cell r="C10622" t="str">
            <v>YEM2835131</v>
          </cell>
          <cell r="D10622" t="str">
            <v>2022-2024</v>
          </cell>
          <cell r="E10622">
            <v>41</v>
          </cell>
          <cell r="F10622" t="str">
            <v>0410</v>
          </cell>
          <cell r="G10622" t="str">
            <v>J009</v>
          </cell>
          <cell r="H10622" t="str">
            <v>SPEED SENSOR:</v>
          </cell>
          <cell r="I10622" t="str">
            <v>Hastighetssensor</v>
          </cell>
          <cell r="K10622" t="str">
            <v>INGÅR I MOTORN</v>
          </cell>
          <cell r="L10622" t="str">
            <v>Ingår i motorn</v>
          </cell>
        </row>
        <row r="10623">
          <cell r="B10623" t="str">
            <v>YEM2835131Batteri</v>
          </cell>
          <cell r="C10623" t="str">
            <v>YEM2835131</v>
          </cell>
          <cell r="D10623" t="str">
            <v>2022-2024</v>
          </cell>
          <cell r="E10623">
            <v>42</v>
          </cell>
          <cell r="F10623" t="str">
            <v>0420</v>
          </cell>
          <cell r="G10623" t="str">
            <v>J002</v>
          </cell>
          <cell r="H10623" t="str">
            <v>BATTERY:</v>
          </cell>
          <cell r="I10623" t="str">
            <v>Batteri</v>
          </cell>
          <cell r="K10623" t="str">
            <v>C8705186-E-11C</v>
          </cell>
          <cell r="L10623" t="str">
            <v>C8705186-E-11C</v>
          </cell>
        </row>
        <row r="10624">
          <cell r="B10624" t="str">
            <v>YEM2835131Batterihållare</v>
          </cell>
          <cell r="C10624" t="str">
            <v>YEM2835131</v>
          </cell>
          <cell r="D10624" t="str">
            <v>2022-2024</v>
          </cell>
          <cell r="E10624">
            <v>43</v>
          </cell>
          <cell r="F10624" t="str">
            <v>0430</v>
          </cell>
          <cell r="G10624" t="str">
            <v>J003</v>
          </cell>
          <cell r="H10624" t="str">
            <v>BATTERY HOLDER/Slider</v>
          </cell>
          <cell r="I10624" t="str">
            <v>Batterihållare</v>
          </cell>
          <cell r="L10624" t="e">
            <v>#N/A</v>
          </cell>
        </row>
        <row r="10625">
          <cell r="B10625" t="str">
            <v>YEM2835131Batteriladdare</v>
          </cell>
          <cell r="C10625" t="str">
            <v>YEM2835131</v>
          </cell>
          <cell r="D10625" t="str">
            <v>2022-2024</v>
          </cell>
          <cell r="E10625">
            <v>44</v>
          </cell>
          <cell r="F10625" t="str">
            <v>0440</v>
          </cell>
          <cell r="G10625" t="str">
            <v>J010</v>
          </cell>
          <cell r="H10625" t="str">
            <v>CHARGER:</v>
          </cell>
          <cell r="I10625" t="str">
            <v>Batteriladdare</v>
          </cell>
          <cell r="K10625" t="str">
            <v>C8705058-1-1C</v>
          </cell>
          <cell r="L10625" t="str">
            <v>C8705058-1-1D</v>
          </cell>
        </row>
        <row r="10626">
          <cell r="B10626" t="str">
            <v>YEM2835131Kontrollbox</v>
          </cell>
          <cell r="C10626" t="str">
            <v>YEM2835131</v>
          </cell>
          <cell r="D10626" t="str">
            <v>2022-2024</v>
          </cell>
          <cell r="E10626">
            <v>45</v>
          </cell>
          <cell r="F10626" t="str">
            <v>0450</v>
          </cell>
          <cell r="G10626" t="str">
            <v>J011</v>
          </cell>
          <cell r="H10626" t="str">
            <v>Controller</v>
          </cell>
          <cell r="I10626" t="str">
            <v>Kontrollbox</v>
          </cell>
          <cell r="K10626" t="str">
            <v>C8705195-11C</v>
          </cell>
          <cell r="L10626" t="str">
            <v>C8705195-11C</v>
          </cell>
        </row>
        <row r="10627">
          <cell r="B10627" t="str">
            <v>YEM2835131Växelöra</v>
          </cell>
          <cell r="C10627" t="str">
            <v>YEM2835131</v>
          </cell>
          <cell r="D10627" t="str">
            <v>2022-2024</v>
          </cell>
          <cell r="E10627">
            <v>46</v>
          </cell>
          <cell r="F10627" t="str">
            <v>0460</v>
          </cell>
          <cell r="G10627" t="str">
            <v>D005</v>
          </cell>
          <cell r="H10627" t="str">
            <v>Gear hanger</v>
          </cell>
          <cell r="I10627" t="str">
            <v>Växelöra</v>
          </cell>
          <cell r="L10627" t="e">
            <v>#N/A</v>
          </cell>
        </row>
        <row r="10628">
          <cell r="B10628" t="str">
            <v>YEM2835132RAM</v>
          </cell>
          <cell r="C10628" t="str">
            <v>YEM2835132</v>
          </cell>
          <cell r="D10628" t="str">
            <v>2022-2023</v>
          </cell>
          <cell r="E10628">
            <v>1</v>
          </cell>
          <cell r="F10628" t="str">
            <v>0010</v>
          </cell>
          <cell r="G10628" t="str">
            <v>A001</v>
          </cell>
          <cell r="H10628" t="str">
            <v>PAINTED FRAME</v>
          </cell>
          <cell r="I10628" t="str">
            <v>RAM</v>
          </cell>
          <cell r="K10628" t="str">
            <v>C1306844-510E</v>
          </cell>
          <cell r="L10628" t="e">
            <v>#N/A</v>
          </cell>
        </row>
        <row r="10629">
          <cell r="B10629" t="str">
            <v>YEM2835132Framgaffel</v>
          </cell>
          <cell r="C10629" t="str">
            <v>YEM2835132</v>
          </cell>
          <cell r="D10629" t="str">
            <v>2022-2023</v>
          </cell>
          <cell r="E10629">
            <v>2</v>
          </cell>
          <cell r="F10629" t="str">
            <v>0020</v>
          </cell>
          <cell r="G10629" t="str">
            <v>A002</v>
          </cell>
          <cell r="H10629" t="str">
            <v>PAINTED FORK</v>
          </cell>
          <cell r="I10629" t="str">
            <v>Framgaffel</v>
          </cell>
          <cell r="K10629" t="str">
            <v>C1605804-210</v>
          </cell>
          <cell r="L10629" t="e">
            <v>#N/A</v>
          </cell>
        </row>
        <row r="10630">
          <cell r="B10630" t="str">
            <v>YEM2835132Styrlager</v>
          </cell>
          <cell r="C10630" t="str">
            <v>YEM2835132</v>
          </cell>
          <cell r="D10630" t="str">
            <v>2022-2023</v>
          </cell>
          <cell r="E10630">
            <v>3</v>
          </cell>
          <cell r="F10630" t="str">
            <v>0030</v>
          </cell>
          <cell r="G10630" t="str">
            <v>B001</v>
          </cell>
          <cell r="H10630" t="str">
            <v>Head Set</v>
          </cell>
          <cell r="I10630" t="str">
            <v>Styrlager</v>
          </cell>
          <cell r="K10630" t="str">
            <v>C2105289</v>
          </cell>
          <cell r="L10630" t="str">
            <v>C2100165</v>
          </cell>
        </row>
        <row r="10631">
          <cell r="B10631" t="str">
            <v xml:space="preserve">YEM2835132Styrstam </v>
          </cell>
          <cell r="C10631" t="str">
            <v>YEM2835132</v>
          </cell>
          <cell r="D10631" t="str">
            <v>2022-2023</v>
          </cell>
          <cell r="E10631">
            <v>4</v>
          </cell>
          <cell r="F10631" t="str">
            <v>0040</v>
          </cell>
          <cell r="G10631" t="str">
            <v>B002</v>
          </cell>
          <cell r="H10631" t="str">
            <v>Handlebar Stem</v>
          </cell>
          <cell r="I10631" t="str">
            <v xml:space="preserve">Styrstam </v>
          </cell>
          <cell r="K10631" t="str">
            <v>C2205076-040</v>
          </cell>
          <cell r="L10631" t="str">
            <v>C2200114-040</v>
          </cell>
        </row>
        <row r="10632">
          <cell r="B10632" t="str">
            <v>YEM2835132Styre</v>
          </cell>
          <cell r="C10632" t="str">
            <v>YEM2835132</v>
          </cell>
          <cell r="D10632" t="str">
            <v>2022-2023</v>
          </cell>
          <cell r="E10632">
            <v>5</v>
          </cell>
          <cell r="F10632" t="str">
            <v>0050</v>
          </cell>
          <cell r="G10632" t="str">
            <v>B003</v>
          </cell>
          <cell r="H10632" t="str">
            <v>Handelbar</v>
          </cell>
          <cell r="I10632" t="str">
            <v>Styre</v>
          </cell>
          <cell r="K10632" t="str">
            <v>C2306073</v>
          </cell>
          <cell r="L10632" t="str">
            <v>C2300290</v>
          </cell>
        </row>
        <row r="10633">
          <cell r="B10633" t="str">
            <v>YEM2835132Bromsgrepp H</v>
          </cell>
          <cell r="C10633" t="str">
            <v>YEM2835132</v>
          </cell>
          <cell r="D10633" t="str">
            <v>2022-2023</v>
          </cell>
          <cell r="E10633">
            <v>6</v>
          </cell>
          <cell r="F10633" t="str">
            <v>0060</v>
          </cell>
          <cell r="G10633" t="str">
            <v>C002</v>
          </cell>
          <cell r="H10633" t="str">
            <v>Brake Lever R</v>
          </cell>
          <cell r="I10633" t="str">
            <v>Bromsgrepp H</v>
          </cell>
          <cell r="L10633" t="e">
            <v>#N/A</v>
          </cell>
        </row>
        <row r="10634">
          <cell r="B10634" t="str">
            <v>YEM2835132Bromsgrepp V</v>
          </cell>
          <cell r="C10634" t="str">
            <v>YEM2835132</v>
          </cell>
          <cell r="D10634" t="str">
            <v>2022-2023</v>
          </cell>
          <cell r="E10634">
            <v>7</v>
          </cell>
          <cell r="F10634" t="str">
            <v>0070</v>
          </cell>
          <cell r="G10634" t="str">
            <v>C001</v>
          </cell>
          <cell r="H10634" t="str">
            <v>Brake Lever L</v>
          </cell>
          <cell r="I10634" t="str">
            <v>Bromsgrepp V</v>
          </cell>
          <cell r="K10634" t="str">
            <v>C6505049</v>
          </cell>
          <cell r="L10634" t="str">
            <v>C6500024</v>
          </cell>
        </row>
        <row r="10635">
          <cell r="B10635" t="str">
            <v>YEM2835132Växelreglage H</v>
          </cell>
          <cell r="C10635" t="str">
            <v>YEM2835132</v>
          </cell>
          <cell r="D10635" t="str">
            <v>2022-2023</v>
          </cell>
          <cell r="E10635">
            <v>8</v>
          </cell>
          <cell r="F10635" t="str">
            <v>0080</v>
          </cell>
          <cell r="G10635" t="str">
            <v>D002</v>
          </cell>
          <cell r="H10635" t="str">
            <v>Shift Lever R</v>
          </cell>
          <cell r="I10635" t="str">
            <v>Växelreglage H</v>
          </cell>
          <cell r="K10635" t="str">
            <v>ASL3S42EALS</v>
          </cell>
          <cell r="L10635" t="str">
            <v>Kontakta SHIMANO</v>
          </cell>
        </row>
        <row r="10636">
          <cell r="B10636" t="str">
            <v>YEM2835132Växelreglage V</v>
          </cell>
          <cell r="C10636" t="str">
            <v>YEM2835132</v>
          </cell>
          <cell r="D10636" t="str">
            <v>2022-2023</v>
          </cell>
          <cell r="E10636">
            <v>9</v>
          </cell>
          <cell r="F10636" t="str">
            <v>0090</v>
          </cell>
          <cell r="G10636" t="str">
            <v>D001</v>
          </cell>
          <cell r="H10636" t="str">
            <v>Shift Lever L</v>
          </cell>
          <cell r="I10636" t="str">
            <v>Växelreglage V</v>
          </cell>
          <cell r="L10636" t="e">
            <v>#N/A</v>
          </cell>
        </row>
        <row r="10637">
          <cell r="B10637" t="str">
            <v>YEM2835132Handtag par</v>
          </cell>
          <cell r="C10637" t="str">
            <v>YEM2835132</v>
          </cell>
          <cell r="D10637" t="str">
            <v>2022-2023</v>
          </cell>
          <cell r="E10637">
            <v>10</v>
          </cell>
          <cell r="F10637" t="str">
            <v>0100</v>
          </cell>
          <cell r="G10637" t="str">
            <v>B004</v>
          </cell>
          <cell r="H10637" t="str">
            <v>Grip R</v>
          </cell>
          <cell r="I10637" t="str">
            <v>Handtag par</v>
          </cell>
          <cell r="K10637" t="str">
            <v>C2505674</v>
          </cell>
          <cell r="L10637" t="str">
            <v>BSP?</v>
          </cell>
        </row>
        <row r="10638">
          <cell r="B10638" t="str">
            <v>YEM2835132Frambroms</v>
          </cell>
          <cell r="C10638" t="str">
            <v>YEM2835132</v>
          </cell>
          <cell r="D10638" t="str">
            <v>2022-2023</v>
          </cell>
          <cell r="E10638">
            <v>11</v>
          </cell>
          <cell r="F10638" t="str">
            <v>0110</v>
          </cell>
          <cell r="G10638" t="str">
            <v>C003</v>
          </cell>
          <cell r="H10638" t="str">
            <v xml:space="preserve">Brake front </v>
          </cell>
          <cell r="I10638" t="str">
            <v>Frambroms</v>
          </cell>
          <cell r="K10638" t="str">
            <v>C6305035</v>
          </cell>
          <cell r="L10638" t="str">
            <v>C6300101</v>
          </cell>
        </row>
        <row r="10639">
          <cell r="B10639" t="str">
            <v>YEM2835132Bakbroms</v>
          </cell>
          <cell r="C10639" t="str">
            <v>YEM2835132</v>
          </cell>
          <cell r="D10639" t="str">
            <v>2022-2023</v>
          </cell>
          <cell r="E10639">
            <v>12</v>
          </cell>
          <cell r="F10639" t="str">
            <v>0120</v>
          </cell>
          <cell r="G10639" t="str">
            <v>C004</v>
          </cell>
          <cell r="H10639" t="str">
            <v>Brake rear</v>
          </cell>
          <cell r="I10639" t="str">
            <v>Bakbroms</v>
          </cell>
          <cell r="K10639" t="str">
            <v>Fotbroms</v>
          </cell>
          <cell r="L10639" t="str">
            <v>Kontakta SHIMANO</v>
          </cell>
        </row>
        <row r="10640">
          <cell r="B10640" t="str">
            <v>YEM2835132Vevlager</v>
          </cell>
          <cell r="C10640" t="str">
            <v>YEM2835132</v>
          </cell>
          <cell r="D10640" t="str">
            <v>2022-2023</v>
          </cell>
          <cell r="E10640">
            <v>13</v>
          </cell>
          <cell r="F10640" t="str">
            <v>0130</v>
          </cell>
          <cell r="G10640" t="str">
            <v>E001</v>
          </cell>
          <cell r="H10640" t="str">
            <v xml:space="preserve">BB-set </v>
          </cell>
          <cell r="I10640" t="str">
            <v>Vevlager</v>
          </cell>
          <cell r="K10640" t="str">
            <v>C8705195-06C</v>
          </cell>
          <cell r="L10640" t="str">
            <v>C8705195-06C</v>
          </cell>
        </row>
        <row r="10641">
          <cell r="B10641" t="str">
            <v>YEM2835132Vevparti</v>
          </cell>
          <cell r="C10641" t="str">
            <v>YEM2835132</v>
          </cell>
          <cell r="D10641" t="str">
            <v>2022-2023</v>
          </cell>
          <cell r="E10641">
            <v>14</v>
          </cell>
          <cell r="F10641" t="str">
            <v>0140</v>
          </cell>
          <cell r="G10641" t="str">
            <v>E002</v>
          </cell>
          <cell r="H10641" t="str">
            <v>Front Chainwheel</v>
          </cell>
          <cell r="I10641" t="str">
            <v>Vevparti</v>
          </cell>
          <cell r="K10641" t="str">
            <v>C3305699-EG</v>
          </cell>
          <cell r="L10641" t="str">
            <v>C3305699-EG</v>
          </cell>
        </row>
        <row r="10642">
          <cell r="B10642" t="str">
            <v>YEM2835132Kedjeskydd</v>
          </cell>
          <cell r="C10642" t="str">
            <v>YEM2835132</v>
          </cell>
          <cell r="D10642" t="str">
            <v>2022-2023</v>
          </cell>
          <cell r="E10642">
            <v>15</v>
          </cell>
          <cell r="F10642" t="str">
            <v>0150</v>
          </cell>
          <cell r="G10642" t="str">
            <v>H001</v>
          </cell>
          <cell r="H10642" t="str">
            <v>Chain guard</v>
          </cell>
          <cell r="I10642" t="str">
            <v>Kedjeskydd</v>
          </cell>
          <cell r="K10642" t="str">
            <v>C8305641-834M</v>
          </cell>
          <cell r="L10642" t="str">
            <v>Kontakta Service</v>
          </cell>
        </row>
        <row r="10643">
          <cell r="B10643" t="str">
            <v>YEM2835132Kedjeskyddsfäste</v>
          </cell>
          <cell r="C10643" t="str">
            <v>YEM2835132</v>
          </cell>
          <cell r="D10643" t="str">
            <v>2022-2023</v>
          </cell>
          <cell r="E10643">
            <v>16</v>
          </cell>
          <cell r="F10643" t="str">
            <v>0160</v>
          </cell>
          <cell r="G10643" t="str">
            <v>H002</v>
          </cell>
          <cell r="H10643" t="str">
            <v>Chain guard bracket</v>
          </cell>
          <cell r="I10643" t="str">
            <v>Kedjeskyddsfäste</v>
          </cell>
          <cell r="K10643" t="str">
            <v>C8305642</v>
          </cell>
          <cell r="L10643" t="str">
            <v>C8305642</v>
          </cell>
        </row>
        <row r="10644">
          <cell r="B10644" t="str">
            <v>YEM2835132Framväxel</v>
          </cell>
          <cell r="C10644" t="str">
            <v>YEM2835132</v>
          </cell>
          <cell r="D10644" t="str">
            <v>2022-2023</v>
          </cell>
          <cell r="E10644">
            <v>17</v>
          </cell>
          <cell r="F10644" t="str">
            <v>0170</v>
          </cell>
          <cell r="G10644" t="str">
            <v>D003</v>
          </cell>
          <cell r="H10644" t="str">
            <v>Front Derailleur</v>
          </cell>
          <cell r="I10644" t="str">
            <v>Framväxel</v>
          </cell>
          <cell r="K10644">
            <v>0</v>
          </cell>
          <cell r="L10644" t="e">
            <v>#N/A</v>
          </cell>
        </row>
        <row r="10645">
          <cell r="B10645" t="str">
            <v>YEM2835132Bakväxel</v>
          </cell>
          <cell r="C10645" t="str">
            <v>YEM2835132</v>
          </cell>
          <cell r="D10645" t="str">
            <v>2022-2023</v>
          </cell>
          <cell r="E10645">
            <v>18</v>
          </cell>
          <cell r="F10645" t="str">
            <v>0180</v>
          </cell>
          <cell r="G10645" t="str">
            <v>D004</v>
          </cell>
          <cell r="H10645" t="str">
            <v>Rear Derailleur</v>
          </cell>
          <cell r="I10645" t="str">
            <v>Bakväxel</v>
          </cell>
          <cell r="K10645" t="str">
            <v>NAVVÄXEL</v>
          </cell>
          <cell r="L10645" t="str">
            <v>Kontakta SHIMANO</v>
          </cell>
        </row>
        <row r="10646">
          <cell r="B10646" t="str">
            <v>YEM2835132Kedja</v>
          </cell>
          <cell r="C10646" t="str">
            <v>YEM2835132</v>
          </cell>
          <cell r="D10646" t="str">
            <v>2022-2023</v>
          </cell>
          <cell r="E10646">
            <v>19</v>
          </cell>
          <cell r="F10646" t="str">
            <v>0190</v>
          </cell>
          <cell r="G10646" t="str">
            <v>E003</v>
          </cell>
          <cell r="H10646" t="str">
            <v xml:space="preserve">Chain </v>
          </cell>
          <cell r="I10646" t="str">
            <v>Kedja</v>
          </cell>
          <cell r="K10646" t="str">
            <v>C3405001-0104</v>
          </cell>
          <cell r="L10646" t="str">
            <v>C3400002</v>
          </cell>
        </row>
        <row r="10647">
          <cell r="B10647" t="str">
            <v>YEM2835132Kassett</v>
          </cell>
          <cell r="C10647" t="str">
            <v>YEM2835132</v>
          </cell>
          <cell r="D10647" t="str">
            <v>2022-2023</v>
          </cell>
          <cell r="E10647">
            <v>20</v>
          </cell>
          <cell r="F10647" t="str">
            <v>0200</v>
          </cell>
          <cell r="G10647" t="str">
            <v>E004</v>
          </cell>
          <cell r="H10647" t="str">
            <v>Cassette Sprocket</v>
          </cell>
          <cell r="I10647" t="str">
            <v>Kassett</v>
          </cell>
          <cell r="K10647" t="str">
            <v>ASMGEAR16SU</v>
          </cell>
          <cell r="L10647" t="str">
            <v>Kontakta SHIMANO</v>
          </cell>
        </row>
        <row r="10648">
          <cell r="B10648" t="str">
            <v>YEM2835132Framhjul</v>
          </cell>
          <cell r="C10648" t="str">
            <v>YEM2835132</v>
          </cell>
          <cell r="D10648" t="str">
            <v>2022-2023</v>
          </cell>
          <cell r="E10648">
            <v>21</v>
          </cell>
          <cell r="F10648" t="str">
            <v>0210</v>
          </cell>
          <cell r="G10648" t="str">
            <v>F001</v>
          </cell>
          <cell r="H10648" t="str">
            <v>Front hub</v>
          </cell>
          <cell r="I10648" t="str">
            <v>Framhjul</v>
          </cell>
          <cell r="K10648" t="str">
            <v>C4108171</v>
          </cell>
          <cell r="L10648" t="str">
            <v>Kontakta Service</v>
          </cell>
        </row>
        <row r="10649">
          <cell r="B10649" t="str">
            <v>YEM2835132Bakhjul</v>
          </cell>
          <cell r="C10649" t="str">
            <v>YEM2835132</v>
          </cell>
          <cell r="D10649" t="str">
            <v>2022-2023</v>
          </cell>
          <cell r="E10649">
            <v>22</v>
          </cell>
          <cell r="F10649" t="str">
            <v>0220</v>
          </cell>
          <cell r="G10649" t="str">
            <v>F002</v>
          </cell>
          <cell r="H10649" t="str">
            <v>Rear hub</v>
          </cell>
          <cell r="I10649" t="str">
            <v>Bakhjul</v>
          </cell>
          <cell r="K10649" t="str">
            <v>C4208266</v>
          </cell>
          <cell r="L10649" t="str">
            <v>Kontakta Service</v>
          </cell>
        </row>
        <row r="10650">
          <cell r="B10650" t="str">
            <v>YEM2835132Däck</v>
          </cell>
          <cell r="C10650" t="str">
            <v>YEM2835132</v>
          </cell>
          <cell r="D10650" t="str">
            <v>2022-2023</v>
          </cell>
          <cell r="E10650">
            <v>23</v>
          </cell>
          <cell r="F10650" t="str">
            <v>0230</v>
          </cell>
          <cell r="G10650" t="str">
            <v>F003</v>
          </cell>
          <cell r="H10650" t="str">
            <v>Tire</v>
          </cell>
          <cell r="I10650" t="str">
            <v>Däck</v>
          </cell>
          <cell r="K10650" t="str">
            <v>C4906490</v>
          </cell>
          <cell r="L10650" t="str">
            <v>C4901536</v>
          </cell>
        </row>
        <row r="10651">
          <cell r="B10651" t="str">
            <v>YEM2835132Skärmar set</v>
          </cell>
          <cell r="C10651" t="str">
            <v>YEM2835132</v>
          </cell>
          <cell r="D10651" t="str">
            <v>2022-2023</v>
          </cell>
          <cell r="E10651">
            <v>24</v>
          </cell>
          <cell r="F10651" t="str">
            <v>0240</v>
          </cell>
          <cell r="G10651" t="str">
            <v>H003</v>
          </cell>
          <cell r="H10651" t="str">
            <v xml:space="preserve">Mudguard front   </v>
          </cell>
          <cell r="I10651" t="str">
            <v>Skärmar set</v>
          </cell>
          <cell r="K10651" t="str">
            <v>C8255677-834M</v>
          </cell>
          <cell r="L10651" t="str">
            <v>Kontakta Service</v>
          </cell>
        </row>
        <row r="10652">
          <cell r="B10652" t="str">
            <v>YEM2835132Pakethållare</v>
          </cell>
          <cell r="C10652" t="str">
            <v>YEM2835132</v>
          </cell>
          <cell r="D10652" t="str">
            <v>2022-2023</v>
          </cell>
          <cell r="E10652">
            <v>25</v>
          </cell>
          <cell r="F10652" t="str">
            <v>0250</v>
          </cell>
          <cell r="G10652" t="str">
            <v>H004</v>
          </cell>
          <cell r="H10652" t="str">
            <v>Carrier</v>
          </cell>
          <cell r="I10652" t="str">
            <v>Pakethållare</v>
          </cell>
          <cell r="K10652" t="str">
            <v>C8205835-834M</v>
          </cell>
          <cell r="L10652" t="str">
            <v>Kontakta Service</v>
          </cell>
        </row>
        <row r="10653">
          <cell r="B10653" t="str">
            <v>YEM2835132Sadel</v>
          </cell>
          <cell r="C10653" t="str">
            <v>YEM2835132</v>
          </cell>
          <cell r="D10653" t="str">
            <v>2022-2023</v>
          </cell>
          <cell r="E10653">
            <v>26</v>
          </cell>
          <cell r="F10653" t="str">
            <v>0260</v>
          </cell>
          <cell r="G10653" t="str">
            <v>G001</v>
          </cell>
          <cell r="H10653" t="str">
            <v>Saddle</v>
          </cell>
          <cell r="I10653" t="str">
            <v>Sadel</v>
          </cell>
          <cell r="K10653" t="str">
            <v>C7106204</v>
          </cell>
          <cell r="L10653" t="str">
            <v>C7100219</v>
          </cell>
        </row>
        <row r="10654">
          <cell r="B10654" t="str">
            <v>YEM2835132Sadelstolpe</v>
          </cell>
          <cell r="C10654" t="str">
            <v>YEM2835132</v>
          </cell>
          <cell r="D10654" t="str">
            <v>2022-2023</v>
          </cell>
          <cell r="E10654">
            <v>27</v>
          </cell>
          <cell r="F10654" t="str">
            <v>0270</v>
          </cell>
          <cell r="G10654" t="str">
            <v>G002</v>
          </cell>
          <cell r="H10654" t="str">
            <v>Seatpost</v>
          </cell>
          <cell r="I10654" t="str">
            <v>Sadelstolpe</v>
          </cell>
          <cell r="K10654" t="str">
            <v>C7205256</v>
          </cell>
          <cell r="L10654" t="str">
            <v>C7200004</v>
          </cell>
        </row>
        <row r="10655">
          <cell r="B10655" t="str">
            <v>YEM2835132Sadelrörsklämma</v>
          </cell>
          <cell r="C10655" t="str">
            <v>YEM2835132</v>
          </cell>
          <cell r="D10655" t="str">
            <v>2022-2023</v>
          </cell>
          <cell r="E10655">
            <v>28</v>
          </cell>
          <cell r="F10655" t="str">
            <v>0280</v>
          </cell>
          <cell r="G10655" t="str">
            <v>G003</v>
          </cell>
          <cell r="H10655" t="str">
            <v>Seat Clamp</v>
          </cell>
          <cell r="I10655" t="str">
            <v>Sadelrörsklämma</v>
          </cell>
          <cell r="K10655" t="str">
            <v>C7305002</v>
          </cell>
          <cell r="L10655" t="str">
            <v>C7300027-318</v>
          </cell>
        </row>
        <row r="10656">
          <cell r="B10656" t="str">
            <v>YEM2835132Framlampa</v>
          </cell>
          <cell r="C10656" t="str">
            <v>YEM2835132</v>
          </cell>
          <cell r="D10656" t="str">
            <v>2022-2023</v>
          </cell>
          <cell r="E10656">
            <v>29</v>
          </cell>
          <cell r="F10656" t="str">
            <v>0290</v>
          </cell>
          <cell r="G10656" t="str">
            <v>H005</v>
          </cell>
          <cell r="H10656" t="str">
            <v>Front light</v>
          </cell>
          <cell r="I10656" t="str">
            <v>Framlampa</v>
          </cell>
          <cell r="K10656" t="str">
            <v>C8025228</v>
          </cell>
          <cell r="L10656" t="str">
            <v>C8010029</v>
          </cell>
        </row>
        <row r="10657">
          <cell r="B10657" t="str">
            <v>YEM2835132Baklampa</v>
          </cell>
          <cell r="C10657" t="str">
            <v>YEM2835132</v>
          </cell>
          <cell r="D10657" t="str">
            <v>2022-2023</v>
          </cell>
          <cell r="E10657">
            <v>30</v>
          </cell>
          <cell r="F10657" t="str">
            <v>0300</v>
          </cell>
          <cell r="G10657" t="str">
            <v>H006</v>
          </cell>
          <cell r="H10657" t="str">
            <v>Light, Rear</v>
          </cell>
          <cell r="I10657" t="str">
            <v>Baklampa</v>
          </cell>
          <cell r="K10657" t="str">
            <v>C8705186-1RLBK</v>
          </cell>
          <cell r="L10657" t="str">
            <v>C8705186-1RLBK</v>
          </cell>
        </row>
        <row r="10658">
          <cell r="B10658" t="str">
            <v>YEM2835132Låssats</v>
          </cell>
          <cell r="C10658" t="str">
            <v>YEM2835132</v>
          </cell>
          <cell r="D10658" t="str">
            <v>2022-2023</v>
          </cell>
          <cell r="E10658">
            <v>31</v>
          </cell>
          <cell r="F10658" t="str">
            <v>0310</v>
          </cell>
          <cell r="G10658" t="str">
            <v>H007</v>
          </cell>
          <cell r="H10658" t="str">
            <v>Lock</v>
          </cell>
          <cell r="I10658" t="str">
            <v>Låssats</v>
          </cell>
          <cell r="K10658" t="str">
            <v>C8405069</v>
          </cell>
          <cell r="L10658" t="str">
            <v>C8405069</v>
          </cell>
        </row>
        <row r="10659">
          <cell r="B10659" t="str">
            <v>YEM2835132Stöd</v>
          </cell>
          <cell r="C10659" t="str">
            <v>YEM2835132</v>
          </cell>
          <cell r="D10659" t="str">
            <v>2022-2023</v>
          </cell>
          <cell r="E10659">
            <v>32</v>
          </cell>
          <cell r="F10659" t="str">
            <v>0320</v>
          </cell>
          <cell r="G10659" t="str">
            <v>H008</v>
          </cell>
          <cell r="H10659" t="str">
            <v>Kick stand</v>
          </cell>
          <cell r="I10659" t="str">
            <v>Stöd</v>
          </cell>
          <cell r="K10659" t="str">
            <v>C8105247</v>
          </cell>
          <cell r="L10659" t="str">
            <v>C8100034</v>
          </cell>
        </row>
        <row r="10660">
          <cell r="B10660" t="str">
            <v>YEM2835132Korg</v>
          </cell>
          <cell r="C10660" t="str">
            <v>YEM2835132</v>
          </cell>
          <cell r="D10660" t="str">
            <v>2022-2023</v>
          </cell>
          <cell r="E10660">
            <v>33</v>
          </cell>
          <cell r="F10660" t="str">
            <v>0330</v>
          </cell>
          <cell r="G10660" t="str">
            <v>H009</v>
          </cell>
          <cell r="H10660" t="str">
            <v>Basket / Fr carrier</v>
          </cell>
          <cell r="I10660" t="str">
            <v>Korg</v>
          </cell>
          <cell r="K10660" t="str">
            <v>C8605001-G</v>
          </cell>
          <cell r="L10660" t="str">
            <v>C8600004</v>
          </cell>
        </row>
        <row r="10661">
          <cell r="B10661" t="str">
            <v>YEM2835132Pedaler</v>
          </cell>
          <cell r="C10661" t="str">
            <v>YEM2835132</v>
          </cell>
          <cell r="D10661" t="str">
            <v>2022-2023</v>
          </cell>
          <cell r="E10661">
            <v>34</v>
          </cell>
          <cell r="F10661" t="str">
            <v>0340</v>
          </cell>
          <cell r="G10661" t="str">
            <v>E005</v>
          </cell>
          <cell r="H10661" t="str">
            <v xml:space="preserve">Pedal </v>
          </cell>
          <cell r="I10661" t="str">
            <v>Pedaler</v>
          </cell>
          <cell r="K10661" t="str">
            <v>C3505317</v>
          </cell>
          <cell r="L10661" t="str">
            <v>C3500026</v>
          </cell>
        </row>
        <row r="10662">
          <cell r="B10662" t="str">
            <v>YEM2835132Motor</v>
          </cell>
          <cell r="C10662" t="str">
            <v>YEM2835132</v>
          </cell>
          <cell r="D10662" t="str">
            <v>2022-2023</v>
          </cell>
          <cell r="E10662">
            <v>35</v>
          </cell>
          <cell r="F10662" t="str">
            <v>0350</v>
          </cell>
          <cell r="G10662" t="str">
            <v>J001</v>
          </cell>
          <cell r="H10662" t="str">
            <v>DRIVE UNIT:</v>
          </cell>
          <cell r="I10662" t="str">
            <v>Motor</v>
          </cell>
          <cell r="K10662" t="str">
            <v>C8705195-03SV</v>
          </cell>
          <cell r="L10662" t="str">
            <v>C8705195-03SV</v>
          </cell>
        </row>
        <row r="10663">
          <cell r="B10663" t="str">
            <v>YEM2835132Display</v>
          </cell>
          <cell r="C10663" t="str">
            <v>YEM2835132</v>
          </cell>
          <cell r="D10663" t="str">
            <v>2022-2023</v>
          </cell>
          <cell r="E10663">
            <v>36</v>
          </cell>
          <cell r="F10663" t="str">
            <v>0360</v>
          </cell>
          <cell r="G10663" t="str">
            <v>J004</v>
          </cell>
          <cell r="H10663" t="str">
            <v>DISPLAY:</v>
          </cell>
          <cell r="I10663" t="str">
            <v>Display</v>
          </cell>
          <cell r="K10663" t="str">
            <v>C8705194-26C</v>
          </cell>
          <cell r="L10663" t="str">
            <v>C8705194-26C</v>
          </cell>
        </row>
        <row r="10664">
          <cell r="B10664" t="str">
            <v>YEM2835132EB-Bus kabel</v>
          </cell>
          <cell r="C10664" t="str">
            <v>YEM2835132</v>
          </cell>
          <cell r="D10664" t="str">
            <v>2022-2023</v>
          </cell>
          <cell r="E10664">
            <v>37</v>
          </cell>
          <cell r="F10664" t="str">
            <v>0370</v>
          </cell>
          <cell r="G10664" t="str">
            <v>J005</v>
          </cell>
          <cell r="H10664" t="str">
            <v>EB-BUS CABLE:</v>
          </cell>
          <cell r="I10664" t="str">
            <v>EB-Bus kabel</v>
          </cell>
          <cell r="K10664" t="str">
            <v>C8705195-04-01C</v>
          </cell>
          <cell r="L10664" t="str">
            <v>C8705195-04-01C</v>
          </cell>
        </row>
        <row r="10665">
          <cell r="B10665" t="str">
            <v>YEM2835132Motorkabel</v>
          </cell>
          <cell r="C10665" t="str">
            <v>YEM2835132</v>
          </cell>
          <cell r="D10665" t="str">
            <v>2022-2023</v>
          </cell>
          <cell r="E10665">
            <v>38</v>
          </cell>
          <cell r="F10665" t="str">
            <v>0380</v>
          </cell>
          <cell r="G10665" t="str">
            <v>J006</v>
          </cell>
          <cell r="H10665" t="str">
            <v>POWER CABLE:</v>
          </cell>
          <cell r="I10665" t="str">
            <v>Motorkabel</v>
          </cell>
          <cell r="K10665" t="str">
            <v>C8705195-03-01</v>
          </cell>
          <cell r="L10665" t="str">
            <v>C8705195-03-01</v>
          </cell>
        </row>
        <row r="10666">
          <cell r="B10666" t="str">
            <v>YEM2835132Kabel framlampa</v>
          </cell>
          <cell r="C10666" t="str">
            <v>YEM2835132</v>
          </cell>
          <cell r="D10666" t="str">
            <v>2022-2023</v>
          </cell>
          <cell r="E10666">
            <v>39</v>
          </cell>
          <cell r="F10666" t="str">
            <v>0390</v>
          </cell>
          <cell r="G10666" t="str">
            <v>J007</v>
          </cell>
          <cell r="H10666" t="str">
            <v>F. LIGHT CABLE:</v>
          </cell>
          <cell r="I10666" t="str">
            <v>Kabel framlampa</v>
          </cell>
          <cell r="K10666" t="str">
            <v>Ingår i EB-buskabeln</v>
          </cell>
          <cell r="L10666" t="str">
            <v>Ingår i EB-buskabeln</v>
          </cell>
        </row>
        <row r="10667">
          <cell r="B10667" t="str">
            <v>YEM2835132Kabel baklampa</v>
          </cell>
          <cell r="C10667" t="str">
            <v>YEM2835132</v>
          </cell>
          <cell r="D10667" t="str">
            <v>2022-2023</v>
          </cell>
          <cell r="E10667">
            <v>40</v>
          </cell>
          <cell r="F10667" t="str">
            <v>0400</v>
          </cell>
          <cell r="G10667" t="str">
            <v>J008</v>
          </cell>
          <cell r="H10667" t="str">
            <v>R. LIGHT CABLE:</v>
          </cell>
          <cell r="I10667" t="str">
            <v>Kabel baklampa</v>
          </cell>
          <cell r="K10667" t="str">
            <v>INGÅR I BATTERIET</v>
          </cell>
          <cell r="L10667" t="str">
            <v>Ingår i batteriet</v>
          </cell>
        </row>
        <row r="10668">
          <cell r="B10668" t="str">
            <v>YEM2835132Hastighetssensor</v>
          </cell>
          <cell r="C10668" t="str">
            <v>YEM2835132</v>
          </cell>
          <cell r="D10668" t="str">
            <v>2022-2023</v>
          </cell>
          <cell r="E10668">
            <v>41</v>
          </cell>
          <cell r="F10668" t="str">
            <v>0410</v>
          </cell>
          <cell r="G10668" t="str">
            <v>J009</v>
          </cell>
          <cell r="H10668" t="str">
            <v>SPEED SENSOR:</v>
          </cell>
          <cell r="I10668" t="str">
            <v>Hastighetssensor</v>
          </cell>
          <cell r="K10668" t="str">
            <v>INGÅR I MOTORN</v>
          </cell>
          <cell r="L10668" t="str">
            <v>Ingår i motorn</v>
          </cell>
        </row>
        <row r="10669">
          <cell r="B10669" t="str">
            <v>YEM2835132Batteri</v>
          </cell>
          <cell r="C10669" t="str">
            <v>YEM2835132</v>
          </cell>
          <cell r="D10669" t="str">
            <v>2022-2023</v>
          </cell>
          <cell r="E10669">
            <v>42</v>
          </cell>
          <cell r="F10669" t="str">
            <v>0420</v>
          </cell>
          <cell r="G10669" t="str">
            <v>J002</v>
          </cell>
          <cell r="H10669" t="str">
            <v>BATTERY:</v>
          </cell>
          <cell r="I10669" t="str">
            <v>Batteri</v>
          </cell>
          <cell r="K10669" t="str">
            <v>C8705186-E-11C</v>
          </cell>
          <cell r="L10669" t="str">
            <v>C8705186-E-11C</v>
          </cell>
        </row>
        <row r="10670">
          <cell r="B10670" t="str">
            <v>YEM2835132Batterihållare</v>
          </cell>
          <cell r="C10670" t="str">
            <v>YEM2835132</v>
          </cell>
          <cell r="D10670" t="str">
            <v>2022-2023</v>
          </cell>
          <cell r="E10670">
            <v>43</v>
          </cell>
          <cell r="F10670" t="str">
            <v>0430</v>
          </cell>
          <cell r="G10670" t="str">
            <v>J003</v>
          </cell>
          <cell r="H10670" t="str">
            <v>BATTERY HOLDER/Slider</v>
          </cell>
          <cell r="I10670" t="str">
            <v>Batterihållare</v>
          </cell>
          <cell r="L10670" t="e">
            <v>#N/A</v>
          </cell>
        </row>
        <row r="10671">
          <cell r="B10671" t="str">
            <v>YEM2835132Batteriladdare</v>
          </cell>
          <cell r="C10671" t="str">
            <v>YEM2835132</v>
          </cell>
          <cell r="D10671" t="str">
            <v>2022-2023</v>
          </cell>
          <cell r="E10671">
            <v>44</v>
          </cell>
          <cell r="F10671" t="str">
            <v>0440</v>
          </cell>
          <cell r="G10671" t="str">
            <v>J010</v>
          </cell>
          <cell r="H10671" t="str">
            <v>CHARGER:</v>
          </cell>
          <cell r="I10671" t="str">
            <v>Batteriladdare</v>
          </cell>
          <cell r="K10671" t="str">
            <v>C8705058-1-1C</v>
          </cell>
          <cell r="L10671" t="str">
            <v>C8705058-1-1D</v>
          </cell>
        </row>
        <row r="10672">
          <cell r="B10672" t="str">
            <v>YEM2835132Kontrollbox</v>
          </cell>
          <cell r="C10672" t="str">
            <v>YEM2835132</v>
          </cell>
          <cell r="D10672" t="str">
            <v>2022-2023</v>
          </cell>
          <cell r="E10672">
            <v>45</v>
          </cell>
          <cell r="F10672" t="str">
            <v>0450</v>
          </cell>
          <cell r="G10672" t="str">
            <v>J011</v>
          </cell>
          <cell r="H10672" t="str">
            <v>Controller</v>
          </cell>
          <cell r="I10672" t="str">
            <v>Kontrollbox</v>
          </cell>
          <cell r="K10672" t="str">
            <v>C8705195-11C</v>
          </cell>
          <cell r="L10672" t="str">
            <v>C8705195-11C</v>
          </cell>
        </row>
        <row r="10673">
          <cell r="B10673" t="str">
            <v>YEM2835132Växelöra</v>
          </cell>
          <cell r="C10673" t="str">
            <v>YEM2835132</v>
          </cell>
          <cell r="D10673" t="str">
            <v>2022-2023</v>
          </cell>
          <cell r="E10673">
            <v>46</v>
          </cell>
          <cell r="F10673" t="str">
            <v>0460</v>
          </cell>
          <cell r="G10673" t="str">
            <v>D005</v>
          </cell>
          <cell r="H10673" t="str">
            <v>Gear hanger</v>
          </cell>
          <cell r="I10673" t="str">
            <v>Växelöra</v>
          </cell>
          <cell r="L10673" t="e">
            <v>#N/A</v>
          </cell>
        </row>
        <row r="10674">
          <cell r="B10674" t="str">
            <v>YEM2875531RAM</v>
          </cell>
          <cell r="C10674" t="str">
            <v>YEM2875531</v>
          </cell>
          <cell r="D10674" t="str">
            <v>2018-2019</v>
          </cell>
          <cell r="E10674">
            <v>1</v>
          </cell>
          <cell r="F10674" t="str">
            <v>0010</v>
          </cell>
          <cell r="G10674" t="str">
            <v>A001</v>
          </cell>
          <cell r="H10674" t="str">
            <v>PAINTED FRAME</v>
          </cell>
          <cell r="I10674" t="str">
            <v>RAM</v>
          </cell>
          <cell r="K10674" t="str">
            <v>FRAME</v>
          </cell>
          <cell r="L10674" t="e">
            <v>#N/A</v>
          </cell>
        </row>
        <row r="10675">
          <cell r="B10675" t="str">
            <v>YEM2875531Framgaffel</v>
          </cell>
          <cell r="C10675" t="str">
            <v>YEM2875531</v>
          </cell>
          <cell r="D10675" t="str">
            <v>2018-2019</v>
          </cell>
          <cell r="E10675">
            <v>2</v>
          </cell>
          <cell r="F10675" t="str">
            <v>0020</v>
          </cell>
          <cell r="G10675" t="str">
            <v>A002</v>
          </cell>
          <cell r="H10675" t="str">
            <v>PAINTED FORK</v>
          </cell>
          <cell r="I10675" t="str">
            <v>Framgaffel</v>
          </cell>
          <cell r="K10675" t="str">
            <v>FORK</v>
          </cell>
          <cell r="L10675" t="e">
            <v>#N/A</v>
          </cell>
        </row>
        <row r="10676">
          <cell r="B10676" t="str">
            <v>YEM2875531Styrlager</v>
          </cell>
          <cell r="C10676" t="str">
            <v>YEM2875531</v>
          </cell>
          <cell r="D10676" t="str">
            <v>2018-2019</v>
          </cell>
          <cell r="E10676">
            <v>3</v>
          </cell>
          <cell r="F10676" t="str">
            <v>0030</v>
          </cell>
          <cell r="G10676" t="str">
            <v>B001</v>
          </cell>
          <cell r="H10676" t="str">
            <v>Head Set</v>
          </cell>
          <cell r="I10676" t="str">
            <v>Styrlager</v>
          </cell>
          <cell r="J10676" t="str">
            <v>C2105002 VP-MH305C SEMI INTEGR, ED BLACK O/S  SH = 20mm</v>
          </cell>
          <cell r="K10676" t="str">
            <v>C2105002</v>
          </cell>
          <cell r="L10676" t="str">
            <v>C2100163</v>
          </cell>
        </row>
        <row r="10677">
          <cell r="B10677" t="str">
            <v xml:space="preserve">YEM2875531Styrstam </v>
          </cell>
          <cell r="C10677" t="str">
            <v>YEM2875531</v>
          </cell>
          <cell r="D10677" t="str">
            <v>2018-2019</v>
          </cell>
          <cell r="E10677">
            <v>4</v>
          </cell>
          <cell r="F10677" t="str">
            <v>0040</v>
          </cell>
          <cell r="G10677" t="str">
            <v>B002</v>
          </cell>
          <cell r="H10677" t="str">
            <v>Handlebar Stem</v>
          </cell>
          <cell r="I10677" t="str">
            <v xml:space="preserve">Styrstam </v>
          </cell>
          <cell r="J10677" t="str">
            <v>C2205076-040 STQ AL/IN sv 25/230 30° 25 HA-C40  silver</v>
          </cell>
          <cell r="K10677" t="str">
            <v>C2205076-040</v>
          </cell>
          <cell r="L10677" t="str">
            <v>C2200114-040</v>
          </cell>
        </row>
        <row r="10678">
          <cell r="B10678" t="str">
            <v>YEM2875531Styre</v>
          </cell>
          <cell r="C10678" t="str">
            <v>YEM2875531</v>
          </cell>
          <cell r="D10678" t="str">
            <v>2018-2019</v>
          </cell>
          <cell r="E10678">
            <v>5</v>
          </cell>
          <cell r="F10678" t="str">
            <v>0050</v>
          </cell>
          <cell r="G10678" t="str">
            <v>B003</v>
          </cell>
          <cell r="H10678" t="str">
            <v>Handelbar</v>
          </cell>
          <cell r="I10678" t="str">
            <v>Styre</v>
          </cell>
          <cell r="J10678" t="str">
            <v xml:space="preserve">C2305480 HB ALsvhp 600 25.4 2.6 NR-AL29  </v>
          </cell>
          <cell r="K10678" t="str">
            <v>C2305480</v>
          </cell>
          <cell r="L10678" t="str">
            <v>C2300001</v>
          </cell>
        </row>
        <row r="10679">
          <cell r="B10679" t="str">
            <v>YEM2875531Bromsgrepp H</v>
          </cell>
          <cell r="C10679" t="str">
            <v>YEM2875531</v>
          </cell>
          <cell r="D10679" t="str">
            <v>2018-2019</v>
          </cell>
          <cell r="E10679">
            <v>6</v>
          </cell>
          <cell r="F10679" t="str">
            <v>0060</v>
          </cell>
          <cell r="G10679" t="str">
            <v>C002</v>
          </cell>
          <cell r="H10679" t="str">
            <v>Brake Lever R</v>
          </cell>
          <cell r="I10679" t="str">
            <v>Bromsgrepp H</v>
          </cell>
          <cell r="L10679" t="e">
            <v>#N/A</v>
          </cell>
        </row>
        <row r="10680">
          <cell r="B10680" t="str">
            <v>YEM2875531Bromsgrepp V</v>
          </cell>
          <cell r="C10680" t="str">
            <v>YEM2875531</v>
          </cell>
          <cell r="D10680" t="str">
            <v>2018-2019</v>
          </cell>
          <cell r="E10680">
            <v>7</v>
          </cell>
          <cell r="F10680" t="str">
            <v>0070</v>
          </cell>
          <cell r="G10680" t="str">
            <v>C001</v>
          </cell>
          <cell r="H10680" t="str">
            <v>Brake Lever L</v>
          </cell>
          <cell r="I10680" t="str">
            <v>Bromsgrepp V</v>
          </cell>
          <cell r="J10680" t="str">
            <v>C6505049 BLL ALsvPLbk VB U 4F BL39AP</v>
          </cell>
          <cell r="K10680" t="str">
            <v>C6505049</v>
          </cell>
          <cell r="L10680" t="str">
            <v>C6500024</v>
          </cell>
        </row>
        <row r="10681">
          <cell r="B10681" t="str">
            <v>YEM2875531Växelreglage H</v>
          </cell>
          <cell r="C10681" t="str">
            <v>YEM2875531</v>
          </cell>
          <cell r="D10681" t="str">
            <v>2018-2019</v>
          </cell>
          <cell r="E10681">
            <v>8</v>
          </cell>
          <cell r="F10681" t="str">
            <v>0080</v>
          </cell>
          <cell r="G10681" t="str">
            <v>D002</v>
          </cell>
          <cell r="H10681" t="str">
            <v>Shift Lever R</v>
          </cell>
          <cell r="I10681" t="str">
            <v>Växelreglage H</v>
          </cell>
          <cell r="J10681" t="str">
            <v>ASLC30007DXL210LAR</v>
          </cell>
          <cell r="K10681" t="str">
            <v>ASLC30007DXL210LAR</v>
          </cell>
          <cell r="L10681" t="str">
            <v>Kontakta SHIMANO</v>
          </cell>
        </row>
        <row r="10682">
          <cell r="B10682" t="str">
            <v>YEM2875531Växelreglage V</v>
          </cell>
          <cell r="C10682" t="str">
            <v>YEM2875531</v>
          </cell>
          <cell r="D10682" t="str">
            <v>2018-2019</v>
          </cell>
          <cell r="E10682">
            <v>9</v>
          </cell>
          <cell r="F10682" t="str">
            <v>0090</v>
          </cell>
          <cell r="G10682" t="str">
            <v>D001</v>
          </cell>
          <cell r="H10682" t="str">
            <v>Shift Lever L</v>
          </cell>
          <cell r="I10682" t="str">
            <v>Växelreglage V</v>
          </cell>
          <cell r="L10682" t="e">
            <v>#N/A</v>
          </cell>
        </row>
        <row r="10683">
          <cell r="B10683" t="str">
            <v>YEM2875531Handtag par</v>
          </cell>
          <cell r="C10683" t="str">
            <v>YEM2875531</v>
          </cell>
          <cell r="D10683" t="str">
            <v>2018-2019</v>
          </cell>
          <cell r="E10683">
            <v>10</v>
          </cell>
          <cell r="F10683" t="str">
            <v>0100</v>
          </cell>
          <cell r="G10683" t="str">
            <v>B004</v>
          </cell>
          <cell r="H10683" t="str">
            <v>Grip R</v>
          </cell>
          <cell r="I10683" t="str">
            <v>Handtag par</v>
          </cell>
          <cell r="J10683" t="str">
            <v xml:space="preserve">C2505533  HERRMANS 84B ERGO TPE DARK BROWN PMS 469 90MM  </v>
          </cell>
          <cell r="K10683" t="str">
            <v>C2505674</v>
          </cell>
          <cell r="L10683" t="str">
            <v>BSP?</v>
          </cell>
        </row>
        <row r="10684">
          <cell r="B10684" t="str">
            <v>YEM2875531Frambroms</v>
          </cell>
          <cell r="C10684" t="str">
            <v>YEM2875531</v>
          </cell>
          <cell r="D10684" t="str">
            <v>2018-2019</v>
          </cell>
          <cell r="E10684">
            <v>11</v>
          </cell>
          <cell r="F10684" t="str">
            <v>0110</v>
          </cell>
          <cell r="G10684" t="str">
            <v>C003</v>
          </cell>
          <cell r="H10684" t="str">
            <v xml:space="preserve">Brake front </v>
          </cell>
          <cell r="I10684" t="str">
            <v>Frambroms</v>
          </cell>
          <cell r="J10684" t="str">
            <v xml:space="preserve">C6305035 V-Brake TX-121L Black 108mm. </v>
          </cell>
          <cell r="K10684" t="str">
            <v>C6305035</v>
          </cell>
          <cell r="L10684" t="str">
            <v>C6300101</v>
          </cell>
        </row>
        <row r="10685">
          <cell r="B10685" t="str">
            <v>YEM2875531Bakbroms</v>
          </cell>
          <cell r="C10685" t="str">
            <v>YEM2875531</v>
          </cell>
          <cell r="D10685" t="str">
            <v>2018-2019</v>
          </cell>
          <cell r="E10685">
            <v>12</v>
          </cell>
          <cell r="F10685" t="str">
            <v>0120</v>
          </cell>
          <cell r="G10685" t="str">
            <v>C004</v>
          </cell>
          <cell r="H10685" t="str">
            <v>Brake rear</v>
          </cell>
          <cell r="I10685" t="str">
            <v>Bakbroms</v>
          </cell>
          <cell r="K10685" t="str">
            <v>Fotbroms</v>
          </cell>
          <cell r="L10685" t="str">
            <v>Kontakta SHIMANO</v>
          </cell>
        </row>
        <row r="10686">
          <cell r="B10686" t="str">
            <v>YEM2875531Vevlager</v>
          </cell>
          <cell r="C10686" t="str">
            <v>YEM2875531</v>
          </cell>
          <cell r="D10686" t="str">
            <v>2018-2019</v>
          </cell>
          <cell r="E10686">
            <v>13</v>
          </cell>
          <cell r="F10686" t="str">
            <v>0130</v>
          </cell>
          <cell r="G10686" t="str">
            <v>E001</v>
          </cell>
          <cell r="H10686" t="str">
            <v xml:space="preserve">BB-set </v>
          </cell>
          <cell r="I10686" t="str">
            <v>Vevlager</v>
          </cell>
          <cell r="K10686" t="str">
            <v>C8705065-1-124</v>
          </cell>
          <cell r="L10686" t="str">
            <v>C8705065-1-124</v>
          </cell>
        </row>
        <row r="10687">
          <cell r="B10687" t="str">
            <v>YEM2875531Vevparti</v>
          </cell>
          <cell r="C10687" t="str">
            <v>YEM2875531</v>
          </cell>
          <cell r="D10687" t="str">
            <v>2018-2019</v>
          </cell>
          <cell r="E10687">
            <v>14</v>
          </cell>
          <cell r="F10687" t="str">
            <v>0140</v>
          </cell>
          <cell r="G10687" t="str">
            <v>E002</v>
          </cell>
          <cell r="H10687" t="str">
            <v>Front Chainwheel</v>
          </cell>
          <cell r="I10687" t="str">
            <v>Vevparti</v>
          </cell>
          <cell r="J10687" t="str">
            <v>C3305699-EG PRA-10L Silver 42T 170MM W E-GOING LOGO</v>
          </cell>
          <cell r="K10687" t="str">
            <v>C3305699-EG</v>
          </cell>
          <cell r="L10687" t="str">
            <v>C3305699-EG</v>
          </cell>
        </row>
        <row r="10688">
          <cell r="B10688" t="str">
            <v>YEM2875531Kedjeskydd</v>
          </cell>
          <cell r="C10688" t="str">
            <v>YEM2875531</v>
          </cell>
          <cell r="D10688" t="str">
            <v>2018-2019</v>
          </cell>
          <cell r="E10688">
            <v>15</v>
          </cell>
          <cell r="F10688" t="str">
            <v>0150</v>
          </cell>
          <cell r="G10688" t="str">
            <v>H001</v>
          </cell>
          <cell r="H10688" t="str">
            <v>Chain guard</v>
          </cell>
          <cell r="I10688" t="str">
            <v>Kedjeskydd</v>
          </cell>
          <cell r="J10688" t="str">
            <v>C8305440-575 42T w holes blue classic Buchel + C8305442 (Består av 5440 ED black)</v>
          </cell>
          <cell r="K10688" t="str">
            <v>C8305441-575M</v>
          </cell>
          <cell r="L10688" t="str">
            <v>Kontakta Service</v>
          </cell>
        </row>
        <row r="10689">
          <cell r="B10689" t="str">
            <v>YEM2875531Kedjeskyddsfäste</v>
          </cell>
          <cell r="C10689" t="str">
            <v>YEM2875531</v>
          </cell>
          <cell r="D10689" t="str">
            <v>2018-2019</v>
          </cell>
          <cell r="E10689">
            <v>16</v>
          </cell>
          <cell r="F10689" t="str">
            <v>0160</v>
          </cell>
          <cell r="G10689" t="str">
            <v>H002</v>
          </cell>
          <cell r="H10689" t="str">
            <v>Chain guard bracket</v>
          </cell>
          <cell r="I10689" t="str">
            <v>Kedjeskyddsfäste</v>
          </cell>
          <cell r="K10689" t="str">
            <v>C8305642</v>
          </cell>
          <cell r="L10689" t="str">
            <v>C8305642</v>
          </cell>
        </row>
        <row r="10690">
          <cell r="B10690" t="str">
            <v>YEM2875531Framväxel</v>
          </cell>
          <cell r="C10690" t="str">
            <v>YEM2875531</v>
          </cell>
          <cell r="D10690" t="str">
            <v>2018-2019</v>
          </cell>
          <cell r="E10690">
            <v>17</v>
          </cell>
          <cell r="F10690" t="str">
            <v>0170</v>
          </cell>
          <cell r="G10690" t="str">
            <v>D003</v>
          </cell>
          <cell r="H10690" t="str">
            <v>Front Derailleur</v>
          </cell>
          <cell r="I10690" t="str">
            <v>Framväxel</v>
          </cell>
          <cell r="K10690" t="str">
            <v>EMPTY</v>
          </cell>
          <cell r="L10690" t="e">
            <v>#N/A</v>
          </cell>
        </row>
        <row r="10691">
          <cell r="B10691" t="str">
            <v>YEM2875531Bakväxel</v>
          </cell>
          <cell r="C10691" t="str">
            <v>YEM2875531</v>
          </cell>
          <cell r="D10691" t="str">
            <v>2018-2019</v>
          </cell>
          <cell r="E10691">
            <v>18</v>
          </cell>
          <cell r="F10691" t="str">
            <v>0180</v>
          </cell>
          <cell r="G10691" t="str">
            <v>D004</v>
          </cell>
          <cell r="H10691" t="str">
            <v>Rear Derailleur</v>
          </cell>
          <cell r="I10691" t="str">
            <v>Bakväxel</v>
          </cell>
          <cell r="K10691" t="str">
            <v>NAVVÄXEL</v>
          </cell>
          <cell r="L10691" t="str">
            <v>Kontakta SHIMANO</v>
          </cell>
        </row>
        <row r="10692">
          <cell r="B10692" t="str">
            <v>YEM2875531Kedja</v>
          </cell>
          <cell r="C10692" t="str">
            <v>YEM2875531</v>
          </cell>
          <cell r="D10692" t="str">
            <v>2018-2019</v>
          </cell>
          <cell r="E10692">
            <v>19</v>
          </cell>
          <cell r="F10692" t="str">
            <v>0190</v>
          </cell>
          <cell r="G10692" t="str">
            <v>E003</v>
          </cell>
          <cell r="H10692" t="str">
            <v xml:space="preserve">Chain </v>
          </cell>
          <cell r="I10692" t="str">
            <v>Kedja</v>
          </cell>
          <cell r="J10692" t="str">
            <v>std</v>
          </cell>
          <cell r="K10692" t="str">
            <v>C3405001-0102</v>
          </cell>
          <cell r="L10692" t="str">
            <v>C3400002</v>
          </cell>
        </row>
        <row r="10693">
          <cell r="B10693" t="str">
            <v>YEM2875531Kassett</v>
          </cell>
          <cell r="C10693" t="str">
            <v>YEM2875531</v>
          </cell>
          <cell r="D10693" t="str">
            <v>2018-2019</v>
          </cell>
          <cell r="E10693">
            <v>20</v>
          </cell>
          <cell r="F10693" t="str">
            <v>0200</v>
          </cell>
          <cell r="G10693" t="str">
            <v>E004</v>
          </cell>
          <cell r="H10693" t="str">
            <v>Cassette Sprocket</v>
          </cell>
          <cell r="I10693" t="str">
            <v>Kassett</v>
          </cell>
          <cell r="J10693" t="str">
            <v>ASMGEAR18SU SPT SC18sv3/32" (INTERNAL HUB)</v>
          </cell>
          <cell r="K10693" t="str">
            <v>ASMGEAR18SU</v>
          </cell>
          <cell r="L10693" t="str">
            <v>Kontakta SHIMANO</v>
          </cell>
        </row>
        <row r="10694">
          <cell r="B10694" t="str">
            <v>YEM2875531Framhjul</v>
          </cell>
          <cell r="C10694" t="str">
            <v>YEM2875531</v>
          </cell>
          <cell r="D10694" t="str">
            <v>2018-2019</v>
          </cell>
          <cell r="E10694">
            <v>21</v>
          </cell>
          <cell r="F10694" t="str">
            <v>0210</v>
          </cell>
          <cell r="G10694" t="str">
            <v>F001</v>
          </cell>
          <cell r="H10694" t="str">
            <v>Front hub</v>
          </cell>
          <cell r="I10694" t="str">
            <v>Framhjul</v>
          </cell>
          <cell r="J10694" t="str">
            <v>Se drive unit</v>
          </cell>
          <cell r="K10694" t="str">
            <v>C4107746</v>
          </cell>
          <cell r="L10694" t="str">
            <v>C4100388</v>
          </cell>
        </row>
        <row r="10695">
          <cell r="B10695" t="str">
            <v>YEM2875531Bakhjul</v>
          </cell>
          <cell r="C10695" t="str">
            <v>YEM2875531</v>
          </cell>
          <cell r="D10695" t="str">
            <v>2018-2019</v>
          </cell>
          <cell r="E10695">
            <v>22</v>
          </cell>
          <cell r="F10695" t="str">
            <v>0220</v>
          </cell>
          <cell r="G10695" t="str">
            <v>F002</v>
          </cell>
          <cell r="H10695" t="str">
            <v>Rear hub</v>
          </cell>
          <cell r="I10695" t="str">
            <v>Bakhjul</v>
          </cell>
          <cell r="J10695" t="str">
            <v>ASGC30007CADXR (ASG7C30ADXR) HBRcb 36 H SILVER DX</v>
          </cell>
          <cell r="K10695" t="str">
            <v>C4208022</v>
          </cell>
          <cell r="L10695" t="str">
            <v>C4200386</v>
          </cell>
        </row>
        <row r="10696">
          <cell r="B10696" t="str">
            <v>YEM2875531Däck</v>
          </cell>
          <cell r="C10696" t="str">
            <v>YEM2875531</v>
          </cell>
          <cell r="D10696" t="str">
            <v>2018-2019</v>
          </cell>
          <cell r="E10696">
            <v>23</v>
          </cell>
          <cell r="F10696" t="str">
            <v>0230</v>
          </cell>
          <cell r="G10696" t="str">
            <v>F003</v>
          </cell>
          <cell r="H10696" t="str">
            <v>Tire</v>
          </cell>
          <cell r="I10696" t="str">
            <v>Däck</v>
          </cell>
          <cell r="J10696" t="str">
            <v>C4906456 40-622 BROWN Duramax XNR Reflex PERGO  H-480</v>
          </cell>
          <cell r="K10696" t="str">
            <v>C4906456</v>
          </cell>
          <cell r="L10696" t="str">
            <v>BSP?</v>
          </cell>
        </row>
        <row r="10697">
          <cell r="B10697" t="str">
            <v>YEM2875531Skärmar set</v>
          </cell>
          <cell r="C10697" t="str">
            <v>YEM2875531</v>
          </cell>
          <cell r="D10697" t="str">
            <v>2018-2019</v>
          </cell>
          <cell r="E10697">
            <v>24</v>
          </cell>
          <cell r="F10697" t="str">
            <v>0240</v>
          </cell>
          <cell r="G10697" t="str">
            <v>H003</v>
          </cell>
          <cell r="H10697" t="str">
            <v xml:space="preserve">Mudguard front   </v>
          </cell>
          <cell r="I10697" t="str">
            <v>Skärmar set</v>
          </cell>
          <cell r="J10697" t="str">
            <v>C8255677-575 ZN/52MM 28" Blue 70.554/1 (5729-ZN) BLANK</v>
          </cell>
          <cell r="K10697" t="str">
            <v>C8255677-575</v>
          </cell>
          <cell r="L10697" t="str">
            <v>Kontakta Service</v>
          </cell>
        </row>
        <row r="10698">
          <cell r="B10698" t="str">
            <v>YEM2875531Pakethållare</v>
          </cell>
          <cell r="C10698" t="str">
            <v>YEM2875531</v>
          </cell>
          <cell r="D10698" t="str">
            <v>2018-2019</v>
          </cell>
          <cell r="E10698">
            <v>25</v>
          </cell>
          <cell r="F10698" t="str">
            <v>0250</v>
          </cell>
          <cell r="G10698" t="str">
            <v>H004</v>
          </cell>
          <cell r="H10698" t="str">
            <v>Carrier</v>
          </cell>
          <cell r="I10698" t="str">
            <v>Pakethållare</v>
          </cell>
          <cell r="J10698" t="str">
            <v>C8205759-575 AVS CLASSIC CARRIER FOR PHILION BATTERY, Powder BLACK CLIP AND SPECTRA LOGO painted blue</v>
          </cell>
          <cell r="K10698" t="str">
            <v>C8205759-575</v>
          </cell>
          <cell r="L10698" t="str">
            <v>Kontakta Service</v>
          </cell>
        </row>
        <row r="10699">
          <cell r="B10699" t="str">
            <v>YEM2875531Sadel</v>
          </cell>
          <cell r="C10699" t="str">
            <v>YEM2875531</v>
          </cell>
          <cell r="D10699" t="str">
            <v>2018-2019</v>
          </cell>
          <cell r="E10699">
            <v>26</v>
          </cell>
          <cell r="F10699" t="str">
            <v>0260</v>
          </cell>
          <cell r="G10699" t="str">
            <v>G001</v>
          </cell>
          <cell r="H10699" t="str">
            <v>Saddle</v>
          </cell>
          <cell r="I10699" t="str">
            <v>Sadel</v>
          </cell>
          <cell r="J10699" t="str">
            <v>C7106015 Recta Brown wo. Clamp 8071US 8129</v>
          </cell>
          <cell r="K10699" t="str">
            <v>C7106015</v>
          </cell>
          <cell r="L10699" t="str">
            <v>C7100643</v>
          </cell>
        </row>
        <row r="10700">
          <cell r="B10700" t="str">
            <v>YEM2875531Sadelstolpe</v>
          </cell>
          <cell r="C10700" t="str">
            <v>YEM2875531</v>
          </cell>
          <cell r="D10700" t="str">
            <v>2018-2019</v>
          </cell>
          <cell r="E10700">
            <v>27</v>
          </cell>
          <cell r="F10700" t="str">
            <v>0270</v>
          </cell>
          <cell r="G10700" t="str">
            <v>G002</v>
          </cell>
          <cell r="H10700" t="str">
            <v>Seatpost</v>
          </cell>
          <cell r="I10700" t="str">
            <v>Sadelstolpe</v>
          </cell>
          <cell r="J10700" t="str">
            <v>C7205256 STD 27.2X300 SILVER (C7205535 31,6 first xxx bikes)</v>
          </cell>
          <cell r="K10700" t="str">
            <v>C7205256</v>
          </cell>
          <cell r="L10700" t="str">
            <v>C7200004</v>
          </cell>
        </row>
        <row r="10701">
          <cell r="B10701" t="str">
            <v>YEM2875531Sadelrörsklämma</v>
          </cell>
          <cell r="C10701" t="str">
            <v>YEM2875531</v>
          </cell>
          <cell r="D10701" t="str">
            <v>2018-2019</v>
          </cell>
          <cell r="E10701">
            <v>28</v>
          </cell>
          <cell r="F10701" t="str">
            <v>0280</v>
          </cell>
          <cell r="G10701" t="str">
            <v>G003</v>
          </cell>
          <cell r="H10701" t="str">
            <v>Seat Clamp</v>
          </cell>
          <cell r="I10701" t="str">
            <v>Sadelrörsklämma</v>
          </cell>
          <cell r="J10701" t="str">
            <v>C7305002 L/C 31.8 MX27 shiny black (7305138 35mm fisr xxx bikes)</v>
          </cell>
          <cell r="K10701" t="str">
            <v>C7305002</v>
          </cell>
          <cell r="L10701" t="str">
            <v>C7300027-318</v>
          </cell>
        </row>
        <row r="10702">
          <cell r="B10702" t="str">
            <v>YEM2875531Framlampa</v>
          </cell>
          <cell r="C10702" t="str">
            <v>YEM2875531</v>
          </cell>
          <cell r="D10702" t="str">
            <v>2018-2019</v>
          </cell>
          <cell r="E10702">
            <v>29</v>
          </cell>
          <cell r="F10702" t="str">
            <v>0290</v>
          </cell>
          <cell r="G10702" t="str">
            <v>H005</v>
          </cell>
          <cell r="H10702" t="str">
            <v>Front light</v>
          </cell>
          <cell r="I10702" t="str">
            <v>Framlampa</v>
          </cell>
          <cell r="J10702" t="str">
            <v>C8025213 Front light Breeze Evo with SS bracket Classic chrome, 0,5W LED, 15 lux, Waterproof IP44 w cable</v>
          </cell>
          <cell r="K10702" t="str">
            <v>C8025213</v>
          </cell>
          <cell r="L10702" t="str">
            <v>C8010029</v>
          </cell>
        </row>
        <row r="10703">
          <cell r="B10703" t="str">
            <v>YEM2875531Baklampa</v>
          </cell>
          <cell r="C10703" t="str">
            <v>YEM2875531</v>
          </cell>
          <cell r="D10703" t="str">
            <v>2018-2019</v>
          </cell>
          <cell r="E10703">
            <v>30</v>
          </cell>
          <cell r="F10703" t="str">
            <v>0300</v>
          </cell>
          <cell r="G10703" t="str">
            <v>H006</v>
          </cell>
          <cell r="H10703" t="str">
            <v>Light, Rear</v>
          </cell>
          <cell r="I10703" t="str">
            <v>Baklampa</v>
          </cell>
          <cell r="K10703" t="str">
            <v>C8705058-1RLBK</v>
          </cell>
          <cell r="L10703" t="str">
            <v>C8705058-1RLBK</v>
          </cell>
        </row>
        <row r="10704">
          <cell r="B10704" t="str">
            <v>YEM2875531Låssats</v>
          </cell>
          <cell r="C10704" t="str">
            <v>YEM2875531</v>
          </cell>
          <cell r="D10704" t="str">
            <v>2018-2019</v>
          </cell>
          <cell r="E10704">
            <v>31</v>
          </cell>
          <cell r="F10704" t="str">
            <v>0310</v>
          </cell>
          <cell r="G10704" t="str">
            <v>H007</v>
          </cell>
          <cell r="H10704" t="str">
            <v>Lock</v>
          </cell>
          <cell r="I10704" t="str">
            <v>Låssats</v>
          </cell>
          <cell r="J10704" t="str">
            <v>C8405069 LCK SF PLbk Solid+  BAT SF03, LOCK FRAME+LOCK BATT SF03 RT W/2 similar keys</v>
          </cell>
          <cell r="K10704" t="str">
            <v>C8405069</v>
          </cell>
          <cell r="L10704" t="str">
            <v>C8405069</v>
          </cell>
        </row>
        <row r="10705">
          <cell r="B10705" t="str">
            <v>YEM2875531Stöd</v>
          </cell>
          <cell r="C10705" t="str">
            <v>YEM2875531</v>
          </cell>
          <cell r="D10705" t="str">
            <v>2018-2019</v>
          </cell>
          <cell r="E10705">
            <v>32</v>
          </cell>
          <cell r="F10705" t="str">
            <v>0320</v>
          </cell>
          <cell r="G10705" t="str">
            <v>H008</v>
          </cell>
          <cell r="H10705" t="str">
            <v>Kick stand</v>
          </cell>
          <cell r="I10705" t="str">
            <v>Stöd</v>
          </cell>
          <cell r="J10705" t="str">
            <v>C8105208 KS REX ATRAN 235</v>
          </cell>
          <cell r="K10705" t="str">
            <v>C8105208</v>
          </cell>
          <cell r="L10705" t="str">
            <v>C8100034</v>
          </cell>
        </row>
        <row r="10706">
          <cell r="B10706" t="str">
            <v>YEM2875531Korg</v>
          </cell>
          <cell r="C10706" t="str">
            <v>YEM2875531</v>
          </cell>
          <cell r="D10706" t="str">
            <v>2018-2019</v>
          </cell>
          <cell r="E10706">
            <v>33</v>
          </cell>
          <cell r="F10706" t="str">
            <v>0330</v>
          </cell>
          <cell r="G10706" t="str">
            <v>H009</v>
          </cell>
          <cell r="H10706" t="str">
            <v>Basket / Fr carrier</v>
          </cell>
          <cell r="I10706" t="str">
            <v>Korg</v>
          </cell>
          <cell r="J10706" t="str">
            <v>C8205750-28-alu-575 Blue front carrier</v>
          </cell>
          <cell r="K10706" t="str">
            <v>C825750-28-575M</v>
          </cell>
          <cell r="L10706" t="str">
            <v>Kontakta Service</v>
          </cell>
        </row>
        <row r="10707">
          <cell r="B10707" t="str">
            <v>YEM2875531Pedaler</v>
          </cell>
          <cell r="C10707" t="str">
            <v>YEM2875531</v>
          </cell>
          <cell r="D10707" t="str">
            <v>2018-2019</v>
          </cell>
          <cell r="E10707">
            <v>34</v>
          </cell>
          <cell r="F10707" t="str">
            <v>0340</v>
          </cell>
          <cell r="G10707" t="str">
            <v>E005</v>
          </cell>
          <cell r="H10707" t="str">
            <v xml:space="preserve">Pedal </v>
          </cell>
          <cell r="I10707" t="str">
            <v>Pedaler</v>
          </cell>
          <cell r="J10707" t="str">
            <v>C3505317 STANDARD BK/GR9/16"</v>
          </cell>
          <cell r="K10707" t="str">
            <v>C3505317</v>
          </cell>
          <cell r="L10707" t="str">
            <v>C3500026</v>
          </cell>
        </row>
        <row r="10708">
          <cell r="B10708" t="str">
            <v>YEM2875531Motor</v>
          </cell>
          <cell r="C10708" t="str">
            <v>YEM2875531</v>
          </cell>
          <cell r="D10708" t="str">
            <v>2018-2019</v>
          </cell>
          <cell r="E10708">
            <v>35</v>
          </cell>
          <cell r="F10708" t="str">
            <v>0350</v>
          </cell>
          <cell r="G10708" t="str">
            <v>J001</v>
          </cell>
          <cell r="H10708" t="str">
            <v>DRIVE UNIT:</v>
          </cell>
          <cell r="I10708" t="str">
            <v>Motor</v>
          </cell>
          <cell r="J10708" t="str">
            <v>C8705065-1-02 2017 E-Motor Egoing SYXC</v>
          </cell>
          <cell r="K10708" t="str">
            <v>C8705065-1-02</v>
          </cell>
          <cell r="L10708" t="str">
            <v>C8705065-1-02</v>
          </cell>
        </row>
        <row r="10709">
          <cell r="B10709" t="str">
            <v>YEM2875531Display</v>
          </cell>
          <cell r="C10709" t="str">
            <v>YEM2875531</v>
          </cell>
          <cell r="D10709" t="str">
            <v>2018-2019</v>
          </cell>
          <cell r="E10709">
            <v>36</v>
          </cell>
          <cell r="F10709" t="str">
            <v>0360</v>
          </cell>
          <cell r="G10709" t="str">
            <v>J004</v>
          </cell>
          <cell r="H10709" t="str">
            <v>DISPLAY:</v>
          </cell>
          <cell r="I10709" t="str">
            <v>Display</v>
          </cell>
          <cell r="J10709" t="str">
            <v>C8705065-1-10S LED, E10 Silver Alloy E-Going logo, new buttons, to be assembled on the left side,  cable length: 850mm 28"   For BESST</v>
          </cell>
          <cell r="K10709" t="str">
            <v>C8705065-1-10S</v>
          </cell>
          <cell r="L10709" t="str">
            <v>C8705065-1-10S</v>
          </cell>
        </row>
        <row r="10710">
          <cell r="B10710" t="str">
            <v>YEM2875531EB-Bus kabel</v>
          </cell>
          <cell r="C10710" t="str">
            <v>YEM2875531</v>
          </cell>
          <cell r="D10710" t="str">
            <v>2018-2019</v>
          </cell>
          <cell r="E10710">
            <v>37</v>
          </cell>
          <cell r="F10710" t="str">
            <v>0370</v>
          </cell>
          <cell r="G10710" t="str">
            <v>J005</v>
          </cell>
          <cell r="H10710" t="str">
            <v>EB-BUS CABLE:</v>
          </cell>
          <cell r="I10710" t="str">
            <v>EB-Bus kabel</v>
          </cell>
          <cell r="J10710" t="str">
            <v>C8705065-1-04A 9pin (1000mm), one end linked to controller,the other end linked to the display (240mm), the front light (240mm) one brake sensor (280mm) and the speed sensor (500mm)</v>
          </cell>
          <cell r="K10710" t="str">
            <v>C8705065-1-04A</v>
          </cell>
          <cell r="L10710" t="str">
            <v>C8705065-1-04</v>
          </cell>
        </row>
        <row r="10711">
          <cell r="B10711" t="str">
            <v>YEM2875531Motorkabel</v>
          </cell>
          <cell r="C10711" t="str">
            <v>YEM2875531</v>
          </cell>
          <cell r="D10711" t="str">
            <v>2018-2019</v>
          </cell>
          <cell r="E10711">
            <v>38</v>
          </cell>
          <cell r="F10711" t="str">
            <v>0380</v>
          </cell>
          <cell r="G10711" t="str">
            <v>J006</v>
          </cell>
          <cell r="H10711" t="str">
            <v>POWER CABLE:</v>
          </cell>
          <cell r="I10711" t="str">
            <v>Motorkabel</v>
          </cell>
          <cell r="J10711" t="str">
            <v>C8705065-1-03A G9.1/M9.1, cable length 1250mm, between motor and controller</v>
          </cell>
          <cell r="K10711" t="str">
            <v>C8705065-1-03A</v>
          </cell>
          <cell r="L10711" t="str">
            <v>C8705065-1-03A</v>
          </cell>
        </row>
        <row r="10712">
          <cell r="B10712" t="str">
            <v>YEM2875531Kabel framlampa</v>
          </cell>
          <cell r="C10712" t="str">
            <v>YEM2875531</v>
          </cell>
          <cell r="D10712" t="str">
            <v>2018-2019</v>
          </cell>
          <cell r="E10712">
            <v>39</v>
          </cell>
          <cell r="F10712" t="str">
            <v>0390</v>
          </cell>
          <cell r="G10712" t="str">
            <v>J007</v>
          </cell>
          <cell r="H10712" t="str">
            <v>F. LIGHT CABLE:</v>
          </cell>
          <cell r="I10712" t="str">
            <v>Kabel framlampa</v>
          </cell>
          <cell r="J10712" t="str">
            <v>Included in EB-BUS cable</v>
          </cell>
          <cell r="K10712" t="str">
            <v>Ingår i EB-buskabeln</v>
          </cell>
          <cell r="L10712" t="str">
            <v>Ingår i EB-buskabeln</v>
          </cell>
        </row>
        <row r="10713">
          <cell r="B10713" t="str">
            <v>YEM2875531Kabel baklampa</v>
          </cell>
          <cell r="C10713" t="str">
            <v>YEM2875531</v>
          </cell>
          <cell r="D10713" t="str">
            <v>2018-2019</v>
          </cell>
          <cell r="E10713">
            <v>40</v>
          </cell>
          <cell r="F10713" t="str">
            <v>0400</v>
          </cell>
          <cell r="G10713" t="str">
            <v>J008</v>
          </cell>
          <cell r="H10713" t="str">
            <v>R. LIGHT CABLE:</v>
          </cell>
          <cell r="I10713" t="str">
            <v>Kabel baklampa</v>
          </cell>
          <cell r="K10713" t="str">
            <v>INGÅR I BATTERIET</v>
          </cell>
          <cell r="L10713" t="str">
            <v>Ingår i batteriet</v>
          </cell>
        </row>
        <row r="10714">
          <cell r="B10714" t="str">
            <v>YEM2875531Hastighetssensor</v>
          </cell>
          <cell r="C10714" t="str">
            <v>YEM2875531</v>
          </cell>
          <cell r="D10714" t="str">
            <v>2018-2019</v>
          </cell>
          <cell r="E10714">
            <v>41</v>
          </cell>
          <cell r="F10714" t="str">
            <v>0410</v>
          </cell>
          <cell r="G10714" t="str">
            <v>J009</v>
          </cell>
          <cell r="H10714" t="str">
            <v>SPEED SENSOR:</v>
          </cell>
          <cell r="I10714" t="str">
            <v>Hastighetssensor</v>
          </cell>
          <cell r="J10714" t="str">
            <v>Integrated in the motor</v>
          </cell>
          <cell r="K10714" t="str">
            <v>INGÅR I MOTORN</v>
          </cell>
          <cell r="L10714" t="str">
            <v>Ingår i motorn</v>
          </cell>
        </row>
        <row r="10715">
          <cell r="B10715" t="str">
            <v>YEM2875531Batteri</v>
          </cell>
          <cell r="C10715" t="str">
            <v>YEM2875531</v>
          </cell>
          <cell r="D10715" t="str">
            <v>2018-2019</v>
          </cell>
          <cell r="E10715">
            <v>42</v>
          </cell>
          <cell r="F10715" t="str">
            <v>0420</v>
          </cell>
          <cell r="G10715" t="str">
            <v>J002</v>
          </cell>
          <cell r="H10715" t="str">
            <v>BATTERY:</v>
          </cell>
          <cell r="I10715" t="str">
            <v>Batteri</v>
          </cell>
          <cell r="J10715" t="str">
            <v>C8705058-1-08C  PHYLION SF-03, 8,8Ah WITH INTERGRATED REAR RED LIGHT (CANBUS)</v>
          </cell>
          <cell r="K10715" t="str">
            <v>C8705058-1-08EA</v>
          </cell>
          <cell r="L10715" t="str">
            <v>C8705058-1-08EA</v>
          </cell>
        </row>
        <row r="10716">
          <cell r="B10716" t="str">
            <v>YEM2875531Batterihållare</v>
          </cell>
          <cell r="C10716" t="str">
            <v>YEM2875531</v>
          </cell>
          <cell r="D10716" t="str">
            <v>2018-2019</v>
          </cell>
          <cell r="E10716">
            <v>43</v>
          </cell>
          <cell r="F10716" t="str">
            <v>0430</v>
          </cell>
          <cell r="G10716" t="str">
            <v>J003</v>
          </cell>
          <cell r="H10716" t="str">
            <v>BATTERY HOLDER/Slider</v>
          </cell>
          <cell r="I10716" t="str">
            <v>Batterihållare</v>
          </cell>
          <cell r="J10716" t="str">
            <v>C8705065-10-02 Slider (lower part) SF03, AXA One key</v>
          </cell>
          <cell r="L10716" t="e">
            <v>#N/A</v>
          </cell>
        </row>
        <row r="10717">
          <cell r="B10717" t="str">
            <v>YEM2875531Batteriladdare</v>
          </cell>
          <cell r="C10717" t="str">
            <v>YEM2875531</v>
          </cell>
          <cell r="D10717" t="str">
            <v>2018-2019</v>
          </cell>
          <cell r="E10717">
            <v>44</v>
          </cell>
          <cell r="F10717" t="str">
            <v>0440</v>
          </cell>
          <cell r="G10717" t="str">
            <v>J010</v>
          </cell>
          <cell r="H10717" t="str">
            <v>CHARGER:</v>
          </cell>
          <cell r="I10717" t="str">
            <v>Batteriladdare</v>
          </cell>
          <cell r="J10717" t="str">
            <v>C8705058-02, (CHARGER 2A    # NO:CZ2AG2JE7)  CHARGER FOR PHYLION BATTERY</v>
          </cell>
          <cell r="K10717" t="str">
            <v>C8705058-02</v>
          </cell>
          <cell r="L10717" t="str">
            <v>C8705058-02</v>
          </cell>
        </row>
        <row r="10718">
          <cell r="B10718" t="str">
            <v>YEM2875531Kontrollbox</v>
          </cell>
          <cell r="C10718" t="str">
            <v>YEM2875531</v>
          </cell>
          <cell r="D10718" t="str">
            <v>2018-2019</v>
          </cell>
          <cell r="E10718">
            <v>45</v>
          </cell>
          <cell r="F10718" t="str">
            <v>0450</v>
          </cell>
          <cell r="G10718" t="str">
            <v>J011</v>
          </cell>
          <cell r="H10718" t="str">
            <v>Controller</v>
          </cell>
          <cell r="I10718" t="str">
            <v>Kontrollbox</v>
          </cell>
          <cell r="J1071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718" t="str">
            <v>C8705065-10-01A</v>
          </cell>
          <cell r="L10718" t="str">
            <v>C8705065-10-01</v>
          </cell>
        </row>
        <row r="10719">
          <cell r="B10719" t="str">
            <v>YEM2875531Växelöra</v>
          </cell>
          <cell r="C10719" t="str">
            <v>YEM2875531</v>
          </cell>
          <cell r="D10719" t="str">
            <v>2018-2019</v>
          </cell>
          <cell r="E10719">
            <v>46</v>
          </cell>
          <cell r="F10719" t="str">
            <v>0460</v>
          </cell>
          <cell r="G10719" t="str">
            <v>D005</v>
          </cell>
          <cell r="H10719" t="str">
            <v>Gear hanger</v>
          </cell>
          <cell r="I10719" t="str">
            <v>Växelöra</v>
          </cell>
          <cell r="L10719" t="e">
            <v>#N/A</v>
          </cell>
        </row>
        <row r="10720">
          <cell r="B10720" t="str">
            <v>YEM2875532RAM</v>
          </cell>
          <cell r="C10720" t="str">
            <v>YEM2875532</v>
          </cell>
          <cell r="D10720" t="str">
            <v>2019-2021</v>
          </cell>
          <cell r="E10720">
            <v>1</v>
          </cell>
          <cell r="F10720" t="str">
            <v>0010</v>
          </cell>
          <cell r="G10720" t="str">
            <v>A001</v>
          </cell>
          <cell r="H10720" t="str">
            <v>PAINTED FRAME</v>
          </cell>
          <cell r="I10720" t="str">
            <v>RAM</v>
          </cell>
          <cell r="K10720" t="str">
            <v>FRAME</v>
          </cell>
          <cell r="L10720" t="e">
            <v>#N/A</v>
          </cell>
        </row>
        <row r="10721">
          <cell r="B10721" t="str">
            <v>YEM2875532Framgaffel</v>
          </cell>
          <cell r="C10721" t="str">
            <v>YEM2875532</v>
          </cell>
          <cell r="D10721" t="str">
            <v>2019-2021</v>
          </cell>
          <cell r="E10721">
            <v>2</v>
          </cell>
          <cell r="F10721" t="str">
            <v>0020</v>
          </cell>
          <cell r="G10721" t="str">
            <v>A002</v>
          </cell>
          <cell r="H10721" t="str">
            <v>PAINTED FORK</v>
          </cell>
          <cell r="I10721" t="str">
            <v>Framgaffel</v>
          </cell>
          <cell r="J10721" t="str">
            <v>C1605749-193 Lung I rigid for e-bike, disc-brake FF28ST INT 622 170</v>
          </cell>
          <cell r="K10721" t="str">
            <v>C1605749-193</v>
          </cell>
          <cell r="L10721" t="e">
            <v>#N/A</v>
          </cell>
        </row>
        <row r="10722">
          <cell r="B10722" t="str">
            <v>YEM2875532Styrlager</v>
          </cell>
          <cell r="C10722" t="str">
            <v>YEM2875532</v>
          </cell>
          <cell r="D10722" t="str">
            <v>2019-2021</v>
          </cell>
          <cell r="E10722">
            <v>3</v>
          </cell>
          <cell r="F10722" t="str">
            <v>0030</v>
          </cell>
          <cell r="G10722" t="str">
            <v>B001</v>
          </cell>
          <cell r="H10722" t="str">
            <v>Head Set</v>
          </cell>
          <cell r="I10722" t="str">
            <v>Styrlager</v>
          </cell>
          <cell r="J10722" t="str">
            <v>C2105002 VP-MH305C SEMI INTEGR, ED BLACK O/S  SH = 20mm</v>
          </cell>
          <cell r="K10722" t="str">
            <v>C2105002</v>
          </cell>
          <cell r="L10722" t="str">
            <v>C2100163</v>
          </cell>
        </row>
        <row r="10723">
          <cell r="B10723" t="str">
            <v xml:space="preserve">YEM2875532Styrstam </v>
          </cell>
          <cell r="C10723" t="str">
            <v>YEM2875532</v>
          </cell>
          <cell r="D10723" t="str">
            <v>2019-2021</v>
          </cell>
          <cell r="E10723">
            <v>4</v>
          </cell>
          <cell r="F10723" t="str">
            <v>0040</v>
          </cell>
          <cell r="G10723" t="str">
            <v>B002</v>
          </cell>
          <cell r="H10723" t="str">
            <v>Handlebar Stem</v>
          </cell>
          <cell r="I10723" t="str">
            <v xml:space="preserve">Styrstam </v>
          </cell>
          <cell r="J10723" t="str">
            <v>C2205076-040 STQ AL/IN sv 25/230 30° 25 HA-C40  silver</v>
          </cell>
          <cell r="K10723" t="str">
            <v>C2205076-040</v>
          </cell>
          <cell r="L10723" t="str">
            <v>C2200114-040</v>
          </cell>
        </row>
        <row r="10724">
          <cell r="B10724" t="str">
            <v>YEM2875532Styre</v>
          </cell>
          <cell r="C10724" t="str">
            <v>YEM2875532</v>
          </cell>
          <cell r="D10724" t="str">
            <v>2019-2021</v>
          </cell>
          <cell r="E10724">
            <v>5</v>
          </cell>
          <cell r="F10724" t="str">
            <v>0050</v>
          </cell>
          <cell r="G10724" t="str">
            <v>B003</v>
          </cell>
          <cell r="H10724" t="str">
            <v>Handelbar</v>
          </cell>
          <cell r="I10724" t="str">
            <v>Styre</v>
          </cell>
          <cell r="J10724" t="str">
            <v>C2306073 Handlebar City Silver NR-AL-14(ISO-C) W:630mm, AL H.A.S, no logo</v>
          </cell>
          <cell r="K10724" t="str">
            <v>C2306073</v>
          </cell>
          <cell r="L10724" t="str">
            <v>C2300290</v>
          </cell>
        </row>
        <row r="10725">
          <cell r="B10725" t="str">
            <v>YEM2875532Bromsgrepp H</v>
          </cell>
          <cell r="C10725" t="str">
            <v>YEM2875532</v>
          </cell>
          <cell r="D10725" t="str">
            <v>2019-2021</v>
          </cell>
          <cell r="E10725">
            <v>6</v>
          </cell>
          <cell r="F10725" t="str">
            <v>0060</v>
          </cell>
          <cell r="G10725" t="str">
            <v>C002</v>
          </cell>
          <cell r="H10725" t="str">
            <v>Brake Lever R</v>
          </cell>
          <cell r="I10725" t="str">
            <v>Bromsgrepp H</v>
          </cell>
          <cell r="L10725" t="e">
            <v>#N/A</v>
          </cell>
        </row>
        <row r="10726">
          <cell r="B10726" t="str">
            <v>YEM2875532Bromsgrepp V</v>
          </cell>
          <cell r="C10726" t="str">
            <v>YEM2875532</v>
          </cell>
          <cell r="D10726" t="str">
            <v>2019-2021</v>
          </cell>
          <cell r="E10726">
            <v>7</v>
          </cell>
          <cell r="F10726" t="str">
            <v>0070</v>
          </cell>
          <cell r="G10726" t="str">
            <v>C001</v>
          </cell>
          <cell r="H10726" t="str">
            <v>Brake Lever L</v>
          </cell>
          <cell r="I10726" t="str">
            <v>Bromsgrepp V</v>
          </cell>
          <cell r="K10726" t="str">
            <v>Shimano</v>
          </cell>
          <cell r="L10726" t="str">
            <v>Kontakta SHIMANO</v>
          </cell>
        </row>
        <row r="10727">
          <cell r="B10727" t="str">
            <v>YEM2875532Växelreglage H</v>
          </cell>
          <cell r="C10727" t="str">
            <v>YEM2875532</v>
          </cell>
          <cell r="D10727" t="str">
            <v>2019-2021</v>
          </cell>
          <cell r="E10727">
            <v>8</v>
          </cell>
          <cell r="F10727" t="str">
            <v>0080</v>
          </cell>
          <cell r="G10727" t="str">
            <v>D002</v>
          </cell>
          <cell r="H10727" t="str">
            <v>Shift Lever R</v>
          </cell>
          <cell r="I10727" t="str">
            <v>Växelreglage H</v>
          </cell>
          <cell r="J10727" t="str">
            <v>C5105092 SHIFT LEVER, SL-C3000-7, NEXUS, REVO SHIFTER, 2320MM INNER, W/O OUTER FOR CJ-NX40(FOR SCANDINAVIAN), BLACK, BULK</v>
          </cell>
          <cell r="K10727" t="str">
            <v>C5105092</v>
          </cell>
          <cell r="L10727" t="str">
            <v>Kontakta SHIMANO</v>
          </cell>
        </row>
        <row r="10728">
          <cell r="B10728" t="str">
            <v>YEM2875532Växelreglage V</v>
          </cell>
          <cell r="C10728" t="str">
            <v>YEM2875532</v>
          </cell>
          <cell r="D10728" t="str">
            <v>2019-2021</v>
          </cell>
          <cell r="E10728">
            <v>9</v>
          </cell>
          <cell r="F10728" t="str">
            <v>0090</v>
          </cell>
          <cell r="G10728" t="str">
            <v>D001</v>
          </cell>
          <cell r="H10728" t="str">
            <v>Shift Lever L</v>
          </cell>
          <cell r="I10728" t="str">
            <v>Växelreglage V</v>
          </cell>
          <cell r="L10728" t="e">
            <v>#N/A</v>
          </cell>
        </row>
        <row r="10729">
          <cell r="B10729" t="str">
            <v>YEM2875532Handtag par</v>
          </cell>
          <cell r="C10729" t="str">
            <v>YEM2875532</v>
          </cell>
          <cell r="D10729" t="str">
            <v>2019-2021</v>
          </cell>
          <cell r="E10729">
            <v>10</v>
          </cell>
          <cell r="F10729" t="str">
            <v>0100</v>
          </cell>
          <cell r="G10729" t="str">
            <v>B004</v>
          </cell>
          <cell r="H10729" t="str">
            <v>Grip R</v>
          </cell>
          <cell r="I10729" t="str">
            <v>Handtag par</v>
          </cell>
          <cell r="J10729" t="str">
            <v>C2505674  HERRMANS 84A ERGO TPE DARK BROWN 8129 90MM</v>
          </cell>
          <cell r="K10729" t="str">
            <v>C2505674</v>
          </cell>
          <cell r="L10729" t="str">
            <v>BSP?</v>
          </cell>
        </row>
        <row r="10730">
          <cell r="B10730" t="str">
            <v>YEM2875532Frambroms</v>
          </cell>
          <cell r="C10730" t="str">
            <v>YEM2875532</v>
          </cell>
          <cell r="D10730" t="str">
            <v>2019-2021</v>
          </cell>
          <cell r="E10730">
            <v>11</v>
          </cell>
          <cell r="F10730" t="str">
            <v>0110</v>
          </cell>
          <cell r="G10730" t="str">
            <v>C003</v>
          </cell>
          <cell r="H10730" t="str">
            <v xml:space="preserve">Brake front </v>
          </cell>
          <cell r="I10730" t="str">
            <v>Frambroms</v>
          </cell>
          <cell r="J10730" t="str">
            <v>AMT200KLFURX100 DISC BRAKE ASSEMBLED SET, BL-MT200(L), BR-MT200(F), BLACK, SM-MA-F160P/S, RESIN PAD(W/O FIN), 1000MM HOSE(SM-BH59-SS BLACK), BULK, 8,17 USD</v>
          </cell>
          <cell r="K10730" t="str">
            <v>AMT200KLFURX100</v>
          </cell>
          <cell r="L10730" t="str">
            <v>Kontakta SHIMANO</v>
          </cell>
        </row>
        <row r="10731">
          <cell r="B10731" t="str">
            <v>YEM2875532Bakbroms</v>
          </cell>
          <cell r="C10731" t="str">
            <v>YEM2875532</v>
          </cell>
          <cell r="D10731" t="str">
            <v>2019-2021</v>
          </cell>
          <cell r="E10731">
            <v>12</v>
          </cell>
          <cell r="F10731" t="str">
            <v>0120</v>
          </cell>
          <cell r="G10731" t="str">
            <v>C004</v>
          </cell>
          <cell r="H10731" t="str">
            <v>Brake rear</v>
          </cell>
          <cell r="I10731" t="str">
            <v>Bakbroms</v>
          </cell>
          <cell r="K10731" t="str">
            <v>Fotbroms</v>
          </cell>
          <cell r="L10731" t="str">
            <v>Kontakta SHIMANO</v>
          </cell>
        </row>
        <row r="10732">
          <cell r="B10732" t="str">
            <v>YEM2875532Vevlager</v>
          </cell>
          <cell r="C10732" t="str">
            <v>YEM2875532</v>
          </cell>
          <cell r="D10732" t="str">
            <v>2019-2021</v>
          </cell>
          <cell r="E10732">
            <v>13</v>
          </cell>
          <cell r="F10732" t="str">
            <v>0130</v>
          </cell>
          <cell r="G10732" t="str">
            <v>E001</v>
          </cell>
          <cell r="H10732" t="str">
            <v xml:space="preserve">BB-set </v>
          </cell>
          <cell r="I10732" t="str">
            <v>Vevlager</v>
          </cell>
          <cell r="K10732" t="str">
            <v>C8705065-1-124C</v>
          </cell>
          <cell r="L10732" t="str">
            <v>C8705065-1-124C</v>
          </cell>
        </row>
        <row r="10733">
          <cell r="B10733" t="str">
            <v>YEM2875532Vevparti</v>
          </cell>
          <cell r="C10733" t="str">
            <v>YEM2875532</v>
          </cell>
          <cell r="D10733" t="str">
            <v>2019-2021</v>
          </cell>
          <cell r="E10733">
            <v>14</v>
          </cell>
          <cell r="F10733" t="str">
            <v>0140</v>
          </cell>
          <cell r="G10733" t="str">
            <v>E002</v>
          </cell>
          <cell r="H10733" t="str">
            <v>Front Chainwheel</v>
          </cell>
          <cell r="I10733" t="str">
            <v>Vevparti</v>
          </cell>
          <cell r="J10733" t="str">
            <v>C3305699-EG PRA-10L Silver 42T 170MM W E-GOING LOGO</v>
          </cell>
          <cell r="K10733" t="str">
            <v>C3305699-EG</v>
          </cell>
          <cell r="L10733" t="str">
            <v>C3305699-EG</v>
          </cell>
        </row>
        <row r="10734">
          <cell r="B10734" t="str">
            <v>YEM2875532Kedjeskydd</v>
          </cell>
          <cell r="C10734" t="str">
            <v>YEM2875532</v>
          </cell>
          <cell r="D10734" t="str">
            <v>2019-2021</v>
          </cell>
          <cell r="E10734">
            <v>15</v>
          </cell>
          <cell r="F10734" t="str">
            <v>0150</v>
          </cell>
          <cell r="G10734" t="str">
            <v>H001</v>
          </cell>
          <cell r="H10734" t="str">
            <v>Chain guard</v>
          </cell>
          <cell r="I10734" t="str">
            <v>Kedjeskydd</v>
          </cell>
          <cell r="J10734" t="str">
            <v>C8305441-575M 42T w holes blue classic Buchel + C8305642</v>
          </cell>
          <cell r="K10734" t="str">
            <v>C8305441-575M</v>
          </cell>
          <cell r="L10734" t="str">
            <v>Kontakta Service</v>
          </cell>
        </row>
        <row r="10735">
          <cell r="B10735" t="str">
            <v>YEM2875532Kedjeskyddsfäste</v>
          </cell>
          <cell r="C10735" t="str">
            <v>YEM2875532</v>
          </cell>
          <cell r="D10735" t="str">
            <v>2019-2021</v>
          </cell>
          <cell r="E10735">
            <v>16</v>
          </cell>
          <cell r="F10735" t="str">
            <v>0160</v>
          </cell>
          <cell r="G10735" t="str">
            <v>H002</v>
          </cell>
          <cell r="H10735" t="str">
            <v>Chain guard bracket</v>
          </cell>
          <cell r="I10735" t="str">
            <v>Kedjeskyddsfäste</v>
          </cell>
          <cell r="K10735" t="str">
            <v>C8305642</v>
          </cell>
          <cell r="L10735" t="str">
            <v>C8305642</v>
          </cell>
        </row>
        <row r="10736">
          <cell r="B10736" t="str">
            <v>YEM2875532Framväxel</v>
          </cell>
          <cell r="C10736" t="str">
            <v>YEM2875532</v>
          </cell>
          <cell r="D10736" t="str">
            <v>2019-2021</v>
          </cell>
          <cell r="E10736">
            <v>17</v>
          </cell>
          <cell r="F10736" t="str">
            <v>0170</v>
          </cell>
          <cell r="G10736" t="str">
            <v>D003</v>
          </cell>
          <cell r="H10736" t="str">
            <v>Front Derailleur</v>
          </cell>
          <cell r="I10736" t="str">
            <v>Framväxel</v>
          </cell>
          <cell r="K10736" t="str">
            <v>EMPTY</v>
          </cell>
          <cell r="L10736" t="e">
            <v>#N/A</v>
          </cell>
        </row>
        <row r="10737">
          <cell r="B10737" t="str">
            <v>YEM2875532Bakväxel</v>
          </cell>
          <cell r="C10737" t="str">
            <v>YEM2875532</v>
          </cell>
          <cell r="D10737" t="str">
            <v>2019-2021</v>
          </cell>
          <cell r="E10737">
            <v>18</v>
          </cell>
          <cell r="F10737" t="str">
            <v>0180</v>
          </cell>
          <cell r="G10737" t="str">
            <v>D004</v>
          </cell>
          <cell r="H10737" t="str">
            <v>Rear Derailleur</v>
          </cell>
          <cell r="I10737" t="str">
            <v>Bakväxel</v>
          </cell>
          <cell r="K10737" t="str">
            <v>NAVVÄXEL</v>
          </cell>
          <cell r="L10737" t="str">
            <v>Kontakta SHIMANO</v>
          </cell>
        </row>
        <row r="10738">
          <cell r="B10738" t="str">
            <v>YEM2875532Kedja</v>
          </cell>
          <cell r="C10738" t="str">
            <v>YEM2875532</v>
          </cell>
          <cell r="D10738" t="str">
            <v>2019-2021</v>
          </cell>
          <cell r="E10738">
            <v>19</v>
          </cell>
          <cell r="F10738" t="str">
            <v>0190</v>
          </cell>
          <cell r="G10738" t="str">
            <v>E003</v>
          </cell>
          <cell r="H10738" t="str">
            <v xml:space="preserve">Chain </v>
          </cell>
          <cell r="I10738" t="str">
            <v>Kedja</v>
          </cell>
          <cell r="J10738" t="str">
            <v>std</v>
          </cell>
          <cell r="K10738" t="str">
            <v>C3405001-0106</v>
          </cell>
          <cell r="L10738" t="str">
            <v>C3400002</v>
          </cell>
        </row>
        <row r="10739">
          <cell r="B10739" t="str">
            <v>YEM2875532Kassett</v>
          </cell>
          <cell r="C10739" t="str">
            <v>YEM2875532</v>
          </cell>
          <cell r="D10739" t="str">
            <v>2019-2021</v>
          </cell>
          <cell r="E10739">
            <v>20</v>
          </cell>
          <cell r="F10739" t="str">
            <v>0200</v>
          </cell>
          <cell r="G10739" t="str">
            <v>E004</v>
          </cell>
          <cell r="H10739" t="str">
            <v>Cassette Sprocket</v>
          </cell>
          <cell r="I10739" t="str">
            <v>Kassett</v>
          </cell>
          <cell r="J10739" t="str">
            <v>ASMGEAR18SU SPT SC18sv3/32" (INTERNAL HUB)</v>
          </cell>
          <cell r="K10739" t="str">
            <v>ASMGEAR18SU</v>
          </cell>
          <cell r="L10739" t="str">
            <v>Kontakta SHIMANO</v>
          </cell>
        </row>
        <row r="10740">
          <cell r="B10740" t="str">
            <v>YEM2875532Framhjul</v>
          </cell>
          <cell r="C10740" t="str">
            <v>YEM2875532</v>
          </cell>
          <cell r="D10740" t="str">
            <v>2019-2021</v>
          </cell>
          <cell r="E10740">
            <v>21</v>
          </cell>
          <cell r="F10740" t="str">
            <v>0210</v>
          </cell>
          <cell r="G10740" t="str">
            <v>F001</v>
          </cell>
          <cell r="H10740" t="str">
            <v>Front hub</v>
          </cell>
          <cell r="I10740" t="str">
            <v>Framhjul</v>
          </cell>
          <cell r="J10740" t="str">
            <v>C4107932 F622X40 GD E-BIKE DB 36H BN</v>
          </cell>
          <cell r="K10740" t="str">
            <v>C4107932</v>
          </cell>
          <cell r="L10740" t="str">
            <v>C4100388</v>
          </cell>
        </row>
        <row r="10741">
          <cell r="B10741" t="str">
            <v>YEM2875532Bakhjul</v>
          </cell>
          <cell r="C10741" t="str">
            <v>YEM2875532</v>
          </cell>
          <cell r="D10741" t="str">
            <v>2019-2021</v>
          </cell>
          <cell r="E10741">
            <v>22</v>
          </cell>
          <cell r="F10741" t="str">
            <v>0220</v>
          </cell>
          <cell r="G10741" t="str">
            <v>F002</v>
          </cell>
          <cell r="H10741" t="str">
            <v>Rear hub</v>
          </cell>
          <cell r="I10741" t="str">
            <v>Bakhjul</v>
          </cell>
          <cell r="J10741" t="str">
            <v>C4208022 B 622X40 GOLD SHIM7 16T</v>
          </cell>
          <cell r="K10741" t="str">
            <v>C4208022</v>
          </cell>
          <cell r="L10741" t="str">
            <v>C4200386</v>
          </cell>
        </row>
        <row r="10742">
          <cell r="B10742" t="str">
            <v>YEM2875532Däck</v>
          </cell>
          <cell r="C10742" t="str">
            <v>YEM2875532</v>
          </cell>
          <cell r="D10742" t="str">
            <v>2019-2021</v>
          </cell>
          <cell r="E10742">
            <v>23</v>
          </cell>
          <cell r="F10742" t="str">
            <v>0230</v>
          </cell>
          <cell r="G10742" t="str">
            <v>F003</v>
          </cell>
          <cell r="H10742" t="str">
            <v>Tire</v>
          </cell>
          <cell r="I10742" t="str">
            <v>Däck</v>
          </cell>
          <cell r="J10742" t="str">
            <v>C4906456 622x40 Brown PERGO H-480 PREMIUM Reflex (AP: 40x40 nylon/canvas)</v>
          </cell>
          <cell r="K10742" t="str">
            <v>C4906456</v>
          </cell>
          <cell r="L10742" t="str">
            <v>BSP?</v>
          </cell>
        </row>
        <row r="10743">
          <cell r="B10743" t="str">
            <v>YEM2875532Skärmar set</v>
          </cell>
          <cell r="C10743" t="str">
            <v>YEM2875532</v>
          </cell>
          <cell r="D10743" t="str">
            <v>2019-2021</v>
          </cell>
          <cell r="E10743">
            <v>24</v>
          </cell>
          <cell r="F10743" t="str">
            <v>0240</v>
          </cell>
          <cell r="G10743" t="str">
            <v>H003</v>
          </cell>
          <cell r="H10743" t="str">
            <v xml:space="preserve">Mudguard front   </v>
          </cell>
          <cell r="I10743" t="str">
            <v>Skärmar set</v>
          </cell>
          <cell r="J10743" t="str">
            <v>C8255677-575 ZN/52MM 28" Blue 70.554/1 (5729-ZN) BLANK</v>
          </cell>
          <cell r="K10743" t="str">
            <v>C8255677-575</v>
          </cell>
          <cell r="L10743" t="str">
            <v>Kontakta Service</v>
          </cell>
        </row>
        <row r="10744">
          <cell r="B10744" t="str">
            <v>YEM2875532Pakethållare</v>
          </cell>
          <cell r="C10744" t="str">
            <v>YEM2875532</v>
          </cell>
          <cell r="D10744" t="str">
            <v>2019-2021</v>
          </cell>
          <cell r="E10744">
            <v>25</v>
          </cell>
          <cell r="F10744" t="str">
            <v>0250</v>
          </cell>
          <cell r="G10744" t="str">
            <v>H004</v>
          </cell>
          <cell r="H10744" t="str">
            <v>Carrier</v>
          </cell>
          <cell r="I10744" t="str">
            <v>Pakethållare</v>
          </cell>
          <cell r="J10744" t="str">
            <v>C8205835-ALU-575 AVS CLASSIC CARRIER FOR PHYLLION SR20 BATTERY, Painted blue CLIP AND SPECTRA LOGO</v>
          </cell>
          <cell r="K10744" t="str">
            <v>C8205835-ALU-575</v>
          </cell>
          <cell r="L10744" t="str">
            <v>Kontakta Service</v>
          </cell>
        </row>
        <row r="10745">
          <cell r="B10745" t="str">
            <v>YEM2875532Sadel</v>
          </cell>
          <cell r="C10745" t="str">
            <v>YEM2875532</v>
          </cell>
          <cell r="D10745" t="str">
            <v>2019-2021</v>
          </cell>
          <cell r="E10745">
            <v>26</v>
          </cell>
          <cell r="F10745" t="str">
            <v>0260</v>
          </cell>
          <cell r="G10745" t="str">
            <v>G001</v>
          </cell>
          <cell r="H10745" t="str">
            <v>Saddle</v>
          </cell>
          <cell r="I10745" t="str">
            <v>Sadel</v>
          </cell>
          <cell r="J10745" t="str">
            <v>C7106015 Recta Brown wo. Clamp 8071US 8129</v>
          </cell>
          <cell r="K10745" t="str">
            <v>C7106015</v>
          </cell>
          <cell r="L10745" t="str">
            <v>C7100643</v>
          </cell>
        </row>
        <row r="10746">
          <cell r="B10746" t="str">
            <v>YEM2875532Sadelstolpe</v>
          </cell>
          <cell r="C10746" t="str">
            <v>YEM2875532</v>
          </cell>
          <cell r="D10746" t="str">
            <v>2019-2021</v>
          </cell>
          <cell r="E10746">
            <v>27</v>
          </cell>
          <cell r="F10746" t="str">
            <v>0270</v>
          </cell>
          <cell r="G10746" t="str">
            <v>G002</v>
          </cell>
          <cell r="H10746" t="str">
            <v>Seatpost</v>
          </cell>
          <cell r="I10746" t="str">
            <v>Sadelstolpe</v>
          </cell>
          <cell r="J10746" t="str">
            <v xml:space="preserve">C7205258  SP-222 27.2X350 Anodized SILVER </v>
          </cell>
          <cell r="K10746" t="str">
            <v>C7205258</v>
          </cell>
          <cell r="L10746" t="str">
            <v>C7200039</v>
          </cell>
        </row>
        <row r="10747">
          <cell r="B10747" t="str">
            <v>YEM2875532Sadelrörsklämma</v>
          </cell>
          <cell r="C10747" t="str">
            <v>YEM2875532</v>
          </cell>
          <cell r="D10747" t="str">
            <v>2019-2021</v>
          </cell>
          <cell r="E10747">
            <v>28</v>
          </cell>
          <cell r="F10747" t="str">
            <v>0280</v>
          </cell>
          <cell r="G10747" t="str">
            <v>G003</v>
          </cell>
          <cell r="H10747" t="str">
            <v>Seat Clamp</v>
          </cell>
          <cell r="I10747" t="str">
            <v>Sadelrörsklämma</v>
          </cell>
          <cell r="J10747" t="str">
            <v xml:space="preserve">C7305002 L/C 31.8 MX27 shiny black </v>
          </cell>
          <cell r="K10747" t="str">
            <v>C7305002</v>
          </cell>
          <cell r="L10747" t="str">
            <v>C7300027-318</v>
          </cell>
        </row>
        <row r="10748">
          <cell r="B10748" t="str">
            <v>YEM2875532Framlampa</v>
          </cell>
          <cell r="C10748" t="str">
            <v>YEM2875532</v>
          </cell>
          <cell r="D10748" t="str">
            <v>2019-2021</v>
          </cell>
          <cell r="E10748">
            <v>29</v>
          </cell>
          <cell r="F10748" t="str">
            <v>0290</v>
          </cell>
          <cell r="G10748" t="str">
            <v>H005</v>
          </cell>
          <cell r="H10748" t="str">
            <v>Front light</v>
          </cell>
          <cell r="I10748" t="str">
            <v>Framlampa</v>
          </cell>
          <cell r="J10748" t="str">
            <v>C8025215 Front light Retro Sport without ss bracket, Classic chrome, 0,5W LED, 15 lux, Waterproof IP44 w cable</v>
          </cell>
          <cell r="K10748" t="str">
            <v>C8025215</v>
          </cell>
          <cell r="L10748" t="str">
            <v>C8010029</v>
          </cell>
        </row>
        <row r="10749">
          <cell r="B10749" t="str">
            <v>YEM2875532Baklampa</v>
          </cell>
          <cell r="C10749" t="str">
            <v>YEM2875532</v>
          </cell>
          <cell r="D10749" t="str">
            <v>2019-2021</v>
          </cell>
          <cell r="E10749">
            <v>30</v>
          </cell>
          <cell r="F10749" t="str">
            <v>0300</v>
          </cell>
          <cell r="G10749" t="str">
            <v>H006</v>
          </cell>
          <cell r="H10749" t="str">
            <v>Light, Rear</v>
          </cell>
          <cell r="I10749" t="str">
            <v>Baklampa</v>
          </cell>
          <cell r="J10749" t="str">
            <v>inkl in battery</v>
          </cell>
          <cell r="K10749" t="str">
            <v>C8705186-1RLBK</v>
          </cell>
          <cell r="L10749" t="str">
            <v>C8705186-1RLBK</v>
          </cell>
        </row>
        <row r="10750">
          <cell r="B10750" t="str">
            <v>YEM2875532Låssats</v>
          </cell>
          <cell r="C10750" t="str">
            <v>YEM2875532</v>
          </cell>
          <cell r="D10750" t="str">
            <v>2019-2021</v>
          </cell>
          <cell r="E10750">
            <v>31</v>
          </cell>
          <cell r="F10750" t="str">
            <v>0310</v>
          </cell>
          <cell r="G10750" t="str">
            <v>H007</v>
          </cell>
          <cell r="H10750" t="str">
            <v>Lock</v>
          </cell>
          <cell r="I10750" t="str">
            <v>Låssats</v>
          </cell>
          <cell r="J10750" t="str">
            <v>C8405069 LCK SF PLbk Solid+  BAT SF03/SR11/SR20, LOCK FRAME+LOCK BATT SF03 RT W/2 similar keys</v>
          </cell>
          <cell r="K10750" t="str">
            <v>C8405069</v>
          </cell>
          <cell r="L10750" t="str">
            <v>C8405069</v>
          </cell>
        </row>
        <row r="10751">
          <cell r="B10751" t="str">
            <v>YEM2875532Stöd</v>
          </cell>
          <cell r="C10751" t="str">
            <v>YEM2875532</v>
          </cell>
          <cell r="D10751" t="str">
            <v>2019-2021</v>
          </cell>
          <cell r="E10751">
            <v>32</v>
          </cell>
          <cell r="F10751" t="str">
            <v>0320</v>
          </cell>
          <cell r="G10751" t="str">
            <v>H008</v>
          </cell>
          <cell r="H10751" t="str">
            <v>Kick stand</v>
          </cell>
          <cell r="I10751" t="str">
            <v>Stöd</v>
          </cell>
          <cell r="J10751" t="str">
            <v>C8105208 KS REX ATRAN 235</v>
          </cell>
          <cell r="K10751" t="str">
            <v>C8105208</v>
          </cell>
          <cell r="L10751" t="str">
            <v>C8100034</v>
          </cell>
        </row>
        <row r="10752">
          <cell r="B10752" t="str">
            <v>YEM2875532Korg</v>
          </cell>
          <cell r="C10752" t="str">
            <v>YEM2875532</v>
          </cell>
          <cell r="D10752" t="str">
            <v>2019-2021</v>
          </cell>
          <cell r="E10752">
            <v>33</v>
          </cell>
          <cell r="F10752" t="str">
            <v>0330</v>
          </cell>
          <cell r="G10752" t="str">
            <v>H009</v>
          </cell>
          <cell r="H10752" t="str">
            <v>Basket / Fr carrier</v>
          </cell>
          <cell r="I10752" t="str">
            <v>Korg</v>
          </cell>
          <cell r="J10752" t="str">
            <v>C8205750-28-alu-575 Blue front carrier</v>
          </cell>
          <cell r="K10752" t="str">
            <v>C825750-28-575M</v>
          </cell>
          <cell r="L10752" t="str">
            <v>Kontakta Service</v>
          </cell>
        </row>
        <row r="10753">
          <cell r="B10753" t="str">
            <v>YEM2875532Pedaler</v>
          </cell>
          <cell r="C10753" t="str">
            <v>YEM2875532</v>
          </cell>
          <cell r="D10753" t="str">
            <v>2019-2021</v>
          </cell>
          <cell r="E10753">
            <v>34</v>
          </cell>
          <cell r="F10753" t="str">
            <v>0340</v>
          </cell>
          <cell r="G10753" t="str">
            <v>E005</v>
          </cell>
          <cell r="H10753" t="str">
            <v xml:space="preserve">Pedal </v>
          </cell>
          <cell r="I10753" t="str">
            <v>Pedaler</v>
          </cell>
          <cell r="J10753" t="str">
            <v>C3505317 STANDARD BK/GR9/16"</v>
          </cell>
          <cell r="K10753" t="str">
            <v>C3505317</v>
          </cell>
          <cell r="L10753" t="str">
            <v>C3500026</v>
          </cell>
        </row>
        <row r="10754">
          <cell r="B10754" t="str">
            <v>YEM2875532Motor</v>
          </cell>
          <cell r="C10754" t="str">
            <v>YEM2875532</v>
          </cell>
          <cell r="D10754" t="str">
            <v>2019-2021</v>
          </cell>
          <cell r="E10754">
            <v>35</v>
          </cell>
          <cell r="F10754" t="str">
            <v>0350</v>
          </cell>
          <cell r="G10754" t="str">
            <v>J001</v>
          </cell>
          <cell r="H10754" t="str">
            <v>DRIVE UNIT:</v>
          </cell>
          <cell r="I10754" t="str">
            <v>Motor</v>
          </cell>
          <cell r="J10754" t="str">
            <v>C8705144-1-03 HBF 26/28" ALsv 100 e-MOT Disc E-Going sticker. 700mm cable 36H, OLD 100mm, 12mm axle</v>
          </cell>
          <cell r="K10754" t="str">
            <v>C8705144-1-03</v>
          </cell>
          <cell r="L10754" t="str">
            <v>C8705144-1-03</v>
          </cell>
        </row>
        <row r="10755">
          <cell r="B10755" t="str">
            <v>YEM2875532Display</v>
          </cell>
          <cell r="C10755" t="str">
            <v>YEM2875532</v>
          </cell>
          <cell r="D10755" t="str">
            <v>2019-2021</v>
          </cell>
          <cell r="E10755">
            <v>36</v>
          </cell>
          <cell r="F10755" t="str">
            <v>0360</v>
          </cell>
          <cell r="G10755" t="str">
            <v>J004</v>
          </cell>
          <cell r="H10755" t="str">
            <v>DISPLAY:</v>
          </cell>
          <cell r="I10755" t="str">
            <v>Display</v>
          </cell>
          <cell r="J10755" t="str">
            <v>C8705068-1-30C Display small LCD for BAFANG CanBus (plugnplay) 850mm</v>
          </cell>
          <cell r="K10755" t="str">
            <v>C8705068-1-30C</v>
          </cell>
          <cell r="L10755" t="str">
            <v>C8705068-1-30C</v>
          </cell>
        </row>
        <row r="10756">
          <cell r="B10756" t="str">
            <v>YEM2875532EB-Bus kabel</v>
          </cell>
          <cell r="C10756" t="str">
            <v>YEM2875532</v>
          </cell>
          <cell r="D10756" t="str">
            <v>2019-2021</v>
          </cell>
          <cell r="E10756">
            <v>37</v>
          </cell>
          <cell r="F10756" t="str">
            <v>0370</v>
          </cell>
          <cell r="G10756" t="str">
            <v>J005</v>
          </cell>
          <cell r="H10756" t="str">
            <v>EB-BUS CABLE:</v>
          </cell>
          <cell r="I10756" t="str">
            <v>EB-Bus kabel</v>
          </cell>
          <cell r="J10756" t="str">
            <v>C8705065-1-04AC 9pin (1000mm), one end linked to controller,the other end linked to the display (240mm), the front light (240mm) one brake sensor (280mm) and the speed sensor (500mm)  CANBUS</v>
          </cell>
          <cell r="K10756" t="str">
            <v>C8705065-1-04AC</v>
          </cell>
          <cell r="L10756" t="str">
            <v>C8705065-1-04AC</v>
          </cell>
        </row>
        <row r="10757">
          <cell r="B10757" t="str">
            <v>YEM2875532Motorkabel</v>
          </cell>
          <cell r="C10757" t="str">
            <v>YEM2875532</v>
          </cell>
          <cell r="D10757" t="str">
            <v>2019-2021</v>
          </cell>
          <cell r="E10757">
            <v>38</v>
          </cell>
          <cell r="F10757" t="str">
            <v>0380</v>
          </cell>
          <cell r="G10757" t="str">
            <v>J006</v>
          </cell>
          <cell r="H10757" t="str">
            <v>POWER CABLE:</v>
          </cell>
          <cell r="I10757" t="str">
            <v>Motorkabel</v>
          </cell>
          <cell r="J10757" t="str">
            <v xml:space="preserve">C8705065-1-03A G9.1/M9.1, cable length 1250mm, between motor and controller. </v>
          </cell>
          <cell r="K10757" t="str">
            <v>C8705065-1-03A</v>
          </cell>
          <cell r="L10757" t="str">
            <v>C8705065-1-03A</v>
          </cell>
        </row>
        <row r="10758">
          <cell r="B10758" t="str">
            <v>YEM2875532Kabel framlampa</v>
          </cell>
          <cell r="C10758" t="str">
            <v>YEM2875532</v>
          </cell>
          <cell r="D10758" t="str">
            <v>2019-2021</v>
          </cell>
          <cell r="E10758">
            <v>39</v>
          </cell>
          <cell r="F10758" t="str">
            <v>0390</v>
          </cell>
          <cell r="G10758" t="str">
            <v>J007</v>
          </cell>
          <cell r="H10758" t="str">
            <v>F. LIGHT CABLE:</v>
          </cell>
          <cell r="I10758" t="str">
            <v>Kabel framlampa</v>
          </cell>
          <cell r="J10758" t="str">
            <v>Included in EB-BUS cable</v>
          </cell>
          <cell r="K10758" t="str">
            <v>Ingår i EB-buskabeln</v>
          </cell>
          <cell r="L10758" t="str">
            <v>Ingår i EB-buskabeln</v>
          </cell>
        </row>
        <row r="10759">
          <cell r="B10759" t="str">
            <v>YEM2875532Kabel baklampa</v>
          </cell>
          <cell r="C10759" t="str">
            <v>YEM2875532</v>
          </cell>
          <cell r="D10759" t="str">
            <v>2019-2021</v>
          </cell>
          <cell r="E10759">
            <v>40</v>
          </cell>
          <cell r="F10759" t="str">
            <v>0400</v>
          </cell>
          <cell r="G10759" t="str">
            <v>J008</v>
          </cell>
          <cell r="H10759" t="str">
            <v>R. LIGHT CABLE:</v>
          </cell>
          <cell r="I10759" t="str">
            <v>Kabel baklampa</v>
          </cell>
          <cell r="K10759" t="str">
            <v>INGÅR I BATTERIET</v>
          </cell>
          <cell r="L10759" t="str">
            <v>Ingår i batteriet</v>
          </cell>
        </row>
        <row r="10760">
          <cell r="B10760" t="str">
            <v>YEM2875532Hastighetssensor</v>
          </cell>
          <cell r="C10760" t="str">
            <v>YEM2875532</v>
          </cell>
          <cell r="D10760" t="str">
            <v>2019-2021</v>
          </cell>
          <cell r="E10760">
            <v>41</v>
          </cell>
          <cell r="F10760" t="str">
            <v>0410</v>
          </cell>
          <cell r="G10760" t="str">
            <v>J009</v>
          </cell>
          <cell r="H10760" t="str">
            <v>SPEED SENSOR:</v>
          </cell>
          <cell r="I10760" t="str">
            <v>Hastighetssensor</v>
          </cell>
          <cell r="J10760" t="str">
            <v>Integrated in the motor</v>
          </cell>
          <cell r="K10760" t="str">
            <v>INGÅR I MOTORN</v>
          </cell>
          <cell r="L10760" t="str">
            <v>Ingår i motorn</v>
          </cell>
        </row>
        <row r="10761">
          <cell r="B10761" t="str">
            <v>YEM2875532Batteri</v>
          </cell>
          <cell r="C10761" t="str">
            <v>YEM2875532</v>
          </cell>
          <cell r="D10761" t="str">
            <v>2019-2021</v>
          </cell>
          <cell r="E10761">
            <v>42</v>
          </cell>
          <cell r="F10761" t="str">
            <v>0420</v>
          </cell>
          <cell r="G10761" t="str">
            <v>J002</v>
          </cell>
          <cell r="H10761" t="str">
            <v>BATTERY:</v>
          </cell>
          <cell r="I10761" t="str">
            <v>Batteri</v>
          </cell>
          <cell r="J10761" t="str">
            <v>C8705186-E-11C SR20 11,6Ah, blk LiMn 36V 11,6Ah, R.Light CANBUS eGOING</v>
          </cell>
          <cell r="K10761" t="str">
            <v>C8705186-E-11C</v>
          </cell>
          <cell r="L10761" t="str">
            <v>C8705186-E-11C</v>
          </cell>
        </row>
        <row r="10762">
          <cell r="B10762" t="str">
            <v>YEM2875532Batterihållare</v>
          </cell>
          <cell r="C10762" t="str">
            <v>YEM2875532</v>
          </cell>
          <cell r="D10762" t="str">
            <v>2019-2021</v>
          </cell>
          <cell r="E10762">
            <v>43</v>
          </cell>
          <cell r="F10762" t="str">
            <v>0430</v>
          </cell>
          <cell r="G10762" t="str">
            <v>J003</v>
          </cell>
          <cell r="H10762" t="str">
            <v>BATTERY HOLDER/Slider</v>
          </cell>
          <cell r="I10762" t="str">
            <v>Batterihållare</v>
          </cell>
          <cell r="J10762" t="str">
            <v>C8705142-10-4C. C8705186-01 TOP SLIDER F/SR-20 W/SMALL PARTS COVER F/CONTROLLER AND FASTENERS. C8705142-10-02C Controller Slider SR20 CANBUS</v>
          </cell>
          <cell r="L10762" t="e">
            <v>#N/A</v>
          </cell>
        </row>
        <row r="10763">
          <cell r="B10763" t="str">
            <v>YEM2875532Batteriladdare</v>
          </cell>
          <cell r="C10763" t="str">
            <v>YEM2875532</v>
          </cell>
          <cell r="D10763" t="str">
            <v>2019-2021</v>
          </cell>
          <cell r="E10763">
            <v>44</v>
          </cell>
          <cell r="F10763" t="str">
            <v>0440</v>
          </cell>
          <cell r="G10763" t="str">
            <v>J010</v>
          </cell>
          <cell r="H10763" t="str">
            <v>CHARGER:</v>
          </cell>
          <cell r="I10763" t="str">
            <v>Batteriladdare</v>
          </cell>
          <cell r="J10763" t="str">
            <v>C8705058-1-1C, Charger for SR-20/SF-03 CanBus</v>
          </cell>
          <cell r="K10763" t="str">
            <v>C8705058-1-1C</v>
          </cell>
          <cell r="L10763" t="str">
            <v>C8705058-1-1D</v>
          </cell>
        </row>
        <row r="10764">
          <cell r="B10764" t="str">
            <v>YEM2875532Kontrollbox</v>
          </cell>
          <cell r="C10764" t="str">
            <v>YEM2875532</v>
          </cell>
          <cell r="D10764" t="str">
            <v>2019-2021</v>
          </cell>
          <cell r="E10764">
            <v>45</v>
          </cell>
          <cell r="F10764" t="str">
            <v>0450</v>
          </cell>
          <cell r="G10764" t="str">
            <v>J011</v>
          </cell>
          <cell r="H10764" t="str">
            <v>Controller</v>
          </cell>
          <cell r="I10764" t="str">
            <v>Kontrollbox</v>
          </cell>
          <cell r="J10764" t="str">
            <v>C8705142-10-02C Controller Slider SR20 CANBUS, UTGÅR 200227 och ersätts av C8705142-10-4C</v>
          </cell>
          <cell r="K10764" t="str">
            <v>C8705142-10-02C</v>
          </cell>
          <cell r="L10764" t="str">
            <v>C8705142-10-02C</v>
          </cell>
        </row>
        <row r="10765">
          <cell r="B10765" t="str">
            <v>YEM2875532Växelöra</v>
          </cell>
          <cell r="C10765" t="str">
            <v>YEM2875532</v>
          </cell>
          <cell r="D10765" t="str">
            <v>2019-2021</v>
          </cell>
          <cell r="E10765">
            <v>46</v>
          </cell>
          <cell r="F10765" t="str">
            <v>0460</v>
          </cell>
          <cell r="G10765" t="str">
            <v>D005</v>
          </cell>
          <cell r="H10765" t="str">
            <v>Gear hanger</v>
          </cell>
          <cell r="I10765" t="str">
            <v>Växelöra</v>
          </cell>
          <cell r="L10765" t="e">
            <v>#N/A</v>
          </cell>
        </row>
        <row r="10766">
          <cell r="B10766" t="str">
            <v>YEM2875533RAM</v>
          </cell>
          <cell r="C10766" t="str">
            <v>YEM2875533</v>
          </cell>
          <cell r="D10766">
            <v>2022</v>
          </cell>
          <cell r="E10766">
            <v>1</v>
          </cell>
          <cell r="F10766" t="str">
            <v>0010</v>
          </cell>
          <cell r="G10766" t="str">
            <v>A001</v>
          </cell>
          <cell r="H10766" t="str">
            <v>PAINTED FRAME</v>
          </cell>
          <cell r="I10766" t="str">
            <v>RAM</v>
          </cell>
          <cell r="K10766" t="str">
            <v>C1307437-550</v>
          </cell>
          <cell r="L10766" t="e">
            <v>#N/A</v>
          </cell>
        </row>
        <row r="10767">
          <cell r="B10767" t="str">
            <v>YEM2875533Framgaffel</v>
          </cell>
          <cell r="C10767" t="str">
            <v>YEM2875533</v>
          </cell>
          <cell r="D10767">
            <v>2022</v>
          </cell>
          <cell r="E10767">
            <v>2</v>
          </cell>
          <cell r="F10767" t="str">
            <v>0020</v>
          </cell>
          <cell r="G10767" t="str">
            <v>A002</v>
          </cell>
          <cell r="H10767" t="str">
            <v>PAINTED FORK</v>
          </cell>
          <cell r="I10767" t="str">
            <v>Framgaffel</v>
          </cell>
          <cell r="K10767" t="str">
            <v>C1605771-193</v>
          </cell>
          <cell r="L10767" t="e">
            <v>#N/A</v>
          </cell>
        </row>
        <row r="10768">
          <cell r="B10768" t="str">
            <v>YEM2875533Styrlager</v>
          </cell>
          <cell r="C10768" t="str">
            <v>YEM2875533</v>
          </cell>
          <cell r="D10768">
            <v>2022</v>
          </cell>
          <cell r="E10768">
            <v>3</v>
          </cell>
          <cell r="F10768" t="str">
            <v>0030</v>
          </cell>
          <cell r="G10768" t="str">
            <v>B001</v>
          </cell>
          <cell r="H10768" t="str">
            <v>Head Set</v>
          </cell>
          <cell r="I10768" t="str">
            <v>Styrlager</v>
          </cell>
          <cell r="K10768" t="str">
            <v>C2105291</v>
          </cell>
          <cell r="L10768" t="str">
            <v>C2100163</v>
          </cell>
        </row>
        <row r="10769">
          <cell r="B10769" t="str">
            <v xml:space="preserve">YEM2875533Styrstam </v>
          </cell>
          <cell r="C10769" t="str">
            <v>YEM2875533</v>
          </cell>
          <cell r="D10769">
            <v>2022</v>
          </cell>
          <cell r="E10769">
            <v>4</v>
          </cell>
          <cell r="F10769" t="str">
            <v>0040</v>
          </cell>
          <cell r="G10769" t="str">
            <v>B002</v>
          </cell>
          <cell r="H10769" t="str">
            <v>Handlebar Stem</v>
          </cell>
          <cell r="I10769" t="str">
            <v xml:space="preserve">Styrstam </v>
          </cell>
          <cell r="K10769" t="str">
            <v>C2205076-040</v>
          </cell>
          <cell r="L10769" t="str">
            <v>C2200114-040</v>
          </cell>
        </row>
        <row r="10770">
          <cell r="B10770" t="str">
            <v>YEM2875533Styre</v>
          </cell>
          <cell r="C10770" t="str">
            <v>YEM2875533</v>
          </cell>
          <cell r="D10770">
            <v>2022</v>
          </cell>
          <cell r="E10770">
            <v>5</v>
          </cell>
          <cell r="F10770" t="str">
            <v>0050</v>
          </cell>
          <cell r="G10770" t="str">
            <v>B003</v>
          </cell>
          <cell r="H10770" t="str">
            <v>Handelbar</v>
          </cell>
          <cell r="I10770" t="str">
            <v>Styre</v>
          </cell>
          <cell r="K10770" t="str">
            <v>C2306073</v>
          </cell>
          <cell r="L10770" t="str">
            <v>C2300290</v>
          </cell>
        </row>
        <row r="10771">
          <cell r="B10771" t="str">
            <v>YEM2875533Bromsgrepp H</v>
          </cell>
          <cell r="C10771" t="str">
            <v>YEM2875533</v>
          </cell>
          <cell r="D10771">
            <v>2022</v>
          </cell>
          <cell r="E10771">
            <v>6</v>
          </cell>
          <cell r="F10771" t="str">
            <v>0060</v>
          </cell>
          <cell r="G10771" t="str">
            <v>C002</v>
          </cell>
          <cell r="H10771" t="str">
            <v>Brake Lever R</v>
          </cell>
          <cell r="I10771" t="str">
            <v>Bromsgrepp H</v>
          </cell>
          <cell r="L10771" t="e">
            <v>#N/A</v>
          </cell>
        </row>
        <row r="10772">
          <cell r="B10772" t="str">
            <v>YEM2875533Bromsgrepp V</v>
          </cell>
          <cell r="C10772" t="str">
            <v>YEM2875533</v>
          </cell>
          <cell r="D10772">
            <v>2022</v>
          </cell>
          <cell r="E10772">
            <v>7</v>
          </cell>
          <cell r="F10772" t="str">
            <v>0070</v>
          </cell>
          <cell r="G10772" t="str">
            <v>C001</v>
          </cell>
          <cell r="H10772" t="str">
            <v>Brake Lever L</v>
          </cell>
          <cell r="I10772" t="str">
            <v>Bromsgrepp V</v>
          </cell>
          <cell r="K10772" t="str">
            <v>Shimano</v>
          </cell>
          <cell r="L10772" t="str">
            <v>Kontakta SHIMANO</v>
          </cell>
        </row>
        <row r="10773">
          <cell r="B10773" t="str">
            <v>YEM2875533Växelreglage H</v>
          </cell>
          <cell r="C10773" t="str">
            <v>YEM2875533</v>
          </cell>
          <cell r="D10773">
            <v>2022</v>
          </cell>
          <cell r="E10773">
            <v>8</v>
          </cell>
          <cell r="F10773" t="str">
            <v>0080</v>
          </cell>
          <cell r="G10773" t="str">
            <v>D002</v>
          </cell>
          <cell r="H10773" t="str">
            <v>Shift Lever R</v>
          </cell>
          <cell r="I10773" t="str">
            <v>Växelreglage H</v>
          </cell>
          <cell r="K10773" t="str">
            <v>C5105092</v>
          </cell>
          <cell r="L10773" t="str">
            <v>Kontakta SHIMANO</v>
          </cell>
        </row>
        <row r="10774">
          <cell r="B10774" t="str">
            <v>YEM2875533Växelreglage V</v>
          </cell>
          <cell r="C10774" t="str">
            <v>YEM2875533</v>
          </cell>
          <cell r="D10774">
            <v>2022</v>
          </cell>
          <cell r="E10774">
            <v>9</v>
          </cell>
          <cell r="F10774" t="str">
            <v>0090</v>
          </cell>
          <cell r="G10774" t="str">
            <v>D001</v>
          </cell>
          <cell r="H10774" t="str">
            <v>Shift Lever L</v>
          </cell>
          <cell r="I10774" t="str">
            <v>Växelreglage V</v>
          </cell>
          <cell r="L10774" t="e">
            <v>#N/A</v>
          </cell>
        </row>
        <row r="10775">
          <cell r="B10775" t="str">
            <v>YEM2875533Handtag par</v>
          </cell>
          <cell r="C10775" t="str">
            <v>YEM2875533</v>
          </cell>
          <cell r="D10775">
            <v>2022</v>
          </cell>
          <cell r="E10775">
            <v>10</v>
          </cell>
          <cell r="F10775" t="str">
            <v>0100</v>
          </cell>
          <cell r="G10775" t="str">
            <v>B004</v>
          </cell>
          <cell r="H10775" t="str">
            <v>Grip R</v>
          </cell>
          <cell r="I10775" t="str">
            <v>Handtag par</v>
          </cell>
          <cell r="K10775" t="str">
            <v>C2505674</v>
          </cell>
          <cell r="L10775" t="str">
            <v>BSP?</v>
          </cell>
        </row>
        <row r="10776">
          <cell r="B10776" t="str">
            <v>YEM2875533Frambroms</v>
          </cell>
          <cell r="C10776" t="str">
            <v>YEM2875533</v>
          </cell>
          <cell r="D10776">
            <v>2022</v>
          </cell>
          <cell r="E10776">
            <v>11</v>
          </cell>
          <cell r="F10776" t="str">
            <v>0110</v>
          </cell>
          <cell r="G10776" t="str">
            <v>C003</v>
          </cell>
          <cell r="H10776" t="str">
            <v xml:space="preserve">Brake front </v>
          </cell>
          <cell r="I10776" t="str">
            <v>Frambroms</v>
          </cell>
          <cell r="K10776" t="str">
            <v>AMT200KLFURX100</v>
          </cell>
          <cell r="L10776" t="str">
            <v>Kontakta SHIMANO</v>
          </cell>
        </row>
        <row r="10777">
          <cell r="B10777" t="str">
            <v>YEM2875533Bakbroms</v>
          </cell>
          <cell r="C10777" t="str">
            <v>YEM2875533</v>
          </cell>
          <cell r="D10777">
            <v>2022</v>
          </cell>
          <cell r="E10777">
            <v>12</v>
          </cell>
          <cell r="F10777" t="str">
            <v>0120</v>
          </cell>
          <cell r="G10777" t="str">
            <v>C004</v>
          </cell>
          <cell r="H10777" t="str">
            <v>Brake rear</v>
          </cell>
          <cell r="I10777" t="str">
            <v>Bakbroms</v>
          </cell>
          <cell r="K10777" t="str">
            <v>Fotbroms</v>
          </cell>
          <cell r="L10777" t="str">
            <v>Kontakta SHIMANO</v>
          </cell>
        </row>
        <row r="10778">
          <cell r="B10778" t="str">
            <v>YEM2875533Vevlager</v>
          </cell>
          <cell r="C10778" t="str">
            <v>YEM2875533</v>
          </cell>
          <cell r="D10778">
            <v>2022</v>
          </cell>
          <cell r="E10778">
            <v>13</v>
          </cell>
          <cell r="F10778" t="str">
            <v>0130</v>
          </cell>
          <cell r="G10778" t="str">
            <v>E001</v>
          </cell>
          <cell r="H10778" t="str">
            <v xml:space="preserve">BB-set </v>
          </cell>
          <cell r="I10778" t="str">
            <v>Vevlager</v>
          </cell>
          <cell r="K10778" t="str">
            <v>C8705195-06C</v>
          </cell>
          <cell r="L10778" t="str">
            <v>C8705195-06C</v>
          </cell>
        </row>
        <row r="10779">
          <cell r="B10779" t="str">
            <v>YEM2875533Vevparti</v>
          </cell>
          <cell r="C10779" t="str">
            <v>YEM2875533</v>
          </cell>
          <cell r="D10779">
            <v>2022</v>
          </cell>
          <cell r="E10779">
            <v>14</v>
          </cell>
          <cell r="F10779" t="str">
            <v>0140</v>
          </cell>
          <cell r="G10779" t="str">
            <v>E002</v>
          </cell>
          <cell r="H10779" t="str">
            <v>Front Chainwheel</v>
          </cell>
          <cell r="I10779" t="str">
            <v>Vevparti</v>
          </cell>
          <cell r="K10779" t="str">
            <v>C3305699-EG</v>
          </cell>
          <cell r="L10779" t="str">
            <v>C3305699-EG</v>
          </cell>
        </row>
        <row r="10780">
          <cell r="B10780" t="str">
            <v>YEM2875533Kedjeskydd</v>
          </cell>
          <cell r="C10780" t="str">
            <v>YEM2875533</v>
          </cell>
          <cell r="D10780">
            <v>2022</v>
          </cell>
          <cell r="E10780">
            <v>15</v>
          </cell>
          <cell r="F10780" t="str">
            <v>0150</v>
          </cell>
          <cell r="G10780" t="str">
            <v>H001</v>
          </cell>
          <cell r="H10780" t="str">
            <v>Chain guard</v>
          </cell>
          <cell r="I10780" t="str">
            <v>Kedjeskydd</v>
          </cell>
          <cell r="K10780" t="str">
            <v>C8305441-575M</v>
          </cell>
          <cell r="L10780" t="str">
            <v>Kontakta Service</v>
          </cell>
        </row>
        <row r="10781">
          <cell r="B10781" t="str">
            <v>YEM2875533Kedjeskyddsfäste</v>
          </cell>
          <cell r="C10781" t="str">
            <v>YEM2875533</v>
          </cell>
          <cell r="D10781">
            <v>2022</v>
          </cell>
          <cell r="E10781">
            <v>16</v>
          </cell>
          <cell r="F10781" t="str">
            <v>0160</v>
          </cell>
          <cell r="G10781" t="str">
            <v>H002</v>
          </cell>
          <cell r="H10781" t="str">
            <v>Chain guard bracket</v>
          </cell>
          <cell r="I10781" t="str">
            <v>Kedjeskyddsfäste</v>
          </cell>
          <cell r="K10781" t="str">
            <v>C8305642</v>
          </cell>
          <cell r="L10781" t="str">
            <v>C8305642</v>
          </cell>
        </row>
        <row r="10782">
          <cell r="B10782" t="str">
            <v>YEM2875533Framväxel</v>
          </cell>
          <cell r="C10782" t="str">
            <v>YEM2875533</v>
          </cell>
          <cell r="D10782">
            <v>2022</v>
          </cell>
          <cell r="E10782">
            <v>17</v>
          </cell>
          <cell r="F10782" t="str">
            <v>0170</v>
          </cell>
          <cell r="G10782" t="str">
            <v>D003</v>
          </cell>
          <cell r="H10782" t="str">
            <v>Front Derailleur</v>
          </cell>
          <cell r="I10782" t="str">
            <v>Framväxel</v>
          </cell>
          <cell r="K10782">
            <v>0</v>
          </cell>
          <cell r="L10782" t="e">
            <v>#N/A</v>
          </cell>
        </row>
        <row r="10783">
          <cell r="B10783" t="str">
            <v>YEM2875533Bakväxel</v>
          </cell>
          <cell r="C10783" t="str">
            <v>YEM2875533</v>
          </cell>
          <cell r="D10783">
            <v>2022</v>
          </cell>
          <cell r="E10783">
            <v>18</v>
          </cell>
          <cell r="F10783" t="str">
            <v>0180</v>
          </cell>
          <cell r="G10783" t="str">
            <v>D004</v>
          </cell>
          <cell r="H10783" t="str">
            <v>Rear Derailleur</v>
          </cell>
          <cell r="I10783" t="str">
            <v>Bakväxel</v>
          </cell>
          <cell r="K10783" t="str">
            <v>NAVVÄXEL</v>
          </cell>
          <cell r="L10783" t="str">
            <v>Kontakta SHIMANO</v>
          </cell>
        </row>
        <row r="10784">
          <cell r="B10784" t="str">
            <v>YEM2875533Kedja</v>
          </cell>
          <cell r="C10784" t="str">
            <v>YEM2875533</v>
          </cell>
          <cell r="D10784">
            <v>2022</v>
          </cell>
          <cell r="E10784">
            <v>19</v>
          </cell>
          <cell r="F10784" t="str">
            <v>0190</v>
          </cell>
          <cell r="G10784" t="str">
            <v>E003</v>
          </cell>
          <cell r="H10784" t="str">
            <v xml:space="preserve">Chain </v>
          </cell>
          <cell r="I10784" t="str">
            <v>Kedja</v>
          </cell>
          <cell r="K10784" t="str">
            <v>C3405001-0104</v>
          </cell>
          <cell r="L10784" t="str">
            <v>C3400002</v>
          </cell>
        </row>
        <row r="10785">
          <cell r="B10785" t="str">
            <v>YEM2875533Kassett</v>
          </cell>
          <cell r="C10785" t="str">
            <v>YEM2875533</v>
          </cell>
          <cell r="D10785">
            <v>2022</v>
          </cell>
          <cell r="E10785">
            <v>20</v>
          </cell>
          <cell r="F10785" t="str">
            <v>0200</v>
          </cell>
          <cell r="G10785" t="str">
            <v>E004</v>
          </cell>
          <cell r="H10785" t="str">
            <v>Cassette Sprocket</v>
          </cell>
          <cell r="I10785" t="str">
            <v>Kassett</v>
          </cell>
          <cell r="K10785" t="str">
            <v>ASMGEAR16SU</v>
          </cell>
          <cell r="L10785" t="str">
            <v>Kontakta SHIMANO</v>
          </cell>
        </row>
        <row r="10786">
          <cell r="B10786" t="str">
            <v>YEM2875533Framhjul</v>
          </cell>
          <cell r="C10786" t="str">
            <v>YEM2875533</v>
          </cell>
          <cell r="D10786">
            <v>2022</v>
          </cell>
          <cell r="E10786">
            <v>21</v>
          </cell>
          <cell r="F10786" t="str">
            <v>0210</v>
          </cell>
          <cell r="G10786" t="str">
            <v>F001</v>
          </cell>
          <cell r="H10786" t="str">
            <v>Front hub</v>
          </cell>
          <cell r="I10786" t="str">
            <v>Framhjul</v>
          </cell>
          <cell r="K10786" t="str">
            <v>C4108167</v>
          </cell>
          <cell r="L10786" t="str">
            <v>C4100389</v>
          </cell>
        </row>
        <row r="10787">
          <cell r="B10787" t="str">
            <v>YEM2875533Bakhjul</v>
          </cell>
          <cell r="C10787" t="str">
            <v>YEM2875533</v>
          </cell>
          <cell r="D10787">
            <v>2022</v>
          </cell>
          <cell r="E10787">
            <v>22</v>
          </cell>
          <cell r="F10787" t="str">
            <v>0220</v>
          </cell>
          <cell r="G10787" t="str">
            <v>F002</v>
          </cell>
          <cell r="H10787" t="str">
            <v>Rear hub</v>
          </cell>
          <cell r="I10787" t="str">
            <v>Bakhjul</v>
          </cell>
          <cell r="K10787" t="str">
            <v>C4208022</v>
          </cell>
          <cell r="L10787" t="str">
            <v>C4200386</v>
          </cell>
        </row>
        <row r="10788">
          <cell r="B10788" t="str">
            <v>YEM2875533Däck</v>
          </cell>
          <cell r="C10788" t="str">
            <v>YEM2875533</v>
          </cell>
          <cell r="D10788">
            <v>2022</v>
          </cell>
          <cell r="E10788">
            <v>23</v>
          </cell>
          <cell r="F10788" t="str">
            <v>0230</v>
          </cell>
          <cell r="G10788" t="str">
            <v>F003</v>
          </cell>
          <cell r="H10788" t="str">
            <v>Tire</v>
          </cell>
          <cell r="I10788" t="str">
            <v>Däck</v>
          </cell>
          <cell r="K10788" t="str">
            <v>C4906456</v>
          </cell>
          <cell r="L10788" t="str">
            <v>BSP?</v>
          </cell>
        </row>
        <row r="10789">
          <cell r="B10789" t="str">
            <v>YEM2875533Skärmar set</v>
          </cell>
          <cell r="C10789" t="str">
            <v>YEM2875533</v>
          </cell>
          <cell r="D10789">
            <v>2022</v>
          </cell>
          <cell r="E10789">
            <v>24</v>
          </cell>
          <cell r="F10789" t="str">
            <v>0240</v>
          </cell>
          <cell r="G10789" t="str">
            <v>H003</v>
          </cell>
          <cell r="H10789" t="str">
            <v xml:space="preserve">Mudguard front   </v>
          </cell>
          <cell r="I10789" t="str">
            <v>Skärmar set</v>
          </cell>
          <cell r="K10789" t="str">
            <v>C8255677-575M</v>
          </cell>
          <cell r="L10789" t="str">
            <v>Kontakta Service</v>
          </cell>
        </row>
        <row r="10790">
          <cell r="B10790" t="str">
            <v>YEM2875533Pakethållare</v>
          </cell>
          <cell r="C10790" t="str">
            <v>YEM2875533</v>
          </cell>
          <cell r="D10790">
            <v>2022</v>
          </cell>
          <cell r="E10790">
            <v>25</v>
          </cell>
          <cell r="F10790" t="str">
            <v>0250</v>
          </cell>
          <cell r="G10790" t="str">
            <v>H004</v>
          </cell>
          <cell r="H10790" t="str">
            <v>Carrier</v>
          </cell>
          <cell r="I10790" t="str">
            <v>Pakethållare</v>
          </cell>
          <cell r="K10790" t="str">
            <v>C8205835-575M</v>
          </cell>
          <cell r="L10790" t="str">
            <v>Kontakta Service</v>
          </cell>
        </row>
        <row r="10791">
          <cell r="B10791" t="str">
            <v>YEM2875533Sadel</v>
          </cell>
          <cell r="C10791" t="str">
            <v>YEM2875533</v>
          </cell>
          <cell r="D10791">
            <v>2022</v>
          </cell>
          <cell r="E10791">
            <v>26</v>
          </cell>
          <cell r="F10791" t="str">
            <v>0260</v>
          </cell>
          <cell r="G10791" t="str">
            <v>G001</v>
          </cell>
          <cell r="H10791" t="str">
            <v>Saddle</v>
          </cell>
          <cell r="I10791" t="str">
            <v>Sadel</v>
          </cell>
          <cell r="K10791" t="str">
            <v>C7106015</v>
          </cell>
          <cell r="L10791" t="str">
            <v>C7100643</v>
          </cell>
        </row>
        <row r="10792">
          <cell r="B10792" t="str">
            <v>YEM2875533Sadelstolpe</v>
          </cell>
          <cell r="C10792" t="str">
            <v>YEM2875533</v>
          </cell>
          <cell r="D10792">
            <v>2022</v>
          </cell>
          <cell r="E10792">
            <v>27</v>
          </cell>
          <cell r="F10792" t="str">
            <v>0270</v>
          </cell>
          <cell r="G10792" t="str">
            <v>G002</v>
          </cell>
          <cell r="H10792" t="str">
            <v>Seatpost</v>
          </cell>
          <cell r="I10792" t="str">
            <v>Sadelstolpe</v>
          </cell>
          <cell r="K10792" t="str">
            <v>C7205258</v>
          </cell>
          <cell r="L10792" t="str">
            <v>C7200039</v>
          </cell>
        </row>
        <row r="10793">
          <cell r="B10793" t="str">
            <v>YEM2875533Sadelrörsklämma</v>
          </cell>
          <cell r="C10793" t="str">
            <v>YEM2875533</v>
          </cell>
          <cell r="D10793">
            <v>2022</v>
          </cell>
          <cell r="E10793">
            <v>28</v>
          </cell>
          <cell r="F10793" t="str">
            <v>0280</v>
          </cell>
          <cell r="G10793" t="str">
            <v>G003</v>
          </cell>
          <cell r="H10793" t="str">
            <v>Seat Clamp</v>
          </cell>
          <cell r="I10793" t="str">
            <v>Sadelrörsklämma</v>
          </cell>
          <cell r="K10793" t="str">
            <v>C7305002</v>
          </cell>
          <cell r="L10793" t="str">
            <v>C7300027-318</v>
          </cell>
        </row>
        <row r="10794">
          <cell r="B10794" t="str">
            <v>YEM2875533Framlampa</v>
          </cell>
          <cell r="C10794" t="str">
            <v>YEM2875533</v>
          </cell>
          <cell r="D10794">
            <v>2022</v>
          </cell>
          <cell r="E10794">
            <v>29</v>
          </cell>
          <cell r="F10794" t="str">
            <v>0290</v>
          </cell>
          <cell r="G10794" t="str">
            <v>H005</v>
          </cell>
          <cell r="H10794" t="str">
            <v>Front light</v>
          </cell>
          <cell r="I10794" t="str">
            <v>Framlampa</v>
          </cell>
          <cell r="K10794" t="str">
            <v>C8025228</v>
          </cell>
          <cell r="L10794" t="str">
            <v>C8010029</v>
          </cell>
        </row>
        <row r="10795">
          <cell r="B10795" t="str">
            <v>YEM2875533Baklampa</v>
          </cell>
          <cell r="C10795" t="str">
            <v>YEM2875533</v>
          </cell>
          <cell r="D10795">
            <v>2022</v>
          </cell>
          <cell r="E10795">
            <v>30</v>
          </cell>
          <cell r="F10795" t="str">
            <v>0300</v>
          </cell>
          <cell r="G10795" t="str">
            <v>H006</v>
          </cell>
          <cell r="H10795" t="str">
            <v>Light, Rear</v>
          </cell>
          <cell r="I10795" t="str">
            <v>Baklampa</v>
          </cell>
          <cell r="K10795" t="str">
            <v>C8705186-1RLBK</v>
          </cell>
          <cell r="L10795" t="str">
            <v>C8705186-1RLBK</v>
          </cell>
        </row>
        <row r="10796">
          <cell r="B10796" t="str">
            <v>YEM2875533Låssats</v>
          </cell>
          <cell r="C10796" t="str">
            <v>YEM2875533</v>
          </cell>
          <cell r="D10796">
            <v>2022</v>
          </cell>
          <cell r="E10796">
            <v>31</v>
          </cell>
          <cell r="F10796" t="str">
            <v>0310</v>
          </cell>
          <cell r="G10796" t="str">
            <v>H007</v>
          </cell>
          <cell r="H10796" t="str">
            <v>Lock</v>
          </cell>
          <cell r="I10796" t="str">
            <v>Låssats</v>
          </cell>
          <cell r="K10796" t="str">
            <v>C8405069</v>
          </cell>
          <cell r="L10796" t="str">
            <v>C8405069</v>
          </cell>
        </row>
        <row r="10797">
          <cell r="B10797" t="str">
            <v>YEM2875533Stöd</v>
          </cell>
          <cell r="C10797" t="str">
            <v>YEM2875533</v>
          </cell>
          <cell r="D10797">
            <v>2022</v>
          </cell>
          <cell r="E10797">
            <v>32</v>
          </cell>
          <cell r="F10797" t="str">
            <v>0320</v>
          </cell>
          <cell r="G10797" t="str">
            <v>H008</v>
          </cell>
          <cell r="H10797" t="str">
            <v>Kick stand</v>
          </cell>
          <cell r="I10797" t="str">
            <v>Stöd</v>
          </cell>
          <cell r="K10797" t="str">
            <v>C8105208</v>
          </cell>
          <cell r="L10797" t="str">
            <v>C8100034</v>
          </cell>
        </row>
        <row r="10798">
          <cell r="B10798" t="str">
            <v>YEM2875533Korg</v>
          </cell>
          <cell r="C10798" t="str">
            <v>YEM2875533</v>
          </cell>
          <cell r="D10798">
            <v>2022</v>
          </cell>
          <cell r="E10798">
            <v>33</v>
          </cell>
          <cell r="F10798" t="str">
            <v>0330</v>
          </cell>
          <cell r="G10798" t="str">
            <v>H009</v>
          </cell>
          <cell r="H10798" t="str">
            <v>Basket / Fr carrier</v>
          </cell>
          <cell r="I10798" t="str">
            <v>Korg</v>
          </cell>
          <cell r="K10798" t="str">
            <v>C825750-28-575M</v>
          </cell>
          <cell r="L10798" t="str">
            <v>Kontakta Service</v>
          </cell>
        </row>
        <row r="10799">
          <cell r="B10799" t="str">
            <v>YEM2875533Pedaler</v>
          </cell>
          <cell r="C10799" t="str">
            <v>YEM2875533</v>
          </cell>
          <cell r="D10799">
            <v>2022</v>
          </cell>
          <cell r="E10799">
            <v>34</v>
          </cell>
          <cell r="F10799" t="str">
            <v>0340</v>
          </cell>
          <cell r="G10799" t="str">
            <v>E005</v>
          </cell>
          <cell r="H10799" t="str">
            <v xml:space="preserve">Pedal </v>
          </cell>
          <cell r="I10799" t="str">
            <v>Pedaler</v>
          </cell>
          <cell r="K10799" t="str">
            <v>C3505317</v>
          </cell>
          <cell r="L10799" t="str">
            <v>C3500026</v>
          </cell>
        </row>
        <row r="10800">
          <cell r="B10800" t="str">
            <v>YEM2875533Motor</v>
          </cell>
          <cell r="C10800" t="str">
            <v>YEM2875533</v>
          </cell>
          <cell r="D10800">
            <v>2022</v>
          </cell>
          <cell r="E10800">
            <v>35</v>
          </cell>
          <cell r="F10800" t="str">
            <v>0350</v>
          </cell>
          <cell r="G10800" t="str">
            <v>J001</v>
          </cell>
          <cell r="H10800" t="str">
            <v>DRIVE UNIT:</v>
          </cell>
          <cell r="I10800" t="str">
            <v>Motor</v>
          </cell>
          <cell r="K10800" t="str">
            <v>C8705195-03SV</v>
          </cell>
          <cell r="L10800" t="str">
            <v>C8705195-03SV</v>
          </cell>
        </row>
        <row r="10801">
          <cell r="B10801" t="str">
            <v>YEM2875533Display</v>
          </cell>
          <cell r="C10801" t="str">
            <v>YEM2875533</v>
          </cell>
          <cell r="D10801">
            <v>2022</v>
          </cell>
          <cell r="E10801">
            <v>36</v>
          </cell>
          <cell r="F10801" t="str">
            <v>0360</v>
          </cell>
          <cell r="G10801" t="str">
            <v>J004</v>
          </cell>
          <cell r="H10801" t="str">
            <v>DISPLAY:</v>
          </cell>
          <cell r="I10801" t="str">
            <v>Display</v>
          </cell>
          <cell r="K10801" t="str">
            <v>C8705194-26C</v>
          </cell>
          <cell r="L10801" t="str">
            <v>C8705194-26C</v>
          </cell>
        </row>
        <row r="10802">
          <cell r="B10802" t="str">
            <v>YEM2875533EB-Bus kabel</v>
          </cell>
          <cell r="C10802" t="str">
            <v>YEM2875533</v>
          </cell>
          <cell r="D10802">
            <v>2022</v>
          </cell>
          <cell r="E10802">
            <v>37</v>
          </cell>
          <cell r="F10802" t="str">
            <v>0370</v>
          </cell>
          <cell r="G10802" t="str">
            <v>J005</v>
          </cell>
          <cell r="H10802" t="str">
            <v>EB-BUS CABLE:</v>
          </cell>
          <cell r="I10802" t="str">
            <v>EB-Bus kabel</v>
          </cell>
          <cell r="K10802" t="str">
            <v>C8705195-04-01C</v>
          </cell>
          <cell r="L10802" t="str">
            <v>C8705195-04-01C</v>
          </cell>
        </row>
        <row r="10803">
          <cell r="B10803" t="str">
            <v>YEM2875533Motorkabel</v>
          </cell>
          <cell r="C10803" t="str">
            <v>YEM2875533</v>
          </cell>
          <cell r="D10803">
            <v>2022</v>
          </cell>
          <cell r="E10803">
            <v>38</v>
          </cell>
          <cell r="F10803" t="str">
            <v>0380</v>
          </cell>
          <cell r="G10803" t="str">
            <v>J006</v>
          </cell>
          <cell r="H10803" t="str">
            <v>POWER CABLE:</v>
          </cell>
          <cell r="I10803" t="str">
            <v>Motorkabel</v>
          </cell>
          <cell r="K10803" t="str">
            <v>C8705195-03-01</v>
          </cell>
          <cell r="L10803" t="str">
            <v>C8705195-03-01</v>
          </cell>
        </row>
        <row r="10804">
          <cell r="B10804" t="str">
            <v>YEM2875533Kabel framlampa</v>
          </cell>
          <cell r="C10804" t="str">
            <v>YEM2875533</v>
          </cell>
          <cell r="D10804">
            <v>2022</v>
          </cell>
          <cell r="E10804">
            <v>39</v>
          </cell>
          <cell r="F10804" t="str">
            <v>0390</v>
          </cell>
          <cell r="G10804" t="str">
            <v>J007</v>
          </cell>
          <cell r="H10804" t="str">
            <v>F. LIGHT CABLE:</v>
          </cell>
          <cell r="I10804" t="str">
            <v>Kabel framlampa</v>
          </cell>
          <cell r="K10804" t="str">
            <v>Ingår i EB-buskabeln</v>
          </cell>
          <cell r="L10804" t="str">
            <v>Ingår i EB-buskabeln</v>
          </cell>
        </row>
        <row r="10805">
          <cell r="B10805" t="str">
            <v>YEM2875533Kabel baklampa</v>
          </cell>
          <cell r="C10805" t="str">
            <v>YEM2875533</v>
          </cell>
          <cell r="D10805">
            <v>2022</v>
          </cell>
          <cell r="E10805">
            <v>40</v>
          </cell>
          <cell r="F10805" t="str">
            <v>0400</v>
          </cell>
          <cell r="G10805" t="str">
            <v>J008</v>
          </cell>
          <cell r="H10805" t="str">
            <v>R. LIGHT CABLE:</v>
          </cell>
          <cell r="I10805" t="str">
            <v>Kabel baklampa</v>
          </cell>
          <cell r="K10805" t="str">
            <v>INGÅR I BATTERIET</v>
          </cell>
          <cell r="L10805" t="str">
            <v>Ingår i batteriet</v>
          </cell>
        </row>
        <row r="10806">
          <cell r="B10806" t="str">
            <v>YEM2875533Hastighetssensor</v>
          </cell>
          <cell r="C10806" t="str">
            <v>YEM2875533</v>
          </cell>
          <cell r="D10806">
            <v>2022</v>
          </cell>
          <cell r="E10806">
            <v>41</v>
          </cell>
          <cell r="F10806" t="str">
            <v>0410</v>
          </cell>
          <cell r="G10806" t="str">
            <v>J009</v>
          </cell>
          <cell r="H10806" t="str">
            <v>SPEED SENSOR:</v>
          </cell>
          <cell r="I10806" t="str">
            <v>Hastighetssensor</v>
          </cell>
          <cell r="K10806" t="str">
            <v>INGÅR I MOTORN</v>
          </cell>
          <cell r="L10806" t="str">
            <v>Ingår i motorn</v>
          </cell>
        </row>
        <row r="10807">
          <cell r="B10807" t="str">
            <v>YEM2875533Batteri</v>
          </cell>
          <cell r="C10807" t="str">
            <v>YEM2875533</v>
          </cell>
          <cell r="D10807">
            <v>2022</v>
          </cell>
          <cell r="E10807">
            <v>42</v>
          </cell>
          <cell r="F10807" t="str">
            <v>0420</v>
          </cell>
          <cell r="G10807" t="str">
            <v>J002</v>
          </cell>
          <cell r="H10807" t="str">
            <v>BATTERY:</v>
          </cell>
          <cell r="I10807" t="str">
            <v>Batteri</v>
          </cell>
          <cell r="K10807" t="str">
            <v>C8705186-E-11C</v>
          </cell>
          <cell r="L10807" t="str">
            <v>C8705186-E-11C</v>
          </cell>
        </row>
        <row r="10808">
          <cell r="B10808" t="str">
            <v>YEM2875533Batterihållare</v>
          </cell>
          <cell r="C10808" t="str">
            <v>YEM2875533</v>
          </cell>
          <cell r="D10808">
            <v>2022</v>
          </cell>
          <cell r="E10808">
            <v>43</v>
          </cell>
          <cell r="F10808" t="str">
            <v>0430</v>
          </cell>
          <cell r="G10808" t="str">
            <v>J003</v>
          </cell>
          <cell r="H10808" t="str">
            <v>BATTERY HOLDER/Slider</v>
          </cell>
          <cell r="I10808" t="str">
            <v>Batterihållare</v>
          </cell>
          <cell r="L10808" t="e">
            <v>#N/A</v>
          </cell>
        </row>
        <row r="10809">
          <cell r="B10809" t="str">
            <v>YEM2875533Batteriladdare</v>
          </cell>
          <cell r="C10809" t="str">
            <v>YEM2875533</v>
          </cell>
          <cell r="D10809">
            <v>2022</v>
          </cell>
          <cell r="E10809">
            <v>44</v>
          </cell>
          <cell r="F10809" t="str">
            <v>0440</v>
          </cell>
          <cell r="G10809" t="str">
            <v>J010</v>
          </cell>
          <cell r="H10809" t="str">
            <v>CHARGER:</v>
          </cell>
          <cell r="I10809" t="str">
            <v>Batteriladdare</v>
          </cell>
          <cell r="K10809" t="str">
            <v>C8705058-1-1C</v>
          </cell>
          <cell r="L10809" t="str">
            <v>C8705058-1-1D</v>
          </cell>
        </row>
        <row r="10810">
          <cell r="B10810" t="str">
            <v>YEM2875533Kontrollbox</v>
          </cell>
          <cell r="C10810" t="str">
            <v>YEM2875533</v>
          </cell>
          <cell r="D10810">
            <v>2022</v>
          </cell>
          <cell r="E10810">
            <v>45</v>
          </cell>
          <cell r="F10810" t="str">
            <v>0450</v>
          </cell>
          <cell r="G10810" t="str">
            <v>J011</v>
          </cell>
          <cell r="H10810" t="str">
            <v>Controller</v>
          </cell>
          <cell r="I10810" t="str">
            <v>Kontrollbox</v>
          </cell>
          <cell r="K10810" t="str">
            <v>C8705195-11C</v>
          </cell>
          <cell r="L10810" t="str">
            <v>C8705195-11C</v>
          </cell>
        </row>
        <row r="10811">
          <cell r="B10811" t="str">
            <v>YEM2875533Växelöra</v>
          </cell>
          <cell r="C10811" t="str">
            <v>YEM2875533</v>
          </cell>
          <cell r="D10811">
            <v>2022</v>
          </cell>
          <cell r="E10811">
            <v>46</v>
          </cell>
          <cell r="F10811" t="str">
            <v>0460</v>
          </cell>
          <cell r="G10811" t="str">
            <v>D005</v>
          </cell>
          <cell r="H10811" t="str">
            <v>Gear hanger</v>
          </cell>
          <cell r="I10811" t="str">
            <v>Växelöra</v>
          </cell>
          <cell r="L10811" t="e">
            <v>#N/A</v>
          </cell>
        </row>
        <row r="10812">
          <cell r="B10812" t="str">
            <v>YEM2975131RAM</v>
          </cell>
          <cell r="C10812" t="str">
            <v>YEM2975131</v>
          </cell>
          <cell r="D10812" t="str">
            <v>2018-2019</v>
          </cell>
          <cell r="E10812">
            <v>1</v>
          </cell>
          <cell r="F10812" t="str">
            <v>0010</v>
          </cell>
          <cell r="G10812" t="str">
            <v>A001</v>
          </cell>
          <cell r="H10812" t="str">
            <v>PAINTED FRAME</v>
          </cell>
          <cell r="I10812" t="str">
            <v>RAM</v>
          </cell>
          <cell r="K10812" t="str">
            <v>FRAME</v>
          </cell>
          <cell r="L10812" t="e">
            <v>#N/A</v>
          </cell>
        </row>
        <row r="10813">
          <cell r="B10813" t="str">
            <v>YEM2975131Framgaffel</v>
          </cell>
          <cell r="C10813" t="str">
            <v>YEM2975131</v>
          </cell>
          <cell r="D10813" t="str">
            <v>2018-2019</v>
          </cell>
          <cell r="E10813">
            <v>2</v>
          </cell>
          <cell r="F10813" t="str">
            <v>0020</v>
          </cell>
          <cell r="G10813" t="str">
            <v>A002</v>
          </cell>
          <cell r="H10813" t="str">
            <v>PAINTED FORK</v>
          </cell>
          <cell r="I10813" t="str">
            <v>Framgaffel</v>
          </cell>
          <cell r="K10813" t="str">
            <v>FORK</v>
          </cell>
          <cell r="L10813" t="e">
            <v>#N/A</v>
          </cell>
        </row>
        <row r="10814">
          <cell r="B10814" t="str">
            <v>YEM2975131Styrlager</v>
          </cell>
          <cell r="C10814" t="str">
            <v>YEM2975131</v>
          </cell>
          <cell r="D10814" t="str">
            <v>2018-2019</v>
          </cell>
          <cell r="E10814">
            <v>3</v>
          </cell>
          <cell r="F10814" t="str">
            <v>0030</v>
          </cell>
          <cell r="G10814" t="str">
            <v>B001</v>
          </cell>
          <cell r="H10814" t="str">
            <v>Head Set</v>
          </cell>
          <cell r="I10814" t="str">
            <v>Styrlager</v>
          </cell>
          <cell r="J10814" t="str">
            <v>C2105002 VP-MH305C SEMI INTEGR, ED BLACK O/S  SH = 20mm</v>
          </cell>
          <cell r="K10814" t="str">
            <v>C2105002</v>
          </cell>
          <cell r="L10814" t="str">
            <v>C2100163</v>
          </cell>
        </row>
        <row r="10815">
          <cell r="B10815" t="str">
            <v xml:space="preserve">YEM2975131Styrstam </v>
          </cell>
          <cell r="C10815" t="str">
            <v>YEM2975131</v>
          </cell>
          <cell r="D10815" t="str">
            <v>2018-2019</v>
          </cell>
          <cell r="E10815">
            <v>4</v>
          </cell>
          <cell r="F10815" t="str">
            <v>0040</v>
          </cell>
          <cell r="G10815" t="str">
            <v>B002</v>
          </cell>
          <cell r="H10815" t="str">
            <v>Handlebar Stem</v>
          </cell>
          <cell r="I10815" t="str">
            <v xml:space="preserve">Styrstam </v>
          </cell>
          <cell r="J10815" t="str">
            <v>C2205076-040 STQ AL/IN sv 25/230 30° 25 HA-C40  silver</v>
          </cell>
          <cell r="K10815" t="str">
            <v>C2205076-040</v>
          </cell>
          <cell r="L10815" t="str">
            <v>C2200114-040</v>
          </cell>
        </row>
        <row r="10816">
          <cell r="B10816" t="str">
            <v>YEM2975131Styre</v>
          </cell>
          <cell r="C10816" t="str">
            <v>YEM2975131</v>
          </cell>
          <cell r="D10816" t="str">
            <v>2018-2019</v>
          </cell>
          <cell r="E10816">
            <v>5</v>
          </cell>
          <cell r="F10816" t="str">
            <v>0050</v>
          </cell>
          <cell r="G10816" t="str">
            <v>B003</v>
          </cell>
          <cell r="H10816" t="str">
            <v>Handelbar</v>
          </cell>
          <cell r="I10816" t="str">
            <v>Styre</v>
          </cell>
          <cell r="J10816" t="str">
            <v xml:space="preserve">C2305480 HB ALsvhp 600 25.4 2.6 NR-AL29  </v>
          </cell>
          <cell r="K10816" t="str">
            <v>C2305480</v>
          </cell>
          <cell r="L10816" t="str">
            <v>C2300001</v>
          </cell>
        </row>
        <row r="10817">
          <cell r="B10817" t="str">
            <v>YEM2975131Bromsgrepp H</v>
          </cell>
          <cell r="C10817" t="str">
            <v>YEM2975131</v>
          </cell>
          <cell r="D10817" t="str">
            <v>2018-2019</v>
          </cell>
          <cell r="E10817">
            <v>6</v>
          </cell>
          <cell r="F10817" t="str">
            <v>0060</v>
          </cell>
          <cell r="G10817" t="str">
            <v>C002</v>
          </cell>
          <cell r="H10817" t="str">
            <v>Brake Lever R</v>
          </cell>
          <cell r="I10817" t="str">
            <v>Bromsgrepp H</v>
          </cell>
          <cell r="L10817" t="e">
            <v>#N/A</v>
          </cell>
        </row>
        <row r="10818">
          <cell r="B10818" t="str">
            <v>YEM2975131Bromsgrepp V</v>
          </cell>
          <cell r="C10818" t="str">
            <v>YEM2975131</v>
          </cell>
          <cell r="D10818" t="str">
            <v>2018-2019</v>
          </cell>
          <cell r="E10818">
            <v>7</v>
          </cell>
          <cell r="F10818" t="str">
            <v>0070</v>
          </cell>
          <cell r="G10818" t="str">
            <v>C001</v>
          </cell>
          <cell r="H10818" t="str">
            <v>Brake Lever L</v>
          </cell>
          <cell r="I10818" t="str">
            <v>Bromsgrepp V</v>
          </cell>
          <cell r="J10818" t="str">
            <v>C6505049 BLL ALsvPLbk VB U 4F BL39AP</v>
          </cell>
          <cell r="K10818" t="str">
            <v>C6505049</v>
          </cell>
          <cell r="L10818" t="str">
            <v>C6500024</v>
          </cell>
        </row>
        <row r="10819">
          <cell r="B10819" t="str">
            <v>YEM2975131Växelreglage H</v>
          </cell>
          <cell r="C10819" t="str">
            <v>YEM2975131</v>
          </cell>
          <cell r="D10819" t="str">
            <v>2018-2019</v>
          </cell>
          <cell r="E10819">
            <v>8</v>
          </cell>
          <cell r="F10819" t="str">
            <v>0080</v>
          </cell>
          <cell r="G10819" t="str">
            <v>D002</v>
          </cell>
          <cell r="H10819" t="str">
            <v>Shift Lever R</v>
          </cell>
          <cell r="I10819" t="str">
            <v>Växelreglage H</v>
          </cell>
          <cell r="J10819" t="str">
            <v>ASLC30007DXL210LAR</v>
          </cell>
          <cell r="K10819" t="str">
            <v>ASLC30007DXL210LAR</v>
          </cell>
          <cell r="L10819" t="str">
            <v>Kontakta SHIMANO</v>
          </cell>
        </row>
        <row r="10820">
          <cell r="B10820" t="str">
            <v>YEM2975131Växelreglage V</v>
          </cell>
          <cell r="C10820" t="str">
            <v>YEM2975131</v>
          </cell>
          <cell r="D10820" t="str">
            <v>2018-2019</v>
          </cell>
          <cell r="E10820">
            <v>9</v>
          </cell>
          <cell r="F10820" t="str">
            <v>0090</v>
          </cell>
          <cell r="G10820" t="str">
            <v>D001</v>
          </cell>
          <cell r="H10820" t="str">
            <v>Shift Lever L</v>
          </cell>
          <cell r="I10820" t="str">
            <v>Växelreglage V</v>
          </cell>
          <cell r="L10820" t="e">
            <v>#N/A</v>
          </cell>
        </row>
        <row r="10821">
          <cell r="B10821" t="str">
            <v>YEM2975131Handtag par</v>
          </cell>
          <cell r="C10821" t="str">
            <v>YEM2975131</v>
          </cell>
          <cell r="D10821" t="str">
            <v>2018-2019</v>
          </cell>
          <cell r="E10821">
            <v>10</v>
          </cell>
          <cell r="F10821" t="str">
            <v>0100</v>
          </cell>
          <cell r="G10821" t="str">
            <v>B004</v>
          </cell>
          <cell r="H10821" t="str">
            <v>Grip R</v>
          </cell>
          <cell r="I10821" t="str">
            <v>Handtag par</v>
          </cell>
          <cell r="J10821" t="str">
            <v xml:space="preserve">C2505533  HERRMANS 84B ERGO TPE DARK BROWN PMS 469 90MM  </v>
          </cell>
          <cell r="K10821" t="str">
            <v>C2505674</v>
          </cell>
          <cell r="L10821" t="str">
            <v>BSP?</v>
          </cell>
        </row>
        <row r="10822">
          <cell r="B10822" t="str">
            <v>YEM2975131Frambroms</v>
          </cell>
          <cell r="C10822" t="str">
            <v>YEM2975131</v>
          </cell>
          <cell r="D10822" t="str">
            <v>2018-2019</v>
          </cell>
          <cell r="E10822">
            <v>11</v>
          </cell>
          <cell r="F10822" t="str">
            <v>0110</v>
          </cell>
          <cell r="G10822" t="str">
            <v>C003</v>
          </cell>
          <cell r="H10822" t="str">
            <v xml:space="preserve">Brake front </v>
          </cell>
          <cell r="I10822" t="str">
            <v>Frambroms</v>
          </cell>
          <cell r="J10822" t="str">
            <v xml:space="preserve">C6305035 V-Brake TX-121L Black 108mm. </v>
          </cell>
          <cell r="K10822" t="str">
            <v>C6305035</v>
          </cell>
          <cell r="L10822" t="str">
            <v>C6300101</v>
          </cell>
        </row>
        <row r="10823">
          <cell r="B10823" t="str">
            <v>YEM2975131Bakbroms</v>
          </cell>
          <cell r="C10823" t="str">
            <v>YEM2975131</v>
          </cell>
          <cell r="D10823" t="str">
            <v>2018-2019</v>
          </cell>
          <cell r="E10823">
            <v>12</v>
          </cell>
          <cell r="F10823" t="str">
            <v>0120</v>
          </cell>
          <cell r="G10823" t="str">
            <v>C004</v>
          </cell>
          <cell r="H10823" t="str">
            <v>Brake rear</v>
          </cell>
          <cell r="I10823" t="str">
            <v>Bakbroms</v>
          </cell>
          <cell r="K10823" t="str">
            <v>Fotbroms</v>
          </cell>
          <cell r="L10823" t="str">
            <v>Kontakta SHIMANO</v>
          </cell>
        </row>
        <row r="10824">
          <cell r="B10824" t="str">
            <v>YEM2975131Vevlager</v>
          </cell>
          <cell r="C10824" t="str">
            <v>YEM2975131</v>
          </cell>
          <cell r="D10824" t="str">
            <v>2018-2019</v>
          </cell>
          <cell r="E10824">
            <v>13</v>
          </cell>
          <cell r="F10824" t="str">
            <v>0130</v>
          </cell>
          <cell r="G10824" t="str">
            <v>E001</v>
          </cell>
          <cell r="H10824" t="str">
            <v xml:space="preserve">BB-set </v>
          </cell>
          <cell r="I10824" t="str">
            <v>Vevlager</v>
          </cell>
          <cell r="K10824" t="str">
            <v>C8705065-1-124</v>
          </cell>
          <cell r="L10824" t="str">
            <v>C8705065-1-124</v>
          </cell>
        </row>
        <row r="10825">
          <cell r="B10825" t="str">
            <v>YEM2975131Vevparti</v>
          </cell>
          <cell r="C10825" t="str">
            <v>YEM2975131</v>
          </cell>
          <cell r="D10825" t="str">
            <v>2018-2019</v>
          </cell>
          <cell r="E10825">
            <v>14</v>
          </cell>
          <cell r="F10825" t="str">
            <v>0140</v>
          </cell>
          <cell r="G10825" t="str">
            <v>E002</v>
          </cell>
          <cell r="H10825" t="str">
            <v>Front Chainwheel</v>
          </cell>
          <cell r="I10825" t="str">
            <v>Vevparti</v>
          </cell>
          <cell r="J10825" t="str">
            <v>C3305699-EG PRA-10L Silver 42T 170MM W E-GOING LOGO</v>
          </cell>
          <cell r="K10825" t="str">
            <v>C3305699-EG</v>
          </cell>
          <cell r="L10825" t="str">
            <v>C3305699-EG</v>
          </cell>
        </row>
        <row r="10826">
          <cell r="B10826" t="str">
            <v>YEM2975131Kedjeskydd</v>
          </cell>
          <cell r="C10826" t="str">
            <v>YEM2975131</v>
          </cell>
          <cell r="D10826" t="str">
            <v>2018-2019</v>
          </cell>
          <cell r="E10826">
            <v>15</v>
          </cell>
          <cell r="F10826" t="str">
            <v>0150</v>
          </cell>
          <cell r="G10826" t="str">
            <v>H001</v>
          </cell>
          <cell r="H10826" t="str">
            <v>Chain guard</v>
          </cell>
          <cell r="I10826" t="str">
            <v>Kedjeskydd</v>
          </cell>
          <cell r="J10826" t="str">
            <v>C8305440-575 42T w holes blue classic Buchel + C8305442 (Består av 5440 ED black)</v>
          </cell>
          <cell r="K10826" t="str">
            <v>C8305441-575M</v>
          </cell>
          <cell r="L10826" t="str">
            <v>Kontakta Service</v>
          </cell>
        </row>
        <row r="10827">
          <cell r="B10827" t="str">
            <v>YEM2975131Kedjeskyddsfäste</v>
          </cell>
          <cell r="C10827" t="str">
            <v>YEM2975131</v>
          </cell>
          <cell r="D10827" t="str">
            <v>2018-2019</v>
          </cell>
          <cell r="E10827">
            <v>16</v>
          </cell>
          <cell r="F10827" t="str">
            <v>0160</v>
          </cell>
          <cell r="G10827" t="str">
            <v>H002</v>
          </cell>
          <cell r="H10827" t="str">
            <v>Chain guard bracket</v>
          </cell>
          <cell r="I10827" t="str">
            <v>Kedjeskyddsfäste</v>
          </cell>
          <cell r="K10827" t="str">
            <v>C8305642</v>
          </cell>
          <cell r="L10827" t="str">
            <v>C8305642</v>
          </cell>
        </row>
        <row r="10828">
          <cell r="B10828" t="str">
            <v>YEM2975131Framväxel</v>
          </cell>
          <cell r="C10828" t="str">
            <v>YEM2975131</v>
          </cell>
          <cell r="D10828" t="str">
            <v>2018-2019</v>
          </cell>
          <cell r="E10828">
            <v>17</v>
          </cell>
          <cell r="F10828" t="str">
            <v>0170</v>
          </cell>
          <cell r="G10828" t="str">
            <v>D003</v>
          </cell>
          <cell r="H10828" t="str">
            <v>Front Derailleur</v>
          </cell>
          <cell r="I10828" t="str">
            <v>Framväxel</v>
          </cell>
          <cell r="K10828" t="str">
            <v>EMPTY</v>
          </cell>
          <cell r="L10828" t="e">
            <v>#N/A</v>
          </cell>
        </row>
        <row r="10829">
          <cell r="B10829" t="str">
            <v>YEM2975131Bakväxel</v>
          </cell>
          <cell r="C10829" t="str">
            <v>YEM2975131</v>
          </cell>
          <cell r="D10829" t="str">
            <v>2018-2019</v>
          </cell>
          <cell r="E10829">
            <v>18</v>
          </cell>
          <cell r="F10829" t="str">
            <v>0180</v>
          </cell>
          <cell r="G10829" t="str">
            <v>D004</v>
          </cell>
          <cell r="H10829" t="str">
            <v>Rear Derailleur</v>
          </cell>
          <cell r="I10829" t="str">
            <v>Bakväxel</v>
          </cell>
          <cell r="K10829" t="str">
            <v>NAVVÄXEL</v>
          </cell>
          <cell r="L10829" t="str">
            <v>Kontakta SHIMANO</v>
          </cell>
        </row>
        <row r="10830">
          <cell r="B10830" t="str">
            <v>YEM2975131Kedja</v>
          </cell>
          <cell r="C10830" t="str">
            <v>YEM2975131</v>
          </cell>
          <cell r="D10830" t="str">
            <v>2018-2019</v>
          </cell>
          <cell r="E10830">
            <v>19</v>
          </cell>
          <cell r="F10830" t="str">
            <v>0190</v>
          </cell>
          <cell r="G10830" t="str">
            <v>E003</v>
          </cell>
          <cell r="H10830" t="str">
            <v xml:space="preserve">Chain </v>
          </cell>
          <cell r="I10830" t="str">
            <v>Kedja</v>
          </cell>
          <cell r="J10830" t="str">
            <v>std</v>
          </cell>
          <cell r="K10830" t="str">
            <v>C3405001-0102</v>
          </cell>
          <cell r="L10830" t="str">
            <v>C3400002</v>
          </cell>
        </row>
        <row r="10831">
          <cell r="B10831" t="str">
            <v>YEM2975131Kassett</v>
          </cell>
          <cell r="C10831" t="str">
            <v>YEM2975131</v>
          </cell>
          <cell r="D10831" t="str">
            <v>2018-2019</v>
          </cell>
          <cell r="E10831">
            <v>20</v>
          </cell>
          <cell r="F10831" t="str">
            <v>0200</v>
          </cell>
          <cell r="G10831" t="str">
            <v>E004</v>
          </cell>
          <cell r="H10831" t="str">
            <v>Cassette Sprocket</v>
          </cell>
          <cell r="I10831" t="str">
            <v>Kassett</v>
          </cell>
          <cell r="J10831" t="str">
            <v>ASMGEAR18SU SPT SC18sv3/32" (INTERNAL HUB)</v>
          </cell>
          <cell r="K10831" t="str">
            <v>ASMGEAR18SU</v>
          </cell>
          <cell r="L10831" t="str">
            <v>Kontakta SHIMANO</v>
          </cell>
        </row>
        <row r="10832">
          <cell r="B10832" t="str">
            <v>YEM2975131Framhjul</v>
          </cell>
          <cell r="C10832" t="str">
            <v>YEM2975131</v>
          </cell>
          <cell r="D10832" t="str">
            <v>2018-2019</v>
          </cell>
          <cell r="E10832">
            <v>21</v>
          </cell>
          <cell r="F10832" t="str">
            <v>0210</v>
          </cell>
          <cell r="G10832" t="str">
            <v>F001</v>
          </cell>
          <cell r="H10832" t="str">
            <v>Front hub</v>
          </cell>
          <cell r="I10832" t="str">
            <v>Framhjul</v>
          </cell>
          <cell r="J10832" t="str">
            <v>Se drive unit</v>
          </cell>
          <cell r="K10832" t="str">
            <v>C4107746</v>
          </cell>
          <cell r="L10832" t="str">
            <v>C4100388</v>
          </cell>
        </row>
        <row r="10833">
          <cell r="B10833" t="str">
            <v>YEM2975131Bakhjul</v>
          </cell>
          <cell r="C10833" t="str">
            <v>YEM2975131</v>
          </cell>
          <cell r="D10833" t="str">
            <v>2018-2019</v>
          </cell>
          <cell r="E10833">
            <v>22</v>
          </cell>
          <cell r="F10833" t="str">
            <v>0220</v>
          </cell>
          <cell r="G10833" t="str">
            <v>F002</v>
          </cell>
          <cell r="H10833" t="str">
            <v>Rear hub</v>
          </cell>
          <cell r="I10833" t="str">
            <v>Bakhjul</v>
          </cell>
          <cell r="J10833" t="str">
            <v>ASGC30007CADXR (ASG7C30ADXR) HBRcb 36 H SILVER DX</v>
          </cell>
          <cell r="K10833" t="str">
            <v>C4208022</v>
          </cell>
          <cell r="L10833" t="str">
            <v>C4200386</v>
          </cell>
        </row>
        <row r="10834">
          <cell r="B10834" t="str">
            <v>YEM2975131Däck</v>
          </cell>
          <cell r="C10834" t="str">
            <v>YEM2975131</v>
          </cell>
          <cell r="D10834" t="str">
            <v>2018-2019</v>
          </cell>
          <cell r="E10834">
            <v>23</v>
          </cell>
          <cell r="F10834" t="str">
            <v>0230</v>
          </cell>
          <cell r="G10834" t="str">
            <v>F003</v>
          </cell>
          <cell r="H10834" t="str">
            <v>Tire</v>
          </cell>
          <cell r="I10834" t="str">
            <v>Däck</v>
          </cell>
          <cell r="J10834" t="str">
            <v>C4906456 40-622 BROWN Duramax XNR Reflex PERGO  H-480</v>
          </cell>
          <cell r="K10834" t="str">
            <v>C4906456</v>
          </cell>
          <cell r="L10834" t="str">
            <v>BSP?</v>
          </cell>
        </row>
        <row r="10835">
          <cell r="B10835" t="str">
            <v>YEM2975131Skärmar set</v>
          </cell>
          <cell r="C10835" t="str">
            <v>YEM2975131</v>
          </cell>
          <cell r="D10835" t="str">
            <v>2018-2019</v>
          </cell>
          <cell r="E10835">
            <v>24</v>
          </cell>
          <cell r="F10835" t="str">
            <v>0240</v>
          </cell>
          <cell r="G10835" t="str">
            <v>H003</v>
          </cell>
          <cell r="H10835" t="str">
            <v xml:space="preserve">Mudguard front   </v>
          </cell>
          <cell r="I10835" t="str">
            <v>Skärmar set</v>
          </cell>
          <cell r="J10835" t="str">
            <v>C8255677-575 ZN/52MM 28" Blue 70.554/1 (5729-ZN) BLANK</v>
          </cell>
          <cell r="K10835" t="str">
            <v>C8255677-575</v>
          </cell>
          <cell r="L10835" t="str">
            <v>Kontakta Service</v>
          </cell>
        </row>
        <row r="10836">
          <cell r="B10836" t="str">
            <v>YEM2975131Pakethållare</v>
          </cell>
          <cell r="C10836" t="str">
            <v>YEM2975131</v>
          </cell>
          <cell r="D10836" t="str">
            <v>2018-2019</v>
          </cell>
          <cell r="E10836">
            <v>25</v>
          </cell>
          <cell r="F10836" t="str">
            <v>0250</v>
          </cell>
          <cell r="G10836" t="str">
            <v>H004</v>
          </cell>
          <cell r="H10836" t="str">
            <v>Carrier</v>
          </cell>
          <cell r="I10836" t="str">
            <v>Pakethållare</v>
          </cell>
          <cell r="J10836" t="str">
            <v>C8205759-575 AVS CLASSIC CARRIER FOR PHILION BATTERY, Powder BLACK CLIP AND SPECTRA LOGO painted blue</v>
          </cell>
          <cell r="K10836" t="str">
            <v>C8205759-575</v>
          </cell>
          <cell r="L10836" t="str">
            <v>Kontakta Service</v>
          </cell>
        </row>
        <row r="10837">
          <cell r="B10837" t="str">
            <v>YEM2975131Sadel</v>
          </cell>
          <cell r="C10837" t="str">
            <v>YEM2975131</v>
          </cell>
          <cell r="D10837" t="str">
            <v>2018-2019</v>
          </cell>
          <cell r="E10837">
            <v>26</v>
          </cell>
          <cell r="F10837" t="str">
            <v>0260</v>
          </cell>
          <cell r="G10837" t="str">
            <v>G001</v>
          </cell>
          <cell r="H10837" t="str">
            <v>Saddle</v>
          </cell>
          <cell r="I10837" t="str">
            <v>Sadel</v>
          </cell>
          <cell r="J10837" t="str">
            <v>C7106015 Recta Brown wo. Clamp 8071US 8129</v>
          </cell>
          <cell r="K10837" t="str">
            <v>C7106015</v>
          </cell>
          <cell r="L10837" t="str">
            <v>C7100643</v>
          </cell>
        </row>
        <row r="10838">
          <cell r="B10838" t="str">
            <v>YEM2975131Sadelstolpe</v>
          </cell>
          <cell r="C10838" t="str">
            <v>YEM2975131</v>
          </cell>
          <cell r="D10838" t="str">
            <v>2018-2019</v>
          </cell>
          <cell r="E10838">
            <v>27</v>
          </cell>
          <cell r="F10838" t="str">
            <v>0270</v>
          </cell>
          <cell r="G10838" t="str">
            <v>G002</v>
          </cell>
          <cell r="H10838" t="str">
            <v>Seatpost</v>
          </cell>
          <cell r="I10838" t="str">
            <v>Sadelstolpe</v>
          </cell>
          <cell r="J10838" t="str">
            <v>C7205256 STD 27.2X300 SILVER (C7205535 31,6 first xxx bikes)</v>
          </cell>
          <cell r="K10838" t="str">
            <v>C7205256</v>
          </cell>
          <cell r="L10838" t="str">
            <v>C7200004</v>
          </cell>
        </row>
        <row r="10839">
          <cell r="B10839" t="str">
            <v>YEM2975131Sadelrörsklämma</v>
          </cell>
          <cell r="C10839" t="str">
            <v>YEM2975131</v>
          </cell>
          <cell r="D10839" t="str">
            <v>2018-2019</v>
          </cell>
          <cell r="E10839">
            <v>28</v>
          </cell>
          <cell r="F10839" t="str">
            <v>0280</v>
          </cell>
          <cell r="G10839" t="str">
            <v>G003</v>
          </cell>
          <cell r="H10839" t="str">
            <v>Seat Clamp</v>
          </cell>
          <cell r="I10839" t="str">
            <v>Sadelrörsklämma</v>
          </cell>
          <cell r="J10839" t="str">
            <v>C7305002 L/C 31.8 MX27 shiny black (7305138 35mm fisr xxx bikes)</v>
          </cell>
          <cell r="K10839" t="str">
            <v>C7305002</v>
          </cell>
          <cell r="L10839" t="str">
            <v>C7300027-318</v>
          </cell>
        </row>
        <row r="10840">
          <cell r="B10840" t="str">
            <v>YEM2975131Framlampa</v>
          </cell>
          <cell r="C10840" t="str">
            <v>YEM2975131</v>
          </cell>
          <cell r="D10840" t="str">
            <v>2018-2019</v>
          </cell>
          <cell r="E10840">
            <v>29</v>
          </cell>
          <cell r="F10840" t="str">
            <v>0290</v>
          </cell>
          <cell r="G10840" t="str">
            <v>H005</v>
          </cell>
          <cell r="H10840" t="str">
            <v>Front light</v>
          </cell>
          <cell r="I10840" t="str">
            <v>Framlampa</v>
          </cell>
          <cell r="J10840" t="str">
            <v>C8025213 Front light Breeze Evo with SS bracket Classic chrome, 0,5W LED, 15 lux, Waterproof IP44 w cable</v>
          </cell>
          <cell r="K10840" t="str">
            <v>C8025213</v>
          </cell>
          <cell r="L10840" t="str">
            <v>C8010029</v>
          </cell>
        </row>
        <row r="10841">
          <cell r="B10841" t="str">
            <v>YEM2975131Baklampa</v>
          </cell>
          <cell r="C10841" t="str">
            <v>YEM2975131</v>
          </cell>
          <cell r="D10841" t="str">
            <v>2018-2019</v>
          </cell>
          <cell r="E10841">
            <v>30</v>
          </cell>
          <cell r="F10841" t="str">
            <v>0300</v>
          </cell>
          <cell r="G10841" t="str">
            <v>H006</v>
          </cell>
          <cell r="H10841" t="str">
            <v>Light, Rear</v>
          </cell>
          <cell r="I10841" t="str">
            <v>Baklampa</v>
          </cell>
          <cell r="K10841" t="str">
            <v>C8705058-1RLBK</v>
          </cell>
          <cell r="L10841" t="str">
            <v>C8705058-1RLBK</v>
          </cell>
        </row>
        <row r="10842">
          <cell r="B10842" t="str">
            <v>YEM2975131Låssats</v>
          </cell>
          <cell r="C10842" t="str">
            <v>YEM2975131</v>
          </cell>
          <cell r="D10842" t="str">
            <v>2018-2019</v>
          </cell>
          <cell r="E10842">
            <v>31</v>
          </cell>
          <cell r="F10842" t="str">
            <v>0310</v>
          </cell>
          <cell r="G10842" t="str">
            <v>H007</v>
          </cell>
          <cell r="H10842" t="str">
            <v>Lock</v>
          </cell>
          <cell r="I10842" t="str">
            <v>Låssats</v>
          </cell>
          <cell r="J10842" t="str">
            <v>C8405069 LCK SF PLbk Solid+  BAT SF03, LOCK FRAME+LOCK BATT SF03 RT W/2 similar keys</v>
          </cell>
          <cell r="K10842" t="str">
            <v>C8405069</v>
          </cell>
          <cell r="L10842" t="str">
            <v>C8405069</v>
          </cell>
        </row>
        <row r="10843">
          <cell r="B10843" t="str">
            <v>YEM2975131Stöd</v>
          </cell>
          <cell r="C10843" t="str">
            <v>YEM2975131</v>
          </cell>
          <cell r="D10843" t="str">
            <v>2018-2019</v>
          </cell>
          <cell r="E10843">
            <v>32</v>
          </cell>
          <cell r="F10843" t="str">
            <v>0320</v>
          </cell>
          <cell r="G10843" t="str">
            <v>H008</v>
          </cell>
          <cell r="H10843" t="str">
            <v>Kick stand</v>
          </cell>
          <cell r="I10843" t="str">
            <v>Stöd</v>
          </cell>
          <cell r="J10843" t="str">
            <v>C8105208 KS REX ATRAN 235</v>
          </cell>
          <cell r="K10843" t="str">
            <v>C8105208</v>
          </cell>
          <cell r="L10843" t="str">
            <v>C8100034</v>
          </cell>
        </row>
        <row r="10844">
          <cell r="B10844" t="str">
            <v>YEM2975131Korg</v>
          </cell>
          <cell r="C10844" t="str">
            <v>YEM2975131</v>
          </cell>
          <cell r="D10844" t="str">
            <v>2018-2019</v>
          </cell>
          <cell r="E10844">
            <v>33</v>
          </cell>
          <cell r="F10844" t="str">
            <v>0330</v>
          </cell>
          <cell r="G10844" t="str">
            <v>H009</v>
          </cell>
          <cell r="H10844" t="str">
            <v>Basket / Fr carrier</v>
          </cell>
          <cell r="I10844" t="str">
            <v>Korg</v>
          </cell>
          <cell r="J10844" t="str">
            <v>C8205750-28-alu-575 Blue front carrier</v>
          </cell>
          <cell r="K10844" t="str">
            <v>C825750-28-575M</v>
          </cell>
          <cell r="L10844" t="str">
            <v>Kontakta Service</v>
          </cell>
        </row>
        <row r="10845">
          <cell r="B10845" t="str">
            <v>YEM2975131Pedaler</v>
          </cell>
          <cell r="C10845" t="str">
            <v>YEM2975131</v>
          </cell>
          <cell r="D10845" t="str">
            <v>2018-2019</v>
          </cell>
          <cell r="E10845">
            <v>34</v>
          </cell>
          <cell r="F10845" t="str">
            <v>0340</v>
          </cell>
          <cell r="G10845" t="str">
            <v>E005</v>
          </cell>
          <cell r="H10845" t="str">
            <v xml:space="preserve">Pedal </v>
          </cell>
          <cell r="I10845" t="str">
            <v>Pedaler</v>
          </cell>
          <cell r="J10845" t="str">
            <v>C3505317 STANDARD BK/GR9/16"</v>
          </cell>
          <cell r="K10845" t="str">
            <v>C3505317</v>
          </cell>
          <cell r="L10845" t="str">
            <v>C3500026</v>
          </cell>
        </row>
        <row r="10846">
          <cell r="B10846" t="str">
            <v>YEM2975131Motor</v>
          </cell>
          <cell r="C10846" t="str">
            <v>YEM2975131</v>
          </cell>
          <cell r="D10846" t="str">
            <v>2018-2019</v>
          </cell>
          <cell r="E10846">
            <v>35</v>
          </cell>
          <cell r="F10846" t="str">
            <v>0350</v>
          </cell>
          <cell r="G10846" t="str">
            <v>J001</v>
          </cell>
          <cell r="H10846" t="str">
            <v>DRIVE UNIT:</v>
          </cell>
          <cell r="I10846" t="str">
            <v>Motor</v>
          </cell>
          <cell r="J10846" t="str">
            <v>C8705065-1-02 2017 E-Motor Egoing SYXC</v>
          </cell>
          <cell r="K10846" t="str">
            <v>C8705065-1-02</v>
          </cell>
          <cell r="L10846" t="str">
            <v>C8705065-1-02</v>
          </cell>
        </row>
        <row r="10847">
          <cell r="B10847" t="str">
            <v>YEM2975131Display</v>
          </cell>
          <cell r="C10847" t="str">
            <v>YEM2975131</v>
          </cell>
          <cell r="D10847" t="str">
            <v>2018-2019</v>
          </cell>
          <cell r="E10847">
            <v>36</v>
          </cell>
          <cell r="F10847" t="str">
            <v>0360</v>
          </cell>
          <cell r="G10847" t="str">
            <v>J004</v>
          </cell>
          <cell r="H10847" t="str">
            <v>DISPLAY:</v>
          </cell>
          <cell r="I10847" t="str">
            <v>Display</v>
          </cell>
          <cell r="J10847" t="str">
            <v>C8705065-1-10S LED, E10 Silver Alloy E-Going logo, new buttons, to be assembled on the left side,  cable length: 850mm 28"   For BESST</v>
          </cell>
          <cell r="K10847" t="str">
            <v>C8705065-1-10S</v>
          </cell>
          <cell r="L10847" t="str">
            <v>C8705065-1-10S</v>
          </cell>
        </row>
        <row r="10848">
          <cell r="B10848" t="str">
            <v>YEM2975131EB-Bus kabel</v>
          </cell>
          <cell r="C10848" t="str">
            <v>YEM2975131</v>
          </cell>
          <cell r="D10848" t="str">
            <v>2018-2019</v>
          </cell>
          <cell r="E10848">
            <v>37</v>
          </cell>
          <cell r="F10848" t="str">
            <v>0370</v>
          </cell>
          <cell r="G10848" t="str">
            <v>J005</v>
          </cell>
          <cell r="H10848" t="str">
            <v>EB-BUS CABLE:</v>
          </cell>
          <cell r="I10848" t="str">
            <v>EB-Bus kabel</v>
          </cell>
          <cell r="J10848" t="str">
            <v>C8705065-1-04A 9pin (1000mm), one end linked to controller,the other end linked to the display (240mm), the front light (240mm) one brake sensor (280mm) and the speed sensor (500mm)</v>
          </cell>
          <cell r="K10848" t="str">
            <v>C8705065-1-04A</v>
          </cell>
          <cell r="L10848" t="str">
            <v>C8705065-1-04</v>
          </cell>
        </row>
        <row r="10849">
          <cell r="B10849" t="str">
            <v>YEM2975131Motorkabel</v>
          </cell>
          <cell r="C10849" t="str">
            <v>YEM2975131</v>
          </cell>
          <cell r="D10849" t="str">
            <v>2018-2019</v>
          </cell>
          <cell r="E10849">
            <v>38</v>
          </cell>
          <cell r="F10849" t="str">
            <v>0380</v>
          </cell>
          <cell r="G10849" t="str">
            <v>J006</v>
          </cell>
          <cell r="H10849" t="str">
            <v>POWER CABLE:</v>
          </cell>
          <cell r="I10849" t="str">
            <v>Motorkabel</v>
          </cell>
          <cell r="J10849" t="str">
            <v>C8705065-1-03A G9.1/M9.1, cable length 1250mm, between motor and controller</v>
          </cell>
          <cell r="K10849" t="str">
            <v>C8705065-1-03A</v>
          </cell>
          <cell r="L10849" t="str">
            <v>C8705065-1-03A</v>
          </cell>
        </row>
        <row r="10850">
          <cell r="B10850" t="str">
            <v>YEM2975131Kabel framlampa</v>
          </cell>
          <cell r="C10850" t="str">
            <v>YEM2975131</v>
          </cell>
          <cell r="D10850" t="str">
            <v>2018-2019</v>
          </cell>
          <cell r="E10850">
            <v>39</v>
          </cell>
          <cell r="F10850" t="str">
            <v>0390</v>
          </cell>
          <cell r="G10850" t="str">
            <v>J007</v>
          </cell>
          <cell r="H10850" t="str">
            <v>F. LIGHT CABLE:</v>
          </cell>
          <cell r="I10850" t="str">
            <v>Kabel framlampa</v>
          </cell>
          <cell r="J10850" t="str">
            <v>Included in EB-BUS cable</v>
          </cell>
          <cell r="K10850" t="str">
            <v>Ingår i EB-buskabeln</v>
          </cell>
          <cell r="L10850" t="str">
            <v>Ingår i EB-buskabeln</v>
          </cell>
        </row>
        <row r="10851">
          <cell r="B10851" t="str">
            <v>YEM2975131Kabel baklampa</v>
          </cell>
          <cell r="C10851" t="str">
            <v>YEM2975131</v>
          </cell>
          <cell r="D10851" t="str">
            <v>2018-2019</v>
          </cell>
          <cell r="E10851">
            <v>40</v>
          </cell>
          <cell r="F10851" t="str">
            <v>0400</v>
          </cell>
          <cell r="G10851" t="str">
            <v>J008</v>
          </cell>
          <cell r="H10851" t="str">
            <v>R. LIGHT CABLE:</v>
          </cell>
          <cell r="I10851" t="str">
            <v>Kabel baklampa</v>
          </cell>
          <cell r="K10851" t="str">
            <v>INGÅR I BATTERIET</v>
          </cell>
          <cell r="L10851" t="str">
            <v>Ingår i batteriet</v>
          </cell>
        </row>
        <row r="10852">
          <cell r="B10852" t="str">
            <v>YEM2975131Hastighetssensor</v>
          </cell>
          <cell r="C10852" t="str">
            <v>YEM2975131</v>
          </cell>
          <cell r="D10852" t="str">
            <v>2018-2019</v>
          </cell>
          <cell r="E10852">
            <v>41</v>
          </cell>
          <cell r="F10852" t="str">
            <v>0410</v>
          </cell>
          <cell r="G10852" t="str">
            <v>J009</v>
          </cell>
          <cell r="H10852" t="str">
            <v>SPEED SENSOR:</v>
          </cell>
          <cell r="I10852" t="str">
            <v>Hastighetssensor</v>
          </cell>
          <cell r="J10852" t="str">
            <v>Integrated in the motor</v>
          </cell>
          <cell r="K10852" t="str">
            <v>INGÅR I MOTORN</v>
          </cell>
          <cell r="L10852" t="str">
            <v>Ingår i motorn</v>
          </cell>
        </row>
        <row r="10853">
          <cell r="B10853" t="str">
            <v>YEM2975131Batteri</v>
          </cell>
          <cell r="C10853" t="str">
            <v>YEM2975131</v>
          </cell>
          <cell r="D10853" t="str">
            <v>2018-2019</v>
          </cell>
          <cell r="E10853">
            <v>42</v>
          </cell>
          <cell r="F10853" t="str">
            <v>0420</v>
          </cell>
          <cell r="G10853" t="str">
            <v>J002</v>
          </cell>
          <cell r="H10853" t="str">
            <v>BATTERY:</v>
          </cell>
          <cell r="I10853" t="str">
            <v>Batteri</v>
          </cell>
          <cell r="J10853" t="str">
            <v>C8705058-1-08C  PHYLION SF-03, 8,8Ah WITH INTERGRATED REAR RED LIGHT (CANBUS)</v>
          </cell>
          <cell r="K10853" t="str">
            <v>C8705058-1-08EA</v>
          </cell>
          <cell r="L10853" t="str">
            <v>C8705058-1-08EA</v>
          </cell>
        </row>
        <row r="10854">
          <cell r="B10854" t="str">
            <v>YEM2975131Batterihållare</v>
          </cell>
          <cell r="C10854" t="str">
            <v>YEM2975131</v>
          </cell>
          <cell r="D10854" t="str">
            <v>2018-2019</v>
          </cell>
          <cell r="E10854">
            <v>43</v>
          </cell>
          <cell r="F10854" t="str">
            <v>0430</v>
          </cell>
          <cell r="G10854" t="str">
            <v>J003</v>
          </cell>
          <cell r="H10854" t="str">
            <v>BATTERY HOLDER/Slider</v>
          </cell>
          <cell r="I10854" t="str">
            <v>Batterihållare</v>
          </cell>
          <cell r="J10854" t="str">
            <v>C8705065-10-02 Slider (lower part) SF03, AXA One key</v>
          </cell>
          <cell r="L10854" t="e">
            <v>#N/A</v>
          </cell>
        </row>
        <row r="10855">
          <cell r="B10855" t="str">
            <v>YEM2975131Batteriladdare</v>
          </cell>
          <cell r="C10855" t="str">
            <v>YEM2975131</v>
          </cell>
          <cell r="D10855" t="str">
            <v>2018-2019</v>
          </cell>
          <cell r="E10855">
            <v>44</v>
          </cell>
          <cell r="F10855" t="str">
            <v>0440</v>
          </cell>
          <cell r="G10855" t="str">
            <v>J010</v>
          </cell>
          <cell r="H10855" t="str">
            <v>CHARGER:</v>
          </cell>
          <cell r="I10855" t="str">
            <v>Batteriladdare</v>
          </cell>
          <cell r="J10855" t="str">
            <v>C8705058-02, (CHARGER 2A    # NO:CZ2AG2JE7)  CHARGER FOR PHYLION BATTERY</v>
          </cell>
          <cell r="K10855" t="str">
            <v>C8705058-02</v>
          </cell>
          <cell r="L10855" t="str">
            <v>C8705058-02</v>
          </cell>
        </row>
        <row r="10856">
          <cell r="B10856" t="str">
            <v>YEM2975131Kontrollbox</v>
          </cell>
          <cell r="C10856" t="str">
            <v>YEM2975131</v>
          </cell>
          <cell r="D10856" t="str">
            <v>2018-2019</v>
          </cell>
          <cell r="E10856">
            <v>45</v>
          </cell>
          <cell r="F10856" t="str">
            <v>0450</v>
          </cell>
          <cell r="G10856" t="str">
            <v>J011</v>
          </cell>
          <cell r="H10856" t="str">
            <v>Controller</v>
          </cell>
          <cell r="I10856" t="str">
            <v>Kontrollbox</v>
          </cell>
          <cell r="J10856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856" t="str">
            <v>C8705065-10-01A</v>
          </cell>
          <cell r="L10856" t="str">
            <v>C8705065-10-01</v>
          </cell>
        </row>
        <row r="10857">
          <cell r="B10857" t="str">
            <v>YEM2975131Växelöra</v>
          </cell>
          <cell r="C10857" t="str">
            <v>YEM2975131</v>
          </cell>
          <cell r="D10857" t="str">
            <v>2018-2019</v>
          </cell>
          <cell r="E10857">
            <v>46</v>
          </cell>
          <cell r="F10857" t="str">
            <v>0460</v>
          </cell>
          <cell r="G10857" t="str">
            <v>D005</v>
          </cell>
          <cell r="H10857" t="str">
            <v>Gear hanger</v>
          </cell>
          <cell r="I10857" t="str">
            <v>Växelöra</v>
          </cell>
          <cell r="L10857" t="e">
            <v>#N/A</v>
          </cell>
        </row>
        <row r="10858">
          <cell r="B10858" t="str">
            <v>YEM2975132RAM</v>
          </cell>
          <cell r="C10858" t="str">
            <v>YEM2975132</v>
          </cell>
          <cell r="D10858" t="str">
            <v>2019-2021</v>
          </cell>
          <cell r="E10858">
            <v>1</v>
          </cell>
          <cell r="F10858" t="str">
            <v>0010</v>
          </cell>
          <cell r="G10858" t="str">
            <v>A001</v>
          </cell>
          <cell r="H10858" t="str">
            <v>PAINTED FRAME</v>
          </cell>
          <cell r="I10858" t="str">
            <v>RAM</v>
          </cell>
          <cell r="K10858" t="str">
            <v>FRAME</v>
          </cell>
          <cell r="L10858" t="e">
            <v>#N/A</v>
          </cell>
        </row>
        <row r="10859">
          <cell r="B10859" t="str">
            <v>YEM2975132Framgaffel</v>
          </cell>
          <cell r="C10859" t="str">
            <v>YEM2975132</v>
          </cell>
          <cell r="D10859" t="str">
            <v>2019-2021</v>
          </cell>
          <cell r="E10859">
            <v>2</v>
          </cell>
          <cell r="F10859" t="str">
            <v>0020</v>
          </cell>
          <cell r="G10859" t="str">
            <v>A002</v>
          </cell>
          <cell r="H10859" t="str">
            <v>PAINTED FORK</v>
          </cell>
          <cell r="I10859" t="str">
            <v>Framgaffel</v>
          </cell>
          <cell r="J10859" t="str">
            <v>C1605749-193 Lung I rigid for e-bike, disc-brake FF28ST INT 622 170</v>
          </cell>
          <cell r="K10859" t="str">
            <v>C1605749-193</v>
          </cell>
          <cell r="L10859" t="e">
            <v>#N/A</v>
          </cell>
        </row>
        <row r="10860">
          <cell r="B10860" t="str">
            <v>YEM2975132Styrlager</v>
          </cell>
          <cell r="C10860" t="str">
            <v>YEM2975132</v>
          </cell>
          <cell r="D10860" t="str">
            <v>2019-2021</v>
          </cell>
          <cell r="E10860">
            <v>3</v>
          </cell>
          <cell r="F10860" t="str">
            <v>0030</v>
          </cell>
          <cell r="G10860" t="str">
            <v>B001</v>
          </cell>
          <cell r="H10860" t="str">
            <v>Head Set</v>
          </cell>
          <cell r="I10860" t="str">
            <v>Styrlager</v>
          </cell>
          <cell r="J10860" t="str">
            <v>C2105002 VP-MH305C SEMI INTEGR, ED BLACK O/S  SH = 20mm</v>
          </cell>
          <cell r="K10860" t="str">
            <v>C2105002</v>
          </cell>
          <cell r="L10860" t="str">
            <v>C2100163</v>
          </cell>
        </row>
        <row r="10861">
          <cell r="B10861" t="str">
            <v xml:space="preserve">YEM2975132Styrstam </v>
          </cell>
          <cell r="C10861" t="str">
            <v>YEM2975132</v>
          </cell>
          <cell r="D10861" t="str">
            <v>2019-2021</v>
          </cell>
          <cell r="E10861">
            <v>4</v>
          </cell>
          <cell r="F10861" t="str">
            <v>0040</v>
          </cell>
          <cell r="G10861" t="str">
            <v>B002</v>
          </cell>
          <cell r="H10861" t="str">
            <v>Handlebar Stem</v>
          </cell>
          <cell r="I10861" t="str">
            <v xml:space="preserve">Styrstam </v>
          </cell>
          <cell r="J10861" t="str">
            <v>C2205076-040 STQ AL/IN sv 25/230 30° 25 HA-C40  silver</v>
          </cell>
          <cell r="K10861" t="str">
            <v>C2205076-040</v>
          </cell>
          <cell r="L10861" t="str">
            <v>C2200114-040</v>
          </cell>
        </row>
        <row r="10862">
          <cell r="B10862" t="str">
            <v>YEM2975132Styre</v>
          </cell>
          <cell r="C10862" t="str">
            <v>YEM2975132</v>
          </cell>
          <cell r="D10862" t="str">
            <v>2019-2021</v>
          </cell>
          <cell r="E10862">
            <v>5</v>
          </cell>
          <cell r="F10862" t="str">
            <v>0050</v>
          </cell>
          <cell r="G10862" t="str">
            <v>B003</v>
          </cell>
          <cell r="H10862" t="str">
            <v>Handelbar</v>
          </cell>
          <cell r="I10862" t="str">
            <v>Styre</v>
          </cell>
          <cell r="J10862" t="str">
            <v>C2306073 Handlebar City Silver NR-AL-14(ISO-C) W:630mm, AL H.A.S, no logo</v>
          </cell>
          <cell r="K10862" t="str">
            <v>C2306073</v>
          </cell>
          <cell r="L10862" t="str">
            <v>C2300290</v>
          </cell>
        </row>
        <row r="10863">
          <cell r="B10863" t="str">
            <v>YEM2975132Bromsgrepp H</v>
          </cell>
          <cell r="C10863" t="str">
            <v>YEM2975132</v>
          </cell>
          <cell r="D10863" t="str">
            <v>2019-2021</v>
          </cell>
          <cell r="E10863">
            <v>6</v>
          </cell>
          <cell r="F10863" t="str">
            <v>0060</v>
          </cell>
          <cell r="G10863" t="str">
            <v>C002</v>
          </cell>
          <cell r="H10863" t="str">
            <v>Brake Lever R</v>
          </cell>
          <cell r="I10863" t="str">
            <v>Bromsgrepp H</v>
          </cell>
          <cell r="L10863" t="e">
            <v>#N/A</v>
          </cell>
        </row>
        <row r="10864">
          <cell r="B10864" t="str">
            <v>YEM2975132Bromsgrepp V</v>
          </cell>
          <cell r="C10864" t="str">
            <v>YEM2975132</v>
          </cell>
          <cell r="D10864" t="str">
            <v>2019-2021</v>
          </cell>
          <cell r="E10864">
            <v>7</v>
          </cell>
          <cell r="F10864" t="str">
            <v>0070</v>
          </cell>
          <cell r="G10864" t="str">
            <v>C001</v>
          </cell>
          <cell r="H10864" t="str">
            <v>Brake Lever L</v>
          </cell>
          <cell r="I10864" t="str">
            <v>Bromsgrepp V</v>
          </cell>
          <cell r="K10864" t="str">
            <v>Shimano</v>
          </cell>
          <cell r="L10864" t="str">
            <v>Kontakta SHIMANO</v>
          </cell>
        </row>
        <row r="10865">
          <cell r="B10865" t="str">
            <v>YEM2975132Växelreglage H</v>
          </cell>
          <cell r="C10865" t="str">
            <v>YEM2975132</v>
          </cell>
          <cell r="D10865" t="str">
            <v>2019-2021</v>
          </cell>
          <cell r="E10865">
            <v>8</v>
          </cell>
          <cell r="F10865" t="str">
            <v>0080</v>
          </cell>
          <cell r="G10865" t="str">
            <v>D002</v>
          </cell>
          <cell r="H10865" t="str">
            <v>Shift Lever R</v>
          </cell>
          <cell r="I10865" t="str">
            <v>Växelreglage H</v>
          </cell>
          <cell r="J10865" t="str">
            <v>C5105092 SHIFT LEVER, SL-C3000-7, NEXUS, REVO SHIFTER, 2320MM INNER, W/O OUTER FOR CJ-NX40(FOR SCANDINAVIAN), BLACK, BULK</v>
          </cell>
          <cell r="K10865" t="str">
            <v>C5105092</v>
          </cell>
          <cell r="L10865" t="str">
            <v>Kontakta SHIMANO</v>
          </cell>
        </row>
        <row r="10866">
          <cell r="B10866" t="str">
            <v>YEM2975132Växelreglage V</v>
          </cell>
          <cell r="C10866" t="str">
            <v>YEM2975132</v>
          </cell>
          <cell r="D10866" t="str">
            <v>2019-2021</v>
          </cell>
          <cell r="E10866">
            <v>9</v>
          </cell>
          <cell r="F10866" t="str">
            <v>0090</v>
          </cell>
          <cell r="G10866" t="str">
            <v>D001</v>
          </cell>
          <cell r="H10866" t="str">
            <v>Shift Lever L</v>
          </cell>
          <cell r="I10866" t="str">
            <v>Växelreglage V</v>
          </cell>
          <cell r="L10866" t="e">
            <v>#N/A</v>
          </cell>
        </row>
        <row r="10867">
          <cell r="B10867" t="str">
            <v>YEM2975132Handtag par</v>
          </cell>
          <cell r="C10867" t="str">
            <v>YEM2975132</v>
          </cell>
          <cell r="D10867" t="str">
            <v>2019-2021</v>
          </cell>
          <cell r="E10867">
            <v>10</v>
          </cell>
          <cell r="F10867" t="str">
            <v>0100</v>
          </cell>
          <cell r="G10867" t="str">
            <v>B004</v>
          </cell>
          <cell r="H10867" t="str">
            <v>Grip R</v>
          </cell>
          <cell r="I10867" t="str">
            <v>Handtag par</v>
          </cell>
          <cell r="J10867" t="str">
            <v>C2505674  HERRMANS 84A ERGO TPE DARK BROWN 8129 90MM</v>
          </cell>
          <cell r="K10867" t="str">
            <v>C2505674</v>
          </cell>
          <cell r="L10867" t="str">
            <v>BSP?</v>
          </cell>
        </row>
        <row r="10868">
          <cell r="B10868" t="str">
            <v>YEM2975132Frambroms</v>
          </cell>
          <cell r="C10868" t="str">
            <v>YEM2975132</v>
          </cell>
          <cell r="D10868" t="str">
            <v>2019-2021</v>
          </cell>
          <cell r="E10868">
            <v>11</v>
          </cell>
          <cell r="F10868" t="str">
            <v>0110</v>
          </cell>
          <cell r="G10868" t="str">
            <v>C003</v>
          </cell>
          <cell r="H10868" t="str">
            <v xml:space="preserve">Brake front </v>
          </cell>
          <cell r="I10868" t="str">
            <v>Frambroms</v>
          </cell>
          <cell r="J10868" t="str">
            <v>AMT200KLFURX100 DISC BRAKE ASSEMBLED SET, BL-MT200(L), BR-MT200(F), BLACK, SM-MA-F160P/S, RESIN PAD(W/O FIN), 1000MM HOSE(SM-BH59-SS BLACK), BULK, 8,17 USD</v>
          </cell>
          <cell r="K10868" t="str">
            <v>AMT200KLFURX100</v>
          </cell>
          <cell r="L10868" t="str">
            <v>Kontakta SHIMANO</v>
          </cell>
        </row>
        <row r="10869">
          <cell r="B10869" t="str">
            <v>YEM2975132Bakbroms</v>
          </cell>
          <cell r="C10869" t="str">
            <v>YEM2975132</v>
          </cell>
          <cell r="D10869" t="str">
            <v>2019-2021</v>
          </cell>
          <cell r="E10869">
            <v>12</v>
          </cell>
          <cell r="F10869" t="str">
            <v>0120</v>
          </cell>
          <cell r="G10869" t="str">
            <v>C004</v>
          </cell>
          <cell r="H10869" t="str">
            <v>Brake rear</v>
          </cell>
          <cell r="I10869" t="str">
            <v>Bakbroms</v>
          </cell>
          <cell r="K10869" t="str">
            <v>Fotbroms</v>
          </cell>
          <cell r="L10869" t="str">
            <v>Kontakta SHIMANO</v>
          </cell>
        </row>
        <row r="10870">
          <cell r="B10870" t="str">
            <v>YEM2975132Vevlager</v>
          </cell>
          <cell r="C10870" t="str">
            <v>YEM2975132</v>
          </cell>
          <cell r="D10870" t="str">
            <v>2019-2021</v>
          </cell>
          <cell r="E10870">
            <v>13</v>
          </cell>
          <cell r="F10870" t="str">
            <v>0130</v>
          </cell>
          <cell r="G10870" t="str">
            <v>E001</v>
          </cell>
          <cell r="H10870" t="str">
            <v xml:space="preserve">BB-set </v>
          </cell>
          <cell r="I10870" t="str">
            <v>Vevlager</v>
          </cell>
          <cell r="K10870" t="str">
            <v>C8705065-1-124C</v>
          </cell>
          <cell r="L10870" t="str">
            <v>C8705065-1-124C</v>
          </cell>
        </row>
        <row r="10871">
          <cell r="B10871" t="str">
            <v>YEM2975132Vevparti</v>
          </cell>
          <cell r="C10871" t="str">
            <v>YEM2975132</v>
          </cell>
          <cell r="D10871" t="str">
            <v>2019-2021</v>
          </cell>
          <cell r="E10871">
            <v>14</v>
          </cell>
          <cell r="F10871" t="str">
            <v>0140</v>
          </cell>
          <cell r="G10871" t="str">
            <v>E002</v>
          </cell>
          <cell r="H10871" t="str">
            <v>Front Chainwheel</v>
          </cell>
          <cell r="I10871" t="str">
            <v>Vevparti</v>
          </cell>
          <cell r="J10871" t="str">
            <v>C3305699-EG PRA-10L Silver 42T 170MM W E-GOING LOGO</v>
          </cell>
          <cell r="K10871" t="str">
            <v>C3305699-EG</v>
          </cell>
          <cell r="L10871" t="str">
            <v>C3305699-EG</v>
          </cell>
        </row>
        <row r="10872">
          <cell r="B10872" t="str">
            <v>YEM2975132Kedjeskydd</v>
          </cell>
          <cell r="C10872" t="str">
            <v>YEM2975132</v>
          </cell>
          <cell r="D10872" t="str">
            <v>2019-2021</v>
          </cell>
          <cell r="E10872">
            <v>15</v>
          </cell>
          <cell r="F10872" t="str">
            <v>0150</v>
          </cell>
          <cell r="G10872" t="str">
            <v>H001</v>
          </cell>
          <cell r="H10872" t="str">
            <v>Chain guard</v>
          </cell>
          <cell r="I10872" t="str">
            <v>Kedjeskydd</v>
          </cell>
          <cell r="J10872" t="str">
            <v>C8305441-575M 42T w holes blue classic Buchel + C8305642</v>
          </cell>
          <cell r="K10872" t="str">
            <v>C8305441-575M</v>
          </cell>
          <cell r="L10872" t="str">
            <v>Kontakta Service</v>
          </cell>
        </row>
        <row r="10873">
          <cell r="B10873" t="str">
            <v>YEM2975132Kedjeskyddsfäste</v>
          </cell>
          <cell r="C10873" t="str">
            <v>YEM2975132</v>
          </cell>
          <cell r="D10873" t="str">
            <v>2019-2021</v>
          </cell>
          <cell r="E10873">
            <v>16</v>
          </cell>
          <cell r="F10873" t="str">
            <v>0160</v>
          </cell>
          <cell r="G10873" t="str">
            <v>H002</v>
          </cell>
          <cell r="H10873" t="str">
            <v>Chain guard bracket</v>
          </cell>
          <cell r="I10873" t="str">
            <v>Kedjeskyddsfäste</v>
          </cell>
          <cell r="K10873" t="str">
            <v>C8305642</v>
          </cell>
          <cell r="L10873" t="str">
            <v>C8305642</v>
          </cell>
        </row>
        <row r="10874">
          <cell r="B10874" t="str">
            <v>YEM2975132Framväxel</v>
          </cell>
          <cell r="C10874" t="str">
            <v>YEM2975132</v>
          </cell>
          <cell r="D10874" t="str">
            <v>2019-2021</v>
          </cell>
          <cell r="E10874">
            <v>17</v>
          </cell>
          <cell r="F10874" t="str">
            <v>0170</v>
          </cell>
          <cell r="G10874" t="str">
            <v>D003</v>
          </cell>
          <cell r="H10874" t="str">
            <v>Front Derailleur</v>
          </cell>
          <cell r="I10874" t="str">
            <v>Framväxel</v>
          </cell>
          <cell r="K10874" t="str">
            <v>EMPTY</v>
          </cell>
          <cell r="L10874" t="e">
            <v>#N/A</v>
          </cell>
        </row>
        <row r="10875">
          <cell r="B10875" t="str">
            <v>YEM2975132Bakväxel</v>
          </cell>
          <cell r="C10875" t="str">
            <v>YEM2975132</v>
          </cell>
          <cell r="D10875" t="str">
            <v>2019-2021</v>
          </cell>
          <cell r="E10875">
            <v>18</v>
          </cell>
          <cell r="F10875" t="str">
            <v>0180</v>
          </cell>
          <cell r="G10875" t="str">
            <v>D004</v>
          </cell>
          <cell r="H10875" t="str">
            <v>Rear Derailleur</v>
          </cell>
          <cell r="I10875" t="str">
            <v>Bakväxel</v>
          </cell>
          <cell r="K10875" t="str">
            <v>NAVVÄXEL</v>
          </cell>
          <cell r="L10875" t="str">
            <v>Kontakta SHIMANO</v>
          </cell>
        </row>
        <row r="10876">
          <cell r="B10876" t="str">
            <v>YEM2975132Kedja</v>
          </cell>
          <cell r="C10876" t="str">
            <v>YEM2975132</v>
          </cell>
          <cell r="D10876" t="str">
            <v>2019-2021</v>
          </cell>
          <cell r="E10876">
            <v>19</v>
          </cell>
          <cell r="F10876" t="str">
            <v>0190</v>
          </cell>
          <cell r="G10876" t="str">
            <v>E003</v>
          </cell>
          <cell r="H10876" t="str">
            <v xml:space="preserve">Chain </v>
          </cell>
          <cell r="I10876" t="str">
            <v>Kedja</v>
          </cell>
          <cell r="J10876" t="str">
            <v>std</v>
          </cell>
          <cell r="K10876" t="str">
            <v>C3405001-0106</v>
          </cell>
          <cell r="L10876" t="str">
            <v>C3400002</v>
          </cell>
        </row>
        <row r="10877">
          <cell r="B10877" t="str">
            <v>YEM2975132Kassett</v>
          </cell>
          <cell r="C10877" t="str">
            <v>YEM2975132</v>
          </cell>
          <cell r="D10877" t="str">
            <v>2019-2021</v>
          </cell>
          <cell r="E10877">
            <v>20</v>
          </cell>
          <cell r="F10877" t="str">
            <v>0200</v>
          </cell>
          <cell r="G10877" t="str">
            <v>E004</v>
          </cell>
          <cell r="H10877" t="str">
            <v>Cassette Sprocket</v>
          </cell>
          <cell r="I10877" t="str">
            <v>Kassett</v>
          </cell>
          <cell r="J10877" t="str">
            <v>ASMGEAR18SU SPT SC18sv3/32" (INTERNAL HUB)</v>
          </cell>
          <cell r="K10877" t="str">
            <v>ASMGEAR18SU</v>
          </cell>
          <cell r="L10877" t="str">
            <v>Kontakta SHIMANO</v>
          </cell>
        </row>
        <row r="10878">
          <cell r="B10878" t="str">
            <v>YEM2975132Framhjul</v>
          </cell>
          <cell r="C10878" t="str">
            <v>YEM2975132</v>
          </cell>
          <cell r="D10878" t="str">
            <v>2019-2021</v>
          </cell>
          <cell r="E10878">
            <v>21</v>
          </cell>
          <cell r="F10878" t="str">
            <v>0210</v>
          </cell>
          <cell r="G10878" t="str">
            <v>F001</v>
          </cell>
          <cell r="H10878" t="str">
            <v>Front hub</v>
          </cell>
          <cell r="I10878" t="str">
            <v>Framhjul</v>
          </cell>
          <cell r="J10878" t="str">
            <v>C4107932 F622X40 GD E-BIKE DB 36H BN</v>
          </cell>
          <cell r="K10878" t="str">
            <v>C4107932</v>
          </cell>
          <cell r="L10878" t="str">
            <v>C4100388</v>
          </cell>
        </row>
        <row r="10879">
          <cell r="B10879" t="str">
            <v>YEM2975132Bakhjul</v>
          </cell>
          <cell r="C10879" t="str">
            <v>YEM2975132</v>
          </cell>
          <cell r="D10879" t="str">
            <v>2019-2021</v>
          </cell>
          <cell r="E10879">
            <v>22</v>
          </cell>
          <cell r="F10879" t="str">
            <v>0220</v>
          </cell>
          <cell r="G10879" t="str">
            <v>F002</v>
          </cell>
          <cell r="H10879" t="str">
            <v>Rear hub</v>
          </cell>
          <cell r="I10879" t="str">
            <v>Bakhjul</v>
          </cell>
          <cell r="J10879" t="str">
            <v>C4208022 B 622X40 GOLD SHIM7 16T</v>
          </cell>
          <cell r="K10879" t="str">
            <v>C4208022</v>
          </cell>
          <cell r="L10879" t="str">
            <v>C4200386</v>
          </cell>
        </row>
        <row r="10880">
          <cell r="B10880" t="str">
            <v>YEM2975132Däck</v>
          </cell>
          <cell r="C10880" t="str">
            <v>YEM2975132</v>
          </cell>
          <cell r="D10880" t="str">
            <v>2019-2021</v>
          </cell>
          <cell r="E10880">
            <v>23</v>
          </cell>
          <cell r="F10880" t="str">
            <v>0230</v>
          </cell>
          <cell r="G10880" t="str">
            <v>F003</v>
          </cell>
          <cell r="H10880" t="str">
            <v>Tire</v>
          </cell>
          <cell r="I10880" t="str">
            <v>Däck</v>
          </cell>
          <cell r="J10880" t="str">
            <v>C4906456 622x40 Brown PERGO H-480 PREMIUM Reflex (AP: 40x40 nylon/canvas)</v>
          </cell>
          <cell r="K10880" t="str">
            <v>C4906456</v>
          </cell>
          <cell r="L10880" t="str">
            <v>BSP?</v>
          </cell>
        </row>
        <row r="10881">
          <cell r="B10881" t="str">
            <v>YEM2975132Skärmar set</v>
          </cell>
          <cell r="C10881" t="str">
            <v>YEM2975132</v>
          </cell>
          <cell r="D10881" t="str">
            <v>2019-2021</v>
          </cell>
          <cell r="E10881">
            <v>24</v>
          </cell>
          <cell r="F10881" t="str">
            <v>0240</v>
          </cell>
          <cell r="G10881" t="str">
            <v>H003</v>
          </cell>
          <cell r="H10881" t="str">
            <v xml:space="preserve">Mudguard front   </v>
          </cell>
          <cell r="I10881" t="str">
            <v>Skärmar set</v>
          </cell>
          <cell r="J10881" t="str">
            <v>C8255677-575 ZN/52MM 28" Blue 70.554/1 (5729-ZN) BLANK</v>
          </cell>
          <cell r="K10881" t="str">
            <v>C8255677-575</v>
          </cell>
          <cell r="L10881" t="str">
            <v>Kontakta Service</v>
          </cell>
        </row>
        <row r="10882">
          <cell r="B10882" t="str">
            <v>YEM2975132Pakethållare</v>
          </cell>
          <cell r="C10882" t="str">
            <v>YEM2975132</v>
          </cell>
          <cell r="D10882" t="str">
            <v>2019-2021</v>
          </cell>
          <cell r="E10882">
            <v>25</v>
          </cell>
          <cell r="F10882" t="str">
            <v>0250</v>
          </cell>
          <cell r="G10882" t="str">
            <v>H004</v>
          </cell>
          <cell r="H10882" t="str">
            <v>Carrier</v>
          </cell>
          <cell r="I10882" t="str">
            <v>Pakethållare</v>
          </cell>
          <cell r="J10882" t="str">
            <v>C8205835-ALU-575 AVS CLASSIC CARRIER FOR PHYLLION SR20 BATTERY, Painted blue CLIP AND SPECTRA LOGO</v>
          </cell>
          <cell r="K10882" t="str">
            <v>C8205835-ALU-575</v>
          </cell>
          <cell r="L10882" t="str">
            <v>Kontakta Service</v>
          </cell>
        </row>
        <row r="10883">
          <cell r="B10883" t="str">
            <v>YEM2975132Sadel</v>
          </cell>
          <cell r="C10883" t="str">
            <v>YEM2975132</v>
          </cell>
          <cell r="D10883" t="str">
            <v>2019-2021</v>
          </cell>
          <cell r="E10883">
            <v>26</v>
          </cell>
          <cell r="F10883" t="str">
            <v>0260</v>
          </cell>
          <cell r="G10883" t="str">
            <v>G001</v>
          </cell>
          <cell r="H10883" t="str">
            <v>Saddle</v>
          </cell>
          <cell r="I10883" t="str">
            <v>Sadel</v>
          </cell>
          <cell r="J10883" t="str">
            <v>C7106015 Recta Brown wo. Clamp 8071US 8129</v>
          </cell>
          <cell r="K10883" t="str">
            <v>C7106015</v>
          </cell>
          <cell r="L10883" t="str">
            <v>C7100643</v>
          </cell>
        </row>
        <row r="10884">
          <cell r="B10884" t="str">
            <v>YEM2975132Sadelstolpe</v>
          </cell>
          <cell r="C10884" t="str">
            <v>YEM2975132</v>
          </cell>
          <cell r="D10884" t="str">
            <v>2019-2021</v>
          </cell>
          <cell r="E10884">
            <v>27</v>
          </cell>
          <cell r="F10884" t="str">
            <v>0270</v>
          </cell>
          <cell r="G10884" t="str">
            <v>G002</v>
          </cell>
          <cell r="H10884" t="str">
            <v>Seatpost</v>
          </cell>
          <cell r="I10884" t="str">
            <v>Sadelstolpe</v>
          </cell>
          <cell r="J10884" t="str">
            <v xml:space="preserve">C7205258  SP-222 27.2X350 Anodized SILVER </v>
          </cell>
          <cell r="K10884" t="str">
            <v>C7205258</v>
          </cell>
          <cell r="L10884" t="str">
            <v>C7200039</v>
          </cell>
        </row>
        <row r="10885">
          <cell r="B10885" t="str">
            <v>YEM2975132Sadelrörsklämma</v>
          </cell>
          <cell r="C10885" t="str">
            <v>YEM2975132</v>
          </cell>
          <cell r="D10885" t="str">
            <v>2019-2021</v>
          </cell>
          <cell r="E10885">
            <v>28</v>
          </cell>
          <cell r="F10885" t="str">
            <v>0280</v>
          </cell>
          <cell r="G10885" t="str">
            <v>G003</v>
          </cell>
          <cell r="H10885" t="str">
            <v>Seat Clamp</v>
          </cell>
          <cell r="I10885" t="str">
            <v>Sadelrörsklämma</v>
          </cell>
          <cell r="J10885" t="str">
            <v xml:space="preserve">C7305002 L/C 31.8 MX27 shiny black </v>
          </cell>
          <cell r="K10885" t="str">
            <v>C7305002</v>
          </cell>
          <cell r="L10885" t="str">
            <v>C7300027-318</v>
          </cell>
        </row>
        <row r="10886">
          <cell r="B10886" t="str">
            <v>YEM2975132Framlampa</v>
          </cell>
          <cell r="C10886" t="str">
            <v>YEM2975132</v>
          </cell>
          <cell r="D10886" t="str">
            <v>2019-2021</v>
          </cell>
          <cell r="E10886">
            <v>29</v>
          </cell>
          <cell r="F10886" t="str">
            <v>0290</v>
          </cell>
          <cell r="G10886" t="str">
            <v>H005</v>
          </cell>
          <cell r="H10886" t="str">
            <v>Front light</v>
          </cell>
          <cell r="I10886" t="str">
            <v>Framlampa</v>
          </cell>
          <cell r="J10886" t="str">
            <v>C8025221 Front light Breeze Evo without ss bracket, Classic chrome, 0,5W LED, 15 lux, Waterproof IP44 w 65 cm cable</v>
          </cell>
          <cell r="K10886" t="str">
            <v>C8025221</v>
          </cell>
          <cell r="L10886" t="str">
            <v>C8010029</v>
          </cell>
        </row>
        <row r="10887">
          <cell r="B10887" t="str">
            <v>YEM2975132Baklampa</v>
          </cell>
          <cell r="C10887" t="str">
            <v>YEM2975132</v>
          </cell>
          <cell r="D10887" t="str">
            <v>2019-2021</v>
          </cell>
          <cell r="E10887">
            <v>30</v>
          </cell>
          <cell r="F10887" t="str">
            <v>0300</v>
          </cell>
          <cell r="G10887" t="str">
            <v>H006</v>
          </cell>
          <cell r="H10887" t="str">
            <v>Light, Rear</v>
          </cell>
          <cell r="I10887" t="str">
            <v>Baklampa</v>
          </cell>
          <cell r="J10887" t="str">
            <v>inkl in battery</v>
          </cell>
          <cell r="K10887" t="str">
            <v>C8705186-1RLBK</v>
          </cell>
          <cell r="L10887" t="str">
            <v>C8705186-1RLBK</v>
          </cell>
        </row>
        <row r="10888">
          <cell r="B10888" t="str">
            <v>YEM2975132Låssats</v>
          </cell>
          <cell r="C10888" t="str">
            <v>YEM2975132</v>
          </cell>
          <cell r="D10888" t="str">
            <v>2019-2021</v>
          </cell>
          <cell r="E10888">
            <v>31</v>
          </cell>
          <cell r="F10888" t="str">
            <v>0310</v>
          </cell>
          <cell r="G10888" t="str">
            <v>H007</v>
          </cell>
          <cell r="H10888" t="str">
            <v>Lock</v>
          </cell>
          <cell r="I10888" t="str">
            <v>Låssats</v>
          </cell>
          <cell r="J10888" t="str">
            <v>C8405069 LCK SF PLbk Solid+  BAT SF03/SR11/SR20, LOCK FRAME+LOCK BATT SF03 RT W/2 similar keys</v>
          </cell>
          <cell r="K10888" t="str">
            <v>C8405069</v>
          </cell>
          <cell r="L10888" t="str">
            <v>C8405069</v>
          </cell>
        </row>
        <row r="10889">
          <cell r="B10889" t="str">
            <v>YEM2975132Stöd</v>
          </cell>
          <cell r="C10889" t="str">
            <v>YEM2975132</v>
          </cell>
          <cell r="D10889" t="str">
            <v>2019-2021</v>
          </cell>
          <cell r="E10889">
            <v>32</v>
          </cell>
          <cell r="F10889" t="str">
            <v>0320</v>
          </cell>
          <cell r="G10889" t="str">
            <v>H008</v>
          </cell>
          <cell r="H10889" t="str">
            <v>Kick stand</v>
          </cell>
          <cell r="I10889" t="str">
            <v>Stöd</v>
          </cell>
          <cell r="J10889" t="str">
            <v>C8105208 KS REX ATRAN 235</v>
          </cell>
          <cell r="K10889" t="str">
            <v>C8105208</v>
          </cell>
          <cell r="L10889" t="str">
            <v>C8100034</v>
          </cell>
        </row>
        <row r="10890">
          <cell r="B10890" t="str">
            <v>YEM2975132Korg</v>
          </cell>
          <cell r="C10890" t="str">
            <v>YEM2975132</v>
          </cell>
          <cell r="D10890" t="str">
            <v>2019-2021</v>
          </cell>
          <cell r="E10890">
            <v>33</v>
          </cell>
          <cell r="F10890" t="str">
            <v>0330</v>
          </cell>
          <cell r="G10890" t="str">
            <v>H009</v>
          </cell>
          <cell r="H10890" t="str">
            <v>Basket / Fr carrier</v>
          </cell>
          <cell r="I10890" t="str">
            <v>Korg</v>
          </cell>
          <cell r="J10890" t="str">
            <v>C8205750-28-alu-575 Blue front carrier</v>
          </cell>
          <cell r="K10890" t="str">
            <v>C825750-28-575M</v>
          </cell>
          <cell r="L10890" t="str">
            <v>Kontakta Service</v>
          </cell>
        </row>
        <row r="10891">
          <cell r="B10891" t="str">
            <v>YEM2975132Pedaler</v>
          </cell>
          <cell r="C10891" t="str">
            <v>YEM2975132</v>
          </cell>
          <cell r="D10891" t="str">
            <v>2019-2021</v>
          </cell>
          <cell r="E10891">
            <v>34</v>
          </cell>
          <cell r="F10891" t="str">
            <v>0340</v>
          </cell>
          <cell r="G10891" t="str">
            <v>E005</v>
          </cell>
          <cell r="H10891" t="str">
            <v xml:space="preserve">Pedal </v>
          </cell>
          <cell r="I10891" t="str">
            <v>Pedaler</v>
          </cell>
          <cell r="J10891" t="str">
            <v>C3505317 STANDARD BK/GR9/16"</v>
          </cell>
          <cell r="K10891" t="str">
            <v>C3505317</v>
          </cell>
          <cell r="L10891" t="str">
            <v>C3500026</v>
          </cell>
        </row>
        <row r="10892">
          <cell r="B10892" t="str">
            <v>YEM2975132Motor</v>
          </cell>
          <cell r="C10892" t="str">
            <v>YEM2975132</v>
          </cell>
          <cell r="D10892" t="str">
            <v>2019-2021</v>
          </cell>
          <cell r="E10892">
            <v>35</v>
          </cell>
          <cell r="F10892" t="str">
            <v>0350</v>
          </cell>
          <cell r="G10892" t="str">
            <v>J001</v>
          </cell>
          <cell r="H10892" t="str">
            <v>DRIVE UNIT:</v>
          </cell>
          <cell r="I10892" t="str">
            <v>Motor</v>
          </cell>
          <cell r="J10892" t="str">
            <v>C8705144-1-03 HBF 26/28" ALsv 100 e-MOT Disc E-Going sticker. 700mm cable 36H, OLD 100mm, 12mm axle</v>
          </cell>
          <cell r="K10892" t="str">
            <v>C8705144-1-03</v>
          </cell>
          <cell r="L10892" t="str">
            <v>C8705144-1-03</v>
          </cell>
        </row>
        <row r="10893">
          <cell r="B10893" t="str">
            <v>YEM2975132Display</v>
          </cell>
          <cell r="C10893" t="str">
            <v>YEM2975132</v>
          </cell>
          <cell r="D10893" t="str">
            <v>2019-2021</v>
          </cell>
          <cell r="E10893">
            <v>36</v>
          </cell>
          <cell r="F10893" t="str">
            <v>0360</v>
          </cell>
          <cell r="G10893" t="str">
            <v>J004</v>
          </cell>
          <cell r="H10893" t="str">
            <v>DISPLAY:</v>
          </cell>
          <cell r="I10893" t="str">
            <v>Display</v>
          </cell>
          <cell r="J10893" t="str">
            <v>C8705068-1-30C Display small LCD for BAFANG CanBus (plugnplay) 850mm</v>
          </cell>
          <cell r="K10893" t="str">
            <v>C8705068-1-30C</v>
          </cell>
          <cell r="L10893" t="str">
            <v>C8705068-1-30C</v>
          </cell>
        </row>
        <row r="10894">
          <cell r="B10894" t="str">
            <v>YEM2975132EB-Bus kabel</v>
          </cell>
          <cell r="C10894" t="str">
            <v>YEM2975132</v>
          </cell>
          <cell r="D10894" t="str">
            <v>2019-2021</v>
          </cell>
          <cell r="E10894">
            <v>37</v>
          </cell>
          <cell r="F10894" t="str">
            <v>0370</v>
          </cell>
          <cell r="G10894" t="str">
            <v>J005</v>
          </cell>
          <cell r="H10894" t="str">
            <v>EB-BUS CABLE:</v>
          </cell>
          <cell r="I10894" t="str">
            <v>EB-Bus kabel</v>
          </cell>
          <cell r="J10894" t="str">
            <v>C8705065-1-04AC 9pin (1000mm), one end linked to controller,the other end linked to the display (240mm), the front light (240mm) one brake sensor (280mm) and the speed sensor (500mm)  CANBUS</v>
          </cell>
          <cell r="K10894" t="str">
            <v>C8705065-1-04AC</v>
          </cell>
          <cell r="L10894" t="str">
            <v>C8705065-1-04AC</v>
          </cell>
        </row>
        <row r="10895">
          <cell r="B10895" t="str">
            <v>YEM2975132Motorkabel</v>
          </cell>
          <cell r="C10895" t="str">
            <v>YEM2975132</v>
          </cell>
          <cell r="D10895" t="str">
            <v>2019-2021</v>
          </cell>
          <cell r="E10895">
            <v>38</v>
          </cell>
          <cell r="F10895" t="str">
            <v>0380</v>
          </cell>
          <cell r="G10895" t="str">
            <v>J006</v>
          </cell>
          <cell r="H10895" t="str">
            <v>POWER CABLE:</v>
          </cell>
          <cell r="I10895" t="str">
            <v>Motorkabel</v>
          </cell>
          <cell r="J10895" t="str">
            <v xml:space="preserve">C8705065-1-03A G9.1/M9.1, cable length 1250mm, between motor and controller. </v>
          </cell>
          <cell r="K10895" t="str">
            <v>C8705065-1-03A</v>
          </cell>
          <cell r="L10895" t="str">
            <v>C8705065-1-03A</v>
          </cell>
        </row>
        <row r="10896">
          <cell r="B10896" t="str">
            <v>YEM2975132Kabel framlampa</v>
          </cell>
          <cell r="C10896" t="str">
            <v>YEM2975132</v>
          </cell>
          <cell r="D10896" t="str">
            <v>2019-2021</v>
          </cell>
          <cell r="E10896">
            <v>39</v>
          </cell>
          <cell r="F10896" t="str">
            <v>0390</v>
          </cell>
          <cell r="G10896" t="str">
            <v>J007</v>
          </cell>
          <cell r="H10896" t="str">
            <v>F. LIGHT CABLE:</v>
          </cell>
          <cell r="I10896" t="str">
            <v>Kabel framlampa</v>
          </cell>
          <cell r="J10896" t="str">
            <v>Included in EB-BUS cable</v>
          </cell>
          <cell r="K10896" t="str">
            <v>Ingår i EB-buskabeln</v>
          </cell>
          <cell r="L10896" t="str">
            <v>Ingår i EB-buskabeln</v>
          </cell>
        </row>
        <row r="10897">
          <cell r="B10897" t="str">
            <v>YEM2975132Kabel baklampa</v>
          </cell>
          <cell r="C10897" t="str">
            <v>YEM2975132</v>
          </cell>
          <cell r="D10897" t="str">
            <v>2019-2021</v>
          </cell>
          <cell r="E10897">
            <v>40</v>
          </cell>
          <cell r="F10897" t="str">
            <v>0400</v>
          </cell>
          <cell r="G10897" t="str">
            <v>J008</v>
          </cell>
          <cell r="H10897" t="str">
            <v>R. LIGHT CABLE:</v>
          </cell>
          <cell r="I10897" t="str">
            <v>Kabel baklampa</v>
          </cell>
          <cell r="K10897" t="str">
            <v>INGÅR I BATTERIET</v>
          </cell>
          <cell r="L10897" t="str">
            <v>Ingår i batteriet</v>
          </cell>
        </row>
        <row r="10898">
          <cell r="B10898" t="str">
            <v>YEM2975132Hastighetssensor</v>
          </cell>
          <cell r="C10898" t="str">
            <v>YEM2975132</v>
          </cell>
          <cell r="D10898" t="str">
            <v>2019-2021</v>
          </cell>
          <cell r="E10898">
            <v>41</v>
          </cell>
          <cell r="F10898" t="str">
            <v>0410</v>
          </cell>
          <cell r="G10898" t="str">
            <v>J009</v>
          </cell>
          <cell r="H10898" t="str">
            <v>SPEED SENSOR:</v>
          </cell>
          <cell r="I10898" t="str">
            <v>Hastighetssensor</v>
          </cell>
          <cell r="J10898" t="str">
            <v>Integrated in the motor</v>
          </cell>
          <cell r="K10898" t="str">
            <v>INGÅR I MOTORN</v>
          </cell>
          <cell r="L10898" t="str">
            <v>Ingår i motorn</v>
          </cell>
        </row>
        <row r="10899">
          <cell r="B10899" t="str">
            <v>YEM2975132Batteri</v>
          </cell>
          <cell r="C10899" t="str">
            <v>YEM2975132</v>
          </cell>
          <cell r="D10899" t="str">
            <v>2019-2021</v>
          </cell>
          <cell r="E10899">
            <v>42</v>
          </cell>
          <cell r="F10899" t="str">
            <v>0420</v>
          </cell>
          <cell r="G10899" t="str">
            <v>J002</v>
          </cell>
          <cell r="H10899" t="str">
            <v>BATTERY:</v>
          </cell>
          <cell r="I10899" t="str">
            <v>Batteri</v>
          </cell>
          <cell r="J10899" t="str">
            <v>C8705186-E-11C SR20 11,6Ah, blk LiMn 36V 11,6Ah, R.Light CANBUS eGOING</v>
          </cell>
          <cell r="K10899" t="str">
            <v>C8705186-E-11C</v>
          </cell>
          <cell r="L10899" t="str">
            <v>C8705186-E-11C</v>
          </cell>
        </row>
        <row r="10900">
          <cell r="B10900" t="str">
            <v>YEM2975132Batterihållare</v>
          </cell>
          <cell r="C10900" t="str">
            <v>YEM2975132</v>
          </cell>
          <cell r="D10900" t="str">
            <v>2019-2021</v>
          </cell>
          <cell r="E10900">
            <v>43</v>
          </cell>
          <cell r="F10900" t="str">
            <v>0430</v>
          </cell>
          <cell r="G10900" t="str">
            <v>J003</v>
          </cell>
          <cell r="H10900" t="str">
            <v>BATTERY HOLDER/Slider</v>
          </cell>
          <cell r="I10900" t="str">
            <v>Batterihållare</v>
          </cell>
          <cell r="J10900" t="str">
            <v>C8705142-10-4C. C8705186-01 TOP SLIDER F/SR-20 W/SMALL PARTS COVER F/CONTROLLER AND FASTENERS. C8705142-10-02C Controller Slider SR20 CANBUS</v>
          </cell>
          <cell r="L10900" t="e">
            <v>#N/A</v>
          </cell>
        </row>
        <row r="10901">
          <cell r="B10901" t="str">
            <v>YEM2975132Batteriladdare</v>
          </cell>
          <cell r="C10901" t="str">
            <v>YEM2975132</v>
          </cell>
          <cell r="D10901" t="str">
            <v>2019-2021</v>
          </cell>
          <cell r="E10901">
            <v>44</v>
          </cell>
          <cell r="F10901" t="str">
            <v>0440</v>
          </cell>
          <cell r="G10901" t="str">
            <v>J010</v>
          </cell>
          <cell r="H10901" t="str">
            <v>CHARGER:</v>
          </cell>
          <cell r="I10901" t="str">
            <v>Batteriladdare</v>
          </cell>
          <cell r="J10901" t="str">
            <v>C8705058-1-1C, Charger for SR-20/SF-03 CanBus</v>
          </cell>
          <cell r="K10901" t="str">
            <v>C8705058-1-1C</v>
          </cell>
          <cell r="L10901" t="str">
            <v>C8705058-1-1D</v>
          </cell>
        </row>
        <row r="10902">
          <cell r="B10902" t="str">
            <v>YEM2975132Kontrollbox</v>
          </cell>
          <cell r="C10902" t="str">
            <v>YEM2975132</v>
          </cell>
          <cell r="D10902" t="str">
            <v>2019-2021</v>
          </cell>
          <cell r="E10902">
            <v>45</v>
          </cell>
          <cell r="F10902" t="str">
            <v>0450</v>
          </cell>
          <cell r="G10902" t="str">
            <v>J011</v>
          </cell>
          <cell r="H10902" t="str">
            <v>Controller</v>
          </cell>
          <cell r="I10902" t="str">
            <v>Kontrollbox</v>
          </cell>
          <cell r="J10902" t="str">
            <v>C8705142-10-02C Controller Slider SR20 CANBUS, UTGÅR 200227 och ersätts av C8705142-10-4C</v>
          </cell>
          <cell r="K10902" t="str">
            <v>C8705142-10-02C</v>
          </cell>
          <cell r="L10902" t="str">
            <v>C8705142-10-02C</v>
          </cell>
        </row>
        <row r="10903">
          <cell r="B10903" t="str">
            <v>YEM2975132Växelöra</v>
          </cell>
          <cell r="C10903" t="str">
            <v>YEM2975132</v>
          </cell>
          <cell r="D10903" t="str">
            <v>2019-2021</v>
          </cell>
          <cell r="E10903">
            <v>46</v>
          </cell>
          <cell r="F10903" t="str">
            <v>0460</v>
          </cell>
          <cell r="G10903" t="str">
            <v>D005</v>
          </cell>
          <cell r="H10903" t="str">
            <v>Gear hanger</v>
          </cell>
          <cell r="I10903" t="str">
            <v>Växelöra</v>
          </cell>
          <cell r="L10903" t="e">
            <v>#N/A</v>
          </cell>
        </row>
        <row r="10904">
          <cell r="B10904" t="str">
            <v>YEM2975133RAM</v>
          </cell>
          <cell r="C10904" t="str">
            <v>YEM2975133</v>
          </cell>
          <cell r="D10904">
            <v>2022</v>
          </cell>
          <cell r="E10904">
            <v>1</v>
          </cell>
          <cell r="F10904" t="str">
            <v>0010</v>
          </cell>
          <cell r="G10904" t="str">
            <v>A001</v>
          </cell>
          <cell r="H10904" t="str">
            <v>PAINTED FRAME</v>
          </cell>
          <cell r="I10904" t="str">
            <v>RAM</v>
          </cell>
          <cell r="K10904" t="str">
            <v>C1307436-510</v>
          </cell>
          <cell r="L10904" t="e">
            <v>#N/A</v>
          </cell>
        </row>
        <row r="10905">
          <cell r="B10905" t="str">
            <v>YEM2975133Framgaffel</v>
          </cell>
          <cell r="C10905" t="str">
            <v>YEM2975133</v>
          </cell>
          <cell r="D10905">
            <v>2022</v>
          </cell>
          <cell r="E10905">
            <v>2</v>
          </cell>
          <cell r="F10905" t="str">
            <v>0020</v>
          </cell>
          <cell r="G10905" t="str">
            <v>A002</v>
          </cell>
          <cell r="H10905" t="str">
            <v>PAINTED FORK</v>
          </cell>
          <cell r="I10905" t="str">
            <v>Framgaffel</v>
          </cell>
          <cell r="K10905" t="str">
            <v>C1605771-193</v>
          </cell>
          <cell r="L10905" t="e">
            <v>#N/A</v>
          </cell>
        </row>
        <row r="10906">
          <cell r="B10906" t="str">
            <v>YEM2975133Styrlager</v>
          </cell>
          <cell r="C10906" t="str">
            <v>YEM2975133</v>
          </cell>
          <cell r="D10906">
            <v>2022</v>
          </cell>
          <cell r="E10906">
            <v>3</v>
          </cell>
          <cell r="F10906" t="str">
            <v>0030</v>
          </cell>
          <cell r="G10906" t="str">
            <v>B001</v>
          </cell>
          <cell r="H10906" t="str">
            <v>Head Set</v>
          </cell>
          <cell r="I10906" t="str">
            <v>Styrlager</v>
          </cell>
          <cell r="K10906" t="str">
            <v>C2105291</v>
          </cell>
          <cell r="L10906" t="str">
            <v>C2100163</v>
          </cell>
        </row>
        <row r="10907">
          <cell r="B10907" t="str">
            <v xml:space="preserve">YEM2975133Styrstam </v>
          </cell>
          <cell r="C10907" t="str">
            <v>YEM2975133</v>
          </cell>
          <cell r="D10907">
            <v>2022</v>
          </cell>
          <cell r="E10907">
            <v>4</v>
          </cell>
          <cell r="F10907" t="str">
            <v>0040</v>
          </cell>
          <cell r="G10907" t="str">
            <v>B002</v>
          </cell>
          <cell r="H10907" t="str">
            <v>Handlebar Stem</v>
          </cell>
          <cell r="I10907" t="str">
            <v xml:space="preserve">Styrstam </v>
          </cell>
          <cell r="K10907" t="str">
            <v>C2205076-040</v>
          </cell>
          <cell r="L10907" t="str">
            <v>C2200114-040</v>
          </cell>
        </row>
        <row r="10908">
          <cell r="B10908" t="str">
            <v>YEM2975133Styre</v>
          </cell>
          <cell r="C10908" t="str">
            <v>YEM2975133</v>
          </cell>
          <cell r="D10908">
            <v>2022</v>
          </cell>
          <cell r="E10908">
            <v>5</v>
          </cell>
          <cell r="F10908" t="str">
            <v>0050</v>
          </cell>
          <cell r="G10908" t="str">
            <v>B003</v>
          </cell>
          <cell r="H10908" t="str">
            <v>Handelbar</v>
          </cell>
          <cell r="I10908" t="str">
            <v>Styre</v>
          </cell>
          <cell r="K10908" t="str">
            <v>C2306073</v>
          </cell>
          <cell r="L10908" t="str">
            <v>C2300290</v>
          </cell>
        </row>
        <row r="10909">
          <cell r="B10909" t="str">
            <v>YEM2975133Bromsgrepp H</v>
          </cell>
          <cell r="C10909" t="str">
            <v>YEM2975133</v>
          </cell>
          <cell r="D10909">
            <v>2022</v>
          </cell>
          <cell r="E10909">
            <v>6</v>
          </cell>
          <cell r="F10909" t="str">
            <v>0060</v>
          </cell>
          <cell r="G10909" t="str">
            <v>C002</v>
          </cell>
          <cell r="H10909" t="str">
            <v>Brake Lever R</v>
          </cell>
          <cell r="I10909" t="str">
            <v>Bromsgrepp H</v>
          </cell>
          <cell r="L10909" t="e">
            <v>#N/A</v>
          </cell>
        </row>
        <row r="10910">
          <cell r="B10910" t="str">
            <v>YEM2975133Bromsgrepp V</v>
          </cell>
          <cell r="C10910" t="str">
            <v>YEM2975133</v>
          </cell>
          <cell r="D10910">
            <v>2022</v>
          </cell>
          <cell r="E10910">
            <v>7</v>
          </cell>
          <cell r="F10910" t="str">
            <v>0070</v>
          </cell>
          <cell r="G10910" t="str">
            <v>C001</v>
          </cell>
          <cell r="H10910" t="str">
            <v>Brake Lever L</v>
          </cell>
          <cell r="I10910" t="str">
            <v>Bromsgrepp V</v>
          </cell>
          <cell r="K10910" t="str">
            <v>Shimano</v>
          </cell>
          <cell r="L10910" t="str">
            <v>Kontakta SHIMANO</v>
          </cell>
        </row>
        <row r="10911">
          <cell r="B10911" t="str">
            <v>YEM2975133Växelreglage H</v>
          </cell>
          <cell r="C10911" t="str">
            <v>YEM2975133</v>
          </cell>
          <cell r="D10911">
            <v>2022</v>
          </cell>
          <cell r="E10911">
            <v>8</v>
          </cell>
          <cell r="F10911" t="str">
            <v>0080</v>
          </cell>
          <cell r="G10911" t="str">
            <v>D002</v>
          </cell>
          <cell r="H10911" t="str">
            <v>Shift Lever R</v>
          </cell>
          <cell r="I10911" t="str">
            <v>Växelreglage H</v>
          </cell>
          <cell r="K10911" t="str">
            <v>C5105092</v>
          </cell>
          <cell r="L10911" t="str">
            <v>Kontakta SHIMANO</v>
          </cell>
        </row>
        <row r="10912">
          <cell r="B10912" t="str">
            <v>YEM2975133Växelreglage V</v>
          </cell>
          <cell r="C10912" t="str">
            <v>YEM2975133</v>
          </cell>
          <cell r="D10912">
            <v>2022</v>
          </cell>
          <cell r="E10912">
            <v>9</v>
          </cell>
          <cell r="F10912" t="str">
            <v>0090</v>
          </cell>
          <cell r="G10912" t="str">
            <v>D001</v>
          </cell>
          <cell r="H10912" t="str">
            <v>Shift Lever L</v>
          </cell>
          <cell r="I10912" t="str">
            <v>Växelreglage V</v>
          </cell>
          <cell r="L10912" t="e">
            <v>#N/A</v>
          </cell>
        </row>
        <row r="10913">
          <cell r="B10913" t="str">
            <v>YEM2975133Handtag par</v>
          </cell>
          <cell r="C10913" t="str">
            <v>YEM2975133</v>
          </cell>
          <cell r="D10913">
            <v>2022</v>
          </cell>
          <cell r="E10913">
            <v>10</v>
          </cell>
          <cell r="F10913" t="str">
            <v>0100</v>
          </cell>
          <cell r="G10913" t="str">
            <v>B004</v>
          </cell>
          <cell r="H10913" t="str">
            <v>Grip R</v>
          </cell>
          <cell r="I10913" t="str">
            <v>Handtag par</v>
          </cell>
          <cell r="K10913" t="str">
            <v>C2505674</v>
          </cell>
          <cell r="L10913" t="str">
            <v>BSP?</v>
          </cell>
        </row>
        <row r="10914">
          <cell r="B10914" t="str">
            <v>YEM2975133Frambroms</v>
          </cell>
          <cell r="C10914" t="str">
            <v>YEM2975133</v>
          </cell>
          <cell r="D10914">
            <v>2022</v>
          </cell>
          <cell r="E10914">
            <v>11</v>
          </cell>
          <cell r="F10914" t="str">
            <v>0110</v>
          </cell>
          <cell r="G10914" t="str">
            <v>C003</v>
          </cell>
          <cell r="H10914" t="str">
            <v xml:space="preserve">Brake front </v>
          </cell>
          <cell r="I10914" t="str">
            <v>Frambroms</v>
          </cell>
          <cell r="K10914" t="str">
            <v>AMT200KLFURX100</v>
          </cell>
          <cell r="L10914" t="str">
            <v>Kontakta SHIMANO</v>
          </cell>
        </row>
        <row r="10915">
          <cell r="B10915" t="str">
            <v>YEM2975133Bakbroms</v>
          </cell>
          <cell r="C10915" t="str">
            <v>YEM2975133</v>
          </cell>
          <cell r="D10915">
            <v>2022</v>
          </cell>
          <cell r="E10915">
            <v>12</v>
          </cell>
          <cell r="F10915" t="str">
            <v>0120</v>
          </cell>
          <cell r="G10915" t="str">
            <v>C004</v>
          </cell>
          <cell r="H10915" t="str">
            <v>Brake rear</v>
          </cell>
          <cell r="I10915" t="str">
            <v>Bakbroms</v>
          </cell>
          <cell r="K10915" t="str">
            <v>Fotbroms</v>
          </cell>
          <cell r="L10915" t="str">
            <v>Kontakta SHIMANO</v>
          </cell>
        </row>
        <row r="10916">
          <cell r="B10916" t="str">
            <v>YEM2975133Vevlager</v>
          </cell>
          <cell r="C10916" t="str">
            <v>YEM2975133</v>
          </cell>
          <cell r="D10916">
            <v>2022</v>
          </cell>
          <cell r="E10916">
            <v>13</v>
          </cell>
          <cell r="F10916" t="str">
            <v>0130</v>
          </cell>
          <cell r="G10916" t="str">
            <v>E001</v>
          </cell>
          <cell r="H10916" t="str">
            <v xml:space="preserve">BB-set </v>
          </cell>
          <cell r="I10916" t="str">
            <v>Vevlager</v>
          </cell>
          <cell r="K10916" t="str">
            <v>C8705195-06C</v>
          </cell>
          <cell r="L10916" t="str">
            <v>C8705195-06C</v>
          </cell>
        </row>
        <row r="10917">
          <cell r="B10917" t="str">
            <v>YEM2975133Vevparti</v>
          </cell>
          <cell r="C10917" t="str">
            <v>YEM2975133</v>
          </cell>
          <cell r="D10917">
            <v>2022</v>
          </cell>
          <cell r="E10917">
            <v>14</v>
          </cell>
          <cell r="F10917" t="str">
            <v>0140</v>
          </cell>
          <cell r="G10917" t="str">
            <v>E002</v>
          </cell>
          <cell r="H10917" t="str">
            <v>Front Chainwheel</v>
          </cell>
          <cell r="I10917" t="str">
            <v>Vevparti</v>
          </cell>
          <cell r="K10917" t="str">
            <v>C3305699-EG</v>
          </cell>
          <cell r="L10917" t="str">
            <v>C3305699-EG</v>
          </cell>
        </row>
        <row r="10918">
          <cell r="B10918" t="str">
            <v>YEM2975133Kedjeskydd</v>
          </cell>
          <cell r="C10918" t="str">
            <v>YEM2975133</v>
          </cell>
          <cell r="D10918">
            <v>2022</v>
          </cell>
          <cell r="E10918">
            <v>15</v>
          </cell>
          <cell r="F10918" t="str">
            <v>0150</v>
          </cell>
          <cell r="G10918" t="str">
            <v>H001</v>
          </cell>
          <cell r="H10918" t="str">
            <v>Chain guard</v>
          </cell>
          <cell r="I10918" t="str">
            <v>Kedjeskydd</v>
          </cell>
          <cell r="K10918" t="str">
            <v>C8305441-575M</v>
          </cell>
          <cell r="L10918" t="str">
            <v>Kontakta Service</v>
          </cell>
        </row>
        <row r="10919">
          <cell r="B10919" t="str">
            <v>YEM2975133Kedjeskyddsfäste</v>
          </cell>
          <cell r="C10919" t="str">
            <v>YEM2975133</v>
          </cell>
          <cell r="D10919">
            <v>2022</v>
          </cell>
          <cell r="E10919">
            <v>16</v>
          </cell>
          <cell r="F10919" t="str">
            <v>0160</v>
          </cell>
          <cell r="G10919" t="str">
            <v>H002</v>
          </cell>
          <cell r="H10919" t="str">
            <v>Chain guard bracket</v>
          </cell>
          <cell r="I10919" t="str">
            <v>Kedjeskyddsfäste</v>
          </cell>
          <cell r="K10919" t="str">
            <v>C8305642</v>
          </cell>
          <cell r="L10919" t="str">
            <v>C8305642</v>
          </cell>
        </row>
        <row r="10920">
          <cell r="B10920" t="str">
            <v>YEM2975133Framväxel</v>
          </cell>
          <cell r="C10920" t="str">
            <v>YEM2975133</v>
          </cell>
          <cell r="D10920">
            <v>2022</v>
          </cell>
          <cell r="E10920">
            <v>17</v>
          </cell>
          <cell r="F10920" t="str">
            <v>0170</v>
          </cell>
          <cell r="G10920" t="str">
            <v>D003</v>
          </cell>
          <cell r="H10920" t="str">
            <v>Front Derailleur</v>
          </cell>
          <cell r="I10920" t="str">
            <v>Framväxel</v>
          </cell>
          <cell r="K10920">
            <v>0</v>
          </cell>
          <cell r="L10920" t="e">
            <v>#N/A</v>
          </cell>
        </row>
        <row r="10921">
          <cell r="B10921" t="str">
            <v>YEM2975133Bakväxel</v>
          </cell>
          <cell r="C10921" t="str">
            <v>YEM2975133</v>
          </cell>
          <cell r="D10921">
            <v>2022</v>
          </cell>
          <cell r="E10921">
            <v>18</v>
          </cell>
          <cell r="F10921" t="str">
            <v>0180</v>
          </cell>
          <cell r="G10921" t="str">
            <v>D004</v>
          </cell>
          <cell r="H10921" t="str">
            <v>Rear Derailleur</v>
          </cell>
          <cell r="I10921" t="str">
            <v>Bakväxel</v>
          </cell>
          <cell r="K10921" t="str">
            <v>NAVVÄXEL</v>
          </cell>
          <cell r="L10921" t="str">
            <v>Kontakta SHIMANO</v>
          </cell>
        </row>
        <row r="10922">
          <cell r="B10922" t="str">
            <v>YEM2975133Kedja</v>
          </cell>
          <cell r="C10922" t="str">
            <v>YEM2975133</v>
          </cell>
          <cell r="D10922">
            <v>2022</v>
          </cell>
          <cell r="E10922">
            <v>19</v>
          </cell>
          <cell r="F10922" t="str">
            <v>0190</v>
          </cell>
          <cell r="G10922" t="str">
            <v>E003</v>
          </cell>
          <cell r="H10922" t="str">
            <v xml:space="preserve">Chain </v>
          </cell>
          <cell r="I10922" t="str">
            <v>Kedja</v>
          </cell>
          <cell r="K10922" t="str">
            <v>C3405001-0104</v>
          </cell>
          <cell r="L10922" t="str">
            <v>C3400002</v>
          </cell>
        </row>
        <row r="10923">
          <cell r="B10923" t="str">
            <v>YEM2975133Kassett</v>
          </cell>
          <cell r="C10923" t="str">
            <v>YEM2975133</v>
          </cell>
          <cell r="D10923">
            <v>2022</v>
          </cell>
          <cell r="E10923">
            <v>20</v>
          </cell>
          <cell r="F10923" t="str">
            <v>0200</v>
          </cell>
          <cell r="G10923" t="str">
            <v>E004</v>
          </cell>
          <cell r="H10923" t="str">
            <v>Cassette Sprocket</v>
          </cell>
          <cell r="I10923" t="str">
            <v>Kassett</v>
          </cell>
          <cell r="K10923" t="str">
            <v>ASMGEAR16SU</v>
          </cell>
          <cell r="L10923" t="str">
            <v>Kontakta SHIMANO</v>
          </cell>
        </row>
        <row r="10924">
          <cell r="B10924" t="str">
            <v>YEM2975133Framhjul</v>
          </cell>
          <cell r="C10924" t="str">
            <v>YEM2975133</v>
          </cell>
          <cell r="D10924">
            <v>2022</v>
          </cell>
          <cell r="E10924">
            <v>21</v>
          </cell>
          <cell r="F10924" t="str">
            <v>0210</v>
          </cell>
          <cell r="G10924" t="str">
            <v>F001</v>
          </cell>
          <cell r="H10924" t="str">
            <v>Front hub</v>
          </cell>
          <cell r="I10924" t="str">
            <v>Framhjul</v>
          </cell>
          <cell r="K10924" t="str">
            <v>C4108167</v>
          </cell>
          <cell r="L10924" t="str">
            <v>C4100389</v>
          </cell>
        </row>
        <row r="10925">
          <cell r="B10925" t="str">
            <v>YEM2975133Bakhjul</v>
          </cell>
          <cell r="C10925" t="str">
            <v>YEM2975133</v>
          </cell>
          <cell r="D10925">
            <v>2022</v>
          </cell>
          <cell r="E10925">
            <v>22</v>
          </cell>
          <cell r="F10925" t="str">
            <v>0220</v>
          </cell>
          <cell r="G10925" t="str">
            <v>F002</v>
          </cell>
          <cell r="H10925" t="str">
            <v>Rear hub</v>
          </cell>
          <cell r="I10925" t="str">
            <v>Bakhjul</v>
          </cell>
          <cell r="K10925" t="str">
            <v>C4208022</v>
          </cell>
          <cell r="L10925" t="str">
            <v>C4200386</v>
          </cell>
        </row>
        <row r="10926">
          <cell r="B10926" t="str">
            <v>YEM2975133Däck</v>
          </cell>
          <cell r="C10926" t="str">
            <v>YEM2975133</v>
          </cell>
          <cell r="D10926">
            <v>2022</v>
          </cell>
          <cell r="E10926">
            <v>23</v>
          </cell>
          <cell r="F10926" t="str">
            <v>0230</v>
          </cell>
          <cell r="G10926" t="str">
            <v>F003</v>
          </cell>
          <cell r="H10926" t="str">
            <v>Tire</v>
          </cell>
          <cell r="I10926" t="str">
            <v>Däck</v>
          </cell>
          <cell r="K10926" t="str">
            <v>C4906456</v>
          </cell>
          <cell r="L10926" t="str">
            <v>BSP?</v>
          </cell>
        </row>
        <row r="10927">
          <cell r="B10927" t="str">
            <v>YEM2975133Skärmar set</v>
          </cell>
          <cell r="C10927" t="str">
            <v>YEM2975133</v>
          </cell>
          <cell r="D10927">
            <v>2022</v>
          </cell>
          <cell r="E10927">
            <v>24</v>
          </cell>
          <cell r="F10927" t="str">
            <v>0240</v>
          </cell>
          <cell r="G10927" t="str">
            <v>H003</v>
          </cell>
          <cell r="H10927" t="str">
            <v xml:space="preserve">Mudguard front   </v>
          </cell>
          <cell r="I10927" t="str">
            <v>Skärmar set</v>
          </cell>
          <cell r="K10927" t="str">
            <v>C8255677-575M</v>
          </cell>
          <cell r="L10927" t="str">
            <v>Kontakta Service</v>
          </cell>
        </row>
        <row r="10928">
          <cell r="B10928" t="str">
            <v>YEM2975133Pakethållare</v>
          </cell>
          <cell r="C10928" t="str">
            <v>YEM2975133</v>
          </cell>
          <cell r="D10928">
            <v>2022</v>
          </cell>
          <cell r="E10928">
            <v>25</v>
          </cell>
          <cell r="F10928" t="str">
            <v>0250</v>
          </cell>
          <cell r="G10928" t="str">
            <v>H004</v>
          </cell>
          <cell r="H10928" t="str">
            <v>Carrier</v>
          </cell>
          <cell r="I10928" t="str">
            <v>Pakethållare</v>
          </cell>
          <cell r="K10928" t="str">
            <v>C8205835-575M</v>
          </cell>
          <cell r="L10928" t="str">
            <v>Kontakta Service</v>
          </cell>
        </row>
        <row r="10929">
          <cell r="B10929" t="str">
            <v>YEM2975133Sadel</v>
          </cell>
          <cell r="C10929" t="str">
            <v>YEM2975133</v>
          </cell>
          <cell r="D10929">
            <v>2022</v>
          </cell>
          <cell r="E10929">
            <v>26</v>
          </cell>
          <cell r="F10929" t="str">
            <v>0260</v>
          </cell>
          <cell r="G10929" t="str">
            <v>G001</v>
          </cell>
          <cell r="H10929" t="str">
            <v>Saddle</v>
          </cell>
          <cell r="I10929" t="str">
            <v>Sadel</v>
          </cell>
          <cell r="K10929" t="str">
            <v>C7106015</v>
          </cell>
          <cell r="L10929" t="str">
            <v>C7100643</v>
          </cell>
        </row>
        <row r="10930">
          <cell r="B10930" t="str">
            <v>YEM2975133Sadelstolpe</v>
          </cell>
          <cell r="C10930" t="str">
            <v>YEM2975133</v>
          </cell>
          <cell r="D10930">
            <v>2022</v>
          </cell>
          <cell r="E10930">
            <v>27</v>
          </cell>
          <cell r="F10930" t="str">
            <v>0270</v>
          </cell>
          <cell r="G10930" t="str">
            <v>G002</v>
          </cell>
          <cell r="H10930" t="str">
            <v>Seatpost</v>
          </cell>
          <cell r="I10930" t="str">
            <v>Sadelstolpe</v>
          </cell>
          <cell r="K10930" t="str">
            <v>C7205258</v>
          </cell>
          <cell r="L10930" t="str">
            <v>C7200039</v>
          </cell>
        </row>
        <row r="10931">
          <cell r="B10931" t="str">
            <v>YEM2975133Sadelrörsklämma</v>
          </cell>
          <cell r="C10931" t="str">
            <v>YEM2975133</v>
          </cell>
          <cell r="D10931">
            <v>2022</v>
          </cell>
          <cell r="E10931">
            <v>28</v>
          </cell>
          <cell r="F10931" t="str">
            <v>0280</v>
          </cell>
          <cell r="G10931" t="str">
            <v>G003</v>
          </cell>
          <cell r="H10931" t="str">
            <v>Seat Clamp</v>
          </cell>
          <cell r="I10931" t="str">
            <v>Sadelrörsklämma</v>
          </cell>
          <cell r="K10931" t="str">
            <v>C7305002</v>
          </cell>
          <cell r="L10931" t="str">
            <v>C7300027-318</v>
          </cell>
        </row>
        <row r="10932">
          <cell r="B10932" t="str">
            <v>YEM2975133Framlampa</v>
          </cell>
          <cell r="C10932" t="str">
            <v>YEM2975133</v>
          </cell>
          <cell r="D10932">
            <v>2022</v>
          </cell>
          <cell r="E10932">
            <v>29</v>
          </cell>
          <cell r="F10932" t="str">
            <v>0290</v>
          </cell>
          <cell r="G10932" t="str">
            <v>H005</v>
          </cell>
          <cell r="H10932" t="str">
            <v>Front light</v>
          </cell>
          <cell r="I10932" t="str">
            <v>Framlampa</v>
          </cell>
          <cell r="K10932" t="str">
            <v>C8025228</v>
          </cell>
          <cell r="L10932" t="str">
            <v>C8010029</v>
          </cell>
        </row>
        <row r="10933">
          <cell r="B10933" t="str">
            <v>YEM2975133Baklampa</v>
          </cell>
          <cell r="C10933" t="str">
            <v>YEM2975133</v>
          </cell>
          <cell r="D10933">
            <v>2022</v>
          </cell>
          <cell r="E10933">
            <v>30</v>
          </cell>
          <cell r="F10933" t="str">
            <v>0300</v>
          </cell>
          <cell r="G10933" t="str">
            <v>H006</v>
          </cell>
          <cell r="H10933" t="str">
            <v>Light, Rear</v>
          </cell>
          <cell r="I10933" t="str">
            <v>Baklampa</v>
          </cell>
          <cell r="K10933" t="str">
            <v>C8705186-1RLBK</v>
          </cell>
          <cell r="L10933" t="str">
            <v>C8705186-1RLBK</v>
          </cell>
        </row>
        <row r="10934">
          <cell r="B10934" t="str">
            <v>YEM2975133Låssats</v>
          </cell>
          <cell r="C10934" t="str">
            <v>YEM2975133</v>
          </cell>
          <cell r="D10934">
            <v>2022</v>
          </cell>
          <cell r="E10934">
            <v>31</v>
          </cell>
          <cell r="F10934" t="str">
            <v>0310</v>
          </cell>
          <cell r="G10934" t="str">
            <v>H007</v>
          </cell>
          <cell r="H10934" t="str">
            <v>Lock</v>
          </cell>
          <cell r="I10934" t="str">
            <v>Låssats</v>
          </cell>
          <cell r="K10934" t="str">
            <v>C8405069</v>
          </cell>
          <cell r="L10934" t="str">
            <v>C8405069</v>
          </cell>
        </row>
        <row r="10935">
          <cell r="B10935" t="str">
            <v>YEM2975133Stöd</v>
          </cell>
          <cell r="C10935" t="str">
            <v>YEM2975133</v>
          </cell>
          <cell r="D10935">
            <v>2022</v>
          </cell>
          <cell r="E10935">
            <v>32</v>
          </cell>
          <cell r="F10935" t="str">
            <v>0320</v>
          </cell>
          <cell r="G10935" t="str">
            <v>H008</v>
          </cell>
          <cell r="H10935" t="str">
            <v>Kick stand</v>
          </cell>
          <cell r="I10935" t="str">
            <v>Stöd</v>
          </cell>
          <cell r="K10935" t="str">
            <v>C8105208</v>
          </cell>
          <cell r="L10935" t="str">
            <v>C8100034</v>
          </cell>
        </row>
        <row r="10936">
          <cell r="B10936" t="str">
            <v>YEM2975133Korg</v>
          </cell>
          <cell r="C10936" t="str">
            <v>YEM2975133</v>
          </cell>
          <cell r="D10936">
            <v>2022</v>
          </cell>
          <cell r="E10936">
            <v>33</v>
          </cell>
          <cell r="F10936" t="str">
            <v>0330</v>
          </cell>
          <cell r="G10936" t="str">
            <v>H009</v>
          </cell>
          <cell r="H10936" t="str">
            <v>Basket / Fr carrier</v>
          </cell>
          <cell r="I10936" t="str">
            <v>Korg</v>
          </cell>
          <cell r="K10936" t="str">
            <v>C825750-28-575M</v>
          </cell>
          <cell r="L10936" t="str">
            <v>Kontakta Service</v>
          </cell>
        </row>
        <row r="10937">
          <cell r="B10937" t="str">
            <v>YEM2975133Pedaler</v>
          </cell>
          <cell r="C10937" t="str">
            <v>YEM2975133</v>
          </cell>
          <cell r="D10937">
            <v>2022</v>
          </cell>
          <cell r="E10937">
            <v>34</v>
          </cell>
          <cell r="F10937" t="str">
            <v>0340</v>
          </cell>
          <cell r="G10937" t="str">
            <v>E005</v>
          </cell>
          <cell r="H10937" t="str">
            <v xml:space="preserve">Pedal </v>
          </cell>
          <cell r="I10937" t="str">
            <v>Pedaler</v>
          </cell>
          <cell r="K10937" t="str">
            <v>C3505317</v>
          </cell>
          <cell r="L10937" t="str">
            <v>C3500026</v>
          </cell>
        </row>
        <row r="10938">
          <cell r="B10938" t="str">
            <v>YEM2975133Motor</v>
          </cell>
          <cell r="C10938" t="str">
            <v>YEM2975133</v>
          </cell>
          <cell r="D10938">
            <v>2022</v>
          </cell>
          <cell r="E10938">
            <v>35</v>
          </cell>
          <cell r="F10938" t="str">
            <v>0350</v>
          </cell>
          <cell r="G10938" t="str">
            <v>J001</v>
          </cell>
          <cell r="H10938" t="str">
            <v>DRIVE UNIT:</v>
          </cell>
          <cell r="I10938" t="str">
            <v>Motor</v>
          </cell>
          <cell r="K10938" t="str">
            <v>C8705195-03SV</v>
          </cell>
          <cell r="L10938" t="str">
            <v>C8705195-03SV</v>
          </cell>
        </row>
        <row r="10939">
          <cell r="B10939" t="str">
            <v>YEM2975133Display</v>
          </cell>
          <cell r="C10939" t="str">
            <v>YEM2975133</v>
          </cell>
          <cell r="D10939">
            <v>2022</v>
          </cell>
          <cell r="E10939">
            <v>36</v>
          </cell>
          <cell r="F10939" t="str">
            <v>0360</v>
          </cell>
          <cell r="G10939" t="str">
            <v>J004</v>
          </cell>
          <cell r="H10939" t="str">
            <v>DISPLAY:</v>
          </cell>
          <cell r="I10939" t="str">
            <v>Display</v>
          </cell>
          <cell r="K10939" t="str">
            <v>C8705194-26C</v>
          </cell>
          <cell r="L10939" t="str">
            <v>C8705194-26C</v>
          </cell>
        </row>
        <row r="10940">
          <cell r="B10940" t="str">
            <v>YEM2975133EB-Bus kabel</v>
          </cell>
          <cell r="C10940" t="str">
            <v>YEM2975133</v>
          </cell>
          <cell r="D10940">
            <v>2022</v>
          </cell>
          <cell r="E10940">
            <v>37</v>
          </cell>
          <cell r="F10940" t="str">
            <v>0370</v>
          </cell>
          <cell r="G10940" t="str">
            <v>J005</v>
          </cell>
          <cell r="H10940" t="str">
            <v>EB-BUS CABLE:</v>
          </cell>
          <cell r="I10940" t="str">
            <v>EB-Bus kabel</v>
          </cell>
          <cell r="K10940" t="str">
            <v>C8705195-04-01C</v>
          </cell>
          <cell r="L10940" t="str">
            <v>C8705195-04-01C</v>
          </cell>
        </row>
        <row r="10941">
          <cell r="B10941" t="str">
            <v>YEM2975133Motorkabel</v>
          </cell>
          <cell r="C10941" t="str">
            <v>YEM2975133</v>
          </cell>
          <cell r="D10941">
            <v>2022</v>
          </cell>
          <cell r="E10941">
            <v>38</v>
          </cell>
          <cell r="F10941" t="str">
            <v>0380</v>
          </cell>
          <cell r="G10941" t="str">
            <v>J006</v>
          </cell>
          <cell r="H10941" t="str">
            <v>POWER CABLE:</v>
          </cell>
          <cell r="I10941" t="str">
            <v>Motorkabel</v>
          </cell>
          <cell r="K10941" t="str">
            <v>C8705195-03-01</v>
          </cell>
          <cell r="L10941" t="str">
            <v>C8705195-03-01</v>
          </cell>
        </row>
        <row r="10942">
          <cell r="B10942" t="str">
            <v>YEM2975133Kabel framlampa</v>
          </cell>
          <cell r="C10942" t="str">
            <v>YEM2975133</v>
          </cell>
          <cell r="D10942">
            <v>2022</v>
          </cell>
          <cell r="E10942">
            <v>39</v>
          </cell>
          <cell r="F10942" t="str">
            <v>0390</v>
          </cell>
          <cell r="G10942" t="str">
            <v>J007</v>
          </cell>
          <cell r="H10942" t="str">
            <v>F. LIGHT CABLE:</v>
          </cell>
          <cell r="I10942" t="str">
            <v>Kabel framlampa</v>
          </cell>
          <cell r="K10942" t="str">
            <v>Ingår i EB-buskabeln</v>
          </cell>
          <cell r="L10942" t="str">
            <v>Ingår i EB-buskabeln</v>
          </cell>
        </row>
        <row r="10943">
          <cell r="B10943" t="str">
            <v>YEM2975133Kabel baklampa</v>
          </cell>
          <cell r="C10943" t="str">
            <v>YEM2975133</v>
          </cell>
          <cell r="D10943">
            <v>2022</v>
          </cell>
          <cell r="E10943">
            <v>40</v>
          </cell>
          <cell r="F10943" t="str">
            <v>0400</v>
          </cell>
          <cell r="G10943" t="str">
            <v>J008</v>
          </cell>
          <cell r="H10943" t="str">
            <v>R. LIGHT CABLE:</v>
          </cell>
          <cell r="I10943" t="str">
            <v>Kabel baklampa</v>
          </cell>
          <cell r="K10943" t="str">
            <v>INGÅR I BATTERIET</v>
          </cell>
          <cell r="L10943" t="str">
            <v>Ingår i batteriet</v>
          </cell>
        </row>
        <row r="10944">
          <cell r="B10944" t="str">
            <v>YEM2975133Hastighetssensor</v>
          </cell>
          <cell r="C10944" t="str">
            <v>YEM2975133</v>
          </cell>
          <cell r="D10944">
            <v>2022</v>
          </cell>
          <cell r="E10944">
            <v>41</v>
          </cell>
          <cell r="F10944" t="str">
            <v>0410</v>
          </cell>
          <cell r="G10944" t="str">
            <v>J009</v>
          </cell>
          <cell r="H10944" t="str">
            <v>SPEED SENSOR:</v>
          </cell>
          <cell r="I10944" t="str">
            <v>Hastighetssensor</v>
          </cell>
          <cell r="K10944" t="str">
            <v>INGÅR I MOTORN</v>
          </cell>
          <cell r="L10944" t="str">
            <v>Ingår i motorn</v>
          </cell>
        </row>
        <row r="10945">
          <cell r="B10945" t="str">
            <v>YEM2975133Batteri</v>
          </cell>
          <cell r="C10945" t="str">
            <v>YEM2975133</v>
          </cell>
          <cell r="D10945">
            <v>2022</v>
          </cell>
          <cell r="E10945">
            <v>42</v>
          </cell>
          <cell r="F10945" t="str">
            <v>0420</v>
          </cell>
          <cell r="G10945" t="str">
            <v>J002</v>
          </cell>
          <cell r="H10945" t="str">
            <v>BATTERY:</v>
          </cell>
          <cell r="I10945" t="str">
            <v>Batteri</v>
          </cell>
          <cell r="K10945" t="str">
            <v>C8705186-E-11C</v>
          </cell>
          <cell r="L10945" t="str">
            <v>C8705186-E-11C</v>
          </cell>
        </row>
        <row r="10946">
          <cell r="B10946" t="str">
            <v>YEM2975133Batterihållare</v>
          </cell>
          <cell r="C10946" t="str">
            <v>YEM2975133</v>
          </cell>
          <cell r="D10946">
            <v>2022</v>
          </cell>
          <cell r="E10946">
            <v>43</v>
          </cell>
          <cell r="F10946" t="str">
            <v>0430</v>
          </cell>
          <cell r="G10946" t="str">
            <v>J003</v>
          </cell>
          <cell r="H10946" t="str">
            <v>BATTERY HOLDER/Slider</v>
          </cell>
          <cell r="I10946" t="str">
            <v>Batterihållare</v>
          </cell>
          <cell r="L10946" t="e">
            <v>#N/A</v>
          </cell>
        </row>
        <row r="10947">
          <cell r="B10947" t="str">
            <v>YEM2975133Batteriladdare</v>
          </cell>
          <cell r="C10947" t="str">
            <v>YEM2975133</v>
          </cell>
          <cell r="D10947">
            <v>2022</v>
          </cell>
          <cell r="E10947">
            <v>44</v>
          </cell>
          <cell r="F10947" t="str">
            <v>0440</v>
          </cell>
          <cell r="G10947" t="str">
            <v>J010</v>
          </cell>
          <cell r="H10947" t="str">
            <v>CHARGER:</v>
          </cell>
          <cell r="I10947" t="str">
            <v>Batteriladdare</v>
          </cell>
          <cell r="K10947" t="str">
            <v>C8705058-1-1C</v>
          </cell>
          <cell r="L10947" t="str">
            <v>C8705058-1-1D</v>
          </cell>
        </row>
        <row r="10948">
          <cell r="B10948" t="str">
            <v>YEM2975133Kontrollbox</v>
          </cell>
          <cell r="C10948" t="str">
            <v>YEM2975133</v>
          </cell>
          <cell r="D10948">
            <v>2022</v>
          </cell>
          <cell r="E10948">
            <v>45</v>
          </cell>
          <cell r="F10948" t="str">
            <v>0450</v>
          </cell>
          <cell r="G10948" t="str">
            <v>J011</v>
          </cell>
          <cell r="H10948" t="str">
            <v>Controller</v>
          </cell>
          <cell r="I10948" t="str">
            <v>Kontrollbox</v>
          </cell>
          <cell r="K10948" t="str">
            <v>C8705195-11C</v>
          </cell>
          <cell r="L10948" t="str">
            <v>C8705195-11C</v>
          </cell>
        </row>
        <row r="10949">
          <cell r="B10949" t="str">
            <v>YEM2975133Växelöra</v>
          </cell>
          <cell r="C10949" t="str">
            <v>YEM2975133</v>
          </cell>
          <cell r="D10949">
            <v>2022</v>
          </cell>
          <cell r="E10949">
            <v>46</v>
          </cell>
          <cell r="F10949" t="str">
            <v>0460</v>
          </cell>
          <cell r="G10949" t="str">
            <v>D005</v>
          </cell>
          <cell r="H10949" t="str">
            <v>Gear hanger</v>
          </cell>
          <cell r="I10949" t="str">
            <v>Växelöra</v>
          </cell>
          <cell r="L10949" t="e">
            <v>#N/A</v>
          </cell>
        </row>
        <row r="10950">
          <cell r="B10950" t="str">
            <v>YEM2975531RAM</v>
          </cell>
          <cell r="C10950" t="str">
            <v>YEM2975531</v>
          </cell>
          <cell r="D10950">
            <v>2019</v>
          </cell>
          <cell r="E10950">
            <v>1</v>
          </cell>
          <cell r="F10950" t="str">
            <v>0010</v>
          </cell>
          <cell r="G10950" t="str">
            <v>A001</v>
          </cell>
          <cell r="H10950" t="str">
            <v>PAINTED FRAME</v>
          </cell>
          <cell r="I10950" t="str">
            <v>RAM</v>
          </cell>
          <cell r="K10950" t="str">
            <v>FRAME</v>
          </cell>
          <cell r="L10950" t="e">
            <v>#N/A</v>
          </cell>
        </row>
        <row r="10951">
          <cell r="B10951" t="str">
            <v>YEM2975531Framgaffel</v>
          </cell>
          <cell r="C10951" t="str">
            <v>YEM2975531</v>
          </cell>
          <cell r="D10951">
            <v>2019</v>
          </cell>
          <cell r="E10951">
            <v>2</v>
          </cell>
          <cell r="F10951" t="str">
            <v>0020</v>
          </cell>
          <cell r="G10951" t="str">
            <v>A002</v>
          </cell>
          <cell r="H10951" t="str">
            <v>PAINTED FORK</v>
          </cell>
          <cell r="I10951" t="str">
            <v>Framgaffel</v>
          </cell>
          <cell r="K10951" t="str">
            <v>FORK</v>
          </cell>
          <cell r="L10951" t="e">
            <v>#N/A</v>
          </cell>
        </row>
        <row r="10952">
          <cell r="B10952" t="str">
            <v>YEM2975531Styrlager</v>
          </cell>
          <cell r="C10952" t="str">
            <v>YEM2975531</v>
          </cell>
          <cell r="D10952">
            <v>2019</v>
          </cell>
          <cell r="E10952">
            <v>3</v>
          </cell>
          <cell r="F10952" t="str">
            <v>0030</v>
          </cell>
          <cell r="G10952" t="str">
            <v>B001</v>
          </cell>
          <cell r="H10952" t="str">
            <v>Head Set</v>
          </cell>
          <cell r="I10952" t="str">
            <v>Styrlager</v>
          </cell>
          <cell r="J10952" t="str">
            <v>C2105002 VP-MH305C SEMI INTEGR, ED BLACK O/S  SH = 20mm</v>
          </cell>
          <cell r="K10952" t="str">
            <v>C2105002</v>
          </cell>
          <cell r="L10952" t="str">
            <v>C2100163</v>
          </cell>
        </row>
        <row r="10953">
          <cell r="B10953" t="str">
            <v xml:space="preserve">YEM2975531Styrstam </v>
          </cell>
          <cell r="C10953" t="str">
            <v>YEM2975531</v>
          </cell>
          <cell r="D10953">
            <v>2019</v>
          </cell>
          <cell r="E10953">
            <v>4</v>
          </cell>
          <cell r="F10953" t="str">
            <v>0040</v>
          </cell>
          <cell r="G10953" t="str">
            <v>B002</v>
          </cell>
          <cell r="H10953" t="str">
            <v>Handlebar Stem</v>
          </cell>
          <cell r="I10953" t="str">
            <v xml:space="preserve">Styrstam </v>
          </cell>
          <cell r="J10953" t="str">
            <v>C2205076-040 STQ AL/IN sv 25/230 30° 25 HA-C40  silver</v>
          </cell>
          <cell r="K10953" t="str">
            <v>C2205076-040</v>
          </cell>
          <cell r="L10953" t="str">
            <v>C2200114-040</v>
          </cell>
        </row>
        <row r="10954">
          <cell r="B10954" t="str">
            <v>YEM2975531Styre</v>
          </cell>
          <cell r="C10954" t="str">
            <v>YEM2975531</v>
          </cell>
          <cell r="D10954">
            <v>2019</v>
          </cell>
          <cell r="E10954">
            <v>5</v>
          </cell>
          <cell r="F10954" t="str">
            <v>0050</v>
          </cell>
          <cell r="G10954" t="str">
            <v>B003</v>
          </cell>
          <cell r="H10954" t="str">
            <v>Handelbar</v>
          </cell>
          <cell r="I10954" t="str">
            <v>Styre</v>
          </cell>
          <cell r="J10954" t="str">
            <v xml:space="preserve">C2305480 HB ALsvhp 600 25.4 2.6 NR-AL29  </v>
          </cell>
          <cell r="K10954" t="str">
            <v>C2305480</v>
          </cell>
          <cell r="L10954" t="str">
            <v>C2300001</v>
          </cell>
        </row>
        <row r="10955">
          <cell r="B10955" t="str">
            <v>YEM2975531Bromsgrepp H</v>
          </cell>
          <cell r="C10955" t="str">
            <v>YEM2975531</v>
          </cell>
          <cell r="D10955">
            <v>2019</v>
          </cell>
          <cell r="E10955">
            <v>6</v>
          </cell>
          <cell r="F10955" t="str">
            <v>0060</v>
          </cell>
          <cell r="G10955" t="str">
            <v>C002</v>
          </cell>
          <cell r="H10955" t="str">
            <v>Brake Lever R</v>
          </cell>
          <cell r="I10955" t="str">
            <v>Bromsgrepp H</v>
          </cell>
          <cell r="L10955" t="e">
            <v>#N/A</v>
          </cell>
        </row>
        <row r="10956">
          <cell r="B10956" t="str">
            <v>YEM2975531Bromsgrepp V</v>
          </cell>
          <cell r="C10956" t="str">
            <v>YEM2975531</v>
          </cell>
          <cell r="D10956">
            <v>2019</v>
          </cell>
          <cell r="E10956">
            <v>7</v>
          </cell>
          <cell r="F10956" t="str">
            <v>0070</v>
          </cell>
          <cell r="G10956" t="str">
            <v>C001</v>
          </cell>
          <cell r="H10956" t="str">
            <v>Brake Lever L</v>
          </cell>
          <cell r="I10956" t="str">
            <v>Bromsgrepp V</v>
          </cell>
          <cell r="J10956" t="str">
            <v>C6505049 BLL ALsvPLbk VB U 4F BL39AP</v>
          </cell>
          <cell r="K10956" t="str">
            <v>C6505049</v>
          </cell>
          <cell r="L10956" t="str">
            <v>C6500024</v>
          </cell>
        </row>
        <row r="10957">
          <cell r="B10957" t="str">
            <v>YEM2975531Växelreglage H</v>
          </cell>
          <cell r="C10957" t="str">
            <v>YEM2975531</v>
          </cell>
          <cell r="D10957">
            <v>2019</v>
          </cell>
          <cell r="E10957">
            <v>8</v>
          </cell>
          <cell r="F10957" t="str">
            <v>0080</v>
          </cell>
          <cell r="G10957" t="str">
            <v>D002</v>
          </cell>
          <cell r="H10957" t="str">
            <v>Shift Lever R</v>
          </cell>
          <cell r="I10957" t="str">
            <v>Växelreglage H</v>
          </cell>
          <cell r="J10957" t="str">
            <v>ASLC30007DXL210LAR</v>
          </cell>
          <cell r="K10957" t="str">
            <v>ASLC30007DXL210LAR</v>
          </cell>
          <cell r="L10957" t="str">
            <v>Kontakta SHIMANO</v>
          </cell>
        </row>
        <row r="10958">
          <cell r="B10958" t="str">
            <v>YEM2975531Växelreglage V</v>
          </cell>
          <cell r="C10958" t="str">
            <v>YEM2975531</v>
          </cell>
          <cell r="D10958">
            <v>2019</v>
          </cell>
          <cell r="E10958">
            <v>9</v>
          </cell>
          <cell r="F10958" t="str">
            <v>0090</v>
          </cell>
          <cell r="G10958" t="str">
            <v>D001</v>
          </cell>
          <cell r="H10958" t="str">
            <v>Shift Lever L</v>
          </cell>
          <cell r="I10958" t="str">
            <v>Växelreglage V</v>
          </cell>
          <cell r="L10958" t="e">
            <v>#N/A</v>
          </cell>
        </row>
        <row r="10959">
          <cell r="B10959" t="str">
            <v>YEM2975531Handtag par</v>
          </cell>
          <cell r="C10959" t="str">
            <v>YEM2975531</v>
          </cell>
          <cell r="D10959">
            <v>2019</v>
          </cell>
          <cell r="E10959">
            <v>10</v>
          </cell>
          <cell r="F10959" t="str">
            <v>0100</v>
          </cell>
          <cell r="G10959" t="str">
            <v>B004</v>
          </cell>
          <cell r="H10959" t="str">
            <v>Grip R</v>
          </cell>
          <cell r="I10959" t="str">
            <v>Handtag par</v>
          </cell>
          <cell r="J10959" t="str">
            <v xml:space="preserve">C2505533  HERRMANS 84B ERGO TPE DARK BROWN PMS 469 90MM  </v>
          </cell>
          <cell r="K10959" t="str">
            <v>C2505674</v>
          </cell>
          <cell r="L10959" t="str">
            <v>BSP?</v>
          </cell>
        </row>
        <row r="10960">
          <cell r="B10960" t="str">
            <v>YEM2975531Frambroms</v>
          </cell>
          <cell r="C10960" t="str">
            <v>YEM2975531</v>
          </cell>
          <cell r="D10960">
            <v>2019</v>
          </cell>
          <cell r="E10960">
            <v>11</v>
          </cell>
          <cell r="F10960" t="str">
            <v>0110</v>
          </cell>
          <cell r="G10960" t="str">
            <v>C003</v>
          </cell>
          <cell r="H10960" t="str">
            <v xml:space="preserve">Brake front </v>
          </cell>
          <cell r="I10960" t="str">
            <v>Frambroms</v>
          </cell>
          <cell r="J10960" t="str">
            <v xml:space="preserve">C6305035 V-Brake TX-121L Black 108mm. </v>
          </cell>
          <cell r="K10960" t="str">
            <v>C6305035</v>
          </cell>
          <cell r="L10960" t="str">
            <v>C6300101</v>
          </cell>
        </row>
        <row r="10961">
          <cell r="B10961" t="str">
            <v>YEM2975531Bakbroms</v>
          </cell>
          <cell r="C10961" t="str">
            <v>YEM2975531</v>
          </cell>
          <cell r="D10961">
            <v>2019</v>
          </cell>
          <cell r="E10961">
            <v>12</v>
          </cell>
          <cell r="F10961" t="str">
            <v>0120</v>
          </cell>
          <cell r="G10961" t="str">
            <v>C004</v>
          </cell>
          <cell r="H10961" t="str">
            <v>Brake rear</v>
          </cell>
          <cell r="I10961" t="str">
            <v>Bakbroms</v>
          </cell>
          <cell r="K10961" t="str">
            <v>Fotbroms</v>
          </cell>
          <cell r="L10961" t="str">
            <v>Kontakta SHIMANO</v>
          </cell>
        </row>
        <row r="10962">
          <cell r="B10962" t="str">
            <v>YEM2975531Vevlager</v>
          </cell>
          <cell r="C10962" t="str">
            <v>YEM2975531</v>
          </cell>
          <cell r="D10962">
            <v>2019</v>
          </cell>
          <cell r="E10962">
            <v>13</v>
          </cell>
          <cell r="F10962" t="str">
            <v>0130</v>
          </cell>
          <cell r="G10962" t="str">
            <v>E001</v>
          </cell>
          <cell r="H10962" t="str">
            <v xml:space="preserve">BB-set </v>
          </cell>
          <cell r="I10962" t="str">
            <v>Vevlager</v>
          </cell>
          <cell r="K10962" t="str">
            <v>C8705065-1-119</v>
          </cell>
          <cell r="L10962" t="str">
            <v>C8705065-1-124</v>
          </cell>
        </row>
        <row r="10963">
          <cell r="B10963" t="str">
            <v>YEM2975531Vevparti</v>
          </cell>
          <cell r="C10963" t="str">
            <v>YEM2975531</v>
          </cell>
          <cell r="D10963">
            <v>2019</v>
          </cell>
          <cell r="E10963">
            <v>14</v>
          </cell>
          <cell r="F10963" t="str">
            <v>0140</v>
          </cell>
          <cell r="G10963" t="str">
            <v>E002</v>
          </cell>
          <cell r="H10963" t="str">
            <v>Front Chainwheel</v>
          </cell>
          <cell r="I10963" t="str">
            <v>Vevparti</v>
          </cell>
          <cell r="J10963" t="str">
            <v>C3305699-EG PRA-10L Silver 42T 170MM W E-GOING LOGO</v>
          </cell>
          <cell r="K10963" t="str">
            <v>C3305699-EG</v>
          </cell>
          <cell r="L10963" t="str">
            <v>C3305699-EG</v>
          </cell>
        </row>
        <row r="10964">
          <cell r="B10964" t="str">
            <v>YEM2975531Kedjeskydd</v>
          </cell>
          <cell r="C10964" t="str">
            <v>YEM2975531</v>
          </cell>
          <cell r="D10964">
            <v>2019</v>
          </cell>
          <cell r="E10964">
            <v>15</v>
          </cell>
          <cell r="F10964" t="str">
            <v>0150</v>
          </cell>
          <cell r="G10964" t="str">
            <v>H001</v>
          </cell>
          <cell r="H10964" t="str">
            <v>Chain guard</v>
          </cell>
          <cell r="I10964" t="str">
            <v>Kedjeskydd</v>
          </cell>
          <cell r="J10964" t="str">
            <v>C8305440-575 42T w holes blue classic Buchel + C8305442 (Består av 5440 ED black)</v>
          </cell>
          <cell r="K10964" t="str">
            <v>C8305441-575M</v>
          </cell>
          <cell r="L10964" t="str">
            <v>Kontakta Service</v>
          </cell>
        </row>
        <row r="10965">
          <cell r="B10965" t="str">
            <v>YEM2975531Kedjeskyddsfäste</v>
          </cell>
          <cell r="C10965" t="str">
            <v>YEM2975531</v>
          </cell>
          <cell r="D10965">
            <v>2019</v>
          </cell>
          <cell r="E10965">
            <v>16</v>
          </cell>
          <cell r="F10965" t="str">
            <v>0160</v>
          </cell>
          <cell r="G10965" t="str">
            <v>H002</v>
          </cell>
          <cell r="H10965" t="str">
            <v>Chain guard bracket</v>
          </cell>
          <cell r="I10965" t="str">
            <v>Kedjeskyddsfäste</v>
          </cell>
          <cell r="K10965" t="str">
            <v>C8305642</v>
          </cell>
          <cell r="L10965" t="str">
            <v>C8305642</v>
          </cell>
        </row>
        <row r="10966">
          <cell r="B10966" t="str">
            <v>YEM2975531Framväxel</v>
          </cell>
          <cell r="C10966" t="str">
            <v>YEM2975531</v>
          </cell>
          <cell r="D10966">
            <v>2019</v>
          </cell>
          <cell r="E10966">
            <v>17</v>
          </cell>
          <cell r="F10966" t="str">
            <v>0170</v>
          </cell>
          <cell r="G10966" t="str">
            <v>D003</v>
          </cell>
          <cell r="H10966" t="str">
            <v>Front Derailleur</v>
          </cell>
          <cell r="I10966" t="str">
            <v>Framväxel</v>
          </cell>
          <cell r="K10966" t="str">
            <v>EMPTY</v>
          </cell>
          <cell r="L10966" t="e">
            <v>#N/A</v>
          </cell>
        </row>
        <row r="10967">
          <cell r="B10967" t="str">
            <v>YEM2975531Bakväxel</v>
          </cell>
          <cell r="C10967" t="str">
            <v>YEM2975531</v>
          </cell>
          <cell r="D10967">
            <v>2019</v>
          </cell>
          <cell r="E10967">
            <v>18</v>
          </cell>
          <cell r="F10967" t="str">
            <v>0180</v>
          </cell>
          <cell r="G10967" t="str">
            <v>D004</v>
          </cell>
          <cell r="H10967" t="str">
            <v>Rear Derailleur</v>
          </cell>
          <cell r="I10967" t="str">
            <v>Bakväxel</v>
          </cell>
          <cell r="K10967" t="str">
            <v>NAVVÄXEL</v>
          </cell>
          <cell r="L10967" t="str">
            <v>Kontakta SHIMANO</v>
          </cell>
        </row>
        <row r="10968">
          <cell r="B10968" t="str">
            <v>YEM2975531Kedja</v>
          </cell>
          <cell r="C10968" t="str">
            <v>YEM2975531</v>
          </cell>
          <cell r="D10968">
            <v>2019</v>
          </cell>
          <cell r="E10968">
            <v>19</v>
          </cell>
          <cell r="F10968" t="str">
            <v>0190</v>
          </cell>
          <cell r="G10968" t="str">
            <v>E003</v>
          </cell>
          <cell r="H10968" t="str">
            <v xml:space="preserve">Chain </v>
          </cell>
          <cell r="I10968" t="str">
            <v>Kedja</v>
          </cell>
          <cell r="J10968" t="str">
            <v>std</v>
          </cell>
          <cell r="K10968" t="str">
            <v>C3405001-0102</v>
          </cell>
          <cell r="L10968" t="str">
            <v>C3400002</v>
          </cell>
        </row>
        <row r="10969">
          <cell r="B10969" t="str">
            <v>YEM2975531Kassett</v>
          </cell>
          <cell r="C10969" t="str">
            <v>YEM2975531</v>
          </cell>
          <cell r="D10969">
            <v>2019</v>
          </cell>
          <cell r="E10969">
            <v>20</v>
          </cell>
          <cell r="F10969" t="str">
            <v>0200</v>
          </cell>
          <cell r="G10969" t="str">
            <v>E004</v>
          </cell>
          <cell r="H10969" t="str">
            <v>Cassette Sprocket</v>
          </cell>
          <cell r="I10969" t="str">
            <v>Kassett</v>
          </cell>
          <cell r="J10969" t="str">
            <v>ASMGEAR18SU SPT SC18sv3/32" (INTERNAL HUB)</v>
          </cell>
          <cell r="K10969" t="str">
            <v>ASMGEAR18SU</v>
          </cell>
          <cell r="L10969" t="str">
            <v>Kontakta SHIMANO</v>
          </cell>
        </row>
        <row r="10970">
          <cell r="B10970" t="str">
            <v>YEM2975531Framhjul</v>
          </cell>
          <cell r="C10970" t="str">
            <v>YEM2975531</v>
          </cell>
          <cell r="D10970">
            <v>2019</v>
          </cell>
          <cell r="E10970">
            <v>21</v>
          </cell>
          <cell r="F10970" t="str">
            <v>0210</v>
          </cell>
          <cell r="G10970" t="str">
            <v>F001</v>
          </cell>
          <cell r="H10970" t="str">
            <v>Front hub</v>
          </cell>
          <cell r="I10970" t="str">
            <v>Framhjul</v>
          </cell>
          <cell r="J10970" t="str">
            <v>Se drive unit</v>
          </cell>
          <cell r="K10970" t="str">
            <v>C4107746</v>
          </cell>
          <cell r="L10970" t="str">
            <v>C4100388</v>
          </cell>
        </row>
        <row r="10971">
          <cell r="B10971" t="str">
            <v>YEM2975531Bakhjul</v>
          </cell>
          <cell r="C10971" t="str">
            <v>YEM2975531</v>
          </cell>
          <cell r="D10971">
            <v>2019</v>
          </cell>
          <cell r="E10971">
            <v>22</v>
          </cell>
          <cell r="F10971" t="str">
            <v>0220</v>
          </cell>
          <cell r="G10971" t="str">
            <v>F002</v>
          </cell>
          <cell r="H10971" t="str">
            <v>Rear hub</v>
          </cell>
          <cell r="I10971" t="str">
            <v>Bakhjul</v>
          </cell>
          <cell r="J10971" t="str">
            <v>ASGC30007CADXR (ASG7C30ADXR) HBRcb 36 H SILVER DX</v>
          </cell>
          <cell r="K10971" t="str">
            <v>C4208022</v>
          </cell>
          <cell r="L10971" t="str">
            <v>C4200386</v>
          </cell>
        </row>
        <row r="10972">
          <cell r="B10972" t="str">
            <v>YEM2975531Däck</v>
          </cell>
          <cell r="C10972" t="str">
            <v>YEM2975531</v>
          </cell>
          <cell r="D10972">
            <v>2019</v>
          </cell>
          <cell r="E10972">
            <v>23</v>
          </cell>
          <cell r="F10972" t="str">
            <v>0230</v>
          </cell>
          <cell r="G10972" t="str">
            <v>F003</v>
          </cell>
          <cell r="H10972" t="str">
            <v>Tire</v>
          </cell>
          <cell r="I10972" t="str">
            <v>Däck</v>
          </cell>
          <cell r="J10972" t="str">
            <v>C4906456 40-622 BROWN Duramax XNR Reflex PERGO  H-480</v>
          </cell>
          <cell r="K10972" t="str">
            <v>C4906456</v>
          </cell>
          <cell r="L10972" t="str">
            <v>BSP?</v>
          </cell>
        </row>
        <row r="10973">
          <cell r="B10973" t="str">
            <v>YEM2975531Skärmar set</v>
          </cell>
          <cell r="C10973" t="str">
            <v>YEM2975531</v>
          </cell>
          <cell r="D10973">
            <v>2019</v>
          </cell>
          <cell r="E10973">
            <v>24</v>
          </cell>
          <cell r="F10973" t="str">
            <v>0240</v>
          </cell>
          <cell r="G10973" t="str">
            <v>H003</v>
          </cell>
          <cell r="H10973" t="str">
            <v xml:space="preserve">Mudguard front   </v>
          </cell>
          <cell r="I10973" t="str">
            <v>Skärmar set</v>
          </cell>
          <cell r="J10973" t="str">
            <v>C8255677-575 ZN/52MM 28" Blue 70.554/1 (5729-ZN) BLANK</v>
          </cell>
          <cell r="K10973" t="str">
            <v>C8255677-575</v>
          </cell>
          <cell r="L10973" t="str">
            <v>Kontakta Service</v>
          </cell>
        </row>
        <row r="10974">
          <cell r="B10974" t="str">
            <v>YEM2975531Pakethållare</v>
          </cell>
          <cell r="C10974" t="str">
            <v>YEM2975531</v>
          </cell>
          <cell r="D10974">
            <v>2019</v>
          </cell>
          <cell r="E10974">
            <v>25</v>
          </cell>
          <cell r="F10974" t="str">
            <v>0250</v>
          </cell>
          <cell r="G10974" t="str">
            <v>H004</v>
          </cell>
          <cell r="H10974" t="str">
            <v>Carrier</v>
          </cell>
          <cell r="I10974" t="str">
            <v>Pakethållare</v>
          </cell>
          <cell r="J10974" t="str">
            <v>C8205759-575 AVS CLASSIC CARRIER FOR PHILION BATTERY, Powder BLACK CLIP AND SPECTRA LOGO painted blue</v>
          </cell>
          <cell r="K10974" t="str">
            <v>C8205759-575</v>
          </cell>
          <cell r="L10974" t="str">
            <v>Kontakta Service</v>
          </cell>
        </row>
        <row r="10975">
          <cell r="B10975" t="str">
            <v>YEM2975531Sadel</v>
          </cell>
          <cell r="C10975" t="str">
            <v>YEM2975531</v>
          </cell>
          <cell r="D10975">
            <v>2019</v>
          </cell>
          <cell r="E10975">
            <v>26</v>
          </cell>
          <cell r="F10975" t="str">
            <v>0260</v>
          </cell>
          <cell r="G10975" t="str">
            <v>G001</v>
          </cell>
          <cell r="H10975" t="str">
            <v>Saddle</v>
          </cell>
          <cell r="I10975" t="str">
            <v>Sadel</v>
          </cell>
          <cell r="J10975" t="str">
            <v>C7106015 Recta Brown wo. Clamp 8071US 8129</v>
          </cell>
          <cell r="K10975" t="str">
            <v>C7106015</v>
          </cell>
          <cell r="L10975" t="str">
            <v>C7100643</v>
          </cell>
        </row>
        <row r="10976">
          <cell r="B10976" t="str">
            <v>YEM2975531Sadelstolpe</v>
          </cell>
          <cell r="C10976" t="str">
            <v>YEM2975531</v>
          </cell>
          <cell r="D10976">
            <v>2019</v>
          </cell>
          <cell r="E10976">
            <v>27</v>
          </cell>
          <cell r="F10976" t="str">
            <v>0270</v>
          </cell>
          <cell r="G10976" t="str">
            <v>G002</v>
          </cell>
          <cell r="H10976" t="str">
            <v>Seatpost</v>
          </cell>
          <cell r="I10976" t="str">
            <v>Sadelstolpe</v>
          </cell>
          <cell r="J10976" t="str">
            <v>C7205256 STD 27.2X300 SILVER (C7205535 31,6 first xxx bikes)</v>
          </cell>
          <cell r="K10976" t="str">
            <v>C7205256</v>
          </cell>
          <cell r="L10976" t="str">
            <v>C7200004</v>
          </cell>
        </row>
        <row r="10977">
          <cell r="B10977" t="str">
            <v>YEM2975531Sadelrörsklämma</v>
          </cell>
          <cell r="C10977" t="str">
            <v>YEM2975531</v>
          </cell>
          <cell r="D10977">
            <v>2019</v>
          </cell>
          <cell r="E10977">
            <v>28</v>
          </cell>
          <cell r="F10977" t="str">
            <v>0280</v>
          </cell>
          <cell r="G10977" t="str">
            <v>G003</v>
          </cell>
          <cell r="H10977" t="str">
            <v>Seat Clamp</v>
          </cell>
          <cell r="I10977" t="str">
            <v>Sadelrörsklämma</v>
          </cell>
          <cell r="J10977" t="str">
            <v>C7305002 L/C 31.8 MX27 shiny black (7305138 35mm fisr xxx bikes)</v>
          </cell>
          <cell r="K10977" t="str">
            <v>C7305002</v>
          </cell>
          <cell r="L10977" t="str">
            <v>C7300027-318</v>
          </cell>
        </row>
        <row r="10978">
          <cell r="B10978" t="str">
            <v>YEM2975531Framlampa</v>
          </cell>
          <cell r="C10978" t="str">
            <v>YEM2975531</v>
          </cell>
          <cell r="D10978">
            <v>2019</v>
          </cell>
          <cell r="E10978">
            <v>29</v>
          </cell>
          <cell r="F10978" t="str">
            <v>0290</v>
          </cell>
          <cell r="G10978" t="str">
            <v>H005</v>
          </cell>
          <cell r="H10978" t="str">
            <v>Front light</v>
          </cell>
          <cell r="I10978" t="str">
            <v>Framlampa</v>
          </cell>
          <cell r="J10978" t="str">
            <v>C8025213 Front light Breeze Evo with SS bracket Classic chrome, 0,5W LED, 15 lux, Waterproof IP44 w cable</v>
          </cell>
          <cell r="K10978" t="str">
            <v>C8025213</v>
          </cell>
          <cell r="L10978" t="str">
            <v>C8010029</v>
          </cell>
        </row>
        <row r="10979">
          <cell r="B10979" t="str">
            <v>YEM2975531Baklampa</v>
          </cell>
          <cell r="C10979" t="str">
            <v>YEM2975531</v>
          </cell>
          <cell r="D10979">
            <v>2019</v>
          </cell>
          <cell r="E10979">
            <v>30</v>
          </cell>
          <cell r="F10979" t="str">
            <v>0300</v>
          </cell>
          <cell r="G10979" t="str">
            <v>H006</v>
          </cell>
          <cell r="H10979" t="str">
            <v>Light, Rear</v>
          </cell>
          <cell r="I10979" t="str">
            <v>Baklampa</v>
          </cell>
          <cell r="K10979" t="str">
            <v>C8705058-1RLBK</v>
          </cell>
          <cell r="L10979" t="str">
            <v>C8705058-1RLBK</v>
          </cell>
        </row>
        <row r="10980">
          <cell r="B10980" t="str">
            <v>YEM2975531Låssats</v>
          </cell>
          <cell r="C10980" t="str">
            <v>YEM2975531</v>
          </cell>
          <cell r="D10980">
            <v>2019</v>
          </cell>
          <cell r="E10980">
            <v>31</v>
          </cell>
          <cell r="F10980" t="str">
            <v>0310</v>
          </cell>
          <cell r="G10980" t="str">
            <v>H007</v>
          </cell>
          <cell r="H10980" t="str">
            <v>Lock</v>
          </cell>
          <cell r="I10980" t="str">
            <v>Låssats</v>
          </cell>
          <cell r="J10980" t="str">
            <v>C8405069 LCK SF PLbk Solid+  BAT SF03, LOCK FRAME+LOCK BATT SF03 RT W/2 similar keys</v>
          </cell>
          <cell r="K10980" t="str">
            <v>C8405069</v>
          </cell>
          <cell r="L10980" t="str">
            <v>C8405069</v>
          </cell>
        </row>
        <row r="10981">
          <cell r="B10981" t="str">
            <v>YEM2975531Stöd</v>
          </cell>
          <cell r="C10981" t="str">
            <v>YEM2975531</v>
          </cell>
          <cell r="D10981">
            <v>2019</v>
          </cell>
          <cell r="E10981">
            <v>32</v>
          </cell>
          <cell r="F10981" t="str">
            <v>0320</v>
          </cell>
          <cell r="G10981" t="str">
            <v>H008</v>
          </cell>
          <cell r="H10981" t="str">
            <v>Kick stand</v>
          </cell>
          <cell r="I10981" t="str">
            <v>Stöd</v>
          </cell>
          <cell r="J10981" t="str">
            <v>C8105208 KS REX ATRAN 235</v>
          </cell>
          <cell r="K10981" t="str">
            <v>C8105208</v>
          </cell>
          <cell r="L10981" t="str">
            <v>C8100034</v>
          </cell>
        </row>
        <row r="10982">
          <cell r="B10982" t="str">
            <v>YEM2975531Korg</v>
          </cell>
          <cell r="C10982" t="str">
            <v>YEM2975531</v>
          </cell>
          <cell r="D10982">
            <v>2019</v>
          </cell>
          <cell r="E10982">
            <v>33</v>
          </cell>
          <cell r="F10982" t="str">
            <v>0330</v>
          </cell>
          <cell r="G10982" t="str">
            <v>H009</v>
          </cell>
          <cell r="H10982" t="str">
            <v>Basket / Fr carrier</v>
          </cell>
          <cell r="I10982" t="str">
            <v>Korg</v>
          </cell>
          <cell r="J10982" t="str">
            <v>C8205750-28-alu-575 Blue front carrier</v>
          </cell>
          <cell r="K10982" t="str">
            <v>C825750-28-575M</v>
          </cell>
          <cell r="L10982" t="str">
            <v>Kontakta Service</v>
          </cell>
        </row>
        <row r="10983">
          <cell r="B10983" t="str">
            <v>YEM2975531Pedaler</v>
          </cell>
          <cell r="C10983" t="str">
            <v>YEM2975531</v>
          </cell>
          <cell r="D10983">
            <v>2019</v>
          </cell>
          <cell r="E10983">
            <v>34</v>
          </cell>
          <cell r="F10983" t="str">
            <v>0340</v>
          </cell>
          <cell r="G10983" t="str">
            <v>E005</v>
          </cell>
          <cell r="H10983" t="str">
            <v xml:space="preserve">Pedal </v>
          </cell>
          <cell r="I10983" t="str">
            <v>Pedaler</v>
          </cell>
          <cell r="J10983" t="str">
            <v>C3505317 STANDARD BK/GR9/16"</v>
          </cell>
          <cell r="K10983" t="str">
            <v>C3505317</v>
          </cell>
          <cell r="L10983" t="str">
            <v>C3500026</v>
          </cell>
        </row>
        <row r="10984">
          <cell r="B10984" t="str">
            <v>YEM2975531Motor</v>
          </cell>
          <cell r="C10984" t="str">
            <v>YEM2975531</v>
          </cell>
          <cell r="D10984">
            <v>2019</v>
          </cell>
          <cell r="E10984">
            <v>35</v>
          </cell>
          <cell r="F10984" t="str">
            <v>0350</v>
          </cell>
          <cell r="G10984" t="str">
            <v>J001</v>
          </cell>
          <cell r="H10984" t="str">
            <v>DRIVE UNIT:</v>
          </cell>
          <cell r="I10984" t="str">
            <v>Motor</v>
          </cell>
          <cell r="J10984" t="str">
            <v>C8705065-1-02 2017 E-Motor Egoing SYXC</v>
          </cell>
          <cell r="K10984" t="str">
            <v>C8705065-1-02</v>
          </cell>
          <cell r="L10984" t="str">
            <v>C8705065-1-02</v>
          </cell>
        </row>
        <row r="10985">
          <cell r="B10985" t="str">
            <v>YEM2975531Display</v>
          </cell>
          <cell r="C10985" t="str">
            <v>YEM2975531</v>
          </cell>
          <cell r="D10985">
            <v>2019</v>
          </cell>
          <cell r="E10985">
            <v>36</v>
          </cell>
          <cell r="F10985" t="str">
            <v>0360</v>
          </cell>
          <cell r="G10985" t="str">
            <v>J004</v>
          </cell>
          <cell r="H10985" t="str">
            <v>DISPLAY:</v>
          </cell>
          <cell r="I10985" t="str">
            <v>Display</v>
          </cell>
          <cell r="J10985" t="str">
            <v>C8705065-1-10S LED, E10 Silver Alloy E-Going logo, new buttons, to be assembled on the left side,  cable length: 850mm 28"   For BESST</v>
          </cell>
          <cell r="K10985" t="str">
            <v>C8705065-1-10S</v>
          </cell>
          <cell r="L10985" t="str">
            <v>C8705065-1-10S</v>
          </cell>
        </row>
        <row r="10986">
          <cell r="B10986" t="str">
            <v>YEM2975531EB-Bus kabel</v>
          </cell>
          <cell r="C10986" t="str">
            <v>YEM2975531</v>
          </cell>
          <cell r="D10986">
            <v>2019</v>
          </cell>
          <cell r="E10986">
            <v>37</v>
          </cell>
          <cell r="F10986" t="str">
            <v>0370</v>
          </cell>
          <cell r="G10986" t="str">
            <v>J005</v>
          </cell>
          <cell r="H10986" t="str">
            <v>EB-BUS CABLE:</v>
          </cell>
          <cell r="I10986" t="str">
            <v>EB-Bus kabel</v>
          </cell>
          <cell r="J10986" t="str">
            <v>C8705065-1-04A 9pin (1000mm), one end linked to controller,the other end linked to the display (240mm), the front light (240mm) one brake sensor (280mm) and the speed sensor (500mm)</v>
          </cell>
          <cell r="K10986" t="str">
            <v>C8705065-1-04A</v>
          </cell>
          <cell r="L10986" t="str">
            <v>C8705065-1-04</v>
          </cell>
        </row>
        <row r="10987">
          <cell r="B10987" t="str">
            <v>YEM2975531Motorkabel</v>
          </cell>
          <cell r="C10987" t="str">
            <v>YEM2975531</v>
          </cell>
          <cell r="D10987">
            <v>2019</v>
          </cell>
          <cell r="E10987">
            <v>38</v>
          </cell>
          <cell r="F10987" t="str">
            <v>0380</v>
          </cell>
          <cell r="G10987" t="str">
            <v>J006</v>
          </cell>
          <cell r="H10987" t="str">
            <v>POWER CABLE:</v>
          </cell>
          <cell r="I10987" t="str">
            <v>Motorkabel</v>
          </cell>
          <cell r="J10987" t="str">
            <v>C8705065-1-03A G9.1/M9.1, cable length 1250mm, between motor and controller</v>
          </cell>
          <cell r="K10987" t="str">
            <v>C8705065-1-03A</v>
          </cell>
          <cell r="L10987" t="str">
            <v>C8705065-1-03A</v>
          </cell>
        </row>
        <row r="10988">
          <cell r="B10988" t="str">
            <v>YEM2975531Kabel framlampa</v>
          </cell>
          <cell r="C10988" t="str">
            <v>YEM2975531</v>
          </cell>
          <cell r="D10988">
            <v>2019</v>
          </cell>
          <cell r="E10988">
            <v>39</v>
          </cell>
          <cell r="F10988" t="str">
            <v>0390</v>
          </cell>
          <cell r="G10988" t="str">
            <v>J007</v>
          </cell>
          <cell r="H10988" t="str">
            <v>F. LIGHT CABLE:</v>
          </cell>
          <cell r="I10988" t="str">
            <v>Kabel framlampa</v>
          </cell>
          <cell r="J10988" t="str">
            <v>Included in EB-BUS cable</v>
          </cell>
          <cell r="K10988" t="str">
            <v>Ingår i EB-buskabeln</v>
          </cell>
          <cell r="L10988" t="str">
            <v>Ingår i EB-buskabeln</v>
          </cell>
        </row>
        <row r="10989">
          <cell r="B10989" t="str">
            <v>YEM2975531Kabel baklampa</v>
          </cell>
          <cell r="C10989" t="str">
            <v>YEM2975531</v>
          </cell>
          <cell r="D10989">
            <v>2019</v>
          </cell>
          <cell r="E10989">
            <v>40</v>
          </cell>
          <cell r="F10989" t="str">
            <v>0400</v>
          </cell>
          <cell r="G10989" t="str">
            <v>J008</v>
          </cell>
          <cell r="H10989" t="str">
            <v>R. LIGHT CABLE:</v>
          </cell>
          <cell r="I10989" t="str">
            <v>Kabel baklampa</v>
          </cell>
          <cell r="K10989" t="str">
            <v>INGÅR I BATTERIET</v>
          </cell>
          <cell r="L10989" t="str">
            <v>Ingår i batteriet</v>
          </cell>
        </row>
        <row r="10990">
          <cell r="B10990" t="str">
            <v>YEM2975531Hastighetssensor</v>
          </cell>
          <cell r="C10990" t="str">
            <v>YEM2975531</v>
          </cell>
          <cell r="D10990">
            <v>2019</v>
          </cell>
          <cell r="E10990">
            <v>41</v>
          </cell>
          <cell r="F10990" t="str">
            <v>0410</v>
          </cell>
          <cell r="G10990" t="str">
            <v>J009</v>
          </cell>
          <cell r="H10990" t="str">
            <v>SPEED SENSOR:</v>
          </cell>
          <cell r="I10990" t="str">
            <v>Hastighetssensor</v>
          </cell>
          <cell r="J10990" t="str">
            <v>Integrated in the motor</v>
          </cell>
          <cell r="K10990" t="str">
            <v>INGÅR I MOTORN</v>
          </cell>
          <cell r="L10990" t="str">
            <v>Ingår i motorn</v>
          </cell>
        </row>
        <row r="10991">
          <cell r="B10991" t="str">
            <v>YEM2975531Batteri</v>
          </cell>
          <cell r="C10991" t="str">
            <v>YEM2975531</v>
          </cell>
          <cell r="D10991">
            <v>2019</v>
          </cell>
          <cell r="E10991">
            <v>42</v>
          </cell>
          <cell r="F10991" t="str">
            <v>0420</v>
          </cell>
          <cell r="G10991" t="str">
            <v>J002</v>
          </cell>
          <cell r="H10991" t="str">
            <v>BATTERY:</v>
          </cell>
          <cell r="I10991" t="str">
            <v>Batteri</v>
          </cell>
          <cell r="J10991" t="str">
            <v>C8705058-1-08C  PHYLION SF-03, 8,8Ah WITH INTERGRATED REAR RED LIGHT (CANBUS)</v>
          </cell>
          <cell r="K10991" t="str">
            <v>C8705058-1-08EA</v>
          </cell>
          <cell r="L10991" t="str">
            <v>C8705058-1-08EA</v>
          </cell>
        </row>
        <row r="10992">
          <cell r="B10992" t="str">
            <v>YEM2975531Batterihållare</v>
          </cell>
          <cell r="C10992" t="str">
            <v>YEM2975531</v>
          </cell>
          <cell r="D10992">
            <v>2019</v>
          </cell>
          <cell r="E10992">
            <v>43</v>
          </cell>
          <cell r="F10992" t="str">
            <v>0430</v>
          </cell>
          <cell r="G10992" t="str">
            <v>J003</v>
          </cell>
          <cell r="H10992" t="str">
            <v>BATTERY HOLDER/Slider</v>
          </cell>
          <cell r="I10992" t="str">
            <v>Batterihållare</v>
          </cell>
          <cell r="J10992" t="str">
            <v>C8705065-10-02 Slider (lower part) SF03, AXA One key</v>
          </cell>
          <cell r="L10992" t="e">
            <v>#N/A</v>
          </cell>
        </row>
        <row r="10993">
          <cell r="B10993" t="str">
            <v>YEM2975531Batteriladdare</v>
          </cell>
          <cell r="C10993" t="str">
            <v>YEM2975531</v>
          </cell>
          <cell r="D10993">
            <v>2019</v>
          </cell>
          <cell r="E10993">
            <v>44</v>
          </cell>
          <cell r="F10993" t="str">
            <v>0440</v>
          </cell>
          <cell r="G10993" t="str">
            <v>J010</v>
          </cell>
          <cell r="H10993" t="str">
            <v>CHARGER:</v>
          </cell>
          <cell r="I10993" t="str">
            <v>Batteriladdare</v>
          </cell>
          <cell r="J10993" t="str">
            <v>C8705058-02, (CHARGER 2A    # NO:CZ2AG2JE7)  CHARGER FOR PHYLION BATTERY</v>
          </cell>
          <cell r="K10993" t="str">
            <v>C8705058-02</v>
          </cell>
          <cell r="L10993" t="str">
            <v>C8705058-02</v>
          </cell>
        </row>
        <row r="10994">
          <cell r="B10994" t="str">
            <v>YEM2975531Kontrollbox</v>
          </cell>
          <cell r="C10994" t="str">
            <v>YEM2975531</v>
          </cell>
          <cell r="D10994">
            <v>2019</v>
          </cell>
          <cell r="E10994">
            <v>45</v>
          </cell>
          <cell r="F10994" t="str">
            <v>0450</v>
          </cell>
          <cell r="G10994" t="str">
            <v>J011</v>
          </cell>
          <cell r="H10994" t="str">
            <v>Controller</v>
          </cell>
          <cell r="I10994" t="str">
            <v>Kontrollbox</v>
          </cell>
          <cell r="J10994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0994" t="str">
            <v>C8705065-10-01A</v>
          </cell>
          <cell r="L10994" t="str">
            <v>C8705065-10-01</v>
          </cell>
        </row>
        <row r="10995">
          <cell r="B10995" t="str">
            <v>YEM2975531Växelöra</v>
          </cell>
          <cell r="C10995" t="str">
            <v>YEM2975531</v>
          </cell>
          <cell r="D10995">
            <v>2019</v>
          </cell>
          <cell r="E10995">
            <v>46</v>
          </cell>
          <cell r="F10995" t="str">
            <v>0460</v>
          </cell>
          <cell r="G10995" t="str">
            <v>D005</v>
          </cell>
          <cell r="H10995" t="str">
            <v>Gear hanger</v>
          </cell>
          <cell r="I10995" t="str">
            <v>Växelöra</v>
          </cell>
          <cell r="L10995" t="e">
            <v>#N/A</v>
          </cell>
        </row>
        <row r="10996">
          <cell r="B10996" t="str">
            <v>YEM2975532RAM</v>
          </cell>
          <cell r="C10996" t="str">
            <v>YEM2975532</v>
          </cell>
          <cell r="D10996" t="str">
            <v>2019-2021</v>
          </cell>
          <cell r="E10996">
            <v>1</v>
          </cell>
          <cell r="F10996" t="str">
            <v>0010</v>
          </cell>
          <cell r="G10996" t="str">
            <v>A001</v>
          </cell>
          <cell r="H10996" t="str">
            <v>PAINTED FRAME</v>
          </cell>
          <cell r="I10996" t="str">
            <v>RAM</v>
          </cell>
          <cell r="K10996" t="str">
            <v>FRAME</v>
          </cell>
          <cell r="L10996" t="e">
            <v>#N/A</v>
          </cell>
        </row>
        <row r="10997">
          <cell r="B10997" t="str">
            <v>YEM2975532Framgaffel</v>
          </cell>
          <cell r="C10997" t="str">
            <v>YEM2975532</v>
          </cell>
          <cell r="D10997" t="str">
            <v>2019-2021</v>
          </cell>
          <cell r="E10997">
            <v>2</v>
          </cell>
          <cell r="F10997" t="str">
            <v>0020</v>
          </cell>
          <cell r="G10997" t="str">
            <v>A002</v>
          </cell>
          <cell r="H10997" t="str">
            <v>PAINTED FORK</v>
          </cell>
          <cell r="I10997" t="str">
            <v>Framgaffel</v>
          </cell>
          <cell r="J10997" t="str">
            <v>C1605749-213 Lung I rigid for e-bike, disc-brake FF28ST INT 622 170</v>
          </cell>
          <cell r="K10997" t="str">
            <v>C1605749-213</v>
          </cell>
          <cell r="L10997" t="e">
            <v>#N/A</v>
          </cell>
        </row>
        <row r="10998">
          <cell r="B10998" t="str">
            <v>YEM2975532Styrlager</v>
          </cell>
          <cell r="C10998" t="str">
            <v>YEM2975532</v>
          </cell>
          <cell r="D10998" t="str">
            <v>2019-2021</v>
          </cell>
          <cell r="E10998">
            <v>3</v>
          </cell>
          <cell r="F10998" t="str">
            <v>0030</v>
          </cell>
          <cell r="G10998" t="str">
            <v>B001</v>
          </cell>
          <cell r="H10998" t="str">
            <v>Head Set</v>
          </cell>
          <cell r="I10998" t="str">
            <v>Styrlager</v>
          </cell>
          <cell r="J10998" t="str">
            <v>C2105002 VP-MH305C SEMI INTEGR, ED BLACK O/S  SH = 20mm</v>
          </cell>
          <cell r="K10998" t="str">
            <v>C2105002</v>
          </cell>
          <cell r="L10998" t="str">
            <v>C2100163</v>
          </cell>
        </row>
        <row r="10999">
          <cell r="B10999" t="str">
            <v xml:space="preserve">YEM2975532Styrstam </v>
          </cell>
          <cell r="C10999" t="str">
            <v>YEM2975532</v>
          </cell>
          <cell r="D10999" t="str">
            <v>2019-2021</v>
          </cell>
          <cell r="E10999">
            <v>4</v>
          </cell>
          <cell r="F10999" t="str">
            <v>0040</v>
          </cell>
          <cell r="G10999" t="str">
            <v>B002</v>
          </cell>
          <cell r="H10999" t="str">
            <v>Handlebar Stem</v>
          </cell>
          <cell r="I10999" t="str">
            <v xml:space="preserve">Styrstam </v>
          </cell>
          <cell r="J10999" t="str">
            <v>C2205076-040 STQ AL/IN sv 25/230 30° 25 HA-C40  silver</v>
          </cell>
          <cell r="K10999" t="str">
            <v>C2205076-040</v>
          </cell>
          <cell r="L10999" t="str">
            <v>C2200114-040</v>
          </cell>
        </row>
        <row r="11000">
          <cell r="B11000" t="str">
            <v>YEM2975532Styre</v>
          </cell>
          <cell r="C11000" t="str">
            <v>YEM2975532</v>
          </cell>
          <cell r="D11000" t="str">
            <v>2019-2021</v>
          </cell>
          <cell r="E11000">
            <v>5</v>
          </cell>
          <cell r="F11000" t="str">
            <v>0050</v>
          </cell>
          <cell r="G11000" t="str">
            <v>B003</v>
          </cell>
          <cell r="H11000" t="str">
            <v>Handelbar</v>
          </cell>
          <cell r="I11000" t="str">
            <v>Styre</v>
          </cell>
          <cell r="J11000" t="str">
            <v>C2306073 Handlebar City Silver NR-AL-14(ISO-C) W:630mm, AL H.A.S, no logo</v>
          </cell>
          <cell r="K11000" t="str">
            <v>C2306073</v>
          </cell>
          <cell r="L11000" t="str">
            <v>C2300290</v>
          </cell>
        </row>
        <row r="11001">
          <cell r="B11001" t="str">
            <v>YEM2975532Bromsgrepp H</v>
          </cell>
          <cell r="C11001" t="str">
            <v>YEM2975532</v>
          </cell>
          <cell r="D11001" t="str">
            <v>2019-2021</v>
          </cell>
          <cell r="E11001">
            <v>6</v>
          </cell>
          <cell r="F11001" t="str">
            <v>0060</v>
          </cell>
          <cell r="G11001" t="str">
            <v>C002</v>
          </cell>
          <cell r="H11001" t="str">
            <v>Brake Lever R</v>
          </cell>
          <cell r="I11001" t="str">
            <v>Bromsgrepp H</v>
          </cell>
          <cell r="L11001" t="e">
            <v>#N/A</v>
          </cell>
        </row>
        <row r="11002">
          <cell r="B11002" t="str">
            <v>YEM2975532Bromsgrepp V</v>
          </cell>
          <cell r="C11002" t="str">
            <v>YEM2975532</v>
          </cell>
          <cell r="D11002" t="str">
            <v>2019-2021</v>
          </cell>
          <cell r="E11002">
            <v>7</v>
          </cell>
          <cell r="F11002" t="str">
            <v>0070</v>
          </cell>
          <cell r="G11002" t="str">
            <v>C001</v>
          </cell>
          <cell r="H11002" t="str">
            <v>Brake Lever L</v>
          </cell>
          <cell r="I11002" t="str">
            <v>Bromsgrepp V</v>
          </cell>
          <cell r="K11002" t="str">
            <v>Shimano</v>
          </cell>
          <cell r="L11002" t="str">
            <v>Kontakta SHIMANO</v>
          </cell>
        </row>
        <row r="11003">
          <cell r="B11003" t="str">
            <v>YEM2975532Växelreglage H</v>
          </cell>
          <cell r="C11003" t="str">
            <v>YEM2975532</v>
          </cell>
          <cell r="D11003" t="str">
            <v>2019-2021</v>
          </cell>
          <cell r="E11003">
            <v>8</v>
          </cell>
          <cell r="F11003" t="str">
            <v>0080</v>
          </cell>
          <cell r="G11003" t="str">
            <v>D002</v>
          </cell>
          <cell r="H11003" t="str">
            <v>Shift Lever R</v>
          </cell>
          <cell r="I11003" t="str">
            <v>Växelreglage H</v>
          </cell>
          <cell r="J11003" t="str">
            <v>C5105092 SHIFT LEVER, SL-C3000-7, NEXUS, REVO SHIFTER, 2320MM INNER, W/O OUTER FOR CJ-NX40(FOR SCANDINAVIAN), BLACK, BULK</v>
          </cell>
          <cell r="K11003" t="str">
            <v>C5105092</v>
          </cell>
          <cell r="L11003" t="str">
            <v>Kontakta SHIMANO</v>
          </cell>
        </row>
        <row r="11004">
          <cell r="B11004" t="str">
            <v>YEM2975532Växelreglage V</v>
          </cell>
          <cell r="C11004" t="str">
            <v>YEM2975532</v>
          </cell>
          <cell r="D11004" t="str">
            <v>2019-2021</v>
          </cell>
          <cell r="E11004">
            <v>9</v>
          </cell>
          <cell r="F11004" t="str">
            <v>0090</v>
          </cell>
          <cell r="G11004" t="str">
            <v>D001</v>
          </cell>
          <cell r="H11004" t="str">
            <v>Shift Lever L</v>
          </cell>
          <cell r="I11004" t="str">
            <v>Växelreglage V</v>
          </cell>
          <cell r="L11004" t="e">
            <v>#N/A</v>
          </cell>
        </row>
        <row r="11005">
          <cell r="B11005" t="str">
            <v>YEM2975532Handtag par</v>
          </cell>
          <cell r="C11005" t="str">
            <v>YEM2975532</v>
          </cell>
          <cell r="D11005" t="str">
            <v>2019-2021</v>
          </cell>
          <cell r="E11005">
            <v>10</v>
          </cell>
          <cell r="F11005" t="str">
            <v>0100</v>
          </cell>
          <cell r="G11005" t="str">
            <v>B004</v>
          </cell>
          <cell r="H11005" t="str">
            <v>Grip R</v>
          </cell>
          <cell r="I11005" t="str">
            <v>Handtag par</v>
          </cell>
          <cell r="J11005" t="str">
            <v>C2505674  HERRMANS 84A ERGO TPE DARK BROWN 8129 90MM</v>
          </cell>
          <cell r="K11005" t="str">
            <v>C2505674</v>
          </cell>
          <cell r="L11005" t="str">
            <v>BSP?</v>
          </cell>
        </row>
        <row r="11006">
          <cell r="B11006" t="str">
            <v>YEM2975532Frambroms</v>
          </cell>
          <cell r="C11006" t="str">
            <v>YEM2975532</v>
          </cell>
          <cell r="D11006" t="str">
            <v>2019-2021</v>
          </cell>
          <cell r="E11006">
            <v>11</v>
          </cell>
          <cell r="F11006" t="str">
            <v>0110</v>
          </cell>
          <cell r="G11006" t="str">
            <v>C003</v>
          </cell>
          <cell r="H11006" t="str">
            <v xml:space="preserve">Brake front </v>
          </cell>
          <cell r="I11006" t="str">
            <v>Frambroms</v>
          </cell>
          <cell r="J11006" t="str">
            <v>AMT200KLFURX100 DISC BRAKE ASSEMBLED SET, BL-MT200(L), BR-MT200(F), BLACK, SM-MA-F160P/S, RESIN PAD(W/O FIN), 1000MM HOSE(SM-BH59-SS BLACK), BULK, 8,17 USD</v>
          </cell>
          <cell r="K11006" t="str">
            <v>AMT200KLFURX100</v>
          </cell>
          <cell r="L11006" t="str">
            <v>Kontakta SHIMANO</v>
          </cell>
        </row>
        <row r="11007">
          <cell r="B11007" t="str">
            <v>YEM2975532Bakbroms</v>
          </cell>
          <cell r="C11007" t="str">
            <v>YEM2975532</v>
          </cell>
          <cell r="D11007" t="str">
            <v>2019-2021</v>
          </cell>
          <cell r="E11007">
            <v>12</v>
          </cell>
          <cell r="F11007" t="str">
            <v>0120</v>
          </cell>
          <cell r="G11007" t="str">
            <v>C004</v>
          </cell>
          <cell r="H11007" t="str">
            <v>Brake rear</v>
          </cell>
          <cell r="I11007" t="str">
            <v>Bakbroms</v>
          </cell>
          <cell r="K11007" t="str">
            <v>Fotbroms</v>
          </cell>
          <cell r="L11007" t="str">
            <v>Kontakta SHIMANO</v>
          </cell>
        </row>
        <row r="11008">
          <cell r="B11008" t="str">
            <v>YEM2975532Vevlager</v>
          </cell>
          <cell r="C11008" t="str">
            <v>YEM2975532</v>
          </cell>
          <cell r="D11008" t="str">
            <v>2019-2021</v>
          </cell>
          <cell r="E11008">
            <v>13</v>
          </cell>
          <cell r="F11008" t="str">
            <v>0130</v>
          </cell>
          <cell r="G11008" t="str">
            <v>E001</v>
          </cell>
          <cell r="H11008" t="str">
            <v xml:space="preserve">BB-set </v>
          </cell>
          <cell r="I11008" t="str">
            <v>Vevlager</v>
          </cell>
          <cell r="K11008" t="str">
            <v>C8705065-1-124C</v>
          </cell>
          <cell r="L11008" t="str">
            <v>C8705065-1-124C</v>
          </cell>
        </row>
        <row r="11009">
          <cell r="B11009" t="str">
            <v>YEM2975532Vevparti</v>
          </cell>
          <cell r="C11009" t="str">
            <v>YEM2975532</v>
          </cell>
          <cell r="D11009" t="str">
            <v>2019-2021</v>
          </cell>
          <cell r="E11009">
            <v>14</v>
          </cell>
          <cell r="F11009" t="str">
            <v>0140</v>
          </cell>
          <cell r="G11009" t="str">
            <v>E002</v>
          </cell>
          <cell r="H11009" t="str">
            <v>Front Chainwheel</v>
          </cell>
          <cell r="I11009" t="str">
            <v>Vevparti</v>
          </cell>
          <cell r="J11009" t="str">
            <v>C3305699-EG PRA-10L Silver 42T 170MM W E-GOING LOGO</v>
          </cell>
          <cell r="K11009" t="str">
            <v>C3305699-EG</v>
          </cell>
          <cell r="L11009" t="str">
            <v>C3305699-EG</v>
          </cell>
        </row>
        <row r="11010">
          <cell r="B11010" t="str">
            <v>YEM2975532Kedjeskydd</v>
          </cell>
          <cell r="C11010" t="str">
            <v>YEM2975532</v>
          </cell>
          <cell r="D11010" t="str">
            <v>2019-2021</v>
          </cell>
          <cell r="E11010">
            <v>15</v>
          </cell>
          <cell r="F11010" t="str">
            <v>0150</v>
          </cell>
          <cell r="G11010" t="str">
            <v>H001</v>
          </cell>
          <cell r="H11010" t="str">
            <v>Chain guard</v>
          </cell>
          <cell r="I11010" t="str">
            <v>Kedjeskydd</v>
          </cell>
          <cell r="J11010" t="str">
            <v>C8305441-575M 42T w holes blue classic Buchel + C8305642</v>
          </cell>
          <cell r="K11010" t="str">
            <v>C8305441-575M</v>
          </cell>
          <cell r="L11010" t="str">
            <v>Kontakta Service</v>
          </cell>
        </row>
        <row r="11011">
          <cell r="B11011" t="str">
            <v>YEM2975532Kedjeskyddsfäste</v>
          </cell>
          <cell r="C11011" t="str">
            <v>YEM2975532</v>
          </cell>
          <cell r="D11011" t="str">
            <v>2019-2021</v>
          </cell>
          <cell r="E11011">
            <v>16</v>
          </cell>
          <cell r="F11011" t="str">
            <v>0160</v>
          </cell>
          <cell r="G11011" t="str">
            <v>H002</v>
          </cell>
          <cell r="H11011" t="str">
            <v>Chain guard bracket</v>
          </cell>
          <cell r="I11011" t="str">
            <v>Kedjeskyddsfäste</v>
          </cell>
          <cell r="K11011" t="str">
            <v>C8305642</v>
          </cell>
          <cell r="L11011" t="str">
            <v>C8305642</v>
          </cell>
        </row>
        <row r="11012">
          <cell r="B11012" t="str">
            <v>YEM2975532Framväxel</v>
          </cell>
          <cell r="C11012" t="str">
            <v>YEM2975532</v>
          </cell>
          <cell r="D11012" t="str">
            <v>2019-2021</v>
          </cell>
          <cell r="E11012">
            <v>17</v>
          </cell>
          <cell r="F11012" t="str">
            <v>0170</v>
          </cell>
          <cell r="G11012" t="str">
            <v>D003</v>
          </cell>
          <cell r="H11012" t="str">
            <v>Front Derailleur</v>
          </cell>
          <cell r="I11012" t="str">
            <v>Framväxel</v>
          </cell>
          <cell r="K11012" t="str">
            <v>EMPTY</v>
          </cell>
          <cell r="L11012" t="e">
            <v>#N/A</v>
          </cell>
        </row>
        <row r="11013">
          <cell r="B11013" t="str">
            <v>YEM2975532Bakväxel</v>
          </cell>
          <cell r="C11013" t="str">
            <v>YEM2975532</v>
          </cell>
          <cell r="D11013" t="str">
            <v>2019-2021</v>
          </cell>
          <cell r="E11013">
            <v>18</v>
          </cell>
          <cell r="F11013" t="str">
            <v>0180</v>
          </cell>
          <cell r="G11013" t="str">
            <v>D004</v>
          </cell>
          <cell r="H11013" t="str">
            <v>Rear Derailleur</v>
          </cell>
          <cell r="I11013" t="str">
            <v>Bakväxel</v>
          </cell>
          <cell r="K11013" t="str">
            <v>NAVVÄXEL</v>
          </cell>
          <cell r="L11013" t="str">
            <v>Kontakta SHIMANO</v>
          </cell>
        </row>
        <row r="11014">
          <cell r="B11014" t="str">
            <v>YEM2975532Kedja</v>
          </cell>
          <cell r="C11014" t="str">
            <v>YEM2975532</v>
          </cell>
          <cell r="D11014" t="str">
            <v>2019-2021</v>
          </cell>
          <cell r="E11014">
            <v>19</v>
          </cell>
          <cell r="F11014" t="str">
            <v>0190</v>
          </cell>
          <cell r="G11014" t="str">
            <v>E003</v>
          </cell>
          <cell r="H11014" t="str">
            <v xml:space="preserve">Chain </v>
          </cell>
          <cell r="I11014" t="str">
            <v>Kedja</v>
          </cell>
          <cell r="J11014" t="str">
            <v>std</v>
          </cell>
          <cell r="K11014" t="str">
            <v>C3405001-0106</v>
          </cell>
          <cell r="L11014" t="str">
            <v>C3400002</v>
          </cell>
        </row>
        <row r="11015">
          <cell r="B11015" t="str">
            <v>YEM2975532Kassett</v>
          </cell>
          <cell r="C11015" t="str">
            <v>YEM2975532</v>
          </cell>
          <cell r="D11015" t="str">
            <v>2019-2021</v>
          </cell>
          <cell r="E11015">
            <v>20</v>
          </cell>
          <cell r="F11015" t="str">
            <v>0200</v>
          </cell>
          <cell r="G11015" t="str">
            <v>E004</v>
          </cell>
          <cell r="H11015" t="str">
            <v>Cassette Sprocket</v>
          </cell>
          <cell r="I11015" t="str">
            <v>Kassett</v>
          </cell>
          <cell r="J11015" t="str">
            <v>ASMGEAR18SU SPT SC18sv3/32" (INTERNAL HUB)</v>
          </cell>
          <cell r="K11015" t="str">
            <v>ASMGEAR18SU</v>
          </cell>
          <cell r="L11015" t="str">
            <v>Kontakta SHIMANO</v>
          </cell>
        </row>
        <row r="11016">
          <cell r="B11016" t="str">
            <v>YEM2975532Framhjul</v>
          </cell>
          <cell r="C11016" t="str">
            <v>YEM2975532</v>
          </cell>
          <cell r="D11016" t="str">
            <v>2019-2021</v>
          </cell>
          <cell r="E11016">
            <v>21</v>
          </cell>
          <cell r="F11016" t="str">
            <v>0210</v>
          </cell>
          <cell r="G11016" t="str">
            <v>F001</v>
          </cell>
          <cell r="H11016" t="str">
            <v>Front hub</v>
          </cell>
          <cell r="I11016" t="str">
            <v>Framhjul</v>
          </cell>
          <cell r="J11016" t="str">
            <v>C4107932 F622X40 GD E-BIKE DB 36H BN</v>
          </cell>
          <cell r="K11016" t="str">
            <v>C4107932</v>
          </cell>
          <cell r="L11016" t="str">
            <v>C4100388</v>
          </cell>
        </row>
        <row r="11017">
          <cell r="B11017" t="str">
            <v>YEM2975532Bakhjul</v>
          </cell>
          <cell r="C11017" t="str">
            <v>YEM2975532</v>
          </cell>
          <cell r="D11017" t="str">
            <v>2019-2021</v>
          </cell>
          <cell r="E11017">
            <v>22</v>
          </cell>
          <cell r="F11017" t="str">
            <v>0220</v>
          </cell>
          <cell r="G11017" t="str">
            <v>F002</v>
          </cell>
          <cell r="H11017" t="str">
            <v>Rear hub</v>
          </cell>
          <cell r="I11017" t="str">
            <v>Bakhjul</v>
          </cell>
          <cell r="J11017" t="str">
            <v>C4208022 B 622X40 GOLD SHIM7 16T</v>
          </cell>
          <cell r="K11017" t="str">
            <v>C4208022</v>
          </cell>
          <cell r="L11017" t="str">
            <v>C4200386</v>
          </cell>
        </row>
        <row r="11018">
          <cell r="B11018" t="str">
            <v>YEM2975532Däck</v>
          </cell>
          <cell r="C11018" t="str">
            <v>YEM2975532</v>
          </cell>
          <cell r="D11018" t="str">
            <v>2019-2021</v>
          </cell>
          <cell r="E11018">
            <v>23</v>
          </cell>
          <cell r="F11018" t="str">
            <v>0230</v>
          </cell>
          <cell r="G11018" t="str">
            <v>F003</v>
          </cell>
          <cell r="H11018" t="str">
            <v>Tire</v>
          </cell>
          <cell r="I11018" t="str">
            <v>Däck</v>
          </cell>
          <cell r="J11018" t="str">
            <v>C4906456 622x40 Brown PERGO H-480 PREMIUM Reflex (AP: 40x40 nylon/canvas)</v>
          </cell>
          <cell r="K11018" t="str">
            <v>C4906456</v>
          </cell>
          <cell r="L11018" t="str">
            <v>BSP?</v>
          </cell>
        </row>
        <row r="11019">
          <cell r="B11019" t="str">
            <v>YEM2975532Skärmar set</v>
          </cell>
          <cell r="C11019" t="str">
            <v>YEM2975532</v>
          </cell>
          <cell r="D11019" t="str">
            <v>2019-2021</v>
          </cell>
          <cell r="E11019">
            <v>24</v>
          </cell>
          <cell r="F11019" t="str">
            <v>0240</v>
          </cell>
          <cell r="G11019" t="str">
            <v>H003</v>
          </cell>
          <cell r="H11019" t="str">
            <v xml:space="preserve">Mudguard front   </v>
          </cell>
          <cell r="I11019" t="str">
            <v>Skärmar set</v>
          </cell>
          <cell r="J11019" t="str">
            <v>C8255677-575 ZN/52MM 28" Blue 70.554/1 (5729-ZN) BLANK</v>
          </cell>
          <cell r="K11019" t="str">
            <v>C8255677-575</v>
          </cell>
          <cell r="L11019" t="str">
            <v>Kontakta Service</v>
          </cell>
        </row>
        <row r="11020">
          <cell r="B11020" t="str">
            <v>YEM2975532Pakethållare</v>
          </cell>
          <cell r="C11020" t="str">
            <v>YEM2975532</v>
          </cell>
          <cell r="D11020" t="str">
            <v>2019-2021</v>
          </cell>
          <cell r="E11020">
            <v>25</v>
          </cell>
          <cell r="F11020" t="str">
            <v>0250</v>
          </cell>
          <cell r="G11020" t="str">
            <v>H004</v>
          </cell>
          <cell r="H11020" t="str">
            <v>Carrier</v>
          </cell>
          <cell r="I11020" t="str">
            <v>Pakethållare</v>
          </cell>
          <cell r="J11020" t="str">
            <v>C8205835-ALU-575 AVS CLASSIC CARRIER FOR PHYLLION SR20 BATTERY, Painted blue CLIP AND SPECTRA LOGO</v>
          </cell>
          <cell r="K11020" t="str">
            <v>C8205835-ALU-575</v>
          </cell>
          <cell r="L11020" t="str">
            <v>Kontakta Service</v>
          </cell>
        </row>
        <row r="11021">
          <cell r="B11021" t="str">
            <v>YEM2975532Sadel</v>
          </cell>
          <cell r="C11021" t="str">
            <v>YEM2975532</v>
          </cell>
          <cell r="D11021" t="str">
            <v>2019-2021</v>
          </cell>
          <cell r="E11021">
            <v>26</v>
          </cell>
          <cell r="F11021" t="str">
            <v>0260</v>
          </cell>
          <cell r="G11021" t="str">
            <v>G001</v>
          </cell>
          <cell r="H11021" t="str">
            <v>Saddle</v>
          </cell>
          <cell r="I11021" t="str">
            <v>Sadel</v>
          </cell>
          <cell r="J11021" t="str">
            <v>C7106015 Recta Brown wo. Clamp 8071US 8129</v>
          </cell>
          <cell r="K11021" t="str">
            <v>C7106015</v>
          </cell>
          <cell r="L11021" t="str">
            <v>C7100643</v>
          </cell>
        </row>
        <row r="11022">
          <cell r="B11022" t="str">
            <v>YEM2975532Sadelstolpe</v>
          </cell>
          <cell r="C11022" t="str">
            <v>YEM2975532</v>
          </cell>
          <cell r="D11022" t="str">
            <v>2019-2021</v>
          </cell>
          <cell r="E11022">
            <v>27</v>
          </cell>
          <cell r="F11022" t="str">
            <v>0270</v>
          </cell>
          <cell r="G11022" t="str">
            <v>G002</v>
          </cell>
          <cell r="H11022" t="str">
            <v>Seatpost</v>
          </cell>
          <cell r="I11022" t="str">
            <v>Sadelstolpe</v>
          </cell>
          <cell r="J11022" t="str">
            <v xml:space="preserve">C7205258  SP-222 27.2X350 Anodized SILVER </v>
          </cell>
          <cell r="K11022" t="str">
            <v>C7205258</v>
          </cell>
          <cell r="L11022" t="str">
            <v>C7200039</v>
          </cell>
        </row>
        <row r="11023">
          <cell r="B11023" t="str">
            <v>YEM2975532Sadelrörsklämma</v>
          </cell>
          <cell r="C11023" t="str">
            <v>YEM2975532</v>
          </cell>
          <cell r="D11023" t="str">
            <v>2019-2021</v>
          </cell>
          <cell r="E11023">
            <v>28</v>
          </cell>
          <cell r="F11023" t="str">
            <v>0280</v>
          </cell>
          <cell r="G11023" t="str">
            <v>G003</v>
          </cell>
          <cell r="H11023" t="str">
            <v>Seat Clamp</v>
          </cell>
          <cell r="I11023" t="str">
            <v>Sadelrörsklämma</v>
          </cell>
          <cell r="J11023" t="str">
            <v xml:space="preserve">C7305002 L/C 31.8 MX27 shiny black </v>
          </cell>
          <cell r="K11023" t="str">
            <v>C7305002</v>
          </cell>
          <cell r="L11023" t="str">
            <v>C7300027-318</v>
          </cell>
        </row>
        <row r="11024">
          <cell r="B11024" t="str">
            <v>YEM2975532Framlampa</v>
          </cell>
          <cell r="C11024" t="str">
            <v>YEM2975532</v>
          </cell>
          <cell r="D11024" t="str">
            <v>2019-2021</v>
          </cell>
          <cell r="E11024">
            <v>29</v>
          </cell>
          <cell r="F11024" t="str">
            <v>0290</v>
          </cell>
          <cell r="G11024" t="str">
            <v>H005</v>
          </cell>
          <cell r="H11024" t="str">
            <v>Front light</v>
          </cell>
          <cell r="I11024" t="str">
            <v>Framlampa</v>
          </cell>
          <cell r="J11024" t="str">
            <v>C8025221 Front light Breeze Evo without ss bracket, Classic chrome, 0,5W LED, 15 lux, Waterproof IP44 w 65 cm cable</v>
          </cell>
          <cell r="K11024" t="str">
            <v>C8025221</v>
          </cell>
          <cell r="L11024" t="str">
            <v>C8010029</v>
          </cell>
        </row>
        <row r="11025">
          <cell r="B11025" t="str">
            <v>YEM2975532Baklampa</v>
          </cell>
          <cell r="C11025" t="str">
            <v>YEM2975532</v>
          </cell>
          <cell r="D11025" t="str">
            <v>2019-2021</v>
          </cell>
          <cell r="E11025">
            <v>30</v>
          </cell>
          <cell r="F11025" t="str">
            <v>0300</v>
          </cell>
          <cell r="G11025" t="str">
            <v>H006</v>
          </cell>
          <cell r="H11025" t="str">
            <v>Light, Rear</v>
          </cell>
          <cell r="I11025" t="str">
            <v>Baklampa</v>
          </cell>
          <cell r="J11025" t="str">
            <v>inkl in battery</v>
          </cell>
          <cell r="K11025" t="str">
            <v>C8705186-1RLBK</v>
          </cell>
          <cell r="L11025" t="str">
            <v>C8705186-1RLBK</v>
          </cell>
        </row>
        <row r="11026">
          <cell r="B11026" t="str">
            <v>YEM2975532Låssats</v>
          </cell>
          <cell r="C11026" t="str">
            <v>YEM2975532</v>
          </cell>
          <cell r="D11026" t="str">
            <v>2019-2021</v>
          </cell>
          <cell r="E11026">
            <v>31</v>
          </cell>
          <cell r="F11026" t="str">
            <v>0310</v>
          </cell>
          <cell r="G11026" t="str">
            <v>H007</v>
          </cell>
          <cell r="H11026" t="str">
            <v>Lock</v>
          </cell>
          <cell r="I11026" t="str">
            <v>Låssats</v>
          </cell>
          <cell r="J11026" t="str">
            <v>C8405069 LCK SF PLbk Solid+  BAT SF03/SR11/SR20, LOCK FRAME+LOCK BATT SF03 RT W/2 similar keys</v>
          </cell>
          <cell r="K11026" t="str">
            <v>C8405069</v>
          </cell>
          <cell r="L11026" t="str">
            <v>C8405069</v>
          </cell>
        </row>
        <row r="11027">
          <cell r="B11027" t="str">
            <v>YEM2975532Stöd</v>
          </cell>
          <cell r="C11027" t="str">
            <v>YEM2975532</v>
          </cell>
          <cell r="D11027" t="str">
            <v>2019-2021</v>
          </cell>
          <cell r="E11027">
            <v>32</v>
          </cell>
          <cell r="F11027" t="str">
            <v>0320</v>
          </cell>
          <cell r="G11027" t="str">
            <v>H008</v>
          </cell>
          <cell r="H11027" t="str">
            <v>Kick stand</v>
          </cell>
          <cell r="I11027" t="str">
            <v>Stöd</v>
          </cell>
          <cell r="J11027" t="str">
            <v>C8105208 KS REX ATRAN 235</v>
          </cell>
          <cell r="K11027" t="str">
            <v>C8105208</v>
          </cell>
          <cell r="L11027" t="str">
            <v>C8100034</v>
          </cell>
        </row>
        <row r="11028">
          <cell r="B11028" t="str">
            <v>YEM2975532Korg</v>
          </cell>
          <cell r="C11028" t="str">
            <v>YEM2975532</v>
          </cell>
          <cell r="D11028" t="str">
            <v>2019-2021</v>
          </cell>
          <cell r="E11028">
            <v>33</v>
          </cell>
          <cell r="F11028" t="str">
            <v>0330</v>
          </cell>
          <cell r="G11028" t="str">
            <v>H009</v>
          </cell>
          <cell r="H11028" t="str">
            <v>Basket / Fr carrier</v>
          </cell>
          <cell r="I11028" t="str">
            <v>Korg</v>
          </cell>
          <cell r="J11028" t="str">
            <v>C8205750-28-alu-575 Blue front carrier</v>
          </cell>
          <cell r="K11028" t="str">
            <v>C825750-28-575M</v>
          </cell>
          <cell r="L11028" t="str">
            <v>Kontakta Service</v>
          </cell>
        </row>
        <row r="11029">
          <cell r="B11029" t="str">
            <v>YEM2975532Pedaler</v>
          </cell>
          <cell r="C11029" t="str">
            <v>YEM2975532</v>
          </cell>
          <cell r="D11029" t="str">
            <v>2019-2021</v>
          </cell>
          <cell r="E11029">
            <v>34</v>
          </cell>
          <cell r="F11029" t="str">
            <v>0340</v>
          </cell>
          <cell r="G11029" t="str">
            <v>E005</v>
          </cell>
          <cell r="H11029" t="str">
            <v xml:space="preserve">Pedal </v>
          </cell>
          <cell r="I11029" t="str">
            <v>Pedaler</v>
          </cell>
          <cell r="J11029" t="str">
            <v>C3505317 STANDARD BK/GR9/16"</v>
          </cell>
          <cell r="K11029" t="str">
            <v>C3505317</v>
          </cell>
          <cell r="L11029" t="str">
            <v>C3500026</v>
          </cell>
        </row>
        <row r="11030">
          <cell r="B11030" t="str">
            <v>YEM2975532Motor</v>
          </cell>
          <cell r="C11030" t="str">
            <v>YEM2975532</v>
          </cell>
          <cell r="D11030" t="str">
            <v>2019-2021</v>
          </cell>
          <cell r="E11030">
            <v>35</v>
          </cell>
          <cell r="F11030" t="str">
            <v>0350</v>
          </cell>
          <cell r="G11030" t="str">
            <v>J001</v>
          </cell>
          <cell r="H11030" t="str">
            <v>DRIVE UNIT:</v>
          </cell>
          <cell r="I11030" t="str">
            <v>Motor</v>
          </cell>
          <cell r="J11030" t="str">
            <v>C8705144-1-03 HBF 26/28" ALsv 100 e-MOT Disc E-Going sticker. 700mm cable 36H, OLD 100mm, 12mm axle</v>
          </cell>
          <cell r="K11030" t="str">
            <v>C8705144-1-03</v>
          </cell>
          <cell r="L11030" t="str">
            <v>C8705144-1-03</v>
          </cell>
        </row>
        <row r="11031">
          <cell r="B11031" t="str">
            <v>YEM2975532Display</v>
          </cell>
          <cell r="C11031" t="str">
            <v>YEM2975532</v>
          </cell>
          <cell r="D11031" t="str">
            <v>2019-2021</v>
          </cell>
          <cell r="E11031">
            <v>36</v>
          </cell>
          <cell r="F11031" t="str">
            <v>0360</v>
          </cell>
          <cell r="G11031" t="str">
            <v>J004</v>
          </cell>
          <cell r="H11031" t="str">
            <v>DISPLAY:</v>
          </cell>
          <cell r="I11031" t="str">
            <v>Display</v>
          </cell>
          <cell r="J11031" t="str">
            <v>C8705068-1-30C Display small LCD for BAFANG CanBus (plugnplay) 850mm</v>
          </cell>
          <cell r="K11031" t="str">
            <v>C8705068-1-30C</v>
          </cell>
          <cell r="L11031" t="str">
            <v>C8705068-1-30C</v>
          </cell>
        </row>
        <row r="11032">
          <cell r="B11032" t="str">
            <v>YEM2975532EB-Bus kabel</v>
          </cell>
          <cell r="C11032" t="str">
            <v>YEM2975532</v>
          </cell>
          <cell r="D11032" t="str">
            <v>2019-2021</v>
          </cell>
          <cell r="E11032">
            <v>37</v>
          </cell>
          <cell r="F11032" t="str">
            <v>0370</v>
          </cell>
          <cell r="G11032" t="str">
            <v>J005</v>
          </cell>
          <cell r="H11032" t="str">
            <v>EB-BUS CABLE:</v>
          </cell>
          <cell r="I11032" t="str">
            <v>EB-Bus kabel</v>
          </cell>
          <cell r="J11032" t="str">
            <v>C8705065-1-04AC 9pin (1000mm), one end linked to controller,the other end linked to the display (240mm), the front light (240mm) one brake sensor (280mm) and the speed sensor (500mm)  CANBUS</v>
          </cell>
          <cell r="K11032" t="str">
            <v>C8705065-1-04AC</v>
          </cell>
          <cell r="L11032" t="str">
            <v>C8705065-1-04AC</v>
          </cell>
        </row>
        <row r="11033">
          <cell r="B11033" t="str">
            <v>YEM2975532Motorkabel</v>
          </cell>
          <cell r="C11033" t="str">
            <v>YEM2975532</v>
          </cell>
          <cell r="D11033" t="str">
            <v>2019-2021</v>
          </cell>
          <cell r="E11033">
            <v>38</v>
          </cell>
          <cell r="F11033" t="str">
            <v>0380</v>
          </cell>
          <cell r="G11033" t="str">
            <v>J006</v>
          </cell>
          <cell r="H11033" t="str">
            <v>POWER CABLE:</v>
          </cell>
          <cell r="I11033" t="str">
            <v>Motorkabel</v>
          </cell>
          <cell r="J11033" t="str">
            <v xml:space="preserve">C8705065-1-03A G9.1/M9.1, cable length 1250mm, between motor and controller. </v>
          </cell>
          <cell r="K11033" t="str">
            <v>C8705065-1-03A</v>
          </cell>
          <cell r="L11033" t="str">
            <v>C8705065-1-03A</v>
          </cell>
        </row>
        <row r="11034">
          <cell r="B11034" t="str">
            <v>YEM2975532Kabel framlampa</v>
          </cell>
          <cell r="C11034" t="str">
            <v>YEM2975532</v>
          </cell>
          <cell r="D11034" t="str">
            <v>2019-2021</v>
          </cell>
          <cell r="E11034">
            <v>39</v>
          </cell>
          <cell r="F11034" t="str">
            <v>0390</v>
          </cell>
          <cell r="G11034" t="str">
            <v>J007</v>
          </cell>
          <cell r="H11034" t="str">
            <v>F. LIGHT CABLE:</v>
          </cell>
          <cell r="I11034" t="str">
            <v>Kabel framlampa</v>
          </cell>
          <cell r="J11034" t="str">
            <v>Included in EB-BUS cable</v>
          </cell>
          <cell r="K11034" t="str">
            <v>Ingår i EB-buskabeln</v>
          </cell>
          <cell r="L11034" t="str">
            <v>Ingår i EB-buskabeln</v>
          </cell>
        </row>
        <row r="11035">
          <cell r="B11035" t="str">
            <v>YEM2975532Kabel baklampa</v>
          </cell>
          <cell r="C11035" t="str">
            <v>YEM2975532</v>
          </cell>
          <cell r="D11035" t="str">
            <v>2019-2021</v>
          </cell>
          <cell r="E11035">
            <v>40</v>
          </cell>
          <cell r="F11035" t="str">
            <v>0400</v>
          </cell>
          <cell r="G11035" t="str">
            <v>J008</v>
          </cell>
          <cell r="H11035" t="str">
            <v>R. LIGHT CABLE:</v>
          </cell>
          <cell r="I11035" t="str">
            <v>Kabel baklampa</v>
          </cell>
          <cell r="K11035" t="str">
            <v>INGÅR I BATTERIET</v>
          </cell>
          <cell r="L11035" t="str">
            <v>Ingår i batteriet</v>
          </cell>
        </row>
        <row r="11036">
          <cell r="B11036" t="str">
            <v>YEM2975532Hastighetssensor</v>
          </cell>
          <cell r="C11036" t="str">
            <v>YEM2975532</v>
          </cell>
          <cell r="D11036" t="str">
            <v>2019-2021</v>
          </cell>
          <cell r="E11036">
            <v>41</v>
          </cell>
          <cell r="F11036" t="str">
            <v>0410</v>
          </cell>
          <cell r="G11036" t="str">
            <v>J009</v>
          </cell>
          <cell r="H11036" t="str">
            <v>SPEED SENSOR:</v>
          </cell>
          <cell r="I11036" t="str">
            <v>Hastighetssensor</v>
          </cell>
          <cell r="J11036" t="str">
            <v>Integrated in the motor</v>
          </cell>
          <cell r="K11036" t="str">
            <v>INGÅR I MOTORN</v>
          </cell>
          <cell r="L11036" t="str">
            <v>Ingår i motorn</v>
          </cell>
        </row>
        <row r="11037">
          <cell r="B11037" t="str">
            <v>YEM2975532Batteri</v>
          </cell>
          <cell r="C11037" t="str">
            <v>YEM2975532</v>
          </cell>
          <cell r="D11037" t="str">
            <v>2019-2021</v>
          </cell>
          <cell r="E11037">
            <v>42</v>
          </cell>
          <cell r="F11037" t="str">
            <v>0420</v>
          </cell>
          <cell r="G11037" t="str">
            <v>J002</v>
          </cell>
          <cell r="H11037" t="str">
            <v>BATTERY:</v>
          </cell>
          <cell r="I11037" t="str">
            <v>Batteri</v>
          </cell>
          <cell r="J11037" t="str">
            <v>C8705186-E-11C SR20 11,6Ah, blk LiMn 36V 11,6Ah, R.Light CANBUS eGOING</v>
          </cell>
          <cell r="K11037" t="str">
            <v>C8705186-E-11C</v>
          </cell>
          <cell r="L11037" t="str">
            <v>C8705186-E-11C</v>
          </cell>
        </row>
        <row r="11038">
          <cell r="B11038" t="str">
            <v>YEM2975532Batterihållare</v>
          </cell>
          <cell r="C11038" t="str">
            <v>YEM2975532</v>
          </cell>
          <cell r="D11038" t="str">
            <v>2019-2021</v>
          </cell>
          <cell r="E11038">
            <v>43</v>
          </cell>
          <cell r="F11038" t="str">
            <v>0430</v>
          </cell>
          <cell r="G11038" t="str">
            <v>J003</v>
          </cell>
          <cell r="H11038" t="str">
            <v>BATTERY HOLDER/Slider</v>
          </cell>
          <cell r="I11038" t="str">
            <v>Batterihållare</v>
          </cell>
          <cell r="J11038" t="str">
            <v>C8705142-10-4C. C8705186-01 TOP SLIDER F/SR-20 W/SMALL PARTS COVER F/CONTROLLER AND FASTENERS. C8705142-10-02C Controller Slider SR20 CANBUS</v>
          </cell>
          <cell r="L11038" t="e">
            <v>#N/A</v>
          </cell>
        </row>
        <row r="11039">
          <cell r="B11039" t="str">
            <v>YEM2975532Batteriladdare</v>
          </cell>
          <cell r="C11039" t="str">
            <v>YEM2975532</v>
          </cell>
          <cell r="D11039" t="str">
            <v>2019-2021</v>
          </cell>
          <cell r="E11039">
            <v>44</v>
          </cell>
          <cell r="F11039" t="str">
            <v>0440</v>
          </cell>
          <cell r="G11039" t="str">
            <v>J010</v>
          </cell>
          <cell r="H11039" t="str">
            <v>CHARGER:</v>
          </cell>
          <cell r="I11039" t="str">
            <v>Batteriladdare</v>
          </cell>
          <cell r="J11039" t="str">
            <v>C8705058-1-1C, Charger for SR-20/SF-03 CanBus</v>
          </cell>
          <cell r="K11039" t="str">
            <v>C8705058-1-1C</v>
          </cell>
          <cell r="L11039" t="str">
            <v>C8705058-1-1D</v>
          </cell>
        </row>
        <row r="11040">
          <cell r="B11040" t="str">
            <v>YEM2975532Kontrollbox</v>
          </cell>
          <cell r="C11040" t="str">
            <v>YEM2975532</v>
          </cell>
          <cell r="D11040" t="str">
            <v>2019-2021</v>
          </cell>
          <cell r="E11040">
            <v>45</v>
          </cell>
          <cell r="F11040" t="str">
            <v>0450</v>
          </cell>
          <cell r="G11040" t="str">
            <v>J011</v>
          </cell>
          <cell r="H11040" t="str">
            <v>Controller</v>
          </cell>
          <cell r="I11040" t="str">
            <v>Kontrollbox</v>
          </cell>
          <cell r="J11040" t="str">
            <v>C8705142-10-02C Controller Slider SR20 CANBUS, UTGÅR 200227 och ersätts av C8705142-10-4C</v>
          </cell>
          <cell r="K11040" t="str">
            <v>C8705142-10-02C</v>
          </cell>
          <cell r="L11040" t="str">
            <v>C8705142-10-02C</v>
          </cell>
        </row>
        <row r="11041">
          <cell r="B11041" t="str">
            <v>YEM2975532Växelöra</v>
          </cell>
          <cell r="C11041" t="str">
            <v>YEM2975532</v>
          </cell>
          <cell r="D11041" t="str">
            <v>2019-2021</v>
          </cell>
          <cell r="E11041">
            <v>46</v>
          </cell>
          <cell r="F11041" t="str">
            <v>0460</v>
          </cell>
          <cell r="G11041" t="str">
            <v>D005</v>
          </cell>
          <cell r="H11041" t="str">
            <v>Gear hanger</v>
          </cell>
          <cell r="I11041" t="str">
            <v>Växelöra</v>
          </cell>
          <cell r="L11041" t="e">
            <v>#N/A</v>
          </cell>
        </row>
        <row r="11042">
          <cell r="B11042" t="str">
            <v>YEM2975533RAM</v>
          </cell>
          <cell r="C11042" t="str">
            <v>YEM2975533</v>
          </cell>
          <cell r="D11042">
            <v>2022</v>
          </cell>
          <cell r="E11042">
            <v>1</v>
          </cell>
          <cell r="F11042" t="str">
            <v>0010</v>
          </cell>
          <cell r="G11042" t="str">
            <v>A001</v>
          </cell>
          <cell r="H11042" t="str">
            <v>PAINTED FRAME</v>
          </cell>
          <cell r="I11042" t="str">
            <v>RAM</v>
          </cell>
          <cell r="K11042" t="str">
            <v>C1307436-550</v>
          </cell>
          <cell r="L11042" t="e">
            <v>#N/A</v>
          </cell>
        </row>
        <row r="11043">
          <cell r="B11043" t="str">
            <v>YEM2975533Framgaffel</v>
          </cell>
          <cell r="C11043" t="str">
            <v>YEM2975533</v>
          </cell>
          <cell r="D11043">
            <v>2022</v>
          </cell>
          <cell r="E11043">
            <v>2</v>
          </cell>
          <cell r="F11043" t="str">
            <v>0020</v>
          </cell>
          <cell r="G11043" t="str">
            <v>A002</v>
          </cell>
          <cell r="H11043" t="str">
            <v>PAINTED FORK</v>
          </cell>
          <cell r="I11043" t="str">
            <v>Framgaffel</v>
          </cell>
          <cell r="K11043" t="str">
            <v>C1605771-213</v>
          </cell>
          <cell r="L11043" t="e">
            <v>#N/A</v>
          </cell>
        </row>
        <row r="11044">
          <cell r="B11044" t="str">
            <v>YEM2975533Styrlager</v>
          </cell>
          <cell r="C11044" t="str">
            <v>YEM2975533</v>
          </cell>
          <cell r="D11044">
            <v>2022</v>
          </cell>
          <cell r="E11044">
            <v>3</v>
          </cell>
          <cell r="F11044" t="str">
            <v>0030</v>
          </cell>
          <cell r="G11044" t="str">
            <v>B001</v>
          </cell>
          <cell r="H11044" t="str">
            <v>Head Set</v>
          </cell>
          <cell r="I11044" t="str">
            <v>Styrlager</v>
          </cell>
          <cell r="K11044" t="str">
            <v>C2105291</v>
          </cell>
          <cell r="L11044" t="str">
            <v>C2100163</v>
          </cell>
        </row>
        <row r="11045">
          <cell r="B11045" t="str">
            <v xml:space="preserve">YEM2975533Styrstam </v>
          </cell>
          <cell r="C11045" t="str">
            <v>YEM2975533</v>
          </cell>
          <cell r="D11045">
            <v>2022</v>
          </cell>
          <cell r="E11045">
            <v>4</v>
          </cell>
          <cell r="F11045" t="str">
            <v>0040</v>
          </cell>
          <cell r="G11045" t="str">
            <v>B002</v>
          </cell>
          <cell r="H11045" t="str">
            <v>Handlebar Stem</v>
          </cell>
          <cell r="I11045" t="str">
            <v xml:space="preserve">Styrstam </v>
          </cell>
          <cell r="K11045" t="str">
            <v>C2205076-040</v>
          </cell>
          <cell r="L11045" t="str">
            <v>C2200114-040</v>
          </cell>
        </row>
        <row r="11046">
          <cell r="B11046" t="str">
            <v>YEM2975533Styre</v>
          </cell>
          <cell r="C11046" t="str">
            <v>YEM2975533</v>
          </cell>
          <cell r="D11046">
            <v>2022</v>
          </cell>
          <cell r="E11046">
            <v>5</v>
          </cell>
          <cell r="F11046" t="str">
            <v>0050</v>
          </cell>
          <cell r="G11046" t="str">
            <v>B003</v>
          </cell>
          <cell r="H11046" t="str">
            <v>Handelbar</v>
          </cell>
          <cell r="I11046" t="str">
            <v>Styre</v>
          </cell>
          <cell r="K11046" t="str">
            <v>C2306073</v>
          </cell>
          <cell r="L11046" t="str">
            <v>C2300290</v>
          </cell>
        </row>
        <row r="11047">
          <cell r="B11047" t="str">
            <v>YEM2975533Bromsgrepp H</v>
          </cell>
          <cell r="C11047" t="str">
            <v>YEM2975533</v>
          </cell>
          <cell r="D11047">
            <v>2022</v>
          </cell>
          <cell r="E11047">
            <v>6</v>
          </cell>
          <cell r="F11047" t="str">
            <v>0060</v>
          </cell>
          <cell r="G11047" t="str">
            <v>C002</v>
          </cell>
          <cell r="H11047" t="str">
            <v>Brake Lever R</v>
          </cell>
          <cell r="I11047" t="str">
            <v>Bromsgrepp H</v>
          </cell>
          <cell r="L11047" t="e">
            <v>#N/A</v>
          </cell>
        </row>
        <row r="11048">
          <cell r="B11048" t="str">
            <v>YEM2975533Bromsgrepp V</v>
          </cell>
          <cell r="C11048" t="str">
            <v>YEM2975533</v>
          </cell>
          <cell r="D11048">
            <v>2022</v>
          </cell>
          <cell r="E11048">
            <v>7</v>
          </cell>
          <cell r="F11048" t="str">
            <v>0070</v>
          </cell>
          <cell r="G11048" t="str">
            <v>C001</v>
          </cell>
          <cell r="H11048" t="str">
            <v>Brake Lever L</v>
          </cell>
          <cell r="I11048" t="str">
            <v>Bromsgrepp V</v>
          </cell>
          <cell r="K11048" t="str">
            <v>Shimano</v>
          </cell>
          <cell r="L11048" t="str">
            <v>Kontakta SHIMANO</v>
          </cell>
        </row>
        <row r="11049">
          <cell r="B11049" t="str">
            <v>YEM2975533Växelreglage H</v>
          </cell>
          <cell r="C11049" t="str">
            <v>YEM2975533</v>
          </cell>
          <cell r="D11049">
            <v>2022</v>
          </cell>
          <cell r="E11049">
            <v>8</v>
          </cell>
          <cell r="F11049" t="str">
            <v>0080</v>
          </cell>
          <cell r="G11049" t="str">
            <v>D002</v>
          </cell>
          <cell r="H11049" t="str">
            <v>Shift Lever R</v>
          </cell>
          <cell r="I11049" t="str">
            <v>Växelreglage H</v>
          </cell>
          <cell r="K11049" t="str">
            <v>C5105092</v>
          </cell>
          <cell r="L11049" t="str">
            <v>Kontakta SHIMANO</v>
          </cell>
        </row>
        <row r="11050">
          <cell r="B11050" t="str">
            <v>YEM2975533Växelreglage V</v>
          </cell>
          <cell r="C11050" t="str">
            <v>YEM2975533</v>
          </cell>
          <cell r="D11050">
            <v>2022</v>
          </cell>
          <cell r="E11050">
            <v>9</v>
          </cell>
          <cell r="F11050" t="str">
            <v>0090</v>
          </cell>
          <cell r="G11050" t="str">
            <v>D001</v>
          </cell>
          <cell r="H11050" t="str">
            <v>Shift Lever L</v>
          </cell>
          <cell r="I11050" t="str">
            <v>Växelreglage V</v>
          </cell>
          <cell r="L11050" t="e">
            <v>#N/A</v>
          </cell>
        </row>
        <row r="11051">
          <cell r="B11051" t="str">
            <v>YEM2975533Handtag par</v>
          </cell>
          <cell r="C11051" t="str">
            <v>YEM2975533</v>
          </cell>
          <cell r="D11051">
            <v>2022</v>
          </cell>
          <cell r="E11051">
            <v>10</v>
          </cell>
          <cell r="F11051" t="str">
            <v>0100</v>
          </cell>
          <cell r="G11051" t="str">
            <v>B004</v>
          </cell>
          <cell r="H11051" t="str">
            <v>Grip R</v>
          </cell>
          <cell r="I11051" t="str">
            <v>Handtag par</v>
          </cell>
          <cell r="K11051" t="str">
            <v>C2505674</v>
          </cell>
          <cell r="L11051" t="str">
            <v>BSP?</v>
          </cell>
        </row>
        <row r="11052">
          <cell r="B11052" t="str">
            <v>YEM2975533Frambroms</v>
          </cell>
          <cell r="C11052" t="str">
            <v>YEM2975533</v>
          </cell>
          <cell r="D11052">
            <v>2022</v>
          </cell>
          <cell r="E11052">
            <v>11</v>
          </cell>
          <cell r="F11052" t="str">
            <v>0110</v>
          </cell>
          <cell r="G11052" t="str">
            <v>C003</v>
          </cell>
          <cell r="H11052" t="str">
            <v xml:space="preserve">Brake front </v>
          </cell>
          <cell r="I11052" t="str">
            <v>Frambroms</v>
          </cell>
          <cell r="K11052" t="str">
            <v>AMT200KLFURX100</v>
          </cell>
          <cell r="L11052" t="str">
            <v>Kontakta SHIMANO</v>
          </cell>
        </row>
        <row r="11053">
          <cell r="B11053" t="str">
            <v>YEM2975533Bakbroms</v>
          </cell>
          <cell r="C11053" t="str">
            <v>YEM2975533</v>
          </cell>
          <cell r="D11053">
            <v>2022</v>
          </cell>
          <cell r="E11053">
            <v>12</v>
          </cell>
          <cell r="F11053" t="str">
            <v>0120</v>
          </cell>
          <cell r="G11053" t="str">
            <v>C004</v>
          </cell>
          <cell r="H11053" t="str">
            <v>Brake rear</v>
          </cell>
          <cell r="I11053" t="str">
            <v>Bakbroms</v>
          </cell>
          <cell r="K11053" t="str">
            <v>Fotbroms</v>
          </cell>
          <cell r="L11053" t="str">
            <v>Kontakta SHIMANO</v>
          </cell>
        </row>
        <row r="11054">
          <cell r="B11054" t="str">
            <v>YEM2975533Vevlager</v>
          </cell>
          <cell r="C11054" t="str">
            <v>YEM2975533</v>
          </cell>
          <cell r="D11054">
            <v>2022</v>
          </cell>
          <cell r="E11054">
            <v>13</v>
          </cell>
          <cell r="F11054" t="str">
            <v>0130</v>
          </cell>
          <cell r="G11054" t="str">
            <v>E001</v>
          </cell>
          <cell r="H11054" t="str">
            <v xml:space="preserve">BB-set </v>
          </cell>
          <cell r="I11054" t="str">
            <v>Vevlager</v>
          </cell>
          <cell r="K11054" t="str">
            <v>C8705195-06C</v>
          </cell>
          <cell r="L11054" t="str">
            <v>C8705195-06C</v>
          </cell>
        </row>
        <row r="11055">
          <cell r="B11055" t="str">
            <v>YEM2975533Vevparti</v>
          </cell>
          <cell r="C11055" t="str">
            <v>YEM2975533</v>
          </cell>
          <cell r="D11055">
            <v>2022</v>
          </cell>
          <cell r="E11055">
            <v>14</v>
          </cell>
          <cell r="F11055" t="str">
            <v>0140</v>
          </cell>
          <cell r="G11055" t="str">
            <v>E002</v>
          </cell>
          <cell r="H11055" t="str">
            <v>Front Chainwheel</v>
          </cell>
          <cell r="I11055" t="str">
            <v>Vevparti</v>
          </cell>
          <cell r="K11055" t="str">
            <v>C3305699-EG</v>
          </cell>
          <cell r="L11055" t="str">
            <v>C3305699-EG</v>
          </cell>
        </row>
        <row r="11056">
          <cell r="B11056" t="str">
            <v>YEM2975533Kedjeskydd</v>
          </cell>
          <cell r="C11056" t="str">
            <v>YEM2975533</v>
          </cell>
          <cell r="D11056">
            <v>2022</v>
          </cell>
          <cell r="E11056">
            <v>15</v>
          </cell>
          <cell r="F11056" t="str">
            <v>0150</v>
          </cell>
          <cell r="G11056" t="str">
            <v>H001</v>
          </cell>
          <cell r="H11056" t="str">
            <v>Chain guard</v>
          </cell>
          <cell r="I11056" t="str">
            <v>Kedjeskydd</v>
          </cell>
          <cell r="K11056" t="str">
            <v>C8305441-575M</v>
          </cell>
          <cell r="L11056" t="str">
            <v>Kontakta Service</v>
          </cell>
        </row>
        <row r="11057">
          <cell r="B11057" t="str">
            <v>YEM2975533Kedjeskyddsfäste</v>
          </cell>
          <cell r="C11057" t="str">
            <v>YEM2975533</v>
          </cell>
          <cell r="D11057">
            <v>2022</v>
          </cell>
          <cell r="E11057">
            <v>16</v>
          </cell>
          <cell r="F11057" t="str">
            <v>0160</v>
          </cell>
          <cell r="G11057" t="str">
            <v>H002</v>
          </cell>
          <cell r="H11057" t="str">
            <v>Chain guard bracket</v>
          </cell>
          <cell r="I11057" t="str">
            <v>Kedjeskyddsfäste</v>
          </cell>
          <cell r="K11057" t="str">
            <v>C8305642</v>
          </cell>
          <cell r="L11057" t="str">
            <v>C8305642</v>
          </cell>
        </row>
        <row r="11058">
          <cell r="B11058" t="str">
            <v>YEM2975533Framväxel</v>
          </cell>
          <cell r="C11058" t="str">
            <v>YEM2975533</v>
          </cell>
          <cell r="D11058">
            <v>2022</v>
          </cell>
          <cell r="E11058">
            <v>17</v>
          </cell>
          <cell r="F11058" t="str">
            <v>0170</v>
          </cell>
          <cell r="G11058" t="str">
            <v>D003</v>
          </cell>
          <cell r="H11058" t="str">
            <v>Front Derailleur</v>
          </cell>
          <cell r="I11058" t="str">
            <v>Framväxel</v>
          </cell>
          <cell r="K11058">
            <v>0</v>
          </cell>
          <cell r="L11058" t="e">
            <v>#N/A</v>
          </cell>
        </row>
        <row r="11059">
          <cell r="B11059" t="str">
            <v>YEM2975533Bakväxel</v>
          </cell>
          <cell r="C11059" t="str">
            <v>YEM2975533</v>
          </cell>
          <cell r="D11059">
            <v>2022</v>
          </cell>
          <cell r="E11059">
            <v>18</v>
          </cell>
          <cell r="F11059" t="str">
            <v>0180</v>
          </cell>
          <cell r="G11059" t="str">
            <v>D004</v>
          </cell>
          <cell r="H11059" t="str">
            <v>Rear Derailleur</v>
          </cell>
          <cell r="I11059" t="str">
            <v>Bakväxel</v>
          </cell>
          <cell r="K11059" t="str">
            <v>NAVVÄXEL</v>
          </cell>
          <cell r="L11059" t="str">
            <v>Kontakta SHIMANO</v>
          </cell>
        </row>
        <row r="11060">
          <cell r="B11060" t="str">
            <v>YEM2975533Kedja</v>
          </cell>
          <cell r="C11060" t="str">
            <v>YEM2975533</v>
          </cell>
          <cell r="D11060">
            <v>2022</v>
          </cell>
          <cell r="E11060">
            <v>19</v>
          </cell>
          <cell r="F11060" t="str">
            <v>0190</v>
          </cell>
          <cell r="G11060" t="str">
            <v>E003</v>
          </cell>
          <cell r="H11060" t="str">
            <v xml:space="preserve">Chain </v>
          </cell>
          <cell r="I11060" t="str">
            <v>Kedja</v>
          </cell>
          <cell r="K11060" t="str">
            <v>C3405001-0104</v>
          </cell>
          <cell r="L11060" t="str">
            <v>C3400002</v>
          </cell>
        </row>
        <row r="11061">
          <cell r="B11061" t="str">
            <v>YEM2975533Kassett</v>
          </cell>
          <cell r="C11061" t="str">
            <v>YEM2975533</v>
          </cell>
          <cell r="D11061">
            <v>2022</v>
          </cell>
          <cell r="E11061">
            <v>20</v>
          </cell>
          <cell r="F11061" t="str">
            <v>0200</v>
          </cell>
          <cell r="G11061" t="str">
            <v>E004</v>
          </cell>
          <cell r="H11061" t="str">
            <v>Cassette Sprocket</v>
          </cell>
          <cell r="I11061" t="str">
            <v>Kassett</v>
          </cell>
          <cell r="K11061" t="str">
            <v>ASMGEAR16SU</v>
          </cell>
          <cell r="L11061" t="str">
            <v>Kontakta SHIMANO</v>
          </cell>
        </row>
        <row r="11062">
          <cell r="B11062" t="str">
            <v>YEM2975533Framhjul</v>
          </cell>
          <cell r="C11062" t="str">
            <v>YEM2975533</v>
          </cell>
          <cell r="D11062">
            <v>2022</v>
          </cell>
          <cell r="E11062">
            <v>21</v>
          </cell>
          <cell r="F11062" t="str">
            <v>0210</v>
          </cell>
          <cell r="G11062" t="str">
            <v>F001</v>
          </cell>
          <cell r="H11062" t="str">
            <v>Front hub</v>
          </cell>
          <cell r="I11062" t="str">
            <v>Framhjul</v>
          </cell>
          <cell r="K11062" t="str">
            <v>C4108167</v>
          </cell>
          <cell r="L11062" t="str">
            <v>C4100389</v>
          </cell>
        </row>
        <row r="11063">
          <cell r="B11063" t="str">
            <v>YEM2975533Bakhjul</v>
          </cell>
          <cell r="C11063" t="str">
            <v>YEM2975533</v>
          </cell>
          <cell r="D11063">
            <v>2022</v>
          </cell>
          <cell r="E11063">
            <v>22</v>
          </cell>
          <cell r="F11063" t="str">
            <v>0220</v>
          </cell>
          <cell r="G11063" t="str">
            <v>F002</v>
          </cell>
          <cell r="H11063" t="str">
            <v>Rear hub</v>
          </cell>
          <cell r="I11063" t="str">
            <v>Bakhjul</v>
          </cell>
          <cell r="K11063" t="str">
            <v>C4208022</v>
          </cell>
          <cell r="L11063" t="str">
            <v>C4200386</v>
          </cell>
        </row>
        <row r="11064">
          <cell r="B11064" t="str">
            <v>YEM2975533Däck</v>
          </cell>
          <cell r="C11064" t="str">
            <v>YEM2975533</v>
          </cell>
          <cell r="D11064">
            <v>2022</v>
          </cell>
          <cell r="E11064">
            <v>23</v>
          </cell>
          <cell r="F11064" t="str">
            <v>0230</v>
          </cell>
          <cell r="G11064" t="str">
            <v>F003</v>
          </cell>
          <cell r="H11064" t="str">
            <v>Tire</v>
          </cell>
          <cell r="I11064" t="str">
            <v>Däck</v>
          </cell>
          <cell r="K11064" t="str">
            <v>C4906456</v>
          </cell>
          <cell r="L11064" t="str">
            <v>BSP?</v>
          </cell>
        </row>
        <row r="11065">
          <cell r="B11065" t="str">
            <v>YEM2975533Skärmar set</v>
          </cell>
          <cell r="C11065" t="str">
            <v>YEM2975533</v>
          </cell>
          <cell r="D11065">
            <v>2022</v>
          </cell>
          <cell r="E11065">
            <v>24</v>
          </cell>
          <cell r="F11065" t="str">
            <v>0240</v>
          </cell>
          <cell r="G11065" t="str">
            <v>H003</v>
          </cell>
          <cell r="H11065" t="str">
            <v xml:space="preserve">Mudguard front   </v>
          </cell>
          <cell r="I11065" t="str">
            <v>Skärmar set</v>
          </cell>
          <cell r="K11065" t="str">
            <v>C8255677-575M</v>
          </cell>
          <cell r="L11065" t="str">
            <v>Kontakta Service</v>
          </cell>
        </row>
        <row r="11066">
          <cell r="B11066" t="str">
            <v>YEM2975533Pakethållare</v>
          </cell>
          <cell r="C11066" t="str">
            <v>YEM2975533</v>
          </cell>
          <cell r="D11066">
            <v>2022</v>
          </cell>
          <cell r="E11066">
            <v>25</v>
          </cell>
          <cell r="F11066" t="str">
            <v>0250</v>
          </cell>
          <cell r="G11066" t="str">
            <v>H004</v>
          </cell>
          <cell r="H11066" t="str">
            <v>Carrier</v>
          </cell>
          <cell r="I11066" t="str">
            <v>Pakethållare</v>
          </cell>
          <cell r="K11066" t="str">
            <v>C8205835-575M</v>
          </cell>
          <cell r="L11066" t="str">
            <v>Kontakta Service</v>
          </cell>
        </row>
        <row r="11067">
          <cell r="B11067" t="str">
            <v>YEM2975533Sadel</v>
          </cell>
          <cell r="C11067" t="str">
            <v>YEM2975533</v>
          </cell>
          <cell r="D11067">
            <v>2022</v>
          </cell>
          <cell r="E11067">
            <v>26</v>
          </cell>
          <cell r="F11067" t="str">
            <v>0260</v>
          </cell>
          <cell r="G11067" t="str">
            <v>G001</v>
          </cell>
          <cell r="H11067" t="str">
            <v>Saddle</v>
          </cell>
          <cell r="I11067" t="str">
            <v>Sadel</v>
          </cell>
          <cell r="K11067" t="str">
            <v>C7106015</v>
          </cell>
          <cell r="L11067" t="str">
            <v>C7100643</v>
          </cell>
        </row>
        <row r="11068">
          <cell r="B11068" t="str">
            <v>YEM2975533Sadelstolpe</v>
          </cell>
          <cell r="C11068" t="str">
            <v>YEM2975533</v>
          </cell>
          <cell r="D11068">
            <v>2022</v>
          </cell>
          <cell r="E11068">
            <v>27</v>
          </cell>
          <cell r="F11068" t="str">
            <v>0270</v>
          </cell>
          <cell r="G11068" t="str">
            <v>G002</v>
          </cell>
          <cell r="H11068" t="str">
            <v>Seatpost</v>
          </cell>
          <cell r="I11068" t="str">
            <v>Sadelstolpe</v>
          </cell>
          <cell r="K11068" t="str">
            <v>C7205258</v>
          </cell>
          <cell r="L11068" t="str">
            <v>C7200039</v>
          </cell>
        </row>
        <row r="11069">
          <cell r="B11069" t="str">
            <v>YEM2975533Sadelrörsklämma</v>
          </cell>
          <cell r="C11069" t="str">
            <v>YEM2975533</v>
          </cell>
          <cell r="D11069">
            <v>2022</v>
          </cell>
          <cell r="E11069">
            <v>28</v>
          </cell>
          <cell r="F11069" t="str">
            <v>0280</v>
          </cell>
          <cell r="G11069" t="str">
            <v>G003</v>
          </cell>
          <cell r="H11069" t="str">
            <v>Seat Clamp</v>
          </cell>
          <cell r="I11069" t="str">
            <v>Sadelrörsklämma</v>
          </cell>
          <cell r="K11069" t="str">
            <v>C7305002</v>
          </cell>
          <cell r="L11069" t="str">
            <v>C7300027-318</v>
          </cell>
        </row>
        <row r="11070">
          <cell r="B11070" t="str">
            <v>YEM2975533Framlampa</v>
          </cell>
          <cell r="C11070" t="str">
            <v>YEM2975533</v>
          </cell>
          <cell r="D11070">
            <v>2022</v>
          </cell>
          <cell r="E11070">
            <v>29</v>
          </cell>
          <cell r="F11070" t="str">
            <v>0290</v>
          </cell>
          <cell r="G11070" t="str">
            <v>H005</v>
          </cell>
          <cell r="H11070" t="str">
            <v>Front light</v>
          </cell>
          <cell r="I11070" t="str">
            <v>Framlampa</v>
          </cell>
          <cell r="K11070" t="str">
            <v>C8025228</v>
          </cell>
          <cell r="L11070" t="str">
            <v>C8010029</v>
          </cell>
        </row>
        <row r="11071">
          <cell r="B11071" t="str">
            <v>YEM2975533Baklampa</v>
          </cell>
          <cell r="C11071" t="str">
            <v>YEM2975533</v>
          </cell>
          <cell r="D11071">
            <v>2022</v>
          </cell>
          <cell r="E11071">
            <v>30</v>
          </cell>
          <cell r="F11071" t="str">
            <v>0300</v>
          </cell>
          <cell r="G11071" t="str">
            <v>H006</v>
          </cell>
          <cell r="H11071" t="str">
            <v>Light, Rear</v>
          </cell>
          <cell r="I11071" t="str">
            <v>Baklampa</v>
          </cell>
          <cell r="K11071" t="str">
            <v>C8705186-1RLBK</v>
          </cell>
          <cell r="L11071" t="str">
            <v>C8705186-1RLBK</v>
          </cell>
        </row>
        <row r="11072">
          <cell r="B11072" t="str">
            <v>YEM2975533Låssats</v>
          </cell>
          <cell r="C11072" t="str">
            <v>YEM2975533</v>
          </cell>
          <cell r="D11072">
            <v>2022</v>
          </cell>
          <cell r="E11072">
            <v>31</v>
          </cell>
          <cell r="F11072" t="str">
            <v>0310</v>
          </cell>
          <cell r="G11072" t="str">
            <v>H007</v>
          </cell>
          <cell r="H11072" t="str">
            <v>Lock</v>
          </cell>
          <cell r="I11072" t="str">
            <v>Låssats</v>
          </cell>
          <cell r="K11072" t="str">
            <v>C8405069</v>
          </cell>
          <cell r="L11072" t="str">
            <v>C8405069</v>
          </cell>
        </row>
        <row r="11073">
          <cell r="B11073" t="str">
            <v>YEM2975533Stöd</v>
          </cell>
          <cell r="C11073" t="str">
            <v>YEM2975533</v>
          </cell>
          <cell r="D11073">
            <v>2022</v>
          </cell>
          <cell r="E11073">
            <v>32</v>
          </cell>
          <cell r="F11073" t="str">
            <v>0320</v>
          </cell>
          <cell r="G11073" t="str">
            <v>H008</v>
          </cell>
          <cell r="H11073" t="str">
            <v>Kick stand</v>
          </cell>
          <cell r="I11073" t="str">
            <v>Stöd</v>
          </cell>
          <cell r="K11073" t="str">
            <v>C8105208</v>
          </cell>
          <cell r="L11073" t="str">
            <v>C8100034</v>
          </cell>
        </row>
        <row r="11074">
          <cell r="B11074" t="str">
            <v>YEM2975533Korg</v>
          </cell>
          <cell r="C11074" t="str">
            <v>YEM2975533</v>
          </cell>
          <cell r="D11074">
            <v>2022</v>
          </cell>
          <cell r="E11074">
            <v>33</v>
          </cell>
          <cell r="F11074" t="str">
            <v>0330</v>
          </cell>
          <cell r="G11074" t="str">
            <v>H009</v>
          </cell>
          <cell r="H11074" t="str">
            <v>Basket / Fr carrier</v>
          </cell>
          <cell r="I11074" t="str">
            <v>Korg</v>
          </cell>
          <cell r="K11074" t="str">
            <v>C825750-28-575M</v>
          </cell>
          <cell r="L11074" t="str">
            <v>Kontakta Service</v>
          </cell>
        </row>
        <row r="11075">
          <cell r="B11075" t="str">
            <v>YEM2975533Pedaler</v>
          </cell>
          <cell r="C11075" t="str">
            <v>YEM2975533</v>
          </cell>
          <cell r="D11075">
            <v>2022</v>
          </cell>
          <cell r="E11075">
            <v>34</v>
          </cell>
          <cell r="F11075" t="str">
            <v>0340</v>
          </cell>
          <cell r="G11075" t="str">
            <v>E005</v>
          </cell>
          <cell r="H11075" t="str">
            <v xml:space="preserve">Pedal </v>
          </cell>
          <cell r="I11075" t="str">
            <v>Pedaler</v>
          </cell>
          <cell r="K11075" t="str">
            <v>C3505317</v>
          </cell>
          <cell r="L11075" t="str">
            <v>C3500026</v>
          </cell>
        </row>
        <row r="11076">
          <cell r="B11076" t="str">
            <v>YEM2975533Motor</v>
          </cell>
          <cell r="C11076" t="str">
            <v>YEM2975533</v>
          </cell>
          <cell r="D11076">
            <v>2022</v>
          </cell>
          <cell r="E11076">
            <v>35</v>
          </cell>
          <cell r="F11076" t="str">
            <v>0350</v>
          </cell>
          <cell r="G11076" t="str">
            <v>J001</v>
          </cell>
          <cell r="H11076" t="str">
            <v>DRIVE UNIT:</v>
          </cell>
          <cell r="I11076" t="str">
            <v>Motor</v>
          </cell>
          <cell r="K11076" t="str">
            <v>C8705195-03SV</v>
          </cell>
          <cell r="L11076" t="str">
            <v>C8705195-03SV</v>
          </cell>
        </row>
        <row r="11077">
          <cell r="B11077" t="str">
            <v>YEM2975533Display</v>
          </cell>
          <cell r="C11077" t="str">
            <v>YEM2975533</v>
          </cell>
          <cell r="D11077">
            <v>2022</v>
          </cell>
          <cell r="E11077">
            <v>36</v>
          </cell>
          <cell r="F11077" t="str">
            <v>0360</v>
          </cell>
          <cell r="G11077" t="str">
            <v>J004</v>
          </cell>
          <cell r="H11077" t="str">
            <v>DISPLAY:</v>
          </cell>
          <cell r="I11077" t="str">
            <v>Display</v>
          </cell>
          <cell r="K11077" t="str">
            <v>C8705194-26C</v>
          </cell>
          <cell r="L11077" t="str">
            <v>C8705194-26C</v>
          </cell>
        </row>
        <row r="11078">
          <cell r="B11078" t="str">
            <v>YEM2975533EB-Bus kabel</v>
          </cell>
          <cell r="C11078" t="str">
            <v>YEM2975533</v>
          </cell>
          <cell r="D11078">
            <v>2022</v>
          </cell>
          <cell r="E11078">
            <v>37</v>
          </cell>
          <cell r="F11078" t="str">
            <v>0370</v>
          </cell>
          <cell r="G11078" t="str">
            <v>J005</v>
          </cell>
          <cell r="H11078" t="str">
            <v>EB-BUS CABLE:</v>
          </cell>
          <cell r="I11078" t="str">
            <v>EB-Bus kabel</v>
          </cell>
          <cell r="K11078" t="str">
            <v>C8705195-04-01C</v>
          </cell>
          <cell r="L11078" t="str">
            <v>C8705195-04-01C</v>
          </cell>
        </row>
        <row r="11079">
          <cell r="B11079" t="str">
            <v>YEM2975533Motorkabel</v>
          </cell>
          <cell r="C11079" t="str">
            <v>YEM2975533</v>
          </cell>
          <cell r="D11079">
            <v>2022</v>
          </cell>
          <cell r="E11079">
            <v>38</v>
          </cell>
          <cell r="F11079" t="str">
            <v>0380</v>
          </cell>
          <cell r="G11079" t="str">
            <v>J006</v>
          </cell>
          <cell r="H11079" t="str">
            <v>POWER CABLE:</v>
          </cell>
          <cell r="I11079" t="str">
            <v>Motorkabel</v>
          </cell>
          <cell r="K11079" t="str">
            <v>C8705195-03-01</v>
          </cell>
          <cell r="L11079" t="str">
            <v>C8705195-03-01</v>
          </cell>
        </row>
        <row r="11080">
          <cell r="B11080" t="str">
            <v>YEM2975533Kabel framlampa</v>
          </cell>
          <cell r="C11080" t="str">
            <v>YEM2975533</v>
          </cell>
          <cell r="D11080">
            <v>2022</v>
          </cell>
          <cell r="E11080">
            <v>39</v>
          </cell>
          <cell r="F11080" t="str">
            <v>0390</v>
          </cell>
          <cell r="G11080" t="str">
            <v>J007</v>
          </cell>
          <cell r="H11080" t="str">
            <v>F. LIGHT CABLE:</v>
          </cell>
          <cell r="I11080" t="str">
            <v>Kabel framlampa</v>
          </cell>
          <cell r="K11080" t="str">
            <v>Ingår i EB-buskabeln</v>
          </cell>
          <cell r="L11080" t="str">
            <v>Ingår i EB-buskabeln</v>
          </cell>
        </row>
        <row r="11081">
          <cell r="B11081" t="str">
            <v>YEM2975533Kabel baklampa</v>
          </cell>
          <cell r="C11081" t="str">
            <v>YEM2975533</v>
          </cell>
          <cell r="D11081">
            <v>2022</v>
          </cell>
          <cell r="E11081">
            <v>40</v>
          </cell>
          <cell r="F11081" t="str">
            <v>0400</v>
          </cell>
          <cell r="G11081" t="str">
            <v>J008</v>
          </cell>
          <cell r="H11081" t="str">
            <v>R. LIGHT CABLE:</v>
          </cell>
          <cell r="I11081" t="str">
            <v>Kabel baklampa</v>
          </cell>
          <cell r="K11081" t="str">
            <v>INGÅR I BATTERIET</v>
          </cell>
          <cell r="L11081" t="str">
            <v>Ingår i batteriet</v>
          </cell>
        </row>
        <row r="11082">
          <cell r="B11082" t="str">
            <v>YEM2975533Hastighetssensor</v>
          </cell>
          <cell r="C11082" t="str">
            <v>YEM2975533</v>
          </cell>
          <cell r="D11082">
            <v>2022</v>
          </cell>
          <cell r="E11082">
            <v>41</v>
          </cell>
          <cell r="F11082" t="str">
            <v>0410</v>
          </cell>
          <cell r="G11082" t="str">
            <v>J009</v>
          </cell>
          <cell r="H11082" t="str">
            <v>SPEED SENSOR:</v>
          </cell>
          <cell r="I11082" t="str">
            <v>Hastighetssensor</v>
          </cell>
          <cell r="K11082" t="str">
            <v>INGÅR I MOTORN</v>
          </cell>
          <cell r="L11082" t="str">
            <v>Ingår i motorn</v>
          </cell>
        </row>
        <row r="11083">
          <cell r="B11083" t="str">
            <v>YEM2975533Batteri</v>
          </cell>
          <cell r="C11083" t="str">
            <v>YEM2975533</v>
          </cell>
          <cell r="D11083">
            <v>2022</v>
          </cell>
          <cell r="E11083">
            <v>42</v>
          </cell>
          <cell r="F11083" t="str">
            <v>0420</v>
          </cell>
          <cell r="G11083" t="str">
            <v>J002</v>
          </cell>
          <cell r="H11083" t="str">
            <v>BATTERY:</v>
          </cell>
          <cell r="I11083" t="str">
            <v>Batteri</v>
          </cell>
          <cell r="K11083" t="str">
            <v>C8705186-E-11C</v>
          </cell>
          <cell r="L11083" t="str">
            <v>C8705186-E-11C</v>
          </cell>
        </row>
        <row r="11084">
          <cell r="B11084" t="str">
            <v>YEM2975533Batterihållare</v>
          </cell>
          <cell r="C11084" t="str">
            <v>YEM2975533</v>
          </cell>
          <cell r="D11084">
            <v>2022</v>
          </cell>
          <cell r="E11084">
            <v>43</v>
          </cell>
          <cell r="F11084" t="str">
            <v>0430</v>
          </cell>
          <cell r="G11084" t="str">
            <v>J003</v>
          </cell>
          <cell r="H11084" t="str">
            <v>BATTERY HOLDER/Slider</v>
          </cell>
          <cell r="I11084" t="str">
            <v>Batterihållare</v>
          </cell>
          <cell r="L11084" t="e">
            <v>#N/A</v>
          </cell>
        </row>
        <row r="11085">
          <cell r="B11085" t="str">
            <v>YEM2975533Batteriladdare</v>
          </cell>
          <cell r="C11085" t="str">
            <v>YEM2975533</v>
          </cell>
          <cell r="D11085">
            <v>2022</v>
          </cell>
          <cell r="E11085">
            <v>44</v>
          </cell>
          <cell r="F11085" t="str">
            <v>0440</v>
          </cell>
          <cell r="G11085" t="str">
            <v>J010</v>
          </cell>
          <cell r="H11085" t="str">
            <v>CHARGER:</v>
          </cell>
          <cell r="I11085" t="str">
            <v>Batteriladdare</v>
          </cell>
          <cell r="K11085" t="str">
            <v>C8705058-1-1C</v>
          </cell>
          <cell r="L11085" t="str">
            <v>C8705058-1-1D</v>
          </cell>
        </row>
        <row r="11086">
          <cell r="B11086" t="str">
            <v>YEM2975533Kontrollbox</v>
          </cell>
          <cell r="C11086" t="str">
            <v>YEM2975533</v>
          </cell>
          <cell r="D11086">
            <v>2022</v>
          </cell>
          <cell r="E11086">
            <v>45</v>
          </cell>
          <cell r="F11086" t="str">
            <v>0450</v>
          </cell>
          <cell r="G11086" t="str">
            <v>J011</v>
          </cell>
          <cell r="H11086" t="str">
            <v>Controller</v>
          </cell>
          <cell r="I11086" t="str">
            <v>Kontrollbox</v>
          </cell>
          <cell r="K11086" t="str">
            <v>C8705195-11C</v>
          </cell>
          <cell r="L11086" t="str">
            <v>C8705195-11C</v>
          </cell>
        </row>
        <row r="11087">
          <cell r="B11087" t="str">
            <v>YEM2975533Växelöra</v>
          </cell>
          <cell r="C11087" t="str">
            <v>YEM2975533</v>
          </cell>
          <cell r="D11087">
            <v>2022</v>
          </cell>
          <cell r="E11087">
            <v>46</v>
          </cell>
          <cell r="F11087" t="str">
            <v>0460</v>
          </cell>
          <cell r="G11087" t="str">
            <v>D005</v>
          </cell>
          <cell r="H11087" t="str">
            <v>Gear hanger</v>
          </cell>
          <cell r="I11087" t="str">
            <v>Växelöra</v>
          </cell>
          <cell r="L11087" t="e">
            <v>#N/A</v>
          </cell>
        </row>
        <row r="11088">
          <cell r="B11088" t="str">
            <v>YEM3075331RAM</v>
          </cell>
          <cell r="C11088" t="str">
            <v>YEM3075331</v>
          </cell>
          <cell r="D11088" t="str">
            <v>2019-2021</v>
          </cell>
          <cell r="E11088">
            <v>1</v>
          </cell>
          <cell r="F11088" t="str">
            <v>0010</v>
          </cell>
          <cell r="G11088" t="str">
            <v>A001</v>
          </cell>
          <cell r="H11088" t="str">
            <v>PAINTED FRAME</v>
          </cell>
          <cell r="I11088" t="str">
            <v>RAM</v>
          </cell>
          <cell r="K11088" t="str">
            <v>FRAME</v>
          </cell>
          <cell r="L11088" t="e">
            <v>#N/A</v>
          </cell>
        </row>
        <row r="11089">
          <cell r="B11089" t="str">
            <v>YEM3075331Framgaffel</v>
          </cell>
          <cell r="C11089" t="str">
            <v>YEM3075331</v>
          </cell>
          <cell r="D11089" t="str">
            <v>2019-2021</v>
          </cell>
          <cell r="E11089">
            <v>2</v>
          </cell>
          <cell r="F11089" t="str">
            <v>0020</v>
          </cell>
          <cell r="G11089" t="str">
            <v>A002</v>
          </cell>
          <cell r="H11089" t="str">
            <v>PAINTED FORK</v>
          </cell>
          <cell r="I11089" t="str">
            <v>Framgaffel</v>
          </cell>
          <cell r="J11089" t="str">
            <v>C1605442-153 FF 28 ST 1"1/8 Int 40-44 Disc</v>
          </cell>
          <cell r="K11089" t="str">
            <v>C1605442-153</v>
          </cell>
          <cell r="L11089" t="e">
            <v>#N/A</v>
          </cell>
        </row>
        <row r="11090">
          <cell r="B11090" t="str">
            <v>YEM3075331Styrlager</v>
          </cell>
          <cell r="C11090" t="str">
            <v>YEM3075331</v>
          </cell>
          <cell r="D11090" t="str">
            <v>2019-2021</v>
          </cell>
          <cell r="E11090">
            <v>3</v>
          </cell>
          <cell r="F11090" t="str">
            <v>0030</v>
          </cell>
          <cell r="G11090" t="str">
            <v>B001</v>
          </cell>
          <cell r="H11090" t="str">
            <v>Head Set</v>
          </cell>
          <cell r="I11090" t="str">
            <v>Styrlager</v>
          </cell>
          <cell r="J11090" t="str">
            <v>C2105002 VP-MH305C SEMI INTEGR, ED BLACK O/S  SH = 20mm</v>
          </cell>
          <cell r="K11090" t="str">
            <v>C2105002</v>
          </cell>
          <cell r="L11090" t="str">
            <v>C2100163</v>
          </cell>
        </row>
        <row r="11091">
          <cell r="B11091" t="str">
            <v xml:space="preserve">YEM3075331Styrstam </v>
          </cell>
          <cell r="C11091" t="str">
            <v>YEM3075331</v>
          </cell>
          <cell r="D11091" t="str">
            <v>2019-2021</v>
          </cell>
          <cell r="E11091">
            <v>4</v>
          </cell>
          <cell r="F11091" t="str">
            <v>0040</v>
          </cell>
          <cell r="G11091" t="str">
            <v>B002</v>
          </cell>
          <cell r="H11091" t="str">
            <v>Handlebar Stem</v>
          </cell>
          <cell r="I11091" t="str">
            <v xml:space="preserve">Styrstam </v>
          </cell>
          <cell r="J11091" t="str">
            <v>C2205548-100 STQ ALsv 25,4/100 180mm 4BOLT MTSD-367N-5 SV</v>
          </cell>
          <cell r="K11091" t="str">
            <v>C2205548-110</v>
          </cell>
          <cell r="L11091" t="str">
            <v>C2200065</v>
          </cell>
        </row>
        <row r="11092">
          <cell r="B11092" t="str">
            <v>YEM3075331Styre</v>
          </cell>
          <cell r="C11092" t="str">
            <v>YEM3075331</v>
          </cell>
          <cell r="D11092" t="str">
            <v>2019-2021</v>
          </cell>
          <cell r="E11092">
            <v>5</v>
          </cell>
          <cell r="F11092" t="str">
            <v>0050</v>
          </cell>
          <cell r="G11092" t="str">
            <v>B003</v>
          </cell>
          <cell r="H11092" t="str">
            <v>Handelbar</v>
          </cell>
          <cell r="I11092" t="str">
            <v>Styre</v>
          </cell>
          <cell r="J11092" t="str">
            <v>C2306104 Avenida 600mm silver</v>
          </cell>
          <cell r="K11092" t="str">
            <v>C2306104</v>
          </cell>
          <cell r="L11092" t="str">
            <v>C2306104</v>
          </cell>
        </row>
        <row r="11093">
          <cell r="B11093" t="str">
            <v>YEM3075331Bromsgrepp H</v>
          </cell>
          <cell r="C11093" t="str">
            <v>YEM3075331</v>
          </cell>
          <cell r="D11093" t="str">
            <v>2019-2021</v>
          </cell>
          <cell r="E11093">
            <v>6</v>
          </cell>
          <cell r="F11093" t="str">
            <v>0060</v>
          </cell>
          <cell r="G11093" t="str">
            <v>C002</v>
          </cell>
          <cell r="H11093" t="str">
            <v>Brake Lever R</v>
          </cell>
          <cell r="I11093" t="str">
            <v>Bromsgrepp H</v>
          </cell>
          <cell r="L11093" t="e">
            <v>#N/A</v>
          </cell>
        </row>
        <row r="11094">
          <cell r="B11094" t="str">
            <v>YEM3075331Bromsgrepp V</v>
          </cell>
          <cell r="C11094" t="str">
            <v>YEM3075331</v>
          </cell>
          <cell r="D11094" t="str">
            <v>2019-2021</v>
          </cell>
          <cell r="E11094">
            <v>7</v>
          </cell>
          <cell r="F11094" t="str">
            <v>0070</v>
          </cell>
          <cell r="G11094" t="str">
            <v>C001</v>
          </cell>
          <cell r="H11094" t="str">
            <v>Brake Lever L</v>
          </cell>
          <cell r="I11094" t="str">
            <v>Bromsgrepp V</v>
          </cell>
          <cell r="K11094" t="str">
            <v>Shimano</v>
          </cell>
          <cell r="L11094" t="str">
            <v>Kontakta SHIMANO</v>
          </cell>
        </row>
        <row r="11095">
          <cell r="B11095" t="str">
            <v>YEM3075331Växelreglage H</v>
          </cell>
          <cell r="C11095" t="str">
            <v>YEM3075331</v>
          </cell>
          <cell r="D11095" t="str">
            <v>2019-2021</v>
          </cell>
          <cell r="E11095">
            <v>8</v>
          </cell>
          <cell r="F11095" t="str">
            <v>0080</v>
          </cell>
          <cell r="G11095" t="str">
            <v>D002</v>
          </cell>
          <cell r="H11095" t="str">
            <v>Shift Lever R</v>
          </cell>
          <cell r="I11095" t="str">
            <v>Växelreglage H</v>
          </cell>
          <cell r="J11095" t="str">
            <v>ASL7S50ALSL SL-7S50, RAPIDFIRE PLUS  inturnal SCA</v>
          </cell>
          <cell r="K11095" t="str">
            <v>ASL7S50ALSL</v>
          </cell>
          <cell r="L11095" t="str">
            <v>Kontakta SHIMANO</v>
          </cell>
        </row>
        <row r="11096">
          <cell r="B11096" t="str">
            <v>YEM3075331Växelreglage V</v>
          </cell>
          <cell r="C11096" t="str">
            <v>YEM3075331</v>
          </cell>
          <cell r="D11096" t="str">
            <v>2019-2021</v>
          </cell>
          <cell r="E11096">
            <v>9</v>
          </cell>
          <cell r="F11096" t="str">
            <v>0090</v>
          </cell>
          <cell r="G11096" t="str">
            <v>D001</v>
          </cell>
          <cell r="H11096" t="str">
            <v>Shift Lever L</v>
          </cell>
          <cell r="I11096" t="str">
            <v>Växelreglage V</v>
          </cell>
          <cell r="L11096" t="e">
            <v>#N/A</v>
          </cell>
        </row>
        <row r="11097">
          <cell r="B11097" t="str">
            <v>YEM3075331Handtag par</v>
          </cell>
          <cell r="C11097" t="str">
            <v>YEM3075331</v>
          </cell>
          <cell r="D11097" t="str">
            <v>2019-2021</v>
          </cell>
          <cell r="E11097">
            <v>10</v>
          </cell>
          <cell r="F11097" t="str">
            <v>0100</v>
          </cell>
          <cell r="G11097" t="str">
            <v>B004</v>
          </cell>
          <cell r="H11097" t="str">
            <v>Grip R</v>
          </cell>
          <cell r="I11097" t="str">
            <v>Handtag par</v>
          </cell>
          <cell r="J11097" t="str">
            <v>C2505682 Grip Luna Lock DD40B 130mm, black/brown 2009-0327, Lockring EQ Brown anodized 5104-0063</v>
          </cell>
          <cell r="K11097" t="str">
            <v>C2505682</v>
          </cell>
          <cell r="L11097" t="str">
            <v>BSP?</v>
          </cell>
        </row>
        <row r="11098">
          <cell r="B11098" t="str">
            <v>YEM3075331Frambroms</v>
          </cell>
          <cell r="C11098" t="str">
            <v>YEM3075331</v>
          </cell>
          <cell r="D11098" t="str">
            <v>2019-2021</v>
          </cell>
          <cell r="E11098">
            <v>11</v>
          </cell>
          <cell r="F11098" t="str">
            <v>0110</v>
          </cell>
          <cell r="G11098" t="str">
            <v>C003</v>
          </cell>
          <cell r="H11098" t="str">
            <v xml:space="preserve">Brake front </v>
          </cell>
          <cell r="I11098" t="str">
            <v>Frambroms</v>
          </cell>
          <cell r="J11098" t="str">
            <v>AMT200KLFURX075 DISC BRAKE ASSEMBLED SET, BL-MT200(L), BR-MT200(F), BLACK, SM-MA-F160P/S, RESIN PAD(W/O FIN), 750MM HOSE(SM-BH59-SS BLACK), BULK, 8,17 USD</v>
          </cell>
          <cell r="K11098" t="str">
            <v>AMT200KLFURX075</v>
          </cell>
          <cell r="L11098" t="str">
            <v>Kontakta SHIMANO</v>
          </cell>
        </row>
        <row r="11099">
          <cell r="B11099" t="str">
            <v>YEM3075331Bakbroms</v>
          </cell>
          <cell r="C11099" t="str">
            <v>YEM3075331</v>
          </cell>
          <cell r="D11099" t="str">
            <v>2019-2021</v>
          </cell>
          <cell r="E11099">
            <v>12</v>
          </cell>
          <cell r="F11099" t="str">
            <v>0120</v>
          </cell>
          <cell r="G11099" t="str">
            <v>C004</v>
          </cell>
          <cell r="H11099" t="str">
            <v>Brake rear</v>
          </cell>
          <cell r="I11099" t="str">
            <v>Bakbroms</v>
          </cell>
          <cell r="K11099" t="str">
            <v>Fotbroms</v>
          </cell>
          <cell r="L11099" t="str">
            <v>Kontakta SHIMANO</v>
          </cell>
        </row>
        <row r="11100">
          <cell r="B11100" t="str">
            <v>YEM3075331Vevlager</v>
          </cell>
          <cell r="C11100" t="str">
            <v>YEM3075331</v>
          </cell>
          <cell r="D11100" t="str">
            <v>2019-2021</v>
          </cell>
          <cell r="E11100">
            <v>13</v>
          </cell>
          <cell r="F11100" t="str">
            <v>0130</v>
          </cell>
          <cell r="G11100" t="str">
            <v>E001</v>
          </cell>
          <cell r="H11100" t="str">
            <v xml:space="preserve">BB-set </v>
          </cell>
          <cell r="I11100" t="str">
            <v>Vevlager</v>
          </cell>
          <cell r="K11100" t="str">
            <v>INGÅR I MOTORN</v>
          </cell>
          <cell r="L11100" t="str">
            <v>Ingår i motorn</v>
          </cell>
        </row>
        <row r="11101">
          <cell r="B11101" t="str">
            <v>YEM3075331Vevparti</v>
          </cell>
          <cell r="C11101" t="str">
            <v>YEM3075331</v>
          </cell>
          <cell r="D11101" t="str">
            <v>2019-2021</v>
          </cell>
          <cell r="E11101">
            <v>14</v>
          </cell>
          <cell r="F11101" t="str">
            <v>0140</v>
          </cell>
          <cell r="G11101" t="str">
            <v>E002</v>
          </cell>
          <cell r="H11101" t="str">
            <v>Front Chainwheel</v>
          </cell>
          <cell r="I11101" t="str">
            <v>Vevparti</v>
          </cell>
          <cell r="K11101" t="str">
            <v>Shimano</v>
          </cell>
          <cell r="L11101" t="str">
            <v>Kontakta SHIMANO</v>
          </cell>
        </row>
        <row r="11102">
          <cell r="B11102" t="str">
            <v>YEM3075331Kedjeskydd</v>
          </cell>
          <cell r="C11102" t="str">
            <v>YEM3075331</v>
          </cell>
          <cell r="D11102" t="str">
            <v>2019-2021</v>
          </cell>
          <cell r="E11102">
            <v>15</v>
          </cell>
          <cell r="F11102" t="str">
            <v>0150</v>
          </cell>
          <cell r="G11102" t="str">
            <v>H001</v>
          </cell>
          <cell r="H11102" t="str">
            <v>Chain guard</v>
          </cell>
          <cell r="I11102" t="str">
            <v>Kedjeskydd</v>
          </cell>
          <cell r="K11102" t="str">
            <v>Shimano</v>
          </cell>
          <cell r="L11102" t="str">
            <v>Kontakta SHIMANO</v>
          </cell>
        </row>
        <row r="11103">
          <cell r="B11103" t="str">
            <v>YEM3075331Kedjeskyddsfäste</v>
          </cell>
          <cell r="C11103" t="str">
            <v>YEM3075331</v>
          </cell>
          <cell r="D11103" t="str">
            <v>2019-2021</v>
          </cell>
          <cell r="E11103">
            <v>16</v>
          </cell>
          <cell r="F11103" t="str">
            <v>0160</v>
          </cell>
          <cell r="G11103" t="str">
            <v>H002</v>
          </cell>
          <cell r="H11103" t="str">
            <v>Chain guard bracket</v>
          </cell>
          <cell r="I11103" t="str">
            <v>Kedjeskyddsfäste</v>
          </cell>
          <cell r="K11103" t="str">
            <v>EMPTY</v>
          </cell>
          <cell r="L11103" t="e">
            <v>#N/A</v>
          </cell>
        </row>
        <row r="11104">
          <cell r="B11104" t="str">
            <v>YEM3075331Framväxel</v>
          </cell>
          <cell r="C11104" t="str">
            <v>YEM3075331</v>
          </cell>
          <cell r="D11104" t="str">
            <v>2019-2021</v>
          </cell>
          <cell r="E11104">
            <v>17</v>
          </cell>
          <cell r="F11104" t="str">
            <v>0170</v>
          </cell>
          <cell r="G11104" t="str">
            <v>D003</v>
          </cell>
          <cell r="H11104" t="str">
            <v>Front Derailleur</v>
          </cell>
          <cell r="I11104" t="str">
            <v>Framväxel</v>
          </cell>
          <cell r="K11104" t="str">
            <v>EMPTY</v>
          </cell>
          <cell r="L11104" t="e">
            <v>#N/A</v>
          </cell>
        </row>
        <row r="11105">
          <cell r="B11105" t="str">
            <v>YEM3075331Bakväxel</v>
          </cell>
          <cell r="C11105" t="str">
            <v>YEM3075331</v>
          </cell>
          <cell r="D11105" t="str">
            <v>2019-2021</v>
          </cell>
          <cell r="E11105">
            <v>18</v>
          </cell>
          <cell r="F11105" t="str">
            <v>0180</v>
          </cell>
          <cell r="G11105" t="str">
            <v>D004</v>
          </cell>
          <cell r="H11105" t="str">
            <v>Rear Derailleur</v>
          </cell>
          <cell r="I11105" t="str">
            <v>Bakväxel</v>
          </cell>
          <cell r="K11105" t="str">
            <v>NAVVÄXEL</v>
          </cell>
          <cell r="L11105" t="str">
            <v>Kontakta SHIMANO</v>
          </cell>
        </row>
        <row r="11106">
          <cell r="B11106" t="str">
            <v>YEM3075331Kedja</v>
          </cell>
          <cell r="C11106" t="str">
            <v>YEM3075331</v>
          </cell>
          <cell r="D11106" t="str">
            <v>2019-2021</v>
          </cell>
          <cell r="E11106">
            <v>19</v>
          </cell>
          <cell r="F11106" t="str">
            <v>0190</v>
          </cell>
          <cell r="G11106" t="str">
            <v>E003</v>
          </cell>
          <cell r="H11106" t="str">
            <v xml:space="preserve">Chain </v>
          </cell>
          <cell r="I11106" t="str">
            <v>Kedja</v>
          </cell>
          <cell r="J11106" t="str">
            <v>C3405041-102  + link CHA 1S 102L RB Z610HXRB   KMC</v>
          </cell>
          <cell r="K11106" t="str">
            <v>C3405041-102</v>
          </cell>
          <cell r="L11106" t="str">
            <v>C3400038</v>
          </cell>
        </row>
        <row r="11107">
          <cell r="B11107" t="str">
            <v>YEM3075331Kassett</v>
          </cell>
          <cell r="C11107" t="str">
            <v>YEM3075331</v>
          </cell>
          <cell r="D11107" t="str">
            <v>2019-2021</v>
          </cell>
          <cell r="E11107">
            <v>20</v>
          </cell>
          <cell r="F11107" t="str">
            <v>0200</v>
          </cell>
          <cell r="G11107" t="str">
            <v>E004</v>
          </cell>
          <cell r="H11107" t="str">
            <v>Cassette Sprocket</v>
          </cell>
          <cell r="I11107" t="str">
            <v>Kassett</v>
          </cell>
          <cell r="J11107" t="str">
            <v>ASMGEAR20SU SPT SC20sv3/32" (INTERNAL HUB)</v>
          </cell>
          <cell r="K11107" t="str">
            <v>ASMGEAR20SU</v>
          </cell>
          <cell r="L11107" t="str">
            <v>Kontakta SHIMANO</v>
          </cell>
        </row>
        <row r="11108">
          <cell r="B11108" t="str">
            <v>YEM3075331Framhjul</v>
          </cell>
          <cell r="C11108" t="str">
            <v>YEM3075331</v>
          </cell>
          <cell r="D11108" t="str">
            <v>2019-2021</v>
          </cell>
          <cell r="E11108">
            <v>21</v>
          </cell>
          <cell r="F11108" t="str">
            <v>0210</v>
          </cell>
          <cell r="G11108" t="str">
            <v>F001</v>
          </cell>
          <cell r="H11108" t="str">
            <v>Front hub</v>
          </cell>
          <cell r="I11108" t="str">
            <v>Framhjul</v>
          </cell>
          <cell r="J11108" t="str">
            <v xml:space="preserve">C4108050 F 622X37 SILVER FORMULA DISC SILVER SPOKES	</v>
          </cell>
          <cell r="K11108" t="str">
            <v>C4108050</v>
          </cell>
          <cell r="L11108" t="str">
            <v>C4100391</v>
          </cell>
        </row>
        <row r="11109">
          <cell r="B11109" t="str">
            <v>YEM3075331Bakhjul</v>
          </cell>
          <cell r="C11109" t="str">
            <v>YEM3075331</v>
          </cell>
          <cell r="D11109" t="str">
            <v>2019-2021</v>
          </cell>
          <cell r="E11109">
            <v>22</v>
          </cell>
          <cell r="F11109" t="str">
            <v>0220</v>
          </cell>
          <cell r="G11109" t="str">
            <v>F002</v>
          </cell>
          <cell r="H11109" t="str">
            <v>Rear hub</v>
          </cell>
          <cell r="I11109" t="str">
            <v>Bakhjul</v>
          </cell>
          <cell r="J11109" t="str">
            <v xml:space="preserve">C4208146 B 622X37 SILVER 7-SPEED DISC SILVER SPOKES	</v>
          </cell>
          <cell r="K11109" t="str">
            <v>C4208146</v>
          </cell>
          <cell r="L11109" t="str">
            <v>C4200389</v>
          </cell>
        </row>
        <row r="11110">
          <cell r="B11110" t="str">
            <v>YEM3075331Däck</v>
          </cell>
          <cell r="C11110" t="str">
            <v>YEM3075331</v>
          </cell>
          <cell r="D11110" t="str">
            <v>2019-2021</v>
          </cell>
          <cell r="E11110">
            <v>23</v>
          </cell>
          <cell r="F11110" t="str">
            <v>0230</v>
          </cell>
          <cell r="G11110" t="str">
            <v>F003</v>
          </cell>
          <cell r="H11110" t="str">
            <v>Tire</v>
          </cell>
          <cell r="I11110" t="str">
            <v>Däck</v>
          </cell>
          <cell r="J11110" t="str">
            <v>C4906226 TYR 700X37C Duramax Regular Reflex 60 TPI UNDA H-481 (AP: W/O</v>
          </cell>
          <cell r="K11110" t="str">
            <v>C4906226</v>
          </cell>
          <cell r="L11110" t="str">
            <v>C4901085</v>
          </cell>
        </row>
        <row r="11111">
          <cell r="B11111" t="str">
            <v>YEM3075331Skärmar set</v>
          </cell>
          <cell r="C11111" t="str">
            <v>YEM3075331</v>
          </cell>
          <cell r="D11111" t="str">
            <v>2019-2021</v>
          </cell>
          <cell r="E11111">
            <v>24</v>
          </cell>
          <cell r="F11111" t="str">
            <v>0240</v>
          </cell>
          <cell r="G11111" t="str">
            <v>H003</v>
          </cell>
          <cell r="H11111" t="str">
            <v xml:space="preserve">Mudguard front   </v>
          </cell>
          <cell r="I11111" t="str">
            <v>Skärmar set</v>
          </cell>
          <cell r="J11111" t="str">
            <v>C8255799-SS Front Stainless STEEL 38 Buchel</v>
          </cell>
          <cell r="K11111" t="str">
            <v>C8255799-SS</v>
          </cell>
          <cell r="L11111" t="str">
            <v>BSP?</v>
          </cell>
        </row>
        <row r="11112">
          <cell r="B11112" t="str">
            <v>YEM3075331Pakethållare</v>
          </cell>
          <cell r="C11112" t="str">
            <v>YEM3075331</v>
          </cell>
          <cell r="D11112" t="str">
            <v>2019-2021</v>
          </cell>
          <cell r="E11112">
            <v>25</v>
          </cell>
          <cell r="F11112" t="str">
            <v>0250</v>
          </cell>
          <cell r="G11112" t="str">
            <v>H004</v>
          </cell>
          <cell r="H11112" t="str">
            <v>Carrier</v>
          </cell>
          <cell r="I11112" t="str">
            <v>Pakethållare</v>
          </cell>
          <cell r="J11112" t="str">
            <v>C8205828-ALU-5528 Silver Matt Carrier Sport 28" SR 20 2-legs 150mm stay (55-62cm), AVS "ny överdel" 131,50 sek</v>
          </cell>
          <cell r="K11112" t="str">
            <v>C8205828-ALU-5528</v>
          </cell>
          <cell r="L11112" t="str">
            <v>Kontakta Service</v>
          </cell>
        </row>
        <row r="11113">
          <cell r="B11113" t="str">
            <v>YEM3075331Sadel</v>
          </cell>
          <cell r="C11113" t="str">
            <v>YEM3075331</v>
          </cell>
          <cell r="D11113" t="str">
            <v>2019-2021</v>
          </cell>
          <cell r="E11113">
            <v>26</v>
          </cell>
          <cell r="F11113" t="str">
            <v>0260</v>
          </cell>
          <cell r="G11113" t="str">
            <v>G001</v>
          </cell>
          <cell r="H11113" t="str">
            <v>Saddle</v>
          </cell>
          <cell r="I11113" t="str">
            <v>Sadel</v>
          </cell>
          <cell r="J11113" t="str">
            <v>C7106233 VL-4422 Saddle black, Cover NP-1-01, rail satin steel wo clamp, embossed pattern</v>
          </cell>
          <cell r="K11113" t="str">
            <v>C7106233</v>
          </cell>
          <cell r="L11113" t="str">
            <v>BSP?</v>
          </cell>
        </row>
        <row r="11114">
          <cell r="B11114" t="str">
            <v>YEM3075331Sadelstolpe</v>
          </cell>
          <cell r="C11114" t="str">
            <v>YEM3075331</v>
          </cell>
          <cell r="D11114" t="str">
            <v>2019-2021</v>
          </cell>
          <cell r="E11114">
            <v>27</v>
          </cell>
          <cell r="F11114" t="str">
            <v>0270</v>
          </cell>
          <cell r="G11114" t="str">
            <v>G002</v>
          </cell>
          <cell r="H11114" t="str">
            <v>Seatpost</v>
          </cell>
          <cell r="I11114" t="str">
            <v>Sadelstolpe</v>
          </cell>
          <cell r="J11114" t="str">
            <v xml:space="preserve">C7205258  SP-222 27.2X350 Anodized SILVER </v>
          </cell>
          <cell r="K11114" t="str">
            <v>C7205258</v>
          </cell>
          <cell r="L11114" t="str">
            <v>C7200039</v>
          </cell>
        </row>
        <row r="11115">
          <cell r="B11115" t="str">
            <v>YEM3075331Sadelrörsklämma</v>
          </cell>
          <cell r="C11115" t="str">
            <v>YEM3075331</v>
          </cell>
          <cell r="D11115" t="str">
            <v>2019-2021</v>
          </cell>
          <cell r="E11115">
            <v>28</v>
          </cell>
          <cell r="F11115" t="str">
            <v>0280</v>
          </cell>
          <cell r="G11115" t="str">
            <v>G003</v>
          </cell>
          <cell r="H11115" t="str">
            <v>Seat Clamp</v>
          </cell>
          <cell r="I11115" t="str">
            <v>Sadelrörsklämma</v>
          </cell>
          <cell r="J11115" t="str">
            <v>C7305178 MX-112 Alloy Seatclamp, single bolt, 31,8mm, silver with stainless steel bolt</v>
          </cell>
          <cell r="K11115" t="str">
            <v>C7305178</v>
          </cell>
          <cell r="L11115" t="str">
            <v>C7300028-318</v>
          </cell>
        </row>
        <row r="11116">
          <cell r="B11116" t="str">
            <v>YEM3075331Framlampa</v>
          </cell>
          <cell r="C11116" t="str">
            <v>YEM3075331</v>
          </cell>
          <cell r="D11116" t="str">
            <v>2019-2021</v>
          </cell>
          <cell r="E11116">
            <v>29</v>
          </cell>
          <cell r="F11116" t="str">
            <v>0290</v>
          </cell>
          <cell r="G11116" t="str">
            <v>H005</v>
          </cell>
          <cell r="H11116" t="str">
            <v>Front light</v>
          </cell>
          <cell r="I11116" t="str">
            <v>Framlampa</v>
          </cell>
          <cell r="J11116" t="str">
            <v>C8025216 Front light Retro Sport with SS bracket Classic chrome, 0,5W LED, 15 lux, Waterproof IP44 w cable</v>
          </cell>
          <cell r="K11116" t="str">
            <v>C8025216</v>
          </cell>
          <cell r="L11116" t="str">
            <v>C8010029</v>
          </cell>
        </row>
        <row r="11117">
          <cell r="B11117" t="str">
            <v>YEM3075331Baklampa</v>
          </cell>
          <cell r="C11117" t="str">
            <v>YEM3075331</v>
          </cell>
          <cell r="D11117" t="str">
            <v>2019-2021</v>
          </cell>
          <cell r="E11117">
            <v>30</v>
          </cell>
          <cell r="F11117" t="str">
            <v>0300</v>
          </cell>
          <cell r="G11117" t="str">
            <v>H006</v>
          </cell>
          <cell r="H11117" t="str">
            <v>Light, Rear</v>
          </cell>
          <cell r="I11117" t="str">
            <v>Baklampa</v>
          </cell>
          <cell r="J11117" t="str">
            <v>inkl in battery</v>
          </cell>
          <cell r="K11117" t="str">
            <v>C8705186-1RLBK</v>
          </cell>
          <cell r="L11117" t="str">
            <v>C8705186-1RLBK</v>
          </cell>
        </row>
        <row r="11118">
          <cell r="B11118" t="str">
            <v>YEM3075331Låssats</v>
          </cell>
          <cell r="C11118" t="str">
            <v>YEM3075331</v>
          </cell>
          <cell r="D11118" t="str">
            <v>2019-2021</v>
          </cell>
          <cell r="E11118">
            <v>31</v>
          </cell>
          <cell r="F11118" t="str">
            <v>0310</v>
          </cell>
          <cell r="G11118" t="str">
            <v>H007</v>
          </cell>
          <cell r="H11118" t="str">
            <v>Lock</v>
          </cell>
          <cell r="I11118" t="str">
            <v>Låssats</v>
          </cell>
          <cell r="J11118" t="str">
            <v>C8405069 LCK SF PLbk Solid+  BAT SF03/SR11/SR20, LOCK FRAME+LOCK BATT SF03 RT W/2 similar keys</v>
          </cell>
          <cell r="K11118" t="str">
            <v>C8405069</v>
          </cell>
          <cell r="L11118" t="str">
            <v>C8405069</v>
          </cell>
        </row>
        <row r="11119">
          <cell r="B11119" t="str">
            <v>YEM3075331Stöd</v>
          </cell>
          <cell r="C11119" t="str">
            <v>YEM3075331</v>
          </cell>
          <cell r="D11119" t="str">
            <v>2019-2021</v>
          </cell>
          <cell r="E11119">
            <v>32</v>
          </cell>
          <cell r="F11119" t="str">
            <v>0320</v>
          </cell>
          <cell r="G11119" t="str">
            <v>H008</v>
          </cell>
          <cell r="H11119" t="str">
            <v>Kick stand</v>
          </cell>
          <cell r="I11119" t="str">
            <v>Stöd</v>
          </cell>
          <cell r="J11119" t="str">
            <v>C8105208 KS REX ATRAN 235</v>
          </cell>
          <cell r="K11119" t="str">
            <v>C8105208</v>
          </cell>
          <cell r="L11119" t="str">
            <v>C8100034</v>
          </cell>
        </row>
        <row r="11120">
          <cell r="B11120" t="str">
            <v>YEM3075331Korg</v>
          </cell>
          <cell r="C11120" t="str">
            <v>YEM3075331</v>
          </cell>
          <cell r="D11120" t="str">
            <v>2019-2021</v>
          </cell>
          <cell r="E11120">
            <v>33</v>
          </cell>
          <cell r="F11120" t="str">
            <v>0330</v>
          </cell>
          <cell r="G11120" t="str">
            <v>H009</v>
          </cell>
          <cell r="H11120" t="str">
            <v>Basket / Fr carrier</v>
          </cell>
          <cell r="I11120" t="str">
            <v>Korg</v>
          </cell>
          <cell r="K11120" t="str">
            <v>EMPTY</v>
          </cell>
          <cell r="L11120" t="e">
            <v>#N/A</v>
          </cell>
        </row>
        <row r="11121">
          <cell r="B11121" t="str">
            <v>YEM3075331Pedaler</v>
          </cell>
          <cell r="C11121" t="str">
            <v>YEM3075331</v>
          </cell>
          <cell r="D11121" t="str">
            <v>2019-2021</v>
          </cell>
          <cell r="E11121">
            <v>34</v>
          </cell>
          <cell r="F11121" t="str">
            <v>0340</v>
          </cell>
          <cell r="G11121" t="str">
            <v>E005</v>
          </cell>
          <cell r="H11121" t="str">
            <v xml:space="preserve">Pedal </v>
          </cell>
          <cell r="I11121" t="str">
            <v>Pedaler</v>
          </cell>
          <cell r="J11121" t="str">
            <v>C3505208 NWL-467  SILVER/GREY 9/16" ALU</v>
          </cell>
          <cell r="K11121" t="str">
            <v>C3505208</v>
          </cell>
          <cell r="L11121" t="str">
            <v>C3500059</v>
          </cell>
        </row>
        <row r="11122">
          <cell r="B11122" t="str">
            <v>YEM3075331Motor</v>
          </cell>
          <cell r="C11122" t="str">
            <v>YEM3075331</v>
          </cell>
          <cell r="D11122" t="str">
            <v>2019-2021</v>
          </cell>
          <cell r="E11122">
            <v>35</v>
          </cell>
          <cell r="F11122" t="str">
            <v>0350</v>
          </cell>
          <cell r="G11122" t="str">
            <v>J001</v>
          </cell>
          <cell r="H11122" t="str">
            <v>DRIVE UNIT:</v>
          </cell>
          <cell r="I11122" t="str">
            <v>Motor</v>
          </cell>
          <cell r="J11122" t="str">
            <v>KDUE5000 DRIVE UNIT, DU-E5000, MID SHIP POSITION, FOR COASTER BRAKE AND FREEWHEEL, FOR 25km/h, W/O COVER(SM-DUE50), W/O SPEED SENSOR UNIT,W/TL-EW02, BULK 22898 JPY</v>
          </cell>
          <cell r="K11122" t="str">
            <v>KDUE5000</v>
          </cell>
          <cell r="L11122" t="str">
            <v>Kontakta SHIMANO / DU-E5000</v>
          </cell>
        </row>
        <row r="11123">
          <cell r="B11123" t="str">
            <v>YEM3075331Display</v>
          </cell>
          <cell r="C11123" t="str">
            <v>YEM3075331</v>
          </cell>
          <cell r="D11123" t="str">
            <v>2019-2021</v>
          </cell>
          <cell r="E11123">
            <v>36</v>
          </cell>
          <cell r="F11123" t="str">
            <v>0360</v>
          </cell>
          <cell r="G11123" t="str">
            <v>J004</v>
          </cell>
          <cell r="H11123" t="str">
            <v>DISPLAY:</v>
          </cell>
          <cell r="I11123" t="str">
            <v>Display</v>
          </cell>
          <cell r="J11123" t="str">
            <v>KSCE6100CF (Description CYCLE COMPUTER, SC-E6100, CLAMP BAND DIA METER 25.4MM &amp; 31.8MM, 1ST GROUP, BULK</v>
          </cell>
          <cell r="K11123" t="str">
            <v>KSCE6100CF</v>
          </cell>
          <cell r="L11123" t="str">
            <v>Kontakta SHIMANO / SC-E6100</v>
          </cell>
        </row>
        <row r="11124">
          <cell r="B11124" t="str">
            <v>YEM3075331EB-Bus kabel</v>
          </cell>
          <cell r="C11124" t="str">
            <v>YEM3075331</v>
          </cell>
          <cell r="D11124" t="str">
            <v>2019-2021</v>
          </cell>
          <cell r="E11124">
            <v>37</v>
          </cell>
          <cell r="F11124" t="str">
            <v>0370</v>
          </cell>
          <cell r="G11124" t="str">
            <v>J005</v>
          </cell>
          <cell r="H11124" t="str">
            <v>EB-BUS CABLE:</v>
          </cell>
          <cell r="I11124" t="str">
            <v>EB-Bus kabel</v>
          </cell>
          <cell r="K11124" t="str">
            <v>KEWSD50IL35</v>
          </cell>
          <cell r="L11124" t="str">
            <v>Kontakta SHIMANO</v>
          </cell>
        </row>
        <row r="11125">
          <cell r="B11125" t="str">
            <v>YEM3075331Motorkabel</v>
          </cell>
          <cell r="C11125" t="str">
            <v>YEM3075331</v>
          </cell>
          <cell r="D11125" t="str">
            <v>2019-2021</v>
          </cell>
          <cell r="E11125">
            <v>38</v>
          </cell>
          <cell r="F11125" t="str">
            <v>0380</v>
          </cell>
          <cell r="G11125" t="str">
            <v>J006</v>
          </cell>
          <cell r="H11125" t="str">
            <v>POWER CABLE:</v>
          </cell>
          <cell r="I11125" t="str">
            <v>Motorkabel</v>
          </cell>
          <cell r="J11125" t="str">
            <v>KEWSD50IL120 ELECTRIC WIRE, EW-SD50-I, FOR BUILT-IN ROUTING, 1200MM BLACK, BULK, 1169 JPY</v>
          </cell>
          <cell r="K11125" t="str">
            <v>Ingår i batterihållaren</v>
          </cell>
          <cell r="L11125" t="str">
            <v>Ingår i batterihållaren</v>
          </cell>
        </row>
        <row r="11126">
          <cell r="B11126" t="str">
            <v>YEM3075331Kabel framlampa</v>
          </cell>
          <cell r="C11126" t="str">
            <v>YEM3075331</v>
          </cell>
          <cell r="D11126" t="str">
            <v>2019-2021</v>
          </cell>
          <cell r="E11126">
            <v>39</v>
          </cell>
          <cell r="F11126" t="str">
            <v>0390</v>
          </cell>
          <cell r="G11126" t="str">
            <v>J007</v>
          </cell>
          <cell r="H11126" t="str">
            <v>F. LIGHT CABLE:</v>
          </cell>
          <cell r="I11126" t="str">
            <v>Kabel framlampa</v>
          </cell>
          <cell r="K11126" t="str">
            <v>C8075017</v>
          </cell>
          <cell r="L11126" t="str">
            <v>C8075017</v>
          </cell>
        </row>
        <row r="11127">
          <cell r="B11127" t="str">
            <v>YEM3075331Kabel baklampa</v>
          </cell>
          <cell r="C11127" t="str">
            <v>YEM3075331</v>
          </cell>
          <cell r="D11127" t="str">
            <v>2019-2021</v>
          </cell>
          <cell r="E11127">
            <v>40</v>
          </cell>
          <cell r="F11127" t="str">
            <v>0400</v>
          </cell>
          <cell r="G11127" t="str">
            <v>J008</v>
          </cell>
          <cell r="H11127" t="str">
            <v>R. LIGHT CABLE:</v>
          </cell>
          <cell r="I11127" t="str">
            <v>Kabel baklampa</v>
          </cell>
          <cell r="K11127" t="str">
            <v>INGÅR I BATTERIET</v>
          </cell>
          <cell r="L11127" t="str">
            <v>Ingår i batteriet</v>
          </cell>
        </row>
        <row r="11128">
          <cell r="B11128" t="str">
            <v>YEM3075331Hastighetssensor</v>
          </cell>
          <cell r="C11128" t="str">
            <v>YEM3075331</v>
          </cell>
          <cell r="D11128" t="str">
            <v>2019-2021</v>
          </cell>
          <cell r="E11128">
            <v>41</v>
          </cell>
          <cell r="F11128" t="str">
            <v>0410</v>
          </cell>
          <cell r="G11128" t="str">
            <v>J009</v>
          </cell>
          <cell r="H11128" t="str">
            <v>SPEED SENSOR:</v>
          </cell>
          <cell r="I11128" t="str">
            <v>Hastighetssensor</v>
          </cell>
          <cell r="J11128" t="str">
            <v>KSMDUE10 SPEED SENSOR UNIT, SM-DUE10, CABLE LENGTH 540MM, BULK, 1041 JPY</v>
          </cell>
          <cell r="K11128" t="str">
            <v>KSMDUE10</v>
          </cell>
          <cell r="L11128" t="str">
            <v>Kontakta SHIMANO / SM-DUE10</v>
          </cell>
        </row>
        <row r="11129">
          <cell r="B11129" t="str">
            <v>YEM3075331Batteri</v>
          </cell>
          <cell r="C11129" t="str">
            <v>YEM3075331</v>
          </cell>
          <cell r="D11129" t="str">
            <v>2019-2021</v>
          </cell>
          <cell r="E11129">
            <v>42</v>
          </cell>
          <cell r="F11129" t="str">
            <v>0420</v>
          </cell>
          <cell r="G11129" t="str">
            <v>J002</v>
          </cell>
          <cell r="H11129" t="str">
            <v>BATTERY:</v>
          </cell>
          <cell r="I11129" t="str">
            <v>Batteri</v>
          </cell>
          <cell r="J11129" t="str">
            <v>C8705186-S-11EA -&gt; C8705186-S-11U SR-20 11,6Ah, dimension med dockning 435mmX140mmX50mm, 2,9kg EN15194:2017</v>
          </cell>
          <cell r="K11129" t="str">
            <v>C8705186-S-11EA</v>
          </cell>
          <cell r="L11129" t="str">
            <v>C8705186-S-11EA</v>
          </cell>
        </row>
        <row r="11130">
          <cell r="B11130" t="str">
            <v>YEM3075331Batterihållare</v>
          </cell>
          <cell r="C11130" t="str">
            <v>YEM3075331</v>
          </cell>
          <cell r="D11130" t="str">
            <v>2019-2021</v>
          </cell>
          <cell r="E11130">
            <v>43</v>
          </cell>
          <cell r="F11130" t="str">
            <v>0430</v>
          </cell>
          <cell r="G11130" t="str">
            <v>J003</v>
          </cell>
          <cell r="H11130" t="str">
            <v>BATTERY HOLDER/Slider</v>
          </cell>
          <cell r="I11130" t="str">
            <v>Batterihållare</v>
          </cell>
          <cell r="J11130" t="str">
            <v>C8705188-S-01 Slider (lower part) SR20, AXA One key</v>
          </cell>
          <cell r="K11130" t="str">
            <v>C8705188-S-01</v>
          </cell>
          <cell r="L11130" t="str">
            <v>C8705188-S-01</v>
          </cell>
        </row>
        <row r="11131">
          <cell r="B11131" t="str">
            <v>YEM3075331Batteriladdare</v>
          </cell>
          <cell r="C11131" t="str">
            <v>YEM3075331</v>
          </cell>
          <cell r="D11131" t="str">
            <v>2019-2021</v>
          </cell>
          <cell r="E11131">
            <v>44</v>
          </cell>
          <cell r="F11131" t="str">
            <v>0440</v>
          </cell>
          <cell r="G11131" t="str">
            <v>J010</v>
          </cell>
          <cell r="H11131" t="str">
            <v>CHARGER:</v>
          </cell>
          <cell r="I11131" t="str">
            <v>Batteriladdare</v>
          </cell>
          <cell r="J11131" t="str">
            <v xml:space="preserve">C8705086-02C T-Shape CanBus charger for DT12/Shimano </v>
          </cell>
          <cell r="K11131" t="str">
            <v>C8705086-02C</v>
          </cell>
          <cell r="L11131" t="str">
            <v>C8705086-02C</v>
          </cell>
        </row>
        <row r="11132">
          <cell r="B11132" t="str">
            <v>YEM3075331Kontrollbox</v>
          </cell>
          <cell r="C11132" t="str">
            <v>YEM3075331</v>
          </cell>
          <cell r="D11132" t="str">
            <v>2019-2021</v>
          </cell>
          <cell r="E11132">
            <v>45</v>
          </cell>
          <cell r="F11132" t="str">
            <v>0450</v>
          </cell>
          <cell r="G11132" t="str">
            <v>J011</v>
          </cell>
          <cell r="H11132" t="str">
            <v>Controller</v>
          </cell>
          <cell r="I11132" t="str">
            <v>Kontrollbox</v>
          </cell>
          <cell r="J11132" t="str">
            <v>Included in motor</v>
          </cell>
          <cell r="K11132" t="str">
            <v>Shimano</v>
          </cell>
          <cell r="L11132" t="str">
            <v>Kontakta SHIMANO</v>
          </cell>
        </row>
        <row r="11133">
          <cell r="B11133" t="str">
            <v>YEM3075331Växelöra</v>
          </cell>
          <cell r="C11133" t="str">
            <v>YEM3075331</v>
          </cell>
          <cell r="D11133" t="str">
            <v>2019-2021</v>
          </cell>
          <cell r="E11133">
            <v>46</v>
          </cell>
          <cell r="F11133" t="str">
            <v>0460</v>
          </cell>
          <cell r="G11133" t="str">
            <v>D005</v>
          </cell>
          <cell r="H11133" t="str">
            <v>Gear hanger</v>
          </cell>
          <cell r="I11133" t="str">
            <v>Växelöra</v>
          </cell>
          <cell r="L11133" t="e">
            <v>#N/A</v>
          </cell>
        </row>
        <row r="11134">
          <cell r="B11134" t="str">
            <v>YEM3075333RAM</v>
          </cell>
          <cell r="C11134" t="str">
            <v>YEM3075333</v>
          </cell>
          <cell r="D11134" t="str">
            <v>2022-2024</v>
          </cell>
          <cell r="E11134">
            <v>1</v>
          </cell>
          <cell r="F11134" t="str">
            <v>0010</v>
          </cell>
          <cell r="G11134" t="str">
            <v>A001</v>
          </cell>
          <cell r="H11134" t="str">
            <v>PAINTED FRAME</v>
          </cell>
          <cell r="I11134" t="str">
            <v>RAM</v>
          </cell>
          <cell r="K11134" t="str">
            <v>C1307755-530</v>
          </cell>
          <cell r="L11134" t="e">
            <v>#N/A</v>
          </cell>
        </row>
        <row r="11135">
          <cell r="B11135" t="str">
            <v>YEM3075333Framgaffel</v>
          </cell>
          <cell r="C11135" t="str">
            <v>YEM3075333</v>
          </cell>
          <cell r="D11135" t="str">
            <v>2022-2024</v>
          </cell>
          <cell r="E11135">
            <v>2</v>
          </cell>
          <cell r="F11135" t="str">
            <v>0020</v>
          </cell>
          <cell r="G11135" t="str">
            <v>A002</v>
          </cell>
          <cell r="H11135" t="str">
            <v>PAINTED FORK</v>
          </cell>
          <cell r="I11135" t="str">
            <v>Framgaffel</v>
          </cell>
          <cell r="K11135" t="str">
            <v>C1605442-153</v>
          </cell>
          <cell r="L11135" t="e">
            <v>#N/A</v>
          </cell>
        </row>
        <row r="11136">
          <cell r="B11136" t="str">
            <v>YEM3075333Styrlager</v>
          </cell>
          <cell r="C11136" t="str">
            <v>YEM3075333</v>
          </cell>
          <cell r="D11136" t="str">
            <v>2022-2024</v>
          </cell>
          <cell r="E11136">
            <v>3</v>
          </cell>
          <cell r="F11136" t="str">
            <v>0030</v>
          </cell>
          <cell r="G11136" t="str">
            <v>B001</v>
          </cell>
          <cell r="H11136" t="str">
            <v>Head Set</v>
          </cell>
          <cell r="I11136" t="str">
            <v>Styrlager</v>
          </cell>
          <cell r="K11136" t="str">
            <v>C2105291</v>
          </cell>
          <cell r="L11136" t="str">
            <v>C2100163</v>
          </cell>
        </row>
        <row r="11137">
          <cell r="B11137" t="str">
            <v xml:space="preserve">YEM3075333Styrstam </v>
          </cell>
          <cell r="C11137" t="str">
            <v>YEM3075333</v>
          </cell>
          <cell r="D11137" t="str">
            <v>2022-2024</v>
          </cell>
          <cell r="E11137">
            <v>4</v>
          </cell>
          <cell r="F11137" t="str">
            <v>0040</v>
          </cell>
          <cell r="G11137" t="str">
            <v>B002</v>
          </cell>
          <cell r="H11137" t="str">
            <v>Handlebar Stem</v>
          </cell>
          <cell r="I11137" t="str">
            <v xml:space="preserve">Styrstam </v>
          </cell>
          <cell r="K11137" t="str">
            <v>C2205548-090</v>
          </cell>
          <cell r="L11137" t="str">
            <v>C2200064</v>
          </cell>
        </row>
        <row r="11138">
          <cell r="B11138" t="str">
            <v>YEM3075333Styre</v>
          </cell>
          <cell r="C11138" t="str">
            <v>YEM3075333</v>
          </cell>
          <cell r="D11138" t="str">
            <v>2022-2024</v>
          </cell>
          <cell r="E11138">
            <v>5</v>
          </cell>
          <cell r="F11138" t="str">
            <v>0050</v>
          </cell>
          <cell r="G11138" t="str">
            <v>B003</v>
          </cell>
          <cell r="H11138" t="str">
            <v>Handelbar</v>
          </cell>
          <cell r="I11138" t="str">
            <v>Styre</v>
          </cell>
          <cell r="K11138" t="str">
            <v>C2305480</v>
          </cell>
          <cell r="L11138" t="str">
            <v>C2300001</v>
          </cell>
        </row>
        <row r="11139">
          <cell r="B11139" t="str">
            <v>YEM3075333Bromsgrepp H</v>
          </cell>
          <cell r="C11139" t="str">
            <v>YEM3075333</v>
          </cell>
          <cell r="D11139" t="str">
            <v>2022-2024</v>
          </cell>
          <cell r="E11139">
            <v>6</v>
          </cell>
          <cell r="F11139" t="str">
            <v>0060</v>
          </cell>
          <cell r="G11139" t="str">
            <v>C002</v>
          </cell>
          <cell r="H11139" t="str">
            <v>Brake Lever R</v>
          </cell>
          <cell r="I11139" t="str">
            <v>Bromsgrepp H</v>
          </cell>
          <cell r="L11139" t="e">
            <v>#N/A</v>
          </cell>
        </row>
        <row r="11140">
          <cell r="B11140" t="str">
            <v>YEM3075333Bromsgrepp V</v>
          </cell>
          <cell r="C11140" t="str">
            <v>YEM3075333</v>
          </cell>
          <cell r="D11140" t="str">
            <v>2022-2024</v>
          </cell>
          <cell r="E11140">
            <v>7</v>
          </cell>
          <cell r="F11140" t="str">
            <v>0070</v>
          </cell>
          <cell r="G11140" t="str">
            <v>C001</v>
          </cell>
          <cell r="H11140" t="str">
            <v>Brake Lever L</v>
          </cell>
          <cell r="I11140" t="str">
            <v>Bromsgrepp V</v>
          </cell>
          <cell r="K11140" t="str">
            <v>Shimano</v>
          </cell>
          <cell r="L11140" t="str">
            <v>Kontakta SHIMANO</v>
          </cell>
        </row>
        <row r="11141">
          <cell r="B11141" t="str">
            <v>YEM3075333Växelreglage H</v>
          </cell>
          <cell r="C11141" t="str">
            <v>YEM3075333</v>
          </cell>
          <cell r="D11141" t="str">
            <v>2022-2024</v>
          </cell>
          <cell r="E11141">
            <v>8</v>
          </cell>
          <cell r="F11141" t="str">
            <v>0080</v>
          </cell>
          <cell r="G11141" t="str">
            <v>D002</v>
          </cell>
          <cell r="H11141" t="str">
            <v>Shift Lever R</v>
          </cell>
          <cell r="I11141" t="str">
            <v>Växelreglage H</v>
          </cell>
          <cell r="K11141" t="str">
            <v>ASL7S50ALSL</v>
          </cell>
          <cell r="L11141" t="str">
            <v>Kontakta SHIMANO</v>
          </cell>
        </row>
        <row r="11142">
          <cell r="B11142" t="str">
            <v>YEM3075333Växelreglage V</v>
          </cell>
          <cell r="C11142" t="str">
            <v>YEM3075333</v>
          </cell>
          <cell r="D11142" t="str">
            <v>2022-2024</v>
          </cell>
          <cell r="E11142">
            <v>9</v>
          </cell>
          <cell r="F11142" t="str">
            <v>0090</v>
          </cell>
          <cell r="G11142" t="str">
            <v>D001</v>
          </cell>
          <cell r="H11142" t="str">
            <v>Shift Lever L</v>
          </cell>
          <cell r="I11142" t="str">
            <v>Växelreglage V</v>
          </cell>
          <cell r="L11142" t="e">
            <v>#N/A</v>
          </cell>
        </row>
        <row r="11143">
          <cell r="B11143" t="str">
            <v>YEM3075333Handtag par</v>
          </cell>
          <cell r="C11143" t="str">
            <v>YEM3075333</v>
          </cell>
          <cell r="D11143" t="str">
            <v>2022-2024</v>
          </cell>
          <cell r="E11143">
            <v>10</v>
          </cell>
          <cell r="F11143" t="str">
            <v>0100</v>
          </cell>
          <cell r="G11143" t="str">
            <v>B004</v>
          </cell>
          <cell r="H11143" t="str">
            <v>Grip R</v>
          </cell>
          <cell r="I11143" t="str">
            <v>Handtag par</v>
          </cell>
          <cell r="K11143" t="str">
            <v>C2505682</v>
          </cell>
          <cell r="L11143" t="str">
            <v>BSP?</v>
          </cell>
        </row>
        <row r="11144">
          <cell r="B11144" t="str">
            <v>YEM3075333Frambroms</v>
          </cell>
          <cell r="C11144" t="str">
            <v>YEM3075333</v>
          </cell>
          <cell r="D11144" t="str">
            <v>2022-2024</v>
          </cell>
          <cell r="E11144">
            <v>11</v>
          </cell>
          <cell r="F11144" t="str">
            <v>0110</v>
          </cell>
          <cell r="G11144" t="str">
            <v>C003</v>
          </cell>
          <cell r="H11144" t="str">
            <v xml:space="preserve">Brake front </v>
          </cell>
          <cell r="I11144" t="str">
            <v>Frambroms</v>
          </cell>
          <cell r="K11144" t="str">
            <v>AMT200KLFURX075</v>
          </cell>
          <cell r="L11144" t="str">
            <v>Kontakta SHIMANO</v>
          </cell>
        </row>
        <row r="11145">
          <cell r="B11145" t="str">
            <v>YEM3075333Bakbroms</v>
          </cell>
          <cell r="C11145" t="str">
            <v>YEM3075333</v>
          </cell>
          <cell r="D11145" t="str">
            <v>2022-2024</v>
          </cell>
          <cell r="E11145">
            <v>12</v>
          </cell>
          <cell r="F11145" t="str">
            <v>0120</v>
          </cell>
          <cell r="G11145" t="str">
            <v>C004</v>
          </cell>
          <cell r="H11145" t="str">
            <v>Brake rear</v>
          </cell>
          <cell r="I11145" t="str">
            <v>Bakbroms</v>
          </cell>
          <cell r="K11145" t="str">
            <v>Fotbroms</v>
          </cell>
          <cell r="L11145" t="str">
            <v>Kontakta SHIMANO</v>
          </cell>
        </row>
        <row r="11146">
          <cell r="B11146" t="str">
            <v>YEM3075333Vevlager</v>
          </cell>
          <cell r="C11146" t="str">
            <v>YEM3075333</v>
          </cell>
          <cell r="D11146" t="str">
            <v>2022-2024</v>
          </cell>
          <cell r="E11146">
            <v>13</v>
          </cell>
          <cell r="F11146" t="str">
            <v>0130</v>
          </cell>
          <cell r="G11146" t="str">
            <v>E001</v>
          </cell>
          <cell r="H11146" t="str">
            <v xml:space="preserve">BB-set </v>
          </cell>
          <cell r="I11146" t="str">
            <v>Vevlager</v>
          </cell>
          <cell r="K11146" t="str">
            <v>INGÅR I MOTORN</v>
          </cell>
          <cell r="L11146" t="str">
            <v>Ingår i motorn</v>
          </cell>
        </row>
        <row r="11147">
          <cell r="B11147" t="str">
            <v>YEM3075333Vevparti</v>
          </cell>
          <cell r="C11147" t="str">
            <v>YEM3075333</v>
          </cell>
          <cell r="D11147" t="str">
            <v>2022-2024</v>
          </cell>
          <cell r="E11147">
            <v>14</v>
          </cell>
          <cell r="F11147" t="str">
            <v>0140</v>
          </cell>
          <cell r="G11147" t="str">
            <v>E002</v>
          </cell>
          <cell r="H11147" t="str">
            <v>Front Chainwheel</v>
          </cell>
          <cell r="I11147" t="str">
            <v>Vevparti</v>
          </cell>
          <cell r="K11147" t="str">
            <v>C3305776-EG</v>
          </cell>
          <cell r="L11147" t="str">
            <v>C3305776-EG</v>
          </cell>
        </row>
        <row r="11148">
          <cell r="B11148" t="str">
            <v>YEM3075333Kedjeskydd</v>
          </cell>
          <cell r="C11148" t="str">
            <v>YEM3075333</v>
          </cell>
          <cell r="D11148" t="str">
            <v>2022-2024</v>
          </cell>
          <cell r="E11148">
            <v>15</v>
          </cell>
          <cell r="F11148" t="str">
            <v>0150</v>
          </cell>
          <cell r="G11148" t="str">
            <v>H001</v>
          </cell>
          <cell r="H11148" t="str">
            <v>Chain guard</v>
          </cell>
          <cell r="I11148" t="str">
            <v>Kedjeskydd</v>
          </cell>
          <cell r="K11148" t="str">
            <v>Ingår i vevpartiet</v>
          </cell>
          <cell r="L11148" t="str">
            <v>Ingår i vevpartiet</v>
          </cell>
        </row>
        <row r="11149">
          <cell r="B11149" t="str">
            <v>YEM3075333Kedjeskyddsfäste</v>
          </cell>
          <cell r="C11149" t="str">
            <v>YEM3075333</v>
          </cell>
          <cell r="D11149" t="str">
            <v>2022-2024</v>
          </cell>
          <cell r="E11149">
            <v>16</v>
          </cell>
          <cell r="F11149" t="str">
            <v>0160</v>
          </cell>
          <cell r="G11149" t="str">
            <v>H002</v>
          </cell>
          <cell r="H11149" t="str">
            <v>Chain guard bracket</v>
          </cell>
          <cell r="I11149" t="str">
            <v>Kedjeskyddsfäste</v>
          </cell>
          <cell r="K11149" t="str">
            <v>EMPTY</v>
          </cell>
          <cell r="L11149" t="e">
            <v>#N/A</v>
          </cell>
        </row>
        <row r="11150">
          <cell r="B11150" t="str">
            <v>YEM3075333Framväxel</v>
          </cell>
          <cell r="C11150" t="str">
            <v>YEM3075333</v>
          </cell>
          <cell r="D11150" t="str">
            <v>2022-2024</v>
          </cell>
          <cell r="E11150">
            <v>17</v>
          </cell>
          <cell r="F11150" t="str">
            <v>0170</v>
          </cell>
          <cell r="G11150" t="str">
            <v>D003</v>
          </cell>
          <cell r="H11150" t="str">
            <v>Front Derailleur</v>
          </cell>
          <cell r="I11150" t="str">
            <v>Framväxel</v>
          </cell>
          <cell r="K11150">
            <v>0</v>
          </cell>
          <cell r="L11150" t="e">
            <v>#N/A</v>
          </cell>
        </row>
        <row r="11151">
          <cell r="B11151" t="str">
            <v>YEM3075333Bakväxel</v>
          </cell>
          <cell r="C11151" t="str">
            <v>YEM3075333</v>
          </cell>
          <cell r="D11151" t="str">
            <v>2022-2024</v>
          </cell>
          <cell r="E11151">
            <v>18</v>
          </cell>
          <cell r="F11151" t="str">
            <v>0180</v>
          </cell>
          <cell r="G11151" t="str">
            <v>D004</v>
          </cell>
          <cell r="H11151" t="str">
            <v>Rear Derailleur</v>
          </cell>
          <cell r="I11151" t="str">
            <v>Bakväxel</v>
          </cell>
          <cell r="K11151" t="str">
            <v>NAVVÄXEL</v>
          </cell>
          <cell r="L11151" t="str">
            <v>Kontakta SHIMANO</v>
          </cell>
        </row>
        <row r="11152">
          <cell r="B11152" t="str">
            <v>YEM3075333Kedja</v>
          </cell>
          <cell r="C11152" t="str">
            <v>YEM3075333</v>
          </cell>
          <cell r="D11152" t="str">
            <v>2022-2024</v>
          </cell>
          <cell r="E11152">
            <v>19</v>
          </cell>
          <cell r="F11152" t="str">
            <v>0190</v>
          </cell>
          <cell r="G11152" t="str">
            <v>E003</v>
          </cell>
          <cell r="H11152" t="str">
            <v xml:space="preserve">Chain </v>
          </cell>
          <cell r="I11152" t="str">
            <v>Kedja</v>
          </cell>
          <cell r="K11152" t="str">
            <v>C3405041-108</v>
          </cell>
          <cell r="L11152" t="str">
            <v>C3400038</v>
          </cell>
        </row>
        <row r="11153">
          <cell r="B11153" t="str">
            <v>YEM3075333Kassett</v>
          </cell>
          <cell r="C11153" t="str">
            <v>YEM3075333</v>
          </cell>
          <cell r="D11153" t="str">
            <v>2022-2024</v>
          </cell>
          <cell r="E11153">
            <v>20</v>
          </cell>
          <cell r="F11153" t="str">
            <v>0200</v>
          </cell>
          <cell r="G11153" t="str">
            <v>E004</v>
          </cell>
          <cell r="H11153" t="str">
            <v>Cassette Sprocket</v>
          </cell>
          <cell r="I11153" t="str">
            <v>Kassett</v>
          </cell>
          <cell r="K11153" t="str">
            <v>ASMGEAR16SU</v>
          </cell>
          <cell r="L11153" t="str">
            <v>Kontakta SHIMANO</v>
          </cell>
        </row>
        <row r="11154">
          <cell r="B11154" t="str">
            <v>YEM3075333Framhjul</v>
          </cell>
          <cell r="C11154" t="str">
            <v>YEM3075333</v>
          </cell>
          <cell r="D11154" t="str">
            <v>2022-2024</v>
          </cell>
          <cell r="E11154">
            <v>21</v>
          </cell>
          <cell r="F11154" t="str">
            <v>0210</v>
          </cell>
          <cell r="G11154" t="str">
            <v>F001</v>
          </cell>
          <cell r="H11154" t="str">
            <v>Front hub</v>
          </cell>
          <cell r="I11154" t="str">
            <v>Framhjul</v>
          </cell>
          <cell r="K11154" t="str">
            <v>C4108163</v>
          </cell>
          <cell r="L11154" t="str">
            <v>C4100391</v>
          </cell>
        </row>
        <row r="11155">
          <cell r="B11155" t="str">
            <v>YEM3075333Bakhjul</v>
          </cell>
          <cell r="C11155" t="str">
            <v>YEM3075333</v>
          </cell>
          <cell r="D11155" t="str">
            <v>2022-2024</v>
          </cell>
          <cell r="E11155">
            <v>22</v>
          </cell>
          <cell r="F11155" t="str">
            <v>0220</v>
          </cell>
          <cell r="G11155" t="str">
            <v>F002</v>
          </cell>
          <cell r="H11155" t="str">
            <v>Rear hub</v>
          </cell>
          <cell r="I11155" t="str">
            <v>Bakhjul</v>
          </cell>
          <cell r="K11155" t="str">
            <v>C4208239</v>
          </cell>
          <cell r="L11155" t="str">
            <v>C4200389</v>
          </cell>
        </row>
        <row r="11156">
          <cell r="B11156" t="str">
            <v>YEM3075333Däck</v>
          </cell>
          <cell r="C11156" t="str">
            <v>YEM3075333</v>
          </cell>
          <cell r="D11156" t="str">
            <v>2022-2024</v>
          </cell>
          <cell r="E11156">
            <v>23</v>
          </cell>
          <cell r="F11156" t="str">
            <v>0230</v>
          </cell>
          <cell r="G11156" t="str">
            <v>F003</v>
          </cell>
          <cell r="H11156" t="str">
            <v>Tire</v>
          </cell>
          <cell r="I11156" t="str">
            <v>Däck</v>
          </cell>
          <cell r="K11156" t="str">
            <v>C4906436</v>
          </cell>
          <cell r="L11156" t="str">
            <v>C4901540</v>
          </cell>
        </row>
        <row r="11157">
          <cell r="B11157" t="str">
            <v>YEM3075333Skärmar set</v>
          </cell>
          <cell r="C11157" t="str">
            <v>YEM3075333</v>
          </cell>
          <cell r="D11157" t="str">
            <v>2022-2024</v>
          </cell>
          <cell r="E11157">
            <v>24</v>
          </cell>
          <cell r="F11157" t="str">
            <v>0240</v>
          </cell>
          <cell r="G11157" t="str">
            <v>H003</v>
          </cell>
          <cell r="H11157" t="str">
            <v xml:space="preserve">Mudguard front   </v>
          </cell>
          <cell r="I11157" t="str">
            <v>Skärmar set</v>
          </cell>
          <cell r="K11157" t="str">
            <v>C8255799-834M</v>
          </cell>
          <cell r="L11157" t="str">
            <v>Kontakta Service</v>
          </cell>
        </row>
        <row r="11158">
          <cell r="B11158" t="str">
            <v>YEM3075333Pakethållare</v>
          </cell>
          <cell r="C11158" t="str">
            <v>YEM3075333</v>
          </cell>
          <cell r="D11158" t="str">
            <v>2022-2024</v>
          </cell>
          <cell r="E11158">
            <v>25</v>
          </cell>
          <cell r="F11158" t="str">
            <v>0250</v>
          </cell>
          <cell r="G11158" t="str">
            <v>H004</v>
          </cell>
          <cell r="H11158" t="str">
            <v>Carrier</v>
          </cell>
          <cell r="I11158" t="str">
            <v>Pakethållare</v>
          </cell>
          <cell r="K11158" t="str">
            <v>C8205828-834M</v>
          </cell>
          <cell r="L11158" t="str">
            <v>Kontakta Service</v>
          </cell>
        </row>
        <row r="11159">
          <cell r="B11159" t="str">
            <v>YEM3075333Sadel</v>
          </cell>
          <cell r="C11159" t="str">
            <v>YEM3075333</v>
          </cell>
          <cell r="D11159" t="str">
            <v>2022-2024</v>
          </cell>
          <cell r="E11159">
            <v>26</v>
          </cell>
          <cell r="F11159" t="str">
            <v>0260</v>
          </cell>
          <cell r="G11159" t="str">
            <v>G001</v>
          </cell>
          <cell r="H11159" t="str">
            <v>Saddle</v>
          </cell>
          <cell r="I11159" t="str">
            <v>Sadel</v>
          </cell>
          <cell r="K11159" t="str">
            <v>C7106232</v>
          </cell>
          <cell r="L11159" t="str">
            <v>C7106232</v>
          </cell>
        </row>
        <row r="11160">
          <cell r="B11160" t="str">
            <v>YEM3075333Sadelstolpe</v>
          </cell>
          <cell r="C11160" t="str">
            <v>YEM3075333</v>
          </cell>
          <cell r="D11160" t="str">
            <v>2022-2024</v>
          </cell>
          <cell r="E11160">
            <v>27</v>
          </cell>
          <cell r="F11160" t="str">
            <v>0270</v>
          </cell>
          <cell r="G11160" t="str">
            <v>G002</v>
          </cell>
          <cell r="H11160" t="str">
            <v>Seatpost</v>
          </cell>
          <cell r="I11160" t="str">
            <v>Sadelstolpe</v>
          </cell>
          <cell r="K11160" t="str">
            <v>C7205258</v>
          </cell>
          <cell r="L11160" t="str">
            <v>C7200039</v>
          </cell>
        </row>
        <row r="11161">
          <cell r="B11161" t="str">
            <v>YEM3075333Sadelrörsklämma</v>
          </cell>
          <cell r="C11161" t="str">
            <v>YEM3075333</v>
          </cell>
          <cell r="D11161" t="str">
            <v>2022-2024</v>
          </cell>
          <cell r="E11161">
            <v>28</v>
          </cell>
          <cell r="F11161" t="str">
            <v>0280</v>
          </cell>
          <cell r="G11161" t="str">
            <v>G003</v>
          </cell>
          <cell r="H11161" t="str">
            <v>Seat Clamp</v>
          </cell>
          <cell r="I11161" t="str">
            <v>Sadelrörsklämma</v>
          </cell>
          <cell r="K11161" t="str">
            <v>C7305178</v>
          </cell>
          <cell r="L11161" t="str">
            <v>C7300028-318</v>
          </cell>
        </row>
        <row r="11162">
          <cell r="B11162" t="str">
            <v>YEM3075333Framlampa</v>
          </cell>
          <cell r="C11162" t="str">
            <v>YEM3075333</v>
          </cell>
          <cell r="D11162" t="str">
            <v>2022-2024</v>
          </cell>
          <cell r="E11162">
            <v>29</v>
          </cell>
          <cell r="F11162" t="str">
            <v>0290</v>
          </cell>
          <cell r="G11162" t="str">
            <v>H005</v>
          </cell>
          <cell r="H11162" t="str">
            <v>Front light</v>
          </cell>
          <cell r="I11162" t="str">
            <v>Framlampa</v>
          </cell>
          <cell r="K11162" t="str">
            <v>C8025228</v>
          </cell>
          <cell r="L11162" t="str">
            <v>C8010029</v>
          </cell>
        </row>
        <row r="11163">
          <cell r="B11163" t="str">
            <v>YEM3075333Baklampa</v>
          </cell>
          <cell r="C11163" t="str">
            <v>YEM3075333</v>
          </cell>
          <cell r="D11163" t="str">
            <v>2022-2024</v>
          </cell>
          <cell r="E11163">
            <v>30</v>
          </cell>
          <cell r="F11163" t="str">
            <v>0300</v>
          </cell>
          <cell r="G11163" t="str">
            <v>H006</v>
          </cell>
          <cell r="H11163" t="str">
            <v>Light, Rear</v>
          </cell>
          <cell r="I11163" t="str">
            <v>Baklampa</v>
          </cell>
          <cell r="K11163" t="str">
            <v>C8705186-1RLBK</v>
          </cell>
          <cell r="L11163" t="str">
            <v>C8705186-1RLBK</v>
          </cell>
        </row>
        <row r="11164">
          <cell r="B11164" t="str">
            <v>YEM3075333Låssats</v>
          </cell>
          <cell r="C11164" t="str">
            <v>YEM3075333</v>
          </cell>
          <cell r="D11164" t="str">
            <v>2022-2024</v>
          </cell>
          <cell r="E11164">
            <v>31</v>
          </cell>
          <cell r="F11164" t="str">
            <v>0310</v>
          </cell>
          <cell r="G11164" t="str">
            <v>H007</v>
          </cell>
          <cell r="H11164" t="str">
            <v>Lock</v>
          </cell>
          <cell r="I11164" t="str">
            <v>Låssats</v>
          </cell>
          <cell r="K11164" t="str">
            <v>C8405069</v>
          </cell>
          <cell r="L11164" t="str">
            <v>C8405069</v>
          </cell>
        </row>
        <row r="11165">
          <cell r="B11165" t="str">
            <v>YEM3075333Stöd</v>
          </cell>
          <cell r="C11165" t="str">
            <v>YEM3075333</v>
          </cell>
          <cell r="D11165" t="str">
            <v>2022-2024</v>
          </cell>
          <cell r="E11165">
            <v>32</v>
          </cell>
          <cell r="F11165" t="str">
            <v>0320</v>
          </cell>
          <cell r="G11165" t="str">
            <v>H008</v>
          </cell>
          <cell r="H11165" t="str">
            <v>Kick stand</v>
          </cell>
          <cell r="I11165" t="str">
            <v>Stöd</v>
          </cell>
          <cell r="K11165" t="str">
            <v>C8105214</v>
          </cell>
          <cell r="L11165" t="str">
            <v>C8100036</v>
          </cell>
        </row>
        <row r="11166">
          <cell r="B11166" t="str">
            <v>YEM3075333Korg</v>
          </cell>
          <cell r="C11166" t="str">
            <v>YEM3075333</v>
          </cell>
          <cell r="D11166" t="str">
            <v>2022-2024</v>
          </cell>
          <cell r="E11166">
            <v>33</v>
          </cell>
          <cell r="F11166" t="str">
            <v>0330</v>
          </cell>
          <cell r="G11166" t="str">
            <v>H009</v>
          </cell>
          <cell r="H11166" t="str">
            <v>Basket / Fr carrier</v>
          </cell>
          <cell r="I11166" t="str">
            <v>Korg</v>
          </cell>
          <cell r="K11166" t="str">
            <v>C8205750-28834M</v>
          </cell>
          <cell r="L11166" t="str">
            <v>Kontakta Service</v>
          </cell>
        </row>
        <row r="11167">
          <cell r="B11167" t="str">
            <v>YEM3075333Pedaler</v>
          </cell>
          <cell r="C11167" t="str">
            <v>YEM3075333</v>
          </cell>
          <cell r="D11167" t="str">
            <v>2022-2024</v>
          </cell>
          <cell r="E11167">
            <v>34</v>
          </cell>
          <cell r="F11167" t="str">
            <v>0340</v>
          </cell>
          <cell r="G11167" t="str">
            <v>E005</v>
          </cell>
          <cell r="H11167" t="str">
            <v xml:space="preserve">Pedal </v>
          </cell>
          <cell r="I11167" t="str">
            <v>Pedaler</v>
          </cell>
          <cell r="K11167" t="str">
            <v>C3505208</v>
          </cell>
          <cell r="L11167" t="str">
            <v>C3500059</v>
          </cell>
        </row>
        <row r="11168">
          <cell r="B11168" t="str">
            <v>YEM3075333Motor</v>
          </cell>
          <cell r="C11168" t="str">
            <v>YEM3075333</v>
          </cell>
          <cell r="D11168" t="str">
            <v>2022-2024</v>
          </cell>
          <cell r="E11168">
            <v>35</v>
          </cell>
          <cell r="F11168" t="str">
            <v>0350</v>
          </cell>
          <cell r="G11168" t="str">
            <v>J001</v>
          </cell>
          <cell r="H11168" t="str">
            <v>DRIVE UNIT:</v>
          </cell>
          <cell r="I11168" t="str">
            <v>Motor</v>
          </cell>
          <cell r="K11168" t="str">
            <v>C8705240-1-01BC</v>
          </cell>
          <cell r="L11168" t="str">
            <v>C8705240-1-01BC</v>
          </cell>
        </row>
        <row r="11169">
          <cell r="B11169" t="str">
            <v>YEM3075333Display</v>
          </cell>
          <cell r="C11169" t="str">
            <v>YEM3075333</v>
          </cell>
          <cell r="D11169" t="str">
            <v>2022-2024</v>
          </cell>
          <cell r="E11169">
            <v>36</v>
          </cell>
          <cell r="F11169" t="str">
            <v>0360</v>
          </cell>
          <cell r="G11169" t="str">
            <v>J004</v>
          </cell>
          <cell r="H11169" t="str">
            <v>DISPLAY:</v>
          </cell>
          <cell r="I11169" t="str">
            <v>Display</v>
          </cell>
          <cell r="K11169" t="str">
            <v>C8705068-1-38C</v>
          </cell>
          <cell r="L11169" t="str">
            <v>C8705068-1-38C</v>
          </cell>
        </row>
        <row r="11170">
          <cell r="B11170" t="str">
            <v>YEM3075333EB-Bus kabel</v>
          </cell>
          <cell r="C11170" t="str">
            <v>YEM3075333</v>
          </cell>
          <cell r="D11170" t="str">
            <v>2022-2024</v>
          </cell>
          <cell r="E11170">
            <v>37</v>
          </cell>
          <cell r="F11170" t="str">
            <v>0370</v>
          </cell>
          <cell r="G11170" t="str">
            <v>J005</v>
          </cell>
          <cell r="H11170" t="str">
            <v>EB-BUS CABLE:</v>
          </cell>
          <cell r="I11170" t="str">
            <v>EB-Bus kabel</v>
          </cell>
          <cell r="K11170" t="str">
            <v>C8705240-1-4-2C</v>
          </cell>
          <cell r="L11170" t="str">
            <v>C8705240-1-4-2C</v>
          </cell>
        </row>
        <row r="11171">
          <cell r="B11171" t="str">
            <v>YEM3075333Motorkabel</v>
          </cell>
          <cell r="C11171" t="str">
            <v>YEM3075333</v>
          </cell>
          <cell r="D11171" t="str">
            <v>2022-2024</v>
          </cell>
          <cell r="E11171">
            <v>38</v>
          </cell>
          <cell r="F11171" t="str">
            <v>0380</v>
          </cell>
          <cell r="G11171" t="str">
            <v>J006</v>
          </cell>
          <cell r="H11171" t="str">
            <v>POWER CABLE:</v>
          </cell>
          <cell r="I11171" t="str">
            <v>Motorkabel</v>
          </cell>
          <cell r="K11171" t="str">
            <v>Ingår i batterihållaren</v>
          </cell>
          <cell r="L11171" t="str">
            <v>Ingår i batterihållaren</v>
          </cell>
        </row>
        <row r="11172">
          <cell r="B11172" t="str">
            <v>YEM3075333Kabel framlampa</v>
          </cell>
          <cell r="C11172" t="str">
            <v>YEM3075333</v>
          </cell>
          <cell r="D11172" t="str">
            <v>2022-2024</v>
          </cell>
          <cell r="E11172">
            <v>39</v>
          </cell>
          <cell r="F11172" t="str">
            <v>0390</v>
          </cell>
          <cell r="G11172" t="str">
            <v>J007</v>
          </cell>
          <cell r="H11172" t="str">
            <v>F. LIGHT CABLE:</v>
          </cell>
          <cell r="I11172" t="str">
            <v>Kabel framlampa</v>
          </cell>
          <cell r="K11172" t="str">
            <v>C8705068-1-0416</v>
          </cell>
          <cell r="L11172" t="str">
            <v>C8705068-1-0416</v>
          </cell>
        </row>
        <row r="11173">
          <cell r="B11173" t="str">
            <v>YEM3075333Kabel baklampa</v>
          </cell>
          <cell r="C11173" t="str">
            <v>YEM3075333</v>
          </cell>
          <cell r="D11173" t="str">
            <v>2022-2024</v>
          </cell>
          <cell r="E11173">
            <v>40</v>
          </cell>
          <cell r="F11173" t="str">
            <v>0400</v>
          </cell>
          <cell r="G11173" t="str">
            <v>J008</v>
          </cell>
          <cell r="H11173" t="str">
            <v>R. LIGHT CABLE:</v>
          </cell>
          <cell r="I11173" t="str">
            <v>Kabel baklampa</v>
          </cell>
          <cell r="K11173" t="str">
            <v>INGÅR I BATTERIET</v>
          </cell>
          <cell r="L11173" t="str">
            <v>Ingår i batteriet</v>
          </cell>
        </row>
        <row r="11174">
          <cell r="B11174" t="str">
            <v>YEM3075333Hastighetssensor</v>
          </cell>
          <cell r="C11174" t="str">
            <v>YEM3075333</v>
          </cell>
          <cell r="D11174" t="str">
            <v>2022-2024</v>
          </cell>
          <cell r="E11174">
            <v>41</v>
          </cell>
          <cell r="F11174" t="str">
            <v>0410</v>
          </cell>
          <cell r="G11174" t="str">
            <v>J009</v>
          </cell>
          <cell r="H11174" t="str">
            <v>SPEED SENSOR:</v>
          </cell>
          <cell r="I11174" t="str">
            <v>Hastighetssensor</v>
          </cell>
          <cell r="K11174" t="str">
            <v>C8705068-1-411C</v>
          </cell>
          <cell r="L11174" t="str">
            <v>C8705068-1-411C</v>
          </cell>
        </row>
        <row r="11175">
          <cell r="B11175" t="str">
            <v>YEM3075333Batteri</v>
          </cell>
          <cell r="C11175" t="str">
            <v>YEM3075333</v>
          </cell>
          <cell r="D11175" t="str">
            <v>2022-2024</v>
          </cell>
          <cell r="E11175">
            <v>42</v>
          </cell>
          <cell r="F11175" t="str">
            <v>0420</v>
          </cell>
          <cell r="G11175" t="str">
            <v>J002</v>
          </cell>
          <cell r="H11175" t="str">
            <v>BATTERY:</v>
          </cell>
          <cell r="I11175" t="str">
            <v>Batteri</v>
          </cell>
          <cell r="K11175" t="str">
            <v>C8705186-E-11C</v>
          </cell>
          <cell r="L11175" t="str">
            <v>C8705186-E-11C</v>
          </cell>
        </row>
        <row r="11176">
          <cell r="B11176" t="str">
            <v>YEM3075333Batterihållare</v>
          </cell>
          <cell r="C11176" t="str">
            <v>YEM3075333</v>
          </cell>
          <cell r="D11176" t="str">
            <v>2022-2024</v>
          </cell>
          <cell r="E11176">
            <v>43</v>
          </cell>
          <cell r="F11176" t="str">
            <v>0430</v>
          </cell>
          <cell r="G11176" t="str">
            <v>J003</v>
          </cell>
          <cell r="H11176" t="str">
            <v>BATTERY HOLDER/Slider</v>
          </cell>
          <cell r="I11176" t="str">
            <v>Batterihållare</v>
          </cell>
          <cell r="K11176" t="str">
            <v>C8705188-E-04</v>
          </cell>
          <cell r="L11176" t="str">
            <v>C8705188-E-04</v>
          </cell>
        </row>
        <row r="11177">
          <cell r="B11177" t="str">
            <v>YEM3075333Batteriladdare</v>
          </cell>
          <cell r="C11177" t="str">
            <v>YEM3075333</v>
          </cell>
          <cell r="D11177" t="str">
            <v>2022-2024</v>
          </cell>
          <cell r="E11177">
            <v>44</v>
          </cell>
          <cell r="F11177" t="str">
            <v>0440</v>
          </cell>
          <cell r="G11177" t="str">
            <v>J010</v>
          </cell>
          <cell r="H11177" t="str">
            <v>CHARGER:</v>
          </cell>
          <cell r="I11177" t="str">
            <v>Batteriladdare</v>
          </cell>
          <cell r="K11177" t="str">
            <v>C8705058-1-1C</v>
          </cell>
          <cell r="L11177" t="str">
            <v>C8705058-1-1D</v>
          </cell>
        </row>
        <row r="11178">
          <cell r="B11178" t="str">
            <v>YEM3075333Kontrollbox</v>
          </cell>
          <cell r="C11178" t="str">
            <v>YEM3075333</v>
          </cell>
          <cell r="D11178" t="str">
            <v>2022-2024</v>
          </cell>
          <cell r="E11178">
            <v>45</v>
          </cell>
          <cell r="F11178" t="str">
            <v>0450</v>
          </cell>
          <cell r="G11178" t="str">
            <v>J011</v>
          </cell>
          <cell r="H11178" t="str">
            <v>Controller</v>
          </cell>
          <cell r="I11178" t="str">
            <v>Kontrollbox</v>
          </cell>
          <cell r="K11178" t="str">
            <v>INGÅR I MOTORN</v>
          </cell>
          <cell r="L11178" t="str">
            <v>Ingår i motorn</v>
          </cell>
        </row>
        <row r="11179">
          <cell r="B11179" t="str">
            <v>YEM3075333Växelöra</v>
          </cell>
          <cell r="C11179" t="str">
            <v>YEM3075333</v>
          </cell>
          <cell r="D11179" t="str">
            <v>2022-2024</v>
          </cell>
          <cell r="E11179">
            <v>46</v>
          </cell>
          <cell r="F11179" t="str">
            <v>0460</v>
          </cell>
          <cell r="G11179" t="str">
            <v>D005</v>
          </cell>
          <cell r="H11179" t="str">
            <v>Gear hanger</v>
          </cell>
          <cell r="I11179" t="str">
            <v>Växelöra</v>
          </cell>
          <cell r="L11179" t="e">
            <v>#N/A</v>
          </cell>
        </row>
        <row r="11180">
          <cell r="B11180" t="str">
            <v>YEM3075831RAM</v>
          </cell>
          <cell r="C11180" t="str">
            <v>YEM3075831</v>
          </cell>
          <cell r="D11180" t="str">
            <v>2019-2021</v>
          </cell>
          <cell r="E11180">
            <v>1</v>
          </cell>
          <cell r="F11180" t="str">
            <v>0010</v>
          </cell>
          <cell r="G11180" t="str">
            <v>A001</v>
          </cell>
          <cell r="H11180" t="str">
            <v>PAINTED FRAME</v>
          </cell>
          <cell r="I11180" t="str">
            <v>RAM</v>
          </cell>
          <cell r="K11180" t="str">
            <v>FRAME</v>
          </cell>
          <cell r="L11180" t="e">
            <v>#N/A</v>
          </cell>
        </row>
        <row r="11181">
          <cell r="B11181" t="str">
            <v>YEM3075831Framgaffel</v>
          </cell>
          <cell r="C11181" t="str">
            <v>YEM3075831</v>
          </cell>
          <cell r="D11181" t="str">
            <v>2019-2021</v>
          </cell>
          <cell r="E11181">
            <v>2</v>
          </cell>
          <cell r="F11181" t="str">
            <v>0020</v>
          </cell>
          <cell r="G11181" t="str">
            <v>A002</v>
          </cell>
          <cell r="H11181" t="str">
            <v>PAINTED FORK</v>
          </cell>
          <cell r="I11181" t="str">
            <v>Framgaffel</v>
          </cell>
          <cell r="J11181" t="str">
            <v>C1605442-173 FF 28 ST 1"1/8 Int 40-44 Disc</v>
          </cell>
          <cell r="K11181" t="str">
            <v>C1605442-173</v>
          </cell>
          <cell r="L11181" t="e">
            <v>#N/A</v>
          </cell>
        </row>
        <row r="11182">
          <cell r="B11182" t="str">
            <v>YEM3075831Styrlager</v>
          </cell>
          <cell r="C11182" t="str">
            <v>YEM3075831</v>
          </cell>
          <cell r="D11182" t="str">
            <v>2019-2021</v>
          </cell>
          <cell r="E11182">
            <v>3</v>
          </cell>
          <cell r="F11182" t="str">
            <v>0030</v>
          </cell>
          <cell r="G11182" t="str">
            <v>B001</v>
          </cell>
          <cell r="H11182" t="str">
            <v>Head Set</v>
          </cell>
          <cell r="I11182" t="str">
            <v>Styrlager</v>
          </cell>
          <cell r="J11182" t="str">
            <v>C2105002 VP-MH305C SEMI INTEGR, ED BLACK O/S  SH = 20mm</v>
          </cell>
          <cell r="K11182" t="str">
            <v>C2105002</v>
          </cell>
          <cell r="L11182" t="str">
            <v>C2100163</v>
          </cell>
        </row>
        <row r="11183">
          <cell r="B11183" t="str">
            <v xml:space="preserve">YEM3075831Styrstam </v>
          </cell>
          <cell r="C11183" t="str">
            <v>YEM3075831</v>
          </cell>
          <cell r="D11183" t="str">
            <v>2019-2021</v>
          </cell>
          <cell r="E11183">
            <v>4</v>
          </cell>
          <cell r="F11183" t="str">
            <v>0040</v>
          </cell>
          <cell r="G11183" t="str">
            <v>B002</v>
          </cell>
          <cell r="H11183" t="str">
            <v>Handlebar Stem</v>
          </cell>
          <cell r="I11183" t="str">
            <v xml:space="preserve">Styrstam </v>
          </cell>
          <cell r="J11183" t="str">
            <v>C2205548-100 STQ ALsv 25,4/100 180mm 4BOLT MTSD-367N-5 SV</v>
          </cell>
          <cell r="K11183" t="str">
            <v>C2205548-110</v>
          </cell>
          <cell r="L11183" t="str">
            <v>C2200065</v>
          </cell>
        </row>
        <row r="11184">
          <cell r="B11184" t="str">
            <v>YEM3075831Styre</v>
          </cell>
          <cell r="C11184" t="str">
            <v>YEM3075831</v>
          </cell>
          <cell r="D11184" t="str">
            <v>2019-2021</v>
          </cell>
          <cell r="E11184">
            <v>5</v>
          </cell>
          <cell r="F11184" t="str">
            <v>0050</v>
          </cell>
          <cell r="G11184" t="str">
            <v>B003</v>
          </cell>
          <cell r="H11184" t="str">
            <v>Handelbar</v>
          </cell>
          <cell r="I11184" t="str">
            <v>Styre</v>
          </cell>
          <cell r="J11184" t="str">
            <v>C2306104 Avenida 600mm silver</v>
          </cell>
          <cell r="K11184" t="str">
            <v>C2306104</v>
          </cell>
          <cell r="L11184" t="str">
            <v>C2306104</v>
          </cell>
        </row>
        <row r="11185">
          <cell r="B11185" t="str">
            <v>YEM3075831Bromsgrepp H</v>
          </cell>
          <cell r="C11185" t="str">
            <v>YEM3075831</v>
          </cell>
          <cell r="D11185" t="str">
            <v>2019-2021</v>
          </cell>
          <cell r="E11185">
            <v>6</v>
          </cell>
          <cell r="F11185" t="str">
            <v>0060</v>
          </cell>
          <cell r="G11185" t="str">
            <v>C002</v>
          </cell>
          <cell r="H11185" t="str">
            <v>Brake Lever R</v>
          </cell>
          <cell r="I11185" t="str">
            <v>Bromsgrepp H</v>
          </cell>
          <cell r="L11185" t="e">
            <v>#N/A</v>
          </cell>
        </row>
        <row r="11186">
          <cell r="B11186" t="str">
            <v>YEM3075831Bromsgrepp V</v>
          </cell>
          <cell r="C11186" t="str">
            <v>YEM3075831</v>
          </cell>
          <cell r="D11186" t="str">
            <v>2019-2021</v>
          </cell>
          <cell r="E11186">
            <v>7</v>
          </cell>
          <cell r="F11186" t="str">
            <v>0070</v>
          </cell>
          <cell r="G11186" t="str">
            <v>C001</v>
          </cell>
          <cell r="H11186" t="str">
            <v>Brake Lever L</v>
          </cell>
          <cell r="I11186" t="str">
            <v>Bromsgrepp V</v>
          </cell>
          <cell r="K11186" t="str">
            <v>Shimano</v>
          </cell>
          <cell r="L11186" t="str">
            <v>Kontakta SHIMANO</v>
          </cell>
        </row>
        <row r="11187">
          <cell r="B11187" t="str">
            <v>YEM3075831Växelreglage H</v>
          </cell>
          <cell r="C11187" t="str">
            <v>YEM3075831</v>
          </cell>
          <cell r="D11187" t="str">
            <v>2019-2021</v>
          </cell>
          <cell r="E11187">
            <v>8</v>
          </cell>
          <cell r="F11187" t="str">
            <v>0080</v>
          </cell>
          <cell r="G11187" t="str">
            <v>D002</v>
          </cell>
          <cell r="H11187" t="str">
            <v>Shift Lever R</v>
          </cell>
          <cell r="I11187" t="str">
            <v>Växelreglage H</v>
          </cell>
          <cell r="J11187" t="str">
            <v>ASL7S50ALSL SL-7S50, RAPIDFIRE PLUS  inturnal SCA</v>
          </cell>
          <cell r="K11187" t="str">
            <v>ASL7S50ALSL</v>
          </cell>
          <cell r="L11187" t="str">
            <v>Kontakta SHIMANO</v>
          </cell>
        </row>
        <row r="11188">
          <cell r="B11188" t="str">
            <v>YEM3075831Växelreglage V</v>
          </cell>
          <cell r="C11188" t="str">
            <v>YEM3075831</v>
          </cell>
          <cell r="D11188" t="str">
            <v>2019-2021</v>
          </cell>
          <cell r="E11188">
            <v>9</v>
          </cell>
          <cell r="F11188" t="str">
            <v>0090</v>
          </cell>
          <cell r="G11188" t="str">
            <v>D001</v>
          </cell>
          <cell r="H11188" t="str">
            <v>Shift Lever L</v>
          </cell>
          <cell r="I11188" t="str">
            <v>Växelreglage V</v>
          </cell>
          <cell r="L11188" t="e">
            <v>#N/A</v>
          </cell>
        </row>
        <row r="11189">
          <cell r="B11189" t="str">
            <v>YEM3075831Handtag par</v>
          </cell>
          <cell r="C11189" t="str">
            <v>YEM3075831</v>
          </cell>
          <cell r="D11189" t="str">
            <v>2019-2021</v>
          </cell>
          <cell r="E11189">
            <v>10</v>
          </cell>
          <cell r="F11189" t="str">
            <v>0100</v>
          </cell>
          <cell r="G11189" t="str">
            <v>B004</v>
          </cell>
          <cell r="H11189" t="str">
            <v>Grip R</v>
          </cell>
          <cell r="I11189" t="str">
            <v>Handtag par</v>
          </cell>
          <cell r="J11189" t="str">
            <v>C2505682 Grip Luna Lock DD40B 130mm, black/brown 2009-0327, Lockring EQ Brown anodized 5104-0063</v>
          </cell>
          <cell r="K11189" t="str">
            <v>C2505682</v>
          </cell>
          <cell r="L11189" t="str">
            <v>BSP?</v>
          </cell>
        </row>
        <row r="11190">
          <cell r="B11190" t="str">
            <v>YEM3075831Frambroms</v>
          </cell>
          <cell r="C11190" t="str">
            <v>YEM3075831</v>
          </cell>
          <cell r="D11190" t="str">
            <v>2019-2021</v>
          </cell>
          <cell r="E11190">
            <v>11</v>
          </cell>
          <cell r="F11190" t="str">
            <v>0110</v>
          </cell>
          <cell r="G11190" t="str">
            <v>C003</v>
          </cell>
          <cell r="H11190" t="str">
            <v xml:space="preserve">Brake front </v>
          </cell>
          <cell r="I11190" t="str">
            <v>Frambroms</v>
          </cell>
          <cell r="J11190" t="str">
            <v>AMT200KLFURX075 DISC BRAKE ASSEMBLED SET, BL-MT200(L), BR-MT200(F), BLACK, SM-MA-F160P/S, RESIN PAD(W/O FIN), 750MM HOSE(SM-BH59-SS BLACK), BULK, 8,17 USD</v>
          </cell>
          <cell r="K11190" t="str">
            <v>AMT200KLFURX075</v>
          </cell>
          <cell r="L11190" t="str">
            <v>Kontakta SHIMANO</v>
          </cell>
        </row>
        <row r="11191">
          <cell r="B11191" t="str">
            <v>YEM3075831Bakbroms</v>
          </cell>
          <cell r="C11191" t="str">
            <v>YEM3075831</v>
          </cell>
          <cell r="D11191" t="str">
            <v>2019-2021</v>
          </cell>
          <cell r="E11191">
            <v>12</v>
          </cell>
          <cell r="F11191" t="str">
            <v>0120</v>
          </cell>
          <cell r="G11191" t="str">
            <v>C004</v>
          </cell>
          <cell r="H11191" t="str">
            <v>Brake rear</v>
          </cell>
          <cell r="I11191" t="str">
            <v>Bakbroms</v>
          </cell>
          <cell r="K11191" t="str">
            <v>Fotbroms</v>
          </cell>
          <cell r="L11191" t="str">
            <v>Kontakta SHIMANO</v>
          </cell>
        </row>
        <row r="11192">
          <cell r="B11192" t="str">
            <v>YEM3075831Vevlager</v>
          </cell>
          <cell r="C11192" t="str">
            <v>YEM3075831</v>
          </cell>
          <cell r="D11192" t="str">
            <v>2019-2021</v>
          </cell>
          <cell r="E11192">
            <v>13</v>
          </cell>
          <cell r="F11192" t="str">
            <v>0130</v>
          </cell>
          <cell r="G11192" t="str">
            <v>E001</v>
          </cell>
          <cell r="H11192" t="str">
            <v xml:space="preserve">BB-set </v>
          </cell>
          <cell r="I11192" t="str">
            <v>Vevlager</v>
          </cell>
          <cell r="K11192" t="str">
            <v>INGÅR I MOTORN</v>
          </cell>
          <cell r="L11192" t="str">
            <v>Ingår i motorn</v>
          </cell>
        </row>
        <row r="11193">
          <cell r="B11193" t="str">
            <v>YEM3075831Vevparti</v>
          </cell>
          <cell r="C11193" t="str">
            <v>YEM3075831</v>
          </cell>
          <cell r="D11193" t="str">
            <v>2019-2021</v>
          </cell>
          <cell r="E11193">
            <v>14</v>
          </cell>
          <cell r="F11193" t="str">
            <v>0140</v>
          </cell>
          <cell r="G11193" t="str">
            <v>E002</v>
          </cell>
          <cell r="H11193" t="str">
            <v>Front Chainwheel</v>
          </cell>
          <cell r="I11193" t="str">
            <v>Vevparti</v>
          </cell>
          <cell r="K11193" t="str">
            <v>Shimano</v>
          </cell>
          <cell r="L11193" t="str">
            <v>Kontakta SHIMANO</v>
          </cell>
        </row>
        <row r="11194">
          <cell r="B11194" t="str">
            <v>YEM3075831Kedjeskydd</v>
          </cell>
          <cell r="C11194" t="str">
            <v>YEM3075831</v>
          </cell>
          <cell r="D11194" t="str">
            <v>2019-2021</v>
          </cell>
          <cell r="E11194">
            <v>15</v>
          </cell>
          <cell r="F11194" t="str">
            <v>0150</v>
          </cell>
          <cell r="G11194" t="str">
            <v>H001</v>
          </cell>
          <cell r="H11194" t="str">
            <v>Chain guard</v>
          </cell>
          <cell r="I11194" t="str">
            <v>Kedjeskydd</v>
          </cell>
          <cell r="K11194" t="str">
            <v>Shimano</v>
          </cell>
          <cell r="L11194" t="str">
            <v>Kontakta SHIMANO</v>
          </cell>
        </row>
        <row r="11195">
          <cell r="B11195" t="str">
            <v>YEM3075831Kedjeskyddsfäste</v>
          </cell>
          <cell r="C11195" t="str">
            <v>YEM3075831</v>
          </cell>
          <cell r="D11195" t="str">
            <v>2019-2021</v>
          </cell>
          <cell r="E11195">
            <v>16</v>
          </cell>
          <cell r="F11195" t="str">
            <v>0160</v>
          </cell>
          <cell r="G11195" t="str">
            <v>H002</v>
          </cell>
          <cell r="H11195" t="str">
            <v>Chain guard bracket</v>
          </cell>
          <cell r="I11195" t="str">
            <v>Kedjeskyddsfäste</v>
          </cell>
          <cell r="K11195" t="str">
            <v>EMPTY</v>
          </cell>
          <cell r="L11195" t="e">
            <v>#N/A</v>
          </cell>
        </row>
        <row r="11196">
          <cell r="B11196" t="str">
            <v>YEM3075831Framväxel</v>
          </cell>
          <cell r="C11196" t="str">
            <v>YEM3075831</v>
          </cell>
          <cell r="D11196" t="str">
            <v>2019-2021</v>
          </cell>
          <cell r="E11196">
            <v>17</v>
          </cell>
          <cell r="F11196" t="str">
            <v>0170</v>
          </cell>
          <cell r="G11196" t="str">
            <v>D003</v>
          </cell>
          <cell r="H11196" t="str">
            <v>Front Derailleur</v>
          </cell>
          <cell r="I11196" t="str">
            <v>Framväxel</v>
          </cell>
          <cell r="K11196" t="str">
            <v>EMPTY</v>
          </cell>
          <cell r="L11196" t="e">
            <v>#N/A</v>
          </cell>
        </row>
        <row r="11197">
          <cell r="B11197" t="str">
            <v>YEM3075831Bakväxel</v>
          </cell>
          <cell r="C11197" t="str">
            <v>YEM3075831</v>
          </cell>
          <cell r="D11197" t="str">
            <v>2019-2021</v>
          </cell>
          <cell r="E11197">
            <v>18</v>
          </cell>
          <cell r="F11197" t="str">
            <v>0180</v>
          </cell>
          <cell r="G11197" t="str">
            <v>D004</v>
          </cell>
          <cell r="H11197" t="str">
            <v>Rear Derailleur</v>
          </cell>
          <cell r="I11197" t="str">
            <v>Bakväxel</v>
          </cell>
          <cell r="K11197" t="str">
            <v>NAVVÄXEL</v>
          </cell>
          <cell r="L11197" t="str">
            <v>Kontakta SHIMANO</v>
          </cell>
        </row>
        <row r="11198">
          <cell r="B11198" t="str">
            <v>YEM3075831Kedja</v>
          </cell>
          <cell r="C11198" t="str">
            <v>YEM3075831</v>
          </cell>
          <cell r="D11198" t="str">
            <v>2019-2021</v>
          </cell>
          <cell r="E11198">
            <v>19</v>
          </cell>
          <cell r="F11198" t="str">
            <v>0190</v>
          </cell>
          <cell r="G11198" t="str">
            <v>E003</v>
          </cell>
          <cell r="H11198" t="str">
            <v xml:space="preserve">Chain </v>
          </cell>
          <cell r="I11198" t="str">
            <v>Kedja</v>
          </cell>
          <cell r="J11198" t="str">
            <v>C3405041-102  + link CHA 1S 102L RB Z610HXRB   KMC</v>
          </cell>
          <cell r="K11198" t="str">
            <v>C3405041-102</v>
          </cell>
          <cell r="L11198" t="str">
            <v>C3400038</v>
          </cell>
        </row>
        <row r="11199">
          <cell r="B11199" t="str">
            <v>YEM3075831Kassett</v>
          </cell>
          <cell r="C11199" t="str">
            <v>YEM3075831</v>
          </cell>
          <cell r="D11199" t="str">
            <v>2019-2021</v>
          </cell>
          <cell r="E11199">
            <v>20</v>
          </cell>
          <cell r="F11199" t="str">
            <v>0200</v>
          </cell>
          <cell r="G11199" t="str">
            <v>E004</v>
          </cell>
          <cell r="H11199" t="str">
            <v>Cassette Sprocket</v>
          </cell>
          <cell r="I11199" t="str">
            <v>Kassett</v>
          </cell>
          <cell r="J11199" t="str">
            <v>ASMGEAR20SU SPT SC20sv3/32" (INTERNAL HUB)</v>
          </cell>
          <cell r="K11199" t="str">
            <v>ASMGEAR20SU</v>
          </cell>
          <cell r="L11199" t="str">
            <v>Kontakta SHIMANO</v>
          </cell>
        </row>
        <row r="11200">
          <cell r="B11200" t="str">
            <v>YEM3075831Framhjul</v>
          </cell>
          <cell r="C11200" t="str">
            <v>YEM3075831</v>
          </cell>
          <cell r="D11200" t="str">
            <v>2019-2021</v>
          </cell>
          <cell r="E11200">
            <v>21</v>
          </cell>
          <cell r="F11200" t="str">
            <v>0210</v>
          </cell>
          <cell r="G11200" t="str">
            <v>F001</v>
          </cell>
          <cell r="H11200" t="str">
            <v>Front hub</v>
          </cell>
          <cell r="I11200" t="str">
            <v>Framhjul</v>
          </cell>
          <cell r="J11200" t="str">
            <v xml:space="preserve">C4108050 F 622X37 SILVER FORMULA DISC SILVER SPOKES	</v>
          </cell>
          <cell r="K11200" t="str">
            <v>C4108050</v>
          </cell>
          <cell r="L11200" t="str">
            <v>C4100391</v>
          </cell>
        </row>
        <row r="11201">
          <cell r="B11201" t="str">
            <v>YEM3075831Bakhjul</v>
          </cell>
          <cell r="C11201" t="str">
            <v>YEM3075831</v>
          </cell>
          <cell r="D11201" t="str">
            <v>2019-2021</v>
          </cell>
          <cell r="E11201">
            <v>22</v>
          </cell>
          <cell r="F11201" t="str">
            <v>0220</v>
          </cell>
          <cell r="G11201" t="str">
            <v>F002</v>
          </cell>
          <cell r="H11201" t="str">
            <v>Rear hub</v>
          </cell>
          <cell r="I11201" t="str">
            <v>Bakhjul</v>
          </cell>
          <cell r="J11201" t="str">
            <v xml:space="preserve">C4208146 B 622X37 SILVER 7-SPEED DISC SILVER SPOKES	</v>
          </cell>
          <cell r="K11201" t="str">
            <v>C4208146</v>
          </cell>
          <cell r="L11201" t="str">
            <v>C4200389</v>
          </cell>
        </row>
        <row r="11202">
          <cell r="B11202" t="str">
            <v>YEM3075831Däck</v>
          </cell>
          <cell r="C11202" t="str">
            <v>YEM3075831</v>
          </cell>
          <cell r="D11202" t="str">
            <v>2019-2021</v>
          </cell>
          <cell r="E11202">
            <v>23</v>
          </cell>
          <cell r="F11202" t="str">
            <v>0230</v>
          </cell>
          <cell r="G11202" t="str">
            <v>F003</v>
          </cell>
          <cell r="H11202" t="str">
            <v>Tire</v>
          </cell>
          <cell r="I11202" t="str">
            <v>Däck</v>
          </cell>
          <cell r="J11202" t="str">
            <v>C4906226 TYR 700X37C Duramax Regular Reflex 60 TPI UNDA H-481 (AP: W/O</v>
          </cell>
          <cell r="K11202" t="str">
            <v>C4906226</v>
          </cell>
          <cell r="L11202" t="str">
            <v>C4901085</v>
          </cell>
        </row>
        <row r="11203">
          <cell r="B11203" t="str">
            <v>YEM3075831Skärmar set</v>
          </cell>
          <cell r="C11203" t="str">
            <v>YEM3075831</v>
          </cell>
          <cell r="D11203" t="str">
            <v>2019-2021</v>
          </cell>
          <cell r="E11203">
            <v>24</v>
          </cell>
          <cell r="F11203" t="str">
            <v>0240</v>
          </cell>
          <cell r="G11203" t="str">
            <v>H003</v>
          </cell>
          <cell r="H11203" t="str">
            <v xml:space="preserve">Mudguard front   </v>
          </cell>
          <cell r="I11203" t="str">
            <v>Skärmar set</v>
          </cell>
          <cell r="J11203" t="str">
            <v>C8255799-SS Front Stainless STEEL 38 Buchel</v>
          </cell>
          <cell r="K11203" t="str">
            <v>C8255799-SS</v>
          </cell>
          <cell r="L11203" t="str">
            <v>BSP?</v>
          </cell>
        </row>
        <row r="11204">
          <cell r="B11204" t="str">
            <v>YEM3075831Pakethållare</v>
          </cell>
          <cell r="C11204" t="str">
            <v>YEM3075831</v>
          </cell>
          <cell r="D11204" t="str">
            <v>2019-2021</v>
          </cell>
          <cell r="E11204">
            <v>25</v>
          </cell>
          <cell r="F11204" t="str">
            <v>0250</v>
          </cell>
          <cell r="G11204" t="str">
            <v>H004</v>
          </cell>
          <cell r="H11204" t="str">
            <v>Carrier</v>
          </cell>
          <cell r="I11204" t="str">
            <v>Pakethållare</v>
          </cell>
          <cell r="J11204" t="str">
            <v>C8205828-ALU-5528 Silver Matt Carrier Sport 28" SR 20 2-legs 150mm stay (55-62cm), AVS "ny överdel" 131,50 sek</v>
          </cell>
          <cell r="K11204" t="str">
            <v>C8205828-ALU-5528</v>
          </cell>
          <cell r="L11204" t="str">
            <v>Kontakta Service</v>
          </cell>
        </row>
        <row r="11205">
          <cell r="B11205" t="str">
            <v>YEM3075831Sadel</v>
          </cell>
          <cell r="C11205" t="str">
            <v>YEM3075831</v>
          </cell>
          <cell r="D11205" t="str">
            <v>2019-2021</v>
          </cell>
          <cell r="E11205">
            <v>26</v>
          </cell>
          <cell r="F11205" t="str">
            <v>0260</v>
          </cell>
          <cell r="G11205" t="str">
            <v>G001</v>
          </cell>
          <cell r="H11205" t="str">
            <v>Saddle</v>
          </cell>
          <cell r="I11205" t="str">
            <v>Sadel</v>
          </cell>
          <cell r="J11205" t="str">
            <v>C7106233 VL-4422 Saddle black, Cover NP-1-01, rail satin steel wo clamp, embossed pattern</v>
          </cell>
          <cell r="K11205" t="str">
            <v>C7106233</v>
          </cell>
          <cell r="L11205" t="str">
            <v>BSP?</v>
          </cell>
        </row>
        <row r="11206">
          <cell r="B11206" t="str">
            <v>YEM3075831Sadelstolpe</v>
          </cell>
          <cell r="C11206" t="str">
            <v>YEM3075831</v>
          </cell>
          <cell r="D11206" t="str">
            <v>2019-2021</v>
          </cell>
          <cell r="E11206">
            <v>27</v>
          </cell>
          <cell r="F11206" t="str">
            <v>0270</v>
          </cell>
          <cell r="G11206" t="str">
            <v>G002</v>
          </cell>
          <cell r="H11206" t="str">
            <v>Seatpost</v>
          </cell>
          <cell r="I11206" t="str">
            <v>Sadelstolpe</v>
          </cell>
          <cell r="J11206" t="str">
            <v xml:space="preserve">C7205258  SP-222 27.2X350 Anodized SILVER </v>
          </cell>
          <cell r="K11206" t="str">
            <v>C7205258</v>
          </cell>
          <cell r="L11206" t="str">
            <v>C7200039</v>
          </cell>
        </row>
        <row r="11207">
          <cell r="B11207" t="str">
            <v>YEM3075831Sadelrörsklämma</v>
          </cell>
          <cell r="C11207" t="str">
            <v>YEM3075831</v>
          </cell>
          <cell r="D11207" t="str">
            <v>2019-2021</v>
          </cell>
          <cell r="E11207">
            <v>28</v>
          </cell>
          <cell r="F11207" t="str">
            <v>0280</v>
          </cell>
          <cell r="G11207" t="str">
            <v>G003</v>
          </cell>
          <cell r="H11207" t="str">
            <v>Seat Clamp</v>
          </cell>
          <cell r="I11207" t="str">
            <v>Sadelrörsklämma</v>
          </cell>
          <cell r="J11207" t="str">
            <v>C7305178 MX-112 Alloy Seatclamp, single bolt, 31,8mm, silver with stainless steel bolt</v>
          </cell>
          <cell r="K11207" t="str">
            <v>C7305178</v>
          </cell>
          <cell r="L11207" t="str">
            <v>C7300028-318</v>
          </cell>
        </row>
        <row r="11208">
          <cell r="B11208" t="str">
            <v>YEM3075831Framlampa</v>
          </cell>
          <cell r="C11208" t="str">
            <v>YEM3075831</v>
          </cell>
          <cell r="D11208" t="str">
            <v>2019-2021</v>
          </cell>
          <cell r="E11208">
            <v>29</v>
          </cell>
          <cell r="F11208" t="str">
            <v>0290</v>
          </cell>
          <cell r="G11208" t="str">
            <v>H005</v>
          </cell>
          <cell r="H11208" t="str">
            <v>Front light</v>
          </cell>
          <cell r="I11208" t="str">
            <v>Framlampa</v>
          </cell>
          <cell r="J11208" t="str">
            <v>C8025216 Front light Retro Sport with SS bracket Classic chrome, 0,5W LED, 15 lux, Waterproof IP44 w cable</v>
          </cell>
          <cell r="K11208" t="str">
            <v>C8025216</v>
          </cell>
          <cell r="L11208" t="str">
            <v>C8010029</v>
          </cell>
        </row>
        <row r="11209">
          <cell r="B11209" t="str">
            <v>YEM3075831Baklampa</v>
          </cell>
          <cell r="C11209" t="str">
            <v>YEM3075831</v>
          </cell>
          <cell r="D11209" t="str">
            <v>2019-2021</v>
          </cell>
          <cell r="E11209">
            <v>30</v>
          </cell>
          <cell r="F11209" t="str">
            <v>0300</v>
          </cell>
          <cell r="G11209" t="str">
            <v>H006</v>
          </cell>
          <cell r="H11209" t="str">
            <v>Light, Rear</v>
          </cell>
          <cell r="I11209" t="str">
            <v>Baklampa</v>
          </cell>
          <cell r="J11209" t="str">
            <v>inkl in battery</v>
          </cell>
          <cell r="K11209" t="str">
            <v>C8705186-1RLBK</v>
          </cell>
          <cell r="L11209" t="str">
            <v>C8705186-1RLBK</v>
          </cell>
        </row>
        <row r="11210">
          <cell r="B11210" t="str">
            <v>YEM3075831Låssats</v>
          </cell>
          <cell r="C11210" t="str">
            <v>YEM3075831</v>
          </cell>
          <cell r="D11210" t="str">
            <v>2019-2021</v>
          </cell>
          <cell r="E11210">
            <v>31</v>
          </cell>
          <cell r="F11210" t="str">
            <v>0310</v>
          </cell>
          <cell r="G11210" t="str">
            <v>H007</v>
          </cell>
          <cell r="H11210" t="str">
            <v>Lock</v>
          </cell>
          <cell r="I11210" t="str">
            <v>Låssats</v>
          </cell>
          <cell r="J11210" t="str">
            <v>C8405069 LCK SF PLbk Solid+  BAT SF03/SR11/SR20, LOCK FRAME+LOCK BATT SF03 RT W/2 similar keys</v>
          </cell>
          <cell r="K11210" t="str">
            <v>C8405069</v>
          </cell>
          <cell r="L11210" t="str">
            <v>C8405069</v>
          </cell>
        </row>
        <row r="11211">
          <cell r="B11211" t="str">
            <v>YEM3075831Stöd</v>
          </cell>
          <cell r="C11211" t="str">
            <v>YEM3075831</v>
          </cell>
          <cell r="D11211" t="str">
            <v>2019-2021</v>
          </cell>
          <cell r="E11211">
            <v>32</v>
          </cell>
          <cell r="F11211" t="str">
            <v>0320</v>
          </cell>
          <cell r="G11211" t="str">
            <v>H008</v>
          </cell>
          <cell r="H11211" t="str">
            <v>Kick stand</v>
          </cell>
          <cell r="I11211" t="str">
            <v>Stöd</v>
          </cell>
          <cell r="J11211" t="str">
            <v>C8105208 KS REX ATRAN 235</v>
          </cell>
          <cell r="K11211" t="str">
            <v>C8105208</v>
          </cell>
          <cell r="L11211" t="str">
            <v>C8100034</v>
          </cell>
        </row>
        <row r="11212">
          <cell r="B11212" t="str">
            <v>YEM3075831Korg</v>
          </cell>
          <cell r="C11212" t="str">
            <v>YEM3075831</v>
          </cell>
          <cell r="D11212" t="str">
            <v>2019-2021</v>
          </cell>
          <cell r="E11212">
            <v>33</v>
          </cell>
          <cell r="F11212" t="str">
            <v>0330</v>
          </cell>
          <cell r="G11212" t="str">
            <v>H009</v>
          </cell>
          <cell r="H11212" t="str">
            <v>Basket / Fr carrier</v>
          </cell>
          <cell r="I11212" t="str">
            <v>Korg</v>
          </cell>
          <cell r="K11212" t="str">
            <v>EMPTY</v>
          </cell>
          <cell r="L11212" t="e">
            <v>#N/A</v>
          </cell>
        </row>
        <row r="11213">
          <cell r="B11213" t="str">
            <v>YEM3075831Pedaler</v>
          </cell>
          <cell r="C11213" t="str">
            <v>YEM3075831</v>
          </cell>
          <cell r="D11213" t="str">
            <v>2019-2021</v>
          </cell>
          <cell r="E11213">
            <v>34</v>
          </cell>
          <cell r="F11213" t="str">
            <v>0340</v>
          </cell>
          <cell r="G11213" t="str">
            <v>E005</v>
          </cell>
          <cell r="H11213" t="str">
            <v xml:space="preserve">Pedal </v>
          </cell>
          <cell r="I11213" t="str">
            <v>Pedaler</v>
          </cell>
          <cell r="J11213" t="str">
            <v>C3505208 NWL-467  SILVER/GREY 9/16" ALU</v>
          </cell>
          <cell r="K11213" t="str">
            <v>C3505208</v>
          </cell>
          <cell r="L11213" t="str">
            <v>C3500059</v>
          </cell>
        </row>
        <row r="11214">
          <cell r="B11214" t="str">
            <v>YEM3075831Motor</v>
          </cell>
          <cell r="C11214" t="str">
            <v>YEM3075831</v>
          </cell>
          <cell r="D11214" t="str">
            <v>2019-2021</v>
          </cell>
          <cell r="E11214">
            <v>35</v>
          </cell>
          <cell r="F11214" t="str">
            <v>0350</v>
          </cell>
          <cell r="G11214" t="str">
            <v>J001</v>
          </cell>
          <cell r="H11214" t="str">
            <v>DRIVE UNIT:</v>
          </cell>
          <cell r="I11214" t="str">
            <v>Motor</v>
          </cell>
          <cell r="J11214" t="str">
            <v>KDUE5000 DRIVE UNIT, DU-E5000, MID SHIP POSITION, FOR COASTER BRAKE AND FREEWHEEL, FOR 25km/h, W/O COVER(SM-DUE50), W/O SPEED SENSOR UNIT,W/TL-EW02, BULK 22898 JPY</v>
          </cell>
          <cell r="K11214" t="str">
            <v>KDUE5000</v>
          </cell>
          <cell r="L11214" t="str">
            <v>Kontakta SHIMANO / DU-E5000</v>
          </cell>
        </row>
        <row r="11215">
          <cell r="B11215" t="str">
            <v>YEM3075831Display</v>
          </cell>
          <cell r="C11215" t="str">
            <v>YEM3075831</v>
          </cell>
          <cell r="D11215" t="str">
            <v>2019-2021</v>
          </cell>
          <cell r="E11215">
            <v>36</v>
          </cell>
          <cell r="F11215" t="str">
            <v>0360</v>
          </cell>
          <cell r="G11215" t="str">
            <v>J004</v>
          </cell>
          <cell r="H11215" t="str">
            <v>DISPLAY:</v>
          </cell>
          <cell r="I11215" t="str">
            <v>Display</v>
          </cell>
          <cell r="J11215" t="str">
            <v>KSCE6100CF (Description CYCLE COMPUTER, SC-E6100, CLAMP BAND DIA METER 25.4MM &amp; 31.8MM, 1ST GROUP, BULK</v>
          </cell>
          <cell r="K11215" t="str">
            <v>KSCE6100CF</v>
          </cell>
          <cell r="L11215" t="str">
            <v>Kontakta SHIMANO / SC-E6100</v>
          </cell>
        </row>
        <row r="11216">
          <cell r="B11216" t="str">
            <v>YEM3075831EB-Bus kabel</v>
          </cell>
          <cell r="C11216" t="str">
            <v>YEM3075831</v>
          </cell>
          <cell r="D11216" t="str">
            <v>2019-2021</v>
          </cell>
          <cell r="E11216">
            <v>37</v>
          </cell>
          <cell r="F11216" t="str">
            <v>0370</v>
          </cell>
          <cell r="G11216" t="str">
            <v>J005</v>
          </cell>
          <cell r="H11216" t="str">
            <v>EB-BUS CABLE:</v>
          </cell>
          <cell r="I11216" t="str">
            <v>EB-Bus kabel</v>
          </cell>
          <cell r="K11216" t="str">
            <v>KEWSD50IL35</v>
          </cell>
          <cell r="L11216" t="str">
            <v>Kontakta SHIMANO</v>
          </cell>
        </row>
        <row r="11217">
          <cell r="B11217" t="str">
            <v>YEM3075831Motorkabel</v>
          </cell>
          <cell r="C11217" t="str">
            <v>YEM3075831</v>
          </cell>
          <cell r="D11217" t="str">
            <v>2019-2021</v>
          </cell>
          <cell r="E11217">
            <v>38</v>
          </cell>
          <cell r="F11217" t="str">
            <v>0380</v>
          </cell>
          <cell r="G11217" t="str">
            <v>J006</v>
          </cell>
          <cell r="H11217" t="str">
            <v>POWER CABLE:</v>
          </cell>
          <cell r="I11217" t="str">
            <v>Motorkabel</v>
          </cell>
          <cell r="J11217" t="str">
            <v>KEWSD50IL120 ELECTRIC WIRE, EW-SD50-I, FOR BUILT-IN ROUTING, 1200MM BLACK, BULK, 1169 JPY</v>
          </cell>
          <cell r="K11217" t="str">
            <v>Ingår i batterihållaren</v>
          </cell>
          <cell r="L11217" t="str">
            <v>Ingår i batterihållaren</v>
          </cell>
        </row>
        <row r="11218">
          <cell r="B11218" t="str">
            <v>YEM3075831Kabel framlampa</v>
          </cell>
          <cell r="C11218" t="str">
            <v>YEM3075831</v>
          </cell>
          <cell r="D11218" t="str">
            <v>2019-2021</v>
          </cell>
          <cell r="E11218">
            <v>39</v>
          </cell>
          <cell r="F11218" t="str">
            <v>0390</v>
          </cell>
          <cell r="G11218" t="str">
            <v>J007</v>
          </cell>
          <cell r="H11218" t="str">
            <v>F. LIGHT CABLE:</v>
          </cell>
          <cell r="I11218" t="str">
            <v>Kabel framlampa</v>
          </cell>
          <cell r="K11218" t="str">
            <v>C8075017</v>
          </cell>
          <cell r="L11218" t="str">
            <v>C8075017</v>
          </cell>
        </row>
        <row r="11219">
          <cell r="B11219" t="str">
            <v>YEM3075831Kabel baklampa</v>
          </cell>
          <cell r="C11219" t="str">
            <v>YEM3075831</v>
          </cell>
          <cell r="D11219" t="str">
            <v>2019-2021</v>
          </cell>
          <cell r="E11219">
            <v>40</v>
          </cell>
          <cell r="F11219" t="str">
            <v>0400</v>
          </cell>
          <cell r="G11219" t="str">
            <v>J008</v>
          </cell>
          <cell r="H11219" t="str">
            <v>R. LIGHT CABLE:</v>
          </cell>
          <cell r="I11219" t="str">
            <v>Kabel baklampa</v>
          </cell>
          <cell r="K11219" t="str">
            <v>INGÅR I BATTERIET</v>
          </cell>
          <cell r="L11219" t="str">
            <v>Ingår i batteriet</v>
          </cell>
        </row>
        <row r="11220">
          <cell r="B11220" t="str">
            <v>YEM3075831Hastighetssensor</v>
          </cell>
          <cell r="C11220" t="str">
            <v>YEM3075831</v>
          </cell>
          <cell r="D11220" t="str">
            <v>2019-2021</v>
          </cell>
          <cell r="E11220">
            <v>41</v>
          </cell>
          <cell r="F11220" t="str">
            <v>0410</v>
          </cell>
          <cell r="G11220" t="str">
            <v>J009</v>
          </cell>
          <cell r="H11220" t="str">
            <v>SPEED SENSOR:</v>
          </cell>
          <cell r="I11220" t="str">
            <v>Hastighetssensor</v>
          </cell>
          <cell r="J11220" t="str">
            <v>KSMDUE10 SPEED SENSOR UNIT, SM-DUE10, CABLE LENGTH 540MM, BULK, 1041 JPY</v>
          </cell>
          <cell r="K11220" t="str">
            <v>KSMDUE10</v>
          </cell>
          <cell r="L11220" t="str">
            <v>Kontakta SHIMANO / SM-DUE10</v>
          </cell>
        </row>
        <row r="11221">
          <cell r="B11221" t="str">
            <v>YEM3075831Batteri</v>
          </cell>
          <cell r="C11221" t="str">
            <v>YEM3075831</v>
          </cell>
          <cell r="D11221" t="str">
            <v>2019-2021</v>
          </cell>
          <cell r="E11221">
            <v>42</v>
          </cell>
          <cell r="F11221" t="str">
            <v>0420</v>
          </cell>
          <cell r="G11221" t="str">
            <v>J002</v>
          </cell>
          <cell r="H11221" t="str">
            <v>BATTERY:</v>
          </cell>
          <cell r="I11221" t="str">
            <v>Batteri</v>
          </cell>
          <cell r="J11221" t="str">
            <v>C8705186-S-11EA -&gt; C8705186-S-11U SR-20 11,6Ah, dimension med dockning 435mmX140mmX50mm, 2,9kg EN15194:2017</v>
          </cell>
          <cell r="K11221" t="str">
            <v>C8705186-S-11EA</v>
          </cell>
          <cell r="L11221" t="str">
            <v>C8705186-S-11EA</v>
          </cell>
        </row>
        <row r="11222">
          <cell r="B11222" t="str">
            <v>YEM3075831Batterihållare</v>
          </cell>
          <cell r="C11222" t="str">
            <v>YEM3075831</v>
          </cell>
          <cell r="D11222" t="str">
            <v>2019-2021</v>
          </cell>
          <cell r="E11222">
            <v>43</v>
          </cell>
          <cell r="F11222" t="str">
            <v>0430</v>
          </cell>
          <cell r="G11222" t="str">
            <v>J003</v>
          </cell>
          <cell r="H11222" t="str">
            <v>BATTERY HOLDER/Slider</v>
          </cell>
          <cell r="I11222" t="str">
            <v>Batterihållare</v>
          </cell>
          <cell r="J11222" t="str">
            <v>C8705188-S-01 Slider (lower part) SR20, AXA One key</v>
          </cell>
          <cell r="K11222" t="str">
            <v>C8705188-S-01</v>
          </cell>
          <cell r="L11222" t="str">
            <v>C8705188-S-01</v>
          </cell>
        </row>
        <row r="11223">
          <cell r="B11223" t="str">
            <v>YEM3075831Batteriladdare</v>
          </cell>
          <cell r="C11223" t="str">
            <v>YEM3075831</v>
          </cell>
          <cell r="D11223" t="str">
            <v>2019-2021</v>
          </cell>
          <cell r="E11223">
            <v>44</v>
          </cell>
          <cell r="F11223" t="str">
            <v>0440</v>
          </cell>
          <cell r="G11223" t="str">
            <v>J010</v>
          </cell>
          <cell r="H11223" t="str">
            <v>CHARGER:</v>
          </cell>
          <cell r="I11223" t="str">
            <v>Batteriladdare</v>
          </cell>
          <cell r="J11223" t="str">
            <v xml:space="preserve">C8705086-02C T-Shape CanBus charger for DT12/Shimano </v>
          </cell>
          <cell r="K11223" t="str">
            <v>C8705086-02C</v>
          </cell>
          <cell r="L11223" t="str">
            <v>C8705086-02C</v>
          </cell>
        </row>
        <row r="11224">
          <cell r="B11224" t="str">
            <v>YEM3075831Kontrollbox</v>
          </cell>
          <cell r="C11224" t="str">
            <v>YEM3075831</v>
          </cell>
          <cell r="D11224" t="str">
            <v>2019-2021</v>
          </cell>
          <cell r="E11224">
            <v>45</v>
          </cell>
          <cell r="F11224" t="str">
            <v>0450</v>
          </cell>
          <cell r="G11224" t="str">
            <v>J011</v>
          </cell>
          <cell r="H11224" t="str">
            <v>Controller</v>
          </cell>
          <cell r="I11224" t="str">
            <v>Kontrollbox</v>
          </cell>
          <cell r="J11224" t="str">
            <v>Included in motor</v>
          </cell>
          <cell r="K11224" t="str">
            <v>Shimano</v>
          </cell>
          <cell r="L11224" t="str">
            <v>Kontakta SHIMANO</v>
          </cell>
        </row>
        <row r="11225">
          <cell r="B11225" t="str">
            <v>YEM3075831Växelöra</v>
          </cell>
          <cell r="C11225" t="str">
            <v>YEM3075831</v>
          </cell>
          <cell r="D11225" t="str">
            <v>2019-2021</v>
          </cell>
          <cell r="E11225">
            <v>46</v>
          </cell>
          <cell r="F11225" t="str">
            <v>0460</v>
          </cell>
          <cell r="G11225" t="str">
            <v>D005</v>
          </cell>
          <cell r="H11225" t="str">
            <v>Gear hanger</v>
          </cell>
          <cell r="I11225" t="str">
            <v>Växelöra</v>
          </cell>
          <cell r="L11225" t="e">
            <v>#N/A</v>
          </cell>
        </row>
        <row r="11226">
          <cell r="B11226" t="str">
            <v>YEM3075833RAM</v>
          </cell>
          <cell r="C11226" t="str">
            <v>YEM3075833</v>
          </cell>
          <cell r="D11226" t="str">
            <v>2022-2024</v>
          </cell>
          <cell r="E11226">
            <v>1</v>
          </cell>
          <cell r="F11226" t="str">
            <v>0010</v>
          </cell>
          <cell r="G11226" t="str">
            <v>A001</v>
          </cell>
          <cell r="H11226" t="str">
            <v>PAINTED FRAME</v>
          </cell>
          <cell r="I11226" t="str">
            <v>RAM</v>
          </cell>
          <cell r="K11226" t="str">
            <v>C1307755-580</v>
          </cell>
          <cell r="L11226" t="e">
            <v>#N/A</v>
          </cell>
        </row>
        <row r="11227">
          <cell r="B11227" t="str">
            <v>YEM3075833Framgaffel</v>
          </cell>
          <cell r="C11227" t="str">
            <v>YEM3075833</v>
          </cell>
          <cell r="D11227" t="str">
            <v>2022-2024</v>
          </cell>
          <cell r="E11227">
            <v>2</v>
          </cell>
          <cell r="F11227" t="str">
            <v>0020</v>
          </cell>
          <cell r="G11227" t="str">
            <v>A002</v>
          </cell>
          <cell r="H11227" t="str">
            <v>PAINTED FORK</v>
          </cell>
          <cell r="I11227" t="str">
            <v>Framgaffel</v>
          </cell>
          <cell r="K11227" t="str">
            <v>C1605442-173</v>
          </cell>
          <cell r="L11227" t="e">
            <v>#N/A</v>
          </cell>
        </row>
        <row r="11228">
          <cell r="B11228" t="str">
            <v>YEM3075833Styrlager</v>
          </cell>
          <cell r="C11228" t="str">
            <v>YEM3075833</v>
          </cell>
          <cell r="D11228" t="str">
            <v>2022-2024</v>
          </cell>
          <cell r="E11228">
            <v>3</v>
          </cell>
          <cell r="F11228" t="str">
            <v>0030</v>
          </cell>
          <cell r="G11228" t="str">
            <v>B001</v>
          </cell>
          <cell r="H11228" t="str">
            <v>Head Set</v>
          </cell>
          <cell r="I11228" t="str">
            <v>Styrlager</v>
          </cell>
          <cell r="K11228" t="str">
            <v>C2105291</v>
          </cell>
          <cell r="L11228" t="str">
            <v>C2100163</v>
          </cell>
        </row>
        <row r="11229">
          <cell r="B11229" t="str">
            <v xml:space="preserve">YEM3075833Styrstam </v>
          </cell>
          <cell r="C11229" t="str">
            <v>YEM3075833</v>
          </cell>
          <cell r="D11229" t="str">
            <v>2022-2024</v>
          </cell>
          <cell r="E11229">
            <v>4</v>
          </cell>
          <cell r="F11229" t="str">
            <v>0040</v>
          </cell>
          <cell r="G11229" t="str">
            <v>B002</v>
          </cell>
          <cell r="H11229" t="str">
            <v>Handlebar Stem</v>
          </cell>
          <cell r="I11229" t="str">
            <v xml:space="preserve">Styrstam </v>
          </cell>
          <cell r="K11229" t="str">
            <v>C2205548-110</v>
          </cell>
          <cell r="L11229" t="str">
            <v>C2200065</v>
          </cell>
        </row>
        <row r="11230">
          <cell r="B11230" t="str">
            <v>YEM3075833Styre</v>
          </cell>
          <cell r="C11230" t="str">
            <v>YEM3075833</v>
          </cell>
          <cell r="D11230" t="str">
            <v>2022-2024</v>
          </cell>
          <cell r="E11230">
            <v>5</v>
          </cell>
          <cell r="F11230" t="str">
            <v>0050</v>
          </cell>
          <cell r="G11230" t="str">
            <v>B003</v>
          </cell>
          <cell r="H11230" t="str">
            <v>Handelbar</v>
          </cell>
          <cell r="I11230" t="str">
            <v>Styre</v>
          </cell>
          <cell r="K11230" t="str">
            <v>C2305480</v>
          </cell>
          <cell r="L11230" t="str">
            <v>C2300001</v>
          </cell>
        </row>
        <row r="11231">
          <cell r="B11231" t="str">
            <v>YEM3075833Bromsgrepp H</v>
          </cell>
          <cell r="C11231" t="str">
            <v>YEM3075833</v>
          </cell>
          <cell r="D11231" t="str">
            <v>2022-2024</v>
          </cell>
          <cell r="E11231">
            <v>6</v>
          </cell>
          <cell r="F11231" t="str">
            <v>0060</v>
          </cell>
          <cell r="G11231" t="str">
            <v>C002</v>
          </cell>
          <cell r="H11231" t="str">
            <v>Brake Lever R</v>
          </cell>
          <cell r="I11231" t="str">
            <v>Bromsgrepp H</v>
          </cell>
          <cell r="L11231" t="e">
            <v>#N/A</v>
          </cell>
        </row>
        <row r="11232">
          <cell r="B11232" t="str">
            <v>YEM3075833Bromsgrepp V</v>
          </cell>
          <cell r="C11232" t="str">
            <v>YEM3075833</v>
          </cell>
          <cell r="D11232" t="str">
            <v>2022-2024</v>
          </cell>
          <cell r="E11232">
            <v>7</v>
          </cell>
          <cell r="F11232" t="str">
            <v>0070</v>
          </cell>
          <cell r="G11232" t="str">
            <v>C001</v>
          </cell>
          <cell r="H11232" t="str">
            <v>Brake Lever L</v>
          </cell>
          <cell r="I11232" t="str">
            <v>Bromsgrepp V</v>
          </cell>
          <cell r="K11232" t="str">
            <v>Shimano</v>
          </cell>
          <cell r="L11232" t="str">
            <v>Kontakta SHIMANO</v>
          </cell>
        </row>
        <row r="11233">
          <cell r="B11233" t="str">
            <v>YEM3075833Växelreglage H</v>
          </cell>
          <cell r="C11233" t="str">
            <v>YEM3075833</v>
          </cell>
          <cell r="D11233" t="str">
            <v>2022-2024</v>
          </cell>
          <cell r="E11233">
            <v>8</v>
          </cell>
          <cell r="F11233" t="str">
            <v>0080</v>
          </cell>
          <cell r="G11233" t="str">
            <v>D002</v>
          </cell>
          <cell r="H11233" t="str">
            <v>Shift Lever R</v>
          </cell>
          <cell r="I11233" t="str">
            <v>Växelreglage H</v>
          </cell>
          <cell r="K11233" t="str">
            <v>ASL7S50ALSL</v>
          </cell>
          <cell r="L11233" t="str">
            <v>Kontakta SHIMANO</v>
          </cell>
        </row>
        <row r="11234">
          <cell r="B11234" t="str">
            <v>YEM3075833Växelreglage V</v>
          </cell>
          <cell r="C11234" t="str">
            <v>YEM3075833</v>
          </cell>
          <cell r="D11234" t="str">
            <v>2022-2024</v>
          </cell>
          <cell r="E11234">
            <v>9</v>
          </cell>
          <cell r="F11234" t="str">
            <v>0090</v>
          </cell>
          <cell r="G11234" t="str">
            <v>D001</v>
          </cell>
          <cell r="H11234" t="str">
            <v>Shift Lever L</v>
          </cell>
          <cell r="I11234" t="str">
            <v>Växelreglage V</v>
          </cell>
          <cell r="L11234" t="e">
            <v>#N/A</v>
          </cell>
        </row>
        <row r="11235">
          <cell r="B11235" t="str">
            <v>YEM3075833Handtag par</v>
          </cell>
          <cell r="C11235" t="str">
            <v>YEM3075833</v>
          </cell>
          <cell r="D11235" t="str">
            <v>2022-2024</v>
          </cell>
          <cell r="E11235">
            <v>10</v>
          </cell>
          <cell r="F11235" t="str">
            <v>0100</v>
          </cell>
          <cell r="G11235" t="str">
            <v>B004</v>
          </cell>
          <cell r="H11235" t="str">
            <v>Grip R</v>
          </cell>
          <cell r="I11235" t="str">
            <v>Handtag par</v>
          </cell>
          <cell r="K11235" t="str">
            <v>C2505682</v>
          </cell>
          <cell r="L11235" t="str">
            <v>BSP?</v>
          </cell>
        </row>
        <row r="11236">
          <cell r="B11236" t="str">
            <v>YEM3075833Frambroms</v>
          </cell>
          <cell r="C11236" t="str">
            <v>YEM3075833</v>
          </cell>
          <cell r="D11236" t="str">
            <v>2022-2024</v>
          </cell>
          <cell r="E11236">
            <v>11</v>
          </cell>
          <cell r="F11236" t="str">
            <v>0110</v>
          </cell>
          <cell r="G11236" t="str">
            <v>C003</v>
          </cell>
          <cell r="H11236" t="str">
            <v xml:space="preserve">Brake front </v>
          </cell>
          <cell r="I11236" t="str">
            <v>Frambroms</v>
          </cell>
          <cell r="K11236" t="str">
            <v>AMT200KLFURX075</v>
          </cell>
          <cell r="L11236" t="str">
            <v>Kontakta SHIMANO</v>
          </cell>
        </row>
        <row r="11237">
          <cell r="B11237" t="str">
            <v>YEM3075833Bakbroms</v>
          </cell>
          <cell r="C11237" t="str">
            <v>YEM3075833</v>
          </cell>
          <cell r="D11237" t="str">
            <v>2022-2024</v>
          </cell>
          <cell r="E11237">
            <v>12</v>
          </cell>
          <cell r="F11237" t="str">
            <v>0120</v>
          </cell>
          <cell r="G11237" t="str">
            <v>C004</v>
          </cell>
          <cell r="H11237" t="str">
            <v>Brake rear</v>
          </cell>
          <cell r="I11237" t="str">
            <v>Bakbroms</v>
          </cell>
          <cell r="K11237" t="str">
            <v>Fotbroms</v>
          </cell>
          <cell r="L11237" t="str">
            <v>Kontakta SHIMANO</v>
          </cell>
        </row>
        <row r="11238">
          <cell r="B11238" t="str">
            <v>YEM3075833Vevlager</v>
          </cell>
          <cell r="C11238" t="str">
            <v>YEM3075833</v>
          </cell>
          <cell r="D11238" t="str">
            <v>2022-2024</v>
          </cell>
          <cell r="E11238">
            <v>13</v>
          </cell>
          <cell r="F11238" t="str">
            <v>0130</v>
          </cell>
          <cell r="G11238" t="str">
            <v>E001</v>
          </cell>
          <cell r="H11238" t="str">
            <v xml:space="preserve">BB-set </v>
          </cell>
          <cell r="I11238" t="str">
            <v>Vevlager</v>
          </cell>
          <cell r="K11238" t="str">
            <v>INGÅR I MOTORN</v>
          </cell>
          <cell r="L11238" t="str">
            <v>Ingår i motorn</v>
          </cell>
        </row>
        <row r="11239">
          <cell r="B11239" t="str">
            <v>YEM3075833Vevparti</v>
          </cell>
          <cell r="C11239" t="str">
            <v>YEM3075833</v>
          </cell>
          <cell r="D11239" t="str">
            <v>2022-2024</v>
          </cell>
          <cell r="E11239">
            <v>14</v>
          </cell>
          <cell r="F11239" t="str">
            <v>0140</v>
          </cell>
          <cell r="G11239" t="str">
            <v>E002</v>
          </cell>
          <cell r="H11239" t="str">
            <v>Front Chainwheel</v>
          </cell>
          <cell r="I11239" t="str">
            <v>Vevparti</v>
          </cell>
          <cell r="K11239" t="str">
            <v>C3305776-EG</v>
          </cell>
          <cell r="L11239" t="str">
            <v>C3305776-EG</v>
          </cell>
        </row>
        <row r="11240">
          <cell r="B11240" t="str">
            <v>YEM3075833Kedjeskydd</v>
          </cell>
          <cell r="C11240" t="str">
            <v>YEM3075833</v>
          </cell>
          <cell r="D11240" t="str">
            <v>2022-2024</v>
          </cell>
          <cell r="E11240">
            <v>15</v>
          </cell>
          <cell r="F11240" t="str">
            <v>0150</v>
          </cell>
          <cell r="G11240" t="str">
            <v>H001</v>
          </cell>
          <cell r="H11240" t="str">
            <v>Chain guard</v>
          </cell>
          <cell r="I11240" t="str">
            <v>Kedjeskydd</v>
          </cell>
          <cell r="K11240" t="str">
            <v>Ingår i vevpartiet</v>
          </cell>
          <cell r="L11240" t="str">
            <v>Ingår i vevpartiet</v>
          </cell>
        </row>
        <row r="11241">
          <cell r="B11241" t="str">
            <v>YEM3075833Kedjeskyddsfäste</v>
          </cell>
          <cell r="C11241" t="str">
            <v>YEM3075833</v>
          </cell>
          <cell r="D11241" t="str">
            <v>2022-2024</v>
          </cell>
          <cell r="E11241">
            <v>16</v>
          </cell>
          <cell r="F11241" t="str">
            <v>0160</v>
          </cell>
          <cell r="G11241" t="str">
            <v>H002</v>
          </cell>
          <cell r="H11241" t="str">
            <v>Chain guard bracket</v>
          </cell>
          <cell r="I11241" t="str">
            <v>Kedjeskyddsfäste</v>
          </cell>
          <cell r="K11241" t="str">
            <v>EMPTY</v>
          </cell>
          <cell r="L11241" t="e">
            <v>#N/A</v>
          </cell>
        </row>
        <row r="11242">
          <cell r="B11242" t="str">
            <v>YEM3075833Framväxel</v>
          </cell>
          <cell r="C11242" t="str">
            <v>YEM3075833</v>
          </cell>
          <cell r="D11242" t="str">
            <v>2022-2024</v>
          </cell>
          <cell r="E11242">
            <v>17</v>
          </cell>
          <cell r="F11242" t="str">
            <v>0170</v>
          </cell>
          <cell r="G11242" t="str">
            <v>D003</v>
          </cell>
          <cell r="H11242" t="str">
            <v>Front Derailleur</v>
          </cell>
          <cell r="I11242" t="str">
            <v>Framväxel</v>
          </cell>
          <cell r="K11242" t="str">
            <v/>
          </cell>
          <cell r="L11242" t="e">
            <v>#N/A</v>
          </cell>
        </row>
        <row r="11243">
          <cell r="B11243" t="str">
            <v>YEM3075833Bakväxel</v>
          </cell>
          <cell r="C11243" t="str">
            <v>YEM3075833</v>
          </cell>
          <cell r="D11243" t="str">
            <v>2022-2024</v>
          </cell>
          <cell r="E11243">
            <v>18</v>
          </cell>
          <cell r="F11243" t="str">
            <v>0180</v>
          </cell>
          <cell r="G11243" t="str">
            <v>D004</v>
          </cell>
          <cell r="H11243" t="str">
            <v>Rear Derailleur</v>
          </cell>
          <cell r="I11243" t="str">
            <v>Bakväxel</v>
          </cell>
          <cell r="K11243" t="str">
            <v>NAVVÄXEL</v>
          </cell>
          <cell r="L11243" t="str">
            <v>Kontakta SHIMANO</v>
          </cell>
        </row>
        <row r="11244">
          <cell r="B11244" t="str">
            <v>YEM3075833Kedja</v>
          </cell>
          <cell r="C11244" t="str">
            <v>YEM3075833</v>
          </cell>
          <cell r="D11244" t="str">
            <v>2022-2024</v>
          </cell>
          <cell r="E11244">
            <v>19</v>
          </cell>
          <cell r="F11244" t="str">
            <v>0190</v>
          </cell>
          <cell r="G11244" t="str">
            <v>E003</v>
          </cell>
          <cell r="H11244" t="str">
            <v xml:space="preserve">Chain </v>
          </cell>
          <cell r="I11244" t="str">
            <v>Kedja</v>
          </cell>
          <cell r="K11244" t="str">
            <v>C3405041-108</v>
          </cell>
          <cell r="L11244" t="str">
            <v>C3400038</v>
          </cell>
        </row>
        <row r="11245">
          <cell r="B11245" t="str">
            <v>YEM3075833Kassett</v>
          </cell>
          <cell r="C11245" t="str">
            <v>YEM3075833</v>
          </cell>
          <cell r="D11245" t="str">
            <v>2022-2024</v>
          </cell>
          <cell r="E11245">
            <v>20</v>
          </cell>
          <cell r="F11245" t="str">
            <v>0200</v>
          </cell>
          <cell r="G11245" t="str">
            <v>E004</v>
          </cell>
          <cell r="H11245" t="str">
            <v>Cassette Sprocket</v>
          </cell>
          <cell r="I11245" t="str">
            <v>Kassett</v>
          </cell>
          <cell r="K11245" t="str">
            <v>ASMGEAR16SU</v>
          </cell>
          <cell r="L11245" t="str">
            <v>Kontakta SHIMANO</v>
          </cell>
        </row>
        <row r="11246">
          <cell r="B11246" t="str">
            <v>YEM3075833Framhjul</v>
          </cell>
          <cell r="C11246" t="str">
            <v>YEM3075833</v>
          </cell>
          <cell r="D11246" t="str">
            <v>2022-2024</v>
          </cell>
          <cell r="E11246">
            <v>21</v>
          </cell>
          <cell r="F11246" t="str">
            <v>0210</v>
          </cell>
          <cell r="G11246" t="str">
            <v>F001</v>
          </cell>
          <cell r="H11246" t="str">
            <v>Front hub</v>
          </cell>
          <cell r="I11246" t="str">
            <v>Framhjul</v>
          </cell>
          <cell r="K11246" t="str">
            <v>C4108163</v>
          </cell>
          <cell r="L11246" t="str">
            <v>C4100391</v>
          </cell>
        </row>
        <row r="11247">
          <cell r="B11247" t="str">
            <v>YEM3075833Bakhjul</v>
          </cell>
          <cell r="C11247" t="str">
            <v>YEM3075833</v>
          </cell>
          <cell r="D11247" t="str">
            <v>2022-2024</v>
          </cell>
          <cell r="E11247">
            <v>22</v>
          </cell>
          <cell r="F11247" t="str">
            <v>0220</v>
          </cell>
          <cell r="G11247" t="str">
            <v>F002</v>
          </cell>
          <cell r="H11247" t="str">
            <v>Rear hub</v>
          </cell>
          <cell r="I11247" t="str">
            <v>Bakhjul</v>
          </cell>
          <cell r="K11247" t="str">
            <v>C4208239</v>
          </cell>
          <cell r="L11247" t="str">
            <v>C4200389</v>
          </cell>
        </row>
        <row r="11248">
          <cell r="B11248" t="str">
            <v>YEM3075833Däck</v>
          </cell>
          <cell r="C11248" t="str">
            <v>YEM3075833</v>
          </cell>
          <cell r="D11248" t="str">
            <v>2022-2024</v>
          </cell>
          <cell r="E11248">
            <v>23</v>
          </cell>
          <cell r="F11248" t="str">
            <v>0230</v>
          </cell>
          <cell r="G11248" t="str">
            <v>F003</v>
          </cell>
          <cell r="H11248" t="str">
            <v>Tire</v>
          </cell>
          <cell r="I11248" t="str">
            <v>Däck</v>
          </cell>
          <cell r="K11248" t="str">
            <v>C4906436</v>
          </cell>
          <cell r="L11248" t="str">
            <v>C4901540</v>
          </cell>
        </row>
        <row r="11249">
          <cell r="B11249" t="str">
            <v>YEM3075833Skärmar set</v>
          </cell>
          <cell r="C11249" t="str">
            <v>YEM3075833</v>
          </cell>
          <cell r="D11249" t="str">
            <v>2022-2024</v>
          </cell>
          <cell r="E11249">
            <v>24</v>
          </cell>
          <cell r="F11249" t="str">
            <v>0240</v>
          </cell>
          <cell r="G11249" t="str">
            <v>H003</v>
          </cell>
          <cell r="H11249" t="str">
            <v xml:space="preserve">Mudguard front   </v>
          </cell>
          <cell r="I11249" t="str">
            <v>Skärmar set</v>
          </cell>
          <cell r="K11249" t="str">
            <v>C8255799-834M</v>
          </cell>
          <cell r="L11249" t="str">
            <v>Kontakta Service</v>
          </cell>
        </row>
        <row r="11250">
          <cell r="B11250" t="str">
            <v>YEM3075833Pakethållare</v>
          </cell>
          <cell r="C11250" t="str">
            <v>YEM3075833</v>
          </cell>
          <cell r="D11250" t="str">
            <v>2022-2024</v>
          </cell>
          <cell r="E11250">
            <v>25</v>
          </cell>
          <cell r="F11250" t="str">
            <v>0250</v>
          </cell>
          <cell r="G11250" t="str">
            <v>H004</v>
          </cell>
          <cell r="H11250" t="str">
            <v>Carrier</v>
          </cell>
          <cell r="I11250" t="str">
            <v>Pakethållare</v>
          </cell>
          <cell r="K11250" t="str">
            <v>C8205828-834</v>
          </cell>
          <cell r="L11250" t="str">
            <v>Kontakta Service</v>
          </cell>
        </row>
        <row r="11251">
          <cell r="B11251" t="str">
            <v>YEM3075833Sadel</v>
          </cell>
          <cell r="C11251" t="str">
            <v>YEM3075833</v>
          </cell>
          <cell r="D11251" t="str">
            <v>2022-2024</v>
          </cell>
          <cell r="E11251">
            <v>26</v>
          </cell>
          <cell r="F11251" t="str">
            <v>0260</v>
          </cell>
          <cell r="G11251" t="str">
            <v>G001</v>
          </cell>
          <cell r="H11251" t="str">
            <v>Saddle</v>
          </cell>
          <cell r="I11251" t="str">
            <v>Sadel</v>
          </cell>
          <cell r="K11251" t="str">
            <v>C7106232</v>
          </cell>
          <cell r="L11251" t="str">
            <v>C7106232</v>
          </cell>
        </row>
        <row r="11252">
          <cell r="B11252" t="str">
            <v>YEM3075833Sadelstolpe</v>
          </cell>
          <cell r="C11252" t="str">
            <v>YEM3075833</v>
          </cell>
          <cell r="D11252" t="str">
            <v>2022-2024</v>
          </cell>
          <cell r="E11252">
            <v>27</v>
          </cell>
          <cell r="F11252" t="str">
            <v>0270</v>
          </cell>
          <cell r="G11252" t="str">
            <v>G002</v>
          </cell>
          <cell r="H11252" t="str">
            <v>Seatpost</v>
          </cell>
          <cell r="I11252" t="str">
            <v>Sadelstolpe</v>
          </cell>
          <cell r="K11252" t="str">
            <v>C7205258</v>
          </cell>
          <cell r="L11252" t="str">
            <v>C7200039</v>
          </cell>
        </row>
        <row r="11253">
          <cell r="B11253" t="str">
            <v>YEM3075833Sadelrörsklämma</v>
          </cell>
          <cell r="C11253" t="str">
            <v>YEM3075833</v>
          </cell>
          <cell r="D11253" t="str">
            <v>2022-2024</v>
          </cell>
          <cell r="E11253">
            <v>28</v>
          </cell>
          <cell r="F11253" t="str">
            <v>0280</v>
          </cell>
          <cell r="G11253" t="str">
            <v>G003</v>
          </cell>
          <cell r="H11253" t="str">
            <v>Seat Clamp</v>
          </cell>
          <cell r="I11253" t="str">
            <v>Sadelrörsklämma</v>
          </cell>
          <cell r="K11253" t="str">
            <v>C7305178</v>
          </cell>
          <cell r="L11253" t="str">
            <v>C7300028-318</v>
          </cell>
        </row>
        <row r="11254">
          <cell r="B11254" t="str">
            <v>YEM3075833Framlampa</v>
          </cell>
          <cell r="C11254" t="str">
            <v>YEM3075833</v>
          </cell>
          <cell r="D11254" t="str">
            <v>2022-2024</v>
          </cell>
          <cell r="E11254">
            <v>29</v>
          </cell>
          <cell r="F11254" t="str">
            <v>0290</v>
          </cell>
          <cell r="G11254" t="str">
            <v>H005</v>
          </cell>
          <cell r="H11254" t="str">
            <v>Front light</v>
          </cell>
          <cell r="I11254" t="str">
            <v>Framlampa</v>
          </cell>
          <cell r="K11254" t="str">
            <v>C8025228</v>
          </cell>
          <cell r="L11254" t="str">
            <v>C8010029</v>
          </cell>
        </row>
        <row r="11255">
          <cell r="B11255" t="str">
            <v>YEM3075833Baklampa</v>
          </cell>
          <cell r="C11255" t="str">
            <v>YEM3075833</v>
          </cell>
          <cell r="D11255" t="str">
            <v>2022-2024</v>
          </cell>
          <cell r="E11255">
            <v>30</v>
          </cell>
          <cell r="F11255" t="str">
            <v>0300</v>
          </cell>
          <cell r="G11255" t="str">
            <v>H006</v>
          </cell>
          <cell r="H11255" t="str">
            <v>Light, Rear</v>
          </cell>
          <cell r="I11255" t="str">
            <v>Baklampa</v>
          </cell>
          <cell r="K11255" t="str">
            <v>C8705186-1RLBK</v>
          </cell>
          <cell r="L11255" t="str">
            <v>C8705186-1RLBK</v>
          </cell>
        </row>
        <row r="11256">
          <cell r="B11256" t="str">
            <v>YEM3075833Låssats</v>
          </cell>
          <cell r="C11256" t="str">
            <v>YEM3075833</v>
          </cell>
          <cell r="D11256" t="str">
            <v>2022-2024</v>
          </cell>
          <cell r="E11256">
            <v>31</v>
          </cell>
          <cell r="F11256" t="str">
            <v>0310</v>
          </cell>
          <cell r="G11256" t="str">
            <v>H007</v>
          </cell>
          <cell r="H11256" t="str">
            <v>Lock</v>
          </cell>
          <cell r="I11256" t="str">
            <v>Låssats</v>
          </cell>
          <cell r="K11256" t="str">
            <v>C8405069</v>
          </cell>
          <cell r="L11256" t="str">
            <v>C8405069</v>
          </cell>
        </row>
        <row r="11257">
          <cell r="B11257" t="str">
            <v>YEM3075833Stöd</v>
          </cell>
          <cell r="C11257" t="str">
            <v>YEM3075833</v>
          </cell>
          <cell r="D11257" t="str">
            <v>2022-2024</v>
          </cell>
          <cell r="E11257">
            <v>32</v>
          </cell>
          <cell r="F11257" t="str">
            <v>0320</v>
          </cell>
          <cell r="G11257" t="str">
            <v>H008</v>
          </cell>
          <cell r="H11257" t="str">
            <v>Kick stand</v>
          </cell>
          <cell r="I11257" t="str">
            <v>Stöd</v>
          </cell>
          <cell r="K11257" t="str">
            <v>C8105214</v>
          </cell>
          <cell r="L11257" t="str">
            <v>C8100036</v>
          </cell>
        </row>
        <row r="11258">
          <cell r="B11258" t="str">
            <v>YEM3075833Korg</v>
          </cell>
          <cell r="C11258" t="str">
            <v>YEM3075833</v>
          </cell>
          <cell r="D11258" t="str">
            <v>2022-2024</v>
          </cell>
          <cell r="E11258">
            <v>33</v>
          </cell>
          <cell r="F11258" t="str">
            <v>0330</v>
          </cell>
          <cell r="G11258" t="str">
            <v>H009</v>
          </cell>
          <cell r="H11258" t="str">
            <v>Basket / Fr carrier</v>
          </cell>
          <cell r="I11258" t="str">
            <v>Korg</v>
          </cell>
          <cell r="K11258" t="str">
            <v>C8205750-28834M</v>
          </cell>
          <cell r="L11258" t="str">
            <v>Kontakta Service</v>
          </cell>
        </row>
        <row r="11259">
          <cell r="B11259" t="str">
            <v>YEM3075833Pedaler</v>
          </cell>
          <cell r="C11259" t="str">
            <v>YEM3075833</v>
          </cell>
          <cell r="D11259" t="str">
            <v>2022-2024</v>
          </cell>
          <cell r="E11259">
            <v>34</v>
          </cell>
          <cell r="F11259" t="str">
            <v>0340</v>
          </cell>
          <cell r="G11259" t="str">
            <v>E005</v>
          </cell>
          <cell r="H11259" t="str">
            <v xml:space="preserve">Pedal </v>
          </cell>
          <cell r="I11259" t="str">
            <v>Pedaler</v>
          </cell>
          <cell r="K11259" t="str">
            <v>C3505208</v>
          </cell>
          <cell r="L11259" t="str">
            <v>C3500059</v>
          </cell>
        </row>
        <row r="11260">
          <cell r="B11260" t="str">
            <v>YEM3075833Motor</v>
          </cell>
          <cell r="C11260" t="str">
            <v>YEM3075833</v>
          </cell>
          <cell r="D11260" t="str">
            <v>2022-2024</v>
          </cell>
          <cell r="E11260">
            <v>35</v>
          </cell>
          <cell r="F11260" t="str">
            <v>0350</v>
          </cell>
          <cell r="G11260" t="str">
            <v>J001</v>
          </cell>
          <cell r="H11260" t="str">
            <v>DRIVE UNIT:</v>
          </cell>
          <cell r="I11260" t="str">
            <v>Motor</v>
          </cell>
          <cell r="K11260" t="str">
            <v>C8705240-1-01BC</v>
          </cell>
          <cell r="L11260" t="str">
            <v>C8705240-1-01BC</v>
          </cell>
        </row>
        <row r="11261">
          <cell r="B11261" t="str">
            <v>YEM3075833Display</v>
          </cell>
          <cell r="C11261" t="str">
            <v>YEM3075833</v>
          </cell>
          <cell r="D11261" t="str">
            <v>2022-2024</v>
          </cell>
          <cell r="E11261">
            <v>36</v>
          </cell>
          <cell r="F11261" t="str">
            <v>0360</v>
          </cell>
          <cell r="G11261" t="str">
            <v>J004</v>
          </cell>
          <cell r="H11261" t="str">
            <v>DISPLAY:</v>
          </cell>
          <cell r="I11261" t="str">
            <v>Display</v>
          </cell>
          <cell r="K11261" t="str">
            <v>C8705068-1-38C</v>
          </cell>
          <cell r="L11261" t="str">
            <v>C8705068-1-38C</v>
          </cell>
        </row>
        <row r="11262">
          <cell r="B11262" t="str">
            <v>YEM3075833EB-Bus kabel</v>
          </cell>
          <cell r="C11262" t="str">
            <v>YEM3075833</v>
          </cell>
          <cell r="D11262" t="str">
            <v>2022-2024</v>
          </cell>
          <cell r="E11262">
            <v>37</v>
          </cell>
          <cell r="F11262" t="str">
            <v>0370</v>
          </cell>
          <cell r="G11262" t="str">
            <v>J005</v>
          </cell>
          <cell r="H11262" t="str">
            <v>EB-BUS CABLE:</v>
          </cell>
          <cell r="I11262" t="str">
            <v>EB-Bus kabel</v>
          </cell>
          <cell r="K11262" t="str">
            <v>C8705240-1-4-2C</v>
          </cell>
          <cell r="L11262" t="str">
            <v>C8705240-1-4-2C</v>
          </cell>
        </row>
        <row r="11263">
          <cell r="B11263" t="str">
            <v>YEM3075833Motorkabel</v>
          </cell>
          <cell r="C11263" t="str">
            <v>YEM3075833</v>
          </cell>
          <cell r="D11263" t="str">
            <v>2022-2024</v>
          </cell>
          <cell r="E11263">
            <v>38</v>
          </cell>
          <cell r="F11263" t="str">
            <v>0380</v>
          </cell>
          <cell r="G11263" t="str">
            <v>J006</v>
          </cell>
          <cell r="H11263" t="str">
            <v>POWER CABLE:</v>
          </cell>
          <cell r="I11263" t="str">
            <v>Motorkabel</v>
          </cell>
          <cell r="K11263" t="str">
            <v>Ingår i batterihållaren</v>
          </cell>
          <cell r="L11263" t="str">
            <v>Ingår i batterihållaren</v>
          </cell>
        </row>
        <row r="11264">
          <cell r="B11264" t="str">
            <v>YEM3075833Kabel framlampa</v>
          </cell>
          <cell r="C11264" t="str">
            <v>YEM3075833</v>
          </cell>
          <cell r="D11264" t="str">
            <v>2022-2024</v>
          </cell>
          <cell r="E11264">
            <v>39</v>
          </cell>
          <cell r="F11264" t="str">
            <v>0390</v>
          </cell>
          <cell r="G11264" t="str">
            <v>J007</v>
          </cell>
          <cell r="H11264" t="str">
            <v>F. LIGHT CABLE:</v>
          </cell>
          <cell r="I11264" t="str">
            <v>Kabel framlampa</v>
          </cell>
          <cell r="K11264" t="str">
            <v>C8705068-1-0416</v>
          </cell>
          <cell r="L11264" t="str">
            <v>C8705068-1-0416</v>
          </cell>
        </row>
        <row r="11265">
          <cell r="B11265" t="str">
            <v>YEM3075833Kabel baklampa</v>
          </cell>
          <cell r="C11265" t="str">
            <v>YEM3075833</v>
          </cell>
          <cell r="D11265" t="str">
            <v>2022-2024</v>
          </cell>
          <cell r="E11265">
            <v>40</v>
          </cell>
          <cell r="F11265" t="str">
            <v>0400</v>
          </cell>
          <cell r="G11265" t="str">
            <v>J008</v>
          </cell>
          <cell r="H11265" t="str">
            <v>R. LIGHT CABLE:</v>
          </cell>
          <cell r="I11265" t="str">
            <v>Kabel baklampa</v>
          </cell>
          <cell r="K11265" t="str">
            <v>INGÅR I BATTERIET</v>
          </cell>
          <cell r="L11265" t="str">
            <v>Ingår i batteriet</v>
          </cell>
        </row>
        <row r="11266">
          <cell r="B11266" t="str">
            <v>YEM3075833Hastighetssensor</v>
          </cell>
          <cell r="C11266" t="str">
            <v>YEM3075833</v>
          </cell>
          <cell r="D11266" t="str">
            <v>2022-2024</v>
          </cell>
          <cell r="E11266">
            <v>41</v>
          </cell>
          <cell r="F11266" t="str">
            <v>0410</v>
          </cell>
          <cell r="G11266" t="str">
            <v>J009</v>
          </cell>
          <cell r="H11266" t="str">
            <v>SPEED SENSOR:</v>
          </cell>
          <cell r="I11266" t="str">
            <v>Hastighetssensor</v>
          </cell>
          <cell r="K11266" t="str">
            <v>C8705068-1-411C</v>
          </cell>
          <cell r="L11266" t="str">
            <v>C8705068-1-411C</v>
          </cell>
        </row>
        <row r="11267">
          <cell r="B11267" t="str">
            <v>YEM3075833Batteri</v>
          </cell>
          <cell r="C11267" t="str">
            <v>YEM3075833</v>
          </cell>
          <cell r="D11267" t="str">
            <v>2022-2024</v>
          </cell>
          <cell r="E11267">
            <v>42</v>
          </cell>
          <cell r="F11267" t="str">
            <v>0420</v>
          </cell>
          <cell r="G11267" t="str">
            <v>J002</v>
          </cell>
          <cell r="H11267" t="str">
            <v>BATTERY:</v>
          </cell>
          <cell r="I11267" t="str">
            <v>Batteri</v>
          </cell>
          <cell r="K11267" t="str">
            <v>C8705186-E-11C</v>
          </cell>
          <cell r="L11267" t="str">
            <v>C8705186-E-11C</v>
          </cell>
        </row>
        <row r="11268">
          <cell r="B11268" t="str">
            <v>YEM3075833Batterihållare</v>
          </cell>
          <cell r="C11268" t="str">
            <v>YEM3075833</v>
          </cell>
          <cell r="D11268" t="str">
            <v>2022-2024</v>
          </cell>
          <cell r="E11268">
            <v>43</v>
          </cell>
          <cell r="F11268" t="str">
            <v>0430</v>
          </cell>
          <cell r="G11268" t="str">
            <v>J003</v>
          </cell>
          <cell r="H11268" t="str">
            <v>BATTERY HOLDER/Slider</v>
          </cell>
          <cell r="I11268" t="str">
            <v>Batterihållare</v>
          </cell>
          <cell r="K11268" t="str">
            <v>C8705188-E-04</v>
          </cell>
          <cell r="L11268" t="str">
            <v>C8705188-E-04</v>
          </cell>
        </row>
        <row r="11269">
          <cell r="B11269" t="str">
            <v>YEM3075833Batteriladdare</v>
          </cell>
          <cell r="C11269" t="str">
            <v>YEM3075833</v>
          </cell>
          <cell r="D11269" t="str">
            <v>2022-2024</v>
          </cell>
          <cell r="E11269">
            <v>44</v>
          </cell>
          <cell r="F11269" t="str">
            <v>0440</v>
          </cell>
          <cell r="G11269" t="str">
            <v>J010</v>
          </cell>
          <cell r="H11269" t="str">
            <v>CHARGER:</v>
          </cell>
          <cell r="I11269" t="str">
            <v>Batteriladdare</v>
          </cell>
          <cell r="K11269" t="str">
            <v>C8705058-1-1C</v>
          </cell>
          <cell r="L11269" t="str">
            <v>C8705058-1-1D</v>
          </cell>
        </row>
        <row r="11270">
          <cell r="B11270" t="str">
            <v>YEM3075833Kontrollbox</v>
          </cell>
          <cell r="C11270" t="str">
            <v>YEM3075833</v>
          </cell>
          <cell r="D11270" t="str">
            <v>2022-2024</v>
          </cell>
          <cell r="E11270">
            <v>45</v>
          </cell>
          <cell r="F11270" t="str">
            <v>0450</v>
          </cell>
          <cell r="G11270" t="str">
            <v>J011</v>
          </cell>
          <cell r="H11270" t="str">
            <v>Controller</v>
          </cell>
          <cell r="I11270" t="str">
            <v>Kontrollbox</v>
          </cell>
          <cell r="K11270" t="str">
            <v>INGÅR I MOTORN</v>
          </cell>
          <cell r="L11270" t="str">
            <v>Ingår i motorn</v>
          </cell>
        </row>
        <row r="11271">
          <cell r="B11271" t="str">
            <v>YEM3075833Växelöra</v>
          </cell>
          <cell r="C11271" t="str">
            <v>YEM3075833</v>
          </cell>
          <cell r="D11271" t="str">
            <v>2022-2024</v>
          </cell>
          <cell r="E11271">
            <v>46</v>
          </cell>
          <cell r="F11271" t="str">
            <v>0460</v>
          </cell>
          <cell r="G11271" t="str">
            <v>D005</v>
          </cell>
          <cell r="H11271" t="str">
            <v>Gear hanger</v>
          </cell>
          <cell r="I11271" t="str">
            <v>Växelöra</v>
          </cell>
          <cell r="L11271" t="e">
            <v>#N/A</v>
          </cell>
        </row>
        <row r="11272">
          <cell r="B11272" t="str">
            <v>YEM3085331RAM</v>
          </cell>
          <cell r="C11272" t="str">
            <v>YEM3085331</v>
          </cell>
          <cell r="D11272" t="str">
            <v>2019-2021</v>
          </cell>
          <cell r="E11272">
            <v>1</v>
          </cell>
          <cell r="F11272" t="str">
            <v>0010</v>
          </cell>
          <cell r="G11272" t="str">
            <v>A001</v>
          </cell>
          <cell r="H11272" t="str">
            <v>PAINTED FRAME</v>
          </cell>
          <cell r="I11272" t="str">
            <v>RAM</v>
          </cell>
          <cell r="K11272" t="str">
            <v>FRAME</v>
          </cell>
          <cell r="L11272" t="e">
            <v>#N/A</v>
          </cell>
        </row>
        <row r="11273">
          <cell r="B11273" t="str">
            <v>YEM3085331Framgaffel</v>
          </cell>
          <cell r="C11273" t="str">
            <v>YEM3085331</v>
          </cell>
          <cell r="D11273" t="str">
            <v>2019-2021</v>
          </cell>
          <cell r="E11273">
            <v>2</v>
          </cell>
          <cell r="F11273" t="str">
            <v>0020</v>
          </cell>
          <cell r="G11273" t="str">
            <v>A002</v>
          </cell>
          <cell r="H11273" t="str">
            <v>PAINTED FORK</v>
          </cell>
          <cell r="I11273" t="str">
            <v>Framgaffel</v>
          </cell>
          <cell r="J11273" t="str">
            <v>C1605442-153 FF 28 ST 1"1/8 Int 40-44 Disc</v>
          </cell>
          <cell r="K11273" t="str">
            <v>C1605442-153</v>
          </cell>
          <cell r="L11273" t="e">
            <v>#N/A</v>
          </cell>
        </row>
        <row r="11274">
          <cell r="B11274" t="str">
            <v>YEM3085331Styrlager</v>
          </cell>
          <cell r="C11274" t="str">
            <v>YEM3085331</v>
          </cell>
          <cell r="D11274" t="str">
            <v>2019-2021</v>
          </cell>
          <cell r="E11274">
            <v>3</v>
          </cell>
          <cell r="F11274" t="str">
            <v>0030</v>
          </cell>
          <cell r="G11274" t="str">
            <v>B001</v>
          </cell>
          <cell r="H11274" t="str">
            <v>Head Set</v>
          </cell>
          <cell r="I11274" t="str">
            <v>Styrlager</v>
          </cell>
          <cell r="J11274" t="str">
            <v>C2105002 VP-MH305C SEMI INTEGR, ED BLACK O/S  SH = 20mm</v>
          </cell>
          <cell r="K11274" t="str">
            <v>C2105002</v>
          </cell>
          <cell r="L11274" t="str">
            <v>C2100163</v>
          </cell>
        </row>
        <row r="11275">
          <cell r="B11275" t="str">
            <v xml:space="preserve">YEM3085331Styrstam </v>
          </cell>
          <cell r="C11275" t="str">
            <v>YEM3085331</v>
          </cell>
          <cell r="D11275" t="str">
            <v>2019-2021</v>
          </cell>
          <cell r="E11275">
            <v>4</v>
          </cell>
          <cell r="F11275" t="str">
            <v>0040</v>
          </cell>
          <cell r="G11275" t="str">
            <v>B002</v>
          </cell>
          <cell r="H11275" t="str">
            <v>Handlebar Stem</v>
          </cell>
          <cell r="I11275" t="str">
            <v xml:space="preserve">Styrstam </v>
          </cell>
          <cell r="J11275" t="str">
            <v>C2205548-100 STQ ALsv 25,4/100 180mm 4BOLT MTSD-367N-5 SV</v>
          </cell>
          <cell r="K11275" t="str">
            <v>C2205548-110</v>
          </cell>
          <cell r="L11275" t="str">
            <v>C2200065</v>
          </cell>
        </row>
        <row r="11276">
          <cell r="B11276" t="str">
            <v>YEM3085331Styre</v>
          </cell>
          <cell r="C11276" t="str">
            <v>YEM3085331</v>
          </cell>
          <cell r="D11276" t="str">
            <v>2019-2021</v>
          </cell>
          <cell r="E11276">
            <v>5</v>
          </cell>
          <cell r="F11276" t="str">
            <v>0050</v>
          </cell>
          <cell r="G11276" t="str">
            <v>B003</v>
          </cell>
          <cell r="H11276" t="str">
            <v>Handelbar</v>
          </cell>
          <cell r="I11276" t="str">
            <v>Styre</v>
          </cell>
          <cell r="J11276" t="str">
            <v>C2306073 Handlebar City Silver NR-AL-14(ISO-C) W:630mm, AL H.A.S, no logo</v>
          </cell>
          <cell r="K11276" t="str">
            <v>C2306073</v>
          </cell>
          <cell r="L11276" t="str">
            <v>C2300290</v>
          </cell>
        </row>
        <row r="11277">
          <cell r="B11277" t="str">
            <v>YEM3085331Bromsgrepp H</v>
          </cell>
          <cell r="C11277" t="str">
            <v>YEM3085331</v>
          </cell>
          <cell r="D11277" t="str">
            <v>2019-2021</v>
          </cell>
          <cell r="E11277">
            <v>6</v>
          </cell>
          <cell r="F11277" t="str">
            <v>0060</v>
          </cell>
          <cell r="G11277" t="str">
            <v>C002</v>
          </cell>
          <cell r="H11277" t="str">
            <v>Brake Lever R</v>
          </cell>
          <cell r="I11277" t="str">
            <v>Bromsgrepp H</v>
          </cell>
          <cell r="K11277" t="str">
            <v>Shimano</v>
          </cell>
          <cell r="L11277" t="str">
            <v>Kontakta SHIMANO</v>
          </cell>
        </row>
        <row r="11278">
          <cell r="B11278" t="str">
            <v>YEM3085331Bromsgrepp V</v>
          </cell>
          <cell r="C11278" t="str">
            <v>YEM3085331</v>
          </cell>
          <cell r="D11278" t="str">
            <v>2019-2021</v>
          </cell>
          <cell r="E11278">
            <v>7</v>
          </cell>
          <cell r="F11278" t="str">
            <v>0070</v>
          </cell>
          <cell r="G11278" t="str">
            <v>C001</v>
          </cell>
          <cell r="H11278" t="str">
            <v>Brake Lever L</v>
          </cell>
          <cell r="I11278" t="str">
            <v>Bromsgrepp V</v>
          </cell>
          <cell r="K11278" t="str">
            <v>Shimano</v>
          </cell>
          <cell r="L11278" t="str">
            <v>Kontakta SHIMANO</v>
          </cell>
        </row>
        <row r="11279">
          <cell r="B11279" t="str">
            <v>YEM3085331Växelreglage H</v>
          </cell>
          <cell r="C11279" t="str">
            <v>YEM3085331</v>
          </cell>
          <cell r="D11279" t="str">
            <v>2019-2021</v>
          </cell>
          <cell r="E11279">
            <v>8</v>
          </cell>
          <cell r="F11279" t="str">
            <v>0080</v>
          </cell>
          <cell r="G11279" t="str">
            <v>D002</v>
          </cell>
          <cell r="H11279" t="str">
            <v>Shift Lever R</v>
          </cell>
          <cell r="I11279" t="str">
            <v>Växelreglage H</v>
          </cell>
          <cell r="J11279" t="str">
            <v>ASLM310R8AT RIGHT 8-SPEED 2050MM STAINLESS INNER, W/ OPTICAL GEAR DISPLAY</v>
          </cell>
          <cell r="K11279" t="str">
            <v>ASLM310R8AT</v>
          </cell>
          <cell r="L11279" t="str">
            <v>Kontakta SHIMANO</v>
          </cell>
        </row>
        <row r="11280">
          <cell r="B11280" t="str">
            <v>YEM3085331Växelreglage V</v>
          </cell>
          <cell r="C11280" t="str">
            <v>YEM3085331</v>
          </cell>
          <cell r="D11280" t="str">
            <v>2019-2021</v>
          </cell>
          <cell r="E11280">
            <v>9</v>
          </cell>
          <cell r="F11280" t="str">
            <v>0090</v>
          </cell>
          <cell r="G11280" t="str">
            <v>D001</v>
          </cell>
          <cell r="H11280" t="str">
            <v>Shift Lever L</v>
          </cell>
          <cell r="I11280" t="str">
            <v>Växelreglage V</v>
          </cell>
          <cell r="L11280" t="e">
            <v>#N/A</v>
          </cell>
        </row>
        <row r="11281">
          <cell r="B11281" t="str">
            <v>YEM3085331Handtag par</v>
          </cell>
          <cell r="C11281" t="str">
            <v>YEM3085331</v>
          </cell>
          <cell r="D11281" t="str">
            <v>2019-2021</v>
          </cell>
          <cell r="E11281">
            <v>10</v>
          </cell>
          <cell r="F11281" t="str">
            <v>0100</v>
          </cell>
          <cell r="G11281" t="str">
            <v>B004</v>
          </cell>
          <cell r="H11281" t="str">
            <v>Grip R</v>
          </cell>
          <cell r="I11281" t="str">
            <v>Handtag par</v>
          </cell>
          <cell r="J11281" t="str">
            <v>C2505682 Grip Luna Lock DD40B 130mm, black/brown 2009-0327, Lockring EQ Brown anodized 5104-0063</v>
          </cell>
          <cell r="K11281" t="str">
            <v>C2505682</v>
          </cell>
          <cell r="L11281" t="str">
            <v>BSP?</v>
          </cell>
        </row>
        <row r="11282">
          <cell r="B11282" t="str">
            <v>YEM3085331Frambroms</v>
          </cell>
          <cell r="C11282" t="str">
            <v>YEM3085331</v>
          </cell>
          <cell r="D11282" t="str">
            <v>2019-2021</v>
          </cell>
          <cell r="E11282">
            <v>11</v>
          </cell>
          <cell r="F11282" t="str">
            <v>0110</v>
          </cell>
          <cell r="G11282" t="str">
            <v>C003</v>
          </cell>
          <cell r="H11282" t="str">
            <v xml:space="preserve">Brake front </v>
          </cell>
          <cell r="I11282" t="str">
            <v>Frambroms</v>
          </cell>
          <cell r="J11282" t="str">
            <v>AMT200KLFURX085 DISC BRAKE ASSEMBLED SET, BL-MT200(L), BR-MT200(F), BLACK, SM-MA-F160P/S, RESIN PAD(W/O FIN), 750MM HOSE(SM-BH59-SS BLACK), BULK, 8,17 USD</v>
          </cell>
          <cell r="K11282" t="str">
            <v>AMT200KLFURX085</v>
          </cell>
          <cell r="L11282" t="str">
            <v>Kontakta SHIMANO</v>
          </cell>
        </row>
        <row r="11283">
          <cell r="B11283" t="str">
            <v>YEM3085331Bakbroms</v>
          </cell>
          <cell r="C11283" t="str">
            <v>YEM3085331</v>
          </cell>
          <cell r="D11283" t="str">
            <v>2019-2021</v>
          </cell>
          <cell r="E11283">
            <v>12</v>
          </cell>
          <cell r="F11283" t="str">
            <v>0120</v>
          </cell>
          <cell r="G11283" t="str">
            <v>C004</v>
          </cell>
          <cell r="H11283" t="str">
            <v>Brake rear</v>
          </cell>
          <cell r="I11283" t="str">
            <v>Bakbroms</v>
          </cell>
          <cell r="J11283" t="str">
            <v>AMT201JRRXRX145 DISC BRAKE ASSEMBLED SET/J-kit, BL-MT201(R), BR-MT200(R), BLACK, W/O ADAPTER, RESIN PAD(W/O FIN), 1450MM HOSE(SM-BH59-SS BLACK), BULK, 10,79 USD</v>
          </cell>
          <cell r="K11283" t="str">
            <v>AMT201JRRXRX145</v>
          </cell>
          <cell r="L11283" t="str">
            <v>Kontakta SHIMANO</v>
          </cell>
        </row>
        <row r="11284">
          <cell r="B11284" t="str">
            <v>YEM3085331Vevlager</v>
          </cell>
          <cell r="C11284" t="str">
            <v>YEM3085331</v>
          </cell>
          <cell r="D11284" t="str">
            <v>2019-2021</v>
          </cell>
          <cell r="E11284">
            <v>13</v>
          </cell>
          <cell r="F11284" t="str">
            <v>0130</v>
          </cell>
          <cell r="G11284" t="str">
            <v>E001</v>
          </cell>
          <cell r="H11284" t="str">
            <v xml:space="preserve">BB-set </v>
          </cell>
          <cell r="I11284" t="str">
            <v>Vevlager</v>
          </cell>
          <cell r="K11284" t="str">
            <v>INGÅR I MOTORN</v>
          </cell>
          <cell r="L11284" t="str">
            <v>Ingår i motorn</v>
          </cell>
        </row>
        <row r="11285">
          <cell r="B11285" t="str">
            <v>YEM3085331Vevparti</v>
          </cell>
          <cell r="C11285" t="str">
            <v>YEM3085331</v>
          </cell>
          <cell r="D11285" t="str">
            <v>2019-2021</v>
          </cell>
          <cell r="E11285">
            <v>14</v>
          </cell>
          <cell r="F11285" t="str">
            <v>0140</v>
          </cell>
          <cell r="G11285" t="str">
            <v>E002</v>
          </cell>
          <cell r="H11285" t="str">
            <v>Front Chainwheel</v>
          </cell>
          <cell r="I11285" t="str">
            <v>Vevparti</v>
          </cell>
          <cell r="K11285" t="str">
            <v>Shimano</v>
          </cell>
          <cell r="L11285" t="str">
            <v>Kontakta SHIMANO</v>
          </cell>
        </row>
        <row r="11286">
          <cell r="B11286" t="str">
            <v>YEM3085331Kedjeskydd</v>
          </cell>
          <cell r="C11286" t="str">
            <v>YEM3085331</v>
          </cell>
          <cell r="D11286" t="str">
            <v>2019-2021</v>
          </cell>
          <cell r="E11286">
            <v>15</v>
          </cell>
          <cell r="F11286" t="str">
            <v>0150</v>
          </cell>
          <cell r="G11286" t="str">
            <v>H001</v>
          </cell>
          <cell r="H11286" t="str">
            <v>Chain guard</v>
          </cell>
          <cell r="I11286" t="str">
            <v>Kedjeskydd</v>
          </cell>
          <cell r="K11286" t="str">
            <v>Shimano</v>
          </cell>
          <cell r="L11286" t="str">
            <v>Kontakta SHIMANO</v>
          </cell>
        </row>
        <row r="11287">
          <cell r="B11287" t="str">
            <v>YEM3085331Kedjeskyddsfäste</v>
          </cell>
          <cell r="C11287" t="str">
            <v>YEM3085331</v>
          </cell>
          <cell r="D11287" t="str">
            <v>2019-2021</v>
          </cell>
          <cell r="E11287">
            <v>16</v>
          </cell>
          <cell r="F11287" t="str">
            <v>0160</v>
          </cell>
          <cell r="G11287" t="str">
            <v>H002</v>
          </cell>
          <cell r="H11287" t="str">
            <v>Chain guard bracket</v>
          </cell>
          <cell r="I11287" t="str">
            <v>Kedjeskyddsfäste</v>
          </cell>
          <cell r="K11287" t="str">
            <v>EMPTY</v>
          </cell>
          <cell r="L11287" t="e">
            <v>#N/A</v>
          </cell>
        </row>
        <row r="11288">
          <cell r="B11288" t="str">
            <v>YEM3085331Framväxel</v>
          </cell>
          <cell r="C11288" t="str">
            <v>YEM3085331</v>
          </cell>
          <cell r="D11288" t="str">
            <v>2019-2021</v>
          </cell>
          <cell r="E11288">
            <v>17</v>
          </cell>
          <cell r="F11288" t="str">
            <v>0170</v>
          </cell>
          <cell r="G11288" t="str">
            <v>D003</v>
          </cell>
          <cell r="H11288" t="str">
            <v>Front Derailleur</v>
          </cell>
          <cell r="I11288" t="str">
            <v>Framväxel</v>
          </cell>
          <cell r="K11288" t="str">
            <v>EMPTY</v>
          </cell>
          <cell r="L11288" t="e">
            <v>#N/A</v>
          </cell>
        </row>
        <row r="11289">
          <cell r="B11289" t="str">
            <v>YEM3085331Bakväxel</v>
          </cell>
          <cell r="C11289" t="str">
            <v>YEM3085331</v>
          </cell>
          <cell r="D11289" t="str">
            <v>2019-2021</v>
          </cell>
          <cell r="E11289">
            <v>18</v>
          </cell>
          <cell r="F11289" t="str">
            <v>0180</v>
          </cell>
          <cell r="G11289" t="str">
            <v>D004</v>
          </cell>
          <cell r="H11289" t="str">
            <v>Rear Derailleur</v>
          </cell>
          <cell r="I11289" t="str">
            <v>Bakväxel</v>
          </cell>
          <cell r="J11289" t="str">
            <v>ARDM360SGSL Acera black 8-speed</v>
          </cell>
          <cell r="K11289" t="str">
            <v>ARDM360SGSL</v>
          </cell>
          <cell r="L11289" t="str">
            <v>Kontakta SHIMANO</v>
          </cell>
        </row>
        <row r="11290">
          <cell r="B11290" t="str">
            <v>YEM3085331Kedja</v>
          </cell>
          <cell r="C11290" t="str">
            <v>YEM3085331</v>
          </cell>
          <cell r="D11290" t="str">
            <v>2019-2021</v>
          </cell>
          <cell r="E11290">
            <v>19</v>
          </cell>
          <cell r="F11290" t="str">
            <v>0190</v>
          </cell>
          <cell r="G11290" t="str">
            <v>E003</v>
          </cell>
          <cell r="H11290" t="str">
            <v xml:space="preserve">Chain </v>
          </cell>
          <cell r="I11290" t="str">
            <v>Kedja</v>
          </cell>
          <cell r="J11290" t="str">
            <v>ACNHG40114 SHIM CN-HG40 8-SPEED W/END PIN</v>
          </cell>
          <cell r="K11290" t="str">
            <v>ACNHG40114</v>
          </cell>
          <cell r="L11290" t="str">
            <v>Kontakta SHIMANO</v>
          </cell>
        </row>
        <row r="11291">
          <cell r="B11291" t="str">
            <v>YEM3085331Kassett</v>
          </cell>
          <cell r="C11291" t="str">
            <v>YEM3085331</v>
          </cell>
          <cell r="D11291" t="str">
            <v>2019-2021</v>
          </cell>
          <cell r="E11291">
            <v>20</v>
          </cell>
          <cell r="F11291" t="str">
            <v>0200</v>
          </cell>
          <cell r="G11291" t="str">
            <v>E004</v>
          </cell>
          <cell r="H11291" t="str">
            <v>Cassette Sprocket</v>
          </cell>
          <cell r="I11291" t="str">
            <v>Kassett</v>
          </cell>
          <cell r="J11291" t="str">
            <v>ACSHG318134 SHIM HG-31 11-34 8-DEL + C4355178 Spooke protector transparent SPP PLtr F 36 YF-5010</v>
          </cell>
          <cell r="K11291" t="str">
            <v>ACSHG318134</v>
          </cell>
          <cell r="L11291" t="str">
            <v>Kontakta SHIMANO</v>
          </cell>
        </row>
        <row r="11292">
          <cell r="B11292" t="str">
            <v>YEM3085331Framhjul</v>
          </cell>
          <cell r="C11292" t="str">
            <v>YEM3085331</v>
          </cell>
          <cell r="D11292" t="str">
            <v>2019-2021</v>
          </cell>
          <cell r="E11292">
            <v>21</v>
          </cell>
          <cell r="F11292" t="str">
            <v>0210</v>
          </cell>
          <cell r="G11292" t="str">
            <v>F001</v>
          </cell>
          <cell r="H11292" t="str">
            <v>Front hub</v>
          </cell>
          <cell r="I11292" t="str">
            <v>Framhjul</v>
          </cell>
          <cell r="J11292" t="str">
            <v>C4108055 F 622X37 SV FORMULA DISC SV</v>
          </cell>
          <cell r="K11292" t="str">
            <v>C4108055</v>
          </cell>
          <cell r="L11292" t="str">
            <v>C4100390</v>
          </cell>
        </row>
        <row r="11293">
          <cell r="B11293" t="str">
            <v>YEM3085331Bakhjul</v>
          </cell>
          <cell r="C11293" t="str">
            <v>YEM3085331</v>
          </cell>
          <cell r="D11293" t="str">
            <v>2019-2021</v>
          </cell>
          <cell r="E11293">
            <v>22</v>
          </cell>
          <cell r="F11293" t="str">
            <v>0220</v>
          </cell>
          <cell r="G11293" t="str">
            <v>F002</v>
          </cell>
          <cell r="H11293" t="str">
            <v>Rear hub</v>
          </cell>
          <cell r="I11293" t="str">
            <v>Bakhjul</v>
          </cell>
          <cell r="J11293" t="str">
            <v>C4208215 B 622X37 SV 8SP DISC SV</v>
          </cell>
          <cell r="K11293" t="str">
            <v>C4208215</v>
          </cell>
          <cell r="L11293" t="str">
            <v>C4200390</v>
          </cell>
        </row>
        <row r="11294">
          <cell r="B11294" t="str">
            <v>YEM3085331Däck</v>
          </cell>
          <cell r="C11294" t="str">
            <v>YEM3085331</v>
          </cell>
          <cell r="D11294" t="str">
            <v>2019-2021</v>
          </cell>
          <cell r="E11294">
            <v>23</v>
          </cell>
          <cell r="F11294" t="str">
            <v>0230</v>
          </cell>
          <cell r="G11294" t="str">
            <v>F003</v>
          </cell>
          <cell r="H11294" t="str">
            <v>Tire</v>
          </cell>
          <cell r="I11294" t="str">
            <v>Däck</v>
          </cell>
          <cell r="J11294" t="str">
            <v>C4906436 TYR 700X37C Duramax Regular Reflex 60 TPI UNDA H-481 Brown (AP: W/O</v>
          </cell>
          <cell r="K11294" t="str">
            <v>C4906436</v>
          </cell>
          <cell r="L11294" t="str">
            <v>C4901540</v>
          </cell>
        </row>
        <row r="11295">
          <cell r="B11295" t="str">
            <v>YEM3085331Skärmar set</v>
          </cell>
          <cell r="C11295" t="str">
            <v>YEM3085331</v>
          </cell>
          <cell r="D11295" t="str">
            <v>2019-2021</v>
          </cell>
          <cell r="E11295">
            <v>24</v>
          </cell>
          <cell r="F11295" t="str">
            <v>0240</v>
          </cell>
          <cell r="G11295" t="str">
            <v>H003</v>
          </cell>
          <cell r="H11295" t="str">
            <v xml:space="preserve">Mudguard front   </v>
          </cell>
          <cell r="I11295" t="str">
            <v>Skärmar set</v>
          </cell>
          <cell r="J11295" t="str">
            <v>C8255799-ZN-702 Matt Petrol Green Front 38 Buchel, 740mm</v>
          </cell>
          <cell r="K11295" t="str">
            <v>C8255799-ZN-702</v>
          </cell>
          <cell r="L11295" t="str">
            <v>Kontakta Service</v>
          </cell>
        </row>
        <row r="11296">
          <cell r="B11296" t="str">
            <v>YEM3085331Pakethållare</v>
          </cell>
          <cell r="C11296" t="str">
            <v>YEM3085331</v>
          </cell>
          <cell r="D11296" t="str">
            <v>2019-2021</v>
          </cell>
          <cell r="E11296">
            <v>25</v>
          </cell>
          <cell r="F11296" t="str">
            <v>0250</v>
          </cell>
          <cell r="G11296" t="str">
            <v>H004</v>
          </cell>
          <cell r="H11296" t="str">
            <v>Carrier</v>
          </cell>
          <cell r="I11296" t="str">
            <v>Pakethållare</v>
          </cell>
          <cell r="J11296" t="str">
            <v>C8205828-ALU-5702 Petrol Green Matt Carrier Sport 28" SR20  2-legs 150mm stay (55-62cm), AVS "ny överdel" 131,50 sek</v>
          </cell>
          <cell r="K11296" t="str">
            <v>C8205828-ALU-5702</v>
          </cell>
          <cell r="L11296" t="str">
            <v>Kontakta Service</v>
          </cell>
        </row>
        <row r="11297">
          <cell r="B11297" t="str">
            <v>YEM3085331Sadel</v>
          </cell>
          <cell r="C11297" t="str">
            <v>YEM3085331</v>
          </cell>
          <cell r="D11297" t="str">
            <v>2019-2021</v>
          </cell>
          <cell r="E11297">
            <v>26</v>
          </cell>
          <cell r="F11297" t="str">
            <v>0260</v>
          </cell>
          <cell r="G11297" t="str">
            <v>G001</v>
          </cell>
          <cell r="H11297" t="str">
            <v>Saddle</v>
          </cell>
          <cell r="I11297" t="str">
            <v>Sadel</v>
          </cell>
          <cell r="J11297" t="str">
            <v>C7106232 VL-4422 Saddle brown, Cover NP3-24, rail satin steel wo clamp, embossed pattern</v>
          </cell>
          <cell r="K11297" t="str">
            <v>C7106232</v>
          </cell>
          <cell r="L11297" t="str">
            <v>C7106232</v>
          </cell>
        </row>
        <row r="11298">
          <cell r="B11298" t="str">
            <v>YEM3085331Sadelstolpe</v>
          </cell>
          <cell r="C11298" t="str">
            <v>YEM3085331</v>
          </cell>
          <cell r="D11298" t="str">
            <v>2019-2021</v>
          </cell>
          <cell r="E11298">
            <v>27</v>
          </cell>
          <cell r="F11298" t="str">
            <v>0270</v>
          </cell>
          <cell r="G11298" t="str">
            <v>G002</v>
          </cell>
          <cell r="H11298" t="str">
            <v>Seatpost</v>
          </cell>
          <cell r="I11298" t="str">
            <v>Sadelstolpe</v>
          </cell>
          <cell r="J11298" t="str">
            <v xml:space="preserve">C7205258  SP-222 27.2X350 Anodized SILVER </v>
          </cell>
          <cell r="K11298" t="str">
            <v>C7205258</v>
          </cell>
          <cell r="L11298" t="str">
            <v>C7200039</v>
          </cell>
        </row>
        <row r="11299">
          <cell r="B11299" t="str">
            <v>YEM3085331Sadelrörsklämma</v>
          </cell>
          <cell r="C11299" t="str">
            <v>YEM3085331</v>
          </cell>
          <cell r="D11299" t="str">
            <v>2019-2021</v>
          </cell>
          <cell r="E11299">
            <v>28</v>
          </cell>
          <cell r="F11299" t="str">
            <v>0280</v>
          </cell>
          <cell r="G11299" t="str">
            <v>G003</v>
          </cell>
          <cell r="H11299" t="str">
            <v>Seat Clamp</v>
          </cell>
          <cell r="I11299" t="str">
            <v>Sadelrörsklämma</v>
          </cell>
          <cell r="J11299" t="str">
            <v>C7305178 MX-112 Alloy Seatclamp, single bolt, 31,8mm, silver with stainless steel bolt</v>
          </cell>
          <cell r="K11299" t="str">
            <v>C7305178</v>
          </cell>
          <cell r="L11299" t="str">
            <v>C7300028-318</v>
          </cell>
        </row>
        <row r="11300">
          <cell r="B11300" t="str">
            <v>YEM3085331Framlampa</v>
          </cell>
          <cell r="C11300" t="str">
            <v>YEM3085331</v>
          </cell>
          <cell r="D11300" t="str">
            <v>2019-2021</v>
          </cell>
          <cell r="E11300">
            <v>29</v>
          </cell>
          <cell r="F11300" t="str">
            <v>0290</v>
          </cell>
          <cell r="G11300" t="str">
            <v>H005</v>
          </cell>
          <cell r="H11300" t="str">
            <v>Front light</v>
          </cell>
          <cell r="I11300" t="str">
            <v>Framlampa</v>
          </cell>
          <cell r="J11300" t="str">
            <v>C8025215 Front light Retro Sport without ss bracket, Classic chrome, 0,5W LED, 15 lux, Waterproof IP44 w cable</v>
          </cell>
          <cell r="K11300" t="str">
            <v>C8025215</v>
          </cell>
          <cell r="L11300" t="str">
            <v>C8010029</v>
          </cell>
        </row>
        <row r="11301">
          <cell r="B11301" t="str">
            <v>YEM3085331Baklampa</v>
          </cell>
          <cell r="C11301" t="str">
            <v>YEM3085331</v>
          </cell>
          <cell r="D11301" t="str">
            <v>2019-2021</v>
          </cell>
          <cell r="E11301">
            <v>30</v>
          </cell>
          <cell r="F11301" t="str">
            <v>0300</v>
          </cell>
          <cell r="G11301" t="str">
            <v>H006</v>
          </cell>
          <cell r="H11301" t="str">
            <v>Light, Rear</v>
          </cell>
          <cell r="I11301" t="str">
            <v>Baklampa</v>
          </cell>
          <cell r="J11301" t="str">
            <v>inkl in battery</v>
          </cell>
          <cell r="K11301" t="str">
            <v>C8705186-1RLBK</v>
          </cell>
          <cell r="L11301" t="str">
            <v>C8705186-1RLBK</v>
          </cell>
        </row>
        <row r="11302">
          <cell r="B11302" t="str">
            <v>YEM3085331Låssats</v>
          </cell>
          <cell r="C11302" t="str">
            <v>YEM3085331</v>
          </cell>
          <cell r="D11302" t="str">
            <v>2019-2021</v>
          </cell>
          <cell r="E11302">
            <v>31</v>
          </cell>
          <cell r="F11302" t="str">
            <v>0310</v>
          </cell>
          <cell r="G11302" t="str">
            <v>H007</v>
          </cell>
          <cell r="H11302" t="str">
            <v>Lock</v>
          </cell>
          <cell r="I11302" t="str">
            <v>Låssats</v>
          </cell>
          <cell r="J11302" t="str">
            <v>C8405069 LCK SF PLbk Solid+  BAT SF03/SR11/SR20, LOCK FRAME+LOCK BATT SF03 RT W/2 similar keys</v>
          </cell>
          <cell r="K11302" t="str">
            <v>C8405069</v>
          </cell>
          <cell r="L11302" t="str">
            <v>C8405069</v>
          </cell>
        </row>
        <row r="11303">
          <cell r="B11303" t="str">
            <v>YEM3085331Stöd</v>
          </cell>
          <cell r="C11303" t="str">
            <v>YEM3085331</v>
          </cell>
          <cell r="D11303" t="str">
            <v>2019-2021</v>
          </cell>
          <cell r="E11303">
            <v>32</v>
          </cell>
          <cell r="F11303" t="str">
            <v>0320</v>
          </cell>
          <cell r="G11303" t="str">
            <v>H008</v>
          </cell>
          <cell r="H11303" t="str">
            <v>Kick stand</v>
          </cell>
          <cell r="I11303" t="str">
            <v>Stöd</v>
          </cell>
          <cell r="J11303" t="str">
            <v xml:space="preserve">C8105214 Atran Stylo adjustable all black </v>
          </cell>
          <cell r="K11303" t="str">
            <v>C8105214</v>
          </cell>
          <cell r="L11303" t="str">
            <v>C8100036</v>
          </cell>
        </row>
        <row r="11304">
          <cell r="B11304" t="str">
            <v>YEM3085331Korg</v>
          </cell>
          <cell r="C11304" t="str">
            <v>YEM3085331</v>
          </cell>
          <cell r="D11304" t="str">
            <v>2019-2021</v>
          </cell>
          <cell r="E11304">
            <v>33</v>
          </cell>
          <cell r="F11304" t="str">
            <v>0330</v>
          </cell>
          <cell r="G11304" t="str">
            <v>H009</v>
          </cell>
          <cell r="H11304" t="str">
            <v>Basket / Fr carrier</v>
          </cell>
          <cell r="I11304" t="str">
            <v>Korg</v>
          </cell>
          <cell r="J11304" t="str">
            <v>C8205750-28-ALU-702  Petrol Front carrier with stay, axle fixation with AVS</v>
          </cell>
          <cell r="K11304" t="str">
            <v>C825750-28-702M</v>
          </cell>
          <cell r="L11304" t="str">
            <v>Kontakta Service</v>
          </cell>
        </row>
        <row r="11305">
          <cell r="B11305" t="str">
            <v>YEM3085331Pedaler</v>
          </cell>
          <cell r="C11305" t="str">
            <v>YEM3085331</v>
          </cell>
          <cell r="D11305" t="str">
            <v>2019-2021</v>
          </cell>
          <cell r="E11305">
            <v>34</v>
          </cell>
          <cell r="F11305" t="str">
            <v>0340</v>
          </cell>
          <cell r="G11305" t="str">
            <v>E005</v>
          </cell>
          <cell r="H11305" t="str">
            <v xml:space="preserve">Pedal </v>
          </cell>
          <cell r="I11305" t="str">
            <v>Pedaler</v>
          </cell>
          <cell r="J11305" t="str">
            <v>C3505208 NWL-467  SILVER/GREY 9/16" ALU</v>
          </cell>
          <cell r="K11305" t="str">
            <v>C3505208</v>
          </cell>
          <cell r="L11305" t="str">
            <v>C3500059</v>
          </cell>
        </row>
        <row r="11306">
          <cell r="B11306" t="str">
            <v>YEM3085331Motor</v>
          </cell>
          <cell r="C11306" t="str">
            <v>YEM3085331</v>
          </cell>
          <cell r="D11306" t="str">
            <v>2019-2021</v>
          </cell>
          <cell r="E11306">
            <v>35</v>
          </cell>
          <cell r="F11306" t="str">
            <v>0350</v>
          </cell>
          <cell r="G11306" t="str">
            <v>J001</v>
          </cell>
          <cell r="H11306" t="str">
            <v>DRIVE UNIT:</v>
          </cell>
          <cell r="I11306" t="str">
            <v>Motor</v>
          </cell>
          <cell r="J11306" t="str">
            <v>KDUE5000 DRIVE UNIT, DU-E5000, MID SHIP POSITION, FOR COASTER BRAKE AND FREEWHEEL, FOR 25km/h, W/O COVER(SM-DUE50), W/O SPEED SENSOR UNIT,W/TL-EW02, BULK 22898 JPY</v>
          </cell>
          <cell r="K11306" t="str">
            <v>KDUE5000</v>
          </cell>
          <cell r="L11306" t="str">
            <v>Kontakta SHIMANO / DU-E5000</v>
          </cell>
        </row>
        <row r="11307">
          <cell r="B11307" t="str">
            <v>YEM3085331Display</v>
          </cell>
          <cell r="C11307" t="str">
            <v>YEM3085331</v>
          </cell>
          <cell r="D11307" t="str">
            <v>2019-2021</v>
          </cell>
          <cell r="E11307">
            <v>36</v>
          </cell>
          <cell r="F11307" t="str">
            <v>0360</v>
          </cell>
          <cell r="G11307" t="str">
            <v>J004</v>
          </cell>
          <cell r="H11307" t="str">
            <v>DISPLAY:</v>
          </cell>
          <cell r="I11307" t="str">
            <v>Display</v>
          </cell>
          <cell r="J11307" t="str">
            <v>KSCE6100CF (Description CYCLE COMPUTER, SC-E6100, CLAMP BAND DIA METER 25.4MM &amp; 31.8MM, 1ST GROUP, BULK</v>
          </cell>
          <cell r="K11307" t="str">
            <v>KSCE6100CF</v>
          </cell>
          <cell r="L11307" t="str">
            <v>Kontakta SHIMANO / SC-E6100</v>
          </cell>
        </row>
        <row r="11308">
          <cell r="B11308" t="str">
            <v>YEM3085331EB-Bus kabel</v>
          </cell>
          <cell r="C11308" t="str">
            <v>YEM3085331</v>
          </cell>
          <cell r="D11308" t="str">
            <v>2019-2021</v>
          </cell>
          <cell r="E11308">
            <v>37</v>
          </cell>
          <cell r="F11308" t="str">
            <v>0370</v>
          </cell>
          <cell r="G11308" t="str">
            <v>J005</v>
          </cell>
          <cell r="H11308" t="str">
            <v>EB-BUS CABLE:</v>
          </cell>
          <cell r="I11308" t="str">
            <v>EB-Bus kabel</v>
          </cell>
          <cell r="K11308" t="str">
            <v>KEWSD50IL35</v>
          </cell>
          <cell r="L11308" t="str">
            <v>Kontakta SHIMANO</v>
          </cell>
        </row>
        <row r="11309">
          <cell r="B11309" t="str">
            <v>YEM3085331Motorkabel</v>
          </cell>
          <cell r="C11309" t="str">
            <v>YEM3085331</v>
          </cell>
          <cell r="D11309" t="str">
            <v>2019-2021</v>
          </cell>
          <cell r="E11309">
            <v>38</v>
          </cell>
          <cell r="F11309" t="str">
            <v>0380</v>
          </cell>
          <cell r="G11309" t="str">
            <v>J006</v>
          </cell>
          <cell r="H11309" t="str">
            <v>POWER CABLE:</v>
          </cell>
          <cell r="I11309" t="str">
            <v>Motorkabel</v>
          </cell>
          <cell r="J11309" t="str">
            <v>KEWSD50IL120 ELECTRIC WIRE, EW-SD50-I, FOR BUILT-IN ROUTING, 1200MM BLACK, BULK, 1169 JPY</v>
          </cell>
          <cell r="K11309" t="str">
            <v>Ingår i batterihållaren</v>
          </cell>
          <cell r="L11309" t="str">
            <v>Ingår i batterihållaren</v>
          </cell>
        </row>
        <row r="11310">
          <cell r="B11310" t="str">
            <v>YEM3085331Kabel framlampa</v>
          </cell>
          <cell r="C11310" t="str">
            <v>YEM3085331</v>
          </cell>
          <cell r="D11310" t="str">
            <v>2019-2021</v>
          </cell>
          <cell r="E11310">
            <v>39</v>
          </cell>
          <cell r="F11310" t="str">
            <v>0390</v>
          </cell>
          <cell r="G11310" t="str">
            <v>J007</v>
          </cell>
          <cell r="H11310" t="str">
            <v>F. LIGHT CABLE:</v>
          </cell>
          <cell r="I11310" t="str">
            <v>Kabel framlampa</v>
          </cell>
          <cell r="K11310" t="str">
            <v>C8075017</v>
          </cell>
          <cell r="L11310" t="str">
            <v>C8075017</v>
          </cell>
        </row>
        <row r="11311">
          <cell r="B11311" t="str">
            <v>YEM3085331Kabel baklampa</v>
          </cell>
          <cell r="C11311" t="str">
            <v>YEM3085331</v>
          </cell>
          <cell r="D11311" t="str">
            <v>2019-2021</v>
          </cell>
          <cell r="E11311">
            <v>40</v>
          </cell>
          <cell r="F11311" t="str">
            <v>0400</v>
          </cell>
          <cell r="G11311" t="str">
            <v>J008</v>
          </cell>
          <cell r="H11311" t="str">
            <v>R. LIGHT CABLE:</v>
          </cell>
          <cell r="I11311" t="str">
            <v>Kabel baklampa</v>
          </cell>
          <cell r="K11311" t="str">
            <v>INGÅR I BATTERIET</v>
          </cell>
          <cell r="L11311" t="str">
            <v>Ingår i batteriet</v>
          </cell>
        </row>
        <row r="11312">
          <cell r="B11312" t="str">
            <v>YEM3085331Hastighetssensor</v>
          </cell>
          <cell r="C11312" t="str">
            <v>YEM3085331</v>
          </cell>
          <cell r="D11312" t="str">
            <v>2019-2021</v>
          </cell>
          <cell r="E11312">
            <v>41</v>
          </cell>
          <cell r="F11312" t="str">
            <v>0410</v>
          </cell>
          <cell r="G11312" t="str">
            <v>J009</v>
          </cell>
          <cell r="H11312" t="str">
            <v>SPEED SENSOR:</v>
          </cell>
          <cell r="I11312" t="str">
            <v>Hastighetssensor</v>
          </cell>
          <cell r="J11312" t="str">
            <v>KSMDUE10 SPEED SENSOR UNIT, SM-DUE10, CABLE LENGTH 540MM, BULK, 1041 JPY</v>
          </cell>
          <cell r="K11312" t="str">
            <v>KSMDUE10</v>
          </cell>
          <cell r="L11312" t="str">
            <v>Kontakta SHIMANO / SM-DUE10</v>
          </cell>
        </row>
        <row r="11313">
          <cell r="B11313" t="str">
            <v>YEM3085331Batteri</v>
          </cell>
          <cell r="C11313" t="str">
            <v>YEM3085331</v>
          </cell>
          <cell r="D11313" t="str">
            <v>2019-2021</v>
          </cell>
          <cell r="E11313">
            <v>42</v>
          </cell>
          <cell r="F11313" t="str">
            <v>0420</v>
          </cell>
          <cell r="G11313" t="str">
            <v>J002</v>
          </cell>
          <cell r="H11313" t="str">
            <v>BATTERY:</v>
          </cell>
          <cell r="I11313" t="str">
            <v>Batteri</v>
          </cell>
          <cell r="J11313" t="str">
            <v>C8705186-S-11EA -&gt; C8705186-S-11U SR-20 11,6Ah, dimension med dockning 435mmX140mmX50mm, 2,9kg EN15194:2017</v>
          </cell>
          <cell r="K11313" t="str">
            <v>C8705186-S-11EA</v>
          </cell>
          <cell r="L11313" t="str">
            <v>C8705186-S-11EA</v>
          </cell>
        </row>
        <row r="11314">
          <cell r="B11314" t="str">
            <v>YEM3085331Batterihållare</v>
          </cell>
          <cell r="C11314" t="str">
            <v>YEM3085331</v>
          </cell>
          <cell r="D11314" t="str">
            <v>2019-2021</v>
          </cell>
          <cell r="E11314">
            <v>43</v>
          </cell>
          <cell r="F11314" t="str">
            <v>0430</v>
          </cell>
          <cell r="G11314" t="str">
            <v>J003</v>
          </cell>
          <cell r="H11314" t="str">
            <v>BATTERY HOLDER/Slider</v>
          </cell>
          <cell r="I11314" t="str">
            <v>Batterihållare</v>
          </cell>
          <cell r="J11314" t="str">
            <v>C8705188-S-01 Slider (lower part) SR20, AXA One key</v>
          </cell>
          <cell r="K11314" t="str">
            <v>C8705188-S-01</v>
          </cell>
          <cell r="L11314" t="str">
            <v>C8705188-S-01</v>
          </cell>
        </row>
        <row r="11315">
          <cell r="B11315" t="str">
            <v>YEM3085331Batteriladdare</v>
          </cell>
          <cell r="C11315" t="str">
            <v>YEM3085331</v>
          </cell>
          <cell r="D11315" t="str">
            <v>2019-2021</v>
          </cell>
          <cell r="E11315">
            <v>44</v>
          </cell>
          <cell r="F11315" t="str">
            <v>0440</v>
          </cell>
          <cell r="G11315" t="str">
            <v>J010</v>
          </cell>
          <cell r="H11315" t="str">
            <v>CHARGER:</v>
          </cell>
          <cell r="I11315" t="str">
            <v>Batteriladdare</v>
          </cell>
          <cell r="J11315" t="str">
            <v xml:space="preserve">C8705086-02C T-Shape CanBus charger for DT12/Shimano </v>
          </cell>
          <cell r="K11315" t="str">
            <v>C8705086-02C</v>
          </cell>
          <cell r="L11315" t="str">
            <v>C8705086-02C</v>
          </cell>
        </row>
        <row r="11316">
          <cell r="B11316" t="str">
            <v>YEM3085331Kontrollbox</v>
          </cell>
          <cell r="C11316" t="str">
            <v>YEM3085331</v>
          </cell>
          <cell r="D11316" t="str">
            <v>2019-2021</v>
          </cell>
          <cell r="E11316">
            <v>45</v>
          </cell>
          <cell r="F11316" t="str">
            <v>0450</v>
          </cell>
          <cell r="G11316" t="str">
            <v>J011</v>
          </cell>
          <cell r="H11316" t="str">
            <v>Controller</v>
          </cell>
          <cell r="I11316" t="str">
            <v>Kontrollbox</v>
          </cell>
          <cell r="J11316" t="str">
            <v>Included in motor</v>
          </cell>
          <cell r="K11316" t="str">
            <v>Shimano</v>
          </cell>
          <cell r="L11316" t="str">
            <v>Kontakta SHIMANO</v>
          </cell>
        </row>
        <row r="11317">
          <cell r="B11317" t="str">
            <v>YEM3085331Växelöra</v>
          </cell>
          <cell r="C11317" t="str">
            <v>YEM3085331</v>
          </cell>
          <cell r="D11317" t="str">
            <v>2019-2021</v>
          </cell>
          <cell r="E11317">
            <v>46</v>
          </cell>
          <cell r="F11317" t="str">
            <v>0460</v>
          </cell>
          <cell r="G11317" t="str">
            <v>D005</v>
          </cell>
          <cell r="H11317" t="str">
            <v>Gear hanger</v>
          </cell>
          <cell r="I11317" t="str">
            <v>Växelöra</v>
          </cell>
          <cell r="K11317" t="str">
            <v>C1350087</v>
          </cell>
          <cell r="L11317" t="str">
            <v>C1350087</v>
          </cell>
        </row>
        <row r="11318">
          <cell r="B11318" t="str">
            <v>YEM3085831RAM</v>
          </cell>
          <cell r="C11318" t="str">
            <v>YEM3085831</v>
          </cell>
          <cell r="D11318" t="str">
            <v>2019-2021</v>
          </cell>
          <cell r="E11318">
            <v>1</v>
          </cell>
          <cell r="F11318" t="str">
            <v>0010</v>
          </cell>
          <cell r="G11318" t="str">
            <v>A001</v>
          </cell>
          <cell r="H11318" t="str">
            <v>PAINTED FRAME</v>
          </cell>
          <cell r="I11318" t="str">
            <v>RAM</v>
          </cell>
          <cell r="K11318" t="str">
            <v>FRAME</v>
          </cell>
          <cell r="L11318" t="e">
            <v>#N/A</v>
          </cell>
        </row>
        <row r="11319">
          <cell r="B11319" t="str">
            <v>YEM3085831Framgaffel</v>
          </cell>
          <cell r="C11319" t="str">
            <v>YEM3085831</v>
          </cell>
          <cell r="D11319" t="str">
            <v>2019-2021</v>
          </cell>
          <cell r="E11319">
            <v>2</v>
          </cell>
          <cell r="F11319" t="str">
            <v>0020</v>
          </cell>
          <cell r="G11319" t="str">
            <v>A002</v>
          </cell>
          <cell r="H11319" t="str">
            <v>PAINTED FORK</v>
          </cell>
          <cell r="I11319" t="str">
            <v>Framgaffel</v>
          </cell>
          <cell r="J11319" t="str">
            <v>C1605442-173 FF 28 ST 1"1/8 Int 40-44 Disc</v>
          </cell>
          <cell r="K11319" t="str">
            <v>C1605442-173</v>
          </cell>
          <cell r="L11319" t="e">
            <v>#N/A</v>
          </cell>
        </row>
        <row r="11320">
          <cell r="B11320" t="str">
            <v>YEM3085831Styrlager</v>
          </cell>
          <cell r="C11320" t="str">
            <v>YEM3085831</v>
          </cell>
          <cell r="D11320" t="str">
            <v>2019-2021</v>
          </cell>
          <cell r="E11320">
            <v>3</v>
          </cell>
          <cell r="F11320" t="str">
            <v>0030</v>
          </cell>
          <cell r="G11320" t="str">
            <v>B001</v>
          </cell>
          <cell r="H11320" t="str">
            <v>Head Set</v>
          </cell>
          <cell r="I11320" t="str">
            <v>Styrlager</v>
          </cell>
          <cell r="J11320" t="str">
            <v>C2105002 VP-MH305C SEMI INTEGR, ED BLACK O/S  SH = 20mm</v>
          </cell>
          <cell r="K11320" t="str">
            <v>C2105002</v>
          </cell>
          <cell r="L11320" t="str">
            <v>C2100163</v>
          </cell>
        </row>
        <row r="11321">
          <cell r="B11321" t="str">
            <v xml:space="preserve">YEM3085831Styrstam </v>
          </cell>
          <cell r="C11321" t="str">
            <v>YEM3085831</v>
          </cell>
          <cell r="D11321" t="str">
            <v>2019-2021</v>
          </cell>
          <cell r="E11321">
            <v>4</v>
          </cell>
          <cell r="F11321" t="str">
            <v>0040</v>
          </cell>
          <cell r="G11321" t="str">
            <v>B002</v>
          </cell>
          <cell r="H11321" t="str">
            <v>Handlebar Stem</v>
          </cell>
          <cell r="I11321" t="str">
            <v xml:space="preserve">Styrstam </v>
          </cell>
          <cell r="J11321" t="str">
            <v>C2205548-100 STQ ALsv 25,4/100 180mm 4BOLT MTSD-367N-5 SV</v>
          </cell>
          <cell r="K11321" t="str">
            <v>C2205548-110</v>
          </cell>
          <cell r="L11321" t="str">
            <v>C2200065</v>
          </cell>
        </row>
        <row r="11322">
          <cell r="B11322" t="str">
            <v>YEM3085831Styre</v>
          </cell>
          <cell r="C11322" t="str">
            <v>YEM3085831</v>
          </cell>
          <cell r="D11322" t="str">
            <v>2019-2021</v>
          </cell>
          <cell r="E11322">
            <v>5</v>
          </cell>
          <cell r="F11322" t="str">
            <v>0050</v>
          </cell>
          <cell r="G11322" t="str">
            <v>B003</v>
          </cell>
          <cell r="H11322" t="str">
            <v>Handelbar</v>
          </cell>
          <cell r="I11322" t="str">
            <v>Styre</v>
          </cell>
          <cell r="J11322" t="str">
            <v>C2306073 Handlebar City Silver NR-AL-14(ISO-C) W:630mm, AL H.A.S, no logo</v>
          </cell>
          <cell r="K11322" t="str">
            <v>C2306073</v>
          </cell>
          <cell r="L11322" t="str">
            <v>C2300290</v>
          </cell>
        </row>
        <row r="11323">
          <cell r="B11323" t="str">
            <v>YEM3085831Bromsgrepp H</v>
          </cell>
          <cell r="C11323" t="str">
            <v>YEM3085831</v>
          </cell>
          <cell r="D11323" t="str">
            <v>2019-2021</v>
          </cell>
          <cell r="E11323">
            <v>6</v>
          </cell>
          <cell r="F11323" t="str">
            <v>0060</v>
          </cell>
          <cell r="G11323" t="str">
            <v>C002</v>
          </cell>
          <cell r="H11323" t="str">
            <v>Brake Lever R</v>
          </cell>
          <cell r="I11323" t="str">
            <v>Bromsgrepp H</v>
          </cell>
          <cell r="K11323" t="str">
            <v>Shimano</v>
          </cell>
          <cell r="L11323" t="str">
            <v>Kontakta SHIMANO</v>
          </cell>
        </row>
        <row r="11324">
          <cell r="B11324" t="str">
            <v>YEM3085831Bromsgrepp V</v>
          </cell>
          <cell r="C11324" t="str">
            <v>YEM3085831</v>
          </cell>
          <cell r="D11324" t="str">
            <v>2019-2021</v>
          </cell>
          <cell r="E11324">
            <v>7</v>
          </cell>
          <cell r="F11324" t="str">
            <v>0070</v>
          </cell>
          <cell r="G11324" t="str">
            <v>C001</v>
          </cell>
          <cell r="H11324" t="str">
            <v>Brake Lever L</v>
          </cell>
          <cell r="I11324" t="str">
            <v>Bromsgrepp V</v>
          </cell>
          <cell r="K11324" t="str">
            <v>Shimano</v>
          </cell>
          <cell r="L11324" t="str">
            <v>Kontakta SHIMANO</v>
          </cell>
        </row>
        <row r="11325">
          <cell r="B11325" t="str">
            <v>YEM3085831Växelreglage H</v>
          </cell>
          <cell r="C11325" t="str">
            <v>YEM3085831</v>
          </cell>
          <cell r="D11325" t="str">
            <v>2019-2021</v>
          </cell>
          <cell r="E11325">
            <v>8</v>
          </cell>
          <cell r="F11325" t="str">
            <v>0080</v>
          </cell>
          <cell r="G11325" t="str">
            <v>D002</v>
          </cell>
          <cell r="H11325" t="str">
            <v>Shift Lever R</v>
          </cell>
          <cell r="I11325" t="str">
            <v>Växelreglage H</v>
          </cell>
          <cell r="J11325" t="str">
            <v>ASLM310R8AT RIGHT 8-SPEED 2050MM STAINLESS INNER, W/ OPTICAL GEAR DISPLAY</v>
          </cell>
          <cell r="K11325" t="str">
            <v>ASLM310R8AT</v>
          </cell>
          <cell r="L11325" t="str">
            <v>Kontakta SHIMANO</v>
          </cell>
        </row>
        <row r="11326">
          <cell r="B11326" t="str">
            <v>YEM3085831Växelreglage V</v>
          </cell>
          <cell r="C11326" t="str">
            <v>YEM3085831</v>
          </cell>
          <cell r="D11326" t="str">
            <v>2019-2021</v>
          </cell>
          <cell r="E11326">
            <v>9</v>
          </cell>
          <cell r="F11326" t="str">
            <v>0090</v>
          </cell>
          <cell r="G11326" t="str">
            <v>D001</v>
          </cell>
          <cell r="H11326" t="str">
            <v>Shift Lever L</v>
          </cell>
          <cell r="I11326" t="str">
            <v>Växelreglage V</v>
          </cell>
          <cell r="L11326" t="e">
            <v>#N/A</v>
          </cell>
        </row>
        <row r="11327">
          <cell r="B11327" t="str">
            <v>YEM3085831Handtag par</v>
          </cell>
          <cell r="C11327" t="str">
            <v>YEM3085831</v>
          </cell>
          <cell r="D11327" t="str">
            <v>2019-2021</v>
          </cell>
          <cell r="E11327">
            <v>10</v>
          </cell>
          <cell r="F11327" t="str">
            <v>0100</v>
          </cell>
          <cell r="G11327" t="str">
            <v>B004</v>
          </cell>
          <cell r="H11327" t="str">
            <v>Grip R</v>
          </cell>
          <cell r="I11327" t="str">
            <v>Handtag par</v>
          </cell>
          <cell r="J11327" t="str">
            <v>C2505682 Grip Luna Lock DD40B 130mm, black/brown 2009-0327, Lockring EQ Brown anodized 5104-0063</v>
          </cell>
          <cell r="K11327" t="str">
            <v>C2505682</v>
          </cell>
          <cell r="L11327" t="str">
            <v>BSP?</v>
          </cell>
        </row>
        <row r="11328">
          <cell r="B11328" t="str">
            <v>YEM3085831Frambroms</v>
          </cell>
          <cell r="C11328" t="str">
            <v>YEM3085831</v>
          </cell>
          <cell r="D11328" t="str">
            <v>2019-2021</v>
          </cell>
          <cell r="E11328">
            <v>11</v>
          </cell>
          <cell r="F11328" t="str">
            <v>0110</v>
          </cell>
          <cell r="G11328" t="str">
            <v>C003</v>
          </cell>
          <cell r="H11328" t="str">
            <v xml:space="preserve">Brake front </v>
          </cell>
          <cell r="I11328" t="str">
            <v>Frambroms</v>
          </cell>
          <cell r="J11328" t="str">
            <v>AMT200KLFURX085 DISC BRAKE ASSEMBLED SET, BL-MT200(L), BR-MT200(F), BLACK, SM-MA-F160P/S, RESIN PAD(W/O FIN), 750MM HOSE(SM-BH59-SS BLACK), BULK, 8,17 USD</v>
          </cell>
          <cell r="K11328" t="str">
            <v>AMT200KLFURX085</v>
          </cell>
          <cell r="L11328" t="str">
            <v>Kontakta SHIMANO</v>
          </cell>
        </row>
        <row r="11329">
          <cell r="B11329" t="str">
            <v>YEM3085831Bakbroms</v>
          </cell>
          <cell r="C11329" t="str">
            <v>YEM3085831</v>
          </cell>
          <cell r="D11329" t="str">
            <v>2019-2021</v>
          </cell>
          <cell r="E11329">
            <v>12</v>
          </cell>
          <cell r="F11329" t="str">
            <v>0120</v>
          </cell>
          <cell r="G11329" t="str">
            <v>C004</v>
          </cell>
          <cell r="H11329" t="str">
            <v>Brake rear</v>
          </cell>
          <cell r="I11329" t="str">
            <v>Bakbroms</v>
          </cell>
          <cell r="J11329" t="str">
            <v>AMT201JRRXRX145 DISC BRAKE ASSEMBLED SET/J-kit, BL-MT201(R), BR-MT200(R), BLACK, W/O ADAPTER, RESIN PAD(W/O FIN), 1450MM HOSE(SM-BH59-SS BLACK), BULK, 10,79 USD</v>
          </cell>
          <cell r="K11329" t="str">
            <v>AMT201JRRXRX145</v>
          </cell>
          <cell r="L11329" t="str">
            <v>Kontakta SHIMANO</v>
          </cell>
        </row>
        <row r="11330">
          <cell r="B11330" t="str">
            <v>YEM3085831Vevlager</v>
          </cell>
          <cell r="C11330" t="str">
            <v>YEM3085831</v>
          </cell>
          <cell r="D11330" t="str">
            <v>2019-2021</v>
          </cell>
          <cell r="E11330">
            <v>13</v>
          </cell>
          <cell r="F11330" t="str">
            <v>0130</v>
          </cell>
          <cell r="G11330" t="str">
            <v>E001</v>
          </cell>
          <cell r="H11330" t="str">
            <v xml:space="preserve">BB-set </v>
          </cell>
          <cell r="I11330" t="str">
            <v>Vevlager</v>
          </cell>
          <cell r="K11330" t="str">
            <v>INGÅR I MOTORN</v>
          </cell>
          <cell r="L11330" t="str">
            <v>Ingår i motorn</v>
          </cell>
        </row>
        <row r="11331">
          <cell r="B11331" t="str">
            <v>YEM3085831Vevparti</v>
          </cell>
          <cell r="C11331" t="str">
            <v>YEM3085831</v>
          </cell>
          <cell r="D11331" t="str">
            <v>2019-2021</v>
          </cell>
          <cell r="E11331">
            <v>14</v>
          </cell>
          <cell r="F11331" t="str">
            <v>0140</v>
          </cell>
          <cell r="G11331" t="str">
            <v>E002</v>
          </cell>
          <cell r="H11331" t="str">
            <v>Front Chainwheel</v>
          </cell>
          <cell r="I11331" t="str">
            <v>Vevparti</v>
          </cell>
          <cell r="K11331" t="str">
            <v>Shimano</v>
          </cell>
          <cell r="L11331" t="str">
            <v>Kontakta SHIMANO</v>
          </cell>
        </row>
        <row r="11332">
          <cell r="B11332" t="str">
            <v>YEM3085831Kedjeskydd</v>
          </cell>
          <cell r="C11332" t="str">
            <v>YEM3085831</v>
          </cell>
          <cell r="D11332" t="str">
            <v>2019-2021</v>
          </cell>
          <cell r="E11332">
            <v>15</v>
          </cell>
          <cell r="F11332" t="str">
            <v>0150</v>
          </cell>
          <cell r="G11332" t="str">
            <v>H001</v>
          </cell>
          <cell r="H11332" t="str">
            <v>Chain guard</v>
          </cell>
          <cell r="I11332" t="str">
            <v>Kedjeskydd</v>
          </cell>
          <cell r="K11332" t="str">
            <v>Shimano</v>
          </cell>
          <cell r="L11332" t="str">
            <v>Kontakta SHIMANO</v>
          </cell>
        </row>
        <row r="11333">
          <cell r="B11333" t="str">
            <v>YEM3085831Kedjeskyddsfäste</v>
          </cell>
          <cell r="C11333" t="str">
            <v>YEM3085831</v>
          </cell>
          <cell r="D11333" t="str">
            <v>2019-2021</v>
          </cell>
          <cell r="E11333">
            <v>16</v>
          </cell>
          <cell r="F11333" t="str">
            <v>0160</v>
          </cell>
          <cell r="G11333" t="str">
            <v>H002</v>
          </cell>
          <cell r="H11333" t="str">
            <v>Chain guard bracket</v>
          </cell>
          <cell r="I11333" t="str">
            <v>Kedjeskyddsfäste</v>
          </cell>
          <cell r="K11333" t="str">
            <v>EMPTY</v>
          </cell>
          <cell r="L11333" t="e">
            <v>#N/A</v>
          </cell>
        </row>
        <row r="11334">
          <cell r="B11334" t="str">
            <v>YEM3085831Framväxel</v>
          </cell>
          <cell r="C11334" t="str">
            <v>YEM3085831</v>
          </cell>
          <cell r="D11334" t="str">
            <v>2019-2021</v>
          </cell>
          <cell r="E11334">
            <v>17</v>
          </cell>
          <cell r="F11334" t="str">
            <v>0170</v>
          </cell>
          <cell r="G11334" t="str">
            <v>D003</v>
          </cell>
          <cell r="H11334" t="str">
            <v>Front Derailleur</v>
          </cell>
          <cell r="I11334" t="str">
            <v>Framväxel</v>
          </cell>
          <cell r="K11334" t="str">
            <v>EMPTY</v>
          </cell>
          <cell r="L11334" t="e">
            <v>#N/A</v>
          </cell>
        </row>
        <row r="11335">
          <cell r="B11335" t="str">
            <v>YEM3085831Bakväxel</v>
          </cell>
          <cell r="C11335" t="str">
            <v>YEM3085831</v>
          </cell>
          <cell r="D11335" t="str">
            <v>2019-2021</v>
          </cell>
          <cell r="E11335">
            <v>18</v>
          </cell>
          <cell r="F11335" t="str">
            <v>0180</v>
          </cell>
          <cell r="G11335" t="str">
            <v>D004</v>
          </cell>
          <cell r="H11335" t="str">
            <v>Rear Derailleur</v>
          </cell>
          <cell r="I11335" t="str">
            <v>Bakväxel</v>
          </cell>
          <cell r="J11335" t="str">
            <v>ARDM360SGSL Acera black 8-speed</v>
          </cell>
          <cell r="K11335" t="str">
            <v>ARDM360SGSL</v>
          </cell>
          <cell r="L11335" t="str">
            <v>Kontakta SHIMANO</v>
          </cell>
        </row>
        <row r="11336">
          <cell r="B11336" t="str">
            <v>YEM3085831Kedja</v>
          </cell>
          <cell r="C11336" t="str">
            <v>YEM3085831</v>
          </cell>
          <cell r="D11336" t="str">
            <v>2019-2021</v>
          </cell>
          <cell r="E11336">
            <v>19</v>
          </cell>
          <cell r="F11336" t="str">
            <v>0190</v>
          </cell>
          <cell r="G11336" t="str">
            <v>E003</v>
          </cell>
          <cell r="H11336" t="str">
            <v xml:space="preserve">Chain </v>
          </cell>
          <cell r="I11336" t="str">
            <v>Kedja</v>
          </cell>
          <cell r="J11336" t="str">
            <v>ACNHG40114 SHIM CN-HG40 8-SPEED W/END PIN</v>
          </cell>
          <cell r="K11336" t="str">
            <v>ACNHG40114</v>
          </cell>
          <cell r="L11336" t="str">
            <v>Kontakta SHIMANO</v>
          </cell>
        </row>
        <row r="11337">
          <cell r="B11337" t="str">
            <v>YEM3085831Kassett</v>
          </cell>
          <cell r="C11337" t="str">
            <v>YEM3085831</v>
          </cell>
          <cell r="D11337" t="str">
            <v>2019-2021</v>
          </cell>
          <cell r="E11337">
            <v>20</v>
          </cell>
          <cell r="F11337" t="str">
            <v>0200</v>
          </cell>
          <cell r="G11337" t="str">
            <v>E004</v>
          </cell>
          <cell r="H11337" t="str">
            <v>Cassette Sprocket</v>
          </cell>
          <cell r="I11337" t="str">
            <v>Kassett</v>
          </cell>
          <cell r="J11337" t="str">
            <v>ACSHG318134 SHIM HG-31 11-34 8-DEL + C4355178 Spooke protector transparent SPP PLtr F 36 YF-5010</v>
          </cell>
          <cell r="K11337" t="str">
            <v>ACSHG318134</v>
          </cell>
          <cell r="L11337" t="str">
            <v>Kontakta SHIMANO</v>
          </cell>
        </row>
        <row r="11338">
          <cell r="B11338" t="str">
            <v>YEM3085831Framhjul</v>
          </cell>
          <cell r="C11338" t="str">
            <v>YEM3085831</v>
          </cell>
          <cell r="D11338" t="str">
            <v>2019-2021</v>
          </cell>
          <cell r="E11338">
            <v>21</v>
          </cell>
          <cell r="F11338" t="str">
            <v>0210</v>
          </cell>
          <cell r="G11338" t="str">
            <v>F001</v>
          </cell>
          <cell r="H11338" t="str">
            <v>Front hub</v>
          </cell>
          <cell r="I11338" t="str">
            <v>Framhjul</v>
          </cell>
          <cell r="J11338" t="str">
            <v>C4108055 F 622X37 SV FORMULA DISC SV</v>
          </cell>
          <cell r="K11338" t="str">
            <v>C4108055</v>
          </cell>
          <cell r="L11338" t="str">
            <v>C4100390</v>
          </cell>
        </row>
        <row r="11339">
          <cell r="B11339" t="str">
            <v>YEM3085831Bakhjul</v>
          </cell>
          <cell r="C11339" t="str">
            <v>YEM3085831</v>
          </cell>
          <cell r="D11339" t="str">
            <v>2019-2021</v>
          </cell>
          <cell r="E11339">
            <v>22</v>
          </cell>
          <cell r="F11339" t="str">
            <v>0220</v>
          </cell>
          <cell r="G11339" t="str">
            <v>F002</v>
          </cell>
          <cell r="H11339" t="str">
            <v>Rear hub</v>
          </cell>
          <cell r="I11339" t="str">
            <v>Bakhjul</v>
          </cell>
          <cell r="J11339" t="str">
            <v>C4208215 B 622X37 SV 8SP DISC SV</v>
          </cell>
          <cell r="K11339" t="str">
            <v>C4208215</v>
          </cell>
          <cell r="L11339" t="str">
            <v>C4200390</v>
          </cell>
        </row>
        <row r="11340">
          <cell r="B11340" t="str">
            <v>YEM3085831Däck</v>
          </cell>
          <cell r="C11340" t="str">
            <v>YEM3085831</v>
          </cell>
          <cell r="D11340" t="str">
            <v>2019-2021</v>
          </cell>
          <cell r="E11340">
            <v>23</v>
          </cell>
          <cell r="F11340" t="str">
            <v>0230</v>
          </cell>
          <cell r="G11340" t="str">
            <v>F003</v>
          </cell>
          <cell r="H11340" t="str">
            <v>Tire</v>
          </cell>
          <cell r="I11340" t="str">
            <v>Däck</v>
          </cell>
          <cell r="J11340" t="str">
            <v>C4906436 TYR 700X37C Duramax Regular Reflex 60 TPI UNDA H-481 Brown (AP: W/O</v>
          </cell>
          <cell r="K11340" t="str">
            <v>C4906436</v>
          </cell>
          <cell r="L11340" t="str">
            <v>C4901540</v>
          </cell>
        </row>
        <row r="11341">
          <cell r="B11341" t="str">
            <v>YEM3085831Skärmar set</v>
          </cell>
          <cell r="C11341" t="str">
            <v>YEM3085831</v>
          </cell>
          <cell r="D11341" t="str">
            <v>2019-2021</v>
          </cell>
          <cell r="E11341">
            <v>24</v>
          </cell>
          <cell r="F11341" t="str">
            <v>0240</v>
          </cell>
          <cell r="G11341" t="str">
            <v>H003</v>
          </cell>
          <cell r="H11341" t="str">
            <v xml:space="preserve">Mudguard front   </v>
          </cell>
          <cell r="I11341" t="str">
            <v>Skärmar set</v>
          </cell>
          <cell r="J11341" t="str">
            <v>C8255799-ZN-702 Matt Petrol Green Front 38 Buchel, 740mm</v>
          </cell>
          <cell r="K11341" t="str">
            <v>C8255799-ZN-702</v>
          </cell>
          <cell r="L11341" t="str">
            <v>Kontakta Service</v>
          </cell>
        </row>
        <row r="11342">
          <cell r="B11342" t="str">
            <v>YEM3085831Pakethållare</v>
          </cell>
          <cell r="C11342" t="str">
            <v>YEM3085831</v>
          </cell>
          <cell r="D11342" t="str">
            <v>2019-2021</v>
          </cell>
          <cell r="E11342">
            <v>25</v>
          </cell>
          <cell r="F11342" t="str">
            <v>0250</v>
          </cell>
          <cell r="G11342" t="str">
            <v>H004</v>
          </cell>
          <cell r="H11342" t="str">
            <v>Carrier</v>
          </cell>
          <cell r="I11342" t="str">
            <v>Pakethållare</v>
          </cell>
          <cell r="J11342" t="str">
            <v>C8205828-ALU-5702 Petrol Green Matt Carrier Sport 28" SR20  2-legs 150mm stay (55-62cm), AVS "ny överdel" 131,50 sek</v>
          </cell>
          <cell r="K11342" t="str">
            <v>C8205828-ALU-5702</v>
          </cell>
          <cell r="L11342" t="str">
            <v>Kontakta Service</v>
          </cell>
        </row>
        <row r="11343">
          <cell r="B11343" t="str">
            <v>YEM3085831Sadel</v>
          </cell>
          <cell r="C11343" t="str">
            <v>YEM3085831</v>
          </cell>
          <cell r="D11343" t="str">
            <v>2019-2021</v>
          </cell>
          <cell r="E11343">
            <v>26</v>
          </cell>
          <cell r="F11343" t="str">
            <v>0260</v>
          </cell>
          <cell r="G11343" t="str">
            <v>G001</v>
          </cell>
          <cell r="H11343" t="str">
            <v>Saddle</v>
          </cell>
          <cell r="I11343" t="str">
            <v>Sadel</v>
          </cell>
          <cell r="J11343" t="str">
            <v>C7106232 VL-4422 Saddle brown, Cover NP3-24, rail satin steel wo clamp, embossed pattern</v>
          </cell>
          <cell r="K11343" t="str">
            <v>C7106232</v>
          </cell>
          <cell r="L11343" t="str">
            <v>C7106232</v>
          </cell>
        </row>
        <row r="11344">
          <cell r="B11344" t="str">
            <v>YEM3085831Sadelstolpe</v>
          </cell>
          <cell r="C11344" t="str">
            <v>YEM3085831</v>
          </cell>
          <cell r="D11344" t="str">
            <v>2019-2021</v>
          </cell>
          <cell r="E11344">
            <v>27</v>
          </cell>
          <cell r="F11344" t="str">
            <v>0270</v>
          </cell>
          <cell r="G11344" t="str">
            <v>G002</v>
          </cell>
          <cell r="H11344" t="str">
            <v>Seatpost</v>
          </cell>
          <cell r="I11344" t="str">
            <v>Sadelstolpe</v>
          </cell>
          <cell r="J11344" t="str">
            <v xml:space="preserve">C7205258  SP-222 27.2X350 Anodized SILVER </v>
          </cell>
          <cell r="K11344" t="str">
            <v>C7205258</v>
          </cell>
          <cell r="L11344" t="str">
            <v>C7200039</v>
          </cell>
        </row>
        <row r="11345">
          <cell r="B11345" t="str">
            <v>YEM3085831Sadelrörsklämma</v>
          </cell>
          <cell r="C11345" t="str">
            <v>YEM3085831</v>
          </cell>
          <cell r="D11345" t="str">
            <v>2019-2021</v>
          </cell>
          <cell r="E11345">
            <v>28</v>
          </cell>
          <cell r="F11345" t="str">
            <v>0280</v>
          </cell>
          <cell r="G11345" t="str">
            <v>G003</v>
          </cell>
          <cell r="H11345" t="str">
            <v>Seat Clamp</v>
          </cell>
          <cell r="I11345" t="str">
            <v>Sadelrörsklämma</v>
          </cell>
          <cell r="J11345" t="str">
            <v>C7305178 MX-112 Alloy Seatclamp, single bolt, 31,8mm, silver with stainless steel bolt</v>
          </cell>
          <cell r="K11345" t="str">
            <v>C7305178</v>
          </cell>
          <cell r="L11345" t="str">
            <v>C7300028-318</v>
          </cell>
        </row>
        <row r="11346">
          <cell r="B11346" t="str">
            <v>YEM3085831Framlampa</v>
          </cell>
          <cell r="C11346" t="str">
            <v>YEM3085831</v>
          </cell>
          <cell r="D11346" t="str">
            <v>2019-2021</v>
          </cell>
          <cell r="E11346">
            <v>29</v>
          </cell>
          <cell r="F11346" t="str">
            <v>0290</v>
          </cell>
          <cell r="G11346" t="str">
            <v>H005</v>
          </cell>
          <cell r="H11346" t="str">
            <v>Front light</v>
          </cell>
          <cell r="I11346" t="str">
            <v>Framlampa</v>
          </cell>
          <cell r="J11346" t="str">
            <v>C8025215 Front light Retro Sport without ss bracket, Classic chrome, 0,5W LED, 15 lux, Waterproof IP44 w cable</v>
          </cell>
          <cell r="K11346" t="str">
            <v>C8025215</v>
          </cell>
          <cell r="L11346" t="str">
            <v>C8010029</v>
          </cell>
        </row>
        <row r="11347">
          <cell r="B11347" t="str">
            <v>YEM3085831Baklampa</v>
          </cell>
          <cell r="C11347" t="str">
            <v>YEM3085831</v>
          </cell>
          <cell r="D11347" t="str">
            <v>2019-2021</v>
          </cell>
          <cell r="E11347">
            <v>30</v>
          </cell>
          <cell r="F11347" t="str">
            <v>0300</v>
          </cell>
          <cell r="G11347" t="str">
            <v>H006</v>
          </cell>
          <cell r="H11347" t="str">
            <v>Light, Rear</v>
          </cell>
          <cell r="I11347" t="str">
            <v>Baklampa</v>
          </cell>
          <cell r="J11347" t="str">
            <v>inkl in battery</v>
          </cell>
          <cell r="K11347" t="str">
            <v>C8705186-1RLBK</v>
          </cell>
          <cell r="L11347" t="str">
            <v>C8705186-1RLBK</v>
          </cell>
        </row>
        <row r="11348">
          <cell r="B11348" t="str">
            <v>YEM3085831Låssats</v>
          </cell>
          <cell r="C11348" t="str">
            <v>YEM3085831</v>
          </cell>
          <cell r="D11348" t="str">
            <v>2019-2021</v>
          </cell>
          <cell r="E11348">
            <v>31</v>
          </cell>
          <cell r="F11348" t="str">
            <v>0310</v>
          </cell>
          <cell r="G11348" t="str">
            <v>H007</v>
          </cell>
          <cell r="H11348" t="str">
            <v>Lock</v>
          </cell>
          <cell r="I11348" t="str">
            <v>Låssats</v>
          </cell>
          <cell r="J11348" t="str">
            <v>C8405069 LCK SF PLbk Solid+  BAT SF03/SR11/SR20, LOCK FRAME+LOCK BATT SF03 RT W/2 similar keys</v>
          </cell>
          <cell r="K11348" t="str">
            <v>C8405069</v>
          </cell>
          <cell r="L11348" t="str">
            <v>C8405069</v>
          </cell>
        </row>
        <row r="11349">
          <cell r="B11349" t="str">
            <v>YEM3085831Stöd</v>
          </cell>
          <cell r="C11349" t="str">
            <v>YEM3085831</v>
          </cell>
          <cell r="D11349" t="str">
            <v>2019-2021</v>
          </cell>
          <cell r="E11349">
            <v>32</v>
          </cell>
          <cell r="F11349" t="str">
            <v>0320</v>
          </cell>
          <cell r="G11349" t="str">
            <v>H008</v>
          </cell>
          <cell r="H11349" t="str">
            <v>Kick stand</v>
          </cell>
          <cell r="I11349" t="str">
            <v>Stöd</v>
          </cell>
          <cell r="J11349" t="str">
            <v xml:space="preserve">C8105214 Atran Stylo adjustable all black </v>
          </cell>
          <cell r="K11349" t="str">
            <v>C8105214</v>
          </cell>
          <cell r="L11349" t="str">
            <v>C8100036</v>
          </cell>
        </row>
        <row r="11350">
          <cell r="B11350" t="str">
            <v>YEM3085831Korg</v>
          </cell>
          <cell r="C11350" t="str">
            <v>YEM3085831</v>
          </cell>
          <cell r="D11350" t="str">
            <v>2019-2021</v>
          </cell>
          <cell r="E11350">
            <v>33</v>
          </cell>
          <cell r="F11350" t="str">
            <v>0330</v>
          </cell>
          <cell r="G11350" t="str">
            <v>H009</v>
          </cell>
          <cell r="H11350" t="str">
            <v>Basket / Fr carrier</v>
          </cell>
          <cell r="I11350" t="str">
            <v>Korg</v>
          </cell>
          <cell r="J11350" t="str">
            <v>C8205750-28-ALU-702  Petrol Front carrier with stay, axle fixation with AVS</v>
          </cell>
          <cell r="K11350" t="str">
            <v>C825750-28-702M</v>
          </cell>
          <cell r="L11350" t="str">
            <v>Kontakta Service</v>
          </cell>
        </row>
        <row r="11351">
          <cell r="B11351" t="str">
            <v>YEM3085831Pedaler</v>
          </cell>
          <cell r="C11351" t="str">
            <v>YEM3085831</v>
          </cell>
          <cell r="D11351" t="str">
            <v>2019-2021</v>
          </cell>
          <cell r="E11351">
            <v>34</v>
          </cell>
          <cell r="F11351" t="str">
            <v>0340</v>
          </cell>
          <cell r="G11351" t="str">
            <v>E005</v>
          </cell>
          <cell r="H11351" t="str">
            <v xml:space="preserve">Pedal </v>
          </cell>
          <cell r="I11351" t="str">
            <v>Pedaler</v>
          </cell>
          <cell r="J11351" t="str">
            <v>C3505208 NWL-467  SILVER/GREY 9/16" ALU</v>
          </cell>
          <cell r="K11351" t="str">
            <v>C3505208</v>
          </cell>
          <cell r="L11351" t="str">
            <v>C3500059</v>
          </cell>
        </row>
        <row r="11352">
          <cell r="B11352" t="str">
            <v>YEM3085831Motor</v>
          </cell>
          <cell r="C11352" t="str">
            <v>YEM3085831</v>
          </cell>
          <cell r="D11352" t="str">
            <v>2019-2021</v>
          </cell>
          <cell r="E11352">
            <v>35</v>
          </cell>
          <cell r="F11352" t="str">
            <v>0350</v>
          </cell>
          <cell r="G11352" t="str">
            <v>J001</v>
          </cell>
          <cell r="H11352" t="str">
            <v>DRIVE UNIT:</v>
          </cell>
          <cell r="I11352" t="str">
            <v>Motor</v>
          </cell>
          <cell r="J11352" t="str">
            <v>KDUE5000 DRIVE UNIT, DU-E5000, MID SHIP POSITION, FOR COASTER BRAKE AND FREEWHEEL, FOR 25km/h, W/O COVER(SM-DUE50), W/O SPEED SENSOR UNIT,W/TL-EW02, BULK 22898 JPY</v>
          </cell>
          <cell r="K11352" t="str">
            <v>KDUE5000</v>
          </cell>
          <cell r="L11352" t="str">
            <v>Kontakta SHIMANO / DU-E5000</v>
          </cell>
        </row>
        <row r="11353">
          <cell r="B11353" t="str">
            <v>YEM3085831Display</v>
          </cell>
          <cell r="C11353" t="str">
            <v>YEM3085831</v>
          </cell>
          <cell r="D11353" t="str">
            <v>2019-2021</v>
          </cell>
          <cell r="E11353">
            <v>36</v>
          </cell>
          <cell r="F11353" t="str">
            <v>0360</v>
          </cell>
          <cell r="G11353" t="str">
            <v>J004</v>
          </cell>
          <cell r="H11353" t="str">
            <v>DISPLAY:</v>
          </cell>
          <cell r="I11353" t="str">
            <v>Display</v>
          </cell>
          <cell r="J11353" t="str">
            <v>KSCE6100CF (Description CYCLE COMPUTER, SC-E6100, CLAMP BAND DIA METER 25.4MM &amp; 31.8MM, 1ST GROUP, BULK</v>
          </cell>
          <cell r="K11353" t="str">
            <v>KSCE6100CF</v>
          </cell>
          <cell r="L11353" t="str">
            <v>Kontakta SHIMANO / SC-E6100</v>
          </cell>
        </row>
        <row r="11354">
          <cell r="B11354" t="str">
            <v>YEM3085831EB-Bus kabel</v>
          </cell>
          <cell r="C11354" t="str">
            <v>YEM3085831</v>
          </cell>
          <cell r="D11354" t="str">
            <v>2019-2021</v>
          </cell>
          <cell r="E11354">
            <v>37</v>
          </cell>
          <cell r="F11354" t="str">
            <v>0370</v>
          </cell>
          <cell r="G11354" t="str">
            <v>J005</v>
          </cell>
          <cell r="H11354" t="str">
            <v>EB-BUS CABLE:</v>
          </cell>
          <cell r="I11354" t="str">
            <v>EB-Bus kabel</v>
          </cell>
          <cell r="K11354" t="str">
            <v>KEWSD50IL35</v>
          </cell>
          <cell r="L11354" t="str">
            <v>Kontakta SHIMANO</v>
          </cell>
        </row>
        <row r="11355">
          <cell r="B11355" t="str">
            <v>YEM3085831Motorkabel</v>
          </cell>
          <cell r="C11355" t="str">
            <v>YEM3085831</v>
          </cell>
          <cell r="D11355" t="str">
            <v>2019-2021</v>
          </cell>
          <cell r="E11355">
            <v>38</v>
          </cell>
          <cell r="F11355" t="str">
            <v>0380</v>
          </cell>
          <cell r="G11355" t="str">
            <v>J006</v>
          </cell>
          <cell r="H11355" t="str">
            <v>POWER CABLE:</v>
          </cell>
          <cell r="I11355" t="str">
            <v>Motorkabel</v>
          </cell>
          <cell r="J11355" t="str">
            <v>KEWSD50IL120 ELECTRIC WIRE, EW-SD50-I, FOR BUILT-IN ROUTING, 1200MM BLACK, BULK, 1169 JPY</v>
          </cell>
          <cell r="K11355" t="str">
            <v>Ingår i batterihållaren</v>
          </cell>
          <cell r="L11355" t="str">
            <v>Ingår i batterihållaren</v>
          </cell>
        </row>
        <row r="11356">
          <cell r="B11356" t="str">
            <v>YEM3085831Kabel framlampa</v>
          </cell>
          <cell r="C11356" t="str">
            <v>YEM3085831</v>
          </cell>
          <cell r="D11356" t="str">
            <v>2019-2021</v>
          </cell>
          <cell r="E11356">
            <v>39</v>
          </cell>
          <cell r="F11356" t="str">
            <v>0390</v>
          </cell>
          <cell r="G11356" t="str">
            <v>J007</v>
          </cell>
          <cell r="H11356" t="str">
            <v>F. LIGHT CABLE:</v>
          </cell>
          <cell r="I11356" t="str">
            <v>Kabel framlampa</v>
          </cell>
          <cell r="K11356" t="str">
            <v>C8075017</v>
          </cell>
          <cell r="L11356" t="str">
            <v>C8075017</v>
          </cell>
        </row>
        <row r="11357">
          <cell r="B11357" t="str">
            <v>YEM3085831Kabel baklampa</v>
          </cell>
          <cell r="C11357" t="str">
            <v>YEM3085831</v>
          </cell>
          <cell r="D11357" t="str">
            <v>2019-2021</v>
          </cell>
          <cell r="E11357">
            <v>40</v>
          </cell>
          <cell r="F11357" t="str">
            <v>0400</v>
          </cell>
          <cell r="G11357" t="str">
            <v>J008</v>
          </cell>
          <cell r="H11357" t="str">
            <v>R. LIGHT CABLE:</v>
          </cell>
          <cell r="I11357" t="str">
            <v>Kabel baklampa</v>
          </cell>
          <cell r="K11357" t="str">
            <v>INGÅR I BATTERIET</v>
          </cell>
          <cell r="L11357" t="str">
            <v>Ingår i batteriet</v>
          </cell>
        </row>
        <row r="11358">
          <cell r="B11358" t="str">
            <v>YEM3085831Hastighetssensor</v>
          </cell>
          <cell r="C11358" t="str">
            <v>YEM3085831</v>
          </cell>
          <cell r="D11358" t="str">
            <v>2019-2021</v>
          </cell>
          <cell r="E11358">
            <v>41</v>
          </cell>
          <cell r="F11358" t="str">
            <v>0410</v>
          </cell>
          <cell r="G11358" t="str">
            <v>J009</v>
          </cell>
          <cell r="H11358" t="str">
            <v>SPEED SENSOR:</v>
          </cell>
          <cell r="I11358" t="str">
            <v>Hastighetssensor</v>
          </cell>
          <cell r="J11358" t="str">
            <v>KSMDUE10 SPEED SENSOR UNIT, SM-DUE10, CABLE LENGTH 540MM, BULK, 1041 JPY</v>
          </cell>
          <cell r="K11358" t="str">
            <v>KSMDUE10</v>
          </cell>
          <cell r="L11358" t="str">
            <v>Kontakta SHIMANO / SM-DUE10</v>
          </cell>
        </row>
        <row r="11359">
          <cell r="B11359" t="str">
            <v>YEM3085831Batteri</v>
          </cell>
          <cell r="C11359" t="str">
            <v>YEM3085831</v>
          </cell>
          <cell r="D11359" t="str">
            <v>2019-2021</v>
          </cell>
          <cell r="E11359">
            <v>42</v>
          </cell>
          <cell r="F11359" t="str">
            <v>0420</v>
          </cell>
          <cell r="G11359" t="str">
            <v>J002</v>
          </cell>
          <cell r="H11359" t="str">
            <v>BATTERY:</v>
          </cell>
          <cell r="I11359" t="str">
            <v>Batteri</v>
          </cell>
          <cell r="J11359" t="str">
            <v>C8705186-S-11EA -&gt; C8705186-S-11U SR-20 11,6Ah, dimension med dockning 435mmX140mmX50mm, 2,9kg EN15194:2017</v>
          </cell>
          <cell r="K11359" t="str">
            <v>C8705186-S-11EA</v>
          </cell>
          <cell r="L11359" t="str">
            <v>C8705186-S-11EA</v>
          </cell>
        </row>
        <row r="11360">
          <cell r="B11360" t="str">
            <v>YEM3085831Batterihållare</v>
          </cell>
          <cell r="C11360" t="str">
            <v>YEM3085831</v>
          </cell>
          <cell r="D11360" t="str">
            <v>2019-2021</v>
          </cell>
          <cell r="E11360">
            <v>43</v>
          </cell>
          <cell r="F11360" t="str">
            <v>0430</v>
          </cell>
          <cell r="G11360" t="str">
            <v>J003</v>
          </cell>
          <cell r="H11360" t="str">
            <v>BATTERY HOLDER/Slider</v>
          </cell>
          <cell r="I11360" t="str">
            <v>Batterihållare</v>
          </cell>
          <cell r="J11360" t="str">
            <v>C8705188-S-01 Slider (lower part) SR20, AXA One key</v>
          </cell>
          <cell r="K11360" t="str">
            <v>C8705188-S-01</v>
          </cell>
          <cell r="L11360" t="str">
            <v>C8705188-S-01</v>
          </cell>
        </row>
        <row r="11361">
          <cell r="B11361" t="str">
            <v>YEM3085831Batteriladdare</v>
          </cell>
          <cell r="C11361" t="str">
            <v>YEM3085831</v>
          </cell>
          <cell r="D11361" t="str">
            <v>2019-2021</v>
          </cell>
          <cell r="E11361">
            <v>44</v>
          </cell>
          <cell r="F11361" t="str">
            <v>0440</v>
          </cell>
          <cell r="G11361" t="str">
            <v>J010</v>
          </cell>
          <cell r="H11361" t="str">
            <v>CHARGER:</v>
          </cell>
          <cell r="I11361" t="str">
            <v>Batteriladdare</v>
          </cell>
          <cell r="J11361" t="str">
            <v xml:space="preserve">C8705086-02C T-Shape CanBus charger for DT12/Shimano </v>
          </cell>
          <cell r="K11361" t="str">
            <v>C8705086-02C</v>
          </cell>
          <cell r="L11361" t="str">
            <v>C8705086-02C</v>
          </cell>
        </row>
        <row r="11362">
          <cell r="B11362" t="str">
            <v>YEM3085831Kontrollbox</v>
          </cell>
          <cell r="C11362" t="str">
            <v>YEM3085831</v>
          </cell>
          <cell r="D11362" t="str">
            <v>2019-2021</v>
          </cell>
          <cell r="E11362">
            <v>45</v>
          </cell>
          <cell r="F11362" t="str">
            <v>0450</v>
          </cell>
          <cell r="G11362" t="str">
            <v>J011</v>
          </cell>
          <cell r="H11362" t="str">
            <v>Controller</v>
          </cell>
          <cell r="I11362" t="str">
            <v>Kontrollbox</v>
          </cell>
          <cell r="J11362" t="str">
            <v>Included in motor</v>
          </cell>
          <cell r="K11362" t="str">
            <v>Shimano</v>
          </cell>
          <cell r="L11362" t="str">
            <v>Kontakta SHIMANO</v>
          </cell>
        </row>
        <row r="11363">
          <cell r="B11363" t="str">
            <v>YEM3085831Växelöra</v>
          </cell>
          <cell r="C11363" t="str">
            <v>YEM3085831</v>
          </cell>
          <cell r="D11363" t="str">
            <v>2019-2021</v>
          </cell>
          <cell r="E11363">
            <v>46</v>
          </cell>
          <cell r="F11363" t="str">
            <v>0460</v>
          </cell>
          <cell r="G11363" t="str">
            <v>D005</v>
          </cell>
          <cell r="H11363" t="str">
            <v>Gear hanger</v>
          </cell>
          <cell r="I11363" t="str">
            <v>Växelöra</v>
          </cell>
          <cell r="K11363" t="str">
            <v>C1350087</v>
          </cell>
          <cell r="L11363" t="str">
            <v>C1350087</v>
          </cell>
        </row>
        <row r="11364">
          <cell r="B11364" t="str">
            <v>YEM3175131RAM</v>
          </cell>
          <cell r="C11364" t="str">
            <v>YEM3175131</v>
          </cell>
          <cell r="D11364" t="str">
            <v>2019-2021</v>
          </cell>
          <cell r="E11364">
            <v>1</v>
          </cell>
          <cell r="F11364" t="str">
            <v>0010</v>
          </cell>
          <cell r="G11364" t="str">
            <v>A001</v>
          </cell>
          <cell r="H11364" t="str">
            <v>PAINTED FRAME</v>
          </cell>
          <cell r="I11364" t="str">
            <v>RAM</v>
          </cell>
          <cell r="K11364" t="str">
            <v>FRAME</v>
          </cell>
          <cell r="L11364" t="e">
            <v>#N/A</v>
          </cell>
        </row>
        <row r="11365">
          <cell r="B11365" t="str">
            <v>YEM3175131Framgaffel</v>
          </cell>
          <cell r="C11365" t="str">
            <v>YEM3175131</v>
          </cell>
          <cell r="D11365" t="str">
            <v>2019-2021</v>
          </cell>
          <cell r="E11365">
            <v>2</v>
          </cell>
          <cell r="F11365" t="str">
            <v>0020</v>
          </cell>
          <cell r="G11365" t="str">
            <v>A002</v>
          </cell>
          <cell r="H11365" t="str">
            <v>PAINTED FORK</v>
          </cell>
          <cell r="I11365" t="str">
            <v>Framgaffel</v>
          </cell>
          <cell r="J11365" t="str">
            <v>C1605442-173 FF 28 ST 1"1/8 Int 40-44 Disc</v>
          </cell>
          <cell r="K11365" t="str">
            <v>C1605442-173</v>
          </cell>
          <cell r="L11365" t="e">
            <v>#N/A</v>
          </cell>
        </row>
        <row r="11366">
          <cell r="B11366" t="str">
            <v>YEM3175131Styrlager</v>
          </cell>
          <cell r="C11366" t="str">
            <v>YEM3175131</v>
          </cell>
          <cell r="D11366" t="str">
            <v>2019-2021</v>
          </cell>
          <cell r="E11366">
            <v>3</v>
          </cell>
          <cell r="F11366" t="str">
            <v>0030</v>
          </cell>
          <cell r="G11366" t="str">
            <v>B001</v>
          </cell>
          <cell r="H11366" t="str">
            <v>Head Set</v>
          </cell>
          <cell r="I11366" t="str">
            <v>Styrlager</v>
          </cell>
          <cell r="J11366" t="str">
            <v>C2105002 VP-MH305C SEMI INTEGR, ED BLACK O/S  SH = 20mm</v>
          </cell>
          <cell r="K11366" t="str">
            <v>C2105002</v>
          </cell>
          <cell r="L11366" t="str">
            <v>C2100163</v>
          </cell>
        </row>
        <row r="11367">
          <cell r="B11367" t="str">
            <v xml:space="preserve">YEM3175131Styrstam </v>
          </cell>
          <cell r="C11367" t="str">
            <v>YEM3175131</v>
          </cell>
          <cell r="D11367" t="str">
            <v>2019-2021</v>
          </cell>
          <cell r="E11367">
            <v>4</v>
          </cell>
          <cell r="F11367" t="str">
            <v>0040</v>
          </cell>
          <cell r="G11367" t="str">
            <v>B002</v>
          </cell>
          <cell r="H11367" t="str">
            <v>Handlebar Stem</v>
          </cell>
          <cell r="I11367" t="str">
            <v xml:space="preserve">Styrstam </v>
          </cell>
          <cell r="J11367" t="str">
            <v xml:space="preserve">C2205548-090 STQ ALsv 25,4/85 180mm 4BOLT MTSD-367N-5 SV </v>
          </cell>
          <cell r="K11367" t="str">
            <v>C2205548-090</v>
          </cell>
          <cell r="L11367" t="str">
            <v>C2200064</v>
          </cell>
        </row>
        <row r="11368">
          <cell r="B11368" t="str">
            <v>YEM3175131Styre</v>
          </cell>
          <cell r="C11368" t="str">
            <v>YEM3175131</v>
          </cell>
          <cell r="D11368" t="str">
            <v>2019-2021</v>
          </cell>
          <cell r="E11368">
            <v>5</v>
          </cell>
          <cell r="F11368" t="str">
            <v>0050</v>
          </cell>
          <cell r="G11368" t="str">
            <v>B003</v>
          </cell>
          <cell r="H11368" t="str">
            <v>Handelbar</v>
          </cell>
          <cell r="I11368" t="str">
            <v>Styre</v>
          </cell>
          <cell r="J11368" t="str">
            <v>C2306104 Avenida 600mm silver</v>
          </cell>
          <cell r="K11368" t="str">
            <v>C2306104</v>
          </cell>
          <cell r="L11368" t="str">
            <v>C2306104</v>
          </cell>
        </row>
        <row r="11369">
          <cell r="B11369" t="str">
            <v>YEM3175131Bromsgrepp H</v>
          </cell>
          <cell r="C11369" t="str">
            <v>YEM3175131</v>
          </cell>
          <cell r="D11369" t="str">
            <v>2019-2021</v>
          </cell>
          <cell r="E11369">
            <v>6</v>
          </cell>
          <cell r="F11369" t="str">
            <v>0060</v>
          </cell>
          <cell r="G11369" t="str">
            <v>C002</v>
          </cell>
          <cell r="H11369" t="str">
            <v>Brake Lever R</v>
          </cell>
          <cell r="I11369" t="str">
            <v>Bromsgrepp H</v>
          </cell>
          <cell r="L11369" t="e">
            <v>#N/A</v>
          </cell>
        </row>
        <row r="11370">
          <cell r="B11370" t="str">
            <v>YEM3175131Bromsgrepp V</v>
          </cell>
          <cell r="C11370" t="str">
            <v>YEM3175131</v>
          </cell>
          <cell r="D11370" t="str">
            <v>2019-2021</v>
          </cell>
          <cell r="E11370">
            <v>7</v>
          </cell>
          <cell r="F11370" t="str">
            <v>0070</v>
          </cell>
          <cell r="G11370" t="str">
            <v>C001</v>
          </cell>
          <cell r="H11370" t="str">
            <v>Brake Lever L</v>
          </cell>
          <cell r="I11370" t="str">
            <v>Bromsgrepp V</v>
          </cell>
          <cell r="K11370" t="str">
            <v>Shimano</v>
          </cell>
          <cell r="L11370" t="str">
            <v>Kontakta SHIMANO</v>
          </cell>
        </row>
        <row r="11371">
          <cell r="B11371" t="str">
            <v>YEM3175131Växelreglage H</v>
          </cell>
          <cell r="C11371" t="str">
            <v>YEM3175131</v>
          </cell>
          <cell r="D11371" t="str">
            <v>2019-2021</v>
          </cell>
          <cell r="E11371">
            <v>8</v>
          </cell>
          <cell r="F11371" t="str">
            <v>0080</v>
          </cell>
          <cell r="G11371" t="str">
            <v>D002</v>
          </cell>
          <cell r="H11371" t="str">
            <v>Shift Lever R</v>
          </cell>
          <cell r="I11371" t="str">
            <v>Växelreglage H</v>
          </cell>
          <cell r="J11371" t="str">
            <v>ASL7S50ALSL SL-7S50, RAPIDFIRE PLUS  inturnal SCA</v>
          </cell>
          <cell r="K11371" t="str">
            <v>ASL7S50ALSL</v>
          </cell>
          <cell r="L11371" t="str">
            <v>Kontakta SHIMANO</v>
          </cell>
        </row>
        <row r="11372">
          <cell r="B11372" t="str">
            <v>YEM3175131Växelreglage V</v>
          </cell>
          <cell r="C11372" t="str">
            <v>YEM3175131</v>
          </cell>
          <cell r="D11372" t="str">
            <v>2019-2021</v>
          </cell>
          <cell r="E11372">
            <v>9</v>
          </cell>
          <cell r="F11372" t="str">
            <v>0090</v>
          </cell>
          <cell r="G11372" t="str">
            <v>D001</v>
          </cell>
          <cell r="H11372" t="str">
            <v>Shift Lever L</v>
          </cell>
          <cell r="I11372" t="str">
            <v>Växelreglage V</v>
          </cell>
          <cell r="L11372" t="e">
            <v>#N/A</v>
          </cell>
        </row>
        <row r="11373">
          <cell r="B11373" t="str">
            <v>YEM3175131Handtag par</v>
          </cell>
          <cell r="C11373" t="str">
            <v>YEM3175131</v>
          </cell>
          <cell r="D11373" t="str">
            <v>2019-2021</v>
          </cell>
          <cell r="E11373">
            <v>10</v>
          </cell>
          <cell r="F11373" t="str">
            <v>0100</v>
          </cell>
          <cell r="G11373" t="str">
            <v>B004</v>
          </cell>
          <cell r="H11373" t="str">
            <v>Grip R</v>
          </cell>
          <cell r="I11373" t="str">
            <v>Handtag par</v>
          </cell>
          <cell r="J11373" t="str">
            <v>C2505682 Grip Luna Lock DD40B 130mm, black/brown 2009-0327, Lockring EQ Brown anodized 5104-0063</v>
          </cell>
          <cell r="K11373" t="str">
            <v>C2505682</v>
          </cell>
          <cell r="L11373" t="str">
            <v>BSP?</v>
          </cell>
        </row>
        <row r="11374">
          <cell r="B11374" t="str">
            <v>YEM3175131Frambroms</v>
          </cell>
          <cell r="C11374" t="str">
            <v>YEM3175131</v>
          </cell>
          <cell r="D11374" t="str">
            <v>2019-2021</v>
          </cell>
          <cell r="E11374">
            <v>11</v>
          </cell>
          <cell r="F11374" t="str">
            <v>0110</v>
          </cell>
          <cell r="G11374" t="str">
            <v>C003</v>
          </cell>
          <cell r="H11374" t="str">
            <v xml:space="preserve">Brake front </v>
          </cell>
          <cell r="I11374" t="str">
            <v>Frambroms</v>
          </cell>
          <cell r="J11374" t="str">
            <v>AMT200KLFURX075 DISC BRAKE ASSEMBLED SET, BL-MT200(L), BR-MT200(F), BLACK, SM-MA-F160P/S, RESIN PAD(W/O FIN), 750MM HOSE(SM-BH59-SS BLACK), BULK, 8,17 USD</v>
          </cell>
          <cell r="K11374" t="str">
            <v>AMT200KLFURX075</v>
          </cell>
          <cell r="L11374" t="str">
            <v>Kontakta SHIMANO</v>
          </cell>
        </row>
        <row r="11375">
          <cell r="B11375" t="str">
            <v>YEM3175131Bakbroms</v>
          </cell>
          <cell r="C11375" t="str">
            <v>YEM3175131</v>
          </cell>
          <cell r="D11375" t="str">
            <v>2019-2021</v>
          </cell>
          <cell r="E11375">
            <v>12</v>
          </cell>
          <cell r="F11375" t="str">
            <v>0120</v>
          </cell>
          <cell r="G11375" t="str">
            <v>C004</v>
          </cell>
          <cell r="H11375" t="str">
            <v>Brake rear</v>
          </cell>
          <cell r="I11375" t="str">
            <v>Bakbroms</v>
          </cell>
          <cell r="K11375" t="str">
            <v>Fotbroms</v>
          </cell>
          <cell r="L11375" t="str">
            <v>Kontakta SHIMANO</v>
          </cell>
        </row>
        <row r="11376">
          <cell r="B11376" t="str">
            <v>YEM3175131Vevlager</v>
          </cell>
          <cell r="C11376" t="str">
            <v>YEM3175131</v>
          </cell>
          <cell r="D11376" t="str">
            <v>2019-2021</v>
          </cell>
          <cell r="E11376">
            <v>13</v>
          </cell>
          <cell r="F11376" t="str">
            <v>0130</v>
          </cell>
          <cell r="G11376" t="str">
            <v>E001</v>
          </cell>
          <cell r="H11376" t="str">
            <v xml:space="preserve">BB-set </v>
          </cell>
          <cell r="I11376" t="str">
            <v>Vevlager</v>
          </cell>
          <cell r="K11376" t="str">
            <v>INGÅR I MOTORN</v>
          </cell>
          <cell r="L11376" t="str">
            <v>Ingår i motorn</v>
          </cell>
        </row>
        <row r="11377">
          <cell r="B11377" t="str">
            <v>YEM3175131Vevparti</v>
          </cell>
          <cell r="C11377" t="str">
            <v>YEM3175131</v>
          </cell>
          <cell r="D11377" t="str">
            <v>2019-2021</v>
          </cell>
          <cell r="E11377">
            <v>14</v>
          </cell>
          <cell r="F11377" t="str">
            <v>0140</v>
          </cell>
          <cell r="G11377" t="str">
            <v>E002</v>
          </cell>
          <cell r="H11377" t="str">
            <v>Front Chainwheel</v>
          </cell>
          <cell r="I11377" t="str">
            <v>Vevparti</v>
          </cell>
          <cell r="K11377" t="str">
            <v>Shimano</v>
          </cell>
          <cell r="L11377" t="str">
            <v>Kontakta SHIMANO</v>
          </cell>
        </row>
        <row r="11378">
          <cell r="B11378" t="str">
            <v>YEM3175131Kedjeskydd</v>
          </cell>
          <cell r="C11378" t="str">
            <v>YEM3175131</v>
          </cell>
          <cell r="D11378" t="str">
            <v>2019-2021</v>
          </cell>
          <cell r="E11378">
            <v>15</v>
          </cell>
          <cell r="F11378" t="str">
            <v>0150</v>
          </cell>
          <cell r="G11378" t="str">
            <v>H001</v>
          </cell>
          <cell r="H11378" t="str">
            <v>Chain guard</v>
          </cell>
          <cell r="I11378" t="str">
            <v>Kedjeskydd</v>
          </cell>
          <cell r="K11378" t="str">
            <v>Shimano</v>
          </cell>
          <cell r="L11378" t="str">
            <v>Kontakta SHIMANO</v>
          </cell>
        </row>
        <row r="11379">
          <cell r="B11379" t="str">
            <v>YEM3175131Kedjeskyddsfäste</v>
          </cell>
          <cell r="C11379" t="str">
            <v>YEM3175131</v>
          </cell>
          <cell r="D11379" t="str">
            <v>2019-2021</v>
          </cell>
          <cell r="E11379">
            <v>16</v>
          </cell>
          <cell r="F11379" t="str">
            <v>0160</v>
          </cell>
          <cell r="G11379" t="str">
            <v>H002</v>
          </cell>
          <cell r="H11379" t="str">
            <v>Chain guard bracket</v>
          </cell>
          <cell r="I11379" t="str">
            <v>Kedjeskyddsfäste</v>
          </cell>
          <cell r="K11379" t="str">
            <v>EMPTY</v>
          </cell>
          <cell r="L11379" t="e">
            <v>#N/A</v>
          </cell>
        </row>
        <row r="11380">
          <cell r="B11380" t="str">
            <v>YEM3175131Framväxel</v>
          </cell>
          <cell r="C11380" t="str">
            <v>YEM3175131</v>
          </cell>
          <cell r="D11380" t="str">
            <v>2019-2021</v>
          </cell>
          <cell r="E11380">
            <v>17</v>
          </cell>
          <cell r="F11380" t="str">
            <v>0170</v>
          </cell>
          <cell r="G11380" t="str">
            <v>D003</v>
          </cell>
          <cell r="H11380" t="str">
            <v>Front Derailleur</v>
          </cell>
          <cell r="I11380" t="str">
            <v>Framväxel</v>
          </cell>
          <cell r="K11380" t="str">
            <v>EMPTY</v>
          </cell>
          <cell r="L11380" t="e">
            <v>#N/A</v>
          </cell>
        </row>
        <row r="11381">
          <cell r="B11381" t="str">
            <v>YEM3175131Bakväxel</v>
          </cell>
          <cell r="C11381" t="str">
            <v>YEM3175131</v>
          </cell>
          <cell r="D11381" t="str">
            <v>2019-2021</v>
          </cell>
          <cell r="E11381">
            <v>18</v>
          </cell>
          <cell r="F11381" t="str">
            <v>0180</v>
          </cell>
          <cell r="G11381" t="str">
            <v>D004</v>
          </cell>
          <cell r="H11381" t="str">
            <v>Rear Derailleur</v>
          </cell>
          <cell r="I11381" t="str">
            <v>Bakväxel</v>
          </cell>
          <cell r="K11381" t="str">
            <v>NAVVÄXEL</v>
          </cell>
          <cell r="L11381" t="str">
            <v>Kontakta SHIMANO</v>
          </cell>
        </row>
        <row r="11382">
          <cell r="B11382" t="str">
            <v>YEM3175131Kedja</v>
          </cell>
          <cell r="C11382" t="str">
            <v>YEM3175131</v>
          </cell>
          <cell r="D11382" t="str">
            <v>2019-2021</v>
          </cell>
          <cell r="E11382">
            <v>19</v>
          </cell>
          <cell r="F11382" t="str">
            <v>0190</v>
          </cell>
          <cell r="G11382" t="str">
            <v>E003</v>
          </cell>
          <cell r="H11382" t="str">
            <v xml:space="preserve">Chain </v>
          </cell>
          <cell r="I11382" t="str">
            <v>Kedja</v>
          </cell>
          <cell r="J11382" t="str">
            <v>C3405041-102  + link CHA 1S 102L RB Z610HXRB   KMC</v>
          </cell>
          <cell r="K11382" t="str">
            <v>C3405041-102</v>
          </cell>
          <cell r="L11382" t="str">
            <v>C3400038</v>
          </cell>
        </row>
        <row r="11383">
          <cell r="B11383" t="str">
            <v>YEM3175131Kassett</v>
          </cell>
          <cell r="C11383" t="str">
            <v>YEM3175131</v>
          </cell>
          <cell r="D11383" t="str">
            <v>2019-2021</v>
          </cell>
          <cell r="E11383">
            <v>20</v>
          </cell>
          <cell r="F11383" t="str">
            <v>0200</v>
          </cell>
          <cell r="G11383" t="str">
            <v>E004</v>
          </cell>
          <cell r="H11383" t="str">
            <v>Cassette Sprocket</v>
          </cell>
          <cell r="I11383" t="str">
            <v>Kassett</v>
          </cell>
          <cell r="J11383" t="str">
            <v>ASMGEAR20SU SPT SC20sv3/32" (INTERNAL HUB)</v>
          </cell>
          <cell r="K11383" t="str">
            <v>ASMGEAR20SU</v>
          </cell>
          <cell r="L11383" t="str">
            <v>Kontakta SHIMANO</v>
          </cell>
        </row>
        <row r="11384">
          <cell r="B11384" t="str">
            <v>YEM3175131Framhjul</v>
          </cell>
          <cell r="C11384" t="str">
            <v>YEM3175131</v>
          </cell>
          <cell r="D11384" t="str">
            <v>2019-2021</v>
          </cell>
          <cell r="E11384">
            <v>21</v>
          </cell>
          <cell r="F11384" t="str">
            <v>0210</v>
          </cell>
          <cell r="G11384" t="str">
            <v>F001</v>
          </cell>
          <cell r="H11384" t="str">
            <v>Front hub</v>
          </cell>
          <cell r="I11384" t="str">
            <v>Framhjul</v>
          </cell>
          <cell r="J11384" t="str">
            <v xml:space="preserve">C4108050 F 622X37 SILVER FORMULA DISC SILVER SPOKES	</v>
          </cell>
          <cell r="K11384" t="str">
            <v>C4108151</v>
          </cell>
          <cell r="L11384" t="str">
            <v>C4100391</v>
          </cell>
        </row>
        <row r="11385">
          <cell r="B11385" t="str">
            <v>YEM3175131Bakhjul</v>
          </cell>
          <cell r="C11385" t="str">
            <v>YEM3175131</v>
          </cell>
          <cell r="D11385" t="str">
            <v>2019-2021</v>
          </cell>
          <cell r="E11385">
            <v>22</v>
          </cell>
          <cell r="F11385" t="str">
            <v>0220</v>
          </cell>
          <cell r="G11385" t="str">
            <v>F002</v>
          </cell>
          <cell r="H11385" t="str">
            <v>Rear hub</v>
          </cell>
          <cell r="I11385" t="str">
            <v>Bakhjul</v>
          </cell>
          <cell r="J11385" t="str">
            <v xml:space="preserve">C4208147 B 622X37 SILVER 7-SPEED DISC SILVER SPOKES	</v>
          </cell>
          <cell r="K11385" t="str">
            <v>C4208147</v>
          </cell>
          <cell r="L11385" t="str">
            <v>C4200389</v>
          </cell>
        </row>
        <row r="11386">
          <cell r="B11386" t="str">
            <v>YEM3175131Däck</v>
          </cell>
          <cell r="C11386" t="str">
            <v>YEM3175131</v>
          </cell>
          <cell r="D11386" t="str">
            <v>2019-2021</v>
          </cell>
          <cell r="E11386">
            <v>23</v>
          </cell>
          <cell r="F11386" t="str">
            <v>0230</v>
          </cell>
          <cell r="G11386" t="str">
            <v>F003</v>
          </cell>
          <cell r="H11386" t="str">
            <v>Tire</v>
          </cell>
          <cell r="I11386" t="str">
            <v>Däck</v>
          </cell>
          <cell r="J11386" t="str">
            <v>C4906437 TYR 700X37C Duramax Regular Reflex 60 TPI UNDA H-481 Black/Beige (AP:W/O</v>
          </cell>
          <cell r="K11386" t="str">
            <v>C4906437</v>
          </cell>
          <cell r="L11386" t="str">
            <v>BSP?</v>
          </cell>
        </row>
        <row r="11387">
          <cell r="B11387" t="str">
            <v>YEM3175131Skärmar set</v>
          </cell>
          <cell r="C11387" t="str">
            <v>YEM3175131</v>
          </cell>
          <cell r="D11387" t="str">
            <v>2019-2021</v>
          </cell>
          <cell r="E11387">
            <v>24</v>
          </cell>
          <cell r="F11387" t="str">
            <v>0240</v>
          </cell>
          <cell r="G11387" t="str">
            <v>H003</v>
          </cell>
          <cell r="H11387" t="str">
            <v xml:space="preserve">Mudguard front   </v>
          </cell>
          <cell r="I11387" t="str">
            <v>Skärmar set</v>
          </cell>
          <cell r="J11387" t="str">
            <v>C8255799-ZN-697 Matt Bordeux Front 38 Buchel, 740mm</v>
          </cell>
          <cell r="K11387" t="str">
            <v>C8255799-ZN-697</v>
          </cell>
          <cell r="L11387" t="str">
            <v>Kontakta Service</v>
          </cell>
        </row>
        <row r="11388">
          <cell r="B11388" t="str">
            <v>YEM3175131Pakethållare</v>
          </cell>
          <cell r="C11388" t="str">
            <v>YEM3175131</v>
          </cell>
          <cell r="D11388" t="str">
            <v>2019-2021</v>
          </cell>
          <cell r="E11388">
            <v>25</v>
          </cell>
          <cell r="F11388" t="str">
            <v>0250</v>
          </cell>
          <cell r="G11388" t="str">
            <v>H004</v>
          </cell>
          <cell r="H11388" t="str">
            <v>Carrier</v>
          </cell>
          <cell r="I11388" t="str">
            <v>Pakethållare</v>
          </cell>
          <cell r="J11388" t="str">
            <v>C8205828-ALU-5697 Bordeux Matt Carrier Sport 28" SR20  2-legs 150mm stay (55-62cm), AVS "ny överdel" 131,50 sek</v>
          </cell>
          <cell r="K11388" t="str">
            <v>C8205828-ALU-5697</v>
          </cell>
          <cell r="L11388" t="str">
            <v>Kontakta Service</v>
          </cell>
        </row>
        <row r="11389">
          <cell r="B11389" t="str">
            <v>YEM3175131Sadel</v>
          </cell>
          <cell r="C11389" t="str">
            <v>YEM3175131</v>
          </cell>
          <cell r="D11389" t="str">
            <v>2019-2021</v>
          </cell>
          <cell r="E11389">
            <v>26</v>
          </cell>
          <cell r="F11389" t="str">
            <v>0260</v>
          </cell>
          <cell r="G11389" t="str">
            <v>G001</v>
          </cell>
          <cell r="H11389" t="str">
            <v>Saddle</v>
          </cell>
          <cell r="I11389" t="str">
            <v>Sadel</v>
          </cell>
          <cell r="J11389" t="str">
            <v>C7106233 VL-4422 Saddle black, Cover NP-1-01, rail satin steel wo clamp, embossed pattern</v>
          </cell>
          <cell r="K11389" t="str">
            <v>C7106233</v>
          </cell>
          <cell r="L11389" t="str">
            <v>BSP?</v>
          </cell>
        </row>
        <row r="11390">
          <cell r="B11390" t="str">
            <v>YEM3175131Sadelstolpe</v>
          </cell>
          <cell r="C11390" t="str">
            <v>YEM3175131</v>
          </cell>
          <cell r="D11390" t="str">
            <v>2019-2021</v>
          </cell>
          <cell r="E11390">
            <v>27</v>
          </cell>
          <cell r="F11390" t="str">
            <v>0270</v>
          </cell>
          <cell r="G11390" t="str">
            <v>G002</v>
          </cell>
          <cell r="H11390" t="str">
            <v>Seatpost</v>
          </cell>
          <cell r="I11390" t="str">
            <v>Sadelstolpe</v>
          </cell>
          <cell r="J11390" t="str">
            <v xml:space="preserve">C7205258  SP-222 27.2X350 Anodized SILVER </v>
          </cell>
          <cell r="K11390" t="str">
            <v>C7205258</v>
          </cell>
          <cell r="L11390" t="str">
            <v>C7200039</v>
          </cell>
        </row>
        <row r="11391">
          <cell r="B11391" t="str">
            <v>YEM3175131Sadelrörsklämma</v>
          </cell>
          <cell r="C11391" t="str">
            <v>YEM3175131</v>
          </cell>
          <cell r="D11391" t="str">
            <v>2019-2021</v>
          </cell>
          <cell r="E11391">
            <v>28</v>
          </cell>
          <cell r="F11391" t="str">
            <v>0280</v>
          </cell>
          <cell r="G11391" t="str">
            <v>G003</v>
          </cell>
          <cell r="H11391" t="str">
            <v>Seat Clamp</v>
          </cell>
          <cell r="I11391" t="str">
            <v>Sadelrörsklämma</v>
          </cell>
          <cell r="J11391" t="str">
            <v>C7305178 MX-112 Alloy Seatclamp, single bolt, 31,8mm, silver with stainless steel bolt</v>
          </cell>
          <cell r="K11391" t="str">
            <v>C7305178</v>
          </cell>
          <cell r="L11391" t="str">
            <v>C7300028-318</v>
          </cell>
        </row>
        <row r="11392">
          <cell r="B11392" t="str">
            <v>YEM3175131Framlampa</v>
          </cell>
          <cell r="C11392" t="str">
            <v>YEM3175131</v>
          </cell>
          <cell r="D11392" t="str">
            <v>2019-2021</v>
          </cell>
          <cell r="E11392">
            <v>29</v>
          </cell>
          <cell r="F11392" t="str">
            <v>0290</v>
          </cell>
          <cell r="G11392" t="str">
            <v>H005</v>
          </cell>
          <cell r="H11392" t="str">
            <v>Front light</v>
          </cell>
          <cell r="I11392" t="str">
            <v>Framlampa</v>
          </cell>
          <cell r="J11392" t="str">
            <v>C8025216 Front light Retro Sport with SS bracket Classic chrome, 0,5W LED, 15 lux, Waterproof IP44 w cable</v>
          </cell>
          <cell r="K11392" t="str">
            <v>C8025216</v>
          </cell>
          <cell r="L11392" t="str">
            <v>C8010029</v>
          </cell>
        </row>
        <row r="11393">
          <cell r="B11393" t="str">
            <v>YEM3175131Baklampa</v>
          </cell>
          <cell r="C11393" t="str">
            <v>YEM3175131</v>
          </cell>
          <cell r="D11393" t="str">
            <v>2019-2021</v>
          </cell>
          <cell r="E11393">
            <v>30</v>
          </cell>
          <cell r="F11393" t="str">
            <v>0300</v>
          </cell>
          <cell r="G11393" t="str">
            <v>H006</v>
          </cell>
          <cell r="H11393" t="str">
            <v>Light, Rear</v>
          </cell>
          <cell r="I11393" t="str">
            <v>Baklampa</v>
          </cell>
          <cell r="J11393" t="str">
            <v>inkl in battery</v>
          </cell>
          <cell r="K11393" t="str">
            <v>C8705186-1RLBK</v>
          </cell>
          <cell r="L11393" t="str">
            <v>C8705186-1RLBK</v>
          </cell>
        </row>
        <row r="11394">
          <cell r="B11394" t="str">
            <v>YEM3175131Låssats</v>
          </cell>
          <cell r="C11394" t="str">
            <v>YEM3175131</v>
          </cell>
          <cell r="D11394" t="str">
            <v>2019-2021</v>
          </cell>
          <cell r="E11394">
            <v>31</v>
          </cell>
          <cell r="F11394" t="str">
            <v>0310</v>
          </cell>
          <cell r="G11394" t="str">
            <v>H007</v>
          </cell>
          <cell r="H11394" t="str">
            <v>Lock</v>
          </cell>
          <cell r="I11394" t="str">
            <v>Låssats</v>
          </cell>
          <cell r="J11394" t="str">
            <v>C8405069 LCK SF PLbk Solid+  BAT SF03/SR11/SR20, LOCK FRAME+LOCK BATT SF03 RT W/2 similar keys</v>
          </cell>
          <cell r="K11394" t="str">
            <v>C8405069</v>
          </cell>
          <cell r="L11394" t="str">
            <v>C8405069</v>
          </cell>
        </row>
        <row r="11395">
          <cell r="B11395" t="str">
            <v>YEM3175131Stöd</v>
          </cell>
          <cell r="C11395" t="str">
            <v>YEM3175131</v>
          </cell>
          <cell r="D11395" t="str">
            <v>2019-2021</v>
          </cell>
          <cell r="E11395">
            <v>32</v>
          </cell>
          <cell r="F11395" t="str">
            <v>0320</v>
          </cell>
          <cell r="G11395" t="str">
            <v>H008</v>
          </cell>
          <cell r="H11395" t="str">
            <v>Kick stand</v>
          </cell>
          <cell r="I11395" t="str">
            <v>Stöd</v>
          </cell>
          <cell r="J11395" t="str">
            <v>C8105208 KS REX ATRAN 235</v>
          </cell>
          <cell r="K11395" t="str">
            <v>C8105208</v>
          </cell>
          <cell r="L11395" t="str">
            <v>C8100034</v>
          </cell>
        </row>
        <row r="11396">
          <cell r="B11396" t="str">
            <v>YEM3175131Korg</v>
          </cell>
          <cell r="C11396" t="str">
            <v>YEM3175131</v>
          </cell>
          <cell r="D11396" t="str">
            <v>2019-2021</v>
          </cell>
          <cell r="E11396">
            <v>33</v>
          </cell>
          <cell r="F11396" t="str">
            <v>0330</v>
          </cell>
          <cell r="G11396" t="str">
            <v>H009</v>
          </cell>
          <cell r="H11396" t="str">
            <v>Basket / Fr carrier</v>
          </cell>
          <cell r="I11396" t="str">
            <v>Korg</v>
          </cell>
          <cell r="K11396" t="str">
            <v>EMPTY</v>
          </cell>
          <cell r="L11396" t="e">
            <v>#N/A</v>
          </cell>
        </row>
        <row r="11397">
          <cell r="B11397" t="str">
            <v>YEM3175131Pedaler</v>
          </cell>
          <cell r="C11397" t="str">
            <v>YEM3175131</v>
          </cell>
          <cell r="D11397" t="str">
            <v>2019-2021</v>
          </cell>
          <cell r="E11397">
            <v>34</v>
          </cell>
          <cell r="F11397" t="str">
            <v>0340</v>
          </cell>
          <cell r="G11397" t="str">
            <v>E005</v>
          </cell>
          <cell r="H11397" t="str">
            <v xml:space="preserve">Pedal </v>
          </cell>
          <cell r="I11397" t="str">
            <v>Pedaler</v>
          </cell>
          <cell r="J11397" t="str">
            <v>C3505208 NWL-467  SILVER/GREY 9/16" ALU</v>
          </cell>
          <cell r="K11397" t="str">
            <v>C3505208</v>
          </cell>
          <cell r="L11397" t="str">
            <v>C3500059</v>
          </cell>
        </row>
        <row r="11398">
          <cell r="B11398" t="str">
            <v>YEM3175131Motor</v>
          </cell>
          <cell r="C11398" t="str">
            <v>YEM3175131</v>
          </cell>
          <cell r="D11398" t="str">
            <v>2019-2021</v>
          </cell>
          <cell r="E11398">
            <v>35</v>
          </cell>
          <cell r="F11398" t="str">
            <v>0350</v>
          </cell>
          <cell r="G11398" t="str">
            <v>J001</v>
          </cell>
          <cell r="H11398" t="str">
            <v>DRIVE UNIT:</v>
          </cell>
          <cell r="I11398" t="str">
            <v>Motor</v>
          </cell>
          <cell r="J11398" t="str">
            <v>KDUE5000 DRIVE UNIT, DU-E5000, MID SHIP POSITION, FOR COASTER BRAKE AND FREEWHEEL, FOR 25km/h, W/O COVER(SM-DUE50), W/O SPEED SENSOR UNIT,W/TL-EW02, BULK 22898 JPY</v>
          </cell>
          <cell r="K11398" t="str">
            <v>KDUE5000</v>
          </cell>
          <cell r="L11398" t="str">
            <v>Kontakta SHIMANO / DU-E5000</v>
          </cell>
        </row>
        <row r="11399">
          <cell r="B11399" t="str">
            <v>YEM3175131Display</v>
          </cell>
          <cell r="C11399" t="str">
            <v>YEM3175131</v>
          </cell>
          <cell r="D11399" t="str">
            <v>2019-2021</v>
          </cell>
          <cell r="E11399">
            <v>36</v>
          </cell>
          <cell r="F11399" t="str">
            <v>0360</v>
          </cell>
          <cell r="G11399" t="str">
            <v>J004</v>
          </cell>
          <cell r="H11399" t="str">
            <v>DISPLAY:</v>
          </cell>
          <cell r="I11399" t="str">
            <v>Display</v>
          </cell>
          <cell r="J11399" t="str">
            <v>KSCE6100CF (Description CYCLE COMPUTER, SC-E6100, CLAMP BAND DIA METER 25.4MM &amp; 31.8MM, 1ST GROUP, BULK</v>
          </cell>
          <cell r="K11399" t="str">
            <v>KSCE6100CF</v>
          </cell>
          <cell r="L11399" t="str">
            <v>Kontakta SHIMANO / SC-E6100</v>
          </cell>
        </row>
        <row r="11400">
          <cell r="B11400" t="str">
            <v>YEM3175131EB-Bus kabel</v>
          </cell>
          <cell r="C11400" t="str">
            <v>YEM3175131</v>
          </cell>
          <cell r="D11400" t="str">
            <v>2019-2021</v>
          </cell>
          <cell r="E11400">
            <v>37</v>
          </cell>
          <cell r="F11400" t="str">
            <v>0370</v>
          </cell>
          <cell r="G11400" t="str">
            <v>J005</v>
          </cell>
          <cell r="H11400" t="str">
            <v>EB-BUS CABLE:</v>
          </cell>
          <cell r="I11400" t="str">
            <v>EB-Bus kabel</v>
          </cell>
          <cell r="K11400" t="str">
            <v>KEWSD50IL35</v>
          </cell>
          <cell r="L11400" t="str">
            <v>Kontakta SHIMANO</v>
          </cell>
        </row>
        <row r="11401">
          <cell r="B11401" t="str">
            <v>YEM3175131Motorkabel</v>
          </cell>
          <cell r="C11401" t="str">
            <v>YEM3175131</v>
          </cell>
          <cell r="D11401" t="str">
            <v>2019-2021</v>
          </cell>
          <cell r="E11401">
            <v>38</v>
          </cell>
          <cell r="F11401" t="str">
            <v>0380</v>
          </cell>
          <cell r="G11401" t="str">
            <v>J006</v>
          </cell>
          <cell r="H11401" t="str">
            <v>POWER CABLE:</v>
          </cell>
          <cell r="I11401" t="str">
            <v>Motorkabel</v>
          </cell>
          <cell r="J11401" t="str">
            <v>KEWSD50IL120 ELECTRIC WIRE, EW-SD50-I, FOR BUILT-IN ROUTING, 1200MM BLACK, BULK, 1169 JPY</v>
          </cell>
          <cell r="K11401" t="str">
            <v>Ingår i batterihållaren</v>
          </cell>
          <cell r="L11401" t="str">
            <v>Ingår i batterihållaren</v>
          </cell>
        </row>
        <row r="11402">
          <cell r="B11402" t="str">
            <v>YEM3175131Kabel framlampa</v>
          </cell>
          <cell r="C11402" t="str">
            <v>YEM3175131</v>
          </cell>
          <cell r="D11402" t="str">
            <v>2019-2021</v>
          </cell>
          <cell r="E11402">
            <v>39</v>
          </cell>
          <cell r="F11402" t="str">
            <v>0390</v>
          </cell>
          <cell r="G11402" t="str">
            <v>J007</v>
          </cell>
          <cell r="H11402" t="str">
            <v>F. LIGHT CABLE:</v>
          </cell>
          <cell r="I11402" t="str">
            <v>Kabel framlampa</v>
          </cell>
          <cell r="K11402" t="str">
            <v>C8075017</v>
          </cell>
          <cell r="L11402" t="str">
            <v>C8075017</v>
          </cell>
        </row>
        <row r="11403">
          <cell r="B11403" t="str">
            <v>YEM3175131Kabel baklampa</v>
          </cell>
          <cell r="C11403" t="str">
            <v>YEM3175131</v>
          </cell>
          <cell r="D11403" t="str">
            <v>2019-2021</v>
          </cell>
          <cell r="E11403">
            <v>40</v>
          </cell>
          <cell r="F11403" t="str">
            <v>0400</v>
          </cell>
          <cell r="G11403" t="str">
            <v>J008</v>
          </cell>
          <cell r="H11403" t="str">
            <v>R. LIGHT CABLE:</v>
          </cell>
          <cell r="I11403" t="str">
            <v>Kabel baklampa</v>
          </cell>
          <cell r="K11403" t="str">
            <v>INGÅR I BATTERIET</v>
          </cell>
          <cell r="L11403" t="str">
            <v>Ingår i batteriet</v>
          </cell>
        </row>
        <row r="11404">
          <cell r="B11404" t="str">
            <v>YEM3175131Hastighetssensor</v>
          </cell>
          <cell r="C11404" t="str">
            <v>YEM3175131</v>
          </cell>
          <cell r="D11404" t="str">
            <v>2019-2021</v>
          </cell>
          <cell r="E11404">
            <v>41</v>
          </cell>
          <cell r="F11404" t="str">
            <v>0410</v>
          </cell>
          <cell r="G11404" t="str">
            <v>J009</v>
          </cell>
          <cell r="H11404" t="str">
            <v>SPEED SENSOR:</v>
          </cell>
          <cell r="I11404" t="str">
            <v>Hastighetssensor</v>
          </cell>
          <cell r="J11404" t="str">
            <v>KSMDUE10 SPEED SENSOR UNIT, SM-DUE10, CABLE LENGTH 540MM, BULK, 1041 JPY</v>
          </cell>
          <cell r="K11404" t="str">
            <v>KSMDUE10</v>
          </cell>
          <cell r="L11404" t="str">
            <v>Kontakta SHIMANO / SM-DUE10</v>
          </cell>
        </row>
        <row r="11405">
          <cell r="B11405" t="str">
            <v>YEM3175131Batteri</v>
          </cell>
          <cell r="C11405" t="str">
            <v>YEM3175131</v>
          </cell>
          <cell r="D11405" t="str">
            <v>2019-2021</v>
          </cell>
          <cell r="E11405">
            <v>42</v>
          </cell>
          <cell r="F11405" t="str">
            <v>0420</v>
          </cell>
          <cell r="G11405" t="str">
            <v>J002</v>
          </cell>
          <cell r="H11405" t="str">
            <v>BATTERY:</v>
          </cell>
          <cell r="I11405" t="str">
            <v>Batteri</v>
          </cell>
          <cell r="J11405" t="str">
            <v>C8705186-S-11EA -&gt; C8705186-S-11U SR-20 11,6Ah, dimension med dockning 435mmX140mmX50mm, 2,9kg EN15194:2017</v>
          </cell>
          <cell r="K11405" t="str">
            <v>C8705186-S-11EA</v>
          </cell>
          <cell r="L11405" t="str">
            <v>C8705186-S-11EA</v>
          </cell>
        </row>
        <row r="11406">
          <cell r="B11406" t="str">
            <v>YEM3175131Batterihållare</v>
          </cell>
          <cell r="C11406" t="str">
            <v>YEM3175131</v>
          </cell>
          <cell r="D11406" t="str">
            <v>2019-2021</v>
          </cell>
          <cell r="E11406">
            <v>43</v>
          </cell>
          <cell r="F11406" t="str">
            <v>0430</v>
          </cell>
          <cell r="G11406" t="str">
            <v>J003</v>
          </cell>
          <cell r="H11406" t="str">
            <v>BATTERY HOLDER/Slider</v>
          </cell>
          <cell r="I11406" t="str">
            <v>Batterihållare</v>
          </cell>
          <cell r="J11406" t="str">
            <v>C8705188-S-01 Slider (lower part) SR20, AXA One key</v>
          </cell>
          <cell r="K11406" t="str">
            <v>C8705188-S-01</v>
          </cell>
          <cell r="L11406" t="str">
            <v>C8705188-S-01</v>
          </cell>
        </row>
        <row r="11407">
          <cell r="B11407" t="str">
            <v>YEM3175131Batteriladdare</v>
          </cell>
          <cell r="C11407" t="str">
            <v>YEM3175131</v>
          </cell>
          <cell r="D11407" t="str">
            <v>2019-2021</v>
          </cell>
          <cell r="E11407">
            <v>44</v>
          </cell>
          <cell r="F11407" t="str">
            <v>0440</v>
          </cell>
          <cell r="G11407" t="str">
            <v>J010</v>
          </cell>
          <cell r="H11407" t="str">
            <v>CHARGER:</v>
          </cell>
          <cell r="I11407" t="str">
            <v>Batteriladdare</v>
          </cell>
          <cell r="J11407" t="str">
            <v xml:space="preserve">C8705086-02C T-Shape CanBus charger for DT12/Shimano </v>
          </cell>
          <cell r="K11407" t="str">
            <v>C8705086-02C</v>
          </cell>
          <cell r="L11407" t="str">
            <v>C8705086-02C</v>
          </cell>
        </row>
        <row r="11408">
          <cell r="B11408" t="str">
            <v>YEM3175131Kontrollbox</v>
          </cell>
          <cell r="C11408" t="str">
            <v>YEM3175131</v>
          </cell>
          <cell r="D11408" t="str">
            <v>2019-2021</v>
          </cell>
          <cell r="E11408">
            <v>45</v>
          </cell>
          <cell r="F11408" t="str">
            <v>0450</v>
          </cell>
          <cell r="G11408" t="str">
            <v>J011</v>
          </cell>
          <cell r="H11408" t="str">
            <v>Controller</v>
          </cell>
          <cell r="I11408" t="str">
            <v>Kontrollbox</v>
          </cell>
          <cell r="J11408" t="str">
            <v>Included in motor</v>
          </cell>
          <cell r="K11408" t="str">
            <v>Shimano</v>
          </cell>
          <cell r="L11408" t="str">
            <v>Kontakta SHIMANO</v>
          </cell>
        </row>
        <row r="11409">
          <cell r="B11409" t="str">
            <v>YEM3175131Växelöra</v>
          </cell>
          <cell r="C11409" t="str">
            <v>YEM3175131</v>
          </cell>
          <cell r="D11409" t="str">
            <v>2019-2021</v>
          </cell>
          <cell r="E11409">
            <v>46</v>
          </cell>
          <cell r="F11409" t="str">
            <v>0460</v>
          </cell>
          <cell r="G11409" t="str">
            <v>D005</v>
          </cell>
          <cell r="H11409" t="str">
            <v>Gear hanger</v>
          </cell>
          <cell r="I11409" t="str">
            <v>Växelöra</v>
          </cell>
          <cell r="L11409" t="e">
            <v>#N/A</v>
          </cell>
        </row>
        <row r="11410">
          <cell r="B11410" t="str">
            <v>YEM3175132RAM</v>
          </cell>
          <cell r="C11410" t="str">
            <v>YEM3175132</v>
          </cell>
          <cell r="D11410" t="str">
            <v>2022-2023</v>
          </cell>
          <cell r="E11410">
            <v>1</v>
          </cell>
          <cell r="F11410" t="str">
            <v>0010</v>
          </cell>
          <cell r="G11410" t="str">
            <v>A001</v>
          </cell>
          <cell r="H11410" t="str">
            <v>PAINTED FRAME</v>
          </cell>
          <cell r="I11410" t="str">
            <v>RAM</v>
          </cell>
          <cell r="K11410" t="str">
            <v>C1307756-510</v>
          </cell>
          <cell r="L11410" t="e">
            <v>#N/A</v>
          </cell>
        </row>
        <row r="11411">
          <cell r="B11411" t="str">
            <v>YEM3175132Framgaffel</v>
          </cell>
          <cell r="C11411" t="str">
            <v>YEM3175132</v>
          </cell>
          <cell r="D11411" t="str">
            <v>2022-2023</v>
          </cell>
          <cell r="E11411">
            <v>2</v>
          </cell>
          <cell r="F11411" t="str">
            <v>0020</v>
          </cell>
          <cell r="G11411" t="str">
            <v>A002</v>
          </cell>
          <cell r="H11411" t="str">
            <v>PAINTED FORK</v>
          </cell>
          <cell r="I11411" t="str">
            <v>Framgaffel</v>
          </cell>
          <cell r="K11411" t="str">
            <v>C1605442-173</v>
          </cell>
          <cell r="L11411" t="e">
            <v>#N/A</v>
          </cell>
        </row>
        <row r="11412">
          <cell r="B11412" t="str">
            <v>YEM3175132Styrlager</v>
          </cell>
          <cell r="C11412" t="str">
            <v>YEM3175132</v>
          </cell>
          <cell r="D11412" t="str">
            <v>2022-2023</v>
          </cell>
          <cell r="E11412">
            <v>3</v>
          </cell>
          <cell r="F11412" t="str">
            <v>0030</v>
          </cell>
          <cell r="G11412" t="str">
            <v>B001</v>
          </cell>
          <cell r="H11412" t="str">
            <v>Head Set</v>
          </cell>
          <cell r="I11412" t="str">
            <v>Styrlager</v>
          </cell>
          <cell r="K11412" t="str">
            <v>C2105291</v>
          </cell>
          <cell r="L11412" t="str">
            <v>C2100163</v>
          </cell>
        </row>
        <row r="11413">
          <cell r="B11413" t="str">
            <v xml:space="preserve">YEM3175132Styrstam </v>
          </cell>
          <cell r="C11413" t="str">
            <v>YEM3175132</v>
          </cell>
          <cell r="D11413" t="str">
            <v>2022-2023</v>
          </cell>
          <cell r="E11413">
            <v>4</v>
          </cell>
          <cell r="F11413" t="str">
            <v>0040</v>
          </cell>
          <cell r="G11413" t="str">
            <v>B002</v>
          </cell>
          <cell r="H11413" t="str">
            <v>Handlebar Stem</v>
          </cell>
          <cell r="I11413" t="str">
            <v xml:space="preserve">Styrstam </v>
          </cell>
          <cell r="K11413" t="str">
            <v>C2205548-090</v>
          </cell>
          <cell r="L11413" t="str">
            <v>C2200064</v>
          </cell>
        </row>
        <row r="11414">
          <cell r="B11414" t="str">
            <v>YEM3175132Styre</v>
          </cell>
          <cell r="C11414" t="str">
            <v>YEM3175132</v>
          </cell>
          <cell r="D11414" t="str">
            <v>2022-2023</v>
          </cell>
          <cell r="E11414">
            <v>5</v>
          </cell>
          <cell r="F11414" t="str">
            <v>0050</v>
          </cell>
          <cell r="G11414" t="str">
            <v>B003</v>
          </cell>
          <cell r="H11414" t="str">
            <v>Handelbar</v>
          </cell>
          <cell r="I11414" t="str">
            <v>Styre</v>
          </cell>
          <cell r="K11414" t="str">
            <v>C2305480</v>
          </cell>
          <cell r="L11414" t="str">
            <v>C2300001</v>
          </cell>
        </row>
        <row r="11415">
          <cell r="B11415" t="str">
            <v>YEM3175132Bromsgrepp H</v>
          </cell>
          <cell r="C11415" t="str">
            <v>YEM3175132</v>
          </cell>
          <cell r="D11415" t="str">
            <v>2022-2023</v>
          </cell>
          <cell r="E11415">
            <v>6</v>
          </cell>
          <cell r="F11415" t="str">
            <v>0060</v>
          </cell>
          <cell r="G11415" t="str">
            <v>C002</v>
          </cell>
          <cell r="H11415" t="str">
            <v>Brake Lever R</v>
          </cell>
          <cell r="I11415" t="str">
            <v>Bromsgrepp H</v>
          </cell>
          <cell r="L11415" t="e">
            <v>#N/A</v>
          </cell>
        </row>
        <row r="11416">
          <cell r="B11416" t="str">
            <v>YEM3175132Bromsgrepp V</v>
          </cell>
          <cell r="C11416" t="str">
            <v>YEM3175132</v>
          </cell>
          <cell r="D11416" t="str">
            <v>2022-2023</v>
          </cell>
          <cell r="E11416">
            <v>7</v>
          </cell>
          <cell r="F11416" t="str">
            <v>0070</v>
          </cell>
          <cell r="G11416" t="str">
            <v>C001</v>
          </cell>
          <cell r="H11416" t="str">
            <v>Brake Lever L</v>
          </cell>
          <cell r="I11416" t="str">
            <v>Bromsgrepp V</v>
          </cell>
          <cell r="K11416" t="str">
            <v>Shimano</v>
          </cell>
          <cell r="L11416" t="str">
            <v>Kontakta SHIMANO</v>
          </cell>
        </row>
        <row r="11417">
          <cell r="B11417" t="str">
            <v>YEM3175132Växelreglage H</v>
          </cell>
          <cell r="C11417" t="str">
            <v>YEM3175132</v>
          </cell>
          <cell r="D11417" t="str">
            <v>2022-2023</v>
          </cell>
          <cell r="E11417">
            <v>8</v>
          </cell>
          <cell r="F11417" t="str">
            <v>0080</v>
          </cell>
          <cell r="G11417" t="str">
            <v>D002</v>
          </cell>
          <cell r="H11417" t="str">
            <v>Shift Lever R</v>
          </cell>
          <cell r="I11417" t="str">
            <v>Växelreglage H</v>
          </cell>
          <cell r="K11417" t="str">
            <v>ASL7S50ALSL</v>
          </cell>
          <cell r="L11417" t="str">
            <v>Kontakta SHIMANO</v>
          </cell>
        </row>
        <row r="11418">
          <cell r="B11418" t="str">
            <v>YEM3175132Växelreglage V</v>
          </cell>
          <cell r="C11418" t="str">
            <v>YEM3175132</v>
          </cell>
          <cell r="D11418" t="str">
            <v>2022-2023</v>
          </cell>
          <cell r="E11418">
            <v>9</v>
          </cell>
          <cell r="F11418" t="str">
            <v>0090</v>
          </cell>
          <cell r="G11418" t="str">
            <v>D001</v>
          </cell>
          <cell r="H11418" t="str">
            <v>Shift Lever L</v>
          </cell>
          <cell r="I11418" t="str">
            <v>Växelreglage V</v>
          </cell>
          <cell r="L11418" t="e">
            <v>#N/A</v>
          </cell>
        </row>
        <row r="11419">
          <cell r="B11419" t="str">
            <v>YEM3175132Handtag par</v>
          </cell>
          <cell r="C11419" t="str">
            <v>YEM3175132</v>
          </cell>
          <cell r="D11419" t="str">
            <v>2022-2023</v>
          </cell>
          <cell r="E11419">
            <v>10</v>
          </cell>
          <cell r="F11419" t="str">
            <v>0100</v>
          </cell>
          <cell r="G11419" t="str">
            <v>B004</v>
          </cell>
          <cell r="H11419" t="str">
            <v>Grip R</v>
          </cell>
          <cell r="I11419" t="str">
            <v>Handtag par</v>
          </cell>
          <cell r="K11419" t="str">
            <v>C2505682</v>
          </cell>
          <cell r="L11419" t="str">
            <v>BSP?</v>
          </cell>
        </row>
        <row r="11420">
          <cell r="B11420" t="str">
            <v>YEM3175132Frambroms</v>
          </cell>
          <cell r="C11420" t="str">
            <v>YEM3175132</v>
          </cell>
          <cell r="D11420" t="str">
            <v>2022-2023</v>
          </cell>
          <cell r="E11420">
            <v>11</v>
          </cell>
          <cell r="F11420" t="str">
            <v>0110</v>
          </cell>
          <cell r="G11420" t="str">
            <v>C003</v>
          </cell>
          <cell r="H11420" t="str">
            <v xml:space="preserve">Brake front </v>
          </cell>
          <cell r="I11420" t="str">
            <v>Frambroms</v>
          </cell>
          <cell r="K11420" t="str">
            <v>AMT200KLFURX075</v>
          </cell>
          <cell r="L11420" t="str">
            <v>Kontakta SHIMANO</v>
          </cell>
        </row>
        <row r="11421">
          <cell r="B11421" t="str">
            <v>YEM3175132Bakbroms</v>
          </cell>
          <cell r="C11421" t="str">
            <v>YEM3175132</v>
          </cell>
          <cell r="D11421" t="str">
            <v>2022-2023</v>
          </cell>
          <cell r="E11421">
            <v>12</v>
          </cell>
          <cell r="F11421" t="str">
            <v>0120</v>
          </cell>
          <cell r="G11421" t="str">
            <v>C004</v>
          </cell>
          <cell r="H11421" t="str">
            <v>Brake rear</v>
          </cell>
          <cell r="I11421" t="str">
            <v>Bakbroms</v>
          </cell>
          <cell r="K11421" t="str">
            <v>Fotbroms</v>
          </cell>
          <cell r="L11421" t="str">
            <v>Kontakta SHIMANO</v>
          </cell>
        </row>
        <row r="11422">
          <cell r="B11422" t="str">
            <v>YEM3175132Vevlager</v>
          </cell>
          <cell r="C11422" t="str">
            <v>YEM3175132</v>
          </cell>
          <cell r="D11422" t="str">
            <v>2022-2023</v>
          </cell>
          <cell r="E11422">
            <v>13</v>
          </cell>
          <cell r="F11422" t="str">
            <v>0130</v>
          </cell>
          <cell r="G11422" t="str">
            <v>E001</v>
          </cell>
          <cell r="H11422" t="str">
            <v xml:space="preserve">BB-set </v>
          </cell>
          <cell r="I11422" t="str">
            <v>Vevlager</v>
          </cell>
          <cell r="K11422" t="str">
            <v>INGÅR I MOTORN</v>
          </cell>
          <cell r="L11422" t="str">
            <v>Ingår i motorn</v>
          </cell>
        </row>
        <row r="11423">
          <cell r="B11423" t="str">
            <v>YEM3175132Vevparti</v>
          </cell>
          <cell r="C11423" t="str">
            <v>YEM3175132</v>
          </cell>
          <cell r="D11423" t="str">
            <v>2022-2023</v>
          </cell>
          <cell r="E11423">
            <v>14</v>
          </cell>
          <cell r="F11423" t="str">
            <v>0140</v>
          </cell>
          <cell r="G11423" t="str">
            <v>E002</v>
          </cell>
          <cell r="H11423" t="str">
            <v>Front Chainwheel</v>
          </cell>
          <cell r="I11423" t="str">
            <v>Vevparti</v>
          </cell>
          <cell r="K11423" t="str">
            <v>C3305776-EG</v>
          </cell>
          <cell r="L11423" t="str">
            <v>C3305776-EG</v>
          </cell>
        </row>
        <row r="11424">
          <cell r="B11424" t="str">
            <v>YEM3175132Kedjeskydd</v>
          </cell>
          <cell r="C11424" t="str">
            <v>YEM3175132</v>
          </cell>
          <cell r="D11424" t="str">
            <v>2022-2023</v>
          </cell>
          <cell r="E11424">
            <v>15</v>
          </cell>
          <cell r="F11424" t="str">
            <v>0150</v>
          </cell>
          <cell r="G11424" t="str">
            <v>H001</v>
          </cell>
          <cell r="H11424" t="str">
            <v>Chain guard</v>
          </cell>
          <cell r="I11424" t="str">
            <v>Kedjeskydd</v>
          </cell>
          <cell r="K11424" t="str">
            <v>Ingår i vevpartiet</v>
          </cell>
          <cell r="L11424" t="str">
            <v>Ingår i vevpartiet</v>
          </cell>
        </row>
        <row r="11425">
          <cell r="B11425" t="str">
            <v>YEM3175132Kedjeskyddsfäste</v>
          </cell>
          <cell r="C11425" t="str">
            <v>YEM3175132</v>
          </cell>
          <cell r="D11425" t="str">
            <v>2022-2023</v>
          </cell>
          <cell r="E11425">
            <v>16</v>
          </cell>
          <cell r="F11425" t="str">
            <v>0160</v>
          </cell>
          <cell r="G11425" t="str">
            <v>H002</v>
          </cell>
          <cell r="H11425" t="str">
            <v>Chain guard bracket</v>
          </cell>
          <cell r="I11425" t="str">
            <v>Kedjeskyddsfäste</v>
          </cell>
          <cell r="K11425" t="str">
            <v>EMPTY</v>
          </cell>
          <cell r="L11425" t="e">
            <v>#N/A</v>
          </cell>
        </row>
        <row r="11426">
          <cell r="B11426" t="str">
            <v>YEM3175132Framväxel</v>
          </cell>
          <cell r="C11426" t="str">
            <v>YEM3175132</v>
          </cell>
          <cell r="D11426" t="str">
            <v>2022-2023</v>
          </cell>
          <cell r="E11426">
            <v>17</v>
          </cell>
          <cell r="F11426" t="str">
            <v>0170</v>
          </cell>
          <cell r="G11426" t="str">
            <v>D003</v>
          </cell>
          <cell r="H11426" t="str">
            <v>Front Derailleur</v>
          </cell>
          <cell r="I11426" t="str">
            <v>Framväxel</v>
          </cell>
          <cell r="K11426">
            <v>0</v>
          </cell>
          <cell r="L11426" t="e">
            <v>#N/A</v>
          </cell>
        </row>
        <row r="11427">
          <cell r="B11427" t="str">
            <v>YEM3175132Bakväxel</v>
          </cell>
          <cell r="C11427" t="str">
            <v>YEM3175132</v>
          </cell>
          <cell r="D11427" t="str">
            <v>2022-2023</v>
          </cell>
          <cell r="E11427">
            <v>18</v>
          </cell>
          <cell r="F11427" t="str">
            <v>0180</v>
          </cell>
          <cell r="G11427" t="str">
            <v>D004</v>
          </cell>
          <cell r="H11427" t="str">
            <v>Rear Derailleur</v>
          </cell>
          <cell r="I11427" t="str">
            <v>Bakväxel</v>
          </cell>
          <cell r="K11427" t="str">
            <v>NAVVÄXEL</v>
          </cell>
          <cell r="L11427" t="str">
            <v>Kontakta SHIMANO</v>
          </cell>
        </row>
        <row r="11428">
          <cell r="B11428" t="str">
            <v>YEM3175132Kedja</v>
          </cell>
          <cell r="C11428" t="str">
            <v>YEM3175132</v>
          </cell>
          <cell r="D11428" t="str">
            <v>2022-2023</v>
          </cell>
          <cell r="E11428">
            <v>19</v>
          </cell>
          <cell r="F11428" t="str">
            <v>0190</v>
          </cell>
          <cell r="G11428" t="str">
            <v>E003</v>
          </cell>
          <cell r="H11428" t="str">
            <v xml:space="preserve">Chain </v>
          </cell>
          <cell r="I11428" t="str">
            <v>Kedja</v>
          </cell>
          <cell r="K11428" t="str">
            <v>C3405041-108</v>
          </cell>
          <cell r="L11428" t="str">
            <v>C3400038</v>
          </cell>
        </row>
        <row r="11429">
          <cell r="B11429" t="str">
            <v>YEM3175132Kassett</v>
          </cell>
          <cell r="C11429" t="str">
            <v>YEM3175132</v>
          </cell>
          <cell r="D11429" t="str">
            <v>2022-2023</v>
          </cell>
          <cell r="E11429">
            <v>20</v>
          </cell>
          <cell r="F11429" t="str">
            <v>0200</v>
          </cell>
          <cell r="G11429" t="str">
            <v>E004</v>
          </cell>
          <cell r="H11429" t="str">
            <v>Cassette Sprocket</v>
          </cell>
          <cell r="I11429" t="str">
            <v>Kassett</v>
          </cell>
          <cell r="K11429" t="str">
            <v>ASMGEAR16SU</v>
          </cell>
          <cell r="L11429" t="str">
            <v>Kontakta SHIMANO</v>
          </cell>
        </row>
        <row r="11430">
          <cell r="B11430" t="str">
            <v>YEM3175132Framhjul</v>
          </cell>
          <cell r="C11430" t="str">
            <v>YEM3175132</v>
          </cell>
          <cell r="D11430" t="str">
            <v>2022-2023</v>
          </cell>
          <cell r="E11430">
            <v>21</v>
          </cell>
          <cell r="F11430" t="str">
            <v>0210</v>
          </cell>
          <cell r="G11430" t="str">
            <v>F001</v>
          </cell>
          <cell r="H11430" t="str">
            <v>Front hub</v>
          </cell>
          <cell r="I11430" t="str">
            <v>Framhjul</v>
          </cell>
          <cell r="K11430" t="str">
            <v>C4108163</v>
          </cell>
          <cell r="L11430" t="str">
            <v>C4100391</v>
          </cell>
        </row>
        <row r="11431">
          <cell r="B11431" t="str">
            <v>YEM3175132Bakhjul</v>
          </cell>
          <cell r="C11431" t="str">
            <v>YEM3175132</v>
          </cell>
          <cell r="D11431" t="str">
            <v>2022-2023</v>
          </cell>
          <cell r="E11431">
            <v>22</v>
          </cell>
          <cell r="F11431" t="str">
            <v>0220</v>
          </cell>
          <cell r="G11431" t="str">
            <v>F002</v>
          </cell>
          <cell r="H11431" t="str">
            <v>Rear hub</v>
          </cell>
          <cell r="I11431" t="str">
            <v>Bakhjul</v>
          </cell>
          <cell r="K11431" t="str">
            <v>C4208239</v>
          </cell>
          <cell r="L11431" t="str">
            <v>C4200389</v>
          </cell>
        </row>
        <row r="11432">
          <cell r="B11432" t="str">
            <v>YEM3175132Däck</v>
          </cell>
          <cell r="C11432" t="str">
            <v>YEM3175132</v>
          </cell>
          <cell r="D11432" t="str">
            <v>2022-2023</v>
          </cell>
          <cell r="E11432">
            <v>23</v>
          </cell>
          <cell r="F11432" t="str">
            <v>0230</v>
          </cell>
          <cell r="G11432" t="str">
            <v>F003</v>
          </cell>
          <cell r="H11432" t="str">
            <v>Tire</v>
          </cell>
          <cell r="I11432" t="str">
            <v>Däck</v>
          </cell>
          <cell r="K11432" t="str">
            <v>C4906436</v>
          </cell>
          <cell r="L11432" t="str">
            <v>C4901540</v>
          </cell>
        </row>
        <row r="11433">
          <cell r="B11433" t="str">
            <v>YEM3175132Skärmar set</v>
          </cell>
          <cell r="C11433" t="str">
            <v>YEM3175132</v>
          </cell>
          <cell r="D11433" t="str">
            <v>2022-2023</v>
          </cell>
          <cell r="E11433">
            <v>24</v>
          </cell>
          <cell r="F11433" t="str">
            <v>0240</v>
          </cell>
          <cell r="G11433" t="str">
            <v>H003</v>
          </cell>
          <cell r="H11433" t="str">
            <v xml:space="preserve">Mudguard front   </v>
          </cell>
          <cell r="I11433" t="str">
            <v>Skärmar set</v>
          </cell>
          <cell r="K11433" t="str">
            <v>C8255799-743M</v>
          </cell>
          <cell r="L11433" t="str">
            <v>Kontakta Service</v>
          </cell>
        </row>
        <row r="11434">
          <cell r="B11434" t="str">
            <v>YEM3175132Pakethållare</v>
          </cell>
          <cell r="C11434" t="str">
            <v>YEM3175132</v>
          </cell>
          <cell r="D11434" t="str">
            <v>2022-2023</v>
          </cell>
          <cell r="E11434">
            <v>25</v>
          </cell>
          <cell r="F11434" t="str">
            <v>0250</v>
          </cell>
          <cell r="G11434" t="str">
            <v>H004</v>
          </cell>
          <cell r="H11434" t="str">
            <v>Carrier</v>
          </cell>
          <cell r="I11434" t="str">
            <v>Pakethållare</v>
          </cell>
          <cell r="K11434" t="str">
            <v>C8205828-743M</v>
          </cell>
          <cell r="L11434" t="str">
            <v>Kontakta Service</v>
          </cell>
        </row>
        <row r="11435">
          <cell r="B11435" t="str">
            <v>YEM3175132Sadel</v>
          </cell>
          <cell r="C11435" t="str">
            <v>YEM3175132</v>
          </cell>
          <cell r="D11435" t="str">
            <v>2022-2023</v>
          </cell>
          <cell r="E11435">
            <v>26</v>
          </cell>
          <cell r="F11435" t="str">
            <v>0260</v>
          </cell>
          <cell r="G11435" t="str">
            <v>G001</v>
          </cell>
          <cell r="H11435" t="str">
            <v>Saddle</v>
          </cell>
          <cell r="I11435" t="str">
            <v>Sadel</v>
          </cell>
          <cell r="K11435" t="str">
            <v>C7106232</v>
          </cell>
          <cell r="L11435" t="str">
            <v>C7106232</v>
          </cell>
        </row>
        <row r="11436">
          <cell r="B11436" t="str">
            <v>YEM3175132Sadelstolpe</v>
          </cell>
          <cell r="C11436" t="str">
            <v>YEM3175132</v>
          </cell>
          <cell r="D11436" t="str">
            <v>2022-2023</v>
          </cell>
          <cell r="E11436">
            <v>27</v>
          </cell>
          <cell r="F11436" t="str">
            <v>0270</v>
          </cell>
          <cell r="G11436" t="str">
            <v>G002</v>
          </cell>
          <cell r="H11436" t="str">
            <v>Seatpost</v>
          </cell>
          <cell r="I11436" t="str">
            <v>Sadelstolpe</v>
          </cell>
          <cell r="K11436" t="str">
            <v>C7205258</v>
          </cell>
          <cell r="L11436" t="str">
            <v>C7200039</v>
          </cell>
        </row>
        <row r="11437">
          <cell r="B11437" t="str">
            <v>YEM3175132Sadelrörsklämma</v>
          </cell>
          <cell r="C11437" t="str">
            <v>YEM3175132</v>
          </cell>
          <cell r="D11437" t="str">
            <v>2022-2023</v>
          </cell>
          <cell r="E11437">
            <v>28</v>
          </cell>
          <cell r="F11437" t="str">
            <v>0280</v>
          </cell>
          <cell r="G11437" t="str">
            <v>G003</v>
          </cell>
          <cell r="H11437" t="str">
            <v>Seat Clamp</v>
          </cell>
          <cell r="I11437" t="str">
            <v>Sadelrörsklämma</v>
          </cell>
          <cell r="K11437" t="str">
            <v>C7305178</v>
          </cell>
          <cell r="L11437" t="str">
            <v>C7300028-318</v>
          </cell>
        </row>
        <row r="11438">
          <cell r="B11438" t="str">
            <v>YEM3175132Framlampa</v>
          </cell>
          <cell r="C11438" t="str">
            <v>YEM3175132</v>
          </cell>
          <cell r="D11438" t="str">
            <v>2022-2023</v>
          </cell>
          <cell r="E11438">
            <v>29</v>
          </cell>
          <cell r="F11438" t="str">
            <v>0290</v>
          </cell>
          <cell r="G11438" t="str">
            <v>H005</v>
          </cell>
          <cell r="H11438" t="str">
            <v>Front light</v>
          </cell>
          <cell r="I11438" t="str">
            <v>Framlampa</v>
          </cell>
          <cell r="K11438" t="str">
            <v>C8025228</v>
          </cell>
          <cell r="L11438" t="str">
            <v>C8010029</v>
          </cell>
        </row>
        <row r="11439">
          <cell r="B11439" t="str">
            <v>YEM3175132Baklampa</v>
          </cell>
          <cell r="C11439" t="str">
            <v>YEM3175132</v>
          </cell>
          <cell r="D11439" t="str">
            <v>2022-2023</v>
          </cell>
          <cell r="E11439">
            <v>30</v>
          </cell>
          <cell r="F11439" t="str">
            <v>0300</v>
          </cell>
          <cell r="G11439" t="str">
            <v>H006</v>
          </cell>
          <cell r="H11439" t="str">
            <v>Light, Rear</v>
          </cell>
          <cell r="I11439" t="str">
            <v>Baklampa</v>
          </cell>
          <cell r="K11439" t="str">
            <v>C8705186-1RLBK</v>
          </cell>
          <cell r="L11439" t="str">
            <v>C8705186-1RLBK</v>
          </cell>
        </row>
        <row r="11440">
          <cell r="B11440" t="str">
            <v>YEM3175132Låssats</v>
          </cell>
          <cell r="C11440" t="str">
            <v>YEM3175132</v>
          </cell>
          <cell r="D11440" t="str">
            <v>2022-2023</v>
          </cell>
          <cell r="E11440">
            <v>31</v>
          </cell>
          <cell r="F11440" t="str">
            <v>0310</v>
          </cell>
          <cell r="G11440" t="str">
            <v>H007</v>
          </cell>
          <cell r="H11440" t="str">
            <v>Lock</v>
          </cell>
          <cell r="I11440" t="str">
            <v>Låssats</v>
          </cell>
          <cell r="K11440" t="str">
            <v>C8405069</v>
          </cell>
          <cell r="L11440" t="str">
            <v>C8405069</v>
          </cell>
        </row>
        <row r="11441">
          <cell r="B11441" t="str">
            <v>YEM3175132Stöd</v>
          </cell>
          <cell r="C11441" t="str">
            <v>YEM3175132</v>
          </cell>
          <cell r="D11441" t="str">
            <v>2022-2023</v>
          </cell>
          <cell r="E11441">
            <v>32</v>
          </cell>
          <cell r="F11441" t="str">
            <v>0320</v>
          </cell>
          <cell r="G11441" t="str">
            <v>H008</v>
          </cell>
          <cell r="H11441" t="str">
            <v>Kick stand</v>
          </cell>
          <cell r="I11441" t="str">
            <v>Stöd</v>
          </cell>
          <cell r="K11441" t="str">
            <v>C8105214</v>
          </cell>
          <cell r="L11441" t="str">
            <v>C8100036</v>
          </cell>
        </row>
        <row r="11442">
          <cell r="B11442" t="str">
            <v>YEM3175132Korg</v>
          </cell>
          <cell r="C11442" t="str">
            <v>YEM3175132</v>
          </cell>
          <cell r="D11442" t="str">
            <v>2022-2023</v>
          </cell>
          <cell r="E11442">
            <v>33</v>
          </cell>
          <cell r="F11442" t="str">
            <v>0330</v>
          </cell>
          <cell r="G11442" t="str">
            <v>H009</v>
          </cell>
          <cell r="H11442" t="str">
            <v>Basket / Fr carrier</v>
          </cell>
          <cell r="I11442" t="str">
            <v>Korg</v>
          </cell>
          <cell r="K11442" t="str">
            <v>C8205750-28743M</v>
          </cell>
          <cell r="L11442" t="str">
            <v>Kontakta Service</v>
          </cell>
        </row>
        <row r="11443">
          <cell r="B11443" t="str">
            <v>YEM3175132Pedaler</v>
          </cell>
          <cell r="C11443" t="str">
            <v>YEM3175132</v>
          </cell>
          <cell r="D11443" t="str">
            <v>2022-2023</v>
          </cell>
          <cell r="E11443">
            <v>34</v>
          </cell>
          <cell r="F11443" t="str">
            <v>0340</v>
          </cell>
          <cell r="G11443" t="str">
            <v>E005</v>
          </cell>
          <cell r="H11443" t="str">
            <v xml:space="preserve">Pedal </v>
          </cell>
          <cell r="I11443" t="str">
            <v>Pedaler</v>
          </cell>
          <cell r="K11443" t="str">
            <v>C3505208</v>
          </cell>
          <cell r="L11443" t="str">
            <v>C3500059</v>
          </cell>
        </row>
        <row r="11444">
          <cell r="B11444" t="str">
            <v>YEM3175132Motor</v>
          </cell>
          <cell r="C11444" t="str">
            <v>YEM3175132</v>
          </cell>
          <cell r="D11444" t="str">
            <v>2022-2023</v>
          </cell>
          <cell r="E11444">
            <v>35</v>
          </cell>
          <cell r="F11444" t="str">
            <v>0350</v>
          </cell>
          <cell r="G11444" t="str">
            <v>J001</v>
          </cell>
          <cell r="H11444" t="str">
            <v>DRIVE UNIT:</v>
          </cell>
          <cell r="I11444" t="str">
            <v>Motor</v>
          </cell>
          <cell r="K11444" t="str">
            <v>C8705240-1-01BC</v>
          </cell>
          <cell r="L11444" t="str">
            <v>C8705240-1-01BC</v>
          </cell>
        </row>
        <row r="11445">
          <cell r="B11445" t="str">
            <v>YEM3175132Display</v>
          </cell>
          <cell r="C11445" t="str">
            <v>YEM3175132</v>
          </cell>
          <cell r="D11445" t="str">
            <v>2022-2023</v>
          </cell>
          <cell r="E11445">
            <v>36</v>
          </cell>
          <cell r="F11445" t="str">
            <v>0360</v>
          </cell>
          <cell r="G11445" t="str">
            <v>J004</v>
          </cell>
          <cell r="H11445" t="str">
            <v>DISPLAY:</v>
          </cell>
          <cell r="I11445" t="str">
            <v>Display</v>
          </cell>
          <cell r="K11445" t="str">
            <v>C8705068-1-38C</v>
          </cell>
          <cell r="L11445" t="str">
            <v>C8705068-1-38C</v>
          </cell>
        </row>
        <row r="11446">
          <cell r="B11446" t="str">
            <v>YEM3175132EB-Bus kabel</v>
          </cell>
          <cell r="C11446" t="str">
            <v>YEM3175132</v>
          </cell>
          <cell r="D11446" t="str">
            <v>2022-2023</v>
          </cell>
          <cell r="E11446">
            <v>37</v>
          </cell>
          <cell r="F11446" t="str">
            <v>0370</v>
          </cell>
          <cell r="G11446" t="str">
            <v>J005</v>
          </cell>
          <cell r="H11446" t="str">
            <v>EB-BUS CABLE:</v>
          </cell>
          <cell r="I11446" t="str">
            <v>EB-Bus kabel</v>
          </cell>
          <cell r="K11446" t="str">
            <v>C8705240-1-4-2C</v>
          </cell>
          <cell r="L11446" t="str">
            <v>C8705240-1-4-2C</v>
          </cell>
        </row>
        <row r="11447">
          <cell r="B11447" t="str">
            <v>YEM3175132Motorkabel</v>
          </cell>
          <cell r="C11447" t="str">
            <v>YEM3175132</v>
          </cell>
          <cell r="D11447" t="str">
            <v>2022-2023</v>
          </cell>
          <cell r="E11447">
            <v>38</v>
          </cell>
          <cell r="F11447" t="str">
            <v>0380</v>
          </cell>
          <cell r="G11447" t="str">
            <v>J006</v>
          </cell>
          <cell r="H11447" t="str">
            <v>POWER CABLE:</v>
          </cell>
          <cell r="I11447" t="str">
            <v>Motorkabel</v>
          </cell>
          <cell r="K11447" t="str">
            <v>Ingår i batterihållaren</v>
          </cell>
          <cell r="L11447" t="str">
            <v>Ingår i batterihållaren</v>
          </cell>
        </row>
        <row r="11448">
          <cell r="B11448" t="str">
            <v>YEM3175132Kabel framlampa</v>
          </cell>
          <cell r="C11448" t="str">
            <v>YEM3175132</v>
          </cell>
          <cell r="D11448" t="str">
            <v>2022-2023</v>
          </cell>
          <cell r="E11448">
            <v>39</v>
          </cell>
          <cell r="F11448" t="str">
            <v>0390</v>
          </cell>
          <cell r="G11448" t="str">
            <v>J007</v>
          </cell>
          <cell r="H11448" t="str">
            <v>F. LIGHT CABLE:</v>
          </cell>
          <cell r="I11448" t="str">
            <v>Kabel framlampa</v>
          </cell>
          <cell r="K11448" t="str">
            <v>C8705068-1-0416</v>
          </cell>
          <cell r="L11448" t="str">
            <v>C8705068-1-0416</v>
          </cell>
        </row>
        <row r="11449">
          <cell r="B11449" t="str">
            <v>YEM3175132Kabel baklampa</v>
          </cell>
          <cell r="C11449" t="str">
            <v>YEM3175132</v>
          </cell>
          <cell r="D11449" t="str">
            <v>2022-2023</v>
          </cell>
          <cell r="E11449">
            <v>40</v>
          </cell>
          <cell r="F11449" t="str">
            <v>0400</v>
          </cell>
          <cell r="G11449" t="str">
            <v>J008</v>
          </cell>
          <cell r="H11449" t="str">
            <v>R. LIGHT CABLE:</v>
          </cell>
          <cell r="I11449" t="str">
            <v>Kabel baklampa</v>
          </cell>
          <cell r="K11449" t="str">
            <v>INGÅR I BATTERIET</v>
          </cell>
          <cell r="L11449" t="str">
            <v>Ingår i batteriet</v>
          </cell>
        </row>
        <row r="11450">
          <cell r="B11450" t="str">
            <v>YEM3175132Hastighetssensor</v>
          </cell>
          <cell r="C11450" t="str">
            <v>YEM3175132</v>
          </cell>
          <cell r="D11450" t="str">
            <v>2022-2023</v>
          </cell>
          <cell r="E11450">
            <v>41</v>
          </cell>
          <cell r="F11450" t="str">
            <v>0410</v>
          </cell>
          <cell r="G11450" t="str">
            <v>J009</v>
          </cell>
          <cell r="H11450" t="str">
            <v>SPEED SENSOR:</v>
          </cell>
          <cell r="I11450" t="str">
            <v>Hastighetssensor</v>
          </cell>
          <cell r="K11450" t="str">
            <v>C8705068-1-411C</v>
          </cell>
          <cell r="L11450" t="str">
            <v>C8705068-1-411C</v>
          </cell>
        </row>
        <row r="11451">
          <cell r="B11451" t="str">
            <v>YEM3175132Batteri</v>
          </cell>
          <cell r="C11451" t="str">
            <v>YEM3175132</v>
          </cell>
          <cell r="D11451" t="str">
            <v>2022-2023</v>
          </cell>
          <cell r="E11451">
            <v>42</v>
          </cell>
          <cell r="F11451" t="str">
            <v>0420</v>
          </cell>
          <cell r="G11451" t="str">
            <v>J002</v>
          </cell>
          <cell r="H11451" t="str">
            <v>BATTERY:</v>
          </cell>
          <cell r="I11451" t="str">
            <v>Batteri</v>
          </cell>
          <cell r="K11451" t="str">
            <v>C8705186-E-11C</v>
          </cell>
          <cell r="L11451" t="str">
            <v>C8705186-E-11C</v>
          </cell>
        </row>
        <row r="11452">
          <cell r="B11452" t="str">
            <v>YEM3175132Batterihållare</v>
          </cell>
          <cell r="C11452" t="str">
            <v>YEM3175132</v>
          </cell>
          <cell r="D11452" t="str">
            <v>2022-2023</v>
          </cell>
          <cell r="E11452">
            <v>43</v>
          </cell>
          <cell r="F11452" t="str">
            <v>0430</v>
          </cell>
          <cell r="G11452" t="str">
            <v>J003</v>
          </cell>
          <cell r="H11452" t="str">
            <v>BATTERY HOLDER/Slider</v>
          </cell>
          <cell r="I11452" t="str">
            <v>Batterihållare</v>
          </cell>
          <cell r="K11452" t="str">
            <v>C8705188-E-04</v>
          </cell>
          <cell r="L11452" t="str">
            <v>C8705188-E-04</v>
          </cell>
        </row>
        <row r="11453">
          <cell r="B11453" t="str">
            <v>YEM3175132Batteriladdare</v>
          </cell>
          <cell r="C11453" t="str">
            <v>YEM3175132</v>
          </cell>
          <cell r="D11453" t="str">
            <v>2022-2023</v>
          </cell>
          <cell r="E11453">
            <v>44</v>
          </cell>
          <cell r="F11453" t="str">
            <v>0440</v>
          </cell>
          <cell r="G11453" t="str">
            <v>J010</v>
          </cell>
          <cell r="H11453" t="str">
            <v>CHARGER:</v>
          </cell>
          <cell r="I11453" t="str">
            <v>Batteriladdare</v>
          </cell>
          <cell r="K11453" t="str">
            <v>C8705058-1-1C</v>
          </cell>
          <cell r="L11453" t="str">
            <v>C8705058-1-1D</v>
          </cell>
        </row>
        <row r="11454">
          <cell r="B11454" t="str">
            <v>YEM3175132Kontrollbox</v>
          </cell>
          <cell r="C11454" t="str">
            <v>YEM3175132</v>
          </cell>
          <cell r="D11454" t="str">
            <v>2022-2023</v>
          </cell>
          <cell r="E11454">
            <v>45</v>
          </cell>
          <cell r="F11454" t="str">
            <v>0450</v>
          </cell>
          <cell r="G11454" t="str">
            <v>J011</v>
          </cell>
          <cell r="H11454" t="str">
            <v>Controller</v>
          </cell>
          <cell r="I11454" t="str">
            <v>Kontrollbox</v>
          </cell>
          <cell r="K11454" t="str">
            <v>INGÅR I MOTORN</v>
          </cell>
          <cell r="L11454" t="str">
            <v>Ingår i motorn</v>
          </cell>
        </row>
        <row r="11455">
          <cell r="B11455" t="str">
            <v>YEM3175132Växelöra</v>
          </cell>
          <cell r="C11455" t="str">
            <v>YEM3175132</v>
          </cell>
          <cell r="D11455" t="str">
            <v>2022-2023</v>
          </cell>
          <cell r="E11455">
            <v>46</v>
          </cell>
          <cell r="F11455" t="str">
            <v>0460</v>
          </cell>
          <cell r="G11455" t="str">
            <v>D005</v>
          </cell>
          <cell r="H11455" t="str">
            <v>Gear hanger</v>
          </cell>
          <cell r="I11455" t="str">
            <v>Växelöra</v>
          </cell>
          <cell r="L11455" t="e">
            <v>#N/A</v>
          </cell>
        </row>
        <row r="11456">
          <cell r="B11456" t="str">
            <v>YEM3175531RAM</v>
          </cell>
          <cell r="C11456" t="str">
            <v>YEM3175531</v>
          </cell>
          <cell r="D11456" t="str">
            <v>2019-2021</v>
          </cell>
          <cell r="E11456">
            <v>1</v>
          </cell>
          <cell r="F11456" t="str">
            <v>0010</v>
          </cell>
          <cell r="G11456" t="str">
            <v>A001</v>
          </cell>
          <cell r="H11456" t="str">
            <v>PAINTED FRAME</v>
          </cell>
          <cell r="I11456" t="str">
            <v>RAM</v>
          </cell>
          <cell r="K11456" t="str">
            <v>FRAME</v>
          </cell>
          <cell r="L11456" t="e">
            <v>#N/A</v>
          </cell>
        </row>
        <row r="11457">
          <cell r="B11457" t="str">
            <v>YEM3175531Framgaffel</v>
          </cell>
          <cell r="C11457" t="str">
            <v>YEM3175531</v>
          </cell>
          <cell r="D11457" t="str">
            <v>2019-2021</v>
          </cell>
          <cell r="E11457">
            <v>2</v>
          </cell>
          <cell r="F11457" t="str">
            <v>0020</v>
          </cell>
          <cell r="G11457" t="str">
            <v>A002</v>
          </cell>
          <cell r="H11457" t="str">
            <v>PAINTED FORK</v>
          </cell>
          <cell r="I11457" t="str">
            <v>Framgaffel</v>
          </cell>
          <cell r="J11457" t="str">
            <v>C1605442-193 FF 28 ST 1"1/8 Int 40-44 Disc</v>
          </cell>
          <cell r="K11457" t="str">
            <v>C1605442-193</v>
          </cell>
          <cell r="L11457" t="e">
            <v>#N/A</v>
          </cell>
        </row>
        <row r="11458">
          <cell r="B11458" t="str">
            <v>YEM3175531Styrlager</v>
          </cell>
          <cell r="C11458" t="str">
            <v>YEM3175531</v>
          </cell>
          <cell r="D11458" t="str">
            <v>2019-2021</v>
          </cell>
          <cell r="E11458">
            <v>3</v>
          </cell>
          <cell r="F11458" t="str">
            <v>0030</v>
          </cell>
          <cell r="G11458" t="str">
            <v>B001</v>
          </cell>
          <cell r="H11458" t="str">
            <v>Head Set</v>
          </cell>
          <cell r="I11458" t="str">
            <v>Styrlager</v>
          </cell>
          <cell r="J11458" t="str">
            <v>C2105002 VP-MH305C SEMI INTEGR, ED BLACK O/S  SH = 20mm</v>
          </cell>
          <cell r="K11458" t="str">
            <v>C2105002</v>
          </cell>
          <cell r="L11458" t="str">
            <v>C2100163</v>
          </cell>
        </row>
        <row r="11459">
          <cell r="B11459" t="str">
            <v xml:space="preserve">YEM3175531Styrstam </v>
          </cell>
          <cell r="C11459" t="str">
            <v>YEM3175531</v>
          </cell>
          <cell r="D11459" t="str">
            <v>2019-2021</v>
          </cell>
          <cell r="E11459">
            <v>4</v>
          </cell>
          <cell r="F11459" t="str">
            <v>0040</v>
          </cell>
          <cell r="G11459" t="str">
            <v>B002</v>
          </cell>
          <cell r="H11459" t="str">
            <v>Handlebar Stem</v>
          </cell>
          <cell r="I11459" t="str">
            <v xml:space="preserve">Styrstam </v>
          </cell>
          <cell r="J11459" t="str">
            <v xml:space="preserve">C2205548-090 STQ ALsv 25,4/85 180mm 4BOLT MTSD-367N-5 SV </v>
          </cell>
          <cell r="K11459" t="str">
            <v>C2205548-090</v>
          </cell>
          <cell r="L11459" t="str">
            <v>C2200064</v>
          </cell>
        </row>
        <row r="11460">
          <cell r="B11460" t="str">
            <v>YEM3175531Styre</v>
          </cell>
          <cell r="C11460" t="str">
            <v>YEM3175531</v>
          </cell>
          <cell r="D11460" t="str">
            <v>2019-2021</v>
          </cell>
          <cell r="E11460">
            <v>5</v>
          </cell>
          <cell r="F11460" t="str">
            <v>0050</v>
          </cell>
          <cell r="G11460" t="str">
            <v>B003</v>
          </cell>
          <cell r="H11460" t="str">
            <v>Handelbar</v>
          </cell>
          <cell r="I11460" t="str">
            <v>Styre</v>
          </cell>
          <cell r="J11460" t="str">
            <v>C2306104 Avenida 600mm silver</v>
          </cell>
          <cell r="K11460" t="str">
            <v>C2306104</v>
          </cell>
          <cell r="L11460" t="str">
            <v>C2306104</v>
          </cell>
        </row>
        <row r="11461">
          <cell r="B11461" t="str">
            <v>YEM3175531Bromsgrepp H</v>
          </cell>
          <cell r="C11461" t="str">
            <v>YEM3175531</v>
          </cell>
          <cell r="D11461" t="str">
            <v>2019-2021</v>
          </cell>
          <cell r="E11461">
            <v>6</v>
          </cell>
          <cell r="F11461" t="str">
            <v>0060</v>
          </cell>
          <cell r="G11461" t="str">
            <v>C002</v>
          </cell>
          <cell r="H11461" t="str">
            <v>Brake Lever R</v>
          </cell>
          <cell r="I11461" t="str">
            <v>Bromsgrepp H</v>
          </cell>
          <cell r="L11461" t="e">
            <v>#N/A</v>
          </cell>
        </row>
        <row r="11462">
          <cell r="B11462" t="str">
            <v>YEM3175531Bromsgrepp V</v>
          </cell>
          <cell r="C11462" t="str">
            <v>YEM3175531</v>
          </cell>
          <cell r="D11462" t="str">
            <v>2019-2021</v>
          </cell>
          <cell r="E11462">
            <v>7</v>
          </cell>
          <cell r="F11462" t="str">
            <v>0070</v>
          </cell>
          <cell r="G11462" t="str">
            <v>C001</v>
          </cell>
          <cell r="H11462" t="str">
            <v>Brake Lever L</v>
          </cell>
          <cell r="I11462" t="str">
            <v>Bromsgrepp V</v>
          </cell>
          <cell r="K11462" t="str">
            <v>Shimano</v>
          </cell>
          <cell r="L11462" t="str">
            <v>Kontakta SHIMANO</v>
          </cell>
        </row>
        <row r="11463">
          <cell r="B11463" t="str">
            <v>YEM3175531Växelreglage H</v>
          </cell>
          <cell r="C11463" t="str">
            <v>YEM3175531</v>
          </cell>
          <cell r="D11463" t="str">
            <v>2019-2021</v>
          </cell>
          <cell r="E11463">
            <v>8</v>
          </cell>
          <cell r="F11463" t="str">
            <v>0080</v>
          </cell>
          <cell r="G11463" t="str">
            <v>D002</v>
          </cell>
          <cell r="H11463" t="str">
            <v>Shift Lever R</v>
          </cell>
          <cell r="I11463" t="str">
            <v>Växelreglage H</v>
          </cell>
          <cell r="J11463" t="str">
            <v>ASL7S50ALSL SL-7S50, RAPIDFIRE PLUS  inturnal SCA</v>
          </cell>
          <cell r="K11463" t="str">
            <v>ASL7S50ALSL</v>
          </cell>
          <cell r="L11463" t="str">
            <v>Kontakta SHIMANO</v>
          </cell>
        </row>
        <row r="11464">
          <cell r="B11464" t="str">
            <v>YEM3175531Växelreglage V</v>
          </cell>
          <cell r="C11464" t="str">
            <v>YEM3175531</v>
          </cell>
          <cell r="D11464" t="str">
            <v>2019-2021</v>
          </cell>
          <cell r="E11464">
            <v>9</v>
          </cell>
          <cell r="F11464" t="str">
            <v>0090</v>
          </cell>
          <cell r="G11464" t="str">
            <v>D001</v>
          </cell>
          <cell r="H11464" t="str">
            <v>Shift Lever L</v>
          </cell>
          <cell r="I11464" t="str">
            <v>Växelreglage V</v>
          </cell>
          <cell r="L11464" t="e">
            <v>#N/A</v>
          </cell>
        </row>
        <row r="11465">
          <cell r="B11465" t="str">
            <v>YEM3175531Handtag par</v>
          </cell>
          <cell r="C11465" t="str">
            <v>YEM3175531</v>
          </cell>
          <cell r="D11465" t="str">
            <v>2019-2021</v>
          </cell>
          <cell r="E11465">
            <v>10</v>
          </cell>
          <cell r="F11465" t="str">
            <v>0100</v>
          </cell>
          <cell r="G11465" t="str">
            <v>B004</v>
          </cell>
          <cell r="H11465" t="str">
            <v>Grip R</v>
          </cell>
          <cell r="I11465" t="str">
            <v>Handtag par</v>
          </cell>
          <cell r="J11465" t="str">
            <v>C2505682 Grip Luna Lock DD40B 130mm, black/brown 2009-0327, Lockring EQ Brown anodized 5104-0063</v>
          </cell>
          <cell r="K11465" t="str">
            <v>C2505682</v>
          </cell>
          <cell r="L11465" t="str">
            <v>BSP?</v>
          </cell>
        </row>
        <row r="11466">
          <cell r="B11466" t="str">
            <v>YEM3175531Frambroms</v>
          </cell>
          <cell r="C11466" t="str">
            <v>YEM3175531</v>
          </cell>
          <cell r="D11466" t="str">
            <v>2019-2021</v>
          </cell>
          <cell r="E11466">
            <v>11</v>
          </cell>
          <cell r="F11466" t="str">
            <v>0110</v>
          </cell>
          <cell r="G11466" t="str">
            <v>C003</v>
          </cell>
          <cell r="H11466" t="str">
            <v xml:space="preserve">Brake front </v>
          </cell>
          <cell r="I11466" t="str">
            <v>Frambroms</v>
          </cell>
          <cell r="J11466" t="str">
            <v>AMT200KLFURX075 DISC BRAKE ASSEMBLED SET, BL-MT200(L), BR-MT200(F), BLACK, SM-MA-F160P/S, RESIN PAD(W/O FIN), 750MM HOSE(SM-BH59-SS BLACK), BULK, 8,17 USD</v>
          </cell>
          <cell r="K11466" t="str">
            <v>AMT200KLFURX075</v>
          </cell>
          <cell r="L11466" t="str">
            <v>Kontakta SHIMANO</v>
          </cell>
        </row>
        <row r="11467">
          <cell r="B11467" t="str">
            <v>YEM3175531Bakbroms</v>
          </cell>
          <cell r="C11467" t="str">
            <v>YEM3175531</v>
          </cell>
          <cell r="D11467" t="str">
            <v>2019-2021</v>
          </cell>
          <cell r="E11467">
            <v>12</v>
          </cell>
          <cell r="F11467" t="str">
            <v>0120</v>
          </cell>
          <cell r="G11467" t="str">
            <v>C004</v>
          </cell>
          <cell r="H11467" t="str">
            <v>Brake rear</v>
          </cell>
          <cell r="I11467" t="str">
            <v>Bakbroms</v>
          </cell>
          <cell r="K11467" t="str">
            <v>Fotbroms</v>
          </cell>
          <cell r="L11467" t="str">
            <v>Kontakta SHIMANO</v>
          </cell>
        </row>
        <row r="11468">
          <cell r="B11468" t="str">
            <v>YEM3175531Vevlager</v>
          </cell>
          <cell r="C11468" t="str">
            <v>YEM3175531</v>
          </cell>
          <cell r="D11468" t="str">
            <v>2019-2021</v>
          </cell>
          <cell r="E11468">
            <v>13</v>
          </cell>
          <cell r="F11468" t="str">
            <v>0130</v>
          </cell>
          <cell r="G11468" t="str">
            <v>E001</v>
          </cell>
          <cell r="H11468" t="str">
            <v xml:space="preserve">BB-set </v>
          </cell>
          <cell r="I11468" t="str">
            <v>Vevlager</v>
          </cell>
          <cell r="K11468" t="str">
            <v>INGÅR I MOTORN</v>
          </cell>
          <cell r="L11468" t="str">
            <v>Ingår i motorn</v>
          </cell>
        </row>
        <row r="11469">
          <cell r="B11469" t="str">
            <v>YEM3175531Vevparti</v>
          </cell>
          <cell r="C11469" t="str">
            <v>YEM3175531</v>
          </cell>
          <cell r="D11469" t="str">
            <v>2019-2021</v>
          </cell>
          <cell r="E11469">
            <v>14</v>
          </cell>
          <cell r="F11469" t="str">
            <v>0140</v>
          </cell>
          <cell r="G11469" t="str">
            <v>E002</v>
          </cell>
          <cell r="H11469" t="str">
            <v>Front Chainwheel</v>
          </cell>
          <cell r="I11469" t="str">
            <v>Vevparti</v>
          </cell>
          <cell r="K11469" t="str">
            <v>Shimano</v>
          </cell>
          <cell r="L11469" t="str">
            <v>Kontakta SHIMANO</v>
          </cell>
        </row>
        <row r="11470">
          <cell r="B11470" t="str">
            <v>YEM3175531Kedjeskydd</v>
          </cell>
          <cell r="C11470" t="str">
            <v>YEM3175531</v>
          </cell>
          <cell r="D11470" t="str">
            <v>2019-2021</v>
          </cell>
          <cell r="E11470">
            <v>15</v>
          </cell>
          <cell r="F11470" t="str">
            <v>0150</v>
          </cell>
          <cell r="G11470" t="str">
            <v>H001</v>
          </cell>
          <cell r="H11470" t="str">
            <v>Chain guard</v>
          </cell>
          <cell r="I11470" t="str">
            <v>Kedjeskydd</v>
          </cell>
          <cell r="K11470" t="str">
            <v>Shimano</v>
          </cell>
          <cell r="L11470" t="str">
            <v>Kontakta SHIMANO</v>
          </cell>
        </row>
        <row r="11471">
          <cell r="B11471" t="str">
            <v>YEM3175531Kedjeskyddsfäste</v>
          </cell>
          <cell r="C11471" t="str">
            <v>YEM3175531</v>
          </cell>
          <cell r="D11471" t="str">
            <v>2019-2021</v>
          </cell>
          <cell r="E11471">
            <v>16</v>
          </cell>
          <cell r="F11471" t="str">
            <v>0160</v>
          </cell>
          <cell r="G11471" t="str">
            <v>H002</v>
          </cell>
          <cell r="H11471" t="str">
            <v>Chain guard bracket</v>
          </cell>
          <cell r="I11471" t="str">
            <v>Kedjeskyddsfäste</v>
          </cell>
          <cell r="K11471" t="str">
            <v>EMPTY</v>
          </cell>
          <cell r="L11471" t="e">
            <v>#N/A</v>
          </cell>
        </row>
        <row r="11472">
          <cell r="B11472" t="str">
            <v>YEM3175531Framväxel</v>
          </cell>
          <cell r="C11472" t="str">
            <v>YEM3175531</v>
          </cell>
          <cell r="D11472" t="str">
            <v>2019-2021</v>
          </cell>
          <cell r="E11472">
            <v>17</v>
          </cell>
          <cell r="F11472" t="str">
            <v>0170</v>
          </cell>
          <cell r="G11472" t="str">
            <v>D003</v>
          </cell>
          <cell r="H11472" t="str">
            <v>Front Derailleur</v>
          </cell>
          <cell r="I11472" t="str">
            <v>Framväxel</v>
          </cell>
          <cell r="K11472" t="str">
            <v>EMPTY</v>
          </cell>
          <cell r="L11472" t="e">
            <v>#N/A</v>
          </cell>
        </row>
        <row r="11473">
          <cell r="B11473" t="str">
            <v>YEM3175531Bakväxel</v>
          </cell>
          <cell r="C11473" t="str">
            <v>YEM3175531</v>
          </cell>
          <cell r="D11473" t="str">
            <v>2019-2021</v>
          </cell>
          <cell r="E11473">
            <v>18</v>
          </cell>
          <cell r="F11473" t="str">
            <v>0180</v>
          </cell>
          <cell r="G11473" t="str">
            <v>D004</v>
          </cell>
          <cell r="H11473" t="str">
            <v>Rear Derailleur</v>
          </cell>
          <cell r="I11473" t="str">
            <v>Bakväxel</v>
          </cell>
          <cell r="K11473" t="str">
            <v>NAVVÄXEL</v>
          </cell>
          <cell r="L11473" t="str">
            <v>Kontakta SHIMANO</v>
          </cell>
        </row>
        <row r="11474">
          <cell r="B11474" t="str">
            <v>YEM3175531Kedja</v>
          </cell>
          <cell r="C11474" t="str">
            <v>YEM3175531</v>
          </cell>
          <cell r="D11474" t="str">
            <v>2019-2021</v>
          </cell>
          <cell r="E11474">
            <v>19</v>
          </cell>
          <cell r="F11474" t="str">
            <v>0190</v>
          </cell>
          <cell r="G11474" t="str">
            <v>E003</v>
          </cell>
          <cell r="H11474" t="str">
            <v xml:space="preserve">Chain </v>
          </cell>
          <cell r="I11474" t="str">
            <v>Kedja</v>
          </cell>
          <cell r="J11474" t="str">
            <v>C3405041-102  + link CHA 1S 102L RB Z610HXRB   KMC</v>
          </cell>
          <cell r="K11474" t="str">
            <v>C3405041-102</v>
          </cell>
          <cell r="L11474" t="str">
            <v>C3400038</v>
          </cell>
        </row>
        <row r="11475">
          <cell r="B11475" t="str">
            <v>YEM3175531Kassett</v>
          </cell>
          <cell r="C11475" t="str">
            <v>YEM3175531</v>
          </cell>
          <cell r="D11475" t="str">
            <v>2019-2021</v>
          </cell>
          <cell r="E11475">
            <v>20</v>
          </cell>
          <cell r="F11475" t="str">
            <v>0200</v>
          </cell>
          <cell r="G11475" t="str">
            <v>E004</v>
          </cell>
          <cell r="H11475" t="str">
            <v>Cassette Sprocket</v>
          </cell>
          <cell r="I11475" t="str">
            <v>Kassett</v>
          </cell>
          <cell r="J11475" t="str">
            <v>ASMGEAR20SU SPT SC20sv3/32" (INTERNAL HUB)</v>
          </cell>
          <cell r="K11475" t="str">
            <v>ASMGEAR20SU</v>
          </cell>
          <cell r="L11475" t="str">
            <v>Kontakta SHIMANO</v>
          </cell>
        </row>
        <row r="11476">
          <cell r="B11476" t="str">
            <v>YEM3175531Framhjul</v>
          </cell>
          <cell r="C11476" t="str">
            <v>YEM3175531</v>
          </cell>
          <cell r="D11476" t="str">
            <v>2019-2021</v>
          </cell>
          <cell r="E11476">
            <v>21</v>
          </cell>
          <cell r="F11476" t="str">
            <v>0210</v>
          </cell>
          <cell r="G11476" t="str">
            <v>F001</v>
          </cell>
          <cell r="H11476" t="str">
            <v>Front hub</v>
          </cell>
          <cell r="I11476" t="str">
            <v>Framhjul</v>
          </cell>
          <cell r="J11476" t="str">
            <v xml:space="preserve">C4108051 F 622X37 SILVER FORMULA DISC SILVER SPOKES	</v>
          </cell>
          <cell r="K11476" t="str">
            <v>C4108055</v>
          </cell>
          <cell r="L11476" t="str">
            <v>C4100390</v>
          </cell>
        </row>
        <row r="11477">
          <cell r="B11477" t="str">
            <v>YEM3175531Bakhjul</v>
          </cell>
          <cell r="C11477" t="str">
            <v>YEM3175531</v>
          </cell>
          <cell r="D11477" t="str">
            <v>2019-2021</v>
          </cell>
          <cell r="E11477">
            <v>22</v>
          </cell>
          <cell r="F11477" t="str">
            <v>0220</v>
          </cell>
          <cell r="G11477" t="str">
            <v>F002</v>
          </cell>
          <cell r="H11477" t="str">
            <v>Rear hub</v>
          </cell>
          <cell r="I11477" t="str">
            <v>Bakhjul</v>
          </cell>
          <cell r="J11477" t="str">
            <v xml:space="preserve">C4208147 B 622X37 SILVER 7-SPEED DISC SILVER SPOKES	</v>
          </cell>
          <cell r="K11477" t="str">
            <v>C4208147</v>
          </cell>
          <cell r="L11477" t="str">
            <v>C4200389</v>
          </cell>
        </row>
        <row r="11478">
          <cell r="B11478" t="str">
            <v>YEM3175531Däck</v>
          </cell>
          <cell r="C11478" t="str">
            <v>YEM3175531</v>
          </cell>
          <cell r="D11478" t="str">
            <v>2019-2021</v>
          </cell>
          <cell r="E11478">
            <v>23</v>
          </cell>
          <cell r="F11478" t="str">
            <v>0230</v>
          </cell>
          <cell r="G11478" t="str">
            <v>F003</v>
          </cell>
          <cell r="H11478" t="str">
            <v>Tire</v>
          </cell>
          <cell r="I11478" t="str">
            <v>Däck</v>
          </cell>
          <cell r="J11478" t="str">
            <v>C4906437 TYR 700X37C Duramax Regular Reflex 60 TPI UNDA H-481 Black/Beige (AP:W/O</v>
          </cell>
          <cell r="K11478" t="str">
            <v>C4906437</v>
          </cell>
          <cell r="L11478" t="str">
            <v>BSP?</v>
          </cell>
        </row>
        <row r="11479">
          <cell r="B11479" t="str">
            <v>YEM3175531Skärmar set</v>
          </cell>
          <cell r="C11479" t="str">
            <v>YEM3175531</v>
          </cell>
          <cell r="D11479" t="str">
            <v>2019-2021</v>
          </cell>
          <cell r="E11479">
            <v>24</v>
          </cell>
          <cell r="F11479" t="str">
            <v>0240</v>
          </cell>
          <cell r="G11479" t="str">
            <v>H003</v>
          </cell>
          <cell r="H11479" t="str">
            <v xml:space="preserve">Mudguard front   </v>
          </cell>
          <cell r="I11479" t="str">
            <v>Skärmar set</v>
          </cell>
          <cell r="J11479" t="str">
            <v>C8255799-ZN-697 Matt Bordeux Front 38 Buchel, 740mm</v>
          </cell>
          <cell r="K11479" t="str">
            <v>C8255799-ZN-697</v>
          </cell>
          <cell r="L11479" t="str">
            <v>Kontakta Service</v>
          </cell>
        </row>
        <row r="11480">
          <cell r="B11480" t="str">
            <v>YEM3175531Pakethållare</v>
          </cell>
          <cell r="C11480" t="str">
            <v>YEM3175531</v>
          </cell>
          <cell r="D11480" t="str">
            <v>2019-2021</v>
          </cell>
          <cell r="E11480">
            <v>25</v>
          </cell>
          <cell r="F11480" t="str">
            <v>0250</v>
          </cell>
          <cell r="G11480" t="str">
            <v>H004</v>
          </cell>
          <cell r="H11480" t="str">
            <v>Carrier</v>
          </cell>
          <cell r="I11480" t="str">
            <v>Pakethållare</v>
          </cell>
          <cell r="J11480" t="str">
            <v>C8205828-ALU-5697 Bordeux Matt Carrier Sport 28" SR20  2-legs 150mm stay (55-62cm), AVS "ny överdel" 131,50 sek</v>
          </cell>
          <cell r="K11480" t="str">
            <v>C8205828-ALU-5697</v>
          </cell>
          <cell r="L11480" t="str">
            <v>Kontakta Service</v>
          </cell>
        </row>
        <row r="11481">
          <cell r="B11481" t="str">
            <v>YEM3175531Sadel</v>
          </cell>
          <cell r="C11481" t="str">
            <v>YEM3175531</v>
          </cell>
          <cell r="D11481" t="str">
            <v>2019-2021</v>
          </cell>
          <cell r="E11481">
            <v>26</v>
          </cell>
          <cell r="F11481" t="str">
            <v>0260</v>
          </cell>
          <cell r="G11481" t="str">
            <v>G001</v>
          </cell>
          <cell r="H11481" t="str">
            <v>Saddle</v>
          </cell>
          <cell r="I11481" t="str">
            <v>Sadel</v>
          </cell>
          <cell r="J11481" t="str">
            <v>C7106233 VL-4422 Saddle black, Cover NP-1-01, rail satin steel wo clamp, embossed pattern</v>
          </cell>
          <cell r="K11481" t="str">
            <v>C7106233</v>
          </cell>
          <cell r="L11481" t="str">
            <v>BSP?</v>
          </cell>
        </row>
        <row r="11482">
          <cell r="B11482" t="str">
            <v>YEM3175531Sadelstolpe</v>
          </cell>
          <cell r="C11482" t="str">
            <v>YEM3175531</v>
          </cell>
          <cell r="D11482" t="str">
            <v>2019-2021</v>
          </cell>
          <cell r="E11482">
            <v>27</v>
          </cell>
          <cell r="F11482" t="str">
            <v>0270</v>
          </cell>
          <cell r="G11482" t="str">
            <v>G002</v>
          </cell>
          <cell r="H11482" t="str">
            <v>Seatpost</v>
          </cell>
          <cell r="I11482" t="str">
            <v>Sadelstolpe</v>
          </cell>
          <cell r="J11482" t="str">
            <v xml:space="preserve">C7205258  SP-222 27.2X350 Anodized SILVER </v>
          </cell>
          <cell r="K11482" t="str">
            <v>C7205258</v>
          </cell>
          <cell r="L11482" t="str">
            <v>C7200039</v>
          </cell>
        </row>
        <row r="11483">
          <cell r="B11483" t="str">
            <v>YEM3175531Sadelrörsklämma</v>
          </cell>
          <cell r="C11483" t="str">
            <v>YEM3175531</v>
          </cell>
          <cell r="D11483" t="str">
            <v>2019-2021</v>
          </cell>
          <cell r="E11483">
            <v>28</v>
          </cell>
          <cell r="F11483" t="str">
            <v>0280</v>
          </cell>
          <cell r="G11483" t="str">
            <v>G003</v>
          </cell>
          <cell r="H11483" t="str">
            <v>Seat Clamp</v>
          </cell>
          <cell r="I11483" t="str">
            <v>Sadelrörsklämma</v>
          </cell>
          <cell r="J11483" t="str">
            <v>C7305178 MX-112 Alloy Seatclamp, single bolt, 31,8mm, silver with stainless steel bolt</v>
          </cell>
          <cell r="K11483" t="str">
            <v>C7305178</v>
          </cell>
          <cell r="L11483" t="str">
            <v>C7300028-318</v>
          </cell>
        </row>
        <row r="11484">
          <cell r="B11484" t="str">
            <v>YEM3175531Framlampa</v>
          </cell>
          <cell r="C11484" t="str">
            <v>YEM3175531</v>
          </cell>
          <cell r="D11484" t="str">
            <v>2019-2021</v>
          </cell>
          <cell r="E11484">
            <v>29</v>
          </cell>
          <cell r="F11484" t="str">
            <v>0290</v>
          </cell>
          <cell r="G11484" t="str">
            <v>H005</v>
          </cell>
          <cell r="H11484" t="str">
            <v>Front light</v>
          </cell>
          <cell r="I11484" t="str">
            <v>Framlampa</v>
          </cell>
          <cell r="J11484" t="str">
            <v>C8025216 Front light Retro Sport with SS bracket Classic chrome, 0,5W LED, 15 lux, Waterproof IP44 w cable</v>
          </cell>
          <cell r="K11484" t="str">
            <v>C8025216</v>
          </cell>
          <cell r="L11484" t="str">
            <v>C8010029</v>
          </cell>
        </row>
        <row r="11485">
          <cell r="B11485" t="str">
            <v>YEM3175531Baklampa</v>
          </cell>
          <cell r="C11485" t="str">
            <v>YEM3175531</v>
          </cell>
          <cell r="D11485" t="str">
            <v>2019-2021</v>
          </cell>
          <cell r="E11485">
            <v>30</v>
          </cell>
          <cell r="F11485" t="str">
            <v>0300</v>
          </cell>
          <cell r="G11485" t="str">
            <v>H006</v>
          </cell>
          <cell r="H11485" t="str">
            <v>Light, Rear</v>
          </cell>
          <cell r="I11485" t="str">
            <v>Baklampa</v>
          </cell>
          <cell r="J11485" t="str">
            <v>inkl in battery</v>
          </cell>
          <cell r="K11485" t="str">
            <v>C8705186-1RLBK</v>
          </cell>
          <cell r="L11485" t="str">
            <v>C8705186-1RLBK</v>
          </cell>
        </row>
        <row r="11486">
          <cell r="B11486" t="str">
            <v>YEM3175531Låssats</v>
          </cell>
          <cell r="C11486" t="str">
            <v>YEM3175531</v>
          </cell>
          <cell r="D11486" t="str">
            <v>2019-2021</v>
          </cell>
          <cell r="E11486">
            <v>31</v>
          </cell>
          <cell r="F11486" t="str">
            <v>0310</v>
          </cell>
          <cell r="G11486" t="str">
            <v>H007</v>
          </cell>
          <cell r="H11486" t="str">
            <v>Lock</v>
          </cell>
          <cell r="I11486" t="str">
            <v>Låssats</v>
          </cell>
          <cell r="J11486" t="str">
            <v>C8405069 LCK SF PLbk Solid+  BAT SF03/SR11/SR20, LOCK FRAME+LOCK BATT SF03 RT W/2 similar keys</v>
          </cell>
          <cell r="K11486" t="str">
            <v>C8405069</v>
          </cell>
          <cell r="L11486" t="str">
            <v>C8405069</v>
          </cell>
        </row>
        <row r="11487">
          <cell r="B11487" t="str">
            <v>YEM3175531Stöd</v>
          </cell>
          <cell r="C11487" t="str">
            <v>YEM3175531</v>
          </cell>
          <cell r="D11487" t="str">
            <v>2019-2021</v>
          </cell>
          <cell r="E11487">
            <v>32</v>
          </cell>
          <cell r="F11487" t="str">
            <v>0320</v>
          </cell>
          <cell r="G11487" t="str">
            <v>H008</v>
          </cell>
          <cell r="H11487" t="str">
            <v>Kick stand</v>
          </cell>
          <cell r="I11487" t="str">
            <v>Stöd</v>
          </cell>
          <cell r="J11487" t="str">
            <v>C8105208 KS REX ATRAN 235</v>
          </cell>
          <cell r="K11487" t="str">
            <v>C8105208</v>
          </cell>
          <cell r="L11487" t="str">
            <v>C8100034</v>
          </cell>
        </row>
        <row r="11488">
          <cell r="B11488" t="str">
            <v>YEM3175531Korg</v>
          </cell>
          <cell r="C11488" t="str">
            <v>YEM3175531</v>
          </cell>
          <cell r="D11488" t="str">
            <v>2019-2021</v>
          </cell>
          <cell r="E11488">
            <v>33</v>
          </cell>
          <cell r="F11488" t="str">
            <v>0330</v>
          </cell>
          <cell r="G11488" t="str">
            <v>H009</v>
          </cell>
          <cell r="H11488" t="str">
            <v>Basket / Fr carrier</v>
          </cell>
          <cell r="I11488" t="str">
            <v>Korg</v>
          </cell>
          <cell r="K11488" t="str">
            <v>EMPTY</v>
          </cell>
          <cell r="L11488" t="e">
            <v>#N/A</v>
          </cell>
        </row>
        <row r="11489">
          <cell r="B11489" t="str">
            <v>YEM3175531Pedaler</v>
          </cell>
          <cell r="C11489" t="str">
            <v>YEM3175531</v>
          </cell>
          <cell r="D11489" t="str">
            <v>2019-2021</v>
          </cell>
          <cell r="E11489">
            <v>34</v>
          </cell>
          <cell r="F11489" t="str">
            <v>0340</v>
          </cell>
          <cell r="G11489" t="str">
            <v>E005</v>
          </cell>
          <cell r="H11489" t="str">
            <v xml:space="preserve">Pedal </v>
          </cell>
          <cell r="I11489" t="str">
            <v>Pedaler</v>
          </cell>
          <cell r="J11489" t="str">
            <v>C3505208 NWL-467  SILVER/GREY 9/16" ALU</v>
          </cell>
          <cell r="K11489" t="str">
            <v>C3505208</v>
          </cell>
          <cell r="L11489" t="str">
            <v>C3500059</v>
          </cell>
        </row>
        <row r="11490">
          <cell r="B11490" t="str">
            <v>YEM3175531Motor</v>
          </cell>
          <cell r="C11490" t="str">
            <v>YEM3175531</v>
          </cell>
          <cell r="D11490" t="str">
            <v>2019-2021</v>
          </cell>
          <cell r="E11490">
            <v>35</v>
          </cell>
          <cell r="F11490" t="str">
            <v>0350</v>
          </cell>
          <cell r="G11490" t="str">
            <v>J001</v>
          </cell>
          <cell r="H11490" t="str">
            <v>DRIVE UNIT:</v>
          </cell>
          <cell r="I11490" t="str">
            <v>Motor</v>
          </cell>
          <cell r="J11490" t="str">
            <v>KDUE5000 DRIVE UNIT, DU-E5000, MID SHIP POSITION, FOR COASTER BRAKE AND FREEWHEEL, FOR 25km/h, W/O COVER(SM-DUE50), W/O SPEED SENSOR UNIT,W/TL-EW02, BULK 22898 JPY</v>
          </cell>
          <cell r="K11490" t="str">
            <v>KDUE5000</v>
          </cell>
          <cell r="L11490" t="str">
            <v>Kontakta SHIMANO / DU-E5000</v>
          </cell>
        </row>
        <row r="11491">
          <cell r="B11491" t="str">
            <v>YEM3175531Display</v>
          </cell>
          <cell r="C11491" t="str">
            <v>YEM3175531</v>
          </cell>
          <cell r="D11491" t="str">
            <v>2019-2021</v>
          </cell>
          <cell r="E11491">
            <v>36</v>
          </cell>
          <cell r="F11491" t="str">
            <v>0360</v>
          </cell>
          <cell r="G11491" t="str">
            <v>J004</v>
          </cell>
          <cell r="H11491" t="str">
            <v>DISPLAY:</v>
          </cell>
          <cell r="I11491" t="str">
            <v>Display</v>
          </cell>
          <cell r="J11491" t="str">
            <v>KSCE6100CF (Description CYCLE COMPUTER, SC-E6100, CLAMP BAND DIA METER 25.4MM &amp; 31.8MM, 1ST GROUP, BULK</v>
          </cell>
          <cell r="K11491" t="str">
            <v>KSCE6100CF</v>
          </cell>
          <cell r="L11491" t="str">
            <v>Kontakta SHIMANO / SC-E6100</v>
          </cell>
        </row>
        <row r="11492">
          <cell r="B11492" t="str">
            <v>YEM3175531EB-Bus kabel</v>
          </cell>
          <cell r="C11492" t="str">
            <v>YEM3175531</v>
          </cell>
          <cell r="D11492" t="str">
            <v>2019-2021</v>
          </cell>
          <cell r="E11492">
            <v>37</v>
          </cell>
          <cell r="F11492" t="str">
            <v>0370</v>
          </cell>
          <cell r="G11492" t="str">
            <v>J005</v>
          </cell>
          <cell r="H11492" t="str">
            <v>EB-BUS CABLE:</v>
          </cell>
          <cell r="I11492" t="str">
            <v>EB-Bus kabel</v>
          </cell>
          <cell r="K11492" t="str">
            <v>KEWSD50IL35</v>
          </cell>
          <cell r="L11492" t="str">
            <v>Kontakta SHIMANO</v>
          </cell>
        </row>
        <row r="11493">
          <cell r="B11493" t="str">
            <v>YEM3175531Motorkabel</v>
          </cell>
          <cell r="C11493" t="str">
            <v>YEM3175531</v>
          </cell>
          <cell r="D11493" t="str">
            <v>2019-2021</v>
          </cell>
          <cell r="E11493">
            <v>38</v>
          </cell>
          <cell r="F11493" t="str">
            <v>0380</v>
          </cell>
          <cell r="G11493" t="str">
            <v>J006</v>
          </cell>
          <cell r="H11493" t="str">
            <v>POWER CABLE:</v>
          </cell>
          <cell r="I11493" t="str">
            <v>Motorkabel</v>
          </cell>
          <cell r="J11493" t="str">
            <v>KEWSD50IL120 ELECTRIC WIRE, EW-SD50-I, FOR BUILT-IN ROUTING, 1200MM BLACK, BULK, 1169 JPY</v>
          </cell>
          <cell r="K11493" t="str">
            <v>Ingår i batterihållaren</v>
          </cell>
          <cell r="L11493" t="str">
            <v>Ingår i batterihållaren</v>
          </cell>
        </row>
        <row r="11494">
          <cell r="B11494" t="str">
            <v>YEM3175531Kabel framlampa</v>
          </cell>
          <cell r="C11494" t="str">
            <v>YEM3175531</v>
          </cell>
          <cell r="D11494" t="str">
            <v>2019-2021</v>
          </cell>
          <cell r="E11494">
            <v>39</v>
          </cell>
          <cell r="F11494" t="str">
            <v>0390</v>
          </cell>
          <cell r="G11494" t="str">
            <v>J007</v>
          </cell>
          <cell r="H11494" t="str">
            <v>F. LIGHT CABLE:</v>
          </cell>
          <cell r="I11494" t="str">
            <v>Kabel framlampa</v>
          </cell>
          <cell r="K11494" t="str">
            <v>C8075017</v>
          </cell>
          <cell r="L11494" t="str">
            <v>C8075017</v>
          </cell>
        </row>
        <row r="11495">
          <cell r="B11495" t="str">
            <v>YEM3175531Kabel baklampa</v>
          </cell>
          <cell r="C11495" t="str">
            <v>YEM3175531</v>
          </cell>
          <cell r="D11495" t="str">
            <v>2019-2021</v>
          </cell>
          <cell r="E11495">
            <v>40</v>
          </cell>
          <cell r="F11495" t="str">
            <v>0400</v>
          </cell>
          <cell r="G11495" t="str">
            <v>J008</v>
          </cell>
          <cell r="H11495" t="str">
            <v>R. LIGHT CABLE:</v>
          </cell>
          <cell r="I11495" t="str">
            <v>Kabel baklampa</v>
          </cell>
          <cell r="K11495" t="str">
            <v>INGÅR I BATTERIET</v>
          </cell>
          <cell r="L11495" t="str">
            <v>Ingår i batteriet</v>
          </cell>
        </row>
        <row r="11496">
          <cell r="B11496" t="str">
            <v>YEM3175531Hastighetssensor</v>
          </cell>
          <cell r="C11496" t="str">
            <v>YEM3175531</v>
          </cell>
          <cell r="D11496" t="str">
            <v>2019-2021</v>
          </cell>
          <cell r="E11496">
            <v>41</v>
          </cell>
          <cell r="F11496" t="str">
            <v>0410</v>
          </cell>
          <cell r="G11496" t="str">
            <v>J009</v>
          </cell>
          <cell r="H11496" t="str">
            <v>SPEED SENSOR:</v>
          </cell>
          <cell r="I11496" t="str">
            <v>Hastighetssensor</v>
          </cell>
          <cell r="J11496" t="str">
            <v>KSMDUE10 SPEED SENSOR UNIT, SM-DUE10, CABLE LENGTH 540MM, BULK, 1041 JPY</v>
          </cell>
          <cell r="K11496" t="str">
            <v>KSMDUE10</v>
          </cell>
          <cell r="L11496" t="str">
            <v>Kontakta SHIMANO / SM-DUE10</v>
          </cell>
        </row>
        <row r="11497">
          <cell r="B11497" t="str">
            <v>YEM3175531Batteri</v>
          </cell>
          <cell r="C11497" t="str">
            <v>YEM3175531</v>
          </cell>
          <cell r="D11497" t="str">
            <v>2019-2021</v>
          </cell>
          <cell r="E11497">
            <v>42</v>
          </cell>
          <cell r="F11497" t="str">
            <v>0420</v>
          </cell>
          <cell r="G11497" t="str">
            <v>J002</v>
          </cell>
          <cell r="H11497" t="str">
            <v>BATTERY:</v>
          </cell>
          <cell r="I11497" t="str">
            <v>Batteri</v>
          </cell>
          <cell r="J11497" t="str">
            <v>C8705186-S-11EA -&gt; C8705186-S-11U SR-20 11,6Ah, dimension med dockning 435mmX140mmX50mm, 2,9kg EN15194:2017</v>
          </cell>
          <cell r="K11497" t="str">
            <v>C8705186-S-11EA</v>
          </cell>
          <cell r="L11497" t="str">
            <v>C8705186-S-11EA</v>
          </cell>
        </row>
        <row r="11498">
          <cell r="B11498" t="str">
            <v>YEM3175531Batterihållare</v>
          </cell>
          <cell r="C11498" t="str">
            <v>YEM3175531</v>
          </cell>
          <cell r="D11498" t="str">
            <v>2019-2021</v>
          </cell>
          <cell r="E11498">
            <v>43</v>
          </cell>
          <cell r="F11498" t="str">
            <v>0430</v>
          </cell>
          <cell r="G11498" t="str">
            <v>J003</v>
          </cell>
          <cell r="H11498" t="str">
            <v>BATTERY HOLDER/Slider</v>
          </cell>
          <cell r="I11498" t="str">
            <v>Batterihållare</v>
          </cell>
          <cell r="J11498" t="str">
            <v>C8705188-S-01 Slider (lower part) SR20, AXA One key</v>
          </cell>
          <cell r="K11498" t="str">
            <v>C8705188-S-01</v>
          </cell>
          <cell r="L11498" t="str">
            <v>C8705188-S-01</v>
          </cell>
        </row>
        <row r="11499">
          <cell r="B11499" t="str">
            <v>YEM3175531Batteriladdare</v>
          </cell>
          <cell r="C11499" t="str">
            <v>YEM3175531</v>
          </cell>
          <cell r="D11499" t="str">
            <v>2019-2021</v>
          </cell>
          <cell r="E11499">
            <v>44</v>
          </cell>
          <cell r="F11499" t="str">
            <v>0440</v>
          </cell>
          <cell r="G11499" t="str">
            <v>J010</v>
          </cell>
          <cell r="H11499" t="str">
            <v>CHARGER:</v>
          </cell>
          <cell r="I11499" t="str">
            <v>Batteriladdare</v>
          </cell>
          <cell r="J11499" t="str">
            <v xml:space="preserve">C8705086-02C T-Shape CanBus charger for DT12/Shimano </v>
          </cell>
          <cell r="K11499" t="str">
            <v>C8705086-02C</v>
          </cell>
          <cell r="L11499" t="str">
            <v>C8705086-02C</v>
          </cell>
        </row>
        <row r="11500">
          <cell r="B11500" t="str">
            <v>YEM3175531Kontrollbox</v>
          </cell>
          <cell r="C11500" t="str">
            <v>YEM3175531</v>
          </cell>
          <cell r="D11500" t="str">
            <v>2019-2021</v>
          </cell>
          <cell r="E11500">
            <v>45</v>
          </cell>
          <cell r="F11500" t="str">
            <v>0450</v>
          </cell>
          <cell r="G11500" t="str">
            <v>J011</v>
          </cell>
          <cell r="H11500" t="str">
            <v>Controller</v>
          </cell>
          <cell r="I11500" t="str">
            <v>Kontrollbox</v>
          </cell>
          <cell r="J11500" t="str">
            <v>Included in motor</v>
          </cell>
          <cell r="K11500" t="str">
            <v>Shimano</v>
          </cell>
          <cell r="L11500" t="str">
            <v>Kontakta SHIMANO</v>
          </cell>
        </row>
        <row r="11501">
          <cell r="B11501" t="str">
            <v>YEM3175531Växelöra</v>
          </cell>
          <cell r="C11501" t="str">
            <v>YEM3175531</v>
          </cell>
          <cell r="D11501" t="str">
            <v>2019-2021</v>
          </cell>
          <cell r="E11501">
            <v>46</v>
          </cell>
          <cell r="F11501" t="str">
            <v>0460</v>
          </cell>
          <cell r="G11501" t="str">
            <v>D005</v>
          </cell>
          <cell r="H11501" t="str">
            <v>Gear hanger</v>
          </cell>
          <cell r="I11501" t="str">
            <v>Växelöra</v>
          </cell>
          <cell r="L11501" t="e">
            <v>#N/A</v>
          </cell>
        </row>
        <row r="11502">
          <cell r="B11502" t="str">
            <v>YEM3185131RAM</v>
          </cell>
          <cell r="C11502" t="str">
            <v>YEM3185131</v>
          </cell>
          <cell r="D11502">
            <v>2019</v>
          </cell>
          <cell r="E11502">
            <v>1</v>
          </cell>
          <cell r="F11502" t="str">
            <v>0010</v>
          </cell>
          <cell r="G11502" t="str">
            <v>A001</v>
          </cell>
          <cell r="H11502" t="str">
            <v>PAINTED FRAME</v>
          </cell>
          <cell r="I11502" t="str">
            <v>RAM</v>
          </cell>
          <cell r="J11502">
            <v>7569</v>
          </cell>
          <cell r="K11502">
            <v>7569</v>
          </cell>
          <cell r="L11502" t="e">
            <v>#N/A</v>
          </cell>
        </row>
        <row r="11503">
          <cell r="B11503" t="str">
            <v>YEM3185131Framgaffel</v>
          </cell>
          <cell r="C11503" t="str">
            <v>YEM3185131</v>
          </cell>
          <cell r="D11503">
            <v>2019</v>
          </cell>
          <cell r="E11503">
            <v>2</v>
          </cell>
          <cell r="F11503" t="str">
            <v>0020</v>
          </cell>
          <cell r="G11503" t="str">
            <v>A002</v>
          </cell>
          <cell r="H11503" t="str">
            <v>PAINTED FORK</v>
          </cell>
          <cell r="I11503" t="str">
            <v>Framgaffel</v>
          </cell>
          <cell r="K11503" t="str">
            <v>FORK</v>
          </cell>
          <cell r="L11503" t="e">
            <v>#N/A</v>
          </cell>
        </row>
        <row r="11504">
          <cell r="B11504" t="str">
            <v>YEM3185131Styrlager</v>
          </cell>
          <cell r="C11504" t="str">
            <v>YEM3185131</v>
          </cell>
          <cell r="D11504">
            <v>2019</v>
          </cell>
          <cell r="E11504">
            <v>3</v>
          </cell>
          <cell r="F11504" t="str">
            <v>0030</v>
          </cell>
          <cell r="G11504" t="str">
            <v>B001</v>
          </cell>
          <cell r="H11504" t="str">
            <v>Head Set</v>
          </cell>
          <cell r="I11504" t="str">
            <v>Styrlager</v>
          </cell>
          <cell r="J11504" t="str">
            <v>C2105002 VP-MH305C SEMI INTEGR, ED BLACK O/S  SH = 20mm</v>
          </cell>
          <cell r="K11504" t="str">
            <v>C2105002</v>
          </cell>
          <cell r="L11504" t="str">
            <v>C2100163</v>
          </cell>
        </row>
        <row r="11505">
          <cell r="B11505" t="str">
            <v xml:space="preserve">YEM3185131Styrstam </v>
          </cell>
          <cell r="C11505" t="str">
            <v>YEM3185131</v>
          </cell>
          <cell r="D11505">
            <v>2019</v>
          </cell>
          <cell r="E11505">
            <v>4</v>
          </cell>
          <cell r="F11505" t="str">
            <v>0040</v>
          </cell>
          <cell r="G11505" t="str">
            <v>B002</v>
          </cell>
          <cell r="H11505" t="str">
            <v>Handlebar Stem</v>
          </cell>
          <cell r="I11505" t="str">
            <v xml:space="preserve">Styrstam </v>
          </cell>
          <cell r="J11505" t="str">
            <v>C2205425-100 MTS-AD512-5 AL SILVER w/o logo.OPEN E:100x0x180. w/top plug. No logo</v>
          </cell>
          <cell r="K11505" t="str">
            <v>C2205425-100</v>
          </cell>
          <cell r="L11505" t="str">
            <v>C2200065</v>
          </cell>
        </row>
        <row r="11506">
          <cell r="B11506" t="str">
            <v>YEM3185131Styre</v>
          </cell>
          <cell r="C11506" t="str">
            <v>YEM3185131</v>
          </cell>
          <cell r="D11506">
            <v>2019</v>
          </cell>
          <cell r="E11506">
            <v>5</v>
          </cell>
          <cell r="F11506" t="str">
            <v>0050</v>
          </cell>
          <cell r="G11506" t="str">
            <v>B003</v>
          </cell>
          <cell r="H11506" t="str">
            <v>Handelbar</v>
          </cell>
          <cell r="I11506" t="str">
            <v>Styre</v>
          </cell>
          <cell r="J11506" t="str">
            <v>C2306104 Avenida 600mm silver</v>
          </cell>
          <cell r="K11506" t="str">
            <v>C2306104</v>
          </cell>
          <cell r="L11506" t="str">
            <v>C2306104</v>
          </cell>
        </row>
        <row r="11507">
          <cell r="B11507" t="str">
            <v>YEM3185131Bromsgrepp H</v>
          </cell>
          <cell r="C11507" t="str">
            <v>YEM3185131</v>
          </cell>
          <cell r="D11507">
            <v>2019</v>
          </cell>
          <cell r="E11507">
            <v>6</v>
          </cell>
          <cell r="F11507" t="str">
            <v>0060</v>
          </cell>
          <cell r="G11507" t="str">
            <v>C002</v>
          </cell>
          <cell r="H11507" t="str">
            <v>Brake Lever R</v>
          </cell>
          <cell r="I11507" t="str">
            <v>Bromsgrepp H</v>
          </cell>
          <cell r="K11507" t="str">
            <v>Shimano</v>
          </cell>
          <cell r="L11507" t="str">
            <v>Kontakta SHIMANO</v>
          </cell>
        </row>
        <row r="11508">
          <cell r="B11508" t="str">
            <v>YEM3185131Bromsgrepp V</v>
          </cell>
          <cell r="C11508" t="str">
            <v>YEM3185131</v>
          </cell>
          <cell r="D11508">
            <v>2019</v>
          </cell>
          <cell r="E11508">
            <v>7</v>
          </cell>
          <cell r="F11508" t="str">
            <v>0070</v>
          </cell>
          <cell r="G11508" t="str">
            <v>C001</v>
          </cell>
          <cell r="H11508" t="str">
            <v>Brake Lever L</v>
          </cell>
          <cell r="I11508" t="str">
            <v>Bromsgrepp V</v>
          </cell>
          <cell r="K11508" t="str">
            <v>Shimano</v>
          </cell>
          <cell r="L11508" t="str">
            <v>Kontakta SHIMANO</v>
          </cell>
        </row>
        <row r="11509">
          <cell r="B11509" t="str">
            <v>YEM3185131Växelreglage H</v>
          </cell>
          <cell r="C11509" t="str">
            <v>YEM3185131</v>
          </cell>
          <cell r="D11509">
            <v>2019</v>
          </cell>
          <cell r="E11509">
            <v>8</v>
          </cell>
          <cell r="F11509" t="str">
            <v>0080</v>
          </cell>
          <cell r="G11509" t="str">
            <v>D002</v>
          </cell>
          <cell r="H11509" t="str">
            <v>Shift Lever R</v>
          </cell>
          <cell r="I11509" t="str">
            <v>Växelreglage H</v>
          </cell>
          <cell r="J11509" t="str">
            <v>ASLM310R8AT RIGHT 8-SPEED 2050MM STAINLESS INNER, W/ OPTICAL GEAR DISPLAY</v>
          </cell>
          <cell r="K11509" t="str">
            <v>ASLM310R8AT</v>
          </cell>
          <cell r="L11509" t="str">
            <v>Kontakta SHIMANO</v>
          </cell>
        </row>
        <row r="11510">
          <cell r="B11510" t="str">
            <v>YEM3185131Växelreglage V</v>
          </cell>
          <cell r="C11510" t="str">
            <v>YEM3185131</v>
          </cell>
          <cell r="D11510">
            <v>2019</v>
          </cell>
          <cell r="E11510">
            <v>9</v>
          </cell>
          <cell r="F11510" t="str">
            <v>0090</v>
          </cell>
          <cell r="G11510" t="str">
            <v>D001</v>
          </cell>
          <cell r="H11510" t="str">
            <v>Shift Lever L</v>
          </cell>
          <cell r="I11510" t="str">
            <v>Växelreglage V</v>
          </cell>
          <cell r="L11510" t="e">
            <v>#N/A</v>
          </cell>
        </row>
        <row r="11511">
          <cell r="B11511" t="str">
            <v>YEM3185131Handtag par</v>
          </cell>
          <cell r="C11511" t="str">
            <v>YEM3185131</v>
          </cell>
          <cell r="D11511">
            <v>2019</v>
          </cell>
          <cell r="E11511">
            <v>10</v>
          </cell>
          <cell r="F11511" t="str">
            <v>0100</v>
          </cell>
          <cell r="G11511" t="str">
            <v>B004</v>
          </cell>
          <cell r="H11511" t="str">
            <v>Grip R</v>
          </cell>
          <cell r="I11511" t="str">
            <v>Handtag par</v>
          </cell>
          <cell r="J11511" t="str">
            <v>C2505666 Hard plastic black/Gel black/K10-01black, 130mm, embossed screw thread, anodized siliver JY020 clamp, brown</v>
          </cell>
          <cell r="K11511" t="str">
            <v>C2505682</v>
          </cell>
          <cell r="L11511" t="str">
            <v>BSP?</v>
          </cell>
        </row>
        <row r="11512">
          <cell r="B11512" t="str">
            <v>YEM3185131Frambroms</v>
          </cell>
          <cell r="C11512" t="str">
            <v>YEM3185131</v>
          </cell>
          <cell r="D11512">
            <v>2019</v>
          </cell>
          <cell r="E11512">
            <v>11</v>
          </cell>
          <cell r="F11512" t="str">
            <v>0110</v>
          </cell>
          <cell r="G11512" t="str">
            <v>C003</v>
          </cell>
          <cell r="H11512" t="str">
            <v xml:space="preserve">Brake front </v>
          </cell>
          <cell r="I11512" t="str">
            <v>Frambroms</v>
          </cell>
          <cell r="J11512" t="str">
            <v>AMT201KLFPRX070 DISC BRAKE ASSEMBLED SET, BL-MT201(L), BR-MT200(F), BLACK, W/O ADAPTER, RESIN PAD(W/O FIN),700MM HOSE(SM-BH59-SS BLACK), BULK, 9,02 USD</v>
          </cell>
          <cell r="K11512" t="str">
            <v>AMT201KLFPRX070</v>
          </cell>
          <cell r="L11512" t="str">
            <v>Kontakta SHIMANO</v>
          </cell>
        </row>
        <row r="11513">
          <cell r="B11513" t="str">
            <v>YEM3185131Bakbroms</v>
          </cell>
          <cell r="C11513" t="str">
            <v>YEM3185131</v>
          </cell>
          <cell r="D11513">
            <v>2019</v>
          </cell>
          <cell r="E11513">
            <v>12</v>
          </cell>
          <cell r="F11513" t="str">
            <v>0120</v>
          </cell>
          <cell r="G11513" t="str">
            <v>C004</v>
          </cell>
          <cell r="H11513" t="str">
            <v>Brake rear</v>
          </cell>
          <cell r="I11513" t="str">
            <v>Bakbroms</v>
          </cell>
          <cell r="J11513" t="str">
            <v>AMT201JRRXRX145 DISC BRAKE ASSEMBLED SET/J-kit, BL-MT201(R), BR-MT200(R), BLACK, W/O ADAPTER, RESIN PAD(W/O FIN), 1450MM HOSE(SM-BH59-SS BLACK), BULK, 10,79 USD</v>
          </cell>
          <cell r="K11513" t="str">
            <v>AMT201JRRXRX145</v>
          </cell>
          <cell r="L11513" t="str">
            <v>Kontakta SHIMANO</v>
          </cell>
        </row>
        <row r="11514">
          <cell r="B11514" t="str">
            <v>YEM3185131Vevlager</v>
          </cell>
          <cell r="C11514" t="str">
            <v>YEM3185131</v>
          </cell>
          <cell r="D11514">
            <v>2019</v>
          </cell>
          <cell r="E11514">
            <v>13</v>
          </cell>
          <cell r="F11514" t="str">
            <v>0130</v>
          </cell>
          <cell r="G11514" t="str">
            <v>E001</v>
          </cell>
          <cell r="H11514" t="str">
            <v xml:space="preserve">BB-set </v>
          </cell>
          <cell r="I11514" t="str">
            <v>Vevlager</v>
          </cell>
          <cell r="K11514" t="str">
            <v>INGÅR I MOTORN</v>
          </cell>
          <cell r="L11514" t="str">
            <v>Ingår i motorn</v>
          </cell>
        </row>
        <row r="11515">
          <cell r="B11515" t="str">
            <v>YEM3185131Vevparti</v>
          </cell>
          <cell r="C11515" t="str">
            <v>YEM3185131</v>
          </cell>
          <cell r="D11515">
            <v>2019</v>
          </cell>
          <cell r="E11515">
            <v>14</v>
          </cell>
          <cell r="F11515" t="str">
            <v>0140</v>
          </cell>
          <cell r="G11515" t="str">
            <v>E002</v>
          </cell>
          <cell r="H11515" t="str">
            <v>Front Chainwheel</v>
          </cell>
          <cell r="I11515" t="str">
            <v>Vevparti</v>
          </cell>
          <cell r="K11515" t="str">
            <v>Shimano</v>
          </cell>
          <cell r="L11515" t="str">
            <v>Kontakta SHIMANO</v>
          </cell>
        </row>
        <row r="11516">
          <cell r="B11516" t="str">
            <v>YEM3185131Kedjeskydd</v>
          </cell>
          <cell r="C11516" t="str">
            <v>YEM3185131</v>
          </cell>
          <cell r="D11516">
            <v>2019</v>
          </cell>
          <cell r="E11516">
            <v>15</v>
          </cell>
          <cell r="F11516" t="str">
            <v>0150</v>
          </cell>
          <cell r="G11516" t="str">
            <v>H001</v>
          </cell>
          <cell r="H11516" t="str">
            <v>Chain guard</v>
          </cell>
          <cell r="I11516" t="str">
            <v>Kedjeskydd</v>
          </cell>
          <cell r="K11516" t="str">
            <v>Shimano</v>
          </cell>
          <cell r="L11516" t="str">
            <v>Kontakta SHIMANO</v>
          </cell>
        </row>
        <row r="11517">
          <cell r="B11517" t="str">
            <v>YEM3185131Kedjeskyddsfäste</v>
          </cell>
          <cell r="C11517" t="str">
            <v>YEM3185131</v>
          </cell>
          <cell r="D11517">
            <v>2019</v>
          </cell>
          <cell r="E11517">
            <v>16</v>
          </cell>
          <cell r="F11517" t="str">
            <v>0160</v>
          </cell>
          <cell r="G11517" t="str">
            <v>H002</v>
          </cell>
          <cell r="H11517" t="str">
            <v>Chain guard bracket</v>
          </cell>
          <cell r="I11517" t="str">
            <v>Kedjeskyddsfäste</v>
          </cell>
          <cell r="K11517" t="str">
            <v>EMPTY</v>
          </cell>
          <cell r="L11517" t="e">
            <v>#N/A</v>
          </cell>
        </row>
        <row r="11518">
          <cell r="B11518" t="str">
            <v>YEM3185131Framväxel</v>
          </cell>
          <cell r="C11518" t="str">
            <v>YEM3185131</v>
          </cell>
          <cell r="D11518">
            <v>2019</v>
          </cell>
          <cell r="E11518">
            <v>17</v>
          </cell>
          <cell r="F11518" t="str">
            <v>0170</v>
          </cell>
          <cell r="G11518" t="str">
            <v>D003</v>
          </cell>
          <cell r="H11518" t="str">
            <v>Front Derailleur</v>
          </cell>
          <cell r="I11518" t="str">
            <v>Framväxel</v>
          </cell>
          <cell r="K11518" t="str">
            <v>EMPTY</v>
          </cell>
          <cell r="L11518" t="e">
            <v>#N/A</v>
          </cell>
        </row>
        <row r="11519">
          <cell r="B11519" t="str">
            <v>YEM3185131Bakväxel</v>
          </cell>
          <cell r="C11519" t="str">
            <v>YEM3185131</v>
          </cell>
          <cell r="D11519">
            <v>2019</v>
          </cell>
          <cell r="E11519">
            <v>18</v>
          </cell>
          <cell r="F11519" t="str">
            <v>0180</v>
          </cell>
          <cell r="G11519" t="str">
            <v>D004</v>
          </cell>
          <cell r="H11519" t="str">
            <v>Rear Derailleur</v>
          </cell>
          <cell r="I11519" t="str">
            <v>Bakväxel</v>
          </cell>
          <cell r="J11519" t="str">
            <v>ARDM360SGSL Acera black 8-speed</v>
          </cell>
          <cell r="K11519" t="str">
            <v>ARDM360SGSL</v>
          </cell>
          <cell r="L11519" t="str">
            <v>Kontakta SHIMANO</v>
          </cell>
        </row>
        <row r="11520">
          <cell r="B11520" t="str">
            <v>YEM3185131Kedja</v>
          </cell>
          <cell r="C11520" t="str">
            <v>YEM3185131</v>
          </cell>
          <cell r="D11520">
            <v>2019</v>
          </cell>
          <cell r="E11520">
            <v>19</v>
          </cell>
          <cell r="F11520" t="str">
            <v>0190</v>
          </cell>
          <cell r="G11520" t="str">
            <v>E003</v>
          </cell>
          <cell r="H11520" t="str">
            <v xml:space="preserve">Chain </v>
          </cell>
          <cell r="I11520" t="str">
            <v>Kedja</v>
          </cell>
          <cell r="J11520" t="str">
            <v>ACNHG40114 SHIM CN-HG40 8-SPEED W/END PIN</v>
          </cell>
          <cell r="K11520" t="str">
            <v>ACNHG40114</v>
          </cell>
          <cell r="L11520" t="str">
            <v>Kontakta SHIMANO</v>
          </cell>
        </row>
        <row r="11521">
          <cell r="B11521" t="str">
            <v>YEM3185131Kassett</v>
          </cell>
          <cell r="C11521" t="str">
            <v>YEM3185131</v>
          </cell>
          <cell r="D11521">
            <v>2019</v>
          </cell>
          <cell r="E11521">
            <v>20</v>
          </cell>
          <cell r="F11521" t="str">
            <v>0200</v>
          </cell>
          <cell r="G11521" t="str">
            <v>E004</v>
          </cell>
          <cell r="H11521" t="str">
            <v>Cassette Sprocket</v>
          </cell>
          <cell r="I11521" t="str">
            <v>Kassett</v>
          </cell>
          <cell r="J11521" t="str">
            <v>ACSHG318134 SHIM HG-31 11-34 8-DEL + C4355178 Spooke protector transparent SPP PLtr F 36 YF-5010</v>
          </cell>
          <cell r="K11521" t="str">
            <v>ACSHG318134</v>
          </cell>
          <cell r="L11521" t="str">
            <v>Kontakta SHIMANO</v>
          </cell>
        </row>
        <row r="11522">
          <cell r="B11522" t="str">
            <v>YEM3185131Framhjul</v>
          </cell>
          <cell r="C11522" t="str">
            <v>YEM3185131</v>
          </cell>
          <cell r="D11522">
            <v>2019</v>
          </cell>
          <cell r="E11522">
            <v>21</v>
          </cell>
          <cell r="F11522" t="str">
            <v>0210</v>
          </cell>
          <cell r="G11522" t="str">
            <v>F001</v>
          </cell>
          <cell r="H11522" t="str">
            <v>Front hub</v>
          </cell>
          <cell r="I11522" t="str">
            <v>Framhjul</v>
          </cell>
          <cell r="J11522" t="str">
            <v>C4305188 FRONT HUB TEC, CL-1420N  36H NUT, FOR CENTER LOCK DISC BRAKE,   W/O ROTOR MOUNT COVER, BLACK, BULK NO LOGO</v>
          </cell>
          <cell r="K11522" t="str">
            <v>C4107770</v>
          </cell>
          <cell r="L11522" t="str">
            <v>Kontakta Service</v>
          </cell>
        </row>
        <row r="11523">
          <cell r="B11523" t="str">
            <v>YEM3185131Bakhjul</v>
          </cell>
          <cell r="C11523" t="str">
            <v>YEM3185131</v>
          </cell>
          <cell r="D11523">
            <v>2019</v>
          </cell>
          <cell r="E11523">
            <v>22</v>
          </cell>
          <cell r="F11523" t="str">
            <v>0220</v>
          </cell>
          <cell r="G11523" t="str">
            <v>F002</v>
          </cell>
          <cell r="H11523" t="str">
            <v>Rear hub</v>
          </cell>
          <cell r="I11523" t="str">
            <v>Bakhjul</v>
          </cell>
          <cell r="J11523" t="str">
            <v>C4405342 FREEHUB TEC, CL-1422 36H 8/9/10-SPEED OLD:135MM AXLE:146MM      QR:170MM, FOR CENTER LOCK DISC BRAKE    W/O ROTOR MOUNT COVER, BLACK, BULK</v>
          </cell>
          <cell r="K11523" t="str">
            <v>C4208058</v>
          </cell>
          <cell r="L11523" t="str">
            <v>Kontakta Service</v>
          </cell>
        </row>
        <row r="11524">
          <cell r="B11524" t="str">
            <v>YEM3185131Däck</v>
          </cell>
          <cell r="C11524" t="str">
            <v>YEM3185131</v>
          </cell>
          <cell r="D11524">
            <v>2019</v>
          </cell>
          <cell r="E11524">
            <v>23</v>
          </cell>
          <cell r="F11524" t="str">
            <v>0230</v>
          </cell>
          <cell r="G11524" t="str">
            <v>F003</v>
          </cell>
          <cell r="H11524" t="str">
            <v>Tire</v>
          </cell>
          <cell r="I11524" t="str">
            <v>Däck</v>
          </cell>
          <cell r="J11524" t="str">
            <v>C4906436 TYR 700X37C Duramax Regular Reflex 60 TPI UNDA H-481 Brown</v>
          </cell>
          <cell r="K11524" t="str">
            <v>C4906436</v>
          </cell>
          <cell r="L11524" t="str">
            <v>C4901540</v>
          </cell>
        </row>
        <row r="11525">
          <cell r="B11525" t="str">
            <v>YEM3185131Skärmar set</v>
          </cell>
          <cell r="C11525" t="str">
            <v>YEM3185131</v>
          </cell>
          <cell r="D11525">
            <v>2019</v>
          </cell>
          <cell r="E11525">
            <v>24</v>
          </cell>
          <cell r="F11525" t="str">
            <v>0240</v>
          </cell>
          <cell r="G11525" t="str">
            <v>H003</v>
          </cell>
          <cell r="H11525" t="str">
            <v xml:space="preserve">Mudguard front   </v>
          </cell>
          <cell r="I11525" t="str">
            <v>Skärmar set</v>
          </cell>
          <cell r="J11525" t="str">
            <v>C8255799-ZN-702 Matt Mustard Yellow Front 38 Buchel, 740mm</v>
          </cell>
          <cell r="K11525" t="str">
            <v>C8255799-ZN-702</v>
          </cell>
          <cell r="L11525" t="str">
            <v>Kontakta Service</v>
          </cell>
        </row>
        <row r="11526">
          <cell r="B11526" t="str">
            <v>YEM3185131Pakethållare</v>
          </cell>
          <cell r="C11526" t="str">
            <v>YEM3185131</v>
          </cell>
          <cell r="D11526">
            <v>2019</v>
          </cell>
          <cell r="E11526">
            <v>25</v>
          </cell>
          <cell r="F11526" t="str">
            <v>0250</v>
          </cell>
          <cell r="G11526" t="str">
            <v>H004</v>
          </cell>
          <cell r="H11526" t="str">
            <v>Carrier</v>
          </cell>
          <cell r="I11526" t="str">
            <v>Pakethållare</v>
          </cell>
          <cell r="J11526" t="str">
            <v>C8205828-ALU-5698 Yellow Mustard Matt Carrier Sport 28"  2-legs 150mm stay (55-62cm), AVS "ny överdel" 131,50 sek</v>
          </cell>
          <cell r="K11526" t="str">
            <v>C8205828-698M</v>
          </cell>
          <cell r="L11526" t="str">
            <v>Kontakta Service</v>
          </cell>
        </row>
        <row r="11527">
          <cell r="B11527" t="str">
            <v>YEM3185131Sadel</v>
          </cell>
          <cell r="C11527" t="str">
            <v>YEM3185131</v>
          </cell>
          <cell r="D11527">
            <v>2019</v>
          </cell>
          <cell r="E11527">
            <v>26</v>
          </cell>
          <cell r="F11527" t="str">
            <v>0260</v>
          </cell>
          <cell r="G11527" t="str">
            <v>G001</v>
          </cell>
          <cell r="H11527" t="str">
            <v>Saddle</v>
          </cell>
          <cell r="I11527" t="str">
            <v>Sadel</v>
          </cell>
          <cell r="J11527" t="str">
            <v>C7106232 VL-4422 Saddle brown, Cover NP3-24, rail satin steel wo clamp, embossed pattern</v>
          </cell>
          <cell r="K11527" t="str">
            <v>C7106232</v>
          </cell>
          <cell r="L11527" t="str">
            <v>C7106232</v>
          </cell>
        </row>
        <row r="11528">
          <cell r="B11528" t="str">
            <v>YEM3185131Sadelstolpe</v>
          </cell>
          <cell r="C11528" t="str">
            <v>YEM3185131</v>
          </cell>
          <cell r="D11528">
            <v>2019</v>
          </cell>
          <cell r="E11528">
            <v>27</v>
          </cell>
          <cell r="F11528" t="str">
            <v>0270</v>
          </cell>
          <cell r="G11528" t="str">
            <v>G002</v>
          </cell>
          <cell r="H11528" t="str">
            <v>Seatpost</v>
          </cell>
          <cell r="I11528" t="str">
            <v>Sadelstolpe</v>
          </cell>
          <cell r="J11528" t="str">
            <v xml:space="preserve">C7205258  SP-222 27.2X350 Anodized SILVER </v>
          </cell>
          <cell r="K11528" t="str">
            <v>C7205258</v>
          </cell>
          <cell r="L11528" t="str">
            <v>C7200039</v>
          </cell>
        </row>
        <row r="11529">
          <cell r="B11529" t="str">
            <v>YEM3185131Sadelrörsklämma</v>
          </cell>
          <cell r="C11529" t="str">
            <v>YEM3185131</v>
          </cell>
          <cell r="D11529">
            <v>2019</v>
          </cell>
          <cell r="E11529">
            <v>28</v>
          </cell>
          <cell r="F11529" t="str">
            <v>0280</v>
          </cell>
          <cell r="G11529" t="str">
            <v>G003</v>
          </cell>
          <cell r="H11529" t="str">
            <v>Seat Clamp</v>
          </cell>
          <cell r="I11529" t="str">
            <v>Sadelrörsklämma</v>
          </cell>
          <cell r="J11529" t="str">
            <v>C7305178 MX-112 Alloy Seatclamp, single bolt, 31,8mm, silver with stainless steel bolt</v>
          </cell>
          <cell r="K11529" t="str">
            <v>C7305178</v>
          </cell>
          <cell r="L11529" t="str">
            <v>C7300028-318</v>
          </cell>
        </row>
        <row r="11530">
          <cell r="B11530" t="str">
            <v>YEM3185131Framlampa</v>
          </cell>
          <cell r="C11530" t="str">
            <v>YEM3185131</v>
          </cell>
          <cell r="D11530">
            <v>2019</v>
          </cell>
          <cell r="E11530">
            <v>29</v>
          </cell>
          <cell r="F11530" t="str">
            <v>0290</v>
          </cell>
          <cell r="G11530" t="str">
            <v>H005</v>
          </cell>
          <cell r="H11530" t="str">
            <v>Front light</v>
          </cell>
          <cell r="I11530" t="str">
            <v>Framlampa</v>
          </cell>
          <cell r="J11530" t="str">
            <v>C8025212 Front light Breeze Evo without ss bracket, Classic chrome, 0,5W LED, 15 lux, Waterproof IP44 w cable</v>
          </cell>
          <cell r="K11530" t="str">
            <v>C8025212</v>
          </cell>
          <cell r="L11530" t="str">
            <v>C8010029</v>
          </cell>
        </row>
        <row r="11531">
          <cell r="B11531" t="str">
            <v>YEM3185131Baklampa</v>
          </cell>
          <cell r="C11531" t="str">
            <v>YEM3185131</v>
          </cell>
          <cell r="D11531">
            <v>2019</v>
          </cell>
          <cell r="E11531">
            <v>30</v>
          </cell>
          <cell r="F11531" t="str">
            <v>0300</v>
          </cell>
          <cell r="G11531" t="str">
            <v>H006</v>
          </cell>
          <cell r="H11531" t="str">
            <v>Light, Rear</v>
          </cell>
          <cell r="I11531" t="str">
            <v>Baklampa</v>
          </cell>
          <cell r="J11531" t="str">
            <v>inkl in battery</v>
          </cell>
          <cell r="K11531" t="str">
            <v>C8705186-1RLBK</v>
          </cell>
          <cell r="L11531" t="str">
            <v>C8705186-1RLBK</v>
          </cell>
        </row>
        <row r="11532">
          <cell r="B11532" t="str">
            <v>YEM3185131Låssats</v>
          </cell>
          <cell r="C11532" t="str">
            <v>YEM3185131</v>
          </cell>
          <cell r="D11532">
            <v>2019</v>
          </cell>
          <cell r="E11532">
            <v>31</v>
          </cell>
          <cell r="F11532" t="str">
            <v>0310</v>
          </cell>
          <cell r="G11532" t="str">
            <v>H007</v>
          </cell>
          <cell r="H11532" t="str">
            <v>Lock</v>
          </cell>
          <cell r="I11532" t="str">
            <v>Låssats</v>
          </cell>
          <cell r="J11532" t="str">
            <v>C8405069 LCK SF PLbk Solid+  BAT SF03, LOCK FRAME+LOCK BATT SF03 RT W/2 similar keys</v>
          </cell>
          <cell r="K11532" t="str">
            <v>C8405069</v>
          </cell>
          <cell r="L11532" t="str">
            <v>C8405069</v>
          </cell>
        </row>
        <row r="11533">
          <cell r="B11533" t="str">
            <v>YEM3185131Stöd</v>
          </cell>
          <cell r="C11533" t="str">
            <v>YEM3185131</v>
          </cell>
          <cell r="D11533">
            <v>2019</v>
          </cell>
          <cell r="E11533">
            <v>32</v>
          </cell>
          <cell r="F11533" t="str">
            <v>0320</v>
          </cell>
          <cell r="G11533" t="str">
            <v>H008</v>
          </cell>
          <cell r="H11533" t="str">
            <v>Kick stand</v>
          </cell>
          <cell r="I11533" t="str">
            <v>Stöd</v>
          </cell>
          <cell r="J11533" t="str">
            <v xml:space="preserve">C8105214 Atran Stylo adjustable all black </v>
          </cell>
          <cell r="K11533" t="str">
            <v>C8105214</v>
          </cell>
          <cell r="L11533" t="str">
            <v>C8100036</v>
          </cell>
        </row>
        <row r="11534">
          <cell r="B11534" t="str">
            <v>YEM3185131Korg</v>
          </cell>
          <cell r="C11534" t="str">
            <v>YEM3185131</v>
          </cell>
          <cell r="D11534">
            <v>2019</v>
          </cell>
          <cell r="E11534">
            <v>33</v>
          </cell>
          <cell r="F11534" t="str">
            <v>0330</v>
          </cell>
          <cell r="G11534" t="str">
            <v>H009</v>
          </cell>
          <cell r="H11534" t="str">
            <v>Basket / Fr carrier</v>
          </cell>
          <cell r="I11534" t="str">
            <v>Korg</v>
          </cell>
          <cell r="J11534" t="str">
            <v>C8205750-28-ALU-698 Yellow Mustard Front carrier with stay, axle fixation with AVS</v>
          </cell>
          <cell r="K11534" t="str">
            <v>C825750-28-698M</v>
          </cell>
          <cell r="L11534" t="str">
            <v>Kontakta Service</v>
          </cell>
        </row>
        <row r="11535">
          <cell r="B11535" t="str">
            <v>YEM3185131Pedaler</v>
          </cell>
          <cell r="C11535" t="str">
            <v>YEM3185131</v>
          </cell>
          <cell r="D11535">
            <v>2019</v>
          </cell>
          <cell r="E11535">
            <v>34</v>
          </cell>
          <cell r="F11535" t="str">
            <v>0340</v>
          </cell>
          <cell r="G11535" t="str">
            <v>E005</v>
          </cell>
          <cell r="H11535" t="str">
            <v xml:space="preserve">Pedal </v>
          </cell>
          <cell r="I11535" t="str">
            <v>Pedaler</v>
          </cell>
          <cell r="J11535" t="str">
            <v>C3505208 NWL-467  SILVER/GREY 9/16" ALU</v>
          </cell>
          <cell r="K11535" t="str">
            <v>C3505208</v>
          </cell>
          <cell r="L11535" t="str">
            <v>C3500059</v>
          </cell>
        </row>
        <row r="11536">
          <cell r="B11536" t="str">
            <v>YEM3185131Motor</v>
          </cell>
          <cell r="C11536" t="str">
            <v>YEM3185131</v>
          </cell>
          <cell r="D11536">
            <v>2019</v>
          </cell>
          <cell r="E11536">
            <v>35</v>
          </cell>
          <cell r="F11536" t="str">
            <v>0350</v>
          </cell>
          <cell r="G11536" t="str">
            <v>J001</v>
          </cell>
          <cell r="H11536" t="str">
            <v>DRIVE UNIT:</v>
          </cell>
          <cell r="I11536" t="str">
            <v>Motor</v>
          </cell>
          <cell r="J11536" t="str">
            <v>KDUE5000K DRIVE UNIT, DU-E5000, MID SHIP POSITION, FOR ROLLER/DISC/V-BRAKE, FOR 25km/h, W/O COVER(SM-DUE50),W/O SPEED SENSOR UNIT, W/TL-EW02, BULK, 22898 JPY</v>
          </cell>
          <cell r="K11536" t="str">
            <v>KDUE5000K</v>
          </cell>
          <cell r="L11536" t="str">
            <v>Kontakta SHIMANO / DU-E5000</v>
          </cell>
        </row>
        <row r="11537">
          <cell r="B11537" t="str">
            <v>YEM3185131Display</v>
          </cell>
          <cell r="C11537" t="str">
            <v>YEM3185131</v>
          </cell>
          <cell r="D11537">
            <v>2019</v>
          </cell>
          <cell r="E11537">
            <v>36</v>
          </cell>
          <cell r="F11537" t="str">
            <v>0360</v>
          </cell>
          <cell r="G11537" t="str">
            <v>J004</v>
          </cell>
          <cell r="H11537" t="str">
            <v>DISPLAY:</v>
          </cell>
          <cell r="I11537" t="str">
            <v>Display</v>
          </cell>
          <cell r="J11537" t="str">
            <v>KSCE6100C (Description CYCLE COMPUTER, SC-E6100, CLAMP BAND DIA METER 25.4MM &amp; 31.8MM, 1ST GROUP, BULK</v>
          </cell>
          <cell r="K11537" t="str">
            <v>KSCE6100C</v>
          </cell>
          <cell r="L11537" t="str">
            <v>Kontakta SHIMANO / SC-E6100</v>
          </cell>
        </row>
        <row r="11538">
          <cell r="B11538" t="str">
            <v>YEM3185131EB-Bus kabel</v>
          </cell>
          <cell r="C11538" t="str">
            <v>YEM3185131</v>
          </cell>
          <cell r="D11538">
            <v>2019</v>
          </cell>
          <cell r="E11538">
            <v>37</v>
          </cell>
          <cell r="F11538" t="str">
            <v>0370</v>
          </cell>
          <cell r="G11538" t="str">
            <v>J005</v>
          </cell>
          <cell r="H11538" t="str">
            <v>EB-BUS CABLE:</v>
          </cell>
          <cell r="I11538" t="str">
            <v>EB-Bus kabel</v>
          </cell>
          <cell r="J11538" t="str">
            <v>KEWSD50IL35 ELECTRIC WIRE, EW-SD50-I, FOR BUILT-IN ROUTING, 350MM BLACK, BULK, 973 JPY</v>
          </cell>
          <cell r="K11538" t="str">
            <v>KEWSD50IL35</v>
          </cell>
          <cell r="L11538" t="str">
            <v>Kontakta SHIMANO</v>
          </cell>
        </row>
        <row r="11539">
          <cell r="B11539" t="str">
            <v>YEM3185131Motorkabel</v>
          </cell>
          <cell r="C11539" t="str">
            <v>YEM3185131</v>
          </cell>
          <cell r="D11539">
            <v>2019</v>
          </cell>
          <cell r="E11539">
            <v>38</v>
          </cell>
          <cell r="F11539" t="str">
            <v>0380</v>
          </cell>
          <cell r="G11539" t="str">
            <v>J006</v>
          </cell>
          <cell r="H11539" t="str">
            <v>POWER CABLE:</v>
          </cell>
          <cell r="I11539" t="str">
            <v>Motorkabel</v>
          </cell>
          <cell r="J11539" t="str">
            <v>KEWSD50IL120 ELECTRIC WIRE, EW-SD50-I, FOR BUILT-IN ROUTING, 1200MM BLACK, BULK, 1169 JPY</v>
          </cell>
          <cell r="K11539" t="str">
            <v>Ingår i batterihållaren</v>
          </cell>
          <cell r="L11539" t="str">
            <v>Ingår i batterihållaren</v>
          </cell>
        </row>
        <row r="11540">
          <cell r="B11540" t="str">
            <v>YEM3185131Kabel framlampa</v>
          </cell>
          <cell r="C11540" t="str">
            <v>YEM3185131</v>
          </cell>
          <cell r="D11540">
            <v>2019</v>
          </cell>
          <cell r="E11540">
            <v>39</v>
          </cell>
          <cell r="F11540" t="str">
            <v>0390</v>
          </cell>
          <cell r="G11540" t="str">
            <v>J007</v>
          </cell>
          <cell r="H11540" t="str">
            <v>F. LIGHT CABLE:</v>
          </cell>
          <cell r="I11540" t="str">
            <v>Kabel framlampa</v>
          </cell>
          <cell r="J11540" t="str">
            <v>Electric wire SC-&gt;DU KEWSD50IL35</v>
          </cell>
          <cell r="K11540" t="str">
            <v>KEWSD50IL35</v>
          </cell>
          <cell r="L11540" t="str">
            <v>Kontakta SHIMANO</v>
          </cell>
        </row>
        <row r="11541">
          <cell r="B11541" t="str">
            <v>YEM3185131Kabel baklampa</v>
          </cell>
          <cell r="C11541" t="str">
            <v>YEM3185131</v>
          </cell>
          <cell r="D11541">
            <v>2019</v>
          </cell>
          <cell r="E11541">
            <v>40</v>
          </cell>
          <cell r="F11541" t="str">
            <v>0400</v>
          </cell>
          <cell r="G11541" t="str">
            <v>J008</v>
          </cell>
          <cell r="H11541" t="str">
            <v>R. LIGHT CABLE:</v>
          </cell>
          <cell r="I11541" t="str">
            <v>Kabel baklampa</v>
          </cell>
          <cell r="K11541" t="str">
            <v>INGÅR I BATTERIET</v>
          </cell>
          <cell r="L11541" t="str">
            <v>Ingår i batteriet</v>
          </cell>
        </row>
        <row r="11542">
          <cell r="B11542" t="str">
            <v>YEM3185131Hastighetssensor</v>
          </cell>
          <cell r="C11542" t="str">
            <v>YEM3185131</v>
          </cell>
          <cell r="D11542">
            <v>2019</v>
          </cell>
          <cell r="E11542">
            <v>41</v>
          </cell>
          <cell r="F11542" t="str">
            <v>0410</v>
          </cell>
          <cell r="G11542" t="str">
            <v>J009</v>
          </cell>
          <cell r="H11542" t="str">
            <v>SPEED SENSOR:</v>
          </cell>
          <cell r="I11542" t="str">
            <v>Hastighetssensor</v>
          </cell>
          <cell r="J11542" t="str">
            <v>KSMDUE10 SPEED SENSOR UNIT, SM-DUE10, CABLE LENGTH 540MM, BULK, 1041 JPY</v>
          </cell>
          <cell r="K11542" t="str">
            <v>KSMDUE10</v>
          </cell>
          <cell r="L11542" t="str">
            <v>Kontakta SHIMANO / SM-DUE10</v>
          </cell>
        </row>
        <row r="11543">
          <cell r="B11543" t="str">
            <v>YEM3185131Batteri</v>
          </cell>
          <cell r="C11543" t="str">
            <v>YEM3185131</v>
          </cell>
          <cell r="D11543">
            <v>2019</v>
          </cell>
          <cell r="E11543">
            <v>42</v>
          </cell>
          <cell r="F11543" t="str">
            <v>0420</v>
          </cell>
          <cell r="G11543" t="str">
            <v>J002</v>
          </cell>
          <cell r="H11543" t="str">
            <v>BATTERY:</v>
          </cell>
          <cell r="I11543" t="str">
            <v>Batteri</v>
          </cell>
          <cell r="J11543" t="str">
            <v>C8705186-S-11EA SR-20 11,6Ah, dimension med dockning 435mmX140mmX50mm, 2,9kg</v>
          </cell>
          <cell r="K11543" t="str">
            <v>C8705186-S-11EA</v>
          </cell>
          <cell r="L11543" t="str">
            <v>C8705186-S-11EA</v>
          </cell>
        </row>
        <row r="11544">
          <cell r="B11544" t="str">
            <v>YEM3185131Batterihållare</v>
          </cell>
          <cell r="C11544" t="str">
            <v>YEM3185131</v>
          </cell>
          <cell r="D11544">
            <v>2019</v>
          </cell>
          <cell r="E11544">
            <v>43</v>
          </cell>
          <cell r="F11544" t="str">
            <v>0430</v>
          </cell>
          <cell r="G11544" t="str">
            <v>J003</v>
          </cell>
          <cell r="H11544" t="str">
            <v>BATTERY HOLDER/Slider</v>
          </cell>
          <cell r="I11544" t="str">
            <v>Batterihållare</v>
          </cell>
          <cell r="J11544" t="str">
            <v>C8705188-S-01 Slider (lower part) SR20, AXA One key</v>
          </cell>
          <cell r="K11544" t="str">
            <v>C8705188-S-01</v>
          </cell>
          <cell r="L11544" t="str">
            <v>C8705188-S-01</v>
          </cell>
        </row>
        <row r="11545">
          <cell r="B11545" t="str">
            <v>YEM3185131Batteriladdare</v>
          </cell>
          <cell r="C11545" t="str">
            <v>YEM3185131</v>
          </cell>
          <cell r="D11545">
            <v>2019</v>
          </cell>
          <cell r="E11545">
            <v>44</v>
          </cell>
          <cell r="F11545" t="str">
            <v>0440</v>
          </cell>
          <cell r="G11545" t="str">
            <v>J010</v>
          </cell>
          <cell r="H11545" t="str">
            <v>CHARGER:</v>
          </cell>
          <cell r="I11545" t="str">
            <v>Batteriladdare</v>
          </cell>
          <cell r="J11545" t="str">
            <v>C8705187-S-01 , (CHARGER 2A 5 stift  CHARGER FOR SHIMANO/SR-20 BATTERY</v>
          </cell>
          <cell r="K11545" t="str">
            <v>C8705187-S-01</v>
          </cell>
          <cell r="L11545" t="str">
            <v>C8705086-02C</v>
          </cell>
        </row>
        <row r="11546">
          <cell r="B11546" t="str">
            <v>YEM3185131Kontrollbox</v>
          </cell>
          <cell r="C11546" t="str">
            <v>YEM3185131</v>
          </cell>
          <cell r="D11546">
            <v>2019</v>
          </cell>
          <cell r="E11546">
            <v>45</v>
          </cell>
          <cell r="F11546" t="str">
            <v>0450</v>
          </cell>
          <cell r="G11546" t="str">
            <v>J011</v>
          </cell>
          <cell r="H11546" t="str">
            <v>Controller</v>
          </cell>
          <cell r="I11546" t="str">
            <v>Kontrollbox</v>
          </cell>
          <cell r="J11546" t="str">
            <v>Included in motor</v>
          </cell>
          <cell r="K11546" t="str">
            <v>Shimano</v>
          </cell>
          <cell r="L11546" t="str">
            <v>Kontakta SHIMANO</v>
          </cell>
        </row>
        <row r="11547">
          <cell r="B11547" t="str">
            <v>YEM3185131Växelöra</v>
          </cell>
          <cell r="C11547" t="str">
            <v>YEM3185131</v>
          </cell>
          <cell r="D11547">
            <v>2019</v>
          </cell>
          <cell r="E11547">
            <v>46</v>
          </cell>
          <cell r="F11547" t="str">
            <v>0460</v>
          </cell>
          <cell r="G11547" t="str">
            <v>D005</v>
          </cell>
          <cell r="H11547" t="str">
            <v>Gear hanger</v>
          </cell>
          <cell r="I11547" t="str">
            <v>Växelöra</v>
          </cell>
          <cell r="K11547" t="str">
            <v>C1350087</v>
          </cell>
          <cell r="L11547" t="str">
            <v>C1350087</v>
          </cell>
        </row>
        <row r="11548">
          <cell r="B11548" t="str">
            <v>YEM3185132RAM</v>
          </cell>
          <cell r="C11548" t="str">
            <v>YEM3185132</v>
          </cell>
          <cell r="D11548" t="str">
            <v>2020-2021</v>
          </cell>
          <cell r="E11548">
            <v>1</v>
          </cell>
          <cell r="F11548" t="str">
            <v>0010</v>
          </cell>
          <cell r="G11548" t="str">
            <v>A001</v>
          </cell>
          <cell r="H11548" t="str">
            <v>PAINTED FRAME</v>
          </cell>
          <cell r="I11548" t="str">
            <v>RAM</v>
          </cell>
          <cell r="K11548" t="str">
            <v>FRAME</v>
          </cell>
          <cell r="L11548" t="e">
            <v>#N/A</v>
          </cell>
        </row>
        <row r="11549">
          <cell r="B11549" t="str">
            <v>YEM3185132Framgaffel</v>
          </cell>
          <cell r="C11549" t="str">
            <v>YEM3185132</v>
          </cell>
          <cell r="D11549" t="str">
            <v>2020-2021</v>
          </cell>
          <cell r="E11549">
            <v>2</v>
          </cell>
          <cell r="F11549" t="str">
            <v>0020</v>
          </cell>
          <cell r="G11549" t="str">
            <v>A002</v>
          </cell>
          <cell r="H11549" t="str">
            <v>PAINTED FORK</v>
          </cell>
          <cell r="I11549" t="str">
            <v>Framgaffel</v>
          </cell>
          <cell r="J11549" t="str">
            <v>C1605442-173 FF 28 ST 1"1/8 Int 40-44 Disc</v>
          </cell>
          <cell r="K11549" t="str">
            <v>C1605442-173</v>
          </cell>
          <cell r="L11549" t="e">
            <v>#N/A</v>
          </cell>
        </row>
        <row r="11550">
          <cell r="B11550" t="str">
            <v>YEM3185132Styrlager</v>
          </cell>
          <cell r="C11550" t="str">
            <v>YEM3185132</v>
          </cell>
          <cell r="D11550" t="str">
            <v>2020-2021</v>
          </cell>
          <cell r="E11550">
            <v>3</v>
          </cell>
          <cell r="F11550" t="str">
            <v>0030</v>
          </cell>
          <cell r="G11550" t="str">
            <v>B001</v>
          </cell>
          <cell r="H11550" t="str">
            <v>Head Set</v>
          </cell>
          <cell r="I11550" t="str">
            <v>Styrlager</v>
          </cell>
          <cell r="J11550" t="str">
            <v>C2105002 VP-MH305C SEMI INTEGR, ED BLACK O/S  SH = 20mm</v>
          </cell>
          <cell r="K11550" t="str">
            <v>C2105002</v>
          </cell>
          <cell r="L11550" t="str">
            <v>C2100163</v>
          </cell>
        </row>
        <row r="11551">
          <cell r="B11551" t="str">
            <v xml:space="preserve">YEM3185132Styrstam </v>
          </cell>
          <cell r="C11551" t="str">
            <v>YEM3185132</v>
          </cell>
          <cell r="D11551" t="str">
            <v>2020-2021</v>
          </cell>
          <cell r="E11551">
            <v>4</v>
          </cell>
          <cell r="F11551" t="str">
            <v>0040</v>
          </cell>
          <cell r="G11551" t="str">
            <v>B002</v>
          </cell>
          <cell r="H11551" t="str">
            <v>Handlebar Stem</v>
          </cell>
          <cell r="I11551" t="str">
            <v xml:space="preserve">Styrstam </v>
          </cell>
          <cell r="J11551" t="str">
            <v xml:space="preserve">C2205548-090 STQ ALsv 25,4/85 180mm 4BOLT MTSD-367N-5 SV </v>
          </cell>
          <cell r="K11551" t="str">
            <v>C2205548-090</v>
          </cell>
          <cell r="L11551" t="str">
            <v>C2200064</v>
          </cell>
        </row>
        <row r="11552">
          <cell r="B11552" t="str">
            <v>YEM3185132Styre</v>
          </cell>
          <cell r="C11552" t="str">
            <v>YEM3185132</v>
          </cell>
          <cell r="D11552" t="str">
            <v>2020-2021</v>
          </cell>
          <cell r="E11552">
            <v>5</v>
          </cell>
          <cell r="F11552" t="str">
            <v>0050</v>
          </cell>
          <cell r="G11552" t="str">
            <v>B003</v>
          </cell>
          <cell r="H11552" t="str">
            <v>Handelbar</v>
          </cell>
          <cell r="I11552" t="str">
            <v>Styre</v>
          </cell>
          <cell r="J11552" t="str">
            <v>C2306073 Handlebar City Silver NR-AL-14(ISO-C) W:630mm, AL H.A.S, no logo</v>
          </cell>
          <cell r="K11552" t="str">
            <v>C2306073</v>
          </cell>
          <cell r="L11552" t="str">
            <v>C2300290</v>
          </cell>
        </row>
        <row r="11553">
          <cell r="B11553" t="str">
            <v>YEM3185132Bromsgrepp H</v>
          </cell>
          <cell r="C11553" t="str">
            <v>YEM3185132</v>
          </cell>
          <cell r="D11553" t="str">
            <v>2020-2021</v>
          </cell>
          <cell r="E11553">
            <v>6</v>
          </cell>
          <cell r="F11553" t="str">
            <v>0060</v>
          </cell>
          <cell r="G11553" t="str">
            <v>C002</v>
          </cell>
          <cell r="H11553" t="str">
            <v>Brake Lever R</v>
          </cell>
          <cell r="I11553" t="str">
            <v>Bromsgrepp H</v>
          </cell>
          <cell r="K11553" t="str">
            <v>Shimano</v>
          </cell>
          <cell r="L11553" t="str">
            <v>Kontakta SHIMANO</v>
          </cell>
        </row>
        <row r="11554">
          <cell r="B11554" t="str">
            <v>YEM3185132Bromsgrepp V</v>
          </cell>
          <cell r="C11554" t="str">
            <v>YEM3185132</v>
          </cell>
          <cell r="D11554" t="str">
            <v>2020-2021</v>
          </cell>
          <cell r="E11554">
            <v>7</v>
          </cell>
          <cell r="F11554" t="str">
            <v>0070</v>
          </cell>
          <cell r="G11554" t="str">
            <v>C001</v>
          </cell>
          <cell r="H11554" t="str">
            <v>Brake Lever L</v>
          </cell>
          <cell r="I11554" t="str">
            <v>Bromsgrepp V</v>
          </cell>
          <cell r="K11554" t="str">
            <v>Shimano</v>
          </cell>
          <cell r="L11554" t="str">
            <v>Kontakta SHIMANO</v>
          </cell>
        </row>
        <row r="11555">
          <cell r="B11555" t="str">
            <v>YEM3185132Växelreglage H</v>
          </cell>
          <cell r="C11555" t="str">
            <v>YEM3185132</v>
          </cell>
          <cell r="D11555" t="str">
            <v>2020-2021</v>
          </cell>
          <cell r="E11555">
            <v>8</v>
          </cell>
          <cell r="F11555" t="str">
            <v>0080</v>
          </cell>
          <cell r="G11555" t="str">
            <v>D002</v>
          </cell>
          <cell r="H11555" t="str">
            <v>Shift Lever R</v>
          </cell>
          <cell r="I11555" t="str">
            <v>Växelreglage H</v>
          </cell>
          <cell r="J11555" t="str">
            <v>ASLM310R8AT RIGHT 8-SPEED 2050MM STAINLESS INNER, W/ OPTICAL GEAR DISPLAY</v>
          </cell>
          <cell r="K11555" t="str">
            <v>ASLM310R8AT</v>
          </cell>
          <cell r="L11555" t="str">
            <v>Kontakta SHIMANO</v>
          </cell>
        </row>
        <row r="11556">
          <cell r="B11556" t="str">
            <v>YEM3185132Växelreglage V</v>
          </cell>
          <cell r="C11556" t="str">
            <v>YEM3185132</v>
          </cell>
          <cell r="D11556" t="str">
            <v>2020-2021</v>
          </cell>
          <cell r="E11556">
            <v>9</v>
          </cell>
          <cell r="F11556" t="str">
            <v>0090</v>
          </cell>
          <cell r="G11556" t="str">
            <v>D001</v>
          </cell>
          <cell r="H11556" t="str">
            <v>Shift Lever L</v>
          </cell>
          <cell r="I11556" t="str">
            <v>Växelreglage V</v>
          </cell>
          <cell r="L11556" t="e">
            <v>#N/A</v>
          </cell>
        </row>
        <row r="11557">
          <cell r="B11557" t="str">
            <v>YEM3185132Handtag par</v>
          </cell>
          <cell r="C11557" t="str">
            <v>YEM3185132</v>
          </cell>
          <cell r="D11557" t="str">
            <v>2020-2021</v>
          </cell>
          <cell r="E11557">
            <v>10</v>
          </cell>
          <cell r="F11557" t="str">
            <v>0100</v>
          </cell>
          <cell r="G11557" t="str">
            <v>B004</v>
          </cell>
          <cell r="H11557" t="str">
            <v>Grip R</v>
          </cell>
          <cell r="I11557" t="str">
            <v>Handtag par</v>
          </cell>
          <cell r="J11557" t="str">
            <v>C2505682 Grip Luna Lock DD40B 130mm, black/brown 2009-0327, Lockring EQ Brown anodized 5104-0063</v>
          </cell>
          <cell r="K11557" t="str">
            <v>C2505682</v>
          </cell>
          <cell r="L11557" t="str">
            <v>BSP?</v>
          </cell>
        </row>
        <row r="11558">
          <cell r="B11558" t="str">
            <v>YEM3185132Frambroms</v>
          </cell>
          <cell r="C11558" t="str">
            <v>YEM3185132</v>
          </cell>
          <cell r="D11558" t="str">
            <v>2020-2021</v>
          </cell>
          <cell r="E11558">
            <v>11</v>
          </cell>
          <cell r="F11558" t="str">
            <v>0110</v>
          </cell>
          <cell r="G11558" t="str">
            <v>C003</v>
          </cell>
          <cell r="H11558" t="str">
            <v xml:space="preserve">Brake front </v>
          </cell>
          <cell r="I11558" t="str">
            <v>Frambroms</v>
          </cell>
          <cell r="J11558" t="str">
            <v>AMT200KLFURX085 DISC BRAKE ASSEMBLED SET, BL-MT200(L), BR-MT200(F), BLACK, SM-MA-F160P/S, RESIN PAD(W/O FIN), 750MM HOSE(SM-BH59-SS BLACK), BULK, 8,17 USD</v>
          </cell>
          <cell r="K11558" t="str">
            <v>AMT200KLFURX085</v>
          </cell>
          <cell r="L11558" t="str">
            <v>Kontakta SHIMANO</v>
          </cell>
        </row>
        <row r="11559">
          <cell r="B11559" t="str">
            <v>YEM3185132Bakbroms</v>
          </cell>
          <cell r="C11559" t="str">
            <v>YEM3185132</v>
          </cell>
          <cell r="D11559" t="str">
            <v>2020-2021</v>
          </cell>
          <cell r="E11559">
            <v>12</v>
          </cell>
          <cell r="F11559" t="str">
            <v>0120</v>
          </cell>
          <cell r="G11559" t="str">
            <v>C004</v>
          </cell>
          <cell r="H11559" t="str">
            <v>Brake rear</v>
          </cell>
          <cell r="I11559" t="str">
            <v>Bakbroms</v>
          </cell>
          <cell r="J11559" t="str">
            <v>AMT201JRRXRX145 DISC BRAKE ASSEMBLED SET/J-kit, BL-MT201(R), BR-MT200(R), BLACK, W/O ADAPTER, RESIN PAD(W/O FIN), 1450MM HOSE(SM-BH59-SS BLACK), BULK, 10,79 USD</v>
          </cell>
          <cell r="K11559" t="str">
            <v>AMT201JRRXRX145</v>
          </cell>
          <cell r="L11559" t="str">
            <v>Kontakta SHIMANO</v>
          </cell>
        </row>
        <row r="11560">
          <cell r="B11560" t="str">
            <v>YEM3185132Vevlager</v>
          </cell>
          <cell r="C11560" t="str">
            <v>YEM3185132</v>
          </cell>
          <cell r="D11560" t="str">
            <v>2020-2021</v>
          </cell>
          <cell r="E11560">
            <v>13</v>
          </cell>
          <cell r="F11560" t="str">
            <v>0130</v>
          </cell>
          <cell r="G11560" t="str">
            <v>E001</v>
          </cell>
          <cell r="H11560" t="str">
            <v xml:space="preserve">BB-set </v>
          </cell>
          <cell r="I11560" t="str">
            <v>Vevlager</v>
          </cell>
          <cell r="K11560" t="str">
            <v>INGÅR I MOTORN</v>
          </cell>
          <cell r="L11560" t="str">
            <v>Ingår i motorn</v>
          </cell>
        </row>
        <row r="11561">
          <cell r="B11561" t="str">
            <v>YEM3185132Vevparti</v>
          </cell>
          <cell r="C11561" t="str">
            <v>YEM3185132</v>
          </cell>
          <cell r="D11561" t="str">
            <v>2020-2021</v>
          </cell>
          <cell r="E11561">
            <v>14</v>
          </cell>
          <cell r="F11561" t="str">
            <v>0140</v>
          </cell>
          <cell r="G11561" t="str">
            <v>E002</v>
          </cell>
          <cell r="H11561" t="str">
            <v>Front Chainwheel</v>
          </cell>
          <cell r="I11561" t="str">
            <v>Vevparti</v>
          </cell>
          <cell r="K11561" t="str">
            <v>Shimano</v>
          </cell>
          <cell r="L11561" t="str">
            <v>Kontakta SHIMANO</v>
          </cell>
        </row>
        <row r="11562">
          <cell r="B11562" t="str">
            <v>YEM3185132Kedjeskydd</v>
          </cell>
          <cell r="C11562" t="str">
            <v>YEM3185132</v>
          </cell>
          <cell r="D11562" t="str">
            <v>2020-2021</v>
          </cell>
          <cell r="E11562">
            <v>15</v>
          </cell>
          <cell r="F11562" t="str">
            <v>0150</v>
          </cell>
          <cell r="G11562" t="str">
            <v>H001</v>
          </cell>
          <cell r="H11562" t="str">
            <v>Chain guard</v>
          </cell>
          <cell r="I11562" t="str">
            <v>Kedjeskydd</v>
          </cell>
          <cell r="K11562" t="str">
            <v>Shimano</v>
          </cell>
          <cell r="L11562" t="str">
            <v>Kontakta SHIMANO</v>
          </cell>
        </row>
        <row r="11563">
          <cell r="B11563" t="str">
            <v>YEM3185132Kedjeskyddsfäste</v>
          </cell>
          <cell r="C11563" t="str">
            <v>YEM3185132</v>
          </cell>
          <cell r="D11563" t="str">
            <v>2020-2021</v>
          </cell>
          <cell r="E11563">
            <v>16</v>
          </cell>
          <cell r="F11563" t="str">
            <v>0160</v>
          </cell>
          <cell r="G11563" t="str">
            <v>H002</v>
          </cell>
          <cell r="H11563" t="str">
            <v>Chain guard bracket</v>
          </cell>
          <cell r="I11563" t="str">
            <v>Kedjeskyddsfäste</v>
          </cell>
          <cell r="K11563" t="str">
            <v>EMPTY</v>
          </cell>
          <cell r="L11563" t="e">
            <v>#N/A</v>
          </cell>
        </row>
        <row r="11564">
          <cell r="B11564" t="str">
            <v>YEM3185132Framväxel</v>
          </cell>
          <cell r="C11564" t="str">
            <v>YEM3185132</v>
          </cell>
          <cell r="D11564" t="str">
            <v>2020-2021</v>
          </cell>
          <cell r="E11564">
            <v>17</v>
          </cell>
          <cell r="F11564" t="str">
            <v>0170</v>
          </cell>
          <cell r="G11564" t="str">
            <v>D003</v>
          </cell>
          <cell r="H11564" t="str">
            <v>Front Derailleur</v>
          </cell>
          <cell r="I11564" t="str">
            <v>Framväxel</v>
          </cell>
          <cell r="K11564" t="str">
            <v>EMPTY</v>
          </cell>
          <cell r="L11564" t="e">
            <v>#N/A</v>
          </cell>
        </row>
        <row r="11565">
          <cell r="B11565" t="str">
            <v>YEM3185132Bakväxel</v>
          </cell>
          <cell r="C11565" t="str">
            <v>YEM3185132</v>
          </cell>
          <cell r="D11565" t="str">
            <v>2020-2021</v>
          </cell>
          <cell r="E11565">
            <v>18</v>
          </cell>
          <cell r="F11565" t="str">
            <v>0180</v>
          </cell>
          <cell r="G11565" t="str">
            <v>D004</v>
          </cell>
          <cell r="H11565" t="str">
            <v>Rear Derailleur</v>
          </cell>
          <cell r="I11565" t="str">
            <v>Bakväxel</v>
          </cell>
          <cell r="J11565" t="str">
            <v>ARDM360SGSL Acera black 8-speed</v>
          </cell>
          <cell r="K11565" t="str">
            <v>ARDM360SGSL</v>
          </cell>
          <cell r="L11565" t="str">
            <v>Kontakta SHIMANO</v>
          </cell>
        </row>
        <row r="11566">
          <cell r="B11566" t="str">
            <v>YEM3185132Kedja</v>
          </cell>
          <cell r="C11566" t="str">
            <v>YEM3185132</v>
          </cell>
          <cell r="D11566" t="str">
            <v>2020-2021</v>
          </cell>
          <cell r="E11566">
            <v>19</v>
          </cell>
          <cell r="F11566" t="str">
            <v>0190</v>
          </cell>
          <cell r="G11566" t="str">
            <v>E003</v>
          </cell>
          <cell r="H11566" t="str">
            <v xml:space="preserve">Chain </v>
          </cell>
          <cell r="I11566" t="str">
            <v>Kedja</v>
          </cell>
          <cell r="J11566" t="str">
            <v>ACNHG40114 SHIM CN-HG40 8-SPEED W/END PIN</v>
          </cell>
          <cell r="K11566" t="str">
            <v>ACNHG40114</v>
          </cell>
          <cell r="L11566" t="str">
            <v>Kontakta SHIMANO</v>
          </cell>
        </row>
        <row r="11567">
          <cell r="B11567" t="str">
            <v>YEM3185132Kassett</v>
          </cell>
          <cell r="C11567" t="str">
            <v>YEM3185132</v>
          </cell>
          <cell r="D11567" t="str">
            <v>2020-2021</v>
          </cell>
          <cell r="E11567">
            <v>20</v>
          </cell>
          <cell r="F11567" t="str">
            <v>0200</v>
          </cell>
          <cell r="G11567" t="str">
            <v>E004</v>
          </cell>
          <cell r="H11567" t="str">
            <v>Cassette Sprocket</v>
          </cell>
          <cell r="I11567" t="str">
            <v>Kassett</v>
          </cell>
          <cell r="J11567" t="str">
            <v>ACSHG318134 SHIM HG-31 11-34 8-DEL + C4355178 Spooke protector transparent SPP PLtr F 36 YF-5010</v>
          </cell>
          <cell r="K11567" t="str">
            <v>ACSHG318134</v>
          </cell>
          <cell r="L11567" t="str">
            <v>Kontakta SHIMANO</v>
          </cell>
        </row>
        <row r="11568">
          <cell r="B11568" t="str">
            <v>YEM3185132Framhjul</v>
          </cell>
          <cell r="C11568" t="str">
            <v>YEM3185132</v>
          </cell>
          <cell r="D11568" t="str">
            <v>2020-2021</v>
          </cell>
          <cell r="E11568">
            <v>21</v>
          </cell>
          <cell r="F11568" t="str">
            <v>0210</v>
          </cell>
          <cell r="G11568" t="str">
            <v>F001</v>
          </cell>
          <cell r="H11568" t="str">
            <v>Front hub</v>
          </cell>
          <cell r="I11568" t="str">
            <v>Framhjul</v>
          </cell>
          <cell r="J11568" t="str">
            <v>C4108055 F 622X37 SV FORMULA DISC SV</v>
          </cell>
          <cell r="K11568" t="str">
            <v>C4108055</v>
          </cell>
          <cell r="L11568" t="str">
            <v>C4100390</v>
          </cell>
        </row>
        <row r="11569">
          <cell r="B11569" t="str">
            <v>YEM3185132Bakhjul</v>
          </cell>
          <cell r="C11569" t="str">
            <v>YEM3185132</v>
          </cell>
          <cell r="D11569" t="str">
            <v>2020-2021</v>
          </cell>
          <cell r="E11569">
            <v>22</v>
          </cell>
          <cell r="F11569" t="str">
            <v>0220</v>
          </cell>
          <cell r="G11569" t="str">
            <v>F002</v>
          </cell>
          <cell r="H11569" t="str">
            <v>Rear hub</v>
          </cell>
          <cell r="I11569" t="str">
            <v>Bakhjul</v>
          </cell>
          <cell r="J11569" t="str">
            <v>C4208215 B 622X37 SV 8SP DISC SV</v>
          </cell>
          <cell r="K11569" t="str">
            <v>C4208215</v>
          </cell>
          <cell r="L11569" t="str">
            <v>C4200390</v>
          </cell>
        </row>
        <row r="11570">
          <cell r="B11570" t="str">
            <v>YEM3185132Däck</v>
          </cell>
          <cell r="C11570" t="str">
            <v>YEM3185132</v>
          </cell>
          <cell r="D11570" t="str">
            <v>2020-2021</v>
          </cell>
          <cell r="E11570">
            <v>23</v>
          </cell>
          <cell r="F11570" t="str">
            <v>0230</v>
          </cell>
          <cell r="G11570" t="str">
            <v>F003</v>
          </cell>
          <cell r="H11570" t="str">
            <v>Tire</v>
          </cell>
          <cell r="I11570" t="str">
            <v>Däck</v>
          </cell>
          <cell r="J11570" t="str">
            <v>C4906436 TYR 700X37C Duramax Regular Reflex 60 TPI UNDA H-481 Brown (AP: W/O</v>
          </cell>
          <cell r="K11570" t="str">
            <v>C4906436</v>
          </cell>
          <cell r="L11570" t="str">
            <v>C4901540</v>
          </cell>
        </row>
        <row r="11571">
          <cell r="B11571" t="str">
            <v>YEM3185132Skärmar set</v>
          </cell>
          <cell r="C11571" t="str">
            <v>YEM3185132</v>
          </cell>
          <cell r="D11571" t="str">
            <v>2020-2021</v>
          </cell>
          <cell r="E11571">
            <v>24</v>
          </cell>
          <cell r="F11571" t="str">
            <v>0240</v>
          </cell>
          <cell r="G11571" t="str">
            <v>H003</v>
          </cell>
          <cell r="H11571" t="str">
            <v xml:space="preserve">Mudguard front   </v>
          </cell>
          <cell r="I11571" t="str">
            <v>Skärmar set</v>
          </cell>
          <cell r="J11571" t="str">
            <v>C8255799-ZN-473 Matt Secret Safari Yellow Front 38 Buchel, 740mm</v>
          </cell>
          <cell r="K11571" t="str">
            <v>C8255799-ZN-473</v>
          </cell>
          <cell r="L11571" t="str">
            <v>Kontakta Service</v>
          </cell>
        </row>
        <row r="11572">
          <cell r="B11572" t="str">
            <v>YEM3185132Pakethållare</v>
          </cell>
          <cell r="C11572" t="str">
            <v>YEM3185132</v>
          </cell>
          <cell r="D11572" t="str">
            <v>2020-2021</v>
          </cell>
          <cell r="E11572">
            <v>25</v>
          </cell>
          <cell r="F11572" t="str">
            <v>0250</v>
          </cell>
          <cell r="G11572" t="str">
            <v>H004</v>
          </cell>
          <cell r="H11572" t="str">
            <v>Carrier</v>
          </cell>
          <cell r="I11572" t="str">
            <v>Pakethållare</v>
          </cell>
          <cell r="J11572" t="str">
            <v>C8205828-ALU-473 Secret Safari Matt Carrier Sport 28" SR20  2-legs 150mm stay (55-62cm), AVS "ny överdel" 131,50 sek</v>
          </cell>
          <cell r="K11572" t="str">
            <v>C8205828-ALU-473</v>
          </cell>
          <cell r="L11572" t="str">
            <v>Kontakta Service</v>
          </cell>
        </row>
        <row r="11573">
          <cell r="B11573" t="str">
            <v>YEM3185132Sadel</v>
          </cell>
          <cell r="C11573" t="str">
            <v>YEM3185132</v>
          </cell>
          <cell r="D11573" t="str">
            <v>2020-2021</v>
          </cell>
          <cell r="E11573">
            <v>26</v>
          </cell>
          <cell r="F11573" t="str">
            <v>0260</v>
          </cell>
          <cell r="G11573" t="str">
            <v>G001</v>
          </cell>
          <cell r="H11573" t="str">
            <v>Saddle</v>
          </cell>
          <cell r="I11573" t="str">
            <v>Sadel</v>
          </cell>
          <cell r="J11573" t="str">
            <v>C7106232 VL-4422 Saddle brown, Cover NP3-24, rail satin steel wo clamp, embossed pattern</v>
          </cell>
          <cell r="K11573" t="str">
            <v>C7106232</v>
          </cell>
          <cell r="L11573" t="str">
            <v>C7106232</v>
          </cell>
        </row>
        <row r="11574">
          <cell r="B11574" t="str">
            <v>YEM3185132Sadelstolpe</v>
          </cell>
          <cell r="C11574" t="str">
            <v>YEM3185132</v>
          </cell>
          <cell r="D11574" t="str">
            <v>2020-2021</v>
          </cell>
          <cell r="E11574">
            <v>27</v>
          </cell>
          <cell r="F11574" t="str">
            <v>0270</v>
          </cell>
          <cell r="G11574" t="str">
            <v>G002</v>
          </cell>
          <cell r="H11574" t="str">
            <v>Seatpost</v>
          </cell>
          <cell r="I11574" t="str">
            <v>Sadelstolpe</v>
          </cell>
          <cell r="J11574" t="str">
            <v xml:space="preserve">C7205258  SP-222 27.2X350 Anodized SILVER </v>
          </cell>
          <cell r="K11574" t="str">
            <v>C7205258</v>
          </cell>
          <cell r="L11574" t="str">
            <v>C7200039</v>
          </cell>
        </row>
        <row r="11575">
          <cell r="B11575" t="str">
            <v>YEM3185132Sadelrörsklämma</v>
          </cell>
          <cell r="C11575" t="str">
            <v>YEM3185132</v>
          </cell>
          <cell r="D11575" t="str">
            <v>2020-2021</v>
          </cell>
          <cell r="E11575">
            <v>28</v>
          </cell>
          <cell r="F11575" t="str">
            <v>0280</v>
          </cell>
          <cell r="G11575" t="str">
            <v>G003</v>
          </cell>
          <cell r="H11575" t="str">
            <v>Seat Clamp</v>
          </cell>
          <cell r="I11575" t="str">
            <v>Sadelrörsklämma</v>
          </cell>
          <cell r="J11575" t="str">
            <v>C7305178 MX-112 Alloy Seatclamp, single bolt, 31,8mm, silver with stainless steel bolt</v>
          </cell>
          <cell r="K11575" t="str">
            <v>C7305178</v>
          </cell>
          <cell r="L11575" t="str">
            <v>C7300028-318</v>
          </cell>
        </row>
        <row r="11576">
          <cell r="B11576" t="str">
            <v>YEM3185132Framlampa</v>
          </cell>
          <cell r="C11576" t="str">
            <v>YEM3185132</v>
          </cell>
          <cell r="D11576" t="str">
            <v>2020-2021</v>
          </cell>
          <cell r="E11576">
            <v>29</v>
          </cell>
          <cell r="F11576" t="str">
            <v>0290</v>
          </cell>
          <cell r="G11576" t="str">
            <v>H005</v>
          </cell>
          <cell r="H11576" t="str">
            <v>Front light</v>
          </cell>
          <cell r="I11576" t="str">
            <v>Framlampa</v>
          </cell>
          <cell r="J11576" t="str">
            <v>C8025215 Front light Retro Sport without ss bracket, Classic chrome, 0,5W LED, 15 lux, Waterproof IP44 w cable</v>
          </cell>
          <cell r="K11576" t="str">
            <v>C8025215</v>
          </cell>
          <cell r="L11576" t="str">
            <v>C8010029</v>
          </cell>
        </row>
        <row r="11577">
          <cell r="B11577" t="str">
            <v>YEM3185132Baklampa</v>
          </cell>
          <cell r="C11577" t="str">
            <v>YEM3185132</v>
          </cell>
          <cell r="D11577" t="str">
            <v>2020-2021</v>
          </cell>
          <cell r="E11577">
            <v>30</v>
          </cell>
          <cell r="F11577" t="str">
            <v>0300</v>
          </cell>
          <cell r="G11577" t="str">
            <v>H006</v>
          </cell>
          <cell r="H11577" t="str">
            <v>Light, Rear</v>
          </cell>
          <cell r="I11577" t="str">
            <v>Baklampa</v>
          </cell>
          <cell r="J11577" t="str">
            <v>inkl in battery</v>
          </cell>
          <cell r="K11577" t="str">
            <v>C8705186-1RLBK</v>
          </cell>
          <cell r="L11577" t="str">
            <v>C8705186-1RLBK</v>
          </cell>
        </row>
        <row r="11578">
          <cell r="B11578" t="str">
            <v>YEM3185132Låssats</v>
          </cell>
          <cell r="C11578" t="str">
            <v>YEM3185132</v>
          </cell>
          <cell r="D11578" t="str">
            <v>2020-2021</v>
          </cell>
          <cell r="E11578">
            <v>31</v>
          </cell>
          <cell r="F11578" t="str">
            <v>0310</v>
          </cell>
          <cell r="G11578" t="str">
            <v>H007</v>
          </cell>
          <cell r="H11578" t="str">
            <v>Lock</v>
          </cell>
          <cell r="I11578" t="str">
            <v>Låssats</v>
          </cell>
          <cell r="J11578" t="str">
            <v>C8405069 LCK SF PLbk Solid+  BAT SF03/SR11/SR20, LOCK FRAME+LOCK BATT SF03 RT W/2 similar keys</v>
          </cell>
          <cell r="K11578" t="str">
            <v>C8405069</v>
          </cell>
          <cell r="L11578" t="str">
            <v>C8405069</v>
          </cell>
        </row>
        <row r="11579">
          <cell r="B11579" t="str">
            <v>YEM3185132Stöd</v>
          </cell>
          <cell r="C11579" t="str">
            <v>YEM3185132</v>
          </cell>
          <cell r="D11579" t="str">
            <v>2020-2021</v>
          </cell>
          <cell r="E11579">
            <v>32</v>
          </cell>
          <cell r="F11579" t="str">
            <v>0320</v>
          </cell>
          <cell r="G11579" t="str">
            <v>H008</v>
          </cell>
          <cell r="H11579" t="str">
            <v>Kick stand</v>
          </cell>
          <cell r="I11579" t="str">
            <v>Stöd</v>
          </cell>
          <cell r="J11579" t="str">
            <v xml:space="preserve">C8105214 Atran Stylo adjustable all black </v>
          </cell>
          <cell r="K11579" t="str">
            <v>C8105214</v>
          </cell>
          <cell r="L11579" t="str">
            <v>C8100036</v>
          </cell>
        </row>
        <row r="11580">
          <cell r="B11580" t="str">
            <v>YEM3185132Korg</v>
          </cell>
          <cell r="C11580" t="str">
            <v>YEM3185132</v>
          </cell>
          <cell r="D11580" t="str">
            <v>2020-2021</v>
          </cell>
          <cell r="E11580">
            <v>33</v>
          </cell>
          <cell r="F11580" t="str">
            <v>0330</v>
          </cell>
          <cell r="G11580" t="str">
            <v>H009</v>
          </cell>
          <cell r="H11580" t="str">
            <v>Basket / Fr carrier</v>
          </cell>
          <cell r="I11580" t="str">
            <v>Korg</v>
          </cell>
          <cell r="J11580" t="str">
            <v>C8205750-28-ALU-473 Matt Secret Safari Front carrier with stay, axle fixation with AVS</v>
          </cell>
          <cell r="K11580" t="str">
            <v>C825750-28-743M</v>
          </cell>
          <cell r="L11580" t="str">
            <v>Kontakta Service</v>
          </cell>
        </row>
        <row r="11581">
          <cell r="B11581" t="str">
            <v>YEM3185132Pedaler</v>
          </cell>
          <cell r="C11581" t="str">
            <v>YEM3185132</v>
          </cell>
          <cell r="D11581" t="str">
            <v>2020-2021</v>
          </cell>
          <cell r="E11581">
            <v>34</v>
          </cell>
          <cell r="F11581" t="str">
            <v>0340</v>
          </cell>
          <cell r="G11581" t="str">
            <v>E005</v>
          </cell>
          <cell r="H11581" t="str">
            <v xml:space="preserve">Pedal </v>
          </cell>
          <cell r="I11581" t="str">
            <v>Pedaler</v>
          </cell>
          <cell r="J11581" t="str">
            <v>C3505208 NWL-467  SILVER/GREY 9/16" ALU</v>
          </cell>
          <cell r="K11581" t="str">
            <v>C3505208</v>
          </cell>
          <cell r="L11581" t="str">
            <v>C3500059</v>
          </cell>
        </row>
        <row r="11582">
          <cell r="B11582" t="str">
            <v>YEM3185132Motor</v>
          </cell>
          <cell r="C11582" t="str">
            <v>YEM3185132</v>
          </cell>
          <cell r="D11582" t="str">
            <v>2020-2021</v>
          </cell>
          <cell r="E11582">
            <v>35</v>
          </cell>
          <cell r="F11582" t="str">
            <v>0350</v>
          </cell>
          <cell r="G11582" t="str">
            <v>J001</v>
          </cell>
          <cell r="H11582" t="str">
            <v>DRIVE UNIT:</v>
          </cell>
          <cell r="I11582" t="str">
            <v>Motor</v>
          </cell>
          <cell r="J11582" t="str">
            <v>KDUE5000 DRIVE UNIT, DU-E5000, MID SHIP POSITION, FOR COASTER BRAKE AND FREEWHEEL, FOR 25km/h, W/O COVER(SM-DUE50), W/O SPEED SENSOR UNIT,W/TL-EW02, BULK 22898 JPY</v>
          </cell>
          <cell r="K11582" t="str">
            <v>KDUE5000</v>
          </cell>
          <cell r="L11582" t="str">
            <v>Kontakta SHIMANO / DU-E5000</v>
          </cell>
        </row>
        <row r="11583">
          <cell r="B11583" t="str">
            <v>YEM3185132Display</v>
          </cell>
          <cell r="C11583" t="str">
            <v>YEM3185132</v>
          </cell>
          <cell r="D11583" t="str">
            <v>2020-2021</v>
          </cell>
          <cell r="E11583">
            <v>36</v>
          </cell>
          <cell r="F11583" t="str">
            <v>0360</v>
          </cell>
          <cell r="G11583" t="str">
            <v>J004</v>
          </cell>
          <cell r="H11583" t="str">
            <v>DISPLAY:</v>
          </cell>
          <cell r="I11583" t="str">
            <v>Display</v>
          </cell>
          <cell r="J11583" t="str">
            <v>KSCE6100CF (Description CYCLE COMPUTER, SC-E6100, CLAMP BAND DIA METER 25.4MM &amp; 31.8MM, 1ST GROUP, BULK</v>
          </cell>
          <cell r="K11583" t="str">
            <v>KSCE6100CF</v>
          </cell>
          <cell r="L11583" t="str">
            <v>Kontakta SHIMANO / SC-E6100</v>
          </cell>
        </row>
        <row r="11584">
          <cell r="B11584" t="str">
            <v>YEM3185132EB-Bus kabel</v>
          </cell>
          <cell r="C11584" t="str">
            <v>YEM3185132</v>
          </cell>
          <cell r="D11584" t="str">
            <v>2020-2021</v>
          </cell>
          <cell r="E11584">
            <v>37</v>
          </cell>
          <cell r="F11584" t="str">
            <v>0370</v>
          </cell>
          <cell r="G11584" t="str">
            <v>J005</v>
          </cell>
          <cell r="H11584" t="str">
            <v>EB-BUS CABLE:</v>
          </cell>
          <cell r="I11584" t="str">
            <v>EB-Bus kabel</v>
          </cell>
          <cell r="K11584" t="str">
            <v>KEWSD50IL35</v>
          </cell>
          <cell r="L11584" t="str">
            <v>Kontakta SHIMANO</v>
          </cell>
        </row>
        <row r="11585">
          <cell r="B11585" t="str">
            <v>YEM3185132Motorkabel</v>
          </cell>
          <cell r="C11585" t="str">
            <v>YEM3185132</v>
          </cell>
          <cell r="D11585" t="str">
            <v>2020-2021</v>
          </cell>
          <cell r="E11585">
            <v>38</v>
          </cell>
          <cell r="F11585" t="str">
            <v>0380</v>
          </cell>
          <cell r="G11585" t="str">
            <v>J006</v>
          </cell>
          <cell r="H11585" t="str">
            <v>POWER CABLE:</v>
          </cell>
          <cell r="I11585" t="str">
            <v>Motorkabel</v>
          </cell>
          <cell r="J11585" t="str">
            <v>KEWSD50IL120 ELECTRIC WIRE, EW-SD50-I, FOR BUILT-IN ROUTING, 1200MM BLACK, BULK, 1169 JPY</v>
          </cell>
          <cell r="K11585" t="str">
            <v>Ingår i batterihållaren</v>
          </cell>
          <cell r="L11585" t="str">
            <v>Ingår i batterihållaren</v>
          </cell>
        </row>
        <row r="11586">
          <cell r="B11586" t="str">
            <v>YEM3185132Kabel framlampa</v>
          </cell>
          <cell r="C11586" t="str">
            <v>YEM3185132</v>
          </cell>
          <cell r="D11586" t="str">
            <v>2020-2021</v>
          </cell>
          <cell r="E11586">
            <v>39</v>
          </cell>
          <cell r="F11586" t="str">
            <v>0390</v>
          </cell>
          <cell r="G11586" t="str">
            <v>J007</v>
          </cell>
          <cell r="H11586" t="str">
            <v>F. LIGHT CABLE:</v>
          </cell>
          <cell r="I11586" t="str">
            <v>Kabel framlampa</v>
          </cell>
          <cell r="K11586" t="str">
            <v>C8075017</v>
          </cell>
          <cell r="L11586" t="str">
            <v>C8075017</v>
          </cell>
        </row>
        <row r="11587">
          <cell r="B11587" t="str">
            <v>YEM3185132Kabel baklampa</v>
          </cell>
          <cell r="C11587" t="str">
            <v>YEM3185132</v>
          </cell>
          <cell r="D11587" t="str">
            <v>2020-2021</v>
          </cell>
          <cell r="E11587">
            <v>40</v>
          </cell>
          <cell r="F11587" t="str">
            <v>0400</v>
          </cell>
          <cell r="G11587" t="str">
            <v>J008</v>
          </cell>
          <cell r="H11587" t="str">
            <v>R. LIGHT CABLE:</v>
          </cell>
          <cell r="I11587" t="str">
            <v>Kabel baklampa</v>
          </cell>
          <cell r="K11587" t="str">
            <v>INGÅR I BATTERIET</v>
          </cell>
          <cell r="L11587" t="str">
            <v>Ingår i batteriet</v>
          </cell>
        </row>
        <row r="11588">
          <cell r="B11588" t="str">
            <v>YEM3185132Hastighetssensor</v>
          </cell>
          <cell r="C11588" t="str">
            <v>YEM3185132</v>
          </cell>
          <cell r="D11588" t="str">
            <v>2020-2021</v>
          </cell>
          <cell r="E11588">
            <v>41</v>
          </cell>
          <cell r="F11588" t="str">
            <v>0410</v>
          </cell>
          <cell r="G11588" t="str">
            <v>J009</v>
          </cell>
          <cell r="H11588" t="str">
            <v>SPEED SENSOR:</v>
          </cell>
          <cell r="I11588" t="str">
            <v>Hastighetssensor</v>
          </cell>
          <cell r="J11588" t="str">
            <v>KSMDUE10 SPEED SENSOR UNIT, SM-DUE10, CABLE LENGTH 540MM, BULK, 1041 JPY</v>
          </cell>
          <cell r="K11588" t="str">
            <v>KSMDUE10</v>
          </cell>
          <cell r="L11588" t="str">
            <v>Kontakta SHIMANO / SM-DUE10</v>
          </cell>
        </row>
        <row r="11589">
          <cell r="B11589" t="str">
            <v>YEM3185132Batteri</v>
          </cell>
          <cell r="C11589" t="str">
            <v>YEM3185132</v>
          </cell>
          <cell r="D11589" t="str">
            <v>2020-2021</v>
          </cell>
          <cell r="E11589">
            <v>42</v>
          </cell>
          <cell r="F11589" t="str">
            <v>0420</v>
          </cell>
          <cell r="G11589" t="str">
            <v>J002</v>
          </cell>
          <cell r="H11589" t="str">
            <v>BATTERY:</v>
          </cell>
          <cell r="I11589" t="str">
            <v>Batteri</v>
          </cell>
          <cell r="J11589" t="str">
            <v>C8705186-S-11EA -&gt; C8705186-S-11U SR-20 11,6Ah, dimension med dockning 435mmX140mmX50mm, 2,9kg EN15194:2017</v>
          </cell>
          <cell r="K11589" t="str">
            <v>C8705186-S-11EA</v>
          </cell>
          <cell r="L11589" t="str">
            <v>C8705186-S-11EA</v>
          </cell>
        </row>
        <row r="11590">
          <cell r="B11590" t="str">
            <v>YEM3185132Batterihållare</v>
          </cell>
          <cell r="C11590" t="str">
            <v>YEM3185132</v>
          </cell>
          <cell r="D11590" t="str">
            <v>2020-2021</v>
          </cell>
          <cell r="E11590">
            <v>43</v>
          </cell>
          <cell r="F11590" t="str">
            <v>0430</v>
          </cell>
          <cell r="G11590" t="str">
            <v>J003</v>
          </cell>
          <cell r="H11590" t="str">
            <v>BATTERY HOLDER/Slider</v>
          </cell>
          <cell r="I11590" t="str">
            <v>Batterihållare</v>
          </cell>
          <cell r="J11590" t="str">
            <v>C8705188-S-01 Slider (lower part) SR20, AXA One key</v>
          </cell>
          <cell r="K11590" t="str">
            <v>C8705188-S-01</v>
          </cell>
          <cell r="L11590" t="str">
            <v>C8705188-S-01</v>
          </cell>
        </row>
        <row r="11591">
          <cell r="B11591" t="str">
            <v>YEM3185132Batteriladdare</v>
          </cell>
          <cell r="C11591" t="str">
            <v>YEM3185132</v>
          </cell>
          <cell r="D11591" t="str">
            <v>2020-2021</v>
          </cell>
          <cell r="E11591">
            <v>44</v>
          </cell>
          <cell r="F11591" t="str">
            <v>0440</v>
          </cell>
          <cell r="G11591" t="str">
            <v>J010</v>
          </cell>
          <cell r="H11591" t="str">
            <v>CHARGER:</v>
          </cell>
          <cell r="I11591" t="str">
            <v>Batteriladdare</v>
          </cell>
          <cell r="J11591" t="str">
            <v xml:space="preserve">C8705086-02C T-Shape CanBus charger for DT12/Shimano </v>
          </cell>
          <cell r="K11591" t="str">
            <v>C8705086-02C</v>
          </cell>
          <cell r="L11591" t="str">
            <v>C8705086-02C</v>
          </cell>
        </row>
        <row r="11592">
          <cell r="B11592" t="str">
            <v>YEM3185132Kontrollbox</v>
          </cell>
          <cell r="C11592" t="str">
            <v>YEM3185132</v>
          </cell>
          <cell r="D11592" t="str">
            <v>2020-2021</v>
          </cell>
          <cell r="E11592">
            <v>45</v>
          </cell>
          <cell r="F11592" t="str">
            <v>0450</v>
          </cell>
          <cell r="G11592" t="str">
            <v>J011</v>
          </cell>
          <cell r="H11592" t="str">
            <v>Controller</v>
          </cell>
          <cell r="I11592" t="str">
            <v>Kontrollbox</v>
          </cell>
          <cell r="J11592" t="str">
            <v>Included in motor</v>
          </cell>
          <cell r="K11592" t="str">
            <v>Shimano</v>
          </cell>
          <cell r="L11592" t="str">
            <v>Kontakta SHIMANO</v>
          </cell>
        </row>
        <row r="11593">
          <cell r="B11593" t="str">
            <v>YEM3185132Växelöra</v>
          </cell>
          <cell r="C11593" t="str">
            <v>YEM3185132</v>
          </cell>
          <cell r="D11593" t="str">
            <v>2020-2021</v>
          </cell>
          <cell r="E11593">
            <v>46</v>
          </cell>
          <cell r="F11593" t="str">
            <v>0460</v>
          </cell>
          <cell r="G11593" t="str">
            <v>D005</v>
          </cell>
          <cell r="H11593" t="str">
            <v>Gear hanger</v>
          </cell>
          <cell r="I11593" t="str">
            <v>Växelöra</v>
          </cell>
          <cell r="K11593" t="str">
            <v>C1350087</v>
          </cell>
          <cell r="L11593" t="str">
            <v>C1350087</v>
          </cell>
        </row>
        <row r="11594">
          <cell r="B11594" t="str">
            <v>YEM3185531RAM</v>
          </cell>
          <cell r="C11594" t="str">
            <v>YEM3185531</v>
          </cell>
          <cell r="D11594">
            <v>2019</v>
          </cell>
          <cell r="E11594">
            <v>1</v>
          </cell>
          <cell r="F11594" t="str">
            <v>0010</v>
          </cell>
          <cell r="G11594" t="str">
            <v>A001</v>
          </cell>
          <cell r="H11594" t="str">
            <v>PAINTED FRAME</v>
          </cell>
          <cell r="I11594" t="str">
            <v>RAM</v>
          </cell>
          <cell r="J11594">
            <v>7569</v>
          </cell>
          <cell r="K11594">
            <v>7569</v>
          </cell>
          <cell r="L11594" t="e">
            <v>#N/A</v>
          </cell>
        </row>
        <row r="11595">
          <cell r="B11595" t="str">
            <v>YEM3185531Framgaffel</v>
          </cell>
          <cell r="C11595" t="str">
            <v>YEM3185531</v>
          </cell>
          <cell r="D11595">
            <v>2019</v>
          </cell>
          <cell r="E11595">
            <v>2</v>
          </cell>
          <cell r="F11595" t="str">
            <v>0020</v>
          </cell>
          <cell r="G11595" t="str">
            <v>A002</v>
          </cell>
          <cell r="H11595" t="str">
            <v>PAINTED FORK</v>
          </cell>
          <cell r="I11595" t="str">
            <v>Framgaffel</v>
          </cell>
          <cell r="K11595" t="str">
            <v>FORK</v>
          </cell>
          <cell r="L11595" t="e">
            <v>#N/A</v>
          </cell>
        </row>
        <row r="11596">
          <cell r="B11596" t="str">
            <v>YEM3185531Styrlager</v>
          </cell>
          <cell r="C11596" t="str">
            <v>YEM3185531</v>
          </cell>
          <cell r="D11596">
            <v>2019</v>
          </cell>
          <cell r="E11596">
            <v>3</v>
          </cell>
          <cell r="F11596" t="str">
            <v>0030</v>
          </cell>
          <cell r="G11596" t="str">
            <v>B001</v>
          </cell>
          <cell r="H11596" t="str">
            <v>Head Set</v>
          </cell>
          <cell r="I11596" t="str">
            <v>Styrlager</v>
          </cell>
          <cell r="J11596" t="str">
            <v>C2105002 VP-MH305C SEMI INTEGR, ED BLACK O/S  SH = 20mm</v>
          </cell>
          <cell r="K11596" t="str">
            <v>C2105002</v>
          </cell>
          <cell r="L11596" t="str">
            <v>C2100163</v>
          </cell>
        </row>
        <row r="11597">
          <cell r="B11597" t="str">
            <v xml:space="preserve">YEM3185531Styrstam </v>
          </cell>
          <cell r="C11597" t="str">
            <v>YEM3185531</v>
          </cell>
          <cell r="D11597">
            <v>2019</v>
          </cell>
          <cell r="E11597">
            <v>4</v>
          </cell>
          <cell r="F11597" t="str">
            <v>0040</v>
          </cell>
          <cell r="G11597" t="str">
            <v>B002</v>
          </cell>
          <cell r="H11597" t="str">
            <v>Handlebar Stem</v>
          </cell>
          <cell r="I11597" t="str">
            <v xml:space="preserve">Styrstam </v>
          </cell>
          <cell r="J11597" t="str">
            <v>C2205425-100 MTS-AD512-5 AL SILVER w/o logo.OPEN E:100x0x180. w/top plug. No logo</v>
          </cell>
          <cell r="K11597" t="str">
            <v>C2205425-100</v>
          </cell>
          <cell r="L11597" t="str">
            <v>C2200065</v>
          </cell>
        </row>
        <row r="11598">
          <cell r="B11598" t="str">
            <v>YEM3185531Styre</v>
          </cell>
          <cell r="C11598" t="str">
            <v>YEM3185531</v>
          </cell>
          <cell r="D11598">
            <v>2019</v>
          </cell>
          <cell r="E11598">
            <v>5</v>
          </cell>
          <cell r="F11598" t="str">
            <v>0050</v>
          </cell>
          <cell r="G11598" t="str">
            <v>B003</v>
          </cell>
          <cell r="H11598" t="str">
            <v>Handelbar</v>
          </cell>
          <cell r="I11598" t="str">
            <v>Styre</v>
          </cell>
          <cell r="J11598" t="str">
            <v>C2306104 Avenida 600mm silver</v>
          </cell>
          <cell r="K11598" t="str">
            <v>C2306104</v>
          </cell>
          <cell r="L11598" t="str">
            <v>C2306104</v>
          </cell>
        </row>
        <row r="11599">
          <cell r="B11599" t="str">
            <v>YEM3185531Bromsgrepp H</v>
          </cell>
          <cell r="C11599" t="str">
            <v>YEM3185531</v>
          </cell>
          <cell r="D11599">
            <v>2019</v>
          </cell>
          <cell r="E11599">
            <v>6</v>
          </cell>
          <cell r="F11599" t="str">
            <v>0060</v>
          </cell>
          <cell r="G11599" t="str">
            <v>C002</v>
          </cell>
          <cell r="H11599" t="str">
            <v>Brake Lever R</v>
          </cell>
          <cell r="I11599" t="str">
            <v>Bromsgrepp H</v>
          </cell>
          <cell r="K11599" t="str">
            <v>Shimano</v>
          </cell>
          <cell r="L11599" t="str">
            <v>Kontakta SHIMANO</v>
          </cell>
        </row>
        <row r="11600">
          <cell r="B11600" t="str">
            <v>YEM3185531Bromsgrepp V</v>
          </cell>
          <cell r="C11600" t="str">
            <v>YEM3185531</v>
          </cell>
          <cell r="D11600">
            <v>2019</v>
          </cell>
          <cell r="E11600">
            <v>7</v>
          </cell>
          <cell r="F11600" t="str">
            <v>0070</v>
          </cell>
          <cell r="G11600" t="str">
            <v>C001</v>
          </cell>
          <cell r="H11600" t="str">
            <v>Brake Lever L</v>
          </cell>
          <cell r="I11600" t="str">
            <v>Bromsgrepp V</v>
          </cell>
          <cell r="K11600" t="str">
            <v>Shimano</v>
          </cell>
          <cell r="L11600" t="str">
            <v>Kontakta SHIMANO</v>
          </cell>
        </row>
        <row r="11601">
          <cell r="B11601" t="str">
            <v>YEM3185531Växelreglage H</v>
          </cell>
          <cell r="C11601" t="str">
            <v>YEM3185531</v>
          </cell>
          <cell r="D11601">
            <v>2019</v>
          </cell>
          <cell r="E11601">
            <v>8</v>
          </cell>
          <cell r="F11601" t="str">
            <v>0080</v>
          </cell>
          <cell r="G11601" t="str">
            <v>D002</v>
          </cell>
          <cell r="H11601" t="str">
            <v>Shift Lever R</v>
          </cell>
          <cell r="I11601" t="str">
            <v>Växelreglage H</v>
          </cell>
          <cell r="J11601" t="str">
            <v>ASLM310R8AT RIGHT 8-SPEED 2050MM STAINLESS INNER, W/ OPTICAL GEAR DISPLAY</v>
          </cell>
          <cell r="K11601" t="str">
            <v>ASLM310R8AT</v>
          </cell>
          <cell r="L11601" t="str">
            <v>Kontakta SHIMANO</v>
          </cell>
        </row>
        <row r="11602">
          <cell r="B11602" t="str">
            <v>YEM3185531Växelreglage V</v>
          </cell>
          <cell r="C11602" t="str">
            <v>YEM3185531</v>
          </cell>
          <cell r="D11602">
            <v>2019</v>
          </cell>
          <cell r="E11602">
            <v>9</v>
          </cell>
          <cell r="F11602" t="str">
            <v>0090</v>
          </cell>
          <cell r="G11602" t="str">
            <v>D001</v>
          </cell>
          <cell r="H11602" t="str">
            <v>Shift Lever L</v>
          </cell>
          <cell r="I11602" t="str">
            <v>Växelreglage V</v>
          </cell>
          <cell r="L11602" t="e">
            <v>#N/A</v>
          </cell>
        </row>
        <row r="11603">
          <cell r="B11603" t="str">
            <v>YEM3185531Handtag par</v>
          </cell>
          <cell r="C11603" t="str">
            <v>YEM3185531</v>
          </cell>
          <cell r="D11603">
            <v>2019</v>
          </cell>
          <cell r="E11603">
            <v>10</v>
          </cell>
          <cell r="F11603" t="str">
            <v>0100</v>
          </cell>
          <cell r="G11603" t="str">
            <v>B004</v>
          </cell>
          <cell r="H11603" t="str">
            <v>Grip R</v>
          </cell>
          <cell r="I11603" t="str">
            <v>Handtag par</v>
          </cell>
          <cell r="J11603" t="str">
            <v>C2505666 Hard plastic black/Gel black/K10-01black, 130mm, embossed screw thread, anodized siliver JY020 clamp, brown</v>
          </cell>
          <cell r="K11603" t="str">
            <v>C2505682</v>
          </cell>
          <cell r="L11603" t="str">
            <v>BSP?</v>
          </cell>
        </row>
        <row r="11604">
          <cell r="B11604" t="str">
            <v>YEM3185531Frambroms</v>
          </cell>
          <cell r="C11604" t="str">
            <v>YEM3185531</v>
          </cell>
          <cell r="D11604">
            <v>2019</v>
          </cell>
          <cell r="E11604">
            <v>11</v>
          </cell>
          <cell r="F11604" t="str">
            <v>0110</v>
          </cell>
          <cell r="G11604" t="str">
            <v>C003</v>
          </cell>
          <cell r="H11604" t="str">
            <v xml:space="preserve">Brake front </v>
          </cell>
          <cell r="I11604" t="str">
            <v>Frambroms</v>
          </cell>
          <cell r="J11604" t="str">
            <v>AMT201KLFPRX070 DISC BRAKE ASSEMBLED SET, BL-MT201(L), BR-MT200(F), BLACK, W/O ADAPTER, RESIN PAD(W/O FIN),700MM HOSE(SM-BH59-SS BLACK), BULK, 9,02 USD</v>
          </cell>
          <cell r="K11604" t="str">
            <v>AMT201KLFPRX070</v>
          </cell>
          <cell r="L11604" t="str">
            <v>Kontakta SHIMANO</v>
          </cell>
        </row>
        <row r="11605">
          <cell r="B11605" t="str">
            <v>YEM3185531Bakbroms</v>
          </cell>
          <cell r="C11605" t="str">
            <v>YEM3185531</v>
          </cell>
          <cell r="D11605">
            <v>2019</v>
          </cell>
          <cell r="E11605">
            <v>12</v>
          </cell>
          <cell r="F11605" t="str">
            <v>0120</v>
          </cell>
          <cell r="G11605" t="str">
            <v>C004</v>
          </cell>
          <cell r="H11605" t="str">
            <v>Brake rear</v>
          </cell>
          <cell r="I11605" t="str">
            <v>Bakbroms</v>
          </cell>
          <cell r="J11605" t="str">
            <v>AMT201JRRXRX145 DISC BRAKE ASSEMBLED SET/J-kit, BL-MT201(R), BR-MT200(R), BLACK, W/O ADAPTER, RESIN PAD(W/O FIN), 1450MM HOSE(SM-BH59-SS BLACK), BULK, 10,79 USD</v>
          </cell>
          <cell r="K11605" t="str">
            <v>AMT201JRRXRX145</v>
          </cell>
          <cell r="L11605" t="str">
            <v>Kontakta SHIMANO</v>
          </cell>
        </row>
        <row r="11606">
          <cell r="B11606" t="str">
            <v>YEM3185531Vevlager</v>
          </cell>
          <cell r="C11606" t="str">
            <v>YEM3185531</v>
          </cell>
          <cell r="D11606">
            <v>2019</v>
          </cell>
          <cell r="E11606">
            <v>13</v>
          </cell>
          <cell r="F11606" t="str">
            <v>0130</v>
          </cell>
          <cell r="G11606" t="str">
            <v>E001</v>
          </cell>
          <cell r="H11606" t="str">
            <v xml:space="preserve">BB-set </v>
          </cell>
          <cell r="I11606" t="str">
            <v>Vevlager</v>
          </cell>
          <cell r="K11606" t="str">
            <v>INGÅR I MOTORN</v>
          </cell>
          <cell r="L11606" t="str">
            <v>Ingår i motorn</v>
          </cell>
        </row>
        <row r="11607">
          <cell r="B11607" t="str">
            <v>YEM3185531Vevparti</v>
          </cell>
          <cell r="C11607" t="str">
            <v>YEM3185531</v>
          </cell>
          <cell r="D11607">
            <v>2019</v>
          </cell>
          <cell r="E11607">
            <v>14</v>
          </cell>
          <cell r="F11607" t="str">
            <v>0140</v>
          </cell>
          <cell r="G11607" t="str">
            <v>E002</v>
          </cell>
          <cell r="H11607" t="str">
            <v>Front Chainwheel</v>
          </cell>
          <cell r="I11607" t="str">
            <v>Vevparti</v>
          </cell>
          <cell r="K11607" t="str">
            <v>Shimano</v>
          </cell>
          <cell r="L11607" t="str">
            <v>Kontakta SHIMANO</v>
          </cell>
        </row>
        <row r="11608">
          <cell r="B11608" t="str">
            <v>YEM3185531Kedjeskydd</v>
          </cell>
          <cell r="C11608" t="str">
            <v>YEM3185531</v>
          </cell>
          <cell r="D11608">
            <v>2019</v>
          </cell>
          <cell r="E11608">
            <v>15</v>
          </cell>
          <cell r="F11608" t="str">
            <v>0150</v>
          </cell>
          <cell r="G11608" t="str">
            <v>H001</v>
          </cell>
          <cell r="H11608" t="str">
            <v>Chain guard</v>
          </cell>
          <cell r="I11608" t="str">
            <v>Kedjeskydd</v>
          </cell>
          <cell r="K11608" t="str">
            <v>Shimano</v>
          </cell>
          <cell r="L11608" t="str">
            <v>Kontakta SHIMANO</v>
          </cell>
        </row>
        <row r="11609">
          <cell r="B11609" t="str">
            <v>YEM3185531Kedjeskyddsfäste</v>
          </cell>
          <cell r="C11609" t="str">
            <v>YEM3185531</v>
          </cell>
          <cell r="D11609">
            <v>2019</v>
          </cell>
          <cell r="E11609">
            <v>16</v>
          </cell>
          <cell r="F11609" t="str">
            <v>0160</v>
          </cell>
          <cell r="G11609" t="str">
            <v>H002</v>
          </cell>
          <cell r="H11609" t="str">
            <v>Chain guard bracket</v>
          </cell>
          <cell r="I11609" t="str">
            <v>Kedjeskyddsfäste</v>
          </cell>
          <cell r="K11609" t="str">
            <v>EMPTY</v>
          </cell>
          <cell r="L11609" t="e">
            <v>#N/A</v>
          </cell>
        </row>
        <row r="11610">
          <cell r="B11610" t="str">
            <v>YEM3185531Framväxel</v>
          </cell>
          <cell r="C11610" t="str">
            <v>YEM3185531</v>
          </cell>
          <cell r="D11610">
            <v>2019</v>
          </cell>
          <cell r="E11610">
            <v>17</v>
          </cell>
          <cell r="F11610" t="str">
            <v>0170</v>
          </cell>
          <cell r="G11610" t="str">
            <v>D003</v>
          </cell>
          <cell r="H11610" t="str">
            <v>Front Derailleur</v>
          </cell>
          <cell r="I11610" t="str">
            <v>Framväxel</v>
          </cell>
          <cell r="K11610" t="str">
            <v>EMPTY</v>
          </cell>
          <cell r="L11610" t="e">
            <v>#N/A</v>
          </cell>
        </row>
        <row r="11611">
          <cell r="B11611" t="str">
            <v>YEM3185531Bakväxel</v>
          </cell>
          <cell r="C11611" t="str">
            <v>YEM3185531</v>
          </cell>
          <cell r="D11611">
            <v>2019</v>
          </cell>
          <cell r="E11611">
            <v>18</v>
          </cell>
          <cell r="F11611" t="str">
            <v>0180</v>
          </cell>
          <cell r="G11611" t="str">
            <v>D004</v>
          </cell>
          <cell r="H11611" t="str">
            <v>Rear Derailleur</v>
          </cell>
          <cell r="I11611" t="str">
            <v>Bakväxel</v>
          </cell>
          <cell r="J11611" t="str">
            <v>ARDM360SGSL Acera black 8-speed</v>
          </cell>
          <cell r="K11611" t="str">
            <v>ARDM360SGSL</v>
          </cell>
          <cell r="L11611" t="str">
            <v>Kontakta SHIMANO</v>
          </cell>
        </row>
        <row r="11612">
          <cell r="B11612" t="str">
            <v>YEM3185531Kedja</v>
          </cell>
          <cell r="C11612" t="str">
            <v>YEM3185531</v>
          </cell>
          <cell r="D11612">
            <v>2019</v>
          </cell>
          <cell r="E11612">
            <v>19</v>
          </cell>
          <cell r="F11612" t="str">
            <v>0190</v>
          </cell>
          <cell r="G11612" t="str">
            <v>E003</v>
          </cell>
          <cell r="H11612" t="str">
            <v xml:space="preserve">Chain </v>
          </cell>
          <cell r="I11612" t="str">
            <v>Kedja</v>
          </cell>
          <cell r="J11612" t="str">
            <v>ACNHG40114 SHIM CN-HG40 8-SPEED W/END PIN</v>
          </cell>
          <cell r="K11612" t="str">
            <v>ACNHG40114</v>
          </cell>
          <cell r="L11612" t="str">
            <v>Kontakta SHIMANO</v>
          </cell>
        </row>
        <row r="11613">
          <cell r="B11613" t="str">
            <v>YEM3185531Kassett</v>
          </cell>
          <cell r="C11613" t="str">
            <v>YEM3185531</v>
          </cell>
          <cell r="D11613">
            <v>2019</v>
          </cell>
          <cell r="E11613">
            <v>20</v>
          </cell>
          <cell r="F11613" t="str">
            <v>0200</v>
          </cell>
          <cell r="G11613" t="str">
            <v>E004</v>
          </cell>
          <cell r="H11613" t="str">
            <v>Cassette Sprocket</v>
          </cell>
          <cell r="I11613" t="str">
            <v>Kassett</v>
          </cell>
          <cell r="J11613" t="str">
            <v>ACSHG318134 SHIM HG-31 11-34 8-DEL + C4355178 Spooke protector transparent SPP PLtr F 36 YF-5010</v>
          </cell>
          <cell r="K11613" t="str">
            <v>ACSHG318134</v>
          </cell>
          <cell r="L11613" t="str">
            <v>Kontakta SHIMANO</v>
          </cell>
        </row>
        <row r="11614">
          <cell r="B11614" t="str">
            <v>YEM3185531Framhjul</v>
          </cell>
          <cell r="C11614" t="str">
            <v>YEM3185531</v>
          </cell>
          <cell r="D11614">
            <v>2019</v>
          </cell>
          <cell r="E11614">
            <v>21</v>
          </cell>
          <cell r="F11614" t="str">
            <v>0210</v>
          </cell>
          <cell r="G11614" t="str">
            <v>F001</v>
          </cell>
          <cell r="H11614" t="str">
            <v>Front hub</v>
          </cell>
          <cell r="I11614" t="str">
            <v>Framhjul</v>
          </cell>
          <cell r="J11614" t="str">
            <v>C4305188 FRONT HUB TEC, CL-1420N  36H NUT, FOR CENTER LOCK DISC BRAKE,   W/O ROTOR MOUNT COVER, BLACK, BULK NO LOGO</v>
          </cell>
          <cell r="K11614" t="str">
            <v>C4107770</v>
          </cell>
          <cell r="L11614" t="str">
            <v>Kontakta Service</v>
          </cell>
        </row>
        <row r="11615">
          <cell r="B11615" t="str">
            <v>YEM3185531Bakhjul</v>
          </cell>
          <cell r="C11615" t="str">
            <v>YEM3185531</v>
          </cell>
          <cell r="D11615">
            <v>2019</v>
          </cell>
          <cell r="E11615">
            <v>22</v>
          </cell>
          <cell r="F11615" t="str">
            <v>0220</v>
          </cell>
          <cell r="G11615" t="str">
            <v>F002</v>
          </cell>
          <cell r="H11615" t="str">
            <v>Rear hub</v>
          </cell>
          <cell r="I11615" t="str">
            <v>Bakhjul</v>
          </cell>
          <cell r="J11615" t="str">
            <v>C4405342 FREEHUB TEC, CL-1422 36H 8/9/10-SPEED OLD:135MM AXLE:146MM      QR:170MM, FOR CENTER LOCK DISC BRAKE    W/O ROTOR MOUNT COVER, BLACK, BULK</v>
          </cell>
          <cell r="K11615" t="str">
            <v>C4208058</v>
          </cell>
          <cell r="L11615" t="str">
            <v>Kontakta Service</v>
          </cell>
        </row>
        <row r="11616">
          <cell r="B11616" t="str">
            <v>YEM3185531Däck</v>
          </cell>
          <cell r="C11616" t="str">
            <v>YEM3185531</v>
          </cell>
          <cell r="D11616">
            <v>2019</v>
          </cell>
          <cell r="E11616">
            <v>23</v>
          </cell>
          <cell r="F11616" t="str">
            <v>0230</v>
          </cell>
          <cell r="G11616" t="str">
            <v>F003</v>
          </cell>
          <cell r="H11616" t="str">
            <v>Tire</v>
          </cell>
          <cell r="I11616" t="str">
            <v>Däck</v>
          </cell>
          <cell r="J11616" t="str">
            <v>C4906436 TYR 700X37C Duramax Regular Reflex 60 TPI UNDA H-481 Brown</v>
          </cell>
          <cell r="K11616" t="str">
            <v>C4906436</v>
          </cell>
          <cell r="L11616" t="str">
            <v>C4901540</v>
          </cell>
        </row>
        <row r="11617">
          <cell r="B11617" t="str">
            <v>YEM3185531Skärmar set</v>
          </cell>
          <cell r="C11617" t="str">
            <v>YEM3185531</v>
          </cell>
          <cell r="D11617">
            <v>2019</v>
          </cell>
          <cell r="E11617">
            <v>24</v>
          </cell>
          <cell r="F11617" t="str">
            <v>0240</v>
          </cell>
          <cell r="G11617" t="str">
            <v>H003</v>
          </cell>
          <cell r="H11617" t="str">
            <v xml:space="preserve">Mudguard front   </v>
          </cell>
          <cell r="I11617" t="str">
            <v>Skärmar set</v>
          </cell>
          <cell r="J11617" t="str">
            <v>C8255799-ZN-702 Matt Mustard Yellow Front 38 Buchel, 740mm</v>
          </cell>
          <cell r="K11617" t="str">
            <v>C8255799-ZN-702</v>
          </cell>
          <cell r="L11617" t="str">
            <v>Kontakta Service</v>
          </cell>
        </row>
        <row r="11618">
          <cell r="B11618" t="str">
            <v>YEM3185531Pakethållare</v>
          </cell>
          <cell r="C11618" t="str">
            <v>YEM3185531</v>
          </cell>
          <cell r="D11618">
            <v>2019</v>
          </cell>
          <cell r="E11618">
            <v>25</v>
          </cell>
          <cell r="F11618" t="str">
            <v>0250</v>
          </cell>
          <cell r="G11618" t="str">
            <v>H004</v>
          </cell>
          <cell r="H11618" t="str">
            <v>Carrier</v>
          </cell>
          <cell r="I11618" t="str">
            <v>Pakethållare</v>
          </cell>
          <cell r="J11618" t="str">
            <v>C8205828-ALU-5698 Yellow Mustard Matt Carrier Sport 28"  2-legs 150mm stay (55-62cm), AVS "ny överdel" 131,50 sek</v>
          </cell>
          <cell r="K11618" t="str">
            <v>C8205828-698M</v>
          </cell>
          <cell r="L11618" t="str">
            <v>Kontakta Service</v>
          </cell>
        </row>
        <row r="11619">
          <cell r="B11619" t="str">
            <v>YEM3185531Sadel</v>
          </cell>
          <cell r="C11619" t="str">
            <v>YEM3185531</v>
          </cell>
          <cell r="D11619">
            <v>2019</v>
          </cell>
          <cell r="E11619">
            <v>26</v>
          </cell>
          <cell r="F11619" t="str">
            <v>0260</v>
          </cell>
          <cell r="G11619" t="str">
            <v>G001</v>
          </cell>
          <cell r="H11619" t="str">
            <v>Saddle</v>
          </cell>
          <cell r="I11619" t="str">
            <v>Sadel</v>
          </cell>
          <cell r="J11619" t="str">
            <v>C7106232 VL-4422 Saddle brown, Cover NP3-24, rail satin steel wo clamp, embossed pattern</v>
          </cell>
          <cell r="K11619" t="str">
            <v>C7106232</v>
          </cell>
          <cell r="L11619" t="str">
            <v>C7106232</v>
          </cell>
        </row>
        <row r="11620">
          <cell r="B11620" t="str">
            <v>YEM3185531Sadelstolpe</v>
          </cell>
          <cell r="C11620" t="str">
            <v>YEM3185531</v>
          </cell>
          <cell r="D11620">
            <v>2019</v>
          </cell>
          <cell r="E11620">
            <v>27</v>
          </cell>
          <cell r="F11620" t="str">
            <v>0270</v>
          </cell>
          <cell r="G11620" t="str">
            <v>G002</v>
          </cell>
          <cell r="H11620" t="str">
            <v>Seatpost</v>
          </cell>
          <cell r="I11620" t="str">
            <v>Sadelstolpe</v>
          </cell>
          <cell r="J11620" t="str">
            <v xml:space="preserve">C7205258  SP-222 27.2X350 Anodized SILVER </v>
          </cell>
          <cell r="K11620" t="str">
            <v>C7205258</v>
          </cell>
          <cell r="L11620" t="str">
            <v>C7200039</v>
          </cell>
        </row>
        <row r="11621">
          <cell r="B11621" t="str">
            <v>YEM3185531Sadelrörsklämma</v>
          </cell>
          <cell r="C11621" t="str">
            <v>YEM3185531</v>
          </cell>
          <cell r="D11621">
            <v>2019</v>
          </cell>
          <cell r="E11621">
            <v>28</v>
          </cell>
          <cell r="F11621" t="str">
            <v>0280</v>
          </cell>
          <cell r="G11621" t="str">
            <v>G003</v>
          </cell>
          <cell r="H11621" t="str">
            <v>Seat Clamp</v>
          </cell>
          <cell r="I11621" t="str">
            <v>Sadelrörsklämma</v>
          </cell>
          <cell r="J11621" t="str">
            <v>C7305178 MX-112 Alloy Seatclamp, single bolt, 31,8mm, silver with stainless steel bolt</v>
          </cell>
          <cell r="K11621" t="str">
            <v>C7305178</v>
          </cell>
          <cell r="L11621" t="str">
            <v>C7300028-318</v>
          </cell>
        </row>
        <row r="11622">
          <cell r="B11622" t="str">
            <v>YEM3185531Framlampa</v>
          </cell>
          <cell r="C11622" t="str">
            <v>YEM3185531</v>
          </cell>
          <cell r="D11622">
            <v>2019</v>
          </cell>
          <cell r="E11622">
            <v>29</v>
          </cell>
          <cell r="F11622" t="str">
            <v>0290</v>
          </cell>
          <cell r="G11622" t="str">
            <v>H005</v>
          </cell>
          <cell r="H11622" t="str">
            <v>Front light</v>
          </cell>
          <cell r="I11622" t="str">
            <v>Framlampa</v>
          </cell>
          <cell r="J11622" t="str">
            <v>C8025212 Front light Breeze Evo without ss bracket, Classic chrome, 0,5W LED, 15 lux, Waterproof IP44 w cable</v>
          </cell>
          <cell r="K11622" t="str">
            <v>C8025212</v>
          </cell>
          <cell r="L11622" t="str">
            <v>C8010029</v>
          </cell>
        </row>
        <row r="11623">
          <cell r="B11623" t="str">
            <v>YEM3185531Baklampa</v>
          </cell>
          <cell r="C11623" t="str">
            <v>YEM3185531</v>
          </cell>
          <cell r="D11623">
            <v>2019</v>
          </cell>
          <cell r="E11623">
            <v>30</v>
          </cell>
          <cell r="F11623" t="str">
            <v>0300</v>
          </cell>
          <cell r="G11623" t="str">
            <v>H006</v>
          </cell>
          <cell r="H11623" t="str">
            <v>Light, Rear</v>
          </cell>
          <cell r="I11623" t="str">
            <v>Baklampa</v>
          </cell>
          <cell r="J11623" t="str">
            <v>inkl in battery</v>
          </cell>
          <cell r="K11623" t="str">
            <v>C8705186-1RLBK</v>
          </cell>
          <cell r="L11623" t="str">
            <v>C8705186-1RLBK</v>
          </cell>
        </row>
        <row r="11624">
          <cell r="B11624" t="str">
            <v>YEM3185531Låssats</v>
          </cell>
          <cell r="C11624" t="str">
            <v>YEM3185531</v>
          </cell>
          <cell r="D11624">
            <v>2019</v>
          </cell>
          <cell r="E11624">
            <v>31</v>
          </cell>
          <cell r="F11624" t="str">
            <v>0310</v>
          </cell>
          <cell r="G11624" t="str">
            <v>H007</v>
          </cell>
          <cell r="H11624" t="str">
            <v>Lock</v>
          </cell>
          <cell r="I11624" t="str">
            <v>Låssats</v>
          </cell>
          <cell r="J11624" t="str">
            <v>C8405069 LCK SF PLbk Solid+  BAT SF03, LOCK FRAME+LOCK BATT SF03 RT W/2 similar keys</v>
          </cell>
          <cell r="K11624" t="str">
            <v>C8405069</v>
          </cell>
          <cell r="L11624" t="str">
            <v>C8405069</v>
          </cell>
        </row>
        <row r="11625">
          <cell r="B11625" t="str">
            <v>YEM3185531Stöd</v>
          </cell>
          <cell r="C11625" t="str">
            <v>YEM3185531</v>
          </cell>
          <cell r="D11625">
            <v>2019</v>
          </cell>
          <cell r="E11625">
            <v>32</v>
          </cell>
          <cell r="F11625" t="str">
            <v>0320</v>
          </cell>
          <cell r="G11625" t="str">
            <v>H008</v>
          </cell>
          <cell r="H11625" t="str">
            <v>Kick stand</v>
          </cell>
          <cell r="I11625" t="str">
            <v>Stöd</v>
          </cell>
          <cell r="J11625" t="str">
            <v xml:space="preserve">C8105214 Atran Stylo adjustable all black </v>
          </cell>
          <cell r="K11625" t="str">
            <v>C8105214</v>
          </cell>
          <cell r="L11625" t="str">
            <v>C8100036</v>
          </cell>
        </row>
        <row r="11626">
          <cell r="B11626" t="str">
            <v>YEM3185531Korg</v>
          </cell>
          <cell r="C11626" t="str">
            <v>YEM3185531</v>
          </cell>
          <cell r="D11626">
            <v>2019</v>
          </cell>
          <cell r="E11626">
            <v>33</v>
          </cell>
          <cell r="F11626" t="str">
            <v>0330</v>
          </cell>
          <cell r="G11626" t="str">
            <v>H009</v>
          </cell>
          <cell r="H11626" t="str">
            <v>Basket / Fr carrier</v>
          </cell>
          <cell r="I11626" t="str">
            <v>Korg</v>
          </cell>
          <cell r="J11626" t="str">
            <v>C8205750-28-ALU-698 Yellow Mustard Front carrier with stay, axle fixation with AVS</v>
          </cell>
          <cell r="K11626" t="str">
            <v>C825750-28-698M</v>
          </cell>
          <cell r="L11626" t="str">
            <v>Kontakta Service</v>
          </cell>
        </row>
        <row r="11627">
          <cell r="B11627" t="str">
            <v>YEM3185531Pedaler</v>
          </cell>
          <cell r="C11627" t="str">
            <v>YEM3185531</v>
          </cell>
          <cell r="D11627">
            <v>2019</v>
          </cell>
          <cell r="E11627">
            <v>34</v>
          </cell>
          <cell r="F11627" t="str">
            <v>0340</v>
          </cell>
          <cell r="G11627" t="str">
            <v>E005</v>
          </cell>
          <cell r="H11627" t="str">
            <v xml:space="preserve">Pedal </v>
          </cell>
          <cell r="I11627" t="str">
            <v>Pedaler</v>
          </cell>
          <cell r="J11627" t="str">
            <v>C3505208 NWL-467  SILVER/GREY 9/16" ALU</v>
          </cell>
          <cell r="K11627" t="str">
            <v>C3505208</v>
          </cell>
          <cell r="L11627" t="str">
            <v>C3500059</v>
          </cell>
        </row>
        <row r="11628">
          <cell r="B11628" t="str">
            <v>YEM3185531Motor</v>
          </cell>
          <cell r="C11628" t="str">
            <v>YEM3185531</v>
          </cell>
          <cell r="D11628">
            <v>2019</v>
          </cell>
          <cell r="E11628">
            <v>35</v>
          </cell>
          <cell r="F11628" t="str">
            <v>0350</v>
          </cell>
          <cell r="G11628" t="str">
            <v>J001</v>
          </cell>
          <cell r="H11628" t="str">
            <v>DRIVE UNIT:</v>
          </cell>
          <cell r="I11628" t="str">
            <v>Motor</v>
          </cell>
          <cell r="J11628" t="str">
            <v>KDUE5000K DRIVE UNIT, DU-E5000, MID SHIP POSITION, FOR ROLLER/DISC/V-BRAKE, FOR 25km/h, W/O COVER(SM-DUE50),W/O SPEED SENSOR UNIT, W/TL-EW02, BULK, 22898 JPY</v>
          </cell>
          <cell r="K11628" t="str">
            <v>KDUE5000K</v>
          </cell>
          <cell r="L11628" t="str">
            <v>Kontakta SHIMANO / DU-E5000</v>
          </cell>
        </row>
        <row r="11629">
          <cell r="B11629" t="str">
            <v>YEM3185531Display</v>
          </cell>
          <cell r="C11629" t="str">
            <v>YEM3185531</v>
          </cell>
          <cell r="D11629">
            <v>2019</v>
          </cell>
          <cell r="E11629">
            <v>36</v>
          </cell>
          <cell r="F11629" t="str">
            <v>0360</v>
          </cell>
          <cell r="G11629" t="str">
            <v>J004</v>
          </cell>
          <cell r="H11629" t="str">
            <v>DISPLAY:</v>
          </cell>
          <cell r="I11629" t="str">
            <v>Display</v>
          </cell>
          <cell r="J11629" t="str">
            <v>KSCE6100C (Description CYCLE COMPUTER, SC-E6100, CLAMP BAND DIA METER 25.4MM &amp; 31.8MM, 1ST GROUP, BULK</v>
          </cell>
          <cell r="K11629" t="str">
            <v>KSCE6100C</v>
          </cell>
          <cell r="L11629" t="str">
            <v>Kontakta SHIMANO / SC-E6100</v>
          </cell>
        </row>
        <row r="11630">
          <cell r="B11630" t="str">
            <v>YEM3185531EB-Bus kabel</v>
          </cell>
          <cell r="C11630" t="str">
            <v>YEM3185531</v>
          </cell>
          <cell r="D11630">
            <v>2019</v>
          </cell>
          <cell r="E11630">
            <v>37</v>
          </cell>
          <cell r="F11630" t="str">
            <v>0370</v>
          </cell>
          <cell r="G11630" t="str">
            <v>J005</v>
          </cell>
          <cell r="H11630" t="str">
            <v>EB-BUS CABLE:</v>
          </cell>
          <cell r="I11630" t="str">
            <v>EB-Bus kabel</v>
          </cell>
          <cell r="J11630" t="str">
            <v>KEWSD50IL35 ELECTRIC WIRE, EW-SD50-I, FOR BUILT-IN ROUTING, 350MM BLACK, BULK, 973 JPY</v>
          </cell>
          <cell r="K11630" t="str">
            <v>KEWSD50IL35</v>
          </cell>
          <cell r="L11630" t="str">
            <v>Kontakta SHIMANO</v>
          </cell>
        </row>
        <row r="11631">
          <cell r="B11631" t="str">
            <v>YEM3185531Motorkabel</v>
          </cell>
          <cell r="C11631" t="str">
            <v>YEM3185531</v>
          </cell>
          <cell r="D11631">
            <v>2019</v>
          </cell>
          <cell r="E11631">
            <v>38</v>
          </cell>
          <cell r="F11631" t="str">
            <v>0380</v>
          </cell>
          <cell r="G11631" t="str">
            <v>J006</v>
          </cell>
          <cell r="H11631" t="str">
            <v>POWER CABLE:</v>
          </cell>
          <cell r="I11631" t="str">
            <v>Motorkabel</v>
          </cell>
          <cell r="J11631" t="str">
            <v>KEWSD50IL120 ELECTRIC WIRE, EW-SD50-I, FOR BUILT-IN ROUTING, 1200MM BLACK, BULK, 1169 JPY</v>
          </cell>
          <cell r="K11631" t="str">
            <v>Ingår i batterihållaren</v>
          </cell>
          <cell r="L11631" t="str">
            <v>Ingår i batterihållaren</v>
          </cell>
        </row>
        <row r="11632">
          <cell r="B11632" t="str">
            <v>YEM3185531Kabel framlampa</v>
          </cell>
          <cell r="C11632" t="str">
            <v>YEM3185531</v>
          </cell>
          <cell r="D11632">
            <v>2019</v>
          </cell>
          <cell r="E11632">
            <v>39</v>
          </cell>
          <cell r="F11632" t="str">
            <v>0390</v>
          </cell>
          <cell r="G11632" t="str">
            <v>J007</v>
          </cell>
          <cell r="H11632" t="str">
            <v>F. LIGHT CABLE:</v>
          </cell>
          <cell r="I11632" t="str">
            <v>Kabel framlampa</v>
          </cell>
          <cell r="J11632" t="str">
            <v>Electric wire SC-&gt;DU KEWSD50IL35</v>
          </cell>
          <cell r="K11632" t="str">
            <v>KEWSD50IL35</v>
          </cell>
          <cell r="L11632" t="str">
            <v>Kontakta SHIMANO</v>
          </cell>
        </row>
        <row r="11633">
          <cell r="B11633" t="str">
            <v>YEM3185531Kabel baklampa</v>
          </cell>
          <cell r="C11633" t="str">
            <v>YEM3185531</v>
          </cell>
          <cell r="D11633">
            <v>2019</v>
          </cell>
          <cell r="E11633">
            <v>40</v>
          </cell>
          <cell r="F11633" t="str">
            <v>0400</v>
          </cell>
          <cell r="G11633" t="str">
            <v>J008</v>
          </cell>
          <cell r="H11633" t="str">
            <v>R. LIGHT CABLE:</v>
          </cell>
          <cell r="I11633" t="str">
            <v>Kabel baklampa</v>
          </cell>
          <cell r="K11633" t="str">
            <v>INGÅR I BATTERIET</v>
          </cell>
          <cell r="L11633" t="str">
            <v>Ingår i batteriet</v>
          </cell>
        </row>
        <row r="11634">
          <cell r="B11634" t="str">
            <v>YEM3185531Hastighetssensor</v>
          </cell>
          <cell r="C11634" t="str">
            <v>YEM3185531</v>
          </cell>
          <cell r="D11634">
            <v>2019</v>
          </cell>
          <cell r="E11634">
            <v>41</v>
          </cell>
          <cell r="F11634" t="str">
            <v>0410</v>
          </cell>
          <cell r="G11634" t="str">
            <v>J009</v>
          </cell>
          <cell r="H11634" t="str">
            <v>SPEED SENSOR:</v>
          </cell>
          <cell r="I11634" t="str">
            <v>Hastighetssensor</v>
          </cell>
          <cell r="J11634" t="str">
            <v>KSMDUE10 SPEED SENSOR UNIT, SM-DUE10, CABLE LENGTH 540MM, BULK, 1041 JPY</v>
          </cell>
          <cell r="K11634" t="str">
            <v>KSMDUE10</v>
          </cell>
          <cell r="L11634" t="str">
            <v>Kontakta SHIMANO / SM-DUE10</v>
          </cell>
        </row>
        <row r="11635">
          <cell r="B11635" t="str">
            <v>YEM3185531Batteri</v>
          </cell>
          <cell r="C11635" t="str">
            <v>YEM3185531</v>
          </cell>
          <cell r="D11635">
            <v>2019</v>
          </cell>
          <cell r="E11635">
            <v>42</v>
          </cell>
          <cell r="F11635" t="str">
            <v>0420</v>
          </cell>
          <cell r="G11635" t="str">
            <v>J002</v>
          </cell>
          <cell r="H11635" t="str">
            <v>BATTERY:</v>
          </cell>
          <cell r="I11635" t="str">
            <v>Batteri</v>
          </cell>
          <cell r="J11635" t="str">
            <v>C8705186-S-11EA SR-20 11,6Ah, dimension med dockning 435mmX140mmX50mm, 2,9kg</v>
          </cell>
          <cell r="K11635" t="str">
            <v>C8705186-S-11EA</v>
          </cell>
          <cell r="L11635" t="str">
            <v>C8705186-S-11EA</v>
          </cell>
        </row>
        <row r="11636">
          <cell r="B11636" t="str">
            <v>YEM3185531Batterihållare</v>
          </cell>
          <cell r="C11636" t="str">
            <v>YEM3185531</v>
          </cell>
          <cell r="D11636">
            <v>2019</v>
          </cell>
          <cell r="E11636">
            <v>43</v>
          </cell>
          <cell r="F11636" t="str">
            <v>0430</v>
          </cell>
          <cell r="G11636" t="str">
            <v>J003</v>
          </cell>
          <cell r="H11636" t="str">
            <v>BATTERY HOLDER/Slider</v>
          </cell>
          <cell r="I11636" t="str">
            <v>Batterihållare</v>
          </cell>
          <cell r="J11636" t="str">
            <v>C8705188-S-01 Slider (lower part) SR20, AXA One key</v>
          </cell>
          <cell r="K11636" t="str">
            <v>C8705188-S-01</v>
          </cell>
          <cell r="L11636" t="str">
            <v>C8705188-S-01</v>
          </cell>
        </row>
        <row r="11637">
          <cell r="B11637" t="str">
            <v>YEM3185531Batteriladdare</v>
          </cell>
          <cell r="C11637" t="str">
            <v>YEM3185531</v>
          </cell>
          <cell r="D11637">
            <v>2019</v>
          </cell>
          <cell r="E11637">
            <v>44</v>
          </cell>
          <cell r="F11637" t="str">
            <v>0440</v>
          </cell>
          <cell r="G11637" t="str">
            <v>J010</v>
          </cell>
          <cell r="H11637" t="str">
            <v>CHARGER:</v>
          </cell>
          <cell r="I11637" t="str">
            <v>Batteriladdare</v>
          </cell>
          <cell r="J11637" t="str">
            <v>C8705187-S-01 , (CHARGER 2A 5 stift  CHARGER FOR SHIMANO/SR-20 BATTERY</v>
          </cell>
          <cell r="K11637" t="str">
            <v>C8705187-S-01</v>
          </cell>
          <cell r="L11637" t="str">
            <v>C8705086-02C</v>
          </cell>
        </row>
        <row r="11638">
          <cell r="B11638" t="str">
            <v>YEM3185531Kontrollbox</v>
          </cell>
          <cell r="C11638" t="str">
            <v>YEM3185531</v>
          </cell>
          <cell r="D11638">
            <v>2019</v>
          </cell>
          <cell r="E11638">
            <v>45</v>
          </cell>
          <cell r="F11638" t="str">
            <v>0450</v>
          </cell>
          <cell r="G11638" t="str">
            <v>J011</v>
          </cell>
          <cell r="H11638" t="str">
            <v>Controller</v>
          </cell>
          <cell r="I11638" t="str">
            <v>Kontrollbox</v>
          </cell>
          <cell r="J11638" t="str">
            <v>Included in motor</v>
          </cell>
          <cell r="K11638" t="str">
            <v>Shimano</v>
          </cell>
          <cell r="L11638" t="str">
            <v>Kontakta SHIMANO</v>
          </cell>
        </row>
        <row r="11639">
          <cell r="B11639" t="str">
            <v>YEM3185531Växelöra</v>
          </cell>
          <cell r="C11639" t="str">
            <v>YEM3185531</v>
          </cell>
          <cell r="D11639">
            <v>2019</v>
          </cell>
          <cell r="E11639">
            <v>46</v>
          </cell>
          <cell r="F11639" t="str">
            <v>0460</v>
          </cell>
          <cell r="G11639" t="str">
            <v>D005</v>
          </cell>
          <cell r="H11639" t="str">
            <v>Gear hanger</v>
          </cell>
          <cell r="I11639" t="str">
            <v>Växelöra</v>
          </cell>
          <cell r="K11639" t="str">
            <v>C1350087</v>
          </cell>
          <cell r="L11639" t="str">
            <v>C1350087</v>
          </cell>
        </row>
        <row r="11640">
          <cell r="B11640" t="str">
            <v>YEM3185532RAM</v>
          </cell>
          <cell r="C11640" t="str">
            <v>YEM3185532</v>
          </cell>
          <cell r="D11640" t="str">
            <v>2020-2021</v>
          </cell>
          <cell r="E11640">
            <v>1</v>
          </cell>
          <cell r="F11640" t="str">
            <v>0010</v>
          </cell>
          <cell r="G11640" t="str">
            <v>A001</v>
          </cell>
          <cell r="H11640" t="str">
            <v>PAINTED FRAME</v>
          </cell>
          <cell r="I11640" t="str">
            <v>RAM</v>
          </cell>
          <cell r="K11640" t="str">
            <v>FRAME</v>
          </cell>
          <cell r="L11640" t="e">
            <v>#N/A</v>
          </cell>
        </row>
        <row r="11641">
          <cell r="B11641" t="str">
            <v>YEM3185532Framgaffel</v>
          </cell>
          <cell r="C11641" t="str">
            <v>YEM3185532</v>
          </cell>
          <cell r="D11641" t="str">
            <v>2020-2021</v>
          </cell>
          <cell r="E11641">
            <v>2</v>
          </cell>
          <cell r="F11641" t="str">
            <v>0020</v>
          </cell>
          <cell r="G11641" t="str">
            <v>A002</v>
          </cell>
          <cell r="H11641" t="str">
            <v>PAINTED FORK</v>
          </cell>
          <cell r="I11641" t="str">
            <v>Framgaffel</v>
          </cell>
          <cell r="J11641" t="str">
            <v>C1605442-193 FF 28 ST 1"1/8 Int 40-44 Disc</v>
          </cell>
          <cell r="K11641" t="str">
            <v>C1605442-193</v>
          </cell>
          <cell r="L11641" t="e">
            <v>#N/A</v>
          </cell>
        </row>
        <row r="11642">
          <cell r="B11642" t="str">
            <v>YEM3185532Styrlager</v>
          </cell>
          <cell r="C11642" t="str">
            <v>YEM3185532</v>
          </cell>
          <cell r="D11642" t="str">
            <v>2020-2021</v>
          </cell>
          <cell r="E11642">
            <v>3</v>
          </cell>
          <cell r="F11642" t="str">
            <v>0030</v>
          </cell>
          <cell r="G11642" t="str">
            <v>B001</v>
          </cell>
          <cell r="H11642" t="str">
            <v>Head Set</v>
          </cell>
          <cell r="I11642" t="str">
            <v>Styrlager</v>
          </cell>
          <cell r="J11642" t="str">
            <v>C2105002 VP-MH305C SEMI INTEGR, ED BLACK O/S  SH = 20mm</v>
          </cell>
          <cell r="K11642" t="str">
            <v>C2105002</v>
          </cell>
          <cell r="L11642" t="str">
            <v>C2100163</v>
          </cell>
        </row>
        <row r="11643">
          <cell r="B11643" t="str">
            <v xml:space="preserve">YEM3185532Styrstam </v>
          </cell>
          <cell r="C11643" t="str">
            <v>YEM3185532</v>
          </cell>
          <cell r="D11643" t="str">
            <v>2020-2021</v>
          </cell>
          <cell r="E11643">
            <v>4</v>
          </cell>
          <cell r="F11643" t="str">
            <v>0040</v>
          </cell>
          <cell r="G11643" t="str">
            <v>B002</v>
          </cell>
          <cell r="H11643" t="str">
            <v>Handlebar Stem</v>
          </cell>
          <cell r="I11643" t="str">
            <v xml:space="preserve">Styrstam </v>
          </cell>
          <cell r="J11643" t="str">
            <v xml:space="preserve">C2205548-090 STQ ALsv 25,4/85 180mm 4BOLT MTSD-367N-5 SV </v>
          </cell>
          <cell r="K11643" t="str">
            <v>C2205548-090</v>
          </cell>
          <cell r="L11643" t="str">
            <v>C2200064</v>
          </cell>
        </row>
        <row r="11644">
          <cell r="B11644" t="str">
            <v>YEM3185532Styre</v>
          </cell>
          <cell r="C11644" t="str">
            <v>YEM3185532</v>
          </cell>
          <cell r="D11644" t="str">
            <v>2020-2021</v>
          </cell>
          <cell r="E11644">
            <v>5</v>
          </cell>
          <cell r="F11644" t="str">
            <v>0050</v>
          </cell>
          <cell r="G11644" t="str">
            <v>B003</v>
          </cell>
          <cell r="H11644" t="str">
            <v>Handelbar</v>
          </cell>
          <cell r="I11644" t="str">
            <v>Styre</v>
          </cell>
          <cell r="J11644" t="str">
            <v>C2306073 Handlebar City Silver NR-AL-14(ISO-C) W:630mm, AL H.A.S, no logo</v>
          </cell>
          <cell r="K11644" t="str">
            <v>C2306073</v>
          </cell>
          <cell r="L11644" t="str">
            <v>C2300290</v>
          </cell>
        </row>
        <row r="11645">
          <cell r="B11645" t="str">
            <v>YEM3185532Bromsgrepp H</v>
          </cell>
          <cell r="C11645" t="str">
            <v>YEM3185532</v>
          </cell>
          <cell r="D11645" t="str">
            <v>2020-2021</v>
          </cell>
          <cell r="E11645">
            <v>6</v>
          </cell>
          <cell r="F11645" t="str">
            <v>0060</v>
          </cell>
          <cell r="G11645" t="str">
            <v>C002</v>
          </cell>
          <cell r="H11645" t="str">
            <v>Brake Lever R</v>
          </cell>
          <cell r="I11645" t="str">
            <v>Bromsgrepp H</v>
          </cell>
          <cell r="K11645" t="str">
            <v>Shimano</v>
          </cell>
          <cell r="L11645" t="str">
            <v>Kontakta SHIMANO</v>
          </cell>
        </row>
        <row r="11646">
          <cell r="B11646" t="str">
            <v>YEM3185532Bromsgrepp V</v>
          </cell>
          <cell r="C11646" t="str">
            <v>YEM3185532</v>
          </cell>
          <cell r="D11646" t="str">
            <v>2020-2021</v>
          </cell>
          <cell r="E11646">
            <v>7</v>
          </cell>
          <cell r="F11646" t="str">
            <v>0070</v>
          </cell>
          <cell r="G11646" t="str">
            <v>C001</v>
          </cell>
          <cell r="H11646" t="str">
            <v>Brake Lever L</v>
          </cell>
          <cell r="I11646" t="str">
            <v>Bromsgrepp V</v>
          </cell>
          <cell r="K11646" t="str">
            <v>Shimano</v>
          </cell>
          <cell r="L11646" t="str">
            <v>Kontakta SHIMANO</v>
          </cell>
        </row>
        <row r="11647">
          <cell r="B11647" t="str">
            <v>YEM3185532Växelreglage H</v>
          </cell>
          <cell r="C11647" t="str">
            <v>YEM3185532</v>
          </cell>
          <cell r="D11647" t="str">
            <v>2020-2021</v>
          </cell>
          <cell r="E11647">
            <v>8</v>
          </cell>
          <cell r="F11647" t="str">
            <v>0080</v>
          </cell>
          <cell r="G11647" t="str">
            <v>D002</v>
          </cell>
          <cell r="H11647" t="str">
            <v>Shift Lever R</v>
          </cell>
          <cell r="I11647" t="str">
            <v>Växelreglage H</v>
          </cell>
          <cell r="J11647" t="str">
            <v>ASLM310R8AT RIGHT 8-SPEED 2050MM STAINLESS INNER, W/ OPTICAL GEAR DISPLAY</v>
          </cell>
          <cell r="K11647" t="str">
            <v>ASLM310R8AT</v>
          </cell>
          <cell r="L11647" t="str">
            <v>Kontakta SHIMANO</v>
          </cell>
        </row>
        <row r="11648">
          <cell r="B11648" t="str">
            <v>YEM3185532Växelreglage V</v>
          </cell>
          <cell r="C11648" t="str">
            <v>YEM3185532</v>
          </cell>
          <cell r="D11648" t="str">
            <v>2020-2021</v>
          </cell>
          <cell r="E11648">
            <v>9</v>
          </cell>
          <cell r="F11648" t="str">
            <v>0090</v>
          </cell>
          <cell r="G11648" t="str">
            <v>D001</v>
          </cell>
          <cell r="H11648" t="str">
            <v>Shift Lever L</v>
          </cell>
          <cell r="I11648" t="str">
            <v>Växelreglage V</v>
          </cell>
          <cell r="L11648" t="e">
            <v>#N/A</v>
          </cell>
        </row>
        <row r="11649">
          <cell r="B11649" t="str">
            <v>YEM3185532Handtag par</v>
          </cell>
          <cell r="C11649" t="str">
            <v>YEM3185532</v>
          </cell>
          <cell r="D11649" t="str">
            <v>2020-2021</v>
          </cell>
          <cell r="E11649">
            <v>10</v>
          </cell>
          <cell r="F11649" t="str">
            <v>0100</v>
          </cell>
          <cell r="G11649" t="str">
            <v>B004</v>
          </cell>
          <cell r="H11649" t="str">
            <v>Grip R</v>
          </cell>
          <cell r="I11649" t="str">
            <v>Handtag par</v>
          </cell>
          <cell r="J11649" t="str">
            <v>C2505682 Grip Luna Lock DD40B 130mm, black/brown 2009-0327, Lockring EQ Brown anodized 5104-0063</v>
          </cell>
          <cell r="K11649" t="str">
            <v>C2505682</v>
          </cell>
          <cell r="L11649" t="str">
            <v>BSP?</v>
          </cell>
        </row>
        <row r="11650">
          <cell r="B11650" t="str">
            <v>YEM3185532Frambroms</v>
          </cell>
          <cell r="C11650" t="str">
            <v>YEM3185532</v>
          </cell>
          <cell r="D11650" t="str">
            <v>2020-2021</v>
          </cell>
          <cell r="E11650">
            <v>11</v>
          </cell>
          <cell r="F11650" t="str">
            <v>0110</v>
          </cell>
          <cell r="G11650" t="str">
            <v>C003</v>
          </cell>
          <cell r="H11650" t="str">
            <v xml:space="preserve">Brake front </v>
          </cell>
          <cell r="I11650" t="str">
            <v>Frambroms</v>
          </cell>
          <cell r="J11650" t="str">
            <v>AMT200KLFURX085 DISC BRAKE ASSEMBLED SET, BL-MT200(L), BR-MT200(F), BLACK, SM-MA-F160P/S, RESIN PAD(W/O FIN), 750MM HOSE(SM-BH59-SS BLACK), BULK, 8,17 USD</v>
          </cell>
          <cell r="K11650" t="str">
            <v>AMT200KLFURX085</v>
          </cell>
          <cell r="L11650" t="str">
            <v>Kontakta SHIMANO</v>
          </cell>
        </row>
        <row r="11651">
          <cell r="B11651" t="str">
            <v>YEM3185532Bakbroms</v>
          </cell>
          <cell r="C11651" t="str">
            <v>YEM3185532</v>
          </cell>
          <cell r="D11651" t="str">
            <v>2020-2021</v>
          </cell>
          <cell r="E11651">
            <v>12</v>
          </cell>
          <cell r="F11651" t="str">
            <v>0120</v>
          </cell>
          <cell r="G11651" t="str">
            <v>C004</v>
          </cell>
          <cell r="H11651" t="str">
            <v>Brake rear</v>
          </cell>
          <cell r="I11651" t="str">
            <v>Bakbroms</v>
          </cell>
          <cell r="J11651" t="str">
            <v>AMT201JRRXRX145 DISC BRAKE ASSEMBLED SET/J-kit, BL-MT201(R), BR-MT200(R), BLACK, W/O ADAPTER, RESIN PAD(W/O FIN), 1450MM HOSE(SM-BH59-SS BLACK), BULK, 10,79 USD</v>
          </cell>
          <cell r="K11651" t="str">
            <v>AMT201JRRXRX145</v>
          </cell>
          <cell r="L11651" t="str">
            <v>Kontakta SHIMANO</v>
          </cell>
        </row>
        <row r="11652">
          <cell r="B11652" t="str">
            <v>YEM3185532Vevlager</v>
          </cell>
          <cell r="C11652" t="str">
            <v>YEM3185532</v>
          </cell>
          <cell r="D11652" t="str">
            <v>2020-2021</v>
          </cell>
          <cell r="E11652">
            <v>13</v>
          </cell>
          <cell r="F11652" t="str">
            <v>0130</v>
          </cell>
          <cell r="G11652" t="str">
            <v>E001</v>
          </cell>
          <cell r="H11652" t="str">
            <v xml:space="preserve">BB-set </v>
          </cell>
          <cell r="I11652" t="str">
            <v>Vevlager</v>
          </cell>
          <cell r="K11652" t="str">
            <v>INGÅR I MOTORN</v>
          </cell>
          <cell r="L11652" t="str">
            <v>Ingår i motorn</v>
          </cell>
        </row>
        <row r="11653">
          <cell r="B11653" t="str">
            <v>YEM3185532Vevparti</v>
          </cell>
          <cell r="C11653" t="str">
            <v>YEM3185532</v>
          </cell>
          <cell r="D11653" t="str">
            <v>2020-2021</v>
          </cell>
          <cell r="E11653">
            <v>14</v>
          </cell>
          <cell r="F11653" t="str">
            <v>0140</v>
          </cell>
          <cell r="G11653" t="str">
            <v>E002</v>
          </cell>
          <cell r="H11653" t="str">
            <v>Front Chainwheel</v>
          </cell>
          <cell r="I11653" t="str">
            <v>Vevparti</v>
          </cell>
          <cell r="K11653" t="str">
            <v>Shimano</v>
          </cell>
          <cell r="L11653" t="str">
            <v>Kontakta SHIMANO</v>
          </cell>
        </row>
        <row r="11654">
          <cell r="B11654" t="str">
            <v>YEM3185532Kedjeskydd</v>
          </cell>
          <cell r="C11654" t="str">
            <v>YEM3185532</v>
          </cell>
          <cell r="D11654" t="str">
            <v>2020-2021</v>
          </cell>
          <cell r="E11654">
            <v>15</v>
          </cell>
          <cell r="F11654" t="str">
            <v>0150</v>
          </cell>
          <cell r="G11654" t="str">
            <v>H001</v>
          </cell>
          <cell r="H11654" t="str">
            <v>Chain guard</v>
          </cell>
          <cell r="I11654" t="str">
            <v>Kedjeskydd</v>
          </cell>
          <cell r="K11654" t="str">
            <v>Shimano</v>
          </cell>
          <cell r="L11654" t="str">
            <v>Kontakta SHIMANO</v>
          </cell>
        </row>
        <row r="11655">
          <cell r="B11655" t="str">
            <v>YEM3185532Kedjeskyddsfäste</v>
          </cell>
          <cell r="C11655" t="str">
            <v>YEM3185532</v>
          </cell>
          <cell r="D11655" t="str">
            <v>2020-2021</v>
          </cell>
          <cell r="E11655">
            <v>16</v>
          </cell>
          <cell r="F11655" t="str">
            <v>0160</v>
          </cell>
          <cell r="G11655" t="str">
            <v>H002</v>
          </cell>
          <cell r="H11655" t="str">
            <v>Chain guard bracket</v>
          </cell>
          <cell r="I11655" t="str">
            <v>Kedjeskyddsfäste</v>
          </cell>
          <cell r="K11655" t="str">
            <v>EMPTY</v>
          </cell>
          <cell r="L11655" t="e">
            <v>#N/A</v>
          </cell>
        </row>
        <row r="11656">
          <cell r="B11656" t="str">
            <v>YEM3185532Framväxel</v>
          </cell>
          <cell r="C11656" t="str">
            <v>YEM3185532</v>
          </cell>
          <cell r="D11656" t="str">
            <v>2020-2021</v>
          </cell>
          <cell r="E11656">
            <v>17</v>
          </cell>
          <cell r="F11656" t="str">
            <v>0170</v>
          </cell>
          <cell r="G11656" t="str">
            <v>D003</v>
          </cell>
          <cell r="H11656" t="str">
            <v>Front Derailleur</v>
          </cell>
          <cell r="I11656" t="str">
            <v>Framväxel</v>
          </cell>
          <cell r="K11656" t="str">
            <v>EMPTY</v>
          </cell>
          <cell r="L11656" t="e">
            <v>#N/A</v>
          </cell>
        </row>
        <row r="11657">
          <cell r="B11657" t="str">
            <v>YEM3185532Bakväxel</v>
          </cell>
          <cell r="C11657" t="str">
            <v>YEM3185532</v>
          </cell>
          <cell r="D11657" t="str">
            <v>2020-2021</v>
          </cell>
          <cell r="E11657">
            <v>18</v>
          </cell>
          <cell r="F11657" t="str">
            <v>0180</v>
          </cell>
          <cell r="G11657" t="str">
            <v>D004</v>
          </cell>
          <cell r="H11657" t="str">
            <v>Rear Derailleur</v>
          </cell>
          <cell r="I11657" t="str">
            <v>Bakväxel</v>
          </cell>
          <cell r="J11657" t="str">
            <v>ARDM360SGSL Acera black 8-speed</v>
          </cell>
          <cell r="K11657" t="str">
            <v>ARDM360SGSL</v>
          </cell>
          <cell r="L11657" t="str">
            <v>Kontakta SHIMANO</v>
          </cell>
        </row>
        <row r="11658">
          <cell r="B11658" t="str">
            <v>YEM3185532Kedja</v>
          </cell>
          <cell r="C11658" t="str">
            <v>YEM3185532</v>
          </cell>
          <cell r="D11658" t="str">
            <v>2020-2021</v>
          </cell>
          <cell r="E11658">
            <v>19</v>
          </cell>
          <cell r="F11658" t="str">
            <v>0190</v>
          </cell>
          <cell r="G11658" t="str">
            <v>E003</v>
          </cell>
          <cell r="H11658" t="str">
            <v xml:space="preserve">Chain </v>
          </cell>
          <cell r="I11658" t="str">
            <v>Kedja</v>
          </cell>
          <cell r="J11658" t="str">
            <v>ACNHG40114 SHIM CN-HG40 8-SPEED W/END PIN</v>
          </cell>
          <cell r="K11658" t="str">
            <v>ACNHG40114</v>
          </cell>
          <cell r="L11658" t="str">
            <v>Kontakta SHIMANO</v>
          </cell>
        </row>
        <row r="11659">
          <cell r="B11659" t="str">
            <v>YEM3185532Kassett</v>
          </cell>
          <cell r="C11659" t="str">
            <v>YEM3185532</v>
          </cell>
          <cell r="D11659" t="str">
            <v>2020-2021</v>
          </cell>
          <cell r="E11659">
            <v>20</v>
          </cell>
          <cell r="F11659" t="str">
            <v>0200</v>
          </cell>
          <cell r="G11659" t="str">
            <v>E004</v>
          </cell>
          <cell r="H11659" t="str">
            <v>Cassette Sprocket</v>
          </cell>
          <cell r="I11659" t="str">
            <v>Kassett</v>
          </cell>
          <cell r="J11659" t="str">
            <v>ACSHG318134 SHIM HG-31 11-34 8-DEL + C4355178 Spooke protector transparent SPP PLtr F 36 YF-5010</v>
          </cell>
          <cell r="K11659" t="str">
            <v>ACSHG318134</v>
          </cell>
          <cell r="L11659" t="str">
            <v>Kontakta SHIMANO</v>
          </cell>
        </row>
        <row r="11660">
          <cell r="B11660" t="str">
            <v>YEM3185532Framhjul</v>
          </cell>
          <cell r="C11660" t="str">
            <v>YEM3185532</v>
          </cell>
          <cell r="D11660" t="str">
            <v>2020-2021</v>
          </cell>
          <cell r="E11660">
            <v>21</v>
          </cell>
          <cell r="F11660" t="str">
            <v>0210</v>
          </cell>
          <cell r="G11660" t="str">
            <v>F001</v>
          </cell>
          <cell r="H11660" t="str">
            <v>Front hub</v>
          </cell>
          <cell r="I11660" t="str">
            <v>Framhjul</v>
          </cell>
          <cell r="J11660" t="str">
            <v>C4108055 F 622X37 SV FORMULA DISC SV</v>
          </cell>
          <cell r="K11660" t="str">
            <v>C4108055</v>
          </cell>
          <cell r="L11660" t="str">
            <v>C4100390</v>
          </cell>
        </row>
        <row r="11661">
          <cell r="B11661" t="str">
            <v>YEM3185532Bakhjul</v>
          </cell>
          <cell r="C11661" t="str">
            <v>YEM3185532</v>
          </cell>
          <cell r="D11661" t="str">
            <v>2020-2021</v>
          </cell>
          <cell r="E11661">
            <v>22</v>
          </cell>
          <cell r="F11661" t="str">
            <v>0220</v>
          </cell>
          <cell r="G11661" t="str">
            <v>F002</v>
          </cell>
          <cell r="H11661" t="str">
            <v>Rear hub</v>
          </cell>
          <cell r="I11661" t="str">
            <v>Bakhjul</v>
          </cell>
          <cell r="J11661" t="str">
            <v>C4208215 B 622X37 SV 8SP DISC SV</v>
          </cell>
          <cell r="K11661" t="str">
            <v>C4208215</v>
          </cell>
          <cell r="L11661" t="str">
            <v>C4200390</v>
          </cell>
        </row>
        <row r="11662">
          <cell r="B11662" t="str">
            <v>YEM3185532Däck</v>
          </cell>
          <cell r="C11662" t="str">
            <v>YEM3185532</v>
          </cell>
          <cell r="D11662" t="str">
            <v>2020-2021</v>
          </cell>
          <cell r="E11662">
            <v>23</v>
          </cell>
          <cell r="F11662" t="str">
            <v>0230</v>
          </cell>
          <cell r="G11662" t="str">
            <v>F003</v>
          </cell>
          <cell r="H11662" t="str">
            <v>Tire</v>
          </cell>
          <cell r="I11662" t="str">
            <v>Däck</v>
          </cell>
          <cell r="J11662" t="str">
            <v>C4906436 TYR 700X37C Duramax Regular Reflex 60 TPI UNDA H-481 Brown (AP: W/O</v>
          </cell>
          <cell r="K11662" t="str">
            <v>C4906436</v>
          </cell>
          <cell r="L11662" t="str">
            <v>C4901540</v>
          </cell>
        </row>
        <row r="11663">
          <cell r="B11663" t="str">
            <v>YEM3185532Skärmar set</v>
          </cell>
          <cell r="C11663" t="str">
            <v>YEM3185532</v>
          </cell>
          <cell r="D11663" t="str">
            <v>2020-2021</v>
          </cell>
          <cell r="E11663">
            <v>24</v>
          </cell>
          <cell r="F11663" t="str">
            <v>0240</v>
          </cell>
          <cell r="G11663" t="str">
            <v>H003</v>
          </cell>
          <cell r="H11663" t="str">
            <v xml:space="preserve">Mudguard front   </v>
          </cell>
          <cell r="I11663" t="str">
            <v>Skärmar set</v>
          </cell>
          <cell r="J11663" t="str">
            <v>C8255799-ZN-473 Matt Secret Safari Yellow Front 38 Buchel, 740mm</v>
          </cell>
          <cell r="K11663" t="str">
            <v>C8255799-ZN-473</v>
          </cell>
          <cell r="L11663" t="str">
            <v>Kontakta Service</v>
          </cell>
        </row>
        <row r="11664">
          <cell r="B11664" t="str">
            <v>YEM3185532Pakethållare</v>
          </cell>
          <cell r="C11664" t="str">
            <v>YEM3185532</v>
          </cell>
          <cell r="D11664" t="str">
            <v>2020-2021</v>
          </cell>
          <cell r="E11664">
            <v>25</v>
          </cell>
          <cell r="F11664" t="str">
            <v>0250</v>
          </cell>
          <cell r="G11664" t="str">
            <v>H004</v>
          </cell>
          <cell r="H11664" t="str">
            <v>Carrier</v>
          </cell>
          <cell r="I11664" t="str">
            <v>Pakethållare</v>
          </cell>
          <cell r="J11664" t="str">
            <v>C8205828-ALU-473 Secret Safari Matt Carrier Sport 28" SR20  2-legs 150mm stay (55-62cm), AVS "ny överdel" 131,50 sek</v>
          </cell>
          <cell r="K11664" t="str">
            <v>C8205828-ALU-473</v>
          </cell>
          <cell r="L11664" t="str">
            <v>Kontakta Service</v>
          </cell>
        </row>
        <row r="11665">
          <cell r="B11665" t="str">
            <v>YEM3185532Sadel</v>
          </cell>
          <cell r="C11665" t="str">
            <v>YEM3185532</v>
          </cell>
          <cell r="D11665" t="str">
            <v>2020-2021</v>
          </cell>
          <cell r="E11665">
            <v>26</v>
          </cell>
          <cell r="F11665" t="str">
            <v>0260</v>
          </cell>
          <cell r="G11665" t="str">
            <v>G001</v>
          </cell>
          <cell r="H11665" t="str">
            <v>Saddle</v>
          </cell>
          <cell r="I11665" t="str">
            <v>Sadel</v>
          </cell>
          <cell r="J11665" t="str">
            <v>C7106232 VL-4422 Saddle brown, Cover NP3-24, rail satin steel wo clamp, embossed pattern</v>
          </cell>
          <cell r="K11665" t="str">
            <v>C7106232</v>
          </cell>
          <cell r="L11665" t="str">
            <v>C7106232</v>
          </cell>
        </row>
        <row r="11666">
          <cell r="B11666" t="str">
            <v>YEM3185532Sadelstolpe</v>
          </cell>
          <cell r="C11666" t="str">
            <v>YEM3185532</v>
          </cell>
          <cell r="D11666" t="str">
            <v>2020-2021</v>
          </cell>
          <cell r="E11666">
            <v>27</v>
          </cell>
          <cell r="F11666" t="str">
            <v>0270</v>
          </cell>
          <cell r="G11666" t="str">
            <v>G002</v>
          </cell>
          <cell r="H11666" t="str">
            <v>Seatpost</v>
          </cell>
          <cell r="I11666" t="str">
            <v>Sadelstolpe</v>
          </cell>
          <cell r="J11666" t="str">
            <v xml:space="preserve">C7205258  SP-222 27.2X350 Anodized SILVER </v>
          </cell>
          <cell r="K11666" t="str">
            <v>C7205258</v>
          </cell>
          <cell r="L11666" t="str">
            <v>C7200039</v>
          </cell>
        </row>
        <row r="11667">
          <cell r="B11667" t="str">
            <v>YEM3185532Sadelrörsklämma</v>
          </cell>
          <cell r="C11667" t="str">
            <v>YEM3185532</v>
          </cell>
          <cell r="D11667" t="str">
            <v>2020-2021</v>
          </cell>
          <cell r="E11667">
            <v>28</v>
          </cell>
          <cell r="F11667" t="str">
            <v>0280</v>
          </cell>
          <cell r="G11667" t="str">
            <v>G003</v>
          </cell>
          <cell r="H11667" t="str">
            <v>Seat Clamp</v>
          </cell>
          <cell r="I11667" t="str">
            <v>Sadelrörsklämma</v>
          </cell>
          <cell r="J11667" t="str">
            <v>C7305178 MX-112 Alloy Seatclamp, single bolt, 31,8mm, silver with stainless steel bolt</v>
          </cell>
          <cell r="K11667" t="str">
            <v>C7305178</v>
          </cell>
          <cell r="L11667" t="str">
            <v>C7300028-318</v>
          </cell>
        </row>
        <row r="11668">
          <cell r="B11668" t="str">
            <v>YEM3185532Framlampa</v>
          </cell>
          <cell r="C11668" t="str">
            <v>YEM3185532</v>
          </cell>
          <cell r="D11668" t="str">
            <v>2020-2021</v>
          </cell>
          <cell r="E11668">
            <v>29</v>
          </cell>
          <cell r="F11668" t="str">
            <v>0290</v>
          </cell>
          <cell r="G11668" t="str">
            <v>H005</v>
          </cell>
          <cell r="H11668" t="str">
            <v>Front light</v>
          </cell>
          <cell r="I11668" t="str">
            <v>Framlampa</v>
          </cell>
          <cell r="J11668" t="str">
            <v>C8025215 Front light Retro Sport without ss bracket, Classic chrome, 0,5W LED, 15 lux, Waterproof IP44 w cable</v>
          </cell>
          <cell r="K11668" t="str">
            <v>C8025215</v>
          </cell>
          <cell r="L11668" t="str">
            <v>C8010029</v>
          </cell>
        </row>
        <row r="11669">
          <cell r="B11669" t="str">
            <v>YEM3185532Baklampa</v>
          </cell>
          <cell r="C11669" t="str">
            <v>YEM3185532</v>
          </cell>
          <cell r="D11669" t="str">
            <v>2020-2021</v>
          </cell>
          <cell r="E11669">
            <v>30</v>
          </cell>
          <cell r="F11669" t="str">
            <v>0300</v>
          </cell>
          <cell r="G11669" t="str">
            <v>H006</v>
          </cell>
          <cell r="H11669" t="str">
            <v>Light, Rear</v>
          </cell>
          <cell r="I11669" t="str">
            <v>Baklampa</v>
          </cell>
          <cell r="J11669" t="str">
            <v>inkl in battery</v>
          </cell>
          <cell r="K11669" t="str">
            <v>C8705186-1RLBK</v>
          </cell>
          <cell r="L11669" t="str">
            <v>C8705186-1RLBK</v>
          </cell>
        </row>
        <row r="11670">
          <cell r="B11670" t="str">
            <v>YEM3185532Låssats</v>
          </cell>
          <cell r="C11670" t="str">
            <v>YEM3185532</v>
          </cell>
          <cell r="D11670" t="str">
            <v>2020-2021</v>
          </cell>
          <cell r="E11670">
            <v>31</v>
          </cell>
          <cell r="F11670" t="str">
            <v>0310</v>
          </cell>
          <cell r="G11670" t="str">
            <v>H007</v>
          </cell>
          <cell r="H11670" t="str">
            <v>Lock</v>
          </cell>
          <cell r="I11670" t="str">
            <v>Låssats</v>
          </cell>
          <cell r="J11670" t="str">
            <v>C8405069 LCK SF PLbk Solid+  BAT SF03/SR11/SR20, LOCK FRAME+LOCK BATT SF03 RT W/2 similar keys</v>
          </cell>
          <cell r="K11670" t="str">
            <v>C8405069</v>
          </cell>
          <cell r="L11670" t="str">
            <v>C8405069</v>
          </cell>
        </row>
        <row r="11671">
          <cell r="B11671" t="str">
            <v>YEM3185532Stöd</v>
          </cell>
          <cell r="C11671" t="str">
            <v>YEM3185532</v>
          </cell>
          <cell r="D11671" t="str">
            <v>2020-2021</v>
          </cell>
          <cell r="E11671">
            <v>32</v>
          </cell>
          <cell r="F11671" t="str">
            <v>0320</v>
          </cell>
          <cell r="G11671" t="str">
            <v>H008</v>
          </cell>
          <cell r="H11671" t="str">
            <v>Kick stand</v>
          </cell>
          <cell r="I11671" t="str">
            <v>Stöd</v>
          </cell>
          <cell r="J11671" t="str">
            <v xml:space="preserve">C8105214 Atran Stylo adjustable all black </v>
          </cell>
          <cell r="K11671" t="str">
            <v>C8105214</v>
          </cell>
          <cell r="L11671" t="str">
            <v>C8100036</v>
          </cell>
        </row>
        <row r="11672">
          <cell r="B11672" t="str">
            <v>YEM3185532Korg</v>
          </cell>
          <cell r="C11672" t="str">
            <v>YEM3185532</v>
          </cell>
          <cell r="D11672" t="str">
            <v>2020-2021</v>
          </cell>
          <cell r="E11672">
            <v>33</v>
          </cell>
          <cell r="F11672" t="str">
            <v>0330</v>
          </cell>
          <cell r="G11672" t="str">
            <v>H009</v>
          </cell>
          <cell r="H11672" t="str">
            <v>Basket / Fr carrier</v>
          </cell>
          <cell r="I11672" t="str">
            <v>Korg</v>
          </cell>
          <cell r="J11672" t="str">
            <v>C8205750-28-ALU-473 Matt Secret Safari Front carrier with stay, axle fixation with AVS</v>
          </cell>
          <cell r="K11672" t="str">
            <v>C825750-28-743M</v>
          </cell>
          <cell r="L11672" t="str">
            <v>Kontakta Service</v>
          </cell>
        </row>
        <row r="11673">
          <cell r="B11673" t="str">
            <v>YEM3185532Pedaler</v>
          </cell>
          <cell r="C11673" t="str">
            <v>YEM3185532</v>
          </cell>
          <cell r="D11673" t="str">
            <v>2020-2021</v>
          </cell>
          <cell r="E11673">
            <v>34</v>
          </cell>
          <cell r="F11673" t="str">
            <v>0340</v>
          </cell>
          <cell r="G11673" t="str">
            <v>E005</v>
          </cell>
          <cell r="H11673" t="str">
            <v xml:space="preserve">Pedal </v>
          </cell>
          <cell r="I11673" t="str">
            <v>Pedaler</v>
          </cell>
          <cell r="J11673" t="str">
            <v>C3505208 NWL-467  SILVER/GREY 9/16" ALU</v>
          </cell>
          <cell r="K11673" t="str">
            <v>C3505208</v>
          </cell>
          <cell r="L11673" t="str">
            <v>C3500059</v>
          </cell>
        </row>
        <row r="11674">
          <cell r="B11674" t="str">
            <v>YEM3185532Motor</v>
          </cell>
          <cell r="C11674" t="str">
            <v>YEM3185532</v>
          </cell>
          <cell r="D11674" t="str">
            <v>2020-2021</v>
          </cell>
          <cell r="E11674">
            <v>35</v>
          </cell>
          <cell r="F11674" t="str">
            <v>0350</v>
          </cell>
          <cell r="G11674" t="str">
            <v>J001</v>
          </cell>
          <cell r="H11674" t="str">
            <v>DRIVE UNIT:</v>
          </cell>
          <cell r="I11674" t="str">
            <v>Motor</v>
          </cell>
          <cell r="J11674" t="str">
            <v>KDUE5000 DRIVE UNIT, DU-E5000, MID SHIP POSITION, FOR COASTER BRAKE AND FREEWHEEL, FOR 25km/h, W/O COVER(SM-DUE50), W/O SPEED SENSOR UNIT,W/TL-EW02, BULK 22898 JPY</v>
          </cell>
          <cell r="K11674" t="str">
            <v>KDUE5000</v>
          </cell>
          <cell r="L11674" t="str">
            <v>Kontakta SHIMANO / DU-E5000</v>
          </cell>
        </row>
        <row r="11675">
          <cell r="B11675" t="str">
            <v>YEM3185532Display</v>
          </cell>
          <cell r="C11675" t="str">
            <v>YEM3185532</v>
          </cell>
          <cell r="D11675" t="str">
            <v>2020-2021</v>
          </cell>
          <cell r="E11675">
            <v>36</v>
          </cell>
          <cell r="F11675" t="str">
            <v>0360</v>
          </cell>
          <cell r="G11675" t="str">
            <v>J004</v>
          </cell>
          <cell r="H11675" t="str">
            <v>DISPLAY:</v>
          </cell>
          <cell r="I11675" t="str">
            <v>Display</v>
          </cell>
          <cell r="J11675" t="str">
            <v>KSCE6100CF (Description CYCLE COMPUTER, SC-E6100, CLAMP BAND DIA METER 25.4MM &amp; 31.8MM, 1ST GROUP, BULK</v>
          </cell>
          <cell r="K11675" t="str">
            <v>KSCE6100CF</v>
          </cell>
          <cell r="L11675" t="str">
            <v>Kontakta SHIMANO / SC-E6100</v>
          </cell>
        </row>
        <row r="11676">
          <cell r="B11676" t="str">
            <v>YEM3185532EB-Bus kabel</v>
          </cell>
          <cell r="C11676" t="str">
            <v>YEM3185532</v>
          </cell>
          <cell r="D11676" t="str">
            <v>2020-2021</v>
          </cell>
          <cell r="E11676">
            <v>37</v>
          </cell>
          <cell r="F11676" t="str">
            <v>0370</v>
          </cell>
          <cell r="G11676" t="str">
            <v>J005</v>
          </cell>
          <cell r="H11676" t="str">
            <v>EB-BUS CABLE:</v>
          </cell>
          <cell r="I11676" t="str">
            <v>EB-Bus kabel</v>
          </cell>
          <cell r="K11676" t="str">
            <v>KEWSD50IL35</v>
          </cell>
          <cell r="L11676" t="str">
            <v>Kontakta SHIMANO</v>
          </cell>
        </row>
        <row r="11677">
          <cell r="B11677" t="str">
            <v>YEM3185532Motorkabel</v>
          </cell>
          <cell r="C11677" t="str">
            <v>YEM3185532</v>
          </cell>
          <cell r="D11677" t="str">
            <v>2020-2021</v>
          </cell>
          <cell r="E11677">
            <v>38</v>
          </cell>
          <cell r="F11677" t="str">
            <v>0380</v>
          </cell>
          <cell r="G11677" t="str">
            <v>J006</v>
          </cell>
          <cell r="H11677" t="str">
            <v>POWER CABLE:</v>
          </cell>
          <cell r="I11677" t="str">
            <v>Motorkabel</v>
          </cell>
          <cell r="J11677" t="str">
            <v>KEWSD50IL120 ELECTRIC WIRE, EW-SD50-I, FOR BUILT-IN ROUTING, 1200MM BLACK, BULK, 1169 JPY</v>
          </cell>
          <cell r="K11677" t="str">
            <v>Ingår i batterihållaren</v>
          </cell>
          <cell r="L11677" t="str">
            <v>Ingår i batterihållaren</v>
          </cell>
        </row>
        <row r="11678">
          <cell r="B11678" t="str">
            <v>YEM3185532Kabel framlampa</v>
          </cell>
          <cell r="C11678" t="str">
            <v>YEM3185532</v>
          </cell>
          <cell r="D11678" t="str">
            <v>2020-2021</v>
          </cell>
          <cell r="E11678">
            <v>39</v>
          </cell>
          <cell r="F11678" t="str">
            <v>0390</v>
          </cell>
          <cell r="G11678" t="str">
            <v>J007</v>
          </cell>
          <cell r="H11678" t="str">
            <v>F. LIGHT CABLE:</v>
          </cell>
          <cell r="I11678" t="str">
            <v>Kabel framlampa</v>
          </cell>
          <cell r="K11678" t="str">
            <v>C8075017</v>
          </cell>
          <cell r="L11678" t="str">
            <v>C8075017</v>
          </cell>
        </row>
        <row r="11679">
          <cell r="B11679" t="str">
            <v>YEM3185532Kabel baklampa</v>
          </cell>
          <cell r="C11679" t="str">
            <v>YEM3185532</v>
          </cell>
          <cell r="D11679" t="str">
            <v>2020-2021</v>
          </cell>
          <cell r="E11679">
            <v>40</v>
          </cell>
          <cell r="F11679" t="str">
            <v>0400</v>
          </cell>
          <cell r="G11679" t="str">
            <v>J008</v>
          </cell>
          <cell r="H11679" t="str">
            <v>R. LIGHT CABLE:</v>
          </cell>
          <cell r="I11679" t="str">
            <v>Kabel baklampa</v>
          </cell>
          <cell r="K11679" t="str">
            <v>INGÅR I BATTERIET</v>
          </cell>
          <cell r="L11679" t="str">
            <v>Ingår i batteriet</v>
          </cell>
        </row>
        <row r="11680">
          <cell r="B11680" t="str">
            <v>YEM3185532Hastighetssensor</v>
          </cell>
          <cell r="C11680" t="str">
            <v>YEM3185532</v>
          </cell>
          <cell r="D11680" t="str">
            <v>2020-2021</v>
          </cell>
          <cell r="E11680">
            <v>41</v>
          </cell>
          <cell r="F11680" t="str">
            <v>0410</v>
          </cell>
          <cell r="G11680" t="str">
            <v>J009</v>
          </cell>
          <cell r="H11680" t="str">
            <v>SPEED SENSOR:</v>
          </cell>
          <cell r="I11680" t="str">
            <v>Hastighetssensor</v>
          </cell>
          <cell r="J11680" t="str">
            <v>KSMDUE10 SPEED SENSOR UNIT, SM-DUE10, CABLE LENGTH 540MM, BULK, 1041 JPY</v>
          </cell>
          <cell r="K11680" t="str">
            <v>KSMDUE10</v>
          </cell>
          <cell r="L11680" t="str">
            <v>Kontakta SHIMANO / SM-DUE10</v>
          </cell>
        </row>
        <row r="11681">
          <cell r="B11681" t="str">
            <v>YEM3185532Batteri</v>
          </cell>
          <cell r="C11681" t="str">
            <v>YEM3185532</v>
          </cell>
          <cell r="D11681" t="str">
            <v>2020-2021</v>
          </cell>
          <cell r="E11681">
            <v>42</v>
          </cell>
          <cell r="F11681" t="str">
            <v>0420</v>
          </cell>
          <cell r="G11681" t="str">
            <v>J002</v>
          </cell>
          <cell r="H11681" t="str">
            <v>BATTERY:</v>
          </cell>
          <cell r="I11681" t="str">
            <v>Batteri</v>
          </cell>
          <cell r="J11681" t="str">
            <v>C8705186-S-11EA -&gt; C8705186-S-11U SR-20 11,6Ah, dimension med dockning 435mmX140mmX50mm, 2,9kg EN15194:2017</v>
          </cell>
          <cell r="K11681" t="str">
            <v>C8705186-S-11EA</v>
          </cell>
          <cell r="L11681" t="str">
            <v>C8705186-S-11EA</v>
          </cell>
        </row>
        <row r="11682">
          <cell r="B11682" t="str">
            <v>YEM3185532Batterihållare</v>
          </cell>
          <cell r="C11682" t="str">
            <v>YEM3185532</v>
          </cell>
          <cell r="D11682" t="str">
            <v>2020-2021</v>
          </cell>
          <cell r="E11682">
            <v>43</v>
          </cell>
          <cell r="F11682" t="str">
            <v>0430</v>
          </cell>
          <cell r="G11682" t="str">
            <v>J003</v>
          </cell>
          <cell r="H11682" t="str">
            <v>BATTERY HOLDER/Slider</v>
          </cell>
          <cell r="I11682" t="str">
            <v>Batterihållare</v>
          </cell>
          <cell r="J11682" t="str">
            <v>C8705188-S-01 Slider (lower part) SR20, AXA One key</v>
          </cell>
          <cell r="K11682" t="str">
            <v>C8705188-S-01</v>
          </cell>
          <cell r="L11682" t="str">
            <v>C8705188-S-01</v>
          </cell>
        </row>
        <row r="11683">
          <cell r="B11683" t="str">
            <v>YEM3185532Batteriladdare</v>
          </cell>
          <cell r="C11683" t="str">
            <v>YEM3185532</v>
          </cell>
          <cell r="D11683" t="str">
            <v>2020-2021</v>
          </cell>
          <cell r="E11683">
            <v>44</v>
          </cell>
          <cell r="F11683" t="str">
            <v>0440</v>
          </cell>
          <cell r="G11683" t="str">
            <v>J010</v>
          </cell>
          <cell r="H11683" t="str">
            <v>CHARGER:</v>
          </cell>
          <cell r="I11683" t="str">
            <v>Batteriladdare</v>
          </cell>
          <cell r="J11683" t="str">
            <v xml:space="preserve">C8705086-02C T-Shape CanBus charger for DT12/Shimano </v>
          </cell>
          <cell r="K11683" t="str">
            <v>C8705086-02C</v>
          </cell>
          <cell r="L11683" t="str">
            <v>C8705086-02C</v>
          </cell>
        </row>
        <row r="11684">
          <cell r="B11684" t="str">
            <v>YEM3185532Kontrollbox</v>
          </cell>
          <cell r="C11684" t="str">
            <v>YEM3185532</v>
          </cell>
          <cell r="D11684" t="str">
            <v>2020-2021</v>
          </cell>
          <cell r="E11684">
            <v>45</v>
          </cell>
          <cell r="F11684" t="str">
            <v>0450</v>
          </cell>
          <cell r="G11684" t="str">
            <v>J011</v>
          </cell>
          <cell r="H11684" t="str">
            <v>Controller</v>
          </cell>
          <cell r="I11684" t="str">
            <v>Kontrollbox</v>
          </cell>
          <cell r="J11684" t="str">
            <v>Included in motor</v>
          </cell>
          <cell r="K11684" t="str">
            <v>Shimano</v>
          </cell>
          <cell r="L11684" t="str">
            <v>Kontakta SHIMANO</v>
          </cell>
        </row>
        <row r="11685">
          <cell r="B11685" t="str">
            <v>YEM3185532Växelöra</v>
          </cell>
          <cell r="C11685" t="str">
            <v>YEM3185532</v>
          </cell>
          <cell r="D11685" t="str">
            <v>2020-2021</v>
          </cell>
          <cell r="E11685">
            <v>46</v>
          </cell>
          <cell r="F11685" t="str">
            <v>0460</v>
          </cell>
          <cell r="G11685" t="str">
            <v>D005</v>
          </cell>
          <cell r="H11685" t="str">
            <v>Gear hanger</v>
          </cell>
          <cell r="I11685" t="str">
            <v>Växelöra</v>
          </cell>
          <cell r="K11685" t="str">
            <v>C1350087</v>
          </cell>
          <cell r="L11685" t="str">
            <v>C1350087</v>
          </cell>
        </row>
        <row r="11686">
          <cell r="B11686" t="str">
            <v>YEM3775131RAM</v>
          </cell>
          <cell r="C11686" t="str">
            <v>YEM3775131</v>
          </cell>
          <cell r="D11686" t="str">
            <v>2019-2021</v>
          </cell>
          <cell r="E11686">
            <v>1</v>
          </cell>
          <cell r="F11686" t="str">
            <v>0010</v>
          </cell>
          <cell r="G11686" t="str">
            <v>A001</v>
          </cell>
          <cell r="H11686" t="str">
            <v>PAINTED FRAME</v>
          </cell>
          <cell r="I11686" t="str">
            <v>RAM</v>
          </cell>
          <cell r="K11686" t="str">
            <v>FRAME</v>
          </cell>
          <cell r="L11686" t="e">
            <v>#N/A</v>
          </cell>
        </row>
        <row r="11687">
          <cell r="B11687" t="str">
            <v>YEM3775131Framgaffel</v>
          </cell>
          <cell r="C11687" t="str">
            <v>YEM3775131</v>
          </cell>
          <cell r="D11687" t="str">
            <v>2019-2021</v>
          </cell>
          <cell r="E11687">
            <v>2</v>
          </cell>
          <cell r="F11687" t="str">
            <v>0020</v>
          </cell>
          <cell r="G11687" t="str">
            <v>A002</v>
          </cell>
          <cell r="H11687" t="str">
            <v>PAINTED FORK</v>
          </cell>
          <cell r="I11687" t="str">
            <v>Framgaffel</v>
          </cell>
          <cell r="J11687" t="str">
            <v>C1605442-193 FF 28 ST 1"1/8 Int 40-44 Disc</v>
          </cell>
          <cell r="K11687" t="str">
            <v>C1605442-193</v>
          </cell>
          <cell r="L11687" t="e">
            <v>#N/A</v>
          </cell>
        </row>
        <row r="11688">
          <cell r="B11688" t="str">
            <v>YEM3775131Styrlager</v>
          </cell>
          <cell r="C11688" t="str">
            <v>YEM3775131</v>
          </cell>
          <cell r="D11688" t="str">
            <v>2019-2021</v>
          </cell>
          <cell r="E11688">
            <v>3</v>
          </cell>
          <cell r="F11688" t="str">
            <v>0030</v>
          </cell>
          <cell r="G11688" t="str">
            <v>B001</v>
          </cell>
          <cell r="H11688" t="str">
            <v>Head Set</v>
          </cell>
          <cell r="I11688" t="str">
            <v>Styrlager</v>
          </cell>
          <cell r="J11688" t="str">
            <v>C2105002 VP-MH305C SEMI INTEGR, ED BLACK O/S  SH = 20mm</v>
          </cell>
          <cell r="K11688" t="str">
            <v>C2105002</v>
          </cell>
          <cell r="L11688" t="str">
            <v>C2100163</v>
          </cell>
        </row>
        <row r="11689">
          <cell r="B11689" t="str">
            <v xml:space="preserve">YEM3775131Styrstam </v>
          </cell>
          <cell r="C11689" t="str">
            <v>YEM3775131</v>
          </cell>
          <cell r="D11689" t="str">
            <v>2019-2021</v>
          </cell>
          <cell r="E11689">
            <v>4</v>
          </cell>
          <cell r="F11689" t="str">
            <v>0040</v>
          </cell>
          <cell r="G11689" t="str">
            <v>B002</v>
          </cell>
          <cell r="H11689" t="str">
            <v>Handlebar Stem</v>
          </cell>
          <cell r="I11689" t="str">
            <v xml:space="preserve">Styrstam </v>
          </cell>
          <cell r="J11689" t="str">
            <v xml:space="preserve">C2205548-090 STQ ALsv 25,4/85 180mm 4BOLT MTSD-367N-5 SV </v>
          </cell>
          <cell r="K11689" t="str">
            <v>C2205548-090</v>
          </cell>
          <cell r="L11689" t="str">
            <v>C2200064</v>
          </cell>
        </row>
        <row r="11690">
          <cell r="B11690" t="str">
            <v>YEM3775131Styre</v>
          </cell>
          <cell r="C11690" t="str">
            <v>YEM3775131</v>
          </cell>
          <cell r="D11690" t="str">
            <v>2019-2021</v>
          </cell>
          <cell r="E11690">
            <v>5</v>
          </cell>
          <cell r="F11690" t="str">
            <v>0050</v>
          </cell>
          <cell r="G11690" t="str">
            <v>B003</v>
          </cell>
          <cell r="H11690" t="str">
            <v>Handelbar</v>
          </cell>
          <cell r="I11690" t="str">
            <v>Styre</v>
          </cell>
          <cell r="J11690" t="str">
            <v>C2306073 Handlebar City Silver NR-AL-14(ISO-C) W:630mm, AL H.A.S, no logo</v>
          </cell>
          <cell r="K11690" t="str">
            <v>C2306073</v>
          </cell>
          <cell r="L11690" t="str">
            <v>C2300290</v>
          </cell>
        </row>
        <row r="11691">
          <cell r="B11691" t="str">
            <v>YEM3775131Bromsgrepp H</v>
          </cell>
          <cell r="C11691" t="str">
            <v>YEM3775131</v>
          </cell>
          <cell r="D11691" t="str">
            <v>2019-2021</v>
          </cell>
          <cell r="E11691">
            <v>6</v>
          </cell>
          <cell r="F11691" t="str">
            <v>0060</v>
          </cell>
          <cell r="G11691" t="str">
            <v>C002</v>
          </cell>
          <cell r="H11691" t="str">
            <v>Brake Lever R</v>
          </cell>
          <cell r="I11691" t="str">
            <v>Bromsgrepp H</v>
          </cell>
          <cell r="L11691" t="e">
            <v>#N/A</v>
          </cell>
        </row>
        <row r="11692">
          <cell r="B11692" t="str">
            <v>YEM3775131Bromsgrepp V</v>
          </cell>
          <cell r="C11692" t="str">
            <v>YEM3775131</v>
          </cell>
          <cell r="D11692" t="str">
            <v>2019-2021</v>
          </cell>
          <cell r="E11692">
            <v>7</v>
          </cell>
          <cell r="F11692" t="str">
            <v>0070</v>
          </cell>
          <cell r="G11692" t="str">
            <v>C001</v>
          </cell>
          <cell r="H11692" t="str">
            <v>Brake Lever L</v>
          </cell>
          <cell r="I11692" t="str">
            <v>Bromsgrepp V</v>
          </cell>
          <cell r="K11692" t="str">
            <v>Shimano</v>
          </cell>
          <cell r="L11692" t="str">
            <v>Kontakta SHIMANO</v>
          </cell>
        </row>
        <row r="11693">
          <cell r="B11693" t="str">
            <v>YEM3775131Växelreglage H</v>
          </cell>
          <cell r="C11693" t="str">
            <v>YEM3775131</v>
          </cell>
          <cell r="D11693" t="str">
            <v>2019-2021</v>
          </cell>
          <cell r="E11693">
            <v>8</v>
          </cell>
          <cell r="F11693" t="str">
            <v>0080</v>
          </cell>
          <cell r="G11693" t="str">
            <v>D002</v>
          </cell>
          <cell r="H11693" t="str">
            <v>Shift Lever R</v>
          </cell>
          <cell r="I11693" t="str">
            <v>Växelreglage H</v>
          </cell>
          <cell r="J11693" t="str">
            <v>C5105092 SHIFT LEVER, SL-C3000-7, NEXUS, REVO SHIFTER, 2320MM INNER, W/O OUTER FOR CJ-NX40(FOR SCANDINAVIAN), BLACK, BULK</v>
          </cell>
          <cell r="K11693" t="str">
            <v>C5105092</v>
          </cell>
          <cell r="L11693" t="str">
            <v>Kontakta SHIMANO</v>
          </cell>
        </row>
        <row r="11694">
          <cell r="B11694" t="str">
            <v>YEM3775131Växelreglage V</v>
          </cell>
          <cell r="C11694" t="str">
            <v>YEM3775131</v>
          </cell>
          <cell r="D11694" t="str">
            <v>2019-2021</v>
          </cell>
          <cell r="E11694">
            <v>9</v>
          </cell>
          <cell r="F11694" t="str">
            <v>0090</v>
          </cell>
          <cell r="G11694" t="str">
            <v>D001</v>
          </cell>
          <cell r="H11694" t="str">
            <v>Shift Lever L</v>
          </cell>
          <cell r="I11694" t="str">
            <v>Växelreglage V</v>
          </cell>
          <cell r="L11694" t="e">
            <v>#N/A</v>
          </cell>
        </row>
        <row r="11695">
          <cell r="B11695" t="str">
            <v>YEM3775131Handtag par</v>
          </cell>
          <cell r="C11695" t="str">
            <v>YEM3775131</v>
          </cell>
          <cell r="D11695" t="str">
            <v>2019-2021</v>
          </cell>
          <cell r="E11695">
            <v>10</v>
          </cell>
          <cell r="F11695" t="str">
            <v>0100</v>
          </cell>
          <cell r="G11695" t="str">
            <v>B004</v>
          </cell>
          <cell r="H11695" t="str">
            <v>Grip R</v>
          </cell>
          <cell r="I11695" t="str">
            <v>Handtag par</v>
          </cell>
          <cell r="J11695" t="str">
            <v xml:space="preserve">C2505484  HERRMANS 84A ERGO TPE 90MM  </v>
          </cell>
          <cell r="K11695" t="str">
            <v>C2505484</v>
          </cell>
          <cell r="L11695" t="str">
            <v>C2500163</v>
          </cell>
        </row>
        <row r="11696">
          <cell r="B11696" t="str">
            <v>YEM3775131Frambroms</v>
          </cell>
          <cell r="C11696" t="str">
            <v>YEM3775131</v>
          </cell>
          <cell r="D11696" t="str">
            <v>2019-2021</v>
          </cell>
          <cell r="E11696">
            <v>11</v>
          </cell>
          <cell r="F11696" t="str">
            <v>0110</v>
          </cell>
          <cell r="G11696" t="str">
            <v>C003</v>
          </cell>
          <cell r="H11696" t="str">
            <v xml:space="preserve">Brake front </v>
          </cell>
          <cell r="I11696" t="str">
            <v>Frambroms</v>
          </cell>
          <cell r="J11696" t="str">
            <v>AMT200KLFURX100 DISC BRAKE ASSEMBLED SET, BL-MT200(L), BR-MT200(F), BLACK, SM-MA-F160P/S, RESIN PAD(W/O FIN), 1000MM HOSE(SM-BH59-SS BLACK), BULK, 8,17 USD</v>
          </cell>
          <cell r="K11696" t="str">
            <v>AMT200KLFURX100</v>
          </cell>
          <cell r="L11696" t="str">
            <v>Kontakta SHIMANO</v>
          </cell>
        </row>
        <row r="11697">
          <cell r="B11697" t="str">
            <v>YEM3775131Bakbroms</v>
          </cell>
          <cell r="C11697" t="str">
            <v>YEM3775131</v>
          </cell>
          <cell r="D11697" t="str">
            <v>2019-2021</v>
          </cell>
          <cell r="E11697">
            <v>12</v>
          </cell>
          <cell r="F11697" t="str">
            <v>0120</v>
          </cell>
          <cell r="G11697" t="str">
            <v>C004</v>
          </cell>
          <cell r="H11697" t="str">
            <v>Brake rear</v>
          </cell>
          <cell r="I11697" t="str">
            <v>Bakbroms</v>
          </cell>
          <cell r="K11697" t="str">
            <v>Fotbroms</v>
          </cell>
          <cell r="L11697" t="str">
            <v>Kontakta SHIMANO</v>
          </cell>
        </row>
        <row r="11698">
          <cell r="B11698" t="str">
            <v>YEM3775131Vevlager</v>
          </cell>
          <cell r="C11698" t="str">
            <v>YEM3775131</v>
          </cell>
          <cell r="D11698" t="str">
            <v>2019-2021</v>
          </cell>
          <cell r="E11698">
            <v>13</v>
          </cell>
          <cell r="F11698" t="str">
            <v>0130</v>
          </cell>
          <cell r="G11698" t="str">
            <v>E001</v>
          </cell>
          <cell r="H11698" t="str">
            <v xml:space="preserve">BB-set </v>
          </cell>
          <cell r="I11698" t="str">
            <v>Vevlager</v>
          </cell>
          <cell r="K11698" t="str">
            <v>INGÅR I MOTORN</v>
          </cell>
          <cell r="L11698" t="str">
            <v>Ingår i motorn</v>
          </cell>
        </row>
        <row r="11699">
          <cell r="B11699" t="str">
            <v>YEM3775131Vevparti</v>
          </cell>
          <cell r="C11699" t="str">
            <v>YEM3775131</v>
          </cell>
          <cell r="D11699" t="str">
            <v>2019-2021</v>
          </cell>
          <cell r="E11699">
            <v>14</v>
          </cell>
          <cell r="F11699" t="str">
            <v>0140</v>
          </cell>
          <cell r="G11699" t="str">
            <v>E002</v>
          </cell>
          <cell r="H11699" t="str">
            <v>Front Chainwheel</v>
          </cell>
          <cell r="I11699" t="str">
            <v>Vevparti</v>
          </cell>
          <cell r="K11699" t="str">
            <v>Shimano</v>
          </cell>
          <cell r="L11699" t="str">
            <v>Kontakta SHIMANO</v>
          </cell>
        </row>
        <row r="11700">
          <cell r="B11700" t="str">
            <v>YEM3775131Kedjeskydd</v>
          </cell>
          <cell r="C11700" t="str">
            <v>YEM3775131</v>
          </cell>
          <cell r="D11700" t="str">
            <v>2019-2021</v>
          </cell>
          <cell r="E11700">
            <v>15</v>
          </cell>
          <cell r="F11700" t="str">
            <v>0150</v>
          </cell>
          <cell r="G11700" t="str">
            <v>H001</v>
          </cell>
          <cell r="H11700" t="str">
            <v>Chain guard</v>
          </cell>
          <cell r="I11700" t="str">
            <v>Kedjeskydd</v>
          </cell>
          <cell r="K11700" t="str">
            <v>Shimano</v>
          </cell>
          <cell r="L11700" t="str">
            <v>Kontakta SHIMANO</v>
          </cell>
        </row>
        <row r="11701">
          <cell r="B11701" t="str">
            <v>YEM3775131Kedjeskyddsfäste</v>
          </cell>
          <cell r="C11701" t="str">
            <v>YEM3775131</v>
          </cell>
          <cell r="D11701" t="str">
            <v>2019-2021</v>
          </cell>
          <cell r="E11701">
            <v>16</v>
          </cell>
          <cell r="F11701" t="str">
            <v>0160</v>
          </cell>
          <cell r="G11701" t="str">
            <v>H002</v>
          </cell>
          <cell r="H11701" t="str">
            <v>Chain guard bracket</v>
          </cell>
          <cell r="I11701" t="str">
            <v>Kedjeskyddsfäste</v>
          </cell>
          <cell r="K11701" t="str">
            <v>EMPTY</v>
          </cell>
          <cell r="L11701" t="e">
            <v>#N/A</v>
          </cell>
        </row>
        <row r="11702">
          <cell r="B11702" t="str">
            <v>YEM3775131Framväxel</v>
          </cell>
          <cell r="C11702" t="str">
            <v>YEM3775131</v>
          </cell>
          <cell r="D11702" t="str">
            <v>2019-2021</v>
          </cell>
          <cell r="E11702">
            <v>17</v>
          </cell>
          <cell r="F11702" t="str">
            <v>0170</v>
          </cell>
          <cell r="G11702" t="str">
            <v>D003</v>
          </cell>
          <cell r="H11702" t="str">
            <v>Front Derailleur</v>
          </cell>
          <cell r="I11702" t="str">
            <v>Framväxel</v>
          </cell>
          <cell r="K11702" t="str">
            <v>EMPTY</v>
          </cell>
          <cell r="L11702" t="e">
            <v>#N/A</v>
          </cell>
        </row>
        <row r="11703">
          <cell r="B11703" t="str">
            <v>YEM3775131Bakväxel</v>
          </cell>
          <cell r="C11703" t="str">
            <v>YEM3775131</v>
          </cell>
          <cell r="D11703" t="str">
            <v>2019-2021</v>
          </cell>
          <cell r="E11703">
            <v>18</v>
          </cell>
          <cell r="F11703" t="str">
            <v>0180</v>
          </cell>
          <cell r="G11703" t="str">
            <v>D004</v>
          </cell>
          <cell r="H11703" t="str">
            <v>Rear Derailleur</v>
          </cell>
          <cell r="I11703" t="str">
            <v>Bakväxel</v>
          </cell>
          <cell r="K11703" t="str">
            <v>NAVVÄXEL</v>
          </cell>
          <cell r="L11703" t="str">
            <v>Kontakta SHIMANO</v>
          </cell>
        </row>
        <row r="11704">
          <cell r="B11704" t="str">
            <v>YEM3775131Kedja</v>
          </cell>
          <cell r="C11704" t="str">
            <v>YEM3775131</v>
          </cell>
          <cell r="D11704" t="str">
            <v>2019-2021</v>
          </cell>
          <cell r="E11704">
            <v>19</v>
          </cell>
          <cell r="F11704" t="str">
            <v>0190</v>
          </cell>
          <cell r="G11704" t="str">
            <v>E003</v>
          </cell>
          <cell r="H11704" t="str">
            <v xml:space="preserve">Chain </v>
          </cell>
          <cell r="I11704" t="str">
            <v>Kedja</v>
          </cell>
          <cell r="J11704" t="str">
            <v>C3405041-098  + link CHA 1S 98L RB Z610HXRB   KMC</v>
          </cell>
          <cell r="K11704" t="str">
            <v>C3405041-098</v>
          </cell>
          <cell r="L11704" t="str">
            <v>C3400038</v>
          </cell>
        </row>
        <row r="11705">
          <cell r="B11705" t="str">
            <v>YEM3775131Kassett</v>
          </cell>
          <cell r="C11705" t="str">
            <v>YEM3775131</v>
          </cell>
          <cell r="D11705" t="str">
            <v>2019-2021</v>
          </cell>
          <cell r="E11705">
            <v>20</v>
          </cell>
          <cell r="F11705" t="str">
            <v>0200</v>
          </cell>
          <cell r="G11705" t="str">
            <v>E004</v>
          </cell>
          <cell r="H11705" t="str">
            <v>Cassette Sprocket</v>
          </cell>
          <cell r="I11705" t="str">
            <v>Kassett</v>
          </cell>
          <cell r="J11705" t="str">
            <v>ASMGEAR20SU SPT SC20sv3/32" (INTERNAL HUB)</v>
          </cell>
          <cell r="K11705" t="str">
            <v>ASMGEAR20SU</v>
          </cell>
          <cell r="L11705" t="str">
            <v>Kontakta SHIMANO</v>
          </cell>
        </row>
        <row r="11706">
          <cell r="B11706" t="str">
            <v>YEM3775131Framhjul</v>
          </cell>
          <cell r="C11706" t="str">
            <v>YEM3775131</v>
          </cell>
          <cell r="D11706" t="str">
            <v>2019-2021</v>
          </cell>
          <cell r="E11706">
            <v>21</v>
          </cell>
          <cell r="F11706" t="str">
            <v>0210</v>
          </cell>
          <cell r="G11706" t="str">
            <v>F001</v>
          </cell>
          <cell r="H11706" t="str">
            <v>Front hub</v>
          </cell>
          <cell r="I11706" t="str">
            <v>Framhjul</v>
          </cell>
          <cell r="J11706" t="str">
            <v>C4107782 F622X40 BK FORMULA DISC SV</v>
          </cell>
          <cell r="K11706" t="str">
            <v>C4107782</v>
          </cell>
          <cell r="L11706" t="str">
            <v>C4100386</v>
          </cell>
        </row>
        <row r="11707">
          <cell r="B11707" t="str">
            <v>YEM3775131Bakhjul</v>
          </cell>
          <cell r="C11707" t="str">
            <v>YEM3775131</v>
          </cell>
          <cell r="D11707" t="str">
            <v>2019-2021</v>
          </cell>
          <cell r="E11707">
            <v>22</v>
          </cell>
          <cell r="F11707" t="str">
            <v>0220</v>
          </cell>
          <cell r="G11707" t="str">
            <v>F002</v>
          </cell>
          <cell r="H11707" t="str">
            <v>Rear hub</v>
          </cell>
          <cell r="I11707" t="str">
            <v>Bakhjul</v>
          </cell>
          <cell r="J11707" t="str">
            <v>C4208121 B 622X40 BLACK SHIM7 18T</v>
          </cell>
          <cell r="K11707" t="str">
            <v>C4208121</v>
          </cell>
          <cell r="L11707" t="str">
            <v>C4200052</v>
          </cell>
        </row>
        <row r="11708">
          <cell r="B11708" t="str">
            <v>YEM3775131Däck</v>
          </cell>
          <cell r="C11708" t="str">
            <v>YEM3775131</v>
          </cell>
          <cell r="D11708" t="str">
            <v>2019-2021</v>
          </cell>
          <cell r="E11708">
            <v>23</v>
          </cell>
          <cell r="F11708" t="str">
            <v>0230</v>
          </cell>
          <cell r="G11708" t="str">
            <v>F003</v>
          </cell>
          <cell r="H11708" t="str">
            <v>Tire</v>
          </cell>
          <cell r="I11708" t="str">
            <v>Däck</v>
          </cell>
          <cell r="J11708" t="str">
            <v>C4906455 622x40 Black Premium Reflex XNR PERGO-E H-480 (AntiP: 40x40 nylon/canvas)</v>
          </cell>
          <cell r="K11708" t="str">
            <v>C4906455</v>
          </cell>
          <cell r="L11708" t="str">
            <v>C4901463</v>
          </cell>
        </row>
        <row r="11709">
          <cell r="B11709" t="str">
            <v>YEM3775131Skärmar set</v>
          </cell>
          <cell r="C11709" t="str">
            <v>YEM3775131</v>
          </cell>
          <cell r="D11709" t="str">
            <v>2019-2021</v>
          </cell>
          <cell r="E11709">
            <v>24</v>
          </cell>
          <cell r="F11709" t="str">
            <v>0240</v>
          </cell>
          <cell r="G11709" t="str">
            <v>H003</v>
          </cell>
          <cell r="H11709" t="str">
            <v xml:space="preserve">Mudguard front   </v>
          </cell>
          <cell r="I11709" t="str">
            <v>Skärmar set</v>
          </cell>
          <cell r="J11709" t="str">
            <v>C8255729-SS ZN/52MM 28" STAINLESS STEEL BUCHEL FRONT</v>
          </cell>
          <cell r="K11709" t="str">
            <v>C8255729-SS</v>
          </cell>
          <cell r="L11709" t="str">
            <v>C8255729-SS / C8255730-SS</v>
          </cell>
        </row>
        <row r="11710">
          <cell r="B11710" t="str">
            <v>YEM3775131Pakethållare</v>
          </cell>
          <cell r="C11710" t="str">
            <v>YEM3775131</v>
          </cell>
          <cell r="D11710" t="str">
            <v>2019-2021</v>
          </cell>
          <cell r="E11710">
            <v>25</v>
          </cell>
          <cell r="F11710" t="str">
            <v>0250</v>
          </cell>
          <cell r="G11710" t="str">
            <v>H004</v>
          </cell>
          <cell r="H11710" t="str">
            <v>Carrier</v>
          </cell>
          <cell r="I11710" t="str">
            <v>Pakethållare</v>
          </cell>
          <cell r="J11710" t="str">
            <v>C8205835-BK AVS CLASSIC CARRIER FOR PHYLLION SR20 BATTERY, Powder BLACK CLIP AND SPECTRA LOGO</v>
          </cell>
          <cell r="K11710" t="str">
            <v>C8205835-BK</v>
          </cell>
          <cell r="L11710" t="str">
            <v>C8205835-BK</v>
          </cell>
        </row>
        <row r="11711">
          <cell r="B11711" t="str">
            <v>YEM3775131Sadel</v>
          </cell>
          <cell r="C11711" t="str">
            <v>YEM3775131</v>
          </cell>
          <cell r="D11711" t="str">
            <v>2019-2021</v>
          </cell>
          <cell r="E11711">
            <v>26</v>
          </cell>
          <cell r="F11711" t="str">
            <v>0260</v>
          </cell>
          <cell r="G11711" t="str">
            <v>G001</v>
          </cell>
          <cell r="H11711" t="str">
            <v>Saddle</v>
          </cell>
          <cell r="I11711" t="str">
            <v>Sadel</v>
          </cell>
          <cell r="J11711" t="str">
            <v>C7105988 Recta Black wo. Clamp</v>
          </cell>
          <cell r="K11711" t="str">
            <v>C7105988</v>
          </cell>
          <cell r="L11711" t="str">
            <v>C7100595</v>
          </cell>
        </row>
        <row r="11712">
          <cell r="B11712" t="str">
            <v>YEM3775131Sadelstolpe</v>
          </cell>
          <cell r="C11712" t="str">
            <v>YEM3775131</v>
          </cell>
          <cell r="D11712" t="str">
            <v>2019-2021</v>
          </cell>
          <cell r="E11712">
            <v>27</v>
          </cell>
          <cell r="F11712" t="str">
            <v>0270</v>
          </cell>
          <cell r="G11712" t="str">
            <v>G002</v>
          </cell>
          <cell r="H11712" t="str">
            <v>Seatpost</v>
          </cell>
          <cell r="I11712" t="str">
            <v>Sadelstolpe</v>
          </cell>
          <cell r="J11712" t="str">
            <v xml:space="preserve">C7205258  SP-222 27.2X350 Anodized SILVER </v>
          </cell>
          <cell r="K11712" t="str">
            <v>C7205258</v>
          </cell>
          <cell r="L11712" t="str">
            <v>C7200039</v>
          </cell>
        </row>
        <row r="11713">
          <cell r="B11713" t="str">
            <v>YEM3775131Sadelrörsklämma</v>
          </cell>
          <cell r="C11713" t="str">
            <v>YEM3775131</v>
          </cell>
          <cell r="D11713" t="str">
            <v>2019-2021</v>
          </cell>
          <cell r="E11713">
            <v>28</v>
          </cell>
          <cell r="F11713" t="str">
            <v>0280</v>
          </cell>
          <cell r="G11713" t="str">
            <v>G003</v>
          </cell>
          <cell r="H11713" t="str">
            <v>Seat Clamp</v>
          </cell>
          <cell r="I11713" t="str">
            <v>Sadelrörsklämma</v>
          </cell>
          <cell r="J11713" t="str">
            <v>C7305178 MX-112 Alloy Seatclamp, single bolt, 31,8mm, silver with stainless steel bolt</v>
          </cell>
          <cell r="K11713" t="str">
            <v>C7305178</v>
          </cell>
          <cell r="L11713" t="str">
            <v>C7300028-318</v>
          </cell>
        </row>
        <row r="11714">
          <cell r="B11714" t="str">
            <v>YEM3775131Framlampa</v>
          </cell>
          <cell r="C11714" t="str">
            <v>YEM3775131</v>
          </cell>
          <cell r="D11714" t="str">
            <v>2019-2021</v>
          </cell>
          <cell r="E11714">
            <v>29</v>
          </cell>
          <cell r="F11714" t="str">
            <v>0290</v>
          </cell>
          <cell r="G11714" t="str">
            <v>H005</v>
          </cell>
          <cell r="H11714" t="str">
            <v>Front light</v>
          </cell>
          <cell r="I11714" t="str">
            <v>Framlampa</v>
          </cell>
          <cell r="J11714" t="str">
            <v>C8025215 Front light Retro Sport without ss bracket, Classic chrome, 0,5W LED, 15 lux, Waterproof IP44 w cable</v>
          </cell>
          <cell r="K11714" t="str">
            <v>C8025215</v>
          </cell>
          <cell r="L11714" t="str">
            <v>C8010029</v>
          </cell>
        </row>
        <row r="11715">
          <cell r="B11715" t="str">
            <v>YEM3775131Baklampa</v>
          </cell>
          <cell r="C11715" t="str">
            <v>YEM3775131</v>
          </cell>
          <cell r="D11715" t="str">
            <v>2019-2021</v>
          </cell>
          <cell r="E11715">
            <v>30</v>
          </cell>
          <cell r="F11715" t="str">
            <v>0300</v>
          </cell>
          <cell r="G11715" t="str">
            <v>H006</v>
          </cell>
          <cell r="H11715" t="str">
            <v>Light, Rear</v>
          </cell>
          <cell r="I11715" t="str">
            <v>Baklampa</v>
          </cell>
          <cell r="J11715" t="str">
            <v>inkl in battery</v>
          </cell>
          <cell r="K11715" t="str">
            <v>C8705186-1RLBK</v>
          </cell>
          <cell r="L11715" t="str">
            <v>C8705186-1RLBK</v>
          </cell>
        </row>
        <row r="11716">
          <cell r="B11716" t="str">
            <v>YEM3775131Låssats</v>
          </cell>
          <cell r="C11716" t="str">
            <v>YEM3775131</v>
          </cell>
          <cell r="D11716" t="str">
            <v>2019-2021</v>
          </cell>
          <cell r="E11716">
            <v>31</v>
          </cell>
          <cell r="F11716" t="str">
            <v>0310</v>
          </cell>
          <cell r="G11716" t="str">
            <v>H007</v>
          </cell>
          <cell r="H11716" t="str">
            <v>Lock</v>
          </cell>
          <cell r="I11716" t="str">
            <v>Låssats</v>
          </cell>
          <cell r="J11716" t="str">
            <v>C8405069 LCK SF PLbk Solid+  BAT SF03/SR11/SR20, LOCK FRAME+LOCK BATT SF03 RT W/2 similar keys</v>
          </cell>
          <cell r="K11716" t="str">
            <v>C8405069</v>
          </cell>
          <cell r="L11716" t="str">
            <v>C8405069</v>
          </cell>
        </row>
        <row r="11717">
          <cell r="B11717" t="str">
            <v>YEM3775131Stöd</v>
          </cell>
          <cell r="C11717" t="str">
            <v>YEM3775131</v>
          </cell>
          <cell r="D11717" t="str">
            <v>2019-2021</v>
          </cell>
          <cell r="E11717">
            <v>32</v>
          </cell>
          <cell r="F11717" t="str">
            <v>0320</v>
          </cell>
          <cell r="G11717" t="str">
            <v>H008</v>
          </cell>
          <cell r="H11717" t="str">
            <v>Kick stand</v>
          </cell>
          <cell r="I11717" t="str">
            <v>Stöd</v>
          </cell>
          <cell r="J11717" t="str">
            <v>C8105208 KS REX ATRAN 235</v>
          </cell>
          <cell r="K11717" t="str">
            <v>C8105208</v>
          </cell>
          <cell r="L11717" t="str">
            <v>C8100034</v>
          </cell>
        </row>
        <row r="11718">
          <cell r="B11718" t="str">
            <v>YEM3775131Korg</v>
          </cell>
          <cell r="C11718" t="str">
            <v>YEM3775131</v>
          </cell>
          <cell r="D11718" t="str">
            <v>2019-2021</v>
          </cell>
          <cell r="E11718">
            <v>33</v>
          </cell>
          <cell r="F11718" t="str">
            <v>0330</v>
          </cell>
          <cell r="G11718" t="str">
            <v>H009</v>
          </cell>
          <cell r="H11718" t="str">
            <v>Basket / Fr carrier</v>
          </cell>
          <cell r="I11718" t="str">
            <v>Korg</v>
          </cell>
          <cell r="J11718" t="str">
            <v>C8205750-28-BK Front carrier with stay, axle fixation with AVS</v>
          </cell>
          <cell r="L11718" t="e">
            <v>#N/A</v>
          </cell>
        </row>
        <row r="11719">
          <cell r="B11719" t="str">
            <v>YEM3775131Pedaler</v>
          </cell>
          <cell r="C11719" t="str">
            <v>YEM3775131</v>
          </cell>
          <cell r="D11719" t="str">
            <v>2019-2021</v>
          </cell>
          <cell r="E11719">
            <v>34</v>
          </cell>
          <cell r="F11719" t="str">
            <v>0340</v>
          </cell>
          <cell r="G11719" t="str">
            <v>E005</v>
          </cell>
          <cell r="H11719" t="str">
            <v xml:space="preserve">Pedal </v>
          </cell>
          <cell r="I11719" t="str">
            <v>Pedaler</v>
          </cell>
          <cell r="J11719" t="str">
            <v>C3505208 NWL-467  SILVER/GREY 9/16" ALU</v>
          </cell>
          <cell r="K11719" t="str">
            <v>C3505208</v>
          </cell>
          <cell r="L11719" t="str">
            <v>C3500059</v>
          </cell>
        </row>
        <row r="11720">
          <cell r="B11720" t="str">
            <v>YEM3775131Motor</v>
          </cell>
          <cell r="C11720" t="str">
            <v>YEM3775131</v>
          </cell>
          <cell r="D11720" t="str">
            <v>2019-2021</v>
          </cell>
          <cell r="E11720">
            <v>35</v>
          </cell>
          <cell r="F11720" t="str">
            <v>0350</v>
          </cell>
          <cell r="G11720" t="str">
            <v>J001</v>
          </cell>
          <cell r="H11720" t="str">
            <v>DRIVE UNIT:</v>
          </cell>
          <cell r="I11720" t="str">
            <v>Motor</v>
          </cell>
          <cell r="J11720" t="str">
            <v>KDUE5000 DRIVE UNIT, DU-E5000, MID SHIP POSITION, FOR COASTER BRAKE AND FREEWHEEL, FOR 25km/h, W/O COVER(SM-DUE50), W/O SPEED SENSOR UNIT,W/TL-EW02, BULK 22898 JPY</v>
          </cell>
          <cell r="K11720" t="str">
            <v>KDUE5000</v>
          </cell>
          <cell r="L11720" t="str">
            <v>Kontakta SHIMANO / DU-E5000</v>
          </cell>
        </row>
        <row r="11721">
          <cell r="B11721" t="str">
            <v>YEM3775131Display</v>
          </cell>
          <cell r="C11721" t="str">
            <v>YEM3775131</v>
          </cell>
          <cell r="D11721" t="str">
            <v>2019-2021</v>
          </cell>
          <cell r="E11721">
            <v>36</v>
          </cell>
          <cell r="F11721" t="str">
            <v>0360</v>
          </cell>
          <cell r="G11721" t="str">
            <v>J004</v>
          </cell>
          <cell r="H11721" t="str">
            <v>DISPLAY:</v>
          </cell>
          <cell r="I11721" t="str">
            <v>Display</v>
          </cell>
          <cell r="J11721" t="str">
            <v>KSCE6100CF (Description CYCLE COMPUTER, SC-E6100, CLAMP BAND DIA METER 25.4MM &amp; 31.8MM, 1ST GROUP, BULK</v>
          </cell>
          <cell r="K11721" t="str">
            <v>KSCE6100CF</v>
          </cell>
          <cell r="L11721" t="str">
            <v>Kontakta SHIMANO / SC-E6100</v>
          </cell>
        </row>
        <row r="11722">
          <cell r="B11722" t="str">
            <v>YEM3775131EB-Bus kabel</v>
          </cell>
          <cell r="C11722" t="str">
            <v>YEM3775131</v>
          </cell>
          <cell r="D11722" t="str">
            <v>2019-2021</v>
          </cell>
          <cell r="E11722">
            <v>37</v>
          </cell>
          <cell r="F11722" t="str">
            <v>0370</v>
          </cell>
          <cell r="G11722" t="str">
            <v>J005</v>
          </cell>
          <cell r="H11722" t="str">
            <v>EB-BUS CABLE:</v>
          </cell>
          <cell r="I11722" t="str">
            <v>EB-Bus kabel</v>
          </cell>
          <cell r="K11722" t="str">
            <v>KEWSD50IL35</v>
          </cell>
          <cell r="L11722" t="str">
            <v>Kontakta SHIMANO</v>
          </cell>
        </row>
        <row r="11723">
          <cell r="B11723" t="str">
            <v>YEM3775131Motorkabel</v>
          </cell>
          <cell r="C11723" t="str">
            <v>YEM3775131</v>
          </cell>
          <cell r="D11723" t="str">
            <v>2019-2021</v>
          </cell>
          <cell r="E11723">
            <v>38</v>
          </cell>
          <cell r="F11723" t="str">
            <v>0380</v>
          </cell>
          <cell r="G11723" t="str">
            <v>J006</v>
          </cell>
          <cell r="H11723" t="str">
            <v>POWER CABLE:</v>
          </cell>
          <cell r="I11723" t="str">
            <v>Motorkabel</v>
          </cell>
          <cell r="J11723" t="str">
            <v>KEWSD50IL120 ELECTRIC WIRE, EW-SD50-I, FOR BUILT-IN ROUTING, 1200MM BLACK, BULK, 1169 JPY</v>
          </cell>
          <cell r="K11723" t="str">
            <v>Ingår i batterihållaren</v>
          </cell>
          <cell r="L11723" t="str">
            <v>Ingår i batterihållaren</v>
          </cell>
        </row>
        <row r="11724">
          <cell r="B11724" t="str">
            <v>YEM3775131Kabel framlampa</v>
          </cell>
          <cell r="C11724" t="str">
            <v>YEM3775131</v>
          </cell>
          <cell r="D11724" t="str">
            <v>2019-2021</v>
          </cell>
          <cell r="E11724">
            <v>39</v>
          </cell>
          <cell r="F11724" t="str">
            <v>0390</v>
          </cell>
          <cell r="G11724" t="str">
            <v>J007</v>
          </cell>
          <cell r="H11724" t="str">
            <v>F. LIGHT CABLE:</v>
          </cell>
          <cell r="I11724" t="str">
            <v>Kabel framlampa</v>
          </cell>
          <cell r="K11724" t="str">
            <v>C8075017</v>
          </cell>
          <cell r="L11724" t="str">
            <v>C8075017</v>
          </cell>
        </row>
        <row r="11725">
          <cell r="B11725" t="str">
            <v>YEM3775131Kabel baklampa</v>
          </cell>
          <cell r="C11725" t="str">
            <v>YEM3775131</v>
          </cell>
          <cell r="D11725" t="str">
            <v>2019-2021</v>
          </cell>
          <cell r="E11725">
            <v>40</v>
          </cell>
          <cell r="F11725" t="str">
            <v>0400</v>
          </cell>
          <cell r="G11725" t="str">
            <v>J008</v>
          </cell>
          <cell r="H11725" t="str">
            <v>R. LIGHT CABLE:</v>
          </cell>
          <cell r="I11725" t="str">
            <v>Kabel baklampa</v>
          </cell>
          <cell r="K11725" t="str">
            <v>INGÅR I BATTERIET</v>
          </cell>
          <cell r="L11725" t="str">
            <v>Ingår i batteriet</v>
          </cell>
        </row>
        <row r="11726">
          <cell r="B11726" t="str">
            <v>YEM3775131Hastighetssensor</v>
          </cell>
          <cell r="C11726" t="str">
            <v>YEM3775131</v>
          </cell>
          <cell r="D11726" t="str">
            <v>2019-2021</v>
          </cell>
          <cell r="E11726">
            <v>41</v>
          </cell>
          <cell r="F11726" t="str">
            <v>0410</v>
          </cell>
          <cell r="G11726" t="str">
            <v>J009</v>
          </cell>
          <cell r="H11726" t="str">
            <v>SPEED SENSOR:</v>
          </cell>
          <cell r="I11726" t="str">
            <v>Hastighetssensor</v>
          </cell>
          <cell r="J11726" t="str">
            <v>KSMDUE10 SPEED SENSOR UNIT, SM-DUE10, CABLE LENGTH 540MM, BULK, 1041 JPY</v>
          </cell>
          <cell r="K11726" t="str">
            <v>KSMDUE10</v>
          </cell>
          <cell r="L11726" t="str">
            <v>Kontakta SHIMANO / SM-DUE10</v>
          </cell>
        </row>
        <row r="11727">
          <cell r="B11727" t="str">
            <v>YEM3775131Batteri</v>
          </cell>
          <cell r="C11727" t="str">
            <v>YEM3775131</v>
          </cell>
          <cell r="D11727" t="str">
            <v>2019-2021</v>
          </cell>
          <cell r="E11727">
            <v>42</v>
          </cell>
          <cell r="F11727" t="str">
            <v>0420</v>
          </cell>
          <cell r="G11727" t="str">
            <v>J002</v>
          </cell>
          <cell r="H11727" t="str">
            <v>BATTERY:</v>
          </cell>
          <cell r="I11727" t="str">
            <v>Batteri</v>
          </cell>
          <cell r="J11727" t="str">
            <v>C8705186-S-11EA -&gt; C8705186-S-11U SR-20 11,6Ah, dimension med dockning 435mmX140mmX50mm, 2,9kg EN15194:2017</v>
          </cell>
          <cell r="K11727" t="str">
            <v>C8705186-S-11EA</v>
          </cell>
          <cell r="L11727" t="str">
            <v>C8705186-S-11EA</v>
          </cell>
        </row>
        <row r="11728">
          <cell r="B11728" t="str">
            <v>YEM3775131Batterihållare</v>
          </cell>
          <cell r="C11728" t="str">
            <v>YEM3775131</v>
          </cell>
          <cell r="D11728" t="str">
            <v>2019-2021</v>
          </cell>
          <cell r="E11728">
            <v>43</v>
          </cell>
          <cell r="F11728" t="str">
            <v>0430</v>
          </cell>
          <cell r="G11728" t="str">
            <v>J003</v>
          </cell>
          <cell r="H11728" t="str">
            <v>BATTERY HOLDER/Slider</v>
          </cell>
          <cell r="I11728" t="str">
            <v>Batterihållare</v>
          </cell>
          <cell r="J11728" t="str">
            <v>C8705188-S-01 Slider (lower part) SR20, AXA One key</v>
          </cell>
          <cell r="K11728" t="str">
            <v>C8705188-S-01</v>
          </cell>
          <cell r="L11728" t="str">
            <v>C8705188-S-01</v>
          </cell>
        </row>
        <row r="11729">
          <cell r="B11729" t="str">
            <v>YEM3775131Batteriladdare</v>
          </cell>
          <cell r="C11729" t="str">
            <v>YEM3775131</v>
          </cell>
          <cell r="D11729" t="str">
            <v>2019-2021</v>
          </cell>
          <cell r="E11729">
            <v>44</v>
          </cell>
          <cell r="F11729" t="str">
            <v>0440</v>
          </cell>
          <cell r="G11729" t="str">
            <v>J010</v>
          </cell>
          <cell r="H11729" t="str">
            <v>CHARGER:</v>
          </cell>
          <cell r="I11729" t="str">
            <v>Batteriladdare</v>
          </cell>
          <cell r="J11729" t="str">
            <v xml:space="preserve">C8705086-02C T-Shape CanBus charger for DT12/Shimano </v>
          </cell>
          <cell r="K11729" t="str">
            <v>C8705086-02C</v>
          </cell>
          <cell r="L11729" t="str">
            <v>C8705086-02C</v>
          </cell>
        </row>
        <row r="11730">
          <cell r="B11730" t="str">
            <v>YEM3775131Kontrollbox</v>
          </cell>
          <cell r="C11730" t="str">
            <v>YEM3775131</v>
          </cell>
          <cell r="D11730" t="str">
            <v>2019-2021</v>
          </cell>
          <cell r="E11730">
            <v>45</v>
          </cell>
          <cell r="F11730" t="str">
            <v>0450</v>
          </cell>
          <cell r="G11730" t="str">
            <v>J011</v>
          </cell>
          <cell r="H11730" t="str">
            <v>Controller</v>
          </cell>
          <cell r="I11730" t="str">
            <v>Kontrollbox</v>
          </cell>
          <cell r="J11730" t="str">
            <v>Included in motor</v>
          </cell>
          <cell r="K11730" t="str">
            <v>Shimano</v>
          </cell>
          <cell r="L11730" t="str">
            <v>Kontakta SHIMANO</v>
          </cell>
        </row>
        <row r="11731">
          <cell r="B11731" t="str">
            <v>YEM3775131Växelöra</v>
          </cell>
          <cell r="C11731" t="str">
            <v>YEM3775131</v>
          </cell>
          <cell r="D11731" t="str">
            <v>2019-2021</v>
          </cell>
          <cell r="E11731">
            <v>46</v>
          </cell>
          <cell r="F11731" t="str">
            <v>0460</v>
          </cell>
          <cell r="G11731" t="str">
            <v>D005</v>
          </cell>
          <cell r="H11731" t="str">
            <v>Gear hanger</v>
          </cell>
          <cell r="I11731" t="str">
            <v>Växelöra</v>
          </cell>
          <cell r="L11731" t="e">
            <v>#N/A</v>
          </cell>
        </row>
        <row r="11732">
          <cell r="B11732" t="str">
            <v>YEM3775132RAM</v>
          </cell>
          <cell r="C11732" t="str">
            <v>YEM3775132</v>
          </cell>
          <cell r="D11732" t="str">
            <v>2022-2023</v>
          </cell>
          <cell r="E11732">
            <v>1</v>
          </cell>
          <cell r="F11732" t="str">
            <v>0010</v>
          </cell>
          <cell r="G11732" t="str">
            <v>A001</v>
          </cell>
          <cell r="H11732" t="str">
            <v>PAINTED FRAME</v>
          </cell>
          <cell r="I11732" t="str">
            <v>RAM</v>
          </cell>
          <cell r="K11732" t="str">
            <v>C1307758-510</v>
          </cell>
          <cell r="L11732" t="e">
            <v>#N/A</v>
          </cell>
        </row>
        <row r="11733">
          <cell r="B11733" t="str">
            <v>YEM3775132Framgaffel</v>
          </cell>
          <cell r="C11733" t="str">
            <v>YEM3775132</v>
          </cell>
          <cell r="D11733" t="str">
            <v>2022-2023</v>
          </cell>
          <cell r="E11733">
            <v>2</v>
          </cell>
          <cell r="F11733" t="str">
            <v>0020</v>
          </cell>
          <cell r="G11733" t="str">
            <v>A002</v>
          </cell>
          <cell r="H11733" t="str">
            <v>PAINTED FORK</v>
          </cell>
          <cell r="I11733" t="str">
            <v>Framgaffel</v>
          </cell>
          <cell r="K11733" t="str">
            <v>C1605442-193</v>
          </cell>
          <cell r="L11733" t="e">
            <v>#N/A</v>
          </cell>
        </row>
        <row r="11734">
          <cell r="B11734" t="str">
            <v>YEM3775132Styrlager</v>
          </cell>
          <cell r="C11734" t="str">
            <v>YEM3775132</v>
          </cell>
          <cell r="D11734" t="str">
            <v>2022-2023</v>
          </cell>
          <cell r="E11734">
            <v>3</v>
          </cell>
          <cell r="F11734" t="str">
            <v>0030</v>
          </cell>
          <cell r="G11734" t="str">
            <v>B001</v>
          </cell>
          <cell r="H11734" t="str">
            <v>Head Set</v>
          </cell>
          <cell r="I11734" t="str">
            <v>Styrlager</v>
          </cell>
          <cell r="K11734" t="str">
            <v>C2105291</v>
          </cell>
          <cell r="L11734" t="str">
            <v>C2100163</v>
          </cell>
        </row>
        <row r="11735">
          <cell r="B11735" t="str">
            <v xml:space="preserve">YEM3775132Styrstam </v>
          </cell>
          <cell r="C11735" t="str">
            <v>YEM3775132</v>
          </cell>
          <cell r="D11735" t="str">
            <v>2022-2023</v>
          </cell>
          <cell r="E11735">
            <v>4</v>
          </cell>
          <cell r="F11735" t="str">
            <v>0040</v>
          </cell>
          <cell r="G11735" t="str">
            <v>B002</v>
          </cell>
          <cell r="H11735" t="str">
            <v>Handlebar Stem</v>
          </cell>
          <cell r="I11735" t="str">
            <v xml:space="preserve">Styrstam </v>
          </cell>
          <cell r="K11735" t="str">
            <v>C2205548-090</v>
          </cell>
          <cell r="L11735" t="str">
            <v>C2200064</v>
          </cell>
        </row>
        <row r="11736">
          <cell r="B11736" t="str">
            <v>YEM3775132Styre</v>
          </cell>
          <cell r="C11736" t="str">
            <v>YEM3775132</v>
          </cell>
          <cell r="D11736" t="str">
            <v>2022-2023</v>
          </cell>
          <cell r="E11736">
            <v>5</v>
          </cell>
          <cell r="F11736" t="str">
            <v>0050</v>
          </cell>
          <cell r="G11736" t="str">
            <v>B003</v>
          </cell>
          <cell r="H11736" t="str">
            <v>Handelbar</v>
          </cell>
          <cell r="I11736" t="str">
            <v>Styre</v>
          </cell>
          <cell r="K11736" t="str">
            <v>C2306073</v>
          </cell>
          <cell r="L11736" t="str">
            <v>C2300290</v>
          </cell>
        </row>
        <row r="11737">
          <cell r="B11737" t="str">
            <v>YEM3775132Bromsgrepp H</v>
          </cell>
          <cell r="C11737" t="str">
            <v>YEM3775132</v>
          </cell>
          <cell r="D11737" t="str">
            <v>2022-2023</v>
          </cell>
          <cell r="E11737">
            <v>6</v>
          </cell>
          <cell r="F11737" t="str">
            <v>0060</v>
          </cell>
          <cell r="G11737" t="str">
            <v>C002</v>
          </cell>
          <cell r="H11737" t="str">
            <v>Brake Lever R</v>
          </cell>
          <cell r="I11737" t="str">
            <v>Bromsgrepp H</v>
          </cell>
          <cell r="L11737" t="e">
            <v>#N/A</v>
          </cell>
        </row>
        <row r="11738">
          <cell r="B11738" t="str">
            <v>YEM3775132Bromsgrepp V</v>
          </cell>
          <cell r="C11738" t="str">
            <v>YEM3775132</v>
          </cell>
          <cell r="D11738" t="str">
            <v>2022-2023</v>
          </cell>
          <cell r="E11738">
            <v>7</v>
          </cell>
          <cell r="F11738" t="str">
            <v>0070</v>
          </cell>
          <cell r="G11738" t="str">
            <v>C001</v>
          </cell>
          <cell r="H11738" t="str">
            <v>Brake Lever L</v>
          </cell>
          <cell r="I11738" t="str">
            <v>Bromsgrepp V</v>
          </cell>
          <cell r="K11738" t="str">
            <v>Shimano</v>
          </cell>
          <cell r="L11738" t="str">
            <v>Kontakta SHIMANO</v>
          </cell>
        </row>
        <row r="11739">
          <cell r="B11739" t="str">
            <v>YEM3775132Växelreglage H</v>
          </cell>
          <cell r="C11739" t="str">
            <v>YEM3775132</v>
          </cell>
          <cell r="D11739" t="str">
            <v>2022-2023</v>
          </cell>
          <cell r="E11739">
            <v>8</v>
          </cell>
          <cell r="F11739" t="str">
            <v>0080</v>
          </cell>
          <cell r="G11739" t="str">
            <v>D002</v>
          </cell>
          <cell r="H11739" t="str">
            <v>Shift Lever R</v>
          </cell>
          <cell r="I11739" t="str">
            <v>Växelreglage H</v>
          </cell>
          <cell r="K11739" t="str">
            <v>C5105092</v>
          </cell>
          <cell r="L11739" t="str">
            <v>Kontakta SHIMANO</v>
          </cell>
        </row>
        <row r="11740">
          <cell r="B11740" t="str">
            <v>YEM3775132Växelreglage V</v>
          </cell>
          <cell r="C11740" t="str">
            <v>YEM3775132</v>
          </cell>
          <cell r="D11740" t="str">
            <v>2022-2023</v>
          </cell>
          <cell r="E11740">
            <v>9</v>
          </cell>
          <cell r="F11740" t="str">
            <v>0090</v>
          </cell>
          <cell r="G11740" t="str">
            <v>D001</v>
          </cell>
          <cell r="H11740" t="str">
            <v>Shift Lever L</v>
          </cell>
          <cell r="I11740" t="str">
            <v>Växelreglage V</v>
          </cell>
          <cell r="L11740" t="e">
            <v>#N/A</v>
          </cell>
        </row>
        <row r="11741">
          <cell r="B11741" t="str">
            <v>YEM3775132Handtag par</v>
          </cell>
          <cell r="C11741" t="str">
            <v>YEM3775132</v>
          </cell>
          <cell r="D11741" t="str">
            <v>2022-2023</v>
          </cell>
          <cell r="E11741">
            <v>10</v>
          </cell>
          <cell r="F11741" t="str">
            <v>0100</v>
          </cell>
          <cell r="G11741" t="str">
            <v>B004</v>
          </cell>
          <cell r="H11741" t="str">
            <v>Grip R</v>
          </cell>
          <cell r="I11741" t="str">
            <v>Handtag par</v>
          </cell>
          <cell r="K11741" t="str">
            <v>C2505484</v>
          </cell>
          <cell r="L11741" t="str">
            <v>C2500163</v>
          </cell>
        </row>
        <row r="11742">
          <cell r="B11742" t="str">
            <v>YEM3775132Frambroms</v>
          </cell>
          <cell r="C11742" t="str">
            <v>YEM3775132</v>
          </cell>
          <cell r="D11742" t="str">
            <v>2022-2023</v>
          </cell>
          <cell r="E11742">
            <v>11</v>
          </cell>
          <cell r="F11742" t="str">
            <v>0110</v>
          </cell>
          <cell r="G11742" t="str">
            <v>C003</v>
          </cell>
          <cell r="H11742" t="str">
            <v xml:space="preserve">Brake front </v>
          </cell>
          <cell r="I11742" t="str">
            <v>Frambroms</v>
          </cell>
          <cell r="K11742" t="str">
            <v>AMT200KLFURX100</v>
          </cell>
          <cell r="L11742" t="str">
            <v>Kontakta SHIMANO</v>
          </cell>
        </row>
        <row r="11743">
          <cell r="B11743" t="str">
            <v>YEM3775132Bakbroms</v>
          </cell>
          <cell r="C11743" t="str">
            <v>YEM3775132</v>
          </cell>
          <cell r="D11743" t="str">
            <v>2022-2023</v>
          </cell>
          <cell r="E11743">
            <v>12</v>
          </cell>
          <cell r="F11743" t="str">
            <v>0120</v>
          </cell>
          <cell r="G11743" t="str">
            <v>C004</v>
          </cell>
          <cell r="H11743" t="str">
            <v>Brake rear</v>
          </cell>
          <cell r="I11743" t="str">
            <v>Bakbroms</v>
          </cell>
          <cell r="K11743" t="str">
            <v>Fotbroms</v>
          </cell>
          <cell r="L11743" t="str">
            <v>Kontakta SHIMANO</v>
          </cell>
        </row>
        <row r="11744">
          <cell r="B11744" t="str">
            <v>YEM3775132Vevlager</v>
          </cell>
          <cell r="C11744" t="str">
            <v>YEM3775132</v>
          </cell>
          <cell r="D11744" t="str">
            <v>2022-2023</v>
          </cell>
          <cell r="E11744">
            <v>13</v>
          </cell>
          <cell r="F11744" t="str">
            <v>0130</v>
          </cell>
          <cell r="G11744" t="str">
            <v>E001</v>
          </cell>
          <cell r="H11744" t="str">
            <v xml:space="preserve">BB-set </v>
          </cell>
          <cell r="I11744" t="str">
            <v>Vevlager</v>
          </cell>
          <cell r="K11744" t="str">
            <v>INGÅR I MOTORN</v>
          </cell>
          <cell r="L11744" t="str">
            <v>Ingår i motorn</v>
          </cell>
        </row>
        <row r="11745">
          <cell r="B11745" t="str">
            <v>YEM3775132Vevparti</v>
          </cell>
          <cell r="C11745" t="str">
            <v>YEM3775132</v>
          </cell>
          <cell r="D11745" t="str">
            <v>2022-2023</v>
          </cell>
          <cell r="E11745">
            <v>14</v>
          </cell>
          <cell r="F11745" t="str">
            <v>0140</v>
          </cell>
          <cell r="G11745" t="str">
            <v>E002</v>
          </cell>
          <cell r="H11745" t="str">
            <v>Front Chainwheel</v>
          </cell>
          <cell r="I11745" t="str">
            <v>Vevparti</v>
          </cell>
          <cell r="K11745" t="str">
            <v>C3305778-EG</v>
          </cell>
          <cell r="L11745" t="str">
            <v>C3305778-EG</v>
          </cell>
        </row>
        <row r="11746">
          <cell r="B11746" t="str">
            <v>YEM3775132Kedjeskydd</v>
          </cell>
          <cell r="C11746" t="str">
            <v>YEM3775132</v>
          </cell>
          <cell r="D11746" t="str">
            <v>2022-2023</v>
          </cell>
          <cell r="E11746">
            <v>15</v>
          </cell>
          <cell r="F11746" t="str">
            <v>0150</v>
          </cell>
          <cell r="G11746" t="str">
            <v>H001</v>
          </cell>
          <cell r="H11746" t="str">
            <v>Chain guard</v>
          </cell>
          <cell r="I11746" t="str">
            <v>Kedjeskydd</v>
          </cell>
          <cell r="K11746" t="str">
            <v>C8305643-SS</v>
          </cell>
          <cell r="L11746" t="str">
            <v>C8305643-SS</v>
          </cell>
        </row>
        <row r="11747">
          <cell r="B11747" t="str">
            <v>YEM3775132Kedjeskyddsfäste</v>
          </cell>
          <cell r="C11747" t="str">
            <v>YEM3775132</v>
          </cell>
          <cell r="D11747" t="str">
            <v>2022-2023</v>
          </cell>
          <cell r="E11747">
            <v>16</v>
          </cell>
          <cell r="F11747" t="str">
            <v>0160</v>
          </cell>
          <cell r="G11747" t="str">
            <v>H002</v>
          </cell>
          <cell r="H11747" t="str">
            <v>Chain guard bracket</v>
          </cell>
          <cell r="I11747" t="str">
            <v>Kedjeskyddsfäste</v>
          </cell>
          <cell r="K11747" t="str">
            <v>C8305732</v>
          </cell>
          <cell r="L11747" t="str">
            <v>C8305732</v>
          </cell>
        </row>
        <row r="11748">
          <cell r="B11748" t="str">
            <v>YEM3775132Framväxel</v>
          </cell>
          <cell r="C11748" t="str">
            <v>YEM3775132</v>
          </cell>
          <cell r="D11748" t="str">
            <v>2022-2023</v>
          </cell>
          <cell r="E11748">
            <v>17</v>
          </cell>
          <cell r="F11748" t="str">
            <v>0170</v>
          </cell>
          <cell r="G11748" t="str">
            <v>D003</v>
          </cell>
          <cell r="H11748" t="str">
            <v>Front Derailleur</v>
          </cell>
          <cell r="I11748" t="str">
            <v>Framväxel</v>
          </cell>
          <cell r="K11748" t="str">
            <v/>
          </cell>
          <cell r="L11748" t="e">
            <v>#N/A</v>
          </cell>
        </row>
        <row r="11749">
          <cell r="B11749" t="str">
            <v>YEM3775132Bakväxel</v>
          </cell>
          <cell r="C11749" t="str">
            <v>YEM3775132</v>
          </cell>
          <cell r="D11749" t="str">
            <v>2022-2023</v>
          </cell>
          <cell r="E11749">
            <v>18</v>
          </cell>
          <cell r="F11749" t="str">
            <v>0180</v>
          </cell>
          <cell r="G11749" t="str">
            <v>D004</v>
          </cell>
          <cell r="H11749" t="str">
            <v>Rear Derailleur</v>
          </cell>
          <cell r="I11749" t="str">
            <v>Bakväxel</v>
          </cell>
          <cell r="K11749" t="str">
            <v>NAVVÄXEL</v>
          </cell>
          <cell r="L11749" t="str">
            <v>Kontakta SHIMANO</v>
          </cell>
        </row>
        <row r="11750">
          <cell r="B11750" t="str">
            <v>YEM3775132Kedja</v>
          </cell>
          <cell r="C11750" t="str">
            <v>YEM3775132</v>
          </cell>
          <cell r="D11750" t="str">
            <v>2022-2023</v>
          </cell>
          <cell r="E11750">
            <v>19</v>
          </cell>
          <cell r="F11750" t="str">
            <v>0190</v>
          </cell>
          <cell r="G11750" t="str">
            <v>E003</v>
          </cell>
          <cell r="H11750" t="str">
            <v xml:space="preserve">Chain </v>
          </cell>
          <cell r="I11750" t="str">
            <v>Kedja</v>
          </cell>
          <cell r="K11750" t="str">
            <v>C3405041-104</v>
          </cell>
          <cell r="L11750" t="str">
            <v>C3400038</v>
          </cell>
        </row>
        <row r="11751">
          <cell r="B11751" t="str">
            <v>YEM3775132Kassett</v>
          </cell>
          <cell r="C11751" t="str">
            <v>YEM3775132</v>
          </cell>
          <cell r="D11751" t="str">
            <v>2022-2023</v>
          </cell>
          <cell r="E11751">
            <v>20</v>
          </cell>
          <cell r="F11751" t="str">
            <v>0200</v>
          </cell>
          <cell r="G11751" t="str">
            <v>E004</v>
          </cell>
          <cell r="H11751" t="str">
            <v>Cassette Sprocket</v>
          </cell>
          <cell r="I11751" t="str">
            <v>Kassett</v>
          </cell>
          <cell r="K11751" t="str">
            <v>ASMGEAR18SU</v>
          </cell>
          <cell r="L11751" t="str">
            <v>Kontakta SHIMANO</v>
          </cell>
        </row>
        <row r="11752">
          <cell r="B11752" t="str">
            <v>YEM3775132Framhjul</v>
          </cell>
          <cell r="C11752" t="str">
            <v>YEM3775132</v>
          </cell>
          <cell r="D11752" t="str">
            <v>2022-2023</v>
          </cell>
          <cell r="E11752">
            <v>21</v>
          </cell>
          <cell r="F11752" t="str">
            <v>0210</v>
          </cell>
          <cell r="G11752" t="str">
            <v>F001</v>
          </cell>
          <cell r="H11752" t="str">
            <v>Front hub</v>
          </cell>
          <cell r="I11752" t="str">
            <v>Framhjul</v>
          </cell>
          <cell r="K11752" t="str">
            <v>C4107782</v>
          </cell>
          <cell r="L11752" t="str">
            <v>C4100386</v>
          </cell>
        </row>
        <row r="11753">
          <cell r="B11753" t="str">
            <v>YEM3775132Bakhjul</v>
          </cell>
          <cell r="C11753" t="str">
            <v>YEM3775132</v>
          </cell>
          <cell r="D11753" t="str">
            <v>2022-2023</v>
          </cell>
          <cell r="E11753">
            <v>22</v>
          </cell>
          <cell r="F11753" t="str">
            <v>0220</v>
          </cell>
          <cell r="G11753" t="str">
            <v>F002</v>
          </cell>
          <cell r="H11753" t="str">
            <v>Rear hub</v>
          </cell>
          <cell r="I11753" t="str">
            <v>Bakhjul</v>
          </cell>
          <cell r="K11753" t="str">
            <v>C4208121</v>
          </cell>
          <cell r="L11753" t="str">
            <v>C4200052</v>
          </cell>
        </row>
        <row r="11754">
          <cell r="B11754" t="str">
            <v>YEM3775132Däck</v>
          </cell>
          <cell r="C11754" t="str">
            <v>YEM3775132</v>
          </cell>
          <cell r="D11754" t="str">
            <v>2022-2023</v>
          </cell>
          <cell r="E11754">
            <v>23</v>
          </cell>
          <cell r="F11754" t="str">
            <v>0230</v>
          </cell>
          <cell r="G11754" t="str">
            <v>F003</v>
          </cell>
          <cell r="H11754" t="str">
            <v>Tire</v>
          </cell>
          <cell r="I11754" t="str">
            <v>Däck</v>
          </cell>
          <cell r="K11754" t="str">
            <v>C4906455</v>
          </cell>
          <cell r="L11754" t="str">
            <v>C4901463</v>
          </cell>
        </row>
        <row r="11755">
          <cell r="B11755" t="str">
            <v>YEM3775132Skärmar set</v>
          </cell>
          <cell r="C11755" t="str">
            <v>YEM3775132</v>
          </cell>
          <cell r="D11755" t="str">
            <v>2022-2023</v>
          </cell>
          <cell r="E11755">
            <v>24</v>
          </cell>
          <cell r="F11755" t="str">
            <v>0240</v>
          </cell>
          <cell r="G11755" t="str">
            <v>H003</v>
          </cell>
          <cell r="H11755" t="str">
            <v xml:space="preserve">Mudguard front   </v>
          </cell>
          <cell r="I11755" t="str">
            <v>Skärmar set</v>
          </cell>
          <cell r="K11755" t="str">
            <v>C8255729-SS</v>
          </cell>
          <cell r="L11755" t="str">
            <v>C8255729-SS / C8255730-SS</v>
          </cell>
        </row>
        <row r="11756">
          <cell r="B11756" t="str">
            <v>YEM3775132Pakethållare</v>
          </cell>
          <cell r="C11756" t="str">
            <v>YEM3775132</v>
          </cell>
          <cell r="D11756" t="str">
            <v>2022-2023</v>
          </cell>
          <cell r="E11756">
            <v>25</v>
          </cell>
          <cell r="F11756" t="str">
            <v>0250</v>
          </cell>
          <cell r="G11756" t="str">
            <v>H004</v>
          </cell>
          <cell r="H11756" t="str">
            <v>Carrier</v>
          </cell>
          <cell r="I11756" t="str">
            <v>Pakethållare</v>
          </cell>
          <cell r="K11756" t="str">
            <v>C8205835-BK</v>
          </cell>
          <cell r="L11756" t="str">
            <v>C8205835-BK</v>
          </cell>
        </row>
        <row r="11757">
          <cell r="B11757" t="str">
            <v>YEM3775132Sadel</v>
          </cell>
          <cell r="C11757" t="str">
            <v>YEM3775132</v>
          </cell>
          <cell r="D11757" t="str">
            <v>2022-2023</v>
          </cell>
          <cell r="E11757">
            <v>26</v>
          </cell>
          <cell r="F11757" t="str">
            <v>0260</v>
          </cell>
          <cell r="G11757" t="str">
            <v>G001</v>
          </cell>
          <cell r="H11757" t="str">
            <v>Saddle</v>
          </cell>
          <cell r="I11757" t="str">
            <v>Sadel</v>
          </cell>
          <cell r="K11757" t="str">
            <v>C7105988</v>
          </cell>
          <cell r="L11757" t="str">
            <v>C7100595</v>
          </cell>
        </row>
        <row r="11758">
          <cell r="B11758" t="str">
            <v>YEM3775132Sadelstolpe</v>
          </cell>
          <cell r="C11758" t="str">
            <v>YEM3775132</v>
          </cell>
          <cell r="D11758" t="str">
            <v>2022-2023</v>
          </cell>
          <cell r="E11758">
            <v>27</v>
          </cell>
          <cell r="F11758" t="str">
            <v>0270</v>
          </cell>
          <cell r="G11758" t="str">
            <v>G002</v>
          </cell>
          <cell r="H11758" t="str">
            <v>Seatpost</v>
          </cell>
          <cell r="I11758" t="str">
            <v>Sadelstolpe</v>
          </cell>
          <cell r="K11758" t="str">
            <v>C7205258</v>
          </cell>
          <cell r="L11758" t="str">
            <v>C7200039</v>
          </cell>
        </row>
        <row r="11759">
          <cell r="B11759" t="str">
            <v>YEM3775132Sadelrörsklämma</v>
          </cell>
          <cell r="C11759" t="str">
            <v>YEM3775132</v>
          </cell>
          <cell r="D11759" t="str">
            <v>2022-2023</v>
          </cell>
          <cell r="E11759">
            <v>28</v>
          </cell>
          <cell r="F11759" t="str">
            <v>0280</v>
          </cell>
          <cell r="G11759" t="str">
            <v>G003</v>
          </cell>
          <cell r="H11759" t="str">
            <v>Seat Clamp</v>
          </cell>
          <cell r="I11759" t="str">
            <v>Sadelrörsklämma</v>
          </cell>
          <cell r="K11759" t="str">
            <v>C7305178</v>
          </cell>
          <cell r="L11759" t="str">
            <v>C7300028-318</v>
          </cell>
        </row>
        <row r="11760">
          <cell r="B11760" t="str">
            <v>YEM3775132Framlampa</v>
          </cell>
          <cell r="C11760" t="str">
            <v>YEM3775132</v>
          </cell>
          <cell r="D11760" t="str">
            <v>2022-2023</v>
          </cell>
          <cell r="E11760">
            <v>29</v>
          </cell>
          <cell r="F11760" t="str">
            <v>0290</v>
          </cell>
          <cell r="G11760" t="str">
            <v>H005</v>
          </cell>
          <cell r="H11760" t="str">
            <v>Front light</v>
          </cell>
          <cell r="I11760" t="str">
            <v>Framlampa</v>
          </cell>
          <cell r="K11760" t="str">
            <v>C8025228</v>
          </cell>
          <cell r="L11760" t="str">
            <v>C8010029</v>
          </cell>
        </row>
        <row r="11761">
          <cell r="B11761" t="str">
            <v>YEM3775132Baklampa</v>
          </cell>
          <cell r="C11761" t="str">
            <v>YEM3775132</v>
          </cell>
          <cell r="D11761" t="str">
            <v>2022-2023</v>
          </cell>
          <cell r="E11761">
            <v>30</v>
          </cell>
          <cell r="F11761" t="str">
            <v>0300</v>
          </cell>
          <cell r="G11761" t="str">
            <v>H006</v>
          </cell>
          <cell r="H11761" t="str">
            <v>Light, Rear</v>
          </cell>
          <cell r="I11761" t="str">
            <v>Baklampa</v>
          </cell>
          <cell r="K11761" t="str">
            <v>C8705186-1RLBK</v>
          </cell>
          <cell r="L11761" t="str">
            <v>C8705186-1RLBK</v>
          </cell>
        </row>
        <row r="11762">
          <cell r="B11762" t="str">
            <v>YEM3775132Låssats</v>
          </cell>
          <cell r="C11762" t="str">
            <v>YEM3775132</v>
          </cell>
          <cell r="D11762" t="str">
            <v>2022-2023</v>
          </cell>
          <cell r="E11762">
            <v>31</v>
          </cell>
          <cell r="F11762" t="str">
            <v>0310</v>
          </cell>
          <cell r="G11762" t="str">
            <v>H007</v>
          </cell>
          <cell r="H11762" t="str">
            <v>Lock</v>
          </cell>
          <cell r="I11762" t="str">
            <v>Låssats</v>
          </cell>
          <cell r="K11762" t="str">
            <v>C8405069</v>
          </cell>
          <cell r="L11762" t="str">
            <v>C8405069</v>
          </cell>
        </row>
        <row r="11763">
          <cell r="B11763" t="str">
            <v>YEM3775132Stöd</v>
          </cell>
          <cell r="C11763" t="str">
            <v>YEM3775132</v>
          </cell>
          <cell r="D11763" t="str">
            <v>2022-2023</v>
          </cell>
          <cell r="E11763">
            <v>32</v>
          </cell>
          <cell r="F11763" t="str">
            <v>0320</v>
          </cell>
          <cell r="G11763" t="str">
            <v>H008</v>
          </cell>
          <cell r="H11763" t="str">
            <v>Kick stand</v>
          </cell>
          <cell r="I11763" t="str">
            <v>Stöd</v>
          </cell>
          <cell r="K11763" t="str">
            <v>C8105224</v>
          </cell>
          <cell r="L11763" t="str">
            <v>C8105224</v>
          </cell>
        </row>
        <row r="11764">
          <cell r="B11764" t="str">
            <v>YEM3775132Korg</v>
          </cell>
          <cell r="C11764" t="str">
            <v>YEM3775132</v>
          </cell>
          <cell r="D11764" t="str">
            <v>2022-2023</v>
          </cell>
          <cell r="E11764">
            <v>33</v>
          </cell>
          <cell r="F11764" t="str">
            <v>0330</v>
          </cell>
          <cell r="G11764" t="str">
            <v>H009</v>
          </cell>
          <cell r="H11764" t="str">
            <v>Basket / Fr carrier</v>
          </cell>
          <cell r="I11764" t="str">
            <v>Korg</v>
          </cell>
          <cell r="L11764" t="e">
            <v>#N/A</v>
          </cell>
        </row>
        <row r="11765">
          <cell r="B11765" t="str">
            <v>YEM3775132Pedaler</v>
          </cell>
          <cell r="C11765" t="str">
            <v>YEM3775132</v>
          </cell>
          <cell r="D11765" t="str">
            <v>2022-2023</v>
          </cell>
          <cell r="E11765">
            <v>34</v>
          </cell>
          <cell r="F11765" t="str">
            <v>0340</v>
          </cell>
          <cell r="G11765" t="str">
            <v>E005</v>
          </cell>
          <cell r="H11765" t="str">
            <v xml:space="preserve">Pedal </v>
          </cell>
          <cell r="I11765" t="str">
            <v>Pedaler</v>
          </cell>
          <cell r="K11765" t="str">
            <v>C3505208</v>
          </cell>
          <cell r="L11765" t="str">
            <v>C3500059</v>
          </cell>
        </row>
        <row r="11766">
          <cell r="B11766" t="str">
            <v>YEM3775132Motor</v>
          </cell>
          <cell r="C11766" t="str">
            <v>YEM3775132</v>
          </cell>
          <cell r="D11766" t="str">
            <v>2022-2023</v>
          </cell>
          <cell r="E11766">
            <v>35</v>
          </cell>
          <cell r="F11766" t="str">
            <v>0350</v>
          </cell>
          <cell r="G11766" t="str">
            <v>J001</v>
          </cell>
          <cell r="H11766" t="str">
            <v>DRIVE UNIT:</v>
          </cell>
          <cell r="I11766" t="str">
            <v>Motor</v>
          </cell>
          <cell r="K11766" t="str">
            <v>C8705240-1-01BC</v>
          </cell>
          <cell r="L11766" t="str">
            <v>C8705240-1-01BC</v>
          </cell>
        </row>
        <row r="11767">
          <cell r="B11767" t="str">
            <v>YEM3775132Display</v>
          </cell>
          <cell r="C11767" t="str">
            <v>YEM3775132</v>
          </cell>
          <cell r="D11767" t="str">
            <v>2022-2023</v>
          </cell>
          <cell r="E11767">
            <v>36</v>
          </cell>
          <cell r="F11767" t="str">
            <v>0360</v>
          </cell>
          <cell r="G11767" t="str">
            <v>J004</v>
          </cell>
          <cell r="H11767" t="str">
            <v>DISPLAY:</v>
          </cell>
          <cell r="I11767" t="str">
            <v>Display</v>
          </cell>
          <cell r="K11767" t="str">
            <v>C8705068-1-38C</v>
          </cell>
          <cell r="L11767" t="str">
            <v>C8705068-1-38C</v>
          </cell>
        </row>
        <row r="11768">
          <cell r="B11768" t="str">
            <v>YEM3775132EB-Bus kabel</v>
          </cell>
          <cell r="C11768" t="str">
            <v>YEM3775132</v>
          </cell>
          <cell r="D11768" t="str">
            <v>2022-2023</v>
          </cell>
          <cell r="E11768">
            <v>37</v>
          </cell>
          <cell r="F11768" t="str">
            <v>0370</v>
          </cell>
          <cell r="G11768" t="str">
            <v>J005</v>
          </cell>
          <cell r="H11768" t="str">
            <v>EB-BUS CABLE:</v>
          </cell>
          <cell r="I11768" t="str">
            <v>EB-Bus kabel</v>
          </cell>
          <cell r="K11768" t="str">
            <v>C8705240-1-4-2C</v>
          </cell>
          <cell r="L11768" t="str">
            <v>C8705240-1-4-2C</v>
          </cell>
        </row>
        <row r="11769">
          <cell r="B11769" t="str">
            <v>YEM3775132Motorkabel</v>
          </cell>
          <cell r="C11769" t="str">
            <v>YEM3775132</v>
          </cell>
          <cell r="D11769" t="str">
            <v>2022-2023</v>
          </cell>
          <cell r="E11769">
            <v>38</v>
          </cell>
          <cell r="F11769" t="str">
            <v>0380</v>
          </cell>
          <cell r="G11769" t="str">
            <v>J006</v>
          </cell>
          <cell r="H11769" t="str">
            <v>POWER CABLE:</v>
          </cell>
          <cell r="I11769" t="str">
            <v>Motorkabel</v>
          </cell>
          <cell r="K11769" t="str">
            <v>Ingår i batterihållaren</v>
          </cell>
          <cell r="L11769" t="str">
            <v>Ingår i batterihållaren</v>
          </cell>
        </row>
        <row r="11770">
          <cell r="B11770" t="str">
            <v>YEM3775132Kabel framlampa</v>
          </cell>
          <cell r="C11770" t="str">
            <v>YEM3775132</v>
          </cell>
          <cell r="D11770" t="str">
            <v>2022-2023</v>
          </cell>
          <cell r="E11770">
            <v>39</v>
          </cell>
          <cell r="F11770" t="str">
            <v>0390</v>
          </cell>
          <cell r="G11770" t="str">
            <v>J007</v>
          </cell>
          <cell r="H11770" t="str">
            <v>F. LIGHT CABLE:</v>
          </cell>
          <cell r="I11770" t="str">
            <v>Kabel framlampa</v>
          </cell>
          <cell r="K11770" t="str">
            <v>C8705068-1-0416</v>
          </cell>
          <cell r="L11770" t="str">
            <v>C8705068-1-0416</v>
          </cell>
        </row>
        <row r="11771">
          <cell r="B11771" t="str">
            <v>YEM3775132Kabel baklampa</v>
          </cell>
          <cell r="C11771" t="str">
            <v>YEM3775132</v>
          </cell>
          <cell r="D11771" t="str">
            <v>2022-2023</v>
          </cell>
          <cell r="E11771">
            <v>40</v>
          </cell>
          <cell r="F11771" t="str">
            <v>0400</v>
          </cell>
          <cell r="G11771" t="str">
            <v>J008</v>
          </cell>
          <cell r="H11771" t="str">
            <v>R. LIGHT CABLE:</v>
          </cell>
          <cell r="I11771" t="str">
            <v>Kabel baklampa</v>
          </cell>
          <cell r="K11771" t="str">
            <v>INGÅR I BATTERIET</v>
          </cell>
          <cell r="L11771" t="str">
            <v>Ingår i batteriet</v>
          </cell>
        </row>
        <row r="11772">
          <cell r="B11772" t="str">
            <v>YEM3775132Hastighetssensor</v>
          </cell>
          <cell r="C11772" t="str">
            <v>YEM3775132</v>
          </cell>
          <cell r="D11772" t="str">
            <v>2022-2023</v>
          </cell>
          <cell r="E11772">
            <v>41</v>
          </cell>
          <cell r="F11772" t="str">
            <v>0410</v>
          </cell>
          <cell r="G11772" t="str">
            <v>J009</v>
          </cell>
          <cell r="H11772" t="str">
            <v>SPEED SENSOR:</v>
          </cell>
          <cell r="I11772" t="str">
            <v>Hastighetssensor</v>
          </cell>
          <cell r="K11772" t="str">
            <v>C8705068-1-411C</v>
          </cell>
          <cell r="L11772" t="str">
            <v>C8705068-1-411C</v>
          </cell>
        </row>
        <row r="11773">
          <cell r="B11773" t="str">
            <v>YEM3775132Batteri</v>
          </cell>
          <cell r="C11773" t="str">
            <v>YEM3775132</v>
          </cell>
          <cell r="D11773" t="str">
            <v>2022-2023</v>
          </cell>
          <cell r="E11773">
            <v>42</v>
          </cell>
          <cell r="F11773" t="str">
            <v>0420</v>
          </cell>
          <cell r="G11773" t="str">
            <v>J002</v>
          </cell>
          <cell r="H11773" t="str">
            <v>BATTERY:</v>
          </cell>
          <cell r="I11773" t="str">
            <v>Batteri</v>
          </cell>
          <cell r="K11773" t="str">
            <v>C8705186-E-11C</v>
          </cell>
          <cell r="L11773" t="str">
            <v>C8705186-E-11C</v>
          </cell>
        </row>
        <row r="11774">
          <cell r="B11774" t="str">
            <v>YEM3775132Batterihållare</v>
          </cell>
          <cell r="C11774" t="str">
            <v>YEM3775132</v>
          </cell>
          <cell r="D11774" t="str">
            <v>2022-2023</v>
          </cell>
          <cell r="E11774">
            <v>43</v>
          </cell>
          <cell r="F11774" t="str">
            <v>0430</v>
          </cell>
          <cell r="G11774" t="str">
            <v>J003</v>
          </cell>
          <cell r="H11774" t="str">
            <v>BATTERY HOLDER/Slider</v>
          </cell>
          <cell r="I11774" t="str">
            <v>Batterihållare</v>
          </cell>
          <cell r="K11774" t="str">
            <v>C8705188-E-04</v>
          </cell>
          <cell r="L11774" t="str">
            <v>C8705188-E-04</v>
          </cell>
        </row>
        <row r="11775">
          <cell r="B11775" t="str">
            <v>YEM3775132Batteriladdare</v>
          </cell>
          <cell r="C11775" t="str">
            <v>YEM3775132</v>
          </cell>
          <cell r="D11775" t="str">
            <v>2022-2023</v>
          </cell>
          <cell r="E11775">
            <v>44</v>
          </cell>
          <cell r="F11775" t="str">
            <v>0440</v>
          </cell>
          <cell r="G11775" t="str">
            <v>J010</v>
          </cell>
          <cell r="H11775" t="str">
            <v>CHARGER:</v>
          </cell>
          <cell r="I11775" t="str">
            <v>Batteriladdare</v>
          </cell>
          <cell r="K11775" t="str">
            <v>C8705058-1-1C</v>
          </cell>
          <cell r="L11775" t="str">
            <v>C8705058-1-1D</v>
          </cell>
        </row>
        <row r="11776">
          <cell r="B11776" t="str">
            <v>YEM3775132Kontrollbox</v>
          </cell>
          <cell r="C11776" t="str">
            <v>YEM3775132</v>
          </cell>
          <cell r="D11776" t="str">
            <v>2022-2023</v>
          </cell>
          <cell r="E11776">
            <v>45</v>
          </cell>
          <cell r="F11776" t="str">
            <v>0450</v>
          </cell>
          <cell r="G11776" t="str">
            <v>J011</v>
          </cell>
          <cell r="H11776" t="str">
            <v>Controller</v>
          </cell>
          <cell r="I11776" t="str">
            <v>Kontrollbox</v>
          </cell>
          <cell r="K11776" t="str">
            <v>INGÅR I MOTORN</v>
          </cell>
          <cell r="L11776" t="str">
            <v>Ingår i motorn</v>
          </cell>
        </row>
        <row r="11777">
          <cell r="B11777" t="str">
            <v>YEM3775132Växelöra</v>
          </cell>
          <cell r="C11777" t="str">
            <v>YEM3775132</v>
          </cell>
          <cell r="D11777" t="str">
            <v>2022-2023</v>
          </cell>
          <cell r="E11777">
            <v>46</v>
          </cell>
          <cell r="F11777" t="str">
            <v>0460</v>
          </cell>
          <cell r="G11777" t="str">
            <v>D005</v>
          </cell>
          <cell r="H11777" t="str">
            <v>Gear hanger</v>
          </cell>
          <cell r="I11777" t="str">
            <v>Växelöra</v>
          </cell>
          <cell r="L11777" t="e">
            <v>#N/A</v>
          </cell>
        </row>
        <row r="11778">
          <cell r="B11778" t="str">
            <v>YEM3775531RAM</v>
          </cell>
          <cell r="C11778" t="str">
            <v>YEM3775531</v>
          </cell>
          <cell r="D11778" t="str">
            <v>2019-2021</v>
          </cell>
          <cell r="E11778">
            <v>1</v>
          </cell>
          <cell r="F11778" t="str">
            <v>0010</v>
          </cell>
          <cell r="G11778" t="str">
            <v>A001</v>
          </cell>
          <cell r="H11778" t="str">
            <v>PAINTED FRAME</v>
          </cell>
          <cell r="I11778" t="str">
            <v>RAM</v>
          </cell>
          <cell r="K11778" t="str">
            <v>FRAME</v>
          </cell>
          <cell r="L11778" t="e">
            <v>#N/A</v>
          </cell>
        </row>
        <row r="11779">
          <cell r="B11779" t="str">
            <v>YEM3775531Framgaffel</v>
          </cell>
          <cell r="C11779" t="str">
            <v>YEM3775531</v>
          </cell>
          <cell r="D11779" t="str">
            <v>2019-2021</v>
          </cell>
          <cell r="E11779">
            <v>2</v>
          </cell>
          <cell r="F11779" t="str">
            <v>0020</v>
          </cell>
          <cell r="G11779" t="str">
            <v>A002</v>
          </cell>
          <cell r="H11779" t="str">
            <v>PAINTED FORK</v>
          </cell>
          <cell r="I11779" t="str">
            <v>Framgaffel</v>
          </cell>
          <cell r="J11779" t="str">
            <v>C1605442-213 FF 28 ST 1"1/8 Int 40-44 Disc</v>
          </cell>
          <cell r="K11779" t="str">
            <v>C1605442-213</v>
          </cell>
          <cell r="L11779" t="e">
            <v>#N/A</v>
          </cell>
        </row>
        <row r="11780">
          <cell r="B11780" t="str">
            <v>YEM3775531Styrlager</v>
          </cell>
          <cell r="C11780" t="str">
            <v>YEM3775531</v>
          </cell>
          <cell r="D11780" t="str">
            <v>2019-2021</v>
          </cell>
          <cell r="E11780">
            <v>3</v>
          </cell>
          <cell r="F11780" t="str">
            <v>0030</v>
          </cell>
          <cell r="G11780" t="str">
            <v>B001</v>
          </cell>
          <cell r="H11780" t="str">
            <v>Head Set</v>
          </cell>
          <cell r="I11780" t="str">
            <v>Styrlager</v>
          </cell>
          <cell r="J11780" t="str">
            <v>C2105002 VP-MH305C SEMI INTEGR, ED BLACK O/S  SH = 20mm</v>
          </cell>
          <cell r="K11780" t="str">
            <v>C2105002</v>
          </cell>
          <cell r="L11780" t="str">
            <v>C2100163</v>
          </cell>
        </row>
        <row r="11781">
          <cell r="B11781" t="str">
            <v xml:space="preserve">YEM3775531Styrstam </v>
          </cell>
          <cell r="C11781" t="str">
            <v>YEM3775531</v>
          </cell>
          <cell r="D11781" t="str">
            <v>2019-2021</v>
          </cell>
          <cell r="E11781">
            <v>4</v>
          </cell>
          <cell r="F11781" t="str">
            <v>0040</v>
          </cell>
          <cell r="G11781" t="str">
            <v>B002</v>
          </cell>
          <cell r="H11781" t="str">
            <v>Handlebar Stem</v>
          </cell>
          <cell r="I11781" t="str">
            <v xml:space="preserve">Styrstam </v>
          </cell>
          <cell r="J11781" t="str">
            <v xml:space="preserve">C2205548-090 STQ ALsv 25,4/85 180mm 4BOLT MTSD-367N-5 SV </v>
          </cell>
          <cell r="K11781" t="str">
            <v>C2205548-090</v>
          </cell>
          <cell r="L11781" t="str">
            <v>C2200064</v>
          </cell>
        </row>
        <row r="11782">
          <cell r="B11782" t="str">
            <v>YEM3775531Styre</v>
          </cell>
          <cell r="C11782" t="str">
            <v>YEM3775531</v>
          </cell>
          <cell r="D11782" t="str">
            <v>2019-2021</v>
          </cell>
          <cell r="E11782">
            <v>5</v>
          </cell>
          <cell r="F11782" t="str">
            <v>0050</v>
          </cell>
          <cell r="G11782" t="str">
            <v>B003</v>
          </cell>
          <cell r="H11782" t="str">
            <v>Handelbar</v>
          </cell>
          <cell r="I11782" t="str">
            <v>Styre</v>
          </cell>
          <cell r="J11782" t="str">
            <v>C2306073 Handlebar City Silver NR-AL-14(ISO-C) W:630mm, AL H.A.S, no logo</v>
          </cell>
          <cell r="K11782" t="str">
            <v>C2306073</v>
          </cell>
          <cell r="L11782" t="str">
            <v>C2300290</v>
          </cell>
        </row>
        <row r="11783">
          <cell r="B11783" t="str">
            <v>YEM3775531Bromsgrepp H</v>
          </cell>
          <cell r="C11783" t="str">
            <v>YEM3775531</v>
          </cell>
          <cell r="D11783" t="str">
            <v>2019-2021</v>
          </cell>
          <cell r="E11783">
            <v>6</v>
          </cell>
          <cell r="F11783" t="str">
            <v>0060</v>
          </cell>
          <cell r="G11783" t="str">
            <v>C002</v>
          </cell>
          <cell r="H11783" t="str">
            <v>Brake Lever R</v>
          </cell>
          <cell r="I11783" t="str">
            <v>Bromsgrepp H</v>
          </cell>
          <cell r="L11783" t="e">
            <v>#N/A</v>
          </cell>
        </row>
        <row r="11784">
          <cell r="B11784" t="str">
            <v>YEM3775531Bromsgrepp V</v>
          </cell>
          <cell r="C11784" t="str">
            <v>YEM3775531</v>
          </cell>
          <cell r="D11784" t="str">
            <v>2019-2021</v>
          </cell>
          <cell r="E11784">
            <v>7</v>
          </cell>
          <cell r="F11784" t="str">
            <v>0070</v>
          </cell>
          <cell r="G11784" t="str">
            <v>C001</v>
          </cell>
          <cell r="H11784" t="str">
            <v>Brake Lever L</v>
          </cell>
          <cell r="I11784" t="str">
            <v>Bromsgrepp V</v>
          </cell>
          <cell r="K11784" t="str">
            <v>Shimano</v>
          </cell>
          <cell r="L11784" t="str">
            <v>Kontakta SHIMANO</v>
          </cell>
        </row>
        <row r="11785">
          <cell r="B11785" t="str">
            <v>YEM3775531Växelreglage H</v>
          </cell>
          <cell r="C11785" t="str">
            <v>YEM3775531</v>
          </cell>
          <cell r="D11785" t="str">
            <v>2019-2021</v>
          </cell>
          <cell r="E11785">
            <v>8</v>
          </cell>
          <cell r="F11785" t="str">
            <v>0080</v>
          </cell>
          <cell r="G11785" t="str">
            <v>D002</v>
          </cell>
          <cell r="H11785" t="str">
            <v>Shift Lever R</v>
          </cell>
          <cell r="I11785" t="str">
            <v>Växelreglage H</v>
          </cell>
          <cell r="J11785" t="str">
            <v>C5105092 SHIFT LEVER, SL-C3000-7, NEXUS, REVO SHIFTER, 2320MM INNER, W/O OUTER FOR CJ-NX40(FOR SCANDINAVIAN), BLACK, BULK</v>
          </cell>
          <cell r="K11785" t="str">
            <v>C5105092</v>
          </cell>
          <cell r="L11785" t="str">
            <v>Kontakta SHIMANO</v>
          </cell>
        </row>
        <row r="11786">
          <cell r="B11786" t="str">
            <v>YEM3775531Växelreglage V</v>
          </cell>
          <cell r="C11786" t="str">
            <v>YEM3775531</v>
          </cell>
          <cell r="D11786" t="str">
            <v>2019-2021</v>
          </cell>
          <cell r="E11786">
            <v>9</v>
          </cell>
          <cell r="F11786" t="str">
            <v>0090</v>
          </cell>
          <cell r="G11786" t="str">
            <v>D001</v>
          </cell>
          <cell r="H11786" t="str">
            <v>Shift Lever L</v>
          </cell>
          <cell r="I11786" t="str">
            <v>Växelreglage V</v>
          </cell>
          <cell r="L11786" t="e">
            <v>#N/A</v>
          </cell>
        </row>
        <row r="11787">
          <cell r="B11787" t="str">
            <v>YEM3775531Handtag par</v>
          </cell>
          <cell r="C11787" t="str">
            <v>YEM3775531</v>
          </cell>
          <cell r="D11787" t="str">
            <v>2019-2021</v>
          </cell>
          <cell r="E11787">
            <v>10</v>
          </cell>
          <cell r="F11787" t="str">
            <v>0100</v>
          </cell>
          <cell r="G11787" t="str">
            <v>B004</v>
          </cell>
          <cell r="H11787" t="str">
            <v>Grip R</v>
          </cell>
          <cell r="I11787" t="str">
            <v>Handtag par</v>
          </cell>
          <cell r="J11787" t="str">
            <v xml:space="preserve">C2505484  HERRMANS 84A ERGO TPE 90MM  </v>
          </cell>
          <cell r="K11787" t="str">
            <v>C2505484</v>
          </cell>
          <cell r="L11787" t="str">
            <v>C2500163</v>
          </cell>
        </row>
        <row r="11788">
          <cell r="B11788" t="str">
            <v>YEM3775531Frambroms</v>
          </cell>
          <cell r="C11788" t="str">
            <v>YEM3775531</v>
          </cell>
          <cell r="D11788" t="str">
            <v>2019-2021</v>
          </cell>
          <cell r="E11788">
            <v>11</v>
          </cell>
          <cell r="F11788" t="str">
            <v>0110</v>
          </cell>
          <cell r="G11788" t="str">
            <v>C003</v>
          </cell>
          <cell r="H11788" t="str">
            <v xml:space="preserve">Brake front </v>
          </cell>
          <cell r="I11788" t="str">
            <v>Frambroms</v>
          </cell>
          <cell r="J11788" t="str">
            <v>AMT200KLFURX100 DISC BRAKE ASSEMBLED SET, BL-MT200(L), BR-MT200(F), BLACK, SM-MA-F160P/S, RESIN PAD(W/O FIN), 1000MM HOSE(SM-BH59-SS BLACK), BULK, 8,17 USD</v>
          </cell>
          <cell r="K11788" t="str">
            <v>AMT200KLFURX100</v>
          </cell>
          <cell r="L11788" t="str">
            <v>Kontakta SHIMANO</v>
          </cell>
        </row>
        <row r="11789">
          <cell r="B11789" t="str">
            <v>YEM3775531Bakbroms</v>
          </cell>
          <cell r="C11789" t="str">
            <v>YEM3775531</v>
          </cell>
          <cell r="D11789" t="str">
            <v>2019-2021</v>
          </cell>
          <cell r="E11789">
            <v>12</v>
          </cell>
          <cell r="F11789" t="str">
            <v>0120</v>
          </cell>
          <cell r="G11789" t="str">
            <v>C004</v>
          </cell>
          <cell r="H11789" t="str">
            <v>Brake rear</v>
          </cell>
          <cell r="I11789" t="str">
            <v>Bakbroms</v>
          </cell>
          <cell r="K11789" t="str">
            <v>Fotbroms</v>
          </cell>
          <cell r="L11789" t="str">
            <v>Kontakta SHIMANO</v>
          </cell>
        </row>
        <row r="11790">
          <cell r="B11790" t="str">
            <v>YEM3775531Vevlager</v>
          </cell>
          <cell r="C11790" t="str">
            <v>YEM3775531</v>
          </cell>
          <cell r="D11790" t="str">
            <v>2019-2021</v>
          </cell>
          <cell r="E11790">
            <v>13</v>
          </cell>
          <cell r="F11790" t="str">
            <v>0130</v>
          </cell>
          <cell r="G11790" t="str">
            <v>E001</v>
          </cell>
          <cell r="H11790" t="str">
            <v xml:space="preserve">BB-set </v>
          </cell>
          <cell r="I11790" t="str">
            <v>Vevlager</v>
          </cell>
          <cell r="K11790" t="str">
            <v>INGÅR I MOTORN</v>
          </cell>
          <cell r="L11790" t="str">
            <v>Ingår i motorn</v>
          </cell>
        </row>
        <row r="11791">
          <cell r="B11791" t="str">
            <v>YEM3775531Vevparti</v>
          </cell>
          <cell r="C11791" t="str">
            <v>YEM3775531</v>
          </cell>
          <cell r="D11791" t="str">
            <v>2019-2021</v>
          </cell>
          <cell r="E11791">
            <v>14</v>
          </cell>
          <cell r="F11791" t="str">
            <v>0140</v>
          </cell>
          <cell r="G11791" t="str">
            <v>E002</v>
          </cell>
          <cell r="H11791" t="str">
            <v>Front Chainwheel</v>
          </cell>
          <cell r="I11791" t="str">
            <v>Vevparti</v>
          </cell>
          <cell r="K11791" t="str">
            <v>Shimano</v>
          </cell>
          <cell r="L11791" t="str">
            <v>Kontakta SHIMANO</v>
          </cell>
        </row>
        <row r="11792">
          <cell r="B11792" t="str">
            <v>YEM3775531Kedjeskydd</v>
          </cell>
          <cell r="C11792" t="str">
            <v>YEM3775531</v>
          </cell>
          <cell r="D11792" t="str">
            <v>2019-2021</v>
          </cell>
          <cell r="E11792">
            <v>15</v>
          </cell>
          <cell r="F11792" t="str">
            <v>0150</v>
          </cell>
          <cell r="G11792" t="str">
            <v>H001</v>
          </cell>
          <cell r="H11792" t="str">
            <v>Chain guard</v>
          </cell>
          <cell r="I11792" t="str">
            <v>Kedjeskydd</v>
          </cell>
          <cell r="K11792" t="str">
            <v>Shimano</v>
          </cell>
          <cell r="L11792" t="str">
            <v>Kontakta SHIMANO</v>
          </cell>
        </row>
        <row r="11793">
          <cell r="B11793" t="str">
            <v>YEM3775531Kedjeskyddsfäste</v>
          </cell>
          <cell r="C11793" t="str">
            <v>YEM3775531</v>
          </cell>
          <cell r="D11793" t="str">
            <v>2019-2021</v>
          </cell>
          <cell r="E11793">
            <v>16</v>
          </cell>
          <cell r="F11793" t="str">
            <v>0160</v>
          </cell>
          <cell r="G11793" t="str">
            <v>H002</v>
          </cell>
          <cell r="H11793" t="str">
            <v>Chain guard bracket</v>
          </cell>
          <cell r="I11793" t="str">
            <v>Kedjeskyddsfäste</v>
          </cell>
          <cell r="K11793" t="str">
            <v>EMPTY</v>
          </cell>
          <cell r="L11793" t="e">
            <v>#N/A</v>
          </cell>
        </row>
        <row r="11794">
          <cell r="B11794" t="str">
            <v>YEM3775531Framväxel</v>
          </cell>
          <cell r="C11794" t="str">
            <v>YEM3775531</v>
          </cell>
          <cell r="D11794" t="str">
            <v>2019-2021</v>
          </cell>
          <cell r="E11794">
            <v>17</v>
          </cell>
          <cell r="F11794" t="str">
            <v>0170</v>
          </cell>
          <cell r="G11794" t="str">
            <v>D003</v>
          </cell>
          <cell r="H11794" t="str">
            <v>Front Derailleur</v>
          </cell>
          <cell r="I11794" t="str">
            <v>Framväxel</v>
          </cell>
          <cell r="K11794" t="str">
            <v>EMPTY</v>
          </cell>
          <cell r="L11794" t="e">
            <v>#N/A</v>
          </cell>
        </row>
        <row r="11795">
          <cell r="B11795" t="str">
            <v>YEM3775531Bakväxel</v>
          </cell>
          <cell r="C11795" t="str">
            <v>YEM3775531</v>
          </cell>
          <cell r="D11795" t="str">
            <v>2019-2021</v>
          </cell>
          <cell r="E11795">
            <v>18</v>
          </cell>
          <cell r="F11795" t="str">
            <v>0180</v>
          </cell>
          <cell r="G11795" t="str">
            <v>D004</v>
          </cell>
          <cell r="H11795" t="str">
            <v>Rear Derailleur</v>
          </cell>
          <cell r="I11795" t="str">
            <v>Bakväxel</v>
          </cell>
          <cell r="K11795" t="str">
            <v>NAVVÄXEL</v>
          </cell>
          <cell r="L11795" t="str">
            <v>Kontakta SHIMANO</v>
          </cell>
        </row>
        <row r="11796">
          <cell r="B11796" t="str">
            <v>YEM3775531Kedja</v>
          </cell>
          <cell r="C11796" t="str">
            <v>YEM3775531</v>
          </cell>
          <cell r="D11796" t="str">
            <v>2019-2021</v>
          </cell>
          <cell r="E11796">
            <v>19</v>
          </cell>
          <cell r="F11796" t="str">
            <v>0190</v>
          </cell>
          <cell r="G11796" t="str">
            <v>E003</v>
          </cell>
          <cell r="H11796" t="str">
            <v xml:space="preserve">Chain </v>
          </cell>
          <cell r="I11796" t="str">
            <v>Kedja</v>
          </cell>
          <cell r="J11796" t="str">
            <v>C3405041-098  + link CHA 1S 98L RB Z610HXRB   KMC</v>
          </cell>
          <cell r="K11796" t="str">
            <v>C3405041-098</v>
          </cell>
          <cell r="L11796" t="str">
            <v>C3400038</v>
          </cell>
        </row>
        <row r="11797">
          <cell r="B11797" t="str">
            <v>YEM3775531Kassett</v>
          </cell>
          <cell r="C11797" t="str">
            <v>YEM3775531</v>
          </cell>
          <cell r="D11797" t="str">
            <v>2019-2021</v>
          </cell>
          <cell r="E11797">
            <v>20</v>
          </cell>
          <cell r="F11797" t="str">
            <v>0200</v>
          </cell>
          <cell r="G11797" t="str">
            <v>E004</v>
          </cell>
          <cell r="H11797" t="str">
            <v>Cassette Sprocket</v>
          </cell>
          <cell r="I11797" t="str">
            <v>Kassett</v>
          </cell>
          <cell r="J11797" t="str">
            <v>ASMGEAR20SU SPT SC20sv3/32" (INTERNAL HUB)</v>
          </cell>
          <cell r="K11797" t="str">
            <v>ASMGEAR20SU</v>
          </cell>
          <cell r="L11797" t="str">
            <v>Kontakta SHIMANO</v>
          </cell>
        </row>
        <row r="11798">
          <cell r="B11798" t="str">
            <v>YEM3775531Framhjul</v>
          </cell>
          <cell r="C11798" t="str">
            <v>YEM3775531</v>
          </cell>
          <cell r="D11798" t="str">
            <v>2019-2021</v>
          </cell>
          <cell r="E11798">
            <v>21</v>
          </cell>
          <cell r="F11798" t="str">
            <v>0210</v>
          </cell>
          <cell r="G11798" t="str">
            <v>F001</v>
          </cell>
          <cell r="H11798" t="str">
            <v>Front hub</v>
          </cell>
          <cell r="I11798" t="str">
            <v>Framhjul</v>
          </cell>
          <cell r="J11798" t="str">
            <v>C4107782 F622X40 BK FORMULA DISC SV</v>
          </cell>
          <cell r="K11798" t="str">
            <v>C4107782</v>
          </cell>
          <cell r="L11798" t="str">
            <v>C4100386</v>
          </cell>
        </row>
        <row r="11799">
          <cell r="B11799" t="str">
            <v>YEM3775531Bakhjul</v>
          </cell>
          <cell r="C11799" t="str">
            <v>YEM3775531</v>
          </cell>
          <cell r="D11799" t="str">
            <v>2019-2021</v>
          </cell>
          <cell r="E11799">
            <v>22</v>
          </cell>
          <cell r="F11799" t="str">
            <v>0220</v>
          </cell>
          <cell r="G11799" t="str">
            <v>F002</v>
          </cell>
          <cell r="H11799" t="str">
            <v>Rear hub</v>
          </cell>
          <cell r="I11799" t="str">
            <v>Bakhjul</v>
          </cell>
          <cell r="J11799" t="str">
            <v>C4208121 B 622X40 BLACK SHIM7 18T</v>
          </cell>
          <cell r="K11799" t="str">
            <v>C4208121</v>
          </cell>
          <cell r="L11799" t="str">
            <v>C4200052</v>
          </cell>
        </row>
        <row r="11800">
          <cell r="B11800" t="str">
            <v>YEM3775531Däck</v>
          </cell>
          <cell r="C11800" t="str">
            <v>YEM3775531</v>
          </cell>
          <cell r="D11800" t="str">
            <v>2019-2021</v>
          </cell>
          <cell r="E11800">
            <v>23</v>
          </cell>
          <cell r="F11800" t="str">
            <v>0230</v>
          </cell>
          <cell r="G11800" t="str">
            <v>F003</v>
          </cell>
          <cell r="H11800" t="str">
            <v>Tire</v>
          </cell>
          <cell r="I11800" t="str">
            <v>Däck</v>
          </cell>
          <cell r="J11800" t="str">
            <v>C4906455 622x40 Black Premium Reflex XNR PERGO-E H-480 (AntiP: 40x40 nylon/canvas)</v>
          </cell>
          <cell r="K11800" t="str">
            <v>C4906455</v>
          </cell>
          <cell r="L11800" t="str">
            <v>C4901463</v>
          </cell>
        </row>
        <row r="11801">
          <cell r="B11801" t="str">
            <v>YEM3775531Skärmar set</v>
          </cell>
          <cell r="C11801" t="str">
            <v>YEM3775531</v>
          </cell>
          <cell r="D11801" t="str">
            <v>2019-2021</v>
          </cell>
          <cell r="E11801">
            <v>24</v>
          </cell>
          <cell r="F11801" t="str">
            <v>0240</v>
          </cell>
          <cell r="G11801" t="str">
            <v>H003</v>
          </cell>
          <cell r="H11801" t="str">
            <v xml:space="preserve">Mudguard front   </v>
          </cell>
          <cell r="I11801" t="str">
            <v>Skärmar set</v>
          </cell>
          <cell r="J11801" t="str">
            <v>C8255729-SS ZN/52MM 28" STAINLESS STEEL BUCHEL FRONT</v>
          </cell>
          <cell r="K11801" t="str">
            <v>C8255729-SS</v>
          </cell>
          <cell r="L11801" t="str">
            <v>C8255729-SS / C8255730-SS</v>
          </cell>
        </row>
        <row r="11802">
          <cell r="B11802" t="str">
            <v>YEM3775531Pakethållare</v>
          </cell>
          <cell r="C11802" t="str">
            <v>YEM3775531</v>
          </cell>
          <cell r="D11802" t="str">
            <v>2019-2021</v>
          </cell>
          <cell r="E11802">
            <v>25</v>
          </cell>
          <cell r="F11802" t="str">
            <v>0250</v>
          </cell>
          <cell r="G11802" t="str">
            <v>H004</v>
          </cell>
          <cell r="H11802" t="str">
            <v>Carrier</v>
          </cell>
          <cell r="I11802" t="str">
            <v>Pakethållare</v>
          </cell>
          <cell r="J11802" t="str">
            <v>C8205835-BK AVS CLASSIC CARRIER FOR PHYLLION SR20 BATTERY, Powder BLACK CLIP AND SPECTRA LOGO</v>
          </cell>
          <cell r="K11802" t="str">
            <v>C8205835-BK</v>
          </cell>
          <cell r="L11802" t="str">
            <v>C8205835-BK</v>
          </cell>
        </row>
        <row r="11803">
          <cell r="B11803" t="str">
            <v>YEM3775531Sadel</v>
          </cell>
          <cell r="C11803" t="str">
            <v>YEM3775531</v>
          </cell>
          <cell r="D11803" t="str">
            <v>2019-2021</v>
          </cell>
          <cell r="E11803">
            <v>26</v>
          </cell>
          <cell r="F11803" t="str">
            <v>0260</v>
          </cell>
          <cell r="G11803" t="str">
            <v>G001</v>
          </cell>
          <cell r="H11803" t="str">
            <v>Saddle</v>
          </cell>
          <cell r="I11803" t="str">
            <v>Sadel</v>
          </cell>
          <cell r="J11803" t="str">
            <v>C7105988 Recta Black wo. Clamp</v>
          </cell>
          <cell r="K11803" t="str">
            <v>C7105988</v>
          </cell>
          <cell r="L11803" t="str">
            <v>C7100595</v>
          </cell>
        </row>
        <row r="11804">
          <cell r="B11804" t="str">
            <v>YEM3775531Sadelstolpe</v>
          </cell>
          <cell r="C11804" t="str">
            <v>YEM3775531</v>
          </cell>
          <cell r="D11804" t="str">
            <v>2019-2021</v>
          </cell>
          <cell r="E11804">
            <v>27</v>
          </cell>
          <cell r="F11804" t="str">
            <v>0270</v>
          </cell>
          <cell r="G11804" t="str">
            <v>G002</v>
          </cell>
          <cell r="H11804" t="str">
            <v>Seatpost</v>
          </cell>
          <cell r="I11804" t="str">
            <v>Sadelstolpe</v>
          </cell>
          <cell r="J11804" t="str">
            <v xml:space="preserve">C7205258  SP-222 27.2X350 Anodized SILVER </v>
          </cell>
          <cell r="K11804" t="str">
            <v>C7205258</v>
          </cell>
          <cell r="L11804" t="str">
            <v>C7200039</v>
          </cell>
        </row>
        <row r="11805">
          <cell r="B11805" t="str">
            <v>YEM3775531Sadelrörsklämma</v>
          </cell>
          <cell r="C11805" t="str">
            <v>YEM3775531</v>
          </cell>
          <cell r="D11805" t="str">
            <v>2019-2021</v>
          </cell>
          <cell r="E11805">
            <v>28</v>
          </cell>
          <cell r="F11805" t="str">
            <v>0280</v>
          </cell>
          <cell r="G11805" t="str">
            <v>G003</v>
          </cell>
          <cell r="H11805" t="str">
            <v>Seat Clamp</v>
          </cell>
          <cell r="I11805" t="str">
            <v>Sadelrörsklämma</v>
          </cell>
          <cell r="J11805" t="str">
            <v>C7305178 MX-112 Alloy Seatclamp, single bolt, 31,8mm, silver with stainless steel bolt</v>
          </cell>
          <cell r="K11805" t="str">
            <v>C7305178</v>
          </cell>
          <cell r="L11805" t="str">
            <v>C7300028-318</v>
          </cell>
        </row>
        <row r="11806">
          <cell r="B11806" t="str">
            <v>YEM3775531Framlampa</v>
          </cell>
          <cell r="C11806" t="str">
            <v>YEM3775531</v>
          </cell>
          <cell r="D11806" t="str">
            <v>2019-2021</v>
          </cell>
          <cell r="E11806">
            <v>29</v>
          </cell>
          <cell r="F11806" t="str">
            <v>0290</v>
          </cell>
          <cell r="G11806" t="str">
            <v>H005</v>
          </cell>
          <cell r="H11806" t="str">
            <v>Front light</v>
          </cell>
          <cell r="I11806" t="str">
            <v>Framlampa</v>
          </cell>
          <cell r="J11806" t="str">
            <v>C8025215 Front light Retro Sport without ss bracket, Classic chrome, 0,5W LED, 15 lux, Waterproof IP44 w cable</v>
          </cell>
          <cell r="K11806" t="str">
            <v>C8025215</v>
          </cell>
          <cell r="L11806" t="str">
            <v>C8010029</v>
          </cell>
        </row>
        <row r="11807">
          <cell r="B11807" t="str">
            <v>YEM3775531Baklampa</v>
          </cell>
          <cell r="C11807" t="str">
            <v>YEM3775531</v>
          </cell>
          <cell r="D11807" t="str">
            <v>2019-2021</v>
          </cell>
          <cell r="E11807">
            <v>30</v>
          </cell>
          <cell r="F11807" t="str">
            <v>0300</v>
          </cell>
          <cell r="G11807" t="str">
            <v>H006</v>
          </cell>
          <cell r="H11807" t="str">
            <v>Light, Rear</v>
          </cell>
          <cell r="I11807" t="str">
            <v>Baklampa</v>
          </cell>
          <cell r="J11807" t="str">
            <v>inkl in battery</v>
          </cell>
          <cell r="K11807" t="str">
            <v>C8705186-1RLBK</v>
          </cell>
          <cell r="L11807" t="str">
            <v>C8705186-1RLBK</v>
          </cell>
        </row>
        <row r="11808">
          <cell r="B11808" t="str">
            <v>YEM3775531Låssats</v>
          </cell>
          <cell r="C11808" t="str">
            <v>YEM3775531</v>
          </cell>
          <cell r="D11808" t="str">
            <v>2019-2021</v>
          </cell>
          <cell r="E11808">
            <v>31</v>
          </cell>
          <cell r="F11808" t="str">
            <v>0310</v>
          </cell>
          <cell r="G11808" t="str">
            <v>H007</v>
          </cell>
          <cell r="H11808" t="str">
            <v>Lock</v>
          </cell>
          <cell r="I11808" t="str">
            <v>Låssats</v>
          </cell>
          <cell r="J11808" t="str">
            <v>C8405069 LCK SF PLbk Solid+  BAT SF03/SR11/SR20, LOCK FRAME+LOCK BATT SF03 RT W/2 similar keys</v>
          </cell>
          <cell r="K11808" t="str">
            <v>C8405069</v>
          </cell>
          <cell r="L11808" t="str">
            <v>C8405069</v>
          </cell>
        </row>
        <row r="11809">
          <cell r="B11809" t="str">
            <v>YEM3775531Stöd</v>
          </cell>
          <cell r="C11809" t="str">
            <v>YEM3775531</v>
          </cell>
          <cell r="D11809" t="str">
            <v>2019-2021</v>
          </cell>
          <cell r="E11809">
            <v>32</v>
          </cell>
          <cell r="F11809" t="str">
            <v>0320</v>
          </cell>
          <cell r="G11809" t="str">
            <v>H008</v>
          </cell>
          <cell r="H11809" t="str">
            <v>Kick stand</v>
          </cell>
          <cell r="I11809" t="str">
            <v>Stöd</v>
          </cell>
          <cell r="J11809" t="str">
            <v>C8105208 KS REX ATRAN 235</v>
          </cell>
          <cell r="K11809" t="str">
            <v>C8105208</v>
          </cell>
          <cell r="L11809" t="str">
            <v>C8100034</v>
          </cell>
        </row>
        <row r="11810">
          <cell r="B11810" t="str">
            <v>YEM3775531Korg</v>
          </cell>
          <cell r="C11810" t="str">
            <v>YEM3775531</v>
          </cell>
          <cell r="D11810" t="str">
            <v>2019-2021</v>
          </cell>
          <cell r="E11810">
            <v>33</v>
          </cell>
          <cell r="F11810" t="str">
            <v>0330</v>
          </cell>
          <cell r="G11810" t="str">
            <v>H009</v>
          </cell>
          <cell r="H11810" t="str">
            <v>Basket / Fr carrier</v>
          </cell>
          <cell r="I11810" t="str">
            <v>Korg</v>
          </cell>
          <cell r="J11810" t="str">
            <v>C8205750-28-BK Front carrier with stay, axle fixation with AVS</v>
          </cell>
          <cell r="L11810" t="e">
            <v>#N/A</v>
          </cell>
        </row>
        <row r="11811">
          <cell r="B11811" t="str">
            <v>YEM3775531Pedaler</v>
          </cell>
          <cell r="C11811" t="str">
            <v>YEM3775531</v>
          </cell>
          <cell r="D11811" t="str">
            <v>2019-2021</v>
          </cell>
          <cell r="E11811">
            <v>34</v>
          </cell>
          <cell r="F11811" t="str">
            <v>0340</v>
          </cell>
          <cell r="G11811" t="str">
            <v>E005</v>
          </cell>
          <cell r="H11811" t="str">
            <v xml:space="preserve">Pedal </v>
          </cell>
          <cell r="I11811" t="str">
            <v>Pedaler</v>
          </cell>
          <cell r="J11811" t="str">
            <v>C3505208 NWL-467  SILVER/GREY 9/16" ALU</v>
          </cell>
          <cell r="K11811" t="str">
            <v>C3505208</v>
          </cell>
          <cell r="L11811" t="str">
            <v>C3500059</v>
          </cell>
        </row>
        <row r="11812">
          <cell r="B11812" t="str">
            <v>YEM3775531Motor</v>
          </cell>
          <cell r="C11812" t="str">
            <v>YEM3775531</v>
          </cell>
          <cell r="D11812" t="str">
            <v>2019-2021</v>
          </cell>
          <cell r="E11812">
            <v>35</v>
          </cell>
          <cell r="F11812" t="str">
            <v>0350</v>
          </cell>
          <cell r="G11812" t="str">
            <v>J001</v>
          </cell>
          <cell r="H11812" t="str">
            <v>DRIVE UNIT:</v>
          </cell>
          <cell r="I11812" t="str">
            <v>Motor</v>
          </cell>
          <cell r="J11812" t="str">
            <v>KDUE5000 DRIVE UNIT, DU-E5000, MID SHIP POSITION, FOR COASTER BRAKE AND FREEWHEEL, FOR 25km/h, W/O COVER(SM-DUE50), W/O SPEED SENSOR UNIT,W/TL-EW02, BULK 22898 JPY</v>
          </cell>
          <cell r="K11812" t="str">
            <v>KDUE5000</v>
          </cell>
          <cell r="L11812" t="str">
            <v>Kontakta SHIMANO / DU-E5000</v>
          </cell>
        </row>
        <row r="11813">
          <cell r="B11813" t="str">
            <v>YEM3775531Display</v>
          </cell>
          <cell r="C11813" t="str">
            <v>YEM3775531</v>
          </cell>
          <cell r="D11813" t="str">
            <v>2019-2021</v>
          </cell>
          <cell r="E11813">
            <v>36</v>
          </cell>
          <cell r="F11813" t="str">
            <v>0360</v>
          </cell>
          <cell r="G11813" t="str">
            <v>J004</v>
          </cell>
          <cell r="H11813" t="str">
            <v>DISPLAY:</v>
          </cell>
          <cell r="I11813" t="str">
            <v>Display</v>
          </cell>
          <cell r="J11813" t="str">
            <v>KSCE6100CF (Description CYCLE COMPUTER, SC-E6100, CLAMP BAND DIA METER 25.4MM &amp; 31.8MM, 1ST GROUP, BULK</v>
          </cell>
          <cell r="K11813" t="str">
            <v>KSCE6100CF</v>
          </cell>
          <cell r="L11813" t="str">
            <v>Kontakta SHIMANO / SC-E6100</v>
          </cell>
        </row>
        <row r="11814">
          <cell r="B11814" t="str">
            <v>YEM3775531EB-Bus kabel</v>
          </cell>
          <cell r="C11814" t="str">
            <v>YEM3775531</v>
          </cell>
          <cell r="D11814" t="str">
            <v>2019-2021</v>
          </cell>
          <cell r="E11814">
            <v>37</v>
          </cell>
          <cell r="F11814" t="str">
            <v>0370</v>
          </cell>
          <cell r="G11814" t="str">
            <v>J005</v>
          </cell>
          <cell r="H11814" t="str">
            <v>EB-BUS CABLE:</v>
          </cell>
          <cell r="I11814" t="str">
            <v>EB-Bus kabel</v>
          </cell>
          <cell r="K11814" t="str">
            <v>KEWSD50IL35</v>
          </cell>
          <cell r="L11814" t="str">
            <v>Kontakta SHIMANO</v>
          </cell>
        </row>
        <row r="11815">
          <cell r="B11815" t="str">
            <v>YEM3775531Motorkabel</v>
          </cell>
          <cell r="C11815" t="str">
            <v>YEM3775531</v>
          </cell>
          <cell r="D11815" t="str">
            <v>2019-2021</v>
          </cell>
          <cell r="E11815">
            <v>38</v>
          </cell>
          <cell r="F11815" t="str">
            <v>0380</v>
          </cell>
          <cell r="G11815" t="str">
            <v>J006</v>
          </cell>
          <cell r="H11815" t="str">
            <v>POWER CABLE:</v>
          </cell>
          <cell r="I11815" t="str">
            <v>Motorkabel</v>
          </cell>
          <cell r="J11815" t="str">
            <v>KEWSD50IL120 ELECTRIC WIRE, EW-SD50-I, FOR BUILT-IN ROUTING, 1200MM BLACK, BULK, 1169 JPY</v>
          </cell>
          <cell r="K11815" t="str">
            <v>Ingår i batterihållaren</v>
          </cell>
          <cell r="L11815" t="str">
            <v>Ingår i batterihållaren</v>
          </cell>
        </row>
        <row r="11816">
          <cell r="B11816" t="str">
            <v>YEM3775531Kabel framlampa</v>
          </cell>
          <cell r="C11816" t="str">
            <v>YEM3775531</v>
          </cell>
          <cell r="D11816" t="str">
            <v>2019-2021</v>
          </cell>
          <cell r="E11816">
            <v>39</v>
          </cell>
          <cell r="F11816" t="str">
            <v>0390</v>
          </cell>
          <cell r="G11816" t="str">
            <v>J007</v>
          </cell>
          <cell r="H11816" t="str">
            <v>F. LIGHT CABLE:</v>
          </cell>
          <cell r="I11816" t="str">
            <v>Kabel framlampa</v>
          </cell>
          <cell r="K11816" t="str">
            <v>C8075017</v>
          </cell>
          <cell r="L11816" t="str">
            <v>C8075017</v>
          </cell>
        </row>
        <row r="11817">
          <cell r="B11817" t="str">
            <v>YEM3775531Kabel baklampa</v>
          </cell>
          <cell r="C11817" t="str">
            <v>YEM3775531</v>
          </cell>
          <cell r="D11817" t="str">
            <v>2019-2021</v>
          </cell>
          <cell r="E11817">
            <v>40</v>
          </cell>
          <cell r="F11817" t="str">
            <v>0400</v>
          </cell>
          <cell r="G11817" t="str">
            <v>J008</v>
          </cell>
          <cell r="H11817" t="str">
            <v>R. LIGHT CABLE:</v>
          </cell>
          <cell r="I11817" t="str">
            <v>Kabel baklampa</v>
          </cell>
          <cell r="K11817" t="str">
            <v>INGÅR I BATTERIET</v>
          </cell>
          <cell r="L11817" t="str">
            <v>Ingår i batteriet</v>
          </cell>
        </row>
        <row r="11818">
          <cell r="B11818" t="str">
            <v>YEM3775531Hastighetssensor</v>
          </cell>
          <cell r="C11818" t="str">
            <v>YEM3775531</v>
          </cell>
          <cell r="D11818" t="str">
            <v>2019-2021</v>
          </cell>
          <cell r="E11818">
            <v>41</v>
          </cell>
          <cell r="F11818" t="str">
            <v>0410</v>
          </cell>
          <cell r="G11818" t="str">
            <v>J009</v>
          </cell>
          <cell r="H11818" t="str">
            <v>SPEED SENSOR:</v>
          </cell>
          <cell r="I11818" t="str">
            <v>Hastighetssensor</v>
          </cell>
          <cell r="J11818" t="str">
            <v>KSMDUE10 SPEED SENSOR UNIT, SM-DUE10, CABLE LENGTH 540MM, BULK, 1041 JPY</v>
          </cell>
          <cell r="K11818" t="str">
            <v>KSMDUE10</v>
          </cell>
          <cell r="L11818" t="str">
            <v>Kontakta SHIMANO / SM-DUE10</v>
          </cell>
        </row>
        <row r="11819">
          <cell r="B11819" t="str">
            <v>YEM3775531Batteri</v>
          </cell>
          <cell r="C11819" t="str">
            <v>YEM3775531</v>
          </cell>
          <cell r="D11819" t="str">
            <v>2019-2021</v>
          </cell>
          <cell r="E11819">
            <v>42</v>
          </cell>
          <cell r="F11819" t="str">
            <v>0420</v>
          </cell>
          <cell r="G11819" t="str">
            <v>J002</v>
          </cell>
          <cell r="H11819" t="str">
            <v>BATTERY:</v>
          </cell>
          <cell r="I11819" t="str">
            <v>Batteri</v>
          </cell>
          <cell r="J11819" t="str">
            <v>C8705186-S-11EA -&gt; C8705186-S-11U SR-20 11,6Ah, dimension med dockning 435mmX140mmX50mm, 2,9kg EN15194:2017</v>
          </cell>
          <cell r="K11819" t="str">
            <v>C8705186-S-11EA</v>
          </cell>
          <cell r="L11819" t="str">
            <v>C8705186-S-11EA</v>
          </cell>
        </row>
        <row r="11820">
          <cell r="B11820" t="str">
            <v>YEM3775531Batterihållare</v>
          </cell>
          <cell r="C11820" t="str">
            <v>YEM3775531</v>
          </cell>
          <cell r="D11820" t="str">
            <v>2019-2021</v>
          </cell>
          <cell r="E11820">
            <v>43</v>
          </cell>
          <cell r="F11820" t="str">
            <v>0430</v>
          </cell>
          <cell r="G11820" t="str">
            <v>J003</v>
          </cell>
          <cell r="H11820" t="str">
            <v>BATTERY HOLDER/Slider</v>
          </cell>
          <cell r="I11820" t="str">
            <v>Batterihållare</v>
          </cell>
          <cell r="J11820" t="str">
            <v>C8705188-S-01 Slider (lower part) SR20, AXA One key</v>
          </cell>
          <cell r="K11820" t="str">
            <v>C8705188-S-01</v>
          </cell>
          <cell r="L11820" t="str">
            <v>C8705188-S-01</v>
          </cell>
        </row>
        <row r="11821">
          <cell r="B11821" t="str">
            <v>YEM3775531Batteriladdare</v>
          </cell>
          <cell r="C11821" t="str">
            <v>YEM3775531</v>
          </cell>
          <cell r="D11821" t="str">
            <v>2019-2021</v>
          </cell>
          <cell r="E11821">
            <v>44</v>
          </cell>
          <cell r="F11821" t="str">
            <v>0440</v>
          </cell>
          <cell r="G11821" t="str">
            <v>J010</v>
          </cell>
          <cell r="H11821" t="str">
            <v>CHARGER:</v>
          </cell>
          <cell r="I11821" t="str">
            <v>Batteriladdare</v>
          </cell>
          <cell r="J11821" t="str">
            <v xml:space="preserve">C8705086-02C T-Shape CanBus charger for DT12/Shimano </v>
          </cell>
          <cell r="K11821" t="str">
            <v>C8705086-02C</v>
          </cell>
          <cell r="L11821" t="str">
            <v>C8705086-02C</v>
          </cell>
        </row>
        <row r="11822">
          <cell r="B11822" t="str">
            <v>YEM3775531Kontrollbox</v>
          </cell>
          <cell r="C11822" t="str">
            <v>YEM3775531</v>
          </cell>
          <cell r="D11822" t="str">
            <v>2019-2021</v>
          </cell>
          <cell r="E11822">
            <v>45</v>
          </cell>
          <cell r="F11822" t="str">
            <v>0450</v>
          </cell>
          <cell r="G11822" t="str">
            <v>J011</v>
          </cell>
          <cell r="H11822" t="str">
            <v>Controller</v>
          </cell>
          <cell r="I11822" t="str">
            <v>Kontrollbox</v>
          </cell>
          <cell r="J11822" t="str">
            <v>Included in motor</v>
          </cell>
          <cell r="K11822" t="str">
            <v>Shimano</v>
          </cell>
          <cell r="L11822" t="str">
            <v>Kontakta SHIMANO</v>
          </cell>
        </row>
        <row r="11823">
          <cell r="B11823" t="str">
            <v>YEM3775531Växelöra</v>
          </cell>
          <cell r="C11823" t="str">
            <v>YEM3775531</v>
          </cell>
          <cell r="D11823" t="str">
            <v>2019-2021</v>
          </cell>
          <cell r="E11823">
            <v>46</v>
          </cell>
          <cell r="F11823" t="str">
            <v>0460</v>
          </cell>
          <cell r="G11823" t="str">
            <v>D005</v>
          </cell>
          <cell r="H11823" t="str">
            <v>Gear hanger</v>
          </cell>
          <cell r="I11823" t="str">
            <v>Växelöra</v>
          </cell>
          <cell r="L11823" t="e">
            <v>#N/A</v>
          </cell>
        </row>
        <row r="11824">
          <cell r="B11824" t="str">
            <v>YEM3775532RAM</v>
          </cell>
          <cell r="C11824" t="str">
            <v>YEM3775532</v>
          </cell>
          <cell r="D11824" t="str">
            <v>2022-2023</v>
          </cell>
          <cell r="E11824">
            <v>1</v>
          </cell>
          <cell r="F11824" t="str">
            <v>0010</v>
          </cell>
          <cell r="G11824" t="str">
            <v>A001</v>
          </cell>
          <cell r="H11824" t="str">
            <v>PAINTED FRAME</v>
          </cell>
          <cell r="I11824" t="str">
            <v>RAM</v>
          </cell>
          <cell r="K11824" t="str">
            <v>C1307758-550</v>
          </cell>
          <cell r="L11824" t="e">
            <v>#N/A</v>
          </cell>
        </row>
        <row r="11825">
          <cell r="B11825" t="str">
            <v>YEM3775532Framgaffel</v>
          </cell>
          <cell r="C11825" t="str">
            <v>YEM3775532</v>
          </cell>
          <cell r="D11825" t="str">
            <v>2022-2023</v>
          </cell>
          <cell r="E11825">
            <v>2</v>
          </cell>
          <cell r="F11825" t="str">
            <v>0020</v>
          </cell>
          <cell r="G11825" t="str">
            <v>A002</v>
          </cell>
          <cell r="H11825" t="str">
            <v>PAINTED FORK</v>
          </cell>
          <cell r="I11825" t="str">
            <v>Framgaffel</v>
          </cell>
          <cell r="K11825" t="str">
            <v>C1605442-213</v>
          </cell>
          <cell r="L11825" t="e">
            <v>#N/A</v>
          </cell>
        </row>
        <row r="11826">
          <cell r="B11826" t="str">
            <v>YEM3775532Styrlager</v>
          </cell>
          <cell r="C11826" t="str">
            <v>YEM3775532</v>
          </cell>
          <cell r="D11826" t="str">
            <v>2022-2023</v>
          </cell>
          <cell r="E11826">
            <v>3</v>
          </cell>
          <cell r="F11826" t="str">
            <v>0030</v>
          </cell>
          <cell r="G11826" t="str">
            <v>B001</v>
          </cell>
          <cell r="H11826" t="str">
            <v>Head Set</v>
          </cell>
          <cell r="I11826" t="str">
            <v>Styrlager</v>
          </cell>
          <cell r="K11826" t="str">
            <v>C2105291</v>
          </cell>
          <cell r="L11826" t="str">
            <v>C2100163</v>
          </cell>
        </row>
        <row r="11827">
          <cell r="B11827" t="str">
            <v xml:space="preserve">YEM3775532Styrstam </v>
          </cell>
          <cell r="C11827" t="str">
            <v>YEM3775532</v>
          </cell>
          <cell r="D11827" t="str">
            <v>2022-2023</v>
          </cell>
          <cell r="E11827">
            <v>4</v>
          </cell>
          <cell r="F11827" t="str">
            <v>0040</v>
          </cell>
          <cell r="G11827" t="str">
            <v>B002</v>
          </cell>
          <cell r="H11827" t="str">
            <v>Handlebar Stem</v>
          </cell>
          <cell r="I11827" t="str">
            <v xml:space="preserve">Styrstam </v>
          </cell>
          <cell r="K11827" t="str">
            <v>C2205548-090</v>
          </cell>
          <cell r="L11827" t="str">
            <v>C2200064</v>
          </cell>
        </row>
        <row r="11828">
          <cell r="B11828" t="str">
            <v>YEM3775532Styre</v>
          </cell>
          <cell r="C11828" t="str">
            <v>YEM3775532</v>
          </cell>
          <cell r="D11828" t="str">
            <v>2022-2023</v>
          </cell>
          <cell r="E11828">
            <v>5</v>
          </cell>
          <cell r="F11828" t="str">
            <v>0050</v>
          </cell>
          <cell r="G11828" t="str">
            <v>B003</v>
          </cell>
          <cell r="H11828" t="str">
            <v>Handelbar</v>
          </cell>
          <cell r="I11828" t="str">
            <v>Styre</v>
          </cell>
          <cell r="K11828" t="str">
            <v>C2306073</v>
          </cell>
          <cell r="L11828" t="str">
            <v>C2300290</v>
          </cell>
        </row>
        <row r="11829">
          <cell r="B11829" t="str">
            <v>YEM3775532Bromsgrepp H</v>
          </cell>
          <cell r="C11829" t="str">
            <v>YEM3775532</v>
          </cell>
          <cell r="D11829" t="str">
            <v>2022-2023</v>
          </cell>
          <cell r="E11829">
            <v>6</v>
          </cell>
          <cell r="F11829" t="str">
            <v>0060</v>
          </cell>
          <cell r="G11829" t="str">
            <v>C002</v>
          </cell>
          <cell r="H11829" t="str">
            <v>Brake Lever R</v>
          </cell>
          <cell r="I11829" t="str">
            <v>Bromsgrepp H</v>
          </cell>
          <cell r="L11829" t="e">
            <v>#N/A</v>
          </cell>
        </row>
        <row r="11830">
          <cell r="B11830" t="str">
            <v>YEM3775532Bromsgrepp V</v>
          </cell>
          <cell r="C11830" t="str">
            <v>YEM3775532</v>
          </cell>
          <cell r="D11830" t="str">
            <v>2022-2023</v>
          </cell>
          <cell r="E11830">
            <v>7</v>
          </cell>
          <cell r="F11830" t="str">
            <v>0070</v>
          </cell>
          <cell r="G11830" t="str">
            <v>C001</v>
          </cell>
          <cell r="H11830" t="str">
            <v>Brake Lever L</v>
          </cell>
          <cell r="I11830" t="str">
            <v>Bromsgrepp V</v>
          </cell>
          <cell r="K11830" t="str">
            <v>Shimano</v>
          </cell>
          <cell r="L11830" t="str">
            <v>Kontakta SHIMANO</v>
          </cell>
        </row>
        <row r="11831">
          <cell r="B11831" t="str">
            <v>YEM3775532Växelreglage H</v>
          </cell>
          <cell r="C11831" t="str">
            <v>YEM3775532</v>
          </cell>
          <cell r="D11831" t="str">
            <v>2022-2023</v>
          </cell>
          <cell r="E11831">
            <v>8</v>
          </cell>
          <cell r="F11831" t="str">
            <v>0080</v>
          </cell>
          <cell r="G11831" t="str">
            <v>D002</v>
          </cell>
          <cell r="H11831" t="str">
            <v>Shift Lever R</v>
          </cell>
          <cell r="I11831" t="str">
            <v>Växelreglage H</v>
          </cell>
          <cell r="K11831" t="str">
            <v>C5105092</v>
          </cell>
          <cell r="L11831" t="str">
            <v>Kontakta SHIMANO</v>
          </cell>
        </row>
        <row r="11832">
          <cell r="B11832" t="str">
            <v>YEM3775532Växelreglage V</v>
          </cell>
          <cell r="C11832" t="str">
            <v>YEM3775532</v>
          </cell>
          <cell r="D11832" t="str">
            <v>2022-2023</v>
          </cell>
          <cell r="E11832">
            <v>9</v>
          </cell>
          <cell r="F11832" t="str">
            <v>0090</v>
          </cell>
          <cell r="G11832" t="str">
            <v>D001</v>
          </cell>
          <cell r="H11832" t="str">
            <v>Shift Lever L</v>
          </cell>
          <cell r="I11832" t="str">
            <v>Växelreglage V</v>
          </cell>
          <cell r="L11832" t="e">
            <v>#N/A</v>
          </cell>
        </row>
        <row r="11833">
          <cell r="B11833" t="str">
            <v>YEM3775532Handtag par</v>
          </cell>
          <cell r="C11833" t="str">
            <v>YEM3775532</v>
          </cell>
          <cell r="D11833" t="str">
            <v>2022-2023</v>
          </cell>
          <cell r="E11833">
            <v>10</v>
          </cell>
          <cell r="F11833" t="str">
            <v>0100</v>
          </cell>
          <cell r="G11833" t="str">
            <v>B004</v>
          </cell>
          <cell r="H11833" t="str">
            <v>Grip R</v>
          </cell>
          <cell r="I11833" t="str">
            <v>Handtag par</v>
          </cell>
          <cell r="K11833" t="str">
            <v>C2505484</v>
          </cell>
          <cell r="L11833" t="str">
            <v>C2500163</v>
          </cell>
        </row>
        <row r="11834">
          <cell r="B11834" t="str">
            <v>YEM3775532Frambroms</v>
          </cell>
          <cell r="C11834" t="str">
            <v>YEM3775532</v>
          </cell>
          <cell r="D11834" t="str">
            <v>2022-2023</v>
          </cell>
          <cell r="E11834">
            <v>11</v>
          </cell>
          <cell r="F11834" t="str">
            <v>0110</v>
          </cell>
          <cell r="G11834" t="str">
            <v>C003</v>
          </cell>
          <cell r="H11834" t="str">
            <v xml:space="preserve">Brake front </v>
          </cell>
          <cell r="I11834" t="str">
            <v>Frambroms</v>
          </cell>
          <cell r="K11834" t="str">
            <v>AMT200KLFURX100</v>
          </cell>
          <cell r="L11834" t="str">
            <v>Kontakta SHIMANO</v>
          </cell>
        </row>
        <row r="11835">
          <cell r="B11835" t="str">
            <v>YEM3775532Bakbroms</v>
          </cell>
          <cell r="C11835" t="str">
            <v>YEM3775532</v>
          </cell>
          <cell r="D11835" t="str">
            <v>2022-2023</v>
          </cell>
          <cell r="E11835">
            <v>12</v>
          </cell>
          <cell r="F11835" t="str">
            <v>0120</v>
          </cell>
          <cell r="G11835" t="str">
            <v>C004</v>
          </cell>
          <cell r="H11835" t="str">
            <v>Brake rear</v>
          </cell>
          <cell r="I11835" t="str">
            <v>Bakbroms</v>
          </cell>
          <cell r="K11835" t="str">
            <v>Fotbroms</v>
          </cell>
          <cell r="L11835" t="str">
            <v>Kontakta SHIMANO</v>
          </cell>
        </row>
        <row r="11836">
          <cell r="B11836" t="str">
            <v>YEM3775532Vevlager</v>
          </cell>
          <cell r="C11836" t="str">
            <v>YEM3775532</v>
          </cell>
          <cell r="D11836" t="str">
            <v>2022-2023</v>
          </cell>
          <cell r="E11836">
            <v>13</v>
          </cell>
          <cell r="F11836" t="str">
            <v>0130</v>
          </cell>
          <cell r="G11836" t="str">
            <v>E001</v>
          </cell>
          <cell r="H11836" t="str">
            <v xml:space="preserve">BB-set </v>
          </cell>
          <cell r="I11836" t="str">
            <v>Vevlager</v>
          </cell>
          <cell r="K11836" t="str">
            <v>INGÅR I MOTORN</v>
          </cell>
          <cell r="L11836" t="str">
            <v>Ingår i motorn</v>
          </cell>
        </row>
        <row r="11837">
          <cell r="B11837" t="str">
            <v>YEM3775532Vevparti</v>
          </cell>
          <cell r="C11837" t="str">
            <v>YEM3775532</v>
          </cell>
          <cell r="D11837" t="str">
            <v>2022-2023</v>
          </cell>
          <cell r="E11837">
            <v>14</v>
          </cell>
          <cell r="F11837" t="str">
            <v>0140</v>
          </cell>
          <cell r="G11837" t="str">
            <v>E002</v>
          </cell>
          <cell r="H11837" t="str">
            <v>Front Chainwheel</v>
          </cell>
          <cell r="I11837" t="str">
            <v>Vevparti</v>
          </cell>
          <cell r="K11837" t="str">
            <v>C3305778-EG</v>
          </cell>
          <cell r="L11837" t="str">
            <v>C3305778-EG</v>
          </cell>
        </row>
        <row r="11838">
          <cell r="B11838" t="str">
            <v>YEM3775532Kedjeskydd</v>
          </cell>
          <cell r="C11838" t="str">
            <v>YEM3775532</v>
          </cell>
          <cell r="D11838" t="str">
            <v>2022-2023</v>
          </cell>
          <cell r="E11838">
            <v>15</v>
          </cell>
          <cell r="F11838" t="str">
            <v>0150</v>
          </cell>
          <cell r="G11838" t="str">
            <v>H001</v>
          </cell>
          <cell r="H11838" t="str">
            <v>Chain guard</v>
          </cell>
          <cell r="I11838" t="str">
            <v>Kedjeskydd</v>
          </cell>
          <cell r="K11838" t="str">
            <v>C8305643-SS</v>
          </cell>
          <cell r="L11838" t="str">
            <v>C8305643-SS</v>
          </cell>
        </row>
        <row r="11839">
          <cell r="B11839" t="str">
            <v>YEM3775532Kedjeskyddsfäste</v>
          </cell>
          <cell r="C11839" t="str">
            <v>YEM3775532</v>
          </cell>
          <cell r="D11839" t="str">
            <v>2022-2023</v>
          </cell>
          <cell r="E11839">
            <v>16</v>
          </cell>
          <cell r="F11839" t="str">
            <v>0160</v>
          </cell>
          <cell r="G11839" t="str">
            <v>H002</v>
          </cell>
          <cell r="H11839" t="str">
            <v>Chain guard bracket</v>
          </cell>
          <cell r="I11839" t="str">
            <v>Kedjeskyddsfäste</v>
          </cell>
          <cell r="K11839" t="str">
            <v>C8305732</v>
          </cell>
          <cell r="L11839" t="str">
            <v>C8305732</v>
          </cell>
        </row>
        <row r="11840">
          <cell r="B11840" t="str">
            <v>YEM3775532Framväxel</v>
          </cell>
          <cell r="C11840" t="str">
            <v>YEM3775532</v>
          </cell>
          <cell r="D11840" t="str">
            <v>2022-2023</v>
          </cell>
          <cell r="E11840">
            <v>17</v>
          </cell>
          <cell r="F11840" t="str">
            <v>0170</v>
          </cell>
          <cell r="G11840" t="str">
            <v>D003</v>
          </cell>
          <cell r="H11840" t="str">
            <v>Front Derailleur</v>
          </cell>
          <cell r="I11840" t="str">
            <v>Framväxel</v>
          </cell>
          <cell r="K11840" t="str">
            <v/>
          </cell>
          <cell r="L11840" t="e">
            <v>#N/A</v>
          </cell>
        </row>
        <row r="11841">
          <cell r="B11841" t="str">
            <v>YEM3775532Bakväxel</v>
          </cell>
          <cell r="C11841" t="str">
            <v>YEM3775532</v>
          </cell>
          <cell r="D11841" t="str">
            <v>2022-2023</v>
          </cell>
          <cell r="E11841">
            <v>18</v>
          </cell>
          <cell r="F11841" t="str">
            <v>0180</v>
          </cell>
          <cell r="G11841" t="str">
            <v>D004</v>
          </cell>
          <cell r="H11841" t="str">
            <v>Rear Derailleur</v>
          </cell>
          <cell r="I11841" t="str">
            <v>Bakväxel</v>
          </cell>
          <cell r="K11841" t="str">
            <v>NAVVÄXEL</v>
          </cell>
          <cell r="L11841" t="str">
            <v>Kontakta SHIMANO</v>
          </cell>
        </row>
        <row r="11842">
          <cell r="B11842" t="str">
            <v>YEM3775532Kedja</v>
          </cell>
          <cell r="C11842" t="str">
            <v>YEM3775532</v>
          </cell>
          <cell r="D11842" t="str">
            <v>2022-2023</v>
          </cell>
          <cell r="E11842">
            <v>19</v>
          </cell>
          <cell r="F11842" t="str">
            <v>0190</v>
          </cell>
          <cell r="G11842" t="str">
            <v>E003</v>
          </cell>
          <cell r="H11842" t="str">
            <v xml:space="preserve">Chain </v>
          </cell>
          <cell r="I11842" t="str">
            <v>Kedja</v>
          </cell>
          <cell r="K11842" t="str">
            <v>C3405041-104</v>
          </cell>
          <cell r="L11842" t="str">
            <v>C3400038</v>
          </cell>
        </row>
        <row r="11843">
          <cell r="B11843" t="str">
            <v>YEM3775532Kassett</v>
          </cell>
          <cell r="C11843" t="str">
            <v>YEM3775532</v>
          </cell>
          <cell r="D11843" t="str">
            <v>2022-2023</v>
          </cell>
          <cell r="E11843">
            <v>20</v>
          </cell>
          <cell r="F11843" t="str">
            <v>0200</v>
          </cell>
          <cell r="G11843" t="str">
            <v>E004</v>
          </cell>
          <cell r="H11843" t="str">
            <v>Cassette Sprocket</v>
          </cell>
          <cell r="I11843" t="str">
            <v>Kassett</v>
          </cell>
          <cell r="K11843" t="str">
            <v>ASMGEAR18SU</v>
          </cell>
          <cell r="L11843" t="str">
            <v>Kontakta SHIMANO</v>
          </cell>
        </row>
        <row r="11844">
          <cell r="B11844" t="str">
            <v>YEM3775532Framhjul</v>
          </cell>
          <cell r="C11844" t="str">
            <v>YEM3775532</v>
          </cell>
          <cell r="D11844" t="str">
            <v>2022-2023</v>
          </cell>
          <cell r="E11844">
            <v>21</v>
          </cell>
          <cell r="F11844" t="str">
            <v>0210</v>
          </cell>
          <cell r="G11844" t="str">
            <v>F001</v>
          </cell>
          <cell r="H11844" t="str">
            <v>Front hub</v>
          </cell>
          <cell r="I11844" t="str">
            <v>Framhjul</v>
          </cell>
          <cell r="K11844" t="str">
            <v>C4107782</v>
          </cell>
          <cell r="L11844" t="str">
            <v>C4100386</v>
          </cell>
        </row>
        <row r="11845">
          <cell r="B11845" t="str">
            <v>YEM3775532Bakhjul</v>
          </cell>
          <cell r="C11845" t="str">
            <v>YEM3775532</v>
          </cell>
          <cell r="D11845" t="str">
            <v>2022-2023</v>
          </cell>
          <cell r="E11845">
            <v>22</v>
          </cell>
          <cell r="F11845" t="str">
            <v>0220</v>
          </cell>
          <cell r="G11845" t="str">
            <v>F002</v>
          </cell>
          <cell r="H11845" t="str">
            <v>Rear hub</v>
          </cell>
          <cell r="I11845" t="str">
            <v>Bakhjul</v>
          </cell>
          <cell r="K11845" t="str">
            <v>C4208121</v>
          </cell>
          <cell r="L11845" t="str">
            <v>C4200052</v>
          </cell>
        </row>
        <row r="11846">
          <cell r="B11846" t="str">
            <v>YEM3775532Däck</v>
          </cell>
          <cell r="C11846" t="str">
            <v>YEM3775532</v>
          </cell>
          <cell r="D11846" t="str">
            <v>2022-2023</v>
          </cell>
          <cell r="E11846">
            <v>23</v>
          </cell>
          <cell r="F11846" t="str">
            <v>0230</v>
          </cell>
          <cell r="G11846" t="str">
            <v>F003</v>
          </cell>
          <cell r="H11846" t="str">
            <v>Tire</v>
          </cell>
          <cell r="I11846" t="str">
            <v>Däck</v>
          </cell>
          <cell r="K11846" t="str">
            <v>C4906455</v>
          </cell>
          <cell r="L11846" t="str">
            <v>C4901463</v>
          </cell>
        </row>
        <row r="11847">
          <cell r="B11847" t="str">
            <v>YEM3775532Skärmar set</v>
          </cell>
          <cell r="C11847" t="str">
            <v>YEM3775532</v>
          </cell>
          <cell r="D11847" t="str">
            <v>2022-2023</v>
          </cell>
          <cell r="E11847">
            <v>24</v>
          </cell>
          <cell r="F11847" t="str">
            <v>0240</v>
          </cell>
          <cell r="G11847" t="str">
            <v>H003</v>
          </cell>
          <cell r="H11847" t="str">
            <v xml:space="preserve">Mudguard front   </v>
          </cell>
          <cell r="I11847" t="str">
            <v>Skärmar set</v>
          </cell>
          <cell r="K11847" t="str">
            <v>C8255729-SS</v>
          </cell>
          <cell r="L11847" t="str">
            <v>C8255729-SS / C8255730-SS</v>
          </cell>
        </row>
        <row r="11848">
          <cell r="B11848" t="str">
            <v>YEM3775532Pakethållare</v>
          </cell>
          <cell r="C11848" t="str">
            <v>YEM3775532</v>
          </cell>
          <cell r="D11848" t="str">
            <v>2022-2023</v>
          </cell>
          <cell r="E11848">
            <v>25</v>
          </cell>
          <cell r="F11848" t="str">
            <v>0250</v>
          </cell>
          <cell r="G11848" t="str">
            <v>H004</v>
          </cell>
          <cell r="H11848" t="str">
            <v>Carrier</v>
          </cell>
          <cell r="I11848" t="str">
            <v>Pakethållare</v>
          </cell>
          <cell r="K11848" t="str">
            <v>C8205835-BK</v>
          </cell>
          <cell r="L11848" t="str">
            <v>C8205835-BK</v>
          </cell>
        </row>
        <row r="11849">
          <cell r="B11849" t="str">
            <v>YEM3775532Sadel</v>
          </cell>
          <cell r="C11849" t="str">
            <v>YEM3775532</v>
          </cell>
          <cell r="D11849" t="str">
            <v>2022-2023</v>
          </cell>
          <cell r="E11849">
            <v>26</v>
          </cell>
          <cell r="F11849" t="str">
            <v>0260</v>
          </cell>
          <cell r="G11849" t="str">
            <v>G001</v>
          </cell>
          <cell r="H11849" t="str">
            <v>Saddle</v>
          </cell>
          <cell r="I11849" t="str">
            <v>Sadel</v>
          </cell>
          <cell r="K11849" t="str">
            <v>C7105988</v>
          </cell>
          <cell r="L11849" t="str">
            <v>C7100595</v>
          </cell>
        </row>
        <row r="11850">
          <cell r="B11850" t="str">
            <v>YEM3775532Sadelstolpe</v>
          </cell>
          <cell r="C11850" t="str">
            <v>YEM3775532</v>
          </cell>
          <cell r="D11850" t="str">
            <v>2022-2023</v>
          </cell>
          <cell r="E11850">
            <v>27</v>
          </cell>
          <cell r="F11850" t="str">
            <v>0270</v>
          </cell>
          <cell r="G11850" t="str">
            <v>G002</v>
          </cell>
          <cell r="H11850" t="str">
            <v>Seatpost</v>
          </cell>
          <cell r="I11850" t="str">
            <v>Sadelstolpe</v>
          </cell>
          <cell r="K11850" t="str">
            <v>C7205258</v>
          </cell>
          <cell r="L11850" t="str">
            <v>C7200039</v>
          </cell>
        </row>
        <row r="11851">
          <cell r="B11851" t="str">
            <v>YEM3775532Sadelrörsklämma</v>
          </cell>
          <cell r="C11851" t="str">
            <v>YEM3775532</v>
          </cell>
          <cell r="D11851" t="str">
            <v>2022-2023</v>
          </cell>
          <cell r="E11851">
            <v>28</v>
          </cell>
          <cell r="F11851" t="str">
            <v>0280</v>
          </cell>
          <cell r="G11851" t="str">
            <v>G003</v>
          </cell>
          <cell r="H11851" t="str">
            <v>Seat Clamp</v>
          </cell>
          <cell r="I11851" t="str">
            <v>Sadelrörsklämma</v>
          </cell>
          <cell r="K11851" t="str">
            <v>C7305178</v>
          </cell>
          <cell r="L11851" t="str">
            <v>C7300028-318</v>
          </cell>
        </row>
        <row r="11852">
          <cell r="B11852" t="str">
            <v>YEM3775532Framlampa</v>
          </cell>
          <cell r="C11852" t="str">
            <v>YEM3775532</v>
          </cell>
          <cell r="D11852" t="str">
            <v>2022-2023</v>
          </cell>
          <cell r="E11852">
            <v>29</v>
          </cell>
          <cell r="F11852" t="str">
            <v>0290</v>
          </cell>
          <cell r="G11852" t="str">
            <v>H005</v>
          </cell>
          <cell r="H11852" t="str">
            <v>Front light</v>
          </cell>
          <cell r="I11852" t="str">
            <v>Framlampa</v>
          </cell>
          <cell r="K11852" t="str">
            <v>C8025228</v>
          </cell>
          <cell r="L11852" t="str">
            <v>C8010029</v>
          </cell>
        </row>
        <row r="11853">
          <cell r="B11853" t="str">
            <v>YEM3775532Baklampa</v>
          </cell>
          <cell r="C11853" t="str">
            <v>YEM3775532</v>
          </cell>
          <cell r="D11853" t="str">
            <v>2022-2023</v>
          </cell>
          <cell r="E11853">
            <v>30</v>
          </cell>
          <cell r="F11853" t="str">
            <v>0300</v>
          </cell>
          <cell r="G11853" t="str">
            <v>H006</v>
          </cell>
          <cell r="H11853" t="str">
            <v>Light, Rear</v>
          </cell>
          <cell r="I11853" t="str">
            <v>Baklampa</v>
          </cell>
          <cell r="K11853" t="str">
            <v>C8705186-1RLBK</v>
          </cell>
          <cell r="L11853" t="str">
            <v>C8705186-1RLBK</v>
          </cell>
        </row>
        <row r="11854">
          <cell r="B11854" t="str">
            <v>YEM3775532Låssats</v>
          </cell>
          <cell r="C11854" t="str">
            <v>YEM3775532</v>
          </cell>
          <cell r="D11854" t="str">
            <v>2022-2023</v>
          </cell>
          <cell r="E11854">
            <v>31</v>
          </cell>
          <cell r="F11854" t="str">
            <v>0310</v>
          </cell>
          <cell r="G11854" t="str">
            <v>H007</v>
          </cell>
          <cell r="H11854" t="str">
            <v>Lock</v>
          </cell>
          <cell r="I11854" t="str">
            <v>Låssats</v>
          </cell>
          <cell r="K11854" t="str">
            <v>C8405069</v>
          </cell>
          <cell r="L11854" t="str">
            <v>C8405069</v>
          </cell>
        </row>
        <row r="11855">
          <cell r="B11855" t="str">
            <v>YEM3775532Stöd</v>
          </cell>
          <cell r="C11855" t="str">
            <v>YEM3775532</v>
          </cell>
          <cell r="D11855" t="str">
            <v>2022-2023</v>
          </cell>
          <cell r="E11855">
            <v>32</v>
          </cell>
          <cell r="F11855" t="str">
            <v>0320</v>
          </cell>
          <cell r="G11855" t="str">
            <v>H008</v>
          </cell>
          <cell r="H11855" t="str">
            <v>Kick stand</v>
          </cell>
          <cell r="I11855" t="str">
            <v>Stöd</v>
          </cell>
          <cell r="K11855" t="str">
            <v>C8105224</v>
          </cell>
          <cell r="L11855" t="str">
            <v>C8105224</v>
          </cell>
        </row>
        <row r="11856">
          <cell r="B11856" t="str">
            <v>YEM3775532Korg</v>
          </cell>
          <cell r="C11856" t="str">
            <v>YEM3775532</v>
          </cell>
          <cell r="D11856" t="str">
            <v>2022-2023</v>
          </cell>
          <cell r="E11856">
            <v>33</v>
          </cell>
          <cell r="F11856" t="str">
            <v>0330</v>
          </cell>
          <cell r="G11856" t="str">
            <v>H009</v>
          </cell>
          <cell r="H11856" t="str">
            <v>Basket / Fr carrier</v>
          </cell>
          <cell r="I11856" t="str">
            <v>Korg</v>
          </cell>
          <cell r="L11856" t="e">
            <v>#N/A</v>
          </cell>
        </row>
        <row r="11857">
          <cell r="B11857" t="str">
            <v>YEM3775532Pedaler</v>
          </cell>
          <cell r="C11857" t="str">
            <v>YEM3775532</v>
          </cell>
          <cell r="D11857" t="str">
            <v>2022-2023</v>
          </cell>
          <cell r="E11857">
            <v>34</v>
          </cell>
          <cell r="F11857" t="str">
            <v>0340</v>
          </cell>
          <cell r="G11857" t="str">
            <v>E005</v>
          </cell>
          <cell r="H11857" t="str">
            <v xml:space="preserve">Pedal </v>
          </cell>
          <cell r="I11857" t="str">
            <v>Pedaler</v>
          </cell>
          <cell r="K11857" t="str">
            <v>C3505208</v>
          </cell>
          <cell r="L11857" t="str">
            <v>C3500059</v>
          </cell>
        </row>
        <row r="11858">
          <cell r="B11858" t="str">
            <v>YEM3775532Motor</v>
          </cell>
          <cell r="C11858" t="str">
            <v>YEM3775532</v>
          </cell>
          <cell r="D11858" t="str">
            <v>2022-2023</v>
          </cell>
          <cell r="E11858">
            <v>35</v>
          </cell>
          <cell r="F11858" t="str">
            <v>0350</v>
          </cell>
          <cell r="G11858" t="str">
            <v>J001</v>
          </cell>
          <cell r="H11858" t="str">
            <v>DRIVE UNIT:</v>
          </cell>
          <cell r="I11858" t="str">
            <v>Motor</v>
          </cell>
          <cell r="K11858" t="str">
            <v>C8705240-1-01BC</v>
          </cell>
          <cell r="L11858" t="str">
            <v>C8705240-1-01BC</v>
          </cell>
        </row>
        <row r="11859">
          <cell r="B11859" t="str">
            <v>YEM3775532Display</v>
          </cell>
          <cell r="C11859" t="str">
            <v>YEM3775532</v>
          </cell>
          <cell r="D11859" t="str">
            <v>2022-2023</v>
          </cell>
          <cell r="E11859">
            <v>36</v>
          </cell>
          <cell r="F11859" t="str">
            <v>0360</v>
          </cell>
          <cell r="G11859" t="str">
            <v>J004</v>
          </cell>
          <cell r="H11859" t="str">
            <v>DISPLAY:</v>
          </cell>
          <cell r="I11859" t="str">
            <v>Display</v>
          </cell>
          <cell r="K11859" t="str">
            <v>C8705068-1-38C</v>
          </cell>
          <cell r="L11859" t="str">
            <v>C8705068-1-38C</v>
          </cell>
        </row>
        <row r="11860">
          <cell r="B11860" t="str">
            <v>YEM3775532EB-Bus kabel</v>
          </cell>
          <cell r="C11860" t="str">
            <v>YEM3775532</v>
          </cell>
          <cell r="D11860" t="str">
            <v>2022-2023</v>
          </cell>
          <cell r="E11860">
            <v>37</v>
          </cell>
          <cell r="F11860" t="str">
            <v>0370</v>
          </cell>
          <cell r="G11860" t="str">
            <v>J005</v>
          </cell>
          <cell r="H11860" t="str">
            <v>EB-BUS CABLE:</v>
          </cell>
          <cell r="I11860" t="str">
            <v>EB-Bus kabel</v>
          </cell>
          <cell r="K11860" t="str">
            <v>C8705240-1-4-2C</v>
          </cell>
          <cell r="L11860" t="str">
            <v>C8705240-1-4-2C</v>
          </cell>
        </row>
        <row r="11861">
          <cell r="B11861" t="str">
            <v>YEM3775532Motorkabel</v>
          </cell>
          <cell r="C11861" t="str">
            <v>YEM3775532</v>
          </cell>
          <cell r="D11861" t="str">
            <v>2022-2023</v>
          </cell>
          <cell r="E11861">
            <v>38</v>
          </cell>
          <cell r="F11861" t="str">
            <v>0380</v>
          </cell>
          <cell r="G11861" t="str">
            <v>J006</v>
          </cell>
          <cell r="H11861" t="str">
            <v>POWER CABLE:</v>
          </cell>
          <cell r="I11861" t="str">
            <v>Motorkabel</v>
          </cell>
          <cell r="K11861" t="str">
            <v>Ingår i batterihållaren</v>
          </cell>
          <cell r="L11861" t="str">
            <v>Ingår i batterihållaren</v>
          </cell>
        </row>
        <row r="11862">
          <cell r="B11862" t="str">
            <v>YEM3775532Kabel framlampa</v>
          </cell>
          <cell r="C11862" t="str">
            <v>YEM3775532</v>
          </cell>
          <cell r="D11862" t="str">
            <v>2022-2023</v>
          </cell>
          <cell r="E11862">
            <v>39</v>
          </cell>
          <cell r="F11862" t="str">
            <v>0390</v>
          </cell>
          <cell r="G11862" t="str">
            <v>J007</v>
          </cell>
          <cell r="H11862" t="str">
            <v>F. LIGHT CABLE:</v>
          </cell>
          <cell r="I11862" t="str">
            <v>Kabel framlampa</v>
          </cell>
          <cell r="K11862" t="str">
            <v>C8705068-1-0416</v>
          </cell>
          <cell r="L11862" t="str">
            <v>C8705068-1-0416</v>
          </cell>
        </row>
        <row r="11863">
          <cell r="B11863" t="str">
            <v>YEM3775532Kabel baklampa</v>
          </cell>
          <cell r="C11863" t="str">
            <v>YEM3775532</v>
          </cell>
          <cell r="D11863" t="str">
            <v>2022-2023</v>
          </cell>
          <cell r="E11863">
            <v>40</v>
          </cell>
          <cell r="F11863" t="str">
            <v>0400</v>
          </cell>
          <cell r="G11863" t="str">
            <v>J008</v>
          </cell>
          <cell r="H11863" t="str">
            <v>R. LIGHT CABLE:</v>
          </cell>
          <cell r="I11863" t="str">
            <v>Kabel baklampa</v>
          </cell>
          <cell r="K11863" t="str">
            <v>INGÅR I BATTERIET</v>
          </cell>
          <cell r="L11863" t="str">
            <v>Ingår i batteriet</v>
          </cell>
        </row>
        <row r="11864">
          <cell r="B11864" t="str">
            <v>YEM3775532Hastighetssensor</v>
          </cell>
          <cell r="C11864" t="str">
            <v>YEM3775532</v>
          </cell>
          <cell r="D11864" t="str">
            <v>2022-2023</v>
          </cell>
          <cell r="E11864">
            <v>41</v>
          </cell>
          <cell r="F11864" t="str">
            <v>0410</v>
          </cell>
          <cell r="G11864" t="str">
            <v>J009</v>
          </cell>
          <cell r="H11864" t="str">
            <v>SPEED SENSOR:</v>
          </cell>
          <cell r="I11864" t="str">
            <v>Hastighetssensor</v>
          </cell>
          <cell r="K11864" t="str">
            <v>C8705068-1-411C</v>
          </cell>
          <cell r="L11864" t="str">
            <v>C8705068-1-411C</v>
          </cell>
        </row>
        <row r="11865">
          <cell r="B11865" t="str">
            <v>YEM3775532Batteri</v>
          </cell>
          <cell r="C11865" t="str">
            <v>YEM3775532</v>
          </cell>
          <cell r="D11865" t="str">
            <v>2022-2023</v>
          </cell>
          <cell r="E11865">
            <v>42</v>
          </cell>
          <cell r="F11865" t="str">
            <v>0420</v>
          </cell>
          <cell r="G11865" t="str">
            <v>J002</v>
          </cell>
          <cell r="H11865" t="str">
            <v>BATTERY:</v>
          </cell>
          <cell r="I11865" t="str">
            <v>Batteri</v>
          </cell>
          <cell r="K11865" t="str">
            <v>C8705186-E-11C</v>
          </cell>
          <cell r="L11865" t="str">
            <v>C8705186-E-11C</v>
          </cell>
        </row>
        <row r="11866">
          <cell r="B11866" t="str">
            <v>YEM3775532Batterihållare</v>
          </cell>
          <cell r="C11866" t="str">
            <v>YEM3775532</v>
          </cell>
          <cell r="D11866" t="str">
            <v>2022-2023</v>
          </cell>
          <cell r="E11866">
            <v>43</v>
          </cell>
          <cell r="F11866" t="str">
            <v>0430</v>
          </cell>
          <cell r="G11866" t="str">
            <v>J003</v>
          </cell>
          <cell r="H11866" t="str">
            <v>BATTERY HOLDER/Slider</v>
          </cell>
          <cell r="I11866" t="str">
            <v>Batterihållare</v>
          </cell>
          <cell r="K11866" t="str">
            <v>C8705188-E-04</v>
          </cell>
          <cell r="L11866" t="str">
            <v>C8705188-E-04</v>
          </cell>
        </row>
        <row r="11867">
          <cell r="B11867" t="str">
            <v>YEM3775532Batteriladdare</v>
          </cell>
          <cell r="C11867" t="str">
            <v>YEM3775532</v>
          </cell>
          <cell r="D11867" t="str">
            <v>2022-2023</v>
          </cell>
          <cell r="E11867">
            <v>44</v>
          </cell>
          <cell r="F11867" t="str">
            <v>0440</v>
          </cell>
          <cell r="G11867" t="str">
            <v>J010</v>
          </cell>
          <cell r="H11867" t="str">
            <v>CHARGER:</v>
          </cell>
          <cell r="I11867" t="str">
            <v>Batteriladdare</v>
          </cell>
          <cell r="K11867" t="str">
            <v>C8705058-1-1C</v>
          </cell>
          <cell r="L11867" t="str">
            <v>C8705058-1-1D</v>
          </cell>
        </row>
        <row r="11868">
          <cell r="B11868" t="str">
            <v>YEM3775532Kontrollbox</v>
          </cell>
          <cell r="C11868" t="str">
            <v>YEM3775532</v>
          </cell>
          <cell r="D11868" t="str">
            <v>2022-2023</v>
          </cell>
          <cell r="E11868">
            <v>45</v>
          </cell>
          <cell r="F11868" t="str">
            <v>0450</v>
          </cell>
          <cell r="G11868" t="str">
            <v>J011</v>
          </cell>
          <cell r="H11868" t="str">
            <v>Controller</v>
          </cell>
          <cell r="I11868" t="str">
            <v>Kontrollbox</v>
          </cell>
          <cell r="K11868" t="str">
            <v>INGÅR I MOTORN</v>
          </cell>
          <cell r="L11868" t="str">
            <v>Ingår i motorn</v>
          </cell>
        </row>
        <row r="11869">
          <cell r="B11869" t="str">
            <v>YEM3775532Växelöra</v>
          </cell>
          <cell r="C11869" t="str">
            <v>YEM3775532</v>
          </cell>
          <cell r="D11869" t="str">
            <v>2022-2023</v>
          </cell>
          <cell r="E11869">
            <v>46</v>
          </cell>
          <cell r="F11869" t="str">
            <v>0460</v>
          </cell>
          <cell r="G11869" t="str">
            <v>D005</v>
          </cell>
          <cell r="H11869" t="str">
            <v>Gear hanger</v>
          </cell>
          <cell r="I11869" t="str">
            <v>Växelöra</v>
          </cell>
          <cell r="L11869" t="e">
            <v>#N/A</v>
          </cell>
        </row>
        <row r="11870">
          <cell r="B11870" t="str">
            <v>YEM3875331RAM</v>
          </cell>
          <cell r="C11870" t="str">
            <v>YEM3875331</v>
          </cell>
          <cell r="D11870">
            <v>2019</v>
          </cell>
          <cell r="E11870">
            <v>1</v>
          </cell>
          <cell r="F11870" t="str">
            <v>0010</v>
          </cell>
          <cell r="G11870" t="str">
            <v>A001</v>
          </cell>
          <cell r="H11870" t="str">
            <v>PAINTED FRAME</v>
          </cell>
          <cell r="I11870" t="str">
            <v>RAM</v>
          </cell>
          <cell r="K11870" t="str">
            <v>FRAME</v>
          </cell>
          <cell r="L11870" t="e">
            <v>#N/A</v>
          </cell>
        </row>
        <row r="11871">
          <cell r="B11871" t="str">
            <v>YEM3875331Framgaffel</v>
          </cell>
          <cell r="C11871" t="str">
            <v>YEM3875331</v>
          </cell>
          <cell r="D11871">
            <v>2019</v>
          </cell>
          <cell r="E11871">
            <v>2</v>
          </cell>
          <cell r="F11871" t="str">
            <v>0020</v>
          </cell>
          <cell r="G11871" t="str">
            <v>A002</v>
          </cell>
          <cell r="H11871" t="str">
            <v>PAINTED FORK</v>
          </cell>
          <cell r="I11871" t="str">
            <v>Framgaffel</v>
          </cell>
          <cell r="K11871" t="str">
            <v>FORK</v>
          </cell>
          <cell r="L11871" t="e">
            <v>#N/A</v>
          </cell>
        </row>
        <row r="11872">
          <cell r="B11872" t="str">
            <v>YEM3875331Styrlager</v>
          </cell>
          <cell r="C11872" t="str">
            <v>YEM3875331</v>
          </cell>
          <cell r="D11872">
            <v>2019</v>
          </cell>
          <cell r="E11872">
            <v>3</v>
          </cell>
          <cell r="F11872" t="str">
            <v>0030</v>
          </cell>
          <cell r="G11872" t="str">
            <v>B001</v>
          </cell>
          <cell r="H11872" t="str">
            <v>Head Set</v>
          </cell>
          <cell r="I11872" t="str">
            <v>Styrlager</v>
          </cell>
          <cell r="J11872" t="str">
            <v>C2105002 VP-MH305C SEMI INTEGR, ED BLACK O/S  SH = 20mm</v>
          </cell>
          <cell r="K11872" t="str">
            <v>C2105002</v>
          </cell>
          <cell r="L11872" t="str">
            <v>C2100163</v>
          </cell>
        </row>
        <row r="11873">
          <cell r="B11873" t="str">
            <v xml:space="preserve">YEM3875331Styrstam </v>
          </cell>
          <cell r="C11873" t="str">
            <v>YEM3875331</v>
          </cell>
          <cell r="D11873">
            <v>2019</v>
          </cell>
          <cell r="E11873">
            <v>4</v>
          </cell>
          <cell r="F11873" t="str">
            <v>0040</v>
          </cell>
          <cell r="G11873" t="str">
            <v>B002</v>
          </cell>
          <cell r="H11873" t="str">
            <v>Handlebar Stem</v>
          </cell>
          <cell r="I11873" t="str">
            <v xml:space="preserve">Styrstam </v>
          </cell>
          <cell r="J11873" t="str">
            <v xml:space="preserve">C2205548-085 STQ ALsv 25,4/85 180mm 4BOLT MTSD-367N-5 SV </v>
          </cell>
          <cell r="K11873" t="str">
            <v>C2205548-085</v>
          </cell>
          <cell r="L11873" t="str">
            <v>C2200064</v>
          </cell>
        </row>
        <row r="11874">
          <cell r="B11874" t="str">
            <v>YEM3875331Styre</v>
          </cell>
          <cell r="C11874" t="str">
            <v>YEM3875331</v>
          </cell>
          <cell r="D11874">
            <v>2019</v>
          </cell>
          <cell r="E11874">
            <v>5</v>
          </cell>
          <cell r="F11874" t="str">
            <v>0050</v>
          </cell>
          <cell r="G11874" t="str">
            <v>B003</v>
          </cell>
          <cell r="H11874" t="str">
            <v>Handelbar</v>
          </cell>
          <cell r="I11874" t="str">
            <v>Styre</v>
          </cell>
          <cell r="J11874" t="str">
            <v>C2306104 Avenida 600mm silver</v>
          </cell>
          <cell r="K11874" t="str">
            <v>C2306104</v>
          </cell>
          <cell r="L11874" t="str">
            <v>C2306104</v>
          </cell>
        </row>
        <row r="11875">
          <cell r="B11875" t="str">
            <v>YEM3875331Bromsgrepp H</v>
          </cell>
          <cell r="C11875" t="str">
            <v>YEM3875331</v>
          </cell>
          <cell r="D11875">
            <v>2019</v>
          </cell>
          <cell r="E11875">
            <v>6</v>
          </cell>
          <cell r="F11875" t="str">
            <v>0060</v>
          </cell>
          <cell r="G11875" t="str">
            <v>C002</v>
          </cell>
          <cell r="H11875" t="str">
            <v>Brake Lever R</v>
          </cell>
          <cell r="I11875" t="str">
            <v>Bromsgrepp H</v>
          </cell>
          <cell r="L11875" t="e">
            <v>#N/A</v>
          </cell>
        </row>
        <row r="11876">
          <cell r="B11876" t="str">
            <v>YEM3875331Bromsgrepp V</v>
          </cell>
          <cell r="C11876" t="str">
            <v>YEM3875331</v>
          </cell>
          <cell r="D11876">
            <v>2019</v>
          </cell>
          <cell r="E11876">
            <v>7</v>
          </cell>
          <cell r="F11876" t="str">
            <v>0070</v>
          </cell>
          <cell r="G11876" t="str">
            <v>C001</v>
          </cell>
          <cell r="H11876" t="str">
            <v>Brake Lever L</v>
          </cell>
          <cell r="I11876" t="str">
            <v>Bromsgrepp V</v>
          </cell>
          <cell r="J11876" t="str">
            <v>C6505049 BLL ALsvPLbk VB U 4F BL39AP</v>
          </cell>
          <cell r="K11876" t="str">
            <v>C6505049</v>
          </cell>
          <cell r="L11876" t="str">
            <v>C6500024</v>
          </cell>
        </row>
        <row r="11877">
          <cell r="B11877" t="str">
            <v>YEM3875331Växelreglage H</v>
          </cell>
          <cell r="C11877" t="str">
            <v>YEM3875331</v>
          </cell>
          <cell r="D11877">
            <v>2019</v>
          </cell>
          <cell r="E11877">
            <v>8</v>
          </cell>
          <cell r="F11877" t="str">
            <v>0080</v>
          </cell>
          <cell r="G11877" t="str">
            <v>D002</v>
          </cell>
          <cell r="H11877" t="str">
            <v>Shift Lever R</v>
          </cell>
          <cell r="I11877" t="str">
            <v>Växelreglage H</v>
          </cell>
          <cell r="J11877" t="str">
            <v>ASL7S50ALSL SL-7S50, RAPIDFIRE PLUS  inturnal SCA</v>
          </cell>
          <cell r="K11877" t="str">
            <v>ASL7S50ALSL</v>
          </cell>
          <cell r="L11877" t="str">
            <v>Kontakta SHIMANO</v>
          </cell>
        </row>
        <row r="11878">
          <cell r="B11878" t="str">
            <v>YEM3875331Växelreglage V</v>
          </cell>
          <cell r="C11878" t="str">
            <v>YEM3875331</v>
          </cell>
          <cell r="D11878">
            <v>2019</v>
          </cell>
          <cell r="E11878">
            <v>9</v>
          </cell>
          <cell r="F11878" t="str">
            <v>0090</v>
          </cell>
          <cell r="G11878" t="str">
            <v>D001</v>
          </cell>
          <cell r="H11878" t="str">
            <v>Shift Lever L</v>
          </cell>
          <cell r="I11878" t="str">
            <v>Växelreglage V</v>
          </cell>
          <cell r="L11878" t="e">
            <v>#N/A</v>
          </cell>
        </row>
        <row r="11879">
          <cell r="B11879" t="str">
            <v>YEM3875331Handtag par</v>
          </cell>
          <cell r="C11879" t="str">
            <v>YEM3875331</v>
          </cell>
          <cell r="D11879">
            <v>2019</v>
          </cell>
          <cell r="E11879">
            <v>10</v>
          </cell>
          <cell r="F11879" t="str">
            <v>0100</v>
          </cell>
          <cell r="G11879" t="str">
            <v>B004</v>
          </cell>
          <cell r="H11879" t="str">
            <v>Grip R</v>
          </cell>
          <cell r="I11879" t="str">
            <v>Handtag par</v>
          </cell>
          <cell r="J11879" t="str">
            <v>C2505665 Hard plastic black/Gel black/K10-01black, 130mm, embossed screw thread, anodized siliver JY020 clamp, black</v>
          </cell>
          <cell r="K11879" t="str">
            <v>C2505682</v>
          </cell>
          <cell r="L11879" t="str">
            <v>BSP?</v>
          </cell>
        </row>
        <row r="11880">
          <cell r="B11880" t="str">
            <v>YEM3875331Frambroms</v>
          </cell>
          <cell r="C11880" t="str">
            <v>YEM3875331</v>
          </cell>
          <cell r="D11880">
            <v>2019</v>
          </cell>
          <cell r="E11880">
            <v>11</v>
          </cell>
          <cell r="F11880" t="str">
            <v>0110</v>
          </cell>
          <cell r="G11880" t="str">
            <v>C003</v>
          </cell>
          <cell r="H11880" t="str">
            <v xml:space="preserve">Brake front </v>
          </cell>
          <cell r="I11880" t="str">
            <v>Frambroms</v>
          </cell>
          <cell r="J11880" t="str">
            <v xml:space="preserve">C6305035 V-Brake TX-121L Black 108mm. </v>
          </cell>
          <cell r="K11880" t="str">
            <v>C6305035</v>
          </cell>
          <cell r="L11880" t="str">
            <v>C6300101</v>
          </cell>
        </row>
        <row r="11881">
          <cell r="B11881" t="str">
            <v>YEM3875331Bakbroms</v>
          </cell>
          <cell r="C11881" t="str">
            <v>YEM3875331</v>
          </cell>
          <cell r="D11881">
            <v>2019</v>
          </cell>
          <cell r="E11881">
            <v>12</v>
          </cell>
          <cell r="F11881" t="str">
            <v>0120</v>
          </cell>
          <cell r="G11881" t="str">
            <v>C004</v>
          </cell>
          <cell r="H11881" t="str">
            <v>Brake rear</v>
          </cell>
          <cell r="I11881" t="str">
            <v>Bakbroms</v>
          </cell>
          <cell r="K11881" t="str">
            <v>Fotbroms</v>
          </cell>
          <cell r="L11881" t="str">
            <v>Kontakta SHIMANO</v>
          </cell>
        </row>
        <row r="11882">
          <cell r="B11882" t="str">
            <v>YEM3875331Vevlager</v>
          </cell>
          <cell r="C11882" t="str">
            <v>YEM3875331</v>
          </cell>
          <cell r="D11882">
            <v>2019</v>
          </cell>
          <cell r="E11882">
            <v>13</v>
          </cell>
          <cell r="F11882" t="str">
            <v>0130</v>
          </cell>
          <cell r="G11882" t="str">
            <v>E001</v>
          </cell>
          <cell r="H11882" t="str">
            <v xml:space="preserve">BB-set </v>
          </cell>
          <cell r="I11882" t="str">
            <v>Vevlager</v>
          </cell>
          <cell r="K11882" t="str">
            <v>C8705065-1-119</v>
          </cell>
          <cell r="L11882" t="str">
            <v>C8705065-1-124</v>
          </cell>
        </row>
        <row r="11883">
          <cell r="B11883" t="str">
            <v>YEM3875331Vevparti</v>
          </cell>
          <cell r="C11883" t="str">
            <v>YEM3875331</v>
          </cell>
          <cell r="D11883">
            <v>2019</v>
          </cell>
          <cell r="E11883">
            <v>14</v>
          </cell>
          <cell r="F11883" t="str">
            <v>0140</v>
          </cell>
          <cell r="G11883" t="str">
            <v>E002</v>
          </cell>
          <cell r="H11883" t="str">
            <v>Front Chainwheel</v>
          </cell>
          <cell r="I11883" t="str">
            <v>Vevparti</v>
          </cell>
          <cell r="J11883" t="str">
            <v xml:space="preserve">C3305692-170 Ounce-248AC 8/9-sp 48t shiny silver </v>
          </cell>
          <cell r="K11883" t="str">
            <v>C3305692-170</v>
          </cell>
          <cell r="L11883" t="str">
            <v>C3300302-170</v>
          </cell>
        </row>
        <row r="11884">
          <cell r="B11884" t="str">
            <v>YEM3875331Kedjeskydd</v>
          </cell>
          <cell r="C11884" t="str">
            <v>YEM3875331</v>
          </cell>
          <cell r="D11884">
            <v>2019</v>
          </cell>
          <cell r="E11884">
            <v>15</v>
          </cell>
          <cell r="F11884" t="str">
            <v>0150</v>
          </cell>
          <cell r="G11884" t="str">
            <v>H001</v>
          </cell>
          <cell r="H11884" t="str">
            <v>Chain guard</v>
          </cell>
          <cell r="I11884" t="str">
            <v>Kedjeskydd</v>
          </cell>
          <cell r="J11884" t="str">
            <v>C8305618 CG 48T 308mm              C8305619 Tailpiece for CG slim   C8305620 Frontfitting 48T 2,9 + 0,22 + 0,43 = 3,55 Euro</v>
          </cell>
          <cell r="K11884" t="str">
            <v>EMPTY</v>
          </cell>
          <cell r="L11884" t="e">
            <v>#N/A</v>
          </cell>
        </row>
        <row r="11885">
          <cell r="B11885" t="str">
            <v>YEM3875331Kedjeskyddsfäste</v>
          </cell>
          <cell r="C11885" t="str">
            <v>YEM3875331</v>
          </cell>
          <cell r="D11885">
            <v>2019</v>
          </cell>
          <cell r="E11885">
            <v>16</v>
          </cell>
          <cell r="F11885" t="str">
            <v>0160</v>
          </cell>
          <cell r="G11885" t="str">
            <v>H002</v>
          </cell>
          <cell r="H11885" t="str">
            <v>Chain guard bracket</v>
          </cell>
          <cell r="I11885" t="str">
            <v>Kedjeskyddsfäste</v>
          </cell>
          <cell r="K11885" t="str">
            <v>EMPTY</v>
          </cell>
          <cell r="L11885" t="e">
            <v>#N/A</v>
          </cell>
        </row>
        <row r="11886">
          <cell r="B11886" t="str">
            <v>YEM3875331Framväxel</v>
          </cell>
          <cell r="C11886" t="str">
            <v>YEM3875331</v>
          </cell>
          <cell r="D11886">
            <v>2019</v>
          </cell>
          <cell r="E11886">
            <v>17</v>
          </cell>
          <cell r="F11886" t="str">
            <v>0170</v>
          </cell>
          <cell r="G11886" t="str">
            <v>D003</v>
          </cell>
          <cell r="H11886" t="str">
            <v>Front Derailleur</v>
          </cell>
          <cell r="I11886" t="str">
            <v>Framväxel</v>
          </cell>
          <cell r="K11886" t="str">
            <v>EMPTY</v>
          </cell>
          <cell r="L11886" t="e">
            <v>#N/A</v>
          </cell>
        </row>
        <row r="11887">
          <cell r="B11887" t="str">
            <v>YEM3875331Bakväxel</v>
          </cell>
          <cell r="C11887" t="str">
            <v>YEM3875331</v>
          </cell>
          <cell r="D11887">
            <v>2019</v>
          </cell>
          <cell r="E11887">
            <v>18</v>
          </cell>
          <cell r="F11887" t="str">
            <v>0180</v>
          </cell>
          <cell r="G11887" t="str">
            <v>D004</v>
          </cell>
          <cell r="H11887" t="str">
            <v>Rear Derailleur</v>
          </cell>
          <cell r="I11887" t="str">
            <v>Bakväxel</v>
          </cell>
          <cell r="K11887" t="str">
            <v>NAVVÄXEL</v>
          </cell>
          <cell r="L11887" t="str">
            <v>Kontakta SHIMANO</v>
          </cell>
        </row>
        <row r="11888">
          <cell r="B11888" t="str">
            <v>YEM3875331Kedja</v>
          </cell>
          <cell r="C11888" t="str">
            <v>YEM3875331</v>
          </cell>
          <cell r="D11888">
            <v>2019</v>
          </cell>
          <cell r="E11888">
            <v>19</v>
          </cell>
          <cell r="F11888" t="str">
            <v>0190</v>
          </cell>
          <cell r="G11888" t="str">
            <v>E003</v>
          </cell>
          <cell r="H11888" t="str">
            <v xml:space="preserve">Chain </v>
          </cell>
          <cell r="I11888" t="str">
            <v>Kedja</v>
          </cell>
          <cell r="J11888" t="str">
            <v>std</v>
          </cell>
          <cell r="K11888" t="str">
            <v>C3405001-0102</v>
          </cell>
          <cell r="L11888" t="str">
            <v>C3400002</v>
          </cell>
        </row>
        <row r="11889">
          <cell r="B11889" t="str">
            <v>YEM3875331Kassett</v>
          </cell>
          <cell r="C11889" t="str">
            <v>YEM3875331</v>
          </cell>
          <cell r="D11889">
            <v>2019</v>
          </cell>
          <cell r="E11889">
            <v>20</v>
          </cell>
          <cell r="F11889" t="str">
            <v>0200</v>
          </cell>
          <cell r="G11889" t="str">
            <v>E004</v>
          </cell>
          <cell r="H11889" t="str">
            <v>Cassette Sprocket</v>
          </cell>
          <cell r="I11889" t="str">
            <v>Kassett</v>
          </cell>
          <cell r="J11889" t="str">
            <v>ASMGEAR20SU SPT SC20sv3/32" (INTERNAL HUB)</v>
          </cell>
          <cell r="K11889" t="str">
            <v>ASMGEAR20SU</v>
          </cell>
          <cell r="L11889" t="str">
            <v>Kontakta SHIMANO</v>
          </cell>
        </row>
        <row r="11890">
          <cell r="B11890" t="str">
            <v>YEM3875331Framhjul</v>
          </cell>
          <cell r="C11890" t="str">
            <v>YEM3875331</v>
          </cell>
          <cell r="D11890">
            <v>2019</v>
          </cell>
          <cell r="E11890">
            <v>21</v>
          </cell>
          <cell r="F11890" t="str">
            <v>0210</v>
          </cell>
          <cell r="G11890" t="str">
            <v>F001</v>
          </cell>
          <cell r="H11890" t="str">
            <v>Front hub</v>
          </cell>
          <cell r="I11890" t="str">
            <v>Framhjul</v>
          </cell>
          <cell r="J11890" t="str">
            <v>Se drive unit</v>
          </cell>
          <cell r="K11890" t="str">
            <v>C4107783</v>
          </cell>
          <cell r="L11890" t="str">
            <v>C4100385</v>
          </cell>
        </row>
        <row r="11891">
          <cell r="B11891" t="str">
            <v>YEM3875331Bakhjul</v>
          </cell>
          <cell r="C11891" t="str">
            <v>YEM3875331</v>
          </cell>
          <cell r="D11891">
            <v>2019</v>
          </cell>
          <cell r="E11891">
            <v>22</v>
          </cell>
          <cell r="F11891" t="str">
            <v>0220</v>
          </cell>
          <cell r="G11891" t="str">
            <v>F002</v>
          </cell>
          <cell r="H11891" t="str">
            <v>Rear hub</v>
          </cell>
          <cell r="I11891" t="str">
            <v>Bakhjul</v>
          </cell>
          <cell r="J11891" t="str">
            <v>ASGC30017CADXR INTERNAL HUB GEAR,SG-C3001-7C-DX, NEXUS,7-SPEED,COASTER BRAKE, 36H, 127X175.5MM, SILVER, BULK</v>
          </cell>
          <cell r="K11891" t="str">
            <v>C4208069</v>
          </cell>
          <cell r="L11891" t="str">
            <v>C4200026</v>
          </cell>
        </row>
        <row r="11892">
          <cell r="B11892" t="str">
            <v>YEM3875331Däck</v>
          </cell>
          <cell r="C11892" t="str">
            <v>YEM3875331</v>
          </cell>
          <cell r="D11892">
            <v>2019</v>
          </cell>
          <cell r="E11892">
            <v>23</v>
          </cell>
          <cell r="F11892" t="str">
            <v>0230</v>
          </cell>
          <cell r="G11892" t="str">
            <v>F003</v>
          </cell>
          <cell r="H11892" t="str">
            <v>Tire</v>
          </cell>
          <cell r="I11892" t="str">
            <v>Däck</v>
          </cell>
          <cell r="J11892" t="str">
            <v>C4906437 TYR 700X37C Duramax Regular Reflex 60 TPI UNDA H-481 Black/Beige</v>
          </cell>
          <cell r="K11892" t="str">
            <v>C4906437</v>
          </cell>
          <cell r="L11892" t="str">
            <v>BSP?</v>
          </cell>
        </row>
        <row r="11893">
          <cell r="B11893" t="str">
            <v>YEM3875331Skärmar set</v>
          </cell>
          <cell r="C11893" t="str">
            <v>YEM3875331</v>
          </cell>
          <cell r="D11893">
            <v>2019</v>
          </cell>
          <cell r="E11893">
            <v>24</v>
          </cell>
          <cell r="F11893" t="str">
            <v>0240</v>
          </cell>
          <cell r="G11893" t="str">
            <v>H003</v>
          </cell>
          <cell r="H11893" t="str">
            <v xml:space="preserve">Mudguard front   </v>
          </cell>
          <cell r="I11893" t="str">
            <v>Skärmar set</v>
          </cell>
          <cell r="J11893" t="str">
            <v>C8255799-SS Front Stainless STEEL 38 Buchel</v>
          </cell>
          <cell r="K11893" t="str">
            <v>C8255799-SS</v>
          </cell>
          <cell r="L11893" t="str">
            <v>BSP?</v>
          </cell>
        </row>
        <row r="11894">
          <cell r="B11894" t="str">
            <v>YEM3875331Pakethållare</v>
          </cell>
          <cell r="C11894" t="str">
            <v>YEM3875331</v>
          </cell>
          <cell r="D11894">
            <v>2019</v>
          </cell>
          <cell r="E11894">
            <v>25</v>
          </cell>
          <cell r="F11894" t="str">
            <v>0250</v>
          </cell>
          <cell r="G11894" t="str">
            <v>H004</v>
          </cell>
          <cell r="H11894" t="str">
            <v>Carrier</v>
          </cell>
          <cell r="I11894" t="str">
            <v>Pakethållare</v>
          </cell>
          <cell r="J11894" t="str">
            <v>C8205828-BK Carrier Sport 28" alloy chrome 2-legs 150mm stay (55-62cm), AVS "ny överdel" 131,50 sek</v>
          </cell>
          <cell r="K11894" t="str">
            <v>C8205828-BK</v>
          </cell>
          <cell r="L11894" t="str">
            <v>C8205828-BK</v>
          </cell>
        </row>
        <row r="11895">
          <cell r="B11895" t="str">
            <v>YEM3875331Sadel</v>
          </cell>
          <cell r="C11895" t="str">
            <v>YEM3875331</v>
          </cell>
          <cell r="D11895">
            <v>2019</v>
          </cell>
          <cell r="E11895">
            <v>26</v>
          </cell>
          <cell r="F11895" t="str">
            <v>0260</v>
          </cell>
          <cell r="G11895" t="str">
            <v>G001</v>
          </cell>
          <cell r="H11895" t="str">
            <v>Saddle</v>
          </cell>
          <cell r="I11895" t="str">
            <v>Sadel</v>
          </cell>
          <cell r="J11895" t="str">
            <v>C7106233 VL-4422 Saddle black, Cover NP-1-01, rail satin steel wo clamp, embossed pattern</v>
          </cell>
          <cell r="K11895" t="str">
            <v>C7106233</v>
          </cell>
          <cell r="L11895" t="str">
            <v>BSP?</v>
          </cell>
        </row>
        <row r="11896">
          <cell r="B11896" t="str">
            <v>YEM3875331Sadelstolpe</v>
          </cell>
          <cell r="C11896" t="str">
            <v>YEM3875331</v>
          </cell>
          <cell r="D11896">
            <v>2019</v>
          </cell>
          <cell r="E11896">
            <v>27</v>
          </cell>
          <cell r="F11896" t="str">
            <v>0270</v>
          </cell>
          <cell r="G11896" t="str">
            <v>G002</v>
          </cell>
          <cell r="H11896" t="str">
            <v>Seatpost</v>
          </cell>
          <cell r="I11896" t="str">
            <v>Sadelstolpe</v>
          </cell>
          <cell r="J11896" t="str">
            <v xml:space="preserve">C7205258  SP-222 27.2X350 Anodized SILVER </v>
          </cell>
          <cell r="K11896" t="str">
            <v>C7205258</v>
          </cell>
          <cell r="L11896" t="str">
            <v>C7200039</v>
          </cell>
        </row>
        <row r="11897">
          <cell r="B11897" t="str">
            <v>YEM3875331Sadelrörsklämma</v>
          </cell>
          <cell r="C11897" t="str">
            <v>YEM3875331</v>
          </cell>
          <cell r="D11897">
            <v>2019</v>
          </cell>
          <cell r="E11897">
            <v>28</v>
          </cell>
          <cell r="F11897" t="str">
            <v>0280</v>
          </cell>
          <cell r="G11897" t="str">
            <v>G003</v>
          </cell>
          <cell r="H11897" t="str">
            <v>Seat Clamp</v>
          </cell>
          <cell r="I11897" t="str">
            <v>Sadelrörsklämma</v>
          </cell>
          <cell r="J11897" t="str">
            <v>C7305178 MX-112 Alloy Seatclamp, single bolt, 31,8mm, silver with stainless steel bolt</v>
          </cell>
          <cell r="K11897" t="str">
            <v>C7305178</v>
          </cell>
          <cell r="L11897" t="str">
            <v>C7300028-318</v>
          </cell>
        </row>
        <row r="11898">
          <cell r="B11898" t="str">
            <v>YEM3875331Framlampa</v>
          </cell>
          <cell r="C11898" t="str">
            <v>YEM3875331</v>
          </cell>
          <cell r="D11898">
            <v>2019</v>
          </cell>
          <cell r="E11898">
            <v>29</v>
          </cell>
          <cell r="F11898" t="str">
            <v>0290</v>
          </cell>
          <cell r="G11898" t="str">
            <v>H005</v>
          </cell>
          <cell r="H11898" t="str">
            <v>Front light</v>
          </cell>
          <cell r="I11898" t="str">
            <v>Framlampa</v>
          </cell>
          <cell r="J11898" t="str">
            <v>C8025213 Front light Breeze Evo with SS bracket Classic chrome, 0,5W LED, 15 lux, Waterproof IP44 w cable</v>
          </cell>
          <cell r="K11898" t="str">
            <v>C8025213</v>
          </cell>
          <cell r="L11898" t="str">
            <v>C8010029</v>
          </cell>
        </row>
        <row r="11899">
          <cell r="B11899" t="str">
            <v>YEM3875331Baklampa</v>
          </cell>
          <cell r="C11899" t="str">
            <v>YEM3875331</v>
          </cell>
          <cell r="D11899">
            <v>2019</v>
          </cell>
          <cell r="E11899">
            <v>30</v>
          </cell>
          <cell r="F11899" t="str">
            <v>0300</v>
          </cell>
          <cell r="G11899" t="str">
            <v>H006</v>
          </cell>
          <cell r="H11899" t="str">
            <v>Light, Rear</v>
          </cell>
          <cell r="I11899" t="str">
            <v>Baklampa</v>
          </cell>
          <cell r="J11899" t="str">
            <v>inkl in battery</v>
          </cell>
          <cell r="K11899" t="str">
            <v>C8705186-1RLBK</v>
          </cell>
          <cell r="L11899" t="str">
            <v>C8705186-1RLBK</v>
          </cell>
        </row>
        <row r="11900">
          <cell r="B11900" t="str">
            <v>YEM3875331Låssats</v>
          </cell>
          <cell r="C11900" t="str">
            <v>YEM3875331</v>
          </cell>
          <cell r="D11900">
            <v>2019</v>
          </cell>
          <cell r="E11900">
            <v>31</v>
          </cell>
          <cell r="F11900" t="str">
            <v>0310</v>
          </cell>
          <cell r="G11900" t="str">
            <v>H007</v>
          </cell>
          <cell r="H11900" t="str">
            <v>Lock</v>
          </cell>
          <cell r="I11900" t="str">
            <v>Låssats</v>
          </cell>
          <cell r="J11900" t="str">
            <v>C8405069 LCK SF PLbk Solid+  BAT SF03, LOCK FRAME+LOCK BATT SF03 RT W/2 similar keys</v>
          </cell>
          <cell r="K11900" t="str">
            <v>C8405069</v>
          </cell>
          <cell r="L11900" t="str">
            <v>C8405069</v>
          </cell>
        </row>
        <row r="11901">
          <cell r="B11901" t="str">
            <v>YEM3875331Stöd</v>
          </cell>
          <cell r="C11901" t="str">
            <v>YEM3875331</v>
          </cell>
          <cell r="D11901">
            <v>2019</v>
          </cell>
          <cell r="E11901">
            <v>32</v>
          </cell>
          <cell r="F11901" t="str">
            <v>0320</v>
          </cell>
          <cell r="G11901" t="str">
            <v>H008</v>
          </cell>
          <cell r="H11901" t="str">
            <v>Kick stand</v>
          </cell>
          <cell r="I11901" t="str">
            <v>Stöd</v>
          </cell>
          <cell r="J11901" t="str">
            <v>C8105208 KS REX ATRAN 235</v>
          </cell>
          <cell r="K11901" t="str">
            <v>C8105208</v>
          </cell>
          <cell r="L11901" t="str">
            <v>C8100034</v>
          </cell>
        </row>
        <row r="11902">
          <cell r="B11902" t="str">
            <v>YEM3875331Korg</v>
          </cell>
          <cell r="C11902" t="str">
            <v>YEM3875331</v>
          </cell>
          <cell r="D11902">
            <v>2019</v>
          </cell>
          <cell r="E11902">
            <v>33</v>
          </cell>
          <cell r="F11902" t="str">
            <v>0330</v>
          </cell>
          <cell r="G11902" t="str">
            <v>H009</v>
          </cell>
          <cell r="H11902" t="str">
            <v>Basket / Fr carrier</v>
          </cell>
          <cell r="I11902" t="str">
            <v>Korg</v>
          </cell>
          <cell r="K11902" t="str">
            <v>EMPTY</v>
          </cell>
          <cell r="L11902" t="e">
            <v>#N/A</v>
          </cell>
        </row>
        <row r="11903">
          <cell r="B11903" t="str">
            <v>YEM3875331Pedaler</v>
          </cell>
          <cell r="C11903" t="str">
            <v>YEM3875331</v>
          </cell>
          <cell r="D11903">
            <v>2019</v>
          </cell>
          <cell r="E11903">
            <v>34</v>
          </cell>
          <cell r="F11903" t="str">
            <v>0340</v>
          </cell>
          <cell r="G11903" t="str">
            <v>E005</v>
          </cell>
          <cell r="H11903" t="str">
            <v xml:space="preserve">Pedal </v>
          </cell>
          <cell r="I11903" t="str">
            <v>Pedaler</v>
          </cell>
          <cell r="J11903" t="str">
            <v>C3505208 NWL-467  SILVER/GREY 9/16" ALU</v>
          </cell>
          <cell r="K11903" t="str">
            <v>C3505208</v>
          </cell>
          <cell r="L11903" t="str">
            <v>C3500059</v>
          </cell>
        </row>
        <row r="11904">
          <cell r="B11904" t="str">
            <v>YEM3875331Motor</v>
          </cell>
          <cell r="C11904" t="str">
            <v>YEM3875331</v>
          </cell>
          <cell r="D11904">
            <v>2019</v>
          </cell>
          <cell r="E11904">
            <v>35</v>
          </cell>
          <cell r="F11904" t="str">
            <v>0350</v>
          </cell>
          <cell r="G11904" t="str">
            <v>J001</v>
          </cell>
          <cell r="H11904" t="str">
            <v>DRIVE UNIT:</v>
          </cell>
          <cell r="I11904" t="str">
            <v>Motor</v>
          </cell>
          <cell r="J11904" t="str">
            <v>C8705065-1-02 2017 E-Motor Egoing SYXC</v>
          </cell>
          <cell r="K11904" t="str">
            <v>C8705065-1-02</v>
          </cell>
          <cell r="L11904" t="str">
            <v>C8705065-1-02</v>
          </cell>
        </row>
        <row r="11905">
          <cell r="B11905" t="str">
            <v>YEM3875331Display</v>
          </cell>
          <cell r="C11905" t="str">
            <v>YEM3875331</v>
          </cell>
          <cell r="D11905">
            <v>2019</v>
          </cell>
          <cell r="E11905">
            <v>36</v>
          </cell>
          <cell r="F11905" t="str">
            <v>0360</v>
          </cell>
          <cell r="G11905" t="str">
            <v>J004</v>
          </cell>
          <cell r="H11905" t="str">
            <v>DISPLAY:</v>
          </cell>
          <cell r="I11905" t="str">
            <v>Display</v>
          </cell>
          <cell r="J11905" t="str">
            <v>C8705065-1-10S LED, E10 Silver Alloy E-Going logo, new buttons, to be assembled on the left side,  cable length: 850mm 28"   For BESST</v>
          </cell>
          <cell r="K11905" t="str">
            <v>C8705065-1-10S</v>
          </cell>
          <cell r="L11905" t="str">
            <v>C8705065-1-10S</v>
          </cell>
        </row>
        <row r="11906">
          <cell r="B11906" t="str">
            <v>YEM3875331EB-Bus kabel</v>
          </cell>
          <cell r="C11906" t="str">
            <v>YEM3875331</v>
          </cell>
          <cell r="D11906">
            <v>2019</v>
          </cell>
          <cell r="E11906">
            <v>37</v>
          </cell>
          <cell r="F11906" t="str">
            <v>0370</v>
          </cell>
          <cell r="G11906" t="str">
            <v>J005</v>
          </cell>
          <cell r="H11906" t="str">
            <v>EB-BUS CABLE:</v>
          </cell>
          <cell r="I11906" t="str">
            <v>EB-Bus kabel</v>
          </cell>
          <cell r="J11906" t="str">
            <v>C8705065-1-04A 9pin (1000mm), one end linked to controller,the other end linked to the display (240mm), the front light (240mm) one brake sensor (280mm) and the speed sensor (500mm)</v>
          </cell>
          <cell r="K11906" t="str">
            <v>C8705065-1-04A</v>
          </cell>
          <cell r="L11906" t="str">
            <v>C8705065-1-04</v>
          </cell>
        </row>
        <row r="11907">
          <cell r="B11907" t="str">
            <v>YEM3875331Motorkabel</v>
          </cell>
          <cell r="C11907" t="str">
            <v>YEM3875331</v>
          </cell>
          <cell r="D11907">
            <v>2019</v>
          </cell>
          <cell r="E11907">
            <v>38</v>
          </cell>
          <cell r="F11907" t="str">
            <v>0380</v>
          </cell>
          <cell r="G11907" t="str">
            <v>J006</v>
          </cell>
          <cell r="H11907" t="str">
            <v>POWER CABLE:</v>
          </cell>
          <cell r="I11907" t="str">
            <v>Motorkabel</v>
          </cell>
          <cell r="J11907" t="str">
            <v>C8705065-1-03A G9.1/M9.1, cable length 1250mm, between motor and controller</v>
          </cell>
          <cell r="K11907" t="str">
            <v>C8705065-1-03A</v>
          </cell>
          <cell r="L11907" t="str">
            <v>C8705065-1-03A</v>
          </cell>
        </row>
        <row r="11908">
          <cell r="B11908" t="str">
            <v>YEM3875331Kabel framlampa</v>
          </cell>
          <cell r="C11908" t="str">
            <v>YEM3875331</v>
          </cell>
          <cell r="D11908">
            <v>2019</v>
          </cell>
          <cell r="E11908">
            <v>39</v>
          </cell>
          <cell r="F11908" t="str">
            <v>0390</v>
          </cell>
          <cell r="G11908" t="str">
            <v>J007</v>
          </cell>
          <cell r="H11908" t="str">
            <v>F. LIGHT CABLE:</v>
          </cell>
          <cell r="I11908" t="str">
            <v>Kabel framlampa</v>
          </cell>
          <cell r="J11908" t="str">
            <v>Included in EB-BUS cable</v>
          </cell>
          <cell r="K11908" t="str">
            <v>Ingår i EB-buskabeln</v>
          </cell>
          <cell r="L11908" t="str">
            <v>Ingår i EB-buskabeln</v>
          </cell>
        </row>
        <row r="11909">
          <cell r="B11909" t="str">
            <v>YEM3875331Kabel baklampa</v>
          </cell>
          <cell r="C11909" t="str">
            <v>YEM3875331</v>
          </cell>
          <cell r="D11909">
            <v>2019</v>
          </cell>
          <cell r="E11909">
            <v>40</v>
          </cell>
          <cell r="F11909" t="str">
            <v>0400</v>
          </cell>
          <cell r="G11909" t="str">
            <v>J008</v>
          </cell>
          <cell r="H11909" t="str">
            <v>R. LIGHT CABLE:</v>
          </cell>
          <cell r="I11909" t="str">
            <v>Kabel baklampa</v>
          </cell>
          <cell r="J11909" t="str">
            <v>Included in the battery</v>
          </cell>
          <cell r="K11909" t="str">
            <v>INGÅR I BATTERIET</v>
          </cell>
          <cell r="L11909" t="str">
            <v>Ingår i batteriet</v>
          </cell>
        </row>
        <row r="11910">
          <cell r="B11910" t="str">
            <v>YEM3875331Hastighetssensor</v>
          </cell>
          <cell r="C11910" t="str">
            <v>YEM3875331</v>
          </cell>
          <cell r="D11910">
            <v>2019</v>
          </cell>
          <cell r="E11910">
            <v>41</v>
          </cell>
          <cell r="F11910" t="str">
            <v>0410</v>
          </cell>
          <cell r="G11910" t="str">
            <v>J009</v>
          </cell>
          <cell r="H11910" t="str">
            <v>SPEED SENSOR:</v>
          </cell>
          <cell r="I11910" t="str">
            <v>Hastighetssensor</v>
          </cell>
          <cell r="J11910" t="str">
            <v>Integrated in the motor</v>
          </cell>
          <cell r="K11910" t="str">
            <v>INGÅR I MOTORN</v>
          </cell>
          <cell r="L11910" t="str">
            <v>Ingår i motorn</v>
          </cell>
        </row>
        <row r="11911">
          <cell r="B11911" t="str">
            <v>YEM3875331Batteri</v>
          </cell>
          <cell r="C11911" t="str">
            <v>YEM3875331</v>
          </cell>
          <cell r="D11911">
            <v>2019</v>
          </cell>
          <cell r="E11911">
            <v>42</v>
          </cell>
          <cell r="F11911" t="str">
            <v>0420</v>
          </cell>
          <cell r="G11911" t="str">
            <v>J002</v>
          </cell>
          <cell r="H11911" t="str">
            <v>BATTERY:</v>
          </cell>
          <cell r="I11911" t="str">
            <v>Batteri</v>
          </cell>
          <cell r="J11911" t="str">
            <v>C8705142-1-11EA SR-11, 11,6Ah, dimension med dockning 435mmX140mmX50mm, 2,9kg</v>
          </cell>
          <cell r="K11911" t="str">
            <v>C8705142-1-11EA</v>
          </cell>
          <cell r="L11911" t="str">
            <v>C8705142-1-11EA</v>
          </cell>
        </row>
        <row r="11912">
          <cell r="B11912" t="str">
            <v>YEM3875331Batterihållare</v>
          </cell>
          <cell r="C11912" t="str">
            <v>YEM3875331</v>
          </cell>
          <cell r="D11912">
            <v>2019</v>
          </cell>
          <cell r="E11912">
            <v>43</v>
          </cell>
          <cell r="F11912" t="str">
            <v>0430</v>
          </cell>
          <cell r="G11912" t="str">
            <v>J003</v>
          </cell>
          <cell r="H11912" t="str">
            <v>BATTERY HOLDER/Slider</v>
          </cell>
          <cell r="I11912" t="str">
            <v>Batterihållare</v>
          </cell>
          <cell r="J11912" t="str">
            <v>C8705142-10-02 Slider (lower part) SR11, AXA One key</v>
          </cell>
          <cell r="K11912" t="str">
            <v>C8705142-10-02</v>
          </cell>
          <cell r="L11912" t="str">
            <v>C8705142-10-02</v>
          </cell>
        </row>
        <row r="11913">
          <cell r="B11913" t="str">
            <v>YEM3875331Batteriladdare</v>
          </cell>
          <cell r="C11913" t="str">
            <v>YEM3875331</v>
          </cell>
          <cell r="D11913">
            <v>2019</v>
          </cell>
          <cell r="E11913">
            <v>44</v>
          </cell>
          <cell r="F11913" t="str">
            <v>0440</v>
          </cell>
          <cell r="G11913" t="str">
            <v>J010</v>
          </cell>
          <cell r="H11913" t="str">
            <v>CHARGER:</v>
          </cell>
          <cell r="I11913" t="str">
            <v>Batteriladdare</v>
          </cell>
          <cell r="J11913" t="str">
            <v xml:space="preserve">C8705086-02 CZ2AU2KE7 for DT12/SR11 </v>
          </cell>
          <cell r="K11913" t="str">
            <v>C8705086-02</v>
          </cell>
          <cell r="L11913" t="str">
            <v>C8705086-02</v>
          </cell>
        </row>
        <row r="11914">
          <cell r="B11914" t="str">
            <v>YEM3875331Kontrollbox</v>
          </cell>
          <cell r="C11914" t="str">
            <v>YEM3875331</v>
          </cell>
          <cell r="D11914">
            <v>2019</v>
          </cell>
          <cell r="E11914">
            <v>45</v>
          </cell>
          <cell r="F11914" t="str">
            <v>0450</v>
          </cell>
          <cell r="G11914" t="str">
            <v>J011</v>
          </cell>
          <cell r="H11914" t="str">
            <v>Controller</v>
          </cell>
          <cell r="I11914" t="str">
            <v>Kontrollbox</v>
          </cell>
          <cell r="J11914" t="str">
            <v>Included in motor</v>
          </cell>
          <cell r="K11914" t="str">
            <v>C8705142-10-02</v>
          </cell>
          <cell r="L11914" t="str">
            <v>C8705142-10-02</v>
          </cell>
        </row>
        <row r="11915">
          <cell r="B11915" t="str">
            <v>YEM3875331Växelöra</v>
          </cell>
          <cell r="C11915" t="str">
            <v>YEM3875331</v>
          </cell>
          <cell r="D11915">
            <v>2019</v>
          </cell>
          <cell r="E11915">
            <v>46</v>
          </cell>
          <cell r="F11915" t="str">
            <v>0460</v>
          </cell>
          <cell r="G11915" t="str">
            <v>D005</v>
          </cell>
          <cell r="H11915" t="str">
            <v>Gear hanger</v>
          </cell>
          <cell r="I11915" t="str">
            <v>Växelöra</v>
          </cell>
          <cell r="L11915" t="e">
            <v>#N/A</v>
          </cell>
        </row>
        <row r="11916">
          <cell r="B11916" t="str">
            <v>YEM3875831RAM</v>
          </cell>
          <cell r="C11916" t="str">
            <v>YEM3875831</v>
          </cell>
          <cell r="D11916">
            <v>2019</v>
          </cell>
          <cell r="E11916">
            <v>1</v>
          </cell>
          <cell r="F11916" t="str">
            <v>0010</v>
          </cell>
          <cell r="G11916" t="str">
            <v>A001</v>
          </cell>
          <cell r="H11916" t="str">
            <v>PAINTED FRAME</v>
          </cell>
          <cell r="I11916" t="str">
            <v>RAM</v>
          </cell>
          <cell r="K11916" t="str">
            <v>FRAME</v>
          </cell>
          <cell r="L11916" t="e">
            <v>#N/A</v>
          </cell>
        </row>
        <row r="11917">
          <cell r="B11917" t="str">
            <v>YEM3875831Framgaffel</v>
          </cell>
          <cell r="C11917" t="str">
            <v>YEM3875831</v>
          </cell>
          <cell r="D11917">
            <v>2019</v>
          </cell>
          <cell r="E11917">
            <v>2</v>
          </cell>
          <cell r="F11917" t="str">
            <v>0020</v>
          </cell>
          <cell r="G11917" t="str">
            <v>A002</v>
          </cell>
          <cell r="H11917" t="str">
            <v>PAINTED FORK</v>
          </cell>
          <cell r="I11917" t="str">
            <v>Framgaffel</v>
          </cell>
          <cell r="K11917" t="str">
            <v>FORK</v>
          </cell>
          <cell r="L11917" t="e">
            <v>#N/A</v>
          </cell>
        </row>
        <row r="11918">
          <cell r="B11918" t="str">
            <v>YEM3875831Styrlager</v>
          </cell>
          <cell r="C11918" t="str">
            <v>YEM3875831</v>
          </cell>
          <cell r="D11918">
            <v>2019</v>
          </cell>
          <cell r="E11918">
            <v>3</v>
          </cell>
          <cell r="F11918" t="str">
            <v>0030</v>
          </cell>
          <cell r="G11918" t="str">
            <v>B001</v>
          </cell>
          <cell r="H11918" t="str">
            <v>Head Set</v>
          </cell>
          <cell r="I11918" t="str">
            <v>Styrlager</v>
          </cell>
          <cell r="J11918" t="str">
            <v>C2105002 VP-MH305C SEMI INTEGR, ED BLACK O/S  SH = 20mm</v>
          </cell>
          <cell r="K11918" t="str">
            <v>C2105002</v>
          </cell>
          <cell r="L11918" t="str">
            <v>C2100163</v>
          </cell>
        </row>
        <row r="11919">
          <cell r="B11919" t="str">
            <v xml:space="preserve">YEM3875831Styrstam </v>
          </cell>
          <cell r="C11919" t="str">
            <v>YEM3875831</v>
          </cell>
          <cell r="D11919">
            <v>2019</v>
          </cell>
          <cell r="E11919">
            <v>4</v>
          </cell>
          <cell r="F11919" t="str">
            <v>0040</v>
          </cell>
          <cell r="G11919" t="str">
            <v>B002</v>
          </cell>
          <cell r="H11919" t="str">
            <v>Handlebar Stem</v>
          </cell>
          <cell r="I11919" t="str">
            <v xml:space="preserve">Styrstam </v>
          </cell>
          <cell r="J11919" t="str">
            <v xml:space="preserve">C2205548-085 STQ ALsv 25,4/85 180mm 4BOLT MTSD-367N-5 SV </v>
          </cell>
          <cell r="K11919" t="str">
            <v>C2205548-085</v>
          </cell>
          <cell r="L11919" t="str">
            <v>C2200064</v>
          </cell>
        </row>
        <row r="11920">
          <cell r="B11920" t="str">
            <v>YEM3875831Styre</v>
          </cell>
          <cell r="C11920" t="str">
            <v>YEM3875831</v>
          </cell>
          <cell r="D11920">
            <v>2019</v>
          </cell>
          <cell r="E11920">
            <v>5</v>
          </cell>
          <cell r="F11920" t="str">
            <v>0050</v>
          </cell>
          <cell r="G11920" t="str">
            <v>B003</v>
          </cell>
          <cell r="H11920" t="str">
            <v>Handelbar</v>
          </cell>
          <cell r="I11920" t="str">
            <v>Styre</v>
          </cell>
          <cell r="J11920" t="str">
            <v>C2306104 Avenida 600mm silver</v>
          </cell>
          <cell r="K11920" t="str">
            <v>C2306104</v>
          </cell>
          <cell r="L11920" t="str">
            <v>C2306104</v>
          </cell>
        </row>
        <row r="11921">
          <cell r="B11921" t="str">
            <v>YEM3875831Bromsgrepp H</v>
          </cell>
          <cell r="C11921" t="str">
            <v>YEM3875831</v>
          </cell>
          <cell r="D11921">
            <v>2019</v>
          </cell>
          <cell r="E11921">
            <v>6</v>
          </cell>
          <cell r="F11921" t="str">
            <v>0060</v>
          </cell>
          <cell r="G11921" t="str">
            <v>C002</v>
          </cell>
          <cell r="H11921" t="str">
            <v>Brake Lever R</v>
          </cell>
          <cell r="I11921" t="str">
            <v>Bromsgrepp H</v>
          </cell>
          <cell r="L11921" t="e">
            <v>#N/A</v>
          </cell>
        </row>
        <row r="11922">
          <cell r="B11922" t="str">
            <v>YEM3875831Bromsgrepp V</v>
          </cell>
          <cell r="C11922" t="str">
            <v>YEM3875831</v>
          </cell>
          <cell r="D11922">
            <v>2019</v>
          </cell>
          <cell r="E11922">
            <v>7</v>
          </cell>
          <cell r="F11922" t="str">
            <v>0070</v>
          </cell>
          <cell r="G11922" t="str">
            <v>C001</v>
          </cell>
          <cell r="H11922" t="str">
            <v>Brake Lever L</v>
          </cell>
          <cell r="I11922" t="str">
            <v>Bromsgrepp V</v>
          </cell>
          <cell r="J11922" t="str">
            <v>C6505049 BLL ALsvPLbk VB U 4F BL39AP</v>
          </cell>
          <cell r="K11922" t="str">
            <v>C6505049</v>
          </cell>
          <cell r="L11922" t="str">
            <v>C6500024</v>
          </cell>
        </row>
        <row r="11923">
          <cell r="B11923" t="str">
            <v>YEM3875831Växelreglage H</v>
          </cell>
          <cell r="C11923" t="str">
            <v>YEM3875831</v>
          </cell>
          <cell r="D11923">
            <v>2019</v>
          </cell>
          <cell r="E11923">
            <v>8</v>
          </cell>
          <cell r="F11923" t="str">
            <v>0080</v>
          </cell>
          <cell r="G11923" t="str">
            <v>D002</v>
          </cell>
          <cell r="H11923" t="str">
            <v>Shift Lever R</v>
          </cell>
          <cell r="I11923" t="str">
            <v>Växelreglage H</v>
          </cell>
          <cell r="J11923" t="str">
            <v>ASL7S50ALSL SL-7S50, RAPIDFIRE PLUS  inturnal SCA</v>
          </cell>
          <cell r="K11923" t="str">
            <v>ASL7S50ALSL</v>
          </cell>
          <cell r="L11923" t="str">
            <v>Kontakta SHIMANO</v>
          </cell>
        </row>
        <row r="11924">
          <cell r="B11924" t="str">
            <v>YEM3875831Växelreglage V</v>
          </cell>
          <cell r="C11924" t="str">
            <v>YEM3875831</v>
          </cell>
          <cell r="D11924">
            <v>2019</v>
          </cell>
          <cell r="E11924">
            <v>9</v>
          </cell>
          <cell r="F11924" t="str">
            <v>0090</v>
          </cell>
          <cell r="G11924" t="str">
            <v>D001</v>
          </cell>
          <cell r="H11924" t="str">
            <v>Shift Lever L</v>
          </cell>
          <cell r="I11924" t="str">
            <v>Växelreglage V</v>
          </cell>
          <cell r="L11924" t="e">
            <v>#N/A</v>
          </cell>
        </row>
        <row r="11925">
          <cell r="B11925" t="str">
            <v>YEM3875831Handtag par</v>
          </cell>
          <cell r="C11925" t="str">
            <v>YEM3875831</v>
          </cell>
          <cell r="D11925">
            <v>2019</v>
          </cell>
          <cell r="E11925">
            <v>10</v>
          </cell>
          <cell r="F11925" t="str">
            <v>0100</v>
          </cell>
          <cell r="G11925" t="str">
            <v>B004</v>
          </cell>
          <cell r="H11925" t="str">
            <v>Grip R</v>
          </cell>
          <cell r="I11925" t="str">
            <v>Handtag par</v>
          </cell>
          <cell r="J11925" t="str">
            <v>C2505665 Hard plastic black/Gel black/K10-01black, 130mm, embossed screw thread, anodized siliver JY020 clamp, black</v>
          </cell>
          <cell r="K11925" t="str">
            <v>C2505682</v>
          </cell>
          <cell r="L11925" t="str">
            <v>BSP?</v>
          </cell>
        </row>
        <row r="11926">
          <cell r="B11926" t="str">
            <v>YEM3875831Frambroms</v>
          </cell>
          <cell r="C11926" t="str">
            <v>YEM3875831</v>
          </cell>
          <cell r="D11926">
            <v>2019</v>
          </cell>
          <cell r="E11926">
            <v>11</v>
          </cell>
          <cell r="F11926" t="str">
            <v>0110</v>
          </cell>
          <cell r="G11926" t="str">
            <v>C003</v>
          </cell>
          <cell r="H11926" t="str">
            <v xml:space="preserve">Brake front </v>
          </cell>
          <cell r="I11926" t="str">
            <v>Frambroms</v>
          </cell>
          <cell r="J11926" t="str">
            <v xml:space="preserve">C6305035 V-Brake TX-121L Black 108mm. </v>
          </cell>
          <cell r="K11926" t="str">
            <v>C6305035</v>
          </cell>
          <cell r="L11926" t="str">
            <v>C6300101</v>
          </cell>
        </row>
        <row r="11927">
          <cell r="B11927" t="str">
            <v>YEM3875831Bakbroms</v>
          </cell>
          <cell r="C11927" t="str">
            <v>YEM3875831</v>
          </cell>
          <cell r="D11927">
            <v>2019</v>
          </cell>
          <cell r="E11927">
            <v>12</v>
          </cell>
          <cell r="F11927" t="str">
            <v>0120</v>
          </cell>
          <cell r="G11927" t="str">
            <v>C004</v>
          </cell>
          <cell r="H11927" t="str">
            <v>Brake rear</v>
          </cell>
          <cell r="I11927" t="str">
            <v>Bakbroms</v>
          </cell>
          <cell r="K11927" t="str">
            <v>Fotbroms</v>
          </cell>
          <cell r="L11927" t="str">
            <v>Kontakta SHIMANO</v>
          </cell>
        </row>
        <row r="11928">
          <cell r="B11928" t="str">
            <v>YEM3875831Vevlager</v>
          </cell>
          <cell r="C11928" t="str">
            <v>YEM3875831</v>
          </cell>
          <cell r="D11928">
            <v>2019</v>
          </cell>
          <cell r="E11928">
            <v>13</v>
          </cell>
          <cell r="F11928" t="str">
            <v>0130</v>
          </cell>
          <cell r="G11928" t="str">
            <v>E001</v>
          </cell>
          <cell r="H11928" t="str">
            <v xml:space="preserve">BB-set </v>
          </cell>
          <cell r="I11928" t="str">
            <v>Vevlager</v>
          </cell>
          <cell r="K11928" t="str">
            <v>C8705065-1-119</v>
          </cell>
          <cell r="L11928" t="str">
            <v>C8705065-1-124</v>
          </cell>
        </row>
        <row r="11929">
          <cell r="B11929" t="str">
            <v>YEM3875831Vevparti</v>
          </cell>
          <cell r="C11929" t="str">
            <v>YEM3875831</v>
          </cell>
          <cell r="D11929">
            <v>2019</v>
          </cell>
          <cell r="E11929">
            <v>14</v>
          </cell>
          <cell r="F11929" t="str">
            <v>0140</v>
          </cell>
          <cell r="G11929" t="str">
            <v>E002</v>
          </cell>
          <cell r="H11929" t="str">
            <v>Front Chainwheel</v>
          </cell>
          <cell r="I11929" t="str">
            <v>Vevparti</v>
          </cell>
          <cell r="J11929" t="str">
            <v xml:space="preserve">C3305692-170 Ounce-248AC 8/9-sp 48t shiny silver </v>
          </cell>
          <cell r="K11929" t="str">
            <v>C3305692-170</v>
          </cell>
          <cell r="L11929" t="str">
            <v>C3300302-170</v>
          </cell>
        </row>
        <row r="11930">
          <cell r="B11930" t="str">
            <v>YEM3875831Kedjeskydd</v>
          </cell>
          <cell r="C11930" t="str">
            <v>YEM3875831</v>
          </cell>
          <cell r="D11930">
            <v>2019</v>
          </cell>
          <cell r="E11930">
            <v>15</v>
          </cell>
          <cell r="F11930" t="str">
            <v>0150</v>
          </cell>
          <cell r="G11930" t="str">
            <v>H001</v>
          </cell>
          <cell r="H11930" t="str">
            <v>Chain guard</v>
          </cell>
          <cell r="I11930" t="str">
            <v>Kedjeskydd</v>
          </cell>
          <cell r="J11930" t="str">
            <v>C8305618 CG 48T 308mm              C8305619 Tailpiece for CG slim   C8305620 Frontfitting 48T 2,9 + 0,22 + 0,43 = 3,55 Euro</v>
          </cell>
          <cell r="K11930" t="str">
            <v>EMPTY</v>
          </cell>
          <cell r="L11930" t="e">
            <v>#N/A</v>
          </cell>
        </row>
        <row r="11931">
          <cell r="B11931" t="str">
            <v>YEM3875831Kedjeskyddsfäste</v>
          </cell>
          <cell r="C11931" t="str">
            <v>YEM3875831</v>
          </cell>
          <cell r="D11931">
            <v>2019</v>
          </cell>
          <cell r="E11931">
            <v>16</v>
          </cell>
          <cell r="F11931" t="str">
            <v>0160</v>
          </cell>
          <cell r="G11931" t="str">
            <v>H002</v>
          </cell>
          <cell r="H11931" t="str">
            <v>Chain guard bracket</v>
          </cell>
          <cell r="I11931" t="str">
            <v>Kedjeskyddsfäste</v>
          </cell>
          <cell r="K11931" t="str">
            <v>EMPTY</v>
          </cell>
          <cell r="L11931" t="e">
            <v>#N/A</v>
          </cell>
        </row>
        <row r="11932">
          <cell r="B11932" t="str">
            <v>YEM3875831Framväxel</v>
          </cell>
          <cell r="C11932" t="str">
            <v>YEM3875831</v>
          </cell>
          <cell r="D11932">
            <v>2019</v>
          </cell>
          <cell r="E11932">
            <v>17</v>
          </cell>
          <cell r="F11932" t="str">
            <v>0170</v>
          </cell>
          <cell r="G11932" t="str">
            <v>D003</v>
          </cell>
          <cell r="H11932" t="str">
            <v>Front Derailleur</v>
          </cell>
          <cell r="I11932" t="str">
            <v>Framväxel</v>
          </cell>
          <cell r="K11932" t="str">
            <v>EMPTY</v>
          </cell>
          <cell r="L11932" t="e">
            <v>#N/A</v>
          </cell>
        </row>
        <row r="11933">
          <cell r="B11933" t="str">
            <v>YEM3875831Bakväxel</v>
          </cell>
          <cell r="C11933" t="str">
            <v>YEM3875831</v>
          </cell>
          <cell r="D11933">
            <v>2019</v>
          </cell>
          <cell r="E11933">
            <v>18</v>
          </cell>
          <cell r="F11933" t="str">
            <v>0180</v>
          </cell>
          <cell r="G11933" t="str">
            <v>D004</v>
          </cell>
          <cell r="H11933" t="str">
            <v>Rear Derailleur</v>
          </cell>
          <cell r="I11933" t="str">
            <v>Bakväxel</v>
          </cell>
          <cell r="K11933" t="str">
            <v>NAVVÄXEL</v>
          </cell>
          <cell r="L11933" t="str">
            <v>Kontakta SHIMANO</v>
          </cell>
        </row>
        <row r="11934">
          <cell r="B11934" t="str">
            <v>YEM3875831Kedja</v>
          </cell>
          <cell r="C11934" t="str">
            <v>YEM3875831</v>
          </cell>
          <cell r="D11934">
            <v>2019</v>
          </cell>
          <cell r="E11934">
            <v>19</v>
          </cell>
          <cell r="F11934" t="str">
            <v>0190</v>
          </cell>
          <cell r="G11934" t="str">
            <v>E003</v>
          </cell>
          <cell r="H11934" t="str">
            <v xml:space="preserve">Chain </v>
          </cell>
          <cell r="I11934" t="str">
            <v>Kedja</v>
          </cell>
          <cell r="J11934" t="str">
            <v>std</v>
          </cell>
          <cell r="K11934" t="str">
            <v>C3405001-0102</v>
          </cell>
          <cell r="L11934" t="str">
            <v>C3400002</v>
          </cell>
        </row>
        <row r="11935">
          <cell r="B11935" t="str">
            <v>YEM3875831Kassett</v>
          </cell>
          <cell r="C11935" t="str">
            <v>YEM3875831</v>
          </cell>
          <cell r="D11935">
            <v>2019</v>
          </cell>
          <cell r="E11935">
            <v>20</v>
          </cell>
          <cell r="F11935" t="str">
            <v>0200</v>
          </cell>
          <cell r="G11935" t="str">
            <v>E004</v>
          </cell>
          <cell r="H11935" t="str">
            <v>Cassette Sprocket</v>
          </cell>
          <cell r="I11935" t="str">
            <v>Kassett</v>
          </cell>
          <cell r="J11935" t="str">
            <v>ASMGEAR20SU SPT SC20sv3/32" (INTERNAL HUB)</v>
          </cell>
          <cell r="K11935" t="str">
            <v>ASMGEAR20SU</v>
          </cell>
          <cell r="L11935" t="str">
            <v>Kontakta SHIMANO</v>
          </cell>
        </row>
        <row r="11936">
          <cell r="B11936" t="str">
            <v>YEM3875831Framhjul</v>
          </cell>
          <cell r="C11936" t="str">
            <v>YEM3875831</v>
          </cell>
          <cell r="D11936">
            <v>2019</v>
          </cell>
          <cell r="E11936">
            <v>21</v>
          </cell>
          <cell r="F11936" t="str">
            <v>0210</v>
          </cell>
          <cell r="G11936" t="str">
            <v>F001</v>
          </cell>
          <cell r="H11936" t="str">
            <v>Front hub</v>
          </cell>
          <cell r="I11936" t="str">
            <v>Framhjul</v>
          </cell>
          <cell r="J11936" t="str">
            <v>Se drive unit</v>
          </cell>
          <cell r="K11936" t="str">
            <v>C4107783</v>
          </cell>
          <cell r="L11936" t="str">
            <v>C4100385</v>
          </cell>
        </row>
        <row r="11937">
          <cell r="B11937" t="str">
            <v>YEM3875831Bakhjul</v>
          </cell>
          <cell r="C11937" t="str">
            <v>YEM3875831</v>
          </cell>
          <cell r="D11937">
            <v>2019</v>
          </cell>
          <cell r="E11937">
            <v>22</v>
          </cell>
          <cell r="F11937" t="str">
            <v>0220</v>
          </cell>
          <cell r="G11937" t="str">
            <v>F002</v>
          </cell>
          <cell r="H11937" t="str">
            <v>Rear hub</v>
          </cell>
          <cell r="I11937" t="str">
            <v>Bakhjul</v>
          </cell>
          <cell r="J11937" t="str">
            <v>ASGC30017CADXR INTERNAL HUB GEAR,SG-C3001-7C-DX, NEXUS,7-SPEED,COASTER BRAKE, 36H, 127X175.5MM, SILVER, BULK</v>
          </cell>
          <cell r="K11937" t="str">
            <v>C4208069</v>
          </cell>
          <cell r="L11937" t="str">
            <v>C4200026</v>
          </cell>
        </row>
        <row r="11938">
          <cell r="B11938" t="str">
            <v>YEM3875831Däck</v>
          </cell>
          <cell r="C11938" t="str">
            <v>YEM3875831</v>
          </cell>
          <cell r="D11938">
            <v>2019</v>
          </cell>
          <cell r="E11938">
            <v>23</v>
          </cell>
          <cell r="F11938" t="str">
            <v>0230</v>
          </cell>
          <cell r="G11938" t="str">
            <v>F003</v>
          </cell>
          <cell r="H11938" t="str">
            <v>Tire</v>
          </cell>
          <cell r="I11938" t="str">
            <v>Däck</v>
          </cell>
          <cell r="J11938" t="str">
            <v>C4906437 TYR 700X37C Duramax Regular Reflex 60 TPI UNDA H-481 Black/Beige</v>
          </cell>
          <cell r="K11938" t="str">
            <v>C4906437</v>
          </cell>
          <cell r="L11938" t="str">
            <v>BSP?</v>
          </cell>
        </row>
        <row r="11939">
          <cell r="B11939" t="str">
            <v>YEM3875831Skärmar set</v>
          </cell>
          <cell r="C11939" t="str">
            <v>YEM3875831</v>
          </cell>
          <cell r="D11939">
            <v>2019</v>
          </cell>
          <cell r="E11939">
            <v>24</v>
          </cell>
          <cell r="F11939" t="str">
            <v>0240</v>
          </cell>
          <cell r="G11939" t="str">
            <v>H003</v>
          </cell>
          <cell r="H11939" t="str">
            <v xml:space="preserve">Mudguard front   </v>
          </cell>
          <cell r="I11939" t="str">
            <v>Skärmar set</v>
          </cell>
          <cell r="J11939" t="str">
            <v>C8255799-SS Front Stainless STEEL 38 Buchel</v>
          </cell>
          <cell r="K11939" t="str">
            <v>C8255799-SS</v>
          </cell>
          <cell r="L11939" t="str">
            <v>BSP?</v>
          </cell>
        </row>
        <row r="11940">
          <cell r="B11940" t="str">
            <v>YEM3875831Pakethållare</v>
          </cell>
          <cell r="C11940" t="str">
            <v>YEM3875831</v>
          </cell>
          <cell r="D11940">
            <v>2019</v>
          </cell>
          <cell r="E11940">
            <v>25</v>
          </cell>
          <cell r="F11940" t="str">
            <v>0250</v>
          </cell>
          <cell r="G11940" t="str">
            <v>H004</v>
          </cell>
          <cell r="H11940" t="str">
            <v>Carrier</v>
          </cell>
          <cell r="I11940" t="str">
            <v>Pakethållare</v>
          </cell>
          <cell r="J11940" t="str">
            <v>C8205828-BK Carrier Sport 28" alloy chrome 2-legs 150mm stay (55-62cm), AVS "ny överdel" 131,50 sek</v>
          </cell>
          <cell r="K11940" t="str">
            <v>C8205828-BK</v>
          </cell>
          <cell r="L11940" t="str">
            <v>C8205828-BK</v>
          </cell>
        </row>
        <row r="11941">
          <cell r="B11941" t="str">
            <v>YEM3875831Sadel</v>
          </cell>
          <cell r="C11941" t="str">
            <v>YEM3875831</v>
          </cell>
          <cell r="D11941">
            <v>2019</v>
          </cell>
          <cell r="E11941">
            <v>26</v>
          </cell>
          <cell r="F11941" t="str">
            <v>0260</v>
          </cell>
          <cell r="G11941" t="str">
            <v>G001</v>
          </cell>
          <cell r="H11941" t="str">
            <v>Saddle</v>
          </cell>
          <cell r="I11941" t="str">
            <v>Sadel</v>
          </cell>
          <cell r="J11941" t="str">
            <v>C7106233 VL-4422 Saddle black, Cover NP-1-01, rail satin steel wo clamp, embossed pattern</v>
          </cell>
          <cell r="K11941" t="str">
            <v>C7106233</v>
          </cell>
          <cell r="L11941" t="str">
            <v>BSP?</v>
          </cell>
        </row>
        <row r="11942">
          <cell r="B11942" t="str">
            <v>YEM3875831Sadelstolpe</v>
          </cell>
          <cell r="C11942" t="str">
            <v>YEM3875831</v>
          </cell>
          <cell r="D11942">
            <v>2019</v>
          </cell>
          <cell r="E11942">
            <v>27</v>
          </cell>
          <cell r="F11942" t="str">
            <v>0270</v>
          </cell>
          <cell r="G11942" t="str">
            <v>G002</v>
          </cell>
          <cell r="H11942" t="str">
            <v>Seatpost</v>
          </cell>
          <cell r="I11942" t="str">
            <v>Sadelstolpe</v>
          </cell>
          <cell r="J11942" t="str">
            <v xml:space="preserve">C7205258  SP-222 27.2X350 Anodized SILVER </v>
          </cell>
          <cell r="K11942" t="str">
            <v>C7205258</v>
          </cell>
          <cell r="L11942" t="str">
            <v>C7200039</v>
          </cell>
        </row>
        <row r="11943">
          <cell r="B11943" t="str">
            <v>YEM3875831Sadelrörsklämma</v>
          </cell>
          <cell r="C11943" t="str">
            <v>YEM3875831</v>
          </cell>
          <cell r="D11943">
            <v>2019</v>
          </cell>
          <cell r="E11943">
            <v>28</v>
          </cell>
          <cell r="F11943" t="str">
            <v>0280</v>
          </cell>
          <cell r="G11943" t="str">
            <v>G003</v>
          </cell>
          <cell r="H11943" t="str">
            <v>Seat Clamp</v>
          </cell>
          <cell r="I11943" t="str">
            <v>Sadelrörsklämma</v>
          </cell>
          <cell r="J11943" t="str">
            <v>C7305178 MX-112 Alloy Seatclamp, single bolt, 31,8mm, silver with stainless steel bolt</v>
          </cell>
          <cell r="K11943" t="str">
            <v>C7305178</v>
          </cell>
          <cell r="L11943" t="str">
            <v>C7300028-318</v>
          </cell>
        </row>
        <row r="11944">
          <cell r="B11944" t="str">
            <v>YEM3875831Framlampa</v>
          </cell>
          <cell r="C11944" t="str">
            <v>YEM3875831</v>
          </cell>
          <cell r="D11944">
            <v>2019</v>
          </cell>
          <cell r="E11944">
            <v>29</v>
          </cell>
          <cell r="F11944" t="str">
            <v>0290</v>
          </cell>
          <cell r="G11944" t="str">
            <v>H005</v>
          </cell>
          <cell r="H11944" t="str">
            <v>Front light</v>
          </cell>
          <cell r="I11944" t="str">
            <v>Framlampa</v>
          </cell>
          <cell r="J11944" t="str">
            <v>C8025213 Front light Breeze Evo with SS bracket Classic chrome, 0,5W LED, 15 lux, Waterproof IP44 w cable</v>
          </cell>
          <cell r="K11944" t="str">
            <v>C8025213</v>
          </cell>
          <cell r="L11944" t="str">
            <v>C8010029</v>
          </cell>
        </row>
        <row r="11945">
          <cell r="B11945" t="str">
            <v>YEM3875831Baklampa</v>
          </cell>
          <cell r="C11945" t="str">
            <v>YEM3875831</v>
          </cell>
          <cell r="D11945">
            <v>2019</v>
          </cell>
          <cell r="E11945">
            <v>30</v>
          </cell>
          <cell r="F11945" t="str">
            <v>0300</v>
          </cell>
          <cell r="G11945" t="str">
            <v>H006</v>
          </cell>
          <cell r="H11945" t="str">
            <v>Light, Rear</v>
          </cell>
          <cell r="I11945" t="str">
            <v>Baklampa</v>
          </cell>
          <cell r="J11945" t="str">
            <v>inkl in battery</v>
          </cell>
          <cell r="K11945" t="str">
            <v>C8705186-1RLBK</v>
          </cell>
          <cell r="L11945" t="str">
            <v>C8705186-1RLBK</v>
          </cell>
        </row>
        <row r="11946">
          <cell r="B11946" t="str">
            <v>YEM3875831Låssats</v>
          </cell>
          <cell r="C11946" t="str">
            <v>YEM3875831</v>
          </cell>
          <cell r="D11946">
            <v>2019</v>
          </cell>
          <cell r="E11946">
            <v>31</v>
          </cell>
          <cell r="F11946" t="str">
            <v>0310</v>
          </cell>
          <cell r="G11946" t="str">
            <v>H007</v>
          </cell>
          <cell r="H11946" t="str">
            <v>Lock</v>
          </cell>
          <cell r="I11946" t="str">
            <v>Låssats</v>
          </cell>
          <cell r="J11946" t="str">
            <v>C8405069 LCK SF PLbk Solid+  BAT SF03, LOCK FRAME+LOCK BATT SF03 RT W/2 similar keys</v>
          </cell>
          <cell r="K11946" t="str">
            <v>C8405069</v>
          </cell>
          <cell r="L11946" t="str">
            <v>C8405069</v>
          </cell>
        </row>
        <row r="11947">
          <cell r="B11947" t="str">
            <v>YEM3875831Stöd</v>
          </cell>
          <cell r="C11947" t="str">
            <v>YEM3875831</v>
          </cell>
          <cell r="D11947">
            <v>2019</v>
          </cell>
          <cell r="E11947">
            <v>32</v>
          </cell>
          <cell r="F11947" t="str">
            <v>0320</v>
          </cell>
          <cell r="G11947" t="str">
            <v>H008</v>
          </cell>
          <cell r="H11947" t="str">
            <v>Kick stand</v>
          </cell>
          <cell r="I11947" t="str">
            <v>Stöd</v>
          </cell>
          <cell r="J11947" t="str">
            <v>C8105208 KS REX ATRAN 235</v>
          </cell>
          <cell r="K11947" t="str">
            <v>C8105208</v>
          </cell>
          <cell r="L11947" t="str">
            <v>C8100034</v>
          </cell>
        </row>
        <row r="11948">
          <cell r="B11948" t="str">
            <v>YEM3875831Korg</v>
          </cell>
          <cell r="C11948" t="str">
            <v>YEM3875831</v>
          </cell>
          <cell r="D11948">
            <v>2019</v>
          </cell>
          <cell r="E11948">
            <v>33</v>
          </cell>
          <cell r="F11948" t="str">
            <v>0330</v>
          </cell>
          <cell r="G11948" t="str">
            <v>H009</v>
          </cell>
          <cell r="H11948" t="str">
            <v>Basket / Fr carrier</v>
          </cell>
          <cell r="I11948" t="str">
            <v>Korg</v>
          </cell>
          <cell r="K11948" t="str">
            <v>EMPTY</v>
          </cell>
          <cell r="L11948" t="e">
            <v>#N/A</v>
          </cell>
        </row>
        <row r="11949">
          <cell r="B11949" t="str">
            <v>YEM3875831Pedaler</v>
          </cell>
          <cell r="C11949" t="str">
            <v>YEM3875831</v>
          </cell>
          <cell r="D11949">
            <v>2019</v>
          </cell>
          <cell r="E11949">
            <v>34</v>
          </cell>
          <cell r="F11949" t="str">
            <v>0340</v>
          </cell>
          <cell r="G11949" t="str">
            <v>E005</v>
          </cell>
          <cell r="H11949" t="str">
            <v xml:space="preserve">Pedal </v>
          </cell>
          <cell r="I11949" t="str">
            <v>Pedaler</v>
          </cell>
          <cell r="J11949" t="str">
            <v>C3505208 NWL-467  SILVER/GREY 9/16" ALU</v>
          </cell>
          <cell r="K11949" t="str">
            <v>C3505208</v>
          </cell>
          <cell r="L11949" t="str">
            <v>C3500059</v>
          </cell>
        </row>
        <row r="11950">
          <cell r="B11950" t="str">
            <v>YEM3875831Motor</v>
          </cell>
          <cell r="C11950" t="str">
            <v>YEM3875831</v>
          </cell>
          <cell r="D11950">
            <v>2019</v>
          </cell>
          <cell r="E11950">
            <v>35</v>
          </cell>
          <cell r="F11950" t="str">
            <v>0350</v>
          </cell>
          <cell r="G11950" t="str">
            <v>J001</v>
          </cell>
          <cell r="H11950" t="str">
            <v>DRIVE UNIT:</v>
          </cell>
          <cell r="I11950" t="str">
            <v>Motor</v>
          </cell>
          <cell r="J11950" t="str">
            <v>C8705065-1-02 2017 E-Motor Egoing SYXC</v>
          </cell>
          <cell r="K11950" t="str">
            <v>C8705065-1-02</v>
          </cell>
          <cell r="L11950" t="str">
            <v>C8705065-1-02</v>
          </cell>
        </row>
        <row r="11951">
          <cell r="B11951" t="str">
            <v>YEM3875831Display</v>
          </cell>
          <cell r="C11951" t="str">
            <v>YEM3875831</v>
          </cell>
          <cell r="D11951">
            <v>2019</v>
          </cell>
          <cell r="E11951">
            <v>36</v>
          </cell>
          <cell r="F11951" t="str">
            <v>0360</v>
          </cell>
          <cell r="G11951" t="str">
            <v>J004</v>
          </cell>
          <cell r="H11951" t="str">
            <v>DISPLAY:</v>
          </cell>
          <cell r="I11951" t="str">
            <v>Display</v>
          </cell>
          <cell r="J11951" t="str">
            <v>C8705065-1-10S LED, E10 Silver Alloy E-Going logo, new buttons, to be assembled on the left side,  cable length: 850mm 28"   For BESST</v>
          </cell>
          <cell r="K11951" t="str">
            <v>C8705065-1-10S</v>
          </cell>
          <cell r="L11951" t="str">
            <v>C8705065-1-10S</v>
          </cell>
        </row>
        <row r="11952">
          <cell r="B11952" t="str">
            <v>YEM3875831EB-Bus kabel</v>
          </cell>
          <cell r="C11952" t="str">
            <v>YEM3875831</v>
          </cell>
          <cell r="D11952">
            <v>2019</v>
          </cell>
          <cell r="E11952">
            <v>37</v>
          </cell>
          <cell r="F11952" t="str">
            <v>0370</v>
          </cell>
          <cell r="G11952" t="str">
            <v>J005</v>
          </cell>
          <cell r="H11952" t="str">
            <v>EB-BUS CABLE:</v>
          </cell>
          <cell r="I11952" t="str">
            <v>EB-Bus kabel</v>
          </cell>
          <cell r="J11952" t="str">
            <v>C8705065-1-04A 9pin (1000mm), one end linked to controller,the other end linked to the display (240mm), the front light (240mm) one brake sensor (280mm) and the speed sensor (500mm)</v>
          </cell>
          <cell r="K11952" t="str">
            <v>C8705065-1-04A</v>
          </cell>
          <cell r="L11952" t="str">
            <v>C8705065-1-04</v>
          </cell>
        </row>
        <row r="11953">
          <cell r="B11953" t="str">
            <v>YEM3875831Motorkabel</v>
          </cell>
          <cell r="C11953" t="str">
            <v>YEM3875831</v>
          </cell>
          <cell r="D11953">
            <v>2019</v>
          </cell>
          <cell r="E11953">
            <v>38</v>
          </cell>
          <cell r="F11953" t="str">
            <v>0380</v>
          </cell>
          <cell r="G11953" t="str">
            <v>J006</v>
          </cell>
          <cell r="H11953" t="str">
            <v>POWER CABLE:</v>
          </cell>
          <cell r="I11953" t="str">
            <v>Motorkabel</v>
          </cell>
          <cell r="J11953" t="str">
            <v>C8705065-1-03A G9.1/M9.1, cable length 1250mm, between motor and controller</v>
          </cell>
          <cell r="K11953" t="str">
            <v>C8705065-1-03A</v>
          </cell>
          <cell r="L11953" t="str">
            <v>C8705065-1-03A</v>
          </cell>
        </row>
        <row r="11954">
          <cell r="B11954" t="str">
            <v>YEM3875831Kabel framlampa</v>
          </cell>
          <cell r="C11954" t="str">
            <v>YEM3875831</v>
          </cell>
          <cell r="D11954">
            <v>2019</v>
          </cell>
          <cell r="E11954">
            <v>39</v>
          </cell>
          <cell r="F11954" t="str">
            <v>0390</v>
          </cell>
          <cell r="G11954" t="str">
            <v>J007</v>
          </cell>
          <cell r="H11954" t="str">
            <v>F. LIGHT CABLE:</v>
          </cell>
          <cell r="I11954" t="str">
            <v>Kabel framlampa</v>
          </cell>
          <cell r="J11954" t="str">
            <v>Included in EB-BUS cable</v>
          </cell>
          <cell r="K11954" t="str">
            <v>Ingår i EB-buskabeln</v>
          </cell>
          <cell r="L11954" t="str">
            <v>Ingår i EB-buskabeln</v>
          </cell>
        </row>
        <row r="11955">
          <cell r="B11955" t="str">
            <v>YEM3875831Kabel baklampa</v>
          </cell>
          <cell r="C11955" t="str">
            <v>YEM3875831</v>
          </cell>
          <cell r="D11955">
            <v>2019</v>
          </cell>
          <cell r="E11955">
            <v>40</v>
          </cell>
          <cell r="F11955" t="str">
            <v>0400</v>
          </cell>
          <cell r="G11955" t="str">
            <v>J008</v>
          </cell>
          <cell r="H11955" t="str">
            <v>R. LIGHT CABLE:</v>
          </cell>
          <cell r="I11955" t="str">
            <v>Kabel baklampa</v>
          </cell>
          <cell r="J11955" t="str">
            <v>Included in the battery</v>
          </cell>
          <cell r="K11955" t="str">
            <v>INGÅR I BATTERIET</v>
          </cell>
          <cell r="L11955" t="str">
            <v>Ingår i batteriet</v>
          </cell>
        </row>
        <row r="11956">
          <cell r="B11956" t="str">
            <v>YEM3875831Hastighetssensor</v>
          </cell>
          <cell r="C11956" t="str">
            <v>YEM3875831</v>
          </cell>
          <cell r="D11956">
            <v>2019</v>
          </cell>
          <cell r="E11956">
            <v>41</v>
          </cell>
          <cell r="F11956" t="str">
            <v>0410</v>
          </cell>
          <cell r="G11956" t="str">
            <v>J009</v>
          </cell>
          <cell r="H11956" t="str">
            <v>SPEED SENSOR:</v>
          </cell>
          <cell r="I11956" t="str">
            <v>Hastighetssensor</v>
          </cell>
          <cell r="J11956" t="str">
            <v>Integrated in the motor</v>
          </cell>
          <cell r="K11956" t="str">
            <v>INGÅR I MOTORN</v>
          </cell>
          <cell r="L11956" t="str">
            <v>Ingår i motorn</v>
          </cell>
        </row>
        <row r="11957">
          <cell r="B11957" t="str">
            <v>YEM3875831Batteri</v>
          </cell>
          <cell r="C11957" t="str">
            <v>YEM3875831</v>
          </cell>
          <cell r="D11957">
            <v>2019</v>
          </cell>
          <cell r="E11957">
            <v>42</v>
          </cell>
          <cell r="F11957" t="str">
            <v>0420</v>
          </cell>
          <cell r="G11957" t="str">
            <v>J002</v>
          </cell>
          <cell r="H11957" t="str">
            <v>BATTERY:</v>
          </cell>
          <cell r="I11957" t="str">
            <v>Batteri</v>
          </cell>
          <cell r="J11957" t="str">
            <v>C8705142-1-11EA SR-11, 11,6Ah, dimension med dockning 435mmX140mmX50mm, 2,9kg</v>
          </cell>
          <cell r="K11957" t="str">
            <v>C8705142-1-11EA</v>
          </cell>
          <cell r="L11957" t="str">
            <v>C8705142-1-11EA</v>
          </cell>
        </row>
        <row r="11958">
          <cell r="B11958" t="str">
            <v>YEM3875831Batterihållare</v>
          </cell>
          <cell r="C11958" t="str">
            <v>YEM3875831</v>
          </cell>
          <cell r="D11958">
            <v>2019</v>
          </cell>
          <cell r="E11958">
            <v>43</v>
          </cell>
          <cell r="F11958" t="str">
            <v>0430</v>
          </cell>
          <cell r="G11958" t="str">
            <v>J003</v>
          </cell>
          <cell r="H11958" t="str">
            <v>BATTERY HOLDER/Slider</v>
          </cell>
          <cell r="I11958" t="str">
            <v>Batterihållare</v>
          </cell>
          <cell r="J11958" t="str">
            <v>C8705142-10-02 Slider (lower part) SR11, AXA One key</v>
          </cell>
          <cell r="K11958" t="str">
            <v>C8705142-10-02</v>
          </cell>
          <cell r="L11958" t="str">
            <v>C8705142-10-02</v>
          </cell>
        </row>
        <row r="11959">
          <cell r="B11959" t="str">
            <v>YEM3875831Batteriladdare</v>
          </cell>
          <cell r="C11959" t="str">
            <v>YEM3875831</v>
          </cell>
          <cell r="D11959">
            <v>2019</v>
          </cell>
          <cell r="E11959">
            <v>44</v>
          </cell>
          <cell r="F11959" t="str">
            <v>0440</v>
          </cell>
          <cell r="G11959" t="str">
            <v>J010</v>
          </cell>
          <cell r="H11959" t="str">
            <v>CHARGER:</v>
          </cell>
          <cell r="I11959" t="str">
            <v>Batteriladdare</v>
          </cell>
          <cell r="J11959" t="str">
            <v xml:space="preserve">C8705086-02 CZ2AU2KE7 for DT12/SR11 </v>
          </cell>
          <cell r="K11959" t="str">
            <v>C8705086-02</v>
          </cell>
          <cell r="L11959" t="str">
            <v>C8705086-02</v>
          </cell>
        </row>
        <row r="11960">
          <cell r="B11960" t="str">
            <v>YEM3875831Kontrollbox</v>
          </cell>
          <cell r="C11960" t="str">
            <v>YEM3875831</v>
          </cell>
          <cell r="D11960">
            <v>2019</v>
          </cell>
          <cell r="E11960">
            <v>45</v>
          </cell>
          <cell r="F11960" t="str">
            <v>0450</v>
          </cell>
          <cell r="G11960" t="str">
            <v>J011</v>
          </cell>
          <cell r="H11960" t="str">
            <v>Controller</v>
          </cell>
          <cell r="I11960" t="str">
            <v>Kontrollbox</v>
          </cell>
          <cell r="J11960" t="str">
            <v>Included in motor</v>
          </cell>
          <cell r="K11960" t="str">
            <v>C8705142-10-02</v>
          </cell>
          <cell r="L11960" t="str">
            <v>C8705142-10-02</v>
          </cell>
        </row>
        <row r="11961">
          <cell r="B11961" t="str">
            <v>YEM3875831Växelöra</v>
          </cell>
          <cell r="C11961" t="str">
            <v>YEM3875831</v>
          </cell>
          <cell r="D11961">
            <v>2019</v>
          </cell>
          <cell r="E11961">
            <v>46</v>
          </cell>
          <cell r="F11961" t="str">
            <v>0460</v>
          </cell>
          <cell r="G11961" t="str">
            <v>D005</v>
          </cell>
          <cell r="H11961" t="str">
            <v>Gear hanger</v>
          </cell>
          <cell r="I11961" t="str">
            <v>Växelöra</v>
          </cell>
          <cell r="L11961" t="e">
            <v>#N/A</v>
          </cell>
        </row>
        <row r="11962">
          <cell r="B11962" t="str">
            <v>YEM3975131RAM</v>
          </cell>
          <cell r="C11962" t="str">
            <v>YEM3975131</v>
          </cell>
          <cell r="D11962">
            <v>2019</v>
          </cell>
          <cell r="E11962">
            <v>1</v>
          </cell>
          <cell r="F11962" t="str">
            <v>0010</v>
          </cell>
          <cell r="G11962" t="str">
            <v>A001</v>
          </cell>
          <cell r="H11962" t="str">
            <v>PAINTED FRAME</v>
          </cell>
          <cell r="I11962" t="str">
            <v>RAM</v>
          </cell>
          <cell r="K11962" t="str">
            <v>FRAME</v>
          </cell>
          <cell r="L11962" t="e">
            <v>#N/A</v>
          </cell>
        </row>
        <row r="11963">
          <cell r="B11963" t="str">
            <v>YEM3975131Framgaffel</v>
          </cell>
          <cell r="C11963" t="str">
            <v>YEM3975131</v>
          </cell>
          <cell r="D11963">
            <v>2019</v>
          </cell>
          <cell r="E11963">
            <v>2</v>
          </cell>
          <cell r="F11963" t="str">
            <v>0020</v>
          </cell>
          <cell r="G11963" t="str">
            <v>A002</v>
          </cell>
          <cell r="H11963" t="str">
            <v>PAINTED FORK</v>
          </cell>
          <cell r="I11963" t="str">
            <v>Framgaffel</v>
          </cell>
          <cell r="K11963" t="str">
            <v>FORK</v>
          </cell>
          <cell r="L11963" t="e">
            <v>#N/A</v>
          </cell>
        </row>
        <row r="11964">
          <cell r="B11964" t="str">
            <v>YEM3975131Styrlager</v>
          </cell>
          <cell r="C11964" t="str">
            <v>YEM3975131</v>
          </cell>
          <cell r="D11964">
            <v>2019</v>
          </cell>
          <cell r="E11964">
            <v>3</v>
          </cell>
          <cell r="F11964" t="str">
            <v>0030</v>
          </cell>
          <cell r="G11964" t="str">
            <v>B001</v>
          </cell>
          <cell r="H11964" t="str">
            <v>Head Set</v>
          </cell>
          <cell r="I11964" t="str">
            <v>Styrlager</v>
          </cell>
          <cell r="J11964" t="str">
            <v>C2105002 VP-MH305C SEMI INTEGR, ED BLACK O/S  SH = 20mm</v>
          </cell>
          <cell r="K11964" t="str">
            <v>C2105002</v>
          </cell>
          <cell r="L11964" t="str">
            <v>C2100163</v>
          </cell>
        </row>
        <row r="11965">
          <cell r="B11965" t="str">
            <v xml:space="preserve">YEM3975131Styrstam </v>
          </cell>
          <cell r="C11965" t="str">
            <v>YEM3975131</v>
          </cell>
          <cell r="D11965">
            <v>2019</v>
          </cell>
          <cell r="E11965">
            <v>4</v>
          </cell>
          <cell r="F11965" t="str">
            <v>0040</v>
          </cell>
          <cell r="G11965" t="str">
            <v>B002</v>
          </cell>
          <cell r="H11965" t="str">
            <v>Handlebar Stem</v>
          </cell>
          <cell r="I11965" t="str">
            <v xml:space="preserve">Styrstam </v>
          </cell>
          <cell r="J11965" t="str">
            <v xml:space="preserve">C2205548-085 STQ ALsv 25,4/85 180mm 4BOLT MTSD-367N-5 SV </v>
          </cell>
          <cell r="K11965" t="str">
            <v>C2205548-085</v>
          </cell>
          <cell r="L11965" t="str">
            <v>C2200064</v>
          </cell>
        </row>
        <row r="11966">
          <cell r="B11966" t="str">
            <v>YEM3975131Styre</v>
          </cell>
          <cell r="C11966" t="str">
            <v>YEM3975131</v>
          </cell>
          <cell r="D11966">
            <v>2019</v>
          </cell>
          <cell r="E11966">
            <v>5</v>
          </cell>
          <cell r="F11966" t="str">
            <v>0050</v>
          </cell>
          <cell r="G11966" t="str">
            <v>B003</v>
          </cell>
          <cell r="H11966" t="str">
            <v>Handelbar</v>
          </cell>
          <cell r="I11966" t="str">
            <v>Styre</v>
          </cell>
          <cell r="J11966" t="str">
            <v>C2306104 Avenida 600mm silver</v>
          </cell>
          <cell r="K11966" t="str">
            <v>C2306104</v>
          </cell>
          <cell r="L11966" t="str">
            <v>C2306104</v>
          </cell>
        </row>
        <row r="11967">
          <cell r="B11967" t="str">
            <v>YEM3975131Bromsgrepp H</v>
          </cell>
          <cell r="C11967" t="str">
            <v>YEM3975131</v>
          </cell>
          <cell r="D11967">
            <v>2019</v>
          </cell>
          <cell r="E11967">
            <v>6</v>
          </cell>
          <cell r="F11967" t="str">
            <v>0060</v>
          </cell>
          <cell r="G11967" t="str">
            <v>C002</v>
          </cell>
          <cell r="H11967" t="str">
            <v>Brake Lever R</v>
          </cell>
          <cell r="I11967" t="str">
            <v>Bromsgrepp H</v>
          </cell>
          <cell r="L11967" t="e">
            <v>#N/A</v>
          </cell>
        </row>
        <row r="11968">
          <cell r="B11968" t="str">
            <v>YEM3975131Bromsgrepp V</v>
          </cell>
          <cell r="C11968" t="str">
            <v>YEM3975131</v>
          </cell>
          <cell r="D11968">
            <v>2019</v>
          </cell>
          <cell r="E11968">
            <v>7</v>
          </cell>
          <cell r="F11968" t="str">
            <v>0070</v>
          </cell>
          <cell r="G11968" t="str">
            <v>C001</v>
          </cell>
          <cell r="H11968" t="str">
            <v>Brake Lever L</v>
          </cell>
          <cell r="I11968" t="str">
            <v>Bromsgrepp V</v>
          </cell>
          <cell r="J11968" t="str">
            <v>C6505049 BLL ALsvPLbk VB U 4F BL39AP</v>
          </cell>
          <cell r="K11968" t="str">
            <v>C6505049</v>
          </cell>
          <cell r="L11968" t="str">
            <v>C6500024</v>
          </cell>
        </row>
        <row r="11969">
          <cell r="B11969" t="str">
            <v>YEM3975131Växelreglage H</v>
          </cell>
          <cell r="C11969" t="str">
            <v>YEM3975131</v>
          </cell>
          <cell r="D11969">
            <v>2019</v>
          </cell>
          <cell r="E11969">
            <v>8</v>
          </cell>
          <cell r="F11969" t="str">
            <v>0080</v>
          </cell>
          <cell r="G11969" t="str">
            <v>D002</v>
          </cell>
          <cell r="H11969" t="str">
            <v>Shift Lever R</v>
          </cell>
          <cell r="I11969" t="str">
            <v>Växelreglage H</v>
          </cell>
          <cell r="J11969" t="str">
            <v>ASL7S50ALSL SL-7S50, RAPIDFIRE PLUS  inturnal SCA</v>
          </cell>
          <cell r="K11969" t="str">
            <v>ASL7S50ALSL</v>
          </cell>
          <cell r="L11969" t="str">
            <v>Kontakta SHIMANO</v>
          </cell>
        </row>
        <row r="11970">
          <cell r="B11970" t="str">
            <v>YEM3975131Växelreglage V</v>
          </cell>
          <cell r="C11970" t="str">
            <v>YEM3975131</v>
          </cell>
          <cell r="D11970">
            <v>2019</v>
          </cell>
          <cell r="E11970">
            <v>9</v>
          </cell>
          <cell r="F11970" t="str">
            <v>0090</v>
          </cell>
          <cell r="G11970" t="str">
            <v>D001</v>
          </cell>
          <cell r="H11970" t="str">
            <v>Shift Lever L</v>
          </cell>
          <cell r="I11970" t="str">
            <v>Växelreglage V</v>
          </cell>
          <cell r="L11970" t="e">
            <v>#N/A</v>
          </cell>
        </row>
        <row r="11971">
          <cell r="B11971" t="str">
            <v>YEM3975131Handtag par</v>
          </cell>
          <cell r="C11971" t="str">
            <v>YEM3975131</v>
          </cell>
          <cell r="D11971">
            <v>2019</v>
          </cell>
          <cell r="E11971">
            <v>10</v>
          </cell>
          <cell r="F11971" t="str">
            <v>0100</v>
          </cell>
          <cell r="G11971" t="str">
            <v>B004</v>
          </cell>
          <cell r="H11971" t="str">
            <v>Grip R</v>
          </cell>
          <cell r="I11971" t="str">
            <v>Handtag par</v>
          </cell>
          <cell r="J11971" t="str">
            <v>C2505665 Hard plastic black/Gel black/K10-01black, 130mm, embossed screw thread, anodized siliver JY020 clamp, black</v>
          </cell>
          <cell r="K11971" t="str">
            <v>C2505682</v>
          </cell>
          <cell r="L11971" t="str">
            <v>BSP?</v>
          </cell>
        </row>
        <row r="11972">
          <cell r="B11972" t="str">
            <v>YEM3975131Frambroms</v>
          </cell>
          <cell r="C11972" t="str">
            <v>YEM3975131</v>
          </cell>
          <cell r="D11972">
            <v>2019</v>
          </cell>
          <cell r="E11972">
            <v>11</v>
          </cell>
          <cell r="F11972" t="str">
            <v>0110</v>
          </cell>
          <cell r="G11972" t="str">
            <v>C003</v>
          </cell>
          <cell r="H11972" t="str">
            <v xml:space="preserve">Brake front </v>
          </cell>
          <cell r="I11972" t="str">
            <v>Frambroms</v>
          </cell>
          <cell r="J11972" t="str">
            <v xml:space="preserve">C6305035 V-Brake TX-121L Black 108mm. </v>
          </cell>
          <cell r="K11972" t="str">
            <v>C6305035</v>
          </cell>
          <cell r="L11972" t="str">
            <v>C6300101</v>
          </cell>
        </row>
        <row r="11973">
          <cell r="B11973" t="str">
            <v>YEM3975131Bakbroms</v>
          </cell>
          <cell r="C11973" t="str">
            <v>YEM3975131</v>
          </cell>
          <cell r="D11973">
            <v>2019</v>
          </cell>
          <cell r="E11973">
            <v>12</v>
          </cell>
          <cell r="F11973" t="str">
            <v>0120</v>
          </cell>
          <cell r="G11973" t="str">
            <v>C004</v>
          </cell>
          <cell r="H11973" t="str">
            <v>Brake rear</v>
          </cell>
          <cell r="I11973" t="str">
            <v>Bakbroms</v>
          </cell>
          <cell r="K11973" t="str">
            <v>Fotbroms</v>
          </cell>
          <cell r="L11973" t="str">
            <v>Kontakta SHIMANO</v>
          </cell>
        </row>
        <row r="11974">
          <cell r="B11974" t="str">
            <v>YEM3975131Vevlager</v>
          </cell>
          <cell r="C11974" t="str">
            <v>YEM3975131</v>
          </cell>
          <cell r="D11974">
            <v>2019</v>
          </cell>
          <cell r="E11974">
            <v>13</v>
          </cell>
          <cell r="F11974" t="str">
            <v>0130</v>
          </cell>
          <cell r="G11974" t="str">
            <v>E001</v>
          </cell>
          <cell r="H11974" t="str">
            <v xml:space="preserve">BB-set </v>
          </cell>
          <cell r="I11974" t="str">
            <v>Vevlager</v>
          </cell>
          <cell r="K11974" t="str">
            <v>C8705065-1-119</v>
          </cell>
          <cell r="L11974" t="str">
            <v>C8705065-1-124</v>
          </cell>
        </row>
        <row r="11975">
          <cell r="B11975" t="str">
            <v>YEM3975131Vevparti</v>
          </cell>
          <cell r="C11975" t="str">
            <v>YEM3975131</v>
          </cell>
          <cell r="D11975">
            <v>2019</v>
          </cell>
          <cell r="E11975">
            <v>14</v>
          </cell>
          <cell r="F11975" t="str">
            <v>0140</v>
          </cell>
          <cell r="G11975" t="str">
            <v>E002</v>
          </cell>
          <cell r="H11975" t="str">
            <v>Front Chainwheel</v>
          </cell>
          <cell r="I11975" t="str">
            <v>Vevparti</v>
          </cell>
          <cell r="J11975" t="str">
            <v xml:space="preserve">C3305692-170 Ounce-248AC 8/9-sp 48t shiny silver </v>
          </cell>
          <cell r="K11975" t="str">
            <v>C3305692-170</v>
          </cell>
          <cell r="L11975" t="str">
            <v>C3300302-170</v>
          </cell>
        </row>
        <row r="11976">
          <cell r="B11976" t="str">
            <v>YEM3975131Kedjeskydd</v>
          </cell>
          <cell r="C11976" t="str">
            <v>YEM3975131</v>
          </cell>
          <cell r="D11976">
            <v>2019</v>
          </cell>
          <cell r="E11976">
            <v>15</v>
          </cell>
          <cell r="F11976" t="str">
            <v>0150</v>
          </cell>
          <cell r="G11976" t="str">
            <v>H001</v>
          </cell>
          <cell r="H11976" t="str">
            <v>Chain guard</v>
          </cell>
          <cell r="I11976" t="str">
            <v>Kedjeskydd</v>
          </cell>
          <cell r="J11976" t="str">
            <v>C8305618 CG 48T 308mm              C8305619 Tailpiece for CG slim   C8305620 Frontfitting 48T 2,9 + 0,22 + 0,43 = 3,55 Euro</v>
          </cell>
          <cell r="K11976" t="str">
            <v>EMPTY</v>
          </cell>
          <cell r="L11976" t="e">
            <v>#N/A</v>
          </cell>
        </row>
        <row r="11977">
          <cell r="B11977" t="str">
            <v>YEM3975131Kedjeskyddsfäste</v>
          </cell>
          <cell r="C11977" t="str">
            <v>YEM3975131</v>
          </cell>
          <cell r="D11977">
            <v>2019</v>
          </cell>
          <cell r="E11977">
            <v>16</v>
          </cell>
          <cell r="F11977" t="str">
            <v>0160</v>
          </cell>
          <cell r="G11977" t="str">
            <v>H002</v>
          </cell>
          <cell r="H11977" t="str">
            <v>Chain guard bracket</v>
          </cell>
          <cell r="I11977" t="str">
            <v>Kedjeskyddsfäste</v>
          </cell>
          <cell r="K11977" t="str">
            <v>EMPTY</v>
          </cell>
          <cell r="L11977" t="e">
            <v>#N/A</v>
          </cell>
        </row>
        <row r="11978">
          <cell r="B11978" t="str">
            <v>YEM3975131Framväxel</v>
          </cell>
          <cell r="C11978" t="str">
            <v>YEM3975131</v>
          </cell>
          <cell r="D11978">
            <v>2019</v>
          </cell>
          <cell r="E11978">
            <v>17</v>
          </cell>
          <cell r="F11978" t="str">
            <v>0170</v>
          </cell>
          <cell r="G11978" t="str">
            <v>D003</v>
          </cell>
          <cell r="H11978" t="str">
            <v>Front Derailleur</v>
          </cell>
          <cell r="I11978" t="str">
            <v>Framväxel</v>
          </cell>
          <cell r="K11978" t="str">
            <v>EMPTY</v>
          </cell>
          <cell r="L11978" t="e">
            <v>#N/A</v>
          </cell>
        </row>
        <row r="11979">
          <cell r="B11979" t="str">
            <v>YEM3975131Bakväxel</v>
          </cell>
          <cell r="C11979" t="str">
            <v>YEM3975131</v>
          </cell>
          <cell r="D11979">
            <v>2019</v>
          </cell>
          <cell r="E11979">
            <v>18</v>
          </cell>
          <cell r="F11979" t="str">
            <v>0180</v>
          </cell>
          <cell r="G11979" t="str">
            <v>D004</v>
          </cell>
          <cell r="H11979" t="str">
            <v>Rear Derailleur</v>
          </cell>
          <cell r="I11979" t="str">
            <v>Bakväxel</v>
          </cell>
          <cell r="K11979" t="str">
            <v>NAVVÄXEL</v>
          </cell>
          <cell r="L11979" t="str">
            <v>Kontakta SHIMANO</v>
          </cell>
        </row>
        <row r="11980">
          <cell r="B11980" t="str">
            <v>YEM3975131Kedja</v>
          </cell>
          <cell r="C11980" t="str">
            <v>YEM3975131</v>
          </cell>
          <cell r="D11980">
            <v>2019</v>
          </cell>
          <cell r="E11980">
            <v>19</v>
          </cell>
          <cell r="F11980" t="str">
            <v>0190</v>
          </cell>
          <cell r="G11980" t="str">
            <v>E003</v>
          </cell>
          <cell r="H11980" t="str">
            <v xml:space="preserve">Chain </v>
          </cell>
          <cell r="I11980" t="str">
            <v>Kedja</v>
          </cell>
          <cell r="J11980" t="str">
            <v>std</v>
          </cell>
          <cell r="K11980" t="str">
            <v>C3405001-0102</v>
          </cell>
          <cell r="L11980" t="str">
            <v>C3400002</v>
          </cell>
        </row>
        <row r="11981">
          <cell r="B11981" t="str">
            <v>YEM3975131Kassett</v>
          </cell>
          <cell r="C11981" t="str">
            <v>YEM3975131</v>
          </cell>
          <cell r="D11981">
            <v>2019</v>
          </cell>
          <cell r="E11981">
            <v>20</v>
          </cell>
          <cell r="F11981" t="str">
            <v>0200</v>
          </cell>
          <cell r="G11981" t="str">
            <v>E004</v>
          </cell>
          <cell r="H11981" t="str">
            <v>Cassette Sprocket</v>
          </cell>
          <cell r="I11981" t="str">
            <v>Kassett</v>
          </cell>
          <cell r="J11981" t="str">
            <v>ASMGEAR20SU SPT SC20sv3/32" (INTERNAL HUB)</v>
          </cell>
          <cell r="K11981" t="str">
            <v>ASMGEAR20SU</v>
          </cell>
          <cell r="L11981" t="str">
            <v>Kontakta SHIMANO</v>
          </cell>
        </row>
        <row r="11982">
          <cell r="B11982" t="str">
            <v>YEM3975131Framhjul</v>
          </cell>
          <cell r="C11982" t="str">
            <v>YEM3975131</v>
          </cell>
          <cell r="D11982">
            <v>2019</v>
          </cell>
          <cell r="E11982">
            <v>21</v>
          </cell>
          <cell r="F11982" t="str">
            <v>0210</v>
          </cell>
          <cell r="G11982" t="str">
            <v>F001</v>
          </cell>
          <cell r="H11982" t="str">
            <v>Front hub</v>
          </cell>
          <cell r="I11982" t="str">
            <v>Framhjul</v>
          </cell>
          <cell r="J11982" t="str">
            <v>Se drive unit</v>
          </cell>
          <cell r="K11982" t="str">
            <v>C4107783</v>
          </cell>
          <cell r="L11982" t="str">
            <v>C4100385</v>
          </cell>
        </row>
        <row r="11983">
          <cell r="B11983" t="str">
            <v>YEM3975131Bakhjul</v>
          </cell>
          <cell r="C11983" t="str">
            <v>YEM3975131</v>
          </cell>
          <cell r="D11983">
            <v>2019</v>
          </cell>
          <cell r="E11983">
            <v>22</v>
          </cell>
          <cell r="F11983" t="str">
            <v>0220</v>
          </cell>
          <cell r="G11983" t="str">
            <v>F002</v>
          </cell>
          <cell r="H11983" t="str">
            <v>Rear hub</v>
          </cell>
          <cell r="I11983" t="str">
            <v>Bakhjul</v>
          </cell>
          <cell r="J11983" t="str">
            <v>ASGC30017CADXR INTERNAL HUB GEAR,SG-C3001-7C-DX, NEXUS,7-SPEED,COASTER BRAKE, 36H, 127X175.5MM, SILVER, BULK</v>
          </cell>
          <cell r="K11983" t="str">
            <v>C4208069</v>
          </cell>
          <cell r="L11983" t="str">
            <v>C4200026</v>
          </cell>
        </row>
        <row r="11984">
          <cell r="B11984" t="str">
            <v>YEM3975131Däck</v>
          </cell>
          <cell r="C11984" t="str">
            <v>YEM3975131</v>
          </cell>
          <cell r="D11984">
            <v>2019</v>
          </cell>
          <cell r="E11984">
            <v>23</v>
          </cell>
          <cell r="F11984" t="str">
            <v>0230</v>
          </cell>
          <cell r="G11984" t="str">
            <v>F003</v>
          </cell>
          <cell r="H11984" t="str">
            <v>Tire</v>
          </cell>
          <cell r="I11984" t="str">
            <v>Däck</v>
          </cell>
          <cell r="J11984" t="str">
            <v>C4906437 TYR 700X37C Duramax Regular Reflex 60 TPI UNDA H-481 Black/Beige</v>
          </cell>
          <cell r="K11984" t="str">
            <v>C4906437</v>
          </cell>
          <cell r="L11984" t="str">
            <v>BSP?</v>
          </cell>
        </row>
        <row r="11985">
          <cell r="B11985" t="str">
            <v>YEM3975131Skärmar set</v>
          </cell>
          <cell r="C11985" t="str">
            <v>YEM3975131</v>
          </cell>
          <cell r="D11985">
            <v>2019</v>
          </cell>
          <cell r="E11985">
            <v>24</v>
          </cell>
          <cell r="F11985" t="str">
            <v>0240</v>
          </cell>
          <cell r="G11985" t="str">
            <v>H003</v>
          </cell>
          <cell r="H11985" t="str">
            <v xml:space="preserve">Mudguard front   </v>
          </cell>
          <cell r="I11985" t="str">
            <v>Skärmar set</v>
          </cell>
          <cell r="J11985" t="str">
            <v>C8255799-SS Front Stainless STEEL 38 Buchel</v>
          </cell>
          <cell r="K11985" t="str">
            <v>C8255799-SS</v>
          </cell>
          <cell r="L11985" t="str">
            <v>BSP?</v>
          </cell>
        </row>
        <row r="11986">
          <cell r="B11986" t="str">
            <v>YEM3975131Pakethållare</v>
          </cell>
          <cell r="C11986" t="str">
            <v>YEM3975131</v>
          </cell>
          <cell r="D11986">
            <v>2019</v>
          </cell>
          <cell r="E11986">
            <v>25</v>
          </cell>
          <cell r="F11986" t="str">
            <v>0250</v>
          </cell>
          <cell r="G11986" t="str">
            <v>H004</v>
          </cell>
          <cell r="H11986" t="str">
            <v>Carrier</v>
          </cell>
          <cell r="I11986" t="str">
            <v>Pakethållare</v>
          </cell>
          <cell r="J11986" t="str">
            <v>C8205828-ALU-5702 Petrol Green Matt Carrier Sport 28"  2-legs 150mm stay (55-62cm), AVS "ny överdel" 131,50 sek</v>
          </cell>
          <cell r="K11986" t="str">
            <v>C8205828-ALU-5702</v>
          </cell>
          <cell r="L11986" t="str">
            <v>Kontakta Service</v>
          </cell>
        </row>
        <row r="11987">
          <cell r="B11987" t="str">
            <v>YEM3975131Sadel</v>
          </cell>
          <cell r="C11987" t="str">
            <v>YEM3975131</v>
          </cell>
          <cell r="D11987">
            <v>2019</v>
          </cell>
          <cell r="E11987">
            <v>26</v>
          </cell>
          <cell r="F11987" t="str">
            <v>0260</v>
          </cell>
          <cell r="G11987" t="str">
            <v>G001</v>
          </cell>
          <cell r="H11987" t="str">
            <v>Saddle</v>
          </cell>
          <cell r="I11987" t="str">
            <v>Sadel</v>
          </cell>
          <cell r="J11987" t="str">
            <v>C7106233 VL-4422 Saddle black, Cover NP-1-01, rail satin steel wo clamp, embossed pattern</v>
          </cell>
          <cell r="K11987" t="str">
            <v>C7106233</v>
          </cell>
          <cell r="L11987" t="str">
            <v>BSP?</v>
          </cell>
        </row>
        <row r="11988">
          <cell r="B11988" t="str">
            <v>YEM3975131Sadelstolpe</v>
          </cell>
          <cell r="C11988" t="str">
            <v>YEM3975131</v>
          </cell>
          <cell r="D11988">
            <v>2019</v>
          </cell>
          <cell r="E11988">
            <v>27</v>
          </cell>
          <cell r="F11988" t="str">
            <v>0270</v>
          </cell>
          <cell r="G11988" t="str">
            <v>G002</v>
          </cell>
          <cell r="H11988" t="str">
            <v>Seatpost</v>
          </cell>
          <cell r="I11988" t="str">
            <v>Sadelstolpe</v>
          </cell>
          <cell r="J11988" t="str">
            <v xml:space="preserve">C7205258  SP-222 27.2X350 Anodized SILVER </v>
          </cell>
          <cell r="K11988" t="str">
            <v>C7205258</v>
          </cell>
          <cell r="L11988" t="str">
            <v>C7200039</v>
          </cell>
        </row>
        <row r="11989">
          <cell r="B11989" t="str">
            <v>YEM3975131Sadelrörsklämma</v>
          </cell>
          <cell r="C11989" t="str">
            <v>YEM3975131</v>
          </cell>
          <cell r="D11989">
            <v>2019</v>
          </cell>
          <cell r="E11989">
            <v>28</v>
          </cell>
          <cell r="F11989" t="str">
            <v>0280</v>
          </cell>
          <cell r="G11989" t="str">
            <v>G003</v>
          </cell>
          <cell r="H11989" t="str">
            <v>Seat Clamp</v>
          </cell>
          <cell r="I11989" t="str">
            <v>Sadelrörsklämma</v>
          </cell>
          <cell r="J11989" t="str">
            <v>C7305178 MX-112 Alloy Seatclamp, single bolt, 31,8mm, silver with stainless steel bolt</v>
          </cell>
          <cell r="K11989" t="str">
            <v>C7305178</v>
          </cell>
          <cell r="L11989" t="str">
            <v>C7300028-318</v>
          </cell>
        </row>
        <row r="11990">
          <cell r="B11990" t="str">
            <v>YEM3975131Framlampa</v>
          </cell>
          <cell r="C11990" t="str">
            <v>YEM3975131</v>
          </cell>
          <cell r="D11990">
            <v>2019</v>
          </cell>
          <cell r="E11990">
            <v>29</v>
          </cell>
          <cell r="F11990" t="str">
            <v>0290</v>
          </cell>
          <cell r="G11990" t="str">
            <v>H005</v>
          </cell>
          <cell r="H11990" t="str">
            <v>Front light</v>
          </cell>
          <cell r="I11990" t="str">
            <v>Framlampa</v>
          </cell>
          <cell r="J11990" t="str">
            <v>C8025213 Front light Breeze Evo with SS bracket Classic chrome, 0,5W LED, 15 lux, Waterproof IP44 w cable</v>
          </cell>
          <cell r="K11990" t="str">
            <v>C8025213</v>
          </cell>
          <cell r="L11990" t="str">
            <v>C8010029</v>
          </cell>
        </row>
        <row r="11991">
          <cell r="B11991" t="str">
            <v>YEM3975131Baklampa</v>
          </cell>
          <cell r="C11991" t="str">
            <v>YEM3975131</v>
          </cell>
          <cell r="D11991">
            <v>2019</v>
          </cell>
          <cell r="E11991">
            <v>30</v>
          </cell>
          <cell r="F11991" t="str">
            <v>0300</v>
          </cell>
          <cell r="G11991" t="str">
            <v>H006</v>
          </cell>
          <cell r="H11991" t="str">
            <v>Light, Rear</v>
          </cell>
          <cell r="I11991" t="str">
            <v>Baklampa</v>
          </cell>
          <cell r="J11991" t="str">
            <v>inkl in battery</v>
          </cell>
          <cell r="K11991" t="str">
            <v>C8705186-1RLBK</v>
          </cell>
          <cell r="L11991" t="str">
            <v>C8705186-1RLBK</v>
          </cell>
        </row>
        <row r="11992">
          <cell r="B11992" t="str">
            <v>YEM3975131Låssats</v>
          </cell>
          <cell r="C11992" t="str">
            <v>YEM3975131</v>
          </cell>
          <cell r="D11992">
            <v>2019</v>
          </cell>
          <cell r="E11992">
            <v>31</v>
          </cell>
          <cell r="F11992" t="str">
            <v>0310</v>
          </cell>
          <cell r="G11992" t="str">
            <v>H007</v>
          </cell>
          <cell r="H11992" t="str">
            <v>Lock</v>
          </cell>
          <cell r="I11992" t="str">
            <v>Låssats</v>
          </cell>
          <cell r="J11992" t="str">
            <v>C8405069 LCK SF PLbk Solid+  BAT SF03, LOCK FRAME+LOCK BATT SF03 RT W/2 similar keys</v>
          </cell>
          <cell r="K11992" t="str">
            <v>C8405069</v>
          </cell>
          <cell r="L11992" t="str">
            <v>C8405069</v>
          </cell>
        </row>
        <row r="11993">
          <cell r="B11993" t="str">
            <v>YEM3975131Stöd</v>
          </cell>
          <cell r="C11993" t="str">
            <v>YEM3975131</v>
          </cell>
          <cell r="D11993">
            <v>2019</v>
          </cell>
          <cell r="E11993">
            <v>32</v>
          </cell>
          <cell r="F11993" t="str">
            <v>0320</v>
          </cell>
          <cell r="G11993" t="str">
            <v>H008</v>
          </cell>
          <cell r="H11993" t="str">
            <v>Kick stand</v>
          </cell>
          <cell r="I11993" t="str">
            <v>Stöd</v>
          </cell>
          <cell r="J11993" t="str">
            <v>C8105208 KS REX ATRAN 235</v>
          </cell>
          <cell r="K11993" t="str">
            <v>C8105208</v>
          </cell>
          <cell r="L11993" t="str">
            <v>C8100034</v>
          </cell>
        </row>
        <row r="11994">
          <cell r="B11994" t="str">
            <v>YEM3975131Korg</v>
          </cell>
          <cell r="C11994" t="str">
            <v>YEM3975131</v>
          </cell>
          <cell r="D11994">
            <v>2019</v>
          </cell>
          <cell r="E11994">
            <v>33</v>
          </cell>
          <cell r="F11994" t="str">
            <v>0330</v>
          </cell>
          <cell r="G11994" t="str">
            <v>H009</v>
          </cell>
          <cell r="H11994" t="str">
            <v>Basket / Fr carrier</v>
          </cell>
          <cell r="I11994" t="str">
            <v>Korg</v>
          </cell>
          <cell r="K11994" t="str">
            <v>EMPTY</v>
          </cell>
          <cell r="L11994" t="e">
            <v>#N/A</v>
          </cell>
        </row>
        <row r="11995">
          <cell r="B11995" t="str">
            <v>YEM3975131Pedaler</v>
          </cell>
          <cell r="C11995" t="str">
            <v>YEM3975131</v>
          </cell>
          <cell r="D11995">
            <v>2019</v>
          </cell>
          <cell r="E11995">
            <v>34</v>
          </cell>
          <cell r="F11995" t="str">
            <v>0340</v>
          </cell>
          <cell r="G11995" t="str">
            <v>E005</v>
          </cell>
          <cell r="H11995" t="str">
            <v xml:space="preserve">Pedal </v>
          </cell>
          <cell r="I11995" t="str">
            <v>Pedaler</v>
          </cell>
          <cell r="J11995" t="str">
            <v>C3505208 NWL-467  SILVER/GREY 9/16" ALU</v>
          </cell>
          <cell r="K11995" t="str">
            <v>C3505208</v>
          </cell>
          <cell r="L11995" t="str">
            <v>C3500059</v>
          </cell>
        </row>
        <row r="11996">
          <cell r="B11996" t="str">
            <v>YEM3975131Motor</v>
          </cell>
          <cell r="C11996" t="str">
            <v>YEM3975131</v>
          </cell>
          <cell r="D11996">
            <v>2019</v>
          </cell>
          <cell r="E11996">
            <v>35</v>
          </cell>
          <cell r="F11996" t="str">
            <v>0350</v>
          </cell>
          <cell r="G11996" t="str">
            <v>J001</v>
          </cell>
          <cell r="H11996" t="str">
            <v>DRIVE UNIT:</v>
          </cell>
          <cell r="I11996" t="str">
            <v>Motor</v>
          </cell>
          <cell r="J11996" t="str">
            <v>C8705065-1-02 2017 E-Motor Egoing SYXC</v>
          </cell>
          <cell r="K11996" t="str">
            <v>C8705065-1-02</v>
          </cell>
          <cell r="L11996" t="str">
            <v>C8705065-1-02</v>
          </cell>
        </row>
        <row r="11997">
          <cell r="B11997" t="str">
            <v>YEM3975131Display</v>
          </cell>
          <cell r="C11997" t="str">
            <v>YEM3975131</v>
          </cell>
          <cell r="D11997">
            <v>2019</v>
          </cell>
          <cell r="E11997">
            <v>36</v>
          </cell>
          <cell r="F11997" t="str">
            <v>0360</v>
          </cell>
          <cell r="G11997" t="str">
            <v>J004</v>
          </cell>
          <cell r="H11997" t="str">
            <v>DISPLAY:</v>
          </cell>
          <cell r="I11997" t="str">
            <v>Display</v>
          </cell>
          <cell r="J11997" t="str">
            <v>C8705065-1-10S LED, E10 Silver Alloy E-Going logo, new buttons, to be assembled on the left side,  cable length: 850mm 28"   For BESST</v>
          </cell>
          <cell r="K11997" t="str">
            <v>C8705065-1-10S</v>
          </cell>
          <cell r="L11997" t="str">
            <v>C8705065-1-10S</v>
          </cell>
        </row>
        <row r="11998">
          <cell r="B11998" t="str">
            <v>YEM3975131EB-Bus kabel</v>
          </cell>
          <cell r="C11998" t="str">
            <v>YEM3975131</v>
          </cell>
          <cell r="D11998">
            <v>2019</v>
          </cell>
          <cell r="E11998">
            <v>37</v>
          </cell>
          <cell r="F11998" t="str">
            <v>0370</v>
          </cell>
          <cell r="G11998" t="str">
            <v>J005</v>
          </cell>
          <cell r="H11998" t="str">
            <v>EB-BUS CABLE:</v>
          </cell>
          <cell r="I11998" t="str">
            <v>EB-Bus kabel</v>
          </cell>
          <cell r="J11998" t="str">
            <v>C8705065-1-04A 9pin (1000mm), one end linked to controller,the other end linked to the display (240mm), the front light (240mm) one brake sensor (280mm) and the speed sensor (500mm)</v>
          </cell>
          <cell r="K11998" t="str">
            <v>C8705065-1-04A</v>
          </cell>
          <cell r="L11998" t="str">
            <v>C8705065-1-04</v>
          </cell>
        </row>
        <row r="11999">
          <cell r="B11999" t="str">
            <v>YEM3975131Motorkabel</v>
          </cell>
          <cell r="C11999" t="str">
            <v>YEM3975131</v>
          </cell>
          <cell r="D11999">
            <v>2019</v>
          </cell>
          <cell r="E11999">
            <v>38</v>
          </cell>
          <cell r="F11999" t="str">
            <v>0380</v>
          </cell>
          <cell r="G11999" t="str">
            <v>J006</v>
          </cell>
          <cell r="H11999" t="str">
            <v>POWER CABLE:</v>
          </cell>
          <cell r="I11999" t="str">
            <v>Motorkabel</v>
          </cell>
          <cell r="J11999" t="str">
            <v>C8705065-1-03A G9.1/M9.1, cable length 1250mm, between motor and controller</v>
          </cell>
          <cell r="K11999" t="str">
            <v>C8705065-1-03A</v>
          </cell>
          <cell r="L11999" t="str">
            <v>C8705065-1-03A</v>
          </cell>
        </row>
        <row r="12000">
          <cell r="B12000" t="str">
            <v>YEM3975131Kabel framlampa</v>
          </cell>
          <cell r="C12000" t="str">
            <v>YEM3975131</v>
          </cell>
          <cell r="D12000">
            <v>2019</v>
          </cell>
          <cell r="E12000">
            <v>39</v>
          </cell>
          <cell r="F12000" t="str">
            <v>0390</v>
          </cell>
          <cell r="G12000" t="str">
            <v>J007</v>
          </cell>
          <cell r="H12000" t="str">
            <v>F. LIGHT CABLE:</v>
          </cell>
          <cell r="I12000" t="str">
            <v>Kabel framlampa</v>
          </cell>
          <cell r="J12000" t="str">
            <v>Included in EB-BUS cable</v>
          </cell>
          <cell r="K12000" t="str">
            <v>Ingår i EB-buskabeln</v>
          </cell>
          <cell r="L12000" t="str">
            <v>Ingår i EB-buskabeln</v>
          </cell>
        </row>
        <row r="12001">
          <cell r="B12001" t="str">
            <v>YEM3975131Kabel baklampa</v>
          </cell>
          <cell r="C12001" t="str">
            <v>YEM3975131</v>
          </cell>
          <cell r="D12001">
            <v>2019</v>
          </cell>
          <cell r="E12001">
            <v>40</v>
          </cell>
          <cell r="F12001" t="str">
            <v>0400</v>
          </cell>
          <cell r="G12001" t="str">
            <v>J008</v>
          </cell>
          <cell r="H12001" t="str">
            <v>R. LIGHT CABLE:</v>
          </cell>
          <cell r="I12001" t="str">
            <v>Kabel baklampa</v>
          </cell>
          <cell r="J12001" t="str">
            <v>Included in the battery</v>
          </cell>
          <cell r="K12001" t="str">
            <v>INGÅR I BATTERIET</v>
          </cell>
          <cell r="L12001" t="str">
            <v>Ingår i batteriet</v>
          </cell>
        </row>
        <row r="12002">
          <cell r="B12002" t="str">
            <v>YEM3975131Hastighetssensor</v>
          </cell>
          <cell r="C12002" t="str">
            <v>YEM3975131</v>
          </cell>
          <cell r="D12002">
            <v>2019</v>
          </cell>
          <cell r="E12002">
            <v>41</v>
          </cell>
          <cell r="F12002" t="str">
            <v>0410</v>
          </cell>
          <cell r="G12002" t="str">
            <v>J009</v>
          </cell>
          <cell r="H12002" t="str">
            <v>SPEED SENSOR:</v>
          </cell>
          <cell r="I12002" t="str">
            <v>Hastighetssensor</v>
          </cell>
          <cell r="J12002" t="str">
            <v>Integrated in the motor</v>
          </cell>
          <cell r="K12002" t="str">
            <v>INGÅR I MOTORN</v>
          </cell>
          <cell r="L12002" t="str">
            <v>Ingår i motorn</v>
          </cell>
        </row>
        <row r="12003">
          <cell r="B12003" t="str">
            <v>YEM3975131Batteri</v>
          </cell>
          <cell r="C12003" t="str">
            <v>YEM3975131</v>
          </cell>
          <cell r="D12003">
            <v>2019</v>
          </cell>
          <cell r="E12003">
            <v>42</v>
          </cell>
          <cell r="F12003" t="str">
            <v>0420</v>
          </cell>
          <cell r="G12003" t="str">
            <v>J002</v>
          </cell>
          <cell r="H12003" t="str">
            <v>BATTERY:</v>
          </cell>
          <cell r="I12003" t="str">
            <v>Batteri</v>
          </cell>
          <cell r="J12003" t="str">
            <v>C8705142-1-11EA SR-11, 11,6Ah, dimension med dockning 435mmX140mmX50mm, 2,9kg</v>
          </cell>
          <cell r="K12003" t="str">
            <v>C8705142-1-11EA</v>
          </cell>
          <cell r="L12003" t="str">
            <v>C8705142-1-11EA</v>
          </cell>
        </row>
        <row r="12004">
          <cell r="B12004" t="str">
            <v>YEM3975131Batterihållare</v>
          </cell>
          <cell r="C12004" t="str">
            <v>YEM3975131</v>
          </cell>
          <cell r="D12004">
            <v>2019</v>
          </cell>
          <cell r="E12004">
            <v>43</v>
          </cell>
          <cell r="F12004" t="str">
            <v>0430</v>
          </cell>
          <cell r="G12004" t="str">
            <v>J003</v>
          </cell>
          <cell r="H12004" t="str">
            <v>BATTERY HOLDER/Slider</v>
          </cell>
          <cell r="I12004" t="str">
            <v>Batterihållare</v>
          </cell>
          <cell r="J12004" t="str">
            <v>C8705142-10-02 Slider (lower part) SR11, AXA One key</v>
          </cell>
          <cell r="K12004" t="str">
            <v>C8705142-10-02</v>
          </cell>
          <cell r="L12004" t="str">
            <v>C8705142-10-02</v>
          </cell>
        </row>
        <row r="12005">
          <cell r="B12005" t="str">
            <v>YEM3975131Batteriladdare</v>
          </cell>
          <cell r="C12005" t="str">
            <v>YEM3975131</v>
          </cell>
          <cell r="D12005">
            <v>2019</v>
          </cell>
          <cell r="E12005">
            <v>44</v>
          </cell>
          <cell r="F12005" t="str">
            <v>0440</v>
          </cell>
          <cell r="G12005" t="str">
            <v>J010</v>
          </cell>
          <cell r="H12005" t="str">
            <v>CHARGER:</v>
          </cell>
          <cell r="I12005" t="str">
            <v>Batteriladdare</v>
          </cell>
          <cell r="J12005" t="str">
            <v xml:space="preserve">C8705086-02 CZ2AU2KE7 for DT12/SR11 </v>
          </cell>
          <cell r="K12005" t="str">
            <v>C8705086-02</v>
          </cell>
          <cell r="L12005" t="str">
            <v>C8705086-02</v>
          </cell>
        </row>
        <row r="12006">
          <cell r="B12006" t="str">
            <v>YEM3975131Kontrollbox</v>
          </cell>
          <cell r="C12006" t="str">
            <v>YEM3975131</v>
          </cell>
          <cell r="D12006">
            <v>2019</v>
          </cell>
          <cell r="E12006">
            <v>45</v>
          </cell>
          <cell r="F12006" t="str">
            <v>0450</v>
          </cell>
          <cell r="G12006" t="str">
            <v>J011</v>
          </cell>
          <cell r="H12006" t="str">
            <v>Controller</v>
          </cell>
          <cell r="I12006" t="str">
            <v>Kontrollbox</v>
          </cell>
          <cell r="J12006" t="str">
            <v>Included in motor</v>
          </cell>
          <cell r="K12006" t="str">
            <v>C8705142-10-02</v>
          </cell>
          <cell r="L12006" t="str">
            <v>C8705142-10-02</v>
          </cell>
        </row>
        <row r="12007">
          <cell r="B12007" t="str">
            <v>YEM3975131Växelöra</v>
          </cell>
          <cell r="C12007" t="str">
            <v>YEM3975131</v>
          </cell>
          <cell r="D12007">
            <v>2019</v>
          </cell>
          <cell r="E12007">
            <v>46</v>
          </cell>
          <cell r="F12007" t="str">
            <v>0460</v>
          </cell>
          <cell r="G12007" t="str">
            <v>D005</v>
          </cell>
          <cell r="H12007" t="str">
            <v>Gear hanger</v>
          </cell>
          <cell r="I12007" t="str">
            <v>Växelöra</v>
          </cell>
          <cell r="L12007" t="e">
            <v>#N/A</v>
          </cell>
        </row>
        <row r="12008">
          <cell r="B12008" t="str">
            <v>YEM3975531RAM</v>
          </cell>
          <cell r="C12008" t="str">
            <v>YEM3975531</v>
          </cell>
          <cell r="D12008">
            <v>2019</v>
          </cell>
          <cell r="E12008">
            <v>1</v>
          </cell>
          <cell r="F12008" t="str">
            <v>0010</v>
          </cell>
          <cell r="G12008" t="str">
            <v>A001</v>
          </cell>
          <cell r="H12008" t="str">
            <v>PAINTED FRAME</v>
          </cell>
          <cell r="I12008" t="str">
            <v>RAM</v>
          </cell>
          <cell r="K12008" t="str">
            <v>FRAME</v>
          </cell>
          <cell r="L12008" t="e">
            <v>#N/A</v>
          </cell>
        </row>
        <row r="12009">
          <cell r="B12009" t="str">
            <v>YEM3975531Framgaffel</v>
          </cell>
          <cell r="C12009" t="str">
            <v>YEM3975531</v>
          </cell>
          <cell r="D12009">
            <v>2019</v>
          </cell>
          <cell r="E12009">
            <v>2</v>
          </cell>
          <cell r="F12009" t="str">
            <v>0020</v>
          </cell>
          <cell r="G12009" t="str">
            <v>A002</v>
          </cell>
          <cell r="H12009" t="str">
            <v>PAINTED FORK</v>
          </cell>
          <cell r="I12009" t="str">
            <v>Framgaffel</v>
          </cell>
          <cell r="K12009" t="str">
            <v>FORK</v>
          </cell>
          <cell r="L12009" t="e">
            <v>#N/A</v>
          </cell>
        </row>
        <row r="12010">
          <cell r="B12010" t="str">
            <v>YEM3975531Styrlager</v>
          </cell>
          <cell r="C12010" t="str">
            <v>YEM3975531</v>
          </cell>
          <cell r="D12010">
            <v>2019</v>
          </cell>
          <cell r="E12010">
            <v>3</v>
          </cell>
          <cell r="F12010" t="str">
            <v>0030</v>
          </cell>
          <cell r="G12010" t="str">
            <v>B001</v>
          </cell>
          <cell r="H12010" t="str">
            <v>Head Set</v>
          </cell>
          <cell r="I12010" t="str">
            <v>Styrlager</v>
          </cell>
          <cell r="J12010" t="str">
            <v>C2105002 VP-MH305C SEMI INTEGR, ED BLACK O/S  SH = 20mm</v>
          </cell>
          <cell r="K12010" t="str">
            <v>C2105002</v>
          </cell>
          <cell r="L12010" t="str">
            <v>C2100163</v>
          </cell>
        </row>
        <row r="12011">
          <cell r="B12011" t="str">
            <v xml:space="preserve">YEM3975531Styrstam </v>
          </cell>
          <cell r="C12011" t="str">
            <v>YEM3975531</v>
          </cell>
          <cell r="D12011">
            <v>2019</v>
          </cell>
          <cell r="E12011">
            <v>4</v>
          </cell>
          <cell r="F12011" t="str">
            <v>0040</v>
          </cell>
          <cell r="G12011" t="str">
            <v>B002</v>
          </cell>
          <cell r="H12011" t="str">
            <v>Handlebar Stem</v>
          </cell>
          <cell r="I12011" t="str">
            <v xml:space="preserve">Styrstam </v>
          </cell>
          <cell r="J12011" t="str">
            <v xml:space="preserve">C2205548-085 STQ ALsv 25,4/85 180mm 4BOLT MTSD-367N-5 SV </v>
          </cell>
          <cell r="K12011" t="str">
            <v>C2205548-085</v>
          </cell>
          <cell r="L12011" t="str">
            <v>C2200064</v>
          </cell>
        </row>
        <row r="12012">
          <cell r="B12012" t="str">
            <v>YEM3975531Styre</v>
          </cell>
          <cell r="C12012" t="str">
            <v>YEM3975531</v>
          </cell>
          <cell r="D12012">
            <v>2019</v>
          </cell>
          <cell r="E12012">
            <v>5</v>
          </cell>
          <cell r="F12012" t="str">
            <v>0050</v>
          </cell>
          <cell r="G12012" t="str">
            <v>B003</v>
          </cell>
          <cell r="H12012" t="str">
            <v>Handelbar</v>
          </cell>
          <cell r="I12012" t="str">
            <v>Styre</v>
          </cell>
          <cell r="J12012" t="str">
            <v>C2306104 Avenida 600mm silver</v>
          </cell>
          <cell r="K12012" t="str">
            <v>C2306104</v>
          </cell>
          <cell r="L12012" t="str">
            <v>C2306104</v>
          </cell>
        </row>
        <row r="12013">
          <cell r="B12013" t="str">
            <v>YEM3975531Bromsgrepp H</v>
          </cell>
          <cell r="C12013" t="str">
            <v>YEM3975531</v>
          </cell>
          <cell r="D12013">
            <v>2019</v>
          </cell>
          <cell r="E12013">
            <v>6</v>
          </cell>
          <cell r="F12013" t="str">
            <v>0060</v>
          </cell>
          <cell r="G12013" t="str">
            <v>C002</v>
          </cell>
          <cell r="H12013" t="str">
            <v>Brake Lever R</v>
          </cell>
          <cell r="I12013" t="str">
            <v>Bromsgrepp H</v>
          </cell>
          <cell r="L12013" t="e">
            <v>#N/A</v>
          </cell>
        </row>
        <row r="12014">
          <cell r="B12014" t="str">
            <v>YEM3975531Bromsgrepp V</v>
          </cell>
          <cell r="C12014" t="str">
            <v>YEM3975531</v>
          </cell>
          <cell r="D12014">
            <v>2019</v>
          </cell>
          <cell r="E12014">
            <v>7</v>
          </cell>
          <cell r="F12014" t="str">
            <v>0070</v>
          </cell>
          <cell r="G12014" t="str">
            <v>C001</v>
          </cell>
          <cell r="H12014" t="str">
            <v>Brake Lever L</v>
          </cell>
          <cell r="I12014" t="str">
            <v>Bromsgrepp V</v>
          </cell>
          <cell r="J12014" t="str">
            <v>C6505049 BLL ALsvPLbk VB U 4F BL39AP</v>
          </cell>
          <cell r="K12014" t="str">
            <v>C6505049</v>
          </cell>
          <cell r="L12014" t="str">
            <v>C6500024</v>
          </cell>
        </row>
        <row r="12015">
          <cell r="B12015" t="str">
            <v>YEM3975531Växelreglage H</v>
          </cell>
          <cell r="C12015" t="str">
            <v>YEM3975531</v>
          </cell>
          <cell r="D12015">
            <v>2019</v>
          </cell>
          <cell r="E12015">
            <v>8</v>
          </cell>
          <cell r="F12015" t="str">
            <v>0080</v>
          </cell>
          <cell r="G12015" t="str">
            <v>D002</v>
          </cell>
          <cell r="H12015" t="str">
            <v>Shift Lever R</v>
          </cell>
          <cell r="I12015" t="str">
            <v>Växelreglage H</v>
          </cell>
          <cell r="J12015" t="str">
            <v>ASL7S50ALSL SL-7S50, RAPIDFIRE PLUS  inturnal SCA</v>
          </cell>
          <cell r="K12015" t="str">
            <v>ASL7S50ALSL</v>
          </cell>
          <cell r="L12015" t="str">
            <v>Kontakta SHIMANO</v>
          </cell>
        </row>
        <row r="12016">
          <cell r="B12016" t="str">
            <v>YEM3975531Växelreglage V</v>
          </cell>
          <cell r="C12016" t="str">
            <v>YEM3975531</v>
          </cell>
          <cell r="D12016">
            <v>2019</v>
          </cell>
          <cell r="E12016">
            <v>9</v>
          </cell>
          <cell r="F12016" t="str">
            <v>0090</v>
          </cell>
          <cell r="G12016" t="str">
            <v>D001</v>
          </cell>
          <cell r="H12016" t="str">
            <v>Shift Lever L</v>
          </cell>
          <cell r="I12016" t="str">
            <v>Växelreglage V</v>
          </cell>
          <cell r="L12016" t="e">
            <v>#N/A</v>
          </cell>
        </row>
        <row r="12017">
          <cell r="B12017" t="str">
            <v>YEM3975531Handtag par</v>
          </cell>
          <cell r="C12017" t="str">
            <v>YEM3975531</v>
          </cell>
          <cell r="D12017">
            <v>2019</v>
          </cell>
          <cell r="E12017">
            <v>10</v>
          </cell>
          <cell r="F12017" t="str">
            <v>0100</v>
          </cell>
          <cell r="G12017" t="str">
            <v>B004</v>
          </cell>
          <cell r="H12017" t="str">
            <v>Grip R</v>
          </cell>
          <cell r="I12017" t="str">
            <v>Handtag par</v>
          </cell>
          <cell r="J12017" t="str">
            <v>C2505665 Hard plastic black/Gel black/K10-01black, 130mm, embossed screw thread, anodized siliver JY020 clamp, black</v>
          </cell>
          <cell r="K12017" t="str">
            <v>C2505682</v>
          </cell>
          <cell r="L12017" t="str">
            <v>BSP?</v>
          </cell>
        </row>
        <row r="12018">
          <cell r="B12018" t="str">
            <v>YEM3975531Frambroms</v>
          </cell>
          <cell r="C12018" t="str">
            <v>YEM3975531</v>
          </cell>
          <cell r="D12018">
            <v>2019</v>
          </cell>
          <cell r="E12018">
            <v>11</v>
          </cell>
          <cell r="F12018" t="str">
            <v>0110</v>
          </cell>
          <cell r="G12018" t="str">
            <v>C003</v>
          </cell>
          <cell r="H12018" t="str">
            <v xml:space="preserve">Brake front </v>
          </cell>
          <cell r="I12018" t="str">
            <v>Frambroms</v>
          </cell>
          <cell r="J12018" t="str">
            <v xml:space="preserve">C6305035 V-Brake TX-121L Black 108mm. </v>
          </cell>
          <cell r="K12018" t="str">
            <v>C6305035</v>
          </cell>
          <cell r="L12018" t="str">
            <v>C6300101</v>
          </cell>
        </row>
        <row r="12019">
          <cell r="B12019" t="str">
            <v>YEM3975531Bakbroms</v>
          </cell>
          <cell r="C12019" t="str">
            <v>YEM3975531</v>
          </cell>
          <cell r="D12019">
            <v>2019</v>
          </cell>
          <cell r="E12019">
            <v>12</v>
          </cell>
          <cell r="F12019" t="str">
            <v>0120</v>
          </cell>
          <cell r="G12019" t="str">
            <v>C004</v>
          </cell>
          <cell r="H12019" t="str">
            <v>Brake rear</v>
          </cell>
          <cell r="I12019" t="str">
            <v>Bakbroms</v>
          </cell>
          <cell r="K12019" t="str">
            <v>Fotbroms</v>
          </cell>
          <cell r="L12019" t="str">
            <v>Kontakta SHIMANO</v>
          </cell>
        </row>
        <row r="12020">
          <cell r="B12020" t="str">
            <v>YEM3975531Vevlager</v>
          </cell>
          <cell r="C12020" t="str">
            <v>YEM3975531</v>
          </cell>
          <cell r="D12020">
            <v>2019</v>
          </cell>
          <cell r="E12020">
            <v>13</v>
          </cell>
          <cell r="F12020" t="str">
            <v>0130</v>
          </cell>
          <cell r="G12020" t="str">
            <v>E001</v>
          </cell>
          <cell r="H12020" t="str">
            <v xml:space="preserve">BB-set </v>
          </cell>
          <cell r="I12020" t="str">
            <v>Vevlager</v>
          </cell>
          <cell r="K12020" t="str">
            <v>C8705065-1-119</v>
          </cell>
          <cell r="L12020" t="str">
            <v>C8705065-1-124</v>
          </cell>
        </row>
        <row r="12021">
          <cell r="B12021" t="str">
            <v>YEM3975531Vevparti</v>
          </cell>
          <cell r="C12021" t="str">
            <v>YEM3975531</v>
          </cell>
          <cell r="D12021">
            <v>2019</v>
          </cell>
          <cell r="E12021">
            <v>14</v>
          </cell>
          <cell r="F12021" t="str">
            <v>0140</v>
          </cell>
          <cell r="G12021" t="str">
            <v>E002</v>
          </cell>
          <cell r="H12021" t="str">
            <v>Front Chainwheel</v>
          </cell>
          <cell r="I12021" t="str">
            <v>Vevparti</v>
          </cell>
          <cell r="J12021" t="str">
            <v xml:space="preserve">C3305692-170 Ounce-248AC 8/9-sp 48t shiny silver </v>
          </cell>
          <cell r="K12021" t="str">
            <v>C3305692-170</v>
          </cell>
          <cell r="L12021" t="str">
            <v>C3300302-170</v>
          </cell>
        </row>
        <row r="12022">
          <cell r="B12022" t="str">
            <v>YEM3975531Kedjeskydd</v>
          </cell>
          <cell r="C12022" t="str">
            <v>YEM3975531</v>
          </cell>
          <cell r="D12022">
            <v>2019</v>
          </cell>
          <cell r="E12022">
            <v>15</v>
          </cell>
          <cell r="F12022" t="str">
            <v>0150</v>
          </cell>
          <cell r="G12022" t="str">
            <v>H001</v>
          </cell>
          <cell r="H12022" t="str">
            <v>Chain guard</v>
          </cell>
          <cell r="I12022" t="str">
            <v>Kedjeskydd</v>
          </cell>
          <cell r="J12022" t="str">
            <v>C8305618 CG 48T 308mm              C8305619 Tailpiece for CG slim   C8305620 Frontfitting 48T 2,9 + 0,22 + 0,43 = 3,55 Euro</v>
          </cell>
          <cell r="K12022" t="str">
            <v>EMPTY</v>
          </cell>
          <cell r="L12022" t="e">
            <v>#N/A</v>
          </cell>
        </row>
        <row r="12023">
          <cell r="B12023" t="str">
            <v>YEM3975531Kedjeskyddsfäste</v>
          </cell>
          <cell r="C12023" t="str">
            <v>YEM3975531</v>
          </cell>
          <cell r="D12023">
            <v>2019</v>
          </cell>
          <cell r="E12023">
            <v>16</v>
          </cell>
          <cell r="F12023" t="str">
            <v>0160</v>
          </cell>
          <cell r="G12023" t="str">
            <v>H002</v>
          </cell>
          <cell r="H12023" t="str">
            <v>Chain guard bracket</v>
          </cell>
          <cell r="I12023" t="str">
            <v>Kedjeskyddsfäste</v>
          </cell>
          <cell r="K12023" t="str">
            <v>EMPTY</v>
          </cell>
          <cell r="L12023" t="e">
            <v>#N/A</v>
          </cell>
        </row>
        <row r="12024">
          <cell r="B12024" t="str">
            <v>YEM3975531Framväxel</v>
          </cell>
          <cell r="C12024" t="str">
            <v>YEM3975531</v>
          </cell>
          <cell r="D12024">
            <v>2019</v>
          </cell>
          <cell r="E12024">
            <v>17</v>
          </cell>
          <cell r="F12024" t="str">
            <v>0170</v>
          </cell>
          <cell r="G12024" t="str">
            <v>D003</v>
          </cell>
          <cell r="H12024" t="str">
            <v>Front Derailleur</v>
          </cell>
          <cell r="I12024" t="str">
            <v>Framväxel</v>
          </cell>
          <cell r="K12024" t="str">
            <v>EMPTY</v>
          </cell>
          <cell r="L12024" t="e">
            <v>#N/A</v>
          </cell>
        </row>
        <row r="12025">
          <cell r="B12025" t="str">
            <v>YEM3975531Bakväxel</v>
          </cell>
          <cell r="C12025" t="str">
            <v>YEM3975531</v>
          </cell>
          <cell r="D12025">
            <v>2019</v>
          </cell>
          <cell r="E12025">
            <v>18</v>
          </cell>
          <cell r="F12025" t="str">
            <v>0180</v>
          </cell>
          <cell r="G12025" t="str">
            <v>D004</v>
          </cell>
          <cell r="H12025" t="str">
            <v>Rear Derailleur</v>
          </cell>
          <cell r="I12025" t="str">
            <v>Bakväxel</v>
          </cell>
          <cell r="K12025" t="str">
            <v>NAVVÄXEL</v>
          </cell>
          <cell r="L12025" t="str">
            <v>Kontakta SHIMANO</v>
          </cell>
        </row>
        <row r="12026">
          <cell r="B12026" t="str">
            <v>YEM3975531Kedja</v>
          </cell>
          <cell r="C12026" t="str">
            <v>YEM3975531</v>
          </cell>
          <cell r="D12026">
            <v>2019</v>
          </cell>
          <cell r="E12026">
            <v>19</v>
          </cell>
          <cell r="F12026" t="str">
            <v>0190</v>
          </cell>
          <cell r="G12026" t="str">
            <v>E003</v>
          </cell>
          <cell r="H12026" t="str">
            <v xml:space="preserve">Chain </v>
          </cell>
          <cell r="I12026" t="str">
            <v>Kedja</v>
          </cell>
          <cell r="J12026" t="str">
            <v>std</v>
          </cell>
          <cell r="K12026" t="str">
            <v>C3405001-0102</v>
          </cell>
          <cell r="L12026" t="str">
            <v>C3400002</v>
          </cell>
        </row>
        <row r="12027">
          <cell r="B12027" t="str">
            <v>YEM3975531Kassett</v>
          </cell>
          <cell r="C12027" t="str">
            <v>YEM3975531</v>
          </cell>
          <cell r="D12027">
            <v>2019</v>
          </cell>
          <cell r="E12027">
            <v>20</v>
          </cell>
          <cell r="F12027" t="str">
            <v>0200</v>
          </cell>
          <cell r="G12027" t="str">
            <v>E004</v>
          </cell>
          <cell r="H12027" t="str">
            <v>Cassette Sprocket</v>
          </cell>
          <cell r="I12027" t="str">
            <v>Kassett</v>
          </cell>
          <cell r="J12027" t="str">
            <v>ASMGEAR20SU SPT SC20sv3/32" (INTERNAL HUB)</v>
          </cell>
          <cell r="K12027" t="str">
            <v>ASMGEAR20SU</v>
          </cell>
          <cell r="L12027" t="str">
            <v>Kontakta SHIMANO</v>
          </cell>
        </row>
        <row r="12028">
          <cell r="B12028" t="str">
            <v>YEM3975531Framhjul</v>
          </cell>
          <cell r="C12028" t="str">
            <v>YEM3975531</v>
          </cell>
          <cell r="D12028">
            <v>2019</v>
          </cell>
          <cell r="E12028">
            <v>21</v>
          </cell>
          <cell r="F12028" t="str">
            <v>0210</v>
          </cell>
          <cell r="G12028" t="str">
            <v>F001</v>
          </cell>
          <cell r="H12028" t="str">
            <v>Front hub</v>
          </cell>
          <cell r="I12028" t="str">
            <v>Framhjul</v>
          </cell>
          <cell r="J12028" t="str">
            <v>Se drive unit</v>
          </cell>
          <cell r="K12028" t="str">
            <v>C4107783</v>
          </cell>
          <cell r="L12028" t="str">
            <v>C4100385</v>
          </cell>
        </row>
        <row r="12029">
          <cell r="B12029" t="str">
            <v>YEM3975531Bakhjul</v>
          </cell>
          <cell r="C12029" t="str">
            <v>YEM3975531</v>
          </cell>
          <cell r="D12029">
            <v>2019</v>
          </cell>
          <cell r="E12029">
            <v>22</v>
          </cell>
          <cell r="F12029" t="str">
            <v>0220</v>
          </cell>
          <cell r="G12029" t="str">
            <v>F002</v>
          </cell>
          <cell r="H12029" t="str">
            <v>Rear hub</v>
          </cell>
          <cell r="I12029" t="str">
            <v>Bakhjul</v>
          </cell>
          <cell r="J12029" t="str">
            <v>ASGC30017CADXR INTERNAL HUB GEAR,SG-C3001-7C-DX, NEXUS,7-SPEED,COASTER BRAKE, 36H, 127X175.5MM, SILVER, BULK</v>
          </cell>
          <cell r="K12029" t="str">
            <v>C4208069</v>
          </cell>
          <cell r="L12029" t="str">
            <v>C4200026</v>
          </cell>
        </row>
        <row r="12030">
          <cell r="B12030" t="str">
            <v>YEM3975531Däck</v>
          </cell>
          <cell r="C12030" t="str">
            <v>YEM3975531</v>
          </cell>
          <cell r="D12030">
            <v>2019</v>
          </cell>
          <cell r="E12030">
            <v>23</v>
          </cell>
          <cell r="F12030" t="str">
            <v>0230</v>
          </cell>
          <cell r="G12030" t="str">
            <v>F003</v>
          </cell>
          <cell r="H12030" t="str">
            <v>Tire</v>
          </cell>
          <cell r="I12030" t="str">
            <v>Däck</v>
          </cell>
          <cell r="J12030" t="str">
            <v>C4906437 TYR 700X37C Duramax Regular Reflex 60 TPI UNDA H-481 Black/Beige</v>
          </cell>
          <cell r="K12030" t="str">
            <v>C4906437</v>
          </cell>
          <cell r="L12030" t="str">
            <v>BSP?</v>
          </cell>
        </row>
        <row r="12031">
          <cell r="B12031" t="str">
            <v>YEM3975531Skärmar set</v>
          </cell>
          <cell r="C12031" t="str">
            <v>YEM3975531</v>
          </cell>
          <cell r="D12031">
            <v>2019</v>
          </cell>
          <cell r="E12031">
            <v>24</v>
          </cell>
          <cell r="F12031" t="str">
            <v>0240</v>
          </cell>
          <cell r="G12031" t="str">
            <v>H003</v>
          </cell>
          <cell r="H12031" t="str">
            <v xml:space="preserve">Mudguard front   </v>
          </cell>
          <cell r="I12031" t="str">
            <v>Skärmar set</v>
          </cell>
          <cell r="J12031" t="str">
            <v>C8255799-SS Front Stainless STEEL 38 Buchel</v>
          </cell>
          <cell r="K12031" t="str">
            <v>C8255799-SS</v>
          </cell>
          <cell r="L12031" t="str">
            <v>BSP?</v>
          </cell>
        </row>
        <row r="12032">
          <cell r="B12032" t="str">
            <v>YEM3975531Pakethållare</v>
          </cell>
          <cell r="C12032" t="str">
            <v>YEM3975531</v>
          </cell>
          <cell r="D12032">
            <v>2019</v>
          </cell>
          <cell r="E12032">
            <v>25</v>
          </cell>
          <cell r="F12032" t="str">
            <v>0250</v>
          </cell>
          <cell r="G12032" t="str">
            <v>H004</v>
          </cell>
          <cell r="H12032" t="str">
            <v>Carrier</v>
          </cell>
          <cell r="I12032" t="str">
            <v>Pakethållare</v>
          </cell>
          <cell r="J12032" t="str">
            <v>C8205828-ALU-5702 Petrol Green Matt Carrier Sport 28"  2-legs 150mm stay (55-62cm), AVS "ny överdel" 131,50 sek</v>
          </cell>
          <cell r="K12032" t="str">
            <v>C8205828-ALU-5702</v>
          </cell>
          <cell r="L12032" t="str">
            <v>Kontakta Service</v>
          </cell>
        </row>
        <row r="12033">
          <cell r="B12033" t="str">
            <v>YEM3975531Sadel</v>
          </cell>
          <cell r="C12033" t="str">
            <v>YEM3975531</v>
          </cell>
          <cell r="D12033">
            <v>2019</v>
          </cell>
          <cell r="E12033">
            <v>26</v>
          </cell>
          <cell r="F12033" t="str">
            <v>0260</v>
          </cell>
          <cell r="G12033" t="str">
            <v>G001</v>
          </cell>
          <cell r="H12033" t="str">
            <v>Saddle</v>
          </cell>
          <cell r="I12033" t="str">
            <v>Sadel</v>
          </cell>
          <cell r="J12033" t="str">
            <v>C7106233 VL-4422 Saddle black, Cover NP-1-01, rail satin steel wo clamp, embossed pattern</v>
          </cell>
          <cell r="K12033" t="str">
            <v>C7106233</v>
          </cell>
          <cell r="L12033" t="str">
            <v>BSP?</v>
          </cell>
        </row>
        <row r="12034">
          <cell r="B12034" t="str">
            <v>YEM3975531Sadelstolpe</v>
          </cell>
          <cell r="C12034" t="str">
            <v>YEM3975531</v>
          </cell>
          <cell r="D12034">
            <v>2019</v>
          </cell>
          <cell r="E12034">
            <v>27</v>
          </cell>
          <cell r="F12034" t="str">
            <v>0270</v>
          </cell>
          <cell r="G12034" t="str">
            <v>G002</v>
          </cell>
          <cell r="H12034" t="str">
            <v>Seatpost</v>
          </cell>
          <cell r="I12034" t="str">
            <v>Sadelstolpe</v>
          </cell>
          <cell r="J12034" t="str">
            <v xml:space="preserve">C7205258  SP-222 27.2X350 Anodized SILVER </v>
          </cell>
          <cell r="K12034" t="str">
            <v>C7205258</v>
          </cell>
          <cell r="L12034" t="str">
            <v>C7200039</v>
          </cell>
        </row>
        <row r="12035">
          <cell r="B12035" t="str">
            <v>YEM3975531Sadelrörsklämma</v>
          </cell>
          <cell r="C12035" t="str">
            <v>YEM3975531</v>
          </cell>
          <cell r="D12035">
            <v>2019</v>
          </cell>
          <cell r="E12035">
            <v>28</v>
          </cell>
          <cell r="F12035" t="str">
            <v>0280</v>
          </cell>
          <cell r="G12035" t="str">
            <v>G003</v>
          </cell>
          <cell r="H12035" t="str">
            <v>Seat Clamp</v>
          </cell>
          <cell r="I12035" t="str">
            <v>Sadelrörsklämma</v>
          </cell>
          <cell r="J12035" t="str">
            <v>C7305178 MX-112 Alloy Seatclamp, single bolt, 31,8mm, silver with stainless steel bolt</v>
          </cell>
          <cell r="K12035" t="str">
            <v>C7305178</v>
          </cell>
          <cell r="L12035" t="str">
            <v>C7300028-318</v>
          </cell>
        </row>
        <row r="12036">
          <cell r="B12036" t="str">
            <v>YEM3975531Framlampa</v>
          </cell>
          <cell r="C12036" t="str">
            <v>YEM3975531</v>
          </cell>
          <cell r="D12036">
            <v>2019</v>
          </cell>
          <cell r="E12036">
            <v>29</v>
          </cell>
          <cell r="F12036" t="str">
            <v>0290</v>
          </cell>
          <cell r="G12036" t="str">
            <v>H005</v>
          </cell>
          <cell r="H12036" t="str">
            <v>Front light</v>
          </cell>
          <cell r="I12036" t="str">
            <v>Framlampa</v>
          </cell>
          <cell r="J12036" t="str">
            <v>C8025213 Front light Breeze Evo with SS bracket Classic chrome, 0,5W LED, 15 lux, Waterproof IP44 w cable</v>
          </cell>
          <cell r="K12036" t="str">
            <v>C8025213</v>
          </cell>
          <cell r="L12036" t="str">
            <v>C8010029</v>
          </cell>
        </row>
        <row r="12037">
          <cell r="B12037" t="str">
            <v>YEM3975531Baklampa</v>
          </cell>
          <cell r="C12037" t="str">
            <v>YEM3975531</v>
          </cell>
          <cell r="D12037">
            <v>2019</v>
          </cell>
          <cell r="E12037">
            <v>30</v>
          </cell>
          <cell r="F12037" t="str">
            <v>0300</v>
          </cell>
          <cell r="G12037" t="str">
            <v>H006</v>
          </cell>
          <cell r="H12037" t="str">
            <v>Light, Rear</v>
          </cell>
          <cell r="I12037" t="str">
            <v>Baklampa</v>
          </cell>
          <cell r="J12037" t="str">
            <v>inkl in battery</v>
          </cell>
          <cell r="K12037" t="str">
            <v>C8705186-1RLBK</v>
          </cell>
          <cell r="L12037" t="str">
            <v>C8705186-1RLBK</v>
          </cell>
        </row>
        <row r="12038">
          <cell r="B12038" t="str">
            <v>YEM3975531Låssats</v>
          </cell>
          <cell r="C12038" t="str">
            <v>YEM3975531</v>
          </cell>
          <cell r="D12038">
            <v>2019</v>
          </cell>
          <cell r="E12038">
            <v>31</v>
          </cell>
          <cell r="F12038" t="str">
            <v>0310</v>
          </cell>
          <cell r="G12038" t="str">
            <v>H007</v>
          </cell>
          <cell r="H12038" t="str">
            <v>Lock</v>
          </cell>
          <cell r="I12038" t="str">
            <v>Låssats</v>
          </cell>
          <cell r="J12038" t="str">
            <v>C8405069 LCK SF PLbk Solid+  BAT SF03, LOCK FRAME+LOCK BATT SF03 RT W/2 similar keys</v>
          </cell>
          <cell r="K12038" t="str">
            <v>C8405069</v>
          </cell>
          <cell r="L12038" t="str">
            <v>C8405069</v>
          </cell>
        </row>
        <row r="12039">
          <cell r="B12039" t="str">
            <v>YEM3975531Stöd</v>
          </cell>
          <cell r="C12039" t="str">
            <v>YEM3975531</v>
          </cell>
          <cell r="D12039">
            <v>2019</v>
          </cell>
          <cell r="E12039">
            <v>32</v>
          </cell>
          <cell r="F12039" t="str">
            <v>0320</v>
          </cell>
          <cell r="G12039" t="str">
            <v>H008</v>
          </cell>
          <cell r="H12039" t="str">
            <v>Kick stand</v>
          </cell>
          <cell r="I12039" t="str">
            <v>Stöd</v>
          </cell>
          <cell r="J12039" t="str">
            <v>C8105208 KS REX ATRAN 235</v>
          </cell>
          <cell r="K12039" t="str">
            <v>C8105208</v>
          </cell>
          <cell r="L12039" t="str">
            <v>C8100034</v>
          </cell>
        </row>
        <row r="12040">
          <cell r="B12040" t="str">
            <v>YEM3975531Korg</v>
          </cell>
          <cell r="C12040" t="str">
            <v>YEM3975531</v>
          </cell>
          <cell r="D12040">
            <v>2019</v>
          </cell>
          <cell r="E12040">
            <v>33</v>
          </cell>
          <cell r="F12040" t="str">
            <v>0330</v>
          </cell>
          <cell r="G12040" t="str">
            <v>H009</v>
          </cell>
          <cell r="H12040" t="str">
            <v>Basket / Fr carrier</v>
          </cell>
          <cell r="I12040" t="str">
            <v>Korg</v>
          </cell>
          <cell r="K12040" t="str">
            <v>EMPTY</v>
          </cell>
          <cell r="L12040" t="e">
            <v>#N/A</v>
          </cell>
        </row>
        <row r="12041">
          <cell r="B12041" t="str">
            <v>YEM3975531Pedaler</v>
          </cell>
          <cell r="C12041" t="str">
            <v>YEM3975531</v>
          </cell>
          <cell r="D12041">
            <v>2019</v>
          </cell>
          <cell r="E12041">
            <v>34</v>
          </cell>
          <cell r="F12041" t="str">
            <v>0340</v>
          </cell>
          <cell r="G12041" t="str">
            <v>E005</v>
          </cell>
          <cell r="H12041" t="str">
            <v xml:space="preserve">Pedal </v>
          </cell>
          <cell r="I12041" t="str">
            <v>Pedaler</v>
          </cell>
          <cell r="J12041" t="str">
            <v>C3505208 NWL-467  SILVER/GREY 9/16" ALU</v>
          </cell>
          <cell r="K12041" t="str">
            <v>C3505208</v>
          </cell>
          <cell r="L12041" t="str">
            <v>C3500059</v>
          </cell>
        </row>
        <row r="12042">
          <cell r="B12042" t="str">
            <v>YEM3975531Motor</v>
          </cell>
          <cell r="C12042" t="str">
            <v>YEM3975531</v>
          </cell>
          <cell r="D12042">
            <v>2019</v>
          </cell>
          <cell r="E12042">
            <v>35</v>
          </cell>
          <cell r="F12042" t="str">
            <v>0350</v>
          </cell>
          <cell r="G12042" t="str">
            <v>J001</v>
          </cell>
          <cell r="H12042" t="str">
            <v>DRIVE UNIT:</v>
          </cell>
          <cell r="I12042" t="str">
            <v>Motor</v>
          </cell>
          <cell r="J12042" t="str">
            <v>C8705065-1-02 2017 E-Motor Egoing SYXC</v>
          </cell>
          <cell r="K12042" t="str">
            <v>C8705065-1-02</v>
          </cell>
          <cell r="L12042" t="str">
            <v>C8705065-1-02</v>
          </cell>
        </row>
        <row r="12043">
          <cell r="B12043" t="str">
            <v>YEM3975531Display</v>
          </cell>
          <cell r="C12043" t="str">
            <v>YEM3975531</v>
          </cell>
          <cell r="D12043">
            <v>2019</v>
          </cell>
          <cell r="E12043">
            <v>36</v>
          </cell>
          <cell r="F12043" t="str">
            <v>0360</v>
          </cell>
          <cell r="G12043" t="str">
            <v>J004</v>
          </cell>
          <cell r="H12043" t="str">
            <v>DISPLAY:</v>
          </cell>
          <cell r="I12043" t="str">
            <v>Display</v>
          </cell>
          <cell r="J12043" t="str">
            <v>C8705065-1-10S LED, E10 Silver Alloy E-Going logo, new buttons, to be assembled on the left side,  cable length: 850mm 28"   For BESST</v>
          </cell>
          <cell r="K12043" t="str">
            <v>C8705065-1-10S</v>
          </cell>
          <cell r="L12043" t="str">
            <v>C8705065-1-10S</v>
          </cell>
        </row>
        <row r="12044">
          <cell r="B12044" t="str">
            <v>YEM3975531EB-Bus kabel</v>
          </cell>
          <cell r="C12044" t="str">
            <v>YEM3975531</v>
          </cell>
          <cell r="D12044">
            <v>2019</v>
          </cell>
          <cell r="E12044">
            <v>37</v>
          </cell>
          <cell r="F12044" t="str">
            <v>0370</v>
          </cell>
          <cell r="G12044" t="str">
            <v>J005</v>
          </cell>
          <cell r="H12044" t="str">
            <v>EB-BUS CABLE:</v>
          </cell>
          <cell r="I12044" t="str">
            <v>EB-Bus kabel</v>
          </cell>
          <cell r="J12044" t="str">
            <v>C8705065-1-04A 9pin (1000mm), one end linked to controller,the other end linked to the display (240mm), the front light (240mm) one brake sensor (280mm) and the speed sensor (500mm)</v>
          </cell>
          <cell r="K12044" t="str">
            <v>C8705065-1-04A</v>
          </cell>
          <cell r="L12044" t="str">
            <v>C8705065-1-04</v>
          </cell>
        </row>
        <row r="12045">
          <cell r="B12045" t="str">
            <v>YEM3975531Motorkabel</v>
          </cell>
          <cell r="C12045" t="str">
            <v>YEM3975531</v>
          </cell>
          <cell r="D12045">
            <v>2019</v>
          </cell>
          <cell r="E12045">
            <v>38</v>
          </cell>
          <cell r="F12045" t="str">
            <v>0380</v>
          </cell>
          <cell r="G12045" t="str">
            <v>J006</v>
          </cell>
          <cell r="H12045" t="str">
            <v>POWER CABLE:</v>
          </cell>
          <cell r="I12045" t="str">
            <v>Motorkabel</v>
          </cell>
          <cell r="J12045" t="str">
            <v>C8705065-1-03A G9.1/M9.1, cable length 1250mm, between motor and controller</v>
          </cell>
          <cell r="K12045" t="str">
            <v>C8705065-1-03A</v>
          </cell>
          <cell r="L12045" t="str">
            <v>C8705065-1-03A</v>
          </cell>
        </row>
        <row r="12046">
          <cell r="B12046" t="str">
            <v>YEM3975531Kabel framlampa</v>
          </cell>
          <cell r="C12046" t="str">
            <v>YEM3975531</v>
          </cell>
          <cell r="D12046">
            <v>2019</v>
          </cell>
          <cell r="E12046">
            <v>39</v>
          </cell>
          <cell r="F12046" t="str">
            <v>0390</v>
          </cell>
          <cell r="G12046" t="str">
            <v>J007</v>
          </cell>
          <cell r="H12046" t="str">
            <v>F. LIGHT CABLE:</v>
          </cell>
          <cell r="I12046" t="str">
            <v>Kabel framlampa</v>
          </cell>
          <cell r="J12046" t="str">
            <v>Included in EB-BUS cable</v>
          </cell>
          <cell r="K12046" t="str">
            <v>Ingår i EB-buskabeln</v>
          </cell>
          <cell r="L12046" t="str">
            <v>Ingår i EB-buskabeln</v>
          </cell>
        </row>
        <row r="12047">
          <cell r="B12047" t="str">
            <v>YEM3975531Kabel baklampa</v>
          </cell>
          <cell r="C12047" t="str">
            <v>YEM3975531</v>
          </cell>
          <cell r="D12047">
            <v>2019</v>
          </cell>
          <cell r="E12047">
            <v>40</v>
          </cell>
          <cell r="F12047" t="str">
            <v>0400</v>
          </cell>
          <cell r="G12047" t="str">
            <v>J008</v>
          </cell>
          <cell r="H12047" t="str">
            <v>R. LIGHT CABLE:</v>
          </cell>
          <cell r="I12047" t="str">
            <v>Kabel baklampa</v>
          </cell>
          <cell r="J12047" t="str">
            <v>Included in the battery</v>
          </cell>
          <cell r="K12047" t="str">
            <v>INGÅR I BATTERIET</v>
          </cell>
          <cell r="L12047" t="str">
            <v>Ingår i batteriet</v>
          </cell>
        </row>
        <row r="12048">
          <cell r="B12048" t="str">
            <v>YEM3975531Hastighetssensor</v>
          </cell>
          <cell r="C12048" t="str">
            <v>YEM3975531</v>
          </cell>
          <cell r="D12048">
            <v>2019</v>
          </cell>
          <cell r="E12048">
            <v>41</v>
          </cell>
          <cell r="F12048" t="str">
            <v>0410</v>
          </cell>
          <cell r="G12048" t="str">
            <v>J009</v>
          </cell>
          <cell r="H12048" t="str">
            <v>SPEED SENSOR:</v>
          </cell>
          <cell r="I12048" t="str">
            <v>Hastighetssensor</v>
          </cell>
          <cell r="J12048" t="str">
            <v>Integrated in the motor</v>
          </cell>
          <cell r="K12048" t="str">
            <v>INGÅR I MOTORN</v>
          </cell>
          <cell r="L12048" t="str">
            <v>Ingår i motorn</v>
          </cell>
        </row>
        <row r="12049">
          <cell r="B12049" t="str">
            <v>YEM3975531Batteri</v>
          </cell>
          <cell r="C12049" t="str">
            <v>YEM3975531</v>
          </cell>
          <cell r="D12049">
            <v>2019</v>
          </cell>
          <cell r="E12049">
            <v>42</v>
          </cell>
          <cell r="F12049" t="str">
            <v>0420</v>
          </cell>
          <cell r="G12049" t="str">
            <v>J002</v>
          </cell>
          <cell r="H12049" t="str">
            <v>BATTERY:</v>
          </cell>
          <cell r="I12049" t="str">
            <v>Batteri</v>
          </cell>
          <cell r="J12049" t="str">
            <v>C8705142-1-11EA SR-11, 11,6Ah, dimension med dockning 435mmX140mmX50mm, 2,9kg</v>
          </cell>
          <cell r="K12049" t="str">
            <v>C8705142-1-11EA</v>
          </cell>
          <cell r="L12049" t="str">
            <v>C8705142-1-11EA</v>
          </cell>
        </row>
        <row r="12050">
          <cell r="B12050" t="str">
            <v>YEM3975531Batterihållare</v>
          </cell>
          <cell r="C12050" t="str">
            <v>YEM3975531</v>
          </cell>
          <cell r="D12050">
            <v>2019</v>
          </cell>
          <cell r="E12050">
            <v>43</v>
          </cell>
          <cell r="F12050" t="str">
            <v>0430</v>
          </cell>
          <cell r="G12050" t="str">
            <v>J003</v>
          </cell>
          <cell r="H12050" t="str">
            <v>BATTERY HOLDER/Slider</v>
          </cell>
          <cell r="I12050" t="str">
            <v>Batterihållare</v>
          </cell>
          <cell r="J12050" t="str">
            <v>C8705142-10-02 Slider (lower part) SR11, AXA One key</v>
          </cell>
          <cell r="K12050" t="str">
            <v>C8705142-10-02</v>
          </cell>
          <cell r="L12050" t="str">
            <v>C8705142-10-02</v>
          </cell>
        </row>
        <row r="12051">
          <cell r="B12051" t="str">
            <v>YEM3975531Batteriladdare</v>
          </cell>
          <cell r="C12051" t="str">
            <v>YEM3975531</v>
          </cell>
          <cell r="D12051">
            <v>2019</v>
          </cell>
          <cell r="E12051">
            <v>44</v>
          </cell>
          <cell r="F12051" t="str">
            <v>0440</v>
          </cell>
          <cell r="G12051" t="str">
            <v>J010</v>
          </cell>
          <cell r="H12051" t="str">
            <v>CHARGER:</v>
          </cell>
          <cell r="I12051" t="str">
            <v>Batteriladdare</v>
          </cell>
          <cell r="J12051" t="str">
            <v xml:space="preserve">C8705086-02 CZ2AU2KE7 for DT12/SR11 </v>
          </cell>
          <cell r="K12051" t="str">
            <v>C8705086-02</v>
          </cell>
          <cell r="L12051" t="str">
            <v>C8705086-02</v>
          </cell>
        </row>
        <row r="12052">
          <cell r="B12052" t="str">
            <v>YEM3975531Kontrollbox</v>
          </cell>
          <cell r="C12052" t="str">
            <v>YEM3975531</v>
          </cell>
          <cell r="D12052">
            <v>2019</v>
          </cell>
          <cell r="E12052">
            <v>45</v>
          </cell>
          <cell r="F12052" t="str">
            <v>0450</v>
          </cell>
          <cell r="G12052" t="str">
            <v>J011</v>
          </cell>
          <cell r="H12052" t="str">
            <v>Controller</v>
          </cell>
          <cell r="I12052" t="str">
            <v>Kontrollbox</v>
          </cell>
          <cell r="J12052" t="str">
            <v>Included in motor</v>
          </cell>
          <cell r="K12052" t="str">
            <v>C8705142-10-02</v>
          </cell>
          <cell r="L12052" t="str">
            <v>C8705142-10-02</v>
          </cell>
        </row>
        <row r="12053">
          <cell r="B12053" t="str">
            <v>YEM3975531Växelöra</v>
          </cell>
          <cell r="C12053" t="str">
            <v>YEM3975531</v>
          </cell>
          <cell r="D12053">
            <v>2019</v>
          </cell>
          <cell r="E12053">
            <v>46</v>
          </cell>
          <cell r="F12053" t="str">
            <v>0460</v>
          </cell>
          <cell r="G12053" t="str">
            <v>D005</v>
          </cell>
          <cell r="H12053" t="str">
            <v>Gear hanger</v>
          </cell>
          <cell r="I12053" t="str">
            <v>Växelöra</v>
          </cell>
          <cell r="L12053" t="e">
            <v>#N/A</v>
          </cell>
        </row>
        <row r="12054">
          <cell r="B12054" t="str">
            <v>YEM5033831RAM</v>
          </cell>
          <cell r="C12054" t="str">
            <v>YEM5033831</v>
          </cell>
          <cell r="D12054" t="str">
            <v>2019-2020</v>
          </cell>
          <cell r="E12054">
            <v>1</v>
          </cell>
          <cell r="F12054" t="str">
            <v>0010</v>
          </cell>
          <cell r="G12054" t="str">
            <v>A001</v>
          </cell>
          <cell r="H12054" t="str">
            <v>PAINTED FRAME</v>
          </cell>
          <cell r="I12054" t="str">
            <v>RAM</v>
          </cell>
          <cell r="J12054" t="str">
            <v>20" ALLOY 6061 FOLDABLE W/V-BRAKE W/REAR CARRIER</v>
          </cell>
          <cell r="K12054" t="str">
            <v>C1106012-380-31</v>
          </cell>
          <cell r="L12054" t="e">
            <v>#N/A</v>
          </cell>
        </row>
        <row r="12055">
          <cell r="B12055" t="str">
            <v>YEM5033831Framgaffel</v>
          </cell>
          <cell r="C12055" t="str">
            <v>YEM5033831</v>
          </cell>
          <cell r="D12055" t="str">
            <v>2019-2020</v>
          </cell>
          <cell r="E12055">
            <v>2</v>
          </cell>
          <cell r="F12055" t="str">
            <v>0020</v>
          </cell>
          <cell r="G12055" t="str">
            <v>A002</v>
          </cell>
          <cell r="H12055" t="str">
            <v>PAINTED FORK</v>
          </cell>
          <cell r="I12055" t="str">
            <v>Framgaffel</v>
          </cell>
          <cell r="J12055" t="str">
            <v>20" STEEL FRONT FORK FOR V-BRAKE</v>
          </cell>
          <cell r="K12055" t="str">
            <v>C1405182-200-31</v>
          </cell>
          <cell r="L12055" t="e">
            <v>#N/A</v>
          </cell>
        </row>
        <row r="12056">
          <cell r="B12056" t="str">
            <v>YEM5033831Styrlager</v>
          </cell>
          <cell r="C12056" t="str">
            <v>YEM5033831</v>
          </cell>
          <cell r="D12056" t="str">
            <v>2019-2020</v>
          </cell>
          <cell r="E12056">
            <v>3</v>
          </cell>
          <cell r="F12056" t="str">
            <v>0030</v>
          </cell>
          <cell r="G12056" t="str">
            <v>B001</v>
          </cell>
          <cell r="H12056" t="str">
            <v>Head Set</v>
          </cell>
          <cell r="I12056" t="str">
            <v>Styrlager</v>
          </cell>
          <cell r="J12056" t="str">
            <v>HST STbk 1"18 A H:21mm(18) FP-H801S FEIMIN</v>
          </cell>
          <cell r="K12056" t="str">
            <v>C2105033</v>
          </cell>
          <cell r="L12056" t="str">
            <v>C2100150</v>
          </cell>
        </row>
        <row r="12057">
          <cell r="B12057" t="str">
            <v xml:space="preserve">YEM5033831Styrstam </v>
          </cell>
          <cell r="C12057" t="str">
            <v>YEM5033831</v>
          </cell>
          <cell r="D12057" t="str">
            <v>2019-2020</v>
          </cell>
          <cell r="E12057">
            <v>4</v>
          </cell>
          <cell r="F12057" t="str">
            <v>0040</v>
          </cell>
          <cell r="G12057" t="str">
            <v>B002</v>
          </cell>
          <cell r="H12057" t="str">
            <v>Handlebar Stem</v>
          </cell>
          <cell r="I12057" t="str">
            <v xml:space="preserve">Styrstam </v>
          </cell>
          <cell r="J12057" t="str">
            <v xml:space="preserve">Foldable stem silver 25,4 228/303 </v>
          </cell>
          <cell r="K12057" t="str">
            <v>C2205473-SV</v>
          </cell>
          <cell r="L12057" t="str">
            <v>C2205607-SV</v>
          </cell>
        </row>
        <row r="12058">
          <cell r="B12058" t="str">
            <v>YEM5033831Styre</v>
          </cell>
          <cell r="C12058" t="str">
            <v>YEM5033831</v>
          </cell>
          <cell r="D12058" t="str">
            <v>2019-2020</v>
          </cell>
          <cell r="E12058">
            <v>5</v>
          </cell>
          <cell r="F12058" t="str">
            <v>0050</v>
          </cell>
          <cell r="G12058" t="str">
            <v>B003</v>
          </cell>
          <cell r="H12058" t="str">
            <v>Handelbar</v>
          </cell>
          <cell r="I12058" t="str">
            <v>Styre</v>
          </cell>
          <cell r="J12058" t="str">
            <v>Alloy Silver Anodized 540 25.4 MTBAL110PP</v>
          </cell>
          <cell r="K12058" t="str">
            <v>C2305014-SV</v>
          </cell>
          <cell r="L12058" t="str">
            <v>C2306104</v>
          </cell>
        </row>
        <row r="12059">
          <cell r="B12059" t="str">
            <v>YEM5033831Bromsgrepp H</v>
          </cell>
          <cell r="C12059" t="str">
            <v>YEM5033831</v>
          </cell>
          <cell r="D12059" t="str">
            <v>2019-2020</v>
          </cell>
          <cell r="E12059">
            <v>6</v>
          </cell>
          <cell r="F12059" t="str">
            <v>0060</v>
          </cell>
          <cell r="G12059" t="str">
            <v>C002</v>
          </cell>
          <cell r="H12059" t="str">
            <v>Brake Lever R</v>
          </cell>
          <cell r="I12059" t="str">
            <v>Bromsgrepp H</v>
          </cell>
          <cell r="L12059" t="e">
            <v>#N/A</v>
          </cell>
        </row>
        <row r="12060">
          <cell r="B12060" t="str">
            <v>YEM5033831Bromsgrepp V</v>
          </cell>
          <cell r="C12060" t="str">
            <v>YEM5033831</v>
          </cell>
          <cell r="D12060" t="str">
            <v>2019-2020</v>
          </cell>
          <cell r="E12060">
            <v>7</v>
          </cell>
          <cell r="F12060" t="str">
            <v>0070</v>
          </cell>
          <cell r="G12060" t="str">
            <v>C001</v>
          </cell>
          <cell r="H12060" t="str">
            <v>Brake Lever L</v>
          </cell>
          <cell r="I12060" t="str">
            <v>Bromsgrepp V</v>
          </cell>
          <cell r="J12060" t="str">
            <v>BRAKE LEVER SILVER LEFT 4 FINGERS VB w. Kraton insert + bell</v>
          </cell>
          <cell r="K12060" t="str">
            <v>C6505189</v>
          </cell>
          <cell r="L12060" t="str">
            <v>C6505189</v>
          </cell>
        </row>
        <row r="12061">
          <cell r="B12061" t="str">
            <v>YEM5033831Växelreglage H</v>
          </cell>
          <cell r="C12061" t="str">
            <v>YEM5033831</v>
          </cell>
          <cell r="D12061" t="str">
            <v>2019-2020</v>
          </cell>
          <cell r="E12061">
            <v>8</v>
          </cell>
          <cell r="F12061" t="str">
            <v>0080</v>
          </cell>
          <cell r="G12061" t="str">
            <v>D002</v>
          </cell>
          <cell r="H12061" t="str">
            <v>Shift Lever R</v>
          </cell>
          <cell r="I12061" t="str">
            <v>Växelreglage H</v>
          </cell>
          <cell r="J12061" t="str">
            <v>SHIFT LEVER,SL-3S42E NEXUS REVO SHIFTER W/2200mm</v>
          </cell>
          <cell r="K12061" t="str">
            <v>ASL3S42EALS</v>
          </cell>
          <cell r="L12061" t="str">
            <v>Kontakta SHIMANO</v>
          </cell>
        </row>
        <row r="12062">
          <cell r="B12062" t="str">
            <v>YEM5033831Växelreglage V</v>
          </cell>
          <cell r="C12062" t="str">
            <v>YEM5033831</v>
          </cell>
          <cell r="D12062" t="str">
            <v>2019-2020</v>
          </cell>
          <cell r="E12062">
            <v>9</v>
          </cell>
          <cell r="F12062" t="str">
            <v>0090</v>
          </cell>
          <cell r="G12062" t="str">
            <v>D001</v>
          </cell>
          <cell r="H12062" t="str">
            <v>Shift Lever L</v>
          </cell>
          <cell r="I12062" t="str">
            <v>Växelreglage V</v>
          </cell>
          <cell r="L12062" t="e">
            <v>#N/A</v>
          </cell>
        </row>
        <row r="12063">
          <cell r="B12063" t="str">
            <v>YEM5033831Handtag par</v>
          </cell>
          <cell r="C12063" t="str">
            <v>YEM5033831</v>
          </cell>
          <cell r="D12063" t="str">
            <v>2019-2020</v>
          </cell>
          <cell r="E12063">
            <v>10</v>
          </cell>
          <cell r="F12063" t="str">
            <v>0100</v>
          </cell>
          <cell r="G12063" t="str">
            <v>B004</v>
          </cell>
          <cell r="H12063" t="str">
            <v>Grip R</v>
          </cell>
          <cell r="I12063" t="str">
            <v>Handtag par</v>
          </cell>
          <cell r="J12063" t="str">
            <v>GRIP Closed CLIK DD37, CORK 50, RIGHT SIDE 90MM / GRIP Closed CLIK DD37BL, CORK 50, LEFT SIDE 123MM</v>
          </cell>
          <cell r="K12063" t="str">
            <v>C2505670</v>
          </cell>
          <cell r="L12063" t="str">
            <v>BSP?</v>
          </cell>
        </row>
        <row r="12064">
          <cell r="B12064" t="str">
            <v>YEM5033831Frambroms</v>
          </cell>
          <cell r="C12064" t="str">
            <v>YEM5033831</v>
          </cell>
          <cell r="D12064" t="str">
            <v>2019-2020</v>
          </cell>
          <cell r="E12064">
            <v>11</v>
          </cell>
          <cell r="F12064" t="str">
            <v>0110</v>
          </cell>
          <cell r="G12064" t="str">
            <v>C003</v>
          </cell>
          <cell r="H12064" t="str">
            <v xml:space="preserve">Brake front </v>
          </cell>
          <cell r="I12064" t="str">
            <v>Frambroms</v>
          </cell>
          <cell r="J12064" t="str">
            <v>Promax TX-121 M6X16 (108mm)I4/E5 Black</v>
          </cell>
          <cell r="K12064" t="str">
            <v>C6305032-V2</v>
          </cell>
          <cell r="L12064" t="str">
            <v>C6300101</v>
          </cell>
        </row>
        <row r="12065">
          <cell r="B12065" t="str">
            <v>YEM5033831Bakbroms</v>
          </cell>
          <cell r="C12065" t="str">
            <v>YEM5033831</v>
          </cell>
          <cell r="D12065" t="str">
            <v>2019-2020</v>
          </cell>
          <cell r="E12065">
            <v>12</v>
          </cell>
          <cell r="F12065" t="str">
            <v>0120</v>
          </cell>
          <cell r="G12065" t="str">
            <v>C004</v>
          </cell>
          <cell r="H12065" t="str">
            <v>Brake rear</v>
          </cell>
          <cell r="I12065" t="str">
            <v>Bakbroms</v>
          </cell>
          <cell r="J12065" t="str">
            <v>Included in rear hub</v>
          </cell>
          <cell r="K12065" t="str">
            <v>Fotbroms</v>
          </cell>
          <cell r="L12065" t="str">
            <v>Kontakta SHIMANO</v>
          </cell>
        </row>
        <row r="12066">
          <cell r="B12066" t="str">
            <v>YEM5033831Vevlager</v>
          </cell>
          <cell r="C12066" t="str">
            <v>YEM5033831</v>
          </cell>
          <cell r="D12066" t="str">
            <v>2019-2020</v>
          </cell>
          <cell r="E12066">
            <v>13</v>
          </cell>
          <cell r="F12066" t="str">
            <v>0130</v>
          </cell>
          <cell r="G12066" t="str">
            <v>E001</v>
          </cell>
          <cell r="H12066" t="str">
            <v xml:space="preserve">BB-set </v>
          </cell>
          <cell r="I12066" t="str">
            <v>Vevlager</v>
          </cell>
          <cell r="K12066" t="str">
            <v>C8705065-1-124</v>
          </cell>
          <cell r="L12066" t="str">
            <v>C8705065-1-124</v>
          </cell>
        </row>
        <row r="12067">
          <cell r="B12067" t="str">
            <v>YEM5033831Vevparti</v>
          </cell>
          <cell r="C12067" t="str">
            <v>YEM5033831</v>
          </cell>
          <cell r="D12067" t="str">
            <v>2019-2020</v>
          </cell>
          <cell r="E12067">
            <v>14</v>
          </cell>
          <cell r="F12067" t="str">
            <v>0140</v>
          </cell>
          <cell r="G12067" t="str">
            <v>E002</v>
          </cell>
          <cell r="H12067" t="str">
            <v>Front Chainwheel</v>
          </cell>
          <cell r="I12067" t="str">
            <v>Vevparti</v>
          </cell>
          <cell r="J12067" t="str">
            <v>FC1 ALsv 170 42T  SQ PRA115 PROWHEEL</v>
          </cell>
          <cell r="K12067" t="str">
            <v>C3305058-170</v>
          </cell>
          <cell r="L12067" t="str">
            <v>C3300162-170</v>
          </cell>
        </row>
        <row r="12068">
          <cell r="B12068" t="str">
            <v>YEM5033831Kedjeskydd</v>
          </cell>
          <cell r="C12068" t="str">
            <v>YEM5033831</v>
          </cell>
          <cell r="D12068" t="str">
            <v>2019-2020</v>
          </cell>
          <cell r="E12068">
            <v>15</v>
          </cell>
          <cell r="F12068" t="str">
            <v>0150</v>
          </cell>
          <cell r="G12068" t="str">
            <v>H001</v>
          </cell>
          <cell r="H12068" t="str">
            <v>Chain guard</v>
          </cell>
          <cell r="I12068" t="str">
            <v>Kedjeskydd</v>
          </cell>
          <cell r="J12068" t="str">
            <v>Herrmans Slyde Black ABS 42/44T</v>
          </cell>
          <cell r="K12068" t="str">
            <v>C8305411-BM</v>
          </cell>
          <cell r="L12068" t="str">
            <v>C8305411-BM</v>
          </cell>
        </row>
        <row r="12069">
          <cell r="B12069" t="str">
            <v>YEM5033831Kedjeskyddsfäste</v>
          </cell>
          <cell r="C12069" t="str">
            <v>YEM5033831</v>
          </cell>
          <cell r="D12069" t="str">
            <v>2019-2020</v>
          </cell>
          <cell r="E12069">
            <v>16</v>
          </cell>
          <cell r="F12069" t="str">
            <v>0160</v>
          </cell>
          <cell r="G12069" t="str">
            <v>H002</v>
          </cell>
          <cell r="H12069" t="str">
            <v>Chain guard bracket</v>
          </cell>
          <cell r="I12069" t="str">
            <v>Kedjeskyddsfäste</v>
          </cell>
          <cell r="J12069" t="str">
            <v>Front bracket</v>
          </cell>
          <cell r="K12069" t="str">
            <v>C8305412</v>
          </cell>
          <cell r="L12069" t="str">
            <v>BSP?</v>
          </cell>
        </row>
        <row r="12070">
          <cell r="B12070" t="str">
            <v>YEM5033831Framväxel</v>
          </cell>
          <cell r="C12070" t="str">
            <v>YEM5033831</v>
          </cell>
          <cell r="D12070" t="str">
            <v>2019-2020</v>
          </cell>
          <cell r="E12070">
            <v>17</v>
          </cell>
          <cell r="F12070" t="str">
            <v>0170</v>
          </cell>
          <cell r="G12070" t="str">
            <v>D003</v>
          </cell>
          <cell r="H12070" t="str">
            <v>Front Derailleur</v>
          </cell>
          <cell r="I12070" t="str">
            <v>Framväxel</v>
          </cell>
          <cell r="K12070" t="str">
            <v>EMPTY</v>
          </cell>
          <cell r="L12070" t="e">
            <v>#N/A</v>
          </cell>
        </row>
        <row r="12071">
          <cell r="B12071" t="str">
            <v>YEM5033831Bakväxel</v>
          </cell>
          <cell r="C12071" t="str">
            <v>YEM5033831</v>
          </cell>
          <cell r="D12071" t="str">
            <v>2019-2020</v>
          </cell>
          <cell r="E12071">
            <v>18</v>
          </cell>
          <cell r="F12071" t="str">
            <v>0180</v>
          </cell>
          <cell r="G12071" t="str">
            <v>D004</v>
          </cell>
          <cell r="H12071" t="str">
            <v>Rear Derailleur</v>
          </cell>
          <cell r="I12071" t="str">
            <v>Bakväxel</v>
          </cell>
          <cell r="K12071" t="str">
            <v>NAVVÄXEL</v>
          </cell>
          <cell r="L12071" t="str">
            <v>Kontakta SHIMANO</v>
          </cell>
        </row>
        <row r="12072">
          <cell r="B12072" t="str">
            <v>YEM5033831Kedja</v>
          </cell>
          <cell r="C12072" t="str">
            <v>YEM5033831</v>
          </cell>
          <cell r="D12072" t="str">
            <v>2019-2020</v>
          </cell>
          <cell r="E12072">
            <v>19</v>
          </cell>
          <cell r="F12072" t="str">
            <v>0190</v>
          </cell>
          <cell r="G12072" t="str">
            <v>E003</v>
          </cell>
          <cell r="H12072" t="str">
            <v xml:space="preserve">Chain </v>
          </cell>
          <cell r="I12072" t="str">
            <v>Kedja</v>
          </cell>
          <cell r="J12072" t="str">
            <v xml:space="preserve">KMC 1S 092L RB RB Z1   </v>
          </cell>
          <cell r="K12072" t="str">
            <v>C3405048-092</v>
          </cell>
          <cell r="L12072" t="str">
            <v>C3400002</v>
          </cell>
        </row>
        <row r="12073">
          <cell r="B12073" t="str">
            <v>YEM5033831Kassett</v>
          </cell>
          <cell r="C12073" t="str">
            <v>YEM5033831</v>
          </cell>
          <cell r="D12073" t="str">
            <v>2019-2020</v>
          </cell>
          <cell r="E12073">
            <v>20</v>
          </cell>
          <cell r="F12073" t="str">
            <v>0200</v>
          </cell>
          <cell r="G12073" t="str">
            <v>E004</v>
          </cell>
          <cell r="H12073" t="str">
            <v>Cassette Sprocket</v>
          </cell>
          <cell r="I12073" t="str">
            <v>Kassett</v>
          </cell>
          <cell r="K12073" t="str">
            <v>ASMGEAR16SU</v>
          </cell>
          <cell r="L12073" t="str">
            <v>Kontakta SHIMANO</v>
          </cell>
        </row>
        <row r="12074">
          <cell r="B12074" t="str">
            <v>YEM5033831Framhjul</v>
          </cell>
          <cell r="C12074" t="str">
            <v>YEM5033831</v>
          </cell>
          <cell r="D12074" t="str">
            <v>2019-2020</v>
          </cell>
          <cell r="E12074">
            <v>21</v>
          </cell>
          <cell r="F12074" t="str">
            <v>0210</v>
          </cell>
          <cell r="G12074" t="str">
            <v>F001</v>
          </cell>
          <cell r="H12074" t="str">
            <v>Front hub</v>
          </cell>
          <cell r="I12074" t="str">
            <v>Framhjul</v>
          </cell>
          <cell r="K12074" t="str">
            <v>C4100364</v>
          </cell>
          <cell r="L12074" t="str">
            <v>C4100364</v>
          </cell>
        </row>
        <row r="12075">
          <cell r="B12075" t="str">
            <v>YEM5033831Bakhjul</v>
          </cell>
          <cell r="C12075" t="str">
            <v>YEM5033831</v>
          </cell>
          <cell r="D12075" t="str">
            <v>2019-2020</v>
          </cell>
          <cell r="E12075">
            <v>22</v>
          </cell>
          <cell r="F12075" t="str">
            <v>0220</v>
          </cell>
          <cell r="G12075" t="str">
            <v>F002</v>
          </cell>
          <cell r="H12075" t="str">
            <v>Rear hub</v>
          </cell>
          <cell r="I12075" t="str">
            <v>Bakhjul</v>
          </cell>
          <cell r="K12075">
            <v>2163500</v>
          </cell>
          <cell r="L12075" t="e">
            <v>#N/A</v>
          </cell>
        </row>
        <row r="12076">
          <cell r="B12076" t="str">
            <v>YEM5033831Däck</v>
          </cell>
          <cell r="C12076" t="str">
            <v>YEM5033831</v>
          </cell>
          <cell r="D12076" t="str">
            <v>2019-2020</v>
          </cell>
          <cell r="E12076">
            <v>23</v>
          </cell>
          <cell r="F12076" t="str">
            <v>0230</v>
          </cell>
          <cell r="G12076" t="str">
            <v>F003</v>
          </cell>
          <cell r="H12076" t="str">
            <v>Tire</v>
          </cell>
          <cell r="I12076" t="str">
            <v>Däck</v>
          </cell>
          <cell r="J12076" t="str">
            <v>Tire Capio JR 20x1,75,47-406 27TPI Regular brown w refl</v>
          </cell>
          <cell r="K12076" t="str">
            <v>C4906458</v>
          </cell>
          <cell r="L12076" t="str">
            <v>BSP?</v>
          </cell>
        </row>
        <row r="12077">
          <cell r="B12077" t="str">
            <v>YEM5033831Skärmar set</v>
          </cell>
          <cell r="C12077" t="str">
            <v>YEM5033831</v>
          </cell>
          <cell r="D12077" t="str">
            <v>2019-2020</v>
          </cell>
          <cell r="E12077">
            <v>24</v>
          </cell>
          <cell r="F12077" t="str">
            <v>0240</v>
          </cell>
          <cell r="G12077" t="str">
            <v>H003</v>
          </cell>
          <cell r="H12077" t="str">
            <v xml:space="preserve">Mudguard front   </v>
          </cell>
          <cell r="I12077" t="str">
            <v>Skärmar set</v>
          </cell>
          <cell r="J12077" t="str">
            <v>Buchel front fender steel black powder coated SHINY 76120/1 / Buchel rear fender steel black powder coated SHINY 76120/2        C8256120-BU + C8256121-BU</v>
          </cell>
          <cell r="K12077" t="str">
            <v>C8256120-BU</v>
          </cell>
          <cell r="L12077" t="str">
            <v>C8250027</v>
          </cell>
        </row>
        <row r="12078">
          <cell r="B12078" t="str">
            <v>YEM5033831Pakethållare</v>
          </cell>
          <cell r="C12078" t="str">
            <v>YEM5033831</v>
          </cell>
          <cell r="D12078" t="str">
            <v>2019-2020</v>
          </cell>
          <cell r="E12078">
            <v>25</v>
          </cell>
          <cell r="F12078" t="str">
            <v>0250</v>
          </cell>
          <cell r="G12078" t="str">
            <v>H004</v>
          </cell>
          <cell r="H12078" t="str">
            <v>Carrier</v>
          </cell>
          <cell r="I12078" t="str">
            <v>Pakethållare</v>
          </cell>
          <cell r="J12078" t="str">
            <v>CAR 20" DA AL FOLDING E-BIKE SR-11 rack type</v>
          </cell>
          <cell r="K12078" t="str">
            <v>C8205834-BK</v>
          </cell>
          <cell r="L12078" t="str">
            <v>C8205834-BK</v>
          </cell>
        </row>
        <row r="12079">
          <cell r="B12079" t="str">
            <v>YEM5033831Sadel</v>
          </cell>
          <cell r="C12079" t="str">
            <v>YEM5033831</v>
          </cell>
          <cell r="D12079" t="str">
            <v>2019-2020</v>
          </cell>
          <cell r="E12079">
            <v>26</v>
          </cell>
          <cell r="F12079" t="str">
            <v>0260</v>
          </cell>
          <cell r="G12079" t="str">
            <v>G001</v>
          </cell>
          <cell r="H12079" t="str">
            <v>Saddle</v>
          </cell>
          <cell r="I12079" t="str">
            <v>Sadel</v>
          </cell>
          <cell r="J12079" t="str">
            <v>SAL NC PU BN 8129 ST RAIL SATIN SP. FLUITO SR GIARA 8015DET</v>
          </cell>
          <cell r="K12079" t="str">
            <v>C7106016</v>
          </cell>
          <cell r="L12079" t="str">
            <v>C7100226</v>
          </cell>
        </row>
        <row r="12080">
          <cell r="B12080" t="str">
            <v>YEM5033831Sadelstolpe</v>
          </cell>
          <cell r="C12080" t="str">
            <v>YEM5033831</v>
          </cell>
          <cell r="D12080" t="str">
            <v>2019-2020</v>
          </cell>
          <cell r="E12080">
            <v>27</v>
          </cell>
          <cell r="F12080" t="str">
            <v>0270</v>
          </cell>
          <cell r="G12080" t="str">
            <v>G002</v>
          </cell>
          <cell r="H12080" t="str">
            <v>Seatpost</v>
          </cell>
          <cell r="I12080" t="str">
            <v>Sadelstolpe</v>
          </cell>
          <cell r="K12080" t="str">
            <v>C7205299</v>
          </cell>
          <cell r="L12080" t="str">
            <v>C7205299</v>
          </cell>
        </row>
        <row r="12081">
          <cell r="B12081" t="str">
            <v>YEM5033831Sadelrörsklämma</v>
          </cell>
          <cell r="C12081" t="str">
            <v>YEM5033831</v>
          </cell>
          <cell r="D12081" t="str">
            <v>2019-2020</v>
          </cell>
          <cell r="E12081">
            <v>28</v>
          </cell>
          <cell r="F12081" t="str">
            <v>0280</v>
          </cell>
          <cell r="G12081" t="str">
            <v>G003</v>
          </cell>
          <cell r="H12081" t="str">
            <v>Seat Clamp</v>
          </cell>
          <cell r="I12081" t="str">
            <v>Sadelrörsklämma</v>
          </cell>
          <cell r="J12081" t="str">
            <v>Kalloy silver XC 68C Ø34,9mm</v>
          </cell>
          <cell r="K12081" t="str">
            <v>C7305124-35-SV</v>
          </cell>
          <cell r="L12081" t="str">
            <v>C7300031-350</v>
          </cell>
        </row>
        <row r="12082">
          <cell r="B12082" t="str">
            <v>YEM5033831Framlampa</v>
          </cell>
          <cell r="C12082" t="str">
            <v>YEM5033831</v>
          </cell>
          <cell r="D12082" t="str">
            <v>2019-2020</v>
          </cell>
          <cell r="E12082">
            <v>29</v>
          </cell>
          <cell r="F12082" t="str">
            <v>0290</v>
          </cell>
          <cell r="G12082" t="str">
            <v>H005</v>
          </cell>
          <cell r="H12082" t="str">
            <v>Front light</v>
          </cell>
          <cell r="I12082" t="str">
            <v>Framlampa</v>
          </cell>
          <cell r="J12082" t="str">
            <v xml:space="preserve">Breeze EVO Buchel LED battery shiny silver, w/o bracket , mounted on front stay </v>
          </cell>
          <cell r="K12082" t="str">
            <v>C8025210</v>
          </cell>
          <cell r="L12082" t="str">
            <v>C8020236</v>
          </cell>
        </row>
        <row r="12083">
          <cell r="B12083" t="str">
            <v>YEM5033831Baklampa</v>
          </cell>
          <cell r="C12083" t="str">
            <v>YEM5033831</v>
          </cell>
          <cell r="D12083" t="str">
            <v>2019-2020</v>
          </cell>
          <cell r="E12083">
            <v>30</v>
          </cell>
          <cell r="F12083" t="str">
            <v>0300</v>
          </cell>
          <cell r="G12083" t="str">
            <v>H006</v>
          </cell>
          <cell r="H12083" t="str">
            <v>Light, Rear</v>
          </cell>
          <cell r="I12083" t="str">
            <v>Baklampa</v>
          </cell>
          <cell r="J12083" t="str">
            <v>Included in battery</v>
          </cell>
          <cell r="K12083" t="str">
            <v>C8705186-1RLBK</v>
          </cell>
          <cell r="L12083" t="str">
            <v>C8705186-1RLBK</v>
          </cell>
        </row>
        <row r="12084">
          <cell r="B12084" t="str">
            <v>YEM5033831Låssats</v>
          </cell>
          <cell r="C12084" t="str">
            <v>YEM5033831</v>
          </cell>
          <cell r="D12084" t="str">
            <v>2019-2020</v>
          </cell>
          <cell r="E12084">
            <v>31</v>
          </cell>
          <cell r="F12084" t="str">
            <v>0310</v>
          </cell>
          <cell r="G12084" t="str">
            <v>H007</v>
          </cell>
          <cell r="H12084" t="str">
            <v>Lock</v>
          </cell>
          <cell r="I12084" t="str">
            <v>Låssats</v>
          </cell>
          <cell r="J12084" t="str">
            <v>LOCK AXA SOLID+BLACK, ONE KEY SYSTEM,
SAME KEY FOR BATTERY AND LOCK</v>
          </cell>
          <cell r="K12084" t="str">
            <v>C8405069</v>
          </cell>
          <cell r="L12084" t="str">
            <v>C8405069</v>
          </cell>
        </row>
        <row r="12085">
          <cell r="B12085" t="str">
            <v>YEM5033831Stöd</v>
          </cell>
          <cell r="C12085" t="str">
            <v>YEM5033831</v>
          </cell>
          <cell r="D12085" t="str">
            <v>2019-2020</v>
          </cell>
          <cell r="E12085">
            <v>32</v>
          </cell>
          <cell r="F12085" t="str">
            <v>0320</v>
          </cell>
          <cell r="G12085" t="str">
            <v>H008</v>
          </cell>
          <cell r="H12085" t="str">
            <v>Kick stand</v>
          </cell>
          <cell r="I12085" t="str">
            <v>Stöd</v>
          </cell>
          <cell r="J12085" t="str">
            <v>KS SBlast ALbk 240 MOOVE 1244-7</v>
          </cell>
          <cell r="K12085" t="str">
            <v>C8105145</v>
          </cell>
          <cell r="L12085" t="str">
            <v>C8100060</v>
          </cell>
        </row>
        <row r="12086">
          <cell r="B12086" t="str">
            <v>YEM5033831Korg</v>
          </cell>
          <cell r="C12086" t="str">
            <v>YEM5033831</v>
          </cell>
          <cell r="D12086" t="str">
            <v>2019-2020</v>
          </cell>
          <cell r="E12086">
            <v>33</v>
          </cell>
          <cell r="F12086" t="str">
            <v>0330</v>
          </cell>
          <cell r="G12086" t="str">
            <v>H009</v>
          </cell>
          <cell r="H12086" t="str">
            <v>Basket / Fr carrier</v>
          </cell>
          <cell r="I12086" t="str">
            <v>Korg</v>
          </cell>
          <cell r="J12086" t="str">
            <v>Atran Steel black YS728 AVS compatible C8200054 + C8605214-16</v>
          </cell>
          <cell r="L12086" t="e">
            <v>#N/A</v>
          </cell>
        </row>
        <row r="12087">
          <cell r="B12087" t="str">
            <v>YEM5033831Pedaler</v>
          </cell>
          <cell r="C12087" t="str">
            <v>YEM5033831</v>
          </cell>
          <cell r="D12087" t="str">
            <v>2019-2020</v>
          </cell>
          <cell r="E12087">
            <v>34</v>
          </cell>
          <cell r="F12087" t="str">
            <v>0340</v>
          </cell>
          <cell r="G12087" t="str">
            <v>E005</v>
          </cell>
          <cell r="H12087" t="str">
            <v xml:space="preserve">Pedal </v>
          </cell>
          <cell r="I12087" t="str">
            <v>Pedaler</v>
          </cell>
          <cell r="J12087" t="str">
            <v>NW-329P Full Black Foldable with reflector</v>
          </cell>
          <cell r="K12087" t="str">
            <v>C3505139-BK</v>
          </cell>
          <cell r="L12087" t="str">
            <v>C3505139-BK</v>
          </cell>
        </row>
        <row r="12088">
          <cell r="B12088" t="str">
            <v>YEM5033831Motor</v>
          </cell>
          <cell r="C12088" t="str">
            <v>YEM5033831</v>
          </cell>
          <cell r="D12088" t="str">
            <v>2019-2020</v>
          </cell>
          <cell r="E12088">
            <v>35</v>
          </cell>
          <cell r="F12088" t="str">
            <v>0350</v>
          </cell>
          <cell r="G12088" t="str">
            <v>J001</v>
          </cell>
          <cell r="H12088" t="str">
            <v>DRIVE UNIT:</v>
          </cell>
          <cell r="I12088" t="str">
            <v>Motor</v>
          </cell>
          <cell r="J12088" t="str">
            <v xml:space="preserve">Front motor 24", Silver Color,
37V,220W, OLD=100MM,  with hall sensor &amp;RPM sensor,
9 pins waterproof connector,
Cable length:250mm </v>
          </cell>
          <cell r="K12088" t="str">
            <v>C8705142-1-02</v>
          </cell>
          <cell r="L12088" t="str">
            <v>C8705142-1-02</v>
          </cell>
        </row>
        <row r="12089">
          <cell r="B12089" t="str">
            <v>YEM5033831Display</v>
          </cell>
          <cell r="C12089" t="str">
            <v>YEM5033831</v>
          </cell>
          <cell r="D12089" t="str">
            <v>2019-2020</v>
          </cell>
          <cell r="E12089">
            <v>36</v>
          </cell>
          <cell r="F12089" t="str">
            <v>0360</v>
          </cell>
          <cell r="G12089" t="str">
            <v>J004</v>
          </cell>
          <cell r="H12089" t="str">
            <v>DISPLAY:</v>
          </cell>
          <cell r="I12089" t="str">
            <v>Display</v>
          </cell>
          <cell r="K12089" t="str">
            <v>C8705175-1020S</v>
          </cell>
          <cell r="L12089" t="str">
            <v>C8705175-1020S</v>
          </cell>
        </row>
        <row r="12090">
          <cell r="B12090" t="str">
            <v>YEM5033831EB-Bus kabel</v>
          </cell>
          <cell r="C12090" t="str">
            <v>YEM5033831</v>
          </cell>
          <cell r="D12090" t="str">
            <v>2019-2020</v>
          </cell>
          <cell r="E12090">
            <v>37</v>
          </cell>
          <cell r="F12090" t="str">
            <v>0370</v>
          </cell>
          <cell r="G12090" t="str">
            <v>J005</v>
          </cell>
          <cell r="H12090" t="str">
            <v>EB-BUS CABLE:</v>
          </cell>
          <cell r="I12090" t="str">
            <v>EB-Bus kabel</v>
          </cell>
          <cell r="J12090" t="str">
            <v>EB-Bus cable 9 pins 1000mm, to the display 340mm, brake sesor 380mm, speed sensor 550mm</v>
          </cell>
          <cell r="K12090" t="str">
            <v>C8705065-1-04F</v>
          </cell>
          <cell r="L12090" t="str">
            <v>C8705065-1-04F</v>
          </cell>
        </row>
        <row r="12091">
          <cell r="B12091" t="str">
            <v>YEM5033831Motorkabel</v>
          </cell>
          <cell r="C12091" t="str">
            <v>YEM5033831</v>
          </cell>
          <cell r="D12091" t="str">
            <v>2019-2020</v>
          </cell>
          <cell r="E12091">
            <v>38</v>
          </cell>
          <cell r="F12091" t="str">
            <v>0380</v>
          </cell>
          <cell r="G12091" t="str">
            <v>J006</v>
          </cell>
          <cell r="H12091" t="str">
            <v>POWER CABLE:</v>
          </cell>
          <cell r="I12091" t="str">
            <v>Motorkabel</v>
          </cell>
          <cell r="J12091" t="str">
            <v>Extension motor / controller L1200mm</v>
          </cell>
          <cell r="K12091" t="str">
            <v>C8705065-1-03</v>
          </cell>
          <cell r="L12091" t="str">
            <v>C8705065-1-03</v>
          </cell>
        </row>
        <row r="12092">
          <cell r="B12092" t="str">
            <v>YEM5033831Kabel framlampa</v>
          </cell>
          <cell r="C12092" t="str">
            <v>YEM5033831</v>
          </cell>
          <cell r="D12092" t="str">
            <v>2019-2020</v>
          </cell>
          <cell r="E12092">
            <v>39</v>
          </cell>
          <cell r="F12092" t="str">
            <v>0390</v>
          </cell>
          <cell r="G12092" t="str">
            <v>J007</v>
          </cell>
          <cell r="H12092" t="str">
            <v>F. LIGHT CABLE:</v>
          </cell>
          <cell r="I12092" t="str">
            <v>Kabel framlampa</v>
          </cell>
          <cell r="K12092" t="str">
            <v>Ingår i EB-buskabeln</v>
          </cell>
          <cell r="L12092" t="str">
            <v>Ingår i EB-buskabeln</v>
          </cell>
        </row>
        <row r="12093">
          <cell r="B12093" t="str">
            <v>YEM5033831Kabel baklampa</v>
          </cell>
          <cell r="C12093" t="str">
            <v>YEM5033831</v>
          </cell>
          <cell r="D12093" t="str">
            <v>2019-2020</v>
          </cell>
          <cell r="E12093">
            <v>40</v>
          </cell>
          <cell r="F12093" t="str">
            <v>0400</v>
          </cell>
          <cell r="G12093" t="str">
            <v>J008</v>
          </cell>
          <cell r="H12093" t="str">
            <v>R. LIGHT CABLE:</v>
          </cell>
          <cell r="I12093" t="str">
            <v>Kabel baklampa</v>
          </cell>
          <cell r="K12093" t="str">
            <v>INGÅR I BATTERIET</v>
          </cell>
          <cell r="L12093" t="str">
            <v>Ingår i batteriet</v>
          </cell>
        </row>
        <row r="12094">
          <cell r="B12094" t="str">
            <v>YEM5033831Hastighetssensor</v>
          </cell>
          <cell r="C12094" t="str">
            <v>YEM5033831</v>
          </cell>
          <cell r="D12094" t="str">
            <v>2019-2020</v>
          </cell>
          <cell r="E12094">
            <v>41</v>
          </cell>
          <cell r="F12094" t="str">
            <v>0410</v>
          </cell>
          <cell r="G12094" t="str">
            <v>J009</v>
          </cell>
          <cell r="H12094" t="str">
            <v>SPEED SENSOR:</v>
          </cell>
          <cell r="I12094" t="str">
            <v>Hastighetssensor</v>
          </cell>
          <cell r="K12094" t="str">
            <v>INGÅR I MOTORN</v>
          </cell>
          <cell r="L12094" t="str">
            <v>Ingår i motorn</v>
          </cell>
        </row>
        <row r="12095">
          <cell r="B12095" t="str">
            <v>YEM5033831Batteri</v>
          </cell>
          <cell r="C12095" t="str">
            <v>YEM5033831</v>
          </cell>
          <cell r="D12095" t="str">
            <v>2019-2020</v>
          </cell>
          <cell r="E12095">
            <v>42</v>
          </cell>
          <cell r="F12095" t="str">
            <v>0420</v>
          </cell>
          <cell r="G12095" t="str">
            <v>J002</v>
          </cell>
          <cell r="H12095" t="str">
            <v>BATTERY:</v>
          </cell>
          <cell r="I12095" t="str">
            <v>Batteri</v>
          </cell>
          <cell r="J12095" t="str">
            <v>BATTERY blk LiMn 36V 11Ah SR11+R.Light  eGOING ACCESS</v>
          </cell>
          <cell r="K12095" t="str">
            <v>C8705142-1-11EA</v>
          </cell>
          <cell r="L12095" t="str">
            <v>C8705142-1-11EA</v>
          </cell>
        </row>
        <row r="12096">
          <cell r="B12096" t="str">
            <v>YEM5033831Batterihållare</v>
          </cell>
          <cell r="C12096" t="str">
            <v>YEM5033831</v>
          </cell>
          <cell r="D12096" t="str">
            <v>2019-2020</v>
          </cell>
          <cell r="E12096">
            <v>43</v>
          </cell>
          <cell r="F12096" t="str">
            <v>0430</v>
          </cell>
          <cell r="G12096" t="str">
            <v>J003</v>
          </cell>
          <cell r="H12096" t="str">
            <v>BATTERY HOLDER/Slider</v>
          </cell>
          <cell r="I12096" t="str">
            <v>Batterihållare</v>
          </cell>
          <cell r="J12096" t="str">
            <v>C8705142-10-02F</v>
          </cell>
          <cell r="L12096" t="e">
            <v>#N/A</v>
          </cell>
        </row>
        <row r="12097">
          <cell r="B12097" t="str">
            <v>YEM5033831Batteriladdare</v>
          </cell>
          <cell r="C12097" t="str">
            <v>YEM5033831</v>
          </cell>
          <cell r="D12097" t="str">
            <v>2019-2020</v>
          </cell>
          <cell r="E12097">
            <v>44</v>
          </cell>
          <cell r="F12097" t="str">
            <v>0440</v>
          </cell>
          <cell r="G12097" t="str">
            <v>J010</v>
          </cell>
          <cell r="H12097" t="str">
            <v>CHARGER:</v>
          </cell>
          <cell r="I12097" t="str">
            <v>Batteriladdare</v>
          </cell>
          <cell r="J12097" t="str">
            <v xml:space="preserve">Input AC100V-240V, Frequency 47Hz-63Hz, Output 42V DC / 2,0 ±0,2A, Plug 5 pins </v>
          </cell>
          <cell r="K12097" t="str">
            <v>C8705086-02</v>
          </cell>
          <cell r="L12097" t="str">
            <v>C8705086-02</v>
          </cell>
        </row>
        <row r="12098">
          <cell r="B12098" t="str">
            <v>YEM5033831Kontrollbox</v>
          </cell>
          <cell r="C12098" t="str">
            <v>YEM5033831</v>
          </cell>
          <cell r="D12098" t="str">
            <v>2019-2020</v>
          </cell>
          <cell r="E12098">
            <v>45</v>
          </cell>
          <cell r="F12098" t="str">
            <v>0450</v>
          </cell>
          <cell r="G12098" t="str">
            <v>J011</v>
          </cell>
          <cell r="H12098" t="str">
            <v>Controller</v>
          </cell>
          <cell r="I12098" t="str">
            <v>Kontrollbox</v>
          </cell>
          <cell r="J12098" t="str">
            <v>Controller 24" assembled into slider/Top cover not assembled into slider/slider compatible axa Lock/lock holder and Screws.</v>
          </cell>
          <cell r="K12098" t="str">
            <v>C8705142-10-02F</v>
          </cell>
          <cell r="L12098" t="str">
            <v>Kontakta Service</v>
          </cell>
        </row>
        <row r="12099">
          <cell r="B12099" t="str">
            <v>YEM5033831Växelöra</v>
          </cell>
          <cell r="C12099" t="str">
            <v>YEM5033831</v>
          </cell>
          <cell r="D12099" t="str">
            <v>2019-2020</v>
          </cell>
          <cell r="E12099">
            <v>46</v>
          </cell>
          <cell r="F12099" t="str">
            <v>0460</v>
          </cell>
          <cell r="G12099" t="str">
            <v>D005</v>
          </cell>
          <cell r="H12099" t="str">
            <v>Gear hanger</v>
          </cell>
          <cell r="I12099" t="str">
            <v>Växelöra</v>
          </cell>
          <cell r="L12099" t="e">
            <v>#N/A</v>
          </cell>
        </row>
        <row r="12100">
          <cell r="B12100" t="str">
            <v>YEM5033833RAM</v>
          </cell>
          <cell r="C12100" t="str">
            <v>YEM5033833</v>
          </cell>
          <cell r="D12100" t="str">
            <v>2022-2024</v>
          </cell>
          <cell r="E12100">
            <v>1</v>
          </cell>
          <cell r="F12100" t="str">
            <v>0010</v>
          </cell>
          <cell r="G12100" t="str">
            <v>A001</v>
          </cell>
          <cell r="H12100" t="str">
            <v>PAINTED FRAME</v>
          </cell>
          <cell r="I12100" t="str">
            <v>RAM</v>
          </cell>
          <cell r="K12100" t="str">
            <v>C1106024-380</v>
          </cell>
          <cell r="L12100" t="e">
            <v>#N/A</v>
          </cell>
        </row>
        <row r="12101">
          <cell r="B12101" t="str">
            <v>YEM5033833Framgaffel</v>
          </cell>
          <cell r="C12101" t="str">
            <v>YEM5033833</v>
          </cell>
          <cell r="D12101" t="str">
            <v>2022-2024</v>
          </cell>
          <cell r="E12101">
            <v>2</v>
          </cell>
          <cell r="F12101" t="str">
            <v>0020</v>
          </cell>
          <cell r="G12101" t="str">
            <v>A002</v>
          </cell>
          <cell r="H12101" t="str">
            <v>PAINTED FORK</v>
          </cell>
          <cell r="I12101" t="str">
            <v>Framgaffel</v>
          </cell>
          <cell r="K12101" t="str">
            <v>C1405182-200</v>
          </cell>
          <cell r="L12101" t="e">
            <v>#N/A</v>
          </cell>
        </row>
        <row r="12102">
          <cell r="B12102" t="str">
            <v>YEM5033833Styrlager</v>
          </cell>
          <cell r="C12102" t="str">
            <v>YEM5033833</v>
          </cell>
          <cell r="D12102" t="str">
            <v>2022-2024</v>
          </cell>
          <cell r="E12102">
            <v>3</v>
          </cell>
          <cell r="F12102" t="str">
            <v>0030</v>
          </cell>
          <cell r="G12102" t="str">
            <v>B001</v>
          </cell>
          <cell r="H12102" t="str">
            <v>Head Set</v>
          </cell>
          <cell r="I12102" t="str">
            <v>Styrlager</v>
          </cell>
          <cell r="K12102" t="str">
            <v>C2105069</v>
          </cell>
          <cell r="L12102" t="str">
            <v>C2100160</v>
          </cell>
        </row>
        <row r="12103">
          <cell r="B12103" t="str">
            <v xml:space="preserve">YEM5033833Styrstam </v>
          </cell>
          <cell r="C12103" t="str">
            <v>YEM5033833</v>
          </cell>
          <cell r="D12103" t="str">
            <v>2022-2024</v>
          </cell>
          <cell r="E12103">
            <v>4</v>
          </cell>
          <cell r="F12103" t="str">
            <v>0040</v>
          </cell>
          <cell r="G12103" t="str">
            <v>B002</v>
          </cell>
          <cell r="H12103" t="str">
            <v>Handlebar Stem</v>
          </cell>
          <cell r="I12103" t="str">
            <v xml:space="preserve">Styrstam </v>
          </cell>
          <cell r="K12103" t="str">
            <v>C2205607-SV</v>
          </cell>
          <cell r="L12103" t="str">
            <v>C2205607-SV</v>
          </cell>
        </row>
        <row r="12104">
          <cell r="B12104" t="str">
            <v>YEM5033833Styre</v>
          </cell>
          <cell r="C12104" t="str">
            <v>YEM5033833</v>
          </cell>
          <cell r="D12104" t="str">
            <v>2022-2024</v>
          </cell>
          <cell r="E12104">
            <v>5</v>
          </cell>
          <cell r="F12104" t="str">
            <v>0050</v>
          </cell>
          <cell r="G12104" t="str">
            <v>B003</v>
          </cell>
          <cell r="H12104" t="str">
            <v>Handelbar</v>
          </cell>
          <cell r="I12104" t="str">
            <v>Styre</v>
          </cell>
          <cell r="K12104" t="str">
            <v>C2306104</v>
          </cell>
          <cell r="L12104" t="str">
            <v>C2306104</v>
          </cell>
        </row>
        <row r="12105">
          <cell r="B12105" t="str">
            <v>YEM5033833Bromsgrepp H</v>
          </cell>
          <cell r="C12105" t="str">
            <v>YEM5033833</v>
          </cell>
          <cell r="D12105" t="str">
            <v>2022-2024</v>
          </cell>
          <cell r="E12105">
            <v>6</v>
          </cell>
          <cell r="F12105" t="str">
            <v>0060</v>
          </cell>
          <cell r="G12105" t="str">
            <v>C002</v>
          </cell>
          <cell r="H12105" t="str">
            <v>Brake Lever R</v>
          </cell>
          <cell r="I12105" t="str">
            <v>Bromsgrepp H</v>
          </cell>
          <cell r="L12105" t="e">
            <v>#N/A</v>
          </cell>
        </row>
        <row r="12106">
          <cell r="B12106" t="str">
            <v>YEM5033833Bromsgrepp V</v>
          </cell>
          <cell r="C12106" t="str">
            <v>YEM5033833</v>
          </cell>
          <cell r="D12106" t="str">
            <v>2022-2024</v>
          </cell>
          <cell r="E12106">
            <v>7</v>
          </cell>
          <cell r="F12106" t="str">
            <v>0070</v>
          </cell>
          <cell r="G12106" t="str">
            <v>C001</v>
          </cell>
          <cell r="H12106" t="str">
            <v>Brake Lever L</v>
          </cell>
          <cell r="I12106" t="str">
            <v>Bromsgrepp V</v>
          </cell>
          <cell r="K12106" t="str">
            <v>C6505189</v>
          </cell>
          <cell r="L12106" t="str">
            <v>C6505189</v>
          </cell>
        </row>
        <row r="12107">
          <cell r="B12107" t="str">
            <v>YEM5033833Växelreglage H</v>
          </cell>
          <cell r="C12107" t="str">
            <v>YEM5033833</v>
          </cell>
          <cell r="D12107" t="str">
            <v>2022-2024</v>
          </cell>
          <cell r="E12107">
            <v>8</v>
          </cell>
          <cell r="F12107" t="str">
            <v>0080</v>
          </cell>
          <cell r="G12107" t="str">
            <v>D002</v>
          </cell>
          <cell r="H12107" t="str">
            <v>Shift Lever R</v>
          </cell>
          <cell r="I12107" t="str">
            <v>Växelreglage H</v>
          </cell>
          <cell r="K12107" t="str">
            <v>ASL3S42EALS</v>
          </cell>
          <cell r="L12107" t="str">
            <v>Kontakta SHIMANO</v>
          </cell>
        </row>
        <row r="12108">
          <cell r="B12108" t="str">
            <v>YEM5033833Växelreglage V</v>
          </cell>
          <cell r="C12108" t="str">
            <v>YEM5033833</v>
          </cell>
          <cell r="D12108" t="str">
            <v>2022-2024</v>
          </cell>
          <cell r="E12108">
            <v>9</v>
          </cell>
          <cell r="F12108" t="str">
            <v>0090</v>
          </cell>
          <cell r="G12108" t="str">
            <v>D001</v>
          </cell>
          <cell r="H12108" t="str">
            <v>Shift Lever L</v>
          </cell>
          <cell r="I12108" t="str">
            <v>Växelreglage V</v>
          </cell>
          <cell r="L12108" t="e">
            <v>#N/A</v>
          </cell>
        </row>
        <row r="12109">
          <cell r="B12109" t="str">
            <v>YEM5033833Handtag par</v>
          </cell>
          <cell r="C12109" t="str">
            <v>YEM5033833</v>
          </cell>
          <cell r="D12109" t="str">
            <v>2022-2024</v>
          </cell>
          <cell r="E12109">
            <v>10</v>
          </cell>
          <cell r="F12109" t="str">
            <v>0100</v>
          </cell>
          <cell r="G12109" t="str">
            <v>B004</v>
          </cell>
          <cell r="H12109" t="str">
            <v>Grip R</v>
          </cell>
          <cell r="I12109" t="str">
            <v>Handtag par</v>
          </cell>
          <cell r="K12109" t="str">
            <v>C2505670</v>
          </cell>
          <cell r="L12109" t="str">
            <v>BSP?</v>
          </cell>
        </row>
        <row r="12110">
          <cell r="B12110" t="str">
            <v>YEM5033833Frambroms</v>
          </cell>
          <cell r="C12110" t="str">
            <v>YEM5033833</v>
          </cell>
          <cell r="D12110" t="str">
            <v>2022-2024</v>
          </cell>
          <cell r="E12110">
            <v>11</v>
          </cell>
          <cell r="F12110" t="str">
            <v>0110</v>
          </cell>
          <cell r="G12110" t="str">
            <v>C003</v>
          </cell>
          <cell r="H12110" t="str">
            <v xml:space="preserve">Brake front </v>
          </cell>
          <cell r="I12110" t="str">
            <v>Frambroms</v>
          </cell>
          <cell r="K12110" t="str">
            <v>C6305035</v>
          </cell>
          <cell r="L12110" t="str">
            <v>C6300101</v>
          </cell>
        </row>
        <row r="12111">
          <cell r="B12111" t="str">
            <v>YEM5033833Bakbroms</v>
          </cell>
          <cell r="C12111" t="str">
            <v>YEM5033833</v>
          </cell>
          <cell r="D12111" t="str">
            <v>2022-2024</v>
          </cell>
          <cell r="E12111">
            <v>12</v>
          </cell>
          <cell r="F12111" t="str">
            <v>0120</v>
          </cell>
          <cell r="G12111" t="str">
            <v>C004</v>
          </cell>
          <cell r="H12111" t="str">
            <v>Brake rear</v>
          </cell>
          <cell r="I12111" t="str">
            <v>Bakbroms</v>
          </cell>
          <cell r="K12111" t="str">
            <v>Fotbroms</v>
          </cell>
          <cell r="L12111" t="str">
            <v>Kontakta SHIMANO</v>
          </cell>
        </row>
        <row r="12112">
          <cell r="B12112" t="str">
            <v>YEM5033833Vevlager</v>
          </cell>
          <cell r="C12112" t="str">
            <v>YEM5033833</v>
          </cell>
          <cell r="D12112" t="str">
            <v>2022-2024</v>
          </cell>
          <cell r="E12112">
            <v>13</v>
          </cell>
          <cell r="F12112" t="str">
            <v>0130</v>
          </cell>
          <cell r="G12112" t="str">
            <v>E001</v>
          </cell>
          <cell r="H12112" t="str">
            <v xml:space="preserve">BB-set </v>
          </cell>
          <cell r="I12112" t="str">
            <v>Vevlager</v>
          </cell>
          <cell r="K12112" t="str">
            <v>C8705065-1-124C</v>
          </cell>
          <cell r="L12112" t="str">
            <v>C8705065-1-124C</v>
          </cell>
        </row>
        <row r="12113">
          <cell r="B12113" t="str">
            <v>YEM5033833Vevparti</v>
          </cell>
          <cell r="C12113" t="str">
            <v>YEM5033833</v>
          </cell>
          <cell r="D12113" t="str">
            <v>2022-2024</v>
          </cell>
          <cell r="E12113">
            <v>14</v>
          </cell>
          <cell r="F12113" t="str">
            <v>0140</v>
          </cell>
          <cell r="G12113" t="str">
            <v>E002</v>
          </cell>
          <cell r="H12113" t="str">
            <v>Front Chainwheel</v>
          </cell>
          <cell r="I12113" t="str">
            <v>Vevparti</v>
          </cell>
          <cell r="K12113" t="str">
            <v>C3305699-EG</v>
          </cell>
          <cell r="L12113" t="str">
            <v>C3305699-EG</v>
          </cell>
        </row>
        <row r="12114">
          <cell r="B12114" t="str">
            <v>YEM5033833Kedjeskydd</v>
          </cell>
          <cell r="C12114" t="str">
            <v>YEM5033833</v>
          </cell>
          <cell r="D12114" t="str">
            <v>2022-2024</v>
          </cell>
          <cell r="E12114">
            <v>15</v>
          </cell>
          <cell r="F12114" t="str">
            <v>0150</v>
          </cell>
          <cell r="G12114" t="str">
            <v>H001</v>
          </cell>
          <cell r="H12114" t="str">
            <v>Chain guard</v>
          </cell>
          <cell r="I12114" t="str">
            <v>Kedjeskydd</v>
          </cell>
          <cell r="K12114" t="str">
            <v>C8305411-BM</v>
          </cell>
          <cell r="L12114" t="str">
            <v>C8305411-BM</v>
          </cell>
        </row>
        <row r="12115">
          <cell r="B12115" t="str">
            <v>YEM5033833Kedjeskyddsfäste</v>
          </cell>
          <cell r="C12115" t="str">
            <v>YEM5033833</v>
          </cell>
          <cell r="D12115" t="str">
            <v>2022-2024</v>
          </cell>
          <cell r="E12115">
            <v>16</v>
          </cell>
          <cell r="F12115" t="str">
            <v>0160</v>
          </cell>
          <cell r="G12115" t="str">
            <v>H002</v>
          </cell>
          <cell r="H12115" t="str">
            <v>Chain guard bracket</v>
          </cell>
          <cell r="I12115" t="str">
            <v>Kedjeskyddsfäste</v>
          </cell>
          <cell r="K12115" t="str">
            <v>C8305412</v>
          </cell>
          <cell r="L12115" t="str">
            <v>BSP?</v>
          </cell>
        </row>
        <row r="12116">
          <cell r="B12116" t="str">
            <v>YEM5033833Framväxel</v>
          </cell>
          <cell r="C12116" t="str">
            <v>YEM5033833</v>
          </cell>
          <cell r="D12116" t="str">
            <v>2022-2024</v>
          </cell>
          <cell r="E12116">
            <v>17</v>
          </cell>
          <cell r="F12116" t="str">
            <v>0170</v>
          </cell>
          <cell r="G12116" t="str">
            <v>D003</v>
          </cell>
          <cell r="H12116" t="str">
            <v>Front Derailleur</v>
          </cell>
          <cell r="I12116" t="str">
            <v>Framväxel</v>
          </cell>
          <cell r="K12116">
            <v>0</v>
          </cell>
          <cell r="L12116" t="e">
            <v>#N/A</v>
          </cell>
        </row>
        <row r="12117">
          <cell r="B12117" t="str">
            <v>YEM5033833Bakväxel</v>
          </cell>
          <cell r="C12117" t="str">
            <v>YEM5033833</v>
          </cell>
          <cell r="D12117" t="str">
            <v>2022-2024</v>
          </cell>
          <cell r="E12117">
            <v>18</v>
          </cell>
          <cell r="F12117" t="str">
            <v>0180</v>
          </cell>
          <cell r="G12117" t="str">
            <v>D004</v>
          </cell>
          <cell r="H12117" t="str">
            <v>Rear Derailleur</v>
          </cell>
          <cell r="I12117" t="str">
            <v>Bakväxel</v>
          </cell>
          <cell r="K12117" t="str">
            <v>NAVVÄXEL</v>
          </cell>
          <cell r="L12117" t="str">
            <v>Kontakta SHIMANO</v>
          </cell>
        </row>
        <row r="12118">
          <cell r="B12118" t="str">
            <v>YEM5033833Kedja</v>
          </cell>
          <cell r="C12118" t="str">
            <v>YEM5033833</v>
          </cell>
          <cell r="D12118" t="str">
            <v>2022-2024</v>
          </cell>
          <cell r="E12118">
            <v>19</v>
          </cell>
          <cell r="F12118" t="str">
            <v>0190</v>
          </cell>
          <cell r="G12118" t="str">
            <v>E003</v>
          </cell>
          <cell r="H12118" t="str">
            <v xml:space="preserve">Chain </v>
          </cell>
          <cell r="I12118" t="str">
            <v>Kedja</v>
          </cell>
          <cell r="K12118" t="str">
            <v>C3405041-090</v>
          </cell>
          <cell r="L12118" t="str">
            <v>C3400002</v>
          </cell>
        </row>
        <row r="12119">
          <cell r="B12119" t="str">
            <v>YEM5033833Kassett</v>
          </cell>
          <cell r="C12119" t="str">
            <v>YEM5033833</v>
          </cell>
          <cell r="D12119" t="str">
            <v>2022-2024</v>
          </cell>
          <cell r="E12119">
            <v>20</v>
          </cell>
          <cell r="F12119" t="str">
            <v>0200</v>
          </cell>
          <cell r="G12119" t="str">
            <v>E004</v>
          </cell>
          <cell r="H12119" t="str">
            <v>Cassette Sprocket</v>
          </cell>
          <cell r="I12119" t="str">
            <v>Kassett</v>
          </cell>
          <cell r="K12119" t="str">
            <v>ASMGEAR16SU</v>
          </cell>
          <cell r="L12119" t="str">
            <v>Kontakta SHIMANO</v>
          </cell>
        </row>
        <row r="12120">
          <cell r="B12120" t="str">
            <v>YEM5033833Framhjul</v>
          </cell>
          <cell r="C12120" t="str">
            <v>YEM5033833</v>
          </cell>
          <cell r="D12120" t="str">
            <v>2022-2024</v>
          </cell>
          <cell r="E12120">
            <v>21</v>
          </cell>
          <cell r="F12120" t="str">
            <v>0210</v>
          </cell>
          <cell r="G12120" t="str">
            <v>F001</v>
          </cell>
          <cell r="H12120" t="str">
            <v>Front hub</v>
          </cell>
          <cell r="I12120" t="str">
            <v>Framhjul</v>
          </cell>
          <cell r="K12120" t="str">
            <v>C4107945</v>
          </cell>
          <cell r="L12120" t="str">
            <v>C4100363</v>
          </cell>
        </row>
        <row r="12121">
          <cell r="B12121" t="str">
            <v>YEM5033833Bakhjul</v>
          </cell>
          <cell r="C12121" t="str">
            <v>YEM5033833</v>
          </cell>
          <cell r="D12121" t="str">
            <v>2022-2024</v>
          </cell>
          <cell r="E12121">
            <v>22</v>
          </cell>
          <cell r="F12121" t="str">
            <v>0220</v>
          </cell>
          <cell r="G12121" t="str">
            <v>F002</v>
          </cell>
          <cell r="H12121" t="str">
            <v>Rear hub</v>
          </cell>
          <cell r="I12121" t="str">
            <v>Bakhjul</v>
          </cell>
          <cell r="K12121" t="str">
            <v>C4208227</v>
          </cell>
          <cell r="L12121" t="str">
            <v>BSP?</v>
          </cell>
        </row>
        <row r="12122">
          <cell r="B12122" t="str">
            <v>YEM5033833Däck</v>
          </cell>
          <cell r="C12122" t="str">
            <v>YEM5033833</v>
          </cell>
          <cell r="D12122" t="str">
            <v>2022-2024</v>
          </cell>
          <cell r="E12122">
            <v>23</v>
          </cell>
          <cell r="F12122" t="str">
            <v>0230</v>
          </cell>
          <cell r="G12122" t="str">
            <v>F003</v>
          </cell>
          <cell r="H12122" t="str">
            <v>Tire</v>
          </cell>
          <cell r="I12122" t="str">
            <v>Däck</v>
          </cell>
          <cell r="K12122" t="str">
            <v>C4906458</v>
          </cell>
          <cell r="L12122" t="str">
            <v>BSP?</v>
          </cell>
        </row>
        <row r="12123">
          <cell r="B12123" t="str">
            <v>YEM5033833Skärmar set</v>
          </cell>
          <cell r="C12123" t="str">
            <v>YEM5033833</v>
          </cell>
          <cell r="D12123" t="str">
            <v>2022-2024</v>
          </cell>
          <cell r="E12123">
            <v>24</v>
          </cell>
          <cell r="F12123" t="str">
            <v>0240</v>
          </cell>
          <cell r="G12123" t="str">
            <v>H003</v>
          </cell>
          <cell r="H12123" t="str">
            <v xml:space="preserve">Mudguard front   </v>
          </cell>
          <cell r="I12123" t="str">
            <v>Skärmar set</v>
          </cell>
          <cell r="K12123" t="str">
            <v>C8256120-BU</v>
          </cell>
          <cell r="L12123" t="str">
            <v>C8250027</v>
          </cell>
        </row>
        <row r="12124">
          <cell r="B12124" t="str">
            <v>YEM5033833Pakethållare</v>
          </cell>
          <cell r="C12124" t="str">
            <v>YEM5033833</v>
          </cell>
          <cell r="D12124" t="str">
            <v>2022-2024</v>
          </cell>
          <cell r="E12124">
            <v>25</v>
          </cell>
          <cell r="F12124" t="str">
            <v>0250</v>
          </cell>
          <cell r="G12124" t="str">
            <v>H004</v>
          </cell>
          <cell r="H12124" t="str">
            <v>Carrier</v>
          </cell>
          <cell r="I12124" t="str">
            <v>Pakethållare</v>
          </cell>
          <cell r="K12124" t="str">
            <v>C8205834-BK</v>
          </cell>
          <cell r="L12124" t="str">
            <v>C8205834-BK</v>
          </cell>
        </row>
        <row r="12125">
          <cell r="B12125" t="str">
            <v>YEM5033833Sadel</v>
          </cell>
          <cell r="C12125" t="str">
            <v>YEM5033833</v>
          </cell>
          <cell r="D12125" t="str">
            <v>2022-2024</v>
          </cell>
          <cell r="E12125">
            <v>26</v>
          </cell>
          <cell r="F12125" t="str">
            <v>0260</v>
          </cell>
          <cell r="G12125" t="str">
            <v>G001</v>
          </cell>
          <cell r="H12125" t="str">
            <v>Saddle</v>
          </cell>
          <cell r="I12125" t="str">
            <v>Sadel</v>
          </cell>
          <cell r="K12125" t="str">
            <v>C7106016</v>
          </cell>
          <cell r="L12125" t="str">
            <v>C7100226</v>
          </cell>
        </row>
        <row r="12126">
          <cell r="B12126" t="str">
            <v>YEM5033833Sadelstolpe</v>
          </cell>
          <cell r="C12126" t="str">
            <v>YEM5033833</v>
          </cell>
          <cell r="D12126" t="str">
            <v>2022-2024</v>
          </cell>
          <cell r="E12126">
            <v>27</v>
          </cell>
          <cell r="F12126" t="str">
            <v>0270</v>
          </cell>
          <cell r="G12126" t="str">
            <v>G002</v>
          </cell>
          <cell r="H12126" t="str">
            <v>Seatpost</v>
          </cell>
          <cell r="I12126" t="str">
            <v>Sadelstolpe</v>
          </cell>
          <cell r="K12126" t="str">
            <v>C7205299</v>
          </cell>
          <cell r="L12126" t="str">
            <v>C7205299</v>
          </cell>
        </row>
        <row r="12127">
          <cell r="B12127" t="str">
            <v>YEM5033833Sadelrörsklämma</v>
          </cell>
          <cell r="C12127" t="str">
            <v>YEM5033833</v>
          </cell>
          <cell r="D12127" t="str">
            <v>2022-2024</v>
          </cell>
          <cell r="E12127">
            <v>28</v>
          </cell>
          <cell r="F12127" t="str">
            <v>0280</v>
          </cell>
          <cell r="G12127" t="str">
            <v>G003</v>
          </cell>
          <cell r="H12127" t="str">
            <v>Seat Clamp</v>
          </cell>
          <cell r="I12127" t="str">
            <v>Sadelrörsklämma</v>
          </cell>
          <cell r="K12127" t="str">
            <v>C7305062</v>
          </cell>
          <cell r="L12127" t="str">
            <v>C7300031-350</v>
          </cell>
        </row>
        <row r="12128">
          <cell r="B12128" t="str">
            <v>YEM5033833Framlampa</v>
          </cell>
          <cell r="C12128" t="str">
            <v>YEM5033833</v>
          </cell>
          <cell r="D12128" t="str">
            <v>2022-2024</v>
          </cell>
          <cell r="E12128">
            <v>29</v>
          </cell>
          <cell r="F12128" t="str">
            <v>0290</v>
          </cell>
          <cell r="G12128" t="str">
            <v>H005</v>
          </cell>
          <cell r="H12128" t="str">
            <v>Front light</v>
          </cell>
          <cell r="I12128" t="str">
            <v>Framlampa</v>
          </cell>
          <cell r="K12128" t="str">
            <v>C8015300</v>
          </cell>
          <cell r="L12128" t="str">
            <v>C8015300</v>
          </cell>
        </row>
        <row r="12129">
          <cell r="B12129" t="str">
            <v>YEM5033833Baklampa</v>
          </cell>
          <cell r="C12129" t="str">
            <v>YEM5033833</v>
          </cell>
          <cell r="D12129" t="str">
            <v>2022-2024</v>
          </cell>
          <cell r="E12129">
            <v>30</v>
          </cell>
          <cell r="F12129" t="str">
            <v>0300</v>
          </cell>
          <cell r="G12129" t="str">
            <v>H006</v>
          </cell>
          <cell r="H12129" t="str">
            <v>Light, Rear</v>
          </cell>
          <cell r="I12129" t="str">
            <v>Baklampa</v>
          </cell>
          <cell r="K12129" t="str">
            <v>C8705186-1RLBK</v>
          </cell>
          <cell r="L12129" t="str">
            <v>C8705186-1RLBK</v>
          </cell>
        </row>
        <row r="12130">
          <cell r="B12130" t="str">
            <v>YEM5033833Låssats</v>
          </cell>
          <cell r="C12130" t="str">
            <v>YEM5033833</v>
          </cell>
          <cell r="D12130" t="str">
            <v>2022-2024</v>
          </cell>
          <cell r="E12130">
            <v>31</v>
          </cell>
          <cell r="F12130" t="str">
            <v>0310</v>
          </cell>
          <cell r="G12130" t="str">
            <v>H007</v>
          </cell>
          <cell r="H12130" t="str">
            <v>Lock</v>
          </cell>
          <cell r="I12130" t="str">
            <v>Låssats</v>
          </cell>
          <cell r="K12130" t="str">
            <v>C8405069</v>
          </cell>
          <cell r="L12130" t="str">
            <v>C8405069</v>
          </cell>
        </row>
        <row r="12131">
          <cell r="B12131" t="str">
            <v>YEM5033833Stöd</v>
          </cell>
          <cell r="C12131" t="str">
            <v>YEM5033833</v>
          </cell>
          <cell r="D12131" t="str">
            <v>2022-2024</v>
          </cell>
          <cell r="E12131">
            <v>32</v>
          </cell>
          <cell r="F12131" t="str">
            <v>0320</v>
          </cell>
          <cell r="G12131" t="str">
            <v>H008</v>
          </cell>
          <cell r="H12131" t="str">
            <v>Kick stand</v>
          </cell>
          <cell r="I12131" t="str">
            <v>Stöd</v>
          </cell>
          <cell r="K12131" t="str">
            <v>C8105145</v>
          </cell>
          <cell r="L12131" t="str">
            <v>C8100060</v>
          </cell>
        </row>
        <row r="12132">
          <cell r="B12132" t="str">
            <v>YEM5033833Korg</v>
          </cell>
          <cell r="C12132" t="str">
            <v>YEM5033833</v>
          </cell>
          <cell r="D12132" t="str">
            <v>2022-2024</v>
          </cell>
          <cell r="E12132">
            <v>33</v>
          </cell>
          <cell r="F12132" t="str">
            <v>0330</v>
          </cell>
          <cell r="G12132" t="str">
            <v>H009</v>
          </cell>
          <cell r="H12132" t="str">
            <v>Basket / Fr carrier</v>
          </cell>
          <cell r="I12132" t="str">
            <v>Korg</v>
          </cell>
          <cell r="L12132" t="e">
            <v>#N/A</v>
          </cell>
        </row>
        <row r="12133">
          <cell r="B12133" t="str">
            <v>YEM5033833Pedaler</v>
          </cell>
          <cell r="C12133" t="str">
            <v>YEM5033833</v>
          </cell>
          <cell r="D12133" t="str">
            <v>2022-2024</v>
          </cell>
          <cell r="E12133">
            <v>34</v>
          </cell>
          <cell r="F12133" t="str">
            <v>0340</v>
          </cell>
          <cell r="G12133" t="str">
            <v>E005</v>
          </cell>
          <cell r="H12133" t="str">
            <v xml:space="preserve">Pedal </v>
          </cell>
          <cell r="I12133" t="str">
            <v>Pedaler</v>
          </cell>
          <cell r="K12133" t="str">
            <v>C3505139-BK</v>
          </cell>
          <cell r="L12133" t="str">
            <v>C3505139-BK</v>
          </cell>
        </row>
        <row r="12134">
          <cell r="B12134" t="str">
            <v>YEM5033833Motor</v>
          </cell>
          <cell r="C12134" t="str">
            <v>YEM5033833</v>
          </cell>
          <cell r="D12134" t="str">
            <v>2022-2024</v>
          </cell>
          <cell r="E12134">
            <v>35</v>
          </cell>
          <cell r="F12134" t="str">
            <v>0350</v>
          </cell>
          <cell r="G12134" t="str">
            <v>J001</v>
          </cell>
          <cell r="H12134" t="str">
            <v>DRIVE UNIT:</v>
          </cell>
          <cell r="I12134" t="str">
            <v>Motor</v>
          </cell>
          <cell r="K12134" t="str">
            <v>C8705142-1-01</v>
          </cell>
          <cell r="L12134" t="str">
            <v>C8705142-1-01</v>
          </cell>
        </row>
        <row r="12135">
          <cell r="B12135" t="str">
            <v>YEM5033833Display</v>
          </cell>
          <cell r="C12135" t="str">
            <v>YEM5033833</v>
          </cell>
          <cell r="D12135" t="str">
            <v>2022-2024</v>
          </cell>
          <cell r="E12135">
            <v>36</v>
          </cell>
          <cell r="F12135" t="str">
            <v>0360</v>
          </cell>
          <cell r="G12135" t="str">
            <v>J004</v>
          </cell>
          <cell r="H12135" t="str">
            <v>DISPLAY:</v>
          </cell>
          <cell r="I12135" t="str">
            <v>Display</v>
          </cell>
          <cell r="K12135" t="str">
            <v>C8705068-1-38C</v>
          </cell>
          <cell r="L12135" t="str">
            <v>C8705068-1-38C</v>
          </cell>
        </row>
        <row r="12136">
          <cell r="B12136" t="str">
            <v>YEM5033833EB-Bus kabel</v>
          </cell>
          <cell r="C12136" t="str">
            <v>YEM5033833</v>
          </cell>
          <cell r="D12136" t="str">
            <v>2022-2024</v>
          </cell>
          <cell r="E12136">
            <v>37</v>
          </cell>
          <cell r="F12136" t="str">
            <v>0370</v>
          </cell>
          <cell r="G12136" t="str">
            <v>J005</v>
          </cell>
          <cell r="H12136" t="str">
            <v>EB-BUS CABLE:</v>
          </cell>
          <cell r="I12136" t="str">
            <v>EB-Bus kabel</v>
          </cell>
          <cell r="K12136" t="str">
            <v>C8705065-1-04AC</v>
          </cell>
          <cell r="L12136" t="str">
            <v>C8705065-1-04AC</v>
          </cell>
        </row>
        <row r="12137">
          <cell r="B12137" t="str">
            <v>YEM5033833Motorkabel</v>
          </cell>
          <cell r="C12137" t="str">
            <v>YEM5033833</v>
          </cell>
          <cell r="D12137" t="str">
            <v>2022-2024</v>
          </cell>
          <cell r="E12137">
            <v>38</v>
          </cell>
          <cell r="F12137" t="str">
            <v>0380</v>
          </cell>
          <cell r="G12137" t="str">
            <v>J006</v>
          </cell>
          <cell r="H12137" t="str">
            <v>POWER CABLE:</v>
          </cell>
          <cell r="I12137" t="str">
            <v>Motorkabel</v>
          </cell>
          <cell r="K12137" t="str">
            <v>C8705065-1-03A</v>
          </cell>
          <cell r="L12137" t="str">
            <v>C8705065-1-03A</v>
          </cell>
        </row>
        <row r="12138">
          <cell r="B12138" t="str">
            <v>YEM5033833Kabel framlampa</v>
          </cell>
          <cell r="C12138" t="str">
            <v>YEM5033833</v>
          </cell>
          <cell r="D12138" t="str">
            <v>2022-2024</v>
          </cell>
          <cell r="E12138">
            <v>39</v>
          </cell>
          <cell r="F12138" t="str">
            <v>0390</v>
          </cell>
          <cell r="G12138" t="str">
            <v>J007</v>
          </cell>
          <cell r="H12138" t="str">
            <v>F. LIGHT CABLE:</v>
          </cell>
          <cell r="I12138" t="str">
            <v>Kabel framlampa</v>
          </cell>
          <cell r="K12138" t="str">
            <v>Ingår i EB-buskabeln</v>
          </cell>
          <cell r="L12138" t="str">
            <v>Ingår i EB-buskabeln</v>
          </cell>
        </row>
        <row r="12139">
          <cell r="B12139" t="str">
            <v>YEM5033833Kabel baklampa</v>
          </cell>
          <cell r="C12139" t="str">
            <v>YEM5033833</v>
          </cell>
          <cell r="D12139" t="str">
            <v>2022-2024</v>
          </cell>
          <cell r="E12139">
            <v>40</v>
          </cell>
          <cell r="F12139" t="str">
            <v>0400</v>
          </cell>
          <cell r="G12139" t="str">
            <v>J008</v>
          </cell>
          <cell r="H12139" t="str">
            <v>R. LIGHT CABLE:</v>
          </cell>
          <cell r="I12139" t="str">
            <v>Kabel baklampa</v>
          </cell>
          <cell r="K12139" t="str">
            <v>INGÅR I BATTERIET</v>
          </cell>
          <cell r="L12139" t="str">
            <v>Ingår i batteriet</v>
          </cell>
        </row>
        <row r="12140">
          <cell r="B12140" t="str">
            <v>YEM5033833Hastighetssensor</v>
          </cell>
          <cell r="C12140" t="str">
            <v>YEM5033833</v>
          </cell>
          <cell r="D12140" t="str">
            <v>2022-2024</v>
          </cell>
          <cell r="E12140">
            <v>41</v>
          </cell>
          <cell r="F12140" t="str">
            <v>0410</v>
          </cell>
          <cell r="G12140" t="str">
            <v>J009</v>
          </cell>
          <cell r="H12140" t="str">
            <v>SPEED SENSOR:</v>
          </cell>
          <cell r="I12140" t="str">
            <v>Hastighetssensor</v>
          </cell>
          <cell r="K12140" t="str">
            <v>INGÅR I MOTORN</v>
          </cell>
          <cell r="L12140" t="str">
            <v>Ingår i motorn</v>
          </cell>
        </row>
        <row r="12141">
          <cell r="B12141" t="str">
            <v>YEM5033833Batteri</v>
          </cell>
          <cell r="C12141" t="str">
            <v>YEM5033833</v>
          </cell>
          <cell r="D12141" t="str">
            <v>2022-2024</v>
          </cell>
          <cell r="E12141">
            <v>42</v>
          </cell>
          <cell r="F12141" t="str">
            <v>0420</v>
          </cell>
          <cell r="G12141" t="str">
            <v>J002</v>
          </cell>
          <cell r="H12141" t="str">
            <v>BATTERY:</v>
          </cell>
          <cell r="I12141" t="str">
            <v>Batteri</v>
          </cell>
          <cell r="K12141" t="str">
            <v>C8705186-E-11C</v>
          </cell>
          <cell r="L12141" t="str">
            <v>C8705186-E-11C</v>
          </cell>
        </row>
        <row r="12142">
          <cell r="B12142" t="str">
            <v>YEM5033833Batterihållare</v>
          </cell>
          <cell r="C12142" t="str">
            <v>YEM5033833</v>
          </cell>
          <cell r="D12142" t="str">
            <v>2022-2024</v>
          </cell>
          <cell r="E12142">
            <v>43</v>
          </cell>
          <cell r="F12142" t="str">
            <v>0430</v>
          </cell>
          <cell r="G12142" t="str">
            <v>J003</v>
          </cell>
          <cell r="H12142" t="str">
            <v>BATTERY HOLDER/Slider</v>
          </cell>
          <cell r="I12142" t="str">
            <v>Batterihållare</v>
          </cell>
          <cell r="L12142" t="e">
            <v>#N/A</v>
          </cell>
        </row>
        <row r="12143">
          <cell r="B12143" t="str">
            <v>YEM5033833Batteriladdare</v>
          </cell>
          <cell r="C12143" t="str">
            <v>YEM5033833</v>
          </cell>
          <cell r="D12143" t="str">
            <v>2022-2024</v>
          </cell>
          <cell r="E12143">
            <v>44</v>
          </cell>
          <cell r="F12143" t="str">
            <v>0440</v>
          </cell>
          <cell r="G12143" t="str">
            <v>J010</v>
          </cell>
          <cell r="H12143" t="str">
            <v>CHARGER:</v>
          </cell>
          <cell r="I12143" t="str">
            <v>Batteriladdare</v>
          </cell>
          <cell r="K12143" t="str">
            <v>C8705058-1-1C</v>
          </cell>
          <cell r="L12143" t="str">
            <v>C8705058-1-1D</v>
          </cell>
        </row>
        <row r="12144">
          <cell r="B12144" t="str">
            <v>YEM5033833Kontrollbox</v>
          </cell>
          <cell r="C12144" t="str">
            <v>YEM5033833</v>
          </cell>
          <cell r="D12144" t="str">
            <v>2022-2024</v>
          </cell>
          <cell r="E12144">
            <v>45</v>
          </cell>
          <cell r="F12144" t="str">
            <v>0450</v>
          </cell>
          <cell r="G12144" t="str">
            <v>J011</v>
          </cell>
          <cell r="H12144" t="str">
            <v>Controller</v>
          </cell>
          <cell r="I12144" t="str">
            <v>Kontrollbox</v>
          </cell>
          <cell r="K12144" t="str">
            <v>C8705142-1020C3</v>
          </cell>
          <cell r="L12144" t="str">
            <v>Kontakta Service</v>
          </cell>
        </row>
        <row r="12145">
          <cell r="B12145" t="str">
            <v>YEM5033833Växelöra</v>
          </cell>
          <cell r="C12145" t="str">
            <v>YEM5033833</v>
          </cell>
          <cell r="D12145" t="str">
            <v>2022-2024</v>
          </cell>
          <cell r="E12145">
            <v>46</v>
          </cell>
          <cell r="F12145" t="str">
            <v>0460</v>
          </cell>
          <cell r="G12145" t="str">
            <v>D005</v>
          </cell>
          <cell r="H12145" t="str">
            <v>Gear hanger</v>
          </cell>
          <cell r="I12145" t="str">
            <v>Växelöra</v>
          </cell>
          <cell r="L12145" t="e">
            <v>#N/A</v>
          </cell>
        </row>
        <row r="12146">
          <cell r="B12146" t="str">
            <v>YEM8175131RAM</v>
          </cell>
          <cell r="C12146" t="str">
            <v>YEM8175131</v>
          </cell>
          <cell r="D12146">
            <v>2019</v>
          </cell>
          <cell r="E12146">
            <v>1</v>
          </cell>
          <cell r="F12146" t="str">
            <v>0010</v>
          </cell>
          <cell r="G12146" t="str">
            <v>A001</v>
          </cell>
          <cell r="H12146" t="str">
            <v>PAINTED FRAME</v>
          </cell>
          <cell r="I12146" t="str">
            <v>RAM</v>
          </cell>
          <cell r="K12146" t="str">
            <v>FRAME</v>
          </cell>
          <cell r="L12146" t="e">
            <v>#N/A</v>
          </cell>
        </row>
        <row r="12147">
          <cell r="B12147" t="str">
            <v>YEM8175131Framgaffel</v>
          </cell>
          <cell r="C12147" t="str">
            <v>YEM8175131</v>
          </cell>
          <cell r="D12147">
            <v>2019</v>
          </cell>
          <cell r="E12147">
            <v>2</v>
          </cell>
          <cell r="F12147" t="str">
            <v>0020</v>
          </cell>
          <cell r="G12147" t="str">
            <v>A002</v>
          </cell>
          <cell r="H12147" t="str">
            <v>PAINTED FORK</v>
          </cell>
          <cell r="I12147" t="str">
            <v>Framgaffel</v>
          </cell>
          <cell r="K12147" t="str">
            <v>FORK</v>
          </cell>
          <cell r="L12147" t="e">
            <v>#N/A</v>
          </cell>
        </row>
        <row r="12148">
          <cell r="B12148" t="str">
            <v>YEM8175131Styrlager</v>
          </cell>
          <cell r="C12148" t="str">
            <v>YEM8175131</v>
          </cell>
          <cell r="D12148">
            <v>2019</v>
          </cell>
          <cell r="E12148">
            <v>3</v>
          </cell>
          <cell r="F12148" t="str">
            <v>0030</v>
          </cell>
          <cell r="G12148" t="str">
            <v>B001</v>
          </cell>
          <cell r="H12148" t="str">
            <v>Head Set</v>
          </cell>
          <cell r="I12148" t="str">
            <v>Styrlager</v>
          </cell>
          <cell r="J12148" t="str">
            <v xml:space="preserve">C2105003 VP MH-501 ED BLACK SH=34 </v>
          </cell>
          <cell r="K12148" t="str">
            <v>C2105003</v>
          </cell>
          <cell r="L12148" t="str">
            <v>C2100165</v>
          </cell>
        </row>
        <row r="12149">
          <cell r="B12149" t="str">
            <v xml:space="preserve">YEM8175131Styrstam </v>
          </cell>
          <cell r="C12149" t="str">
            <v>YEM8175131</v>
          </cell>
          <cell r="D12149">
            <v>2019</v>
          </cell>
          <cell r="E12149">
            <v>4</v>
          </cell>
          <cell r="F12149" t="str">
            <v>0040</v>
          </cell>
          <cell r="G12149" t="str">
            <v>B002</v>
          </cell>
          <cell r="H12149" t="str">
            <v>Handlebar Stem</v>
          </cell>
          <cell r="I12149" t="str">
            <v xml:space="preserve">Styrstam </v>
          </cell>
          <cell r="J12149" t="str">
            <v>C2205360-090 H/L 25.4X90/130 MTS-AD2 HIGH POL</v>
          </cell>
          <cell r="K12149" t="str">
            <v>C2205360-090</v>
          </cell>
          <cell r="L12149" t="str">
            <v>C2200065</v>
          </cell>
        </row>
        <row r="12150">
          <cell r="B12150" t="str">
            <v>YEM8175131Styre</v>
          </cell>
          <cell r="C12150" t="str">
            <v>YEM8175131</v>
          </cell>
          <cell r="D12150">
            <v>2019</v>
          </cell>
          <cell r="E12150">
            <v>5</v>
          </cell>
          <cell r="F12150" t="str">
            <v>0050</v>
          </cell>
          <cell r="G12150" t="str">
            <v>B003</v>
          </cell>
          <cell r="H12150" t="str">
            <v>Handelbar</v>
          </cell>
          <cell r="I12150" t="str">
            <v>Styre</v>
          </cell>
          <cell r="J12150" t="str">
            <v xml:space="preserve">C2305480 HB ALsvhp 600 25.4 2.6 NR-AL29  </v>
          </cell>
          <cell r="K12150" t="str">
            <v>C2305480</v>
          </cell>
          <cell r="L12150" t="str">
            <v>C2300001</v>
          </cell>
        </row>
        <row r="12151">
          <cell r="B12151" t="str">
            <v>YEM8175131Bromsgrepp H</v>
          </cell>
          <cell r="C12151" t="str">
            <v>YEM8175131</v>
          </cell>
          <cell r="D12151">
            <v>2019</v>
          </cell>
          <cell r="E12151">
            <v>6</v>
          </cell>
          <cell r="F12151" t="str">
            <v>0060</v>
          </cell>
          <cell r="G12151" t="str">
            <v>C002</v>
          </cell>
          <cell r="H12151" t="str">
            <v>Brake Lever R</v>
          </cell>
          <cell r="I12151" t="str">
            <v>Bromsgrepp H</v>
          </cell>
          <cell r="L12151" t="e">
            <v>#N/A</v>
          </cell>
        </row>
        <row r="12152">
          <cell r="B12152" t="str">
            <v>YEM8175131Bromsgrepp V</v>
          </cell>
          <cell r="C12152" t="str">
            <v>YEM8175131</v>
          </cell>
          <cell r="D12152">
            <v>2019</v>
          </cell>
          <cell r="E12152">
            <v>7</v>
          </cell>
          <cell r="F12152" t="str">
            <v>0070</v>
          </cell>
          <cell r="G12152" t="str">
            <v>C001</v>
          </cell>
          <cell r="H12152" t="str">
            <v>Brake Lever L</v>
          </cell>
          <cell r="I12152" t="str">
            <v>Bromsgrepp V</v>
          </cell>
          <cell r="J12152" t="str">
            <v>C6505049 BLL ALsvPLbk VB U 4F BL39AP</v>
          </cell>
          <cell r="K12152" t="str">
            <v>C6505049</v>
          </cell>
          <cell r="L12152" t="str">
            <v>C6500024</v>
          </cell>
        </row>
        <row r="12153">
          <cell r="B12153" t="str">
            <v>YEM8175131Växelreglage H</v>
          </cell>
          <cell r="C12153" t="str">
            <v>YEM8175131</v>
          </cell>
          <cell r="D12153">
            <v>2019</v>
          </cell>
          <cell r="E12153">
            <v>8</v>
          </cell>
          <cell r="F12153" t="str">
            <v>0080</v>
          </cell>
          <cell r="G12153" t="str">
            <v>D002</v>
          </cell>
          <cell r="H12153" t="str">
            <v>Shift Lever R</v>
          </cell>
          <cell r="I12153" t="str">
            <v>Växelreglage H</v>
          </cell>
          <cell r="J12153" t="str">
            <v>ASLC30007DXL210LAR</v>
          </cell>
          <cell r="K12153" t="str">
            <v>ASLC30007DXL210LAR</v>
          </cell>
          <cell r="L12153" t="str">
            <v>Kontakta SHIMANO</v>
          </cell>
        </row>
        <row r="12154">
          <cell r="B12154" t="str">
            <v>YEM8175131Växelreglage V</v>
          </cell>
          <cell r="C12154" t="str">
            <v>YEM8175131</v>
          </cell>
          <cell r="D12154">
            <v>2019</v>
          </cell>
          <cell r="E12154">
            <v>9</v>
          </cell>
          <cell r="F12154" t="str">
            <v>0090</v>
          </cell>
          <cell r="G12154" t="str">
            <v>D001</v>
          </cell>
          <cell r="H12154" t="str">
            <v>Shift Lever L</v>
          </cell>
          <cell r="I12154" t="str">
            <v>Växelreglage V</v>
          </cell>
          <cell r="L12154" t="e">
            <v>#N/A</v>
          </cell>
        </row>
        <row r="12155">
          <cell r="B12155" t="str">
            <v>YEM8175131Handtag par</v>
          </cell>
          <cell r="C12155" t="str">
            <v>YEM8175131</v>
          </cell>
          <cell r="D12155">
            <v>2019</v>
          </cell>
          <cell r="E12155">
            <v>10</v>
          </cell>
          <cell r="F12155" t="str">
            <v>0100</v>
          </cell>
          <cell r="G12155" t="str">
            <v>B004</v>
          </cell>
          <cell r="H12155" t="str">
            <v>Grip R</v>
          </cell>
          <cell r="I12155" t="str">
            <v>Handtag par</v>
          </cell>
          <cell r="J12155" t="str">
            <v xml:space="preserve">C2505484  HERRMANS 84A ERGO TPE 90MM  </v>
          </cell>
          <cell r="K12155" t="str">
            <v>C2505484</v>
          </cell>
          <cell r="L12155" t="str">
            <v>C2500163</v>
          </cell>
        </row>
        <row r="12156">
          <cell r="B12156" t="str">
            <v>YEM8175131Frambroms</v>
          </cell>
          <cell r="C12156" t="str">
            <v>YEM8175131</v>
          </cell>
          <cell r="D12156">
            <v>2019</v>
          </cell>
          <cell r="E12156">
            <v>11</v>
          </cell>
          <cell r="F12156" t="str">
            <v>0110</v>
          </cell>
          <cell r="G12156" t="str">
            <v>C003</v>
          </cell>
          <cell r="H12156" t="str">
            <v xml:space="preserve">Brake front </v>
          </cell>
          <cell r="I12156" t="str">
            <v>Frambroms</v>
          </cell>
          <cell r="J12156" t="str">
            <v xml:space="preserve">C6305035 V-Brake TX-121L Black 108mm. </v>
          </cell>
          <cell r="K12156" t="str">
            <v>C6305035</v>
          </cell>
          <cell r="L12156" t="str">
            <v>C6300101</v>
          </cell>
        </row>
        <row r="12157">
          <cell r="B12157" t="str">
            <v>YEM8175131Bakbroms</v>
          </cell>
          <cell r="C12157" t="str">
            <v>YEM8175131</v>
          </cell>
          <cell r="D12157">
            <v>2019</v>
          </cell>
          <cell r="E12157">
            <v>12</v>
          </cell>
          <cell r="F12157" t="str">
            <v>0120</v>
          </cell>
          <cell r="G12157" t="str">
            <v>C004</v>
          </cell>
          <cell r="H12157" t="str">
            <v>Brake rear</v>
          </cell>
          <cell r="I12157" t="str">
            <v>Bakbroms</v>
          </cell>
          <cell r="K12157" t="str">
            <v>Fotbroms</v>
          </cell>
          <cell r="L12157" t="str">
            <v>Kontakta SHIMANO</v>
          </cell>
        </row>
        <row r="12158">
          <cell r="B12158" t="str">
            <v>YEM8175131Vevlager</v>
          </cell>
          <cell r="C12158" t="str">
            <v>YEM8175131</v>
          </cell>
          <cell r="D12158">
            <v>2019</v>
          </cell>
          <cell r="E12158">
            <v>13</v>
          </cell>
          <cell r="F12158" t="str">
            <v>0130</v>
          </cell>
          <cell r="G12158" t="str">
            <v>E001</v>
          </cell>
          <cell r="H12158" t="str">
            <v xml:space="preserve">BB-set </v>
          </cell>
          <cell r="I12158" t="str">
            <v>Vevlager</v>
          </cell>
          <cell r="K12158" t="str">
            <v>C8705065-1-119</v>
          </cell>
          <cell r="L12158" t="str">
            <v>C8705065-1-124</v>
          </cell>
        </row>
        <row r="12159">
          <cell r="B12159" t="str">
            <v>YEM8175131Vevparti</v>
          </cell>
          <cell r="C12159" t="str">
            <v>YEM8175131</v>
          </cell>
          <cell r="D12159">
            <v>2019</v>
          </cell>
          <cell r="E12159">
            <v>14</v>
          </cell>
          <cell r="F12159" t="str">
            <v>0140</v>
          </cell>
          <cell r="G12159" t="str">
            <v>E002</v>
          </cell>
          <cell r="H12159" t="str">
            <v>Front Chainwheel</v>
          </cell>
          <cell r="I12159" t="str">
            <v>Vevparti</v>
          </cell>
          <cell r="J12159" t="str">
            <v xml:space="preserve">C3305190-170 PRO-H38 170MM 38T 3/32" 110MM </v>
          </cell>
          <cell r="K12159" t="str">
            <v>C3305190-170</v>
          </cell>
          <cell r="L12159" t="str">
            <v>C3300085-170</v>
          </cell>
        </row>
        <row r="12160">
          <cell r="B12160" t="str">
            <v>YEM8175131Kedjeskydd</v>
          </cell>
          <cell r="C12160" t="str">
            <v>YEM8175131</v>
          </cell>
          <cell r="D12160">
            <v>2019</v>
          </cell>
          <cell r="E12160">
            <v>15</v>
          </cell>
          <cell r="F12160" t="str">
            <v>0150</v>
          </cell>
          <cell r="G12160" t="str">
            <v>H001</v>
          </cell>
          <cell r="H12160" t="str">
            <v>Chain guard</v>
          </cell>
          <cell r="I12160" t="str">
            <v>Kedjeskydd</v>
          </cell>
          <cell r="J12160" t="str">
            <v>C8305428-BK CG 38T PL bk w bracket C8305427 and C8305006</v>
          </cell>
          <cell r="K12160" t="str">
            <v>C8305428-BK</v>
          </cell>
          <cell r="L12160" t="str">
            <v>C8300059</v>
          </cell>
        </row>
        <row r="12161">
          <cell r="B12161" t="str">
            <v>YEM8175131Kedjeskyddsfäste</v>
          </cell>
          <cell r="C12161" t="str">
            <v>YEM8175131</v>
          </cell>
          <cell r="D12161">
            <v>2019</v>
          </cell>
          <cell r="E12161">
            <v>16</v>
          </cell>
          <cell r="F12161" t="str">
            <v>0160</v>
          </cell>
          <cell r="G12161" t="str">
            <v>H002</v>
          </cell>
          <cell r="H12161" t="str">
            <v>Chain guard bracket</v>
          </cell>
          <cell r="I12161" t="str">
            <v>Kedjeskyddsfäste</v>
          </cell>
          <cell r="K12161" t="str">
            <v>C8305427</v>
          </cell>
          <cell r="L12161" t="str">
            <v>C8305427</v>
          </cell>
        </row>
        <row r="12162">
          <cell r="B12162" t="str">
            <v>YEM8175131Framväxel</v>
          </cell>
          <cell r="C12162" t="str">
            <v>YEM8175131</v>
          </cell>
          <cell r="D12162">
            <v>2019</v>
          </cell>
          <cell r="E12162">
            <v>17</v>
          </cell>
          <cell r="F12162" t="str">
            <v>0170</v>
          </cell>
          <cell r="G12162" t="str">
            <v>D003</v>
          </cell>
          <cell r="H12162" t="str">
            <v>Front Derailleur</v>
          </cell>
          <cell r="I12162" t="str">
            <v>Framväxel</v>
          </cell>
          <cell r="K12162" t="str">
            <v>EMPTY</v>
          </cell>
          <cell r="L12162" t="e">
            <v>#N/A</v>
          </cell>
        </row>
        <row r="12163">
          <cell r="B12163" t="str">
            <v>YEM8175131Bakväxel</v>
          </cell>
          <cell r="C12163" t="str">
            <v>YEM8175131</v>
          </cell>
          <cell r="D12163">
            <v>2019</v>
          </cell>
          <cell r="E12163">
            <v>18</v>
          </cell>
          <cell r="F12163" t="str">
            <v>0180</v>
          </cell>
          <cell r="G12163" t="str">
            <v>D004</v>
          </cell>
          <cell r="H12163" t="str">
            <v>Rear Derailleur</v>
          </cell>
          <cell r="I12163" t="str">
            <v>Bakväxel</v>
          </cell>
          <cell r="K12163" t="str">
            <v>NAVVÄXEL</v>
          </cell>
          <cell r="L12163" t="str">
            <v>Kontakta SHIMANO</v>
          </cell>
        </row>
        <row r="12164">
          <cell r="B12164" t="str">
            <v>YEM8175131Kedja</v>
          </cell>
          <cell r="C12164" t="str">
            <v>YEM8175131</v>
          </cell>
          <cell r="D12164">
            <v>2019</v>
          </cell>
          <cell r="E12164">
            <v>19</v>
          </cell>
          <cell r="F12164" t="str">
            <v>0190</v>
          </cell>
          <cell r="G12164" t="str">
            <v>E003</v>
          </cell>
          <cell r="H12164" t="str">
            <v xml:space="preserve">Chain </v>
          </cell>
          <cell r="I12164" t="str">
            <v>Kedja</v>
          </cell>
          <cell r="J12164" t="str">
            <v>std</v>
          </cell>
          <cell r="K12164" t="str">
            <v>C3405001-0102</v>
          </cell>
          <cell r="L12164" t="str">
            <v>C3400002</v>
          </cell>
        </row>
        <row r="12165">
          <cell r="B12165" t="str">
            <v>YEM8175131Kassett</v>
          </cell>
          <cell r="C12165" t="str">
            <v>YEM8175131</v>
          </cell>
          <cell r="D12165">
            <v>2019</v>
          </cell>
          <cell r="E12165">
            <v>20</v>
          </cell>
          <cell r="F12165" t="str">
            <v>0200</v>
          </cell>
          <cell r="G12165" t="str">
            <v>E004</v>
          </cell>
          <cell r="H12165" t="str">
            <v>Cassette Sprocket</v>
          </cell>
          <cell r="I12165" t="str">
            <v>Kassett</v>
          </cell>
          <cell r="J12165" t="str">
            <v>ASMGEAR20SU SPT SC20sv3/32" (INTERNAL HUB)</v>
          </cell>
          <cell r="K12165" t="str">
            <v>ASMGEAR20SU</v>
          </cell>
          <cell r="L12165" t="str">
            <v>Kontakta SHIMANO</v>
          </cell>
        </row>
        <row r="12166">
          <cell r="B12166" t="str">
            <v>YEM8175131Framhjul</v>
          </cell>
          <cell r="C12166" t="str">
            <v>YEM8175131</v>
          </cell>
          <cell r="D12166">
            <v>2019</v>
          </cell>
          <cell r="E12166">
            <v>21</v>
          </cell>
          <cell r="F12166" t="str">
            <v>0210</v>
          </cell>
          <cell r="G12166" t="str">
            <v>F001</v>
          </cell>
          <cell r="H12166" t="str">
            <v>Front hub</v>
          </cell>
          <cell r="I12166" t="str">
            <v>Framhjul</v>
          </cell>
          <cell r="J12166" t="str">
            <v>Se drive unit</v>
          </cell>
          <cell r="K12166" t="str">
            <v>C4107940</v>
          </cell>
          <cell r="L12166" t="str">
            <v>C4100365</v>
          </cell>
        </row>
        <row r="12167">
          <cell r="B12167" t="str">
            <v>YEM8175131Bakhjul</v>
          </cell>
          <cell r="C12167" t="str">
            <v>YEM8175131</v>
          </cell>
          <cell r="D12167">
            <v>2019</v>
          </cell>
          <cell r="E12167">
            <v>22</v>
          </cell>
          <cell r="F12167" t="str">
            <v>0220</v>
          </cell>
          <cell r="G12167" t="str">
            <v>F002</v>
          </cell>
          <cell r="H12167" t="str">
            <v>Rear hub</v>
          </cell>
          <cell r="I12167" t="str">
            <v>Bakhjul</v>
          </cell>
          <cell r="J12167" t="str">
            <v>ASGC30007CADXR (ASG7C30ADXR) HBRcb 36 H SILVER DX</v>
          </cell>
          <cell r="K12167" t="str">
            <v>C4208063</v>
          </cell>
          <cell r="L12167" t="str">
            <v>C4200052</v>
          </cell>
        </row>
        <row r="12168">
          <cell r="B12168" t="str">
            <v>YEM8175131Däck</v>
          </cell>
          <cell r="C12168" t="str">
            <v>YEM8175131</v>
          </cell>
          <cell r="D12168">
            <v>2019</v>
          </cell>
          <cell r="E12168">
            <v>23</v>
          </cell>
          <cell r="F12168" t="str">
            <v>0230</v>
          </cell>
          <cell r="G12168" t="str">
            <v>F003</v>
          </cell>
          <cell r="H12168" t="str">
            <v>Tire</v>
          </cell>
          <cell r="I12168" t="str">
            <v>Däck</v>
          </cell>
          <cell r="J12168" t="str">
            <v xml:space="preserve">C4906139 40-622 BLACK Duramax Regular  H-480 </v>
          </cell>
          <cell r="K12168" t="str">
            <v>C4906139</v>
          </cell>
          <cell r="L12168" t="str">
            <v>C4901162</v>
          </cell>
        </row>
        <row r="12169">
          <cell r="B12169" t="str">
            <v>YEM8175131Skärmar set</v>
          </cell>
          <cell r="C12169" t="str">
            <v>YEM8175131</v>
          </cell>
          <cell r="D12169">
            <v>2019</v>
          </cell>
          <cell r="E12169">
            <v>24</v>
          </cell>
          <cell r="F12169" t="str">
            <v>0240</v>
          </cell>
          <cell r="G12169" t="str">
            <v>H003</v>
          </cell>
          <cell r="H12169" t="str">
            <v xml:space="preserve">Mudguard front   </v>
          </cell>
          <cell r="I12169" t="str">
            <v>Skärmar set</v>
          </cell>
          <cell r="J12169" t="str">
            <v xml:space="preserve">C8255729-PRE ZN/52MM 28" BLACK Pre lackad </v>
          </cell>
          <cell r="K12169" t="str">
            <v>C8255729-PRE</v>
          </cell>
          <cell r="L12169" t="str">
            <v>C8250028</v>
          </cell>
        </row>
        <row r="12170">
          <cell r="B12170" t="str">
            <v>YEM8175131Pakethållare</v>
          </cell>
          <cell r="C12170" t="str">
            <v>YEM8175131</v>
          </cell>
          <cell r="D12170">
            <v>2019</v>
          </cell>
          <cell r="E12170">
            <v>25</v>
          </cell>
          <cell r="F12170" t="str">
            <v>0250</v>
          </cell>
          <cell r="G12170" t="str">
            <v>H004</v>
          </cell>
          <cell r="H12170" t="str">
            <v>Carrier</v>
          </cell>
          <cell r="I12170" t="str">
            <v>Pakethållare</v>
          </cell>
          <cell r="J12170" t="str">
            <v>C8205759-BK AVS CLASSIC CARRIER FOR PHILION BATTERY, Powder BLACK CLIP AND SPECTRA LOGO</v>
          </cell>
          <cell r="K12170" t="str">
            <v>C8205759-BK</v>
          </cell>
          <cell r="L12170" t="str">
            <v>C8205759-BK</v>
          </cell>
        </row>
        <row r="12171">
          <cell r="B12171" t="str">
            <v>YEM8175131Sadel</v>
          </cell>
          <cell r="C12171" t="str">
            <v>YEM8175131</v>
          </cell>
          <cell r="D12171">
            <v>2019</v>
          </cell>
          <cell r="E12171">
            <v>26</v>
          </cell>
          <cell r="F12171" t="str">
            <v>0260</v>
          </cell>
          <cell r="G12171" t="str">
            <v>G001</v>
          </cell>
          <cell r="H12171" t="str">
            <v>Saddle</v>
          </cell>
          <cell r="I12171" t="str">
            <v>Sadel</v>
          </cell>
          <cell r="J12171" t="str">
            <v>C7105972 Selle Royal Spectra LUBRI (Rumba) BLACK W/O CLAMP Unisex</v>
          </cell>
          <cell r="K12171" t="str">
            <v>C7105972</v>
          </cell>
          <cell r="L12171" t="str">
            <v>C7100597</v>
          </cell>
        </row>
        <row r="12172">
          <cell r="B12172" t="str">
            <v>YEM8175131Sadelstolpe</v>
          </cell>
          <cell r="C12172" t="str">
            <v>YEM8175131</v>
          </cell>
          <cell r="D12172">
            <v>2019</v>
          </cell>
          <cell r="E12172">
            <v>27</v>
          </cell>
          <cell r="F12172" t="str">
            <v>0270</v>
          </cell>
          <cell r="G12172" t="str">
            <v>G002</v>
          </cell>
          <cell r="H12172" t="str">
            <v>Seatpost</v>
          </cell>
          <cell r="I12172" t="str">
            <v>Sadelstolpe</v>
          </cell>
          <cell r="J12172" t="str">
            <v>C7205256 STD 27.2X300 SILVER</v>
          </cell>
          <cell r="K12172" t="str">
            <v>C7205256</v>
          </cell>
          <cell r="L12172" t="str">
            <v>C7200004</v>
          </cell>
        </row>
        <row r="12173">
          <cell r="B12173" t="str">
            <v>YEM8175131Sadelrörsklämma</v>
          </cell>
          <cell r="C12173" t="str">
            <v>YEM8175131</v>
          </cell>
          <cell r="D12173">
            <v>2019</v>
          </cell>
          <cell r="E12173">
            <v>28</v>
          </cell>
          <cell r="F12173" t="str">
            <v>0280</v>
          </cell>
          <cell r="G12173" t="str">
            <v>G003</v>
          </cell>
          <cell r="H12173" t="str">
            <v>Seat Clamp</v>
          </cell>
          <cell r="I12173" t="str">
            <v>Sadelrörsklämma</v>
          </cell>
          <cell r="J12173" t="str">
            <v>C7305002 L/C 31.8 MX27 shiny black</v>
          </cell>
          <cell r="K12173" t="str">
            <v>C7305002</v>
          </cell>
          <cell r="L12173" t="str">
            <v>C7300027-318</v>
          </cell>
        </row>
        <row r="12174">
          <cell r="B12174" t="str">
            <v>YEM8175131Framlampa</v>
          </cell>
          <cell r="C12174" t="str">
            <v>YEM8175131</v>
          </cell>
          <cell r="D12174">
            <v>2019</v>
          </cell>
          <cell r="E12174">
            <v>29</v>
          </cell>
          <cell r="F12174" t="str">
            <v>0290</v>
          </cell>
          <cell r="G12174" t="str">
            <v>H005</v>
          </cell>
          <cell r="H12174" t="str">
            <v>Front light</v>
          </cell>
          <cell r="I12174" t="str">
            <v>Framlampa</v>
          </cell>
          <cell r="J12174" t="str">
            <v>C8025211 Front light Breeze Evo Classic chrome, 0,5W LED, 15 lux, Waterproof IP44 including batteries</v>
          </cell>
          <cell r="K12174" t="str">
            <v>C8025211</v>
          </cell>
          <cell r="L12174" t="str">
            <v>C8020236</v>
          </cell>
        </row>
        <row r="12175">
          <cell r="B12175" t="str">
            <v>YEM8175131Baklampa</v>
          </cell>
          <cell r="C12175" t="str">
            <v>YEM8175131</v>
          </cell>
          <cell r="D12175">
            <v>2019</v>
          </cell>
          <cell r="E12175">
            <v>30</v>
          </cell>
          <cell r="F12175" t="str">
            <v>0300</v>
          </cell>
          <cell r="G12175" t="str">
            <v>H006</v>
          </cell>
          <cell r="H12175" t="str">
            <v>Light, Rear</v>
          </cell>
          <cell r="I12175" t="str">
            <v>Baklampa</v>
          </cell>
          <cell r="J12175" t="str">
            <v>inkl in battery</v>
          </cell>
          <cell r="K12175" t="str">
            <v>C8705058-1RLBK</v>
          </cell>
          <cell r="L12175" t="str">
            <v>C8705058-1RLBK</v>
          </cell>
        </row>
        <row r="12176">
          <cell r="B12176" t="str">
            <v>YEM8175131Låssats</v>
          </cell>
          <cell r="C12176" t="str">
            <v>YEM8175131</v>
          </cell>
          <cell r="D12176">
            <v>2019</v>
          </cell>
          <cell r="E12176">
            <v>31</v>
          </cell>
          <cell r="F12176" t="str">
            <v>0310</v>
          </cell>
          <cell r="G12176" t="str">
            <v>H007</v>
          </cell>
          <cell r="H12176" t="str">
            <v>Lock</v>
          </cell>
          <cell r="I12176" t="str">
            <v>Låssats</v>
          </cell>
          <cell r="J12176" t="str">
            <v>C8405069 LCK SF PLbk Solid+  BAT SF03, LOCK FRAME+LOCK BATT SF03 RT W/2 similar keys</v>
          </cell>
          <cell r="K12176" t="str">
            <v>C8405069</v>
          </cell>
          <cell r="L12176" t="str">
            <v>C8405069</v>
          </cell>
        </row>
        <row r="12177">
          <cell r="B12177" t="str">
            <v>YEM8175131Stöd</v>
          </cell>
          <cell r="C12177" t="str">
            <v>YEM8175131</v>
          </cell>
          <cell r="D12177">
            <v>2019</v>
          </cell>
          <cell r="E12177">
            <v>32</v>
          </cell>
          <cell r="F12177" t="str">
            <v>0320</v>
          </cell>
          <cell r="G12177" t="str">
            <v>H008</v>
          </cell>
          <cell r="H12177" t="str">
            <v>Kick stand</v>
          </cell>
          <cell r="I12177" t="str">
            <v>Stöd</v>
          </cell>
          <cell r="J12177" t="str">
            <v>C8105046 KS SB STsv 245 ATRAN MEGO</v>
          </cell>
          <cell r="K12177" t="str">
            <v>C8105046</v>
          </cell>
          <cell r="L12177" t="str">
            <v>C8100017</v>
          </cell>
        </row>
        <row r="12178">
          <cell r="B12178" t="str">
            <v>YEM8175131Korg</v>
          </cell>
          <cell r="C12178" t="str">
            <v>YEM8175131</v>
          </cell>
          <cell r="D12178">
            <v>2019</v>
          </cell>
          <cell r="E12178">
            <v>33</v>
          </cell>
          <cell r="F12178" t="str">
            <v>0330</v>
          </cell>
          <cell r="G12178" t="str">
            <v>H009</v>
          </cell>
          <cell r="H12178" t="str">
            <v>Basket / Fr carrier</v>
          </cell>
          <cell r="I12178" t="str">
            <v>Korg</v>
          </cell>
          <cell r="J12178" t="str">
            <v>C8605001-G black steel</v>
          </cell>
          <cell r="K12178" t="str">
            <v>C8605001-G</v>
          </cell>
          <cell r="L12178" t="str">
            <v>C8600004</v>
          </cell>
        </row>
        <row r="12179">
          <cell r="B12179" t="str">
            <v>YEM8175131Pedaler</v>
          </cell>
          <cell r="C12179" t="str">
            <v>YEM8175131</v>
          </cell>
          <cell r="D12179">
            <v>2019</v>
          </cell>
          <cell r="E12179">
            <v>34</v>
          </cell>
          <cell r="F12179" t="str">
            <v>0340</v>
          </cell>
          <cell r="G12179" t="str">
            <v>E005</v>
          </cell>
          <cell r="H12179" t="str">
            <v xml:space="preserve">Pedal </v>
          </cell>
          <cell r="I12179" t="str">
            <v>Pedaler</v>
          </cell>
          <cell r="J12179" t="str">
            <v>C3505317 STANDARD BK/GR9/16"</v>
          </cell>
          <cell r="K12179" t="str">
            <v>C3505317</v>
          </cell>
          <cell r="L12179" t="str">
            <v>C3500026</v>
          </cell>
        </row>
        <row r="12180">
          <cell r="B12180" t="str">
            <v>YEM8175131Motor</v>
          </cell>
          <cell r="C12180" t="str">
            <v>YEM8175131</v>
          </cell>
          <cell r="D12180">
            <v>2019</v>
          </cell>
          <cell r="E12180">
            <v>35</v>
          </cell>
          <cell r="F12180" t="str">
            <v>0350</v>
          </cell>
          <cell r="G12180" t="str">
            <v>J001</v>
          </cell>
          <cell r="H12180" t="str">
            <v>DRIVE UNIT:</v>
          </cell>
          <cell r="I12180" t="str">
            <v>Motor</v>
          </cell>
          <cell r="J12180" t="str">
            <v>C8705065-1-02 2017 E-Motor Egoing SYXC</v>
          </cell>
          <cell r="K12180" t="str">
            <v>C8705065-1-02</v>
          </cell>
          <cell r="L12180" t="str">
            <v>C8705065-1-02</v>
          </cell>
        </row>
        <row r="12181">
          <cell r="B12181" t="str">
            <v>YEM8175131Display</v>
          </cell>
          <cell r="C12181" t="str">
            <v>YEM8175131</v>
          </cell>
          <cell r="D12181">
            <v>2019</v>
          </cell>
          <cell r="E12181">
            <v>36</v>
          </cell>
          <cell r="F12181" t="str">
            <v>0360</v>
          </cell>
          <cell r="G12181" t="str">
            <v>J004</v>
          </cell>
          <cell r="H12181" t="str">
            <v>DISPLAY:</v>
          </cell>
          <cell r="I12181" t="str">
            <v>Display</v>
          </cell>
          <cell r="J12181" t="str">
            <v xml:space="preserve">C8705065-1-21 LED,  DP E01.UART, to be assembled on the left side,  cable length: 850mm 28"    </v>
          </cell>
          <cell r="K12181" t="str">
            <v>C8705065-1-21</v>
          </cell>
          <cell r="L12181" t="str">
            <v>C8705065-1-21</v>
          </cell>
        </row>
        <row r="12182">
          <cell r="B12182" t="str">
            <v>YEM8175131EB-Bus kabel</v>
          </cell>
          <cell r="C12182" t="str">
            <v>YEM8175131</v>
          </cell>
          <cell r="D12182">
            <v>2019</v>
          </cell>
          <cell r="E12182">
            <v>37</v>
          </cell>
          <cell r="F12182" t="str">
            <v>0370</v>
          </cell>
          <cell r="G12182" t="str">
            <v>J005</v>
          </cell>
          <cell r="H12182" t="str">
            <v>EB-BUS CABLE:</v>
          </cell>
          <cell r="I12182" t="str">
            <v>EB-Bus kabel</v>
          </cell>
          <cell r="J12182" t="str">
            <v>C8705065-1-04A 9pin (1000mm), one end linked to controller,the other end linked to the display (240mm), the front light (240mm) one brake sensor (280mm) and the speed sensor (500mm)</v>
          </cell>
          <cell r="K12182" t="str">
            <v>C8705065-1-04A</v>
          </cell>
          <cell r="L12182" t="str">
            <v>C8705065-1-04</v>
          </cell>
        </row>
        <row r="12183">
          <cell r="B12183" t="str">
            <v>YEM8175131Motorkabel</v>
          </cell>
          <cell r="C12183" t="str">
            <v>YEM8175131</v>
          </cell>
          <cell r="D12183">
            <v>2019</v>
          </cell>
          <cell r="E12183">
            <v>38</v>
          </cell>
          <cell r="F12183" t="str">
            <v>0380</v>
          </cell>
          <cell r="G12183" t="str">
            <v>J006</v>
          </cell>
          <cell r="H12183" t="str">
            <v>POWER CABLE:</v>
          </cell>
          <cell r="I12183" t="str">
            <v>Motorkabel</v>
          </cell>
          <cell r="J12183" t="str">
            <v>C8705065-1-03A G9.1/M9.1, cable length 1250mm, between motor and controller</v>
          </cell>
          <cell r="K12183" t="str">
            <v>C8705065-1-03A</v>
          </cell>
          <cell r="L12183" t="str">
            <v>C8705065-1-03A</v>
          </cell>
        </row>
        <row r="12184">
          <cell r="B12184" t="str">
            <v>YEM8175131Kabel framlampa</v>
          </cell>
          <cell r="C12184" t="str">
            <v>YEM8175131</v>
          </cell>
          <cell r="D12184">
            <v>2019</v>
          </cell>
          <cell r="E12184">
            <v>39</v>
          </cell>
          <cell r="F12184" t="str">
            <v>0390</v>
          </cell>
          <cell r="G12184" t="str">
            <v>J007</v>
          </cell>
          <cell r="H12184" t="str">
            <v>F. LIGHT CABLE:</v>
          </cell>
          <cell r="I12184" t="str">
            <v>Kabel framlampa</v>
          </cell>
          <cell r="J12184" t="str">
            <v>Included in EB-BUS cable</v>
          </cell>
          <cell r="K12184" t="str">
            <v>Ingår i EB-buskabeln</v>
          </cell>
          <cell r="L12184" t="str">
            <v>Ingår i EB-buskabeln</v>
          </cell>
        </row>
        <row r="12185">
          <cell r="B12185" t="str">
            <v>YEM8175131Kabel baklampa</v>
          </cell>
          <cell r="C12185" t="str">
            <v>YEM8175131</v>
          </cell>
          <cell r="D12185">
            <v>2019</v>
          </cell>
          <cell r="E12185">
            <v>40</v>
          </cell>
          <cell r="F12185" t="str">
            <v>0400</v>
          </cell>
          <cell r="G12185" t="str">
            <v>J008</v>
          </cell>
          <cell r="H12185" t="str">
            <v>R. LIGHT CABLE:</v>
          </cell>
          <cell r="I12185" t="str">
            <v>Kabel baklampa</v>
          </cell>
          <cell r="J12185" t="str">
            <v>Included in the battery</v>
          </cell>
          <cell r="K12185" t="str">
            <v>INGÅR I BATTERIET</v>
          </cell>
          <cell r="L12185" t="str">
            <v>Ingår i batteriet</v>
          </cell>
        </row>
        <row r="12186">
          <cell r="B12186" t="str">
            <v>YEM8175131Hastighetssensor</v>
          </cell>
          <cell r="C12186" t="str">
            <v>YEM8175131</v>
          </cell>
          <cell r="D12186">
            <v>2019</v>
          </cell>
          <cell r="E12186">
            <v>41</v>
          </cell>
          <cell r="F12186" t="str">
            <v>0410</v>
          </cell>
          <cell r="G12186" t="str">
            <v>J009</v>
          </cell>
          <cell r="H12186" t="str">
            <v>SPEED SENSOR:</v>
          </cell>
          <cell r="I12186" t="str">
            <v>Hastighetssensor</v>
          </cell>
          <cell r="J12186" t="str">
            <v>Integrated in the motor</v>
          </cell>
          <cell r="K12186" t="str">
            <v>INGÅR I MOTORN</v>
          </cell>
          <cell r="L12186" t="str">
            <v>Ingår i motorn</v>
          </cell>
        </row>
        <row r="12187">
          <cell r="B12187" t="str">
            <v>YEM8175131Batteri</v>
          </cell>
          <cell r="C12187" t="str">
            <v>YEM8175131</v>
          </cell>
          <cell r="D12187">
            <v>2019</v>
          </cell>
          <cell r="E12187">
            <v>42</v>
          </cell>
          <cell r="F12187" t="str">
            <v>0420</v>
          </cell>
          <cell r="G12187" t="str">
            <v>J002</v>
          </cell>
          <cell r="H12187" t="str">
            <v>BATTERY:</v>
          </cell>
          <cell r="I12187" t="str">
            <v>Batteri</v>
          </cell>
          <cell r="J12187" t="str">
            <v>C8705058-1-08C  PHYLION SF-03, 8,8Ah WITH INTERGRATED REAR RED LIGHT (CANBUS)</v>
          </cell>
          <cell r="K12187" t="str">
            <v>C8705058-1-08EA</v>
          </cell>
          <cell r="L12187" t="str">
            <v>C8705058-1-08EA</v>
          </cell>
        </row>
        <row r="12188">
          <cell r="B12188" t="str">
            <v>YEM8175131Batterihållare</v>
          </cell>
          <cell r="C12188" t="str">
            <v>YEM8175131</v>
          </cell>
          <cell r="D12188">
            <v>2019</v>
          </cell>
          <cell r="E12188">
            <v>43</v>
          </cell>
          <cell r="F12188" t="str">
            <v>0430</v>
          </cell>
          <cell r="G12188" t="str">
            <v>J003</v>
          </cell>
          <cell r="H12188" t="str">
            <v>BATTERY HOLDER/Slider</v>
          </cell>
          <cell r="I12188" t="str">
            <v>Batterihållare</v>
          </cell>
          <cell r="J12188" t="str">
            <v>C8705065-10-02 Slider (lower part) SF03, AXA One key</v>
          </cell>
          <cell r="L12188" t="e">
            <v>#N/A</v>
          </cell>
        </row>
        <row r="12189">
          <cell r="B12189" t="str">
            <v>YEM8175131Batteriladdare</v>
          </cell>
          <cell r="C12189" t="str">
            <v>YEM8175131</v>
          </cell>
          <cell r="D12189">
            <v>2019</v>
          </cell>
          <cell r="E12189">
            <v>44</v>
          </cell>
          <cell r="F12189" t="str">
            <v>0440</v>
          </cell>
          <cell r="G12189" t="str">
            <v>J010</v>
          </cell>
          <cell r="H12189" t="str">
            <v>CHARGER:</v>
          </cell>
          <cell r="I12189" t="str">
            <v>Batteriladdare</v>
          </cell>
          <cell r="J12189" t="str">
            <v>C8705058-02, (CHARGER 2A    # NO:CZ2AG2JE7)  CHARGER FOR PHYLION BATTERY</v>
          </cell>
          <cell r="K12189" t="str">
            <v>C8705058-02</v>
          </cell>
          <cell r="L12189" t="str">
            <v>C8705058-02</v>
          </cell>
        </row>
        <row r="12190">
          <cell r="B12190" t="str">
            <v>YEM8175131Kontrollbox</v>
          </cell>
          <cell r="C12190" t="str">
            <v>YEM8175131</v>
          </cell>
          <cell r="D12190">
            <v>2019</v>
          </cell>
          <cell r="E12190">
            <v>45</v>
          </cell>
          <cell r="F12190" t="str">
            <v>0450</v>
          </cell>
          <cell r="G12190" t="str">
            <v>J011</v>
          </cell>
          <cell r="H12190" t="str">
            <v>Controller</v>
          </cell>
          <cell r="I12190" t="str">
            <v>Kontrollbox</v>
          </cell>
          <cell r="J12190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2190" t="str">
            <v>C8705065-10-01A</v>
          </cell>
          <cell r="L12190" t="str">
            <v>C8705065-10-01</v>
          </cell>
        </row>
        <row r="12191">
          <cell r="B12191" t="str">
            <v>YEM8175131Växelöra</v>
          </cell>
          <cell r="C12191" t="str">
            <v>YEM8175131</v>
          </cell>
          <cell r="D12191">
            <v>2019</v>
          </cell>
          <cell r="E12191">
            <v>46</v>
          </cell>
          <cell r="F12191" t="str">
            <v>0460</v>
          </cell>
          <cell r="G12191" t="str">
            <v>D005</v>
          </cell>
          <cell r="H12191" t="str">
            <v>Gear hanger</v>
          </cell>
          <cell r="I12191" t="str">
            <v>Växelöra</v>
          </cell>
          <cell r="L12191" t="e">
            <v>#N/A</v>
          </cell>
        </row>
        <row r="12192">
          <cell r="B12192" t="str">
            <v>YEM8175132RAM</v>
          </cell>
          <cell r="C12192" t="str">
            <v>YEM8175132</v>
          </cell>
          <cell r="D12192" t="str">
            <v>2019-2021</v>
          </cell>
          <cell r="E12192">
            <v>1</v>
          </cell>
          <cell r="F12192" t="str">
            <v>0010</v>
          </cell>
          <cell r="G12192" t="str">
            <v>A001</v>
          </cell>
          <cell r="H12192" t="str">
            <v>PAINTED FRAME</v>
          </cell>
          <cell r="I12192" t="str">
            <v>RAM</v>
          </cell>
          <cell r="K12192" t="str">
            <v>FRAME</v>
          </cell>
          <cell r="L12192" t="e">
            <v>#N/A</v>
          </cell>
        </row>
        <row r="12193">
          <cell r="B12193" t="str">
            <v>YEM8175132Framgaffel</v>
          </cell>
          <cell r="C12193" t="str">
            <v>YEM8175132</v>
          </cell>
          <cell r="D12193" t="str">
            <v>2019-2021</v>
          </cell>
          <cell r="E12193">
            <v>2</v>
          </cell>
          <cell r="F12193" t="str">
            <v>0020</v>
          </cell>
          <cell r="G12193" t="str">
            <v>A002</v>
          </cell>
          <cell r="H12193" t="str">
            <v>PAINTED FORK</v>
          </cell>
          <cell r="I12193" t="str">
            <v>Framgaffel</v>
          </cell>
          <cell r="J12193" t="str">
            <v>C1605219-193 Lung I rigid for e-bike, v-brke FF28ST INT 622 170</v>
          </cell>
          <cell r="K12193" t="str">
            <v>C1605219-193</v>
          </cell>
          <cell r="L12193" t="e">
            <v>#N/A</v>
          </cell>
        </row>
        <row r="12194">
          <cell r="B12194" t="str">
            <v>YEM8175132Styrlager</v>
          </cell>
          <cell r="C12194" t="str">
            <v>YEM8175132</v>
          </cell>
          <cell r="D12194" t="str">
            <v>2019-2021</v>
          </cell>
          <cell r="E12194">
            <v>3</v>
          </cell>
          <cell r="F12194" t="str">
            <v>0030</v>
          </cell>
          <cell r="G12194" t="str">
            <v>B001</v>
          </cell>
          <cell r="H12194" t="str">
            <v>Head Set</v>
          </cell>
          <cell r="I12194" t="str">
            <v>Styrlager</v>
          </cell>
          <cell r="J12194" t="str">
            <v xml:space="preserve">C2105003 VP MH-501 ED BLACK SH=34 </v>
          </cell>
          <cell r="K12194" t="str">
            <v>C2105003</v>
          </cell>
          <cell r="L12194" t="str">
            <v>C2100165</v>
          </cell>
        </row>
        <row r="12195">
          <cell r="B12195" t="str">
            <v xml:space="preserve">YEM8175132Styrstam </v>
          </cell>
          <cell r="C12195" t="str">
            <v>YEM8175132</v>
          </cell>
          <cell r="D12195" t="str">
            <v>2019-2021</v>
          </cell>
          <cell r="E12195">
            <v>4</v>
          </cell>
          <cell r="F12195" t="str">
            <v>0040</v>
          </cell>
          <cell r="G12195" t="str">
            <v>B002</v>
          </cell>
          <cell r="H12195" t="str">
            <v>Handlebar Stem</v>
          </cell>
          <cell r="I12195" t="str">
            <v xml:space="preserve">Styrstam </v>
          </cell>
          <cell r="J12195" t="str">
            <v>C2205360-090 H/L 25.4X90/130 MTS-AD2 HIGH POL</v>
          </cell>
          <cell r="K12195" t="str">
            <v>C2205360-090</v>
          </cell>
          <cell r="L12195" t="str">
            <v>C2200065</v>
          </cell>
        </row>
        <row r="12196">
          <cell r="B12196" t="str">
            <v>YEM8175132Styre</v>
          </cell>
          <cell r="C12196" t="str">
            <v>YEM8175132</v>
          </cell>
          <cell r="D12196" t="str">
            <v>2019-2021</v>
          </cell>
          <cell r="E12196">
            <v>5</v>
          </cell>
          <cell r="F12196" t="str">
            <v>0050</v>
          </cell>
          <cell r="G12196" t="str">
            <v>B003</v>
          </cell>
          <cell r="H12196" t="str">
            <v>Handelbar</v>
          </cell>
          <cell r="I12196" t="str">
            <v>Styre</v>
          </cell>
          <cell r="J12196" t="str">
            <v xml:space="preserve">C2305480 HB ALsvhp 600 25.4 2.6 NR-AL29  </v>
          </cell>
          <cell r="K12196" t="str">
            <v>C2305480</v>
          </cell>
          <cell r="L12196" t="str">
            <v>C2300001</v>
          </cell>
        </row>
        <row r="12197">
          <cell r="B12197" t="str">
            <v>YEM8175132Bromsgrepp H</v>
          </cell>
          <cell r="C12197" t="str">
            <v>YEM8175132</v>
          </cell>
          <cell r="D12197" t="str">
            <v>2019-2021</v>
          </cell>
          <cell r="E12197">
            <v>6</v>
          </cell>
          <cell r="F12197" t="str">
            <v>0060</v>
          </cell>
          <cell r="G12197" t="str">
            <v>C002</v>
          </cell>
          <cell r="H12197" t="str">
            <v>Brake Lever R</v>
          </cell>
          <cell r="I12197" t="str">
            <v>Bromsgrepp H</v>
          </cell>
          <cell r="L12197" t="e">
            <v>#N/A</v>
          </cell>
        </row>
        <row r="12198">
          <cell r="B12198" t="str">
            <v>YEM8175132Bromsgrepp V</v>
          </cell>
          <cell r="C12198" t="str">
            <v>YEM8175132</v>
          </cell>
          <cell r="D12198" t="str">
            <v>2019-2021</v>
          </cell>
          <cell r="E12198">
            <v>7</v>
          </cell>
          <cell r="F12198" t="str">
            <v>0070</v>
          </cell>
          <cell r="G12198" t="str">
            <v>C001</v>
          </cell>
          <cell r="H12198" t="str">
            <v>Brake Lever L</v>
          </cell>
          <cell r="I12198" t="str">
            <v>Bromsgrepp V</v>
          </cell>
          <cell r="J12198" t="str">
            <v>C6505049 BLL ALsvPLbk VB U 4F BL39AP</v>
          </cell>
          <cell r="K12198" t="str">
            <v>C6505049</v>
          </cell>
          <cell r="L12198" t="str">
            <v>C6500024</v>
          </cell>
        </row>
        <row r="12199">
          <cell r="B12199" t="str">
            <v>YEM8175132Växelreglage H</v>
          </cell>
          <cell r="C12199" t="str">
            <v>YEM8175132</v>
          </cell>
          <cell r="D12199" t="str">
            <v>2019-2021</v>
          </cell>
          <cell r="E12199">
            <v>8</v>
          </cell>
          <cell r="F12199" t="str">
            <v>0080</v>
          </cell>
          <cell r="G12199" t="str">
            <v>D002</v>
          </cell>
          <cell r="H12199" t="str">
            <v>Shift Lever R</v>
          </cell>
          <cell r="I12199" t="str">
            <v>Växelreglage H</v>
          </cell>
          <cell r="J12199" t="str">
            <v>C5105092 SHIFT LEVER, SL-C3000-7, NEXUS, REVO SHIFTER, 2320MM INNER, W/O OUTER FOR CJ-NX40(FOR SCANDINAVIAN), BLACK, BULK</v>
          </cell>
          <cell r="K12199" t="str">
            <v>C5105092</v>
          </cell>
          <cell r="L12199" t="str">
            <v>Kontakta SHIMANO</v>
          </cell>
        </row>
        <row r="12200">
          <cell r="B12200" t="str">
            <v>YEM8175132Växelreglage V</v>
          </cell>
          <cell r="C12200" t="str">
            <v>YEM8175132</v>
          </cell>
          <cell r="D12200" t="str">
            <v>2019-2021</v>
          </cell>
          <cell r="E12200">
            <v>9</v>
          </cell>
          <cell r="F12200" t="str">
            <v>0090</v>
          </cell>
          <cell r="G12200" t="str">
            <v>D001</v>
          </cell>
          <cell r="H12200" t="str">
            <v>Shift Lever L</v>
          </cell>
          <cell r="I12200" t="str">
            <v>Växelreglage V</v>
          </cell>
          <cell r="L12200" t="e">
            <v>#N/A</v>
          </cell>
        </row>
        <row r="12201">
          <cell r="B12201" t="str">
            <v>YEM8175132Handtag par</v>
          </cell>
          <cell r="C12201" t="str">
            <v>YEM8175132</v>
          </cell>
          <cell r="D12201" t="str">
            <v>2019-2021</v>
          </cell>
          <cell r="E12201">
            <v>10</v>
          </cell>
          <cell r="F12201" t="str">
            <v>0100</v>
          </cell>
          <cell r="G12201" t="str">
            <v>B004</v>
          </cell>
          <cell r="H12201" t="str">
            <v>Grip R</v>
          </cell>
          <cell r="I12201" t="str">
            <v>Handtag par</v>
          </cell>
          <cell r="J12201" t="str">
            <v xml:space="preserve">C2505484  HERRMANS 84A ERGO TPE 90MM  </v>
          </cell>
          <cell r="K12201" t="str">
            <v>C2505484</v>
          </cell>
          <cell r="L12201" t="str">
            <v>C2500163</v>
          </cell>
        </row>
        <row r="12202">
          <cell r="B12202" t="str">
            <v>YEM8175132Frambroms</v>
          </cell>
          <cell r="C12202" t="str">
            <v>YEM8175132</v>
          </cell>
          <cell r="D12202" t="str">
            <v>2019-2021</v>
          </cell>
          <cell r="E12202">
            <v>11</v>
          </cell>
          <cell r="F12202" t="str">
            <v>0110</v>
          </cell>
          <cell r="G12202" t="str">
            <v>C003</v>
          </cell>
          <cell r="H12202" t="str">
            <v xml:space="preserve">Brake front </v>
          </cell>
          <cell r="I12202" t="str">
            <v>Frambroms</v>
          </cell>
          <cell r="J12202" t="str">
            <v xml:space="preserve">C6305035 V-Brake TX-121L Black 108mm. </v>
          </cell>
          <cell r="K12202" t="str">
            <v>C6305035</v>
          </cell>
          <cell r="L12202" t="str">
            <v>C6300101</v>
          </cell>
        </row>
        <row r="12203">
          <cell r="B12203" t="str">
            <v>YEM8175132Bakbroms</v>
          </cell>
          <cell r="C12203" t="str">
            <v>YEM8175132</v>
          </cell>
          <cell r="D12203" t="str">
            <v>2019-2021</v>
          </cell>
          <cell r="E12203">
            <v>12</v>
          </cell>
          <cell r="F12203" t="str">
            <v>0120</v>
          </cell>
          <cell r="G12203" t="str">
            <v>C004</v>
          </cell>
          <cell r="H12203" t="str">
            <v>Brake rear</v>
          </cell>
          <cell r="I12203" t="str">
            <v>Bakbroms</v>
          </cell>
          <cell r="K12203" t="str">
            <v>Fotbroms</v>
          </cell>
          <cell r="L12203" t="str">
            <v>Kontakta SHIMANO</v>
          </cell>
        </row>
        <row r="12204">
          <cell r="B12204" t="str">
            <v>YEM8175132Vevlager</v>
          </cell>
          <cell r="C12204" t="str">
            <v>YEM8175132</v>
          </cell>
          <cell r="D12204" t="str">
            <v>2019-2021</v>
          </cell>
          <cell r="E12204">
            <v>13</v>
          </cell>
          <cell r="F12204" t="str">
            <v>0130</v>
          </cell>
          <cell r="G12204" t="str">
            <v>E001</v>
          </cell>
          <cell r="H12204" t="str">
            <v xml:space="preserve">BB-set </v>
          </cell>
          <cell r="I12204" t="str">
            <v>Vevlager</v>
          </cell>
          <cell r="K12204" t="str">
            <v>C8705065-1-124C</v>
          </cell>
          <cell r="L12204" t="str">
            <v>C8705065-1-124C</v>
          </cell>
        </row>
        <row r="12205">
          <cell r="B12205" t="str">
            <v>YEM8175132Vevparti</v>
          </cell>
          <cell r="C12205" t="str">
            <v>YEM8175132</v>
          </cell>
          <cell r="D12205" t="str">
            <v>2019-2021</v>
          </cell>
          <cell r="E12205">
            <v>14</v>
          </cell>
          <cell r="F12205" t="str">
            <v>0140</v>
          </cell>
          <cell r="G12205" t="str">
            <v>E002</v>
          </cell>
          <cell r="H12205" t="str">
            <v>Front Chainwheel</v>
          </cell>
          <cell r="I12205" t="str">
            <v>Vevparti</v>
          </cell>
          <cell r="J12205" t="str">
            <v xml:space="preserve">C3305190-170 PRO-H38 170MM 38T 3/32" 110MM </v>
          </cell>
          <cell r="K12205" t="str">
            <v>C3305190-170</v>
          </cell>
          <cell r="L12205" t="str">
            <v>C3300085-170</v>
          </cell>
        </row>
        <row r="12206">
          <cell r="B12206" t="str">
            <v>YEM8175132Kedjeskydd</v>
          </cell>
          <cell r="C12206" t="str">
            <v>YEM8175132</v>
          </cell>
          <cell r="D12206" t="str">
            <v>2019-2021</v>
          </cell>
          <cell r="E12206">
            <v>15</v>
          </cell>
          <cell r="F12206" t="str">
            <v>0150</v>
          </cell>
          <cell r="G12206" t="str">
            <v>H001</v>
          </cell>
          <cell r="H12206" t="str">
            <v>Chain guard</v>
          </cell>
          <cell r="I12206" t="str">
            <v>Kedjeskydd</v>
          </cell>
          <cell r="J12206" t="str">
            <v>C8305428-BK CG 38T PL bk w bracket C8305427 and C8305006</v>
          </cell>
          <cell r="K12206" t="str">
            <v>C8305428-BK</v>
          </cell>
          <cell r="L12206" t="str">
            <v>C8300059</v>
          </cell>
        </row>
        <row r="12207">
          <cell r="B12207" t="str">
            <v>YEM8175132Kedjeskyddsfäste</v>
          </cell>
          <cell r="C12207" t="str">
            <v>YEM8175132</v>
          </cell>
          <cell r="D12207" t="str">
            <v>2019-2021</v>
          </cell>
          <cell r="E12207">
            <v>16</v>
          </cell>
          <cell r="F12207" t="str">
            <v>0160</v>
          </cell>
          <cell r="G12207" t="str">
            <v>H002</v>
          </cell>
          <cell r="H12207" t="str">
            <v>Chain guard bracket</v>
          </cell>
          <cell r="I12207" t="str">
            <v>Kedjeskyddsfäste</v>
          </cell>
          <cell r="K12207" t="str">
            <v>C8305427</v>
          </cell>
          <cell r="L12207" t="str">
            <v>C8305427</v>
          </cell>
        </row>
        <row r="12208">
          <cell r="B12208" t="str">
            <v>YEM8175132Framväxel</v>
          </cell>
          <cell r="C12208" t="str">
            <v>YEM8175132</v>
          </cell>
          <cell r="D12208" t="str">
            <v>2019-2021</v>
          </cell>
          <cell r="E12208">
            <v>17</v>
          </cell>
          <cell r="F12208" t="str">
            <v>0170</v>
          </cell>
          <cell r="G12208" t="str">
            <v>D003</v>
          </cell>
          <cell r="H12208" t="str">
            <v>Front Derailleur</v>
          </cell>
          <cell r="I12208" t="str">
            <v>Framväxel</v>
          </cell>
          <cell r="K12208" t="str">
            <v>EMPTY</v>
          </cell>
          <cell r="L12208" t="e">
            <v>#N/A</v>
          </cell>
        </row>
        <row r="12209">
          <cell r="B12209" t="str">
            <v>YEM8175132Bakväxel</v>
          </cell>
          <cell r="C12209" t="str">
            <v>YEM8175132</v>
          </cell>
          <cell r="D12209" t="str">
            <v>2019-2021</v>
          </cell>
          <cell r="E12209">
            <v>18</v>
          </cell>
          <cell r="F12209" t="str">
            <v>0180</v>
          </cell>
          <cell r="G12209" t="str">
            <v>D004</v>
          </cell>
          <cell r="H12209" t="str">
            <v>Rear Derailleur</v>
          </cell>
          <cell r="I12209" t="str">
            <v>Bakväxel</v>
          </cell>
          <cell r="K12209" t="str">
            <v>NAVVÄXEL</v>
          </cell>
          <cell r="L12209" t="str">
            <v>Kontakta SHIMANO</v>
          </cell>
        </row>
        <row r="12210">
          <cell r="B12210" t="str">
            <v>YEM8175132Kedja</v>
          </cell>
          <cell r="C12210" t="str">
            <v>YEM8175132</v>
          </cell>
          <cell r="D12210" t="str">
            <v>2019-2021</v>
          </cell>
          <cell r="E12210">
            <v>19</v>
          </cell>
          <cell r="F12210" t="str">
            <v>0190</v>
          </cell>
          <cell r="G12210" t="str">
            <v>E003</v>
          </cell>
          <cell r="H12210" t="str">
            <v xml:space="preserve">Chain </v>
          </cell>
          <cell r="I12210" t="str">
            <v>Kedja</v>
          </cell>
          <cell r="J12210" t="str">
            <v>std</v>
          </cell>
          <cell r="K12210" t="str">
            <v>C3405041-102</v>
          </cell>
          <cell r="L12210" t="str">
            <v>C3400038</v>
          </cell>
        </row>
        <row r="12211">
          <cell r="B12211" t="str">
            <v>YEM8175132Kassett</v>
          </cell>
          <cell r="C12211" t="str">
            <v>YEM8175132</v>
          </cell>
          <cell r="D12211" t="str">
            <v>2019-2021</v>
          </cell>
          <cell r="E12211">
            <v>20</v>
          </cell>
          <cell r="F12211" t="str">
            <v>0200</v>
          </cell>
          <cell r="G12211" t="str">
            <v>E004</v>
          </cell>
          <cell r="H12211" t="str">
            <v>Cassette Sprocket</v>
          </cell>
          <cell r="I12211" t="str">
            <v>Kassett</v>
          </cell>
          <cell r="J12211" t="str">
            <v>ASMGEAR20SU SPT SC20sv3/32" (INTERNAL HUB)</v>
          </cell>
          <cell r="K12211" t="str">
            <v>ASMGEAR20SU</v>
          </cell>
          <cell r="L12211" t="str">
            <v>Kontakta SHIMANO</v>
          </cell>
        </row>
        <row r="12212">
          <cell r="B12212" t="str">
            <v>YEM8175132Framhjul</v>
          </cell>
          <cell r="C12212" t="str">
            <v>YEM8175132</v>
          </cell>
          <cell r="D12212" t="str">
            <v>2019-2021</v>
          </cell>
          <cell r="E12212">
            <v>21</v>
          </cell>
          <cell r="F12212" t="str">
            <v>0210</v>
          </cell>
          <cell r="G12212" t="str">
            <v>F001</v>
          </cell>
          <cell r="H12212" t="str">
            <v>Front hub</v>
          </cell>
          <cell r="I12212" t="str">
            <v>Framhjul</v>
          </cell>
          <cell r="J12212" t="str">
            <v>Se drive unit</v>
          </cell>
          <cell r="K12212" t="str">
            <v>C4107940</v>
          </cell>
          <cell r="L12212" t="str">
            <v>C4100365</v>
          </cell>
        </row>
        <row r="12213">
          <cell r="B12213" t="str">
            <v>YEM8175132Bakhjul</v>
          </cell>
          <cell r="C12213" t="str">
            <v>YEM8175132</v>
          </cell>
          <cell r="D12213" t="str">
            <v>2019-2021</v>
          </cell>
          <cell r="E12213">
            <v>22</v>
          </cell>
          <cell r="F12213" t="str">
            <v>0220</v>
          </cell>
          <cell r="G12213" t="str">
            <v>F002</v>
          </cell>
          <cell r="H12213" t="str">
            <v>Rear hub</v>
          </cell>
          <cell r="I12213" t="str">
            <v>Bakhjul</v>
          </cell>
          <cell r="J12213" t="str">
            <v>ASGC30007CADXR (ASG7C30ADXR) HBRcb 36 H SILVER DX</v>
          </cell>
          <cell r="K12213" t="str">
            <v>C4208063</v>
          </cell>
          <cell r="L12213" t="str">
            <v>C4200052</v>
          </cell>
        </row>
        <row r="12214">
          <cell r="B12214" t="str">
            <v>YEM8175132Däck</v>
          </cell>
          <cell r="C12214" t="str">
            <v>YEM8175132</v>
          </cell>
          <cell r="D12214" t="str">
            <v>2019-2021</v>
          </cell>
          <cell r="E12214">
            <v>23</v>
          </cell>
          <cell r="F12214" t="str">
            <v>0230</v>
          </cell>
          <cell r="G12214" t="str">
            <v>F003</v>
          </cell>
          <cell r="H12214" t="str">
            <v>Tire</v>
          </cell>
          <cell r="I12214" t="str">
            <v>Däck</v>
          </cell>
          <cell r="J12214" t="str">
            <v>C4906139 40-622 BLACK Duramax Regular  H-480 (AP: W/O</v>
          </cell>
          <cell r="K12214" t="str">
            <v>C4906139</v>
          </cell>
          <cell r="L12214" t="str">
            <v>C4901162</v>
          </cell>
        </row>
        <row r="12215">
          <cell r="B12215" t="str">
            <v>YEM8175132Skärmar set</v>
          </cell>
          <cell r="C12215" t="str">
            <v>YEM8175132</v>
          </cell>
          <cell r="D12215" t="str">
            <v>2019-2021</v>
          </cell>
          <cell r="E12215">
            <v>24</v>
          </cell>
          <cell r="F12215" t="str">
            <v>0240</v>
          </cell>
          <cell r="G12215" t="str">
            <v>H003</v>
          </cell>
          <cell r="H12215" t="str">
            <v xml:space="preserve">Mudguard front   </v>
          </cell>
          <cell r="I12215" t="str">
            <v>Skärmar set</v>
          </cell>
          <cell r="J12215" t="str">
            <v xml:space="preserve">C8255729-PRE ZN/52MM 28" BLACK Pre lackad </v>
          </cell>
          <cell r="K12215" t="str">
            <v>C8255729-PRE</v>
          </cell>
          <cell r="L12215" t="str">
            <v>C8250028</v>
          </cell>
        </row>
        <row r="12216">
          <cell r="B12216" t="str">
            <v>YEM8175132Pakethållare</v>
          </cell>
          <cell r="C12216" t="str">
            <v>YEM8175132</v>
          </cell>
          <cell r="D12216" t="str">
            <v>2019-2021</v>
          </cell>
          <cell r="E12216">
            <v>25</v>
          </cell>
          <cell r="F12216" t="str">
            <v>0250</v>
          </cell>
          <cell r="G12216" t="str">
            <v>H004</v>
          </cell>
          <cell r="H12216" t="str">
            <v>Carrier</v>
          </cell>
          <cell r="I12216" t="str">
            <v>Pakethållare</v>
          </cell>
          <cell r="J12216" t="str">
            <v>C8205759-BK AVS CLASSIC CARRIER FOR PHILION BATTERY, Powder BLACK CLIP AND SPECTRA LOGO SF-03</v>
          </cell>
          <cell r="K12216" t="str">
            <v>C8205759-BK</v>
          </cell>
          <cell r="L12216" t="str">
            <v>C8205759-BK</v>
          </cell>
        </row>
        <row r="12217">
          <cell r="B12217" t="str">
            <v>YEM8175132Sadel</v>
          </cell>
          <cell r="C12217" t="str">
            <v>YEM8175132</v>
          </cell>
          <cell r="D12217" t="str">
            <v>2019-2021</v>
          </cell>
          <cell r="E12217">
            <v>26</v>
          </cell>
          <cell r="F12217" t="str">
            <v>0260</v>
          </cell>
          <cell r="G12217" t="str">
            <v>G001</v>
          </cell>
          <cell r="H12217" t="str">
            <v>Saddle</v>
          </cell>
          <cell r="I12217" t="str">
            <v>Sadel</v>
          </cell>
          <cell r="J12217" t="str">
            <v>C7105999 Selle Royal Spectra LUBRI (Rumba) BLACK W/O CLAMP Unisex</v>
          </cell>
          <cell r="K12217" t="str">
            <v>C7105999</v>
          </cell>
          <cell r="L12217" t="str">
            <v>C7100597</v>
          </cell>
        </row>
        <row r="12218">
          <cell r="B12218" t="str">
            <v>YEM8175132Sadelstolpe</v>
          </cell>
          <cell r="C12218" t="str">
            <v>YEM8175132</v>
          </cell>
          <cell r="D12218" t="str">
            <v>2019-2021</v>
          </cell>
          <cell r="E12218">
            <v>27</v>
          </cell>
          <cell r="F12218" t="str">
            <v>0270</v>
          </cell>
          <cell r="G12218" t="str">
            <v>G002</v>
          </cell>
          <cell r="H12218" t="str">
            <v>Seatpost</v>
          </cell>
          <cell r="I12218" t="str">
            <v>Sadelstolpe</v>
          </cell>
          <cell r="J12218" t="str">
            <v>C7205256 STD 27.2X300 SILVER</v>
          </cell>
          <cell r="K12218" t="str">
            <v>C7205256</v>
          </cell>
          <cell r="L12218" t="str">
            <v>C7200004</v>
          </cell>
        </row>
        <row r="12219">
          <cell r="B12219" t="str">
            <v>YEM8175132Sadelrörsklämma</v>
          </cell>
          <cell r="C12219" t="str">
            <v>YEM8175132</v>
          </cell>
          <cell r="D12219" t="str">
            <v>2019-2021</v>
          </cell>
          <cell r="E12219">
            <v>28</v>
          </cell>
          <cell r="F12219" t="str">
            <v>0280</v>
          </cell>
          <cell r="G12219" t="str">
            <v>G003</v>
          </cell>
          <cell r="H12219" t="str">
            <v>Seat Clamp</v>
          </cell>
          <cell r="I12219" t="str">
            <v>Sadelrörsklämma</v>
          </cell>
          <cell r="J12219" t="str">
            <v>C7305002 L/C 31.8 MX27 shiny black</v>
          </cell>
          <cell r="K12219" t="str">
            <v>C7305002</v>
          </cell>
          <cell r="L12219" t="str">
            <v>C7300027-318</v>
          </cell>
        </row>
        <row r="12220">
          <cell r="B12220" t="str">
            <v>YEM8175132Framlampa</v>
          </cell>
          <cell r="C12220" t="str">
            <v>YEM8175132</v>
          </cell>
          <cell r="D12220" t="str">
            <v>2019-2021</v>
          </cell>
          <cell r="E12220">
            <v>29</v>
          </cell>
          <cell r="F12220" t="str">
            <v>0290</v>
          </cell>
          <cell r="G12220" t="str">
            <v>H005</v>
          </cell>
          <cell r="H12220" t="str">
            <v>Front light</v>
          </cell>
          <cell r="I12220" t="str">
            <v>Framlampa</v>
          </cell>
          <cell r="J12220" t="str">
            <v>C8025215 Front light Retro Sport without ss bracket, Classic chrome, 0,5W LED, 15 lux, Waterproof IP44 w cable</v>
          </cell>
          <cell r="K12220" t="str">
            <v>C8025215</v>
          </cell>
          <cell r="L12220" t="str">
            <v>C8010029</v>
          </cell>
        </row>
        <row r="12221">
          <cell r="B12221" t="str">
            <v>YEM8175132Baklampa</v>
          </cell>
          <cell r="C12221" t="str">
            <v>YEM8175132</v>
          </cell>
          <cell r="D12221" t="str">
            <v>2019-2021</v>
          </cell>
          <cell r="E12221">
            <v>30</v>
          </cell>
          <cell r="F12221" t="str">
            <v>0300</v>
          </cell>
          <cell r="G12221" t="str">
            <v>H006</v>
          </cell>
          <cell r="H12221" t="str">
            <v>Light, Rear</v>
          </cell>
          <cell r="I12221" t="str">
            <v>Baklampa</v>
          </cell>
          <cell r="J12221" t="str">
            <v>inkl in battery</v>
          </cell>
          <cell r="K12221" t="str">
            <v>C8705186-1RLBK</v>
          </cell>
          <cell r="L12221" t="str">
            <v>C8705186-1RLBK</v>
          </cell>
        </row>
        <row r="12222">
          <cell r="B12222" t="str">
            <v>YEM8175132Låssats</v>
          </cell>
          <cell r="C12222" t="str">
            <v>YEM8175132</v>
          </cell>
          <cell r="D12222" t="str">
            <v>2019-2021</v>
          </cell>
          <cell r="E12222">
            <v>31</v>
          </cell>
          <cell r="F12222" t="str">
            <v>0310</v>
          </cell>
          <cell r="G12222" t="str">
            <v>H007</v>
          </cell>
          <cell r="H12222" t="str">
            <v>Lock</v>
          </cell>
          <cell r="I12222" t="str">
            <v>Låssats</v>
          </cell>
          <cell r="J12222" t="str">
            <v>C8405069 LCK SF PLbk Solid+  BAT SF03/SR11/SR20, LOCK FRAME+LOCK BATT SF03 RT W/2 similar keys</v>
          </cell>
          <cell r="K12222" t="str">
            <v>C8405069</v>
          </cell>
          <cell r="L12222" t="str">
            <v>C8405069</v>
          </cell>
        </row>
        <row r="12223">
          <cell r="B12223" t="str">
            <v>YEM8175132Stöd</v>
          </cell>
          <cell r="C12223" t="str">
            <v>YEM8175132</v>
          </cell>
          <cell r="D12223" t="str">
            <v>2019-2021</v>
          </cell>
          <cell r="E12223">
            <v>32</v>
          </cell>
          <cell r="F12223" t="str">
            <v>0320</v>
          </cell>
          <cell r="G12223" t="str">
            <v>H008</v>
          </cell>
          <cell r="H12223" t="str">
            <v>Kick stand</v>
          </cell>
          <cell r="I12223" t="str">
            <v>Stöd</v>
          </cell>
          <cell r="J12223" t="str">
            <v>C8105046 KS SB STsv 245 ATRAN MEGO</v>
          </cell>
          <cell r="K12223" t="str">
            <v>C8105046</v>
          </cell>
          <cell r="L12223" t="str">
            <v>C8100017</v>
          </cell>
        </row>
        <row r="12224">
          <cell r="B12224" t="str">
            <v>YEM8175132Korg</v>
          </cell>
          <cell r="C12224" t="str">
            <v>YEM8175132</v>
          </cell>
          <cell r="D12224" t="str">
            <v>2019-2021</v>
          </cell>
          <cell r="E12224">
            <v>33</v>
          </cell>
          <cell r="F12224" t="str">
            <v>0330</v>
          </cell>
          <cell r="G12224" t="str">
            <v>H009</v>
          </cell>
          <cell r="H12224" t="str">
            <v>Basket / Fr carrier</v>
          </cell>
          <cell r="I12224" t="str">
            <v>Korg</v>
          </cell>
          <cell r="J12224" t="str">
            <v>C8605001-G black steel</v>
          </cell>
          <cell r="K12224" t="str">
            <v>C8605001-G</v>
          </cell>
          <cell r="L12224" t="str">
            <v>C8600004</v>
          </cell>
        </row>
        <row r="12225">
          <cell r="B12225" t="str">
            <v>YEM8175132Pedaler</v>
          </cell>
          <cell r="C12225" t="str">
            <v>YEM8175132</v>
          </cell>
          <cell r="D12225" t="str">
            <v>2019-2021</v>
          </cell>
          <cell r="E12225">
            <v>34</v>
          </cell>
          <cell r="F12225" t="str">
            <v>0340</v>
          </cell>
          <cell r="G12225" t="str">
            <v>E005</v>
          </cell>
          <cell r="H12225" t="str">
            <v xml:space="preserve">Pedal </v>
          </cell>
          <cell r="I12225" t="str">
            <v>Pedaler</v>
          </cell>
          <cell r="J12225" t="str">
            <v>C3505317 STANDARD BK/GR9/16"</v>
          </cell>
          <cell r="K12225" t="str">
            <v>C3505317</v>
          </cell>
          <cell r="L12225" t="str">
            <v>C3500026</v>
          </cell>
        </row>
        <row r="12226">
          <cell r="B12226" t="str">
            <v>YEM8175132Motor</v>
          </cell>
          <cell r="C12226" t="str">
            <v>YEM8175132</v>
          </cell>
          <cell r="D12226" t="str">
            <v>2019-2021</v>
          </cell>
          <cell r="E12226">
            <v>35</v>
          </cell>
          <cell r="F12226" t="str">
            <v>0350</v>
          </cell>
          <cell r="G12226" t="str">
            <v>J001</v>
          </cell>
          <cell r="H12226" t="str">
            <v>DRIVE UNIT:</v>
          </cell>
          <cell r="I12226" t="str">
            <v>Motor</v>
          </cell>
          <cell r="J12226" t="str">
            <v>C8705144-1-03 HBF 26/28" ALsv 100 e-MOT Disc E-Going sticker. 700mm cable 36H, OLD 100mm, 12mm axle</v>
          </cell>
          <cell r="K12226" t="str">
            <v>C8705144-1-03</v>
          </cell>
          <cell r="L12226" t="str">
            <v>C8705144-1-03</v>
          </cell>
        </row>
        <row r="12227">
          <cell r="B12227" t="str">
            <v>YEM8175132Display</v>
          </cell>
          <cell r="C12227" t="str">
            <v>YEM8175132</v>
          </cell>
          <cell r="D12227" t="str">
            <v>2019-2021</v>
          </cell>
          <cell r="E12227">
            <v>36</v>
          </cell>
          <cell r="F12227" t="str">
            <v>0360</v>
          </cell>
          <cell r="G12227" t="str">
            <v>J004</v>
          </cell>
          <cell r="H12227" t="str">
            <v>DISPLAY:</v>
          </cell>
          <cell r="I12227" t="str">
            <v>Display</v>
          </cell>
          <cell r="J12227" t="str">
            <v xml:space="preserve">C8705065-1-21C LED,   DP 08.CAN , to be assembled on the left side,  cable length: 850mm 28" CanBus   </v>
          </cell>
          <cell r="K12227" t="str">
            <v>C8705065-1-21C</v>
          </cell>
          <cell r="L12227" t="str">
            <v>C8705065-1-21C</v>
          </cell>
        </row>
        <row r="12228">
          <cell r="B12228" t="str">
            <v>YEM8175132EB-Bus kabel</v>
          </cell>
          <cell r="C12228" t="str">
            <v>YEM8175132</v>
          </cell>
          <cell r="D12228" t="str">
            <v>2019-2021</v>
          </cell>
          <cell r="E12228">
            <v>37</v>
          </cell>
          <cell r="F12228" t="str">
            <v>0370</v>
          </cell>
          <cell r="G12228" t="str">
            <v>J005</v>
          </cell>
          <cell r="H12228" t="str">
            <v>EB-BUS CABLE:</v>
          </cell>
          <cell r="I12228" t="str">
            <v>EB-Bus kabel</v>
          </cell>
          <cell r="J12228" t="str">
            <v>C8705065-1-04AC 9pin (1000mm), one end linked to controller,the other end linked to the display (240mm), the front light (240mm) one brake sensor (280mm) and the speed sensor (500mm)  CANBUS</v>
          </cell>
          <cell r="K12228" t="str">
            <v>C8705065-1-04AC</v>
          </cell>
          <cell r="L12228" t="str">
            <v>C8705065-1-04AC</v>
          </cell>
        </row>
        <row r="12229">
          <cell r="B12229" t="str">
            <v>YEM8175132Motorkabel</v>
          </cell>
          <cell r="C12229" t="str">
            <v>YEM8175132</v>
          </cell>
          <cell r="D12229" t="str">
            <v>2019-2021</v>
          </cell>
          <cell r="E12229">
            <v>38</v>
          </cell>
          <cell r="F12229" t="str">
            <v>0380</v>
          </cell>
          <cell r="G12229" t="str">
            <v>J006</v>
          </cell>
          <cell r="H12229" t="str">
            <v>POWER CABLE:</v>
          </cell>
          <cell r="I12229" t="str">
            <v>Motorkabel</v>
          </cell>
          <cell r="J12229" t="str">
            <v xml:space="preserve">C8705065-1-03A G9.1/M9.1, cable length 1250mm, between motor and controller. </v>
          </cell>
          <cell r="K12229" t="str">
            <v>C8705065-1-03A</v>
          </cell>
          <cell r="L12229" t="str">
            <v>C8705065-1-03A</v>
          </cell>
        </row>
        <row r="12230">
          <cell r="B12230" t="str">
            <v>YEM8175132Kabel framlampa</v>
          </cell>
          <cell r="C12230" t="str">
            <v>YEM8175132</v>
          </cell>
          <cell r="D12230" t="str">
            <v>2019-2021</v>
          </cell>
          <cell r="E12230">
            <v>39</v>
          </cell>
          <cell r="F12230" t="str">
            <v>0390</v>
          </cell>
          <cell r="G12230" t="str">
            <v>J007</v>
          </cell>
          <cell r="H12230" t="str">
            <v>F. LIGHT CABLE:</v>
          </cell>
          <cell r="I12230" t="str">
            <v>Kabel framlampa</v>
          </cell>
          <cell r="J12230" t="str">
            <v>Included in EB-BUS cable</v>
          </cell>
          <cell r="K12230" t="str">
            <v>Ingår i EB-buskabeln</v>
          </cell>
          <cell r="L12230" t="str">
            <v>Ingår i EB-buskabeln</v>
          </cell>
        </row>
        <row r="12231">
          <cell r="B12231" t="str">
            <v>YEM8175132Kabel baklampa</v>
          </cell>
          <cell r="C12231" t="str">
            <v>YEM8175132</v>
          </cell>
          <cell r="D12231" t="str">
            <v>2019-2021</v>
          </cell>
          <cell r="E12231">
            <v>40</v>
          </cell>
          <cell r="F12231" t="str">
            <v>0400</v>
          </cell>
          <cell r="G12231" t="str">
            <v>J008</v>
          </cell>
          <cell r="H12231" t="str">
            <v>R. LIGHT CABLE:</v>
          </cell>
          <cell r="I12231" t="str">
            <v>Kabel baklampa</v>
          </cell>
          <cell r="J12231" t="str">
            <v>Included in the battery</v>
          </cell>
          <cell r="K12231" t="str">
            <v>INGÅR I BATTERIET</v>
          </cell>
          <cell r="L12231" t="str">
            <v>Ingår i batteriet</v>
          </cell>
        </row>
        <row r="12232">
          <cell r="B12232" t="str">
            <v>YEM8175132Hastighetssensor</v>
          </cell>
          <cell r="C12232" t="str">
            <v>YEM8175132</v>
          </cell>
          <cell r="D12232" t="str">
            <v>2019-2021</v>
          </cell>
          <cell r="E12232">
            <v>41</v>
          </cell>
          <cell r="F12232" t="str">
            <v>0410</v>
          </cell>
          <cell r="G12232" t="str">
            <v>J009</v>
          </cell>
          <cell r="H12232" t="str">
            <v>SPEED SENSOR:</v>
          </cell>
          <cell r="I12232" t="str">
            <v>Hastighetssensor</v>
          </cell>
          <cell r="J12232" t="str">
            <v>Integrated in the motor</v>
          </cell>
          <cell r="K12232" t="str">
            <v>INGÅR I MOTORN</v>
          </cell>
          <cell r="L12232" t="str">
            <v>Ingår i motorn</v>
          </cell>
        </row>
        <row r="12233">
          <cell r="B12233" t="str">
            <v>YEM8175132Batteri</v>
          </cell>
          <cell r="C12233" t="str">
            <v>YEM8175132</v>
          </cell>
          <cell r="D12233" t="str">
            <v>2019-2021</v>
          </cell>
          <cell r="E12233">
            <v>42</v>
          </cell>
          <cell r="F12233" t="str">
            <v>0420</v>
          </cell>
          <cell r="G12233" t="str">
            <v>J002</v>
          </cell>
          <cell r="H12233" t="str">
            <v>BATTERY:</v>
          </cell>
          <cell r="I12233" t="str">
            <v>Batteri</v>
          </cell>
          <cell r="J12233" t="str">
            <v>C8705058-1-11C  PHYLION SF-03, 11Ah WITH INTERGRATED REAR RED LIGHT (Canbus, EN15194:2017)</v>
          </cell>
          <cell r="K12233" t="str">
            <v>C8705058-1-11C</v>
          </cell>
          <cell r="L12233" t="str">
            <v>C8705058-1-11C</v>
          </cell>
        </row>
        <row r="12234">
          <cell r="B12234" t="str">
            <v>YEM8175132Batterihållare</v>
          </cell>
          <cell r="C12234" t="str">
            <v>YEM8175132</v>
          </cell>
          <cell r="D12234" t="str">
            <v>2019-2021</v>
          </cell>
          <cell r="E12234">
            <v>43</v>
          </cell>
          <cell r="F12234" t="str">
            <v>0430</v>
          </cell>
          <cell r="G12234" t="str">
            <v>J003</v>
          </cell>
          <cell r="H12234" t="str">
            <v>BATTERY HOLDER/Slider</v>
          </cell>
          <cell r="I12234" t="str">
            <v>Batterihållare</v>
          </cell>
          <cell r="J12234" t="str">
            <v>C8705065-10-02 Slider (lower part) SF03, AXA One key</v>
          </cell>
          <cell r="L12234" t="e">
            <v>#N/A</v>
          </cell>
        </row>
        <row r="12235">
          <cell r="B12235" t="str">
            <v>YEM8175132Batteriladdare</v>
          </cell>
          <cell r="C12235" t="str">
            <v>YEM8175132</v>
          </cell>
          <cell r="D12235" t="str">
            <v>2019-2021</v>
          </cell>
          <cell r="E12235">
            <v>44</v>
          </cell>
          <cell r="F12235" t="str">
            <v>0440</v>
          </cell>
          <cell r="G12235" t="str">
            <v>J010</v>
          </cell>
          <cell r="H12235" t="str">
            <v>CHARGER:</v>
          </cell>
          <cell r="I12235" t="str">
            <v>Batteriladdare</v>
          </cell>
          <cell r="J12235" t="str">
            <v>C8705058-1-1C, Charger for SR-20/SF-03 CanBus</v>
          </cell>
          <cell r="K12235" t="str">
            <v>C8705058-1-1C</v>
          </cell>
          <cell r="L12235" t="str">
            <v>C8705058-1-1D</v>
          </cell>
        </row>
        <row r="12236">
          <cell r="B12236" t="str">
            <v>YEM8175132Kontrollbox</v>
          </cell>
          <cell r="C12236" t="str">
            <v>YEM8175132</v>
          </cell>
          <cell r="D12236" t="str">
            <v>2019-2021</v>
          </cell>
          <cell r="E12236">
            <v>45</v>
          </cell>
          <cell r="F12236" t="str">
            <v>0450</v>
          </cell>
          <cell r="G12236" t="str">
            <v>J011</v>
          </cell>
          <cell r="H12236" t="str">
            <v>Controller</v>
          </cell>
          <cell r="I12236" t="str">
            <v>Kontrollbox</v>
          </cell>
          <cell r="J12236" t="str">
            <v>C8705065-10-1AC 36V,15A, sinus control, have communication between display &amp; battery, with controller holder (with screws), to be assembled into the upper battery case. Two cables come out from the controller box:9pin (170mm) for motor, 9pin (230mm) for EB-BUS. chip for CANBUS.  For 3 and 5 support modes.</v>
          </cell>
          <cell r="K12236" t="str">
            <v>C8705065-10-1AC</v>
          </cell>
          <cell r="L12236" t="str">
            <v>C8705065-10-1AC</v>
          </cell>
        </row>
        <row r="12237">
          <cell r="B12237" t="str">
            <v>YEM8175132Växelöra</v>
          </cell>
          <cell r="C12237" t="str">
            <v>YEM8175132</v>
          </cell>
          <cell r="D12237" t="str">
            <v>2019-2021</v>
          </cell>
          <cell r="E12237">
            <v>46</v>
          </cell>
          <cell r="F12237" t="str">
            <v>0460</v>
          </cell>
          <cell r="G12237" t="str">
            <v>D005</v>
          </cell>
          <cell r="H12237" t="str">
            <v>Gear hanger</v>
          </cell>
          <cell r="I12237" t="str">
            <v>Växelöra</v>
          </cell>
          <cell r="L12237" t="e">
            <v>#N/A</v>
          </cell>
        </row>
        <row r="12238">
          <cell r="B12238" t="str">
            <v>YEM9375131RAM</v>
          </cell>
          <cell r="C12238" t="str">
            <v>YEM9375131</v>
          </cell>
          <cell r="D12238" t="str">
            <v>2019-2021</v>
          </cell>
          <cell r="E12238">
            <v>1</v>
          </cell>
          <cell r="F12238" t="str">
            <v>0010</v>
          </cell>
          <cell r="G12238" t="str">
            <v>A001</v>
          </cell>
          <cell r="H12238" t="str">
            <v>PAINTED FRAME</v>
          </cell>
          <cell r="I12238" t="str">
            <v>RAM</v>
          </cell>
          <cell r="J12238" t="str">
            <v>FRAME CLASSIC LADY 510/622 EL</v>
          </cell>
          <cell r="K12238" t="str">
            <v>FRAME</v>
          </cell>
          <cell r="L12238" t="e">
            <v>#N/A</v>
          </cell>
        </row>
        <row r="12239">
          <cell r="B12239" t="str">
            <v>YEM9375131Framgaffel</v>
          </cell>
          <cell r="C12239" t="str">
            <v>YEM9375131</v>
          </cell>
          <cell r="D12239" t="str">
            <v>2019-2021</v>
          </cell>
          <cell r="E12239">
            <v>2</v>
          </cell>
          <cell r="F12239" t="str">
            <v>0020</v>
          </cell>
          <cell r="G12239" t="str">
            <v>A002</v>
          </cell>
          <cell r="H12239" t="str">
            <v>PAINTED FORK</v>
          </cell>
          <cell r="I12239" t="str">
            <v>Framgaffel</v>
          </cell>
          <cell r="J12239" t="str">
            <v>FORK 28" ST 1 1/8" Bi 30 for V-B,37/40-622 thread,bend R1200</v>
          </cell>
          <cell r="K12239" t="str">
            <v>C1605443-193</v>
          </cell>
          <cell r="L12239" t="e">
            <v>#N/A</v>
          </cell>
        </row>
        <row r="12240">
          <cell r="B12240" t="str">
            <v>YEM9375131Styrlager</v>
          </cell>
          <cell r="C12240" t="str">
            <v>YEM9375131</v>
          </cell>
          <cell r="D12240" t="str">
            <v>2019-2021</v>
          </cell>
          <cell r="E12240">
            <v>3</v>
          </cell>
          <cell r="F12240" t="str">
            <v>0030</v>
          </cell>
          <cell r="G12240" t="str">
            <v>B001</v>
          </cell>
          <cell r="H12240" t="str">
            <v>Head Set</v>
          </cell>
          <cell r="I12240" t="str">
            <v>Styrlager</v>
          </cell>
          <cell r="J12240" t="str">
            <v>HSP PPbk F/BASKET, SAVJO</v>
          </cell>
          <cell r="K12240" t="str">
            <v>C2105002</v>
          </cell>
          <cell r="L12240" t="str">
            <v>C2100163</v>
          </cell>
        </row>
        <row r="12241">
          <cell r="B12241" t="str">
            <v xml:space="preserve">YEM9375131Styrstam </v>
          </cell>
          <cell r="C12241" t="str">
            <v>YEM9375131</v>
          </cell>
          <cell r="D12241" t="str">
            <v>2019-2021</v>
          </cell>
          <cell r="E12241">
            <v>4</v>
          </cell>
          <cell r="F12241" t="str">
            <v>0040</v>
          </cell>
          <cell r="G12241" t="str">
            <v>B002</v>
          </cell>
          <cell r="H12241" t="str">
            <v>Handlebar Stem</v>
          </cell>
          <cell r="I12241" t="str">
            <v xml:space="preserve">Styrstam </v>
          </cell>
          <cell r="J12241" t="str">
            <v>STQ sv hp 25,4/180 40 MTS-AD2</v>
          </cell>
          <cell r="K12241" t="str">
            <v>C2205360-090</v>
          </cell>
          <cell r="L12241" t="str">
            <v>C2200065</v>
          </cell>
        </row>
        <row r="12242">
          <cell r="B12242" t="str">
            <v>YEM9375131Styre</v>
          </cell>
          <cell r="C12242" t="str">
            <v>YEM9375131</v>
          </cell>
          <cell r="D12242" t="str">
            <v>2019-2021</v>
          </cell>
          <cell r="E12242">
            <v>5</v>
          </cell>
          <cell r="F12242" t="str">
            <v>0050</v>
          </cell>
          <cell r="G12242" t="str">
            <v>B003</v>
          </cell>
          <cell r="H12242" t="str">
            <v>Handelbar</v>
          </cell>
          <cell r="I12242" t="str">
            <v>Styre</v>
          </cell>
          <cell r="J12242" t="str">
            <v xml:space="preserve">C2305480 HB ALsvhp 600 25.4 2.6 NR-AL29  </v>
          </cell>
          <cell r="K12242" t="str">
            <v>C2305480</v>
          </cell>
          <cell r="L12242" t="str">
            <v>C2300001</v>
          </cell>
        </row>
        <row r="12243">
          <cell r="B12243" t="str">
            <v>YEM9375131Bromsgrepp H</v>
          </cell>
          <cell r="C12243" t="str">
            <v>YEM9375131</v>
          </cell>
          <cell r="D12243" t="str">
            <v>2019-2021</v>
          </cell>
          <cell r="E12243">
            <v>6</v>
          </cell>
          <cell r="F12243" t="str">
            <v>0060</v>
          </cell>
          <cell r="G12243" t="str">
            <v>C002</v>
          </cell>
          <cell r="H12243" t="str">
            <v>Brake Lever R</v>
          </cell>
          <cell r="I12243" t="str">
            <v>Bromsgrepp H</v>
          </cell>
          <cell r="L12243" t="e">
            <v>#N/A</v>
          </cell>
        </row>
        <row r="12244">
          <cell r="B12244" t="str">
            <v>YEM9375131Bromsgrepp V</v>
          </cell>
          <cell r="C12244" t="str">
            <v>YEM9375131</v>
          </cell>
          <cell r="D12244" t="str">
            <v>2019-2021</v>
          </cell>
          <cell r="E12244">
            <v>7</v>
          </cell>
          <cell r="F12244" t="str">
            <v>0070</v>
          </cell>
          <cell r="G12244" t="str">
            <v>C001</v>
          </cell>
          <cell r="H12244" t="str">
            <v>Brake Lever L</v>
          </cell>
          <cell r="I12244" t="str">
            <v>Bromsgrepp V</v>
          </cell>
          <cell r="K12244" t="str">
            <v>C6505049</v>
          </cell>
          <cell r="L12244" t="str">
            <v>C6500024</v>
          </cell>
        </row>
        <row r="12245">
          <cell r="B12245" t="str">
            <v>YEM9375131Växelreglage H</v>
          </cell>
          <cell r="C12245" t="str">
            <v>YEM9375131</v>
          </cell>
          <cell r="D12245" t="str">
            <v>2019-2021</v>
          </cell>
          <cell r="E12245">
            <v>8</v>
          </cell>
          <cell r="F12245" t="str">
            <v>0080</v>
          </cell>
          <cell r="G12245" t="str">
            <v>D002</v>
          </cell>
          <cell r="H12245" t="str">
            <v>Shift Lever R</v>
          </cell>
          <cell r="I12245" t="str">
            <v>Växelreglage H</v>
          </cell>
          <cell r="K12245" t="str">
            <v>C5105092</v>
          </cell>
          <cell r="L12245" t="str">
            <v>Kontakta SHIMANO</v>
          </cell>
        </row>
        <row r="12246">
          <cell r="B12246" t="str">
            <v>YEM9375131Växelreglage V</v>
          </cell>
          <cell r="C12246" t="str">
            <v>YEM9375131</v>
          </cell>
          <cell r="D12246" t="str">
            <v>2019-2021</v>
          </cell>
          <cell r="E12246">
            <v>9</v>
          </cell>
          <cell r="F12246" t="str">
            <v>0090</v>
          </cell>
          <cell r="G12246" t="str">
            <v>D001</v>
          </cell>
          <cell r="H12246" t="str">
            <v>Shift Lever L</v>
          </cell>
          <cell r="I12246" t="str">
            <v>Växelreglage V</v>
          </cell>
          <cell r="L12246" t="e">
            <v>#N/A</v>
          </cell>
        </row>
        <row r="12247">
          <cell r="B12247" t="str">
            <v>YEM9375131Handtag par</v>
          </cell>
          <cell r="C12247" t="str">
            <v>YEM9375131</v>
          </cell>
          <cell r="D12247" t="str">
            <v>2019-2021</v>
          </cell>
          <cell r="E12247">
            <v>10</v>
          </cell>
          <cell r="F12247" t="str">
            <v>0100</v>
          </cell>
          <cell r="G12247" t="str">
            <v>B004</v>
          </cell>
          <cell r="H12247" t="str">
            <v>Grip R</v>
          </cell>
          <cell r="I12247" t="str">
            <v>Handtag par</v>
          </cell>
          <cell r="K12247" t="str">
            <v>C2505484</v>
          </cell>
          <cell r="L12247" t="str">
            <v>C2500163</v>
          </cell>
        </row>
        <row r="12248">
          <cell r="B12248" t="str">
            <v>YEM9375131Frambroms</v>
          </cell>
          <cell r="C12248" t="str">
            <v>YEM9375131</v>
          </cell>
          <cell r="D12248" t="str">
            <v>2019-2021</v>
          </cell>
          <cell r="E12248">
            <v>11</v>
          </cell>
          <cell r="F12248" t="str">
            <v>0110</v>
          </cell>
          <cell r="G12248" t="str">
            <v>C003</v>
          </cell>
          <cell r="H12248" t="str">
            <v xml:space="preserve">Brake front </v>
          </cell>
          <cell r="I12248" t="str">
            <v>Frambroms</v>
          </cell>
          <cell r="K12248" t="str">
            <v>C6305035</v>
          </cell>
          <cell r="L12248" t="str">
            <v>C6300101</v>
          </cell>
        </row>
        <row r="12249">
          <cell r="B12249" t="str">
            <v>YEM9375131Bakbroms</v>
          </cell>
          <cell r="C12249" t="str">
            <v>YEM9375131</v>
          </cell>
          <cell r="D12249" t="str">
            <v>2019-2021</v>
          </cell>
          <cell r="E12249">
            <v>12</v>
          </cell>
          <cell r="F12249" t="str">
            <v>0120</v>
          </cell>
          <cell r="G12249" t="str">
            <v>C004</v>
          </cell>
          <cell r="H12249" t="str">
            <v>Brake rear</v>
          </cell>
          <cell r="I12249" t="str">
            <v>Bakbroms</v>
          </cell>
          <cell r="K12249" t="str">
            <v>Fotbroms</v>
          </cell>
          <cell r="L12249" t="str">
            <v>Kontakta SHIMANO</v>
          </cell>
        </row>
        <row r="12250">
          <cell r="B12250" t="str">
            <v>YEM9375131Vevlager</v>
          </cell>
          <cell r="C12250" t="str">
            <v>YEM9375131</v>
          </cell>
          <cell r="D12250" t="str">
            <v>2019-2021</v>
          </cell>
          <cell r="E12250">
            <v>13</v>
          </cell>
          <cell r="F12250" t="str">
            <v>0130</v>
          </cell>
          <cell r="G12250" t="str">
            <v>E001</v>
          </cell>
          <cell r="H12250" t="str">
            <v xml:space="preserve">BB-set </v>
          </cell>
          <cell r="I12250" t="str">
            <v>Vevlager</v>
          </cell>
          <cell r="K12250" t="str">
            <v>INGÅR I MOTORN</v>
          </cell>
          <cell r="L12250" t="str">
            <v>Ingår i motorn</v>
          </cell>
        </row>
        <row r="12251">
          <cell r="B12251" t="str">
            <v>YEM9375131Vevparti</v>
          </cell>
          <cell r="C12251" t="str">
            <v>YEM9375131</v>
          </cell>
          <cell r="D12251" t="str">
            <v>2019-2021</v>
          </cell>
          <cell r="E12251">
            <v>14</v>
          </cell>
          <cell r="F12251" t="str">
            <v>0140</v>
          </cell>
          <cell r="G12251" t="str">
            <v>E002</v>
          </cell>
          <cell r="H12251" t="str">
            <v>Front Chainwheel</v>
          </cell>
          <cell r="I12251" t="str">
            <v>Vevparti</v>
          </cell>
          <cell r="K12251" t="str">
            <v>C8705068-1-07</v>
          </cell>
          <cell r="L12251" t="str">
            <v>C8705068-1-07</v>
          </cell>
        </row>
        <row r="12252">
          <cell r="B12252" t="str">
            <v>YEM9375131Kedjeskydd</v>
          </cell>
          <cell r="C12252" t="str">
            <v>YEM9375131</v>
          </cell>
          <cell r="D12252" t="str">
            <v>2019-2021</v>
          </cell>
          <cell r="E12252">
            <v>15</v>
          </cell>
          <cell r="F12252" t="str">
            <v>0150</v>
          </cell>
          <cell r="G12252" t="str">
            <v>H001</v>
          </cell>
          <cell r="H12252" t="str">
            <v>Chain guard</v>
          </cell>
          <cell r="I12252" t="str">
            <v>Kedjeskydd</v>
          </cell>
          <cell r="J12252" t="str">
            <v>CHAINGUARD 38T TWAVE DARKSMOKE/BLACK 4112-0018 HERRMANS</v>
          </cell>
          <cell r="K12252" t="str">
            <v>C8305678</v>
          </cell>
          <cell r="L12252" t="str">
            <v>C8305427/ZBK</v>
          </cell>
        </row>
        <row r="12253">
          <cell r="B12253" t="str">
            <v>YEM9375131Kedjeskyddsfäste</v>
          </cell>
          <cell r="C12253" t="str">
            <v>YEM9375131</v>
          </cell>
          <cell r="D12253" t="str">
            <v>2019-2021</v>
          </cell>
          <cell r="E12253">
            <v>16</v>
          </cell>
          <cell r="F12253" t="str">
            <v>0160</v>
          </cell>
          <cell r="G12253" t="str">
            <v>H002</v>
          </cell>
          <cell r="H12253" t="str">
            <v>Chain guard bracket</v>
          </cell>
          <cell r="I12253" t="str">
            <v>Kedjeskyddsfäste</v>
          </cell>
          <cell r="K12253" t="str">
            <v>C8305679</v>
          </cell>
          <cell r="L12253" t="str">
            <v>C8305526</v>
          </cell>
        </row>
        <row r="12254">
          <cell r="B12254" t="str">
            <v>YEM9375131Framväxel</v>
          </cell>
          <cell r="C12254" t="str">
            <v>YEM9375131</v>
          </cell>
          <cell r="D12254" t="str">
            <v>2019-2021</v>
          </cell>
          <cell r="E12254">
            <v>17</v>
          </cell>
          <cell r="F12254" t="str">
            <v>0170</v>
          </cell>
          <cell r="G12254" t="str">
            <v>D003</v>
          </cell>
          <cell r="H12254" t="str">
            <v>Front Derailleur</v>
          </cell>
          <cell r="I12254" t="str">
            <v>Framväxel</v>
          </cell>
          <cell r="K12254" t="str">
            <v>EMPTY</v>
          </cell>
          <cell r="L12254" t="e">
            <v>#N/A</v>
          </cell>
        </row>
        <row r="12255">
          <cell r="B12255" t="str">
            <v>YEM9375131Bakväxel</v>
          </cell>
          <cell r="C12255" t="str">
            <v>YEM9375131</v>
          </cell>
          <cell r="D12255" t="str">
            <v>2019-2021</v>
          </cell>
          <cell r="E12255">
            <v>18</v>
          </cell>
          <cell r="F12255" t="str">
            <v>0180</v>
          </cell>
          <cell r="G12255" t="str">
            <v>D004</v>
          </cell>
          <cell r="H12255" t="str">
            <v>Rear Derailleur</v>
          </cell>
          <cell r="I12255" t="str">
            <v>Bakväxel</v>
          </cell>
          <cell r="K12255" t="str">
            <v>NAVVÄXEL</v>
          </cell>
          <cell r="L12255" t="str">
            <v>Kontakta SHIMANO</v>
          </cell>
        </row>
        <row r="12256">
          <cell r="B12256" t="str">
            <v>YEM9375131Kedja</v>
          </cell>
          <cell r="C12256" t="str">
            <v>YEM9375131</v>
          </cell>
          <cell r="D12256" t="str">
            <v>2019-2021</v>
          </cell>
          <cell r="E12256">
            <v>19</v>
          </cell>
          <cell r="F12256" t="str">
            <v>0190</v>
          </cell>
          <cell r="G12256" t="str">
            <v>E003</v>
          </cell>
          <cell r="H12256" t="str">
            <v xml:space="preserve">Chain </v>
          </cell>
          <cell r="I12256" t="str">
            <v>Kedja</v>
          </cell>
          <cell r="J12256" t="str">
            <v>CHAIN 3/32" Z610HX ANTIRUST RB GREY,104 C/L(CONNECTION LINK)</v>
          </cell>
          <cell r="K12256" t="str">
            <v>C3405041-104</v>
          </cell>
          <cell r="L12256" t="str">
            <v>C3400038</v>
          </cell>
        </row>
        <row r="12257">
          <cell r="B12257" t="str">
            <v>YEM9375131Kassett</v>
          </cell>
          <cell r="C12257" t="str">
            <v>YEM9375131</v>
          </cell>
          <cell r="D12257" t="str">
            <v>2019-2021</v>
          </cell>
          <cell r="E12257">
            <v>20</v>
          </cell>
          <cell r="F12257" t="str">
            <v>0200</v>
          </cell>
          <cell r="G12257" t="str">
            <v>E004</v>
          </cell>
          <cell r="H12257" t="str">
            <v>Cassette Sprocket</v>
          </cell>
          <cell r="I12257" t="str">
            <v>Kassett</v>
          </cell>
          <cell r="K12257" t="str">
            <v>ASMGEAR20SU</v>
          </cell>
          <cell r="L12257" t="str">
            <v>Kontakta SHIMANO</v>
          </cell>
        </row>
        <row r="12258">
          <cell r="B12258" t="str">
            <v>YEM9375131Framhjul</v>
          </cell>
          <cell r="C12258" t="str">
            <v>YEM9375131</v>
          </cell>
          <cell r="D12258" t="str">
            <v>2019-2021</v>
          </cell>
          <cell r="E12258">
            <v>21</v>
          </cell>
          <cell r="F12258" t="str">
            <v>0210</v>
          </cell>
          <cell r="G12258" t="str">
            <v>F001</v>
          </cell>
          <cell r="H12258" t="str">
            <v>Front hub</v>
          </cell>
          <cell r="I12258" t="str">
            <v>Framhjul</v>
          </cell>
          <cell r="K12258" t="str">
            <v>C4107749</v>
          </cell>
          <cell r="L12258" t="str">
            <v>C4100023</v>
          </cell>
        </row>
        <row r="12259">
          <cell r="B12259" t="str">
            <v>YEM9375131Bakhjul</v>
          </cell>
          <cell r="C12259" t="str">
            <v>YEM9375131</v>
          </cell>
          <cell r="D12259" t="str">
            <v>2019-2021</v>
          </cell>
          <cell r="E12259">
            <v>22</v>
          </cell>
          <cell r="F12259" t="str">
            <v>0220</v>
          </cell>
          <cell r="G12259" t="str">
            <v>F002</v>
          </cell>
          <cell r="H12259" t="str">
            <v>Rear hub</v>
          </cell>
          <cell r="I12259" t="str">
            <v>Bakhjul</v>
          </cell>
          <cell r="K12259" t="str">
            <v>C4208063</v>
          </cell>
          <cell r="L12259" t="str">
            <v>C4200052</v>
          </cell>
        </row>
        <row r="12260">
          <cell r="B12260" t="str">
            <v>YEM9375131Däck</v>
          </cell>
          <cell r="C12260" t="str">
            <v>YEM9375131</v>
          </cell>
          <cell r="D12260" t="str">
            <v>2019-2021</v>
          </cell>
          <cell r="E12260">
            <v>23</v>
          </cell>
          <cell r="F12260" t="str">
            <v>0230</v>
          </cell>
          <cell r="G12260" t="str">
            <v>F003</v>
          </cell>
          <cell r="H12260" t="str">
            <v>Tire</v>
          </cell>
          <cell r="I12260" t="str">
            <v>Däck</v>
          </cell>
          <cell r="J12260" t="str">
            <v>Tire sport Pergo 40-622 27TPI regular black w/o refl</v>
          </cell>
          <cell r="K12260" t="str">
            <v>C4906139</v>
          </cell>
          <cell r="L12260" t="str">
            <v>C4901162</v>
          </cell>
        </row>
        <row r="12261">
          <cell r="B12261" t="str">
            <v>YEM9375131Skärmar set</v>
          </cell>
          <cell r="C12261" t="str">
            <v>YEM9375131</v>
          </cell>
          <cell r="D12261" t="str">
            <v>2019-2021</v>
          </cell>
          <cell r="E12261">
            <v>24</v>
          </cell>
          <cell r="F12261" t="str">
            <v>0240</v>
          </cell>
          <cell r="G12261" t="str">
            <v>H003</v>
          </cell>
          <cell r="H12261" t="str">
            <v xml:space="preserve">Mudguard front   </v>
          </cell>
          <cell r="I12261" t="str">
            <v>Skärmar set</v>
          </cell>
          <cell r="K12261" t="str">
            <v>C8255729-PRE</v>
          </cell>
          <cell r="L12261" t="str">
            <v>C8250028</v>
          </cell>
        </row>
        <row r="12262">
          <cell r="B12262" t="str">
            <v>YEM9375131Pakethållare</v>
          </cell>
          <cell r="C12262" t="str">
            <v>YEM9375131</v>
          </cell>
          <cell r="D12262" t="str">
            <v>2019-2021</v>
          </cell>
          <cell r="E12262">
            <v>25</v>
          </cell>
          <cell r="F12262" t="str">
            <v>0250</v>
          </cell>
          <cell r="G12262" t="str">
            <v>H004</v>
          </cell>
          <cell r="H12262" t="str">
            <v>Carrier</v>
          </cell>
          <cell r="I12262" t="str">
            <v>Pakethållare</v>
          </cell>
          <cell r="J12262" t="str">
            <v>E-BIKE BATTERY PLATEFORM eGOING 2018 CLASSIC BLACK POWDER P.</v>
          </cell>
          <cell r="K12262" t="str">
            <v>C8205759-BK</v>
          </cell>
          <cell r="L12262" t="str">
            <v>C8205759-BK</v>
          </cell>
        </row>
        <row r="12263">
          <cell r="B12263" t="str">
            <v>YEM9375131Sadel</v>
          </cell>
          <cell r="C12263" t="str">
            <v>YEM9375131</v>
          </cell>
          <cell r="D12263" t="str">
            <v>2019-2021</v>
          </cell>
          <cell r="E12263">
            <v>26</v>
          </cell>
          <cell r="F12263" t="str">
            <v>0260</v>
          </cell>
          <cell r="G12263" t="str">
            <v>G001</v>
          </cell>
          <cell r="H12263" t="str">
            <v>Saddle</v>
          </cell>
          <cell r="I12263" t="str">
            <v>Sadel</v>
          </cell>
          <cell r="J12263" t="str">
            <v>SAU W.CLAMP Selle Royal Rio (Unitech)</v>
          </cell>
          <cell r="K12263" t="str">
            <v>C7105999</v>
          </cell>
          <cell r="L12263" t="str">
            <v>C7100597</v>
          </cell>
        </row>
        <row r="12264">
          <cell r="B12264" t="str">
            <v>YEM9375131Sadelstolpe</v>
          </cell>
          <cell r="C12264" t="str">
            <v>YEM9375131</v>
          </cell>
          <cell r="D12264" t="str">
            <v>2019-2021</v>
          </cell>
          <cell r="E12264">
            <v>27</v>
          </cell>
          <cell r="F12264" t="str">
            <v>0270</v>
          </cell>
          <cell r="G12264" t="str">
            <v>G002</v>
          </cell>
          <cell r="H12264" t="str">
            <v>Seatpost</v>
          </cell>
          <cell r="I12264" t="str">
            <v>Sadelstolpe</v>
          </cell>
          <cell r="J12264" t="str">
            <v>SP NC 27,2X300MM ALsv SP-501AE</v>
          </cell>
          <cell r="K12264" t="str">
            <v>C7205256</v>
          </cell>
          <cell r="L12264" t="str">
            <v>C7200004</v>
          </cell>
        </row>
        <row r="12265">
          <cell r="B12265" t="str">
            <v>YEM9375131Sadelrörsklämma</v>
          </cell>
          <cell r="C12265" t="str">
            <v>YEM9375131</v>
          </cell>
          <cell r="D12265" t="str">
            <v>2019-2021</v>
          </cell>
          <cell r="E12265">
            <v>28</v>
          </cell>
          <cell r="F12265" t="str">
            <v>0280</v>
          </cell>
          <cell r="G12265" t="str">
            <v>G003</v>
          </cell>
          <cell r="H12265" t="str">
            <v>Seat Clamp</v>
          </cell>
          <cell r="I12265" t="str">
            <v>Sadelrörsklämma</v>
          </cell>
          <cell r="J12265" t="str">
            <v>SCL32 ALbksh SC MX-27 w/o LOGO</v>
          </cell>
          <cell r="K12265" t="str">
            <v>C7305002</v>
          </cell>
          <cell r="L12265" t="str">
            <v>C7300027-318</v>
          </cell>
        </row>
        <row r="12266">
          <cell r="B12266" t="str">
            <v>YEM9375131Framlampa</v>
          </cell>
          <cell r="C12266" t="str">
            <v>YEM9375131</v>
          </cell>
          <cell r="D12266" t="str">
            <v>2019-2021</v>
          </cell>
          <cell r="E12266">
            <v>29</v>
          </cell>
          <cell r="F12266" t="str">
            <v>0290</v>
          </cell>
          <cell r="G12266" t="str">
            <v>H005</v>
          </cell>
          <cell r="H12266" t="str">
            <v>Front light</v>
          </cell>
          <cell r="I12266" t="str">
            <v>Framlampa</v>
          </cell>
          <cell r="K12266" t="str">
            <v>C8025221</v>
          </cell>
          <cell r="L12266" t="str">
            <v>C8010029</v>
          </cell>
        </row>
        <row r="12267">
          <cell r="B12267" t="str">
            <v>YEM9375131Baklampa</v>
          </cell>
          <cell r="C12267" t="str">
            <v>YEM9375131</v>
          </cell>
          <cell r="D12267" t="str">
            <v>2019-2021</v>
          </cell>
          <cell r="E12267">
            <v>30</v>
          </cell>
          <cell r="F12267" t="str">
            <v>0300</v>
          </cell>
          <cell r="G12267" t="str">
            <v>H006</v>
          </cell>
          <cell r="H12267" t="str">
            <v>Light, Rear</v>
          </cell>
          <cell r="I12267" t="str">
            <v>Baklampa</v>
          </cell>
          <cell r="J12267" t="str">
            <v>inkl in battery</v>
          </cell>
          <cell r="K12267" t="str">
            <v>C8705058-1RLBK</v>
          </cell>
          <cell r="L12267" t="str">
            <v>C8705058-1RLBK</v>
          </cell>
        </row>
        <row r="12268">
          <cell r="B12268" t="str">
            <v>YEM9375131Låssats</v>
          </cell>
          <cell r="C12268" t="str">
            <v>YEM9375131</v>
          </cell>
          <cell r="D12268" t="str">
            <v>2019-2021</v>
          </cell>
          <cell r="E12268">
            <v>31</v>
          </cell>
          <cell r="F12268" t="str">
            <v>0310</v>
          </cell>
          <cell r="G12268" t="str">
            <v>H007</v>
          </cell>
          <cell r="H12268" t="str">
            <v>Lock</v>
          </cell>
          <cell r="I12268" t="str">
            <v>Låssats</v>
          </cell>
          <cell r="J12268" t="str">
            <v>LOCK FRAME+LOCK BATT SF03/SR20 RT W/2 similar keys</v>
          </cell>
          <cell r="K12268" t="str">
            <v>C8405069</v>
          </cell>
          <cell r="L12268" t="str">
            <v>C8405069</v>
          </cell>
        </row>
        <row r="12269">
          <cell r="B12269" t="str">
            <v>YEM9375131Stöd</v>
          </cell>
          <cell r="C12269" t="str">
            <v>YEM9375131</v>
          </cell>
          <cell r="D12269" t="str">
            <v>2019-2021</v>
          </cell>
          <cell r="E12269">
            <v>32</v>
          </cell>
          <cell r="F12269" t="str">
            <v>0320</v>
          </cell>
          <cell r="G12269" t="str">
            <v>H008</v>
          </cell>
          <cell r="H12269" t="str">
            <v>Kick stand</v>
          </cell>
          <cell r="I12269" t="str">
            <v>Stöd</v>
          </cell>
          <cell r="J12269" t="str">
            <v>ATRAN. MOUNTED FROM SIDE. 1288-4-NH2</v>
          </cell>
          <cell r="K12269" t="str">
            <v>C8105222</v>
          </cell>
          <cell r="L12269" t="str">
            <v>C8100034</v>
          </cell>
        </row>
        <row r="12270">
          <cell r="B12270" t="str">
            <v>YEM9375131Korg</v>
          </cell>
          <cell r="C12270" t="str">
            <v>YEM9375131</v>
          </cell>
          <cell r="D12270" t="str">
            <v>2019-2021</v>
          </cell>
          <cell r="E12270">
            <v>33</v>
          </cell>
          <cell r="F12270" t="str">
            <v>0330</v>
          </cell>
          <cell r="G12270" t="str">
            <v>H009</v>
          </cell>
          <cell r="H12270" t="str">
            <v>Basket / Fr carrier</v>
          </cell>
          <cell r="I12270" t="str">
            <v>Korg</v>
          </cell>
          <cell r="J12270" t="str">
            <v>BKT SSbk 28" OEM MY2016 GEMIN</v>
          </cell>
          <cell r="K12270" t="str">
            <v>C8605001-G</v>
          </cell>
          <cell r="L12270" t="str">
            <v>C8600004</v>
          </cell>
        </row>
        <row r="12271">
          <cell r="B12271" t="str">
            <v>YEM9375131Pedaler</v>
          </cell>
          <cell r="C12271" t="str">
            <v>YEM9375131</v>
          </cell>
          <cell r="D12271" t="str">
            <v>2019-2021</v>
          </cell>
          <cell r="E12271">
            <v>34</v>
          </cell>
          <cell r="F12271" t="str">
            <v>0340</v>
          </cell>
          <cell r="G12271" t="str">
            <v>E005</v>
          </cell>
          <cell r="H12271" t="str">
            <v xml:space="preserve">Pedal </v>
          </cell>
          <cell r="I12271" t="str">
            <v>Pedaler</v>
          </cell>
          <cell r="J12271" t="str">
            <v>PP BL BODY,W/ANTI-S GR.RUB. MOUNT, BORON, ED BLK AXLE, BS RF</v>
          </cell>
          <cell r="K12271" t="str">
            <v>C3505317</v>
          </cell>
          <cell r="L12271" t="str">
            <v>C3500026</v>
          </cell>
        </row>
        <row r="12272">
          <cell r="B12272" t="str">
            <v>YEM9375131Motor</v>
          </cell>
          <cell r="C12272" t="str">
            <v>YEM9375131</v>
          </cell>
          <cell r="D12272" t="str">
            <v>2019-2021</v>
          </cell>
          <cell r="E12272">
            <v>35</v>
          </cell>
          <cell r="F12272" t="str">
            <v>0350</v>
          </cell>
          <cell r="G12272" t="str">
            <v>J001</v>
          </cell>
          <cell r="H12272" t="str">
            <v>DRIVE UNIT:</v>
          </cell>
          <cell r="I12272" t="str">
            <v>Motor</v>
          </cell>
          <cell r="J12272" t="str">
            <v>Modest mid motor, 250W, for coaster brake</v>
          </cell>
          <cell r="K12272" t="str">
            <v>C8705104-01-CB</v>
          </cell>
          <cell r="L12272" t="str">
            <v>C8705104-01-CB</v>
          </cell>
        </row>
        <row r="12273">
          <cell r="B12273" t="str">
            <v>YEM9375131Display</v>
          </cell>
          <cell r="C12273" t="str">
            <v>YEM9375131</v>
          </cell>
          <cell r="D12273" t="str">
            <v>2019-2021</v>
          </cell>
          <cell r="E12273">
            <v>36</v>
          </cell>
          <cell r="F12273" t="str">
            <v>0360</v>
          </cell>
          <cell r="G12273" t="str">
            <v>J004</v>
          </cell>
          <cell r="H12273" t="str">
            <v>DISPLAY:</v>
          </cell>
          <cell r="I12273" t="str">
            <v>Display</v>
          </cell>
          <cell r="J12273" t="str">
            <v>LED DISPLAY, CONNECTION CABLE 850MM</v>
          </cell>
          <cell r="K12273" t="str">
            <v>C8705065-1-21C</v>
          </cell>
          <cell r="L12273" t="str">
            <v>C8705065-1-21C</v>
          </cell>
        </row>
        <row r="12274">
          <cell r="B12274" t="str">
            <v>YEM9375131EB-Bus kabel</v>
          </cell>
          <cell r="C12274" t="str">
            <v>YEM9375131</v>
          </cell>
          <cell r="D12274" t="str">
            <v>2019-2021</v>
          </cell>
          <cell r="E12274">
            <v>37</v>
          </cell>
          <cell r="F12274" t="str">
            <v>0370</v>
          </cell>
          <cell r="G12274" t="str">
            <v>J005</v>
          </cell>
          <cell r="H12274" t="str">
            <v>EB-BUS CABLE:</v>
          </cell>
          <cell r="I12274" t="str">
            <v>EB-Bus kabel</v>
          </cell>
          <cell r="J12274" t="str">
            <v>CABLE BETWEEN MOTOR UNIT AND DISPLAY</v>
          </cell>
          <cell r="K12274" t="str">
            <v>C8705068-1-04-01</v>
          </cell>
          <cell r="L12274" t="e">
            <v>#N/A</v>
          </cell>
        </row>
        <row r="12275">
          <cell r="B12275" t="str">
            <v>YEM9375131Motorkabel</v>
          </cell>
          <cell r="C12275" t="str">
            <v>YEM9375131</v>
          </cell>
          <cell r="D12275" t="str">
            <v>2019-2021</v>
          </cell>
          <cell r="E12275">
            <v>38</v>
          </cell>
          <cell r="F12275" t="str">
            <v>0380</v>
          </cell>
          <cell r="G12275" t="str">
            <v>J006</v>
          </cell>
          <cell r="H12275" t="str">
            <v>POWER CABLE:</v>
          </cell>
          <cell r="I12275" t="str">
            <v>Motorkabel</v>
          </cell>
          <cell r="K12275" t="str">
            <v>Ingår i batterihållaren</v>
          </cell>
          <cell r="L12275" t="str">
            <v>Ingår i batterihållaren</v>
          </cell>
        </row>
        <row r="12276">
          <cell r="B12276" t="str">
            <v>YEM9375131Kabel framlampa</v>
          </cell>
          <cell r="C12276" t="str">
            <v>YEM9375131</v>
          </cell>
          <cell r="D12276" t="str">
            <v>2019-2021</v>
          </cell>
          <cell r="E12276">
            <v>39</v>
          </cell>
          <cell r="F12276" t="str">
            <v>0390</v>
          </cell>
          <cell r="G12276" t="str">
            <v>J007</v>
          </cell>
          <cell r="H12276" t="str">
            <v>F. LIGHT CABLE:</v>
          </cell>
          <cell r="I12276" t="str">
            <v>Kabel framlampa</v>
          </cell>
          <cell r="J12276" t="str">
            <v>FOR FRONT LIGHT 1200MM</v>
          </cell>
          <cell r="K12276" t="str">
            <v>C8705068-1-04-6</v>
          </cell>
          <cell r="L12276" t="str">
            <v>C8705068-1-04-6</v>
          </cell>
        </row>
        <row r="12277">
          <cell r="B12277" t="str">
            <v>YEM9375131Kabel baklampa</v>
          </cell>
          <cell r="C12277" t="str">
            <v>YEM9375131</v>
          </cell>
          <cell r="D12277" t="str">
            <v>2019-2021</v>
          </cell>
          <cell r="E12277">
            <v>40</v>
          </cell>
          <cell r="F12277" t="str">
            <v>0400</v>
          </cell>
          <cell r="G12277" t="str">
            <v>J008</v>
          </cell>
          <cell r="H12277" t="str">
            <v>R. LIGHT CABLE:</v>
          </cell>
          <cell r="I12277" t="str">
            <v>Kabel baklampa</v>
          </cell>
          <cell r="K12277" t="str">
            <v>INGÅR I BATTERIET</v>
          </cell>
          <cell r="L12277" t="str">
            <v>Ingår i batteriet</v>
          </cell>
        </row>
        <row r="12278">
          <cell r="B12278" t="str">
            <v>YEM9375131Hastighetssensor</v>
          </cell>
          <cell r="C12278" t="str">
            <v>YEM9375131</v>
          </cell>
          <cell r="D12278" t="str">
            <v>2019-2021</v>
          </cell>
          <cell r="E12278">
            <v>41</v>
          </cell>
          <cell r="F12278" t="str">
            <v>0410</v>
          </cell>
          <cell r="G12278" t="str">
            <v>J009</v>
          </cell>
          <cell r="H12278" t="str">
            <v>SPEED SENSOR:</v>
          </cell>
          <cell r="I12278" t="str">
            <v>Hastighetssensor</v>
          </cell>
          <cell r="K12278" t="str">
            <v>C8705068-1-0411</v>
          </cell>
          <cell r="L12278" t="str">
            <v>C8705068-1-0411</v>
          </cell>
        </row>
        <row r="12279">
          <cell r="B12279" t="str">
            <v>YEM9375131Batteri</v>
          </cell>
          <cell r="C12279" t="str">
            <v>YEM9375131</v>
          </cell>
          <cell r="D12279" t="str">
            <v>2019-2021</v>
          </cell>
          <cell r="E12279">
            <v>42</v>
          </cell>
          <cell r="F12279" t="str">
            <v>0420</v>
          </cell>
          <cell r="G12279" t="str">
            <v>J002</v>
          </cell>
          <cell r="H12279" t="str">
            <v>BATTERY:</v>
          </cell>
          <cell r="I12279" t="str">
            <v>Batteri</v>
          </cell>
          <cell r="J12279" t="str">
            <v>SF-03 2,9AH Samsung cell,  MY2019</v>
          </cell>
          <cell r="K12279" t="str">
            <v>C8705058-1-11EA</v>
          </cell>
          <cell r="L12279" t="str">
            <v>C8705058-1-11CE</v>
          </cell>
        </row>
        <row r="12280">
          <cell r="B12280" t="str">
            <v>YEM9375131Batterihållare</v>
          </cell>
          <cell r="C12280" t="str">
            <v>YEM9375131</v>
          </cell>
          <cell r="D12280" t="str">
            <v>2019-2021</v>
          </cell>
          <cell r="E12280">
            <v>43</v>
          </cell>
          <cell r="F12280" t="str">
            <v>0430</v>
          </cell>
          <cell r="G12280" t="str">
            <v>J003</v>
          </cell>
          <cell r="H12280" t="str">
            <v>BATTERY HOLDER/Slider</v>
          </cell>
          <cell r="I12280" t="str">
            <v>Batterihållare</v>
          </cell>
          <cell r="J12280" t="str">
            <v>SLIDER FOR SF-03 MAX CENTER</v>
          </cell>
          <cell r="K12280" t="str">
            <v>C8705066-1-01</v>
          </cell>
          <cell r="L12280" t="str">
            <v>C8705066-1-01</v>
          </cell>
        </row>
        <row r="12281">
          <cell r="B12281" t="str">
            <v>YEM9375131Batteriladdare</v>
          </cell>
          <cell r="C12281" t="str">
            <v>YEM9375131</v>
          </cell>
          <cell r="D12281" t="str">
            <v>2019-2021</v>
          </cell>
          <cell r="E12281">
            <v>44</v>
          </cell>
          <cell r="F12281" t="str">
            <v>0440</v>
          </cell>
          <cell r="G12281" t="str">
            <v>J010</v>
          </cell>
          <cell r="H12281" t="str">
            <v>CHARGER:</v>
          </cell>
          <cell r="I12281" t="str">
            <v>Batteriladdare</v>
          </cell>
          <cell r="J12281" t="str">
            <v>CHARGER 36v PHYLION</v>
          </cell>
          <cell r="K12281" t="str">
            <v>C8705058-02</v>
          </cell>
          <cell r="L12281" t="str">
            <v>C8705058-02</v>
          </cell>
        </row>
        <row r="12282">
          <cell r="B12282" t="str">
            <v>YEM9375131Kontrollbox</v>
          </cell>
          <cell r="C12282" t="str">
            <v>YEM9375131</v>
          </cell>
          <cell r="D12282" t="str">
            <v>2019-2021</v>
          </cell>
          <cell r="E12282">
            <v>45</v>
          </cell>
          <cell r="F12282" t="str">
            <v>0450</v>
          </cell>
          <cell r="G12282" t="str">
            <v>J011</v>
          </cell>
          <cell r="H12282" t="str">
            <v>Controller</v>
          </cell>
          <cell r="I12282" t="str">
            <v>Kontrollbox</v>
          </cell>
          <cell r="K12282" t="str">
            <v>INGÅR I MOTORN</v>
          </cell>
          <cell r="L12282" t="str">
            <v>Ingår i motorn</v>
          </cell>
        </row>
        <row r="12283">
          <cell r="B12283" t="str">
            <v>YEM9375131Växelöra</v>
          </cell>
          <cell r="C12283" t="str">
            <v>YEM9375131</v>
          </cell>
          <cell r="D12283" t="str">
            <v>2019-2021</v>
          </cell>
          <cell r="E12283">
            <v>46</v>
          </cell>
          <cell r="F12283" t="str">
            <v>0460</v>
          </cell>
          <cell r="G12283" t="str">
            <v>D005</v>
          </cell>
          <cell r="H12283" t="str">
            <v>Gear hanger</v>
          </cell>
          <cell r="I12283" t="str">
            <v>Växelöra</v>
          </cell>
          <cell r="L12283" t="e">
            <v>#N/A</v>
          </cell>
        </row>
        <row r="12284">
          <cell r="B12284" t="str">
            <v>YES9175101RAM</v>
          </cell>
          <cell r="C12284" t="str">
            <v>YES9175101</v>
          </cell>
          <cell r="D12284">
            <v>2019</v>
          </cell>
          <cell r="E12284">
            <v>1</v>
          </cell>
          <cell r="F12284" t="str">
            <v>0010</v>
          </cell>
          <cell r="G12284" t="str">
            <v>A001</v>
          </cell>
          <cell r="H12284" t="str">
            <v>PAINTED FRAME</v>
          </cell>
          <cell r="I12284" t="str">
            <v>RAM</v>
          </cell>
          <cell r="K12284" t="str">
            <v>FRAME</v>
          </cell>
          <cell r="L12284" t="e">
            <v>#N/A</v>
          </cell>
        </row>
        <row r="12285">
          <cell r="B12285" t="str">
            <v>YES9175101Framgaffel</v>
          </cell>
          <cell r="C12285" t="str">
            <v>YES9175101</v>
          </cell>
          <cell r="D12285">
            <v>2019</v>
          </cell>
          <cell r="E12285">
            <v>2</v>
          </cell>
          <cell r="F12285" t="str">
            <v>0020</v>
          </cell>
          <cell r="G12285" t="str">
            <v>A002</v>
          </cell>
          <cell r="H12285" t="str">
            <v>PAINTED FORK</v>
          </cell>
          <cell r="I12285" t="str">
            <v>Framgaffel</v>
          </cell>
          <cell r="K12285" t="str">
            <v>FORK</v>
          </cell>
          <cell r="L12285" t="e">
            <v>#N/A</v>
          </cell>
        </row>
        <row r="12286">
          <cell r="B12286" t="str">
            <v>YES9175101Styrlager</v>
          </cell>
          <cell r="C12286" t="str">
            <v>YES9175101</v>
          </cell>
          <cell r="D12286">
            <v>2019</v>
          </cell>
          <cell r="E12286">
            <v>3</v>
          </cell>
          <cell r="F12286" t="str">
            <v>0030</v>
          </cell>
          <cell r="G12286" t="str">
            <v>B001</v>
          </cell>
          <cell r="H12286" t="str">
            <v>Head Set</v>
          </cell>
          <cell r="I12286" t="str">
            <v>Styrlager</v>
          </cell>
          <cell r="J12286" t="str">
            <v xml:space="preserve">C2105003 VP MH-501 ED BLACK SH=34 </v>
          </cell>
          <cell r="K12286" t="str">
            <v>C2105003</v>
          </cell>
          <cell r="L12286" t="str">
            <v>C2100165</v>
          </cell>
        </row>
        <row r="12287">
          <cell r="B12287" t="str">
            <v xml:space="preserve">YES9175101Styrstam </v>
          </cell>
          <cell r="C12287" t="str">
            <v>YES9175101</v>
          </cell>
          <cell r="D12287">
            <v>2019</v>
          </cell>
          <cell r="E12287">
            <v>4</v>
          </cell>
          <cell r="F12287" t="str">
            <v>0040</v>
          </cell>
          <cell r="G12287" t="str">
            <v>B002</v>
          </cell>
          <cell r="H12287" t="str">
            <v>Handlebar Stem</v>
          </cell>
          <cell r="I12287" t="str">
            <v xml:space="preserve">Styrstam </v>
          </cell>
          <cell r="J12287" t="str">
            <v>C2205360-090 H/L 25.4X90/130 MTS-AD2 HIGH POL</v>
          </cell>
          <cell r="K12287" t="str">
            <v>C2205360-090</v>
          </cell>
          <cell r="L12287" t="str">
            <v>C2200065</v>
          </cell>
        </row>
        <row r="12288">
          <cell r="B12288" t="str">
            <v>YES9175101Styre</v>
          </cell>
          <cell r="C12288" t="str">
            <v>YES9175101</v>
          </cell>
          <cell r="D12288">
            <v>2019</v>
          </cell>
          <cell r="E12288">
            <v>5</v>
          </cell>
          <cell r="F12288" t="str">
            <v>0050</v>
          </cell>
          <cell r="G12288" t="str">
            <v>B003</v>
          </cell>
          <cell r="H12288" t="str">
            <v>Handelbar</v>
          </cell>
          <cell r="I12288" t="str">
            <v>Styre</v>
          </cell>
          <cell r="J12288" t="str">
            <v xml:space="preserve">C2305480 HB ALsvhp 600 25.4 2.6 NR-AL29  </v>
          </cell>
          <cell r="K12288" t="str">
            <v>C2305480</v>
          </cell>
          <cell r="L12288" t="str">
            <v>C2300001</v>
          </cell>
        </row>
        <row r="12289">
          <cell r="B12289" t="str">
            <v>YES9175101Bromsgrepp H</v>
          </cell>
          <cell r="C12289" t="str">
            <v>YES9175101</v>
          </cell>
          <cell r="D12289">
            <v>2019</v>
          </cell>
          <cell r="E12289">
            <v>6</v>
          </cell>
          <cell r="F12289" t="str">
            <v>0060</v>
          </cell>
          <cell r="G12289" t="str">
            <v>C002</v>
          </cell>
          <cell r="H12289" t="str">
            <v>Brake Lever R</v>
          </cell>
          <cell r="I12289" t="str">
            <v>Bromsgrepp H</v>
          </cell>
          <cell r="L12289" t="e">
            <v>#N/A</v>
          </cell>
        </row>
        <row r="12290">
          <cell r="B12290" t="str">
            <v>YES9175101Bromsgrepp V</v>
          </cell>
          <cell r="C12290" t="str">
            <v>YES9175101</v>
          </cell>
          <cell r="D12290">
            <v>2019</v>
          </cell>
          <cell r="E12290">
            <v>7</v>
          </cell>
          <cell r="F12290" t="str">
            <v>0070</v>
          </cell>
          <cell r="G12290" t="str">
            <v>C001</v>
          </cell>
          <cell r="H12290" t="str">
            <v>Brake Lever L</v>
          </cell>
          <cell r="I12290" t="str">
            <v>Bromsgrepp V</v>
          </cell>
          <cell r="J12290" t="str">
            <v>C6505049 BLL ALsvPLbk VB U 4F BL39AP</v>
          </cell>
          <cell r="K12290" t="str">
            <v>C6505049</v>
          </cell>
          <cell r="L12290" t="str">
            <v>C6500024</v>
          </cell>
        </row>
        <row r="12291">
          <cell r="B12291" t="str">
            <v>YES9175101Växelreglage H</v>
          </cell>
          <cell r="C12291" t="str">
            <v>YES9175101</v>
          </cell>
          <cell r="D12291">
            <v>2019</v>
          </cell>
          <cell r="E12291">
            <v>8</v>
          </cell>
          <cell r="F12291" t="str">
            <v>0080</v>
          </cell>
          <cell r="G12291" t="str">
            <v>D002</v>
          </cell>
          <cell r="H12291" t="str">
            <v>Shift Lever R</v>
          </cell>
          <cell r="I12291" t="str">
            <v>Växelreglage H</v>
          </cell>
          <cell r="J12291" t="str">
            <v>ASLC30007DXL210LAR</v>
          </cell>
          <cell r="K12291" t="str">
            <v>ASLC30007DXL210LAR</v>
          </cell>
          <cell r="L12291" t="str">
            <v>Kontakta SHIMANO</v>
          </cell>
        </row>
        <row r="12292">
          <cell r="B12292" t="str">
            <v>YES9175101Växelreglage V</v>
          </cell>
          <cell r="C12292" t="str">
            <v>YES9175101</v>
          </cell>
          <cell r="D12292">
            <v>2019</v>
          </cell>
          <cell r="E12292">
            <v>9</v>
          </cell>
          <cell r="F12292" t="str">
            <v>0090</v>
          </cell>
          <cell r="G12292" t="str">
            <v>D001</v>
          </cell>
          <cell r="H12292" t="str">
            <v>Shift Lever L</v>
          </cell>
          <cell r="I12292" t="str">
            <v>Växelreglage V</v>
          </cell>
          <cell r="L12292" t="e">
            <v>#N/A</v>
          </cell>
        </row>
        <row r="12293">
          <cell r="B12293" t="str">
            <v>YES9175101Handtag par</v>
          </cell>
          <cell r="C12293" t="str">
            <v>YES9175101</v>
          </cell>
          <cell r="D12293">
            <v>2019</v>
          </cell>
          <cell r="E12293">
            <v>10</v>
          </cell>
          <cell r="F12293" t="str">
            <v>0100</v>
          </cell>
          <cell r="G12293" t="str">
            <v>B004</v>
          </cell>
          <cell r="H12293" t="str">
            <v>Grip R</v>
          </cell>
          <cell r="I12293" t="str">
            <v>Handtag par</v>
          </cell>
          <cell r="J12293" t="str">
            <v xml:space="preserve">C2505484  HERRMANS 84A ERGO TPE 90MM  </v>
          </cell>
          <cell r="K12293" t="str">
            <v>C2505484</v>
          </cell>
          <cell r="L12293" t="str">
            <v>C2500163</v>
          </cell>
        </row>
        <row r="12294">
          <cell r="B12294" t="str">
            <v>YES9175101Frambroms</v>
          </cell>
          <cell r="C12294" t="str">
            <v>YES9175101</v>
          </cell>
          <cell r="D12294">
            <v>2019</v>
          </cell>
          <cell r="E12294">
            <v>11</v>
          </cell>
          <cell r="F12294" t="str">
            <v>0110</v>
          </cell>
          <cell r="G12294" t="str">
            <v>C003</v>
          </cell>
          <cell r="H12294" t="str">
            <v xml:space="preserve">Brake front </v>
          </cell>
          <cell r="I12294" t="str">
            <v>Frambroms</v>
          </cell>
          <cell r="J12294" t="str">
            <v xml:space="preserve">C6305035 V-Brake TX-121L Black 108mm. </v>
          </cell>
          <cell r="K12294" t="str">
            <v>C6305035</v>
          </cell>
          <cell r="L12294" t="str">
            <v>C6300101</v>
          </cell>
        </row>
        <row r="12295">
          <cell r="B12295" t="str">
            <v>YES9175101Bakbroms</v>
          </cell>
          <cell r="C12295" t="str">
            <v>YES9175101</v>
          </cell>
          <cell r="D12295">
            <v>2019</v>
          </cell>
          <cell r="E12295">
            <v>12</v>
          </cell>
          <cell r="F12295" t="str">
            <v>0120</v>
          </cell>
          <cell r="G12295" t="str">
            <v>C004</v>
          </cell>
          <cell r="H12295" t="str">
            <v>Brake rear</v>
          </cell>
          <cell r="I12295" t="str">
            <v>Bakbroms</v>
          </cell>
          <cell r="K12295" t="str">
            <v>Fotbroms</v>
          </cell>
          <cell r="L12295" t="str">
            <v>Kontakta SHIMANO</v>
          </cell>
        </row>
        <row r="12296">
          <cell r="B12296" t="str">
            <v>YES9175101Vevlager</v>
          </cell>
          <cell r="C12296" t="str">
            <v>YES9175101</v>
          </cell>
          <cell r="D12296">
            <v>2019</v>
          </cell>
          <cell r="E12296">
            <v>13</v>
          </cell>
          <cell r="F12296" t="str">
            <v>0130</v>
          </cell>
          <cell r="G12296" t="str">
            <v>E001</v>
          </cell>
          <cell r="H12296" t="str">
            <v xml:space="preserve">BB-set </v>
          </cell>
          <cell r="I12296" t="str">
            <v>Vevlager</v>
          </cell>
          <cell r="K12296" t="str">
            <v>C8705065-1-119</v>
          </cell>
          <cell r="L12296" t="str">
            <v>C8705065-1-124</v>
          </cell>
        </row>
        <row r="12297">
          <cell r="B12297" t="str">
            <v>YES9175101Vevparti</v>
          </cell>
          <cell r="C12297" t="str">
            <v>YES9175101</v>
          </cell>
          <cell r="D12297">
            <v>2019</v>
          </cell>
          <cell r="E12297">
            <v>14</v>
          </cell>
          <cell r="F12297" t="str">
            <v>0140</v>
          </cell>
          <cell r="G12297" t="str">
            <v>E002</v>
          </cell>
          <cell r="H12297" t="str">
            <v>Front Chainwheel</v>
          </cell>
          <cell r="I12297" t="str">
            <v>Vevparti</v>
          </cell>
          <cell r="J12297" t="str">
            <v xml:space="preserve">C3305190-170 PRO-H38 170MM 38T 3/32" 110MM </v>
          </cell>
          <cell r="K12297" t="str">
            <v>C3305190-170</v>
          </cell>
          <cell r="L12297" t="str">
            <v>C3300085-170</v>
          </cell>
        </row>
        <row r="12298">
          <cell r="B12298" t="str">
            <v>YES9175101Kedjeskydd</v>
          </cell>
          <cell r="C12298" t="str">
            <v>YES9175101</v>
          </cell>
          <cell r="D12298">
            <v>2019</v>
          </cell>
          <cell r="E12298">
            <v>15</v>
          </cell>
          <cell r="F12298" t="str">
            <v>0150</v>
          </cell>
          <cell r="G12298" t="str">
            <v>H001</v>
          </cell>
          <cell r="H12298" t="str">
            <v>Chain guard</v>
          </cell>
          <cell r="I12298" t="str">
            <v>Kedjeskydd</v>
          </cell>
          <cell r="J12298" t="str">
            <v>C8305428-BK CG 38T PL bk w bracket C8305427 and C8305006</v>
          </cell>
          <cell r="K12298" t="str">
            <v>C8305428-BK</v>
          </cell>
          <cell r="L12298" t="str">
            <v>C8300059</v>
          </cell>
        </row>
        <row r="12299">
          <cell r="B12299" t="str">
            <v>YES9175101Kedjeskyddsfäste</v>
          </cell>
          <cell r="C12299" t="str">
            <v>YES9175101</v>
          </cell>
          <cell r="D12299">
            <v>2019</v>
          </cell>
          <cell r="E12299">
            <v>16</v>
          </cell>
          <cell r="F12299" t="str">
            <v>0160</v>
          </cell>
          <cell r="G12299" t="str">
            <v>H002</v>
          </cell>
          <cell r="H12299" t="str">
            <v>Chain guard bracket</v>
          </cell>
          <cell r="I12299" t="str">
            <v>Kedjeskyddsfäste</v>
          </cell>
          <cell r="K12299" t="str">
            <v>C8305427</v>
          </cell>
          <cell r="L12299" t="str">
            <v>C8305427</v>
          </cell>
        </row>
        <row r="12300">
          <cell r="B12300" t="str">
            <v>YES9175101Framväxel</v>
          </cell>
          <cell r="C12300" t="str">
            <v>YES9175101</v>
          </cell>
          <cell r="D12300">
            <v>2019</v>
          </cell>
          <cell r="E12300">
            <v>17</v>
          </cell>
          <cell r="F12300" t="str">
            <v>0170</v>
          </cell>
          <cell r="G12300" t="str">
            <v>D003</v>
          </cell>
          <cell r="H12300" t="str">
            <v>Front Derailleur</v>
          </cell>
          <cell r="I12300" t="str">
            <v>Framväxel</v>
          </cell>
          <cell r="K12300" t="str">
            <v>EMPTY</v>
          </cell>
          <cell r="L12300" t="e">
            <v>#N/A</v>
          </cell>
        </row>
        <row r="12301">
          <cell r="B12301" t="str">
            <v>YES9175101Bakväxel</v>
          </cell>
          <cell r="C12301" t="str">
            <v>YES9175101</v>
          </cell>
          <cell r="D12301">
            <v>2019</v>
          </cell>
          <cell r="E12301">
            <v>18</v>
          </cell>
          <cell r="F12301" t="str">
            <v>0180</v>
          </cell>
          <cell r="G12301" t="str">
            <v>D004</v>
          </cell>
          <cell r="H12301" t="str">
            <v>Rear Derailleur</v>
          </cell>
          <cell r="I12301" t="str">
            <v>Bakväxel</v>
          </cell>
          <cell r="K12301" t="str">
            <v>NAVVÄXEL</v>
          </cell>
          <cell r="L12301" t="str">
            <v>Kontakta SHIMANO</v>
          </cell>
        </row>
        <row r="12302">
          <cell r="B12302" t="str">
            <v>YES9175101Kedja</v>
          </cell>
          <cell r="C12302" t="str">
            <v>YES9175101</v>
          </cell>
          <cell r="D12302">
            <v>2019</v>
          </cell>
          <cell r="E12302">
            <v>19</v>
          </cell>
          <cell r="F12302" t="str">
            <v>0190</v>
          </cell>
          <cell r="G12302" t="str">
            <v>E003</v>
          </cell>
          <cell r="H12302" t="str">
            <v xml:space="preserve">Chain </v>
          </cell>
          <cell r="I12302" t="str">
            <v>Kedja</v>
          </cell>
          <cell r="J12302" t="str">
            <v>std</v>
          </cell>
          <cell r="K12302" t="str">
            <v>C3405001-0102</v>
          </cell>
          <cell r="L12302" t="str">
            <v>C3400002</v>
          </cell>
        </row>
        <row r="12303">
          <cell r="B12303" t="str">
            <v>YES9175101Kassett</v>
          </cell>
          <cell r="C12303" t="str">
            <v>YES9175101</v>
          </cell>
          <cell r="D12303">
            <v>2019</v>
          </cell>
          <cell r="E12303">
            <v>20</v>
          </cell>
          <cell r="F12303" t="str">
            <v>0200</v>
          </cell>
          <cell r="G12303" t="str">
            <v>E004</v>
          </cell>
          <cell r="H12303" t="str">
            <v>Cassette Sprocket</v>
          </cell>
          <cell r="I12303" t="str">
            <v>Kassett</v>
          </cell>
          <cell r="J12303" t="str">
            <v>ASMGEAR20SU SPT SC20sv3/32" (INTERNAL HUB)</v>
          </cell>
          <cell r="K12303" t="str">
            <v>ASMGEAR20SU</v>
          </cell>
          <cell r="L12303" t="str">
            <v>Kontakta SHIMANO</v>
          </cell>
        </row>
        <row r="12304">
          <cell r="B12304" t="str">
            <v>YES9175101Framhjul</v>
          </cell>
          <cell r="C12304" t="str">
            <v>YES9175101</v>
          </cell>
          <cell r="D12304">
            <v>2019</v>
          </cell>
          <cell r="E12304">
            <v>21</v>
          </cell>
          <cell r="F12304" t="str">
            <v>0210</v>
          </cell>
          <cell r="G12304" t="str">
            <v>F001</v>
          </cell>
          <cell r="H12304" t="str">
            <v>Front hub</v>
          </cell>
          <cell r="I12304" t="str">
            <v>Framhjul</v>
          </cell>
          <cell r="J12304" t="str">
            <v>Se drive unit</v>
          </cell>
          <cell r="K12304" t="str">
            <v>C4107940</v>
          </cell>
          <cell r="L12304" t="str">
            <v>C4100365</v>
          </cell>
        </row>
        <row r="12305">
          <cell r="B12305" t="str">
            <v>YES9175101Bakhjul</v>
          </cell>
          <cell r="C12305" t="str">
            <v>YES9175101</v>
          </cell>
          <cell r="D12305">
            <v>2019</v>
          </cell>
          <cell r="E12305">
            <v>22</v>
          </cell>
          <cell r="F12305" t="str">
            <v>0220</v>
          </cell>
          <cell r="G12305" t="str">
            <v>F002</v>
          </cell>
          <cell r="H12305" t="str">
            <v>Rear hub</v>
          </cell>
          <cell r="I12305" t="str">
            <v>Bakhjul</v>
          </cell>
          <cell r="J12305" t="str">
            <v>ASGC30007CADXR (ASG7C30ADXR) HBRcb 36 H SILVER DX</v>
          </cell>
          <cell r="K12305" t="str">
            <v>C4208063</v>
          </cell>
          <cell r="L12305" t="str">
            <v>C4200052</v>
          </cell>
        </row>
        <row r="12306">
          <cell r="B12306" t="str">
            <v>YES9175101Däck</v>
          </cell>
          <cell r="C12306" t="str">
            <v>YES9175101</v>
          </cell>
          <cell r="D12306">
            <v>2019</v>
          </cell>
          <cell r="E12306">
            <v>23</v>
          </cell>
          <cell r="F12306" t="str">
            <v>0230</v>
          </cell>
          <cell r="G12306" t="str">
            <v>F003</v>
          </cell>
          <cell r="H12306" t="str">
            <v>Tire</v>
          </cell>
          <cell r="I12306" t="str">
            <v>Däck</v>
          </cell>
          <cell r="J12306" t="str">
            <v xml:space="preserve">C4906139 40-622 BLACK Duramax Regular  H-480 </v>
          </cell>
          <cell r="K12306" t="str">
            <v>C4906139</v>
          </cell>
          <cell r="L12306" t="str">
            <v>C4901162</v>
          </cell>
        </row>
        <row r="12307">
          <cell r="B12307" t="str">
            <v>YES9175101Skärmar set</v>
          </cell>
          <cell r="C12307" t="str">
            <v>YES9175101</v>
          </cell>
          <cell r="D12307">
            <v>2019</v>
          </cell>
          <cell r="E12307">
            <v>24</v>
          </cell>
          <cell r="F12307" t="str">
            <v>0240</v>
          </cell>
          <cell r="G12307" t="str">
            <v>H003</v>
          </cell>
          <cell r="H12307" t="str">
            <v xml:space="preserve">Mudguard front   </v>
          </cell>
          <cell r="I12307" t="str">
            <v>Skärmar set</v>
          </cell>
          <cell r="J12307" t="str">
            <v xml:space="preserve">C8255729-PRE ZN/52MM 28" BLACK Pre lackad </v>
          </cell>
          <cell r="K12307" t="str">
            <v>C8255729-PRE</v>
          </cell>
          <cell r="L12307" t="str">
            <v>C8250028</v>
          </cell>
        </row>
        <row r="12308">
          <cell r="B12308" t="str">
            <v>YES9175101Pakethållare</v>
          </cell>
          <cell r="C12308" t="str">
            <v>YES9175101</v>
          </cell>
          <cell r="D12308">
            <v>2019</v>
          </cell>
          <cell r="E12308">
            <v>25</v>
          </cell>
          <cell r="F12308" t="str">
            <v>0250</v>
          </cell>
          <cell r="G12308" t="str">
            <v>H004</v>
          </cell>
          <cell r="H12308" t="str">
            <v>Carrier</v>
          </cell>
          <cell r="I12308" t="str">
            <v>Pakethållare</v>
          </cell>
          <cell r="J12308" t="str">
            <v>C8205759-BK AVS CLASSIC CARRIER FOR PHILION BATTERY, Powder BLACK CLIP AND SPECTRA LOGO</v>
          </cell>
          <cell r="K12308" t="str">
            <v>C8205759-BK</v>
          </cell>
          <cell r="L12308" t="str">
            <v>C8205759-BK</v>
          </cell>
        </row>
        <row r="12309">
          <cell r="B12309" t="str">
            <v>YES9175101Sadel</v>
          </cell>
          <cell r="C12309" t="str">
            <v>YES9175101</v>
          </cell>
          <cell r="D12309">
            <v>2019</v>
          </cell>
          <cell r="E12309">
            <v>26</v>
          </cell>
          <cell r="F12309" t="str">
            <v>0260</v>
          </cell>
          <cell r="G12309" t="str">
            <v>G001</v>
          </cell>
          <cell r="H12309" t="str">
            <v>Saddle</v>
          </cell>
          <cell r="I12309" t="str">
            <v>Sadel</v>
          </cell>
          <cell r="J12309" t="str">
            <v>C7105972 Selle Royal Spectra LUBRI (Rumba) BLACK W/O CLAMP Unisex</v>
          </cell>
          <cell r="K12309" t="str">
            <v>C7105972</v>
          </cell>
          <cell r="L12309" t="str">
            <v>C7100597</v>
          </cell>
        </row>
        <row r="12310">
          <cell r="B12310" t="str">
            <v>YES9175101Sadelstolpe</v>
          </cell>
          <cell r="C12310" t="str">
            <v>YES9175101</v>
          </cell>
          <cell r="D12310">
            <v>2019</v>
          </cell>
          <cell r="E12310">
            <v>27</v>
          </cell>
          <cell r="F12310" t="str">
            <v>0270</v>
          </cell>
          <cell r="G12310" t="str">
            <v>G002</v>
          </cell>
          <cell r="H12310" t="str">
            <v>Seatpost</v>
          </cell>
          <cell r="I12310" t="str">
            <v>Sadelstolpe</v>
          </cell>
          <cell r="J12310" t="str">
            <v>C7205256 STD 27.2X300 SILVER</v>
          </cell>
          <cell r="K12310" t="str">
            <v>C7205256</v>
          </cell>
          <cell r="L12310" t="str">
            <v>C7200004</v>
          </cell>
        </row>
        <row r="12311">
          <cell r="B12311" t="str">
            <v>YES9175101Sadelrörsklämma</v>
          </cell>
          <cell r="C12311" t="str">
            <v>YES9175101</v>
          </cell>
          <cell r="D12311">
            <v>2019</v>
          </cell>
          <cell r="E12311">
            <v>28</v>
          </cell>
          <cell r="F12311" t="str">
            <v>0280</v>
          </cell>
          <cell r="G12311" t="str">
            <v>G003</v>
          </cell>
          <cell r="H12311" t="str">
            <v>Seat Clamp</v>
          </cell>
          <cell r="I12311" t="str">
            <v>Sadelrörsklämma</v>
          </cell>
          <cell r="J12311" t="str">
            <v>C7305002 L/C 31.8 MX27 shiny black</v>
          </cell>
          <cell r="K12311" t="str">
            <v>C7305002</v>
          </cell>
          <cell r="L12311" t="str">
            <v>C7300027-318</v>
          </cell>
        </row>
        <row r="12312">
          <cell r="B12312" t="str">
            <v>YES9175101Framlampa</v>
          </cell>
          <cell r="C12312" t="str">
            <v>YES9175101</v>
          </cell>
          <cell r="D12312">
            <v>2019</v>
          </cell>
          <cell r="E12312">
            <v>29</v>
          </cell>
          <cell r="F12312" t="str">
            <v>0290</v>
          </cell>
          <cell r="G12312" t="str">
            <v>H005</v>
          </cell>
          <cell r="H12312" t="str">
            <v>Front light</v>
          </cell>
          <cell r="I12312" t="str">
            <v>Framlampa</v>
          </cell>
          <cell r="J12312" t="str">
            <v>C8025211 Front light Breeze Evo Classic chrome, 0,5W LED, 15 lux, Waterproof IP44 including batteries</v>
          </cell>
          <cell r="K12312" t="str">
            <v>C8025211</v>
          </cell>
          <cell r="L12312" t="str">
            <v>C8020236</v>
          </cell>
        </row>
        <row r="12313">
          <cell r="B12313" t="str">
            <v>YES9175101Baklampa</v>
          </cell>
          <cell r="C12313" t="str">
            <v>YES9175101</v>
          </cell>
          <cell r="D12313">
            <v>2019</v>
          </cell>
          <cell r="E12313">
            <v>30</v>
          </cell>
          <cell r="F12313" t="str">
            <v>0300</v>
          </cell>
          <cell r="G12313" t="str">
            <v>H006</v>
          </cell>
          <cell r="H12313" t="str">
            <v>Light, Rear</v>
          </cell>
          <cell r="I12313" t="str">
            <v>Baklampa</v>
          </cell>
          <cell r="J12313" t="str">
            <v>inkl in battery</v>
          </cell>
          <cell r="K12313" t="str">
            <v>C8705058-1RLBK</v>
          </cell>
          <cell r="L12313" t="str">
            <v>C8705058-1RLBK</v>
          </cell>
        </row>
        <row r="12314">
          <cell r="B12314" t="str">
            <v>YES9175101Låssats</v>
          </cell>
          <cell r="C12314" t="str">
            <v>YES9175101</v>
          </cell>
          <cell r="D12314">
            <v>2019</v>
          </cell>
          <cell r="E12314">
            <v>31</v>
          </cell>
          <cell r="F12314" t="str">
            <v>0310</v>
          </cell>
          <cell r="G12314" t="str">
            <v>H007</v>
          </cell>
          <cell r="H12314" t="str">
            <v>Lock</v>
          </cell>
          <cell r="I12314" t="str">
            <v>Låssats</v>
          </cell>
          <cell r="J12314" t="str">
            <v>C8405069 LCK SF PLbk Solid+  BAT SF03, LOCK FRAME+LOCK BATT SF03 RT W/2 similar keys</v>
          </cell>
          <cell r="K12314" t="str">
            <v>C8405069</v>
          </cell>
          <cell r="L12314" t="str">
            <v>C8405069</v>
          </cell>
        </row>
        <row r="12315">
          <cell r="B12315" t="str">
            <v>YES9175101Stöd</v>
          </cell>
          <cell r="C12315" t="str">
            <v>YES9175101</v>
          </cell>
          <cell r="D12315">
            <v>2019</v>
          </cell>
          <cell r="E12315">
            <v>32</v>
          </cell>
          <cell r="F12315" t="str">
            <v>0320</v>
          </cell>
          <cell r="G12315" t="str">
            <v>H008</v>
          </cell>
          <cell r="H12315" t="str">
            <v>Kick stand</v>
          </cell>
          <cell r="I12315" t="str">
            <v>Stöd</v>
          </cell>
          <cell r="J12315" t="str">
            <v>C8105046 KS SB STsv 245 ATRAN MEGO</v>
          </cell>
          <cell r="K12315" t="str">
            <v>C8105046</v>
          </cell>
          <cell r="L12315" t="str">
            <v>C8100017</v>
          </cell>
        </row>
        <row r="12316">
          <cell r="B12316" t="str">
            <v>YES9175101Korg</v>
          </cell>
          <cell r="C12316" t="str">
            <v>YES9175101</v>
          </cell>
          <cell r="D12316">
            <v>2019</v>
          </cell>
          <cell r="E12316">
            <v>33</v>
          </cell>
          <cell r="F12316" t="str">
            <v>0330</v>
          </cell>
          <cell r="G12316" t="str">
            <v>H009</v>
          </cell>
          <cell r="H12316" t="str">
            <v>Basket / Fr carrier</v>
          </cell>
          <cell r="I12316" t="str">
            <v>Korg</v>
          </cell>
          <cell r="J12316" t="str">
            <v>C8605001-G black steel</v>
          </cell>
          <cell r="K12316" t="str">
            <v>C8605001-G</v>
          </cell>
          <cell r="L12316" t="str">
            <v>C8600004</v>
          </cell>
        </row>
        <row r="12317">
          <cell r="B12317" t="str">
            <v>YES9175101Pedaler</v>
          </cell>
          <cell r="C12317" t="str">
            <v>YES9175101</v>
          </cell>
          <cell r="D12317">
            <v>2019</v>
          </cell>
          <cell r="E12317">
            <v>34</v>
          </cell>
          <cell r="F12317" t="str">
            <v>0340</v>
          </cell>
          <cell r="G12317" t="str">
            <v>E005</v>
          </cell>
          <cell r="H12317" t="str">
            <v xml:space="preserve">Pedal </v>
          </cell>
          <cell r="I12317" t="str">
            <v>Pedaler</v>
          </cell>
          <cell r="J12317" t="str">
            <v>C3505317 STANDARD BK/GR9/16"</v>
          </cell>
          <cell r="K12317" t="str">
            <v>C3505317</v>
          </cell>
          <cell r="L12317" t="str">
            <v>C3500026</v>
          </cell>
        </row>
        <row r="12318">
          <cell r="B12318" t="str">
            <v>YES9175101Motor</v>
          </cell>
          <cell r="C12318" t="str">
            <v>YES9175101</v>
          </cell>
          <cell r="D12318">
            <v>2019</v>
          </cell>
          <cell r="E12318">
            <v>35</v>
          </cell>
          <cell r="F12318" t="str">
            <v>0350</v>
          </cell>
          <cell r="G12318" t="str">
            <v>J001</v>
          </cell>
          <cell r="H12318" t="str">
            <v>DRIVE UNIT:</v>
          </cell>
          <cell r="I12318" t="str">
            <v>Motor</v>
          </cell>
          <cell r="J12318" t="str">
            <v>C8705065-1-02 2017 E-Motor Egoing SYXC</v>
          </cell>
          <cell r="K12318" t="str">
            <v>C8705065-1-02</v>
          </cell>
          <cell r="L12318" t="str">
            <v>C8705065-1-02</v>
          </cell>
        </row>
        <row r="12319">
          <cell r="B12319" t="str">
            <v>YES9175101Display</v>
          </cell>
          <cell r="C12319" t="str">
            <v>YES9175101</v>
          </cell>
          <cell r="D12319">
            <v>2019</v>
          </cell>
          <cell r="E12319">
            <v>36</v>
          </cell>
          <cell r="F12319" t="str">
            <v>0360</v>
          </cell>
          <cell r="G12319" t="str">
            <v>J004</v>
          </cell>
          <cell r="H12319" t="str">
            <v>DISPLAY:</v>
          </cell>
          <cell r="I12319" t="str">
            <v>Display</v>
          </cell>
          <cell r="J12319" t="str">
            <v xml:space="preserve">C8705065-1-21 LED,  DP E01.UART, to be assembled on the left side,  cable length: 850mm 28"    </v>
          </cell>
          <cell r="K12319" t="str">
            <v>C8705065-1-21</v>
          </cell>
          <cell r="L12319" t="str">
            <v>C8705065-1-21</v>
          </cell>
        </row>
        <row r="12320">
          <cell r="B12320" t="str">
            <v>YES9175101EB-Bus kabel</v>
          </cell>
          <cell r="C12320" t="str">
            <v>YES9175101</v>
          </cell>
          <cell r="D12320">
            <v>2019</v>
          </cell>
          <cell r="E12320">
            <v>37</v>
          </cell>
          <cell r="F12320" t="str">
            <v>0370</v>
          </cell>
          <cell r="G12320" t="str">
            <v>J005</v>
          </cell>
          <cell r="H12320" t="str">
            <v>EB-BUS CABLE:</v>
          </cell>
          <cell r="I12320" t="str">
            <v>EB-Bus kabel</v>
          </cell>
          <cell r="J12320" t="str">
            <v>C8705065-1-04A 9pin (1000mm), one end linked to controller,the other end linked to the display (240mm), the front light (240mm) one brake sensor (280mm) and the speed sensor (500mm)</v>
          </cell>
          <cell r="K12320" t="str">
            <v>C8705065-1-04A</v>
          </cell>
          <cell r="L12320" t="str">
            <v>C8705065-1-04</v>
          </cell>
        </row>
        <row r="12321">
          <cell r="B12321" t="str">
            <v>YES9175101Motorkabel</v>
          </cell>
          <cell r="C12321" t="str">
            <v>YES9175101</v>
          </cell>
          <cell r="D12321">
            <v>2019</v>
          </cell>
          <cell r="E12321">
            <v>38</v>
          </cell>
          <cell r="F12321" t="str">
            <v>0380</v>
          </cell>
          <cell r="G12321" t="str">
            <v>J006</v>
          </cell>
          <cell r="H12321" t="str">
            <v>POWER CABLE:</v>
          </cell>
          <cell r="I12321" t="str">
            <v>Motorkabel</v>
          </cell>
          <cell r="J12321" t="str">
            <v>C8705065-1-03A G9.1/M9.1, cable length 1250mm, between motor and controller</v>
          </cell>
          <cell r="K12321" t="str">
            <v>C8705065-1-03A</v>
          </cell>
          <cell r="L12321" t="str">
            <v>C8705065-1-03A</v>
          </cell>
        </row>
        <row r="12322">
          <cell r="B12322" t="str">
            <v>YES9175101Kabel framlampa</v>
          </cell>
          <cell r="C12322" t="str">
            <v>YES9175101</v>
          </cell>
          <cell r="D12322">
            <v>2019</v>
          </cell>
          <cell r="E12322">
            <v>39</v>
          </cell>
          <cell r="F12322" t="str">
            <v>0390</v>
          </cell>
          <cell r="G12322" t="str">
            <v>J007</v>
          </cell>
          <cell r="H12322" t="str">
            <v>F. LIGHT CABLE:</v>
          </cell>
          <cell r="I12322" t="str">
            <v>Kabel framlampa</v>
          </cell>
          <cell r="J12322" t="str">
            <v>Included in EB-BUS cable</v>
          </cell>
          <cell r="K12322" t="str">
            <v>Ingår i EB-buskabeln</v>
          </cell>
          <cell r="L12322" t="str">
            <v>Ingår i EB-buskabeln</v>
          </cell>
        </row>
        <row r="12323">
          <cell r="B12323" t="str">
            <v>YES9175101Kabel baklampa</v>
          </cell>
          <cell r="C12323" t="str">
            <v>YES9175101</v>
          </cell>
          <cell r="D12323">
            <v>2019</v>
          </cell>
          <cell r="E12323">
            <v>40</v>
          </cell>
          <cell r="F12323" t="str">
            <v>0400</v>
          </cell>
          <cell r="G12323" t="str">
            <v>J008</v>
          </cell>
          <cell r="H12323" t="str">
            <v>R. LIGHT CABLE:</v>
          </cell>
          <cell r="I12323" t="str">
            <v>Kabel baklampa</v>
          </cell>
          <cell r="J12323" t="str">
            <v>Included in the battery</v>
          </cell>
          <cell r="K12323" t="str">
            <v>INGÅR I BATTERIET</v>
          </cell>
          <cell r="L12323" t="str">
            <v>Ingår i batteriet</v>
          </cell>
        </row>
        <row r="12324">
          <cell r="B12324" t="str">
            <v>YES9175101Hastighetssensor</v>
          </cell>
          <cell r="C12324" t="str">
            <v>YES9175101</v>
          </cell>
          <cell r="D12324">
            <v>2019</v>
          </cell>
          <cell r="E12324">
            <v>41</v>
          </cell>
          <cell r="F12324" t="str">
            <v>0410</v>
          </cell>
          <cell r="G12324" t="str">
            <v>J009</v>
          </cell>
          <cell r="H12324" t="str">
            <v>SPEED SENSOR:</v>
          </cell>
          <cell r="I12324" t="str">
            <v>Hastighetssensor</v>
          </cell>
          <cell r="J12324" t="str">
            <v>Integrated in the motor</v>
          </cell>
          <cell r="K12324" t="str">
            <v>INGÅR I MOTORN</v>
          </cell>
          <cell r="L12324" t="str">
            <v>Ingår i motorn</v>
          </cell>
        </row>
        <row r="12325">
          <cell r="B12325" t="str">
            <v>YES9175101Batteri</v>
          </cell>
          <cell r="C12325" t="str">
            <v>YES9175101</v>
          </cell>
          <cell r="D12325">
            <v>2019</v>
          </cell>
          <cell r="E12325">
            <v>42</v>
          </cell>
          <cell r="F12325" t="str">
            <v>0420</v>
          </cell>
          <cell r="G12325" t="str">
            <v>J002</v>
          </cell>
          <cell r="H12325" t="str">
            <v>BATTERY:</v>
          </cell>
          <cell r="I12325" t="str">
            <v>Batteri</v>
          </cell>
          <cell r="J12325" t="str">
            <v>C8705058-1-08C  PHYLION SF-03, 8,8Ah WITH INTERGRATED REAR RED LIGHT (CANBUS)</v>
          </cell>
          <cell r="K12325" t="str">
            <v>C8705058-1-08EA</v>
          </cell>
          <cell r="L12325" t="str">
            <v>C8705058-1-08EA</v>
          </cell>
        </row>
        <row r="12326">
          <cell r="B12326" t="str">
            <v>YES9175101Batterihållare</v>
          </cell>
          <cell r="C12326" t="str">
            <v>YES9175101</v>
          </cell>
          <cell r="D12326">
            <v>2019</v>
          </cell>
          <cell r="E12326">
            <v>43</v>
          </cell>
          <cell r="F12326" t="str">
            <v>0430</v>
          </cell>
          <cell r="G12326" t="str">
            <v>J003</v>
          </cell>
          <cell r="H12326" t="str">
            <v>BATTERY HOLDER/Slider</v>
          </cell>
          <cell r="I12326" t="str">
            <v>Batterihållare</v>
          </cell>
          <cell r="J12326" t="str">
            <v>C8705065-10-02 Slider (lower part) SF03, AXA One key</v>
          </cell>
          <cell r="L12326" t="e">
            <v>#N/A</v>
          </cell>
        </row>
        <row r="12327">
          <cell r="B12327" t="str">
            <v>YES9175101Batteriladdare</v>
          </cell>
          <cell r="C12327" t="str">
            <v>YES9175101</v>
          </cell>
          <cell r="D12327">
            <v>2019</v>
          </cell>
          <cell r="E12327">
            <v>44</v>
          </cell>
          <cell r="F12327" t="str">
            <v>0440</v>
          </cell>
          <cell r="G12327" t="str">
            <v>J010</v>
          </cell>
          <cell r="H12327" t="str">
            <v>CHARGER:</v>
          </cell>
          <cell r="I12327" t="str">
            <v>Batteriladdare</v>
          </cell>
          <cell r="J12327" t="str">
            <v>C8705058-02, (CHARGER 2A    # NO:CZ2AG2JE7)  CHARGER FOR PHYLION BATTERY</v>
          </cell>
          <cell r="K12327" t="str">
            <v>C8705058-02</v>
          </cell>
          <cell r="L12327" t="str">
            <v>C8705058-02</v>
          </cell>
        </row>
        <row r="12328">
          <cell r="B12328" t="str">
            <v>YES9175101Kontrollbox</v>
          </cell>
          <cell r="C12328" t="str">
            <v>YES9175101</v>
          </cell>
          <cell r="D12328">
            <v>2019</v>
          </cell>
          <cell r="E12328">
            <v>45</v>
          </cell>
          <cell r="F12328" t="str">
            <v>0450</v>
          </cell>
          <cell r="G12328" t="str">
            <v>J011</v>
          </cell>
          <cell r="H12328" t="str">
            <v>Controller</v>
          </cell>
          <cell r="I12328" t="str">
            <v>Kontrollbox</v>
          </cell>
          <cell r="J12328" t="str">
            <v>C8705065-10-01A 36V,15A, sinus control, have communication between display &amp; battery, with controller holder (with screws), to be assembled into the upper battery case. Two cables come out from the controller box:9pin (170mm) for motor, 9pin (230mm) for EB-BUS. chip for BESST.  For 3 and 5 support modes.</v>
          </cell>
          <cell r="K12328" t="str">
            <v>C8705065-10-01A</v>
          </cell>
          <cell r="L12328" t="str">
            <v>C8705065-10-01</v>
          </cell>
        </row>
        <row r="12329">
          <cell r="B12329" t="str">
            <v>YES9175101Växelöra</v>
          </cell>
          <cell r="C12329" t="str">
            <v>YES9175101</v>
          </cell>
          <cell r="D12329">
            <v>2019</v>
          </cell>
          <cell r="E12329">
            <v>46</v>
          </cell>
          <cell r="F12329" t="str">
            <v>0460</v>
          </cell>
          <cell r="G12329" t="str">
            <v>D005</v>
          </cell>
          <cell r="H12329" t="str">
            <v>Gear hanger</v>
          </cell>
          <cell r="I12329" t="str">
            <v>Växelöra</v>
          </cell>
          <cell r="L12329" t="e">
            <v>#N/A</v>
          </cell>
        </row>
        <row r="12330">
          <cell r="B12330" t="str">
            <v>YES9375131RAM</v>
          </cell>
          <cell r="C12330" t="str">
            <v>YES9375131</v>
          </cell>
          <cell r="D12330">
            <v>2020</v>
          </cell>
          <cell r="E12330">
            <v>1</v>
          </cell>
          <cell r="F12330" t="str">
            <v>0010</v>
          </cell>
          <cell r="G12330" t="str">
            <v>A001</v>
          </cell>
          <cell r="H12330" t="str">
            <v>PAINTED FRAME</v>
          </cell>
          <cell r="I12330" t="str">
            <v>RAM</v>
          </cell>
          <cell r="K12330" t="str">
            <v>FRAME</v>
          </cell>
          <cell r="L12330" t="e">
            <v>#N/A</v>
          </cell>
        </row>
        <row r="12331">
          <cell r="B12331" t="str">
            <v>YES9375131Framgaffel</v>
          </cell>
          <cell r="C12331" t="str">
            <v>YES9375131</v>
          </cell>
          <cell r="D12331">
            <v>2020</v>
          </cell>
          <cell r="E12331">
            <v>2</v>
          </cell>
          <cell r="F12331" t="str">
            <v>0020</v>
          </cell>
          <cell r="G12331" t="str">
            <v>A002</v>
          </cell>
          <cell r="H12331" t="str">
            <v>PAINTED FORK</v>
          </cell>
          <cell r="I12331" t="str">
            <v>Framgaffel</v>
          </cell>
          <cell r="J12331" t="str">
            <v>C1605443-193 FF 28 ST 1"1/8 Bi 30 37 w hole</v>
          </cell>
          <cell r="K12331" t="str">
            <v>C1605443-193</v>
          </cell>
          <cell r="L12331" t="e">
            <v>#N/A</v>
          </cell>
        </row>
        <row r="12332">
          <cell r="B12332" t="str">
            <v>YES9375131Styrlager</v>
          </cell>
          <cell r="C12332" t="str">
            <v>YES9375131</v>
          </cell>
          <cell r="D12332">
            <v>2020</v>
          </cell>
          <cell r="E12332">
            <v>3</v>
          </cell>
          <cell r="F12332" t="str">
            <v>0030</v>
          </cell>
          <cell r="G12332" t="str">
            <v>B001</v>
          </cell>
          <cell r="H12332" t="str">
            <v>Head Set</v>
          </cell>
          <cell r="I12332" t="str">
            <v>Styrlager</v>
          </cell>
          <cell r="J12332" t="str">
            <v>C2105002 VP-MH305C SEMI INTEGR, ED BLACK O/S  SH = 20mm</v>
          </cell>
          <cell r="K12332" t="str">
            <v>C2105002</v>
          </cell>
          <cell r="L12332" t="str">
            <v>C2100163</v>
          </cell>
        </row>
        <row r="12333">
          <cell r="B12333" t="str">
            <v xml:space="preserve">YES9375131Styrstam </v>
          </cell>
          <cell r="C12333" t="str">
            <v>YES9375131</v>
          </cell>
          <cell r="D12333">
            <v>2020</v>
          </cell>
          <cell r="E12333">
            <v>4</v>
          </cell>
          <cell r="F12333" t="str">
            <v>0040</v>
          </cell>
          <cell r="G12333" t="str">
            <v>B002</v>
          </cell>
          <cell r="H12333" t="str">
            <v>Handlebar Stem</v>
          </cell>
          <cell r="I12333" t="str">
            <v xml:space="preserve">Styrstam </v>
          </cell>
          <cell r="J12333" t="str">
            <v>C2205360-090 H/L 25.4X90/130 MTS-AD2 HIGH POL</v>
          </cell>
          <cell r="K12333" t="str">
            <v>C2205360-090</v>
          </cell>
          <cell r="L12333" t="str">
            <v>C2200065</v>
          </cell>
        </row>
        <row r="12334">
          <cell r="B12334" t="str">
            <v>YES9375131Styre</v>
          </cell>
          <cell r="C12334" t="str">
            <v>YES9375131</v>
          </cell>
          <cell r="D12334">
            <v>2020</v>
          </cell>
          <cell r="E12334">
            <v>5</v>
          </cell>
          <cell r="F12334" t="str">
            <v>0050</v>
          </cell>
          <cell r="G12334" t="str">
            <v>B003</v>
          </cell>
          <cell r="H12334" t="str">
            <v>Handelbar</v>
          </cell>
          <cell r="I12334" t="str">
            <v>Styre</v>
          </cell>
          <cell r="J12334" t="str">
            <v xml:space="preserve">C2305480 HB ALsvhp 600 25.4 2.6 NR-AL29  </v>
          </cell>
          <cell r="K12334" t="str">
            <v>C2305480</v>
          </cell>
          <cell r="L12334" t="str">
            <v>C2300001</v>
          </cell>
        </row>
        <row r="12335">
          <cell r="B12335" t="str">
            <v>YES9375131Bromsgrepp H</v>
          </cell>
          <cell r="C12335" t="str">
            <v>YES9375131</v>
          </cell>
          <cell r="D12335">
            <v>2020</v>
          </cell>
          <cell r="E12335">
            <v>6</v>
          </cell>
          <cell r="F12335" t="str">
            <v>0060</v>
          </cell>
          <cell r="G12335" t="str">
            <v>C002</v>
          </cell>
          <cell r="H12335" t="str">
            <v>Brake Lever R</v>
          </cell>
          <cell r="I12335" t="str">
            <v>Bromsgrepp H</v>
          </cell>
          <cell r="L12335" t="e">
            <v>#N/A</v>
          </cell>
        </row>
        <row r="12336">
          <cell r="B12336" t="str">
            <v>YES9375131Bromsgrepp V</v>
          </cell>
          <cell r="C12336" t="str">
            <v>YES9375131</v>
          </cell>
          <cell r="D12336">
            <v>2020</v>
          </cell>
          <cell r="E12336">
            <v>7</v>
          </cell>
          <cell r="F12336" t="str">
            <v>0070</v>
          </cell>
          <cell r="G12336" t="str">
            <v>C001</v>
          </cell>
          <cell r="H12336" t="str">
            <v>Brake Lever L</v>
          </cell>
          <cell r="I12336" t="str">
            <v>Bromsgrepp V</v>
          </cell>
          <cell r="J12336" t="str">
            <v>C6505049 BLL ALsvPLbk VB U 4F BL39AP</v>
          </cell>
          <cell r="K12336" t="str">
            <v>C6505049</v>
          </cell>
          <cell r="L12336" t="str">
            <v>C6500024</v>
          </cell>
        </row>
        <row r="12337">
          <cell r="B12337" t="str">
            <v>YES9375131Växelreglage H</v>
          </cell>
          <cell r="C12337" t="str">
            <v>YES9375131</v>
          </cell>
          <cell r="D12337">
            <v>2020</v>
          </cell>
          <cell r="E12337">
            <v>8</v>
          </cell>
          <cell r="F12337" t="str">
            <v>0080</v>
          </cell>
          <cell r="G12337" t="str">
            <v>D002</v>
          </cell>
          <cell r="H12337" t="str">
            <v>Shift Lever R</v>
          </cell>
          <cell r="I12337" t="str">
            <v>Växelreglage H</v>
          </cell>
          <cell r="J12337" t="str">
            <v>C5105092 SHIFT LEVER, SL-C3000-7, NEXUS, REVO SHIFTER, 2320MM INNER, W/O OUTER FOR CJ-NX40(FOR SCANDINAVIAN), BLACK, BULK</v>
          </cell>
          <cell r="K12337" t="str">
            <v>C5105092</v>
          </cell>
          <cell r="L12337" t="str">
            <v>Kontakta SHIMANO</v>
          </cell>
        </row>
        <row r="12338">
          <cell r="B12338" t="str">
            <v>YES9375131Växelreglage V</v>
          </cell>
          <cell r="C12338" t="str">
            <v>YES9375131</v>
          </cell>
          <cell r="D12338">
            <v>2020</v>
          </cell>
          <cell r="E12338">
            <v>9</v>
          </cell>
          <cell r="F12338" t="str">
            <v>0090</v>
          </cell>
          <cell r="G12338" t="str">
            <v>D001</v>
          </cell>
          <cell r="H12338" t="str">
            <v>Shift Lever L</v>
          </cell>
          <cell r="I12338" t="str">
            <v>Växelreglage V</v>
          </cell>
          <cell r="L12338" t="e">
            <v>#N/A</v>
          </cell>
        </row>
        <row r="12339">
          <cell r="B12339" t="str">
            <v>YES9375131Handtag par</v>
          </cell>
          <cell r="C12339" t="str">
            <v>YES9375131</v>
          </cell>
          <cell r="D12339">
            <v>2020</v>
          </cell>
          <cell r="E12339">
            <v>10</v>
          </cell>
          <cell r="F12339" t="str">
            <v>0100</v>
          </cell>
          <cell r="G12339" t="str">
            <v>B004</v>
          </cell>
          <cell r="H12339" t="str">
            <v>Grip R</v>
          </cell>
          <cell r="I12339" t="str">
            <v>Handtag par</v>
          </cell>
          <cell r="J12339" t="str">
            <v xml:space="preserve">C2505484  HERRMANS 84A ERGO TPE 90MM  </v>
          </cell>
          <cell r="K12339" t="str">
            <v>C2505484</v>
          </cell>
          <cell r="L12339" t="str">
            <v>C2500163</v>
          </cell>
        </row>
        <row r="12340">
          <cell r="B12340" t="str">
            <v>YES9375131Frambroms</v>
          </cell>
          <cell r="C12340" t="str">
            <v>YES9375131</v>
          </cell>
          <cell r="D12340">
            <v>2020</v>
          </cell>
          <cell r="E12340">
            <v>11</v>
          </cell>
          <cell r="F12340" t="str">
            <v>0110</v>
          </cell>
          <cell r="G12340" t="str">
            <v>C003</v>
          </cell>
          <cell r="H12340" t="str">
            <v xml:space="preserve">Brake front </v>
          </cell>
          <cell r="I12340" t="str">
            <v>Frambroms</v>
          </cell>
          <cell r="J12340" t="str">
            <v xml:space="preserve">C6305035 V-Brake TX-121L Black 108mm. </v>
          </cell>
          <cell r="K12340" t="str">
            <v>C6305035</v>
          </cell>
          <cell r="L12340" t="str">
            <v>C6300101</v>
          </cell>
        </row>
        <row r="12341">
          <cell r="B12341" t="str">
            <v>YES9375131Bakbroms</v>
          </cell>
          <cell r="C12341" t="str">
            <v>YES9375131</v>
          </cell>
          <cell r="D12341">
            <v>2020</v>
          </cell>
          <cell r="E12341">
            <v>12</v>
          </cell>
          <cell r="F12341" t="str">
            <v>0120</v>
          </cell>
          <cell r="G12341" t="str">
            <v>C004</v>
          </cell>
          <cell r="H12341" t="str">
            <v>Brake rear</v>
          </cell>
          <cell r="I12341" t="str">
            <v>Bakbroms</v>
          </cell>
          <cell r="K12341" t="str">
            <v>Fotbroms</v>
          </cell>
          <cell r="L12341" t="str">
            <v>Kontakta SHIMANO</v>
          </cell>
        </row>
        <row r="12342">
          <cell r="B12342" t="str">
            <v>YES9375131Vevlager</v>
          </cell>
          <cell r="C12342" t="str">
            <v>YES9375131</v>
          </cell>
          <cell r="D12342">
            <v>2020</v>
          </cell>
          <cell r="E12342">
            <v>13</v>
          </cell>
          <cell r="F12342" t="str">
            <v>0130</v>
          </cell>
          <cell r="G12342" t="str">
            <v>E001</v>
          </cell>
          <cell r="H12342" t="str">
            <v xml:space="preserve">BB-set </v>
          </cell>
          <cell r="I12342" t="str">
            <v>Vevlager</v>
          </cell>
          <cell r="K12342" t="str">
            <v>INGÅR I MOTORN</v>
          </cell>
          <cell r="L12342" t="str">
            <v>Ingår i motorn</v>
          </cell>
        </row>
        <row r="12343">
          <cell r="B12343" t="str">
            <v>YES9375131Vevparti</v>
          </cell>
          <cell r="C12343" t="str">
            <v>YES9375131</v>
          </cell>
          <cell r="D12343">
            <v>2020</v>
          </cell>
          <cell r="E12343">
            <v>14</v>
          </cell>
          <cell r="F12343" t="str">
            <v>0140</v>
          </cell>
          <cell r="G12343" t="str">
            <v>E002</v>
          </cell>
          <cell r="H12343" t="str">
            <v>Front Chainwheel</v>
          </cell>
          <cell r="I12343" t="str">
            <v>Vevparti</v>
          </cell>
          <cell r="K12343" t="str">
            <v>C8705068-1-07</v>
          </cell>
          <cell r="L12343" t="str">
            <v>C8705068-1-07</v>
          </cell>
        </row>
        <row r="12344">
          <cell r="B12344" t="str">
            <v>YES9375131Kedjeskydd</v>
          </cell>
          <cell r="C12344" t="str">
            <v>YES9375131</v>
          </cell>
          <cell r="D12344">
            <v>2020</v>
          </cell>
          <cell r="E12344">
            <v>15</v>
          </cell>
          <cell r="F12344" t="str">
            <v>0150</v>
          </cell>
          <cell r="G12344" t="str">
            <v>H001</v>
          </cell>
          <cell r="H12344" t="str">
            <v>Chain guard</v>
          </cell>
          <cell r="I12344" t="str">
            <v>Kedjeskydd</v>
          </cell>
          <cell r="K12344" t="str">
            <v>C8305678</v>
          </cell>
          <cell r="L12344" t="str">
            <v>C8305427/ZBK</v>
          </cell>
        </row>
        <row r="12345">
          <cell r="B12345" t="str">
            <v>YES9375131Kedjeskyddsfäste</v>
          </cell>
          <cell r="C12345" t="str">
            <v>YES9375131</v>
          </cell>
          <cell r="D12345">
            <v>2020</v>
          </cell>
          <cell r="E12345">
            <v>16</v>
          </cell>
          <cell r="F12345" t="str">
            <v>0160</v>
          </cell>
          <cell r="G12345" t="str">
            <v>H002</v>
          </cell>
          <cell r="H12345" t="str">
            <v>Chain guard bracket</v>
          </cell>
          <cell r="I12345" t="str">
            <v>Kedjeskyddsfäste</v>
          </cell>
          <cell r="J12345" t="str">
            <v>C8305679 CNG-FF38T, C8305680 SCREW M4X8 MPS DIN 7985 BK</v>
          </cell>
          <cell r="K12345" t="str">
            <v>C8305679</v>
          </cell>
          <cell r="L12345" t="str">
            <v>C8305526</v>
          </cell>
        </row>
        <row r="12346">
          <cell r="B12346" t="str">
            <v>YES9375131Framväxel</v>
          </cell>
          <cell r="C12346" t="str">
            <v>YES9375131</v>
          </cell>
          <cell r="D12346">
            <v>2020</v>
          </cell>
          <cell r="E12346">
            <v>17</v>
          </cell>
          <cell r="F12346" t="str">
            <v>0170</v>
          </cell>
          <cell r="G12346" t="str">
            <v>D003</v>
          </cell>
          <cell r="H12346" t="str">
            <v>Front Derailleur</v>
          </cell>
          <cell r="I12346" t="str">
            <v>Framväxel</v>
          </cell>
          <cell r="K12346" t="str">
            <v>EMPTY</v>
          </cell>
          <cell r="L12346" t="e">
            <v>#N/A</v>
          </cell>
        </row>
        <row r="12347">
          <cell r="B12347" t="str">
            <v>YES9375131Bakväxel</v>
          </cell>
          <cell r="C12347" t="str">
            <v>YES9375131</v>
          </cell>
          <cell r="D12347">
            <v>2020</v>
          </cell>
          <cell r="E12347">
            <v>18</v>
          </cell>
          <cell r="F12347" t="str">
            <v>0180</v>
          </cell>
          <cell r="G12347" t="str">
            <v>D004</v>
          </cell>
          <cell r="H12347" t="str">
            <v>Rear Derailleur</v>
          </cell>
          <cell r="I12347" t="str">
            <v>Bakväxel</v>
          </cell>
          <cell r="K12347" t="str">
            <v>NAVVÄXEL</v>
          </cell>
          <cell r="L12347" t="str">
            <v>Kontakta SHIMANO</v>
          </cell>
        </row>
        <row r="12348">
          <cell r="B12348" t="str">
            <v>YES9375131Kedja</v>
          </cell>
          <cell r="C12348" t="str">
            <v>YES9375131</v>
          </cell>
          <cell r="D12348">
            <v>2020</v>
          </cell>
          <cell r="E12348">
            <v>19</v>
          </cell>
          <cell r="F12348" t="str">
            <v>0190</v>
          </cell>
          <cell r="G12348" t="str">
            <v>E003</v>
          </cell>
          <cell r="H12348" t="str">
            <v xml:space="preserve">Chain </v>
          </cell>
          <cell r="I12348" t="str">
            <v>Kedja</v>
          </cell>
          <cell r="J12348" t="str">
            <v>C3405041-104  + link CHA 1S 105L RB Z610HXRB   KMC</v>
          </cell>
          <cell r="K12348" t="str">
            <v>C3405041-104</v>
          </cell>
          <cell r="L12348" t="str">
            <v>C3400038</v>
          </cell>
        </row>
        <row r="12349">
          <cell r="B12349" t="str">
            <v>YES9375131Kassett</v>
          </cell>
          <cell r="C12349" t="str">
            <v>YES9375131</v>
          </cell>
          <cell r="D12349">
            <v>2020</v>
          </cell>
          <cell r="E12349">
            <v>20</v>
          </cell>
          <cell r="F12349" t="str">
            <v>0200</v>
          </cell>
          <cell r="G12349" t="str">
            <v>E004</v>
          </cell>
          <cell r="H12349" t="str">
            <v>Cassette Sprocket</v>
          </cell>
          <cell r="I12349" t="str">
            <v>Kassett</v>
          </cell>
          <cell r="J12349" t="str">
            <v>ASMGEAR20SU SPT SC20sv3/32" (INTERNAL HUB)</v>
          </cell>
          <cell r="K12349" t="str">
            <v>ASMGEAR20SU</v>
          </cell>
          <cell r="L12349" t="str">
            <v>Kontakta SHIMANO</v>
          </cell>
        </row>
        <row r="12350">
          <cell r="B12350" t="str">
            <v>YES9375131Framhjul</v>
          </cell>
          <cell r="C12350" t="str">
            <v>YES9375131</v>
          </cell>
          <cell r="D12350">
            <v>2020</v>
          </cell>
          <cell r="E12350">
            <v>21</v>
          </cell>
          <cell r="F12350" t="str">
            <v>0210</v>
          </cell>
          <cell r="G12350" t="str">
            <v>F001</v>
          </cell>
          <cell r="H12350" t="str">
            <v>Front hub</v>
          </cell>
          <cell r="I12350" t="str">
            <v>Framhjul</v>
          </cell>
          <cell r="J12350" t="str">
            <v xml:space="preserve">C4305002 HUB FRONT ALLOY SOLID AXLE 36H </v>
          </cell>
          <cell r="K12350" t="str">
            <v>C4107749</v>
          </cell>
          <cell r="L12350" t="str">
            <v>C4100023</v>
          </cell>
        </row>
        <row r="12351">
          <cell r="B12351" t="str">
            <v>YES9375131Bakhjul</v>
          </cell>
          <cell r="C12351" t="str">
            <v>YES9375131</v>
          </cell>
          <cell r="D12351">
            <v>2020</v>
          </cell>
          <cell r="E12351">
            <v>22</v>
          </cell>
          <cell r="F12351" t="str">
            <v>0220</v>
          </cell>
          <cell r="G12351" t="str">
            <v>F002</v>
          </cell>
          <cell r="H12351" t="str">
            <v>Rear hub</v>
          </cell>
          <cell r="I12351" t="str">
            <v>Bakhjul</v>
          </cell>
          <cell r="J12351" t="str">
            <v>ASGC30007CADXR (ASG7C30ADXR) HBRcb 36 H SILVER DX</v>
          </cell>
          <cell r="K12351" t="str">
            <v>C4208063</v>
          </cell>
          <cell r="L12351" t="str">
            <v>C4200052</v>
          </cell>
        </row>
        <row r="12352">
          <cell r="B12352" t="str">
            <v>YES9375131Däck</v>
          </cell>
          <cell r="C12352" t="str">
            <v>YES9375131</v>
          </cell>
          <cell r="D12352">
            <v>2020</v>
          </cell>
          <cell r="E12352">
            <v>23</v>
          </cell>
          <cell r="F12352" t="str">
            <v>0230</v>
          </cell>
          <cell r="G12352" t="str">
            <v>F003</v>
          </cell>
          <cell r="H12352" t="str">
            <v>Tire</v>
          </cell>
          <cell r="I12352" t="str">
            <v>Däck</v>
          </cell>
          <cell r="J12352" t="str">
            <v>C4906139 40-622 BLACK Duramax Regular  H-480 (AP: W/O</v>
          </cell>
          <cell r="K12352" t="str">
            <v>C4906139</v>
          </cell>
          <cell r="L12352" t="str">
            <v>C4901162</v>
          </cell>
        </row>
        <row r="12353">
          <cell r="B12353" t="str">
            <v>YES9375131Skärmar set</v>
          </cell>
          <cell r="C12353" t="str">
            <v>YES9375131</v>
          </cell>
          <cell r="D12353">
            <v>2020</v>
          </cell>
          <cell r="E12353">
            <v>24</v>
          </cell>
          <cell r="F12353" t="str">
            <v>0240</v>
          </cell>
          <cell r="G12353" t="str">
            <v>H003</v>
          </cell>
          <cell r="H12353" t="str">
            <v xml:space="preserve">Mudguard front   </v>
          </cell>
          <cell r="I12353" t="str">
            <v>Skärmar set</v>
          </cell>
          <cell r="J12353" t="str">
            <v xml:space="preserve">C8255729-PRE ZN/52MM 28" BLACK Pre lackad </v>
          </cell>
          <cell r="K12353" t="str">
            <v>C8255729-PRE</v>
          </cell>
          <cell r="L12353" t="str">
            <v>C8250028</v>
          </cell>
        </row>
        <row r="12354">
          <cell r="B12354" t="str">
            <v>YES9375131Pakethållare</v>
          </cell>
          <cell r="C12354" t="str">
            <v>YES9375131</v>
          </cell>
          <cell r="D12354">
            <v>2020</v>
          </cell>
          <cell r="E12354">
            <v>25</v>
          </cell>
          <cell r="F12354" t="str">
            <v>0250</v>
          </cell>
          <cell r="G12354" t="str">
            <v>H004</v>
          </cell>
          <cell r="H12354" t="str">
            <v>Carrier</v>
          </cell>
          <cell r="I12354" t="str">
            <v>Pakethållare</v>
          </cell>
          <cell r="J12354" t="str">
            <v>C8205759-BK AVS CLASSIC CARRIER FOR PHILION BATTERY, Powder BLACK CLIP AND SPECTRA LOGO SF-03</v>
          </cell>
          <cell r="K12354" t="str">
            <v>C8205759-BK</v>
          </cell>
          <cell r="L12354" t="str">
            <v>C8205759-BK</v>
          </cell>
        </row>
        <row r="12355">
          <cell r="B12355" t="str">
            <v>YES9375131Sadel</v>
          </cell>
          <cell r="C12355" t="str">
            <v>YES9375131</v>
          </cell>
          <cell r="D12355">
            <v>2020</v>
          </cell>
          <cell r="E12355">
            <v>26</v>
          </cell>
          <cell r="F12355" t="str">
            <v>0260</v>
          </cell>
          <cell r="G12355" t="str">
            <v>G001</v>
          </cell>
          <cell r="H12355" t="str">
            <v>Saddle</v>
          </cell>
          <cell r="I12355" t="str">
            <v>Sadel</v>
          </cell>
          <cell r="J12355" t="str">
            <v>C7105999 Selle Royal Spectra LUBRI (Rumba) BLACK W/O CLAMP Unisex</v>
          </cell>
          <cell r="K12355" t="str">
            <v>C7105999</v>
          </cell>
          <cell r="L12355" t="str">
            <v>C7100597</v>
          </cell>
        </row>
        <row r="12356">
          <cell r="B12356" t="str">
            <v>YES9375131Sadelstolpe</v>
          </cell>
          <cell r="C12356" t="str">
            <v>YES9375131</v>
          </cell>
          <cell r="D12356">
            <v>2020</v>
          </cell>
          <cell r="E12356">
            <v>27</v>
          </cell>
          <cell r="F12356" t="str">
            <v>0270</v>
          </cell>
          <cell r="G12356" t="str">
            <v>G002</v>
          </cell>
          <cell r="H12356" t="str">
            <v>Seatpost</v>
          </cell>
          <cell r="I12356" t="str">
            <v>Sadelstolpe</v>
          </cell>
          <cell r="J12356" t="str">
            <v>C7205256 STD 27.2X300 SILVER</v>
          </cell>
          <cell r="K12356" t="str">
            <v>C7205256</v>
          </cell>
          <cell r="L12356" t="str">
            <v>C7200004</v>
          </cell>
        </row>
        <row r="12357">
          <cell r="B12357" t="str">
            <v>YES9375131Sadelrörsklämma</v>
          </cell>
          <cell r="C12357" t="str">
            <v>YES9375131</v>
          </cell>
          <cell r="D12357">
            <v>2020</v>
          </cell>
          <cell r="E12357">
            <v>28</v>
          </cell>
          <cell r="F12357" t="str">
            <v>0280</v>
          </cell>
          <cell r="G12357" t="str">
            <v>G003</v>
          </cell>
          <cell r="H12357" t="str">
            <v>Seat Clamp</v>
          </cell>
          <cell r="I12357" t="str">
            <v>Sadelrörsklämma</v>
          </cell>
          <cell r="J12357" t="str">
            <v>C7305002 L/C 31.8 MX27 shiny black</v>
          </cell>
          <cell r="K12357" t="str">
            <v>C7305002</v>
          </cell>
          <cell r="L12357" t="str">
            <v>C7300027-318</v>
          </cell>
        </row>
        <row r="12358">
          <cell r="B12358" t="str">
            <v>YES9375131Framlampa</v>
          </cell>
          <cell r="C12358" t="str">
            <v>YES9375131</v>
          </cell>
          <cell r="D12358">
            <v>2020</v>
          </cell>
          <cell r="E12358">
            <v>29</v>
          </cell>
          <cell r="F12358" t="str">
            <v>0290</v>
          </cell>
          <cell r="G12358" t="str">
            <v>H005</v>
          </cell>
          <cell r="H12358" t="str">
            <v>Front light</v>
          </cell>
          <cell r="I12358" t="str">
            <v>Framlampa</v>
          </cell>
          <cell r="J12358" t="str">
            <v>C8025221 Front light Breeze Evo without ss bracket, Classic chrome, 0,5W LED, 15 lux, Waterproof IP44 w 65 cm cable</v>
          </cell>
          <cell r="K12358" t="str">
            <v>C8025221</v>
          </cell>
          <cell r="L12358" t="str">
            <v>C8010029</v>
          </cell>
        </row>
        <row r="12359">
          <cell r="B12359" t="str">
            <v>YES9375131Baklampa</v>
          </cell>
          <cell r="C12359" t="str">
            <v>YES9375131</v>
          </cell>
          <cell r="D12359">
            <v>2020</v>
          </cell>
          <cell r="E12359">
            <v>30</v>
          </cell>
          <cell r="F12359" t="str">
            <v>0300</v>
          </cell>
          <cell r="G12359" t="str">
            <v>H006</v>
          </cell>
          <cell r="H12359" t="str">
            <v>Light, Rear</v>
          </cell>
          <cell r="I12359" t="str">
            <v>Baklampa</v>
          </cell>
          <cell r="J12359" t="str">
            <v>inkl in battery</v>
          </cell>
          <cell r="K12359" t="str">
            <v>C8705058-1RLBK</v>
          </cell>
          <cell r="L12359" t="str">
            <v>C8705058-1RLBK</v>
          </cell>
        </row>
        <row r="12360">
          <cell r="B12360" t="str">
            <v>YES9375131Låssats</v>
          </cell>
          <cell r="C12360" t="str">
            <v>YES9375131</v>
          </cell>
          <cell r="D12360">
            <v>2020</v>
          </cell>
          <cell r="E12360">
            <v>31</v>
          </cell>
          <cell r="F12360" t="str">
            <v>0310</v>
          </cell>
          <cell r="G12360" t="str">
            <v>H007</v>
          </cell>
          <cell r="H12360" t="str">
            <v>Lock</v>
          </cell>
          <cell r="I12360" t="str">
            <v>Låssats</v>
          </cell>
          <cell r="J12360" t="str">
            <v>C8405069 LCK SF PLbk Solid+  BAT SF03/SR11/SR20, LOCK FRAME+LOCK BATT SF03 RT W/2 similar keys</v>
          </cell>
          <cell r="K12360" t="str">
            <v>C8405069</v>
          </cell>
          <cell r="L12360" t="str">
            <v>C8405069</v>
          </cell>
        </row>
        <row r="12361">
          <cell r="B12361" t="str">
            <v>YES9375131Stöd</v>
          </cell>
          <cell r="C12361" t="str">
            <v>YES9375131</v>
          </cell>
          <cell r="D12361">
            <v>2020</v>
          </cell>
          <cell r="E12361">
            <v>32</v>
          </cell>
          <cell r="F12361" t="str">
            <v>0320</v>
          </cell>
          <cell r="G12361" t="str">
            <v>H008</v>
          </cell>
          <cell r="H12361" t="str">
            <v>Kick stand</v>
          </cell>
          <cell r="I12361" t="str">
            <v>Stöd</v>
          </cell>
          <cell r="J12361" t="str">
            <v>C8105222 REX HV for MAX CS mount KICKSTAND ADJUSTABLE 1288-4</v>
          </cell>
          <cell r="K12361" t="str">
            <v>C8105222</v>
          </cell>
          <cell r="L12361" t="str">
            <v>C8100034</v>
          </cell>
        </row>
        <row r="12362">
          <cell r="B12362" t="str">
            <v>YES9375131Korg</v>
          </cell>
          <cell r="C12362" t="str">
            <v>YES9375131</v>
          </cell>
          <cell r="D12362">
            <v>2020</v>
          </cell>
          <cell r="E12362">
            <v>33</v>
          </cell>
          <cell r="F12362" t="str">
            <v>0330</v>
          </cell>
          <cell r="G12362" t="str">
            <v>H009</v>
          </cell>
          <cell r="H12362" t="str">
            <v>Basket / Fr carrier</v>
          </cell>
          <cell r="I12362" t="str">
            <v>Korg</v>
          </cell>
          <cell r="J12362" t="str">
            <v>C8605001-G black steel</v>
          </cell>
          <cell r="K12362" t="str">
            <v>C8605001-G</v>
          </cell>
          <cell r="L12362" t="str">
            <v>C8600004</v>
          </cell>
        </row>
        <row r="12363">
          <cell r="B12363" t="str">
            <v>YES9375131Pedaler</v>
          </cell>
          <cell r="C12363" t="str">
            <v>YES9375131</v>
          </cell>
          <cell r="D12363">
            <v>2020</v>
          </cell>
          <cell r="E12363">
            <v>34</v>
          </cell>
          <cell r="F12363" t="str">
            <v>0340</v>
          </cell>
          <cell r="G12363" t="str">
            <v>E005</v>
          </cell>
          <cell r="H12363" t="str">
            <v xml:space="preserve">Pedal </v>
          </cell>
          <cell r="I12363" t="str">
            <v>Pedaler</v>
          </cell>
          <cell r="J12363" t="str">
            <v>C3505317 STANDARD BK/GR9/16"</v>
          </cell>
          <cell r="K12363" t="str">
            <v>C3505317</v>
          </cell>
          <cell r="L12363" t="str">
            <v>C3500026</v>
          </cell>
        </row>
        <row r="12364">
          <cell r="B12364" t="str">
            <v>YES9375131Motor</v>
          </cell>
          <cell r="C12364" t="str">
            <v>YES9375131</v>
          </cell>
          <cell r="D12364">
            <v>2020</v>
          </cell>
          <cell r="E12364">
            <v>35</v>
          </cell>
          <cell r="F12364" t="str">
            <v>0350</v>
          </cell>
          <cell r="G12364" t="str">
            <v>J001</v>
          </cell>
          <cell r="H12364" t="str">
            <v>DRIVE UNIT:</v>
          </cell>
          <cell r="I12364" t="str">
            <v>Motor</v>
          </cell>
          <cell r="J12364" t="str">
            <v>C8705104-01-CB MODEST Coaster Brake for UART / EN15194:2017</v>
          </cell>
          <cell r="K12364" t="str">
            <v>C8705104-01-CB</v>
          </cell>
          <cell r="L12364" t="str">
            <v>C8705104-01-CB</v>
          </cell>
        </row>
        <row r="12365">
          <cell r="B12365" t="str">
            <v>YES9375131Display</v>
          </cell>
          <cell r="C12365" t="str">
            <v>YES9375131</v>
          </cell>
          <cell r="D12365">
            <v>2020</v>
          </cell>
          <cell r="E12365">
            <v>36</v>
          </cell>
          <cell r="F12365" t="str">
            <v>0360</v>
          </cell>
          <cell r="G12365" t="str">
            <v>J004</v>
          </cell>
          <cell r="H12365" t="str">
            <v>DISPLAY:</v>
          </cell>
          <cell r="I12365" t="str">
            <v>Display</v>
          </cell>
          <cell r="J12365" t="str">
            <v xml:space="preserve">C8705065-1-21C LED,   DP 08.CAN , to be assembled on the left side,  cable length: 850mm 28" CanBus   </v>
          </cell>
          <cell r="K12365" t="str">
            <v>C8705065-1-21</v>
          </cell>
          <cell r="L12365" t="str">
            <v>C8705065-1-21</v>
          </cell>
        </row>
        <row r="12366">
          <cell r="B12366" t="str">
            <v>YES9375131EB-Bus kabel</v>
          </cell>
          <cell r="C12366" t="str">
            <v>YES9375131</v>
          </cell>
          <cell r="D12366">
            <v>2020</v>
          </cell>
          <cell r="E12366">
            <v>37</v>
          </cell>
          <cell r="F12366" t="str">
            <v>0370</v>
          </cell>
          <cell r="G12366" t="str">
            <v>J005</v>
          </cell>
          <cell r="H12366" t="str">
            <v>EB-BUS CABLE:</v>
          </cell>
          <cell r="I12366" t="str">
            <v>EB-Bus kabel</v>
          </cell>
          <cell r="J12366" t="str">
            <v>C8705068-1-04-01, 5PIN ( 1340mm ) CONNECT TO CONTROLLER, OTHER SIDE TO DISPLAY, LIGHTING SETS</v>
          </cell>
          <cell r="K12366" t="str">
            <v>C8705068-1-04-01</v>
          </cell>
          <cell r="L12366" t="e">
            <v>#N/A</v>
          </cell>
        </row>
        <row r="12367">
          <cell r="B12367" t="str">
            <v>YES9375131Motorkabel</v>
          </cell>
          <cell r="C12367" t="str">
            <v>YES9375131</v>
          </cell>
          <cell r="D12367">
            <v>2020</v>
          </cell>
          <cell r="E12367">
            <v>38</v>
          </cell>
          <cell r="F12367" t="str">
            <v>0380</v>
          </cell>
          <cell r="G12367" t="str">
            <v>J006</v>
          </cell>
          <cell r="H12367" t="str">
            <v>POWER CABLE:</v>
          </cell>
          <cell r="I12367" t="str">
            <v>Motorkabel</v>
          </cell>
          <cell r="J12367" t="str">
            <v>W/O (inluded into the battary slider)</v>
          </cell>
          <cell r="K12367" t="str">
            <v>Ingår i batterihållaren</v>
          </cell>
          <cell r="L12367" t="str">
            <v>Ingår i batterihållaren</v>
          </cell>
        </row>
        <row r="12368">
          <cell r="B12368" t="str">
            <v>YES9375131Kabel framlampa</v>
          </cell>
          <cell r="C12368" t="str">
            <v>YES9375131</v>
          </cell>
          <cell r="D12368">
            <v>2020</v>
          </cell>
          <cell r="E12368">
            <v>39</v>
          </cell>
          <cell r="F12368" t="str">
            <v>0390</v>
          </cell>
          <cell r="G12368" t="str">
            <v>J007</v>
          </cell>
          <cell r="H12368" t="str">
            <v>F. LIGHT CABLE:</v>
          </cell>
          <cell r="I12368" t="str">
            <v>Kabel framlampa</v>
          </cell>
          <cell r="J12368" t="str">
            <v>C8705068-1-04-6, FOR FRONT LIGHT : 1200mm</v>
          </cell>
          <cell r="K12368" t="str">
            <v>C8705068-1-04-6</v>
          </cell>
          <cell r="L12368" t="str">
            <v>C8705068-1-04-6</v>
          </cell>
        </row>
        <row r="12369">
          <cell r="B12369" t="str">
            <v>YES9375131Kabel baklampa</v>
          </cell>
          <cell r="C12369" t="str">
            <v>YES9375131</v>
          </cell>
          <cell r="D12369">
            <v>2020</v>
          </cell>
          <cell r="E12369">
            <v>40</v>
          </cell>
          <cell r="F12369" t="str">
            <v>0400</v>
          </cell>
          <cell r="G12369" t="str">
            <v>J008</v>
          </cell>
          <cell r="H12369" t="str">
            <v>R. LIGHT CABLE:</v>
          </cell>
          <cell r="I12369" t="str">
            <v>Kabel baklampa</v>
          </cell>
          <cell r="J12369" t="str">
            <v>Included in the battery</v>
          </cell>
          <cell r="K12369" t="str">
            <v>INGÅR I BATTERIET</v>
          </cell>
          <cell r="L12369" t="str">
            <v>Ingår i batteriet</v>
          </cell>
        </row>
        <row r="12370">
          <cell r="B12370" t="str">
            <v>YES9375131Hastighetssensor</v>
          </cell>
          <cell r="C12370" t="str">
            <v>YES9375131</v>
          </cell>
          <cell r="D12370">
            <v>2020</v>
          </cell>
          <cell r="E12370">
            <v>41</v>
          </cell>
          <cell r="F12370" t="str">
            <v>0410</v>
          </cell>
          <cell r="G12370" t="str">
            <v>J009</v>
          </cell>
          <cell r="H12370" t="str">
            <v>SPEED SENSOR:</v>
          </cell>
          <cell r="I12370" t="str">
            <v>Hastighetssensor</v>
          </cell>
          <cell r="J12370" t="str">
            <v>C8705068-1-04-11, DETECTING WHEEL RPM, CABLE LENGTH:70mm</v>
          </cell>
          <cell r="K12370" t="str">
            <v>C8705068-1-0411</v>
          </cell>
          <cell r="L12370" t="str">
            <v>C8705068-1-0411</v>
          </cell>
        </row>
        <row r="12371">
          <cell r="B12371" t="str">
            <v>YES9375131Batteri</v>
          </cell>
          <cell r="C12371" t="str">
            <v>YES9375131</v>
          </cell>
          <cell r="D12371">
            <v>2020</v>
          </cell>
          <cell r="E12371">
            <v>42</v>
          </cell>
          <cell r="F12371" t="str">
            <v>0420</v>
          </cell>
          <cell r="G12371" t="str">
            <v>J002</v>
          </cell>
          <cell r="H12371" t="str">
            <v>BATTERY:</v>
          </cell>
          <cell r="I12371" t="str">
            <v>Batteri</v>
          </cell>
          <cell r="K12371" t="str">
            <v>C8705058-1-11EA</v>
          </cell>
          <cell r="L12371" t="str">
            <v>C8705058-1-11CE</v>
          </cell>
        </row>
        <row r="12372">
          <cell r="B12372" t="str">
            <v>YES9375131Batterihållare</v>
          </cell>
          <cell r="C12372" t="str">
            <v>YES9375131</v>
          </cell>
          <cell r="D12372">
            <v>2020</v>
          </cell>
          <cell r="E12372">
            <v>43</v>
          </cell>
          <cell r="F12372" t="str">
            <v>0430</v>
          </cell>
          <cell r="G12372" t="str">
            <v>J003</v>
          </cell>
          <cell r="H12372" t="str">
            <v>BATTERY HOLDER/Slider</v>
          </cell>
          <cell r="I12372" t="str">
            <v>Batterihållare</v>
          </cell>
          <cell r="J12372" t="str">
            <v>C8705066-1-01, X11 BATTERY HOLDER WITH 950mm BAFANG CABLE FOR MAX MIDDLE SYSTEM ( CARRIER TYPE ) WITH AXA KEY CYLINDER</v>
          </cell>
          <cell r="K12372" t="str">
            <v>C8705066-1-01</v>
          </cell>
          <cell r="L12372" t="str">
            <v>C8705066-1-01</v>
          </cell>
        </row>
        <row r="12373">
          <cell r="B12373" t="str">
            <v>YES9375131Batteriladdare</v>
          </cell>
          <cell r="C12373" t="str">
            <v>YES9375131</v>
          </cell>
          <cell r="D12373">
            <v>2020</v>
          </cell>
          <cell r="E12373">
            <v>44</v>
          </cell>
          <cell r="F12373" t="str">
            <v>0440</v>
          </cell>
          <cell r="G12373" t="str">
            <v>J010</v>
          </cell>
          <cell r="H12373" t="str">
            <v>CHARGER:</v>
          </cell>
          <cell r="I12373" t="str">
            <v>Batteriladdare</v>
          </cell>
          <cell r="J12373" t="str">
            <v>C8705058-02, (CHARGER 2A    # NO:CZ2AG2JE7)  CHARGER FOR PHYLION BATTERY UART</v>
          </cell>
          <cell r="K12373" t="str">
            <v>C8705058-02</v>
          </cell>
          <cell r="L12373" t="str">
            <v>C8705058-02</v>
          </cell>
        </row>
        <row r="12374">
          <cell r="B12374" t="str">
            <v>YES9375131Kontrollbox</v>
          </cell>
          <cell r="C12374" t="str">
            <v>YES9375131</v>
          </cell>
          <cell r="D12374">
            <v>2020</v>
          </cell>
          <cell r="E12374">
            <v>45</v>
          </cell>
          <cell r="F12374" t="str">
            <v>0450</v>
          </cell>
          <cell r="G12374" t="str">
            <v>J011</v>
          </cell>
          <cell r="H12374" t="str">
            <v>Controller</v>
          </cell>
          <cell r="I12374" t="str">
            <v>Kontrollbox</v>
          </cell>
          <cell r="K12374" t="str">
            <v>INGÅR I MOTORN</v>
          </cell>
          <cell r="L12374" t="str">
            <v>Ingår i motorn</v>
          </cell>
        </row>
        <row r="12375">
          <cell r="B12375" t="str">
            <v>YES9375131Växelöra</v>
          </cell>
          <cell r="C12375" t="str">
            <v>YES9375131</v>
          </cell>
          <cell r="D12375">
            <v>2020</v>
          </cell>
          <cell r="E12375">
            <v>46</v>
          </cell>
          <cell r="F12375" t="str">
            <v>0460</v>
          </cell>
          <cell r="G12375" t="str">
            <v>D005</v>
          </cell>
          <cell r="H12375" t="str">
            <v>Gear hanger</v>
          </cell>
          <cell r="I12375" t="str">
            <v>Växelöra</v>
          </cell>
          <cell r="L12375" t="e">
            <v>#N/A</v>
          </cell>
        </row>
        <row r="12376">
          <cell r="B12376" t="str">
            <v>YXC9774731RAM</v>
          </cell>
          <cell r="C12376" t="str">
            <v>YXC9774731</v>
          </cell>
          <cell r="D12376">
            <v>2022</v>
          </cell>
          <cell r="E12376">
            <v>1</v>
          </cell>
          <cell r="F12376" t="str">
            <v>0010</v>
          </cell>
          <cell r="G12376" t="str">
            <v>A001</v>
          </cell>
          <cell r="H12376" t="str">
            <v>PAINTED FRAME</v>
          </cell>
          <cell r="I12376" t="str">
            <v>RAM</v>
          </cell>
          <cell r="K12376" t="str">
            <v>C1307718-470</v>
          </cell>
          <cell r="L12376" t="e">
            <v>#N/A</v>
          </cell>
        </row>
        <row r="12377">
          <cell r="B12377" t="str">
            <v>YXC9774731Framgaffel</v>
          </cell>
          <cell r="C12377" t="str">
            <v>YXC9774731</v>
          </cell>
          <cell r="D12377">
            <v>2022</v>
          </cell>
          <cell r="E12377">
            <v>2</v>
          </cell>
          <cell r="F12377" t="str">
            <v>0020</v>
          </cell>
          <cell r="G12377" t="str">
            <v>A002</v>
          </cell>
          <cell r="H12377" t="str">
            <v>PAINTED FORK</v>
          </cell>
          <cell r="I12377" t="str">
            <v>Framgaffel</v>
          </cell>
          <cell r="J12377" t="str">
            <v>C1605443-193 FF 28 ST 1"1/8 Bi 30 37 w hole</v>
          </cell>
          <cell r="K12377" t="str">
            <v>C1605442-173</v>
          </cell>
          <cell r="L12377" t="e">
            <v>#N/A</v>
          </cell>
        </row>
        <row r="12378">
          <cell r="B12378" t="str">
            <v>YXC9774731Styrlager</v>
          </cell>
          <cell r="C12378" t="str">
            <v>YXC9774731</v>
          </cell>
          <cell r="D12378">
            <v>2022</v>
          </cell>
          <cell r="E12378">
            <v>3</v>
          </cell>
          <cell r="F12378" t="str">
            <v>0030</v>
          </cell>
          <cell r="G12378" t="str">
            <v>B001</v>
          </cell>
          <cell r="H12378" t="str">
            <v>Head Set</v>
          </cell>
          <cell r="I12378" t="str">
            <v>Styrlager</v>
          </cell>
          <cell r="K12378" t="str">
            <v>C2105291</v>
          </cell>
          <cell r="L12378" t="str">
            <v>C2100163</v>
          </cell>
        </row>
        <row r="12379">
          <cell r="B12379" t="str">
            <v xml:space="preserve">YXC9774731Styrstam </v>
          </cell>
          <cell r="C12379" t="str">
            <v>YXC9774731</v>
          </cell>
          <cell r="D12379">
            <v>2022</v>
          </cell>
          <cell r="E12379">
            <v>4</v>
          </cell>
          <cell r="F12379" t="str">
            <v>0040</v>
          </cell>
          <cell r="G12379" t="str">
            <v>B002</v>
          </cell>
          <cell r="H12379" t="str">
            <v>Handlebar Stem</v>
          </cell>
          <cell r="I12379" t="str">
            <v xml:space="preserve">Styrstam </v>
          </cell>
          <cell r="K12379" t="str">
            <v>C2205550-090</v>
          </cell>
          <cell r="L12379" t="str">
            <v>C2200066</v>
          </cell>
        </row>
        <row r="12380">
          <cell r="B12380" t="str">
            <v>YXC9774731Styre</v>
          </cell>
          <cell r="C12380" t="str">
            <v>YXC9774731</v>
          </cell>
          <cell r="D12380">
            <v>2022</v>
          </cell>
          <cell r="E12380">
            <v>5</v>
          </cell>
          <cell r="F12380" t="str">
            <v>0050</v>
          </cell>
          <cell r="G12380" t="str">
            <v>B003</v>
          </cell>
          <cell r="H12380" t="str">
            <v>Handelbar</v>
          </cell>
          <cell r="I12380" t="str">
            <v>Styre</v>
          </cell>
          <cell r="K12380" t="str">
            <v>C2306074</v>
          </cell>
          <cell r="L12380" t="str">
            <v>C2306074</v>
          </cell>
        </row>
        <row r="12381">
          <cell r="B12381" t="str">
            <v>YXC9774731Bromsgrepp H</v>
          </cell>
          <cell r="C12381" t="str">
            <v>YXC9774731</v>
          </cell>
          <cell r="D12381">
            <v>2022</v>
          </cell>
          <cell r="E12381">
            <v>6</v>
          </cell>
          <cell r="F12381" t="str">
            <v>0060</v>
          </cell>
          <cell r="G12381" t="str">
            <v>C002</v>
          </cell>
          <cell r="H12381" t="str">
            <v>Brake Lever R</v>
          </cell>
          <cell r="I12381" t="str">
            <v>Bromsgrepp H</v>
          </cell>
          <cell r="L12381" t="e">
            <v>#N/A</v>
          </cell>
        </row>
        <row r="12382">
          <cell r="B12382" t="str">
            <v>YXC9774731Bromsgrepp V</v>
          </cell>
          <cell r="C12382" t="str">
            <v>YXC9774731</v>
          </cell>
          <cell r="D12382">
            <v>2022</v>
          </cell>
          <cell r="E12382">
            <v>7</v>
          </cell>
          <cell r="F12382" t="str">
            <v>0070</v>
          </cell>
          <cell r="G12382" t="str">
            <v>C001</v>
          </cell>
          <cell r="H12382" t="str">
            <v>Brake Lever L</v>
          </cell>
          <cell r="I12382" t="str">
            <v>Bromsgrepp V</v>
          </cell>
          <cell r="K12382" t="str">
            <v>C6405080-1000</v>
          </cell>
          <cell r="L12382" t="str">
            <v>Kontakta Service</v>
          </cell>
        </row>
        <row r="12383">
          <cell r="B12383" t="str">
            <v>YXC9774731Växelreglage H</v>
          </cell>
          <cell r="C12383" t="str">
            <v>YXC9774731</v>
          </cell>
          <cell r="D12383">
            <v>2022</v>
          </cell>
          <cell r="E12383">
            <v>8</v>
          </cell>
          <cell r="F12383" t="str">
            <v>0080</v>
          </cell>
          <cell r="G12383" t="str">
            <v>D002</v>
          </cell>
          <cell r="H12383" t="str">
            <v>Shift Lever R</v>
          </cell>
          <cell r="I12383" t="str">
            <v>Växelreglage H</v>
          </cell>
          <cell r="J12383" t="str">
            <v>C5105092 SHIFT LEVER, SL-C3000-7, NEXUS, REVO SHIFTER, 2320MM INNER, W/O OUTER FOR CJ-NX40(FOR SCANDINAVIAN), BLACK, BULK</v>
          </cell>
          <cell r="K12383" t="str">
            <v>C5105092</v>
          </cell>
          <cell r="L12383" t="str">
            <v>Kontakta SHIMANO</v>
          </cell>
        </row>
        <row r="12384">
          <cell r="B12384" t="str">
            <v>YXC9774731Växelreglage V</v>
          </cell>
          <cell r="C12384" t="str">
            <v>YXC9774731</v>
          </cell>
          <cell r="D12384">
            <v>2022</v>
          </cell>
          <cell r="E12384">
            <v>9</v>
          </cell>
          <cell r="F12384" t="str">
            <v>0090</v>
          </cell>
          <cell r="G12384" t="str">
            <v>D001</v>
          </cell>
          <cell r="H12384" t="str">
            <v>Shift Lever L</v>
          </cell>
          <cell r="I12384" t="str">
            <v>Växelreglage V</v>
          </cell>
          <cell r="L12384" t="e">
            <v>#N/A</v>
          </cell>
        </row>
        <row r="12385">
          <cell r="B12385" t="str">
            <v>YXC9774731Handtag par</v>
          </cell>
          <cell r="C12385" t="str">
            <v>YXC9774731</v>
          </cell>
          <cell r="D12385">
            <v>2022</v>
          </cell>
          <cell r="E12385">
            <v>10</v>
          </cell>
          <cell r="F12385" t="str">
            <v>0100</v>
          </cell>
          <cell r="G12385" t="str">
            <v>B004</v>
          </cell>
          <cell r="H12385" t="str">
            <v>Grip R</v>
          </cell>
          <cell r="I12385" t="str">
            <v>Handtag par</v>
          </cell>
          <cell r="J12385" t="str">
            <v xml:space="preserve">C2505484  HERRMANS 84A ERGO TPE 90MM  </v>
          </cell>
          <cell r="K12385" t="str">
            <v>C2505528</v>
          </cell>
          <cell r="L12385" t="str">
            <v>C2500057</v>
          </cell>
        </row>
        <row r="12386">
          <cell r="B12386" t="str">
            <v>YXC9774731Frambroms</v>
          </cell>
          <cell r="C12386" t="str">
            <v>YXC9774731</v>
          </cell>
          <cell r="D12386">
            <v>2022</v>
          </cell>
          <cell r="E12386">
            <v>11</v>
          </cell>
          <cell r="F12386" t="str">
            <v>0110</v>
          </cell>
          <cell r="G12386" t="str">
            <v>C003</v>
          </cell>
          <cell r="H12386" t="str">
            <v xml:space="preserve">Brake front </v>
          </cell>
          <cell r="I12386" t="str">
            <v>Frambroms</v>
          </cell>
          <cell r="K12386" t="str">
            <v>C6405080-1000</v>
          </cell>
          <cell r="L12386" t="str">
            <v>Kontakta Service</v>
          </cell>
        </row>
        <row r="12387">
          <cell r="B12387" t="str">
            <v>YXC9774731Bakbroms</v>
          </cell>
          <cell r="C12387" t="str">
            <v>YXC9774731</v>
          </cell>
          <cell r="D12387">
            <v>2022</v>
          </cell>
          <cell r="E12387">
            <v>12</v>
          </cell>
          <cell r="F12387" t="str">
            <v>0120</v>
          </cell>
          <cell r="G12387" t="str">
            <v>C004</v>
          </cell>
          <cell r="H12387" t="str">
            <v>Brake rear</v>
          </cell>
          <cell r="I12387" t="str">
            <v>Bakbroms</v>
          </cell>
          <cell r="K12387" t="str">
            <v>Shimano</v>
          </cell>
          <cell r="L12387" t="str">
            <v>Kontakta SHIMANO</v>
          </cell>
        </row>
        <row r="12388">
          <cell r="B12388" t="str">
            <v>YXC9774731Vevlager</v>
          </cell>
          <cell r="C12388" t="str">
            <v>YXC9774731</v>
          </cell>
          <cell r="D12388">
            <v>2022</v>
          </cell>
          <cell r="E12388">
            <v>13</v>
          </cell>
          <cell r="F12388" t="str">
            <v>0130</v>
          </cell>
          <cell r="G12388" t="str">
            <v>E001</v>
          </cell>
          <cell r="H12388" t="str">
            <v xml:space="preserve">BB-set </v>
          </cell>
          <cell r="I12388" t="str">
            <v>Vevlager</v>
          </cell>
          <cell r="K12388" t="str">
            <v>INGÅR I MOTORN</v>
          </cell>
          <cell r="L12388" t="str">
            <v>Ingår i motorn</v>
          </cell>
        </row>
        <row r="12389">
          <cell r="B12389" t="str">
            <v>YXC9774731Vevparti</v>
          </cell>
          <cell r="C12389" t="str">
            <v>YXC9774731</v>
          </cell>
          <cell r="D12389">
            <v>2022</v>
          </cell>
          <cell r="E12389">
            <v>14</v>
          </cell>
          <cell r="F12389" t="str">
            <v>0140</v>
          </cell>
          <cell r="G12389" t="str">
            <v>E002</v>
          </cell>
          <cell r="H12389" t="str">
            <v>Front Chainwheel</v>
          </cell>
          <cell r="I12389" t="str">
            <v>Vevparti</v>
          </cell>
          <cell r="J12389" t="str">
            <v>38t inkl in spider</v>
          </cell>
          <cell r="K12389" t="str">
            <v>C3305778-EG</v>
          </cell>
          <cell r="L12389" t="str">
            <v>C3305778-EG</v>
          </cell>
        </row>
        <row r="12390">
          <cell r="B12390" t="str">
            <v>YXC9774731Kedjeskydd</v>
          </cell>
          <cell r="C12390" t="str">
            <v>YXC9774731</v>
          </cell>
          <cell r="D12390">
            <v>2022</v>
          </cell>
          <cell r="E12390">
            <v>15</v>
          </cell>
          <cell r="F12390" t="str">
            <v>0150</v>
          </cell>
          <cell r="G12390" t="str">
            <v>H001</v>
          </cell>
          <cell r="H12390" t="str">
            <v>Chain guard</v>
          </cell>
          <cell r="I12390" t="str">
            <v>Kedjeskydd</v>
          </cell>
          <cell r="J12390" t="str">
            <v>C8305678 Twave 38 Short Integrated smoke transparent/black. SCREW BZ 4,2x9,5 POZ DIN7981F</v>
          </cell>
          <cell r="K12390" t="str">
            <v>C8305427/ZBK</v>
          </cell>
          <cell r="L12390" t="str">
            <v>C8305427/ZBK</v>
          </cell>
        </row>
        <row r="12391">
          <cell r="B12391" t="str">
            <v>YXC9774731Kedjeskyddsfäste</v>
          </cell>
          <cell r="C12391" t="str">
            <v>YXC9774731</v>
          </cell>
          <cell r="D12391">
            <v>2022</v>
          </cell>
          <cell r="E12391">
            <v>16</v>
          </cell>
          <cell r="F12391" t="str">
            <v>0160</v>
          </cell>
          <cell r="G12391" t="str">
            <v>H002</v>
          </cell>
          <cell r="H12391" t="str">
            <v>Chain guard bracket</v>
          </cell>
          <cell r="I12391" t="str">
            <v>Kedjeskyddsfäste</v>
          </cell>
          <cell r="J12391" t="str">
            <v>C8305679 CNG-FF38T, C8305680 SCREW M4X8 MPS DIN 7985 BK</v>
          </cell>
          <cell r="K12391" t="str">
            <v>C8305526</v>
          </cell>
          <cell r="L12391" t="str">
            <v>C8305526</v>
          </cell>
        </row>
        <row r="12392">
          <cell r="B12392" t="str">
            <v>YXC9774731Framväxel</v>
          </cell>
          <cell r="C12392" t="str">
            <v>YXC9774731</v>
          </cell>
          <cell r="D12392">
            <v>2022</v>
          </cell>
          <cell r="E12392">
            <v>17</v>
          </cell>
          <cell r="F12392" t="str">
            <v>0170</v>
          </cell>
          <cell r="G12392" t="str">
            <v>D003</v>
          </cell>
          <cell r="H12392" t="str">
            <v>Front Derailleur</v>
          </cell>
          <cell r="I12392" t="str">
            <v>Framväxel</v>
          </cell>
          <cell r="L12392" t="e">
            <v>#N/A</v>
          </cell>
        </row>
        <row r="12393">
          <cell r="B12393" t="str">
            <v>YXC9774731Bakväxel</v>
          </cell>
          <cell r="C12393" t="str">
            <v>YXC9774731</v>
          </cell>
          <cell r="D12393">
            <v>2022</v>
          </cell>
          <cell r="E12393">
            <v>18</v>
          </cell>
          <cell r="F12393" t="str">
            <v>0180</v>
          </cell>
          <cell r="G12393" t="str">
            <v>D004</v>
          </cell>
          <cell r="H12393" t="str">
            <v>Rear Derailleur</v>
          </cell>
          <cell r="I12393" t="str">
            <v>Bakväxel</v>
          </cell>
          <cell r="K12393" t="str">
            <v>Shimano</v>
          </cell>
          <cell r="L12393" t="str">
            <v>Kontakta SHIMANO</v>
          </cell>
        </row>
        <row r="12394">
          <cell r="B12394" t="str">
            <v>YXC9774731Kedja</v>
          </cell>
          <cell r="C12394" t="str">
            <v>YXC9774731</v>
          </cell>
          <cell r="D12394">
            <v>2022</v>
          </cell>
          <cell r="E12394">
            <v>19</v>
          </cell>
          <cell r="F12394" t="str">
            <v>0190</v>
          </cell>
          <cell r="G12394" t="str">
            <v>E003</v>
          </cell>
          <cell r="H12394" t="str">
            <v xml:space="preserve">Chain </v>
          </cell>
          <cell r="I12394" t="str">
            <v>Kedja</v>
          </cell>
          <cell r="J12394" t="str">
            <v>C3405041-104  + link CHA 1S 105L RB Z610HXRB   KMC</v>
          </cell>
          <cell r="K12394" t="str">
            <v>C3405041-104</v>
          </cell>
          <cell r="L12394" t="str">
            <v>C3400038</v>
          </cell>
        </row>
        <row r="12395">
          <cell r="B12395" t="str">
            <v>YXC9774731Kassett</v>
          </cell>
          <cell r="C12395" t="str">
            <v>YXC9774731</v>
          </cell>
          <cell r="D12395">
            <v>2022</v>
          </cell>
          <cell r="E12395">
            <v>20</v>
          </cell>
          <cell r="F12395" t="str">
            <v>0200</v>
          </cell>
          <cell r="G12395" t="str">
            <v>E004</v>
          </cell>
          <cell r="H12395" t="str">
            <v>Cassette Sprocket</v>
          </cell>
          <cell r="I12395" t="str">
            <v>Kassett</v>
          </cell>
          <cell r="J12395" t="str">
            <v>ASMGEAR20SU SPT SC20sv3/32" (INTERNAL HUB)</v>
          </cell>
          <cell r="K12395" t="str">
            <v>ASMGEAR16SU</v>
          </cell>
          <cell r="L12395" t="str">
            <v>Kontakta SHIMANO</v>
          </cell>
        </row>
        <row r="12396">
          <cell r="B12396" t="str">
            <v>YXC9774731Framhjul</v>
          </cell>
          <cell r="C12396" t="str">
            <v>YXC9774731</v>
          </cell>
          <cell r="D12396">
            <v>2022</v>
          </cell>
          <cell r="E12396">
            <v>21</v>
          </cell>
          <cell r="F12396" t="str">
            <v>0210</v>
          </cell>
          <cell r="G12396" t="str">
            <v>F001</v>
          </cell>
          <cell r="H12396" t="str">
            <v>Front hub</v>
          </cell>
          <cell r="I12396" t="str">
            <v>Framhjul</v>
          </cell>
          <cell r="K12396" t="str">
            <v>C4108152</v>
          </cell>
          <cell r="L12396" t="str">
            <v>C4100386</v>
          </cell>
        </row>
        <row r="12397">
          <cell r="B12397" t="str">
            <v>YXC9774731Bakhjul</v>
          </cell>
          <cell r="C12397" t="str">
            <v>YXC9774731</v>
          </cell>
          <cell r="D12397">
            <v>2022</v>
          </cell>
          <cell r="E12397">
            <v>22</v>
          </cell>
          <cell r="F12397" t="str">
            <v>0220</v>
          </cell>
          <cell r="G12397" t="str">
            <v>F002</v>
          </cell>
          <cell r="H12397" t="str">
            <v>Rear hub</v>
          </cell>
          <cell r="I12397" t="str">
            <v>Bakhjul</v>
          </cell>
          <cell r="J12397" t="str">
            <v>ASGC30007CADXR (ASG7C30ADXR) HBRcb 36 H SILVER DX</v>
          </cell>
          <cell r="K12397" t="str">
            <v>C4208250</v>
          </cell>
          <cell r="L12397" t="str">
            <v>C4200052</v>
          </cell>
        </row>
        <row r="12398">
          <cell r="B12398" t="str">
            <v>YXC9774731Däck</v>
          </cell>
          <cell r="C12398" t="str">
            <v>YXC9774731</v>
          </cell>
          <cell r="D12398">
            <v>2022</v>
          </cell>
          <cell r="E12398">
            <v>23</v>
          </cell>
          <cell r="F12398" t="str">
            <v>0230</v>
          </cell>
          <cell r="G12398" t="str">
            <v>F003</v>
          </cell>
          <cell r="H12398" t="str">
            <v>Tire</v>
          </cell>
          <cell r="I12398" t="str">
            <v>Däck</v>
          </cell>
          <cell r="K12398" t="str">
            <v>C4906455</v>
          </cell>
          <cell r="L12398" t="str">
            <v>C4901463</v>
          </cell>
        </row>
        <row r="12399">
          <cell r="B12399" t="str">
            <v>YXC9774731Skärmar set</v>
          </cell>
          <cell r="C12399" t="str">
            <v>YXC9774731</v>
          </cell>
          <cell r="D12399">
            <v>2022</v>
          </cell>
          <cell r="E12399">
            <v>24</v>
          </cell>
          <cell r="F12399" t="str">
            <v>0240</v>
          </cell>
          <cell r="G12399" t="str">
            <v>H003</v>
          </cell>
          <cell r="H12399" t="str">
            <v xml:space="preserve">Mudguard front   </v>
          </cell>
          <cell r="I12399" t="str">
            <v>Skärmar set</v>
          </cell>
          <cell r="K12399" t="str">
            <v>C8255729-BK</v>
          </cell>
          <cell r="L12399" t="str">
            <v>C8250028</v>
          </cell>
        </row>
        <row r="12400">
          <cell r="B12400" t="str">
            <v>YXC9774731Pakethållare</v>
          </cell>
          <cell r="C12400" t="str">
            <v>YXC9774731</v>
          </cell>
          <cell r="D12400">
            <v>2022</v>
          </cell>
          <cell r="E12400">
            <v>25</v>
          </cell>
          <cell r="F12400" t="str">
            <v>0250</v>
          </cell>
          <cell r="G12400" t="str">
            <v>H004</v>
          </cell>
          <cell r="H12400" t="str">
            <v>Carrier</v>
          </cell>
          <cell r="I12400" t="str">
            <v>Pakethållare</v>
          </cell>
          <cell r="J12400" t="str">
            <v>C8205759-BK AVS CLASSIC CARRIER FOR PHILION BATTERY, Powder BLACK CLIP AND SPECTRA LOGO SF-03</v>
          </cell>
          <cell r="K12400" t="str">
            <v>C8205834-BK</v>
          </cell>
          <cell r="L12400" t="str">
            <v>C8205834-BK</v>
          </cell>
        </row>
        <row r="12401">
          <cell r="B12401" t="str">
            <v>YXC9774731Sadel</v>
          </cell>
          <cell r="C12401" t="str">
            <v>YXC9774731</v>
          </cell>
          <cell r="D12401">
            <v>2022</v>
          </cell>
          <cell r="E12401">
            <v>26</v>
          </cell>
          <cell r="F12401" t="str">
            <v>0260</v>
          </cell>
          <cell r="G12401" t="str">
            <v>G001</v>
          </cell>
          <cell r="H12401" t="str">
            <v>Saddle</v>
          </cell>
          <cell r="I12401" t="str">
            <v>Sadel</v>
          </cell>
          <cell r="K12401" t="str">
            <v>C7105989</v>
          </cell>
          <cell r="L12401" t="str">
            <v>C7100596</v>
          </cell>
        </row>
        <row r="12402">
          <cell r="B12402" t="str">
            <v>YXC9774731Sadelstolpe</v>
          </cell>
          <cell r="C12402" t="str">
            <v>YXC9774731</v>
          </cell>
          <cell r="D12402">
            <v>2022</v>
          </cell>
          <cell r="E12402">
            <v>27</v>
          </cell>
          <cell r="F12402" t="str">
            <v>0270</v>
          </cell>
          <cell r="G12402" t="str">
            <v>G002</v>
          </cell>
          <cell r="H12402" t="str">
            <v>Seatpost</v>
          </cell>
          <cell r="I12402" t="str">
            <v>Sadelstolpe</v>
          </cell>
          <cell r="J12402" t="str">
            <v>C7205256 STD 27.2X300 SILVER</v>
          </cell>
          <cell r="K12402" t="str">
            <v>C7205260</v>
          </cell>
          <cell r="L12402" t="str">
            <v>C7200053</v>
          </cell>
        </row>
        <row r="12403">
          <cell r="B12403" t="str">
            <v>YXC9774731Sadelrörsklämma</v>
          </cell>
          <cell r="C12403" t="str">
            <v>YXC9774731</v>
          </cell>
          <cell r="D12403">
            <v>2022</v>
          </cell>
          <cell r="E12403">
            <v>28</v>
          </cell>
          <cell r="F12403" t="str">
            <v>0280</v>
          </cell>
          <cell r="G12403" t="str">
            <v>G003</v>
          </cell>
          <cell r="H12403" t="str">
            <v>Seat Clamp</v>
          </cell>
          <cell r="I12403" t="str">
            <v>Sadelrörsklämma</v>
          </cell>
          <cell r="J12403" t="str">
            <v>C7305002 L/C 31.8 MX27 shiny black</v>
          </cell>
          <cell r="K12403" t="str">
            <v>C7305002</v>
          </cell>
          <cell r="L12403" t="str">
            <v>C7300027-318</v>
          </cell>
        </row>
        <row r="12404">
          <cell r="B12404" t="str">
            <v>YXC9774731Framlampa</v>
          </cell>
          <cell r="C12404" t="str">
            <v>YXC9774731</v>
          </cell>
          <cell r="D12404">
            <v>2022</v>
          </cell>
          <cell r="E12404">
            <v>29</v>
          </cell>
          <cell r="F12404" t="str">
            <v>0290</v>
          </cell>
          <cell r="G12404" t="str">
            <v>H005</v>
          </cell>
          <cell r="H12404" t="str">
            <v>Front light</v>
          </cell>
          <cell r="I12404" t="str">
            <v>Framlampa</v>
          </cell>
          <cell r="K12404" t="str">
            <v>C8015300</v>
          </cell>
          <cell r="L12404" t="str">
            <v>C8015300</v>
          </cell>
        </row>
        <row r="12405">
          <cell r="B12405" t="str">
            <v>YXC9774731Baklampa</v>
          </cell>
          <cell r="C12405" t="str">
            <v>YXC9774731</v>
          </cell>
          <cell r="D12405">
            <v>2022</v>
          </cell>
          <cell r="E12405">
            <v>30</v>
          </cell>
          <cell r="F12405" t="str">
            <v>0300</v>
          </cell>
          <cell r="G12405" t="str">
            <v>H006</v>
          </cell>
          <cell r="H12405" t="str">
            <v>Light, Rear</v>
          </cell>
          <cell r="I12405" t="str">
            <v>Baklampa</v>
          </cell>
          <cell r="J12405" t="str">
            <v>inkl in battery</v>
          </cell>
          <cell r="K12405" t="str">
            <v>C8705186-1RLBK</v>
          </cell>
          <cell r="L12405" t="str">
            <v>C8705186-1RLBK</v>
          </cell>
        </row>
        <row r="12406">
          <cell r="B12406" t="str">
            <v>YXC9774731Låssats</v>
          </cell>
          <cell r="C12406" t="str">
            <v>YXC9774731</v>
          </cell>
          <cell r="D12406">
            <v>2022</v>
          </cell>
          <cell r="E12406">
            <v>31</v>
          </cell>
          <cell r="F12406" t="str">
            <v>0310</v>
          </cell>
          <cell r="G12406" t="str">
            <v>H007</v>
          </cell>
          <cell r="H12406" t="str">
            <v>Lock</v>
          </cell>
          <cell r="I12406" t="str">
            <v>Låssats</v>
          </cell>
          <cell r="J12406" t="str">
            <v>C8405069 LCK SF PLbk Solid+  BAT SF03/SR11/SR20, LOCK FRAME+LOCK BATT SF03 RT W/2 similar keys</v>
          </cell>
          <cell r="K12406" t="str">
            <v>C8405069</v>
          </cell>
          <cell r="L12406" t="str">
            <v>C8405069</v>
          </cell>
        </row>
        <row r="12407">
          <cell r="B12407" t="str">
            <v>YXC9774731Stöd</v>
          </cell>
          <cell r="C12407" t="str">
            <v>YXC9774731</v>
          </cell>
          <cell r="D12407">
            <v>2022</v>
          </cell>
          <cell r="E12407">
            <v>32</v>
          </cell>
          <cell r="F12407" t="str">
            <v>0320</v>
          </cell>
          <cell r="G12407" t="str">
            <v>H008</v>
          </cell>
          <cell r="H12407" t="str">
            <v>Kick stand</v>
          </cell>
          <cell r="I12407" t="str">
            <v>Stöd</v>
          </cell>
          <cell r="J12407" t="str">
            <v>C8105222 REX HV for MAX CS mount KICKSTAND ADJUSTABLE 1288-4</v>
          </cell>
          <cell r="K12407" t="str">
            <v>C8105224</v>
          </cell>
          <cell r="L12407" t="str">
            <v>C8105224</v>
          </cell>
        </row>
        <row r="12408">
          <cell r="B12408" t="str">
            <v>YXC9774731Korg</v>
          </cell>
          <cell r="C12408" t="str">
            <v>YXC9774731</v>
          </cell>
          <cell r="D12408">
            <v>2022</v>
          </cell>
          <cell r="E12408">
            <v>33</v>
          </cell>
          <cell r="F12408" t="str">
            <v>0330</v>
          </cell>
          <cell r="G12408" t="str">
            <v>H009</v>
          </cell>
          <cell r="H12408" t="str">
            <v>Basket / Fr carrier</v>
          </cell>
          <cell r="I12408" t="str">
            <v>Korg</v>
          </cell>
          <cell r="K12408" t="str">
            <v>C8605198</v>
          </cell>
          <cell r="L12408" t="str">
            <v>C8600016</v>
          </cell>
        </row>
        <row r="12409">
          <cell r="B12409" t="str">
            <v>YXC9774731Pedaler</v>
          </cell>
          <cell r="C12409" t="str">
            <v>YXC9774731</v>
          </cell>
          <cell r="D12409">
            <v>2022</v>
          </cell>
          <cell r="E12409">
            <v>34</v>
          </cell>
          <cell r="F12409" t="str">
            <v>0340</v>
          </cell>
          <cell r="G12409" t="str">
            <v>E005</v>
          </cell>
          <cell r="H12409" t="str">
            <v xml:space="preserve">Pedal </v>
          </cell>
          <cell r="I12409" t="str">
            <v>Pedaler</v>
          </cell>
          <cell r="J12409" t="str">
            <v>C3505317 STANDARD BK/GR9/16"</v>
          </cell>
          <cell r="K12409" t="str">
            <v>C3505208</v>
          </cell>
          <cell r="L12409" t="str">
            <v>C3500059</v>
          </cell>
        </row>
        <row r="12410">
          <cell r="B12410" t="str">
            <v>YXC9774731Motor</v>
          </cell>
          <cell r="C12410" t="str">
            <v>YXC9774731</v>
          </cell>
          <cell r="D12410">
            <v>2022</v>
          </cell>
          <cell r="E12410">
            <v>35</v>
          </cell>
          <cell r="F12410" t="str">
            <v>0350</v>
          </cell>
          <cell r="G12410" t="str">
            <v>J001</v>
          </cell>
          <cell r="H12410" t="str">
            <v>DRIVE UNIT:</v>
          </cell>
          <cell r="I12410" t="str">
            <v>Motor</v>
          </cell>
          <cell r="K12410" t="str">
            <v>C8705240-1-01BC</v>
          </cell>
          <cell r="L12410" t="str">
            <v>C8705240-1-01BC</v>
          </cell>
        </row>
        <row r="12411">
          <cell r="B12411" t="str">
            <v>YXC9774731Display</v>
          </cell>
          <cell r="C12411" t="str">
            <v>YXC9774731</v>
          </cell>
          <cell r="D12411">
            <v>2022</v>
          </cell>
          <cell r="E12411">
            <v>36</v>
          </cell>
          <cell r="F12411" t="str">
            <v>0360</v>
          </cell>
          <cell r="G12411" t="str">
            <v>J004</v>
          </cell>
          <cell r="H12411" t="str">
            <v>DISPLAY:</v>
          </cell>
          <cell r="I12411" t="str">
            <v>Display</v>
          </cell>
          <cell r="K12411" t="str">
            <v>C8705068-1-41C</v>
          </cell>
          <cell r="L12411" t="str">
            <v>C8705068-1-41C</v>
          </cell>
        </row>
        <row r="12412">
          <cell r="B12412" t="str">
            <v>YXC9774731EB-Bus kabel</v>
          </cell>
          <cell r="C12412" t="str">
            <v>YXC9774731</v>
          </cell>
          <cell r="D12412">
            <v>2022</v>
          </cell>
          <cell r="E12412">
            <v>37</v>
          </cell>
          <cell r="F12412" t="str">
            <v>0370</v>
          </cell>
          <cell r="G12412" t="str">
            <v>J005</v>
          </cell>
          <cell r="H12412" t="str">
            <v>EB-BUS CABLE:</v>
          </cell>
          <cell r="I12412" t="str">
            <v>EB-Bus kabel</v>
          </cell>
          <cell r="J12412" t="str">
            <v>C8705068-1-04-01, 5PIN ( 1340mm ) CONNECT TO CONTROLLER, OTHER SIDE TO DISPLAY, LIGHTING SETS</v>
          </cell>
          <cell r="K12412" t="str">
            <v>C8705240-1-4-2C</v>
          </cell>
          <cell r="L12412" t="str">
            <v>C8705240-1-4-2C</v>
          </cell>
        </row>
        <row r="12413">
          <cell r="B12413" t="str">
            <v>YXC9774731Motorkabel</v>
          </cell>
          <cell r="C12413" t="str">
            <v>YXC9774731</v>
          </cell>
          <cell r="D12413">
            <v>2022</v>
          </cell>
          <cell r="E12413">
            <v>38</v>
          </cell>
          <cell r="F12413" t="str">
            <v>0380</v>
          </cell>
          <cell r="G12413" t="str">
            <v>J006</v>
          </cell>
          <cell r="H12413" t="str">
            <v>POWER CABLE:</v>
          </cell>
          <cell r="I12413" t="str">
            <v>Motorkabel</v>
          </cell>
          <cell r="J12413" t="str">
            <v>W/O (inluded into the battary slider)</v>
          </cell>
          <cell r="K12413" t="str">
            <v>Ingår i batterihållaren</v>
          </cell>
          <cell r="L12413" t="str">
            <v>Ingår i batterihållaren</v>
          </cell>
        </row>
        <row r="12414">
          <cell r="B12414" t="str">
            <v>YXC9774731Kabel framlampa</v>
          </cell>
          <cell r="C12414" t="str">
            <v>YXC9774731</v>
          </cell>
          <cell r="D12414">
            <v>2022</v>
          </cell>
          <cell r="E12414">
            <v>39</v>
          </cell>
          <cell r="F12414" t="str">
            <v>0390</v>
          </cell>
          <cell r="G12414" t="str">
            <v>J007</v>
          </cell>
          <cell r="H12414" t="str">
            <v>F. LIGHT CABLE:</v>
          </cell>
          <cell r="I12414" t="str">
            <v>Kabel framlampa</v>
          </cell>
          <cell r="K12414" t="str">
            <v>C8705068-1-0416</v>
          </cell>
          <cell r="L12414" t="str">
            <v>C8705068-1-0416</v>
          </cell>
        </row>
        <row r="12415">
          <cell r="B12415" t="str">
            <v>YXC9774731Kabel baklampa</v>
          </cell>
          <cell r="C12415" t="str">
            <v>YXC9774731</v>
          </cell>
          <cell r="D12415">
            <v>2022</v>
          </cell>
          <cell r="E12415">
            <v>40</v>
          </cell>
          <cell r="F12415" t="str">
            <v>0400</v>
          </cell>
          <cell r="G12415" t="str">
            <v>J008</v>
          </cell>
          <cell r="H12415" t="str">
            <v>R. LIGHT CABLE:</v>
          </cell>
          <cell r="I12415" t="str">
            <v>Kabel baklampa</v>
          </cell>
          <cell r="J12415" t="str">
            <v>Included in the battery</v>
          </cell>
          <cell r="K12415" t="str">
            <v>INGÅR I BATTERIET</v>
          </cell>
          <cell r="L12415" t="str">
            <v>Ingår i batteriet</v>
          </cell>
        </row>
        <row r="12416">
          <cell r="B12416" t="str">
            <v>YXC9774731Hastighetssensor</v>
          </cell>
          <cell r="C12416" t="str">
            <v>YXC9774731</v>
          </cell>
          <cell r="D12416">
            <v>2022</v>
          </cell>
          <cell r="E12416">
            <v>41</v>
          </cell>
          <cell r="F12416" t="str">
            <v>0410</v>
          </cell>
          <cell r="G12416" t="str">
            <v>J009</v>
          </cell>
          <cell r="H12416" t="str">
            <v>SPEED SENSOR:</v>
          </cell>
          <cell r="I12416" t="str">
            <v>Hastighetssensor</v>
          </cell>
          <cell r="J12416" t="str">
            <v>C8705068-1-04-11, DETECTING WHEEL RPM, CABLE LENGTH:70mm</v>
          </cell>
          <cell r="K12416" t="str">
            <v>C8705068-1-411C</v>
          </cell>
          <cell r="L12416" t="str">
            <v>C8705068-1-411C</v>
          </cell>
        </row>
        <row r="12417">
          <cell r="B12417" t="str">
            <v>YXC9774731Batteri</v>
          </cell>
          <cell r="C12417" t="str">
            <v>YXC9774731</v>
          </cell>
          <cell r="D12417">
            <v>2022</v>
          </cell>
          <cell r="E12417">
            <v>42</v>
          </cell>
          <cell r="F12417" t="str">
            <v>0420</v>
          </cell>
          <cell r="G12417" t="str">
            <v>J002</v>
          </cell>
          <cell r="H12417" t="str">
            <v>BATTERY:</v>
          </cell>
          <cell r="I12417" t="str">
            <v>Batteri</v>
          </cell>
          <cell r="K12417" t="str">
            <v>C8705186-E-11C</v>
          </cell>
          <cell r="L12417" t="str">
            <v>C8705186-E-11C</v>
          </cell>
        </row>
        <row r="12418">
          <cell r="B12418" t="str">
            <v>YXC9774731Batterihållare</v>
          </cell>
          <cell r="C12418" t="str">
            <v>YXC9774731</v>
          </cell>
          <cell r="D12418">
            <v>2022</v>
          </cell>
          <cell r="E12418">
            <v>43</v>
          </cell>
          <cell r="F12418" t="str">
            <v>0430</v>
          </cell>
          <cell r="G12418" t="str">
            <v>J003</v>
          </cell>
          <cell r="H12418" t="str">
            <v>BATTERY HOLDER/Slider</v>
          </cell>
          <cell r="I12418" t="str">
            <v>Batterihållare</v>
          </cell>
          <cell r="K12418" t="str">
            <v>C8705188-E-05</v>
          </cell>
          <cell r="L12418" t="str">
            <v>C8705188-E-05</v>
          </cell>
        </row>
        <row r="12419">
          <cell r="B12419" t="str">
            <v>YXC9774731Batteriladdare</v>
          </cell>
          <cell r="C12419" t="str">
            <v>YXC9774731</v>
          </cell>
          <cell r="D12419">
            <v>2022</v>
          </cell>
          <cell r="E12419">
            <v>44</v>
          </cell>
          <cell r="F12419" t="str">
            <v>0440</v>
          </cell>
          <cell r="G12419" t="str">
            <v>J010</v>
          </cell>
          <cell r="H12419" t="str">
            <v>CHARGER:</v>
          </cell>
          <cell r="I12419" t="str">
            <v>Batteriladdare</v>
          </cell>
          <cell r="J12419" t="str">
            <v>C8705058-02, (CHARGER 2A    # NO:CZ2AG2JE7)  CHARGER FOR PHYLION BATTERY UART</v>
          </cell>
          <cell r="K12419" t="str">
            <v>C8705058-1-1C</v>
          </cell>
          <cell r="L12419" t="str">
            <v>C8705058-1-1D</v>
          </cell>
        </row>
        <row r="12420">
          <cell r="B12420" t="str">
            <v>YXC9774731Kontrollbox</v>
          </cell>
          <cell r="C12420" t="str">
            <v>YXC9774731</v>
          </cell>
          <cell r="D12420">
            <v>2022</v>
          </cell>
          <cell r="E12420">
            <v>45</v>
          </cell>
          <cell r="F12420" t="str">
            <v>0450</v>
          </cell>
          <cell r="G12420" t="str">
            <v>J011</v>
          </cell>
          <cell r="H12420" t="str">
            <v>Controller</v>
          </cell>
          <cell r="I12420" t="str">
            <v>Kontrollbox</v>
          </cell>
          <cell r="K12420" t="str">
            <v>INGÅR I MOTORN</v>
          </cell>
          <cell r="L12420" t="str">
            <v>Ingår i motorn</v>
          </cell>
        </row>
        <row r="12421">
          <cell r="B12421" t="str">
            <v>YXC9774731Växelöra</v>
          </cell>
          <cell r="C12421" t="str">
            <v>YXC9774731</v>
          </cell>
          <cell r="D12421">
            <v>2022</v>
          </cell>
          <cell r="E12421">
            <v>46</v>
          </cell>
          <cell r="F12421" t="str">
            <v>0460</v>
          </cell>
          <cell r="G12421" t="str">
            <v>D005</v>
          </cell>
          <cell r="H12421" t="str">
            <v>Gear hanger</v>
          </cell>
          <cell r="I12421" t="str">
            <v>Växelöra</v>
          </cell>
          <cell r="L12421" t="e">
            <v>#N/A</v>
          </cell>
        </row>
        <row r="12422">
          <cell r="B12422" t="str">
            <v>YXC9774732RAM</v>
          </cell>
          <cell r="C12422" t="str">
            <v>YXC9774732</v>
          </cell>
          <cell r="D12422">
            <v>2022</v>
          </cell>
          <cell r="E12422">
            <v>1</v>
          </cell>
          <cell r="F12422" t="str">
            <v>0010</v>
          </cell>
          <cell r="G12422" t="str">
            <v>A001</v>
          </cell>
          <cell r="H12422" t="str">
            <v>PAINTED FRAME</v>
          </cell>
          <cell r="I12422" t="str">
            <v>RAM</v>
          </cell>
          <cell r="L12422" t="e">
            <v>#N/A</v>
          </cell>
        </row>
        <row r="12423">
          <cell r="B12423" t="str">
            <v>YXC9774732Framgaffel</v>
          </cell>
          <cell r="C12423" t="str">
            <v>YXC9774732</v>
          </cell>
          <cell r="D12423">
            <v>2022</v>
          </cell>
          <cell r="E12423">
            <v>2</v>
          </cell>
          <cell r="F12423" t="str">
            <v>0020</v>
          </cell>
          <cell r="G12423" t="str">
            <v>A002</v>
          </cell>
          <cell r="H12423" t="str">
            <v>PAINTED FORK</v>
          </cell>
          <cell r="I12423" t="str">
            <v>Framgaffel</v>
          </cell>
          <cell r="J12423" t="str">
            <v>C1605443-193 FF 28 ST 1"1/8 Bi 30 37 w hole</v>
          </cell>
          <cell r="L12423" t="e">
            <v>#N/A</v>
          </cell>
        </row>
        <row r="12424">
          <cell r="B12424" t="str">
            <v>YXC9774732Styrlager</v>
          </cell>
          <cell r="C12424" t="str">
            <v>YXC9774732</v>
          </cell>
          <cell r="D12424">
            <v>2022</v>
          </cell>
          <cell r="E12424">
            <v>3</v>
          </cell>
          <cell r="F12424" t="str">
            <v>0030</v>
          </cell>
          <cell r="G12424" t="str">
            <v>B001</v>
          </cell>
          <cell r="H12424" t="str">
            <v>Head Set</v>
          </cell>
          <cell r="I12424" t="str">
            <v>Styrlager</v>
          </cell>
          <cell r="K12424" t="str">
            <v>C2105291</v>
          </cell>
          <cell r="L12424" t="str">
            <v>C2100163</v>
          </cell>
        </row>
        <row r="12425">
          <cell r="B12425" t="str">
            <v xml:space="preserve">YXC9774732Styrstam </v>
          </cell>
          <cell r="C12425" t="str">
            <v>YXC9774732</v>
          </cell>
          <cell r="D12425">
            <v>2022</v>
          </cell>
          <cell r="E12425">
            <v>4</v>
          </cell>
          <cell r="F12425" t="str">
            <v>0040</v>
          </cell>
          <cell r="G12425" t="str">
            <v>B002</v>
          </cell>
          <cell r="H12425" t="str">
            <v>Handlebar Stem</v>
          </cell>
          <cell r="I12425" t="str">
            <v xml:space="preserve">Styrstam </v>
          </cell>
          <cell r="K12425" t="str">
            <v>C2205548-090</v>
          </cell>
          <cell r="L12425" t="str">
            <v>C2200064</v>
          </cell>
        </row>
        <row r="12426">
          <cell r="B12426" t="str">
            <v>YXC9774732Styre</v>
          </cell>
          <cell r="C12426" t="str">
            <v>YXC9774732</v>
          </cell>
          <cell r="D12426">
            <v>2022</v>
          </cell>
          <cell r="E12426">
            <v>5</v>
          </cell>
          <cell r="F12426" t="str">
            <v>0050</v>
          </cell>
          <cell r="G12426" t="str">
            <v>B003</v>
          </cell>
          <cell r="H12426" t="str">
            <v>Handelbar</v>
          </cell>
          <cell r="I12426" t="str">
            <v>Styre</v>
          </cell>
          <cell r="K12426" t="str">
            <v>C2306073</v>
          </cell>
          <cell r="L12426" t="str">
            <v>C2300290</v>
          </cell>
        </row>
        <row r="12427">
          <cell r="B12427" t="str">
            <v>YXC9774732Bromsgrepp H</v>
          </cell>
          <cell r="C12427" t="str">
            <v>YXC9774732</v>
          </cell>
          <cell r="D12427">
            <v>2022</v>
          </cell>
          <cell r="E12427">
            <v>6</v>
          </cell>
          <cell r="F12427" t="str">
            <v>0060</v>
          </cell>
          <cell r="G12427" t="str">
            <v>C002</v>
          </cell>
          <cell r="H12427" t="str">
            <v>Brake Lever R</v>
          </cell>
          <cell r="I12427" t="str">
            <v>Bromsgrepp H</v>
          </cell>
          <cell r="L12427" t="e">
            <v>#N/A</v>
          </cell>
        </row>
        <row r="12428">
          <cell r="B12428" t="str">
            <v>YXC9774732Bromsgrepp V</v>
          </cell>
          <cell r="C12428" t="str">
            <v>YXC9774732</v>
          </cell>
          <cell r="D12428">
            <v>2022</v>
          </cell>
          <cell r="E12428">
            <v>7</v>
          </cell>
          <cell r="F12428" t="str">
            <v>0070</v>
          </cell>
          <cell r="G12428" t="str">
            <v>C001</v>
          </cell>
          <cell r="H12428" t="str">
            <v>Brake Lever L</v>
          </cell>
          <cell r="I12428" t="str">
            <v>Bromsgrepp V</v>
          </cell>
          <cell r="K12428" t="str">
            <v>C6405080-1000</v>
          </cell>
          <cell r="L12428" t="str">
            <v>Kontakta Service</v>
          </cell>
        </row>
        <row r="12429">
          <cell r="B12429" t="str">
            <v>YXC9774732Växelreglage H</v>
          </cell>
          <cell r="C12429" t="str">
            <v>YXC9774732</v>
          </cell>
          <cell r="D12429">
            <v>2022</v>
          </cell>
          <cell r="E12429">
            <v>8</v>
          </cell>
          <cell r="F12429" t="str">
            <v>0080</v>
          </cell>
          <cell r="G12429" t="str">
            <v>D002</v>
          </cell>
          <cell r="H12429" t="str">
            <v>Shift Lever R</v>
          </cell>
          <cell r="I12429" t="str">
            <v>Växelreglage H</v>
          </cell>
          <cell r="J12429" t="str">
            <v>C5105092 SHIFT LEVER, SL-C3000-7, NEXUS, REVO SHIFTER, 2320MM INNER, W/O OUTER FOR CJ-NX40(FOR SCANDINAVIAN), BLACK, BULK</v>
          </cell>
          <cell r="K12429" t="str">
            <v>C5105092</v>
          </cell>
          <cell r="L12429" t="str">
            <v>Kontakta SHIMANO</v>
          </cell>
        </row>
        <row r="12430">
          <cell r="B12430" t="str">
            <v>YXC9774732Växelreglage V</v>
          </cell>
          <cell r="C12430" t="str">
            <v>YXC9774732</v>
          </cell>
          <cell r="D12430">
            <v>2022</v>
          </cell>
          <cell r="E12430">
            <v>9</v>
          </cell>
          <cell r="F12430" t="str">
            <v>0090</v>
          </cell>
          <cell r="G12430" t="str">
            <v>D001</v>
          </cell>
          <cell r="H12430" t="str">
            <v>Shift Lever L</v>
          </cell>
          <cell r="I12430" t="str">
            <v>Växelreglage V</v>
          </cell>
          <cell r="L12430" t="e">
            <v>#N/A</v>
          </cell>
        </row>
        <row r="12431">
          <cell r="B12431" t="str">
            <v>YXC9774732Handtag par</v>
          </cell>
          <cell r="C12431" t="str">
            <v>YXC9774732</v>
          </cell>
          <cell r="D12431">
            <v>2022</v>
          </cell>
          <cell r="E12431">
            <v>10</v>
          </cell>
          <cell r="F12431" t="str">
            <v>0100</v>
          </cell>
          <cell r="G12431" t="str">
            <v>B004</v>
          </cell>
          <cell r="H12431" t="str">
            <v>Grip R</v>
          </cell>
          <cell r="I12431" t="str">
            <v>Handtag par</v>
          </cell>
          <cell r="J12431" t="str">
            <v xml:space="preserve">C2505484  HERRMANS 84A ERGO TPE 90MM  </v>
          </cell>
          <cell r="K12431" t="str">
            <v>C2505528</v>
          </cell>
          <cell r="L12431" t="str">
            <v>C2500057</v>
          </cell>
        </row>
        <row r="12432">
          <cell r="B12432" t="str">
            <v>YXC9774732Frambroms</v>
          </cell>
          <cell r="C12432" t="str">
            <v>YXC9774732</v>
          </cell>
          <cell r="D12432">
            <v>2022</v>
          </cell>
          <cell r="E12432">
            <v>11</v>
          </cell>
          <cell r="F12432" t="str">
            <v>0110</v>
          </cell>
          <cell r="G12432" t="str">
            <v>C003</v>
          </cell>
          <cell r="H12432" t="str">
            <v xml:space="preserve">Brake front </v>
          </cell>
          <cell r="I12432" t="str">
            <v>Frambroms</v>
          </cell>
          <cell r="K12432" t="str">
            <v>C6405080-1000</v>
          </cell>
          <cell r="L12432" t="str">
            <v>Kontakta Service</v>
          </cell>
        </row>
        <row r="12433">
          <cell r="B12433" t="str">
            <v>YXC9774732Bakbroms</v>
          </cell>
          <cell r="C12433" t="str">
            <v>YXC9774732</v>
          </cell>
          <cell r="D12433">
            <v>2022</v>
          </cell>
          <cell r="E12433">
            <v>12</v>
          </cell>
          <cell r="F12433" t="str">
            <v>0120</v>
          </cell>
          <cell r="G12433" t="str">
            <v>C004</v>
          </cell>
          <cell r="H12433" t="str">
            <v>Brake rear</v>
          </cell>
          <cell r="I12433" t="str">
            <v>Bakbroms</v>
          </cell>
          <cell r="K12433" t="str">
            <v>Shimano</v>
          </cell>
          <cell r="L12433" t="str">
            <v>Kontakta SHIMANO</v>
          </cell>
        </row>
        <row r="12434">
          <cell r="B12434" t="str">
            <v>YXC9774732Vevlager</v>
          </cell>
          <cell r="C12434" t="str">
            <v>YXC9774732</v>
          </cell>
          <cell r="D12434">
            <v>2022</v>
          </cell>
          <cell r="E12434">
            <v>13</v>
          </cell>
          <cell r="F12434" t="str">
            <v>0130</v>
          </cell>
          <cell r="G12434" t="str">
            <v>E001</v>
          </cell>
          <cell r="H12434" t="str">
            <v xml:space="preserve">BB-set </v>
          </cell>
          <cell r="I12434" t="str">
            <v>Vevlager</v>
          </cell>
          <cell r="K12434" t="str">
            <v>INGÅR I MOTORN</v>
          </cell>
          <cell r="L12434" t="str">
            <v>Ingår i motorn</v>
          </cell>
        </row>
        <row r="12435">
          <cell r="B12435" t="str">
            <v>YXC9774732Vevparti</v>
          </cell>
          <cell r="C12435" t="str">
            <v>YXC9774732</v>
          </cell>
          <cell r="D12435">
            <v>2022</v>
          </cell>
          <cell r="E12435">
            <v>14</v>
          </cell>
          <cell r="F12435" t="str">
            <v>0140</v>
          </cell>
          <cell r="G12435" t="str">
            <v>E002</v>
          </cell>
          <cell r="H12435" t="str">
            <v>Front Chainwheel</v>
          </cell>
          <cell r="I12435" t="str">
            <v>Vevparti</v>
          </cell>
          <cell r="J12435" t="str">
            <v>38t inkl in spider</v>
          </cell>
          <cell r="K12435" t="str">
            <v>C3305778-EG</v>
          </cell>
          <cell r="L12435" t="str">
            <v>C3305778-EG</v>
          </cell>
        </row>
        <row r="12436">
          <cell r="B12436" t="str">
            <v>YXC9774732Kedjeskydd</v>
          </cell>
          <cell r="C12436" t="str">
            <v>YXC9774732</v>
          </cell>
          <cell r="D12436">
            <v>2022</v>
          </cell>
          <cell r="E12436">
            <v>15</v>
          </cell>
          <cell r="F12436" t="str">
            <v>0150</v>
          </cell>
          <cell r="G12436" t="str">
            <v>H001</v>
          </cell>
          <cell r="H12436" t="str">
            <v>Chain guard</v>
          </cell>
          <cell r="I12436" t="str">
            <v>Kedjeskydd</v>
          </cell>
          <cell r="J12436" t="str">
            <v>C8305678 Twave 38 Short Integrated smoke transparent/black. SCREW BZ 4,2x9,5 POZ DIN7981F</v>
          </cell>
          <cell r="K12436" t="str">
            <v>C8305427/ZBK</v>
          </cell>
          <cell r="L12436" t="str">
            <v>C8305427/ZBK</v>
          </cell>
        </row>
        <row r="12437">
          <cell r="B12437" t="str">
            <v>YXC9774732Kedjeskyddsfäste</v>
          </cell>
          <cell r="C12437" t="str">
            <v>YXC9774732</v>
          </cell>
          <cell r="D12437">
            <v>2022</v>
          </cell>
          <cell r="E12437">
            <v>16</v>
          </cell>
          <cell r="F12437" t="str">
            <v>0160</v>
          </cell>
          <cell r="G12437" t="str">
            <v>H002</v>
          </cell>
          <cell r="H12437" t="str">
            <v>Chain guard bracket</v>
          </cell>
          <cell r="I12437" t="str">
            <v>Kedjeskyddsfäste</v>
          </cell>
          <cell r="J12437" t="str">
            <v>C8305679 CNG-FF38T, C8305680 SCREW M4X8 MPS DIN 7985 BK</v>
          </cell>
          <cell r="K12437" t="str">
            <v>C8305526</v>
          </cell>
          <cell r="L12437" t="str">
            <v>C8305526</v>
          </cell>
        </row>
        <row r="12438">
          <cell r="B12438" t="str">
            <v>YXC9774732Framväxel</v>
          </cell>
          <cell r="C12438" t="str">
            <v>YXC9774732</v>
          </cell>
          <cell r="D12438">
            <v>2022</v>
          </cell>
          <cell r="E12438">
            <v>17</v>
          </cell>
          <cell r="F12438" t="str">
            <v>0170</v>
          </cell>
          <cell r="G12438" t="str">
            <v>D003</v>
          </cell>
          <cell r="H12438" t="str">
            <v>Front Derailleur</v>
          </cell>
          <cell r="I12438" t="str">
            <v>Framväxel</v>
          </cell>
          <cell r="L12438" t="e">
            <v>#N/A</v>
          </cell>
        </row>
        <row r="12439">
          <cell r="B12439" t="str">
            <v>YXC9774732Bakväxel</v>
          </cell>
          <cell r="C12439" t="str">
            <v>YXC9774732</v>
          </cell>
          <cell r="D12439">
            <v>2022</v>
          </cell>
          <cell r="E12439">
            <v>18</v>
          </cell>
          <cell r="F12439" t="str">
            <v>0180</v>
          </cell>
          <cell r="G12439" t="str">
            <v>D004</v>
          </cell>
          <cell r="H12439" t="str">
            <v>Rear Derailleur</v>
          </cell>
          <cell r="I12439" t="str">
            <v>Bakväxel</v>
          </cell>
          <cell r="K12439" t="str">
            <v>Shimano</v>
          </cell>
          <cell r="L12439" t="str">
            <v>Kontakta SHIMANO</v>
          </cell>
        </row>
        <row r="12440">
          <cell r="B12440" t="str">
            <v>YXC9774732Kedja</v>
          </cell>
          <cell r="C12440" t="str">
            <v>YXC9774732</v>
          </cell>
          <cell r="D12440">
            <v>2022</v>
          </cell>
          <cell r="E12440">
            <v>19</v>
          </cell>
          <cell r="F12440" t="str">
            <v>0190</v>
          </cell>
          <cell r="G12440" t="str">
            <v>E003</v>
          </cell>
          <cell r="H12440" t="str">
            <v xml:space="preserve">Chain </v>
          </cell>
          <cell r="I12440" t="str">
            <v>Kedja</v>
          </cell>
          <cell r="J12440" t="str">
            <v>C3405041-104  + link CHA 1S 105L RB Z610HXRB   KMC</v>
          </cell>
          <cell r="K12440" t="str">
            <v>C3405041-104</v>
          </cell>
          <cell r="L12440" t="str">
            <v>C3400038</v>
          </cell>
        </row>
        <row r="12441">
          <cell r="B12441" t="str">
            <v>YXC9774732Kassett</v>
          </cell>
          <cell r="C12441" t="str">
            <v>YXC9774732</v>
          </cell>
          <cell r="D12441">
            <v>2022</v>
          </cell>
          <cell r="E12441">
            <v>20</v>
          </cell>
          <cell r="F12441" t="str">
            <v>0200</v>
          </cell>
          <cell r="G12441" t="str">
            <v>E004</v>
          </cell>
          <cell r="H12441" t="str">
            <v>Cassette Sprocket</v>
          </cell>
          <cell r="I12441" t="str">
            <v>Kassett</v>
          </cell>
          <cell r="J12441" t="str">
            <v>ASMGEAR20SU SPT SC20sv3/32" (INTERNAL HUB)</v>
          </cell>
          <cell r="K12441" t="str">
            <v>ASMGEAR16SU</v>
          </cell>
          <cell r="L12441" t="str">
            <v>Kontakta SHIMANO</v>
          </cell>
        </row>
        <row r="12442">
          <cell r="B12442" t="str">
            <v>YXC9774732Framhjul</v>
          </cell>
          <cell r="C12442" t="str">
            <v>YXC9774732</v>
          </cell>
          <cell r="D12442">
            <v>2022</v>
          </cell>
          <cell r="E12442">
            <v>21</v>
          </cell>
          <cell r="F12442" t="str">
            <v>0210</v>
          </cell>
          <cell r="G12442" t="str">
            <v>F001</v>
          </cell>
          <cell r="H12442" t="str">
            <v>Front hub</v>
          </cell>
          <cell r="I12442" t="str">
            <v>Framhjul</v>
          </cell>
          <cell r="K12442" t="str">
            <v>C4108153</v>
          </cell>
          <cell r="L12442" t="str">
            <v>C4100394</v>
          </cell>
        </row>
        <row r="12443">
          <cell r="B12443" t="str">
            <v>YXC9774732Bakhjul</v>
          </cell>
          <cell r="C12443" t="str">
            <v>YXC9774732</v>
          </cell>
          <cell r="D12443">
            <v>2022</v>
          </cell>
          <cell r="E12443">
            <v>22</v>
          </cell>
          <cell r="F12443" t="str">
            <v>0220</v>
          </cell>
          <cell r="G12443" t="str">
            <v>F002</v>
          </cell>
          <cell r="H12443" t="str">
            <v>Rear hub</v>
          </cell>
          <cell r="I12443" t="str">
            <v>Bakhjul</v>
          </cell>
          <cell r="J12443" t="str">
            <v>ASGC30007CADXR (ASG7C30ADXR) HBRcb 36 H SILVER DX</v>
          </cell>
          <cell r="K12443" t="str">
            <v>C4208248</v>
          </cell>
          <cell r="L12443" t="str">
            <v>C4200387</v>
          </cell>
        </row>
        <row r="12444">
          <cell r="B12444" t="str">
            <v>YXC9774732Däck</v>
          </cell>
          <cell r="C12444" t="str">
            <v>YXC9774732</v>
          </cell>
          <cell r="D12444">
            <v>2022</v>
          </cell>
          <cell r="E12444">
            <v>23</v>
          </cell>
          <cell r="F12444" t="str">
            <v>0230</v>
          </cell>
          <cell r="G12444" t="str">
            <v>F003</v>
          </cell>
          <cell r="H12444" t="str">
            <v>Tire</v>
          </cell>
          <cell r="I12444" t="str">
            <v>Däck</v>
          </cell>
          <cell r="K12444" t="str">
            <v>C4906455</v>
          </cell>
          <cell r="L12444" t="str">
            <v>C4901463</v>
          </cell>
        </row>
        <row r="12445">
          <cell r="B12445" t="str">
            <v>YXC9774732Skärmar set</v>
          </cell>
          <cell r="C12445" t="str">
            <v>YXC9774732</v>
          </cell>
          <cell r="D12445">
            <v>2022</v>
          </cell>
          <cell r="E12445">
            <v>24</v>
          </cell>
          <cell r="F12445" t="str">
            <v>0240</v>
          </cell>
          <cell r="G12445" t="str">
            <v>H003</v>
          </cell>
          <cell r="H12445" t="str">
            <v xml:space="preserve">Mudguard front   </v>
          </cell>
          <cell r="I12445" t="str">
            <v>Skärmar set</v>
          </cell>
          <cell r="K12445" t="str">
            <v>C8255677-702M</v>
          </cell>
          <cell r="L12445" t="str">
            <v>Kontakta Service</v>
          </cell>
        </row>
        <row r="12446">
          <cell r="B12446" t="str">
            <v>YXC9774732Pakethållare</v>
          </cell>
          <cell r="C12446" t="str">
            <v>YXC9774732</v>
          </cell>
          <cell r="D12446">
            <v>2022</v>
          </cell>
          <cell r="E12446">
            <v>25</v>
          </cell>
          <cell r="F12446" t="str">
            <v>0250</v>
          </cell>
          <cell r="G12446" t="str">
            <v>H004</v>
          </cell>
          <cell r="H12446" t="str">
            <v>Carrier</v>
          </cell>
          <cell r="I12446" t="str">
            <v>Pakethållare</v>
          </cell>
          <cell r="J12446" t="str">
            <v>C8205759-BK AVS CLASSIC CARRIER FOR PHILION BATTERY, Powder BLACK CLIP AND SPECTRA LOGO SF-03</v>
          </cell>
          <cell r="K12446" t="str">
            <v>C8205834-BK</v>
          </cell>
          <cell r="L12446" t="str">
            <v>C8205834-BK</v>
          </cell>
        </row>
        <row r="12447">
          <cell r="B12447" t="str">
            <v>YXC9774732Sadel</v>
          </cell>
          <cell r="C12447" t="str">
            <v>YXC9774732</v>
          </cell>
          <cell r="D12447">
            <v>2022</v>
          </cell>
          <cell r="E12447">
            <v>26</v>
          </cell>
          <cell r="F12447" t="str">
            <v>0260</v>
          </cell>
          <cell r="G12447" t="str">
            <v>G001</v>
          </cell>
          <cell r="H12447" t="str">
            <v>Saddle</v>
          </cell>
          <cell r="I12447" t="str">
            <v>Sadel</v>
          </cell>
          <cell r="K12447" t="str">
            <v>C7105989</v>
          </cell>
          <cell r="L12447" t="str">
            <v>C7100596</v>
          </cell>
        </row>
        <row r="12448">
          <cell r="B12448" t="str">
            <v>YXC9774732Sadelstolpe</v>
          </cell>
          <cell r="C12448" t="str">
            <v>YXC9774732</v>
          </cell>
          <cell r="D12448">
            <v>2022</v>
          </cell>
          <cell r="E12448">
            <v>27</v>
          </cell>
          <cell r="F12448" t="str">
            <v>0270</v>
          </cell>
          <cell r="G12448" t="str">
            <v>G002</v>
          </cell>
          <cell r="H12448" t="str">
            <v>Seatpost</v>
          </cell>
          <cell r="I12448" t="str">
            <v>Sadelstolpe</v>
          </cell>
          <cell r="J12448" t="str">
            <v>C7205256 STD 27.2X300 SILVER</v>
          </cell>
          <cell r="K12448" t="str">
            <v>C7205258</v>
          </cell>
          <cell r="L12448" t="str">
            <v>C7200039</v>
          </cell>
        </row>
        <row r="12449">
          <cell r="B12449" t="str">
            <v>YXC9774732Sadelrörsklämma</v>
          </cell>
          <cell r="C12449" t="str">
            <v>YXC9774732</v>
          </cell>
          <cell r="D12449">
            <v>2022</v>
          </cell>
          <cell r="E12449">
            <v>28</v>
          </cell>
          <cell r="F12449" t="str">
            <v>0280</v>
          </cell>
          <cell r="G12449" t="str">
            <v>G003</v>
          </cell>
          <cell r="H12449" t="str">
            <v>Seat Clamp</v>
          </cell>
          <cell r="I12449" t="str">
            <v>Sadelrörsklämma</v>
          </cell>
          <cell r="J12449" t="str">
            <v>C7305002 L/C 31.8 MX27 shiny black</v>
          </cell>
          <cell r="K12449" t="str">
            <v>C7305002</v>
          </cell>
          <cell r="L12449" t="str">
            <v>C7300027-318</v>
          </cell>
        </row>
        <row r="12450">
          <cell r="B12450" t="str">
            <v>YXC9774732Framlampa</v>
          </cell>
          <cell r="C12450" t="str">
            <v>YXC9774732</v>
          </cell>
          <cell r="D12450">
            <v>2022</v>
          </cell>
          <cell r="E12450">
            <v>29</v>
          </cell>
          <cell r="F12450" t="str">
            <v>0290</v>
          </cell>
          <cell r="G12450" t="str">
            <v>H005</v>
          </cell>
          <cell r="H12450" t="str">
            <v>Front light</v>
          </cell>
          <cell r="I12450" t="str">
            <v>Framlampa</v>
          </cell>
          <cell r="K12450" t="str">
            <v>C8015300</v>
          </cell>
          <cell r="L12450" t="str">
            <v>C8015300</v>
          </cell>
        </row>
        <row r="12451">
          <cell r="B12451" t="str">
            <v>YXC9774732Baklampa</v>
          </cell>
          <cell r="C12451" t="str">
            <v>YXC9774732</v>
          </cell>
          <cell r="D12451">
            <v>2022</v>
          </cell>
          <cell r="E12451">
            <v>30</v>
          </cell>
          <cell r="F12451" t="str">
            <v>0300</v>
          </cell>
          <cell r="G12451" t="str">
            <v>H006</v>
          </cell>
          <cell r="H12451" t="str">
            <v>Light, Rear</v>
          </cell>
          <cell r="I12451" t="str">
            <v>Baklampa</v>
          </cell>
          <cell r="J12451" t="str">
            <v>inkl in battery</v>
          </cell>
          <cell r="K12451" t="str">
            <v>C8705186-1RLBK</v>
          </cell>
          <cell r="L12451" t="str">
            <v>C8705186-1RLBK</v>
          </cell>
        </row>
        <row r="12452">
          <cell r="B12452" t="str">
            <v>YXC9774732Låssats</v>
          </cell>
          <cell r="C12452" t="str">
            <v>YXC9774732</v>
          </cell>
          <cell r="D12452">
            <v>2022</v>
          </cell>
          <cell r="E12452">
            <v>31</v>
          </cell>
          <cell r="F12452" t="str">
            <v>0310</v>
          </cell>
          <cell r="G12452" t="str">
            <v>H007</v>
          </cell>
          <cell r="H12452" t="str">
            <v>Lock</v>
          </cell>
          <cell r="I12452" t="str">
            <v>Låssats</v>
          </cell>
          <cell r="J12452" t="str">
            <v>C8405069 LCK SF PLbk Solid+  BAT SF03/SR11/SR20, LOCK FRAME+LOCK BATT SF03 RT W/2 similar keys</v>
          </cell>
          <cell r="K12452" t="str">
            <v>C8405069</v>
          </cell>
          <cell r="L12452" t="str">
            <v>C8405069</v>
          </cell>
        </row>
        <row r="12453">
          <cell r="B12453" t="str">
            <v>YXC9774732Stöd</v>
          </cell>
          <cell r="C12453" t="str">
            <v>YXC9774732</v>
          </cell>
          <cell r="D12453">
            <v>2022</v>
          </cell>
          <cell r="E12453">
            <v>32</v>
          </cell>
          <cell r="F12453" t="str">
            <v>0320</v>
          </cell>
          <cell r="G12453" t="str">
            <v>H008</v>
          </cell>
          <cell r="H12453" t="str">
            <v>Kick stand</v>
          </cell>
          <cell r="I12453" t="str">
            <v>Stöd</v>
          </cell>
          <cell r="J12453" t="str">
            <v>C8105222 REX HV for MAX CS mount KICKSTAND ADJUSTABLE 1288-4</v>
          </cell>
          <cell r="K12453" t="str">
            <v>C8105224</v>
          </cell>
          <cell r="L12453" t="str">
            <v>C8105224</v>
          </cell>
        </row>
        <row r="12454">
          <cell r="B12454" t="str">
            <v>YXC9774732Korg</v>
          </cell>
          <cell r="C12454" t="str">
            <v>YXC9774732</v>
          </cell>
          <cell r="D12454">
            <v>2022</v>
          </cell>
          <cell r="E12454">
            <v>33</v>
          </cell>
          <cell r="F12454" t="str">
            <v>0330</v>
          </cell>
          <cell r="G12454" t="str">
            <v>H009</v>
          </cell>
          <cell r="H12454" t="str">
            <v>Basket / Fr carrier</v>
          </cell>
          <cell r="I12454" t="str">
            <v>Korg</v>
          </cell>
          <cell r="K12454" t="str">
            <v>C8605198</v>
          </cell>
          <cell r="L12454" t="str">
            <v>C8600016</v>
          </cell>
        </row>
        <row r="12455">
          <cell r="B12455" t="str">
            <v>YXC9774732Pedaler</v>
          </cell>
          <cell r="C12455" t="str">
            <v>YXC9774732</v>
          </cell>
          <cell r="D12455">
            <v>2022</v>
          </cell>
          <cell r="E12455">
            <v>34</v>
          </cell>
          <cell r="F12455" t="str">
            <v>0340</v>
          </cell>
          <cell r="G12455" t="str">
            <v>E005</v>
          </cell>
          <cell r="H12455" t="str">
            <v xml:space="preserve">Pedal </v>
          </cell>
          <cell r="I12455" t="str">
            <v>Pedaler</v>
          </cell>
          <cell r="J12455" t="str">
            <v>C3505317 STANDARD BK/GR9/16"</v>
          </cell>
          <cell r="K12455" t="str">
            <v>C3505208</v>
          </cell>
          <cell r="L12455" t="str">
            <v>C3500059</v>
          </cell>
        </row>
        <row r="12456">
          <cell r="B12456" t="str">
            <v>YXC9774732Motor</v>
          </cell>
          <cell r="C12456" t="str">
            <v>YXC9774732</v>
          </cell>
          <cell r="D12456">
            <v>2022</v>
          </cell>
          <cell r="E12456">
            <v>35</v>
          </cell>
          <cell r="F12456" t="str">
            <v>0350</v>
          </cell>
          <cell r="G12456" t="str">
            <v>J001</v>
          </cell>
          <cell r="H12456" t="str">
            <v>DRIVE UNIT:</v>
          </cell>
          <cell r="I12456" t="str">
            <v>Motor</v>
          </cell>
          <cell r="K12456" t="str">
            <v>C8705240-1-01BC</v>
          </cell>
          <cell r="L12456" t="str">
            <v>C8705240-1-01BC</v>
          </cell>
        </row>
        <row r="12457">
          <cell r="B12457" t="str">
            <v>YXC9774732Display</v>
          </cell>
          <cell r="C12457" t="str">
            <v>YXC9774732</v>
          </cell>
          <cell r="D12457">
            <v>2022</v>
          </cell>
          <cell r="E12457">
            <v>36</v>
          </cell>
          <cell r="F12457" t="str">
            <v>0360</v>
          </cell>
          <cell r="G12457" t="str">
            <v>J004</v>
          </cell>
          <cell r="H12457" t="str">
            <v>DISPLAY:</v>
          </cell>
          <cell r="I12457" t="str">
            <v>Display</v>
          </cell>
          <cell r="K12457" t="str">
            <v>C8705068-1-41C</v>
          </cell>
          <cell r="L12457" t="str">
            <v>C8705068-1-41C</v>
          </cell>
        </row>
        <row r="12458">
          <cell r="B12458" t="str">
            <v>YXC9774732EB-Bus kabel</v>
          </cell>
          <cell r="C12458" t="str">
            <v>YXC9774732</v>
          </cell>
          <cell r="D12458">
            <v>2022</v>
          </cell>
          <cell r="E12458">
            <v>37</v>
          </cell>
          <cell r="F12458" t="str">
            <v>0370</v>
          </cell>
          <cell r="G12458" t="str">
            <v>J005</v>
          </cell>
          <cell r="H12458" t="str">
            <v>EB-BUS CABLE:</v>
          </cell>
          <cell r="I12458" t="str">
            <v>EB-Bus kabel</v>
          </cell>
          <cell r="J12458" t="str">
            <v>C8705068-1-04-01, 5PIN ( 1340mm ) CONNECT TO CONTROLLER, OTHER SIDE TO DISPLAY, LIGHTING SETS</v>
          </cell>
          <cell r="K12458" t="str">
            <v>C8705240-1-4-2C</v>
          </cell>
          <cell r="L12458" t="str">
            <v>C8705240-1-4-2C</v>
          </cell>
        </row>
        <row r="12459">
          <cell r="B12459" t="str">
            <v>YXC9774732Motorkabel</v>
          </cell>
          <cell r="C12459" t="str">
            <v>YXC9774732</v>
          </cell>
          <cell r="D12459">
            <v>2022</v>
          </cell>
          <cell r="E12459">
            <v>38</v>
          </cell>
          <cell r="F12459" t="str">
            <v>0380</v>
          </cell>
          <cell r="G12459" t="str">
            <v>J006</v>
          </cell>
          <cell r="H12459" t="str">
            <v>POWER CABLE:</v>
          </cell>
          <cell r="I12459" t="str">
            <v>Motorkabel</v>
          </cell>
          <cell r="J12459" t="str">
            <v>W/O (inluded into the battary slider)</v>
          </cell>
          <cell r="K12459" t="str">
            <v>Ingår i batterihållaren</v>
          </cell>
          <cell r="L12459" t="str">
            <v>Ingår i batterihållaren</v>
          </cell>
        </row>
        <row r="12460">
          <cell r="B12460" t="str">
            <v>YXC9774732Kabel framlampa</v>
          </cell>
          <cell r="C12460" t="str">
            <v>YXC9774732</v>
          </cell>
          <cell r="D12460">
            <v>2022</v>
          </cell>
          <cell r="E12460">
            <v>39</v>
          </cell>
          <cell r="F12460" t="str">
            <v>0390</v>
          </cell>
          <cell r="G12460" t="str">
            <v>J007</v>
          </cell>
          <cell r="H12460" t="str">
            <v>F. LIGHT CABLE:</v>
          </cell>
          <cell r="I12460" t="str">
            <v>Kabel framlampa</v>
          </cell>
          <cell r="K12460" t="str">
            <v>C8705068-1-0416</v>
          </cell>
          <cell r="L12460" t="str">
            <v>C8705068-1-0416</v>
          </cell>
        </row>
        <row r="12461">
          <cell r="B12461" t="str">
            <v>YXC9774732Kabel baklampa</v>
          </cell>
          <cell r="C12461" t="str">
            <v>YXC9774732</v>
          </cell>
          <cell r="D12461">
            <v>2022</v>
          </cell>
          <cell r="E12461">
            <v>40</v>
          </cell>
          <cell r="F12461" t="str">
            <v>0400</v>
          </cell>
          <cell r="G12461" t="str">
            <v>J008</v>
          </cell>
          <cell r="H12461" t="str">
            <v>R. LIGHT CABLE:</v>
          </cell>
          <cell r="I12461" t="str">
            <v>Kabel baklampa</v>
          </cell>
          <cell r="J12461" t="str">
            <v>Included in the battery</v>
          </cell>
          <cell r="K12461" t="str">
            <v>INGÅR I BATTERIET</v>
          </cell>
          <cell r="L12461" t="str">
            <v>Ingår i batteriet</v>
          </cell>
        </row>
        <row r="12462">
          <cell r="B12462" t="str">
            <v>YXC9774732Hastighetssensor</v>
          </cell>
          <cell r="C12462" t="str">
            <v>YXC9774732</v>
          </cell>
          <cell r="D12462">
            <v>2022</v>
          </cell>
          <cell r="E12462">
            <v>41</v>
          </cell>
          <cell r="F12462" t="str">
            <v>0410</v>
          </cell>
          <cell r="G12462" t="str">
            <v>J009</v>
          </cell>
          <cell r="H12462" t="str">
            <v>SPEED SENSOR:</v>
          </cell>
          <cell r="I12462" t="str">
            <v>Hastighetssensor</v>
          </cell>
          <cell r="J12462" t="str">
            <v>C8705068-1-04-11, DETECTING WHEEL RPM, CABLE LENGTH:70mm</v>
          </cell>
          <cell r="K12462" t="str">
            <v>C8705068-1-411C</v>
          </cell>
          <cell r="L12462" t="str">
            <v>C8705068-1-411C</v>
          </cell>
        </row>
        <row r="12463">
          <cell r="B12463" t="str">
            <v>YXC9774732Batteri</v>
          </cell>
          <cell r="C12463" t="str">
            <v>YXC9774732</v>
          </cell>
          <cell r="D12463">
            <v>2022</v>
          </cell>
          <cell r="E12463">
            <v>42</v>
          </cell>
          <cell r="F12463" t="str">
            <v>0420</v>
          </cell>
          <cell r="G12463" t="str">
            <v>J002</v>
          </cell>
          <cell r="H12463" t="str">
            <v>BATTERY:</v>
          </cell>
          <cell r="I12463" t="str">
            <v>Batteri</v>
          </cell>
          <cell r="K12463" t="str">
            <v>C8705186-E-11C</v>
          </cell>
          <cell r="L12463" t="str">
            <v>C8705186-E-11C</v>
          </cell>
        </row>
        <row r="12464">
          <cell r="B12464" t="str">
            <v>YXC9774732Batterihållare</v>
          </cell>
          <cell r="C12464" t="str">
            <v>YXC9774732</v>
          </cell>
          <cell r="D12464">
            <v>2022</v>
          </cell>
          <cell r="E12464">
            <v>43</v>
          </cell>
          <cell r="F12464" t="str">
            <v>0430</v>
          </cell>
          <cell r="G12464" t="str">
            <v>J003</v>
          </cell>
          <cell r="H12464" t="str">
            <v>BATTERY HOLDER/Slider</v>
          </cell>
          <cell r="I12464" t="str">
            <v>Batterihållare</v>
          </cell>
          <cell r="K12464" t="str">
            <v>C8705188-E-05</v>
          </cell>
          <cell r="L12464" t="str">
            <v>C8705188-E-05</v>
          </cell>
        </row>
        <row r="12465">
          <cell r="B12465" t="str">
            <v>YXC9774732Batteriladdare</v>
          </cell>
          <cell r="C12465" t="str">
            <v>YXC9774732</v>
          </cell>
          <cell r="D12465">
            <v>2022</v>
          </cell>
          <cell r="E12465">
            <v>44</v>
          </cell>
          <cell r="F12465" t="str">
            <v>0440</v>
          </cell>
          <cell r="G12465" t="str">
            <v>J010</v>
          </cell>
          <cell r="H12465" t="str">
            <v>CHARGER:</v>
          </cell>
          <cell r="I12465" t="str">
            <v>Batteriladdare</v>
          </cell>
          <cell r="J12465" t="str">
            <v>C8705058-02, (CHARGER 2A    # NO:CZ2AG2JE7)  CHARGER FOR PHYLION BATTERY UART</v>
          </cell>
          <cell r="K12465" t="str">
            <v>C8705058-1-1C</v>
          </cell>
          <cell r="L12465" t="str">
            <v>C8705058-1-1D</v>
          </cell>
        </row>
        <row r="12466">
          <cell r="B12466" t="str">
            <v>YXC9774732Kontrollbox</v>
          </cell>
          <cell r="C12466" t="str">
            <v>YXC9774732</v>
          </cell>
          <cell r="D12466">
            <v>2022</v>
          </cell>
          <cell r="E12466">
            <v>45</v>
          </cell>
          <cell r="F12466" t="str">
            <v>0450</v>
          </cell>
          <cell r="G12466" t="str">
            <v>J011</v>
          </cell>
          <cell r="H12466" t="str">
            <v>Controller</v>
          </cell>
          <cell r="I12466" t="str">
            <v>Kontrollbox</v>
          </cell>
          <cell r="K12466" t="str">
            <v>INGÅR I MOTORN</v>
          </cell>
          <cell r="L12466" t="str">
            <v>Ingår i motorn</v>
          </cell>
        </row>
        <row r="12467">
          <cell r="B12467" t="str">
            <v>YXC9774732Växelöra</v>
          </cell>
          <cell r="C12467" t="str">
            <v>YXC9774732</v>
          </cell>
          <cell r="D12467">
            <v>2022</v>
          </cell>
          <cell r="E12467">
            <v>46</v>
          </cell>
          <cell r="F12467" t="str">
            <v>0460</v>
          </cell>
          <cell r="G12467" t="str">
            <v>D005</v>
          </cell>
          <cell r="H12467" t="str">
            <v>Gear hanger</v>
          </cell>
          <cell r="I12467" t="str">
            <v>Växelöra</v>
          </cell>
          <cell r="L12467" t="e">
            <v>#N/A</v>
          </cell>
        </row>
        <row r="12468">
          <cell r="B12468" t="str">
            <v>YXC9775131RAM</v>
          </cell>
          <cell r="C12468" t="str">
            <v>YXC9775131</v>
          </cell>
          <cell r="D12468">
            <v>2022</v>
          </cell>
          <cell r="E12468">
            <v>1</v>
          </cell>
          <cell r="F12468" t="str">
            <v>0010</v>
          </cell>
          <cell r="G12468" t="str">
            <v>A001</v>
          </cell>
          <cell r="H12468" t="str">
            <v>PAINTED FRAME</v>
          </cell>
          <cell r="I12468" t="str">
            <v>RAM</v>
          </cell>
          <cell r="L12468" t="e">
            <v>#N/A</v>
          </cell>
        </row>
        <row r="12469">
          <cell r="B12469" t="str">
            <v>YXC9775131Framgaffel</v>
          </cell>
          <cell r="C12469" t="str">
            <v>YXC9775131</v>
          </cell>
          <cell r="D12469">
            <v>2022</v>
          </cell>
          <cell r="E12469">
            <v>2</v>
          </cell>
          <cell r="F12469" t="str">
            <v>0020</v>
          </cell>
          <cell r="G12469" t="str">
            <v>A002</v>
          </cell>
          <cell r="H12469" t="str">
            <v>PAINTED FORK</v>
          </cell>
          <cell r="I12469" t="str">
            <v>Framgaffel</v>
          </cell>
          <cell r="J12469" t="str">
            <v>C1605443-193 FF 28 ST 1"1/8 Bi 30 37 w hole</v>
          </cell>
          <cell r="L12469" t="e">
            <v>#N/A</v>
          </cell>
        </row>
        <row r="12470">
          <cell r="B12470" t="str">
            <v>YXC9775131Styrlager</v>
          </cell>
          <cell r="C12470" t="str">
            <v>YXC9775131</v>
          </cell>
          <cell r="D12470">
            <v>2022</v>
          </cell>
          <cell r="E12470">
            <v>3</v>
          </cell>
          <cell r="F12470" t="str">
            <v>0030</v>
          </cell>
          <cell r="G12470" t="str">
            <v>B001</v>
          </cell>
          <cell r="H12470" t="str">
            <v>Head Set</v>
          </cell>
          <cell r="I12470" t="str">
            <v>Styrlager</v>
          </cell>
          <cell r="K12470" t="str">
            <v>C2105291</v>
          </cell>
          <cell r="L12470" t="str">
            <v>C2100163</v>
          </cell>
        </row>
        <row r="12471">
          <cell r="B12471" t="str">
            <v xml:space="preserve">YXC9775131Styrstam </v>
          </cell>
          <cell r="C12471" t="str">
            <v>YXC9775131</v>
          </cell>
          <cell r="D12471">
            <v>2022</v>
          </cell>
          <cell r="E12471">
            <v>4</v>
          </cell>
          <cell r="F12471" t="str">
            <v>0040</v>
          </cell>
          <cell r="G12471" t="str">
            <v>B002</v>
          </cell>
          <cell r="H12471" t="str">
            <v>Handlebar Stem</v>
          </cell>
          <cell r="I12471" t="str">
            <v xml:space="preserve">Styrstam </v>
          </cell>
          <cell r="K12471" t="str">
            <v>C2205550-090</v>
          </cell>
          <cell r="L12471" t="str">
            <v>C2200066</v>
          </cell>
        </row>
        <row r="12472">
          <cell r="B12472" t="str">
            <v>YXC9775131Styre</v>
          </cell>
          <cell r="C12472" t="str">
            <v>YXC9775131</v>
          </cell>
          <cell r="D12472">
            <v>2022</v>
          </cell>
          <cell r="E12472">
            <v>5</v>
          </cell>
          <cell r="F12472" t="str">
            <v>0050</v>
          </cell>
          <cell r="G12472" t="str">
            <v>B003</v>
          </cell>
          <cell r="H12472" t="str">
            <v>Handelbar</v>
          </cell>
          <cell r="I12472" t="str">
            <v>Styre</v>
          </cell>
          <cell r="K12472" t="str">
            <v>C2306074</v>
          </cell>
          <cell r="L12472" t="str">
            <v>C2306074</v>
          </cell>
        </row>
        <row r="12473">
          <cell r="B12473" t="str">
            <v>YXC9775131Bromsgrepp H</v>
          </cell>
          <cell r="C12473" t="str">
            <v>YXC9775131</v>
          </cell>
          <cell r="D12473">
            <v>2022</v>
          </cell>
          <cell r="E12473">
            <v>6</v>
          </cell>
          <cell r="F12473" t="str">
            <v>0060</v>
          </cell>
          <cell r="G12473" t="str">
            <v>C002</v>
          </cell>
          <cell r="H12473" t="str">
            <v>Brake Lever R</v>
          </cell>
          <cell r="I12473" t="str">
            <v>Bromsgrepp H</v>
          </cell>
          <cell r="L12473" t="e">
            <v>#N/A</v>
          </cell>
        </row>
        <row r="12474">
          <cell r="B12474" t="str">
            <v>YXC9775131Bromsgrepp V</v>
          </cell>
          <cell r="C12474" t="str">
            <v>YXC9775131</v>
          </cell>
          <cell r="D12474">
            <v>2022</v>
          </cell>
          <cell r="E12474">
            <v>7</v>
          </cell>
          <cell r="F12474" t="str">
            <v>0070</v>
          </cell>
          <cell r="G12474" t="str">
            <v>C001</v>
          </cell>
          <cell r="H12474" t="str">
            <v>Brake Lever L</v>
          </cell>
          <cell r="I12474" t="str">
            <v>Bromsgrepp V</v>
          </cell>
          <cell r="K12474" t="str">
            <v>C6405080-1000</v>
          </cell>
          <cell r="L12474" t="str">
            <v>Kontakta Service</v>
          </cell>
        </row>
        <row r="12475">
          <cell r="B12475" t="str">
            <v>YXC9775131Växelreglage H</v>
          </cell>
          <cell r="C12475" t="str">
            <v>YXC9775131</v>
          </cell>
          <cell r="D12475">
            <v>2022</v>
          </cell>
          <cell r="E12475">
            <v>8</v>
          </cell>
          <cell r="F12475" t="str">
            <v>0080</v>
          </cell>
          <cell r="G12475" t="str">
            <v>D002</v>
          </cell>
          <cell r="H12475" t="str">
            <v>Shift Lever R</v>
          </cell>
          <cell r="I12475" t="str">
            <v>Växelreglage H</v>
          </cell>
          <cell r="J12475" t="str">
            <v>C5105092 SHIFT LEVER, SL-C3000-7, NEXUS, REVO SHIFTER, 2320MM INNER, W/O OUTER FOR CJ-NX40(FOR SCANDINAVIAN), BLACK, BULK</v>
          </cell>
          <cell r="K12475" t="str">
            <v>C5105092</v>
          </cell>
          <cell r="L12475" t="str">
            <v>Kontakta SHIMANO</v>
          </cell>
        </row>
        <row r="12476">
          <cell r="B12476" t="str">
            <v>YXC9775131Växelreglage V</v>
          </cell>
          <cell r="C12476" t="str">
            <v>YXC9775131</v>
          </cell>
          <cell r="D12476">
            <v>2022</v>
          </cell>
          <cell r="E12476">
            <v>9</v>
          </cell>
          <cell r="F12476" t="str">
            <v>0090</v>
          </cell>
          <cell r="G12476" t="str">
            <v>D001</v>
          </cell>
          <cell r="H12476" t="str">
            <v>Shift Lever L</v>
          </cell>
          <cell r="I12476" t="str">
            <v>Växelreglage V</v>
          </cell>
          <cell r="L12476" t="e">
            <v>#N/A</v>
          </cell>
        </row>
        <row r="12477">
          <cell r="B12477" t="str">
            <v>YXC9775131Handtag par</v>
          </cell>
          <cell r="C12477" t="str">
            <v>YXC9775131</v>
          </cell>
          <cell r="D12477">
            <v>2022</v>
          </cell>
          <cell r="E12477">
            <v>10</v>
          </cell>
          <cell r="F12477" t="str">
            <v>0100</v>
          </cell>
          <cell r="G12477" t="str">
            <v>B004</v>
          </cell>
          <cell r="H12477" t="str">
            <v>Grip R</v>
          </cell>
          <cell r="I12477" t="str">
            <v>Handtag par</v>
          </cell>
          <cell r="J12477" t="str">
            <v xml:space="preserve">C2505484  HERRMANS 84A ERGO TPE 90MM  </v>
          </cell>
          <cell r="K12477" t="str">
            <v>C2505528</v>
          </cell>
          <cell r="L12477" t="str">
            <v>C2500057</v>
          </cell>
        </row>
        <row r="12478">
          <cell r="B12478" t="str">
            <v>YXC9775131Frambroms</v>
          </cell>
          <cell r="C12478" t="str">
            <v>YXC9775131</v>
          </cell>
          <cell r="D12478">
            <v>2022</v>
          </cell>
          <cell r="E12478">
            <v>11</v>
          </cell>
          <cell r="F12478" t="str">
            <v>0110</v>
          </cell>
          <cell r="G12478" t="str">
            <v>C003</v>
          </cell>
          <cell r="H12478" t="str">
            <v xml:space="preserve">Brake front </v>
          </cell>
          <cell r="I12478" t="str">
            <v>Frambroms</v>
          </cell>
          <cell r="K12478" t="str">
            <v>C6405080-1000</v>
          </cell>
          <cell r="L12478" t="str">
            <v>Kontakta Service</v>
          </cell>
        </row>
        <row r="12479">
          <cell r="B12479" t="str">
            <v>YXC9775131Bakbroms</v>
          </cell>
          <cell r="C12479" t="str">
            <v>YXC9775131</v>
          </cell>
          <cell r="D12479">
            <v>2022</v>
          </cell>
          <cell r="E12479">
            <v>12</v>
          </cell>
          <cell r="F12479" t="str">
            <v>0120</v>
          </cell>
          <cell r="G12479" t="str">
            <v>C004</v>
          </cell>
          <cell r="H12479" t="str">
            <v>Brake rear</v>
          </cell>
          <cell r="I12479" t="str">
            <v>Bakbroms</v>
          </cell>
          <cell r="K12479" t="str">
            <v>Shimano</v>
          </cell>
          <cell r="L12479" t="str">
            <v>Kontakta SHIMANO</v>
          </cell>
        </row>
        <row r="12480">
          <cell r="B12480" t="str">
            <v>YXC9775131Vevlager</v>
          </cell>
          <cell r="C12480" t="str">
            <v>YXC9775131</v>
          </cell>
          <cell r="D12480">
            <v>2022</v>
          </cell>
          <cell r="E12480">
            <v>13</v>
          </cell>
          <cell r="F12480" t="str">
            <v>0130</v>
          </cell>
          <cell r="G12480" t="str">
            <v>E001</v>
          </cell>
          <cell r="H12480" t="str">
            <v xml:space="preserve">BB-set </v>
          </cell>
          <cell r="I12480" t="str">
            <v>Vevlager</v>
          </cell>
          <cell r="K12480" t="str">
            <v>INGÅR I MOTORN</v>
          </cell>
          <cell r="L12480" t="str">
            <v>Ingår i motorn</v>
          </cell>
        </row>
        <row r="12481">
          <cell r="B12481" t="str">
            <v>YXC9775131Vevparti</v>
          </cell>
          <cell r="C12481" t="str">
            <v>YXC9775131</v>
          </cell>
          <cell r="D12481">
            <v>2022</v>
          </cell>
          <cell r="E12481">
            <v>14</v>
          </cell>
          <cell r="F12481" t="str">
            <v>0140</v>
          </cell>
          <cell r="G12481" t="str">
            <v>E002</v>
          </cell>
          <cell r="H12481" t="str">
            <v>Front Chainwheel</v>
          </cell>
          <cell r="I12481" t="str">
            <v>Vevparti</v>
          </cell>
          <cell r="J12481" t="str">
            <v>38t inkl in spider</v>
          </cell>
          <cell r="K12481" t="str">
            <v>C3305778-EG</v>
          </cell>
          <cell r="L12481" t="str">
            <v>C3305778-EG</v>
          </cell>
        </row>
        <row r="12482">
          <cell r="B12482" t="str">
            <v>YXC9775131Kedjeskydd</v>
          </cell>
          <cell r="C12482" t="str">
            <v>YXC9775131</v>
          </cell>
          <cell r="D12482">
            <v>2022</v>
          </cell>
          <cell r="E12482">
            <v>15</v>
          </cell>
          <cell r="F12482" t="str">
            <v>0150</v>
          </cell>
          <cell r="G12482" t="str">
            <v>H001</v>
          </cell>
          <cell r="H12482" t="str">
            <v>Chain guard</v>
          </cell>
          <cell r="I12482" t="str">
            <v>Kedjeskydd</v>
          </cell>
          <cell r="J12482" t="str">
            <v>C8305678 Twave 38 Short Integrated smoke transparent/black. SCREW BZ 4,2x9,5 POZ DIN7981F</v>
          </cell>
          <cell r="K12482" t="str">
            <v>C8305427/ZBK</v>
          </cell>
          <cell r="L12482" t="str">
            <v>C8305427/ZBK</v>
          </cell>
        </row>
        <row r="12483">
          <cell r="B12483" t="str">
            <v>YXC9775131Kedjeskyddsfäste</v>
          </cell>
          <cell r="C12483" t="str">
            <v>YXC9775131</v>
          </cell>
          <cell r="D12483">
            <v>2022</v>
          </cell>
          <cell r="E12483">
            <v>16</v>
          </cell>
          <cell r="F12483" t="str">
            <v>0160</v>
          </cell>
          <cell r="G12483" t="str">
            <v>H002</v>
          </cell>
          <cell r="H12483" t="str">
            <v>Chain guard bracket</v>
          </cell>
          <cell r="I12483" t="str">
            <v>Kedjeskyddsfäste</v>
          </cell>
          <cell r="J12483" t="str">
            <v>C8305679 CNG-FF38T, C8305680 SCREW M4X8 MPS DIN 7985 BK</v>
          </cell>
          <cell r="K12483" t="str">
            <v>C8305526</v>
          </cell>
          <cell r="L12483" t="str">
            <v>C8305526</v>
          </cell>
        </row>
        <row r="12484">
          <cell r="B12484" t="str">
            <v>YXC9775131Framväxel</v>
          </cell>
          <cell r="C12484" t="str">
            <v>YXC9775131</v>
          </cell>
          <cell r="D12484">
            <v>2022</v>
          </cell>
          <cell r="E12484">
            <v>17</v>
          </cell>
          <cell r="F12484" t="str">
            <v>0170</v>
          </cell>
          <cell r="G12484" t="str">
            <v>D003</v>
          </cell>
          <cell r="H12484" t="str">
            <v>Front Derailleur</v>
          </cell>
          <cell r="I12484" t="str">
            <v>Framväxel</v>
          </cell>
          <cell r="L12484" t="e">
            <v>#N/A</v>
          </cell>
        </row>
        <row r="12485">
          <cell r="B12485" t="str">
            <v>YXC9775131Bakväxel</v>
          </cell>
          <cell r="C12485" t="str">
            <v>YXC9775131</v>
          </cell>
          <cell r="D12485">
            <v>2022</v>
          </cell>
          <cell r="E12485">
            <v>18</v>
          </cell>
          <cell r="F12485" t="str">
            <v>0180</v>
          </cell>
          <cell r="G12485" t="str">
            <v>D004</v>
          </cell>
          <cell r="H12485" t="str">
            <v>Rear Derailleur</v>
          </cell>
          <cell r="I12485" t="str">
            <v>Bakväxel</v>
          </cell>
          <cell r="K12485" t="str">
            <v>Shimano</v>
          </cell>
          <cell r="L12485" t="str">
            <v>Kontakta SHIMANO</v>
          </cell>
        </row>
        <row r="12486">
          <cell r="B12486" t="str">
            <v>YXC9775131Kedja</v>
          </cell>
          <cell r="C12486" t="str">
            <v>YXC9775131</v>
          </cell>
          <cell r="D12486">
            <v>2022</v>
          </cell>
          <cell r="E12486">
            <v>19</v>
          </cell>
          <cell r="F12486" t="str">
            <v>0190</v>
          </cell>
          <cell r="G12486" t="str">
            <v>E003</v>
          </cell>
          <cell r="H12486" t="str">
            <v xml:space="preserve">Chain </v>
          </cell>
          <cell r="I12486" t="str">
            <v>Kedja</v>
          </cell>
          <cell r="J12486" t="str">
            <v>C3405041-104  + link CHA 1S 105L RB Z610HXRB   KMC</v>
          </cell>
          <cell r="K12486" t="str">
            <v>C3405041-104</v>
          </cell>
          <cell r="L12486" t="str">
            <v>C3400038</v>
          </cell>
        </row>
        <row r="12487">
          <cell r="B12487" t="str">
            <v>YXC9775131Kassett</v>
          </cell>
          <cell r="C12487" t="str">
            <v>YXC9775131</v>
          </cell>
          <cell r="D12487">
            <v>2022</v>
          </cell>
          <cell r="E12487">
            <v>20</v>
          </cell>
          <cell r="F12487" t="str">
            <v>0200</v>
          </cell>
          <cell r="G12487" t="str">
            <v>E004</v>
          </cell>
          <cell r="H12487" t="str">
            <v>Cassette Sprocket</v>
          </cell>
          <cell r="I12487" t="str">
            <v>Kassett</v>
          </cell>
          <cell r="J12487" t="str">
            <v>ASMGEAR20SU SPT SC20sv3/32" (INTERNAL HUB)</v>
          </cell>
          <cell r="K12487" t="str">
            <v>ASMGEAR16SU</v>
          </cell>
          <cell r="L12487" t="str">
            <v>Kontakta SHIMANO</v>
          </cell>
        </row>
        <row r="12488">
          <cell r="B12488" t="str">
            <v>YXC9775131Framhjul</v>
          </cell>
          <cell r="C12488" t="str">
            <v>YXC9775131</v>
          </cell>
          <cell r="D12488">
            <v>2022</v>
          </cell>
          <cell r="E12488">
            <v>21</v>
          </cell>
          <cell r="F12488" t="str">
            <v>0210</v>
          </cell>
          <cell r="G12488" t="str">
            <v>F001</v>
          </cell>
          <cell r="H12488" t="str">
            <v>Front hub</v>
          </cell>
          <cell r="I12488" t="str">
            <v>Framhjul</v>
          </cell>
          <cell r="K12488" t="str">
            <v>C4108152</v>
          </cell>
          <cell r="L12488" t="str">
            <v>C4100386</v>
          </cell>
        </row>
        <row r="12489">
          <cell r="B12489" t="str">
            <v>YXC9775131Bakhjul</v>
          </cell>
          <cell r="C12489" t="str">
            <v>YXC9775131</v>
          </cell>
          <cell r="D12489">
            <v>2022</v>
          </cell>
          <cell r="E12489">
            <v>22</v>
          </cell>
          <cell r="F12489" t="str">
            <v>0220</v>
          </cell>
          <cell r="G12489" t="str">
            <v>F002</v>
          </cell>
          <cell r="H12489" t="str">
            <v>Rear hub</v>
          </cell>
          <cell r="I12489" t="str">
            <v>Bakhjul</v>
          </cell>
          <cell r="J12489" t="str">
            <v>ASGC30007CADXR (ASG7C30ADXR) HBRcb 36 H SILVER DX</v>
          </cell>
          <cell r="K12489" t="str">
            <v>C4208250</v>
          </cell>
          <cell r="L12489" t="str">
            <v>C4200052</v>
          </cell>
        </row>
        <row r="12490">
          <cell r="B12490" t="str">
            <v>YXC9775131Däck</v>
          </cell>
          <cell r="C12490" t="str">
            <v>YXC9775131</v>
          </cell>
          <cell r="D12490">
            <v>2022</v>
          </cell>
          <cell r="E12490">
            <v>23</v>
          </cell>
          <cell r="F12490" t="str">
            <v>0230</v>
          </cell>
          <cell r="G12490" t="str">
            <v>F003</v>
          </cell>
          <cell r="H12490" t="str">
            <v>Tire</v>
          </cell>
          <cell r="I12490" t="str">
            <v>Däck</v>
          </cell>
          <cell r="K12490" t="str">
            <v>C4906455</v>
          </cell>
          <cell r="L12490" t="str">
            <v>C4901463</v>
          </cell>
        </row>
        <row r="12491">
          <cell r="B12491" t="str">
            <v>YXC9775131Skärmar set</v>
          </cell>
          <cell r="C12491" t="str">
            <v>YXC9775131</v>
          </cell>
          <cell r="D12491">
            <v>2022</v>
          </cell>
          <cell r="E12491">
            <v>24</v>
          </cell>
          <cell r="F12491" t="str">
            <v>0240</v>
          </cell>
          <cell r="G12491" t="str">
            <v>H003</v>
          </cell>
          <cell r="H12491" t="str">
            <v xml:space="preserve">Mudguard front   </v>
          </cell>
          <cell r="I12491" t="str">
            <v>Skärmar set</v>
          </cell>
          <cell r="K12491" t="str">
            <v>C8255729-BK</v>
          </cell>
          <cell r="L12491" t="str">
            <v>C8250028</v>
          </cell>
        </row>
        <row r="12492">
          <cell r="B12492" t="str">
            <v>YXC9775131Pakethållare</v>
          </cell>
          <cell r="C12492" t="str">
            <v>YXC9775131</v>
          </cell>
          <cell r="D12492">
            <v>2022</v>
          </cell>
          <cell r="E12492">
            <v>25</v>
          </cell>
          <cell r="F12492" t="str">
            <v>0250</v>
          </cell>
          <cell r="G12492" t="str">
            <v>H004</v>
          </cell>
          <cell r="H12492" t="str">
            <v>Carrier</v>
          </cell>
          <cell r="I12492" t="str">
            <v>Pakethållare</v>
          </cell>
          <cell r="J12492" t="str">
            <v>C8205759-BK AVS CLASSIC CARRIER FOR PHILION BATTERY, Powder BLACK CLIP AND SPECTRA LOGO SF-03</v>
          </cell>
          <cell r="K12492" t="str">
            <v>C8205834-BK</v>
          </cell>
          <cell r="L12492" t="str">
            <v>C8205834-BK</v>
          </cell>
        </row>
        <row r="12493">
          <cell r="B12493" t="str">
            <v>YXC9775131Sadel</v>
          </cell>
          <cell r="C12493" t="str">
            <v>YXC9775131</v>
          </cell>
          <cell r="D12493">
            <v>2022</v>
          </cell>
          <cell r="E12493">
            <v>26</v>
          </cell>
          <cell r="F12493" t="str">
            <v>0260</v>
          </cell>
          <cell r="G12493" t="str">
            <v>G001</v>
          </cell>
          <cell r="H12493" t="str">
            <v>Saddle</v>
          </cell>
          <cell r="I12493" t="str">
            <v>Sadel</v>
          </cell>
          <cell r="K12493" t="str">
            <v>C7105989</v>
          </cell>
          <cell r="L12493" t="str">
            <v>C7100596</v>
          </cell>
        </row>
        <row r="12494">
          <cell r="B12494" t="str">
            <v>YXC9775131Sadelstolpe</v>
          </cell>
          <cell r="C12494" t="str">
            <v>YXC9775131</v>
          </cell>
          <cell r="D12494">
            <v>2022</v>
          </cell>
          <cell r="E12494">
            <v>27</v>
          </cell>
          <cell r="F12494" t="str">
            <v>0270</v>
          </cell>
          <cell r="G12494" t="str">
            <v>G002</v>
          </cell>
          <cell r="H12494" t="str">
            <v>Seatpost</v>
          </cell>
          <cell r="I12494" t="str">
            <v>Sadelstolpe</v>
          </cell>
          <cell r="J12494" t="str">
            <v>C7205256 STD 27.2X300 SILVER</v>
          </cell>
          <cell r="K12494" t="str">
            <v>C7205260</v>
          </cell>
          <cell r="L12494" t="str">
            <v>C7200053</v>
          </cell>
        </row>
        <row r="12495">
          <cell r="B12495" t="str">
            <v>YXC9775131Sadelrörsklämma</v>
          </cell>
          <cell r="C12495" t="str">
            <v>YXC9775131</v>
          </cell>
          <cell r="D12495">
            <v>2022</v>
          </cell>
          <cell r="E12495">
            <v>28</v>
          </cell>
          <cell r="F12495" t="str">
            <v>0280</v>
          </cell>
          <cell r="G12495" t="str">
            <v>G003</v>
          </cell>
          <cell r="H12495" t="str">
            <v>Seat Clamp</v>
          </cell>
          <cell r="I12495" t="str">
            <v>Sadelrörsklämma</v>
          </cell>
          <cell r="J12495" t="str">
            <v>C7305002 L/C 31.8 MX27 shiny black</v>
          </cell>
          <cell r="K12495" t="str">
            <v>C7305002</v>
          </cell>
          <cell r="L12495" t="str">
            <v>C7300027-318</v>
          </cell>
        </row>
        <row r="12496">
          <cell r="B12496" t="str">
            <v>YXC9775131Framlampa</v>
          </cell>
          <cell r="C12496" t="str">
            <v>YXC9775131</v>
          </cell>
          <cell r="D12496">
            <v>2022</v>
          </cell>
          <cell r="E12496">
            <v>29</v>
          </cell>
          <cell r="F12496" t="str">
            <v>0290</v>
          </cell>
          <cell r="G12496" t="str">
            <v>H005</v>
          </cell>
          <cell r="H12496" t="str">
            <v>Front light</v>
          </cell>
          <cell r="I12496" t="str">
            <v>Framlampa</v>
          </cell>
          <cell r="K12496" t="str">
            <v>C8015300</v>
          </cell>
          <cell r="L12496" t="str">
            <v>C8015300</v>
          </cell>
        </row>
        <row r="12497">
          <cell r="B12497" t="str">
            <v>YXC9775131Baklampa</v>
          </cell>
          <cell r="C12497" t="str">
            <v>YXC9775131</v>
          </cell>
          <cell r="D12497">
            <v>2022</v>
          </cell>
          <cell r="E12497">
            <v>30</v>
          </cell>
          <cell r="F12497" t="str">
            <v>0300</v>
          </cell>
          <cell r="G12497" t="str">
            <v>H006</v>
          </cell>
          <cell r="H12497" t="str">
            <v>Light, Rear</v>
          </cell>
          <cell r="I12497" t="str">
            <v>Baklampa</v>
          </cell>
          <cell r="J12497" t="str">
            <v>inkl in battery</v>
          </cell>
          <cell r="K12497" t="str">
            <v>C8705186-1RLBK</v>
          </cell>
          <cell r="L12497" t="str">
            <v>C8705186-1RLBK</v>
          </cell>
        </row>
        <row r="12498">
          <cell r="B12498" t="str">
            <v>YXC9775131Låssats</v>
          </cell>
          <cell r="C12498" t="str">
            <v>YXC9775131</v>
          </cell>
          <cell r="D12498">
            <v>2022</v>
          </cell>
          <cell r="E12498">
            <v>31</v>
          </cell>
          <cell r="F12498" t="str">
            <v>0310</v>
          </cell>
          <cell r="G12498" t="str">
            <v>H007</v>
          </cell>
          <cell r="H12498" t="str">
            <v>Lock</v>
          </cell>
          <cell r="I12498" t="str">
            <v>Låssats</v>
          </cell>
          <cell r="J12498" t="str">
            <v>C8405069 LCK SF PLbk Solid+  BAT SF03/SR11/SR20, LOCK FRAME+LOCK BATT SF03 RT W/2 similar keys</v>
          </cell>
          <cell r="K12498" t="str">
            <v>C8405069</v>
          </cell>
          <cell r="L12498" t="str">
            <v>C8405069</v>
          </cell>
        </row>
        <row r="12499">
          <cell r="B12499" t="str">
            <v>YXC9775131Stöd</v>
          </cell>
          <cell r="C12499" t="str">
            <v>YXC9775131</v>
          </cell>
          <cell r="D12499">
            <v>2022</v>
          </cell>
          <cell r="E12499">
            <v>32</v>
          </cell>
          <cell r="F12499" t="str">
            <v>0320</v>
          </cell>
          <cell r="G12499" t="str">
            <v>H008</v>
          </cell>
          <cell r="H12499" t="str">
            <v>Kick stand</v>
          </cell>
          <cell r="I12499" t="str">
            <v>Stöd</v>
          </cell>
          <cell r="J12499" t="str">
            <v>C8105222 REX HV for MAX CS mount KICKSTAND ADJUSTABLE 1288-4</v>
          </cell>
          <cell r="K12499" t="str">
            <v>C8105224</v>
          </cell>
          <cell r="L12499" t="str">
            <v>C8105224</v>
          </cell>
        </row>
        <row r="12500">
          <cell r="B12500" t="str">
            <v>YXC9775131Korg</v>
          </cell>
          <cell r="C12500" t="str">
            <v>YXC9775131</v>
          </cell>
          <cell r="D12500">
            <v>2022</v>
          </cell>
          <cell r="E12500">
            <v>33</v>
          </cell>
          <cell r="F12500" t="str">
            <v>0330</v>
          </cell>
          <cell r="G12500" t="str">
            <v>H009</v>
          </cell>
          <cell r="H12500" t="str">
            <v>Basket / Fr carrier</v>
          </cell>
          <cell r="I12500" t="str">
            <v>Korg</v>
          </cell>
          <cell r="K12500" t="str">
            <v>C8605198</v>
          </cell>
          <cell r="L12500" t="str">
            <v>C8600016</v>
          </cell>
        </row>
        <row r="12501">
          <cell r="B12501" t="str">
            <v>YXC9775131Pedaler</v>
          </cell>
          <cell r="C12501" t="str">
            <v>YXC9775131</v>
          </cell>
          <cell r="D12501">
            <v>2022</v>
          </cell>
          <cell r="E12501">
            <v>34</v>
          </cell>
          <cell r="F12501" t="str">
            <v>0340</v>
          </cell>
          <cell r="G12501" t="str">
            <v>E005</v>
          </cell>
          <cell r="H12501" t="str">
            <v xml:space="preserve">Pedal </v>
          </cell>
          <cell r="I12501" t="str">
            <v>Pedaler</v>
          </cell>
          <cell r="J12501" t="str">
            <v>C3505317 STANDARD BK/GR9/16"</v>
          </cell>
          <cell r="K12501" t="str">
            <v>C3505208</v>
          </cell>
          <cell r="L12501" t="str">
            <v>C3500059</v>
          </cell>
        </row>
        <row r="12502">
          <cell r="B12502" t="str">
            <v>YXC9775131Motor</v>
          </cell>
          <cell r="C12502" t="str">
            <v>YXC9775131</v>
          </cell>
          <cell r="D12502">
            <v>2022</v>
          </cell>
          <cell r="E12502">
            <v>35</v>
          </cell>
          <cell r="F12502" t="str">
            <v>0350</v>
          </cell>
          <cell r="G12502" t="str">
            <v>J001</v>
          </cell>
          <cell r="H12502" t="str">
            <v>DRIVE UNIT:</v>
          </cell>
          <cell r="I12502" t="str">
            <v>Motor</v>
          </cell>
          <cell r="K12502" t="str">
            <v>C8705240-1-01BC</v>
          </cell>
          <cell r="L12502" t="str">
            <v>C8705240-1-01BC</v>
          </cell>
        </row>
        <row r="12503">
          <cell r="B12503" t="str">
            <v>YXC9775131Display</v>
          </cell>
          <cell r="C12503" t="str">
            <v>YXC9775131</v>
          </cell>
          <cell r="D12503">
            <v>2022</v>
          </cell>
          <cell r="E12503">
            <v>36</v>
          </cell>
          <cell r="F12503" t="str">
            <v>0360</v>
          </cell>
          <cell r="G12503" t="str">
            <v>J004</v>
          </cell>
          <cell r="H12503" t="str">
            <v>DISPLAY:</v>
          </cell>
          <cell r="I12503" t="str">
            <v>Display</v>
          </cell>
          <cell r="K12503" t="str">
            <v>C8705068-1-41C</v>
          </cell>
          <cell r="L12503" t="str">
            <v>C8705068-1-41C</v>
          </cell>
        </row>
        <row r="12504">
          <cell r="B12504" t="str">
            <v>YXC9775131EB-Bus kabel</v>
          </cell>
          <cell r="C12504" t="str">
            <v>YXC9775131</v>
          </cell>
          <cell r="D12504">
            <v>2022</v>
          </cell>
          <cell r="E12504">
            <v>37</v>
          </cell>
          <cell r="F12504" t="str">
            <v>0370</v>
          </cell>
          <cell r="G12504" t="str">
            <v>J005</v>
          </cell>
          <cell r="H12504" t="str">
            <v>EB-BUS CABLE:</v>
          </cell>
          <cell r="I12504" t="str">
            <v>EB-Bus kabel</v>
          </cell>
          <cell r="J12504" t="str">
            <v>C8705068-1-04-01, 5PIN ( 1340mm ) CONNECT TO CONTROLLER, OTHER SIDE TO DISPLAY, LIGHTING SETS</v>
          </cell>
          <cell r="K12504" t="str">
            <v>C8705240-1-4-2C</v>
          </cell>
          <cell r="L12504" t="str">
            <v>C8705240-1-4-2C</v>
          </cell>
        </row>
        <row r="12505">
          <cell r="B12505" t="str">
            <v>YXC9775131Motorkabel</v>
          </cell>
          <cell r="C12505" t="str">
            <v>YXC9775131</v>
          </cell>
          <cell r="D12505">
            <v>2022</v>
          </cell>
          <cell r="E12505">
            <v>38</v>
          </cell>
          <cell r="F12505" t="str">
            <v>0380</v>
          </cell>
          <cell r="G12505" t="str">
            <v>J006</v>
          </cell>
          <cell r="H12505" t="str">
            <v>POWER CABLE:</v>
          </cell>
          <cell r="I12505" t="str">
            <v>Motorkabel</v>
          </cell>
          <cell r="J12505" t="str">
            <v>W/O (inluded into the battary slider)</v>
          </cell>
          <cell r="K12505" t="str">
            <v>Ingår i batterihållaren</v>
          </cell>
          <cell r="L12505" t="str">
            <v>Ingår i batterihållaren</v>
          </cell>
        </row>
        <row r="12506">
          <cell r="B12506" t="str">
            <v>YXC9775131Kabel framlampa</v>
          </cell>
          <cell r="C12506" t="str">
            <v>YXC9775131</v>
          </cell>
          <cell r="D12506">
            <v>2022</v>
          </cell>
          <cell r="E12506">
            <v>39</v>
          </cell>
          <cell r="F12506" t="str">
            <v>0390</v>
          </cell>
          <cell r="G12506" t="str">
            <v>J007</v>
          </cell>
          <cell r="H12506" t="str">
            <v>F. LIGHT CABLE:</v>
          </cell>
          <cell r="I12506" t="str">
            <v>Kabel framlampa</v>
          </cell>
          <cell r="K12506" t="str">
            <v>C8705068-1-0416</v>
          </cell>
          <cell r="L12506" t="str">
            <v>C8705068-1-0416</v>
          </cell>
        </row>
        <row r="12507">
          <cell r="B12507" t="str">
            <v>YXC9775131Kabel baklampa</v>
          </cell>
          <cell r="C12507" t="str">
            <v>YXC9775131</v>
          </cell>
          <cell r="D12507">
            <v>2022</v>
          </cell>
          <cell r="E12507">
            <v>40</v>
          </cell>
          <cell r="F12507" t="str">
            <v>0400</v>
          </cell>
          <cell r="G12507" t="str">
            <v>J008</v>
          </cell>
          <cell r="H12507" t="str">
            <v>R. LIGHT CABLE:</v>
          </cell>
          <cell r="I12507" t="str">
            <v>Kabel baklampa</v>
          </cell>
          <cell r="J12507" t="str">
            <v>Included in the battery</v>
          </cell>
          <cell r="K12507" t="str">
            <v>INGÅR I BATTERIET</v>
          </cell>
          <cell r="L12507" t="str">
            <v>Ingår i batteriet</v>
          </cell>
        </row>
        <row r="12508">
          <cell r="B12508" t="str">
            <v>YXC9775131Hastighetssensor</v>
          </cell>
          <cell r="C12508" t="str">
            <v>YXC9775131</v>
          </cell>
          <cell r="D12508">
            <v>2022</v>
          </cell>
          <cell r="E12508">
            <v>41</v>
          </cell>
          <cell r="F12508" t="str">
            <v>0410</v>
          </cell>
          <cell r="G12508" t="str">
            <v>J009</v>
          </cell>
          <cell r="H12508" t="str">
            <v>SPEED SENSOR:</v>
          </cell>
          <cell r="I12508" t="str">
            <v>Hastighetssensor</v>
          </cell>
          <cell r="J12508" t="str">
            <v>C8705068-1-04-11, DETECTING WHEEL RPM, CABLE LENGTH:70mm</v>
          </cell>
          <cell r="K12508" t="str">
            <v>C8705068-1-411C</v>
          </cell>
          <cell r="L12508" t="str">
            <v>C8705068-1-411C</v>
          </cell>
        </row>
        <row r="12509">
          <cell r="B12509" t="str">
            <v>YXC9775131Batteri</v>
          </cell>
          <cell r="C12509" t="str">
            <v>YXC9775131</v>
          </cell>
          <cell r="D12509">
            <v>2022</v>
          </cell>
          <cell r="E12509">
            <v>42</v>
          </cell>
          <cell r="F12509" t="str">
            <v>0420</v>
          </cell>
          <cell r="G12509" t="str">
            <v>J002</v>
          </cell>
          <cell r="H12509" t="str">
            <v>BATTERY:</v>
          </cell>
          <cell r="I12509" t="str">
            <v>Batteri</v>
          </cell>
          <cell r="K12509" t="str">
            <v>C8705186-E-11C</v>
          </cell>
          <cell r="L12509" t="str">
            <v>C8705186-E-11C</v>
          </cell>
        </row>
        <row r="12510">
          <cell r="B12510" t="str">
            <v>YXC9775131Batterihållare</v>
          </cell>
          <cell r="C12510" t="str">
            <v>YXC9775131</v>
          </cell>
          <cell r="D12510">
            <v>2022</v>
          </cell>
          <cell r="E12510">
            <v>43</v>
          </cell>
          <cell r="F12510" t="str">
            <v>0430</v>
          </cell>
          <cell r="G12510" t="str">
            <v>J003</v>
          </cell>
          <cell r="H12510" t="str">
            <v>BATTERY HOLDER/Slider</v>
          </cell>
          <cell r="I12510" t="str">
            <v>Batterihållare</v>
          </cell>
          <cell r="K12510" t="str">
            <v>C8705188-E-05</v>
          </cell>
          <cell r="L12510" t="str">
            <v>C8705188-E-05</v>
          </cell>
        </row>
        <row r="12511">
          <cell r="B12511" t="str">
            <v>YXC9775131Batteriladdare</v>
          </cell>
          <cell r="C12511" t="str">
            <v>YXC9775131</v>
          </cell>
          <cell r="D12511">
            <v>2022</v>
          </cell>
          <cell r="E12511">
            <v>44</v>
          </cell>
          <cell r="F12511" t="str">
            <v>0440</v>
          </cell>
          <cell r="G12511" t="str">
            <v>J010</v>
          </cell>
          <cell r="H12511" t="str">
            <v>CHARGER:</v>
          </cell>
          <cell r="I12511" t="str">
            <v>Batteriladdare</v>
          </cell>
          <cell r="J12511" t="str">
            <v>C8705058-02, (CHARGER 2A    # NO:CZ2AG2JE7)  CHARGER FOR PHYLION BATTERY UART</v>
          </cell>
          <cell r="K12511" t="str">
            <v>C8705058-1-1C</v>
          </cell>
          <cell r="L12511" t="str">
            <v>C8705058-1-1D</v>
          </cell>
        </row>
        <row r="12512">
          <cell r="B12512" t="str">
            <v>YXC9775131Kontrollbox</v>
          </cell>
          <cell r="C12512" t="str">
            <v>YXC9775131</v>
          </cell>
          <cell r="D12512">
            <v>2022</v>
          </cell>
          <cell r="E12512">
            <v>45</v>
          </cell>
          <cell r="F12512" t="str">
            <v>0450</v>
          </cell>
          <cell r="G12512" t="str">
            <v>J011</v>
          </cell>
          <cell r="H12512" t="str">
            <v>Controller</v>
          </cell>
          <cell r="I12512" t="str">
            <v>Kontrollbox</v>
          </cell>
          <cell r="K12512" t="str">
            <v>INGÅR I MOTORN</v>
          </cell>
          <cell r="L12512" t="str">
            <v>Ingår i motorn</v>
          </cell>
        </row>
        <row r="12513">
          <cell r="B12513" t="str">
            <v>YXC9775131Växelöra</v>
          </cell>
          <cell r="C12513" t="str">
            <v>YXC9775131</v>
          </cell>
          <cell r="D12513">
            <v>2022</v>
          </cell>
          <cell r="E12513">
            <v>46</v>
          </cell>
          <cell r="F12513" t="str">
            <v>0460</v>
          </cell>
          <cell r="G12513" t="str">
            <v>D005</v>
          </cell>
          <cell r="H12513" t="str">
            <v>Gear hanger</v>
          </cell>
          <cell r="I12513" t="str">
            <v>Växelöra</v>
          </cell>
          <cell r="L12513" t="e">
            <v>#N/A</v>
          </cell>
        </row>
        <row r="12514">
          <cell r="B12514" t="str">
            <v>YXC9775132RAM</v>
          </cell>
          <cell r="C12514" t="str">
            <v>YXC9775132</v>
          </cell>
          <cell r="D12514">
            <v>2022</v>
          </cell>
          <cell r="E12514">
            <v>1</v>
          </cell>
          <cell r="F12514" t="str">
            <v>0010</v>
          </cell>
          <cell r="G12514" t="str">
            <v>A001</v>
          </cell>
          <cell r="H12514" t="str">
            <v>PAINTED FRAME</v>
          </cell>
          <cell r="I12514" t="str">
            <v>RAM</v>
          </cell>
          <cell r="L12514" t="e">
            <v>#N/A</v>
          </cell>
        </row>
        <row r="12515">
          <cell r="B12515" t="str">
            <v>YXC9775132Framgaffel</v>
          </cell>
          <cell r="C12515" t="str">
            <v>YXC9775132</v>
          </cell>
          <cell r="D12515">
            <v>2022</v>
          </cell>
          <cell r="E12515">
            <v>2</v>
          </cell>
          <cell r="F12515" t="str">
            <v>0020</v>
          </cell>
          <cell r="G12515" t="str">
            <v>A002</v>
          </cell>
          <cell r="H12515" t="str">
            <v>PAINTED FORK</v>
          </cell>
          <cell r="I12515" t="str">
            <v>Framgaffel</v>
          </cell>
          <cell r="J12515" t="str">
            <v>C1605443-193 FF 28 ST 1"1/8 Bi 30 37 w hole</v>
          </cell>
          <cell r="L12515" t="e">
            <v>#N/A</v>
          </cell>
        </row>
        <row r="12516">
          <cell r="B12516" t="str">
            <v>YXC9775132Styrlager</v>
          </cell>
          <cell r="C12516" t="str">
            <v>YXC9775132</v>
          </cell>
          <cell r="D12516">
            <v>2022</v>
          </cell>
          <cell r="E12516">
            <v>3</v>
          </cell>
          <cell r="F12516" t="str">
            <v>0030</v>
          </cell>
          <cell r="G12516" t="str">
            <v>B001</v>
          </cell>
          <cell r="H12516" t="str">
            <v>Head Set</v>
          </cell>
          <cell r="I12516" t="str">
            <v>Styrlager</v>
          </cell>
          <cell r="K12516" t="str">
            <v>C2105291</v>
          </cell>
          <cell r="L12516" t="str">
            <v>C2100163</v>
          </cell>
        </row>
        <row r="12517">
          <cell r="B12517" t="str">
            <v xml:space="preserve">YXC9775132Styrstam </v>
          </cell>
          <cell r="C12517" t="str">
            <v>YXC9775132</v>
          </cell>
          <cell r="D12517">
            <v>2022</v>
          </cell>
          <cell r="E12517">
            <v>4</v>
          </cell>
          <cell r="F12517" t="str">
            <v>0040</v>
          </cell>
          <cell r="G12517" t="str">
            <v>B002</v>
          </cell>
          <cell r="H12517" t="str">
            <v>Handlebar Stem</v>
          </cell>
          <cell r="I12517" t="str">
            <v xml:space="preserve">Styrstam </v>
          </cell>
          <cell r="K12517" t="str">
            <v>C2205548-090</v>
          </cell>
          <cell r="L12517" t="str">
            <v>C2200064</v>
          </cell>
        </row>
        <row r="12518">
          <cell r="B12518" t="str">
            <v>YXC9775132Styre</v>
          </cell>
          <cell r="C12518" t="str">
            <v>YXC9775132</v>
          </cell>
          <cell r="D12518">
            <v>2022</v>
          </cell>
          <cell r="E12518">
            <v>5</v>
          </cell>
          <cell r="F12518" t="str">
            <v>0050</v>
          </cell>
          <cell r="G12518" t="str">
            <v>B003</v>
          </cell>
          <cell r="H12518" t="str">
            <v>Handelbar</v>
          </cell>
          <cell r="I12518" t="str">
            <v>Styre</v>
          </cell>
          <cell r="K12518" t="str">
            <v>C2306073</v>
          </cell>
          <cell r="L12518" t="str">
            <v>C2300290</v>
          </cell>
        </row>
        <row r="12519">
          <cell r="B12519" t="str">
            <v>YXC9775132Bromsgrepp H</v>
          </cell>
          <cell r="C12519" t="str">
            <v>YXC9775132</v>
          </cell>
          <cell r="D12519">
            <v>2022</v>
          </cell>
          <cell r="E12519">
            <v>6</v>
          </cell>
          <cell r="F12519" t="str">
            <v>0060</v>
          </cell>
          <cell r="G12519" t="str">
            <v>C002</v>
          </cell>
          <cell r="H12519" t="str">
            <v>Brake Lever R</v>
          </cell>
          <cell r="I12519" t="str">
            <v>Bromsgrepp H</v>
          </cell>
          <cell r="L12519" t="e">
            <v>#N/A</v>
          </cell>
        </row>
        <row r="12520">
          <cell r="B12520" t="str">
            <v>YXC9775132Bromsgrepp V</v>
          </cell>
          <cell r="C12520" t="str">
            <v>YXC9775132</v>
          </cell>
          <cell r="D12520">
            <v>2022</v>
          </cell>
          <cell r="E12520">
            <v>7</v>
          </cell>
          <cell r="F12520" t="str">
            <v>0070</v>
          </cell>
          <cell r="G12520" t="str">
            <v>C001</v>
          </cell>
          <cell r="H12520" t="str">
            <v>Brake Lever L</v>
          </cell>
          <cell r="I12520" t="str">
            <v>Bromsgrepp V</v>
          </cell>
          <cell r="K12520" t="str">
            <v>C6405080-1000</v>
          </cell>
          <cell r="L12520" t="str">
            <v>Kontakta Service</v>
          </cell>
        </row>
        <row r="12521">
          <cell r="B12521" t="str">
            <v>YXC9775132Växelreglage H</v>
          </cell>
          <cell r="C12521" t="str">
            <v>YXC9775132</v>
          </cell>
          <cell r="D12521">
            <v>2022</v>
          </cell>
          <cell r="E12521">
            <v>8</v>
          </cell>
          <cell r="F12521" t="str">
            <v>0080</v>
          </cell>
          <cell r="G12521" t="str">
            <v>D002</v>
          </cell>
          <cell r="H12521" t="str">
            <v>Shift Lever R</v>
          </cell>
          <cell r="I12521" t="str">
            <v>Växelreglage H</v>
          </cell>
          <cell r="J12521" t="str">
            <v>C5105092 SHIFT LEVER, SL-C3000-7, NEXUS, REVO SHIFTER, 2320MM INNER, W/O OUTER FOR CJ-NX40(FOR SCANDINAVIAN), BLACK, BULK</v>
          </cell>
          <cell r="K12521" t="str">
            <v>C5105092</v>
          </cell>
          <cell r="L12521" t="str">
            <v>Kontakta SHIMANO</v>
          </cell>
        </row>
        <row r="12522">
          <cell r="B12522" t="str">
            <v>YXC9775132Växelreglage V</v>
          </cell>
          <cell r="C12522" t="str">
            <v>YXC9775132</v>
          </cell>
          <cell r="D12522">
            <v>2022</v>
          </cell>
          <cell r="E12522">
            <v>9</v>
          </cell>
          <cell r="F12522" t="str">
            <v>0090</v>
          </cell>
          <cell r="G12522" t="str">
            <v>D001</v>
          </cell>
          <cell r="H12522" t="str">
            <v>Shift Lever L</v>
          </cell>
          <cell r="I12522" t="str">
            <v>Växelreglage V</v>
          </cell>
          <cell r="L12522" t="e">
            <v>#N/A</v>
          </cell>
        </row>
        <row r="12523">
          <cell r="B12523" t="str">
            <v>YXC9775132Handtag par</v>
          </cell>
          <cell r="C12523" t="str">
            <v>YXC9775132</v>
          </cell>
          <cell r="D12523">
            <v>2022</v>
          </cell>
          <cell r="E12523">
            <v>10</v>
          </cell>
          <cell r="F12523" t="str">
            <v>0100</v>
          </cell>
          <cell r="G12523" t="str">
            <v>B004</v>
          </cell>
          <cell r="H12523" t="str">
            <v>Grip R</v>
          </cell>
          <cell r="I12523" t="str">
            <v>Handtag par</v>
          </cell>
          <cell r="J12523" t="str">
            <v xml:space="preserve">C2505484  HERRMANS 84A ERGO TPE 90MM  </v>
          </cell>
          <cell r="K12523" t="str">
            <v>C2505528</v>
          </cell>
          <cell r="L12523" t="str">
            <v>C2500057</v>
          </cell>
        </row>
        <row r="12524">
          <cell r="B12524" t="str">
            <v>YXC9775132Frambroms</v>
          </cell>
          <cell r="C12524" t="str">
            <v>YXC9775132</v>
          </cell>
          <cell r="D12524">
            <v>2022</v>
          </cell>
          <cell r="E12524">
            <v>11</v>
          </cell>
          <cell r="F12524" t="str">
            <v>0110</v>
          </cell>
          <cell r="G12524" t="str">
            <v>C003</v>
          </cell>
          <cell r="H12524" t="str">
            <v xml:space="preserve">Brake front </v>
          </cell>
          <cell r="I12524" t="str">
            <v>Frambroms</v>
          </cell>
          <cell r="K12524" t="str">
            <v>C6405080-1000</v>
          </cell>
          <cell r="L12524" t="str">
            <v>Kontakta Service</v>
          </cell>
        </row>
        <row r="12525">
          <cell r="B12525" t="str">
            <v>YXC9775132Bakbroms</v>
          </cell>
          <cell r="C12525" t="str">
            <v>YXC9775132</v>
          </cell>
          <cell r="D12525">
            <v>2022</v>
          </cell>
          <cell r="E12525">
            <v>12</v>
          </cell>
          <cell r="F12525" t="str">
            <v>0120</v>
          </cell>
          <cell r="G12525" t="str">
            <v>C004</v>
          </cell>
          <cell r="H12525" t="str">
            <v>Brake rear</v>
          </cell>
          <cell r="I12525" t="str">
            <v>Bakbroms</v>
          </cell>
          <cell r="K12525" t="str">
            <v>Shimano</v>
          </cell>
          <cell r="L12525" t="str">
            <v>Kontakta SHIMANO</v>
          </cell>
        </row>
        <row r="12526">
          <cell r="B12526" t="str">
            <v>YXC9775132Vevlager</v>
          </cell>
          <cell r="C12526" t="str">
            <v>YXC9775132</v>
          </cell>
          <cell r="D12526">
            <v>2022</v>
          </cell>
          <cell r="E12526">
            <v>13</v>
          </cell>
          <cell r="F12526" t="str">
            <v>0130</v>
          </cell>
          <cell r="G12526" t="str">
            <v>E001</v>
          </cell>
          <cell r="H12526" t="str">
            <v xml:space="preserve">BB-set </v>
          </cell>
          <cell r="I12526" t="str">
            <v>Vevlager</v>
          </cell>
          <cell r="K12526" t="str">
            <v>INGÅR I MOTORN</v>
          </cell>
          <cell r="L12526" t="str">
            <v>Ingår i motorn</v>
          </cell>
        </row>
        <row r="12527">
          <cell r="B12527" t="str">
            <v>YXC9775132Vevparti</v>
          </cell>
          <cell r="C12527" t="str">
            <v>YXC9775132</v>
          </cell>
          <cell r="D12527">
            <v>2022</v>
          </cell>
          <cell r="E12527">
            <v>14</v>
          </cell>
          <cell r="F12527" t="str">
            <v>0140</v>
          </cell>
          <cell r="G12527" t="str">
            <v>E002</v>
          </cell>
          <cell r="H12527" t="str">
            <v>Front Chainwheel</v>
          </cell>
          <cell r="I12527" t="str">
            <v>Vevparti</v>
          </cell>
          <cell r="J12527" t="str">
            <v>38t inkl in spider</v>
          </cell>
          <cell r="K12527" t="str">
            <v>C3305778-EG</v>
          </cell>
          <cell r="L12527" t="str">
            <v>C3305778-EG</v>
          </cell>
        </row>
        <row r="12528">
          <cell r="B12528" t="str">
            <v>YXC9775132Kedjeskydd</v>
          </cell>
          <cell r="C12528" t="str">
            <v>YXC9775132</v>
          </cell>
          <cell r="D12528">
            <v>2022</v>
          </cell>
          <cell r="E12528">
            <v>15</v>
          </cell>
          <cell r="F12528" t="str">
            <v>0150</v>
          </cell>
          <cell r="G12528" t="str">
            <v>H001</v>
          </cell>
          <cell r="H12528" t="str">
            <v>Chain guard</v>
          </cell>
          <cell r="I12528" t="str">
            <v>Kedjeskydd</v>
          </cell>
          <cell r="J12528" t="str">
            <v>C8305678 Twave 38 Short Integrated smoke transparent/black. SCREW BZ 4,2x9,5 POZ DIN7981F</v>
          </cell>
          <cell r="K12528" t="str">
            <v>C8305427/ZBK</v>
          </cell>
          <cell r="L12528" t="str">
            <v>C8305427/ZBK</v>
          </cell>
        </row>
        <row r="12529">
          <cell r="B12529" t="str">
            <v>YXC9775132Kedjeskyddsfäste</v>
          </cell>
          <cell r="C12529" t="str">
            <v>YXC9775132</v>
          </cell>
          <cell r="D12529">
            <v>2022</v>
          </cell>
          <cell r="E12529">
            <v>16</v>
          </cell>
          <cell r="F12529" t="str">
            <v>0160</v>
          </cell>
          <cell r="G12529" t="str">
            <v>H002</v>
          </cell>
          <cell r="H12529" t="str">
            <v>Chain guard bracket</v>
          </cell>
          <cell r="I12529" t="str">
            <v>Kedjeskyddsfäste</v>
          </cell>
          <cell r="J12529" t="str">
            <v>C8305679 CNG-FF38T, C8305680 SCREW M4X8 MPS DIN 7985 BK</v>
          </cell>
          <cell r="K12529" t="str">
            <v>C8305526</v>
          </cell>
          <cell r="L12529" t="str">
            <v>C8305526</v>
          </cell>
        </row>
        <row r="12530">
          <cell r="B12530" t="str">
            <v>YXC9775132Framväxel</v>
          </cell>
          <cell r="C12530" t="str">
            <v>YXC9775132</v>
          </cell>
          <cell r="D12530">
            <v>2022</v>
          </cell>
          <cell r="E12530">
            <v>17</v>
          </cell>
          <cell r="F12530" t="str">
            <v>0170</v>
          </cell>
          <cell r="G12530" t="str">
            <v>D003</v>
          </cell>
          <cell r="H12530" t="str">
            <v>Front Derailleur</v>
          </cell>
          <cell r="I12530" t="str">
            <v>Framväxel</v>
          </cell>
          <cell r="L12530" t="e">
            <v>#N/A</v>
          </cell>
        </row>
        <row r="12531">
          <cell r="B12531" t="str">
            <v>YXC9775132Bakväxel</v>
          </cell>
          <cell r="C12531" t="str">
            <v>YXC9775132</v>
          </cell>
          <cell r="D12531">
            <v>2022</v>
          </cell>
          <cell r="E12531">
            <v>18</v>
          </cell>
          <cell r="F12531" t="str">
            <v>0180</v>
          </cell>
          <cell r="G12531" t="str">
            <v>D004</v>
          </cell>
          <cell r="H12531" t="str">
            <v>Rear Derailleur</v>
          </cell>
          <cell r="I12531" t="str">
            <v>Bakväxel</v>
          </cell>
          <cell r="K12531" t="str">
            <v>Shimano</v>
          </cell>
          <cell r="L12531" t="str">
            <v>Kontakta SHIMANO</v>
          </cell>
        </row>
        <row r="12532">
          <cell r="B12532" t="str">
            <v>YXC9775132Kedja</v>
          </cell>
          <cell r="C12532" t="str">
            <v>YXC9775132</v>
          </cell>
          <cell r="D12532">
            <v>2022</v>
          </cell>
          <cell r="E12532">
            <v>19</v>
          </cell>
          <cell r="F12532" t="str">
            <v>0190</v>
          </cell>
          <cell r="G12532" t="str">
            <v>E003</v>
          </cell>
          <cell r="H12532" t="str">
            <v xml:space="preserve">Chain </v>
          </cell>
          <cell r="I12532" t="str">
            <v>Kedja</v>
          </cell>
          <cell r="J12532" t="str">
            <v>C3405041-104  + link CHA 1S 105L RB Z610HXRB   KMC</v>
          </cell>
          <cell r="K12532" t="str">
            <v>C3405041-104</v>
          </cell>
          <cell r="L12532" t="str">
            <v>C3400038</v>
          </cell>
        </row>
        <row r="12533">
          <cell r="B12533" t="str">
            <v>YXC9775132Kassett</v>
          </cell>
          <cell r="C12533" t="str">
            <v>YXC9775132</v>
          </cell>
          <cell r="D12533">
            <v>2022</v>
          </cell>
          <cell r="E12533">
            <v>20</v>
          </cell>
          <cell r="F12533" t="str">
            <v>0200</v>
          </cell>
          <cell r="G12533" t="str">
            <v>E004</v>
          </cell>
          <cell r="H12533" t="str">
            <v>Cassette Sprocket</v>
          </cell>
          <cell r="I12533" t="str">
            <v>Kassett</v>
          </cell>
          <cell r="J12533" t="str">
            <v>ASMGEAR20SU SPT SC20sv3/32" (INTERNAL HUB)</v>
          </cell>
          <cell r="K12533" t="str">
            <v>ASMGEAR16SU</v>
          </cell>
          <cell r="L12533" t="str">
            <v>Kontakta SHIMANO</v>
          </cell>
        </row>
        <row r="12534">
          <cell r="B12534" t="str">
            <v>YXC9775132Framhjul</v>
          </cell>
          <cell r="C12534" t="str">
            <v>YXC9775132</v>
          </cell>
          <cell r="D12534">
            <v>2022</v>
          </cell>
          <cell r="E12534">
            <v>21</v>
          </cell>
          <cell r="F12534" t="str">
            <v>0210</v>
          </cell>
          <cell r="G12534" t="str">
            <v>F001</v>
          </cell>
          <cell r="H12534" t="str">
            <v>Front hub</v>
          </cell>
          <cell r="I12534" t="str">
            <v>Framhjul</v>
          </cell>
          <cell r="K12534" t="str">
            <v>C4108153</v>
          </cell>
          <cell r="L12534" t="str">
            <v>C4100394</v>
          </cell>
        </row>
        <row r="12535">
          <cell r="B12535" t="str">
            <v>YXC9775132Bakhjul</v>
          </cell>
          <cell r="C12535" t="str">
            <v>YXC9775132</v>
          </cell>
          <cell r="D12535">
            <v>2022</v>
          </cell>
          <cell r="E12535">
            <v>22</v>
          </cell>
          <cell r="F12535" t="str">
            <v>0220</v>
          </cell>
          <cell r="G12535" t="str">
            <v>F002</v>
          </cell>
          <cell r="H12535" t="str">
            <v>Rear hub</v>
          </cell>
          <cell r="I12535" t="str">
            <v>Bakhjul</v>
          </cell>
          <cell r="J12535" t="str">
            <v>ASGC30007CADXR (ASG7C30ADXR) HBRcb 36 H SILVER DX</v>
          </cell>
          <cell r="K12535" t="str">
            <v>C4208248</v>
          </cell>
          <cell r="L12535" t="str">
            <v>C4200387</v>
          </cell>
        </row>
        <row r="12536">
          <cell r="B12536" t="str">
            <v>YXC9775132Däck</v>
          </cell>
          <cell r="C12536" t="str">
            <v>YXC9775132</v>
          </cell>
          <cell r="D12536">
            <v>2022</v>
          </cell>
          <cell r="E12536">
            <v>23</v>
          </cell>
          <cell r="F12536" t="str">
            <v>0230</v>
          </cell>
          <cell r="G12536" t="str">
            <v>F003</v>
          </cell>
          <cell r="H12536" t="str">
            <v>Tire</v>
          </cell>
          <cell r="I12536" t="str">
            <v>Däck</v>
          </cell>
          <cell r="K12536" t="str">
            <v>C4906455</v>
          </cell>
          <cell r="L12536" t="str">
            <v>C4901463</v>
          </cell>
        </row>
        <row r="12537">
          <cell r="B12537" t="str">
            <v>YXC9775132Skärmar set</v>
          </cell>
          <cell r="C12537" t="str">
            <v>YXC9775132</v>
          </cell>
          <cell r="D12537">
            <v>2022</v>
          </cell>
          <cell r="E12537">
            <v>24</v>
          </cell>
          <cell r="F12537" t="str">
            <v>0240</v>
          </cell>
          <cell r="G12537" t="str">
            <v>H003</v>
          </cell>
          <cell r="H12537" t="str">
            <v xml:space="preserve">Mudguard front   </v>
          </cell>
          <cell r="I12537" t="str">
            <v>Skärmar set</v>
          </cell>
          <cell r="K12537" t="str">
            <v>C8255677-702M</v>
          </cell>
          <cell r="L12537" t="str">
            <v>Kontakta Service</v>
          </cell>
        </row>
        <row r="12538">
          <cell r="B12538" t="str">
            <v>YXC9775132Pakethållare</v>
          </cell>
          <cell r="C12538" t="str">
            <v>YXC9775132</v>
          </cell>
          <cell r="D12538">
            <v>2022</v>
          </cell>
          <cell r="E12538">
            <v>25</v>
          </cell>
          <cell r="F12538" t="str">
            <v>0250</v>
          </cell>
          <cell r="G12538" t="str">
            <v>H004</v>
          </cell>
          <cell r="H12538" t="str">
            <v>Carrier</v>
          </cell>
          <cell r="I12538" t="str">
            <v>Pakethållare</v>
          </cell>
          <cell r="J12538" t="str">
            <v>C8205759-BK AVS CLASSIC CARRIER FOR PHILION BATTERY, Powder BLACK CLIP AND SPECTRA LOGO SF-03</v>
          </cell>
          <cell r="K12538" t="str">
            <v>C8205834-BK</v>
          </cell>
          <cell r="L12538" t="str">
            <v>C8205834-BK</v>
          </cell>
        </row>
        <row r="12539">
          <cell r="B12539" t="str">
            <v>YXC9775132Sadel</v>
          </cell>
          <cell r="C12539" t="str">
            <v>YXC9775132</v>
          </cell>
          <cell r="D12539">
            <v>2022</v>
          </cell>
          <cell r="E12539">
            <v>26</v>
          </cell>
          <cell r="F12539" t="str">
            <v>0260</v>
          </cell>
          <cell r="G12539" t="str">
            <v>G001</v>
          </cell>
          <cell r="H12539" t="str">
            <v>Saddle</v>
          </cell>
          <cell r="I12539" t="str">
            <v>Sadel</v>
          </cell>
          <cell r="K12539" t="str">
            <v>C7105989</v>
          </cell>
          <cell r="L12539" t="str">
            <v>C7100596</v>
          </cell>
        </row>
        <row r="12540">
          <cell r="B12540" t="str">
            <v>YXC9775132Sadelstolpe</v>
          </cell>
          <cell r="C12540" t="str">
            <v>YXC9775132</v>
          </cell>
          <cell r="D12540">
            <v>2022</v>
          </cell>
          <cell r="E12540">
            <v>27</v>
          </cell>
          <cell r="F12540" t="str">
            <v>0270</v>
          </cell>
          <cell r="G12540" t="str">
            <v>G002</v>
          </cell>
          <cell r="H12540" t="str">
            <v>Seatpost</v>
          </cell>
          <cell r="I12540" t="str">
            <v>Sadelstolpe</v>
          </cell>
          <cell r="J12540" t="str">
            <v>C7205256 STD 27.2X300 SILVER</v>
          </cell>
          <cell r="K12540" t="str">
            <v>C7205258</v>
          </cell>
          <cell r="L12540" t="str">
            <v>C7200039</v>
          </cell>
        </row>
        <row r="12541">
          <cell r="B12541" t="str">
            <v>YXC9775132Sadelrörsklämma</v>
          </cell>
          <cell r="C12541" t="str">
            <v>YXC9775132</v>
          </cell>
          <cell r="D12541">
            <v>2022</v>
          </cell>
          <cell r="E12541">
            <v>28</v>
          </cell>
          <cell r="F12541" t="str">
            <v>0280</v>
          </cell>
          <cell r="G12541" t="str">
            <v>G003</v>
          </cell>
          <cell r="H12541" t="str">
            <v>Seat Clamp</v>
          </cell>
          <cell r="I12541" t="str">
            <v>Sadelrörsklämma</v>
          </cell>
          <cell r="J12541" t="str">
            <v>C7305002 L/C 31.8 MX27 shiny black</v>
          </cell>
          <cell r="K12541" t="str">
            <v>C7305002</v>
          </cell>
          <cell r="L12541" t="str">
            <v>C7300027-318</v>
          </cell>
        </row>
        <row r="12542">
          <cell r="B12542" t="str">
            <v>YXC9775132Framlampa</v>
          </cell>
          <cell r="C12542" t="str">
            <v>YXC9775132</v>
          </cell>
          <cell r="D12542">
            <v>2022</v>
          </cell>
          <cell r="E12542">
            <v>29</v>
          </cell>
          <cell r="F12542" t="str">
            <v>0290</v>
          </cell>
          <cell r="G12542" t="str">
            <v>H005</v>
          </cell>
          <cell r="H12542" t="str">
            <v>Front light</v>
          </cell>
          <cell r="I12542" t="str">
            <v>Framlampa</v>
          </cell>
          <cell r="K12542" t="str">
            <v>C8015300</v>
          </cell>
          <cell r="L12542" t="str">
            <v>C8015300</v>
          </cell>
        </row>
        <row r="12543">
          <cell r="B12543" t="str">
            <v>YXC9775132Baklampa</v>
          </cell>
          <cell r="C12543" t="str">
            <v>YXC9775132</v>
          </cell>
          <cell r="D12543">
            <v>2022</v>
          </cell>
          <cell r="E12543">
            <v>30</v>
          </cell>
          <cell r="F12543" t="str">
            <v>0300</v>
          </cell>
          <cell r="G12543" t="str">
            <v>H006</v>
          </cell>
          <cell r="H12543" t="str">
            <v>Light, Rear</v>
          </cell>
          <cell r="I12543" t="str">
            <v>Baklampa</v>
          </cell>
          <cell r="J12543" t="str">
            <v>inkl in battery</v>
          </cell>
          <cell r="K12543" t="str">
            <v>C8705186-1RLBK</v>
          </cell>
          <cell r="L12543" t="str">
            <v>C8705186-1RLBK</v>
          </cell>
        </row>
        <row r="12544">
          <cell r="B12544" t="str">
            <v>YXC9775132Låssats</v>
          </cell>
          <cell r="C12544" t="str">
            <v>YXC9775132</v>
          </cell>
          <cell r="D12544">
            <v>2022</v>
          </cell>
          <cell r="E12544">
            <v>31</v>
          </cell>
          <cell r="F12544" t="str">
            <v>0310</v>
          </cell>
          <cell r="G12544" t="str">
            <v>H007</v>
          </cell>
          <cell r="H12544" t="str">
            <v>Lock</v>
          </cell>
          <cell r="I12544" t="str">
            <v>Låssats</v>
          </cell>
          <cell r="J12544" t="str">
            <v>C8405069 LCK SF PLbk Solid+  BAT SF03/SR11/SR20, LOCK FRAME+LOCK BATT SF03 RT W/2 similar keys</v>
          </cell>
          <cell r="K12544" t="str">
            <v>C8405069</v>
          </cell>
          <cell r="L12544" t="str">
            <v>C8405069</v>
          </cell>
        </row>
        <row r="12545">
          <cell r="B12545" t="str">
            <v>YXC9775132Stöd</v>
          </cell>
          <cell r="C12545" t="str">
            <v>YXC9775132</v>
          </cell>
          <cell r="D12545">
            <v>2022</v>
          </cell>
          <cell r="E12545">
            <v>32</v>
          </cell>
          <cell r="F12545" t="str">
            <v>0320</v>
          </cell>
          <cell r="G12545" t="str">
            <v>H008</v>
          </cell>
          <cell r="H12545" t="str">
            <v>Kick stand</v>
          </cell>
          <cell r="I12545" t="str">
            <v>Stöd</v>
          </cell>
          <cell r="J12545" t="str">
            <v>C8105222 REX HV for MAX CS mount KICKSTAND ADJUSTABLE 1288-4</v>
          </cell>
          <cell r="K12545" t="str">
            <v>C8105224</v>
          </cell>
          <cell r="L12545" t="str">
            <v>C8105224</v>
          </cell>
        </row>
        <row r="12546">
          <cell r="B12546" t="str">
            <v>YXC9775132Korg</v>
          </cell>
          <cell r="C12546" t="str">
            <v>YXC9775132</v>
          </cell>
          <cell r="D12546">
            <v>2022</v>
          </cell>
          <cell r="E12546">
            <v>33</v>
          </cell>
          <cell r="F12546" t="str">
            <v>0330</v>
          </cell>
          <cell r="G12546" t="str">
            <v>H009</v>
          </cell>
          <cell r="H12546" t="str">
            <v>Basket / Fr carrier</v>
          </cell>
          <cell r="I12546" t="str">
            <v>Korg</v>
          </cell>
          <cell r="K12546" t="str">
            <v>C8605198</v>
          </cell>
          <cell r="L12546" t="str">
            <v>C8600016</v>
          </cell>
        </row>
        <row r="12547">
          <cell r="B12547" t="str">
            <v>YXC9775132Pedaler</v>
          </cell>
          <cell r="C12547" t="str">
            <v>YXC9775132</v>
          </cell>
          <cell r="D12547">
            <v>2022</v>
          </cell>
          <cell r="E12547">
            <v>34</v>
          </cell>
          <cell r="F12547" t="str">
            <v>0340</v>
          </cell>
          <cell r="G12547" t="str">
            <v>E005</v>
          </cell>
          <cell r="H12547" t="str">
            <v xml:space="preserve">Pedal </v>
          </cell>
          <cell r="I12547" t="str">
            <v>Pedaler</v>
          </cell>
          <cell r="J12547" t="str">
            <v>C3505317 STANDARD BK/GR9/16"</v>
          </cell>
          <cell r="K12547" t="str">
            <v>C3505208</v>
          </cell>
          <cell r="L12547" t="str">
            <v>C3500059</v>
          </cell>
        </row>
        <row r="12548">
          <cell r="B12548" t="str">
            <v>YXC9775132Motor</v>
          </cell>
          <cell r="C12548" t="str">
            <v>YXC9775132</v>
          </cell>
          <cell r="D12548">
            <v>2022</v>
          </cell>
          <cell r="E12548">
            <v>35</v>
          </cell>
          <cell r="F12548" t="str">
            <v>0350</v>
          </cell>
          <cell r="G12548" t="str">
            <v>J001</v>
          </cell>
          <cell r="H12548" t="str">
            <v>DRIVE UNIT:</v>
          </cell>
          <cell r="I12548" t="str">
            <v>Motor</v>
          </cell>
          <cell r="K12548" t="str">
            <v>C8705240-1-01BC</v>
          </cell>
          <cell r="L12548" t="str">
            <v>C8705240-1-01BC</v>
          </cell>
        </row>
        <row r="12549">
          <cell r="B12549" t="str">
            <v>YXC9775132Display</v>
          </cell>
          <cell r="C12549" t="str">
            <v>YXC9775132</v>
          </cell>
          <cell r="D12549">
            <v>2022</v>
          </cell>
          <cell r="E12549">
            <v>36</v>
          </cell>
          <cell r="F12549" t="str">
            <v>0360</v>
          </cell>
          <cell r="G12549" t="str">
            <v>J004</v>
          </cell>
          <cell r="H12549" t="str">
            <v>DISPLAY:</v>
          </cell>
          <cell r="I12549" t="str">
            <v>Display</v>
          </cell>
          <cell r="K12549" t="str">
            <v>C8705068-1-41C</v>
          </cell>
          <cell r="L12549" t="str">
            <v>C8705068-1-41C</v>
          </cell>
        </row>
        <row r="12550">
          <cell r="B12550" t="str">
            <v>YXC9775132EB-Bus kabel</v>
          </cell>
          <cell r="C12550" t="str">
            <v>YXC9775132</v>
          </cell>
          <cell r="D12550">
            <v>2022</v>
          </cell>
          <cell r="E12550">
            <v>37</v>
          </cell>
          <cell r="F12550" t="str">
            <v>0370</v>
          </cell>
          <cell r="G12550" t="str">
            <v>J005</v>
          </cell>
          <cell r="H12550" t="str">
            <v>EB-BUS CABLE:</v>
          </cell>
          <cell r="I12550" t="str">
            <v>EB-Bus kabel</v>
          </cell>
          <cell r="J12550" t="str">
            <v>C8705068-1-04-01, 5PIN ( 1340mm ) CONNECT TO CONTROLLER, OTHER SIDE TO DISPLAY, LIGHTING SETS</v>
          </cell>
          <cell r="K12550" t="str">
            <v>C8705240-1-4-2C</v>
          </cell>
          <cell r="L12550" t="str">
            <v>C8705240-1-4-2C</v>
          </cell>
        </row>
        <row r="12551">
          <cell r="B12551" t="str">
            <v>YXC9775132Motorkabel</v>
          </cell>
          <cell r="C12551" t="str">
            <v>YXC9775132</v>
          </cell>
          <cell r="D12551">
            <v>2022</v>
          </cell>
          <cell r="E12551">
            <v>38</v>
          </cell>
          <cell r="F12551" t="str">
            <v>0380</v>
          </cell>
          <cell r="G12551" t="str">
            <v>J006</v>
          </cell>
          <cell r="H12551" t="str">
            <v>POWER CABLE:</v>
          </cell>
          <cell r="I12551" t="str">
            <v>Motorkabel</v>
          </cell>
          <cell r="J12551" t="str">
            <v>W/O (inluded into the battary slider)</v>
          </cell>
          <cell r="K12551" t="str">
            <v>Ingår i batterihållaren</v>
          </cell>
          <cell r="L12551" t="str">
            <v>Ingår i batterihållaren</v>
          </cell>
        </row>
        <row r="12552">
          <cell r="B12552" t="str">
            <v>YXC9775132Kabel framlampa</v>
          </cell>
          <cell r="C12552" t="str">
            <v>YXC9775132</v>
          </cell>
          <cell r="D12552">
            <v>2022</v>
          </cell>
          <cell r="E12552">
            <v>39</v>
          </cell>
          <cell r="F12552" t="str">
            <v>0390</v>
          </cell>
          <cell r="G12552" t="str">
            <v>J007</v>
          </cell>
          <cell r="H12552" t="str">
            <v>F. LIGHT CABLE:</v>
          </cell>
          <cell r="I12552" t="str">
            <v>Kabel framlampa</v>
          </cell>
          <cell r="K12552" t="str">
            <v>C8705068-1-0416</v>
          </cell>
          <cell r="L12552" t="str">
            <v>C8705068-1-0416</v>
          </cell>
        </row>
        <row r="12553">
          <cell r="B12553" t="str">
            <v>YXC9775132Kabel baklampa</v>
          </cell>
          <cell r="C12553" t="str">
            <v>YXC9775132</v>
          </cell>
          <cell r="D12553">
            <v>2022</v>
          </cell>
          <cell r="E12553">
            <v>40</v>
          </cell>
          <cell r="F12553" t="str">
            <v>0400</v>
          </cell>
          <cell r="G12553" t="str">
            <v>J008</v>
          </cell>
          <cell r="H12553" t="str">
            <v>R. LIGHT CABLE:</v>
          </cell>
          <cell r="I12553" t="str">
            <v>Kabel baklampa</v>
          </cell>
          <cell r="J12553" t="str">
            <v>Included in the battery</v>
          </cell>
          <cell r="K12553" t="str">
            <v>INGÅR I BATTERIET</v>
          </cell>
          <cell r="L12553" t="str">
            <v>Ingår i batteriet</v>
          </cell>
        </row>
        <row r="12554">
          <cell r="B12554" t="str">
            <v>YXC9775132Hastighetssensor</v>
          </cell>
          <cell r="C12554" t="str">
            <v>YXC9775132</v>
          </cell>
          <cell r="D12554">
            <v>2022</v>
          </cell>
          <cell r="E12554">
            <v>41</v>
          </cell>
          <cell r="F12554" t="str">
            <v>0410</v>
          </cell>
          <cell r="G12554" t="str">
            <v>J009</v>
          </cell>
          <cell r="H12554" t="str">
            <v>SPEED SENSOR:</v>
          </cell>
          <cell r="I12554" t="str">
            <v>Hastighetssensor</v>
          </cell>
          <cell r="J12554" t="str">
            <v>C8705068-1-04-11, DETECTING WHEEL RPM, CABLE LENGTH:70mm</v>
          </cell>
          <cell r="K12554" t="str">
            <v>C8705068-1-411C</v>
          </cell>
          <cell r="L12554" t="str">
            <v>C8705068-1-411C</v>
          </cell>
        </row>
        <row r="12555">
          <cell r="B12555" t="str">
            <v>YXC9775132Batteri</v>
          </cell>
          <cell r="C12555" t="str">
            <v>YXC9775132</v>
          </cell>
          <cell r="D12555">
            <v>2022</v>
          </cell>
          <cell r="E12555">
            <v>42</v>
          </cell>
          <cell r="F12555" t="str">
            <v>0420</v>
          </cell>
          <cell r="G12555" t="str">
            <v>J002</v>
          </cell>
          <cell r="H12555" t="str">
            <v>BATTERY:</v>
          </cell>
          <cell r="I12555" t="str">
            <v>Batteri</v>
          </cell>
          <cell r="K12555" t="str">
            <v>C8705186-E-11C</v>
          </cell>
          <cell r="L12555" t="str">
            <v>C8705186-E-11C</v>
          </cell>
        </row>
        <row r="12556">
          <cell r="B12556" t="str">
            <v>YXC9775132Batterihållare</v>
          </cell>
          <cell r="C12556" t="str">
            <v>YXC9775132</v>
          </cell>
          <cell r="D12556">
            <v>2022</v>
          </cell>
          <cell r="E12556">
            <v>43</v>
          </cell>
          <cell r="F12556" t="str">
            <v>0430</v>
          </cell>
          <cell r="G12556" t="str">
            <v>J003</v>
          </cell>
          <cell r="H12556" t="str">
            <v>BATTERY HOLDER/Slider</v>
          </cell>
          <cell r="I12556" t="str">
            <v>Batterihållare</v>
          </cell>
          <cell r="K12556" t="str">
            <v>C8705188-E-05</v>
          </cell>
          <cell r="L12556" t="str">
            <v>C8705188-E-05</v>
          </cell>
        </row>
        <row r="12557">
          <cell r="B12557" t="str">
            <v>YXC9775132Batteriladdare</v>
          </cell>
          <cell r="C12557" t="str">
            <v>YXC9775132</v>
          </cell>
          <cell r="D12557">
            <v>2022</v>
          </cell>
          <cell r="E12557">
            <v>44</v>
          </cell>
          <cell r="F12557" t="str">
            <v>0440</v>
          </cell>
          <cell r="G12557" t="str">
            <v>J010</v>
          </cell>
          <cell r="H12557" t="str">
            <v>CHARGER:</v>
          </cell>
          <cell r="I12557" t="str">
            <v>Batteriladdare</v>
          </cell>
          <cell r="J12557" t="str">
            <v>C8705058-02, (CHARGER 2A    # NO:CZ2AG2JE7)  CHARGER FOR PHYLION BATTERY UART</v>
          </cell>
          <cell r="K12557" t="str">
            <v>C8705058-1-1C</v>
          </cell>
          <cell r="L12557" t="str">
            <v>C8705058-1-1D</v>
          </cell>
        </row>
        <row r="12558">
          <cell r="B12558" t="str">
            <v>YXC9775132Kontrollbox</v>
          </cell>
          <cell r="C12558" t="str">
            <v>YXC9775132</v>
          </cell>
          <cell r="D12558">
            <v>2022</v>
          </cell>
          <cell r="E12558">
            <v>45</v>
          </cell>
          <cell r="F12558" t="str">
            <v>0450</v>
          </cell>
          <cell r="G12558" t="str">
            <v>J011</v>
          </cell>
          <cell r="H12558" t="str">
            <v>Controller</v>
          </cell>
          <cell r="I12558" t="str">
            <v>Kontrollbox</v>
          </cell>
          <cell r="K12558" t="str">
            <v>INGÅR I MOTORN</v>
          </cell>
          <cell r="L12558" t="str">
            <v>Ingår i motorn</v>
          </cell>
        </row>
        <row r="12559">
          <cell r="B12559" t="str">
            <v>YXC9775132Växelöra</v>
          </cell>
          <cell r="C12559" t="str">
            <v>YXC9775132</v>
          </cell>
          <cell r="D12559">
            <v>2022</v>
          </cell>
          <cell r="E12559">
            <v>46</v>
          </cell>
          <cell r="F12559" t="str">
            <v>0460</v>
          </cell>
          <cell r="G12559" t="str">
            <v>D005</v>
          </cell>
          <cell r="H12559" t="str">
            <v>Gear hanger</v>
          </cell>
          <cell r="I12559" t="str">
            <v>Växelöra</v>
          </cell>
          <cell r="L12559" t="e">
            <v>#N/A</v>
          </cell>
        </row>
        <row r="12560">
          <cell r="B12560" t="str">
            <v>YXC9775133RAM</v>
          </cell>
          <cell r="C12560" t="str">
            <v>YXC9775133</v>
          </cell>
          <cell r="D12560">
            <v>2022</v>
          </cell>
          <cell r="E12560">
            <v>1</v>
          </cell>
          <cell r="F12560" t="str">
            <v>0010</v>
          </cell>
          <cell r="G12560" t="str">
            <v>A001</v>
          </cell>
          <cell r="H12560" t="str">
            <v>PAINTED FRAME</v>
          </cell>
          <cell r="I12560" t="str">
            <v>RAM</v>
          </cell>
          <cell r="L12560" t="e">
            <v>#N/A</v>
          </cell>
        </row>
        <row r="12561">
          <cell r="B12561" t="str">
            <v>YXC9775133Framgaffel</v>
          </cell>
          <cell r="C12561" t="str">
            <v>YXC9775133</v>
          </cell>
          <cell r="D12561">
            <v>2022</v>
          </cell>
          <cell r="E12561">
            <v>2</v>
          </cell>
          <cell r="F12561" t="str">
            <v>0020</v>
          </cell>
          <cell r="G12561" t="str">
            <v>A002</v>
          </cell>
          <cell r="H12561" t="str">
            <v>PAINTED FORK</v>
          </cell>
          <cell r="I12561" t="str">
            <v>Framgaffel</v>
          </cell>
          <cell r="J12561" t="str">
            <v>C1605443-193 FF 28 ST 1"1/8 Bi 30 37 w hole</v>
          </cell>
          <cell r="L12561" t="e">
            <v>#N/A</v>
          </cell>
        </row>
        <row r="12562">
          <cell r="B12562" t="str">
            <v>YXC9775133Styrlager</v>
          </cell>
          <cell r="C12562" t="str">
            <v>YXC9775133</v>
          </cell>
          <cell r="D12562">
            <v>2022</v>
          </cell>
          <cell r="E12562">
            <v>3</v>
          </cell>
          <cell r="F12562" t="str">
            <v>0030</v>
          </cell>
          <cell r="G12562" t="str">
            <v>B001</v>
          </cell>
          <cell r="H12562" t="str">
            <v>Head Set</v>
          </cell>
          <cell r="I12562" t="str">
            <v>Styrlager</v>
          </cell>
          <cell r="K12562" t="str">
            <v>C2105291</v>
          </cell>
          <cell r="L12562" t="str">
            <v>C2100163</v>
          </cell>
        </row>
        <row r="12563">
          <cell r="B12563" t="str">
            <v xml:space="preserve">YXC9775133Styrstam </v>
          </cell>
          <cell r="C12563" t="str">
            <v>YXC9775133</v>
          </cell>
          <cell r="D12563">
            <v>2022</v>
          </cell>
          <cell r="E12563">
            <v>4</v>
          </cell>
          <cell r="F12563" t="str">
            <v>0040</v>
          </cell>
          <cell r="G12563" t="str">
            <v>B002</v>
          </cell>
          <cell r="H12563" t="str">
            <v>Handlebar Stem</v>
          </cell>
          <cell r="I12563" t="str">
            <v xml:space="preserve">Styrstam </v>
          </cell>
          <cell r="K12563" t="str">
            <v>C2205550-090</v>
          </cell>
          <cell r="L12563" t="str">
            <v>C2200066</v>
          </cell>
        </row>
        <row r="12564">
          <cell r="B12564" t="str">
            <v>YXC9775133Styre</v>
          </cell>
          <cell r="C12564" t="str">
            <v>YXC9775133</v>
          </cell>
          <cell r="D12564">
            <v>2022</v>
          </cell>
          <cell r="E12564">
            <v>5</v>
          </cell>
          <cell r="F12564" t="str">
            <v>0050</v>
          </cell>
          <cell r="G12564" t="str">
            <v>B003</v>
          </cell>
          <cell r="H12564" t="str">
            <v>Handelbar</v>
          </cell>
          <cell r="I12564" t="str">
            <v>Styre</v>
          </cell>
          <cell r="K12564" t="str">
            <v>C2306074</v>
          </cell>
          <cell r="L12564" t="str">
            <v>C2306074</v>
          </cell>
        </row>
        <row r="12565">
          <cell r="B12565" t="str">
            <v>YXC9775133Bromsgrepp H</v>
          </cell>
          <cell r="C12565" t="str">
            <v>YXC9775133</v>
          </cell>
          <cell r="D12565">
            <v>2022</v>
          </cell>
          <cell r="E12565">
            <v>6</v>
          </cell>
          <cell r="F12565" t="str">
            <v>0060</v>
          </cell>
          <cell r="G12565" t="str">
            <v>C002</v>
          </cell>
          <cell r="H12565" t="str">
            <v>Brake Lever R</v>
          </cell>
          <cell r="I12565" t="str">
            <v>Bromsgrepp H</v>
          </cell>
          <cell r="L12565" t="e">
            <v>#N/A</v>
          </cell>
        </row>
        <row r="12566">
          <cell r="B12566" t="str">
            <v>YXC9775133Bromsgrepp V</v>
          </cell>
          <cell r="C12566" t="str">
            <v>YXC9775133</v>
          </cell>
          <cell r="D12566">
            <v>2022</v>
          </cell>
          <cell r="E12566">
            <v>7</v>
          </cell>
          <cell r="F12566" t="str">
            <v>0070</v>
          </cell>
          <cell r="G12566" t="str">
            <v>C001</v>
          </cell>
          <cell r="H12566" t="str">
            <v>Brake Lever L</v>
          </cell>
          <cell r="I12566" t="str">
            <v>Bromsgrepp V</v>
          </cell>
          <cell r="K12566" t="str">
            <v>C6405080-1000</v>
          </cell>
          <cell r="L12566" t="str">
            <v>Kontakta Service</v>
          </cell>
        </row>
        <row r="12567">
          <cell r="B12567" t="str">
            <v>YXC9775133Växelreglage H</v>
          </cell>
          <cell r="C12567" t="str">
            <v>YXC9775133</v>
          </cell>
          <cell r="D12567">
            <v>2022</v>
          </cell>
          <cell r="E12567">
            <v>8</v>
          </cell>
          <cell r="F12567" t="str">
            <v>0080</v>
          </cell>
          <cell r="G12567" t="str">
            <v>D002</v>
          </cell>
          <cell r="H12567" t="str">
            <v>Shift Lever R</v>
          </cell>
          <cell r="I12567" t="str">
            <v>Växelreglage H</v>
          </cell>
          <cell r="J12567" t="str">
            <v>C5105092 SHIFT LEVER, SL-C3000-7, NEXUS, REVO SHIFTER, 2320MM INNER, W/O OUTER FOR CJ-NX40(FOR SCANDINAVIAN), BLACK, BULK</v>
          </cell>
          <cell r="K12567" t="str">
            <v>C5105092</v>
          </cell>
          <cell r="L12567" t="str">
            <v>Kontakta SHIMANO</v>
          </cell>
        </row>
        <row r="12568">
          <cell r="B12568" t="str">
            <v>YXC9775133Växelreglage V</v>
          </cell>
          <cell r="C12568" t="str">
            <v>YXC9775133</v>
          </cell>
          <cell r="D12568">
            <v>2022</v>
          </cell>
          <cell r="E12568">
            <v>9</v>
          </cell>
          <cell r="F12568" t="str">
            <v>0090</v>
          </cell>
          <cell r="G12568" t="str">
            <v>D001</v>
          </cell>
          <cell r="H12568" t="str">
            <v>Shift Lever L</v>
          </cell>
          <cell r="I12568" t="str">
            <v>Växelreglage V</v>
          </cell>
          <cell r="L12568" t="e">
            <v>#N/A</v>
          </cell>
        </row>
        <row r="12569">
          <cell r="B12569" t="str">
            <v>YXC9775133Handtag par</v>
          </cell>
          <cell r="C12569" t="str">
            <v>YXC9775133</v>
          </cell>
          <cell r="D12569">
            <v>2022</v>
          </cell>
          <cell r="E12569">
            <v>10</v>
          </cell>
          <cell r="F12569" t="str">
            <v>0100</v>
          </cell>
          <cell r="G12569" t="str">
            <v>B004</v>
          </cell>
          <cell r="H12569" t="str">
            <v>Grip R</v>
          </cell>
          <cell r="I12569" t="str">
            <v>Handtag par</v>
          </cell>
          <cell r="J12569" t="str">
            <v xml:space="preserve">C2505484  HERRMANS 84A ERGO TPE 90MM  </v>
          </cell>
          <cell r="K12569" t="str">
            <v>C2505528</v>
          </cell>
          <cell r="L12569" t="str">
            <v>C2500057</v>
          </cell>
        </row>
        <row r="12570">
          <cell r="B12570" t="str">
            <v>YXC9775133Frambroms</v>
          </cell>
          <cell r="C12570" t="str">
            <v>YXC9775133</v>
          </cell>
          <cell r="D12570">
            <v>2022</v>
          </cell>
          <cell r="E12570">
            <v>11</v>
          </cell>
          <cell r="F12570" t="str">
            <v>0110</v>
          </cell>
          <cell r="G12570" t="str">
            <v>C003</v>
          </cell>
          <cell r="H12570" t="str">
            <v xml:space="preserve">Brake front </v>
          </cell>
          <cell r="I12570" t="str">
            <v>Frambroms</v>
          </cell>
          <cell r="K12570" t="str">
            <v>C6405080-1000</v>
          </cell>
          <cell r="L12570" t="str">
            <v>Kontakta Service</v>
          </cell>
        </row>
        <row r="12571">
          <cell r="B12571" t="str">
            <v>YXC9775133Bakbroms</v>
          </cell>
          <cell r="C12571" t="str">
            <v>YXC9775133</v>
          </cell>
          <cell r="D12571">
            <v>2022</v>
          </cell>
          <cell r="E12571">
            <v>12</v>
          </cell>
          <cell r="F12571" t="str">
            <v>0120</v>
          </cell>
          <cell r="G12571" t="str">
            <v>C004</v>
          </cell>
          <cell r="H12571" t="str">
            <v>Brake rear</v>
          </cell>
          <cell r="I12571" t="str">
            <v>Bakbroms</v>
          </cell>
          <cell r="K12571" t="str">
            <v>Shimano</v>
          </cell>
          <cell r="L12571" t="str">
            <v>Kontakta SHIMANO</v>
          </cell>
        </row>
        <row r="12572">
          <cell r="B12572" t="str">
            <v>YXC9775133Vevlager</v>
          </cell>
          <cell r="C12572" t="str">
            <v>YXC9775133</v>
          </cell>
          <cell r="D12572">
            <v>2022</v>
          </cell>
          <cell r="E12572">
            <v>13</v>
          </cell>
          <cell r="F12572" t="str">
            <v>0130</v>
          </cell>
          <cell r="G12572" t="str">
            <v>E001</v>
          </cell>
          <cell r="H12572" t="str">
            <v xml:space="preserve">BB-set </v>
          </cell>
          <cell r="I12572" t="str">
            <v>Vevlager</v>
          </cell>
          <cell r="K12572" t="str">
            <v>INGÅR I MOTORN</v>
          </cell>
          <cell r="L12572" t="str">
            <v>Ingår i motorn</v>
          </cell>
        </row>
        <row r="12573">
          <cell r="B12573" t="str">
            <v>YXC9775133Vevparti</v>
          </cell>
          <cell r="C12573" t="str">
            <v>YXC9775133</v>
          </cell>
          <cell r="D12573">
            <v>2022</v>
          </cell>
          <cell r="E12573">
            <v>14</v>
          </cell>
          <cell r="F12573" t="str">
            <v>0140</v>
          </cell>
          <cell r="G12573" t="str">
            <v>E002</v>
          </cell>
          <cell r="H12573" t="str">
            <v>Front Chainwheel</v>
          </cell>
          <cell r="I12573" t="str">
            <v>Vevparti</v>
          </cell>
          <cell r="J12573" t="str">
            <v>38t inkl in spider</v>
          </cell>
          <cell r="K12573" t="str">
            <v>C3305778-EG</v>
          </cell>
          <cell r="L12573" t="str">
            <v>C3305778-EG</v>
          </cell>
        </row>
        <row r="12574">
          <cell r="B12574" t="str">
            <v>YXC9775133Kedjeskydd</v>
          </cell>
          <cell r="C12574" t="str">
            <v>YXC9775133</v>
          </cell>
          <cell r="D12574">
            <v>2022</v>
          </cell>
          <cell r="E12574">
            <v>15</v>
          </cell>
          <cell r="F12574" t="str">
            <v>0150</v>
          </cell>
          <cell r="G12574" t="str">
            <v>H001</v>
          </cell>
          <cell r="H12574" t="str">
            <v>Chain guard</v>
          </cell>
          <cell r="I12574" t="str">
            <v>Kedjeskydd</v>
          </cell>
          <cell r="J12574" t="str">
            <v>C8305678 Twave 38 Short Integrated smoke transparent/black. SCREW BZ 4,2x9,5 POZ DIN7981F</v>
          </cell>
          <cell r="K12574" t="str">
            <v>C8305427/ZBK</v>
          </cell>
          <cell r="L12574" t="str">
            <v>C8305427/ZBK</v>
          </cell>
        </row>
        <row r="12575">
          <cell r="B12575" t="str">
            <v>YXC9775133Kedjeskyddsfäste</v>
          </cell>
          <cell r="C12575" t="str">
            <v>YXC9775133</v>
          </cell>
          <cell r="D12575">
            <v>2022</v>
          </cell>
          <cell r="E12575">
            <v>16</v>
          </cell>
          <cell r="F12575" t="str">
            <v>0160</v>
          </cell>
          <cell r="G12575" t="str">
            <v>H002</v>
          </cell>
          <cell r="H12575" t="str">
            <v>Chain guard bracket</v>
          </cell>
          <cell r="I12575" t="str">
            <v>Kedjeskyddsfäste</v>
          </cell>
          <cell r="J12575" t="str">
            <v>C8305679 CNG-FF38T, C8305680 SCREW M4X8 MPS DIN 7985 BK</v>
          </cell>
          <cell r="K12575" t="str">
            <v>C8305526</v>
          </cell>
          <cell r="L12575" t="str">
            <v>C8305526</v>
          </cell>
        </row>
        <row r="12576">
          <cell r="B12576" t="str">
            <v>YXC9775133Framväxel</v>
          </cell>
          <cell r="C12576" t="str">
            <v>YXC9775133</v>
          </cell>
          <cell r="D12576">
            <v>2022</v>
          </cell>
          <cell r="E12576">
            <v>17</v>
          </cell>
          <cell r="F12576" t="str">
            <v>0170</v>
          </cell>
          <cell r="G12576" t="str">
            <v>D003</v>
          </cell>
          <cell r="H12576" t="str">
            <v>Front Derailleur</v>
          </cell>
          <cell r="I12576" t="str">
            <v>Framväxel</v>
          </cell>
          <cell r="L12576" t="e">
            <v>#N/A</v>
          </cell>
        </row>
        <row r="12577">
          <cell r="B12577" t="str">
            <v>YXC9775133Bakväxel</v>
          </cell>
          <cell r="C12577" t="str">
            <v>YXC9775133</v>
          </cell>
          <cell r="D12577">
            <v>2022</v>
          </cell>
          <cell r="E12577">
            <v>18</v>
          </cell>
          <cell r="F12577" t="str">
            <v>0180</v>
          </cell>
          <cell r="G12577" t="str">
            <v>D004</v>
          </cell>
          <cell r="H12577" t="str">
            <v>Rear Derailleur</v>
          </cell>
          <cell r="I12577" t="str">
            <v>Bakväxel</v>
          </cell>
          <cell r="K12577" t="str">
            <v>Shimano</v>
          </cell>
          <cell r="L12577" t="str">
            <v>Kontakta SHIMANO</v>
          </cell>
        </row>
        <row r="12578">
          <cell r="B12578" t="str">
            <v>YXC9775133Kedja</v>
          </cell>
          <cell r="C12578" t="str">
            <v>YXC9775133</v>
          </cell>
          <cell r="D12578">
            <v>2022</v>
          </cell>
          <cell r="E12578">
            <v>19</v>
          </cell>
          <cell r="F12578" t="str">
            <v>0190</v>
          </cell>
          <cell r="G12578" t="str">
            <v>E003</v>
          </cell>
          <cell r="H12578" t="str">
            <v xml:space="preserve">Chain </v>
          </cell>
          <cell r="I12578" t="str">
            <v>Kedja</v>
          </cell>
          <cell r="J12578" t="str">
            <v>C3405041-104  + link CHA 1S 105L RB Z610HXRB   KMC</v>
          </cell>
          <cell r="K12578" t="str">
            <v>C3405041-104</v>
          </cell>
          <cell r="L12578" t="str">
            <v>C3400038</v>
          </cell>
        </row>
        <row r="12579">
          <cell r="B12579" t="str">
            <v>YXC9775133Kassett</v>
          </cell>
          <cell r="C12579" t="str">
            <v>YXC9775133</v>
          </cell>
          <cell r="D12579">
            <v>2022</v>
          </cell>
          <cell r="E12579">
            <v>20</v>
          </cell>
          <cell r="F12579" t="str">
            <v>0200</v>
          </cell>
          <cell r="G12579" t="str">
            <v>E004</v>
          </cell>
          <cell r="H12579" t="str">
            <v>Cassette Sprocket</v>
          </cell>
          <cell r="I12579" t="str">
            <v>Kassett</v>
          </cell>
          <cell r="J12579" t="str">
            <v>ASMGEAR20SU SPT SC20sv3/32" (INTERNAL HUB)</v>
          </cell>
          <cell r="K12579" t="str">
            <v>ASMGEAR16SU</v>
          </cell>
          <cell r="L12579" t="str">
            <v>Kontakta SHIMANO</v>
          </cell>
        </row>
        <row r="12580">
          <cell r="B12580" t="str">
            <v>YXC9775133Framhjul</v>
          </cell>
          <cell r="C12580" t="str">
            <v>YXC9775133</v>
          </cell>
          <cell r="D12580">
            <v>2022</v>
          </cell>
          <cell r="E12580">
            <v>21</v>
          </cell>
          <cell r="F12580" t="str">
            <v>0210</v>
          </cell>
          <cell r="G12580" t="str">
            <v>F001</v>
          </cell>
          <cell r="H12580" t="str">
            <v>Front hub</v>
          </cell>
          <cell r="I12580" t="str">
            <v>Framhjul</v>
          </cell>
          <cell r="K12580" t="str">
            <v>C4108152</v>
          </cell>
          <cell r="L12580" t="str">
            <v>C4100386</v>
          </cell>
        </row>
        <row r="12581">
          <cell r="B12581" t="str">
            <v>YXC9775133Bakhjul</v>
          </cell>
          <cell r="C12581" t="str">
            <v>YXC9775133</v>
          </cell>
          <cell r="D12581">
            <v>2022</v>
          </cell>
          <cell r="E12581">
            <v>22</v>
          </cell>
          <cell r="F12581" t="str">
            <v>0220</v>
          </cell>
          <cell r="G12581" t="str">
            <v>F002</v>
          </cell>
          <cell r="H12581" t="str">
            <v>Rear hub</v>
          </cell>
          <cell r="I12581" t="str">
            <v>Bakhjul</v>
          </cell>
          <cell r="J12581" t="str">
            <v>ASGC30007CADXR (ASG7C30ADXR) HBRcb 36 H SILVER DX</v>
          </cell>
          <cell r="K12581" t="str">
            <v>C4208250</v>
          </cell>
          <cell r="L12581" t="str">
            <v>C4200052</v>
          </cell>
        </row>
        <row r="12582">
          <cell r="B12582" t="str">
            <v>YXC9775133Däck</v>
          </cell>
          <cell r="C12582" t="str">
            <v>YXC9775133</v>
          </cell>
          <cell r="D12582">
            <v>2022</v>
          </cell>
          <cell r="E12582">
            <v>23</v>
          </cell>
          <cell r="F12582" t="str">
            <v>0230</v>
          </cell>
          <cell r="G12582" t="str">
            <v>F003</v>
          </cell>
          <cell r="H12582" t="str">
            <v>Tire</v>
          </cell>
          <cell r="I12582" t="str">
            <v>Däck</v>
          </cell>
          <cell r="K12582" t="str">
            <v>C4906455</v>
          </cell>
          <cell r="L12582" t="str">
            <v>C4901463</v>
          </cell>
        </row>
        <row r="12583">
          <cell r="B12583" t="str">
            <v>YXC9775133Skärmar set</v>
          </cell>
          <cell r="C12583" t="str">
            <v>YXC9775133</v>
          </cell>
          <cell r="D12583">
            <v>2022</v>
          </cell>
          <cell r="E12583">
            <v>24</v>
          </cell>
          <cell r="F12583" t="str">
            <v>0240</v>
          </cell>
          <cell r="G12583" t="str">
            <v>H003</v>
          </cell>
          <cell r="H12583" t="str">
            <v xml:space="preserve">Mudguard front   </v>
          </cell>
          <cell r="I12583" t="str">
            <v>Skärmar set</v>
          </cell>
          <cell r="K12583" t="str">
            <v>C8255677-815</v>
          </cell>
          <cell r="L12583" t="str">
            <v>Kontakta Service</v>
          </cell>
        </row>
        <row r="12584">
          <cell r="B12584" t="str">
            <v>YXC9775133Pakethållare</v>
          </cell>
          <cell r="C12584" t="str">
            <v>YXC9775133</v>
          </cell>
          <cell r="D12584">
            <v>2022</v>
          </cell>
          <cell r="E12584">
            <v>25</v>
          </cell>
          <cell r="F12584" t="str">
            <v>0250</v>
          </cell>
          <cell r="G12584" t="str">
            <v>H004</v>
          </cell>
          <cell r="H12584" t="str">
            <v>Carrier</v>
          </cell>
          <cell r="I12584" t="str">
            <v>Pakethållare</v>
          </cell>
          <cell r="J12584" t="str">
            <v>C8205759-BK AVS CLASSIC CARRIER FOR PHILION BATTERY, Powder BLACK CLIP AND SPECTRA LOGO SF-03</v>
          </cell>
          <cell r="K12584" t="str">
            <v>C8205834-BK</v>
          </cell>
          <cell r="L12584" t="str">
            <v>C8205834-BK</v>
          </cell>
        </row>
        <row r="12585">
          <cell r="B12585" t="str">
            <v>YXC9775133Sadel</v>
          </cell>
          <cell r="C12585" t="str">
            <v>YXC9775133</v>
          </cell>
          <cell r="D12585">
            <v>2022</v>
          </cell>
          <cell r="E12585">
            <v>26</v>
          </cell>
          <cell r="F12585" t="str">
            <v>0260</v>
          </cell>
          <cell r="G12585" t="str">
            <v>G001</v>
          </cell>
          <cell r="H12585" t="str">
            <v>Saddle</v>
          </cell>
          <cell r="I12585" t="str">
            <v>Sadel</v>
          </cell>
          <cell r="K12585" t="str">
            <v>C7105989</v>
          </cell>
          <cell r="L12585" t="str">
            <v>C7100596</v>
          </cell>
        </row>
        <row r="12586">
          <cell r="B12586" t="str">
            <v>YXC9775133Sadelstolpe</v>
          </cell>
          <cell r="C12586" t="str">
            <v>YXC9775133</v>
          </cell>
          <cell r="D12586">
            <v>2022</v>
          </cell>
          <cell r="E12586">
            <v>27</v>
          </cell>
          <cell r="F12586" t="str">
            <v>0270</v>
          </cell>
          <cell r="G12586" t="str">
            <v>G002</v>
          </cell>
          <cell r="H12586" t="str">
            <v>Seatpost</v>
          </cell>
          <cell r="I12586" t="str">
            <v>Sadelstolpe</v>
          </cell>
          <cell r="J12586" t="str">
            <v>C7205256 STD 27.2X300 SILVER</v>
          </cell>
          <cell r="K12586" t="str">
            <v>C7205260</v>
          </cell>
          <cell r="L12586" t="str">
            <v>C7200053</v>
          </cell>
        </row>
        <row r="12587">
          <cell r="B12587" t="str">
            <v>YXC9775133Sadelrörsklämma</v>
          </cell>
          <cell r="C12587" t="str">
            <v>YXC9775133</v>
          </cell>
          <cell r="D12587">
            <v>2022</v>
          </cell>
          <cell r="E12587">
            <v>28</v>
          </cell>
          <cell r="F12587" t="str">
            <v>0280</v>
          </cell>
          <cell r="G12587" t="str">
            <v>G003</v>
          </cell>
          <cell r="H12587" t="str">
            <v>Seat Clamp</v>
          </cell>
          <cell r="I12587" t="str">
            <v>Sadelrörsklämma</v>
          </cell>
          <cell r="J12587" t="str">
            <v>C7305002 L/C 31.8 MX27 shiny black</v>
          </cell>
          <cell r="K12587" t="str">
            <v>C7305002</v>
          </cell>
          <cell r="L12587" t="str">
            <v>C7300027-318</v>
          </cell>
        </row>
        <row r="12588">
          <cell r="B12588" t="str">
            <v>YXC9775133Framlampa</v>
          </cell>
          <cell r="C12588" t="str">
            <v>YXC9775133</v>
          </cell>
          <cell r="D12588">
            <v>2022</v>
          </cell>
          <cell r="E12588">
            <v>29</v>
          </cell>
          <cell r="F12588" t="str">
            <v>0290</v>
          </cell>
          <cell r="G12588" t="str">
            <v>H005</v>
          </cell>
          <cell r="H12588" t="str">
            <v>Front light</v>
          </cell>
          <cell r="I12588" t="str">
            <v>Framlampa</v>
          </cell>
          <cell r="K12588" t="str">
            <v>C8015300</v>
          </cell>
          <cell r="L12588" t="str">
            <v>C8015300</v>
          </cell>
        </row>
        <row r="12589">
          <cell r="B12589" t="str">
            <v>YXC9775133Baklampa</v>
          </cell>
          <cell r="C12589" t="str">
            <v>YXC9775133</v>
          </cell>
          <cell r="D12589">
            <v>2022</v>
          </cell>
          <cell r="E12589">
            <v>30</v>
          </cell>
          <cell r="F12589" t="str">
            <v>0300</v>
          </cell>
          <cell r="G12589" t="str">
            <v>H006</v>
          </cell>
          <cell r="H12589" t="str">
            <v>Light, Rear</v>
          </cell>
          <cell r="I12589" t="str">
            <v>Baklampa</v>
          </cell>
          <cell r="J12589" t="str">
            <v>inkl in battery</v>
          </cell>
          <cell r="K12589" t="str">
            <v>C8705186-1RLBK</v>
          </cell>
          <cell r="L12589" t="str">
            <v>C8705186-1RLBK</v>
          </cell>
        </row>
        <row r="12590">
          <cell r="B12590" t="str">
            <v>YXC9775133Låssats</v>
          </cell>
          <cell r="C12590" t="str">
            <v>YXC9775133</v>
          </cell>
          <cell r="D12590">
            <v>2022</v>
          </cell>
          <cell r="E12590">
            <v>31</v>
          </cell>
          <cell r="F12590" t="str">
            <v>0310</v>
          </cell>
          <cell r="G12590" t="str">
            <v>H007</v>
          </cell>
          <cell r="H12590" t="str">
            <v>Lock</v>
          </cell>
          <cell r="I12590" t="str">
            <v>Låssats</v>
          </cell>
          <cell r="J12590" t="str">
            <v>C8405069 LCK SF PLbk Solid+  BAT SF03/SR11/SR20, LOCK FRAME+LOCK BATT SF03 RT W/2 similar keys</v>
          </cell>
          <cell r="K12590" t="str">
            <v>C8405069</v>
          </cell>
          <cell r="L12590" t="str">
            <v>C8405069</v>
          </cell>
        </row>
        <row r="12591">
          <cell r="B12591" t="str">
            <v>YXC9775133Stöd</v>
          </cell>
          <cell r="C12591" t="str">
            <v>YXC9775133</v>
          </cell>
          <cell r="D12591">
            <v>2022</v>
          </cell>
          <cell r="E12591">
            <v>32</v>
          </cell>
          <cell r="F12591" t="str">
            <v>0320</v>
          </cell>
          <cell r="G12591" t="str">
            <v>H008</v>
          </cell>
          <cell r="H12591" t="str">
            <v>Kick stand</v>
          </cell>
          <cell r="I12591" t="str">
            <v>Stöd</v>
          </cell>
          <cell r="J12591" t="str">
            <v>C8105222 REX HV for MAX CS mount KICKSTAND ADJUSTABLE 1288-4</v>
          </cell>
          <cell r="K12591" t="str">
            <v>C8105224</v>
          </cell>
          <cell r="L12591" t="str">
            <v>C8105224</v>
          </cell>
        </row>
        <row r="12592">
          <cell r="B12592" t="str">
            <v>YXC9775133Korg</v>
          </cell>
          <cell r="C12592" t="str">
            <v>YXC9775133</v>
          </cell>
          <cell r="D12592">
            <v>2022</v>
          </cell>
          <cell r="E12592">
            <v>33</v>
          </cell>
          <cell r="F12592" t="str">
            <v>0330</v>
          </cell>
          <cell r="G12592" t="str">
            <v>H009</v>
          </cell>
          <cell r="H12592" t="str">
            <v>Basket / Fr carrier</v>
          </cell>
          <cell r="I12592" t="str">
            <v>Korg</v>
          </cell>
          <cell r="K12592" t="str">
            <v>C8605198</v>
          </cell>
          <cell r="L12592" t="str">
            <v>C8600016</v>
          </cell>
        </row>
        <row r="12593">
          <cell r="B12593" t="str">
            <v>YXC9775133Pedaler</v>
          </cell>
          <cell r="C12593" t="str">
            <v>YXC9775133</v>
          </cell>
          <cell r="D12593">
            <v>2022</v>
          </cell>
          <cell r="E12593">
            <v>34</v>
          </cell>
          <cell r="F12593" t="str">
            <v>0340</v>
          </cell>
          <cell r="G12593" t="str">
            <v>E005</v>
          </cell>
          <cell r="H12593" t="str">
            <v xml:space="preserve">Pedal </v>
          </cell>
          <cell r="I12593" t="str">
            <v>Pedaler</v>
          </cell>
          <cell r="J12593" t="str">
            <v>C3505317 STANDARD BK/GR9/16"</v>
          </cell>
          <cell r="K12593" t="str">
            <v>C3505208</v>
          </cell>
          <cell r="L12593" t="str">
            <v>C3500059</v>
          </cell>
        </row>
        <row r="12594">
          <cell r="B12594" t="str">
            <v>YXC9775133Motor</v>
          </cell>
          <cell r="C12594" t="str">
            <v>YXC9775133</v>
          </cell>
          <cell r="D12594">
            <v>2022</v>
          </cell>
          <cell r="E12594">
            <v>35</v>
          </cell>
          <cell r="F12594" t="str">
            <v>0350</v>
          </cell>
          <cell r="G12594" t="str">
            <v>J001</v>
          </cell>
          <cell r="H12594" t="str">
            <v>DRIVE UNIT:</v>
          </cell>
          <cell r="I12594" t="str">
            <v>Motor</v>
          </cell>
          <cell r="K12594" t="str">
            <v>C8705240-1-01BC</v>
          </cell>
          <cell r="L12594" t="str">
            <v>C8705240-1-01BC</v>
          </cell>
        </row>
        <row r="12595">
          <cell r="B12595" t="str">
            <v>YXC9775133Display</v>
          </cell>
          <cell r="C12595" t="str">
            <v>YXC9775133</v>
          </cell>
          <cell r="D12595">
            <v>2022</v>
          </cell>
          <cell r="E12595">
            <v>36</v>
          </cell>
          <cell r="F12595" t="str">
            <v>0360</v>
          </cell>
          <cell r="G12595" t="str">
            <v>J004</v>
          </cell>
          <cell r="H12595" t="str">
            <v>DISPLAY:</v>
          </cell>
          <cell r="I12595" t="str">
            <v>Display</v>
          </cell>
          <cell r="K12595" t="str">
            <v>C8705068-1-41C</v>
          </cell>
          <cell r="L12595" t="str">
            <v>C8705068-1-41C</v>
          </cell>
        </row>
        <row r="12596">
          <cell r="B12596" t="str">
            <v>YXC9775133EB-Bus kabel</v>
          </cell>
          <cell r="C12596" t="str">
            <v>YXC9775133</v>
          </cell>
          <cell r="D12596">
            <v>2022</v>
          </cell>
          <cell r="E12596">
            <v>37</v>
          </cell>
          <cell r="F12596" t="str">
            <v>0370</v>
          </cell>
          <cell r="G12596" t="str">
            <v>J005</v>
          </cell>
          <cell r="H12596" t="str">
            <v>EB-BUS CABLE:</v>
          </cell>
          <cell r="I12596" t="str">
            <v>EB-Bus kabel</v>
          </cell>
          <cell r="J12596" t="str">
            <v>C8705068-1-04-01, 5PIN ( 1340mm ) CONNECT TO CONTROLLER, OTHER SIDE TO DISPLAY, LIGHTING SETS</v>
          </cell>
          <cell r="K12596" t="str">
            <v>C8705240-1-4-2C</v>
          </cell>
          <cell r="L12596" t="str">
            <v>C8705240-1-4-2C</v>
          </cell>
        </row>
        <row r="12597">
          <cell r="B12597" t="str">
            <v>YXC9775133Motorkabel</v>
          </cell>
          <cell r="C12597" t="str">
            <v>YXC9775133</v>
          </cell>
          <cell r="D12597">
            <v>2022</v>
          </cell>
          <cell r="E12597">
            <v>38</v>
          </cell>
          <cell r="F12597" t="str">
            <v>0380</v>
          </cell>
          <cell r="G12597" t="str">
            <v>J006</v>
          </cell>
          <cell r="H12597" t="str">
            <v>POWER CABLE:</v>
          </cell>
          <cell r="I12597" t="str">
            <v>Motorkabel</v>
          </cell>
          <cell r="J12597" t="str">
            <v>W/O (inluded into the battary slider)</v>
          </cell>
          <cell r="K12597" t="str">
            <v>Ingår i batterihållaren</v>
          </cell>
          <cell r="L12597" t="str">
            <v>Ingår i batterihållaren</v>
          </cell>
        </row>
        <row r="12598">
          <cell r="B12598" t="str">
            <v>YXC9775133Kabel framlampa</v>
          </cell>
          <cell r="C12598" t="str">
            <v>YXC9775133</v>
          </cell>
          <cell r="D12598">
            <v>2022</v>
          </cell>
          <cell r="E12598">
            <v>39</v>
          </cell>
          <cell r="F12598" t="str">
            <v>0390</v>
          </cell>
          <cell r="G12598" t="str">
            <v>J007</v>
          </cell>
          <cell r="H12598" t="str">
            <v>F. LIGHT CABLE:</v>
          </cell>
          <cell r="I12598" t="str">
            <v>Kabel framlampa</v>
          </cell>
          <cell r="K12598" t="str">
            <v>C8705068-1-0416</v>
          </cell>
          <cell r="L12598" t="str">
            <v>C8705068-1-0416</v>
          </cell>
        </row>
        <row r="12599">
          <cell r="B12599" t="str">
            <v>YXC9775133Kabel baklampa</v>
          </cell>
          <cell r="C12599" t="str">
            <v>YXC9775133</v>
          </cell>
          <cell r="D12599">
            <v>2022</v>
          </cell>
          <cell r="E12599">
            <v>40</v>
          </cell>
          <cell r="F12599" t="str">
            <v>0400</v>
          </cell>
          <cell r="G12599" t="str">
            <v>J008</v>
          </cell>
          <cell r="H12599" t="str">
            <v>R. LIGHT CABLE:</v>
          </cell>
          <cell r="I12599" t="str">
            <v>Kabel baklampa</v>
          </cell>
          <cell r="J12599" t="str">
            <v>Included in the battery</v>
          </cell>
          <cell r="K12599" t="str">
            <v>INGÅR I BATTERIET</v>
          </cell>
          <cell r="L12599" t="str">
            <v>Ingår i batteriet</v>
          </cell>
        </row>
        <row r="12600">
          <cell r="B12600" t="str">
            <v>YXC9775133Hastighetssensor</v>
          </cell>
          <cell r="C12600" t="str">
            <v>YXC9775133</v>
          </cell>
          <cell r="D12600">
            <v>2022</v>
          </cell>
          <cell r="E12600">
            <v>41</v>
          </cell>
          <cell r="F12600" t="str">
            <v>0410</v>
          </cell>
          <cell r="G12600" t="str">
            <v>J009</v>
          </cell>
          <cell r="H12600" t="str">
            <v>SPEED SENSOR:</v>
          </cell>
          <cell r="I12600" t="str">
            <v>Hastighetssensor</v>
          </cell>
          <cell r="J12600" t="str">
            <v>C8705068-1-04-11, DETECTING WHEEL RPM, CABLE LENGTH:70mm</v>
          </cell>
          <cell r="K12600" t="str">
            <v>C8705068-1-411C</v>
          </cell>
          <cell r="L12600" t="str">
            <v>C8705068-1-411C</v>
          </cell>
        </row>
        <row r="12601">
          <cell r="B12601" t="str">
            <v>YXC9775133Batteri</v>
          </cell>
          <cell r="C12601" t="str">
            <v>YXC9775133</v>
          </cell>
          <cell r="D12601">
            <v>2022</v>
          </cell>
          <cell r="E12601">
            <v>42</v>
          </cell>
          <cell r="F12601" t="str">
            <v>0420</v>
          </cell>
          <cell r="G12601" t="str">
            <v>J002</v>
          </cell>
          <cell r="H12601" t="str">
            <v>BATTERY:</v>
          </cell>
          <cell r="I12601" t="str">
            <v>Batteri</v>
          </cell>
          <cell r="K12601" t="str">
            <v>C8705186-E-11C</v>
          </cell>
          <cell r="L12601" t="str">
            <v>C8705186-E-11C</v>
          </cell>
        </row>
        <row r="12602">
          <cell r="B12602" t="str">
            <v>YXC9775133Batterihållare</v>
          </cell>
          <cell r="C12602" t="str">
            <v>YXC9775133</v>
          </cell>
          <cell r="D12602">
            <v>2022</v>
          </cell>
          <cell r="E12602">
            <v>43</v>
          </cell>
          <cell r="F12602" t="str">
            <v>0430</v>
          </cell>
          <cell r="G12602" t="str">
            <v>J003</v>
          </cell>
          <cell r="H12602" t="str">
            <v>BATTERY HOLDER/Slider</v>
          </cell>
          <cell r="I12602" t="str">
            <v>Batterihållare</v>
          </cell>
          <cell r="K12602" t="str">
            <v>C8705188-E-05</v>
          </cell>
          <cell r="L12602" t="str">
            <v>C8705188-E-05</v>
          </cell>
        </row>
        <row r="12603">
          <cell r="B12603" t="str">
            <v>YXC9775133Batteriladdare</v>
          </cell>
          <cell r="C12603" t="str">
            <v>YXC9775133</v>
          </cell>
          <cell r="D12603">
            <v>2022</v>
          </cell>
          <cell r="E12603">
            <v>44</v>
          </cell>
          <cell r="F12603" t="str">
            <v>0440</v>
          </cell>
          <cell r="G12603" t="str">
            <v>J010</v>
          </cell>
          <cell r="H12603" t="str">
            <v>CHARGER:</v>
          </cell>
          <cell r="I12603" t="str">
            <v>Batteriladdare</v>
          </cell>
          <cell r="J12603" t="str">
            <v>C8705058-02, (CHARGER 2A    # NO:CZ2AG2JE7)  CHARGER FOR PHYLION BATTERY UART</v>
          </cell>
          <cell r="K12603" t="str">
            <v>C8705058-1-1C</v>
          </cell>
          <cell r="L12603" t="str">
            <v>C8705058-1-1D</v>
          </cell>
        </row>
        <row r="12604">
          <cell r="B12604" t="str">
            <v>YXC9775133Kontrollbox</v>
          </cell>
          <cell r="C12604" t="str">
            <v>YXC9775133</v>
          </cell>
          <cell r="D12604">
            <v>2022</v>
          </cell>
          <cell r="E12604">
            <v>45</v>
          </cell>
          <cell r="F12604" t="str">
            <v>0450</v>
          </cell>
          <cell r="G12604" t="str">
            <v>J011</v>
          </cell>
          <cell r="H12604" t="str">
            <v>Controller</v>
          </cell>
          <cell r="I12604" t="str">
            <v>Kontrollbox</v>
          </cell>
          <cell r="K12604" t="str">
            <v>INGÅR I MOTORN</v>
          </cell>
          <cell r="L12604" t="str">
            <v>Ingår i motorn</v>
          </cell>
        </row>
        <row r="12605">
          <cell r="B12605" t="str">
            <v>YXC9775133Växelöra</v>
          </cell>
          <cell r="C12605" t="str">
            <v>YXC9775133</v>
          </cell>
          <cell r="D12605">
            <v>2022</v>
          </cell>
          <cell r="E12605">
            <v>46</v>
          </cell>
          <cell r="F12605" t="str">
            <v>0460</v>
          </cell>
          <cell r="G12605" t="str">
            <v>D005</v>
          </cell>
          <cell r="H12605" t="str">
            <v>Gear hanger</v>
          </cell>
          <cell r="I12605" t="str">
            <v>Växelöra</v>
          </cell>
          <cell r="L12605" t="e">
            <v>#N/A</v>
          </cell>
        </row>
        <row r="12606">
          <cell r="B12606" t="str">
            <v>YXC9775134RAM</v>
          </cell>
          <cell r="C12606" t="str">
            <v>YXC9775134</v>
          </cell>
          <cell r="D12606">
            <v>2022</v>
          </cell>
          <cell r="E12606">
            <v>1</v>
          </cell>
          <cell r="F12606" t="str">
            <v>0010</v>
          </cell>
          <cell r="G12606" t="str">
            <v>A001</v>
          </cell>
          <cell r="H12606" t="str">
            <v>PAINTED FRAME</v>
          </cell>
          <cell r="I12606" t="str">
            <v>RAM</v>
          </cell>
          <cell r="L12606" t="e">
            <v>#N/A</v>
          </cell>
        </row>
        <row r="12607">
          <cell r="B12607" t="str">
            <v>YXC9775134Framgaffel</v>
          </cell>
          <cell r="C12607" t="str">
            <v>YXC9775134</v>
          </cell>
          <cell r="D12607">
            <v>2022</v>
          </cell>
          <cell r="E12607">
            <v>2</v>
          </cell>
          <cell r="F12607" t="str">
            <v>0020</v>
          </cell>
          <cell r="G12607" t="str">
            <v>A002</v>
          </cell>
          <cell r="H12607" t="str">
            <v>PAINTED FORK</v>
          </cell>
          <cell r="I12607" t="str">
            <v>Framgaffel</v>
          </cell>
          <cell r="J12607" t="str">
            <v>C1605443-193 FF 28 ST 1"1/8 Bi 30 37 w hole</v>
          </cell>
          <cell r="L12607" t="e">
            <v>#N/A</v>
          </cell>
        </row>
        <row r="12608">
          <cell r="B12608" t="str">
            <v>YXC9775134Styrlager</v>
          </cell>
          <cell r="C12608" t="str">
            <v>YXC9775134</v>
          </cell>
          <cell r="D12608">
            <v>2022</v>
          </cell>
          <cell r="E12608">
            <v>3</v>
          </cell>
          <cell r="F12608" t="str">
            <v>0030</v>
          </cell>
          <cell r="G12608" t="str">
            <v>B001</v>
          </cell>
          <cell r="H12608" t="str">
            <v>Head Set</v>
          </cell>
          <cell r="I12608" t="str">
            <v>Styrlager</v>
          </cell>
          <cell r="K12608" t="str">
            <v>C2105291</v>
          </cell>
          <cell r="L12608" t="str">
            <v>C2100163</v>
          </cell>
        </row>
        <row r="12609">
          <cell r="B12609" t="str">
            <v xml:space="preserve">YXC9775134Styrstam </v>
          </cell>
          <cell r="C12609" t="str">
            <v>YXC9775134</v>
          </cell>
          <cell r="D12609">
            <v>2022</v>
          </cell>
          <cell r="E12609">
            <v>4</v>
          </cell>
          <cell r="F12609" t="str">
            <v>0040</v>
          </cell>
          <cell r="G12609" t="str">
            <v>B002</v>
          </cell>
          <cell r="H12609" t="str">
            <v>Handlebar Stem</v>
          </cell>
          <cell r="I12609" t="str">
            <v xml:space="preserve">Styrstam </v>
          </cell>
          <cell r="K12609" t="str">
            <v>C2205548-090</v>
          </cell>
          <cell r="L12609" t="str">
            <v>C2200064</v>
          </cell>
        </row>
        <row r="12610">
          <cell r="B12610" t="str">
            <v>YXC9775134Styre</v>
          </cell>
          <cell r="C12610" t="str">
            <v>YXC9775134</v>
          </cell>
          <cell r="D12610">
            <v>2022</v>
          </cell>
          <cell r="E12610">
            <v>5</v>
          </cell>
          <cell r="F12610" t="str">
            <v>0050</v>
          </cell>
          <cell r="G12610" t="str">
            <v>B003</v>
          </cell>
          <cell r="H12610" t="str">
            <v>Handelbar</v>
          </cell>
          <cell r="I12610" t="str">
            <v>Styre</v>
          </cell>
          <cell r="K12610" t="str">
            <v>C2306073</v>
          </cell>
          <cell r="L12610" t="str">
            <v>C2300290</v>
          </cell>
        </row>
        <row r="12611">
          <cell r="B12611" t="str">
            <v>YXC9775134Bromsgrepp H</v>
          </cell>
          <cell r="C12611" t="str">
            <v>YXC9775134</v>
          </cell>
          <cell r="D12611">
            <v>2022</v>
          </cell>
          <cell r="E12611">
            <v>6</v>
          </cell>
          <cell r="F12611" t="str">
            <v>0060</v>
          </cell>
          <cell r="G12611" t="str">
            <v>C002</v>
          </cell>
          <cell r="H12611" t="str">
            <v>Brake Lever R</v>
          </cell>
          <cell r="I12611" t="str">
            <v>Bromsgrepp H</v>
          </cell>
          <cell r="L12611" t="e">
            <v>#N/A</v>
          </cell>
        </row>
        <row r="12612">
          <cell r="B12612" t="str">
            <v>YXC9775134Bromsgrepp V</v>
          </cell>
          <cell r="C12612" t="str">
            <v>YXC9775134</v>
          </cell>
          <cell r="D12612">
            <v>2022</v>
          </cell>
          <cell r="E12612">
            <v>7</v>
          </cell>
          <cell r="F12612" t="str">
            <v>0070</v>
          </cell>
          <cell r="G12612" t="str">
            <v>C001</v>
          </cell>
          <cell r="H12612" t="str">
            <v>Brake Lever L</v>
          </cell>
          <cell r="I12612" t="str">
            <v>Bromsgrepp V</v>
          </cell>
          <cell r="K12612" t="str">
            <v>C6405080-1000</v>
          </cell>
          <cell r="L12612" t="str">
            <v>Kontakta Service</v>
          </cell>
        </row>
        <row r="12613">
          <cell r="B12613" t="str">
            <v>YXC9775134Växelreglage H</v>
          </cell>
          <cell r="C12613" t="str">
            <v>YXC9775134</v>
          </cell>
          <cell r="D12613">
            <v>2022</v>
          </cell>
          <cell r="E12613">
            <v>8</v>
          </cell>
          <cell r="F12613" t="str">
            <v>0080</v>
          </cell>
          <cell r="G12613" t="str">
            <v>D002</v>
          </cell>
          <cell r="H12613" t="str">
            <v>Shift Lever R</v>
          </cell>
          <cell r="I12613" t="str">
            <v>Växelreglage H</v>
          </cell>
          <cell r="J12613" t="str">
            <v>C5105092 SHIFT LEVER, SL-C3000-7, NEXUS, REVO SHIFTER, 2320MM INNER, W/O OUTER FOR CJ-NX40(FOR SCANDINAVIAN), BLACK, BULK</v>
          </cell>
          <cell r="K12613" t="str">
            <v>C5105092</v>
          </cell>
          <cell r="L12613" t="str">
            <v>Kontakta SHIMANO</v>
          </cell>
        </row>
        <row r="12614">
          <cell r="B12614" t="str">
            <v>YXC9775134Växelreglage V</v>
          </cell>
          <cell r="C12614" t="str">
            <v>YXC9775134</v>
          </cell>
          <cell r="D12614">
            <v>2022</v>
          </cell>
          <cell r="E12614">
            <v>9</v>
          </cell>
          <cell r="F12614" t="str">
            <v>0090</v>
          </cell>
          <cell r="G12614" t="str">
            <v>D001</v>
          </cell>
          <cell r="H12614" t="str">
            <v>Shift Lever L</v>
          </cell>
          <cell r="I12614" t="str">
            <v>Växelreglage V</v>
          </cell>
          <cell r="L12614" t="e">
            <v>#N/A</v>
          </cell>
        </row>
        <row r="12615">
          <cell r="B12615" t="str">
            <v>YXC9775134Handtag par</v>
          </cell>
          <cell r="C12615" t="str">
            <v>YXC9775134</v>
          </cell>
          <cell r="D12615">
            <v>2022</v>
          </cell>
          <cell r="E12615">
            <v>10</v>
          </cell>
          <cell r="F12615" t="str">
            <v>0100</v>
          </cell>
          <cell r="G12615" t="str">
            <v>B004</v>
          </cell>
          <cell r="H12615" t="str">
            <v>Grip R</v>
          </cell>
          <cell r="I12615" t="str">
            <v>Handtag par</v>
          </cell>
          <cell r="J12615" t="str">
            <v xml:space="preserve">C2505484  HERRMANS 84A ERGO TPE 90MM  </v>
          </cell>
          <cell r="K12615" t="str">
            <v>C2505679</v>
          </cell>
          <cell r="L12615" t="str">
            <v>BSP?</v>
          </cell>
        </row>
        <row r="12616">
          <cell r="B12616" t="str">
            <v>YXC9775134Frambroms</v>
          </cell>
          <cell r="C12616" t="str">
            <v>YXC9775134</v>
          </cell>
          <cell r="D12616">
            <v>2022</v>
          </cell>
          <cell r="E12616">
            <v>11</v>
          </cell>
          <cell r="F12616" t="str">
            <v>0110</v>
          </cell>
          <cell r="G12616" t="str">
            <v>C003</v>
          </cell>
          <cell r="H12616" t="str">
            <v xml:space="preserve">Brake front </v>
          </cell>
          <cell r="I12616" t="str">
            <v>Frambroms</v>
          </cell>
          <cell r="K12616" t="str">
            <v>C6405080-1000</v>
          </cell>
          <cell r="L12616" t="str">
            <v>Kontakta Service</v>
          </cell>
        </row>
        <row r="12617">
          <cell r="B12617" t="str">
            <v>YXC9775134Bakbroms</v>
          </cell>
          <cell r="C12617" t="str">
            <v>YXC9775134</v>
          </cell>
          <cell r="D12617">
            <v>2022</v>
          </cell>
          <cell r="E12617">
            <v>12</v>
          </cell>
          <cell r="F12617" t="str">
            <v>0120</v>
          </cell>
          <cell r="G12617" t="str">
            <v>C004</v>
          </cell>
          <cell r="H12617" t="str">
            <v>Brake rear</v>
          </cell>
          <cell r="I12617" t="str">
            <v>Bakbroms</v>
          </cell>
          <cell r="K12617" t="str">
            <v>Shimano</v>
          </cell>
          <cell r="L12617" t="str">
            <v>Kontakta SHIMANO</v>
          </cell>
        </row>
        <row r="12618">
          <cell r="B12618" t="str">
            <v>YXC9775134Vevlager</v>
          </cell>
          <cell r="C12618" t="str">
            <v>YXC9775134</v>
          </cell>
          <cell r="D12618">
            <v>2022</v>
          </cell>
          <cell r="E12618">
            <v>13</v>
          </cell>
          <cell r="F12618" t="str">
            <v>0130</v>
          </cell>
          <cell r="G12618" t="str">
            <v>E001</v>
          </cell>
          <cell r="H12618" t="str">
            <v xml:space="preserve">BB-set </v>
          </cell>
          <cell r="I12618" t="str">
            <v>Vevlager</v>
          </cell>
          <cell r="K12618" t="str">
            <v>INGÅR I MOTORN</v>
          </cell>
          <cell r="L12618" t="str">
            <v>Ingår i motorn</v>
          </cell>
        </row>
        <row r="12619">
          <cell r="B12619" t="str">
            <v>YXC9775134Vevparti</v>
          </cell>
          <cell r="C12619" t="str">
            <v>YXC9775134</v>
          </cell>
          <cell r="D12619">
            <v>2022</v>
          </cell>
          <cell r="E12619">
            <v>14</v>
          </cell>
          <cell r="F12619" t="str">
            <v>0140</v>
          </cell>
          <cell r="G12619" t="str">
            <v>E002</v>
          </cell>
          <cell r="H12619" t="str">
            <v>Front Chainwheel</v>
          </cell>
          <cell r="I12619" t="str">
            <v>Vevparti</v>
          </cell>
          <cell r="J12619" t="str">
            <v>38t inkl in spider</v>
          </cell>
          <cell r="K12619" t="str">
            <v>C3305778-EG</v>
          </cell>
          <cell r="L12619" t="str">
            <v>C3305778-EG</v>
          </cell>
        </row>
        <row r="12620">
          <cell r="B12620" t="str">
            <v>YXC9775134Kedjeskydd</v>
          </cell>
          <cell r="C12620" t="str">
            <v>YXC9775134</v>
          </cell>
          <cell r="D12620">
            <v>2022</v>
          </cell>
          <cell r="E12620">
            <v>15</v>
          </cell>
          <cell r="F12620" t="str">
            <v>0150</v>
          </cell>
          <cell r="G12620" t="str">
            <v>H001</v>
          </cell>
          <cell r="H12620" t="str">
            <v>Chain guard</v>
          </cell>
          <cell r="I12620" t="str">
            <v>Kedjeskydd</v>
          </cell>
          <cell r="J12620" t="str">
            <v>C8305678 Twave 38 Short Integrated smoke transparent/black. SCREW BZ 4,2x9,5 POZ DIN7981F</v>
          </cell>
          <cell r="K12620" t="str">
            <v>C8305427/ZBK</v>
          </cell>
          <cell r="L12620" t="str">
            <v>C8305427/ZBK</v>
          </cell>
        </row>
        <row r="12621">
          <cell r="B12621" t="str">
            <v>YXC9775134Kedjeskyddsfäste</v>
          </cell>
          <cell r="C12621" t="str">
            <v>YXC9775134</v>
          </cell>
          <cell r="D12621">
            <v>2022</v>
          </cell>
          <cell r="E12621">
            <v>16</v>
          </cell>
          <cell r="F12621" t="str">
            <v>0160</v>
          </cell>
          <cell r="G12621" t="str">
            <v>H002</v>
          </cell>
          <cell r="H12621" t="str">
            <v>Chain guard bracket</v>
          </cell>
          <cell r="I12621" t="str">
            <v>Kedjeskyddsfäste</v>
          </cell>
          <cell r="J12621" t="str">
            <v>C8305679 CNG-FF38T, C8305680 SCREW M4X8 MPS DIN 7985 BK</v>
          </cell>
          <cell r="K12621" t="str">
            <v>C8305526</v>
          </cell>
          <cell r="L12621" t="str">
            <v>C8305526</v>
          </cell>
        </row>
        <row r="12622">
          <cell r="B12622" t="str">
            <v>YXC9775134Framväxel</v>
          </cell>
          <cell r="C12622" t="str">
            <v>YXC9775134</v>
          </cell>
          <cell r="D12622">
            <v>2022</v>
          </cell>
          <cell r="E12622">
            <v>17</v>
          </cell>
          <cell r="F12622" t="str">
            <v>0170</v>
          </cell>
          <cell r="G12622" t="str">
            <v>D003</v>
          </cell>
          <cell r="H12622" t="str">
            <v>Front Derailleur</v>
          </cell>
          <cell r="I12622" t="str">
            <v>Framväxel</v>
          </cell>
          <cell r="L12622" t="e">
            <v>#N/A</v>
          </cell>
        </row>
        <row r="12623">
          <cell r="B12623" t="str">
            <v>YXC9775134Bakväxel</v>
          </cell>
          <cell r="C12623" t="str">
            <v>YXC9775134</v>
          </cell>
          <cell r="D12623">
            <v>2022</v>
          </cell>
          <cell r="E12623">
            <v>18</v>
          </cell>
          <cell r="F12623" t="str">
            <v>0180</v>
          </cell>
          <cell r="G12623" t="str">
            <v>D004</v>
          </cell>
          <cell r="H12623" t="str">
            <v>Rear Derailleur</v>
          </cell>
          <cell r="I12623" t="str">
            <v>Bakväxel</v>
          </cell>
          <cell r="K12623" t="str">
            <v>Shimano</v>
          </cell>
          <cell r="L12623" t="str">
            <v>Kontakta SHIMANO</v>
          </cell>
        </row>
        <row r="12624">
          <cell r="B12624" t="str">
            <v>YXC9775134Kedja</v>
          </cell>
          <cell r="C12624" t="str">
            <v>YXC9775134</v>
          </cell>
          <cell r="D12624">
            <v>2022</v>
          </cell>
          <cell r="E12624">
            <v>19</v>
          </cell>
          <cell r="F12624" t="str">
            <v>0190</v>
          </cell>
          <cell r="G12624" t="str">
            <v>E003</v>
          </cell>
          <cell r="H12624" t="str">
            <v xml:space="preserve">Chain </v>
          </cell>
          <cell r="I12624" t="str">
            <v>Kedja</v>
          </cell>
          <cell r="J12624" t="str">
            <v>C3405041-104  + link CHA 1S 105L RB Z610HXRB   KMC</v>
          </cell>
          <cell r="K12624" t="str">
            <v>C3405041-104</v>
          </cell>
          <cell r="L12624" t="str">
            <v>C3400038</v>
          </cell>
        </row>
        <row r="12625">
          <cell r="B12625" t="str">
            <v>YXC9775134Kassett</v>
          </cell>
          <cell r="C12625" t="str">
            <v>YXC9775134</v>
          </cell>
          <cell r="D12625">
            <v>2022</v>
          </cell>
          <cell r="E12625">
            <v>20</v>
          </cell>
          <cell r="F12625" t="str">
            <v>0200</v>
          </cell>
          <cell r="G12625" t="str">
            <v>E004</v>
          </cell>
          <cell r="H12625" t="str">
            <v>Cassette Sprocket</v>
          </cell>
          <cell r="I12625" t="str">
            <v>Kassett</v>
          </cell>
          <cell r="J12625" t="str">
            <v>ASMGEAR20SU SPT SC20sv3/32" (INTERNAL HUB)</v>
          </cell>
          <cell r="K12625" t="str">
            <v>ASMGEAR16SU</v>
          </cell>
          <cell r="L12625" t="str">
            <v>Kontakta SHIMANO</v>
          </cell>
        </row>
        <row r="12626">
          <cell r="B12626" t="str">
            <v>YXC9775134Framhjul</v>
          </cell>
          <cell r="C12626" t="str">
            <v>YXC9775134</v>
          </cell>
          <cell r="D12626">
            <v>2022</v>
          </cell>
          <cell r="E12626">
            <v>21</v>
          </cell>
          <cell r="F12626" t="str">
            <v>0210</v>
          </cell>
          <cell r="G12626" t="str">
            <v>F001</v>
          </cell>
          <cell r="H12626" t="str">
            <v>Front hub</v>
          </cell>
          <cell r="I12626" t="str">
            <v>Framhjul</v>
          </cell>
          <cell r="K12626" t="str">
            <v>C4108150</v>
          </cell>
          <cell r="L12626" t="str">
            <v>Kontakta Service</v>
          </cell>
        </row>
        <row r="12627">
          <cell r="B12627" t="str">
            <v>YXC9775134Bakhjul</v>
          </cell>
          <cell r="C12627" t="str">
            <v>YXC9775134</v>
          </cell>
          <cell r="D12627">
            <v>2022</v>
          </cell>
          <cell r="E12627">
            <v>22</v>
          </cell>
          <cell r="F12627" t="str">
            <v>0220</v>
          </cell>
          <cell r="G12627" t="str">
            <v>F002</v>
          </cell>
          <cell r="H12627" t="str">
            <v>Rear hub</v>
          </cell>
          <cell r="I12627" t="str">
            <v>Bakhjul</v>
          </cell>
          <cell r="J12627" t="str">
            <v>ASGC30007CADXR (ASG7C30ADXR) HBRcb 36 H SILVER DX</v>
          </cell>
          <cell r="K12627" t="str">
            <v>C4208247</v>
          </cell>
          <cell r="L12627" t="str">
            <v>C4200386</v>
          </cell>
        </row>
        <row r="12628">
          <cell r="B12628" t="str">
            <v>YXC9775134Däck</v>
          </cell>
          <cell r="C12628" t="str">
            <v>YXC9775134</v>
          </cell>
          <cell r="D12628">
            <v>2022</v>
          </cell>
          <cell r="E12628">
            <v>23</v>
          </cell>
          <cell r="F12628" t="str">
            <v>0230</v>
          </cell>
          <cell r="G12628" t="str">
            <v>F003</v>
          </cell>
          <cell r="H12628" t="str">
            <v>Tire</v>
          </cell>
          <cell r="I12628" t="str">
            <v>Däck</v>
          </cell>
          <cell r="K12628" t="str">
            <v>C4906490</v>
          </cell>
          <cell r="L12628" t="str">
            <v>C4901536</v>
          </cell>
        </row>
        <row r="12629">
          <cell r="B12629" t="str">
            <v>YXC9775134Skärmar set</v>
          </cell>
          <cell r="C12629" t="str">
            <v>YXC9775134</v>
          </cell>
          <cell r="D12629">
            <v>2022</v>
          </cell>
          <cell r="E12629">
            <v>24</v>
          </cell>
          <cell r="F12629" t="str">
            <v>0240</v>
          </cell>
          <cell r="G12629" t="str">
            <v>H003</v>
          </cell>
          <cell r="H12629" t="str">
            <v xml:space="preserve">Mudguard front   </v>
          </cell>
          <cell r="I12629" t="str">
            <v>Skärmar set</v>
          </cell>
          <cell r="K12629" t="str">
            <v>C8255677-832</v>
          </cell>
          <cell r="L12629" t="str">
            <v>Kontakta Service</v>
          </cell>
        </row>
        <row r="12630">
          <cell r="B12630" t="str">
            <v>YXC9775134Pakethållare</v>
          </cell>
          <cell r="C12630" t="str">
            <v>YXC9775134</v>
          </cell>
          <cell r="D12630">
            <v>2022</v>
          </cell>
          <cell r="E12630">
            <v>25</v>
          </cell>
          <cell r="F12630" t="str">
            <v>0250</v>
          </cell>
          <cell r="G12630" t="str">
            <v>H004</v>
          </cell>
          <cell r="H12630" t="str">
            <v>Carrier</v>
          </cell>
          <cell r="I12630" t="str">
            <v>Pakethållare</v>
          </cell>
          <cell r="J12630" t="str">
            <v>C8205759-BK AVS CLASSIC CARRIER FOR PHILION BATTERY, Powder BLACK CLIP AND SPECTRA LOGO SF-03</v>
          </cell>
          <cell r="K12630" t="str">
            <v>C8205834-BK</v>
          </cell>
          <cell r="L12630" t="str">
            <v>C8205834-BK</v>
          </cell>
        </row>
        <row r="12631">
          <cell r="B12631" t="str">
            <v>YXC9775134Sadel</v>
          </cell>
          <cell r="C12631" t="str">
            <v>YXC9775134</v>
          </cell>
          <cell r="D12631">
            <v>2022</v>
          </cell>
          <cell r="E12631">
            <v>26</v>
          </cell>
          <cell r="F12631" t="str">
            <v>0260</v>
          </cell>
          <cell r="G12631" t="str">
            <v>G001</v>
          </cell>
          <cell r="H12631" t="str">
            <v>Saddle</v>
          </cell>
          <cell r="I12631" t="str">
            <v>Sadel</v>
          </cell>
          <cell r="K12631" t="str">
            <v>C7106264</v>
          </cell>
          <cell r="L12631" t="str">
            <v>C7100481</v>
          </cell>
        </row>
        <row r="12632">
          <cell r="B12632" t="str">
            <v>YXC9775134Sadelstolpe</v>
          </cell>
          <cell r="C12632" t="str">
            <v>YXC9775134</v>
          </cell>
          <cell r="D12632">
            <v>2022</v>
          </cell>
          <cell r="E12632">
            <v>27</v>
          </cell>
          <cell r="F12632" t="str">
            <v>0270</v>
          </cell>
          <cell r="G12632" t="str">
            <v>G002</v>
          </cell>
          <cell r="H12632" t="str">
            <v>Seatpost</v>
          </cell>
          <cell r="I12632" t="str">
            <v>Sadelstolpe</v>
          </cell>
          <cell r="J12632" t="str">
            <v>C7205256 STD 27.2X300 SILVER</v>
          </cell>
          <cell r="K12632" t="str">
            <v>C7205258</v>
          </cell>
          <cell r="L12632" t="str">
            <v>C7200039</v>
          </cell>
        </row>
        <row r="12633">
          <cell r="B12633" t="str">
            <v>YXC9775134Sadelrörsklämma</v>
          </cell>
          <cell r="C12633" t="str">
            <v>YXC9775134</v>
          </cell>
          <cell r="D12633">
            <v>2022</v>
          </cell>
          <cell r="E12633">
            <v>28</v>
          </cell>
          <cell r="F12633" t="str">
            <v>0280</v>
          </cell>
          <cell r="G12633" t="str">
            <v>G003</v>
          </cell>
          <cell r="H12633" t="str">
            <v>Seat Clamp</v>
          </cell>
          <cell r="I12633" t="str">
            <v>Sadelrörsklämma</v>
          </cell>
          <cell r="J12633" t="str">
            <v>C7305002 L/C 31.8 MX27 shiny black</v>
          </cell>
          <cell r="K12633" t="str">
            <v>C7305001</v>
          </cell>
          <cell r="L12633" t="str">
            <v>C7300028-318</v>
          </cell>
        </row>
        <row r="12634">
          <cell r="B12634" t="str">
            <v>YXC9775134Framlampa</v>
          </cell>
          <cell r="C12634" t="str">
            <v>YXC9775134</v>
          </cell>
          <cell r="D12634">
            <v>2022</v>
          </cell>
          <cell r="E12634">
            <v>29</v>
          </cell>
          <cell r="F12634" t="str">
            <v>0290</v>
          </cell>
          <cell r="G12634" t="str">
            <v>H005</v>
          </cell>
          <cell r="H12634" t="str">
            <v>Front light</v>
          </cell>
          <cell r="I12634" t="str">
            <v>Framlampa</v>
          </cell>
          <cell r="K12634" t="str">
            <v>C8015300</v>
          </cell>
          <cell r="L12634" t="str">
            <v>C8015300</v>
          </cell>
        </row>
        <row r="12635">
          <cell r="B12635" t="str">
            <v>YXC9775134Baklampa</v>
          </cell>
          <cell r="C12635" t="str">
            <v>YXC9775134</v>
          </cell>
          <cell r="D12635">
            <v>2022</v>
          </cell>
          <cell r="E12635">
            <v>30</v>
          </cell>
          <cell r="F12635" t="str">
            <v>0300</v>
          </cell>
          <cell r="G12635" t="str">
            <v>H006</v>
          </cell>
          <cell r="H12635" t="str">
            <v>Light, Rear</v>
          </cell>
          <cell r="I12635" t="str">
            <v>Baklampa</v>
          </cell>
          <cell r="J12635" t="str">
            <v>inkl in battery</v>
          </cell>
          <cell r="K12635" t="str">
            <v>C8705186-1RLBK</v>
          </cell>
          <cell r="L12635" t="str">
            <v>C8705186-1RLBK</v>
          </cell>
        </row>
        <row r="12636">
          <cell r="B12636" t="str">
            <v>YXC9775134Låssats</v>
          </cell>
          <cell r="C12636" t="str">
            <v>YXC9775134</v>
          </cell>
          <cell r="D12636">
            <v>2022</v>
          </cell>
          <cell r="E12636">
            <v>31</v>
          </cell>
          <cell r="F12636" t="str">
            <v>0310</v>
          </cell>
          <cell r="G12636" t="str">
            <v>H007</v>
          </cell>
          <cell r="H12636" t="str">
            <v>Lock</v>
          </cell>
          <cell r="I12636" t="str">
            <v>Låssats</v>
          </cell>
          <cell r="J12636" t="str">
            <v>C8405069 LCK SF PLbk Solid+  BAT SF03/SR11/SR20, LOCK FRAME+LOCK BATT SF03 RT W/2 similar keys</v>
          </cell>
          <cell r="K12636" t="str">
            <v>C8405069</v>
          </cell>
          <cell r="L12636" t="str">
            <v>C8405069</v>
          </cell>
        </row>
        <row r="12637">
          <cell r="B12637" t="str">
            <v>YXC9775134Stöd</v>
          </cell>
          <cell r="C12637" t="str">
            <v>YXC9775134</v>
          </cell>
          <cell r="D12637">
            <v>2022</v>
          </cell>
          <cell r="E12637">
            <v>32</v>
          </cell>
          <cell r="F12637" t="str">
            <v>0320</v>
          </cell>
          <cell r="G12637" t="str">
            <v>H008</v>
          </cell>
          <cell r="H12637" t="str">
            <v>Kick stand</v>
          </cell>
          <cell r="I12637" t="str">
            <v>Stöd</v>
          </cell>
          <cell r="J12637" t="str">
            <v>C8105222 REX HV for MAX CS mount KICKSTAND ADJUSTABLE 1288-4</v>
          </cell>
          <cell r="K12637" t="str">
            <v>C8105224</v>
          </cell>
          <cell r="L12637" t="str">
            <v>C8105224</v>
          </cell>
        </row>
        <row r="12638">
          <cell r="B12638" t="str">
            <v>YXC9775134Korg</v>
          </cell>
          <cell r="C12638" t="str">
            <v>YXC9775134</v>
          </cell>
          <cell r="D12638">
            <v>2022</v>
          </cell>
          <cell r="E12638">
            <v>33</v>
          </cell>
          <cell r="F12638" t="str">
            <v>0330</v>
          </cell>
          <cell r="G12638" t="str">
            <v>H009</v>
          </cell>
          <cell r="H12638" t="str">
            <v>Basket / Fr carrier</v>
          </cell>
          <cell r="I12638" t="str">
            <v>Korg</v>
          </cell>
          <cell r="K12638" t="str">
            <v>C8605198</v>
          </cell>
          <cell r="L12638" t="str">
            <v>C8600016</v>
          </cell>
        </row>
        <row r="12639">
          <cell r="B12639" t="str">
            <v>YXC9775134Pedaler</v>
          </cell>
          <cell r="C12639" t="str">
            <v>YXC9775134</v>
          </cell>
          <cell r="D12639">
            <v>2022</v>
          </cell>
          <cell r="E12639">
            <v>34</v>
          </cell>
          <cell r="F12639" t="str">
            <v>0340</v>
          </cell>
          <cell r="G12639" t="str">
            <v>E005</v>
          </cell>
          <cell r="H12639" t="str">
            <v xml:space="preserve">Pedal </v>
          </cell>
          <cell r="I12639" t="str">
            <v>Pedaler</v>
          </cell>
          <cell r="J12639" t="str">
            <v>C3505317 STANDARD BK/GR9/16"</v>
          </cell>
          <cell r="K12639" t="str">
            <v>C3505208</v>
          </cell>
          <cell r="L12639" t="str">
            <v>C3500059</v>
          </cell>
        </row>
        <row r="12640">
          <cell r="B12640" t="str">
            <v>YXC9775134Motor</v>
          </cell>
          <cell r="C12640" t="str">
            <v>YXC9775134</v>
          </cell>
          <cell r="D12640">
            <v>2022</v>
          </cell>
          <cell r="E12640">
            <v>35</v>
          </cell>
          <cell r="F12640" t="str">
            <v>0350</v>
          </cell>
          <cell r="G12640" t="str">
            <v>J001</v>
          </cell>
          <cell r="H12640" t="str">
            <v>DRIVE UNIT:</v>
          </cell>
          <cell r="I12640" t="str">
            <v>Motor</v>
          </cell>
          <cell r="K12640" t="str">
            <v>C8705240-1-01BC</v>
          </cell>
          <cell r="L12640" t="str">
            <v>C8705240-1-01BC</v>
          </cell>
        </row>
        <row r="12641">
          <cell r="B12641" t="str">
            <v>YXC9775134Display</v>
          </cell>
          <cell r="C12641" t="str">
            <v>YXC9775134</v>
          </cell>
          <cell r="D12641">
            <v>2022</v>
          </cell>
          <cell r="E12641">
            <v>36</v>
          </cell>
          <cell r="F12641" t="str">
            <v>0360</v>
          </cell>
          <cell r="G12641" t="str">
            <v>J004</v>
          </cell>
          <cell r="H12641" t="str">
            <v>DISPLAY:</v>
          </cell>
          <cell r="I12641" t="str">
            <v>Display</v>
          </cell>
          <cell r="K12641" t="str">
            <v>C8705068-1-41C</v>
          </cell>
          <cell r="L12641" t="str">
            <v>C8705068-1-41C</v>
          </cell>
        </row>
        <row r="12642">
          <cell r="B12642" t="str">
            <v>YXC9775134EB-Bus kabel</v>
          </cell>
          <cell r="C12642" t="str">
            <v>YXC9775134</v>
          </cell>
          <cell r="D12642">
            <v>2022</v>
          </cell>
          <cell r="E12642">
            <v>37</v>
          </cell>
          <cell r="F12642" t="str">
            <v>0370</v>
          </cell>
          <cell r="G12642" t="str">
            <v>J005</v>
          </cell>
          <cell r="H12642" t="str">
            <v>EB-BUS CABLE:</v>
          </cell>
          <cell r="I12642" t="str">
            <v>EB-Bus kabel</v>
          </cell>
          <cell r="J12642" t="str">
            <v>C8705068-1-04-01, 5PIN ( 1340mm ) CONNECT TO CONTROLLER, OTHER SIDE TO DISPLAY, LIGHTING SETS</v>
          </cell>
          <cell r="K12642" t="str">
            <v>C8705240-1-4-2C</v>
          </cell>
          <cell r="L12642" t="str">
            <v>C8705240-1-4-2C</v>
          </cell>
        </row>
        <row r="12643">
          <cell r="B12643" t="str">
            <v>YXC9775134Motorkabel</v>
          </cell>
          <cell r="C12643" t="str">
            <v>YXC9775134</v>
          </cell>
          <cell r="D12643">
            <v>2022</v>
          </cell>
          <cell r="E12643">
            <v>38</v>
          </cell>
          <cell r="F12643" t="str">
            <v>0380</v>
          </cell>
          <cell r="G12643" t="str">
            <v>J006</v>
          </cell>
          <cell r="H12643" t="str">
            <v>POWER CABLE:</v>
          </cell>
          <cell r="I12643" t="str">
            <v>Motorkabel</v>
          </cell>
          <cell r="J12643" t="str">
            <v>W/O (inluded into the battary slider)</v>
          </cell>
          <cell r="K12643" t="str">
            <v>Ingår i batterihållaren</v>
          </cell>
          <cell r="L12643" t="str">
            <v>Ingår i batterihållaren</v>
          </cell>
        </row>
        <row r="12644">
          <cell r="B12644" t="str">
            <v>YXC9775134Kabel framlampa</v>
          </cell>
          <cell r="C12644" t="str">
            <v>YXC9775134</v>
          </cell>
          <cell r="D12644">
            <v>2022</v>
          </cell>
          <cell r="E12644">
            <v>39</v>
          </cell>
          <cell r="F12644" t="str">
            <v>0390</v>
          </cell>
          <cell r="G12644" t="str">
            <v>J007</v>
          </cell>
          <cell r="H12644" t="str">
            <v>F. LIGHT CABLE:</v>
          </cell>
          <cell r="I12644" t="str">
            <v>Kabel framlampa</v>
          </cell>
          <cell r="K12644" t="str">
            <v>C8705068-1-0416</v>
          </cell>
          <cell r="L12644" t="str">
            <v>C8705068-1-0416</v>
          </cell>
        </row>
        <row r="12645">
          <cell r="B12645" t="str">
            <v>YXC9775134Kabel baklampa</v>
          </cell>
          <cell r="C12645" t="str">
            <v>YXC9775134</v>
          </cell>
          <cell r="D12645">
            <v>2022</v>
          </cell>
          <cell r="E12645">
            <v>40</v>
          </cell>
          <cell r="F12645" t="str">
            <v>0400</v>
          </cell>
          <cell r="G12645" t="str">
            <v>J008</v>
          </cell>
          <cell r="H12645" t="str">
            <v>R. LIGHT CABLE:</v>
          </cell>
          <cell r="I12645" t="str">
            <v>Kabel baklampa</v>
          </cell>
          <cell r="J12645" t="str">
            <v>Included in the battery</v>
          </cell>
          <cell r="K12645" t="str">
            <v>INGÅR I BATTERIET</v>
          </cell>
          <cell r="L12645" t="str">
            <v>Ingår i batteriet</v>
          </cell>
        </row>
        <row r="12646">
          <cell r="B12646" t="str">
            <v>YXC9775134Hastighetssensor</v>
          </cell>
          <cell r="C12646" t="str">
            <v>YXC9775134</v>
          </cell>
          <cell r="D12646">
            <v>2022</v>
          </cell>
          <cell r="E12646">
            <v>41</v>
          </cell>
          <cell r="F12646" t="str">
            <v>0410</v>
          </cell>
          <cell r="G12646" t="str">
            <v>J009</v>
          </cell>
          <cell r="H12646" t="str">
            <v>SPEED SENSOR:</v>
          </cell>
          <cell r="I12646" t="str">
            <v>Hastighetssensor</v>
          </cell>
          <cell r="J12646" t="str">
            <v>C8705068-1-04-11, DETECTING WHEEL RPM, CABLE LENGTH:70mm</v>
          </cell>
          <cell r="K12646" t="str">
            <v>C8705068-1-411C</v>
          </cell>
          <cell r="L12646" t="str">
            <v>C8705068-1-411C</v>
          </cell>
        </row>
        <row r="12647">
          <cell r="B12647" t="str">
            <v>YXC9775134Batteri</v>
          </cell>
          <cell r="C12647" t="str">
            <v>YXC9775134</v>
          </cell>
          <cell r="D12647">
            <v>2022</v>
          </cell>
          <cell r="E12647">
            <v>42</v>
          </cell>
          <cell r="F12647" t="str">
            <v>0420</v>
          </cell>
          <cell r="G12647" t="str">
            <v>J002</v>
          </cell>
          <cell r="H12647" t="str">
            <v>BATTERY:</v>
          </cell>
          <cell r="I12647" t="str">
            <v>Batteri</v>
          </cell>
          <cell r="K12647" t="str">
            <v>C8705186-E-11C</v>
          </cell>
          <cell r="L12647" t="str">
            <v>C8705186-E-11C</v>
          </cell>
        </row>
        <row r="12648">
          <cell r="B12648" t="str">
            <v>YXC9775134Batterihållare</v>
          </cell>
          <cell r="C12648" t="str">
            <v>YXC9775134</v>
          </cell>
          <cell r="D12648">
            <v>2022</v>
          </cell>
          <cell r="E12648">
            <v>43</v>
          </cell>
          <cell r="F12648" t="str">
            <v>0430</v>
          </cell>
          <cell r="G12648" t="str">
            <v>J003</v>
          </cell>
          <cell r="H12648" t="str">
            <v>BATTERY HOLDER/Slider</v>
          </cell>
          <cell r="I12648" t="str">
            <v>Batterihållare</v>
          </cell>
          <cell r="K12648" t="str">
            <v>C8705188-E-05</v>
          </cell>
          <cell r="L12648" t="str">
            <v>C8705188-E-05</v>
          </cell>
        </row>
        <row r="12649">
          <cell r="B12649" t="str">
            <v>YXC9775134Batteriladdare</v>
          </cell>
          <cell r="C12649" t="str">
            <v>YXC9775134</v>
          </cell>
          <cell r="D12649">
            <v>2022</v>
          </cell>
          <cell r="E12649">
            <v>44</v>
          </cell>
          <cell r="F12649" t="str">
            <v>0440</v>
          </cell>
          <cell r="G12649" t="str">
            <v>J010</v>
          </cell>
          <cell r="H12649" t="str">
            <v>CHARGER:</v>
          </cell>
          <cell r="I12649" t="str">
            <v>Batteriladdare</v>
          </cell>
          <cell r="J12649" t="str">
            <v>C8705058-02, (CHARGER 2A    # NO:CZ2AG2JE7)  CHARGER FOR PHYLION BATTERY UART</v>
          </cell>
          <cell r="K12649" t="str">
            <v>C8705058-1-1C</v>
          </cell>
          <cell r="L12649" t="str">
            <v>C8705058-1-1D</v>
          </cell>
        </row>
        <row r="12650">
          <cell r="B12650" t="str">
            <v>YXC9775134Kontrollbox</v>
          </cell>
          <cell r="C12650" t="str">
            <v>YXC9775134</v>
          </cell>
          <cell r="D12650">
            <v>2022</v>
          </cell>
          <cell r="E12650">
            <v>45</v>
          </cell>
          <cell r="F12650" t="str">
            <v>0450</v>
          </cell>
          <cell r="G12650" t="str">
            <v>J011</v>
          </cell>
          <cell r="H12650" t="str">
            <v>Controller</v>
          </cell>
          <cell r="I12650" t="str">
            <v>Kontrollbox</v>
          </cell>
          <cell r="K12650" t="str">
            <v>INGÅR I MOTORN</v>
          </cell>
          <cell r="L12650" t="str">
            <v>Ingår i motorn</v>
          </cell>
        </row>
        <row r="12651">
          <cell r="B12651" t="str">
            <v>YXC9775134Växelöra</v>
          </cell>
          <cell r="C12651" t="str">
            <v>YXC9775134</v>
          </cell>
          <cell r="D12651">
            <v>2022</v>
          </cell>
          <cell r="E12651">
            <v>46</v>
          </cell>
          <cell r="F12651" t="str">
            <v>0460</v>
          </cell>
          <cell r="G12651" t="str">
            <v>D005</v>
          </cell>
          <cell r="H12651" t="str">
            <v>Gear hanger</v>
          </cell>
          <cell r="I12651" t="str">
            <v>Växelöra</v>
          </cell>
          <cell r="L12651" t="e">
            <v>#N/A</v>
          </cell>
        </row>
        <row r="12652">
          <cell r="B12652" t="str">
            <v>YXC9775531RAM</v>
          </cell>
          <cell r="C12652" t="str">
            <v>YXC9775531</v>
          </cell>
          <cell r="D12652">
            <v>2022</v>
          </cell>
          <cell r="E12652">
            <v>1</v>
          </cell>
          <cell r="F12652" t="str">
            <v>0010</v>
          </cell>
          <cell r="G12652" t="str">
            <v>A001</v>
          </cell>
          <cell r="H12652" t="str">
            <v>PAINTED FRAME</v>
          </cell>
          <cell r="I12652" t="str">
            <v>RAM</v>
          </cell>
          <cell r="L12652" t="e">
            <v>#N/A</v>
          </cell>
        </row>
        <row r="12653">
          <cell r="B12653" t="str">
            <v>YXC9775531Framgaffel</v>
          </cell>
          <cell r="C12653" t="str">
            <v>YXC9775531</v>
          </cell>
          <cell r="D12653">
            <v>2022</v>
          </cell>
          <cell r="E12653">
            <v>2</v>
          </cell>
          <cell r="F12653" t="str">
            <v>0020</v>
          </cell>
          <cell r="G12653" t="str">
            <v>A002</v>
          </cell>
          <cell r="H12653" t="str">
            <v>PAINTED FORK</v>
          </cell>
          <cell r="I12653" t="str">
            <v>Framgaffel</v>
          </cell>
          <cell r="J12653" t="str">
            <v>C1605443-193 FF 28 ST 1"1/8 Bi 30 37 w hole</v>
          </cell>
          <cell r="L12653" t="e">
            <v>#N/A</v>
          </cell>
        </row>
        <row r="12654">
          <cell r="B12654" t="str">
            <v>YXC9775531Styrlager</v>
          </cell>
          <cell r="C12654" t="str">
            <v>YXC9775531</v>
          </cell>
          <cell r="D12654">
            <v>2022</v>
          </cell>
          <cell r="E12654">
            <v>3</v>
          </cell>
          <cell r="F12654" t="str">
            <v>0030</v>
          </cell>
          <cell r="G12654" t="str">
            <v>B001</v>
          </cell>
          <cell r="H12654" t="str">
            <v>Head Set</v>
          </cell>
          <cell r="I12654" t="str">
            <v>Styrlager</v>
          </cell>
          <cell r="K12654" t="str">
            <v>C2105291</v>
          </cell>
          <cell r="L12654" t="str">
            <v>C2100163</v>
          </cell>
        </row>
        <row r="12655">
          <cell r="B12655" t="str">
            <v xml:space="preserve">YXC9775531Styrstam </v>
          </cell>
          <cell r="C12655" t="str">
            <v>YXC9775531</v>
          </cell>
          <cell r="D12655">
            <v>2022</v>
          </cell>
          <cell r="E12655">
            <v>4</v>
          </cell>
          <cell r="F12655" t="str">
            <v>0040</v>
          </cell>
          <cell r="G12655" t="str">
            <v>B002</v>
          </cell>
          <cell r="H12655" t="str">
            <v>Handlebar Stem</v>
          </cell>
          <cell r="I12655" t="str">
            <v xml:space="preserve">Styrstam </v>
          </cell>
          <cell r="K12655" t="str">
            <v>C2205550-110</v>
          </cell>
          <cell r="L12655" t="str">
            <v>C2200067</v>
          </cell>
        </row>
        <row r="12656">
          <cell r="B12656" t="str">
            <v>YXC9775531Styre</v>
          </cell>
          <cell r="C12656" t="str">
            <v>YXC9775531</v>
          </cell>
          <cell r="D12656">
            <v>2022</v>
          </cell>
          <cell r="E12656">
            <v>5</v>
          </cell>
          <cell r="F12656" t="str">
            <v>0050</v>
          </cell>
          <cell r="G12656" t="str">
            <v>B003</v>
          </cell>
          <cell r="H12656" t="str">
            <v>Handelbar</v>
          </cell>
          <cell r="I12656" t="str">
            <v>Styre</v>
          </cell>
          <cell r="K12656" t="str">
            <v>C2306074</v>
          </cell>
          <cell r="L12656" t="str">
            <v>C2306074</v>
          </cell>
        </row>
        <row r="12657">
          <cell r="B12657" t="str">
            <v>YXC9775531Bromsgrepp H</v>
          </cell>
          <cell r="C12657" t="str">
            <v>YXC9775531</v>
          </cell>
          <cell r="D12657">
            <v>2022</v>
          </cell>
          <cell r="E12657">
            <v>6</v>
          </cell>
          <cell r="F12657" t="str">
            <v>0060</v>
          </cell>
          <cell r="G12657" t="str">
            <v>C002</v>
          </cell>
          <cell r="H12657" t="str">
            <v>Brake Lever R</v>
          </cell>
          <cell r="I12657" t="str">
            <v>Bromsgrepp H</v>
          </cell>
          <cell r="L12657" t="e">
            <v>#N/A</v>
          </cell>
        </row>
        <row r="12658">
          <cell r="B12658" t="str">
            <v>YXC9775531Bromsgrepp V</v>
          </cell>
          <cell r="C12658" t="str">
            <v>YXC9775531</v>
          </cell>
          <cell r="D12658">
            <v>2022</v>
          </cell>
          <cell r="E12658">
            <v>7</v>
          </cell>
          <cell r="F12658" t="str">
            <v>0070</v>
          </cell>
          <cell r="G12658" t="str">
            <v>C001</v>
          </cell>
          <cell r="H12658" t="str">
            <v>Brake Lever L</v>
          </cell>
          <cell r="I12658" t="str">
            <v>Bromsgrepp V</v>
          </cell>
          <cell r="K12658" t="str">
            <v>C6405080-1000</v>
          </cell>
          <cell r="L12658" t="str">
            <v>Kontakta Service</v>
          </cell>
        </row>
        <row r="12659">
          <cell r="B12659" t="str">
            <v>YXC9775531Växelreglage H</v>
          </cell>
          <cell r="C12659" t="str">
            <v>YXC9775531</v>
          </cell>
          <cell r="D12659">
            <v>2022</v>
          </cell>
          <cell r="E12659">
            <v>8</v>
          </cell>
          <cell r="F12659" t="str">
            <v>0080</v>
          </cell>
          <cell r="G12659" t="str">
            <v>D002</v>
          </cell>
          <cell r="H12659" t="str">
            <v>Shift Lever R</v>
          </cell>
          <cell r="I12659" t="str">
            <v>Växelreglage H</v>
          </cell>
          <cell r="J12659" t="str">
            <v>C5105092 SHIFT LEVER, SL-C3000-7, NEXUS, REVO SHIFTER, 2320MM INNER, W/O OUTER FOR CJ-NX40(FOR SCANDINAVIAN), BLACK, BULK</v>
          </cell>
          <cell r="K12659" t="str">
            <v>C5105092</v>
          </cell>
          <cell r="L12659" t="str">
            <v>Kontakta SHIMANO</v>
          </cell>
        </row>
        <row r="12660">
          <cell r="B12660" t="str">
            <v>YXC9775531Växelreglage V</v>
          </cell>
          <cell r="C12660" t="str">
            <v>YXC9775531</v>
          </cell>
          <cell r="D12660">
            <v>2022</v>
          </cell>
          <cell r="E12660">
            <v>9</v>
          </cell>
          <cell r="F12660" t="str">
            <v>0090</v>
          </cell>
          <cell r="G12660" t="str">
            <v>D001</v>
          </cell>
          <cell r="H12660" t="str">
            <v>Shift Lever L</v>
          </cell>
          <cell r="I12660" t="str">
            <v>Växelreglage V</v>
          </cell>
          <cell r="L12660" t="e">
            <v>#N/A</v>
          </cell>
        </row>
        <row r="12661">
          <cell r="B12661" t="str">
            <v>YXC9775531Handtag par</v>
          </cell>
          <cell r="C12661" t="str">
            <v>YXC9775531</v>
          </cell>
          <cell r="D12661">
            <v>2022</v>
          </cell>
          <cell r="E12661">
            <v>10</v>
          </cell>
          <cell r="F12661" t="str">
            <v>0100</v>
          </cell>
          <cell r="G12661" t="str">
            <v>B004</v>
          </cell>
          <cell r="H12661" t="str">
            <v>Grip R</v>
          </cell>
          <cell r="I12661" t="str">
            <v>Handtag par</v>
          </cell>
          <cell r="J12661" t="str">
            <v xml:space="preserve">C2505484  HERRMANS 84A ERGO TPE 90MM  </v>
          </cell>
          <cell r="K12661" t="str">
            <v>C2505528</v>
          </cell>
          <cell r="L12661" t="str">
            <v>C2500057</v>
          </cell>
        </row>
        <row r="12662">
          <cell r="B12662" t="str">
            <v>YXC9775531Frambroms</v>
          </cell>
          <cell r="C12662" t="str">
            <v>YXC9775531</v>
          </cell>
          <cell r="D12662">
            <v>2022</v>
          </cell>
          <cell r="E12662">
            <v>11</v>
          </cell>
          <cell r="F12662" t="str">
            <v>0110</v>
          </cell>
          <cell r="G12662" t="str">
            <v>C003</v>
          </cell>
          <cell r="H12662" t="str">
            <v xml:space="preserve">Brake front </v>
          </cell>
          <cell r="I12662" t="str">
            <v>Frambroms</v>
          </cell>
          <cell r="K12662" t="str">
            <v>C6405080-1000</v>
          </cell>
          <cell r="L12662" t="str">
            <v>Kontakta Service</v>
          </cell>
        </row>
        <row r="12663">
          <cell r="B12663" t="str">
            <v>YXC9775531Bakbroms</v>
          </cell>
          <cell r="C12663" t="str">
            <v>YXC9775531</v>
          </cell>
          <cell r="D12663">
            <v>2022</v>
          </cell>
          <cell r="E12663">
            <v>12</v>
          </cell>
          <cell r="F12663" t="str">
            <v>0120</v>
          </cell>
          <cell r="G12663" t="str">
            <v>C004</v>
          </cell>
          <cell r="H12663" t="str">
            <v>Brake rear</v>
          </cell>
          <cell r="I12663" t="str">
            <v>Bakbroms</v>
          </cell>
          <cell r="K12663" t="str">
            <v>Shimano</v>
          </cell>
          <cell r="L12663" t="str">
            <v>Kontakta SHIMANO</v>
          </cell>
        </row>
        <row r="12664">
          <cell r="B12664" t="str">
            <v>YXC9775531Vevlager</v>
          </cell>
          <cell r="C12664" t="str">
            <v>YXC9775531</v>
          </cell>
          <cell r="D12664">
            <v>2022</v>
          </cell>
          <cell r="E12664">
            <v>13</v>
          </cell>
          <cell r="F12664" t="str">
            <v>0130</v>
          </cell>
          <cell r="G12664" t="str">
            <v>E001</v>
          </cell>
          <cell r="H12664" t="str">
            <v xml:space="preserve">BB-set </v>
          </cell>
          <cell r="I12664" t="str">
            <v>Vevlager</v>
          </cell>
          <cell r="K12664" t="str">
            <v>INGÅR I MOTORN</v>
          </cell>
          <cell r="L12664" t="str">
            <v>Ingår i motorn</v>
          </cell>
        </row>
        <row r="12665">
          <cell r="B12665" t="str">
            <v>YXC9775531Vevparti</v>
          </cell>
          <cell r="C12665" t="str">
            <v>YXC9775531</v>
          </cell>
          <cell r="D12665">
            <v>2022</v>
          </cell>
          <cell r="E12665">
            <v>14</v>
          </cell>
          <cell r="F12665" t="str">
            <v>0140</v>
          </cell>
          <cell r="G12665" t="str">
            <v>E002</v>
          </cell>
          <cell r="H12665" t="str">
            <v>Front Chainwheel</v>
          </cell>
          <cell r="I12665" t="str">
            <v>Vevparti</v>
          </cell>
          <cell r="J12665" t="str">
            <v>38t inkl in spider</v>
          </cell>
          <cell r="K12665" t="str">
            <v>C3305778-EG</v>
          </cell>
          <cell r="L12665" t="str">
            <v>C3305778-EG</v>
          </cell>
        </row>
        <row r="12666">
          <cell r="B12666" t="str">
            <v>YXC9775531Kedjeskydd</v>
          </cell>
          <cell r="C12666" t="str">
            <v>YXC9775531</v>
          </cell>
          <cell r="D12666">
            <v>2022</v>
          </cell>
          <cell r="E12666">
            <v>15</v>
          </cell>
          <cell r="F12666" t="str">
            <v>0150</v>
          </cell>
          <cell r="G12666" t="str">
            <v>H001</v>
          </cell>
          <cell r="H12666" t="str">
            <v>Chain guard</v>
          </cell>
          <cell r="I12666" t="str">
            <v>Kedjeskydd</v>
          </cell>
          <cell r="J12666" t="str">
            <v>C8305678 Twave 38 Short Integrated smoke transparent/black. SCREW BZ 4,2x9,5 POZ DIN7981F</v>
          </cell>
          <cell r="K12666" t="str">
            <v>C8305427/ZBK</v>
          </cell>
          <cell r="L12666" t="str">
            <v>C8305427/ZBK</v>
          </cell>
        </row>
        <row r="12667">
          <cell r="B12667" t="str">
            <v>YXC9775531Kedjeskyddsfäste</v>
          </cell>
          <cell r="C12667" t="str">
            <v>YXC9775531</v>
          </cell>
          <cell r="D12667">
            <v>2022</v>
          </cell>
          <cell r="E12667">
            <v>16</v>
          </cell>
          <cell r="F12667" t="str">
            <v>0160</v>
          </cell>
          <cell r="G12667" t="str">
            <v>H002</v>
          </cell>
          <cell r="H12667" t="str">
            <v>Chain guard bracket</v>
          </cell>
          <cell r="I12667" t="str">
            <v>Kedjeskyddsfäste</v>
          </cell>
          <cell r="J12667" t="str">
            <v>C8305679 CNG-FF38T, C8305680 SCREW M4X8 MPS DIN 7985 BK</v>
          </cell>
          <cell r="K12667" t="str">
            <v>C8305526</v>
          </cell>
          <cell r="L12667" t="str">
            <v>C8305526</v>
          </cell>
        </row>
        <row r="12668">
          <cell r="B12668" t="str">
            <v>YXC9775531Framväxel</v>
          </cell>
          <cell r="C12668" t="str">
            <v>YXC9775531</v>
          </cell>
          <cell r="D12668">
            <v>2022</v>
          </cell>
          <cell r="E12668">
            <v>17</v>
          </cell>
          <cell r="F12668" t="str">
            <v>0170</v>
          </cell>
          <cell r="G12668" t="str">
            <v>D003</v>
          </cell>
          <cell r="H12668" t="str">
            <v>Front Derailleur</v>
          </cell>
          <cell r="I12668" t="str">
            <v>Framväxel</v>
          </cell>
          <cell r="L12668" t="e">
            <v>#N/A</v>
          </cell>
        </row>
        <row r="12669">
          <cell r="B12669" t="str">
            <v>YXC9775531Bakväxel</v>
          </cell>
          <cell r="C12669" t="str">
            <v>YXC9775531</v>
          </cell>
          <cell r="D12669">
            <v>2022</v>
          </cell>
          <cell r="E12669">
            <v>18</v>
          </cell>
          <cell r="F12669" t="str">
            <v>0180</v>
          </cell>
          <cell r="G12669" t="str">
            <v>D004</v>
          </cell>
          <cell r="H12669" t="str">
            <v>Rear Derailleur</v>
          </cell>
          <cell r="I12669" t="str">
            <v>Bakväxel</v>
          </cell>
          <cell r="K12669" t="str">
            <v>Shimano</v>
          </cell>
          <cell r="L12669" t="str">
            <v>Kontakta SHIMANO</v>
          </cell>
        </row>
        <row r="12670">
          <cell r="B12670" t="str">
            <v>YXC9775531Kedja</v>
          </cell>
          <cell r="C12670" t="str">
            <v>YXC9775531</v>
          </cell>
          <cell r="D12670">
            <v>2022</v>
          </cell>
          <cell r="E12670">
            <v>19</v>
          </cell>
          <cell r="F12670" t="str">
            <v>0190</v>
          </cell>
          <cell r="G12670" t="str">
            <v>E003</v>
          </cell>
          <cell r="H12670" t="str">
            <v xml:space="preserve">Chain </v>
          </cell>
          <cell r="I12670" t="str">
            <v>Kedja</v>
          </cell>
          <cell r="J12670" t="str">
            <v>C3405041-104  + link CHA 1S 105L RB Z610HXRB   KMC</v>
          </cell>
          <cell r="K12670" t="str">
            <v>C3405041-104</v>
          </cell>
          <cell r="L12670" t="str">
            <v>C3400038</v>
          </cell>
        </row>
        <row r="12671">
          <cell r="B12671" t="str">
            <v>YXC9775531Kassett</v>
          </cell>
          <cell r="C12671" t="str">
            <v>YXC9775531</v>
          </cell>
          <cell r="D12671">
            <v>2022</v>
          </cell>
          <cell r="E12671">
            <v>20</v>
          </cell>
          <cell r="F12671" t="str">
            <v>0200</v>
          </cell>
          <cell r="G12671" t="str">
            <v>E004</v>
          </cell>
          <cell r="H12671" t="str">
            <v>Cassette Sprocket</v>
          </cell>
          <cell r="I12671" t="str">
            <v>Kassett</v>
          </cell>
          <cell r="J12671" t="str">
            <v>ASMGEAR20SU SPT SC20sv3/32" (INTERNAL HUB)</v>
          </cell>
          <cell r="K12671" t="str">
            <v>ASMGEAR16SU</v>
          </cell>
          <cell r="L12671" t="str">
            <v>Kontakta SHIMANO</v>
          </cell>
        </row>
        <row r="12672">
          <cell r="B12672" t="str">
            <v>YXC9775531Framhjul</v>
          </cell>
          <cell r="C12672" t="str">
            <v>YXC9775531</v>
          </cell>
          <cell r="D12672">
            <v>2022</v>
          </cell>
          <cell r="E12672">
            <v>21</v>
          </cell>
          <cell r="F12672" t="str">
            <v>0210</v>
          </cell>
          <cell r="G12672" t="str">
            <v>F001</v>
          </cell>
          <cell r="H12672" t="str">
            <v>Front hub</v>
          </cell>
          <cell r="I12672" t="str">
            <v>Framhjul</v>
          </cell>
          <cell r="K12672" t="str">
            <v>C4108152</v>
          </cell>
          <cell r="L12672" t="str">
            <v>C4100386</v>
          </cell>
        </row>
        <row r="12673">
          <cell r="B12673" t="str">
            <v>YXC9775531Bakhjul</v>
          </cell>
          <cell r="C12673" t="str">
            <v>YXC9775531</v>
          </cell>
          <cell r="D12673">
            <v>2022</v>
          </cell>
          <cell r="E12673">
            <v>22</v>
          </cell>
          <cell r="F12673" t="str">
            <v>0220</v>
          </cell>
          <cell r="G12673" t="str">
            <v>F002</v>
          </cell>
          <cell r="H12673" t="str">
            <v>Rear hub</v>
          </cell>
          <cell r="I12673" t="str">
            <v>Bakhjul</v>
          </cell>
          <cell r="J12673" t="str">
            <v>ASGC30007CADXR (ASG7C30ADXR) HBRcb 36 H SILVER DX</v>
          </cell>
          <cell r="K12673" t="str">
            <v>C4208250</v>
          </cell>
          <cell r="L12673" t="str">
            <v>C4200052</v>
          </cell>
        </row>
        <row r="12674">
          <cell r="B12674" t="str">
            <v>YXC9775531Däck</v>
          </cell>
          <cell r="C12674" t="str">
            <v>YXC9775531</v>
          </cell>
          <cell r="D12674">
            <v>2022</v>
          </cell>
          <cell r="E12674">
            <v>23</v>
          </cell>
          <cell r="F12674" t="str">
            <v>0230</v>
          </cell>
          <cell r="G12674" t="str">
            <v>F003</v>
          </cell>
          <cell r="H12674" t="str">
            <v>Tire</v>
          </cell>
          <cell r="I12674" t="str">
            <v>Däck</v>
          </cell>
          <cell r="K12674" t="str">
            <v>C4906455</v>
          </cell>
          <cell r="L12674" t="str">
            <v>C4901463</v>
          </cell>
        </row>
        <row r="12675">
          <cell r="B12675" t="str">
            <v>YXC9775531Skärmar set</v>
          </cell>
          <cell r="C12675" t="str">
            <v>YXC9775531</v>
          </cell>
          <cell r="D12675">
            <v>2022</v>
          </cell>
          <cell r="E12675">
            <v>24</v>
          </cell>
          <cell r="F12675" t="str">
            <v>0240</v>
          </cell>
          <cell r="G12675" t="str">
            <v>H003</v>
          </cell>
          <cell r="H12675" t="str">
            <v xml:space="preserve">Mudguard front   </v>
          </cell>
          <cell r="I12675" t="str">
            <v>Skärmar set</v>
          </cell>
          <cell r="K12675" t="str">
            <v>C8255729-BK</v>
          </cell>
          <cell r="L12675" t="str">
            <v>C8250028</v>
          </cell>
        </row>
        <row r="12676">
          <cell r="B12676" t="str">
            <v>YXC9775531Pakethållare</v>
          </cell>
          <cell r="C12676" t="str">
            <v>YXC9775531</v>
          </cell>
          <cell r="D12676">
            <v>2022</v>
          </cell>
          <cell r="E12676">
            <v>25</v>
          </cell>
          <cell r="F12676" t="str">
            <v>0250</v>
          </cell>
          <cell r="G12676" t="str">
            <v>H004</v>
          </cell>
          <cell r="H12676" t="str">
            <v>Carrier</v>
          </cell>
          <cell r="I12676" t="str">
            <v>Pakethållare</v>
          </cell>
          <cell r="J12676" t="str">
            <v>C8205759-BK AVS CLASSIC CARRIER FOR PHILION BATTERY, Powder BLACK CLIP AND SPECTRA LOGO SF-03</v>
          </cell>
          <cell r="K12676" t="str">
            <v>C8205834-BK</v>
          </cell>
          <cell r="L12676" t="str">
            <v>C8205834-BK</v>
          </cell>
        </row>
        <row r="12677">
          <cell r="B12677" t="str">
            <v>YXC9775531Sadel</v>
          </cell>
          <cell r="C12677" t="str">
            <v>YXC9775531</v>
          </cell>
          <cell r="D12677">
            <v>2022</v>
          </cell>
          <cell r="E12677">
            <v>26</v>
          </cell>
          <cell r="F12677" t="str">
            <v>0260</v>
          </cell>
          <cell r="G12677" t="str">
            <v>G001</v>
          </cell>
          <cell r="H12677" t="str">
            <v>Saddle</v>
          </cell>
          <cell r="I12677" t="str">
            <v>Sadel</v>
          </cell>
          <cell r="K12677" t="str">
            <v>C7105989</v>
          </cell>
          <cell r="L12677" t="str">
            <v>C7100596</v>
          </cell>
        </row>
        <row r="12678">
          <cell r="B12678" t="str">
            <v>YXC9775531Sadelstolpe</v>
          </cell>
          <cell r="C12678" t="str">
            <v>YXC9775531</v>
          </cell>
          <cell r="D12678">
            <v>2022</v>
          </cell>
          <cell r="E12678">
            <v>27</v>
          </cell>
          <cell r="F12678" t="str">
            <v>0270</v>
          </cell>
          <cell r="G12678" t="str">
            <v>G002</v>
          </cell>
          <cell r="H12678" t="str">
            <v>Seatpost</v>
          </cell>
          <cell r="I12678" t="str">
            <v>Sadelstolpe</v>
          </cell>
          <cell r="J12678" t="str">
            <v>C7205256 STD 27.2X300 SILVER</v>
          </cell>
          <cell r="K12678" t="str">
            <v>C7205260</v>
          </cell>
          <cell r="L12678" t="str">
            <v>C7200053</v>
          </cell>
        </row>
        <row r="12679">
          <cell r="B12679" t="str">
            <v>YXC9775531Sadelrörsklämma</v>
          </cell>
          <cell r="C12679" t="str">
            <v>YXC9775531</v>
          </cell>
          <cell r="D12679">
            <v>2022</v>
          </cell>
          <cell r="E12679">
            <v>28</v>
          </cell>
          <cell r="F12679" t="str">
            <v>0280</v>
          </cell>
          <cell r="G12679" t="str">
            <v>G003</v>
          </cell>
          <cell r="H12679" t="str">
            <v>Seat Clamp</v>
          </cell>
          <cell r="I12679" t="str">
            <v>Sadelrörsklämma</v>
          </cell>
          <cell r="J12679" t="str">
            <v>C7305002 L/C 31.8 MX27 shiny black</v>
          </cell>
          <cell r="K12679" t="str">
            <v>C7305002</v>
          </cell>
          <cell r="L12679" t="str">
            <v>C7300027-318</v>
          </cell>
        </row>
        <row r="12680">
          <cell r="B12680" t="str">
            <v>YXC9775531Framlampa</v>
          </cell>
          <cell r="C12680" t="str">
            <v>YXC9775531</v>
          </cell>
          <cell r="D12680">
            <v>2022</v>
          </cell>
          <cell r="E12680">
            <v>29</v>
          </cell>
          <cell r="F12680" t="str">
            <v>0290</v>
          </cell>
          <cell r="G12680" t="str">
            <v>H005</v>
          </cell>
          <cell r="H12680" t="str">
            <v>Front light</v>
          </cell>
          <cell r="I12680" t="str">
            <v>Framlampa</v>
          </cell>
          <cell r="K12680" t="str">
            <v>C8015300</v>
          </cell>
          <cell r="L12680" t="str">
            <v>C8015300</v>
          </cell>
        </row>
        <row r="12681">
          <cell r="B12681" t="str">
            <v>YXC9775531Baklampa</v>
          </cell>
          <cell r="C12681" t="str">
            <v>YXC9775531</v>
          </cell>
          <cell r="D12681">
            <v>2022</v>
          </cell>
          <cell r="E12681">
            <v>30</v>
          </cell>
          <cell r="F12681" t="str">
            <v>0300</v>
          </cell>
          <cell r="G12681" t="str">
            <v>H006</v>
          </cell>
          <cell r="H12681" t="str">
            <v>Light, Rear</v>
          </cell>
          <cell r="I12681" t="str">
            <v>Baklampa</v>
          </cell>
          <cell r="J12681" t="str">
            <v>inkl in battery</v>
          </cell>
          <cell r="K12681" t="str">
            <v>C8705186-1RLBK</v>
          </cell>
          <cell r="L12681" t="str">
            <v>C8705186-1RLBK</v>
          </cell>
        </row>
        <row r="12682">
          <cell r="B12682" t="str">
            <v>YXC9775531Låssats</v>
          </cell>
          <cell r="C12682" t="str">
            <v>YXC9775531</v>
          </cell>
          <cell r="D12682">
            <v>2022</v>
          </cell>
          <cell r="E12682">
            <v>31</v>
          </cell>
          <cell r="F12682" t="str">
            <v>0310</v>
          </cell>
          <cell r="G12682" t="str">
            <v>H007</v>
          </cell>
          <cell r="H12682" t="str">
            <v>Lock</v>
          </cell>
          <cell r="I12682" t="str">
            <v>Låssats</v>
          </cell>
          <cell r="J12682" t="str">
            <v>C8405069 LCK SF PLbk Solid+  BAT SF03/SR11/SR20, LOCK FRAME+LOCK BATT SF03 RT W/2 similar keys</v>
          </cell>
          <cell r="K12682" t="str">
            <v>C8405069</v>
          </cell>
          <cell r="L12682" t="str">
            <v>C8405069</v>
          </cell>
        </row>
        <row r="12683">
          <cell r="B12683" t="str">
            <v>YXC9775531Stöd</v>
          </cell>
          <cell r="C12683" t="str">
            <v>YXC9775531</v>
          </cell>
          <cell r="D12683">
            <v>2022</v>
          </cell>
          <cell r="E12683">
            <v>32</v>
          </cell>
          <cell r="F12683" t="str">
            <v>0320</v>
          </cell>
          <cell r="G12683" t="str">
            <v>H008</v>
          </cell>
          <cell r="H12683" t="str">
            <v>Kick stand</v>
          </cell>
          <cell r="I12683" t="str">
            <v>Stöd</v>
          </cell>
          <cell r="J12683" t="str">
            <v>C8105222 REX HV for MAX CS mount KICKSTAND ADJUSTABLE 1288-4</v>
          </cell>
          <cell r="K12683" t="str">
            <v>C8105224</v>
          </cell>
          <cell r="L12683" t="str">
            <v>C8105224</v>
          </cell>
        </row>
        <row r="12684">
          <cell r="B12684" t="str">
            <v>YXC9775531Korg</v>
          </cell>
          <cell r="C12684" t="str">
            <v>YXC9775531</v>
          </cell>
          <cell r="D12684">
            <v>2022</v>
          </cell>
          <cell r="E12684">
            <v>33</v>
          </cell>
          <cell r="F12684" t="str">
            <v>0330</v>
          </cell>
          <cell r="G12684" t="str">
            <v>H009</v>
          </cell>
          <cell r="H12684" t="str">
            <v>Basket / Fr carrier</v>
          </cell>
          <cell r="I12684" t="str">
            <v>Korg</v>
          </cell>
          <cell r="K12684" t="str">
            <v>C8605198</v>
          </cell>
          <cell r="L12684" t="str">
            <v>C8600016</v>
          </cell>
        </row>
        <row r="12685">
          <cell r="B12685" t="str">
            <v>YXC9775531Pedaler</v>
          </cell>
          <cell r="C12685" t="str">
            <v>YXC9775531</v>
          </cell>
          <cell r="D12685">
            <v>2022</v>
          </cell>
          <cell r="E12685">
            <v>34</v>
          </cell>
          <cell r="F12685" t="str">
            <v>0340</v>
          </cell>
          <cell r="G12685" t="str">
            <v>E005</v>
          </cell>
          <cell r="H12685" t="str">
            <v xml:space="preserve">Pedal </v>
          </cell>
          <cell r="I12685" t="str">
            <v>Pedaler</v>
          </cell>
          <cell r="J12685" t="str">
            <v>C3505317 STANDARD BK/GR9/16"</v>
          </cell>
          <cell r="K12685" t="str">
            <v>C3505208</v>
          </cell>
          <cell r="L12685" t="str">
            <v>C3500059</v>
          </cell>
        </row>
        <row r="12686">
          <cell r="B12686" t="str">
            <v>YXC9775531Motor</v>
          </cell>
          <cell r="C12686" t="str">
            <v>YXC9775531</v>
          </cell>
          <cell r="D12686">
            <v>2022</v>
          </cell>
          <cell r="E12686">
            <v>35</v>
          </cell>
          <cell r="F12686" t="str">
            <v>0350</v>
          </cell>
          <cell r="G12686" t="str">
            <v>J001</v>
          </cell>
          <cell r="H12686" t="str">
            <v>DRIVE UNIT:</v>
          </cell>
          <cell r="I12686" t="str">
            <v>Motor</v>
          </cell>
          <cell r="K12686" t="str">
            <v>C8705240-1-01BC</v>
          </cell>
          <cell r="L12686" t="str">
            <v>C8705240-1-01BC</v>
          </cell>
        </row>
        <row r="12687">
          <cell r="B12687" t="str">
            <v>YXC9775531Display</v>
          </cell>
          <cell r="C12687" t="str">
            <v>YXC9775531</v>
          </cell>
          <cell r="D12687">
            <v>2022</v>
          </cell>
          <cell r="E12687">
            <v>36</v>
          </cell>
          <cell r="F12687" t="str">
            <v>0360</v>
          </cell>
          <cell r="G12687" t="str">
            <v>J004</v>
          </cell>
          <cell r="H12687" t="str">
            <v>DISPLAY:</v>
          </cell>
          <cell r="I12687" t="str">
            <v>Display</v>
          </cell>
          <cell r="K12687" t="str">
            <v>C8705068-1-41C</v>
          </cell>
          <cell r="L12687" t="str">
            <v>C8705068-1-41C</v>
          </cell>
        </row>
        <row r="12688">
          <cell r="B12688" t="str">
            <v>YXC9775531EB-Bus kabel</v>
          </cell>
          <cell r="C12688" t="str">
            <v>YXC9775531</v>
          </cell>
          <cell r="D12688">
            <v>2022</v>
          </cell>
          <cell r="E12688">
            <v>37</v>
          </cell>
          <cell r="F12688" t="str">
            <v>0370</v>
          </cell>
          <cell r="G12688" t="str">
            <v>J005</v>
          </cell>
          <cell r="H12688" t="str">
            <v>EB-BUS CABLE:</v>
          </cell>
          <cell r="I12688" t="str">
            <v>EB-Bus kabel</v>
          </cell>
          <cell r="J12688" t="str">
            <v>C8705068-1-04-01, 5PIN ( 1340mm ) CONNECT TO CONTROLLER, OTHER SIDE TO DISPLAY, LIGHTING SETS</v>
          </cell>
          <cell r="K12688" t="str">
            <v>C8705240-1-4-2C</v>
          </cell>
          <cell r="L12688" t="str">
            <v>C8705240-1-4-2C</v>
          </cell>
        </row>
        <row r="12689">
          <cell r="B12689" t="str">
            <v>YXC9775531Motorkabel</v>
          </cell>
          <cell r="C12689" t="str">
            <v>YXC9775531</v>
          </cell>
          <cell r="D12689">
            <v>2022</v>
          </cell>
          <cell r="E12689">
            <v>38</v>
          </cell>
          <cell r="F12689" t="str">
            <v>0380</v>
          </cell>
          <cell r="G12689" t="str">
            <v>J006</v>
          </cell>
          <cell r="H12689" t="str">
            <v>POWER CABLE:</v>
          </cell>
          <cell r="I12689" t="str">
            <v>Motorkabel</v>
          </cell>
          <cell r="J12689" t="str">
            <v>W/O (inluded into the battary slider)</v>
          </cell>
          <cell r="K12689" t="str">
            <v>Ingår i batterihållaren</v>
          </cell>
          <cell r="L12689" t="str">
            <v>Ingår i batterihållaren</v>
          </cell>
        </row>
        <row r="12690">
          <cell r="B12690" t="str">
            <v>YXC9775531Kabel framlampa</v>
          </cell>
          <cell r="C12690" t="str">
            <v>YXC9775531</v>
          </cell>
          <cell r="D12690">
            <v>2022</v>
          </cell>
          <cell r="E12690">
            <v>39</v>
          </cell>
          <cell r="F12690" t="str">
            <v>0390</v>
          </cell>
          <cell r="G12690" t="str">
            <v>J007</v>
          </cell>
          <cell r="H12690" t="str">
            <v>F. LIGHT CABLE:</v>
          </cell>
          <cell r="I12690" t="str">
            <v>Kabel framlampa</v>
          </cell>
          <cell r="K12690" t="str">
            <v>C8705068-1-0416</v>
          </cell>
          <cell r="L12690" t="str">
            <v>C8705068-1-0416</v>
          </cell>
        </row>
        <row r="12691">
          <cell r="B12691" t="str">
            <v>YXC9775531Kabel baklampa</v>
          </cell>
          <cell r="C12691" t="str">
            <v>YXC9775531</v>
          </cell>
          <cell r="D12691">
            <v>2022</v>
          </cell>
          <cell r="E12691">
            <v>40</v>
          </cell>
          <cell r="F12691" t="str">
            <v>0400</v>
          </cell>
          <cell r="G12691" t="str">
            <v>J008</v>
          </cell>
          <cell r="H12691" t="str">
            <v>R. LIGHT CABLE:</v>
          </cell>
          <cell r="I12691" t="str">
            <v>Kabel baklampa</v>
          </cell>
          <cell r="J12691" t="str">
            <v>Included in the battery</v>
          </cell>
          <cell r="K12691" t="str">
            <v>INGÅR I BATTERIET</v>
          </cell>
          <cell r="L12691" t="str">
            <v>Ingår i batteriet</v>
          </cell>
        </row>
        <row r="12692">
          <cell r="B12692" t="str">
            <v>YXC9775531Hastighetssensor</v>
          </cell>
          <cell r="C12692" t="str">
            <v>YXC9775531</v>
          </cell>
          <cell r="D12692">
            <v>2022</v>
          </cell>
          <cell r="E12692">
            <v>41</v>
          </cell>
          <cell r="F12692" t="str">
            <v>0410</v>
          </cell>
          <cell r="G12692" t="str">
            <v>J009</v>
          </cell>
          <cell r="H12692" t="str">
            <v>SPEED SENSOR:</v>
          </cell>
          <cell r="I12692" t="str">
            <v>Hastighetssensor</v>
          </cell>
          <cell r="J12692" t="str">
            <v>C8705068-1-04-11, DETECTING WHEEL RPM, CABLE LENGTH:70mm</v>
          </cell>
          <cell r="K12692" t="str">
            <v>C8705068-1-411C</v>
          </cell>
          <cell r="L12692" t="str">
            <v>C8705068-1-411C</v>
          </cell>
        </row>
        <row r="12693">
          <cell r="B12693" t="str">
            <v>YXC9775531Batteri</v>
          </cell>
          <cell r="C12693" t="str">
            <v>YXC9775531</v>
          </cell>
          <cell r="D12693">
            <v>2022</v>
          </cell>
          <cell r="E12693">
            <v>42</v>
          </cell>
          <cell r="F12693" t="str">
            <v>0420</v>
          </cell>
          <cell r="G12693" t="str">
            <v>J002</v>
          </cell>
          <cell r="H12693" t="str">
            <v>BATTERY:</v>
          </cell>
          <cell r="I12693" t="str">
            <v>Batteri</v>
          </cell>
          <cell r="K12693" t="str">
            <v>C8705186-E-11C</v>
          </cell>
          <cell r="L12693" t="str">
            <v>C8705186-E-11C</v>
          </cell>
        </row>
        <row r="12694">
          <cell r="B12694" t="str">
            <v>YXC9775531Batterihållare</v>
          </cell>
          <cell r="C12694" t="str">
            <v>YXC9775531</v>
          </cell>
          <cell r="D12694">
            <v>2022</v>
          </cell>
          <cell r="E12694">
            <v>43</v>
          </cell>
          <cell r="F12694" t="str">
            <v>0430</v>
          </cell>
          <cell r="G12694" t="str">
            <v>J003</v>
          </cell>
          <cell r="H12694" t="str">
            <v>BATTERY HOLDER/Slider</v>
          </cell>
          <cell r="I12694" t="str">
            <v>Batterihållare</v>
          </cell>
          <cell r="K12694" t="str">
            <v>C8705188-E-05</v>
          </cell>
          <cell r="L12694" t="str">
            <v>C8705188-E-05</v>
          </cell>
        </row>
        <row r="12695">
          <cell r="B12695" t="str">
            <v>YXC9775531Batteriladdare</v>
          </cell>
          <cell r="C12695" t="str">
            <v>YXC9775531</v>
          </cell>
          <cell r="D12695">
            <v>2022</v>
          </cell>
          <cell r="E12695">
            <v>44</v>
          </cell>
          <cell r="F12695" t="str">
            <v>0440</v>
          </cell>
          <cell r="G12695" t="str">
            <v>J010</v>
          </cell>
          <cell r="H12695" t="str">
            <v>CHARGER:</v>
          </cell>
          <cell r="I12695" t="str">
            <v>Batteriladdare</v>
          </cell>
          <cell r="J12695" t="str">
            <v>C8705058-02, (CHARGER 2A    # NO:CZ2AG2JE7)  CHARGER FOR PHYLION BATTERY UART</v>
          </cell>
          <cell r="K12695" t="str">
            <v>C8705058-1-1C</v>
          </cell>
          <cell r="L12695" t="str">
            <v>C8705058-1-1D</v>
          </cell>
        </row>
        <row r="12696">
          <cell r="B12696" t="str">
            <v>YXC9775531Kontrollbox</v>
          </cell>
          <cell r="C12696" t="str">
            <v>YXC9775531</v>
          </cell>
          <cell r="D12696">
            <v>2022</v>
          </cell>
          <cell r="E12696">
            <v>45</v>
          </cell>
          <cell r="F12696" t="str">
            <v>0450</v>
          </cell>
          <cell r="G12696" t="str">
            <v>J011</v>
          </cell>
          <cell r="H12696" t="str">
            <v>Controller</v>
          </cell>
          <cell r="I12696" t="str">
            <v>Kontrollbox</v>
          </cell>
          <cell r="K12696" t="str">
            <v>INGÅR I MOTORN</v>
          </cell>
          <cell r="L12696" t="str">
            <v>Ingår i motorn</v>
          </cell>
        </row>
        <row r="12697">
          <cell r="B12697" t="str">
            <v>YXC9775531Växelöra</v>
          </cell>
          <cell r="C12697" t="str">
            <v>YXC9775531</v>
          </cell>
          <cell r="D12697">
            <v>2022</v>
          </cell>
          <cell r="E12697">
            <v>46</v>
          </cell>
          <cell r="F12697" t="str">
            <v>0460</v>
          </cell>
          <cell r="G12697" t="str">
            <v>D005</v>
          </cell>
          <cell r="H12697" t="str">
            <v>Gear hanger</v>
          </cell>
          <cell r="I12697" t="str">
            <v>Växelöra</v>
          </cell>
          <cell r="L12697" t="e">
            <v>#N/A</v>
          </cell>
        </row>
        <row r="12698">
          <cell r="B12698" t="str">
            <v>YXC9374731RAM</v>
          </cell>
          <cell r="C12698" t="str">
            <v>YXC9374731</v>
          </cell>
          <cell r="D12698">
            <v>2022</v>
          </cell>
          <cell r="E12698">
            <v>1</v>
          </cell>
          <cell r="F12698" t="str">
            <v>0010</v>
          </cell>
          <cell r="G12698" t="str">
            <v>A001</v>
          </cell>
          <cell r="H12698" t="str">
            <v>PAINTED FRAME</v>
          </cell>
          <cell r="I12698" t="str">
            <v>RAM</v>
          </cell>
          <cell r="L12698" t="e">
            <v>#N/A</v>
          </cell>
        </row>
        <row r="12699">
          <cell r="B12699" t="str">
            <v>YXC9374731Framgaffel</v>
          </cell>
          <cell r="C12699" t="str">
            <v>YXC9374731</v>
          </cell>
          <cell r="D12699">
            <v>2022</v>
          </cell>
          <cell r="E12699">
            <v>2</v>
          </cell>
          <cell r="F12699" t="str">
            <v>0020</v>
          </cell>
          <cell r="G12699" t="str">
            <v>A002</v>
          </cell>
          <cell r="H12699" t="str">
            <v>PAINTED FORK</v>
          </cell>
          <cell r="I12699" t="str">
            <v>Framgaffel</v>
          </cell>
          <cell r="J12699" t="str">
            <v>C1605443-193 FF 28 ST 1"1/8 Bi 30 37 w hole</v>
          </cell>
          <cell r="L12699" t="e">
            <v>#N/A</v>
          </cell>
        </row>
        <row r="12700">
          <cell r="B12700" t="str">
            <v>YXC9374731Styrlager</v>
          </cell>
          <cell r="C12700" t="str">
            <v>YXC9374731</v>
          </cell>
          <cell r="D12700">
            <v>2022</v>
          </cell>
          <cell r="E12700">
            <v>3</v>
          </cell>
          <cell r="F12700" t="str">
            <v>0030</v>
          </cell>
          <cell r="G12700" t="str">
            <v>B001</v>
          </cell>
          <cell r="H12700" t="str">
            <v>Head Set</v>
          </cell>
          <cell r="I12700" t="str">
            <v>Styrlager</v>
          </cell>
          <cell r="K12700" t="str">
            <v>C2105291</v>
          </cell>
          <cell r="L12700" t="str">
            <v>C2100163</v>
          </cell>
        </row>
        <row r="12701">
          <cell r="B12701" t="str">
            <v xml:space="preserve">YXC9374731Styrstam </v>
          </cell>
          <cell r="C12701" t="str">
            <v>YXC9374731</v>
          </cell>
          <cell r="D12701">
            <v>2022</v>
          </cell>
          <cell r="E12701">
            <v>4</v>
          </cell>
          <cell r="F12701" t="str">
            <v>0040</v>
          </cell>
          <cell r="G12701" t="str">
            <v>B002</v>
          </cell>
          <cell r="H12701" t="str">
            <v>Handlebar Stem</v>
          </cell>
          <cell r="I12701" t="str">
            <v xml:space="preserve">Styrstam </v>
          </cell>
          <cell r="K12701" t="str">
            <v>C2205550-090</v>
          </cell>
          <cell r="L12701" t="str">
            <v>C2200066</v>
          </cell>
        </row>
        <row r="12702">
          <cell r="B12702" t="str">
            <v>YXC9374731Styre</v>
          </cell>
          <cell r="C12702" t="str">
            <v>YXC9374731</v>
          </cell>
          <cell r="D12702">
            <v>2022</v>
          </cell>
          <cell r="E12702">
            <v>5</v>
          </cell>
          <cell r="F12702" t="str">
            <v>0050</v>
          </cell>
          <cell r="G12702" t="str">
            <v>B003</v>
          </cell>
          <cell r="H12702" t="str">
            <v>Handelbar</v>
          </cell>
          <cell r="I12702" t="str">
            <v>Styre</v>
          </cell>
          <cell r="K12702" t="str">
            <v>C2306074</v>
          </cell>
          <cell r="L12702" t="str">
            <v>C2306074</v>
          </cell>
        </row>
        <row r="12703">
          <cell r="B12703" t="str">
            <v>YXC9374731Bromsgrepp H</v>
          </cell>
          <cell r="C12703" t="str">
            <v>YXC9374731</v>
          </cell>
          <cell r="D12703">
            <v>2022</v>
          </cell>
          <cell r="E12703">
            <v>6</v>
          </cell>
          <cell r="F12703" t="str">
            <v>0060</v>
          </cell>
          <cell r="G12703" t="str">
            <v>C002</v>
          </cell>
          <cell r="H12703" t="str">
            <v>Brake Lever R</v>
          </cell>
          <cell r="I12703" t="str">
            <v>Bromsgrepp H</v>
          </cell>
          <cell r="L12703" t="e">
            <v>#N/A</v>
          </cell>
        </row>
        <row r="12704">
          <cell r="B12704" t="str">
            <v>YXC9374731Bromsgrepp V</v>
          </cell>
          <cell r="C12704" t="str">
            <v>YXC9374731</v>
          </cell>
          <cell r="D12704">
            <v>2022</v>
          </cell>
          <cell r="E12704">
            <v>7</v>
          </cell>
          <cell r="F12704" t="str">
            <v>0070</v>
          </cell>
          <cell r="G12704" t="str">
            <v>C001</v>
          </cell>
          <cell r="H12704" t="str">
            <v>Brake Lever L</v>
          </cell>
          <cell r="I12704" t="str">
            <v>Bromsgrepp V</v>
          </cell>
          <cell r="K12704" t="str">
            <v>C6405080-1000</v>
          </cell>
          <cell r="L12704" t="str">
            <v>Kontakta Service</v>
          </cell>
        </row>
        <row r="12705">
          <cell r="B12705" t="str">
            <v>YXC9374731Växelreglage H</v>
          </cell>
          <cell r="C12705" t="str">
            <v>YXC9374731</v>
          </cell>
          <cell r="D12705">
            <v>2022</v>
          </cell>
          <cell r="E12705">
            <v>8</v>
          </cell>
          <cell r="F12705" t="str">
            <v>0080</v>
          </cell>
          <cell r="G12705" t="str">
            <v>D002</v>
          </cell>
          <cell r="H12705" t="str">
            <v>Shift Lever R</v>
          </cell>
          <cell r="I12705" t="str">
            <v>Växelreglage H</v>
          </cell>
          <cell r="J12705" t="str">
            <v>C5105092 SHIFT LEVER, SL-C3000-7, NEXUS, REVO SHIFTER, 2320MM INNER, W/O OUTER FOR CJ-NX40(FOR SCANDINAVIAN), BLACK, BULK</v>
          </cell>
          <cell r="K12705" t="str">
            <v>C5105092</v>
          </cell>
          <cell r="L12705" t="str">
            <v>Kontakta SHIMANO</v>
          </cell>
        </row>
        <row r="12706">
          <cell r="B12706" t="str">
            <v>YXC9374731Växelreglage V</v>
          </cell>
          <cell r="C12706" t="str">
            <v>YXC9374731</v>
          </cell>
          <cell r="D12706">
            <v>2022</v>
          </cell>
          <cell r="E12706">
            <v>9</v>
          </cell>
          <cell r="F12706" t="str">
            <v>0090</v>
          </cell>
          <cell r="G12706" t="str">
            <v>D001</v>
          </cell>
          <cell r="H12706" t="str">
            <v>Shift Lever L</v>
          </cell>
          <cell r="I12706" t="str">
            <v>Växelreglage V</v>
          </cell>
          <cell r="L12706" t="e">
            <v>#N/A</v>
          </cell>
        </row>
        <row r="12707">
          <cell r="B12707" t="str">
            <v>YXC9374731Handtag par</v>
          </cell>
          <cell r="C12707" t="str">
            <v>YXC9374731</v>
          </cell>
          <cell r="D12707">
            <v>2022</v>
          </cell>
          <cell r="E12707">
            <v>10</v>
          </cell>
          <cell r="F12707" t="str">
            <v>0100</v>
          </cell>
          <cell r="G12707" t="str">
            <v>B004</v>
          </cell>
          <cell r="H12707" t="str">
            <v>Grip R</v>
          </cell>
          <cell r="I12707" t="str">
            <v>Handtag par</v>
          </cell>
          <cell r="J12707" t="str">
            <v xml:space="preserve">C2505484  HERRMANS 84A ERGO TPE 90MM  </v>
          </cell>
          <cell r="K12707" t="str">
            <v>C2505528</v>
          </cell>
          <cell r="L12707" t="str">
            <v>C2500057</v>
          </cell>
        </row>
        <row r="12708">
          <cell r="B12708" t="str">
            <v>YXC9374731Frambroms</v>
          </cell>
          <cell r="C12708" t="str">
            <v>YXC9374731</v>
          </cell>
          <cell r="D12708">
            <v>2022</v>
          </cell>
          <cell r="E12708">
            <v>11</v>
          </cell>
          <cell r="F12708" t="str">
            <v>0110</v>
          </cell>
          <cell r="G12708" t="str">
            <v>C003</v>
          </cell>
          <cell r="H12708" t="str">
            <v xml:space="preserve">Brake front </v>
          </cell>
          <cell r="I12708" t="str">
            <v>Frambroms</v>
          </cell>
          <cell r="K12708" t="str">
            <v>C6405080-1000</v>
          </cell>
          <cell r="L12708" t="str">
            <v>Kontakta Service</v>
          </cell>
        </row>
        <row r="12709">
          <cell r="B12709" t="str">
            <v>YXC9374731Bakbroms</v>
          </cell>
          <cell r="C12709" t="str">
            <v>YXC9374731</v>
          </cell>
          <cell r="D12709">
            <v>2022</v>
          </cell>
          <cell r="E12709">
            <v>12</v>
          </cell>
          <cell r="F12709" t="str">
            <v>0120</v>
          </cell>
          <cell r="G12709" t="str">
            <v>C004</v>
          </cell>
          <cell r="H12709" t="str">
            <v>Brake rear</v>
          </cell>
          <cell r="I12709" t="str">
            <v>Bakbroms</v>
          </cell>
          <cell r="K12709" t="str">
            <v>Shimano</v>
          </cell>
          <cell r="L12709" t="str">
            <v>Kontakta SHIMANO</v>
          </cell>
        </row>
        <row r="12710">
          <cell r="B12710" t="str">
            <v>YXC9374731Vevlager</v>
          </cell>
          <cell r="C12710" t="str">
            <v>YXC9374731</v>
          </cell>
          <cell r="D12710">
            <v>2022</v>
          </cell>
          <cell r="E12710">
            <v>13</v>
          </cell>
          <cell r="F12710" t="str">
            <v>0130</v>
          </cell>
          <cell r="G12710" t="str">
            <v>E001</v>
          </cell>
          <cell r="H12710" t="str">
            <v xml:space="preserve">BB-set </v>
          </cell>
          <cell r="I12710" t="str">
            <v>Vevlager</v>
          </cell>
          <cell r="K12710" t="str">
            <v>C8705065-1-124C</v>
          </cell>
          <cell r="L12710" t="str">
            <v>C8705065-1-124C</v>
          </cell>
        </row>
        <row r="12711">
          <cell r="B12711" t="str">
            <v>YXC9374731Vevparti</v>
          </cell>
          <cell r="C12711" t="str">
            <v>YXC9374731</v>
          </cell>
          <cell r="D12711">
            <v>2022</v>
          </cell>
          <cell r="E12711">
            <v>14</v>
          </cell>
          <cell r="F12711" t="str">
            <v>0140</v>
          </cell>
          <cell r="G12711" t="str">
            <v>E002</v>
          </cell>
          <cell r="H12711" t="str">
            <v>Front Chainwheel</v>
          </cell>
          <cell r="I12711" t="str">
            <v>Vevparti</v>
          </cell>
          <cell r="J12711" t="str">
            <v>38t inkl in spider</v>
          </cell>
          <cell r="K12711" t="str">
            <v>C3305681-170-EG</v>
          </cell>
          <cell r="L12711" t="str">
            <v>C3305681-170-EG</v>
          </cell>
        </row>
        <row r="12712">
          <cell r="B12712" t="str">
            <v>YXC9374731Kedjeskydd</v>
          </cell>
          <cell r="C12712" t="str">
            <v>YXC9374731</v>
          </cell>
          <cell r="D12712">
            <v>2022</v>
          </cell>
          <cell r="E12712">
            <v>15</v>
          </cell>
          <cell r="F12712" t="str">
            <v>0150</v>
          </cell>
          <cell r="G12712" t="str">
            <v>H001</v>
          </cell>
          <cell r="H12712" t="str">
            <v>Chain guard</v>
          </cell>
          <cell r="I12712" t="str">
            <v>Kedjeskydd</v>
          </cell>
          <cell r="J12712" t="str">
            <v>C8305678 Twave 38 Short Integrated smoke transparent/black. SCREW BZ 4,2x9,5 POZ DIN7981F</v>
          </cell>
          <cell r="K12712" t="str">
            <v>C8305427/ZBK</v>
          </cell>
          <cell r="L12712" t="str">
            <v>C8305427/ZBK</v>
          </cell>
        </row>
        <row r="12713">
          <cell r="B12713" t="str">
            <v>YXC9374731Kedjeskyddsfäste</v>
          </cell>
          <cell r="C12713" t="str">
            <v>YXC9374731</v>
          </cell>
          <cell r="D12713">
            <v>2022</v>
          </cell>
          <cell r="E12713">
            <v>16</v>
          </cell>
          <cell r="F12713" t="str">
            <v>0160</v>
          </cell>
          <cell r="G12713" t="str">
            <v>H002</v>
          </cell>
          <cell r="H12713" t="str">
            <v>Chain guard bracket</v>
          </cell>
          <cell r="I12713" t="str">
            <v>Kedjeskyddsfäste</v>
          </cell>
          <cell r="J12713" t="str">
            <v>C8305679 CNG-FF38T, C8305680 SCREW M4X8 MPS DIN 7985 BK</v>
          </cell>
          <cell r="K12713" t="str">
            <v>C8305427</v>
          </cell>
          <cell r="L12713" t="str">
            <v>C8305427</v>
          </cell>
        </row>
        <row r="12714">
          <cell r="B12714" t="str">
            <v>YXC9374731Framväxel</v>
          </cell>
          <cell r="C12714" t="str">
            <v>YXC9374731</v>
          </cell>
          <cell r="D12714">
            <v>2022</v>
          </cell>
          <cell r="E12714">
            <v>17</v>
          </cell>
          <cell r="F12714" t="str">
            <v>0170</v>
          </cell>
          <cell r="G12714" t="str">
            <v>D003</v>
          </cell>
          <cell r="H12714" t="str">
            <v>Front Derailleur</v>
          </cell>
          <cell r="I12714" t="str">
            <v>Framväxel</v>
          </cell>
          <cell r="L12714" t="e">
            <v>#N/A</v>
          </cell>
        </row>
        <row r="12715">
          <cell r="B12715" t="str">
            <v>YXC9374731Bakväxel</v>
          </cell>
          <cell r="C12715" t="str">
            <v>YXC9374731</v>
          </cell>
          <cell r="D12715">
            <v>2022</v>
          </cell>
          <cell r="E12715">
            <v>18</v>
          </cell>
          <cell r="F12715" t="str">
            <v>0180</v>
          </cell>
          <cell r="G12715" t="str">
            <v>D004</v>
          </cell>
          <cell r="H12715" t="str">
            <v>Rear Derailleur</v>
          </cell>
          <cell r="I12715" t="str">
            <v>Bakväxel</v>
          </cell>
          <cell r="K12715" t="str">
            <v>Shimano</v>
          </cell>
          <cell r="L12715" t="str">
            <v>Kontakta SHIMANO</v>
          </cell>
        </row>
        <row r="12716">
          <cell r="B12716" t="str">
            <v>YXC9374731Kedja</v>
          </cell>
          <cell r="C12716" t="str">
            <v>YXC9374731</v>
          </cell>
          <cell r="D12716">
            <v>2022</v>
          </cell>
          <cell r="E12716">
            <v>19</v>
          </cell>
          <cell r="F12716" t="str">
            <v>0190</v>
          </cell>
          <cell r="G12716" t="str">
            <v>E003</v>
          </cell>
          <cell r="H12716" t="str">
            <v xml:space="preserve">Chain </v>
          </cell>
          <cell r="I12716" t="str">
            <v>Kedja</v>
          </cell>
          <cell r="J12716" t="str">
            <v>C3405041-104  + link CHA 1S 105L RB Z610HXRB   KMC</v>
          </cell>
          <cell r="K12716" t="str">
            <v>C3405001-0100</v>
          </cell>
          <cell r="L12716" t="str">
            <v>C3400002</v>
          </cell>
        </row>
        <row r="12717">
          <cell r="B12717" t="str">
            <v>YXC9374731Kassett</v>
          </cell>
          <cell r="C12717" t="str">
            <v>YXC9374731</v>
          </cell>
          <cell r="D12717">
            <v>2022</v>
          </cell>
          <cell r="E12717">
            <v>20</v>
          </cell>
          <cell r="F12717" t="str">
            <v>0200</v>
          </cell>
          <cell r="G12717" t="str">
            <v>E004</v>
          </cell>
          <cell r="H12717" t="str">
            <v>Cassette Sprocket</v>
          </cell>
          <cell r="I12717" t="str">
            <v>Kassett</v>
          </cell>
          <cell r="J12717" t="str">
            <v>ASMGEAR20SU SPT SC20sv3/32" (INTERNAL HUB)</v>
          </cell>
          <cell r="K12717" t="str">
            <v>ASMGEAR16SU</v>
          </cell>
          <cell r="L12717" t="str">
            <v>Kontakta SHIMANO</v>
          </cell>
        </row>
        <row r="12718">
          <cell r="B12718" t="str">
            <v>YXC9374731Framhjul</v>
          </cell>
          <cell r="C12718" t="str">
            <v>YXC9374731</v>
          </cell>
          <cell r="D12718">
            <v>2022</v>
          </cell>
          <cell r="E12718">
            <v>21</v>
          </cell>
          <cell r="F12718" t="str">
            <v>0210</v>
          </cell>
          <cell r="G12718" t="str">
            <v>F001</v>
          </cell>
          <cell r="H12718" t="str">
            <v>Front hub</v>
          </cell>
          <cell r="I12718" t="str">
            <v>Framhjul</v>
          </cell>
          <cell r="K12718" t="str">
            <v>C4107949</v>
          </cell>
          <cell r="L12718" t="str">
            <v>C4100365</v>
          </cell>
        </row>
        <row r="12719">
          <cell r="B12719" t="str">
            <v>YXC9374731Bakhjul</v>
          </cell>
          <cell r="C12719" t="str">
            <v>YXC9374731</v>
          </cell>
          <cell r="D12719">
            <v>2022</v>
          </cell>
          <cell r="E12719">
            <v>22</v>
          </cell>
          <cell r="F12719" t="str">
            <v>0220</v>
          </cell>
          <cell r="G12719" t="str">
            <v>F002</v>
          </cell>
          <cell r="H12719" t="str">
            <v>Rear hub</v>
          </cell>
          <cell r="I12719" t="str">
            <v>Bakhjul</v>
          </cell>
          <cell r="J12719" t="str">
            <v>ASGC30007CADXR (ASG7C30ADXR) HBRcb 36 H SILVER DX</v>
          </cell>
          <cell r="K12719" t="str">
            <v>C4208242</v>
          </cell>
          <cell r="L12719" t="str">
            <v>C4200052</v>
          </cell>
        </row>
        <row r="12720">
          <cell r="B12720" t="str">
            <v>YXC9374731Däck</v>
          </cell>
          <cell r="C12720" t="str">
            <v>YXC9374731</v>
          </cell>
          <cell r="D12720">
            <v>2022</v>
          </cell>
          <cell r="E12720">
            <v>23</v>
          </cell>
          <cell r="F12720" t="str">
            <v>0230</v>
          </cell>
          <cell r="G12720" t="str">
            <v>F003</v>
          </cell>
          <cell r="H12720" t="str">
            <v>Tire</v>
          </cell>
          <cell r="I12720" t="str">
            <v>Däck</v>
          </cell>
          <cell r="K12720" t="str">
            <v>C4906455</v>
          </cell>
          <cell r="L12720" t="str">
            <v>C4901463</v>
          </cell>
        </row>
        <row r="12721">
          <cell r="B12721" t="str">
            <v>YXC9374731Skärmar set</v>
          </cell>
          <cell r="C12721" t="str">
            <v>YXC9374731</v>
          </cell>
          <cell r="D12721">
            <v>2022</v>
          </cell>
          <cell r="E12721">
            <v>24</v>
          </cell>
          <cell r="F12721" t="str">
            <v>0240</v>
          </cell>
          <cell r="G12721" t="str">
            <v>H003</v>
          </cell>
          <cell r="H12721" t="str">
            <v xml:space="preserve">Mudguard front   </v>
          </cell>
          <cell r="I12721" t="str">
            <v>Skärmar set</v>
          </cell>
          <cell r="K12721" t="str">
            <v>C8255729-BK</v>
          </cell>
          <cell r="L12721" t="str">
            <v>C8250028</v>
          </cell>
        </row>
        <row r="12722">
          <cell r="B12722" t="str">
            <v>YXC9374731Pakethållare</v>
          </cell>
          <cell r="C12722" t="str">
            <v>YXC9374731</v>
          </cell>
          <cell r="D12722">
            <v>2022</v>
          </cell>
          <cell r="E12722">
            <v>25</v>
          </cell>
          <cell r="F12722" t="str">
            <v>0250</v>
          </cell>
          <cell r="G12722" t="str">
            <v>H004</v>
          </cell>
          <cell r="H12722" t="str">
            <v>Carrier</v>
          </cell>
          <cell r="I12722" t="str">
            <v>Pakethållare</v>
          </cell>
          <cell r="J12722" t="str">
            <v>C8205759-BK AVS CLASSIC CARRIER FOR PHILION BATTERY, Powder BLACK CLIP AND SPECTRA LOGO SF-03</v>
          </cell>
          <cell r="K12722" t="str">
            <v>C8205834-BK</v>
          </cell>
          <cell r="L12722" t="str">
            <v>C8205834-BK</v>
          </cell>
        </row>
        <row r="12723">
          <cell r="B12723" t="str">
            <v>YXC9374731Sadel</v>
          </cell>
          <cell r="C12723" t="str">
            <v>YXC9374731</v>
          </cell>
          <cell r="D12723">
            <v>2022</v>
          </cell>
          <cell r="E12723">
            <v>26</v>
          </cell>
          <cell r="F12723" t="str">
            <v>0260</v>
          </cell>
          <cell r="G12723" t="str">
            <v>G001</v>
          </cell>
          <cell r="H12723" t="str">
            <v>Saddle</v>
          </cell>
          <cell r="I12723" t="str">
            <v>Sadel</v>
          </cell>
          <cell r="K12723" t="str">
            <v>C7105989</v>
          </cell>
          <cell r="L12723" t="str">
            <v>C7100596</v>
          </cell>
        </row>
        <row r="12724">
          <cell r="B12724" t="str">
            <v>YXC9374731Sadelstolpe</v>
          </cell>
          <cell r="C12724" t="str">
            <v>YXC9374731</v>
          </cell>
          <cell r="D12724">
            <v>2022</v>
          </cell>
          <cell r="E12724">
            <v>27</v>
          </cell>
          <cell r="F12724" t="str">
            <v>0270</v>
          </cell>
          <cell r="G12724" t="str">
            <v>G002</v>
          </cell>
          <cell r="H12724" t="str">
            <v>Seatpost</v>
          </cell>
          <cell r="I12724" t="str">
            <v>Sadelstolpe</v>
          </cell>
          <cell r="J12724" t="str">
            <v>C7205256 STD 27.2X300 SILVER</v>
          </cell>
          <cell r="K12724" t="str">
            <v>C7205567</v>
          </cell>
          <cell r="L12724" t="str">
            <v>C7200327-272</v>
          </cell>
        </row>
        <row r="12725">
          <cell r="B12725" t="str">
            <v>YXC9374731Sadelrörsklämma</v>
          </cell>
          <cell r="C12725" t="str">
            <v>YXC9374731</v>
          </cell>
          <cell r="D12725">
            <v>2022</v>
          </cell>
          <cell r="E12725">
            <v>28</v>
          </cell>
          <cell r="F12725" t="str">
            <v>0280</v>
          </cell>
          <cell r="G12725" t="str">
            <v>G003</v>
          </cell>
          <cell r="H12725" t="str">
            <v>Seat Clamp</v>
          </cell>
          <cell r="I12725" t="str">
            <v>Sadelrörsklämma</v>
          </cell>
          <cell r="J12725" t="str">
            <v>C7305002 L/C 31.8 MX27 shiny black</v>
          </cell>
          <cell r="K12725" t="str">
            <v>C7305002</v>
          </cell>
          <cell r="L12725" t="str">
            <v>C7300027-318</v>
          </cell>
        </row>
        <row r="12726">
          <cell r="B12726" t="str">
            <v>YXC9374731Framlampa</v>
          </cell>
          <cell r="C12726" t="str">
            <v>YXC9374731</v>
          </cell>
          <cell r="D12726">
            <v>2022</v>
          </cell>
          <cell r="E12726">
            <v>29</v>
          </cell>
          <cell r="F12726" t="str">
            <v>0290</v>
          </cell>
          <cell r="G12726" t="str">
            <v>H005</v>
          </cell>
          <cell r="H12726" t="str">
            <v>Front light</v>
          </cell>
          <cell r="I12726" t="str">
            <v>Framlampa</v>
          </cell>
          <cell r="K12726" t="str">
            <v>C8015300</v>
          </cell>
          <cell r="L12726" t="str">
            <v>C8015300</v>
          </cell>
        </row>
        <row r="12727">
          <cell r="B12727" t="str">
            <v>YXC9374731Baklampa</v>
          </cell>
          <cell r="C12727" t="str">
            <v>YXC9374731</v>
          </cell>
          <cell r="D12727">
            <v>2022</v>
          </cell>
          <cell r="E12727">
            <v>30</v>
          </cell>
          <cell r="F12727" t="str">
            <v>0300</v>
          </cell>
          <cell r="G12727" t="str">
            <v>H006</v>
          </cell>
          <cell r="H12727" t="str">
            <v>Light, Rear</v>
          </cell>
          <cell r="I12727" t="str">
            <v>Baklampa</v>
          </cell>
          <cell r="J12727" t="str">
            <v>inkl in battery</v>
          </cell>
          <cell r="K12727" t="str">
            <v>C8705186-1RLBK</v>
          </cell>
          <cell r="L12727" t="str">
            <v>C8705186-1RLBK</v>
          </cell>
        </row>
        <row r="12728">
          <cell r="B12728" t="str">
            <v>YXC9374731Låssats</v>
          </cell>
          <cell r="C12728" t="str">
            <v>YXC9374731</v>
          </cell>
          <cell r="D12728">
            <v>2022</v>
          </cell>
          <cell r="E12728">
            <v>31</v>
          </cell>
          <cell r="F12728" t="str">
            <v>0310</v>
          </cell>
          <cell r="G12728" t="str">
            <v>H007</v>
          </cell>
          <cell r="H12728" t="str">
            <v>Lock</v>
          </cell>
          <cell r="I12728" t="str">
            <v>Låssats</v>
          </cell>
          <cell r="J12728" t="str">
            <v>C8405069 LCK SF PLbk Solid+  BAT SF03/SR11/SR20, LOCK FRAME+LOCK BATT SF03 RT W/2 similar keys</v>
          </cell>
          <cell r="K12728" t="str">
            <v>C8405069</v>
          </cell>
          <cell r="L12728" t="str">
            <v>C8405069</v>
          </cell>
        </row>
        <row r="12729">
          <cell r="B12729" t="str">
            <v>YXC9374731Stöd</v>
          </cell>
          <cell r="C12729" t="str">
            <v>YXC9374731</v>
          </cell>
          <cell r="D12729">
            <v>2022</v>
          </cell>
          <cell r="E12729">
            <v>32</v>
          </cell>
          <cell r="F12729" t="str">
            <v>0320</v>
          </cell>
          <cell r="G12729" t="str">
            <v>H008</v>
          </cell>
          <cell r="H12729" t="str">
            <v>Kick stand</v>
          </cell>
          <cell r="I12729" t="str">
            <v>Stöd</v>
          </cell>
          <cell r="J12729" t="str">
            <v>C8105222 REX HV for MAX CS mount KICKSTAND ADJUSTABLE 1288-4</v>
          </cell>
          <cell r="K12729" t="str">
            <v>C8105208</v>
          </cell>
          <cell r="L12729" t="str">
            <v>C8100034</v>
          </cell>
        </row>
        <row r="12730">
          <cell r="B12730" t="str">
            <v>YXC9374731Korg</v>
          </cell>
          <cell r="C12730" t="str">
            <v>YXC9374731</v>
          </cell>
          <cell r="D12730">
            <v>2022</v>
          </cell>
          <cell r="E12730">
            <v>33</v>
          </cell>
          <cell r="F12730" t="str">
            <v>0330</v>
          </cell>
          <cell r="G12730" t="str">
            <v>H009</v>
          </cell>
          <cell r="H12730" t="str">
            <v>Basket / Fr carrier</v>
          </cell>
          <cell r="I12730" t="str">
            <v>Korg</v>
          </cell>
          <cell r="K12730" t="str">
            <v>C8605213</v>
          </cell>
          <cell r="L12730" t="str">
            <v>C8605213</v>
          </cell>
        </row>
        <row r="12731">
          <cell r="B12731" t="str">
            <v>YXC9374731Pedaler</v>
          </cell>
          <cell r="C12731" t="str">
            <v>YXC9374731</v>
          </cell>
          <cell r="D12731">
            <v>2022</v>
          </cell>
          <cell r="E12731">
            <v>34</v>
          </cell>
          <cell r="F12731" t="str">
            <v>0340</v>
          </cell>
          <cell r="G12731" t="str">
            <v>E005</v>
          </cell>
          <cell r="H12731" t="str">
            <v xml:space="preserve">Pedal </v>
          </cell>
          <cell r="I12731" t="str">
            <v>Pedaler</v>
          </cell>
          <cell r="J12731" t="str">
            <v>C3505317 STANDARD BK/GR9/16"</v>
          </cell>
          <cell r="K12731" t="str">
            <v>C3505208</v>
          </cell>
          <cell r="L12731" t="str">
            <v>C3500059</v>
          </cell>
        </row>
        <row r="12732">
          <cell r="B12732" t="str">
            <v>YXC9374731Motor</v>
          </cell>
          <cell r="C12732" t="str">
            <v>YXC9374731</v>
          </cell>
          <cell r="D12732">
            <v>2022</v>
          </cell>
          <cell r="E12732">
            <v>35</v>
          </cell>
          <cell r="F12732" t="str">
            <v>0350</v>
          </cell>
          <cell r="G12732" t="str">
            <v>J001</v>
          </cell>
          <cell r="H12732" t="str">
            <v>DRIVE UNIT:</v>
          </cell>
          <cell r="I12732" t="str">
            <v>Motor</v>
          </cell>
          <cell r="J12732" t="str">
            <v>C8705104-01-CB MODEST Coaster Brake for UART / EN15194:2017</v>
          </cell>
          <cell r="K12732" t="str">
            <v>C8705144-1-03</v>
          </cell>
          <cell r="L12732" t="str">
            <v>C8705144-1-03</v>
          </cell>
        </row>
        <row r="12733">
          <cell r="B12733" t="str">
            <v>YXC9374731Display</v>
          </cell>
          <cell r="C12733" t="str">
            <v>YXC9374731</v>
          </cell>
          <cell r="D12733">
            <v>2022</v>
          </cell>
          <cell r="E12733">
            <v>36</v>
          </cell>
          <cell r="F12733" t="str">
            <v>0360</v>
          </cell>
          <cell r="G12733" t="str">
            <v>J004</v>
          </cell>
          <cell r="H12733" t="str">
            <v>DISPLAY:</v>
          </cell>
          <cell r="I12733" t="str">
            <v>Display</v>
          </cell>
          <cell r="K12733" t="str">
            <v>C8705068-1-38C</v>
          </cell>
          <cell r="L12733" t="str">
            <v>C8705068-1-38C</v>
          </cell>
        </row>
        <row r="12734">
          <cell r="B12734" t="str">
            <v>YXC9374731EB-Bus kabel</v>
          </cell>
          <cell r="C12734" t="str">
            <v>YXC9374731</v>
          </cell>
          <cell r="D12734">
            <v>2022</v>
          </cell>
          <cell r="E12734">
            <v>37</v>
          </cell>
          <cell r="F12734" t="str">
            <v>0370</v>
          </cell>
          <cell r="G12734" t="str">
            <v>J005</v>
          </cell>
          <cell r="H12734" t="str">
            <v>EB-BUS CABLE:</v>
          </cell>
          <cell r="I12734" t="str">
            <v>EB-Bus kabel</v>
          </cell>
          <cell r="J12734" t="str">
            <v>C8705068-1-04-01, 5PIN ( 1340mm ) CONNECT TO CONTROLLER, OTHER SIDE TO DISPLAY, LIGHTING SETS</v>
          </cell>
          <cell r="K12734" t="str">
            <v>C8705065-1-04AC</v>
          </cell>
          <cell r="L12734" t="str">
            <v>C8705065-1-04AC</v>
          </cell>
        </row>
        <row r="12735">
          <cell r="B12735" t="str">
            <v>YXC9374731Motorkabel</v>
          </cell>
          <cell r="C12735" t="str">
            <v>YXC9374731</v>
          </cell>
          <cell r="D12735">
            <v>2022</v>
          </cell>
          <cell r="E12735">
            <v>38</v>
          </cell>
          <cell r="F12735" t="str">
            <v>0380</v>
          </cell>
          <cell r="G12735" t="str">
            <v>J006</v>
          </cell>
          <cell r="H12735" t="str">
            <v>POWER CABLE:</v>
          </cell>
          <cell r="I12735" t="str">
            <v>Motorkabel</v>
          </cell>
          <cell r="J12735" t="str">
            <v>W/O (inluded into the battary slider)</v>
          </cell>
          <cell r="K12735" t="str">
            <v>C8705065-1-03A</v>
          </cell>
          <cell r="L12735" t="str">
            <v>C8705065-1-03A</v>
          </cell>
        </row>
        <row r="12736">
          <cell r="B12736" t="str">
            <v>YXC9374731Kabel framlampa</v>
          </cell>
          <cell r="C12736" t="str">
            <v>YXC9374731</v>
          </cell>
          <cell r="D12736">
            <v>2022</v>
          </cell>
          <cell r="E12736">
            <v>39</v>
          </cell>
          <cell r="F12736" t="str">
            <v>0390</v>
          </cell>
          <cell r="G12736" t="str">
            <v>J007</v>
          </cell>
          <cell r="H12736" t="str">
            <v>F. LIGHT CABLE:</v>
          </cell>
          <cell r="I12736" t="str">
            <v>Kabel framlampa</v>
          </cell>
          <cell r="K12736" t="str">
            <v>Ingår i EB-buskabeln</v>
          </cell>
          <cell r="L12736" t="str">
            <v>Ingår i EB-buskabeln</v>
          </cell>
        </row>
        <row r="12737">
          <cell r="B12737" t="str">
            <v>YXC9374731Kabel baklampa</v>
          </cell>
          <cell r="C12737" t="str">
            <v>YXC9374731</v>
          </cell>
          <cell r="D12737">
            <v>2022</v>
          </cell>
          <cell r="E12737">
            <v>40</v>
          </cell>
          <cell r="F12737" t="str">
            <v>0400</v>
          </cell>
          <cell r="G12737" t="str">
            <v>J008</v>
          </cell>
          <cell r="H12737" t="str">
            <v>R. LIGHT CABLE:</v>
          </cell>
          <cell r="I12737" t="str">
            <v>Kabel baklampa</v>
          </cell>
          <cell r="J12737" t="str">
            <v>Included in the battery</v>
          </cell>
          <cell r="K12737" t="str">
            <v>INGÅR I BATTERIET</v>
          </cell>
          <cell r="L12737" t="str">
            <v>Ingår i batteriet</v>
          </cell>
        </row>
        <row r="12738">
          <cell r="B12738" t="str">
            <v>YXC9374731Hastighetssensor</v>
          </cell>
          <cell r="C12738" t="str">
            <v>YXC9374731</v>
          </cell>
          <cell r="D12738">
            <v>2022</v>
          </cell>
          <cell r="E12738">
            <v>41</v>
          </cell>
          <cell r="F12738" t="str">
            <v>0410</v>
          </cell>
          <cell r="G12738" t="str">
            <v>J009</v>
          </cell>
          <cell r="H12738" t="str">
            <v>SPEED SENSOR:</v>
          </cell>
          <cell r="I12738" t="str">
            <v>Hastighetssensor</v>
          </cell>
          <cell r="J12738" t="str">
            <v>C8705068-1-04-11, DETECTING WHEEL RPM, CABLE LENGTH:70mm</v>
          </cell>
          <cell r="K12738" t="str">
            <v>INGÅR I MOTORN</v>
          </cell>
          <cell r="L12738" t="str">
            <v>Ingår i motorn</v>
          </cell>
        </row>
        <row r="12739">
          <cell r="B12739" t="str">
            <v>YXC9374731Batteri</v>
          </cell>
          <cell r="C12739" t="str">
            <v>YXC9374731</v>
          </cell>
          <cell r="D12739">
            <v>2022</v>
          </cell>
          <cell r="E12739">
            <v>42</v>
          </cell>
          <cell r="F12739" t="str">
            <v>0420</v>
          </cell>
          <cell r="G12739" t="str">
            <v>J002</v>
          </cell>
          <cell r="H12739" t="str">
            <v>BATTERY:</v>
          </cell>
          <cell r="I12739" t="str">
            <v>Batteri</v>
          </cell>
          <cell r="K12739" t="str">
            <v>C8705186-E-11C</v>
          </cell>
          <cell r="L12739" t="str">
            <v>C8705186-E-11C</v>
          </cell>
        </row>
        <row r="12740">
          <cell r="B12740" t="str">
            <v>YXC9374731Batterihållare</v>
          </cell>
          <cell r="C12740" t="str">
            <v>YXC9374731</v>
          </cell>
          <cell r="D12740">
            <v>2022</v>
          </cell>
          <cell r="E12740">
            <v>43</v>
          </cell>
          <cell r="F12740" t="str">
            <v>0430</v>
          </cell>
          <cell r="G12740" t="str">
            <v>J003</v>
          </cell>
          <cell r="H12740" t="str">
            <v>BATTERY HOLDER/Slider</v>
          </cell>
          <cell r="I12740" t="str">
            <v>Batterihållare</v>
          </cell>
          <cell r="L12740" t="e">
            <v>#N/A</v>
          </cell>
        </row>
        <row r="12741">
          <cell r="B12741" t="str">
            <v>YXC9374731Batteriladdare</v>
          </cell>
          <cell r="C12741" t="str">
            <v>YXC9374731</v>
          </cell>
          <cell r="D12741">
            <v>2022</v>
          </cell>
          <cell r="E12741">
            <v>44</v>
          </cell>
          <cell r="F12741" t="str">
            <v>0440</v>
          </cell>
          <cell r="G12741" t="str">
            <v>J010</v>
          </cell>
          <cell r="H12741" t="str">
            <v>CHARGER:</v>
          </cell>
          <cell r="I12741" t="str">
            <v>Batteriladdare</v>
          </cell>
          <cell r="J12741" t="str">
            <v>C8705058-02, (CHARGER 2A    # NO:CZ2AG2JE7)  CHARGER FOR PHYLION BATTERY UART</v>
          </cell>
          <cell r="K12741" t="str">
            <v>C8705058-1-1C</v>
          </cell>
          <cell r="L12741" t="str">
            <v>C8705058-1-1D</v>
          </cell>
        </row>
        <row r="12742">
          <cell r="B12742" t="str">
            <v>YXC9374731Kontrollbox</v>
          </cell>
          <cell r="C12742" t="str">
            <v>YXC9374731</v>
          </cell>
          <cell r="D12742">
            <v>2022</v>
          </cell>
          <cell r="E12742">
            <v>45</v>
          </cell>
          <cell r="F12742" t="str">
            <v>0450</v>
          </cell>
          <cell r="G12742" t="str">
            <v>J011</v>
          </cell>
          <cell r="H12742" t="str">
            <v>Controller</v>
          </cell>
          <cell r="I12742" t="str">
            <v>Kontrollbox</v>
          </cell>
          <cell r="K12742" t="str">
            <v>C8705142-10-9C</v>
          </cell>
          <cell r="L12742" t="str">
            <v>C8705142-10-9C</v>
          </cell>
        </row>
        <row r="12743">
          <cell r="B12743" t="str">
            <v>YXC9374731Växelöra</v>
          </cell>
          <cell r="C12743" t="str">
            <v>YXC9374731</v>
          </cell>
          <cell r="D12743">
            <v>2022</v>
          </cell>
          <cell r="E12743">
            <v>46</v>
          </cell>
          <cell r="F12743" t="str">
            <v>0460</v>
          </cell>
          <cell r="G12743" t="str">
            <v>D005</v>
          </cell>
          <cell r="H12743" t="str">
            <v>Gear hanger</v>
          </cell>
          <cell r="I12743" t="str">
            <v>Växelöra</v>
          </cell>
          <cell r="L12743" t="e">
            <v>#N/A</v>
          </cell>
        </row>
        <row r="12744">
          <cell r="B12744" t="str">
            <v>YXC9375131RAM</v>
          </cell>
          <cell r="C12744" t="str">
            <v>YXC9375131</v>
          </cell>
          <cell r="D12744">
            <v>2022</v>
          </cell>
          <cell r="E12744">
            <v>1</v>
          </cell>
          <cell r="F12744" t="str">
            <v>0010</v>
          </cell>
          <cell r="G12744" t="str">
            <v>A001</v>
          </cell>
          <cell r="H12744" t="str">
            <v>PAINTED FRAME</v>
          </cell>
          <cell r="I12744" t="str">
            <v>RAM</v>
          </cell>
          <cell r="L12744" t="e">
            <v>#N/A</v>
          </cell>
        </row>
        <row r="12745">
          <cell r="B12745" t="str">
            <v>YXC9375131Framgaffel</v>
          </cell>
          <cell r="C12745" t="str">
            <v>YXC9375131</v>
          </cell>
          <cell r="D12745">
            <v>2022</v>
          </cell>
          <cell r="E12745">
            <v>2</v>
          </cell>
          <cell r="F12745" t="str">
            <v>0020</v>
          </cell>
          <cell r="G12745" t="str">
            <v>A002</v>
          </cell>
          <cell r="H12745" t="str">
            <v>PAINTED FORK</v>
          </cell>
          <cell r="I12745" t="str">
            <v>Framgaffel</v>
          </cell>
          <cell r="J12745" t="str">
            <v>C1605443-193 FF 28 ST 1"1/8 Bi 30 37 w hole</v>
          </cell>
          <cell r="L12745" t="e">
            <v>#N/A</v>
          </cell>
        </row>
        <row r="12746">
          <cell r="B12746" t="str">
            <v>YXC9375131Styrlager</v>
          </cell>
          <cell r="C12746" t="str">
            <v>YXC9375131</v>
          </cell>
          <cell r="D12746">
            <v>2022</v>
          </cell>
          <cell r="E12746">
            <v>3</v>
          </cell>
          <cell r="F12746" t="str">
            <v>0030</v>
          </cell>
          <cell r="G12746" t="str">
            <v>B001</v>
          </cell>
          <cell r="H12746" t="str">
            <v>Head Set</v>
          </cell>
          <cell r="I12746" t="str">
            <v>Styrlager</v>
          </cell>
          <cell r="K12746" t="str">
            <v>C2105291</v>
          </cell>
          <cell r="L12746" t="str">
            <v>C2100163</v>
          </cell>
        </row>
        <row r="12747">
          <cell r="B12747" t="str">
            <v xml:space="preserve">YXC9375131Styrstam </v>
          </cell>
          <cell r="C12747" t="str">
            <v>YXC9375131</v>
          </cell>
          <cell r="D12747">
            <v>2022</v>
          </cell>
          <cell r="E12747">
            <v>4</v>
          </cell>
          <cell r="F12747" t="str">
            <v>0040</v>
          </cell>
          <cell r="G12747" t="str">
            <v>B002</v>
          </cell>
          <cell r="H12747" t="str">
            <v>Handlebar Stem</v>
          </cell>
          <cell r="I12747" t="str">
            <v xml:space="preserve">Styrstam </v>
          </cell>
          <cell r="K12747" t="str">
            <v>C2205550-090</v>
          </cell>
          <cell r="L12747" t="str">
            <v>C2200066</v>
          </cell>
        </row>
        <row r="12748">
          <cell r="B12748" t="str">
            <v>YXC9375131Styre</v>
          </cell>
          <cell r="C12748" t="str">
            <v>YXC9375131</v>
          </cell>
          <cell r="D12748">
            <v>2022</v>
          </cell>
          <cell r="E12748">
            <v>5</v>
          </cell>
          <cell r="F12748" t="str">
            <v>0050</v>
          </cell>
          <cell r="G12748" t="str">
            <v>B003</v>
          </cell>
          <cell r="H12748" t="str">
            <v>Handelbar</v>
          </cell>
          <cell r="I12748" t="str">
            <v>Styre</v>
          </cell>
          <cell r="K12748" t="str">
            <v>C2306074</v>
          </cell>
          <cell r="L12748" t="str">
            <v>C2306074</v>
          </cell>
        </row>
        <row r="12749">
          <cell r="B12749" t="str">
            <v>YXC9375131Bromsgrepp H</v>
          </cell>
          <cell r="C12749" t="str">
            <v>YXC9375131</v>
          </cell>
          <cell r="D12749">
            <v>2022</v>
          </cell>
          <cell r="E12749">
            <v>6</v>
          </cell>
          <cell r="F12749" t="str">
            <v>0060</v>
          </cell>
          <cell r="G12749" t="str">
            <v>C002</v>
          </cell>
          <cell r="H12749" t="str">
            <v>Brake Lever R</v>
          </cell>
          <cell r="I12749" t="str">
            <v>Bromsgrepp H</v>
          </cell>
          <cell r="L12749" t="e">
            <v>#N/A</v>
          </cell>
        </row>
        <row r="12750">
          <cell r="B12750" t="str">
            <v>YXC9375131Bromsgrepp V</v>
          </cell>
          <cell r="C12750" t="str">
            <v>YXC9375131</v>
          </cell>
          <cell r="D12750">
            <v>2022</v>
          </cell>
          <cell r="E12750">
            <v>7</v>
          </cell>
          <cell r="F12750" t="str">
            <v>0070</v>
          </cell>
          <cell r="G12750" t="str">
            <v>C001</v>
          </cell>
          <cell r="H12750" t="str">
            <v>Brake Lever L</v>
          </cell>
          <cell r="I12750" t="str">
            <v>Bromsgrepp V</v>
          </cell>
          <cell r="K12750" t="str">
            <v>C6405080-1000</v>
          </cell>
          <cell r="L12750" t="str">
            <v>Kontakta Service</v>
          </cell>
        </row>
        <row r="12751">
          <cell r="B12751" t="str">
            <v>YXC9375131Växelreglage H</v>
          </cell>
          <cell r="C12751" t="str">
            <v>YXC9375131</v>
          </cell>
          <cell r="D12751">
            <v>2022</v>
          </cell>
          <cell r="E12751">
            <v>8</v>
          </cell>
          <cell r="F12751" t="str">
            <v>0080</v>
          </cell>
          <cell r="G12751" t="str">
            <v>D002</v>
          </cell>
          <cell r="H12751" t="str">
            <v>Shift Lever R</v>
          </cell>
          <cell r="I12751" t="str">
            <v>Växelreglage H</v>
          </cell>
          <cell r="J12751" t="str">
            <v>C5105092 SHIFT LEVER, SL-C3000-7, NEXUS, REVO SHIFTER, 2320MM INNER, W/O OUTER FOR CJ-NX40(FOR SCANDINAVIAN), BLACK, BULK</v>
          </cell>
          <cell r="K12751" t="str">
            <v>C5105092</v>
          </cell>
          <cell r="L12751" t="str">
            <v>Kontakta SHIMANO</v>
          </cell>
        </row>
        <row r="12752">
          <cell r="B12752" t="str">
            <v>YXC9375131Växelreglage V</v>
          </cell>
          <cell r="C12752" t="str">
            <v>YXC9375131</v>
          </cell>
          <cell r="D12752">
            <v>2022</v>
          </cell>
          <cell r="E12752">
            <v>9</v>
          </cell>
          <cell r="F12752" t="str">
            <v>0090</v>
          </cell>
          <cell r="G12752" t="str">
            <v>D001</v>
          </cell>
          <cell r="H12752" t="str">
            <v>Shift Lever L</v>
          </cell>
          <cell r="I12752" t="str">
            <v>Växelreglage V</v>
          </cell>
          <cell r="L12752" t="e">
            <v>#N/A</v>
          </cell>
        </row>
        <row r="12753">
          <cell r="B12753" t="str">
            <v>YXC9375131Handtag par</v>
          </cell>
          <cell r="C12753" t="str">
            <v>YXC9375131</v>
          </cell>
          <cell r="D12753">
            <v>2022</v>
          </cell>
          <cell r="E12753">
            <v>10</v>
          </cell>
          <cell r="F12753" t="str">
            <v>0100</v>
          </cell>
          <cell r="G12753" t="str">
            <v>B004</v>
          </cell>
          <cell r="H12753" t="str">
            <v>Grip R</v>
          </cell>
          <cell r="I12753" t="str">
            <v>Handtag par</v>
          </cell>
          <cell r="J12753" t="str">
            <v xml:space="preserve">C2505484  HERRMANS 84A ERGO TPE 90MM  </v>
          </cell>
          <cell r="K12753" t="str">
            <v>C2505528</v>
          </cell>
          <cell r="L12753" t="str">
            <v>C2500057</v>
          </cell>
        </row>
        <row r="12754">
          <cell r="B12754" t="str">
            <v>YXC9375131Frambroms</v>
          </cell>
          <cell r="C12754" t="str">
            <v>YXC9375131</v>
          </cell>
          <cell r="D12754">
            <v>2022</v>
          </cell>
          <cell r="E12754">
            <v>11</v>
          </cell>
          <cell r="F12754" t="str">
            <v>0110</v>
          </cell>
          <cell r="G12754" t="str">
            <v>C003</v>
          </cell>
          <cell r="H12754" t="str">
            <v xml:space="preserve">Brake front </v>
          </cell>
          <cell r="I12754" t="str">
            <v>Frambroms</v>
          </cell>
          <cell r="K12754" t="str">
            <v>C6405080-1000</v>
          </cell>
          <cell r="L12754" t="str">
            <v>Kontakta Service</v>
          </cell>
        </row>
        <row r="12755">
          <cell r="B12755" t="str">
            <v>YXC9375131Bakbroms</v>
          </cell>
          <cell r="C12755" t="str">
            <v>YXC9375131</v>
          </cell>
          <cell r="D12755">
            <v>2022</v>
          </cell>
          <cell r="E12755">
            <v>12</v>
          </cell>
          <cell r="F12755" t="str">
            <v>0120</v>
          </cell>
          <cell r="G12755" t="str">
            <v>C004</v>
          </cell>
          <cell r="H12755" t="str">
            <v>Brake rear</v>
          </cell>
          <cell r="I12755" t="str">
            <v>Bakbroms</v>
          </cell>
          <cell r="K12755" t="str">
            <v>Shimano</v>
          </cell>
          <cell r="L12755" t="str">
            <v>Kontakta SHIMANO</v>
          </cell>
        </row>
        <row r="12756">
          <cell r="B12756" t="str">
            <v>YXC9375131Vevlager</v>
          </cell>
          <cell r="C12756" t="str">
            <v>YXC9375131</v>
          </cell>
          <cell r="D12756">
            <v>2022</v>
          </cell>
          <cell r="E12756">
            <v>13</v>
          </cell>
          <cell r="F12756" t="str">
            <v>0130</v>
          </cell>
          <cell r="G12756" t="str">
            <v>E001</v>
          </cell>
          <cell r="H12756" t="str">
            <v xml:space="preserve">BB-set </v>
          </cell>
          <cell r="I12756" t="str">
            <v>Vevlager</v>
          </cell>
          <cell r="K12756" t="str">
            <v>C8705065-1-124C</v>
          </cell>
          <cell r="L12756" t="str">
            <v>C8705065-1-124C</v>
          </cell>
        </row>
        <row r="12757">
          <cell r="B12757" t="str">
            <v>YXC9375131Vevparti</v>
          </cell>
          <cell r="C12757" t="str">
            <v>YXC9375131</v>
          </cell>
          <cell r="D12757">
            <v>2022</v>
          </cell>
          <cell r="E12757">
            <v>14</v>
          </cell>
          <cell r="F12757" t="str">
            <v>0140</v>
          </cell>
          <cell r="G12757" t="str">
            <v>E002</v>
          </cell>
          <cell r="H12757" t="str">
            <v>Front Chainwheel</v>
          </cell>
          <cell r="I12757" t="str">
            <v>Vevparti</v>
          </cell>
          <cell r="J12757" t="str">
            <v>38t inkl in spider</v>
          </cell>
          <cell r="K12757" t="str">
            <v>C3305681-170-EG</v>
          </cell>
          <cell r="L12757" t="str">
            <v>C3305681-170-EG</v>
          </cell>
        </row>
        <row r="12758">
          <cell r="B12758" t="str">
            <v>YXC9375131Kedjeskydd</v>
          </cell>
          <cell r="C12758" t="str">
            <v>YXC9375131</v>
          </cell>
          <cell r="D12758">
            <v>2022</v>
          </cell>
          <cell r="E12758">
            <v>15</v>
          </cell>
          <cell r="F12758" t="str">
            <v>0150</v>
          </cell>
          <cell r="G12758" t="str">
            <v>H001</v>
          </cell>
          <cell r="H12758" t="str">
            <v>Chain guard</v>
          </cell>
          <cell r="I12758" t="str">
            <v>Kedjeskydd</v>
          </cell>
          <cell r="J12758" t="str">
            <v>C8305678 Twave 38 Short Integrated smoke transparent/black. SCREW BZ 4,2x9,5 POZ DIN7981F</v>
          </cell>
          <cell r="K12758" t="str">
            <v>C8305427/ZBK</v>
          </cell>
          <cell r="L12758" t="str">
            <v>C8305427/ZBK</v>
          </cell>
        </row>
        <row r="12759">
          <cell r="B12759" t="str">
            <v>YXC9375131Kedjeskyddsfäste</v>
          </cell>
          <cell r="C12759" t="str">
            <v>YXC9375131</v>
          </cell>
          <cell r="D12759">
            <v>2022</v>
          </cell>
          <cell r="E12759">
            <v>16</v>
          </cell>
          <cell r="F12759" t="str">
            <v>0160</v>
          </cell>
          <cell r="G12759" t="str">
            <v>H002</v>
          </cell>
          <cell r="H12759" t="str">
            <v>Chain guard bracket</v>
          </cell>
          <cell r="I12759" t="str">
            <v>Kedjeskyddsfäste</v>
          </cell>
          <cell r="J12759" t="str">
            <v>C8305679 CNG-FF38T, C8305680 SCREW M4X8 MPS DIN 7985 BK</v>
          </cell>
          <cell r="K12759" t="str">
            <v>C8305427</v>
          </cell>
          <cell r="L12759" t="str">
            <v>C8305427</v>
          </cell>
        </row>
        <row r="12760">
          <cell r="B12760" t="str">
            <v>YXC9375131Framväxel</v>
          </cell>
          <cell r="C12760" t="str">
            <v>YXC9375131</v>
          </cell>
          <cell r="D12760">
            <v>2022</v>
          </cell>
          <cell r="E12760">
            <v>17</v>
          </cell>
          <cell r="F12760" t="str">
            <v>0170</v>
          </cell>
          <cell r="G12760" t="str">
            <v>D003</v>
          </cell>
          <cell r="H12760" t="str">
            <v>Front Derailleur</v>
          </cell>
          <cell r="I12760" t="str">
            <v>Framväxel</v>
          </cell>
          <cell r="L12760" t="e">
            <v>#N/A</v>
          </cell>
        </row>
        <row r="12761">
          <cell r="B12761" t="str">
            <v>YXC9375131Bakväxel</v>
          </cell>
          <cell r="C12761" t="str">
            <v>YXC9375131</v>
          </cell>
          <cell r="D12761">
            <v>2022</v>
          </cell>
          <cell r="E12761">
            <v>18</v>
          </cell>
          <cell r="F12761" t="str">
            <v>0180</v>
          </cell>
          <cell r="G12761" t="str">
            <v>D004</v>
          </cell>
          <cell r="H12761" t="str">
            <v>Rear Derailleur</v>
          </cell>
          <cell r="I12761" t="str">
            <v>Bakväxel</v>
          </cell>
          <cell r="K12761" t="str">
            <v>Shimano</v>
          </cell>
          <cell r="L12761" t="str">
            <v>Kontakta SHIMANO</v>
          </cell>
        </row>
        <row r="12762">
          <cell r="B12762" t="str">
            <v>YXC9375131Kedja</v>
          </cell>
          <cell r="C12762" t="str">
            <v>YXC9375131</v>
          </cell>
          <cell r="D12762">
            <v>2022</v>
          </cell>
          <cell r="E12762">
            <v>19</v>
          </cell>
          <cell r="F12762" t="str">
            <v>0190</v>
          </cell>
          <cell r="G12762" t="str">
            <v>E003</v>
          </cell>
          <cell r="H12762" t="str">
            <v xml:space="preserve">Chain </v>
          </cell>
          <cell r="I12762" t="str">
            <v>Kedja</v>
          </cell>
          <cell r="J12762" t="str">
            <v>C3405041-104  + link CHA 1S 105L RB Z610HXRB   KMC</v>
          </cell>
          <cell r="K12762" t="str">
            <v>C3405001-0100</v>
          </cell>
          <cell r="L12762" t="str">
            <v>C3400002</v>
          </cell>
        </row>
        <row r="12763">
          <cell r="B12763" t="str">
            <v>YXC9375131Kassett</v>
          </cell>
          <cell r="C12763" t="str">
            <v>YXC9375131</v>
          </cell>
          <cell r="D12763">
            <v>2022</v>
          </cell>
          <cell r="E12763">
            <v>20</v>
          </cell>
          <cell r="F12763" t="str">
            <v>0200</v>
          </cell>
          <cell r="G12763" t="str">
            <v>E004</v>
          </cell>
          <cell r="H12763" t="str">
            <v>Cassette Sprocket</v>
          </cell>
          <cell r="I12763" t="str">
            <v>Kassett</v>
          </cell>
          <cell r="J12763" t="str">
            <v>ASMGEAR20SU SPT SC20sv3/32" (INTERNAL HUB)</v>
          </cell>
          <cell r="K12763" t="str">
            <v>ASMGEAR16SU</v>
          </cell>
          <cell r="L12763" t="str">
            <v>Kontakta SHIMANO</v>
          </cell>
        </row>
        <row r="12764">
          <cell r="B12764" t="str">
            <v>YXC9375131Framhjul</v>
          </cell>
          <cell r="C12764" t="str">
            <v>YXC9375131</v>
          </cell>
          <cell r="D12764">
            <v>2022</v>
          </cell>
          <cell r="E12764">
            <v>21</v>
          </cell>
          <cell r="F12764" t="str">
            <v>0210</v>
          </cell>
          <cell r="G12764" t="str">
            <v>F001</v>
          </cell>
          <cell r="H12764" t="str">
            <v>Front hub</v>
          </cell>
          <cell r="I12764" t="str">
            <v>Framhjul</v>
          </cell>
          <cell r="K12764" t="str">
            <v>C4107949</v>
          </cell>
          <cell r="L12764" t="str">
            <v>C4100365</v>
          </cell>
        </row>
        <row r="12765">
          <cell r="B12765" t="str">
            <v>YXC9375131Bakhjul</v>
          </cell>
          <cell r="C12765" t="str">
            <v>YXC9375131</v>
          </cell>
          <cell r="D12765">
            <v>2022</v>
          </cell>
          <cell r="E12765">
            <v>22</v>
          </cell>
          <cell r="F12765" t="str">
            <v>0220</v>
          </cell>
          <cell r="G12765" t="str">
            <v>F002</v>
          </cell>
          <cell r="H12765" t="str">
            <v>Rear hub</v>
          </cell>
          <cell r="I12765" t="str">
            <v>Bakhjul</v>
          </cell>
          <cell r="J12765" t="str">
            <v>ASGC30007CADXR (ASG7C30ADXR) HBRcb 36 H SILVER DX</v>
          </cell>
          <cell r="K12765" t="str">
            <v>C4208242</v>
          </cell>
          <cell r="L12765" t="str">
            <v>C4200052</v>
          </cell>
        </row>
        <row r="12766">
          <cell r="B12766" t="str">
            <v>YXC9375131Däck</v>
          </cell>
          <cell r="C12766" t="str">
            <v>YXC9375131</v>
          </cell>
          <cell r="D12766">
            <v>2022</v>
          </cell>
          <cell r="E12766">
            <v>23</v>
          </cell>
          <cell r="F12766" t="str">
            <v>0230</v>
          </cell>
          <cell r="G12766" t="str">
            <v>F003</v>
          </cell>
          <cell r="H12766" t="str">
            <v>Tire</v>
          </cell>
          <cell r="I12766" t="str">
            <v>Däck</v>
          </cell>
          <cell r="K12766" t="str">
            <v>C4906455</v>
          </cell>
          <cell r="L12766" t="str">
            <v>C4901463</v>
          </cell>
        </row>
        <row r="12767">
          <cell r="B12767" t="str">
            <v>YXC9375131Skärmar set</v>
          </cell>
          <cell r="C12767" t="str">
            <v>YXC9375131</v>
          </cell>
          <cell r="D12767">
            <v>2022</v>
          </cell>
          <cell r="E12767">
            <v>24</v>
          </cell>
          <cell r="F12767" t="str">
            <v>0240</v>
          </cell>
          <cell r="G12767" t="str">
            <v>H003</v>
          </cell>
          <cell r="H12767" t="str">
            <v xml:space="preserve">Mudguard front   </v>
          </cell>
          <cell r="I12767" t="str">
            <v>Skärmar set</v>
          </cell>
          <cell r="K12767" t="str">
            <v>C8255729-BK</v>
          </cell>
          <cell r="L12767" t="str">
            <v>C8250028</v>
          </cell>
        </row>
        <row r="12768">
          <cell r="B12768" t="str">
            <v>YXC9375131Pakethållare</v>
          </cell>
          <cell r="C12768" t="str">
            <v>YXC9375131</v>
          </cell>
          <cell r="D12768">
            <v>2022</v>
          </cell>
          <cell r="E12768">
            <v>25</v>
          </cell>
          <cell r="F12768" t="str">
            <v>0250</v>
          </cell>
          <cell r="G12768" t="str">
            <v>H004</v>
          </cell>
          <cell r="H12768" t="str">
            <v>Carrier</v>
          </cell>
          <cell r="I12768" t="str">
            <v>Pakethållare</v>
          </cell>
          <cell r="J12768" t="str">
            <v>C8205759-BK AVS CLASSIC CARRIER FOR PHILION BATTERY, Powder BLACK CLIP AND SPECTRA LOGO SF-03</v>
          </cell>
          <cell r="K12768" t="str">
            <v>C8205834-BK</v>
          </cell>
          <cell r="L12768" t="str">
            <v>C8205834-BK</v>
          </cell>
        </row>
        <row r="12769">
          <cell r="B12769" t="str">
            <v>YXC9375131Sadel</v>
          </cell>
          <cell r="C12769" t="str">
            <v>YXC9375131</v>
          </cell>
          <cell r="D12769">
            <v>2022</v>
          </cell>
          <cell r="E12769">
            <v>26</v>
          </cell>
          <cell r="F12769" t="str">
            <v>0260</v>
          </cell>
          <cell r="G12769" t="str">
            <v>G001</v>
          </cell>
          <cell r="H12769" t="str">
            <v>Saddle</v>
          </cell>
          <cell r="I12769" t="str">
            <v>Sadel</v>
          </cell>
          <cell r="K12769" t="str">
            <v>C7105989</v>
          </cell>
          <cell r="L12769" t="str">
            <v>C7100596</v>
          </cell>
        </row>
        <row r="12770">
          <cell r="B12770" t="str">
            <v>YXC9375131Sadelstolpe</v>
          </cell>
          <cell r="C12770" t="str">
            <v>YXC9375131</v>
          </cell>
          <cell r="D12770">
            <v>2022</v>
          </cell>
          <cell r="E12770">
            <v>27</v>
          </cell>
          <cell r="F12770" t="str">
            <v>0270</v>
          </cell>
          <cell r="G12770" t="str">
            <v>G002</v>
          </cell>
          <cell r="H12770" t="str">
            <v>Seatpost</v>
          </cell>
          <cell r="I12770" t="str">
            <v>Sadelstolpe</v>
          </cell>
          <cell r="J12770" t="str">
            <v>C7205256 STD 27.2X300 SILVER</v>
          </cell>
          <cell r="K12770" t="str">
            <v>C7205567</v>
          </cell>
          <cell r="L12770" t="str">
            <v>C7200327-272</v>
          </cell>
        </row>
        <row r="12771">
          <cell r="B12771" t="str">
            <v>YXC9375131Sadelrörsklämma</v>
          </cell>
          <cell r="C12771" t="str">
            <v>YXC9375131</v>
          </cell>
          <cell r="D12771">
            <v>2022</v>
          </cell>
          <cell r="E12771">
            <v>28</v>
          </cell>
          <cell r="F12771" t="str">
            <v>0280</v>
          </cell>
          <cell r="G12771" t="str">
            <v>G003</v>
          </cell>
          <cell r="H12771" t="str">
            <v>Seat Clamp</v>
          </cell>
          <cell r="I12771" t="str">
            <v>Sadelrörsklämma</v>
          </cell>
          <cell r="J12771" t="str">
            <v>C7305002 L/C 31.8 MX27 shiny black</v>
          </cell>
          <cell r="K12771" t="str">
            <v>C7305002</v>
          </cell>
          <cell r="L12771" t="str">
            <v>C7300027-318</v>
          </cell>
        </row>
        <row r="12772">
          <cell r="B12772" t="str">
            <v>YXC9375131Framlampa</v>
          </cell>
          <cell r="C12772" t="str">
            <v>YXC9375131</v>
          </cell>
          <cell r="D12772">
            <v>2022</v>
          </cell>
          <cell r="E12772">
            <v>29</v>
          </cell>
          <cell r="F12772" t="str">
            <v>0290</v>
          </cell>
          <cell r="G12772" t="str">
            <v>H005</v>
          </cell>
          <cell r="H12772" t="str">
            <v>Front light</v>
          </cell>
          <cell r="I12772" t="str">
            <v>Framlampa</v>
          </cell>
          <cell r="K12772" t="str">
            <v>C8015300</v>
          </cell>
          <cell r="L12772" t="str">
            <v>C8015300</v>
          </cell>
        </row>
        <row r="12773">
          <cell r="B12773" t="str">
            <v>YXC9375131Baklampa</v>
          </cell>
          <cell r="C12773" t="str">
            <v>YXC9375131</v>
          </cell>
          <cell r="D12773">
            <v>2022</v>
          </cell>
          <cell r="E12773">
            <v>30</v>
          </cell>
          <cell r="F12773" t="str">
            <v>0300</v>
          </cell>
          <cell r="G12773" t="str">
            <v>H006</v>
          </cell>
          <cell r="H12773" t="str">
            <v>Light, Rear</v>
          </cell>
          <cell r="I12773" t="str">
            <v>Baklampa</v>
          </cell>
          <cell r="J12773" t="str">
            <v>inkl in battery</v>
          </cell>
          <cell r="K12773" t="str">
            <v>C8705186-1RLBK</v>
          </cell>
          <cell r="L12773" t="str">
            <v>C8705186-1RLBK</v>
          </cell>
        </row>
        <row r="12774">
          <cell r="B12774" t="str">
            <v>YXC9375131Låssats</v>
          </cell>
          <cell r="C12774" t="str">
            <v>YXC9375131</v>
          </cell>
          <cell r="D12774">
            <v>2022</v>
          </cell>
          <cell r="E12774">
            <v>31</v>
          </cell>
          <cell r="F12774" t="str">
            <v>0310</v>
          </cell>
          <cell r="G12774" t="str">
            <v>H007</v>
          </cell>
          <cell r="H12774" t="str">
            <v>Lock</v>
          </cell>
          <cell r="I12774" t="str">
            <v>Låssats</v>
          </cell>
          <cell r="J12774" t="str">
            <v>C8405069 LCK SF PLbk Solid+  BAT SF03/SR11/SR20, LOCK FRAME+LOCK BATT SF03 RT W/2 similar keys</v>
          </cell>
          <cell r="K12774" t="str">
            <v>C8405069</v>
          </cell>
          <cell r="L12774" t="str">
            <v>C8405069</v>
          </cell>
        </row>
        <row r="12775">
          <cell r="B12775" t="str">
            <v>YXC9375131Stöd</v>
          </cell>
          <cell r="C12775" t="str">
            <v>YXC9375131</v>
          </cell>
          <cell r="D12775">
            <v>2022</v>
          </cell>
          <cell r="E12775">
            <v>32</v>
          </cell>
          <cell r="F12775" t="str">
            <v>0320</v>
          </cell>
          <cell r="G12775" t="str">
            <v>H008</v>
          </cell>
          <cell r="H12775" t="str">
            <v>Kick stand</v>
          </cell>
          <cell r="I12775" t="str">
            <v>Stöd</v>
          </cell>
          <cell r="J12775" t="str">
            <v>C8105222 REX HV for MAX CS mount KICKSTAND ADJUSTABLE 1288-4</v>
          </cell>
          <cell r="K12775" t="str">
            <v>C8105208</v>
          </cell>
          <cell r="L12775" t="str">
            <v>C8100034</v>
          </cell>
        </row>
        <row r="12776">
          <cell r="B12776" t="str">
            <v>YXC9375131Korg</v>
          </cell>
          <cell r="C12776" t="str">
            <v>YXC9375131</v>
          </cell>
          <cell r="D12776">
            <v>2022</v>
          </cell>
          <cell r="E12776">
            <v>33</v>
          </cell>
          <cell r="F12776" t="str">
            <v>0330</v>
          </cell>
          <cell r="G12776" t="str">
            <v>H009</v>
          </cell>
          <cell r="H12776" t="str">
            <v>Basket / Fr carrier</v>
          </cell>
          <cell r="I12776" t="str">
            <v>Korg</v>
          </cell>
          <cell r="K12776" t="str">
            <v>C8605213</v>
          </cell>
          <cell r="L12776" t="str">
            <v>C8605213</v>
          </cell>
        </row>
        <row r="12777">
          <cell r="B12777" t="str">
            <v>YXC9375131Pedaler</v>
          </cell>
          <cell r="C12777" t="str">
            <v>YXC9375131</v>
          </cell>
          <cell r="D12777">
            <v>2022</v>
          </cell>
          <cell r="E12777">
            <v>34</v>
          </cell>
          <cell r="F12777" t="str">
            <v>0340</v>
          </cell>
          <cell r="G12777" t="str">
            <v>E005</v>
          </cell>
          <cell r="H12777" t="str">
            <v xml:space="preserve">Pedal </v>
          </cell>
          <cell r="I12777" t="str">
            <v>Pedaler</v>
          </cell>
          <cell r="J12777" t="str">
            <v>C3505317 STANDARD BK/GR9/16"</v>
          </cell>
          <cell r="K12777" t="str">
            <v>C3505208</v>
          </cell>
          <cell r="L12777" t="str">
            <v>C3500059</v>
          </cell>
        </row>
        <row r="12778">
          <cell r="B12778" t="str">
            <v>YXC9375131Motor</v>
          </cell>
          <cell r="C12778" t="str">
            <v>YXC9375131</v>
          </cell>
          <cell r="D12778">
            <v>2022</v>
          </cell>
          <cell r="E12778">
            <v>35</v>
          </cell>
          <cell r="F12778" t="str">
            <v>0350</v>
          </cell>
          <cell r="G12778" t="str">
            <v>J001</v>
          </cell>
          <cell r="H12778" t="str">
            <v>DRIVE UNIT:</v>
          </cell>
          <cell r="I12778" t="str">
            <v>Motor</v>
          </cell>
          <cell r="J12778" t="str">
            <v>C8705104-01-CB MODEST Coaster Brake for UART / EN15194:2017</v>
          </cell>
          <cell r="K12778" t="str">
            <v>C8705144-1-03</v>
          </cell>
          <cell r="L12778" t="str">
            <v>C8705144-1-03</v>
          </cell>
        </row>
        <row r="12779">
          <cell r="B12779" t="str">
            <v>YXC9375131Display</v>
          </cell>
          <cell r="C12779" t="str">
            <v>YXC9375131</v>
          </cell>
          <cell r="D12779">
            <v>2022</v>
          </cell>
          <cell r="E12779">
            <v>36</v>
          </cell>
          <cell r="F12779" t="str">
            <v>0360</v>
          </cell>
          <cell r="G12779" t="str">
            <v>J004</v>
          </cell>
          <cell r="H12779" t="str">
            <v>DISPLAY:</v>
          </cell>
          <cell r="I12779" t="str">
            <v>Display</v>
          </cell>
          <cell r="K12779" t="str">
            <v>C8705068-1-38C</v>
          </cell>
          <cell r="L12779" t="str">
            <v>C8705068-1-38C</v>
          </cell>
        </row>
        <row r="12780">
          <cell r="B12780" t="str">
            <v>YXC9375131EB-Bus kabel</v>
          </cell>
          <cell r="C12780" t="str">
            <v>YXC9375131</v>
          </cell>
          <cell r="D12780">
            <v>2022</v>
          </cell>
          <cell r="E12780">
            <v>37</v>
          </cell>
          <cell r="F12780" t="str">
            <v>0370</v>
          </cell>
          <cell r="G12780" t="str">
            <v>J005</v>
          </cell>
          <cell r="H12780" t="str">
            <v>EB-BUS CABLE:</v>
          </cell>
          <cell r="I12780" t="str">
            <v>EB-Bus kabel</v>
          </cell>
          <cell r="J12780" t="str">
            <v>C8705068-1-04-01, 5PIN ( 1340mm ) CONNECT TO CONTROLLER, OTHER SIDE TO DISPLAY, LIGHTING SETS</v>
          </cell>
          <cell r="K12780" t="str">
            <v>C8705065-1-04AC</v>
          </cell>
          <cell r="L12780" t="str">
            <v>C8705065-1-04AC</v>
          </cell>
        </row>
        <row r="12781">
          <cell r="B12781" t="str">
            <v>YXC9375131Motorkabel</v>
          </cell>
          <cell r="C12781" t="str">
            <v>YXC9375131</v>
          </cell>
          <cell r="D12781">
            <v>2022</v>
          </cell>
          <cell r="E12781">
            <v>38</v>
          </cell>
          <cell r="F12781" t="str">
            <v>0380</v>
          </cell>
          <cell r="G12781" t="str">
            <v>J006</v>
          </cell>
          <cell r="H12781" t="str">
            <v>POWER CABLE:</v>
          </cell>
          <cell r="I12781" t="str">
            <v>Motorkabel</v>
          </cell>
          <cell r="J12781" t="str">
            <v>W/O (inluded into the battary slider)</v>
          </cell>
          <cell r="K12781" t="str">
            <v>C8705065-1-03A</v>
          </cell>
          <cell r="L12781" t="str">
            <v>C8705065-1-03A</v>
          </cell>
        </row>
        <row r="12782">
          <cell r="B12782" t="str">
            <v>YXC9375131Kabel framlampa</v>
          </cell>
          <cell r="C12782" t="str">
            <v>YXC9375131</v>
          </cell>
          <cell r="D12782">
            <v>2022</v>
          </cell>
          <cell r="E12782">
            <v>39</v>
          </cell>
          <cell r="F12782" t="str">
            <v>0390</v>
          </cell>
          <cell r="G12782" t="str">
            <v>J007</v>
          </cell>
          <cell r="H12782" t="str">
            <v>F. LIGHT CABLE:</v>
          </cell>
          <cell r="I12782" t="str">
            <v>Kabel framlampa</v>
          </cell>
          <cell r="K12782" t="str">
            <v>Ingår i EB-buskabeln</v>
          </cell>
          <cell r="L12782" t="str">
            <v>Ingår i EB-buskabeln</v>
          </cell>
        </row>
        <row r="12783">
          <cell r="B12783" t="str">
            <v>YXC9375131Kabel baklampa</v>
          </cell>
          <cell r="C12783" t="str">
            <v>YXC9375131</v>
          </cell>
          <cell r="D12783">
            <v>2022</v>
          </cell>
          <cell r="E12783">
            <v>40</v>
          </cell>
          <cell r="F12783" t="str">
            <v>0400</v>
          </cell>
          <cell r="G12783" t="str">
            <v>J008</v>
          </cell>
          <cell r="H12783" t="str">
            <v>R. LIGHT CABLE:</v>
          </cell>
          <cell r="I12783" t="str">
            <v>Kabel baklampa</v>
          </cell>
          <cell r="J12783" t="str">
            <v>Included in the battery</v>
          </cell>
          <cell r="K12783" t="str">
            <v>INGÅR I BATTERIET</v>
          </cell>
          <cell r="L12783" t="str">
            <v>Ingår i batteriet</v>
          </cell>
        </row>
        <row r="12784">
          <cell r="B12784" t="str">
            <v>YXC9375131Hastighetssensor</v>
          </cell>
          <cell r="C12784" t="str">
            <v>YXC9375131</v>
          </cell>
          <cell r="D12784">
            <v>2022</v>
          </cell>
          <cell r="E12784">
            <v>41</v>
          </cell>
          <cell r="F12784" t="str">
            <v>0410</v>
          </cell>
          <cell r="G12784" t="str">
            <v>J009</v>
          </cell>
          <cell r="H12784" t="str">
            <v>SPEED SENSOR:</v>
          </cell>
          <cell r="I12784" t="str">
            <v>Hastighetssensor</v>
          </cell>
          <cell r="J12784" t="str">
            <v>C8705068-1-04-11, DETECTING WHEEL RPM, CABLE LENGTH:70mm</v>
          </cell>
          <cell r="K12784" t="str">
            <v>INGÅR I MOTORN</v>
          </cell>
          <cell r="L12784" t="str">
            <v>Ingår i motorn</v>
          </cell>
        </row>
        <row r="12785">
          <cell r="B12785" t="str">
            <v>YXC9375131Batteri</v>
          </cell>
          <cell r="C12785" t="str">
            <v>YXC9375131</v>
          </cell>
          <cell r="D12785">
            <v>2022</v>
          </cell>
          <cell r="E12785">
            <v>42</v>
          </cell>
          <cell r="F12785" t="str">
            <v>0420</v>
          </cell>
          <cell r="G12785" t="str">
            <v>J002</v>
          </cell>
          <cell r="H12785" t="str">
            <v>BATTERY:</v>
          </cell>
          <cell r="I12785" t="str">
            <v>Batteri</v>
          </cell>
          <cell r="K12785" t="str">
            <v>C8705186-E-11C</v>
          </cell>
          <cell r="L12785" t="str">
            <v>C8705186-E-11C</v>
          </cell>
        </row>
        <row r="12786">
          <cell r="B12786" t="str">
            <v>YXC9375131Batterihållare</v>
          </cell>
          <cell r="C12786" t="str">
            <v>YXC9375131</v>
          </cell>
          <cell r="D12786">
            <v>2022</v>
          </cell>
          <cell r="E12786">
            <v>43</v>
          </cell>
          <cell r="F12786" t="str">
            <v>0430</v>
          </cell>
          <cell r="G12786" t="str">
            <v>J003</v>
          </cell>
          <cell r="H12786" t="str">
            <v>BATTERY HOLDER/Slider</v>
          </cell>
          <cell r="I12786" t="str">
            <v>Batterihållare</v>
          </cell>
          <cell r="L12786" t="e">
            <v>#N/A</v>
          </cell>
        </row>
        <row r="12787">
          <cell r="B12787" t="str">
            <v>YXC9375131Batteriladdare</v>
          </cell>
          <cell r="C12787" t="str">
            <v>YXC9375131</v>
          </cell>
          <cell r="D12787">
            <v>2022</v>
          </cell>
          <cell r="E12787">
            <v>44</v>
          </cell>
          <cell r="F12787" t="str">
            <v>0440</v>
          </cell>
          <cell r="G12787" t="str">
            <v>J010</v>
          </cell>
          <cell r="H12787" t="str">
            <v>CHARGER:</v>
          </cell>
          <cell r="I12787" t="str">
            <v>Batteriladdare</v>
          </cell>
          <cell r="J12787" t="str">
            <v>C8705058-02, (CHARGER 2A    # NO:CZ2AG2JE7)  CHARGER FOR PHYLION BATTERY UART</v>
          </cell>
          <cell r="K12787" t="str">
            <v>C8705058-1-1C</v>
          </cell>
          <cell r="L12787" t="str">
            <v>C8705058-1-1D</v>
          </cell>
        </row>
        <row r="12788">
          <cell r="B12788" t="str">
            <v>YXC9375131Kontrollbox</v>
          </cell>
          <cell r="C12788" t="str">
            <v>YXC9375131</v>
          </cell>
          <cell r="D12788">
            <v>2022</v>
          </cell>
          <cell r="E12788">
            <v>45</v>
          </cell>
          <cell r="F12788" t="str">
            <v>0450</v>
          </cell>
          <cell r="G12788" t="str">
            <v>J011</v>
          </cell>
          <cell r="H12788" t="str">
            <v>Controller</v>
          </cell>
          <cell r="I12788" t="str">
            <v>Kontrollbox</v>
          </cell>
          <cell r="K12788" t="str">
            <v>C8705142-10-9C</v>
          </cell>
          <cell r="L12788" t="str">
            <v>C8705142-10-9C</v>
          </cell>
        </row>
        <row r="12789">
          <cell r="B12789" t="str">
            <v>YXC9375131Växelöra</v>
          </cell>
          <cell r="C12789" t="str">
            <v>YXC9375131</v>
          </cell>
          <cell r="D12789">
            <v>2022</v>
          </cell>
          <cell r="E12789">
            <v>46</v>
          </cell>
          <cell r="F12789" t="str">
            <v>0460</v>
          </cell>
          <cell r="G12789" t="str">
            <v>D005</v>
          </cell>
          <cell r="H12789" t="str">
            <v>Gear hanger</v>
          </cell>
          <cell r="I12789" t="str">
            <v>Växelöra</v>
          </cell>
          <cell r="L12789" t="e">
            <v>#N/A</v>
          </cell>
        </row>
        <row r="12790">
          <cell r="B12790" t="str">
            <v>YXC9375132RAM</v>
          </cell>
          <cell r="C12790" t="str">
            <v>YXC9375132</v>
          </cell>
          <cell r="D12790">
            <v>2022</v>
          </cell>
          <cell r="E12790">
            <v>1</v>
          </cell>
          <cell r="F12790" t="str">
            <v>0010</v>
          </cell>
          <cell r="G12790" t="str">
            <v>A001</v>
          </cell>
          <cell r="H12790" t="str">
            <v>PAINTED FRAME</v>
          </cell>
          <cell r="I12790" t="str">
            <v>RAM</v>
          </cell>
          <cell r="L12790" t="e">
            <v>#N/A</v>
          </cell>
        </row>
        <row r="12791">
          <cell r="B12791" t="str">
            <v>YXC9375132Framgaffel</v>
          </cell>
          <cell r="C12791" t="str">
            <v>YXC9375132</v>
          </cell>
          <cell r="D12791">
            <v>2022</v>
          </cell>
          <cell r="E12791">
            <v>2</v>
          </cell>
          <cell r="F12791" t="str">
            <v>0020</v>
          </cell>
          <cell r="G12791" t="str">
            <v>A002</v>
          </cell>
          <cell r="H12791" t="str">
            <v>PAINTED FORK</v>
          </cell>
          <cell r="I12791" t="str">
            <v>Framgaffel</v>
          </cell>
          <cell r="J12791" t="str">
            <v>C1605443-193 FF 28 ST 1"1/8 Bi 30 37 w hole</v>
          </cell>
          <cell r="L12791" t="e">
            <v>#N/A</v>
          </cell>
        </row>
        <row r="12792">
          <cell r="B12792" t="str">
            <v>YXC9375132Styrlager</v>
          </cell>
          <cell r="C12792" t="str">
            <v>YXC9375132</v>
          </cell>
          <cell r="D12792">
            <v>2022</v>
          </cell>
          <cell r="E12792">
            <v>3</v>
          </cell>
          <cell r="F12792" t="str">
            <v>0030</v>
          </cell>
          <cell r="G12792" t="str">
            <v>B001</v>
          </cell>
          <cell r="H12792" t="str">
            <v>Head Set</v>
          </cell>
          <cell r="I12792" t="str">
            <v>Styrlager</v>
          </cell>
          <cell r="K12792" t="str">
            <v>C2105291</v>
          </cell>
          <cell r="L12792" t="str">
            <v>C2100163</v>
          </cell>
        </row>
        <row r="12793">
          <cell r="B12793" t="str">
            <v xml:space="preserve">YXC9375132Styrstam </v>
          </cell>
          <cell r="C12793" t="str">
            <v>YXC9375132</v>
          </cell>
          <cell r="D12793">
            <v>2022</v>
          </cell>
          <cell r="E12793">
            <v>4</v>
          </cell>
          <cell r="F12793" t="str">
            <v>0040</v>
          </cell>
          <cell r="G12793" t="str">
            <v>B002</v>
          </cell>
          <cell r="H12793" t="str">
            <v>Handlebar Stem</v>
          </cell>
          <cell r="I12793" t="str">
            <v xml:space="preserve">Styrstam </v>
          </cell>
          <cell r="K12793" t="str">
            <v>C2205550-090</v>
          </cell>
          <cell r="L12793" t="str">
            <v>C2200066</v>
          </cell>
        </row>
        <row r="12794">
          <cell r="B12794" t="str">
            <v>YXC9375132Styre</v>
          </cell>
          <cell r="C12794" t="str">
            <v>YXC9375132</v>
          </cell>
          <cell r="D12794">
            <v>2022</v>
          </cell>
          <cell r="E12794">
            <v>5</v>
          </cell>
          <cell r="F12794" t="str">
            <v>0050</v>
          </cell>
          <cell r="G12794" t="str">
            <v>B003</v>
          </cell>
          <cell r="H12794" t="str">
            <v>Handelbar</v>
          </cell>
          <cell r="I12794" t="str">
            <v>Styre</v>
          </cell>
          <cell r="K12794" t="str">
            <v>C2306074</v>
          </cell>
          <cell r="L12794" t="str">
            <v>C2306074</v>
          </cell>
        </row>
        <row r="12795">
          <cell r="B12795" t="str">
            <v>YXC9375132Bromsgrepp H</v>
          </cell>
          <cell r="C12795" t="str">
            <v>YXC9375132</v>
          </cell>
          <cell r="D12795">
            <v>2022</v>
          </cell>
          <cell r="E12795">
            <v>6</v>
          </cell>
          <cell r="F12795" t="str">
            <v>0060</v>
          </cell>
          <cell r="G12795" t="str">
            <v>C002</v>
          </cell>
          <cell r="H12795" t="str">
            <v>Brake Lever R</v>
          </cell>
          <cell r="I12795" t="str">
            <v>Bromsgrepp H</v>
          </cell>
          <cell r="L12795" t="e">
            <v>#N/A</v>
          </cell>
        </row>
        <row r="12796">
          <cell r="B12796" t="str">
            <v>YXC9375132Bromsgrepp V</v>
          </cell>
          <cell r="C12796" t="str">
            <v>YXC9375132</v>
          </cell>
          <cell r="D12796">
            <v>2022</v>
          </cell>
          <cell r="E12796">
            <v>7</v>
          </cell>
          <cell r="F12796" t="str">
            <v>0070</v>
          </cell>
          <cell r="G12796" t="str">
            <v>C001</v>
          </cell>
          <cell r="H12796" t="str">
            <v>Brake Lever L</v>
          </cell>
          <cell r="I12796" t="str">
            <v>Bromsgrepp V</v>
          </cell>
          <cell r="K12796" t="str">
            <v>C6405080-1000</v>
          </cell>
          <cell r="L12796" t="str">
            <v>Kontakta Service</v>
          </cell>
        </row>
        <row r="12797">
          <cell r="B12797" t="str">
            <v>YXC9375132Växelreglage H</v>
          </cell>
          <cell r="C12797" t="str">
            <v>YXC9375132</v>
          </cell>
          <cell r="D12797">
            <v>2022</v>
          </cell>
          <cell r="E12797">
            <v>8</v>
          </cell>
          <cell r="F12797" t="str">
            <v>0080</v>
          </cell>
          <cell r="G12797" t="str">
            <v>D002</v>
          </cell>
          <cell r="H12797" t="str">
            <v>Shift Lever R</v>
          </cell>
          <cell r="I12797" t="str">
            <v>Växelreglage H</v>
          </cell>
          <cell r="J12797" t="str">
            <v>C5105092 SHIFT LEVER, SL-C3000-7, NEXUS, REVO SHIFTER, 2320MM INNER, W/O OUTER FOR CJ-NX40(FOR SCANDINAVIAN), BLACK, BULK</v>
          </cell>
          <cell r="K12797" t="str">
            <v>C5105092</v>
          </cell>
          <cell r="L12797" t="str">
            <v>Kontakta SHIMANO</v>
          </cell>
        </row>
        <row r="12798">
          <cell r="B12798" t="str">
            <v>YXC9375132Växelreglage V</v>
          </cell>
          <cell r="C12798" t="str">
            <v>YXC9375132</v>
          </cell>
          <cell r="D12798">
            <v>2022</v>
          </cell>
          <cell r="E12798">
            <v>9</v>
          </cell>
          <cell r="F12798" t="str">
            <v>0090</v>
          </cell>
          <cell r="G12798" t="str">
            <v>D001</v>
          </cell>
          <cell r="H12798" t="str">
            <v>Shift Lever L</v>
          </cell>
          <cell r="I12798" t="str">
            <v>Växelreglage V</v>
          </cell>
          <cell r="L12798" t="e">
            <v>#N/A</v>
          </cell>
        </row>
        <row r="12799">
          <cell r="B12799" t="str">
            <v>YXC9375132Handtag par</v>
          </cell>
          <cell r="C12799" t="str">
            <v>YXC9375132</v>
          </cell>
          <cell r="D12799">
            <v>2022</v>
          </cell>
          <cell r="E12799">
            <v>10</v>
          </cell>
          <cell r="F12799" t="str">
            <v>0100</v>
          </cell>
          <cell r="G12799" t="str">
            <v>B004</v>
          </cell>
          <cell r="H12799" t="str">
            <v>Grip R</v>
          </cell>
          <cell r="I12799" t="str">
            <v>Handtag par</v>
          </cell>
          <cell r="J12799" t="str">
            <v xml:space="preserve">C2505484  HERRMANS 84A ERGO TPE 90MM  </v>
          </cell>
          <cell r="K12799" t="str">
            <v>C2505528</v>
          </cell>
          <cell r="L12799" t="str">
            <v>C2500057</v>
          </cell>
        </row>
        <row r="12800">
          <cell r="B12800" t="str">
            <v>YXC9375132Frambroms</v>
          </cell>
          <cell r="C12800" t="str">
            <v>YXC9375132</v>
          </cell>
          <cell r="D12800">
            <v>2022</v>
          </cell>
          <cell r="E12800">
            <v>11</v>
          </cell>
          <cell r="F12800" t="str">
            <v>0110</v>
          </cell>
          <cell r="G12800" t="str">
            <v>C003</v>
          </cell>
          <cell r="H12800" t="str">
            <v xml:space="preserve">Brake front </v>
          </cell>
          <cell r="I12800" t="str">
            <v>Frambroms</v>
          </cell>
          <cell r="K12800" t="str">
            <v>C6405080-1000</v>
          </cell>
          <cell r="L12800" t="str">
            <v>Kontakta Service</v>
          </cell>
        </row>
        <row r="12801">
          <cell r="B12801" t="str">
            <v>YXC9375132Bakbroms</v>
          </cell>
          <cell r="C12801" t="str">
            <v>YXC9375132</v>
          </cell>
          <cell r="D12801">
            <v>2022</v>
          </cell>
          <cell r="E12801">
            <v>12</v>
          </cell>
          <cell r="F12801" t="str">
            <v>0120</v>
          </cell>
          <cell r="G12801" t="str">
            <v>C004</v>
          </cell>
          <cell r="H12801" t="str">
            <v>Brake rear</v>
          </cell>
          <cell r="I12801" t="str">
            <v>Bakbroms</v>
          </cell>
          <cell r="K12801" t="str">
            <v>Shimano</v>
          </cell>
          <cell r="L12801" t="str">
            <v>Kontakta SHIMANO</v>
          </cell>
        </row>
        <row r="12802">
          <cell r="B12802" t="str">
            <v>YXC9375132Vevlager</v>
          </cell>
          <cell r="C12802" t="str">
            <v>YXC9375132</v>
          </cell>
          <cell r="D12802">
            <v>2022</v>
          </cell>
          <cell r="E12802">
            <v>13</v>
          </cell>
          <cell r="F12802" t="str">
            <v>0130</v>
          </cell>
          <cell r="G12802" t="str">
            <v>E001</v>
          </cell>
          <cell r="H12802" t="str">
            <v xml:space="preserve">BB-set </v>
          </cell>
          <cell r="I12802" t="str">
            <v>Vevlager</v>
          </cell>
          <cell r="K12802" t="str">
            <v>C8705065-1-124C</v>
          </cell>
          <cell r="L12802" t="str">
            <v>C8705065-1-124C</v>
          </cell>
        </row>
        <row r="12803">
          <cell r="B12803" t="str">
            <v>YXC9375132Vevparti</v>
          </cell>
          <cell r="C12803" t="str">
            <v>YXC9375132</v>
          </cell>
          <cell r="D12803">
            <v>2022</v>
          </cell>
          <cell r="E12803">
            <v>14</v>
          </cell>
          <cell r="F12803" t="str">
            <v>0140</v>
          </cell>
          <cell r="G12803" t="str">
            <v>E002</v>
          </cell>
          <cell r="H12803" t="str">
            <v>Front Chainwheel</v>
          </cell>
          <cell r="I12803" t="str">
            <v>Vevparti</v>
          </cell>
          <cell r="J12803" t="str">
            <v>38t inkl in spider</v>
          </cell>
          <cell r="K12803" t="str">
            <v>C3305681-170-EG</v>
          </cell>
          <cell r="L12803" t="str">
            <v>C3305681-170-EG</v>
          </cell>
        </row>
        <row r="12804">
          <cell r="B12804" t="str">
            <v>YXC9375132Kedjeskydd</v>
          </cell>
          <cell r="C12804" t="str">
            <v>YXC9375132</v>
          </cell>
          <cell r="D12804">
            <v>2022</v>
          </cell>
          <cell r="E12804">
            <v>15</v>
          </cell>
          <cell r="F12804" t="str">
            <v>0150</v>
          </cell>
          <cell r="G12804" t="str">
            <v>H001</v>
          </cell>
          <cell r="H12804" t="str">
            <v>Chain guard</v>
          </cell>
          <cell r="I12804" t="str">
            <v>Kedjeskydd</v>
          </cell>
          <cell r="J12804" t="str">
            <v>C8305678 Twave 38 Short Integrated smoke transparent/black. SCREW BZ 4,2x9,5 POZ DIN7981F</v>
          </cell>
          <cell r="K12804" t="str">
            <v>C8305427/ZBK</v>
          </cell>
          <cell r="L12804" t="str">
            <v>C8305427/ZBK</v>
          </cell>
        </row>
        <row r="12805">
          <cell r="B12805" t="str">
            <v>YXC9375132Kedjeskyddsfäste</v>
          </cell>
          <cell r="C12805" t="str">
            <v>YXC9375132</v>
          </cell>
          <cell r="D12805">
            <v>2022</v>
          </cell>
          <cell r="E12805">
            <v>16</v>
          </cell>
          <cell r="F12805" t="str">
            <v>0160</v>
          </cell>
          <cell r="G12805" t="str">
            <v>H002</v>
          </cell>
          <cell r="H12805" t="str">
            <v>Chain guard bracket</v>
          </cell>
          <cell r="I12805" t="str">
            <v>Kedjeskyddsfäste</v>
          </cell>
          <cell r="J12805" t="str">
            <v>C8305679 CNG-FF38T, C8305680 SCREW M4X8 MPS DIN 7985 BK</v>
          </cell>
          <cell r="K12805" t="str">
            <v>C8305427</v>
          </cell>
          <cell r="L12805" t="str">
            <v>C8305427</v>
          </cell>
        </row>
        <row r="12806">
          <cell r="B12806" t="str">
            <v>YXC9375132Framväxel</v>
          </cell>
          <cell r="C12806" t="str">
            <v>YXC9375132</v>
          </cell>
          <cell r="D12806">
            <v>2022</v>
          </cell>
          <cell r="E12806">
            <v>17</v>
          </cell>
          <cell r="F12806" t="str">
            <v>0170</v>
          </cell>
          <cell r="G12806" t="str">
            <v>D003</v>
          </cell>
          <cell r="H12806" t="str">
            <v>Front Derailleur</v>
          </cell>
          <cell r="I12806" t="str">
            <v>Framväxel</v>
          </cell>
          <cell r="L12806" t="e">
            <v>#N/A</v>
          </cell>
        </row>
        <row r="12807">
          <cell r="B12807" t="str">
            <v>YXC9375132Bakväxel</v>
          </cell>
          <cell r="C12807" t="str">
            <v>YXC9375132</v>
          </cell>
          <cell r="D12807">
            <v>2022</v>
          </cell>
          <cell r="E12807">
            <v>18</v>
          </cell>
          <cell r="F12807" t="str">
            <v>0180</v>
          </cell>
          <cell r="G12807" t="str">
            <v>D004</v>
          </cell>
          <cell r="H12807" t="str">
            <v>Rear Derailleur</v>
          </cell>
          <cell r="I12807" t="str">
            <v>Bakväxel</v>
          </cell>
          <cell r="K12807" t="str">
            <v>Shimano</v>
          </cell>
          <cell r="L12807" t="str">
            <v>Kontakta SHIMANO</v>
          </cell>
        </row>
        <row r="12808">
          <cell r="B12808" t="str">
            <v>YXC9375132Kedja</v>
          </cell>
          <cell r="C12808" t="str">
            <v>YXC9375132</v>
          </cell>
          <cell r="D12808">
            <v>2022</v>
          </cell>
          <cell r="E12808">
            <v>19</v>
          </cell>
          <cell r="F12808" t="str">
            <v>0190</v>
          </cell>
          <cell r="G12808" t="str">
            <v>E003</v>
          </cell>
          <cell r="H12808" t="str">
            <v xml:space="preserve">Chain </v>
          </cell>
          <cell r="I12808" t="str">
            <v>Kedja</v>
          </cell>
          <cell r="J12808" t="str">
            <v>C3405041-104  + link CHA 1S 105L RB Z610HXRB   KMC</v>
          </cell>
          <cell r="K12808" t="str">
            <v>C3405001-0100</v>
          </cell>
          <cell r="L12808" t="str">
            <v>C3400002</v>
          </cell>
        </row>
        <row r="12809">
          <cell r="B12809" t="str">
            <v>YXC9375132Kassett</v>
          </cell>
          <cell r="C12809" t="str">
            <v>YXC9375132</v>
          </cell>
          <cell r="D12809">
            <v>2022</v>
          </cell>
          <cell r="E12809">
            <v>20</v>
          </cell>
          <cell r="F12809" t="str">
            <v>0200</v>
          </cell>
          <cell r="G12809" t="str">
            <v>E004</v>
          </cell>
          <cell r="H12809" t="str">
            <v>Cassette Sprocket</v>
          </cell>
          <cell r="I12809" t="str">
            <v>Kassett</v>
          </cell>
          <cell r="J12809" t="str">
            <v>ASMGEAR20SU SPT SC20sv3/32" (INTERNAL HUB)</v>
          </cell>
          <cell r="K12809" t="str">
            <v>ASMGEAR16SU</v>
          </cell>
          <cell r="L12809" t="str">
            <v>Kontakta SHIMANO</v>
          </cell>
        </row>
        <row r="12810">
          <cell r="B12810" t="str">
            <v>YXC9375132Framhjul</v>
          </cell>
          <cell r="C12810" t="str">
            <v>YXC9375132</v>
          </cell>
          <cell r="D12810">
            <v>2022</v>
          </cell>
          <cell r="E12810">
            <v>21</v>
          </cell>
          <cell r="F12810" t="str">
            <v>0210</v>
          </cell>
          <cell r="G12810" t="str">
            <v>F001</v>
          </cell>
          <cell r="H12810" t="str">
            <v>Front hub</v>
          </cell>
          <cell r="I12810" t="str">
            <v>Framhjul</v>
          </cell>
          <cell r="K12810" t="str">
            <v>C4107948</v>
          </cell>
          <cell r="L12810" t="str">
            <v>Kontakta Service</v>
          </cell>
        </row>
        <row r="12811">
          <cell r="B12811" t="str">
            <v>YXC9375132Bakhjul</v>
          </cell>
          <cell r="C12811" t="str">
            <v>YXC9375132</v>
          </cell>
          <cell r="D12811">
            <v>2022</v>
          </cell>
          <cell r="E12811">
            <v>22</v>
          </cell>
          <cell r="F12811" t="str">
            <v>0220</v>
          </cell>
          <cell r="G12811" t="str">
            <v>F002</v>
          </cell>
          <cell r="H12811" t="str">
            <v>Rear hub</v>
          </cell>
          <cell r="I12811" t="str">
            <v>Bakhjul</v>
          </cell>
          <cell r="J12811" t="str">
            <v>ASGC30007CADXR (ASG7C30ADXR) HBRcb 36 H SILVER DX</v>
          </cell>
          <cell r="K12811" t="str">
            <v>C4208243</v>
          </cell>
          <cell r="L12811" t="str">
            <v>C4200387</v>
          </cell>
        </row>
        <row r="12812">
          <cell r="B12812" t="str">
            <v>YXC9375132Däck</v>
          </cell>
          <cell r="C12812" t="str">
            <v>YXC9375132</v>
          </cell>
          <cell r="D12812">
            <v>2022</v>
          </cell>
          <cell r="E12812">
            <v>23</v>
          </cell>
          <cell r="F12812" t="str">
            <v>0230</v>
          </cell>
          <cell r="G12812" t="str">
            <v>F003</v>
          </cell>
          <cell r="H12812" t="str">
            <v>Tire</v>
          </cell>
          <cell r="I12812" t="str">
            <v>Däck</v>
          </cell>
          <cell r="K12812" t="str">
            <v>C4906455</v>
          </cell>
          <cell r="L12812" t="str">
            <v>C4901463</v>
          </cell>
        </row>
        <row r="12813">
          <cell r="B12813" t="str">
            <v>YXC9375132Skärmar set</v>
          </cell>
          <cell r="C12813" t="str">
            <v>YXC9375132</v>
          </cell>
          <cell r="D12813">
            <v>2022</v>
          </cell>
          <cell r="E12813">
            <v>24</v>
          </cell>
          <cell r="F12813" t="str">
            <v>0240</v>
          </cell>
          <cell r="G12813" t="str">
            <v>H003</v>
          </cell>
          <cell r="H12813" t="str">
            <v xml:space="preserve">Mudguard front   </v>
          </cell>
          <cell r="I12813" t="str">
            <v>Skärmar set</v>
          </cell>
          <cell r="K12813" t="str">
            <v>C8205677-702</v>
          </cell>
          <cell r="L12813" t="str">
            <v>Kontakta Service</v>
          </cell>
        </row>
        <row r="12814">
          <cell r="B12814" t="str">
            <v>YXC9375132Pakethållare</v>
          </cell>
          <cell r="C12814" t="str">
            <v>YXC9375132</v>
          </cell>
          <cell r="D12814">
            <v>2022</v>
          </cell>
          <cell r="E12814">
            <v>25</v>
          </cell>
          <cell r="F12814" t="str">
            <v>0250</v>
          </cell>
          <cell r="G12814" t="str">
            <v>H004</v>
          </cell>
          <cell r="H12814" t="str">
            <v>Carrier</v>
          </cell>
          <cell r="I12814" t="str">
            <v>Pakethållare</v>
          </cell>
          <cell r="J12814" t="str">
            <v>C8205759-BK AVS CLASSIC CARRIER FOR PHILION BATTERY, Powder BLACK CLIP AND SPECTRA LOGO SF-03</v>
          </cell>
          <cell r="K12814" t="str">
            <v>C8205834-BK</v>
          </cell>
          <cell r="L12814" t="str">
            <v>C8205834-BK</v>
          </cell>
        </row>
        <row r="12815">
          <cell r="B12815" t="str">
            <v>YXC9375132Sadel</v>
          </cell>
          <cell r="C12815" t="str">
            <v>YXC9375132</v>
          </cell>
          <cell r="D12815">
            <v>2022</v>
          </cell>
          <cell r="E12815">
            <v>26</v>
          </cell>
          <cell r="F12815" t="str">
            <v>0260</v>
          </cell>
          <cell r="G12815" t="str">
            <v>G001</v>
          </cell>
          <cell r="H12815" t="str">
            <v>Saddle</v>
          </cell>
          <cell r="I12815" t="str">
            <v>Sadel</v>
          </cell>
          <cell r="K12815" t="str">
            <v>C7105989</v>
          </cell>
          <cell r="L12815" t="str">
            <v>C7100596</v>
          </cell>
        </row>
        <row r="12816">
          <cell r="B12816" t="str">
            <v>YXC9375132Sadelstolpe</v>
          </cell>
          <cell r="C12816" t="str">
            <v>YXC9375132</v>
          </cell>
          <cell r="D12816">
            <v>2022</v>
          </cell>
          <cell r="E12816">
            <v>27</v>
          </cell>
          <cell r="F12816" t="str">
            <v>0270</v>
          </cell>
          <cell r="G12816" t="str">
            <v>G002</v>
          </cell>
          <cell r="H12816" t="str">
            <v>Seatpost</v>
          </cell>
          <cell r="I12816" t="str">
            <v>Sadelstolpe</v>
          </cell>
          <cell r="J12816" t="str">
            <v>C7205256 STD 27.2X300 SILVER</v>
          </cell>
          <cell r="K12816" t="str">
            <v>C7205567</v>
          </cell>
          <cell r="L12816" t="str">
            <v>C7200327-272</v>
          </cell>
        </row>
        <row r="12817">
          <cell r="B12817" t="str">
            <v>YXC9375132Sadelrörsklämma</v>
          </cell>
          <cell r="C12817" t="str">
            <v>YXC9375132</v>
          </cell>
          <cell r="D12817">
            <v>2022</v>
          </cell>
          <cell r="E12817">
            <v>28</v>
          </cell>
          <cell r="F12817" t="str">
            <v>0280</v>
          </cell>
          <cell r="G12817" t="str">
            <v>G003</v>
          </cell>
          <cell r="H12817" t="str">
            <v>Seat Clamp</v>
          </cell>
          <cell r="I12817" t="str">
            <v>Sadelrörsklämma</v>
          </cell>
          <cell r="J12817" t="str">
            <v>C7305002 L/C 31.8 MX27 shiny black</v>
          </cell>
          <cell r="K12817" t="str">
            <v>C7305002</v>
          </cell>
          <cell r="L12817" t="str">
            <v>C7300027-318</v>
          </cell>
        </row>
        <row r="12818">
          <cell r="B12818" t="str">
            <v>YXC9375132Framlampa</v>
          </cell>
          <cell r="C12818" t="str">
            <v>YXC9375132</v>
          </cell>
          <cell r="D12818">
            <v>2022</v>
          </cell>
          <cell r="E12818">
            <v>29</v>
          </cell>
          <cell r="F12818" t="str">
            <v>0290</v>
          </cell>
          <cell r="G12818" t="str">
            <v>H005</v>
          </cell>
          <cell r="H12818" t="str">
            <v>Front light</v>
          </cell>
          <cell r="I12818" t="str">
            <v>Framlampa</v>
          </cell>
          <cell r="K12818" t="str">
            <v>C8015300</v>
          </cell>
          <cell r="L12818" t="str">
            <v>C8015300</v>
          </cell>
        </row>
        <row r="12819">
          <cell r="B12819" t="str">
            <v>YXC9375132Baklampa</v>
          </cell>
          <cell r="C12819" t="str">
            <v>YXC9375132</v>
          </cell>
          <cell r="D12819">
            <v>2022</v>
          </cell>
          <cell r="E12819">
            <v>30</v>
          </cell>
          <cell r="F12819" t="str">
            <v>0300</v>
          </cell>
          <cell r="G12819" t="str">
            <v>H006</v>
          </cell>
          <cell r="H12819" t="str">
            <v>Light, Rear</v>
          </cell>
          <cell r="I12819" t="str">
            <v>Baklampa</v>
          </cell>
          <cell r="J12819" t="str">
            <v>inkl in battery</v>
          </cell>
          <cell r="K12819" t="str">
            <v>C8705186-1RLBK</v>
          </cell>
          <cell r="L12819" t="str">
            <v>C8705186-1RLBK</v>
          </cell>
        </row>
        <row r="12820">
          <cell r="B12820" t="str">
            <v>YXC9375132Låssats</v>
          </cell>
          <cell r="C12820" t="str">
            <v>YXC9375132</v>
          </cell>
          <cell r="D12820">
            <v>2022</v>
          </cell>
          <cell r="E12820">
            <v>31</v>
          </cell>
          <cell r="F12820" t="str">
            <v>0310</v>
          </cell>
          <cell r="G12820" t="str">
            <v>H007</v>
          </cell>
          <cell r="H12820" t="str">
            <v>Lock</v>
          </cell>
          <cell r="I12820" t="str">
            <v>Låssats</v>
          </cell>
          <cell r="J12820" t="str">
            <v>C8405069 LCK SF PLbk Solid+  BAT SF03/SR11/SR20, LOCK FRAME+LOCK BATT SF03 RT W/2 similar keys</v>
          </cell>
          <cell r="K12820" t="str">
            <v>C8405069</v>
          </cell>
          <cell r="L12820" t="str">
            <v>C8405069</v>
          </cell>
        </row>
        <row r="12821">
          <cell r="B12821" t="str">
            <v>YXC9375132Stöd</v>
          </cell>
          <cell r="C12821" t="str">
            <v>YXC9375132</v>
          </cell>
          <cell r="D12821">
            <v>2022</v>
          </cell>
          <cell r="E12821">
            <v>32</v>
          </cell>
          <cell r="F12821" t="str">
            <v>0320</v>
          </cell>
          <cell r="G12821" t="str">
            <v>H008</v>
          </cell>
          <cell r="H12821" t="str">
            <v>Kick stand</v>
          </cell>
          <cell r="I12821" t="str">
            <v>Stöd</v>
          </cell>
          <cell r="J12821" t="str">
            <v>C8105222 REX HV for MAX CS mount KICKSTAND ADJUSTABLE 1288-4</v>
          </cell>
          <cell r="K12821" t="str">
            <v>C8105208</v>
          </cell>
          <cell r="L12821" t="str">
            <v>C8100034</v>
          </cell>
        </row>
        <row r="12822">
          <cell r="B12822" t="str">
            <v>YXC9375132Korg</v>
          </cell>
          <cell r="C12822" t="str">
            <v>YXC9375132</v>
          </cell>
          <cell r="D12822">
            <v>2022</v>
          </cell>
          <cell r="E12822">
            <v>33</v>
          </cell>
          <cell r="F12822" t="str">
            <v>0330</v>
          </cell>
          <cell r="G12822" t="str">
            <v>H009</v>
          </cell>
          <cell r="H12822" t="str">
            <v>Basket / Fr carrier</v>
          </cell>
          <cell r="I12822" t="str">
            <v>Korg</v>
          </cell>
          <cell r="K12822" t="str">
            <v>C8605213</v>
          </cell>
          <cell r="L12822" t="str">
            <v>C8605213</v>
          </cell>
        </row>
        <row r="12823">
          <cell r="B12823" t="str">
            <v>YXC9375132Pedaler</v>
          </cell>
          <cell r="C12823" t="str">
            <v>YXC9375132</v>
          </cell>
          <cell r="D12823">
            <v>2022</v>
          </cell>
          <cell r="E12823">
            <v>34</v>
          </cell>
          <cell r="F12823" t="str">
            <v>0340</v>
          </cell>
          <cell r="G12823" t="str">
            <v>E005</v>
          </cell>
          <cell r="H12823" t="str">
            <v xml:space="preserve">Pedal </v>
          </cell>
          <cell r="I12823" t="str">
            <v>Pedaler</v>
          </cell>
          <cell r="J12823" t="str">
            <v>C3505317 STANDARD BK/GR9/16"</v>
          </cell>
          <cell r="K12823" t="str">
            <v>C3505208</v>
          </cell>
          <cell r="L12823" t="str">
            <v>C3500059</v>
          </cell>
        </row>
        <row r="12824">
          <cell r="B12824" t="str">
            <v>YXC9375132Motor</v>
          </cell>
          <cell r="C12824" t="str">
            <v>YXC9375132</v>
          </cell>
          <cell r="D12824">
            <v>2022</v>
          </cell>
          <cell r="E12824">
            <v>35</v>
          </cell>
          <cell r="F12824" t="str">
            <v>0350</v>
          </cell>
          <cell r="G12824" t="str">
            <v>J001</v>
          </cell>
          <cell r="H12824" t="str">
            <v>DRIVE UNIT:</v>
          </cell>
          <cell r="I12824" t="str">
            <v>Motor</v>
          </cell>
          <cell r="J12824" t="str">
            <v>C8705104-01-CB MODEST Coaster Brake for UART / EN15194:2017</v>
          </cell>
          <cell r="K12824" t="str">
            <v>C8705144-1-03</v>
          </cell>
          <cell r="L12824" t="str">
            <v>C8705144-1-03</v>
          </cell>
        </row>
        <row r="12825">
          <cell r="B12825" t="str">
            <v>YXC9375132Display</v>
          </cell>
          <cell r="C12825" t="str">
            <v>YXC9375132</v>
          </cell>
          <cell r="D12825">
            <v>2022</v>
          </cell>
          <cell r="E12825">
            <v>36</v>
          </cell>
          <cell r="F12825" t="str">
            <v>0360</v>
          </cell>
          <cell r="G12825" t="str">
            <v>J004</v>
          </cell>
          <cell r="H12825" t="str">
            <v>DISPLAY:</v>
          </cell>
          <cell r="I12825" t="str">
            <v>Display</v>
          </cell>
          <cell r="K12825" t="str">
            <v>C8705068-1-38C</v>
          </cell>
          <cell r="L12825" t="str">
            <v>C8705068-1-38C</v>
          </cell>
        </row>
        <row r="12826">
          <cell r="B12826" t="str">
            <v>YXC9375132EB-Bus kabel</v>
          </cell>
          <cell r="C12826" t="str">
            <v>YXC9375132</v>
          </cell>
          <cell r="D12826">
            <v>2022</v>
          </cell>
          <cell r="E12826">
            <v>37</v>
          </cell>
          <cell r="F12826" t="str">
            <v>0370</v>
          </cell>
          <cell r="G12826" t="str">
            <v>J005</v>
          </cell>
          <cell r="H12826" t="str">
            <v>EB-BUS CABLE:</v>
          </cell>
          <cell r="I12826" t="str">
            <v>EB-Bus kabel</v>
          </cell>
          <cell r="J12826" t="str">
            <v>C8705068-1-04-01, 5PIN ( 1340mm ) CONNECT TO CONTROLLER, OTHER SIDE TO DISPLAY, LIGHTING SETS</v>
          </cell>
          <cell r="K12826" t="str">
            <v>C8705065-1-04AC</v>
          </cell>
          <cell r="L12826" t="str">
            <v>C8705065-1-04AC</v>
          </cell>
        </row>
        <row r="12827">
          <cell r="B12827" t="str">
            <v>YXC9375132Motorkabel</v>
          </cell>
          <cell r="C12827" t="str">
            <v>YXC9375132</v>
          </cell>
          <cell r="D12827">
            <v>2022</v>
          </cell>
          <cell r="E12827">
            <v>38</v>
          </cell>
          <cell r="F12827" t="str">
            <v>0380</v>
          </cell>
          <cell r="G12827" t="str">
            <v>J006</v>
          </cell>
          <cell r="H12827" t="str">
            <v>POWER CABLE:</v>
          </cell>
          <cell r="I12827" t="str">
            <v>Motorkabel</v>
          </cell>
          <cell r="J12827" t="str">
            <v>W/O (inluded into the battary slider)</v>
          </cell>
          <cell r="K12827" t="str">
            <v>C8705065-1-03A</v>
          </cell>
          <cell r="L12827" t="str">
            <v>C8705065-1-03A</v>
          </cell>
        </row>
        <row r="12828">
          <cell r="B12828" t="str">
            <v>YXC9375132Kabel framlampa</v>
          </cell>
          <cell r="C12828" t="str">
            <v>YXC9375132</v>
          </cell>
          <cell r="D12828">
            <v>2022</v>
          </cell>
          <cell r="E12828">
            <v>39</v>
          </cell>
          <cell r="F12828" t="str">
            <v>0390</v>
          </cell>
          <cell r="G12828" t="str">
            <v>J007</v>
          </cell>
          <cell r="H12828" t="str">
            <v>F. LIGHT CABLE:</v>
          </cell>
          <cell r="I12828" t="str">
            <v>Kabel framlampa</v>
          </cell>
          <cell r="K12828" t="str">
            <v>Ingår i EB-buskabeln</v>
          </cell>
          <cell r="L12828" t="str">
            <v>Ingår i EB-buskabeln</v>
          </cell>
        </row>
        <row r="12829">
          <cell r="B12829" t="str">
            <v>YXC9375132Kabel baklampa</v>
          </cell>
          <cell r="C12829" t="str">
            <v>YXC9375132</v>
          </cell>
          <cell r="D12829">
            <v>2022</v>
          </cell>
          <cell r="E12829">
            <v>40</v>
          </cell>
          <cell r="F12829" t="str">
            <v>0400</v>
          </cell>
          <cell r="G12829" t="str">
            <v>J008</v>
          </cell>
          <cell r="H12829" t="str">
            <v>R. LIGHT CABLE:</v>
          </cell>
          <cell r="I12829" t="str">
            <v>Kabel baklampa</v>
          </cell>
          <cell r="J12829" t="str">
            <v>Included in the battery</v>
          </cell>
          <cell r="K12829" t="str">
            <v>INGÅR I BATTERIET</v>
          </cell>
          <cell r="L12829" t="str">
            <v>Ingår i batteriet</v>
          </cell>
        </row>
        <row r="12830">
          <cell r="B12830" t="str">
            <v>YXC9375132Hastighetssensor</v>
          </cell>
          <cell r="C12830" t="str">
            <v>YXC9375132</v>
          </cell>
          <cell r="D12830">
            <v>2022</v>
          </cell>
          <cell r="E12830">
            <v>41</v>
          </cell>
          <cell r="F12830" t="str">
            <v>0410</v>
          </cell>
          <cell r="G12830" t="str">
            <v>J009</v>
          </cell>
          <cell r="H12830" t="str">
            <v>SPEED SENSOR:</v>
          </cell>
          <cell r="I12830" t="str">
            <v>Hastighetssensor</v>
          </cell>
          <cell r="J12830" t="str">
            <v>C8705068-1-04-11, DETECTING WHEEL RPM, CABLE LENGTH:70mm</v>
          </cell>
          <cell r="K12830" t="str">
            <v>INGÅR I MOTORN</v>
          </cell>
          <cell r="L12830" t="str">
            <v>Ingår i motorn</v>
          </cell>
        </row>
        <row r="12831">
          <cell r="B12831" t="str">
            <v>YXC9375132Batteri</v>
          </cell>
          <cell r="C12831" t="str">
            <v>YXC9375132</v>
          </cell>
          <cell r="D12831">
            <v>2022</v>
          </cell>
          <cell r="E12831">
            <v>42</v>
          </cell>
          <cell r="F12831" t="str">
            <v>0420</v>
          </cell>
          <cell r="G12831" t="str">
            <v>J002</v>
          </cell>
          <cell r="H12831" t="str">
            <v>BATTERY:</v>
          </cell>
          <cell r="I12831" t="str">
            <v>Batteri</v>
          </cell>
          <cell r="K12831" t="str">
            <v>C8705186-E-11C</v>
          </cell>
          <cell r="L12831" t="str">
            <v>C8705186-E-11C</v>
          </cell>
        </row>
        <row r="12832">
          <cell r="B12832" t="str">
            <v>YXC9375132Batterihållare</v>
          </cell>
          <cell r="C12832" t="str">
            <v>YXC9375132</v>
          </cell>
          <cell r="D12832">
            <v>2022</v>
          </cell>
          <cell r="E12832">
            <v>43</v>
          </cell>
          <cell r="F12832" t="str">
            <v>0430</v>
          </cell>
          <cell r="G12832" t="str">
            <v>J003</v>
          </cell>
          <cell r="H12832" t="str">
            <v>BATTERY HOLDER/Slider</v>
          </cell>
          <cell r="I12832" t="str">
            <v>Batterihållare</v>
          </cell>
          <cell r="L12832" t="e">
            <v>#N/A</v>
          </cell>
        </row>
        <row r="12833">
          <cell r="B12833" t="str">
            <v>YXC9375132Batteriladdare</v>
          </cell>
          <cell r="C12833" t="str">
            <v>YXC9375132</v>
          </cell>
          <cell r="D12833">
            <v>2022</v>
          </cell>
          <cell r="E12833">
            <v>44</v>
          </cell>
          <cell r="F12833" t="str">
            <v>0440</v>
          </cell>
          <cell r="G12833" t="str">
            <v>J010</v>
          </cell>
          <cell r="H12833" t="str">
            <v>CHARGER:</v>
          </cell>
          <cell r="I12833" t="str">
            <v>Batteriladdare</v>
          </cell>
          <cell r="J12833" t="str">
            <v>C8705058-02, (CHARGER 2A    # NO:CZ2AG2JE7)  CHARGER FOR PHYLION BATTERY UART</v>
          </cell>
          <cell r="K12833" t="str">
            <v>C8705058-1-1C</v>
          </cell>
          <cell r="L12833" t="str">
            <v>C8705058-1-1D</v>
          </cell>
        </row>
        <row r="12834">
          <cell r="B12834" t="str">
            <v>YXC9375132Kontrollbox</v>
          </cell>
          <cell r="C12834" t="str">
            <v>YXC9375132</v>
          </cell>
          <cell r="D12834">
            <v>2022</v>
          </cell>
          <cell r="E12834">
            <v>45</v>
          </cell>
          <cell r="F12834" t="str">
            <v>0450</v>
          </cell>
          <cell r="G12834" t="str">
            <v>J011</v>
          </cell>
          <cell r="H12834" t="str">
            <v>Controller</v>
          </cell>
          <cell r="I12834" t="str">
            <v>Kontrollbox</v>
          </cell>
          <cell r="K12834" t="str">
            <v>C8705142-10-9C</v>
          </cell>
          <cell r="L12834" t="str">
            <v>C8705142-10-9C</v>
          </cell>
        </row>
        <row r="12835">
          <cell r="B12835" t="str">
            <v>YXC9375132Växelöra</v>
          </cell>
          <cell r="C12835" t="str">
            <v>YXC9375132</v>
          </cell>
          <cell r="D12835">
            <v>2022</v>
          </cell>
          <cell r="E12835">
            <v>46</v>
          </cell>
          <cell r="F12835" t="str">
            <v>0460</v>
          </cell>
          <cell r="G12835" t="str">
            <v>D005</v>
          </cell>
          <cell r="H12835" t="str">
            <v>Gear hanger</v>
          </cell>
          <cell r="I12835" t="str">
            <v>Växelöra</v>
          </cell>
          <cell r="L12835" t="e">
            <v>#N/A</v>
          </cell>
        </row>
        <row r="12836">
          <cell r="B12836" t="str">
            <v>YXC9375133RAM</v>
          </cell>
          <cell r="C12836" t="str">
            <v>YXC9375133</v>
          </cell>
          <cell r="D12836">
            <v>2022</v>
          </cell>
          <cell r="E12836">
            <v>1</v>
          </cell>
          <cell r="F12836" t="str">
            <v>0010</v>
          </cell>
          <cell r="G12836" t="str">
            <v>A001</v>
          </cell>
          <cell r="H12836" t="str">
            <v>PAINTED FRAME</v>
          </cell>
          <cell r="I12836" t="str">
            <v>RAM</v>
          </cell>
          <cell r="L12836" t="e">
            <v>#N/A</v>
          </cell>
        </row>
        <row r="12837">
          <cell r="B12837" t="str">
            <v>YXC9375133Framgaffel</v>
          </cell>
          <cell r="C12837" t="str">
            <v>YXC9375133</v>
          </cell>
          <cell r="D12837">
            <v>2022</v>
          </cell>
          <cell r="E12837">
            <v>2</v>
          </cell>
          <cell r="F12837" t="str">
            <v>0020</v>
          </cell>
          <cell r="G12837" t="str">
            <v>A002</v>
          </cell>
          <cell r="H12837" t="str">
            <v>PAINTED FORK</v>
          </cell>
          <cell r="I12837" t="str">
            <v>Framgaffel</v>
          </cell>
          <cell r="J12837" t="str">
            <v>C1605443-193 FF 28 ST 1"1/8 Bi 30 37 w hole</v>
          </cell>
          <cell r="L12837" t="e">
            <v>#N/A</v>
          </cell>
        </row>
        <row r="12838">
          <cell r="B12838" t="str">
            <v>YXC9375133Styrlager</v>
          </cell>
          <cell r="C12838" t="str">
            <v>YXC9375133</v>
          </cell>
          <cell r="D12838">
            <v>2022</v>
          </cell>
          <cell r="E12838">
            <v>3</v>
          </cell>
          <cell r="F12838" t="str">
            <v>0030</v>
          </cell>
          <cell r="G12838" t="str">
            <v>B001</v>
          </cell>
          <cell r="H12838" t="str">
            <v>Head Set</v>
          </cell>
          <cell r="I12838" t="str">
            <v>Styrlager</v>
          </cell>
          <cell r="K12838" t="str">
            <v>C2105291</v>
          </cell>
          <cell r="L12838" t="str">
            <v>C2100163</v>
          </cell>
        </row>
        <row r="12839">
          <cell r="B12839" t="str">
            <v xml:space="preserve">YXC9375133Styrstam </v>
          </cell>
          <cell r="C12839" t="str">
            <v>YXC9375133</v>
          </cell>
          <cell r="D12839">
            <v>2022</v>
          </cell>
          <cell r="E12839">
            <v>4</v>
          </cell>
          <cell r="F12839" t="str">
            <v>0040</v>
          </cell>
          <cell r="G12839" t="str">
            <v>B002</v>
          </cell>
          <cell r="H12839" t="str">
            <v>Handlebar Stem</v>
          </cell>
          <cell r="I12839" t="str">
            <v xml:space="preserve">Styrstam </v>
          </cell>
          <cell r="K12839" t="str">
            <v>C2205550-090</v>
          </cell>
          <cell r="L12839" t="str">
            <v>C2200066</v>
          </cell>
        </row>
        <row r="12840">
          <cell r="B12840" t="str">
            <v>YXC9375133Styre</v>
          </cell>
          <cell r="C12840" t="str">
            <v>YXC9375133</v>
          </cell>
          <cell r="D12840">
            <v>2022</v>
          </cell>
          <cell r="E12840">
            <v>5</v>
          </cell>
          <cell r="F12840" t="str">
            <v>0050</v>
          </cell>
          <cell r="G12840" t="str">
            <v>B003</v>
          </cell>
          <cell r="H12840" t="str">
            <v>Handelbar</v>
          </cell>
          <cell r="I12840" t="str">
            <v>Styre</v>
          </cell>
          <cell r="K12840" t="str">
            <v>C2306074</v>
          </cell>
          <cell r="L12840" t="str">
            <v>C2306074</v>
          </cell>
        </row>
        <row r="12841">
          <cell r="B12841" t="str">
            <v>YXC9375133Bromsgrepp H</v>
          </cell>
          <cell r="C12841" t="str">
            <v>YXC9375133</v>
          </cell>
          <cell r="D12841">
            <v>2022</v>
          </cell>
          <cell r="E12841">
            <v>6</v>
          </cell>
          <cell r="F12841" t="str">
            <v>0060</v>
          </cell>
          <cell r="G12841" t="str">
            <v>C002</v>
          </cell>
          <cell r="H12841" t="str">
            <v>Brake Lever R</v>
          </cell>
          <cell r="I12841" t="str">
            <v>Bromsgrepp H</v>
          </cell>
          <cell r="L12841" t="e">
            <v>#N/A</v>
          </cell>
        </row>
        <row r="12842">
          <cell r="B12842" t="str">
            <v>YXC9375133Bromsgrepp V</v>
          </cell>
          <cell r="C12842" t="str">
            <v>YXC9375133</v>
          </cell>
          <cell r="D12842">
            <v>2022</v>
          </cell>
          <cell r="E12842">
            <v>7</v>
          </cell>
          <cell r="F12842" t="str">
            <v>0070</v>
          </cell>
          <cell r="G12842" t="str">
            <v>C001</v>
          </cell>
          <cell r="H12842" t="str">
            <v>Brake Lever L</v>
          </cell>
          <cell r="I12842" t="str">
            <v>Bromsgrepp V</v>
          </cell>
          <cell r="K12842" t="str">
            <v>C6405080-1000</v>
          </cell>
          <cell r="L12842" t="str">
            <v>Kontakta Service</v>
          </cell>
        </row>
        <row r="12843">
          <cell r="B12843" t="str">
            <v>YXC9375133Växelreglage H</v>
          </cell>
          <cell r="C12843" t="str">
            <v>YXC9375133</v>
          </cell>
          <cell r="D12843">
            <v>2022</v>
          </cell>
          <cell r="E12843">
            <v>8</v>
          </cell>
          <cell r="F12843" t="str">
            <v>0080</v>
          </cell>
          <cell r="G12843" t="str">
            <v>D002</v>
          </cell>
          <cell r="H12843" t="str">
            <v>Shift Lever R</v>
          </cell>
          <cell r="I12843" t="str">
            <v>Växelreglage H</v>
          </cell>
          <cell r="J12843" t="str">
            <v>C5105092 SHIFT LEVER, SL-C3000-7, NEXUS, REVO SHIFTER, 2320MM INNER, W/O OUTER FOR CJ-NX40(FOR SCANDINAVIAN), BLACK, BULK</v>
          </cell>
          <cell r="K12843" t="str">
            <v>C5105092</v>
          </cell>
          <cell r="L12843" t="str">
            <v>Kontakta SHIMANO</v>
          </cell>
        </row>
        <row r="12844">
          <cell r="B12844" t="str">
            <v>YXC9375133Växelreglage V</v>
          </cell>
          <cell r="C12844" t="str">
            <v>YXC9375133</v>
          </cell>
          <cell r="D12844">
            <v>2022</v>
          </cell>
          <cell r="E12844">
            <v>9</v>
          </cell>
          <cell r="F12844" t="str">
            <v>0090</v>
          </cell>
          <cell r="G12844" t="str">
            <v>D001</v>
          </cell>
          <cell r="H12844" t="str">
            <v>Shift Lever L</v>
          </cell>
          <cell r="I12844" t="str">
            <v>Växelreglage V</v>
          </cell>
          <cell r="L12844" t="e">
            <v>#N/A</v>
          </cell>
        </row>
        <row r="12845">
          <cell r="B12845" t="str">
            <v>YXC9375133Handtag par</v>
          </cell>
          <cell r="C12845" t="str">
            <v>YXC9375133</v>
          </cell>
          <cell r="D12845">
            <v>2022</v>
          </cell>
          <cell r="E12845">
            <v>10</v>
          </cell>
          <cell r="F12845" t="str">
            <v>0100</v>
          </cell>
          <cell r="G12845" t="str">
            <v>B004</v>
          </cell>
          <cell r="H12845" t="str">
            <v>Grip R</v>
          </cell>
          <cell r="I12845" t="str">
            <v>Handtag par</v>
          </cell>
          <cell r="J12845" t="str">
            <v xml:space="preserve">C2505484  HERRMANS 84A ERGO TPE 90MM  </v>
          </cell>
          <cell r="K12845" t="str">
            <v>C2505528</v>
          </cell>
          <cell r="L12845" t="str">
            <v>C2500057</v>
          </cell>
        </row>
        <row r="12846">
          <cell r="B12846" t="str">
            <v>YXC9375133Frambroms</v>
          </cell>
          <cell r="C12846" t="str">
            <v>YXC9375133</v>
          </cell>
          <cell r="D12846">
            <v>2022</v>
          </cell>
          <cell r="E12846">
            <v>11</v>
          </cell>
          <cell r="F12846" t="str">
            <v>0110</v>
          </cell>
          <cell r="G12846" t="str">
            <v>C003</v>
          </cell>
          <cell r="H12846" t="str">
            <v xml:space="preserve">Brake front </v>
          </cell>
          <cell r="I12846" t="str">
            <v>Frambroms</v>
          </cell>
          <cell r="K12846" t="str">
            <v>C6405080-1000</v>
          </cell>
          <cell r="L12846" t="str">
            <v>Kontakta Service</v>
          </cell>
        </row>
        <row r="12847">
          <cell r="B12847" t="str">
            <v>YXC9375133Bakbroms</v>
          </cell>
          <cell r="C12847" t="str">
            <v>YXC9375133</v>
          </cell>
          <cell r="D12847">
            <v>2022</v>
          </cell>
          <cell r="E12847">
            <v>12</v>
          </cell>
          <cell r="F12847" t="str">
            <v>0120</v>
          </cell>
          <cell r="G12847" t="str">
            <v>C004</v>
          </cell>
          <cell r="H12847" t="str">
            <v>Brake rear</v>
          </cell>
          <cell r="I12847" t="str">
            <v>Bakbroms</v>
          </cell>
          <cell r="K12847" t="str">
            <v>Shimano</v>
          </cell>
          <cell r="L12847" t="str">
            <v>Kontakta SHIMANO</v>
          </cell>
        </row>
        <row r="12848">
          <cell r="B12848" t="str">
            <v>YXC9375133Vevlager</v>
          </cell>
          <cell r="C12848" t="str">
            <v>YXC9375133</v>
          </cell>
          <cell r="D12848">
            <v>2022</v>
          </cell>
          <cell r="E12848">
            <v>13</v>
          </cell>
          <cell r="F12848" t="str">
            <v>0130</v>
          </cell>
          <cell r="G12848" t="str">
            <v>E001</v>
          </cell>
          <cell r="H12848" t="str">
            <v xml:space="preserve">BB-set </v>
          </cell>
          <cell r="I12848" t="str">
            <v>Vevlager</v>
          </cell>
          <cell r="K12848" t="str">
            <v>C8705065-1-124C</v>
          </cell>
          <cell r="L12848" t="str">
            <v>C8705065-1-124C</v>
          </cell>
        </row>
        <row r="12849">
          <cell r="B12849" t="str">
            <v>YXC9375133Vevparti</v>
          </cell>
          <cell r="C12849" t="str">
            <v>YXC9375133</v>
          </cell>
          <cell r="D12849">
            <v>2022</v>
          </cell>
          <cell r="E12849">
            <v>14</v>
          </cell>
          <cell r="F12849" t="str">
            <v>0140</v>
          </cell>
          <cell r="G12849" t="str">
            <v>E002</v>
          </cell>
          <cell r="H12849" t="str">
            <v>Front Chainwheel</v>
          </cell>
          <cell r="I12849" t="str">
            <v>Vevparti</v>
          </cell>
          <cell r="J12849" t="str">
            <v>38t inkl in spider</v>
          </cell>
          <cell r="K12849" t="str">
            <v>C3305681-170-EG</v>
          </cell>
          <cell r="L12849" t="str">
            <v>C3305681-170-EG</v>
          </cell>
        </row>
        <row r="12850">
          <cell r="B12850" t="str">
            <v>YXC9375133Kedjeskydd</v>
          </cell>
          <cell r="C12850" t="str">
            <v>YXC9375133</v>
          </cell>
          <cell r="D12850">
            <v>2022</v>
          </cell>
          <cell r="E12850">
            <v>15</v>
          </cell>
          <cell r="F12850" t="str">
            <v>0150</v>
          </cell>
          <cell r="G12850" t="str">
            <v>H001</v>
          </cell>
          <cell r="H12850" t="str">
            <v>Chain guard</v>
          </cell>
          <cell r="I12850" t="str">
            <v>Kedjeskydd</v>
          </cell>
          <cell r="J12850" t="str">
            <v>C8305678 Twave 38 Short Integrated smoke transparent/black. SCREW BZ 4,2x9,5 POZ DIN7981F</v>
          </cell>
          <cell r="K12850" t="str">
            <v>C8305427/ZBK</v>
          </cell>
          <cell r="L12850" t="str">
            <v>C8305427/ZBK</v>
          </cell>
        </row>
        <row r="12851">
          <cell r="B12851" t="str">
            <v>YXC9375133Kedjeskyddsfäste</v>
          </cell>
          <cell r="C12851" t="str">
            <v>YXC9375133</v>
          </cell>
          <cell r="D12851">
            <v>2022</v>
          </cell>
          <cell r="E12851">
            <v>16</v>
          </cell>
          <cell r="F12851" t="str">
            <v>0160</v>
          </cell>
          <cell r="G12851" t="str">
            <v>H002</v>
          </cell>
          <cell r="H12851" t="str">
            <v>Chain guard bracket</v>
          </cell>
          <cell r="I12851" t="str">
            <v>Kedjeskyddsfäste</v>
          </cell>
          <cell r="J12851" t="str">
            <v>C8305679 CNG-FF38T, C8305680 SCREW M4X8 MPS DIN 7985 BK</v>
          </cell>
          <cell r="K12851" t="str">
            <v>C8305427</v>
          </cell>
          <cell r="L12851" t="str">
            <v>C8305427</v>
          </cell>
        </row>
        <row r="12852">
          <cell r="B12852" t="str">
            <v>YXC9375133Framväxel</v>
          </cell>
          <cell r="C12852" t="str">
            <v>YXC9375133</v>
          </cell>
          <cell r="D12852">
            <v>2022</v>
          </cell>
          <cell r="E12852">
            <v>17</v>
          </cell>
          <cell r="F12852" t="str">
            <v>0170</v>
          </cell>
          <cell r="G12852" t="str">
            <v>D003</v>
          </cell>
          <cell r="H12852" t="str">
            <v>Front Derailleur</v>
          </cell>
          <cell r="I12852" t="str">
            <v>Framväxel</v>
          </cell>
          <cell r="L12852" t="e">
            <v>#N/A</v>
          </cell>
        </row>
        <row r="12853">
          <cell r="B12853" t="str">
            <v>YXC9375133Bakväxel</v>
          </cell>
          <cell r="C12853" t="str">
            <v>YXC9375133</v>
          </cell>
          <cell r="D12853">
            <v>2022</v>
          </cell>
          <cell r="E12853">
            <v>18</v>
          </cell>
          <cell r="F12853" t="str">
            <v>0180</v>
          </cell>
          <cell r="G12853" t="str">
            <v>D004</v>
          </cell>
          <cell r="H12853" t="str">
            <v>Rear Derailleur</v>
          </cell>
          <cell r="I12853" t="str">
            <v>Bakväxel</v>
          </cell>
          <cell r="K12853" t="str">
            <v>Shimano</v>
          </cell>
          <cell r="L12853" t="str">
            <v>Kontakta SHIMANO</v>
          </cell>
        </row>
        <row r="12854">
          <cell r="B12854" t="str">
            <v>YXC9375133Kedja</v>
          </cell>
          <cell r="C12854" t="str">
            <v>YXC9375133</v>
          </cell>
          <cell r="D12854">
            <v>2022</v>
          </cell>
          <cell r="E12854">
            <v>19</v>
          </cell>
          <cell r="F12854" t="str">
            <v>0190</v>
          </cell>
          <cell r="G12854" t="str">
            <v>E003</v>
          </cell>
          <cell r="H12854" t="str">
            <v xml:space="preserve">Chain </v>
          </cell>
          <cell r="I12854" t="str">
            <v>Kedja</v>
          </cell>
          <cell r="J12854" t="str">
            <v>C3405041-104  + link CHA 1S 105L RB Z610HXRB   KMC</v>
          </cell>
          <cell r="K12854" t="str">
            <v>C3405001-0100</v>
          </cell>
          <cell r="L12854" t="str">
            <v>C3400002</v>
          </cell>
        </row>
        <row r="12855">
          <cell r="B12855" t="str">
            <v>YXC9375133Kassett</v>
          </cell>
          <cell r="C12855" t="str">
            <v>YXC9375133</v>
          </cell>
          <cell r="D12855">
            <v>2022</v>
          </cell>
          <cell r="E12855">
            <v>20</v>
          </cell>
          <cell r="F12855" t="str">
            <v>0200</v>
          </cell>
          <cell r="G12855" t="str">
            <v>E004</v>
          </cell>
          <cell r="H12855" t="str">
            <v>Cassette Sprocket</v>
          </cell>
          <cell r="I12855" t="str">
            <v>Kassett</v>
          </cell>
          <cell r="J12855" t="str">
            <v>ASMGEAR20SU SPT SC20sv3/32" (INTERNAL HUB)</v>
          </cell>
          <cell r="K12855" t="str">
            <v>ASMGEAR16SU</v>
          </cell>
          <cell r="L12855" t="str">
            <v>Kontakta SHIMANO</v>
          </cell>
        </row>
        <row r="12856">
          <cell r="B12856" t="str">
            <v>YXC9375133Framhjul</v>
          </cell>
          <cell r="C12856" t="str">
            <v>YXC9375133</v>
          </cell>
          <cell r="D12856">
            <v>2022</v>
          </cell>
          <cell r="E12856">
            <v>21</v>
          </cell>
          <cell r="F12856" t="str">
            <v>0210</v>
          </cell>
          <cell r="G12856" t="str">
            <v>F001</v>
          </cell>
          <cell r="H12856" t="str">
            <v>Front hub</v>
          </cell>
          <cell r="I12856" t="str">
            <v>Framhjul</v>
          </cell>
          <cell r="K12856" t="str">
            <v>C4107949</v>
          </cell>
          <cell r="L12856" t="str">
            <v>C4100365</v>
          </cell>
        </row>
        <row r="12857">
          <cell r="B12857" t="str">
            <v>YXC9375133Bakhjul</v>
          </cell>
          <cell r="C12857" t="str">
            <v>YXC9375133</v>
          </cell>
          <cell r="D12857">
            <v>2022</v>
          </cell>
          <cell r="E12857">
            <v>22</v>
          </cell>
          <cell r="F12857" t="str">
            <v>0220</v>
          </cell>
          <cell r="G12857" t="str">
            <v>F002</v>
          </cell>
          <cell r="H12857" t="str">
            <v>Rear hub</v>
          </cell>
          <cell r="I12857" t="str">
            <v>Bakhjul</v>
          </cell>
          <cell r="J12857" t="str">
            <v>ASGC30007CADXR (ASG7C30ADXR) HBRcb 36 H SILVER DX</v>
          </cell>
          <cell r="K12857" t="str">
            <v>C4208242</v>
          </cell>
          <cell r="L12857" t="str">
            <v>C4200052</v>
          </cell>
        </row>
        <row r="12858">
          <cell r="B12858" t="str">
            <v>YXC9375133Däck</v>
          </cell>
          <cell r="C12858" t="str">
            <v>YXC9375133</v>
          </cell>
          <cell r="D12858">
            <v>2022</v>
          </cell>
          <cell r="E12858">
            <v>23</v>
          </cell>
          <cell r="F12858" t="str">
            <v>0230</v>
          </cell>
          <cell r="G12858" t="str">
            <v>F003</v>
          </cell>
          <cell r="H12858" t="str">
            <v>Tire</v>
          </cell>
          <cell r="I12858" t="str">
            <v>Däck</v>
          </cell>
          <cell r="K12858" t="str">
            <v>C4906455</v>
          </cell>
          <cell r="L12858" t="str">
            <v>C4901463</v>
          </cell>
        </row>
        <row r="12859">
          <cell r="B12859" t="str">
            <v>YXC9375133Skärmar set</v>
          </cell>
          <cell r="C12859" t="str">
            <v>YXC9375133</v>
          </cell>
          <cell r="D12859">
            <v>2022</v>
          </cell>
          <cell r="E12859">
            <v>24</v>
          </cell>
          <cell r="F12859" t="str">
            <v>0240</v>
          </cell>
          <cell r="G12859" t="str">
            <v>H003</v>
          </cell>
          <cell r="H12859" t="str">
            <v xml:space="preserve">Mudguard front   </v>
          </cell>
          <cell r="I12859" t="str">
            <v>Skärmar set</v>
          </cell>
          <cell r="K12859" t="str">
            <v>C8255677-815</v>
          </cell>
          <cell r="L12859" t="str">
            <v>Kontakta Service</v>
          </cell>
        </row>
        <row r="12860">
          <cell r="B12860" t="str">
            <v>YXC9375133Pakethållare</v>
          </cell>
          <cell r="C12860" t="str">
            <v>YXC9375133</v>
          </cell>
          <cell r="D12860">
            <v>2022</v>
          </cell>
          <cell r="E12860">
            <v>25</v>
          </cell>
          <cell r="F12860" t="str">
            <v>0250</v>
          </cell>
          <cell r="G12860" t="str">
            <v>H004</v>
          </cell>
          <cell r="H12860" t="str">
            <v>Carrier</v>
          </cell>
          <cell r="I12860" t="str">
            <v>Pakethållare</v>
          </cell>
          <cell r="J12860" t="str">
            <v>C8205759-BK AVS CLASSIC CARRIER FOR PHILION BATTERY, Powder BLACK CLIP AND SPECTRA LOGO SF-03</v>
          </cell>
          <cell r="K12860" t="str">
            <v>C8205834-BK</v>
          </cell>
          <cell r="L12860" t="str">
            <v>C8205834-BK</v>
          </cell>
        </row>
        <row r="12861">
          <cell r="B12861" t="str">
            <v>YXC9375133Sadel</v>
          </cell>
          <cell r="C12861" t="str">
            <v>YXC9375133</v>
          </cell>
          <cell r="D12861">
            <v>2022</v>
          </cell>
          <cell r="E12861">
            <v>26</v>
          </cell>
          <cell r="F12861" t="str">
            <v>0260</v>
          </cell>
          <cell r="G12861" t="str">
            <v>G001</v>
          </cell>
          <cell r="H12861" t="str">
            <v>Saddle</v>
          </cell>
          <cell r="I12861" t="str">
            <v>Sadel</v>
          </cell>
          <cell r="K12861" t="str">
            <v>C7105989</v>
          </cell>
          <cell r="L12861" t="str">
            <v>C7100596</v>
          </cell>
        </row>
        <row r="12862">
          <cell r="B12862" t="str">
            <v>YXC9375133Sadelstolpe</v>
          </cell>
          <cell r="C12862" t="str">
            <v>YXC9375133</v>
          </cell>
          <cell r="D12862">
            <v>2022</v>
          </cell>
          <cell r="E12862">
            <v>27</v>
          </cell>
          <cell r="F12862" t="str">
            <v>0270</v>
          </cell>
          <cell r="G12862" t="str">
            <v>G002</v>
          </cell>
          <cell r="H12862" t="str">
            <v>Seatpost</v>
          </cell>
          <cell r="I12862" t="str">
            <v>Sadelstolpe</v>
          </cell>
          <cell r="J12862" t="str">
            <v>C7205256 STD 27.2X300 SILVER</v>
          </cell>
          <cell r="K12862" t="str">
            <v>C7205567</v>
          </cell>
          <cell r="L12862" t="str">
            <v>C7200327-272</v>
          </cell>
        </row>
        <row r="12863">
          <cell r="B12863" t="str">
            <v>YXC9375133Sadelrörsklämma</v>
          </cell>
          <cell r="C12863" t="str">
            <v>YXC9375133</v>
          </cell>
          <cell r="D12863">
            <v>2022</v>
          </cell>
          <cell r="E12863">
            <v>28</v>
          </cell>
          <cell r="F12863" t="str">
            <v>0280</v>
          </cell>
          <cell r="G12863" t="str">
            <v>G003</v>
          </cell>
          <cell r="H12863" t="str">
            <v>Seat Clamp</v>
          </cell>
          <cell r="I12863" t="str">
            <v>Sadelrörsklämma</v>
          </cell>
          <cell r="J12863" t="str">
            <v>C7305002 L/C 31.8 MX27 shiny black</v>
          </cell>
          <cell r="K12863" t="str">
            <v>C7305002</v>
          </cell>
          <cell r="L12863" t="str">
            <v>C7300027-318</v>
          </cell>
        </row>
        <row r="12864">
          <cell r="B12864" t="str">
            <v>YXC9375133Framlampa</v>
          </cell>
          <cell r="C12864" t="str">
            <v>YXC9375133</v>
          </cell>
          <cell r="D12864">
            <v>2022</v>
          </cell>
          <cell r="E12864">
            <v>29</v>
          </cell>
          <cell r="F12864" t="str">
            <v>0290</v>
          </cell>
          <cell r="G12864" t="str">
            <v>H005</v>
          </cell>
          <cell r="H12864" t="str">
            <v>Front light</v>
          </cell>
          <cell r="I12864" t="str">
            <v>Framlampa</v>
          </cell>
          <cell r="K12864" t="str">
            <v>C8015300</v>
          </cell>
          <cell r="L12864" t="str">
            <v>C8015300</v>
          </cell>
        </row>
        <row r="12865">
          <cell r="B12865" t="str">
            <v>YXC9375133Baklampa</v>
          </cell>
          <cell r="C12865" t="str">
            <v>YXC9375133</v>
          </cell>
          <cell r="D12865">
            <v>2022</v>
          </cell>
          <cell r="E12865">
            <v>30</v>
          </cell>
          <cell r="F12865" t="str">
            <v>0300</v>
          </cell>
          <cell r="G12865" t="str">
            <v>H006</v>
          </cell>
          <cell r="H12865" t="str">
            <v>Light, Rear</v>
          </cell>
          <cell r="I12865" t="str">
            <v>Baklampa</v>
          </cell>
          <cell r="J12865" t="str">
            <v>inkl in battery</v>
          </cell>
          <cell r="K12865" t="str">
            <v>C8705186-1RLBK</v>
          </cell>
          <cell r="L12865" t="str">
            <v>C8705186-1RLBK</v>
          </cell>
        </row>
        <row r="12866">
          <cell r="B12866" t="str">
            <v>YXC9375133Låssats</v>
          </cell>
          <cell r="C12866" t="str">
            <v>YXC9375133</v>
          </cell>
          <cell r="D12866">
            <v>2022</v>
          </cell>
          <cell r="E12866">
            <v>31</v>
          </cell>
          <cell r="F12866" t="str">
            <v>0310</v>
          </cell>
          <cell r="G12866" t="str">
            <v>H007</v>
          </cell>
          <cell r="H12866" t="str">
            <v>Lock</v>
          </cell>
          <cell r="I12866" t="str">
            <v>Låssats</v>
          </cell>
          <cell r="J12866" t="str">
            <v>C8405069 LCK SF PLbk Solid+  BAT SF03/SR11/SR20, LOCK FRAME+LOCK BATT SF03 RT W/2 similar keys</v>
          </cell>
          <cell r="K12866" t="str">
            <v>C8405069</v>
          </cell>
          <cell r="L12866" t="str">
            <v>C8405069</v>
          </cell>
        </row>
        <row r="12867">
          <cell r="B12867" t="str">
            <v>YXC9375133Stöd</v>
          </cell>
          <cell r="C12867" t="str">
            <v>YXC9375133</v>
          </cell>
          <cell r="D12867">
            <v>2022</v>
          </cell>
          <cell r="E12867">
            <v>32</v>
          </cell>
          <cell r="F12867" t="str">
            <v>0320</v>
          </cell>
          <cell r="G12867" t="str">
            <v>H008</v>
          </cell>
          <cell r="H12867" t="str">
            <v>Kick stand</v>
          </cell>
          <cell r="I12867" t="str">
            <v>Stöd</v>
          </cell>
          <cell r="J12867" t="str">
            <v>C8105222 REX HV for MAX CS mount KICKSTAND ADJUSTABLE 1288-4</v>
          </cell>
          <cell r="K12867" t="str">
            <v>C8105208</v>
          </cell>
          <cell r="L12867" t="str">
            <v>C8100034</v>
          </cell>
        </row>
        <row r="12868">
          <cell r="B12868" t="str">
            <v>YXC9375133Korg</v>
          </cell>
          <cell r="C12868" t="str">
            <v>YXC9375133</v>
          </cell>
          <cell r="D12868">
            <v>2022</v>
          </cell>
          <cell r="E12868">
            <v>33</v>
          </cell>
          <cell r="F12868" t="str">
            <v>0330</v>
          </cell>
          <cell r="G12868" t="str">
            <v>H009</v>
          </cell>
          <cell r="H12868" t="str">
            <v>Basket / Fr carrier</v>
          </cell>
          <cell r="I12868" t="str">
            <v>Korg</v>
          </cell>
          <cell r="K12868" t="str">
            <v>C8605213</v>
          </cell>
          <cell r="L12868" t="str">
            <v>C8605213</v>
          </cell>
        </row>
        <row r="12869">
          <cell r="B12869" t="str">
            <v>YXC9375133Pedaler</v>
          </cell>
          <cell r="C12869" t="str">
            <v>YXC9375133</v>
          </cell>
          <cell r="D12869">
            <v>2022</v>
          </cell>
          <cell r="E12869">
            <v>34</v>
          </cell>
          <cell r="F12869" t="str">
            <v>0340</v>
          </cell>
          <cell r="G12869" t="str">
            <v>E005</v>
          </cell>
          <cell r="H12869" t="str">
            <v xml:space="preserve">Pedal </v>
          </cell>
          <cell r="I12869" t="str">
            <v>Pedaler</v>
          </cell>
          <cell r="J12869" t="str">
            <v>C3505317 STANDARD BK/GR9/16"</v>
          </cell>
          <cell r="K12869" t="str">
            <v>C3505208</v>
          </cell>
          <cell r="L12869" t="str">
            <v>C3500059</v>
          </cell>
        </row>
        <row r="12870">
          <cell r="B12870" t="str">
            <v>YXC9375133Motor</v>
          </cell>
          <cell r="C12870" t="str">
            <v>YXC9375133</v>
          </cell>
          <cell r="D12870">
            <v>2022</v>
          </cell>
          <cell r="E12870">
            <v>35</v>
          </cell>
          <cell r="F12870" t="str">
            <v>0350</v>
          </cell>
          <cell r="G12870" t="str">
            <v>J001</v>
          </cell>
          <cell r="H12870" t="str">
            <v>DRIVE UNIT:</v>
          </cell>
          <cell r="I12870" t="str">
            <v>Motor</v>
          </cell>
          <cell r="J12870" t="str">
            <v>C8705104-01-CB MODEST Coaster Brake for UART / EN15194:2017</v>
          </cell>
          <cell r="K12870" t="str">
            <v>C8705144-1-03</v>
          </cell>
          <cell r="L12870" t="str">
            <v>C8705144-1-03</v>
          </cell>
        </row>
        <row r="12871">
          <cell r="B12871" t="str">
            <v>YXC9375133Display</v>
          </cell>
          <cell r="C12871" t="str">
            <v>YXC9375133</v>
          </cell>
          <cell r="D12871">
            <v>2022</v>
          </cell>
          <cell r="E12871">
            <v>36</v>
          </cell>
          <cell r="F12871" t="str">
            <v>0360</v>
          </cell>
          <cell r="G12871" t="str">
            <v>J004</v>
          </cell>
          <cell r="H12871" t="str">
            <v>DISPLAY:</v>
          </cell>
          <cell r="I12871" t="str">
            <v>Display</v>
          </cell>
          <cell r="K12871" t="str">
            <v>C8705068-1-38C</v>
          </cell>
          <cell r="L12871" t="str">
            <v>C8705068-1-38C</v>
          </cell>
        </row>
        <row r="12872">
          <cell r="B12872" t="str">
            <v>YXC9375133EB-Bus kabel</v>
          </cell>
          <cell r="C12872" t="str">
            <v>YXC9375133</v>
          </cell>
          <cell r="D12872">
            <v>2022</v>
          </cell>
          <cell r="E12872">
            <v>37</v>
          </cell>
          <cell r="F12872" t="str">
            <v>0370</v>
          </cell>
          <cell r="G12872" t="str">
            <v>J005</v>
          </cell>
          <cell r="H12872" t="str">
            <v>EB-BUS CABLE:</v>
          </cell>
          <cell r="I12872" t="str">
            <v>EB-Bus kabel</v>
          </cell>
          <cell r="J12872" t="str">
            <v>C8705068-1-04-01, 5PIN ( 1340mm ) CONNECT TO CONTROLLER, OTHER SIDE TO DISPLAY, LIGHTING SETS</v>
          </cell>
          <cell r="K12872" t="str">
            <v>C8705065-1-04AC</v>
          </cell>
          <cell r="L12872" t="str">
            <v>C8705065-1-04AC</v>
          </cell>
        </row>
        <row r="12873">
          <cell r="B12873" t="str">
            <v>YXC9375133Motorkabel</v>
          </cell>
          <cell r="C12873" t="str">
            <v>YXC9375133</v>
          </cell>
          <cell r="D12873">
            <v>2022</v>
          </cell>
          <cell r="E12873">
            <v>38</v>
          </cell>
          <cell r="F12873" t="str">
            <v>0380</v>
          </cell>
          <cell r="G12873" t="str">
            <v>J006</v>
          </cell>
          <cell r="H12873" t="str">
            <v>POWER CABLE:</v>
          </cell>
          <cell r="I12873" t="str">
            <v>Motorkabel</v>
          </cell>
          <cell r="J12873" t="str">
            <v>W/O (inluded into the battary slider)</v>
          </cell>
          <cell r="K12873" t="str">
            <v>C8705065-1-03A</v>
          </cell>
          <cell r="L12873" t="str">
            <v>C8705065-1-03A</v>
          </cell>
        </row>
        <row r="12874">
          <cell r="B12874" t="str">
            <v>YXC9375133Kabel framlampa</v>
          </cell>
          <cell r="C12874" t="str">
            <v>YXC9375133</v>
          </cell>
          <cell r="D12874">
            <v>2022</v>
          </cell>
          <cell r="E12874">
            <v>39</v>
          </cell>
          <cell r="F12874" t="str">
            <v>0390</v>
          </cell>
          <cell r="G12874" t="str">
            <v>J007</v>
          </cell>
          <cell r="H12874" t="str">
            <v>F. LIGHT CABLE:</v>
          </cell>
          <cell r="I12874" t="str">
            <v>Kabel framlampa</v>
          </cell>
          <cell r="K12874" t="str">
            <v>Ingår i EB-buskabeln</v>
          </cell>
          <cell r="L12874" t="str">
            <v>Ingår i EB-buskabeln</v>
          </cell>
        </row>
        <row r="12875">
          <cell r="B12875" t="str">
            <v>YXC9375133Kabel baklampa</v>
          </cell>
          <cell r="C12875" t="str">
            <v>YXC9375133</v>
          </cell>
          <cell r="D12875">
            <v>2022</v>
          </cell>
          <cell r="E12875">
            <v>40</v>
          </cell>
          <cell r="F12875" t="str">
            <v>0400</v>
          </cell>
          <cell r="G12875" t="str">
            <v>J008</v>
          </cell>
          <cell r="H12875" t="str">
            <v>R. LIGHT CABLE:</v>
          </cell>
          <cell r="I12875" t="str">
            <v>Kabel baklampa</v>
          </cell>
          <cell r="J12875" t="str">
            <v>Included in the battery</v>
          </cell>
          <cell r="K12875" t="str">
            <v>INGÅR I BATTERIET</v>
          </cell>
          <cell r="L12875" t="str">
            <v>Ingår i batteriet</v>
          </cell>
        </row>
        <row r="12876">
          <cell r="B12876" t="str">
            <v>YXC9375133Hastighetssensor</v>
          </cell>
          <cell r="C12876" t="str">
            <v>YXC9375133</v>
          </cell>
          <cell r="D12876">
            <v>2022</v>
          </cell>
          <cell r="E12876">
            <v>41</v>
          </cell>
          <cell r="F12876" t="str">
            <v>0410</v>
          </cell>
          <cell r="G12876" t="str">
            <v>J009</v>
          </cell>
          <cell r="H12876" t="str">
            <v>SPEED SENSOR:</v>
          </cell>
          <cell r="I12876" t="str">
            <v>Hastighetssensor</v>
          </cell>
          <cell r="J12876" t="str">
            <v>C8705068-1-04-11, DETECTING WHEEL RPM, CABLE LENGTH:70mm</v>
          </cell>
          <cell r="K12876" t="str">
            <v>INGÅR I MOTORN</v>
          </cell>
          <cell r="L12876" t="str">
            <v>Ingår i motorn</v>
          </cell>
        </row>
        <row r="12877">
          <cell r="B12877" t="str">
            <v>YXC9375133Batteri</v>
          </cell>
          <cell r="C12877" t="str">
            <v>YXC9375133</v>
          </cell>
          <cell r="D12877">
            <v>2022</v>
          </cell>
          <cell r="E12877">
            <v>42</v>
          </cell>
          <cell r="F12877" t="str">
            <v>0420</v>
          </cell>
          <cell r="G12877" t="str">
            <v>J002</v>
          </cell>
          <cell r="H12877" t="str">
            <v>BATTERY:</v>
          </cell>
          <cell r="I12877" t="str">
            <v>Batteri</v>
          </cell>
          <cell r="K12877" t="str">
            <v>C8705186-E-11C</v>
          </cell>
          <cell r="L12877" t="str">
            <v>C8705186-E-11C</v>
          </cell>
        </row>
        <row r="12878">
          <cell r="B12878" t="str">
            <v>YXC9375133Batterihållare</v>
          </cell>
          <cell r="C12878" t="str">
            <v>YXC9375133</v>
          </cell>
          <cell r="D12878">
            <v>2022</v>
          </cell>
          <cell r="E12878">
            <v>43</v>
          </cell>
          <cell r="F12878" t="str">
            <v>0430</v>
          </cell>
          <cell r="G12878" t="str">
            <v>J003</v>
          </cell>
          <cell r="H12878" t="str">
            <v>BATTERY HOLDER/Slider</v>
          </cell>
          <cell r="I12878" t="str">
            <v>Batterihållare</v>
          </cell>
          <cell r="L12878" t="e">
            <v>#N/A</v>
          </cell>
        </row>
        <row r="12879">
          <cell r="B12879" t="str">
            <v>YXC9375133Batteriladdare</v>
          </cell>
          <cell r="C12879" t="str">
            <v>YXC9375133</v>
          </cell>
          <cell r="D12879">
            <v>2022</v>
          </cell>
          <cell r="E12879">
            <v>44</v>
          </cell>
          <cell r="F12879" t="str">
            <v>0440</v>
          </cell>
          <cell r="G12879" t="str">
            <v>J010</v>
          </cell>
          <cell r="H12879" t="str">
            <v>CHARGER:</v>
          </cell>
          <cell r="I12879" t="str">
            <v>Batteriladdare</v>
          </cell>
          <cell r="J12879" t="str">
            <v>C8705058-02, (CHARGER 2A    # NO:CZ2AG2JE7)  CHARGER FOR PHYLION BATTERY UART</v>
          </cell>
          <cell r="K12879" t="str">
            <v>C8705058-1-1C</v>
          </cell>
          <cell r="L12879" t="str">
            <v>C8705058-1-1D</v>
          </cell>
        </row>
        <row r="12880">
          <cell r="B12880" t="str">
            <v>YXC9375133Kontrollbox</v>
          </cell>
          <cell r="C12880" t="str">
            <v>YXC9375133</v>
          </cell>
          <cell r="D12880">
            <v>2022</v>
          </cell>
          <cell r="E12880">
            <v>45</v>
          </cell>
          <cell r="F12880" t="str">
            <v>0450</v>
          </cell>
          <cell r="G12880" t="str">
            <v>J011</v>
          </cell>
          <cell r="H12880" t="str">
            <v>Controller</v>
          </cell>
          <cell r="I12880" t="str">
            <v>Kontrollbox</v>
          </cell>
          <cell r="K12880" t="str">
            <v>C8705142-10-9C</v>
          </cell>
          <cell r="L12880" t="str">
            <v>C8705142-10-9C</v>
          </cell>
        </row>
        <row r="12881">
          <cell r="B12881" t="str">
            <v>YXC9375133Växelöra</v>
          </cell>
          <cell r="C12881" t="str">
            <v>YXC9375133</v>
          </cell>
          <cell r="D12881">
            <v>2022</v>
          </cell>
          <cell r="E12881">
            <v>46</v>
          </cell>
          <cell r="F12881" t="str">
            <v>0460</v>
          </cell>
          <cell r="G12881" t="str">
            <v>D005</v>
          </cell>
          <cell r="H12881" t="str">
            <v>Gear hanger</v>
          </cell>
          <cell r="I12881" t="str">
            <v>Växelöra</v>
          </cell>
          <cell r="L12881" t="e">
            <v>#N/A</v>
          </cell>
        </row>
        <row r="12882">
          <cell r="B12882" t="str">
            <v>YXC9375134RAM</v>
          </cell>
          <cell r="C12882" t="str">
            <v>YXC9375134</v>
          </cell>
          <cell r="D12882">
            <v>2022</v>
          </cell>
          <cell r="E12882">
            <v>1</v>
          </cell>
          <cell r="F12882" t="str">
            <v>0010</v>
          </cell>
          <cell r="G12882" t="str">
            <v>A001</v>
          </cell>
          <cell r="H12882" t="str">
            <v>PAINTED FRAME</v>
          </cell>
          <cell r="I12882" t="str">
            <v>RAM</v>
          </cell>
          <cell r="L12882" t="e">
            <v>#N/A</v>
          </cell>
        </row>
        <row r="12883">
          <cell r="B12883" t="str">
            <v>YXC9375134Framgaffel</v>
          </cell>
          <cell r="C12883" t="str">
            <v>YXC9375134</v>
          </cell>
          <cell r="D12883">
            <v>2022</v>
          </cell>
          <cell r="E12883">
            <v>2</v>
          </cell>
          <cell r="F12883" t="str">
            <v>0020</v>
          </cell>
          <cell r="G12883" t="str">
            <v>A002</v>
          </cell>
          <cell r="H12883" t="str">
            <v>PAINTED FORK</v>
          </cell>
          <cell r="I12883" t="str">
            <v>Framgaffel</v>
          </cell>
          <cell r="J12883" t="str">
            <v>C1605443-193 FF 28 ST 1"1/8 Bi 30 37 w hole</v>
          </cell>
          <cell r="L12883" t="e">
            <v>#N/A</v>
          </cell>
        </row>
        <row r="12884">
          <cell r="B12884" t="str">
            <v>YXC9375134Styrlager</v>
          </cell>
          <cell r="C12884" t="str">
            <v>YXC9375134</v>
          </cell>
          <cell r="D12884">
            <v>2022</v>
          </cell>
          <cell r="E12884">
            <v>3</v>
          </cell>
          <cell r="F12884" t="str">
            <v>0030</v>
          </cell>
          <cell r="G12884" t="str">
            <v>B001</v>
          </cell>
          <cell r="H12884" t="str">
            <v>Head Set</v>
          </cell>
          <cell r="I12884" t="str">
            <v>Styrlager</v>
          </cell>
          <cell r="K12884" t="str">
            <v>C2105291</v>
          </cell>
          <cell r="L12884" t="str">
            <v>C2100163</v>
          </cell>
        </row>
        <row r="12885">
          <cell r="B12885" t="str">
            <v xml:space="preserve">YXC9375134Styrstam </v>
          </cell>
          <cell r="C12885" t="str">
            <v>YXC9375134</v>
          </cell>
          <cell r="D12885">
            <v>2022</v>
          </cell>
          <cell r="E12885">
            <v>4</v>
          </cell>
          <cell r="F12885" t="str">
            <v>0040</v>
          </cell>
          <cell r="G12885" t="str">
            <v>B002</v>
          </cell>
          <cell r="H12885" t="str">
            <v>Handlebar Stem</v>
          </cell>
          <cell r="I12885" t="str">
            <v xml:space="preserve">Styrstam </v>
          </cell>
          <cell r="K12885" t="str">
            <v>C2205548-090</v>
          </cell>
          <cell r="L12885" t="str">
            <v>C2200064</v>
          </cell>
        </row>
        <row r="12886">
          <cell r="B12886" t="str">
            <v>YXC9375134Styre</v>
          </cell>
          <cell r="C12886" t="str">
            <v>YXC9375134</v>
          </cell>
          <cell r="D12886">
            <v>2022</v>
          </cell>
          <cell r="E12886">
            <v>5</v>
          </cell>
          <cell r="F12886" t="str">
            <v>0050</v>
          </cell>
          <cell r="G12886" t="str">
            <v>B003</v>
          </cell>
          <cell r="H12886" t="str">
            <v>Handelbar</v>
          </cell>
          <cell r="I12886" t="str">
            <v>Styre</v>
          </cell>
          <cell r="K12886" t="str">
            <v>C2306073</v>
          </cell>
          <cell r="L12886" t="str">
            <v>C2300290</v>
          </cell>
        </row>
        <row r="12887">
          <cell r="B12887" t="str">
            <v>YXC9375134Bromsgrepp H</v>
          </cell>
          <cell r="C12887" t="str">
            <v>YXC9375134</v>
          </cell>
          <cell r="D12887">
            <v>2022</v>
          </cell>
          <cell r="E12887">
            <v>6</v>
          </cell>
          <cell r="F12887" t="str">
            <v>0060</v>
          </cell>
          <cell r="G12887" t="str">
            <v>C002</v>
          </cell>
          <cell r="H12887" t="str">
            <v>Brake Lever R</v>
          </cell>
          <cell r="I12887" t="str">
            <v>Bromsgrepp H</v>
          </cell>
          <cell r="L12887" t="e">
            <v>#N/A</v>
          </cell>
        </row>
        <row r="12888">
          <cell r="B12888" t="str">
            <v>YXC9375134Bromsgrepp V</v>
          </cell>
          <cell r="C12888" t="str">
            <v>YXC9375134</v>
          </cell>
          <cell r="D12888">
            <v>2022</v>
          </cell>
          <cell r="E12888">
            <v>7</v>
          </cell>
          <cell r="F12888" t="str">
            <v>0070</v>
          </cell>
          <cell r="G12888" t="str">
            <v>C001</v>
          </cell>
          <cell r="H12888" t="str">
            <v>Brake Lever L</v>
          </cell>
          <cell r="I12888" t="str">
            <v>Bromsgrepp V</v>
          </cell>
          <cell r="K12888" t="str">
            <v>C6405080-1000</v>
          </cell>
          <cell r="L12888" t="str">
            <v>Kontakta Service</v>
          </cell>
        </row>
        <row r="12889">
          <cell r="B12889" t="str">
            <v>YXC9375134Växelreglage H</v>
          </cell>
          <cell r="C12889" t="str">
            <v>YXC9375134</v>
          </cell>
          <cell r="D12889">
            <v>2022</v>
          </cell>
          <cell r="E12889">
            <v>8</v>
          </cell>
          <cell r="F12889" t="str">
            <v>0080</v>
          </cell>
          <cell r="G12889" t="str">
            <v>D002</v>
          </cell>
          <cell r="H12889" t="str">
            <v>Shift Lever R</v>
          </cell>
          <cell r="I12889" t="str">
            <v>Växelreglage H</v>
          </cell>
          <cell r="J12889" t="str">
            <v>C5105092 SHIFT LEVER, SL-C3000-7, NEXUS, REVO SHIFTER, 2320MM INNER, W/O OUTER FOR CJ-NX40(FOR SCANDINAVIAN), BLACK, BULK</v>
          </cell>
          <cell r="K12889" t="str">
            <v>C5105092</v>
          </cell>
          <cell r="L12889" t="str">
            <v>Kontakta SHIMANO</v>
          </cell>
        </row>
        <row r="12890">
          <cell r="B12890" t="str">
            <v>YXC9375134Växelreglage V</v>
          </cell>
          <cell r="C12890" t="str">
            <v>YXC9375134</v>
          </cell>
          <cell r="D12890">
            <v>2022</v>
          </cell>
          <cell r="E12890">
            <v>9</v>
          </cell>
          <cell r="F12890" t="str">
            <v>0090</v>
          </cell>
          <cell r="G12890" t="str">
            <v>D001</v>
          </cell>
          <cell r="H12890" t="str">
            <v>Shift Lever L</v>
          </cell>
          <cell r="I12890" t="str">
            <v>Växelreglage V</v>
          </cell>
          <cell r="L12890" t="e">
            <v>#N/A</v>
          </cell>
        </row>
        <row r="12891">
          <cell r="B12891" t="str">
            <v>YXC9375134Handtag par</v>
          </cell>
          <cell r="C12891" t="str">
            <v>YXC9375134</v>
          </cell>
          <cell r="D12891">
            <v>2022</v>
          </cell>
          <cell r="E12891">
            <v>10</v>
          </cell>
          <cell r="F12891" t="str">
            <v>0100</v>
          </cell>
          <cell r="G12891" t="str">
            <v>B004</v>
          </cell>
          <cell r="H12891" t="str">
            <v>Grip R</v>
          </cell>
          <cell r="I12891" t="str">
            <v>Handtag par</v>
          </cell>
          <cell r="J12891" t="str">
            <v xml:space="preserve">C2505484  HERRMANS 84A ERGO TPE 90MM  </v>
          </cell>
          <cell r="K12891" t="str">
            <v>C2505679</v>
          </cell>
          <cell r="L12891" t="str">
            <v>BSP?</v>
          </cell>
        </row>
        <row r="12892">
          <cell r="B12892" t="str">
            <v>YXC9375134Frambroms</v>
          </cell>
          <cell r="C12892" t="str">
            <v>YXC9375134</v>
          </cell>
          <cell r="D12892">
            <v>2022</v>
          </cell>
          <cell r="E12892">
            <v>11</v>
          </cell>
          <cell r="F12892" t="str">
            <v>0110</v>
          </cell>
          <cell r="G12892" t="str">
            <v>C003</v>
          </cell>
          <cell r="H12892" t="str">
            <v xml:space="preserve">Brake front </v>
          </cell>
          <cell r="I12892" t="str">
            <v>Frambroms</v>
          </cell>
          <cell r="K12892" t="str">
            <v>C6405080-1000</v>
          </cell>
          <cell r="L12892" t="str">
            <v>Kontakta Service</v>
          </cell>
        </row>
        <row r="12893">
          <cell r="B12893" t="str">
            <v>YXC9375134Bakbroms</v>
          </cell>
          <cell r="C12893" t="str">
            <v>YXC9375134</v>
          </cell>
          <cell r="D12893">
            <v>2022</v>
          </cell>
          <cell r="E12893">
            <v>12</v>
          </cell>
          <cell r="F12893" t="str">
            <v>0120</v>
          </cell>
          <cell r="G12893" t="str">
            <v>C004</v>
          </cell>
          <cell r="H12893" t="str">
            <v>Brake rear</v>
          </cell>
          <cell r="I12893" t="str">
            <v>Bakbroms</v>
          </cell>
          <cell r="K12893" t="str">
            <v>Shimano</v>
          </cell>
          <cell r="L12893" t="str">
            <v>Kontakta SHIMANO</v>
          </cell>
        </row>
        <row r="12894">
          <cell r="B12894" t="str">
            <v>YXC9375134Vevlager</v>
          </cell>
          <cell r="C12894" t="str">
            <v>YXC9375134</v>
          </cell>
          <cell r="D12894">
            <v>2022</v>
          </cell>
          <cell r="E12894">
            <v>13</v>
          </cell>
          <cell r="F12894" t="str">
            <v>0130</v>
          </cell>
          <cell r="G12894" t="str">
            <v>E001</v>
          </cell>
          <cell r="H12894" t="str">
            <v xml:space="preserve">BB-set </v>
          </cell>
          <cell r="I12894" t="str">
            <v>Vevlager</v>
          </cell>
          <cell r="K12894" t="str">
            <v>C8705065-1-124C</v>
          </cell>
          <cell r="L12894" t="str">
            <v>C8705065-1-124C</v>
          </cell>
        </row>
        <row r="12895">
          <cell r="B12895" t="str">
            <v>YXC9375134Vevparti</v>
          </cell>
          <cell r="C12895" t="str">
            <v>YXC9375134</v>
          </cell>
          <cell r="D12895">
            <v>2022</v>
          </cell>
          <cell r="E12895">
            <v>14</v>
          </cell>
          <cell r="F12895" t="str">
            <v>0140</v>
          </cell>
          <cell r="G12895" t="str">
            <v>E002</v>
          </cell>
          <cell r="H12895" t="str">
            <v>Front Chainwheel</v>
          </cell>
          <cell r="I12895" t="str">
            <v>Vevparti</v>
          </cell>
          <cell r="J12895" t="str">
            <v>38t inkl in spider</v>
          </cell>
          <cell r="K12895" t="str">
            <v>C3305681-170-EG</v>
          </cell>
          <cell r="L12895" t="str">
            <v>C3305681-170-EG</v>
          </cell>
        </row>
        <row r="12896">
          <cell r="B12896" t="str">
            <v>YXC9375134Kedjeskydd</v>
          </cell>
          <cell r="C12896" t="str">
            <v>YXC9375134</v>
          </cell>
          <cell r="D12896">
            <v>2022</v>
          </cell>
          <cell r="E12896">
            <v>15</v>
          </cell>
          <cell r="F12896" t="str">
            <v>0150</v>
          </cell>
          <cell r="G12896" t="str">
            <v>H001</v>
          </cell>
          <cell r="H12896" t="str">
            <v>Chain guard</v>
          </cell>
          <cell r="I12896" t="str">
            <v>Kedjeskydd</v>
          </cell>
          <cell r="J12896" t="str">
            <v>C8305678 Twave 38 Short Integrated smoke transparent/black. SCREW BZ 4,2x9,5 POZ DIN7981F</v>
          </cell>
          <cell r="K12896" t="str">
            <v>C8305427/ZBK</v>
          </cell>
          <cell r="L12896" t="str">
            <v>C8305427/ZBK</v>
          </cell>
        </row>
        <row r="12897">
          <cell r="B12897" t="str">
            <v>YXC9375134Kedjeskyddsfäste</v>
          </cell>
          <cell r="C12897" t="str">
            <v>YXC9375134</v>
          </cell>
          <cell r="D12897">
            <v>2022</v>
          </cell>
          <cell r="E12897">
            <v>16</v>
          </cell>
          <cell r="F12897" t="str">
            <v>0160</v>
          </cell>
          <cell r="G12897" t="str">
            <v>H002</v>
          </cell>
          <cell r="H12897" t="str">
            <v>Chain guard bracket</v>
          </cell>
          <cell r="I12897" t="str">
            <v>Kedjeskyddsfäste</v>
          </cell>
          <cell r="J12897" t="str">
            <v>C8305679 CNG-FF38T, C8305680 SCREW M4X8 MPS DIN 7985 BK</v>
          </cell>
          <cell r="K12897" t="str">
            <v>C8305427</v>
          </cell>
          <cell r="L12897" t="str">
            <v>C8305427</v>
          </cell>
        </row>
        <row r="12898">
          <cell r="B12898" t="str">
            <v>YXC9375134Framväxel</v>
          </cell>
          <cell r="C12898" t="str">
            <v>YXC9375134</v>
          </cell>
          <cell r="D12898">
            <v>2022</v>
          </cell>
          <cell r="E12898">
            <v>17</v>
          </cell>
          <cell r="F12898" t="str">
            <v>0170</v>
          </cell>
          <cell r="G12898" t="str">
            <v>D003</v>
          </cell>
          <cell r="H12898" t="str">
            <v>Front Derailleur</v>
          </cell>
          <cell r="I12898" t="str">
            <v>Framväxel</v>
          </cell>
          <cell r="L12898" t="e">
            <v>#N/A</v>
          </cell>
        </row>
        <row r="12899">
          <cell r="B12899" t="str">
            <v>YXC9375134Bakväxel</v>
          </cell>
          <cell r="C12899" t="str">
            <v>YXC9375134</v>
          </cell>
          <cell r="D12899">
            <v>2022</v>
          </cell>
          <cell r="E12899">
            <v>18</v>
          </cell>
          <cell r="F12899" t="str">
            <v>0180</v>
          </cell>
          <cell r="G12899" t="str">
            <v>D004</v>
          </cell>
          <cell r="H12899" t="str">
            <v>Rear Derailleur</v>
          </cell>
          <cell r="I12899" t="str">
            <v>Bakväxel</v>
          </cell>
          <cell r="K12899" t="str">
            <v>Shimano</v>
          </cell>
          <cell r="L12899" t="str">
            <v>Kontakta SHIMANO</v>
          </cell>
        </row>
        <row r="12900">
          <cell r="B12900" t="str">
            <v>YXC9375134Kedja</v>
          </cell>
          <cell r="C12900" t="str">
            <v>YXC9375134</v>
          </cell>
          <cell r="D12900">
            <v>2022</v>
          </cell>
          <cell r="E12900">
            <v>19</v>
          </cell>
          <cell r="F12900" t="str">
            <v>0190</v>
          </cell>
          <cell r="G12900" t="str">
            <v>E003</v>
          </cell>
          <cell r="H12900" t="str">
            <v xml:space="preserve">Chain </v>
          </cell>
          <cell r="I12900" t="str">
            <v>Kedja</v>
          </cell>
          <cell r="J12900" t="str">
            <v>C3405041-104  + link CHA 1S 105L RB Z610HXRB   KMC</v>
          </cell>
          <cell r="K12900" t="str">
            <v>C3405001-0100</v>
          </cell>
          <cell r="L12900" t="str">
            <v>C3400002</v>
          </cell>
        </row>
        <row r="12901">
          <cell r="B12901" t="str">
            <v>YXC9375134Kassett</v>
          </cell>
          <cell r="C12901" t="str">
            <v>YXC9375134</v>
          </cell>
          <cell r="D12901">
            <v>2022</v>
          </cell>
          <cell r="E12901">
            <v>20</v>
          </cell>
          <cell r="F12901" t="str">
            <v>0200</v>
          </cell>
          <cell r="G12901" t="str">
            <v>E004</v>
          </cell>
          <cell r="H12901" t="str">
            <v>Cassette Sprocket</v>
          </cell>
          <cell r="I12901" t="str">
            <v>Kassett</v>
          </cell>
          <cell r="J12901" t="str">
            <v>ASMGEAR20SU SPT SC20sv3/32" (INTERNAL HUB)</v>
          </cell>
          <cell r="K12901" t="str">
            <v>ASMGEAR16SU</v>
          </cell>
          <cell r="L12901" t="str">
            <v>Kontakta SHIMANO</v>
          </cell>
        </row>
        <row r="12902">
          <cell r="B12902" t="str">
            <v>YXC9375134Framhjul</v>
          </cell>
          <cell r="C12902" t="str">
            <v>YXC9375134</v>
          </cell>
          <cell r="D12902">
            <v>2022</v>
          </cell>
          <cell r="E12902">
            <v>21</v>
          </cell>
          <cell r="F12902" t="str">
            <v>0210</v>
          </cell>
          <cell r="G12902" t="str">
            <v>F001</v>
          </cell>
          <cell r="H12902" t="str">
            <v>Front hub</v>
          </cell>
          <cell r="I12902" t="str">
            <v>Framhjul</v>
          </cell>
          <cell r="K12902" t="str">
            <v>C4107951</v>
          </cell>
          <cell r="L12902" t="str">
            <v>C4100388</v>
          </cell>
        </row>
        <row r="12903">
          <cell r="B12903" t="str">
            <v>YXC9375134Bakhjul</v>
          </cell>
          <cell r="C12903" t="str">
            <v>YXC9375134</v>
          </cell>
          <cell r="D12903">
            <v>2022</v>
          </cell>
          <cell r="E12903">
            <v>22</v>
          </cell>
          <cell r="F12903" t="str">
            <v>0220</v>
          </cell>
          <cell r="G12903" t="str">
            <v>F002</v>
          </cell>
          <cell r="H12903" t="str">
            <v>Rear hub</v>
          </cell>
          <cell r="I12903" t="str">
            <v>Bakhjul</v>
          </cell>
          <cell r="J12903" t="str">
            <v>ASGC30007CADXR (ASG7C30ADXR) HBRcb 36 H SILVER DX</v>
          </cell>
          <cell r="K12903" t="str">
            <v>C4208245</v>
          </cell>
          <cell r="L12903" t="str">
            <v>C4200386</v>
          </cell>
        </row>
        <row r="12904">
          <cell r="B12904" t="str">
            <v>YXC9375134Däck</v>
          </cell>
          <cell r="C12904" t="str">
            <v>YXC9375134</v>
          </cell>
          <cell r="D12904">
            <v>2022</v>
          </cell>
          <cell r="E12904">
            <v>23</v>
          </cell>
          <cell r="F12904" t="str">
            <v>0230</v>
          </cell>
          <cell r="G12904" t="str">
            <v>F003</v>
          </cell>
          <cell r="H12904" t="str">
            <v>Tire</v>
          </cell>
          <cell r="I12904" t="str">
            <v>Däck</v>
          </cell>
          <cell r="K12904" t="str">
            <v>C4906490</v>
          </cell>
          <cell r="L12904" t="str">
            <v>C4901536</v>
          </cell>
        </row>
        <row r="12905">
          <cell r="B12905" t="str">
            <v>YXC9375134Skärmar set</v>
          </cell>
          <cell r="C12905" t="str">
            <v>YXC9375134</v>
          </cell>
          <cell r="D12905">
            <v>2022</v>
          </cell>
          <cell r="E12905">
            <v>24</v>
          </cell>
          <cell r="F12905" t="str">
            <v>0240</v>
          </cell>
          <cell r="G12905" t="str">
            <v>H003</v>
          </cell>
          <cell r="H12905" t="str">
            <v xml:space="preserve">Mudguard front   </v>
          </cell>
          <cell r="I12905" t="str">
            <v>Skärmar set</v>
          </cell>
          <cell r="K12905" t="str">
            <v>C8255677-832</v>
          </cell>
          <cell r="L12905" t="str">
            <v>Kontakta Service</v>
          </cell>
        </row>
        <row r="12906">
          <cell r="B12906" t="str">
            <v>YXC9375134Pakethållare</v>
          </cell>
          <cell r="C12906" t="str">
            <v>YXC9375134</v>
          </cell>
          <cell r="D12906">
            <v>2022</v>
          </cell>
          <cell r="E12906">
            <v>25</v>
          </cell>
          <cell r="F12906" t="str">
            <v>0250</v>
          </cell>
          <cell r="G12906" t="str">
            <v>H004</v>
          </cell>
          <cell r="H12906" t="str">
            <v>Carrier</v>
          </cell>
          <cell r="I12906" t="str">
            <v>Pakethållare</v>
          </cell>
          <cell r="J12906" t="str">
            <v>C8205759-BK AVS CLASSIC CARRIER FOR PHILION BATTERY, Powder BLACK CLIP AND SPECTRA LOGO SF-03</v>
          </cell>
          <cell r="K12906" t="str">
            <v>C8205834-BK</v>
          </cell>
          <cell r="L12906" t="str">
            <v>C8205834-BK</v>
          </cell>
        </row>
        <row r="12907">
          <cell r="B12907" t="str">
            <v>YXC9375134Sadel</v>
          </cell>
          <cell r="C12907" t="str">
            <v>YXC9375134</v>
          </cell>
          <cell r="D12907">
            <v>2022</v>
          </cell>
          <cell r="E12907">
            <v>26</v>
          </cell>
          <cell r="F12907" t="str">
            <v>0260</v>
          </cell>
          <cell r="G12907" t="str">
            <v>G001</v>
          </cell>
          <cell r="H12907" t="str">
            <v>Saddle</v>
          </cell>
          <cell r="I12907" t="str">
            <v>Sadel</v>
          </cell>
          <cell r="K12907" t="str">
            <v>C7106264</v>
          </cell>
          <cell r="L12907" t="str">
            <v>C7100481</v>
          </cell>
        </row>
        <row r="12908">
          <cell r="B12908" t="str">
            <v>YXC9375134Sadelstolpe</v>
          </cell>
          <cell r="C12908" t="str">
            <v>YXC9375134</v>
          </cell>
          <cell r="D12908">
            <v>2022</v>
          </cell>
          <cell r="E12908">
            <v>27</v>
          </cell>
          <cell r="F12908" t="str">
            <v>0270</v>
          </cell>
          <cell r="G12908" t="str">
            <v>G002</v>
          </cell>
          <cell r="H12908" t="str">
            <v>Seatpost</v>
          </cell>
          <cell r="I12908" t="str">
            <v>Sadelstolpe</v>
          </cell>
          <cell r="J12908" t="str">
            <v>C7205256 STD 27.2X300 SILVER</v>
          </cell>
          <cell r="K12908" t="str">
            <v>C7205258</v>
          </cell>
          <cell r="L12908" t="str">
            <v>C7200039</v>
          </cell>
        </row>
        <row r="12909">
          <cell r="B12909" t="str">
            <v>YXC9375134Sadelrörsklämma</v>
          </cell>
          <cell r="C12909" t="str">
            <v>YXC9375134</v>
          </cell>
          <cell r="D12909">
            <v>2022</v>
          </cell>
          <cell r="E12909">
            <v>28</v>
          </cell>
          <cell r="F12909" t="str">
            <v>0280</v>
          </cell>
          <cell r="G12909" t="str">
            <v>G003</v>
          </cell>
          <cell r="H12909" t="str">
            <v>Seat Clamp</v>
          </cell>
          <cell r="I12909" t="str">
            <v>Sadelrörsklämma</v>
          </cell>
          <cell r="J12909" t="str">
            <v>C7305002 L/C 31.8 MX27 shiny black</v>
          </cell>
          <cell r="K12909" t="str">
            <v>C7305002</v>
          </cell>
          <cell r="L12909" t="str">
            <v>C7300027-318</v>
          </cell>
        </row>
        <row r="12910">
          <cell r="B12910" t="str">
            <v>YXC9375134Framlampa</v>
          </cell>
          <cell r="C12910" t="str">
            <v>YXC9375134</v>
          </cell>
          <cell r="D12910">
            <v>2022</v>
          </cell>
          <cell r="E12910">
            <v>29</v>
          </cell>
          <cell r="F12910" t="str">
            <v>0290</v>
          </cell>
          <cell r="G12910" t="str">
            <v>H005</v>
          </cell>
          <cell r="H12910" t="str">
            <v>Front light</v>
          </cell>
          <cell r="I12910" t="str">
            <v>Framlampa</v>
          </cell>
          <cell r="K12910" t="str">
            <v>C8015300</v>
          </cell>
          <cell r="L12910" t="str">
            <v>C8015300</v>
          </cell>
        </row>
        <row r="12911">
          <cell r="B12911" t="str">
            <v>YXC9375134Baklampa</v>
          </cell>
          <cell r="C12911" t="str">
            <v>YXC9375134</v>
          </cell>
          <cell r="D12911">
            <v>2022</v>
          </cell>
          <cell r="E12911">
            <v>30</v>
          </cell>
          <cell r="F12911" t="str">
            <v>0300</v>
          </cell>
          <cell r="G12911" t="str">
            <v>H006</v>
          </cell>
          <cell r="H12911" t="str">
            <v>Light, Rear</v>
          </cell>
          <cell r="I12911" t="str">
            <v>Baklampa</v>
          </cell>
          <cell r="J12911" t="str">
            <v>inkl in battery</v>
          </cell>
          <cell r="K12911" t="str">
            <v>C8705186-1RLBK</v>
          </cell>
          <cell r="L12911" t="str">
            <v>C8705186-1RLBK</v>
          </cell>
        </row>
        <row r="12912">
          <cell r="B12912" t="str">
            <v>YXC9375134Låssats</v>
          </cell>
          <cell r="C12912" t="str">
            <v>YXC9375134</v>
          </cell>
          <cell r="D12912">
            <v>2022</v>
          </cell>
          <cell r="E12912">
            <v>31</v>
          </cell>
          <cell r="F12912" t="str">
            <v>0310</v>
          </cell>
          <cell r="G12912" t="str">
            <v>H007</v>
          </cell>
          <cell r="H12912" t="str">
            <v>Lock</v>
          </cell>
          <cell r="I12912" t="str">
            <v>Låssats</v>
          </cell>
          <cell r="J12912" t="str">
            <v>C8405069 LCK SF PLbk Solid+  BAT SF03/SR11/SR20, LOCK FRAME+LOCK BATT SF03 RT W/2 similar keys</v>
          </cell>
          <cell r="K12912" t="str">
            <v>C8405069</v>
          </cell>
          <cell r="L12912" t="str">
            <v>C8405069</v>
          </cell>
        </row>
        <row r="12913">
          <cell r="B12913" t="str">
            <v>YXC9375134Stöd</v>
          </cell>
          <cell r="C12913" t="str">
            <v>YXC9375134</v>
          </cell>
          <cell r="D12913">
            <v>2022</v>
          </cell>
          <cell r="E12913">
            <v>32</v>
          </cell>
          <cell r="F12913" t="str">
            <v>0320</v>
          </cell>
          <cell r="G12913" t="str">
            <v>H008</v>
          </cell>
          <cell r="H12913" t="str">
            <v>Kick stand</v>
          </cell>
          <cell r="I12913" t="str">
            <v>Stöd</v>
          </cell>
          <cell r="J12913" t="str">
            <v>C8105222 REX HV for MAX CS mount KICKSTAND ADJUSTABLE 1288-4</v>
          </cell>
          <cell r="K12913" t="str">
            <v>C8105208</v>
          </cell>
          <cell r="L12913" t="str">
            <v>C8100034</v>
          </cell>
        </row>
        <row r="12914">
          <cell r="B12914" t="str">
            <v>YXC9375134Korg</v>
          </cell>
          <cell r="C12914" t="str">
            <v>YXC9375134</v>
          </cell>
          <cell r="D12914">
            <v>2022</v>
          </cell>
          <cell r="E12914">
            <v>33</v>
          </cell>
          <cell r="F12914" t="str">
            <v>0330</v>
          </cell>
          <cell r="G12914" t="str">
            <v>H009</v>
          </cell>
          <cell r="H12914" t="str">
            <v>Basket / Fr carrier</v>
          </cell>
          <cell r="I12914" t="str">
            <v>Korg</v>
          </cell>
          <cell r="K12914" t="str">
            <v>C8605213</v>
          </cell>
          <cell r="L12914" t="str">
            <v>C8605213</v>
          </cell>
        </row>
        <row r="12915">
          <cell r="B12915" t="str">
            <v>YXC9375134Pedaler</v>
          </cell>
          <cell r="C12915" t="str">
            <v>YXC9375134</v>
          </cell>
          <cell r="D12915">
            <v>2022</v>
          </cell>
          <cell r="E12915">
            <v>34</v>
          </cell>
          <cell r="F12915" t="str">
            <v>0340</v>
          </cell>
          <cell r="G12915" t="str">
            <v>E005</v>
          </cell>
          <cell r="H12915" t="str">
            <v xml:space="preserve">Pedal </v>
          </cell>
          <cell r="I12915" t="str">
            <v>Pedaler</v>
          </cell>
          <cell r="J12915" t="str">
            <v>C3505317 STANDARD BK/GR9/16"</v>
          </cell>
          <cell r="K12915" t="str">
            <v>C3505208</v>
          </cell>
          <cell r="L12915" t="str">
            <v>C3500059</v>
          </cell>
        </row>
        <row r="12916">
          <cell r="B12916" t="str">
            <v>YXC9375134Motor</v>
          </cell>
          <cell r="C12916" t="str">
            <v>YXC9375134</v>
          </cell>
          <cell r="D12916">
            <v>2022</v>
          </cell>
          <cell r="E12916">
            <v>35</v>
          </cell>
          <cell r="F12916" t="str">
            <v>0350</v>
          </cell>
          <cell r="G12916" t="str">
            <v>J001</v>
          </cell>
          <cell r="H12916" t="str">
            <v>DRIVE UNIT:</v>
          </cell>
          <cell r="I12916" t="str">
            <v>Motor</v>
          </cell>
          <cell r="J12916" t="str">
            <v>C8705104-01-CB MODEST Coaster Brake for UART / EN15194:2017</v>
          </cell>
          <cell r="K12916" t="str">
            <v>C8705144-1-03</v>
          </cell>
          <cell r="L12916" t="str">
            <v>C8705144-1-03</v>
          </cell>
        </row>
        <row r="12917">
          <cell r="B12917" t="str">
            <v>YXC9375134Display</v>
          </cell>
          <cell r="C12917" t="str">
            <v>YXC9375134</v>
          </cell>
          <cell r="D12917">
            <v>2022</v>
          </cell>
          <cell r="E12917">
            <v>36</v>
          </cell>
          <cell r="F12917" t="str">
            <v>0360</v>
          </cell>
          <cell r="G12917" t="str">
            <v>J004</v>
          </cell>
          <cell r="H12917" t="str">
            <v>DISPLAY:</v>
          </cell>
          <cell r="I12917" t="str">
            <v>Display</v>
          </cell>
          <cell r="K12917" t="str">
            <v>C8705068-1-38C</v>
          </cell>
          <cell r="L12917" t="str">
            <v>C8705068-1-38C</v>
          </cell>
        </row>
        <row r="12918">
          <cell r="B12918" t="str">
            <v>YXC9375134EB-Bus kabel</v>
          </cell>
          <cell r="C12918" t="str">
            <v>YXC9375134</v>
          </cell>
          <cell r="D12918">
            <v>2022</v>
          </cell>
          <cell r="E12918">
            <v>37</v>
          </cell>
          <cell r="F12918" t="str">
            <v>0370</v>
          </cell>
          <cell r="G12918" t="str">
            <v>J005</v>
          </cell>
          <cell r="H12918" t="str">
            <v>EB-BUS CABLE:</v>
          </cell>
          <cell r="I12918" t="str">
            <v>EB-Bus kabel</v>
          </cell>
          <cell r="J12918" t="str">
            <v>C8705068-1-04-01, 5PIN ( 1340mm ) CONNECT TO CONTROLLER, OTHER SIDE TO DISPLAY, LIGHTING SETS</v>
          </cell>
          <cell r="K12918" t="str">
            <v>C8705065-1-04AC</v>
          </cell>
          <cell r="L12918" t="str">
            <v>C8705065-1-04AC</v>
          </cell>
        </row>
        <row r="12919">
          <cell r="B12919" t="str">
            <v>YXC9375134Motorkabel</v>
          </cell>
          <cell r="C12919" t="str">
            <v>YXC9375134</v>
          </cell>
          <cell r="D12919">
            <v>2022</v>
          </cell>
          <cell r="E12919">
            <v>38</v>
          </cell>
          <cell r="F12919" t="str">
            <v>0380</v>
          </cell>
          <cell r="G12919" t="str">
            <v>J006</v>
          </cell>
          <cell r="H12919" t="str">
            <v>POWER CABLE:</v>
          </cell>
          <cell r="I12919" t="str">
            <v>Motorkabel</v>
          </cell>
          <cell r="J12919" t="str">
            <v>W/O (inluded into the battary slider)</v>
          </cell>
          <cell r="K12919" t="str">
            <v>C8705065-1-03A</v>
          </cell>
          <cell r="L12919" t="str">
            <v>C8705065-1-03A</v>
          </cell>
        </row>
        <row r="12920">
          <cell r="B12920" t="str">
            <v>YXC9375134Kabel framlampa</v>
          </cell>
          <cell r="C12920" t="str">
            <v>YXC9375134</v>
          </cell>
          <cell r="D12920">
            <v>2022</v>
          </cell>
          <cell r="E12920">
            <v>39</v>
          </cell>
          <cell r="F12920" t="str">
            <v>0390</v>
          </cell>
          <cell r="G12920" t="str">
            <v>J007</v>
          </cell>
          <cell r="H12920" t="str">
            <v>F. LIGHT CABLE:</v>
          </cell>
          <cell r="I12920" t="str">
            <v>Kabel framlampa</v>
          </cell>
          <cell r="K12920" t="str">
            <v>Ingår i EB-buskabeln</v>
          </cell>
          <cell r="L12920" t="str">
            <v>Ingår i EB-buskabeln</v>
          </cell>
        </row>
        <row r="12921">
          <cell r="B12921" t="str">
            <v>YXC9375134Kabel baklampa</v>
          </cell>
          <cell r="C12921" t="str">
            <v>YXC9375134</v>
          </cell>
          <cell r="D12921">
            <v>2022</v>
          </cell>
          <cell r="E12921">
            <v>40</v>
          </cell>
          <cell r="F12921" t="str">
            <v>0400</v>
          </cell>
          <cell r="G12921" t="str">
            <v>J008</v>
          </cell>
          <cell r="H12921" t="str">
            <v>R. LIGHT CABLE:</v>
          </cell>
          <cell r="I12921" t="str">
            <v>Kabel baklampa</v>
          </cell>
          <cell r="J12921" t="str">
            <v>Included in the battery</v>
          </cell>
          <cell r="K12921" t="str">
            <v>INGÅR I BATTERIET</v>
          </cell>
          <cell r="L12921" t="str">
            <v>Ingår i batteriet</v>
          </cell>
        </row>
        <row r="12922">
          <cell r="B12922" t="str">
            <v>YXC9375134Hastighetssensor</v>
          </cell>
          <cell r="C12922" t="str">
            <v>YXC9375134</v>
          </cell>
          <cell r="D12922">
            <v>2022</v>
          </cell>
          <cell r="E12922">
            <v>41</v>
          </cell>
          <cell r="F12922" t="str">
            <v>0410</v>
          </cell>
          <cell r="G12922" t="str">
            <v>J009</v>
          </cell>
          <cell r="H12922" t="str">
            <v>SPEED SENSOR:</v>
          </cell>
          <cell r="I12922" t="str">
            <v>Hastighetssensor</v>
          </cell>
          <cell r="J12922" t="str">
            <v>C8705068-1-04-11, DETECTING WHEEL RPM, CABLE LENGTH:70mm</v>
          </cell>
          <cell r="K12922" t="str">
            <v>INGÅR I MOTORN</v>
          </cell>
          <cell r="L12922" t="str">
            <v>Ingår i motorn</v>
          </cell>
        </row>
        <row r="12923">
          <cell r="B12923" t="str">
            <v>YXC9375134Batteri</v>
          </cell>
          <cell r="C12923" t="str">
            <v>YXC9375134</v>
          </cell>
          <cell r="D12923">
            <v>2022</v>
          </cell>
          <cell r="E12923">
            <v>42</v>
          </cell>
          <cell r="F12923" t="str">
            <v>0420</v>
          </cell>
          <cell r="G12923" t="str">
            <v>J002</v>
          </cell>
          <cell r="H12923" t="str">
            <v>BATTERY:</v>
          </cell>
          <cell r="I12923" t="str">
            <v>Batteri</v>
          </cell>
          <cell r="K12923" t="str">
            <v>C8705186-E-11C</v>
          </cell>
          <cell r="L12923" t="str">
            <v>C8705186-E-11C</v>
          </cell>
        </row>
        <row r="12924">
          <cell r="B12924" t="str">
            <v>YXC9375134Batterihållare</v>
          </cell>
          <cell r="C12924" t="str">
            <v>YXC9375134</v>
          </cell>
          <cell r="D12924">
            <v>2022</v>
          </cell>
          <cell r="E12924">
            <v>43</v>
          </cell>
          <cell r="F12924" t="str">
            <v>0430</v>
          </cell>
          <cell r="G12924" t="str">
            <v>J003</v>
          </cell>
          <cell r="H12924" t="str">
            <v>BATTERY HOLDER/Slider</v>
          </cell>
          <cell r="I12924" t="str">
            <v>Batterihållare</v>
          </cell>
          <cell r="L12924" t="e">
            <v>#N/A</v>
          </cell>
        </row>
        <row r="12925">
          <cell r="B12925" t="str">
            <v>YXC9375134Batteriladdare</v>
          </cell>
          <cell r="C12925" t="str">
            <v>YXC9375134</v>
          </cell>
          <cell r="D12925">
            <v>2022</v>
          </cell>
          <cell r="E12925">
            <v>44</v>
          </cell>
          <cell r="F12925" t="str">
            <v>0440</v>
          </cell>
          <cell r="G12925" t="str">
            <v>J010</v>
          </cell>
          <cell r="H12925" t="str">
            <v>CHARGER:</v>
          </cell>
          <cell r="I12925" t="str">
            <v>Batteriladdare</v>
          </cell>
          <cell r="J12925" t="str">
            <v>C8705058-02, (CHARGER 2A    # NO:CZ2AG2JE7)  CHARGER FOR PHYLION BATTERY UART</v>
          </cell>
          <cell r="K12925" t="str">
            <v>C8705058-1-1C</v>
          </cell>
          <cell r="L12925" t="str">
            <v>C8705058-1-1D</v>
          </cell>
        </row>
        <row r="12926">
          <cell r="B12926" t="str">
            <v>YXC9375134Kontrollbox</v>
          </cell>
          <cell r="C12926" t="str">
            <v>YXC9375134</v>
          </cell>
          <cell r="D12926">
            <v>2022</v>
          </cell>
          <cell r="E12926">
            <v>45</v>
          </cell>
          <cell r="F12926" t="str">
            <v>0450</v>
          </cell>
          <cell r="G12926" t="str">
            <v>J011</v>
          </cell>
          <cell r="H12926" t="str">
            <v>Controller</v>
          </cell>
          <cell r="I12926" t="str">
            <v>Kontrollbox</v>
          </cell>
          <cell r="K12926" t="str">
            <v>C8705142-10-9C</v>
          </cell>
          <cell r="L12926" t="str">
            <v>C8705142-10-9C</v>
          </cell>
        </row>
        <row r="12927">
          <cell r="B12927" t="str">
            <v>YXC9375134Växelöra</v>
          </cell>
          <cell r="C12927" t="str">
            <v>YXC9375134</v>
          </cell>
          <cell r="D12927">
            <v>2022</v>
          </cell>
          <cell r="E12927">
            <v>46</v>
          </cell>
          <cell r="F12927" t="str">
            <v>0460</v>
          </cell>
          <cell r="G12927" t="str">
            <v>D005</v>
          </cell>
          <cell r="H12927" t="str">
            <v>Gear hanger</v>
          </cell>
          <cell r="I12927" t="str">
            <v>Växelöra</v>
          </cell>
          <cell r="L12927" t="e">
            <v>#N/A</v>
          </cell>
        </row>
        <row r="12928">
          <cell r="B12928" t="str">
            <v>YXC9375531RAM</v>
          </cell>
          <cell r="C12928" t="str">
            <v>YXC9375531</v>
          </cell>
          <cell r="D12928">
            <v>2022</v>
          </cell>
          <cell r="E12928">
            <v>1</v>
          </cell>
          <cell r="F12928" t="str">
            <v>0010</v>
          </cell>
          <cell r="G12928" t="str">
            <v>A001</v>
          </cell>
          <cell r="H12928" t="str">
            <v>PAINTED FRAME</v>
          </cell>
          <cell r="I12928" t="str">
            <v>RAM</v>
          </cell>
          <cell r="L12928" t="e">
            <v>#N/A</v>
          </cell>
        </row>
        <row r="12929">
          <cell r="B12929" t="str">
            <v>YXC9375531Framgaffel</v>
          </cell>
          <cell r="C12929" t="str">
            <v>YXC9375531</v>
          </cell>
          <cell r="D12929">
            <v>2022</v>
          </cell>
          <cell r="E12929">
            <v>2</v>
          </cell>
          <cell r="F12929" t="str">
            <v>0020</v>
          </cell>
          <cell r="G12929" t="str">
            <v>A002</v>
          </cell>
          <cell r="H12929" t="str">
            <v>PAINTED FORK</v>
          </cell>
          <cell r="I12929" t="str">
            <v>Framgaffel</v>
          </cell>
          <cell r="J12929" t="str">
            <v>C1605443-193 FF 28 ST 1"1/8 Bi 30 37 w hole</v>
          </cell>
          <cell r="L12929" t="e">
            <v>#N/A</v>
          </cell>
        </row>
        <row r="12930">
          <cell r="B12930" t="str">
            <v>YXC9375531Styrlager</v>
          </cell>
          <cell r="C12930" t="str">
            <v>YXC9375531</v>
          </cell>
          <cell r="D12930">
            <v>2022</v>
          </cell>
          <cell r="E12930">
            <v>3</v>
          </cell>
          <cell r="F12930" t="str">
            <v>0030</v>
          </cell>
          <cell r="G12930" t="str">
            <v>B001</v>
          </cell>
          <cell r="H12930" t="str">
            <v>Head Set</v>
          </cell>
          <cell r="I12930" t="str">
            <v>Styrlager</v>
          </cell>
          <cell r="K12930" t="str">
            <v>C2105291</v>
          </cell>
          <cell r="L12930" t="str">
            <v>C2100163</v>
          </cell>
        </row>
        <row r="12931">
          <cell r="B12931" t="str">
            <v xml:space="preserve">YXC9375531Styrstam </v>
          </cell>
          <cell r="C12931" t="str">
            <v>YXC9375531</v>
          </cell>
          <cell r="D12931">
            <v>2022</v>
          </cell>
          <cell r="E12931">
            <v>4</v>
          </cell>
          <cell r="F12931" t="str">
            <v>0040</v>
          </cell>
          <cell r="G12931" t="str">
            <v>B002</v>
          </cell>
          <cell r="H12931" t="str">
            <v>Handlebar Stem</v>
          </cell>
          <cell r="I12931" t="str">
            <v xml:space="preserve">Styrstam </v>
          </cell>
          <cell r="K12931" t="str">
            <v>C2205550-110</v>
          </cell>
          <cell r="L12931" t="str">
            <v>C2200067</v>
          </cell>
        </row>
        <row r="12932">
          <cell r="B12932" t="str">
            <v>YXC9375531Styre</v>
          </cell>
          <cell r="C12932" t="str">
            <v>YXC9375531</v>
          </cell>
          <cell r="D12932">
            <v>2022</v>
          </cell>
          <cell r="E12932">
            <v>5</v>
          </cell>
          <cell r="F12932" t="str">
            <v>0050</v>
          </cell>
          <cell r="G12932" t="str">
            <v>B003</v>
          </cell>
          <cell r="H12932" t="str">
            <v>Handelbar</v>
          </cell>
          <cell r="I12932" t="str">
            <v>Styre</v>
          </cell>
          <cell r="K12932" t="str">
            <v>C2306074</v>
          </cell>
          <cell r="L12932" t="str">
            <v>C2306074</v>
          </cell>
        </row>
        <row r="12933">
          <cell r="B12933" t="str">
            <v>YXC9375531Bromsgrepp H</v>
          </cell>
          <cell r="C12933" t="str">
            <v>YXC9375531</v>
          </cell>
          <cell r="D12933">
            <v>2022</v>
          </cell>
          <cell r="E12933">
            <v>6</v>
          </cell>
          <cell r="F12933" t="str">
            <v>0060</v>
          </cell>
          <cell r="G12933" t="str">
            <v>C002</v>
          </cell>
          <cell r="H12933" t="str">
            <v>Brake Lever R</v>
          </cell>
          <cell r="I12933" t="str">
            <v>Bromsgrepp H</v>
          </cell>
          <cell r="L12933" t="e">
            <v>#N/A</v>
          </cell>
        </row>
        <row r="12934">
          <cell r="B12934" t="str">
            <v>YXC9375531Bromsgrepp V</v>
          </cell>
          <cell r="C12934" t="str">
            <v>YXC9375531</v>
          </cell>
          <cell r="D12934">
            <v>2022</v>
          </cell>
          <cell r="E12934">
            <v>7</v>
          </cell>
          <cell r="F12934" t="str">
            <v>0070</v>
          </cell>
          <cell r="G12934" t="str">
            <v>C001</v>
          </cell>
          <cell r="H12934" t="str">
            <v>Brake Lever L</v>
          </cell>
          <cell r="I12934" t="str">
            <v>Bromsgrepp V</v>
          </cell>
          <cell r="K12934" t="str">
            <v>C6405080-1000</v>
          </cell>
          <cell r="L12934" t="str">
            <v>Kontakta Service</v>
          </cell>
        </row>
        <row r="12935">
          <cell r="B12935" t="str">
            <v>YXC9375531Växelreglage H</v>
          </cell>
          <cell r="C12935" t="str">
            <v>YXC9375531</v>
          </cell>
          <cell r="D12935">
            <v>2022</v>
          </cell>
          <cell r="E12935">
            <v>8</v>
          </cell>
          <cell r="F12935" t="str">
            <v>0080</v>
          </cell>
          <cell r="G12935" t="str">
            <v>D002</v>
          </cell>
          <cell r="H12935" t="str">
            <v>Shift Lever R</v>
          </cell>
          <cell r="I12935" t="str">
            <v>Växelreglage H</v>
          </cell>
          <cell r="J12935" t="str">
            <v>C5105092 SHIFT LEVER, SL-C3000-7, NEXUS, REVO SHIFTER, 2320MM INNER, W/O OUTER FOR CJ-NX40(FOR SCANDINAVIAN), BLACK, BULK</v>
          </cell>
          <cell r="K12935" t="str">
            <v>C5105092</v>
          </cell>
          <cell r="L12935" t="str">
            <v>Kontakta SHIMANO</v>
          </cell>
        </row>
        <row r="12936">
          <cell r="B12936" t="str">
            <v>YXC9375531Växelreglage V</v>
          </cell>
          <cell r="C12936" t="str">
            <v>YXC9375531</v>
          </cell>
          <cell r="D12936">
            <v>2022</v>
          </cell>
          <cell r="E12936">
            <v>9</v>
          </cell>
          <cell r="F12936" t="str">
            <v>0090</v>
          </cell>
          <cell r="G12936" t="str">
            <v>D001</v>
          </cell>
          <cell r="H12936" t="str">
            <v>Shift Lever L</v>
          </cell>
          <cell r="I12936" t="str">
            <v>Växelreglage V</v>
          </cell>
          <cell r="L12936" t="e">
            <v>#N/A</v>
          </cell>
        </row>
        <row r="12937">
          <cell r="B12937" t="str">
            <v>YXC9375531Handtag par</v>
          </cell>
          <cell r="C12937" t="str">
            <v>YXC9375531</v>
          </cell>
          <cell r="D12937">
            <v>2022</v>
          </cell>
          <cell r="E12937">
            <v>10</v>
          </cell>
          <cell r="F12937" t="str">
            <v>0100</v>
          </cell>
          <cell r="G12937" t="str">
            <v>B004</v>
          </cell>
          <cell r="H12937" t="str">
            <v>Grip R</v>
          </cell>
          <cell r="I12937" t="str">
            <v>Handtag par</v>
          </cell>
          <cell r="J12937" t="str">
            <v xml:space="preserve">C2505484  HERRMANS 84A ERGO TPE 90MM  </v>
          </cell>
          <cell r="K12937" t="str">
            <v>C2505528</v>
          </cell>
          <cell r="L12937" t="str">
            <v>C2500057</v>
          </cell>
        </row>
        <row r="12938">
          <cell r="B12938" t="str">
            <v>YXC9375531Frambroms</v>
          </cell>
          <cell r="C12938" t="str">
            <v>YXC9375531</v>
          </cell>
          <cell r="D12938">
            <v>2022</v>
          </cell>
          <cell r="E12938">
            <v>11</v>
          </cell>
          <cell r="F12938" t="str">
            <v>0110</v>
          </cell>
          <cell r="G12938" t="str">
            <v>C003</v>
          </cell>
          <cell r="H12938" t="str">
            <v xml:space="preserve">Brake front </v>
          </cell>
          <cell r="I12938" t="str">
            <v>Frambroms</v>
          </cell>
          <cell r="K12938" t="str">
            <v>C6405080-1000</v>
          </cell>
          <cell r="L12938" t="str">
            <v>Kontakta Service</v>
          </cell>
        </row>
        <row r="12939">
          <cell r="B12939" t="str">
            <v>YXC9375531Bakbroms</v>
          </cell>
          <cell r="C12939" t="str">
            <v>YXC9375531</v>
          </cell>
          <cell r="D12939">
            <v>2022</v>
          </cell>
          <cell r="E12939">
            <v>12</v>
          </cell>
          <cell r="F12939" t="str">
            <v>0120</v>
          </cell>
          <cell r="G12939" t="str">
            <v>C004</v>
          </cell>
          <cell r="H12939" t="str">
            <v>Brake rear</v>
          </cell>
          <cell r="I12939" t="str">
            <v>Bakbroms</v>
          </cell>
          <cell r="K12939" t="str">
            <v>Shimano</v>
          </cell>
          <cell r="L12939" t="str">
            <v>Kontakta SHIMANO</v>
          </cell>
        </row>
        <row r="12940">
          <cell r="B12940" t="str">
            <v>YXC9375531Vevlager</v>
          </cell>
          <cell r="C12940" t="str">
            <v>YXC9375531</v>
          </cell>
          <cell r="D12940">
            <v>2022</v>
          </cell>
          <cell r="E12940">
            <v>13</v>
          </cell>
          <cell r="F12940" t="str">
            <v>0130</v>
          </cell>
          <cell r="G12940" t="str">
            <v>E001</v>
          </cell>
          <cell r="H12940" t="str">
            <v xml:space="preserve">BB-set </v>
          </cell>
          <cell r="I12940" t="str">
            <v>Vevlager</v>
          </cell>
          <cell r="K12940" t="str">
            <v>C8705065-1-124C</v>
          </cell>
          <cell r="L12940" t="str">
            <v>C8705065-1-124C</v>
          </cell>
        </row>
        <row r="12941">
          <cell r="B12941" t="str">
            <v>YXC9375531Vevparti</v>
          </cell>
          <cell r="C12941" t="str">
            <v>YXC9375531</v>
          </cell>
          <cell r="D12941">
            <v>2022</v>
          </cell>
          <cell r="E12941">
            <v>14</v>
          </cell>
          <cell r="F12941" t="str">
            <v>0140</v>
          </cell>
          <cell r="G12941" t="str">
            <v>E002</v>
          </cell>
          <cell r="H12941" t="str">
            <v>Front Chainwheel</v>
          </cell>
          <cell r="I12941" t="str">
            <v>Vevparti</v>
          </cell>
          <cell r="J12941" t="str">
            <v>38t inkl in spider</v>
          </cell>
          <cell r="K12941" t="str">
            <v>C3305681-170-EG</v>
          </cell>
          <cell r="L12941" t="str">
            <v>C3305681-170-EG</v>
          </cell>
        </row>
        <row r="12942">
          <cell r="B12942" t="str">
            <v>YXC9375531Kedjeskydd</v>
          </cell>
          <cell r="C12942" t="str">
            <v>YXC9375531</v>
          </cell>
          <cell r="D12942">
            <v>2022</v>
          </cell>
          <cell r="E12942">
            <v>15</v>
          </cell>
          <cell r="F12942" t="str">
            <v>0150</v>
          </cell>
          <cell r="G12942" t="str">
            <v>H001</v>
          </cell>
          <cell r="H12942" t="str">
            <v>Chain guard</v>
          </cell>
          <cell r="I12942" t="str">
            <v>Kedjeskydd</v>
          </cell>
          <cell r="J12942" t="str">
            <v>C8305678 Twave 38 Short Integrated smoke transparent/black. SCREW BZ 4,2x9,5 POZ DIN7981F</v>
          </cell>
          <cell r="K12942" t="str">
            <v>C8305427/ZBK</v>
          </cell>
          <cell r="L12942" t="str">
            <v>C8305427/ZBK</v>
          </cell>
        </row>
        <row r="12943">
          <cell r="B12943" t="str">
            <v>YXC9375531Kedjeskyddsfäste</v>
          </cell>
          <cell r="C12943" t="str">
            <v>YXC9375531</v>
          </cell>
          <cell r="D12943">
            <v>2022</v>
          </cell>
          <cell r="E12943">
            <v>16</v>
          </cell>
          <cell r="F12943" t="str">
            <v>0160</v>
          </cell>
          <cell r="G12943" t="str">
            <v>H002</v>
          </cell>
          <cell r="H12943" t="str">
            <v>Chain guard bracket</v>
          </cell>
          <cell r="I12943" t="str">
            <v>Kedjeskyddsfäste</v>
          </cell>
          <cell r="J12943" t="str">
            <v>C8305679 CNG-FF38T, C8305680 SCREW M4X8 MPS DIN 7985 BK</v>
          </cell>
          <cell r="K12943" t="str">
            <v>C8305427</v>
          </cell>
          <cell r="L12943" t="str">
            <v>C8305427</v>
          </cell>
        </row>
        <row r="12944">
          <cell r="B12944" t="str">
            <v>YXC9375531Framväxel</v>
          </cell>
          <cell r="C12944" t="str">
            <v>YXC9375531</v>
          </cell>
          <cell r="D12944">
            <v>2022</v>
          </cell>
          <cell r="E12944">
            <v>17</v>
          </cell>
          <cell r="F12944" t="str">
            <v>0170</v>
          </cell>
          <cell r="G12944" t="str">
            <v>D003</v>
          </cell>
          <cell r="H12944" t="str">
            <v>Front Derailleur</v>
          </cell>
          <cell r="I12944" t="str">
            <v>Framväxel</v>
          </cell>
          <cell r="L12944" t="e">
            <v>#N/A</v>
          </cell>
        </row>
        <row r="12945">
          <cell r="B12945" t="str">
            <v>YXC9375531Bakväxel</v>
          </cell>
          <cell r="C12945" t="str">
            <v>YXC9375531</v>
          </cell>
          <cell r="D12945">
            <v>2022</v>
          </cell>
          <cell r="E12945">
            <v>18</v>
          </cell>
          <cell r="F12945" t="str">
            <v>0180</v>
          </cell>
          <cell r="G12945" t="str">
            <v>D004</v>
          </cell>
          <cell r="H12945" t="str">
            <v>Rear Derailleur</v>
          </cell>
          <cell r="I12945" t="str">
            <v>Bakväxel</v>
          </cell>
          <cell r="K12945" t="str">
            <v>Shimano</v>
          </cell>
          <cell r="L12945" t="str">
            <v>Kontakta SHIMANO</v>
          </cell>
        </row>
        <row r="12946">
          <cell r="B12946" t="str">
            <v>YXC9375531Kedja</v>
          </cell>
          <cell r="C12946" t="str">
            <v>YXC9375531</v>
          </cell>
          <cell r="D12946">
            <v>2022</v>
          </cell>
          <cell r="E12946">
            <v>19</v>
          </cell>
          <cell r="F12946" t="str">
            <v>0190</v>
          </cell>
          <cell r="G12946" t="str">
            <v>E003</v>
          </cell>
          <cell r="H12946" t="str">
            <v xml:space="preserve">Chain </v>
          </cell>
          <cell r="I12946" t="str">
            <v>Kedja</v>
          </cell>
          <cell r="J12946" t="str">
            <v>C3405041-104  + link CHA 1S 105L RB Z610HXRB   KMC</v>
          </cell>
          <cell r="K12946" t="str">
            <v>C3405001-0100</v>
          </cell>
          <cell r="L12946" t="str">
            <v>C3400002</v>
          </cell>
        </row>
        <row r="12947">
          <cell r="B12947" t="str">
            <v>YXC9375531Kassett</v>
          </cell>
          <cell r="C12947" t="str">
            <v>YXC9375531</v>
          </cell>
          <cell r="D12947">
            <v>2022</v>
          </cell>
          <cell r="E12947">
            <v>20</v>
          </cell>
          <cell r="F12947" t="str">
            <v>0200</v>
          </cell>
          <cell r="G12947" t="str">
            <v>E004</v>
          </cell>
          <cell r="H12947" t="str">
            <v>Cassette Sprocket</v>
          </cell>
          <cell r="I12947" t="str">
            <v>Kassett</v>
          </cell>
          <cell r="J12947" t="str">
            <v>ASMGEAR20SU SPT SC20sv3/32" (INTERNAL HUB)</v>
          </cell>
          <cell r="K12947" t="str">
            <v>ASMGEAR16SU</v>
          </cell>
          <cell r="L12947" t="str">
            <v>Kontakta SHIMANO</v>
          </cell>
        </row>
        <row r="12948">
          <cell r="B12948" t="str">
            <v>YXC9375531Framhjul</v>
          </cell>
          <cell r="C12948" t="str">
            <v>YXC9375531</v>
          </cell>
          <cell r="D12948">
            <v>2022</v>
          </cell>
          <cell r="E12948">
            <v>21</v>
          </cell>
          <cell r="F12948" t="str">
            <v>0210</v>
          </cell>
          <cell r="G12948" t="str">
            <v>F001</v>
          </cell>
          <cell r="H12948" t="str">
            <v>Front hub</v>
          </cell>
          <cell r="I12948" t="str">
            <v>Framhjul</v>
          </cell>
          <cell r="K12948" t="str">
            <v>C4107949</v>
          </cell>
          <cell r="L12948" t="str">
            <v>C4100365</v>
          </cell>
        </row>
        <row r="12949">
          <cell r="B12949" t="str">
            <v>YXC9375531Bakhjul</v>
          </cell>
          <cell r="C12949" t="str">
            <v>YXC9375531</v>
          </cell>
          <cell r="D12949">
            <v>2022</v>
          </cell>
          <cell r="E12949">
            <v>22</v>
          </cell>
          <cell r="F12949" t="str">
            <v>0220</v>
          </cell>
          <cell r="G12949" t="str">
            <v>F002</v>
          </cell>
          <cell r="H12949" t="str">
            <v>Rear hub</v>
          </cell>
          <cell r="I12949" t="str">
            <v>Bakhjul</v>
          </cell>
          <cell r="J12949" t="str">
            <v>ASGC30007CADXR (ASG7C30ADXR) HBRcb 36 H SILVER DX</v>
          </cell>
          <cell r="K12949" t="str">
            <v>C4208242</v>
          </cell>
          <cell r="L12949" t="str">
            <v>C4200052</v>
          </cell>
        </row>
        <row r="12950">
          <cell r="B12950" t="str">
            <v>YXC9375531Däck</v>
          </cell>
          <cell r="C12950" t="str">
            <v>YXC9375531</v>
          </cell>
          <cell r="D12950">
            <v>2022</v>
          </cell>
          <cell r="E12950">
            <v>23</v>
          </cell>
          <cell r="F12950" t="str">
            <v>0230</v>
          </cell>
          <cell r="G12950" t="str">
            <v>F003</v>
          </cell>
          <cell r="H12950" t="str">
            <v>Tire</v>
          </cell>
          <cell r="I12950" t="str">
            <v>Däck</v>
          </cell>
          <cell r="K12950" t="str">
            <v>C4906455</v>
          </cell>
          <cell r="L12950" t="str">
            <v>C4901463</v>
          </cell>
        </row>
        <row r="12951">
          <cell r="B12951" t="str">
            <v>YXC9375531Skärmar set</v>
          </cell>
          <cell r="C12951" t="str">
            <v>YXC9375531</v>
          </cell>
          <cell r="D12951">
            <v>2022</v>
          </cell>
          <cell r="E12951">
            <v>24</v>
          </cell>
          <cell r="F12951" t="str">
            <v>0240</v>
          </cell>
          <cell r="G12951" t="str">
            <v>H003</v>
          </cell>
          <cell r="H12951" t="str">
            <v xml:space="preserve">Mudguard front   </v>
          </cell>
          <cell r="I12951" t="str">
            <v>Skärmar set</v>
          </cell>
          <cell r="K12951" t="str">
            <v>C8255729-BK</v>
          </cell>
          <cell r="L12951" t="str">
            <v>C8250028</v>
          </cell>
        </row>
        <row r="12952">
          <cell r="B12952" t="str">
            <v>YXC9375531Pakethållare</v>
          </cell>
          <cell r="C12952" t="str">
            <v>YXC9375531</v>
          </cell>
          <cell r="D12952">
            <v>2022</v>
          </cell>
          <cell r="E12952">
            <v>25</v>
          </cell>
          <cell r="F12952" t="str">
            <v>0250</v>
          </cell>
          <cell r="G12952" t="str">
            <v>H004</v>
          </cell>
          <cell r="H12952" t="str">
            <v>Carrier</v>
          </cell>
          <cell r="I12952" t="str">
            <v>Pakethållare</v>
          </cell>
          <cell r="J12952" t="str">
            <v>C8205759-BK AVS CLASSIC CARRIER FOR PHILION BATTERY, Powder BLACK CLIP AND SPECTRA LOGO SF-03</v>
          </cell>
          <cell r="K12952" t="str">
            <v>C8205834-BK</v>
          </cell>
          <cell r="L12952" t="str">
            <v>C8205834-BK</v>
          </cell>
        </row>
        <row r="12953">
          <cell r="B12953" t="str">
            <v>YXC9375531Sadel</v>
          </cell>
          <cell r="C12953" t="str">
            <v>YXC9375531</v>
          </cell>
          <cell r="D12953">
            <v>2022</v>
          </cell>
          <cell r="E12953">
            <v>26</v>
          </cell>
          <cell r="F12953" t="str">
            <v>0260</v>
          </cell>
          <cell r="G12953" t="str">
            <v>G001</v>
          </cell>
          <cell r="H12953" t="str">
            <v>Saddle</v>
          </cell>
          <cell r="I12953" t="str">
            <v>Sadel</v>
          </cell>
          <cell r="K12953" t="str">
            <v>C7105989</v>
          </cell>
          <cell r="L12953" t="str">
            <v>C7100596</v>
          </cell>
        </row>
        <row r="12954">
          <cell r="B12954" t="str">
            <v>YXC9375531Sadelstolpe</v>
          </cell>
          <cell r="C12954" t="str">
            <v>YXC9375531</v>
          </cell>
          <cell r="D12954">
            <v>2022</v>
          </cell>
          <cell r="E12954">
            <v>27</v>
          </cell>
          <cell r="F12954" t="str">
            <v>0270</v>
          </cell>
          <cell r="G12954" t="str">
            <v>G002</v>
          </cell>
          <cell r="H12954" t="str">
            <v>Seatpost</v>
          </cell>
          <cell r="I12954" t="str">
            <v>Sadelstolpe</v>
          </cell>
          <cell r="J12954" t="str">
            <v>C7205256 STD 27.2X300 SILVER</v>
          </cell>
          <cell r="K12954" t="str">
            <v>C7205567</v>
          </cell>
          <cell r="L12954" t="str">
            <v>C7200327-272</v>
          </cell>
        </row>
        <row r="12955">
          <cell r="B12955" t="str">
            <v>YXC9375531Sadelrörsklämma</v>
          </cell>
          <cell r="C12955" t="str">
            <v>YXC9375531</v>
          </cell>
          <cell r="D12955">
            <v>2022</v>
          </cell>
          <cell r="E12955">
            <v>28</v>
          </cell>
          <cell r="F12955" t="str">
            <v>0280</v>
          </cell>
          <cell r="G12955" t="str">
            <v>G003</v>
          </cell>
          <cell r="H12955" t="str">
            <v>Seat Clamp</v>
          </cell>
          <cell r="I12955" t="str">
            <v>Sadelrörsklämma</v>
          </cell>
          <cell r="J12955" t="str">
            <v>C7305002 L/C 31.8 MX27 shiny black</v>
          </cell>
          <cell r="K12955" t="str">
            <v>C7305002</v>
          </cell>
          <cell r="L12955" t="str">
            <v>C7300027-318</v>
          </cell>
        </row>
        <row r="12956">
          <cell r="B12956" t="str">
            <v>YXC9375531Framlampa</v>
          </cell>
          <cell r="C12956" t="str">
            <v>YXC9375531</v>
          </cell>
          <cell r="D12956">
            <v>2022</v>
          </cell>
          <cell r="E12956">
            <v>29</v>
          </cell>
          <cell r="F12956" t="str">
            <v>0290</v>
          </cell>
          <cell r="G12956" t="str">
            <v>H005</v>
          </cell>
          <cell r="H12956" t="str">
            <v>Front light</v>
          </cell>
          <cell r="I12956" t="str">
            <v>Framlampa</v>
          </cell>
          <cell r="K12956" t="str">
            <v>C8015300</v>
          </cell>
          <cell r="L12956" t="str">
            <v>C8015300</v>
          </cell>
        </row>
        <row r="12957">
          <cell r="B12957" t="str">
            <v>YXC9375531Baklampa</v>
          </cell>
          <cell r="C12957" t="str">
            <v>YXC9375531</v>
          </cell>
          <cell r="D12957">
            <v>2022</v>
          </cell>
          <cell r="E12957">
            <v>30</v>
          </cell>
          <cell r="F12957" t="str">
            <v>0300</v>
          </cell>
          <cell r="G12957" t="str">
            <v>H006</v>
          </cell>
          <cell r="H12957" t="str">
            <v>Light, Rear</v>
          </cell>
          <cell r="I12957" t="str">
            <v>Baklampa</v>
          </cell>
          <cell r="J12957" t="str">
            <v>inkl in battery</v>
          </cell>
          <cell r="K12957" t="str">
            <v>C8705186-1RLBK</v>
          </cell>
          <cell r="L12957" t="str">
            <v>C8705186-1RLBK</v>
          </cell>
        </row>
        <row r="12958">
          <cell r="B12958" t="str">
            <v>YXC9375531Låssats</v>
          </cell>
          <cell r="C12958" t="str">
            <v>YXC9375531</v>
          </cell>
          <cell r="D12958">
            <v>2022</v>
          </cell>
          <cell r="E12958">
            <v>31</v>
          </cell>
          <cell r="F12958" t="str">
            <v>0310</v>
          </cell>
          <cell r="G12958" t="str">
            <v>H007</v>
          </cell>
          <cell r="H12958" t="str">
            <v>Lock</v>
          </cell>
          <cell r="I12958" t="str">
            <v>Låssats</v>
          </cell>
          <cell r="J12958" t="str">
            <v>C8405069 LCK SF PLbk Solid+  BAT SF03/SR11/SR20, LOCK FRAME+LOCK BATT SF03 RT W/2 similar keys</v>
          </cell>
          <cell r="K12958" t="str">
            <v>C8405069</v>
          </cell>
          <cell r="L12958" t="str">
            <v>C8405069</v>
          </cell>
        </row>
        <row r="12959">
          <cell r="B12959" t="str">
            <v>YXC9375531Stöd</v>
          </cell>
          <cell r="C12959" t="str">
            <v>YXC9375531</v>
          </cell>
          <cell r="D12959">
            <v>2022</v>
          </cell>
          <cell r="E12959">
            <v>32</v>
          </cell>
          <cell r="F12959" t="str">
            <v>0320</v>
          </cell>
          <cell r="G12959" t="str">
            <v>H008</v>
          </cell>
          <cell r="H12959" t="str">
            <v>Kick stand</v>
          </cell>
          <cell r="I12959" t="str">
            <v>Stöd</v>
          </cell>
          <cell r="J12959" t="str">
            <v>C8105222 REX HV for MAX CS mount KICKSTAND ADJUSTABLE 1288-4</v>
          </cell>
          <cell r="K12959" t="str">
            <v>C8105208</v>
          </cell>
          <cell r="L12959" t="str">
            <v>C8100034</v>
          </cell>
        </row>
        <row r="12960">
          <cell r="B12960" t="str">
            <v>YXC9375531Korg</v>
          </cell>
          <cell r="C12960" t="str">
            <v>YXC9375531</v>
          </cell>
          <cell r="D12960">
            <v>2022</v>
          </cell>
          <cell r="E12960">
            <v>33</v>
          </cell>
          <cell r="F12960" t="str">
            <v>0330</v>
          </cell>
          <cell r="G12960" t="str">
            <v>H009</v>
          </cell>
          <cell r="H12960" t="str">
            <v>Basket / Fr carrier</v>
          </cell>
          <cell r="I12960" t="str">
            <v>Korg</v>
          </cell>
          <cell r="K12960" t="str">
            <v>C8605213</v>
          </cell>
          <cell r="L12960" t="str">
            <v>C8605213</v>
          </cell>
        </row>
        <row r="12961">
          <cell r="B12961" t="str">
            <v>YXC9375531Pedaler</v>
          </cell>
          <cell r="C12961" t="str">
            <v>YXC9375531</v>
          </cell>
          <cell r="D12961">
            <v>2022</v>
          </cell>
          <cell r="E12961">
            <v>34</v>
          </cell>
          <cell r="F12961" t="str">
            <v>0340</v>
          </cell>
          <cell r="G12961" t="str">
            <v>E005</v>
          </cell>
          <cell r="H12961" t="str">
            <v xml:space="preserve">Pedal </v>
          </cell>
          <cell r="I12961" t="str">
            <v>Pedaler</v>
          </cell>
          <cell r="J12961" t="str">
            <v>C3505317 STANDARD BK/GR9/16"</v>
          </cell>
          <cell r="K12961" t="str">
            <v>C3505208</v>
          </cell>
          <cell r="L12961" t="str">
            <v>C3500059</v>
          </cell>
        </row>
        <row r="12962">
          <cell r="B12962" t="str">
            <v>YXC9375531Motor</v>
          </cell>
          <cell r="C12962" t="str">
            <v>YXC9375531</v>
          </cell>
          <cell r="D12962">
            <v>2022</v>
          </cell>
          <cell r="E12962">
            <v>35</v>
          </cell>
          <cell r="F12962" t="str">
            <v>0350</v>
          </cell>
          <cell r="G12962" t="str">
            <v>J001</v>
          </cell>
          <cell r="H12962" t="str">
            <v>DRIVE UNIT:</v>
          </cell>
          <cell r="I12962" t="str">
            <v>Motor</v>
          </cell>
          <cell r="J12962" t="str">
            <v>C8705104-01-CB MODEST Coaster Brake for UART / EN15194:2017</v>
          </cell>
          <cell r="K12962" t="str">
            <v>C8705144-1-03</v>
          </cell>
          <cell r="L12962" t="str">
            <v>C8705144-1-03</v>
          </cell>
        </row>
        <row r="12963">
          <cell r="B12963" t="str">
            <v>YXC9375531Display</v>
          </cell>
          <cell r="C12963" t="str">
            <v>YXC9375531</v>
          </cell>
          <cell r="D12963">
            <v>2022</v>
          </cell>
          <cell r="E12963">
            <v>36</v>
          </cell>
          <cell r="F12963" t="str">
            <v>0360</v>
          </cell>
          <cell r="G12963" t="str">
            <v>J004</v>
          </cell>
          <cell r="H12963" t="str">
            <v>DISPLAY:</v>
          </cell>
          <cell r="I12963" t="str">
            <v>Display</v>
          </cell>
          <cell r="K12963" t="str">
            <v>C8705068-1-38C</v>
          </cell>
          <cell r="L12963" t="str">
            <v>C8705068-1-38C</v>
          </cell>
        </row>
        <row r="12964">
          <cell r="B12964" t="str">
            <v>YXC9375531EB-Bus kabel</v>
          </cell>
          <cell r="C12964" t="str">
            <v>YXC9375531</v>
          </cell>
          <cell r="D12964">
            <v>2022</v>
          </cell>
          <cell r="E12964">
            <v>37</v>
          </cell>
          <cell r="F12964" t="str">
            <v>0370</v>
          </cell>
          <cell r="G12964" t="str">
            <v>J005</v>
          </cell>
          <cell r="H12964" t="str">
            <v>EB-BUS CABLE:</v>
          </cell>
          <cell r="I12964" t="str">
            <v>EB-Bus kabel</v>
          </cell>
          <cell r="J12964" t="str">
            <v>C8705068-1-04-01, 5PIN ( 1340mm ) CONNECT TO CONTROLLER, OTHER SIDE TO DISPLAY, LIGHTING SETS</v>
          </cell>
          <cell r="K12964" t="str">
            <v>C8705065-1-04AC</v>
          </cell>
          <cell r="L12964" t="str">
            <v>C8705065-1-04AC</v>
          </cell>
        </row>
        <row r="12965">
          <cell r="B12965" t="str">
            <v>YXC9375531Motorkabel</v>
          </cell>
          <cell r="C12965" t="str">
            <v>YXC9375531</v>
          </cell>
          <cell r="D12965">
            <v>2022</v>
          </cell>
          <cell r="E12965">
            <v>38</v>
          </cell>
          <cell r="F12965" t="str">
            <v>0380</v>
          </cell>
          <cell r="G12965" t="str">
            <v>J006</v>
          </cell>
          <cell r="H12965" t="str">
            <v>POWER CABLE:</v>
          </cell>
          <cell r="I12965" t="str">
            <v>Motorkabel</v>
          </cell>
          <cell r="J12965" t="str">
            <v>W/O (inluded into the battary slider)</v>
          </cell>
          <cell r="K12965" t="str">
            <v>C8705065-1-03A</v>
          </cell>
          <cell r="L12965" t="str">
            <v>C8705065-1-03A</v>
          </cell>
        </row>
        <row r="12966">
          <cell r="B12966" t="str">
            <v>YXC9375531Kabel framlampa</v>
          </cell>
          <cell r="C12966" t="str">
            <v>YXC9375531</v>
          </cell>
          <cell r="D12966">
            <v>2022</v>
          </cell>
          <cell r="E12966">
            <v>39</v>
          </cell>
          <cell r="F12966" t="str">
            <v>0390</v>
          </cell>
          <cell r="G12966" t="str">
            <v>J007</v>
          </cell>
          <cell r="H12966" t="str">
            <v>F. LIGHT CABLE:</v>
          </cell>
          <cell r="I12966" t="str">
            <v>Kabel framlampa</v>
          </cell>
          <cell r="K12966" t="str">
            <v>Ingår i EB-buskabeln</v>
          </cell>
          <cell r="L12966" t="str">
            <v>Ingår i EB-buskabeln</v>
          </cell>
        </row>
        <row r="12967">
          <cell r="B12967" t="str">
            <v>YXC9375531Kabel baklampa</v>
          </cell>
          <cell r="C12967" t="str">
            <v>YXC9375531</v>
          </cell>
          <cell r="D12967">
            <v>2022</v>
          </cell>
          <cell r="E12967">
            <v>40</v>
          </cell>
          <cell r="F12967" t="str">
            <v>0400</v>
          </cell>
          <cell r="G12967" t="str">
            <v>J008</v>
          </cell>
          <cell r="H12967" t="str">
            <v>R. LIGHT CABLE:</v>
          </cell>
          <cell r="I12967" t="str">
            <v>Kabel baklampa</v>
          </cell>
          <cell r="J12967" t="str">
            <v>Included in the battery</v>
          </cell>
          <cell r="K12967" t="str">
            <v>INGÅR I BATTERIET</v>
          </cell>
          <cell r="L12967" t="str">
            <v>Ingår i batteriet</v>
          </cell>
        </row>
        <row r="12968">
          <cell r="B12968" t="str">
            <v>YXC9375531Hastighetssensor</v>
          </cell>
          <cell r="C12968" t="str">
            <v>YXC9375531</v>
          </cell>
          <cell r="D12968">
            <v>2022</v>
          </cell>
          <cell r="E12968">
            <v>41</v>
          </cell>
          <cell r="F12968" t="str">
            <v>0410</v>
          </cell>
          <cell r="G12968" t="str">
            <v>J009</v>
          </cell>
          <cell r="H12968" t="str">
            <v>SPEED SENSOR:</v>
          </cell>
          <cell r="I12968" t="str">
            <v>Hastighetssensor</v>
          </cell>
          <cell r="J12968" t="str">
            <v>C8705068-1-04-11, DETECTING WHEEL RPM, CABLE LENGTH:70mm</v>
          </cell>
          <cell r="K12968" t="str">
            <v>INGÅR I MOTORN</v>
          </cell>
          <cell r="L12968" t="str">
            <v>Ingår i motorn</v>
          </cell>
        </row>
        <row r="12969">
          <cell r="B12969" t="str">
            <v>YXC9375531Batteri</v>
          </cell>
          <cell r="C12969" t="str">
            <v>YXC9375531</v>
          </cell>
          <cell r="D12969">
            <v>2022</v>
          </cell>
          <cell r="E12969">
            <v>42</v>
          </cell>
          <cell r="F12969" t="str">
            <v>0420</v>
          </cell>
          <cell r="G12969" t="str">
            <v>J002</v>
          </cell>
          <cell r="H12969" t="str">
            <v>BATTERY:</v>
          </cell>
          <cell r="I12969" t="str">
            <v>Batteri</v>
          </cell>
          <cell r="K12969" t="str">
            <v>C8705186-E-11C</v>
          </cell>
          <cell r="L12969" t="str">
            <v>C8705186-E-11C</v>
          </cell>
        </row>
        <row r="12970">
          <cell r="B12970" t="str">
            <v>YXC9375531Batterihållare</v>
          </cell>
          <cell r="C12970" t="str">
            <v>YXC9375531</v>
          </cell>
          <cell r="D12970">
            <v>2022</v>
          </cell>
          <cell r="E12970">
            <v>43</v>
          </cell>
          <cell r="F12970" t="str">
            <v>0430</v>
          </cell>
          <cell r="G12970" t="str">
            <v>J003</v>
          </cell>
          <cell r="H12970" t="str">
            <v>BATTERY HOLDER/Slider</v>
          </cell>
          <cell r="I12970" t="str">
            <v>Batterihållare</v>
          </cell>
          <cell r="L12970" t="e">
            <v>#N/A</v>
          </cell>
        </row>
        <row r="12971">
          <cell r="B12971" t="str">
            <v>YXC9375531Batteriladdare</v>
          </cell>
          <cell r="C12971" t="str">
            <v>YXC9375531</v>
          </cell>
          <cell r="D12971">
            <v>2022</v>
          </cell>
          <cell r="E12971">
            <v>44</v>
          </cell>
          <cell r="F12971" t="str">
            <v>0440</v>
          </cell>
          <cell r="G12971" t="str">
            <v>J010</v>
          </cell>
          <cell r="H12971" t="str">
            <v>CHARGER:</v>
          </cell>
          <cell r="I12971" t="str">
            <v>Batteriladdare</v>
          </cell>
          <cell r="J12971" t="str">
            <v>C8705058-02, (CHARGER 2A    # NO:CZ2AG2JE7)  CHARGER FOR PHYLION BATTERY UART</v>
          </cell>
          <cell r="K12971" t="str">
            <v>C8705058-1-1C</v>
          </cell>
          <cell r="L12971" t="str">
            <v>C8705058-1-1D</v>
          </cell>
        </row>
        <row r="12972">
          <cell r="B12972" t="str">
            <v>YXC9375531Kontrollbox</v>
          </cell>
          <cell r="C12972" t="str">
            <v>YXC9375531</v>
          </cell>
          <cell r="D12972">
            <v>2022</v>
          </cell>
          <cell r="E12972">
            <v>45</v>
          </cell>
          <cell r="F12972" t="str">
            <v>0450</v>
          </cell>
          <cell r="G12972" t="str">
            <v>J011</v>
          </cell>
          <cell r="H12972" t="str">
            <v>Controller</v>
          </cell>
          <cell r="I12972" t="str">
            <v>Kontrollbox</v>
          </cell>
          <cell r="K12972" t="str">
            <v>C8705142-10-9C</v>
          </cell>
          <cell r="L12972" t="str">
            <v>C8705142-10-9C</v>
          </cell>
        </row>
        <row r="12973">
          <cell r="B12973" t="str">
            <v>YXC9375531Växelöra</v>
          </cell>
          <cell r="C12973" t="str">
            <v>YXC9375531</v>
          </cell>
          <cell r="D12973">
            <v>2022</v>
          </cell>
          <cell r="E12973">
            <v>46</v>
          </cell>
          <cell r="F12973" t="str">
            <v>0460</v>
          </cell>
          <cell r="G12973" t="str">
            <v>D005</v>
          </cell>
          <cell r="H12973" t="str">
            <v>Gear hanger</v>
          </cell>
          <cell r="I12973" t="str">
            <v>Växelöra</v>
          </cell>
          <cell r="L12973" t="e">
            <v>#N/A</v>
          </cell>
        </row>
        <row r="12974">
          <cell r="B12974" t="str">
            <v>YXC9375532RAM</v>
          </cell>
          <cell r="C12974" t="str">
            <v>YXC9375532</v>
          </cell>
          <cell r="D12974">
            <v>2022</v>
          </cell>
          <cell r="E12974">
            <v>1</v>
          </cell>
          <cell r="F12974" t="str">
            <v>0010</v>
          </cell>
          <cell r="G12974" t="str">
            <v>A001</v>
          </cell>
          <cell r="H12974" t="str">
            <v>PAINTED FRAME</v>
          </cell>
          <cell r="I12974" t="str">
            <v>RAM</v>
          </cell>
          <cell r="L12974" t="e">
            <v>#N/A</v>
          </cell>
        </row>
        <row r="12975">
          <cell r="B12975" t="str">
            <v>YXC9375532Framgaffel</v>
          </cell>
          <cell r="C12975" t="str">
            <v>YXC9375532</v>
          </cell>
          <cell r="D12975">
            <v>2022</v>
          </cell>
          <cell r="E12975">
            <v>2</v>
          </cell>
          <cell r="F12975" t="str">
            <v>0020</v>
          </cell>
          <cell r="G12975" t="str">
            <v>A002</v>
          </cell>
          <cell r="H12975" t="str">
            <v>PAINTED FORK</v>
          </cell>
          <cell r="I12975" t="str">
            <v>Framgaffel</v>
          </cell>
          <cell r="J12975" t="str">
            <v>C1605443-193 FF 28 ST 1"1/8 Bi 30 37 w hole</v>
          </cell>
          <cell r="L12975" t="e">
            <v>#N/A</v>
          </cell>
        </row>
        <row r="12976">
          <cell r="B12976" t="str">
            <v>YXC9375532Styrlager</v>
          </cell>
          <cell r="C12976" t="str">
            <v>YXC9375532</v>
          </cell>
          <cell r="D12976">
            <v>2022</v>
          </cell>
          <cell r="E12976">
            <v>3</v>
          </cell>
          <cell r="F12976" t="str">
            <v>0030</v>
          </cell>
          <cell r="G12976" t="str">
            <v>B001</v>
          </cell>
          <cell r="H12976" t="str">
            <v>Head Set</v>
          </cell>
          <cell r="I12976" t="str">
            <v>Styrlager</v>
          </cell>
          <cell r="K12976" t="str">
            <v>C2105291</v>
          </cell>
          <cell r="L12976" t="str">
            <v>C2100163</v>
          </cell>
        </row>
        <row r="12977">
          <cell r="B12977" t="str">
            <v xml:space="preserve">YXC9375532Styrstam </v>
          </cell>
          <cell r="C12977" t="str">
            <v>YXC9375532</v>
          </cell>
          <cell r="D12977">
            <v>2022</v>
          </cell>
          <cell r="E12977">
            <v>4</v>
          </cell>
          <cell r="F12977" t="str">
            <v>0040</v>
          </cell>
          <cell r="G12977" t="str">
            <v>B002</v>
          </cell>
          <cell r="H12977" t="str">
            <v>Handlebar Stem</v>
          </cell>
          <cell r="I12977" t="str">
            <v xml:space="preserve">Styrstam </v>
          </cell>
          <cell r="K12977" t="str">
            <v>C2205550-110</v>
          </cell>
          <cell r="L12977" t="str">
            <v>C2200067</v>
          </cell>
        </row>
        <row r="12978">
          <cell r="B12978" t="str">
            <v>YXC9375532Styre</v>
          </cell>
          <cell r="C12978" t="str">
            <v>YXC9375532</v>
          </cell>
          <cell r="D12978">
            <v>2022</v>
          </cell>
          <cell r="E12978">
            <v>5</v>
          </cell>
          <cell r="F12978" t="str">
            <v>0050</v>
          </cell>
          <cell r="G12978" t="str">
            <v>B003</v>
          </cell>
          <cell r="H12978" t="str">
            <v>Handelbar</v>
          </cell>
          <cell r="I12978" t="str">
            <v>Styre</v>
          </cell>
          <cell r="K12978" t="str">
            <v>C2306074</v>
          </cell>
          <cell r="L12978" t="str">
            <v>C2306074</v>
          </cell>
        </row>
        <row r="12979">
          <cell r="B12979" t="str">
            <v>YXC9375532Bromsgrepp H</v>
          </cell>
          <cell r="C12979" t="str">
            <v>YXC9375532</v>
          </cell>
          <cell r="D12979">
            <v>2022</v>
          </cell>
          <cell r="E12979">
            <v>6</v>
          </cell>
          <cell r="F12979" t="str">
            <v>0060</v>
          </cell>
          <cell r="G12979" t="str">
            <v>C002</v>
          </cell>
          <cell r="H12979" t="str">
            <v>Brake Lever R</v>
          </cell>
          <cell r="I12979" t="str">
            <v>Bromsgrepp H</v>
          </cell>
          <cell r="L12979" t="e">
            <v>#N/A</v>
          </cell>
        </row>
        <row r="12980">
          <cell r="B12980" t="str">
            <v>YXC9375532Bromsgrepp V</v>
          </cell>
          <cell r="C12980" t="str">
            <v>YXC9375532</v>
          </cell>
          <cell r="D12980">
            <v>2022</v>
          </cell>
          <cell r="E12980">
            <v>7</v>
          </cell>
          <cell r="F12980" t="str">
            <v>0070</v>
          </cell>
          <cell r="G12980" t="str">
            <v>C001</v>
          </cell>
          <cell r="H12980" t="str">
            <v>Brake Lever L</v>
          </cell>
          <cell r="I12980" t="str">
            <v>Bromsgrepp V</v>
          </cell>
          <cell r="K12980" t="str">
            <v>C6405080-1000</v>
          </cell>
          <cell r="L12980" t="str">
            <v>Kontakta Service</v>
          </cell>
        </row>
        <row r="12981">
          <cell r="B12981" t="str">
            <v>YXC9375532Växelreglage H</v>
          </cell>
          <cell r="C12981" t="str">
            <v>YXC9375532</v>
          </cell>
          <cell r="D12981">
            <v>2022</v>
          </cell>
          <cell r="E12981">
            <v>8</v>
          </cell>
          <cell r="F12981" t="str">
            <v>0080</v>
          </cell>
          <cell r="G12981" t="str">
            <v>D002</v>
          </cell>
          <cell r="H12981" t="str">
            <v>Shift Lever R</v>
          </cell>
          <cell r="I12981" t="str">
            <v>Växelreglage H</v>
          </cell>
          <cell r="J12981" t="str">
            <v>C5105092 SHIFT LEVER, SL-C3000-7, NEXUS, REVO SHIFTER, 2320MM INNER, W/O OUTER FOR CJ-NX40(FOR SCANDINAVIAN), BLACK, BULK</v>
          </cell>
          <cell r="K12981" t="str">
            <v>C5105092</v>
          </cell>
          <cell r="L12981" t="str">
            <v>Kontakta SHIMANO</v>
          </cell>
        </row>
        <row r="12982">
          <cell r="B12982" t="str">
            <v>YXC9375532Växelreglage V</v>
          </cell>
          <cell r="C12982" t="str">
            <v>YXC9375532</v>
          </cell>
          <cell r="D12982">
            <v>2022</v>
          </cell>
          <cell r="E12982">
            <v>9</v>
          </cell>
          <cell r="F12982" t="str">
            <v>0090</v>
          </cell>
          <cell r="G12982" t="str">
            <v>D001</v>
          </cell>
          <cell r="H12982" t="str">
            <v>Shift Lever L</v>
          </cell>
          <cell r="I12982" t="str">
            <v>Växelreglage V</v>
          </cell>
          <cell r="L12982" t="e">
            <v>#N/A</v>
          </cell>
        </row>
        <row r="12983">
          <cell r="B12983" t="str">
            <v>YXC9375532Handtag par</v>
          </cell>
          <cell r="C12983" t="str">
            <v>YXC9375532</v>
          </cell>
          <cell r="D12983">
            <v>2022</v>
          </cell>
          <cell r="E12983">
            <v>10</v>
          </cell>
          <cell r="F12983" t="str">
            <v>0100</v>
          </cell>
          <cell r="G12983" t="str">
            <v>B004</v>
          </cell>
          <cell r="H12983" t="str">
            <v>Grip R</v>
          </cell>
          <cell r="I12983" t="str">
            <v>Handtag par</v>
          </cell>
          <cell r="J12983" t="str">
            <v xml:space="preserve">C2505484  HERRMANS 84A ERGO TPE 90MM  </v>
          </cell>
          <cell r="K12983" t="str">
            <v>C2505528</v>
          </cell>
          <cell r="L12983" t="str">
            <v>C2500057</v>
          </cell>
        </row>
        <row r="12984">
          <cell r="B12984" t="str">
            <v>YXC9375532Frambroms</v>
          </cell>
          <cell r="C12984" t="str">
            <v>YXC9375532</v>
          </cell>
          <cell r="D12984">
            <v>2022</v>
          </cell>
          <cell r="E12984">
            <v>11</v>
          </cell>
          <cell r="F12984" t="str">
            <v>0110</v>
          </cell>
          <cell r="G12984" t="str">
            <v>C003</v>
          </cell>
          <cell r="H12984" t="str">
            <v xml:space="preserve">Brake front </v>
          </cell>
          <cell r="I12984" t="str">
            <v>Frambroms</v>
          </cell>
          <cell r="K12984" t="str">
            <v>C6405080-1000</v>
          </cell>
          <cell r="L12984" t="str">
            <v>Kontakta Service</v>
          </cell>
        </row>
        <row r="12985">
          <cell r="B12985" t="str">
            <v>YXC9375532Bakbroms</v>
          </cell>
          <cell r="C12985" t="str">
            <v>YXC9375532</v>
          </cell>
          <cell r="D12985">
            <v>2022</v>
          </cell>
          <cell r="E12985">
            <v>12</v>
          </cell>
          <cell r="F12985" t="str">
            <v>0120</v>
          </cell>
          <cell r="G12985" t="str">
            <v>C004</v>
          </cell>
          <cell r="H12985" t="str">
            <v>Brake rear</v>
          </cell>
          <cell r="I12985" t="str">
            <v>Bakbroms</v>
          </cell>
          <cell r="K12985" t="str">
            <v>Shimano</v>
          </cell>
          <cell r="L12985" t="str">
            <v>Kontakta SHIMANO</v>
          </cell>
        </row>
        <row r="12986">
          <cell r="B12986" t="str">
            <v>YXC9375532Vevlager</v>
          </cell>
          <cell r="C12986" t="str">
            <v>YXC9375532</v>
          </cell>
          <cell r="D12986">
            <v>2022</v>
          </cell>
          <cell r="E12986">
            <v>13</v>
          </cell>
          <cell r="F12986" t="str">
            <v>0130</v>
          </cell>
          <cell r="G12986" t="str">
            <v>E001</v>
          </cell>
          <cell r="H12986" t="str">
            <v xml:space="preserve">BB-set </v>
          </cell>
          <cell r="I12986" t="str">
            <v>Vevlager</v>
          </cell>
          <cell r="K12986" t="str">
            <v>C8705065-1-124C</v>
          </cell>
          <cell r="L12986" t="str">
            <v>C8705065-1-124C</v>
          </cell>
        </row>
        <row r="12987">
          <cell r="B12987" t="str">
            <v>YXC9375532Vevparti</v>
          </cell>
          <cell r="C12987" t="str">
            <v>YXC9375532</v>
          </cell>
          <cell r="D12987">
            <v>2022</v>
          </cell>
          <cell r="E12987">
            <v>14</v>
          </cell>
          <cell r="F12987" t="str">
            <v>0140</v>
          </cell>
          <cell r="G12987" t="str">
            <v>E002</v>
          </cell>
          <cell r="H12987" t="str">
            <v>Front Chainwheel</v>
          </cell>
          <cell r="I12987" t="str">
            <v>Vevparti</v>
          </cell>
          <cell r="J12987" t="str">
            <v>38t inkl in spider</v>
          </cell>
          <cell r="K12987" t="str">
            <v>C3305681-170-EG</v>
          </cell>
          <cell r="L12987" t="str">
            <v>C3305681-170-EG</v>
          </cell>
        </row>
        <row r="12988">
          <cell r="B12988" t="str">
            <v>YXC9375532Kedjeskydd</v>
          </cell>
          <cell r="C12988" t="str">
            <v>YXC9375532</v>
          </cell>
          <cell r="D12988">
            <v>2022</v>
          </cell>
          <cell r="E12988">
            <v>15</v>
          </cell>
          <cell r="F12988" t="str">
            <v>0150</v>
          </cell>
          <cell r="G12988" t="str">
            <v>H001</v>
          </cell>
          <cell r="H12988" t="str">
            <v>Chain guard</v>
          </cell>
          <cell r="I12988" t="str">
            <v>Kedjeskydd</v>
          </cell>
          <cell r="J12988" t="str">
            <v>C8305678 Twave 38 Short Integrated smoke transparent/black. SCREW BZ 4,2x9,5 POZ DIN7981F</v>
          </cell>
          <cell r="K12988" t="str">
            <v>C8305427/ZBK</v>
          </cell>
          <cell r="L12988" t="str">
            <v>C8305427/ZBK</v>
          </cell>
        </row>
        <row r="12989">
          <cell r="B12989" t="str">
            <v>YXC9375532Kedjeskyddsfäste</v>
          </cell>
          <cell r="C12989" t="str">
            <v>YXC9375532</v>
          </cell>
          <cell r="D12989">
            <v>2022</v>
          </cell>
          <cell r="E12989">
            <v>16</v>
          </cell>
          <cell r="F12989" t="str">
            <v>0160</v>
          </cell>
          <cell r="G12989" t="str">
            <v>H002</v>
          </cell>
          <cell r="H12989" t="str">
            <v>Chain guard bracket</v>
          </cell>
          <cell r="I12989" t="str">
            <v>Kedjeskyddsfäste</v>
          </cell>
          <cell r="J12989" t="str">
            <v>C8305679 CNG-FF38T, C8305680 SCREW M4X8 MPS DIN 7985 BK</v>
          </cell>
          <cell r="K12989" t="str">
            <v>C8305427</v>
          </cell>
          <cell r="L12989" t="str">
            <v>C8305427</v>
          </cell>
        </row>
        <row r="12990">
          <cell r="B12990" t="str">
            <v>YXC9375532Framväxel</v>
          </cell>
          <cell r="C12990" t="str">
            <v>YXC9375532</v>
          </cell>
          <cell r="D12990">
            <v>2022</v>
          </cell>
          <cell r="E12990">
            <v>17</v>
          </cell>
          <cell r="F12990" t="str">
            <v>0170</v>
          </cell>
          <cell r="G12990" t="str">
            <v>D003</v>
          </cell>
          <cell r="H12990" t="str">
            <v>Front Derailleur</v>
          </cell>
          <cell r="I12990" t="str">
            <v>Framväxel</v>
          </cell>
          <cell r="L12990" t="e">
            <v>#N/A</v>
          </cell>
        </row>
        <row r="12991">
          <cell r="B12991" t="str">
            <v>YXC9375532Bakväxel</v>
          </cell>
          <cell r="C12991" t="str">
            <v>YXC9375532</v>
          </cell>
          <cell r="D12991">
            <v>2022</v>
          </cell>
          <cell r="E12991">
            <v>18</v>
          </cell>
          <cell r="F12991" t="str">
            <v>0180</v>
          </cell>
          <cell r="G12991" t="str">
            <v>D004</v>
          </cell>
          <cell r="H12991" t="str">
            <v>Rear Derailleur</v>
          </cell>
          <cell r="I12991" t="str">
            <v>Bakväxel</v>
          </cell>
          <cell r="K12991" t="str">
            <v>Shimano</v>
          </cell>
          <cell r="L12991" t="str">
            <v>Kontakta SHIMANO</v>
          </cell>
        </row>
        <row r="12992">
          <cell r="B12992" t="str">
            <v>YXC9375532Kedja</v>
          </cell>
          <cell r="C12992" t="str">
            <v>YXC9375532</v>
          </cell>
          <cell r="D12992">
            <v>2022</v>
          </cell>
          <cell r="E12992">
            <v>19</v>
          </cell>
          <cell r="F12992" t="str">
            <v>0190</v>
          </cell>
          <cell r="G12992" t="str">
            <v>E003</v>
          </cell>
          <cell r="H12992" t="str">
            <v xml:space="preserve">Chain </v>
          </cell>
          <cell r="I12992" t="str">
            <v>Kedja</v>
          </cell>
          <cell r="J12992" t="str">
            <v>C3405041-104  + link CHA 1S 105L RB Z610HXRB   KMC</v>
          </cell>
          <cell r="K12992" t="str">
            <v>C3405001-0100</v>
          </cell>
          <cell r="L12992" t="str">
            <v>C3400002</v>
          </cell>
        </row>
        <row r="12993">
          <cell r="B12993" t="str">
            <v>YXC9375532Kassett</v>
          </cell>
          <cell r="C12993" t="str">
            <v>YXC9375532</v>
          </cell>
          <cell r="D12993">
            <v>2022</v>
          </cell>
          <cell r="E12993">
            <v>20</v>
          </cell>
          <cell r="F12993" t="str">
            <v>0200</v>
          </cell>
          <cell r="G12993" t="str">
            <v>E004</v>
          </cell>
          <cell r="H12993" t="str">
            <v>Cassette Sprocket</v>
          </cell>
          <cell r="I12993" t="str">
            <v>Kassett</v>
          </cell>
          <cell r="J12993" t="str">
            <v>ASMGEAR20SU SPT SC20sv3/32" (INTERNAL HUB)</v>
          </cell>
          <cell r="K12993" t="str">
            <v>ASMGEAR16SU</v>
          </cell>
          <cell r="L12993" t="str">
            <v>Kontakta SHIMANO</v>
          </cell>
        </row>
        <row r="12994">
          <cell r="B12994" t="str">
            <v>YXC9375532Framhjul</v>
          </cell>
          <cell r="C12994" t="str">
            <v>YXC9375532</v>
          </cell>
          <cell r="D12994">
            <v>2022</v>
          </cell>
          <cell r="E12994">
            <v>21</v>
          </cell>
          <cell r="F12994" t="str">
            <v>0210</v>
          </cell>
          <cell r="G12994" t="str">
            <v>F001</v>
          </cell>
          <cell r="H12994" t="str">
            <v>Front hub</v>
          </cell>
          <cell r="I12994" t="str">
            <v>Framhjul</v>
          </cell>
          <cell r="K12994" t="str">
            <v>C4107948</v>
          </cell>
          <cell r="L12994" t="str">
            <v>Kontakta Service</v>
          </cell>
        </row>
        <row r="12995">
          <cell r="B12995" t="str">
            <v>YXC9375532Bakhjul</v>
          </cell>
          <cell r="C12995" t="str">
            <v>YXC9375532</v>
          </cell>
          <cell r="D12995">
            <v>2022</v>
          </cell>
          <cell r="E12995">
            <v>22</v>
          </cell>
          <cell r="F12995" t="str">
            <v>0220</v>
          </cell>
          <cell r="G12995" t="str">
            <v>F002</v>
          </cell>
          <cell r="H12995" t="str">
            <v>Rear hub</v>
          </cell>
          <cell r="I12995" t="str">
            <v>Bakhjul</v>
          </cell>
          <cell r="J12995" t="str">
            <v>ASGC30007CADXR (ASG7C30ADXR) HBRcb 36 H SILVER DX</v>
          </cell>
          <cell r="K12995" t="str">
            <v>C4208243</v>
          </cell>
          <cell r="L12995" t="str">
            <v>C4200387</v>
          </cell>
        </row>
        <row r="12996">
          <cell r="B12996" t="str">
            <v>YXC9375532Däck</v>
          </cell>
          <cell r="C12996" t="str">
            <v>YXC9375532</v>
          </cell>
          <cell r="D12996">
            <v>2022</v>
          </cell>
          <cell r="E12996">
            <v>23</v>
          </cell>
          <cell r="F12996" t="str">
            <v>0230</v>
          </cell>
          <cell r="G12996" t="str">
            <v>F003</v>
          </cell>
          <cell r="H12996" t="str">
            <v>Tire</v>
          </cell>
          <cell r="I12996" t="str">
            <v>Däck</v>
          </cell>
          <cell r="K12996" t="str">
            <v>C4906455</v>
          </cell>
          <cell r="L12996" t="str">
            <v>C4901463</v>
          </cell>
        </row>
        <row r="12997">
          <cell r="B12997" t="str">
            <v>YXC9375532Skärmar set</v>
          </cell>
          <cell r="C12997" t="str">
            <v>YXC9375532</v>
          </cell>
          <cell r="D12997">
            <v>2022</v>
          </cell>
          <cell r="E12997">
            <v>24</v>
          </cell>
          <cell r="F12997" t="str">
            <v>0240</v>
          </cell>
          <cell r="G12997" t="str">
            <v>H003</v>
          </cell>
          <cell r="H12997" t="str">
            <v xml:space="preserve">Mudguard front   </v>
          </cell>
          <cell r="I12997" t="str">
            <v>Skärmar set</v>
          </cell>
          <cell r="K12997" t="str">
            <v>C8255677-702</v>
          </cell>
          <cell r="L12997" t="str">
            <v>Kontakta Service</v>
          </cell>
        </row>
        <row r="12998">
          <cell r="B12998" t="str">
            <v>YXC9375532Pakethållare</v>
          </cell>
          <cell r="C12998" t="str">
            <v>YXC9375532</v>
          </cell>
          <cell r="D12998">
            <v>2022</v>
          </cell>
          <cell r="E12998">
            <v>25</v>
          </cell>
          <cell r="F12998" t="str">
            <v>0250</v>
          </cell>
          <cell r="G12998" t="str">
            <v>H004</v>
          </cell>
          <cell r="H12998" t="str">
            <v>Carrier</v>
          </cell>
          <cell r="I12998" t="str">
            <v>Pakethållare</v>
          </cell>
          <cell r="J12998" t="str">
            <v>C8205759-BK AVS CLASSIC CARRIER FOR PHILION BATTERY, Powder BLACK CLIP AND SPECTRA LOGO SF-03</v>
          </cell>
          <cell r="K12998" t="str">
            <v>C8205834-BK</v>
          </cell>
          <cell r="L12998" t="str">
            <v>C8205834-BK</v>
          </cell>
        </row>
        <row r="12999">
          <cell r="B12999" t="str">
            <v>YXC9375532Sadel</v>
          </cell>
          <cell r="C12999" t="str">
            <v>YXC9375532</v>
          </cell>
          <cell r="D12999">
            <v>2022</v>
          </cell>
          <cell r="E12999">
            <v>26</v>
          </cell>
          <cell r="F12999" t="str">
            <v>0260</v>
          </cell>
          <cell r="G12999" t="str">
            <v>G001</v>
          </cell>
          <cell r="H12999" t="str">
            <v>Saddle</v>
          </cell>
          <cell r="I12999" t="str">
            <v>Sadel</v>
          </cell>
          <cell r="J12999" t="str">
            <v>C7105999 Selle Royal Spectra LUBRI (Rumba) BLACK W/O CLAMP Unisex</v>
          </cell>
          <cell r="K12999" t="str">
            <v>C7105989</v>
          </cell>
          <cell r="L12999" t="str">
            <v>C7100596</v>
          </cell>
        </row>
        <row r="13000">
          <cell r="B13000" t="str">
            <v>YXC9375532Sadelstolpe</v>
          </cell>
          <cell r="C13000" t="str">
            <v>YXC9375532</v>
          </cell>
          <cell r="D13000">
            <v>2022</v>
          </cell>
          <cell r="E13000">
            <v>27</v>
          </cell>
          <cell r="F13000" t="str">
            <v>0270</v>
          </cell>
          <cell r="G13000" t="str">
            <v>G002</v>
          </cell>
          <cell r="H13000" t="str">
            <v>Seatpost</v>
          </cell>
          <cell r="I13000" t="str">
            <v>Sadelstolpe</v>
          </cell>
          <cell r="J13000" t="str">
            <v>C7205256 STD 27.2X300 SILVER</v>
          </cell>
          <cell r="K13000" t="str">
            <v>C7205567</v>
          </cell>
          <cell r="L13000" t="str">
            <v>C7200327-272</v>
          </cell>
        </row>
        <row r="13001">
          <cell r="B13001" t="str">
            <v>YXC9375532Sadelrörsklämma</v>
          </cell>
          <cell r="C13001" t="str">
            <v>YXC9375532</v>
          </cell>
          <cell r="D13001">
            <v>2022</v>
          </cell>
          <cell r="E13001">
            <v>28</v>
          </cell>
          <cell r="F13001" t="str">
            <v>0280</v>
          </cell>
          <cell r="G13001" t="str">
            <v>G003</v>
          </cell>
          <cell r="H13001" t="str">
            <v>Seat Clamp</v>
          </cell>
          <cell r="I13001" t="str">
            <v>Sadelrörsklämma</v>
          </cell>
          <cell r="J13001" t="str">
            <v>C7305002 L/C 31.8 MX27 shiny black</v>
          </cell>
          <cell r="K13001" t="str">
            <v>C7305002</v>
          </cell>
          <cell r="L13001" t="str">
            <v>C7300027-318</v>
          </cell>
        </row>
        <row r="13002">
          <cell r="B13002" t="str">
            <v>YXC9375532Framlampa</v>
          </cell>
          <cell r="C13002" t="str">
            <v>YXC9375532</v>
          </cell>
          <cell r="D13002">
            <v>2022</v>
          </cell>
          <cell r="E13002">
            <v>29</v>
          </cell>
          <cell r="F13002" t="str">
            <v>0290</v>
          </cell>
          <cell r="G13002" t="str">
            <v>H005</v>
          </cell>
          <cell r="H13002" t="str">
            <v>Front light</v>
          </cell>
          <cell r="I13002" t="str">
            <v>Framlampa</v>
          </cell>
          <cell r="K13002" t="str">
            <v>C8015300</v>
          </cell>
          <cell r="L13002" t="str">
            <v>C8015300</v>
          </cell>
        </row>
        <row r="13003">
          <cell r="B13003" t="str">
            <v>YXC9375532Baklampa</v>
          </cell>
          <cell r="C13003" t="str">
            <v>YXC9375532</v>
          </cell>
          <cell r="D13003">
            <v>2022</v>
          </cell>
          <cell r="E13003">
            <v>30</v>
          </cell>
          <cell r="F13003" t="str">
            <v>0300</v>
          </cell>
          <cell r="G13003" t="str">
            <v>H006</v>
          </cell>
          <cell r="H13003" t="str">
            <v>Light, Rear</v>
          </cell>
          <cell r="I13003" t="str">
            <v>Baklampa</v>
          </cell>
          <cell r="J13003" t="str">
            <v>inkl in battery</v>
          </cell>
          <cell r="K13003" t="str">
            <v>C8705186-1RLBK</v>
          </cell>
          <cell r="L13003" t="str">
            <v>C8705186-1RLBK</v>
          </cell>
        </row>
        <row r="13004">
          <cell r="B13004" t="str">
            <v>YXC9375532Låssats</v>
          </cell>
          <cell r="C13004" t="str">
            <v>YXC9375532</v>
          </cell>
          <cell r="D13004">
            <v>2022</v>
          </cell>
          <cell r="E13004">
            <v>31</v>
          </cell>
          <cell r="F13004" t="str">
            <v>0310</v>
          </cell>
          <cell r="G13004" t="str">
            <v>H007</v>
          </cell>
          <cell r="H13004" t="str">
            <v>Lock</v>
          </cell>
          <cell r="I13004" t="str">
            <v>Låssats</v>
          </cell>
          <cell r="J13004" t="str">
            <v>C8405069 LCK SF PLbk Solid+  BAT SF03/SR11/SR20, LOCK FRAME+LOCK BATT SF03 RT W/2 similar keys</v>
          </cell>
          <cell r="K13004" t="str">
            <v>C8405069</v>
          </cell>
          <cell r="L13004" t="str">
            <v>C8405069</v>
          </cell>
        </row>
        <row r="13005">
          <cell r="B13005" t="str">
            <v>YXC9375532Stöd</v>
          </cell>
          <cell r="C13005" t="str">
            <v>YXC9375532</v>
          </cell>
          <cell r="D13005">
            <v>2022</v>
          </cell>
          <cell r="E13005">
            <v>32</v>
          </cell>
          <cell r="F13005" t="str">
            <v>0320</v>
          </cell>
          <cell r="G13005" t="str">
            <v>H008</v>
          </cell>
          <cell r="H13005" t="str">
            <v>Kick stand</v>
          </cell>
          <cell r="I13005" t="str">
            <v>Stöd</v>
          </cell>
          <cell r="J13005" t="str">
            <v>C8105222 REX HV for MAX CS mount KICKSTAND ADJUSTABLE 1288-4</v>
          </cell>
          <cell r="K13005" t="str">
            <v>C8105208</v>
          </cell>
          <cell r="L13005" t="str">
            <v>C8100034</v>
          </cell>
        </row>
        <row r="13006">
          <cell r="B13006" t="str">
            <v>YXC9375532Korg</v>
          </cell>
          <cell r="C13006" t="str">
            <v>YXC9375532</v>
          </cell>
          <cell r="D13006">
            <v>2022</v>
          </cell>
          <cell r="E13006">
            <v>33</v>
          </cell>
          <cell r="F13006" t="str">
            <v>0330</v>
          </cell>
          <cell r="G13006" t="str">
            <v>H009</v>
          </cell>
          <cell r="H13006" t="str">
            <v>Basket / Fr carrier</v>
          </cell>
          <cell r="I13006" t="str">
            <v>Korg</v>
          </cell>
          <cell r="K13006" t="str">
            <v>C8605213</v>
          </cell>
          <cell r="L13006" t="str">
            <v>C8605213</v>
          </cell>
        </row>
        <row r="13007">
          <cell r="B13007" t="str">
            <v>YXC9375532Pedaler</v>
          </cell>
          <cell r="C13007" t="str">
            <v>YXC9375532</v>
          </cell>
          <cell r="D13007">
            <v>2022</v>
          </cell>
          <cell r="E13007">
            <v>34</v>
          </cell>
          <cell r="F13007" t="str">
            <v>0340</v>
          </cell>
          <cell r="G13007" t="str">
            <v>E005</v>
          </cell>
          <cell r="H13007" t="str">
            <v xml:space="preserve">Pedal </v>
          </cell>
          <cell r="I13007" t="str">
            <v>Pedaler</v>
          </cell>
          <cell r="J13007" t="str">
            <v>C3505317 STANDARD BK/GR9/16"</v>
          </cell>
          <cell r="K13007" t="str">
            <v>C3505208</v>
          </cell>
          <cell r="L13007" t="str">
            <v>C3500059</v>
          </cell>
        </row>
        <row r="13008">
          <cell r="B13008" t="str">
            <v>YXC9375532Motor</v>
          </cell>
          <cell r="C13008" t="str">
            <v>YXC9375532</v>
          </cell>
          <cell r="D13008">
            <v>2022</v>
          </cell>
          <cell r="E13008">
            <v>35</v>
          </cell>
          <cell r="F13008" t="str">
            <v>0350</v>
          </cell>
          <cell r="G13008" t="str">
            <v>J001</v>
          </cell>
          <cell r="H13008" t="str">
            <v>DRIVE UNIT:</v>
          </cell>
          <cell r="I13008" t="str">
            <v>Motor</v>
          </cell>
          <cell r="J13008" t="str">
            <v>C8705104-01-CB MODEST Coaster Brake for UART / EN15194:2017</v>
          </cell>
          <cell r="K13008" t="str">
            <v>C8705144-1-03</v>
          </cell>
          <cell r="L13008" t="str">
            <v>C8705144-1-03</v>
          </cell>
        </row>
        <row r="13009">
          <cell r="B13009" t="str">
            <v>YXC9375532Display</v>
          </cell>
          <cell r="C13009" t="str">
            <v>YXC9375532</v>
          </cell>
          <cell r="D13009">
            <v>2022</v>
          </cell>
          <cell r="E13009">
            <v>36</v>
          </cell>
          <cell r="F13009" t="str">
            <v>0360</v>
          </cell>
          <cell r="G13009" t="str">
            <v>J004</v>
          </cell>
          <cell r="H13009" t="str">
            <v>DISPLAY:</v>
          </cell>
          <cell r="I13009" t="str">
            <v>Display</v>
          </cell>
          <cell r="K13009" t="str">
            <v>C8705068-1-38C</v>
          </cell>
          <cell r="L13009" t="str">
            <v>C8705068-1-38C</v>
          </cell>
        </row>
        <row r="13010">
          <cell r="B13010" t="str">
            <v>YXC9375532EB-Bus kabel</v>
          </cell>
          <cell r="C13010" t="str">
            <v>YXC9375532</v>
          </cell>
          <cell r="D13010">
            <v>2022</v>
          </cell>
          <cell r="E13010">
            <v>37</v>
          </cell>
          <cell r="F13010" t="str">
            <v>0370</v>
          </cell>
          <cell r="G13010" t="str">
            <v>J005</v>
          </cell>
          <cell r="H13010" t="str">
            <v>EB-BUS CABLE:</v>
          </cell>
          <cell r="I13010" t="str">
            <v>EB-Bus kabel</v>
          </cell>
          <cell r="J13010" t="str">
            <v>C8705068-1-04-01, 5PIN ( 1340mm ) CONNECT TO CONTROLLER, OTHER SIDE TO DISPLAY, LIGHTING SETS</v>
          </cell>
          <cell r="K13010" t="str">
            <v>C8705065-1-04AC</v>
          </cell>
          <cell r="L13010" t="str">
            <v>C8705065-1-04AC</v>
          </cell>
        </row>
        <row r="13011">
          <cell r="B13011" t="str">
            <v>YXC9375532Motorkabel</v>
          </cell>
          <cell r="C13011" t="str">
            <v>YXC9375532</v>
          </cell>
          <cell r="D13011">
            <v>2022</v>
          </cell>
          <cell r="E13011">
            <v>38</v>
          </cell>
          <cell r="F13011" t="str">
            <v>0380</v>
          </cell>
          <cell r="G13011" t="str">
            <v>J006</v>
          </cell>
          <cell r="H13011" t="str">
            <v>POWER CABLE:</v>
          </cell>
          <cell r="I13011" t="str">
            <v>Motorkabel</v>
          </cell>
          <cell r="J13011" t="str">
            <v>W/O (inluded into the battary slider)</v>
          </cell>
          <cell r="K13011" t="str">
            <v>C8705065-1-03A</v>
          </cell>
          <cell r="L13011" t="str">
            <v>C8705065-1-03A</v>
          </cell>
        </row>
        <row r="13012">
          <cell r="B13012" t="str">
            <v>YXC9375532Kabel framlampa</v>
          </cell>
          <cell r="C13012" t="str">
            <v>YXC9375532</v>
          </cell>
          <cell r="D13012">
            <v>2022</v>
          </cell>
          <cell r="E13012">
            <v>39</v>
          </cell>
          <cell r="F13012" t="str">
            <v>0390</v>
          </cell>
          <cell r="G13012" t="str">
            <v>J007</v>
          </cell>
          <cell r="H13012" t="str">
            <v>F. LIGHT CABLE:</v>
          </cell>
          <cell r="I13012" t="str">
            <v>Kabel framlampa</v>
          </cell>
          <cell r="K13012" t="str">
            <v>Ingår i EB-buskabeln</v>
          </cell>
          <cell r="L13012" t="str">
            <v>Ingår i EB-buskabeln</v>
          </cell>
        </row>
        <row r="13013">
          <cell r="B13013" t="str">
            <v>YXC9375532Kabel baklampa</v>
          </cell>
          <cell r="C13013" t="str">
            <v>YXC9375532</v>
          </cell>
          <cell r="D13013">
            <v>2022</v>
          </cell>
          <cell r="E13013">
            <v>40</v>
          </cell>
          <cell r="F13013" t="str">
            <v>0400</v>
          </cell>
          <cell r="G13013" t="str">
            <v>J008</v>
          </cell>
          <cell r="H13013" t="str">
            <v>R. LIGHT CABLE:</v>
          </cell>
          <cell r="I13013" t="str">
            <v>Kabel baklampa</v>
          </cell>
          <cell r="J13013" t="str">
            <v>Included in the battery</v>
          </cell>
          <cell r="K13013" t="str">
            <v>INGÅR I BATTERIET</v>
          </cell>
          <cell r="L13013" t="str">
            <v>Ingår i batteriet</v>
          </cell>
        </row>
        <row r="13014">
          <cell r="B13014" t="str">
            <v>YXC9375532Hastighetssensor</v>
          </cell>
          <cell r="C13014" t="str">
            <v>YXC9375532</v>
          </cell>
          <cell r="D13014">
            <v>2022</v>
          </cell>
          <cell r="E13014">
            <v>41</v>
          </cell>
          <cell r="F13014" t="str">
            <v>0410</v>
          </cell>
          <cell r="G13014" t="str">
            <v>J009</v>
          </cell>
          <cell r="H13014" t="str">
            <v>SPEED SENSOR:</v>
          </cell>
          <cell r="I13014" t="str">
            <v>Hastighetssensor</v>
          </cell>
          <cell r="J13014" t="str">
            <v>C8705068-1-04-11, DETECTING WHEEL RPM, CABLE LENGTH:70mm</v>
          </cell>
          <cell r="K13014" t="str">
            <v>INGÅR I MOTORN</v>
          </cell>
          <cell r="L13014" t="str">
            <v>Ingår i motorn</v>
          </cell>
        </row>
        <row r="13015">
          <cell r="B13015" t="str">
            <v>YXC9375532Batteri</v>
          </cell>
          <cell r="C13015" t="str">
            <v>YXC9375532</v>
          </cell>
          <cell r="D13015">
            <v>2022</v>
          </cell>
          <cell r="E13015">
            <v>42</v>
          </cell>
          <cell r="F13015" t="str">
            <v>0420</v>
          </cell>
          <cell r="G13015" t="str">
            <v>J002</v>
          </cell>
          <cell r="H13015" t="str">
            <v>BATTERY:</v>
          </cell>
          <cell r="I13015" t="str">
            <v>Batteri</v>
          </cell>
          <cell r="K13015" t="str">
            <v>C8705186-E-11C</v>
          </cell>
          <cell r="L13015" t="str">
            <v>C8705186-E-11C</v>
          </cell>
        </row>
        <row r="13016">
          <cell r="B13016" t="str">
            <v>YXC9375532Batterihållare</v>
          </cell>
          <cell r="C13016" t="str">
            <v>YXC9375532</v>
          </cell>
          <cell r="D13016">
            <v>2022</v>
          </cell>
          <cell r="E13016">
            <v>43</v>
          </cell>
          <cell r="F13016" t="str">
            <v>0430</v>
          </cell>
          <cell r="G13016" t="str">
            <v>J003</v>
          </cell>
          <cell r="H13016" t="str">
            <v>BATTERY HOLDER/Slider</v>
          </cell>
          <cell r="I13016" t="str">
            <v>Batterihållare</v>
          </cell>
          <cell r="L13016" t="e">
            <v>#N/A</v>
          </cell>
        </row>
        <row r="13017">
          <cell r="B13017" t="str">
            <v>YXC9375532Batteriladdare</v>
          </cell>
          <cell r="C13017" t="str">
            <v>YXC9375532</v>
          </cell>
          <cell r="D13017">
            <v>2022</v>
          </cell>
          <cell r="E13017">
            <v>44</v>
          </cell>
          <cell r="F13017" t="str">
            <v>0440</v>
          </cell>
          <cell r="G13017" t="str">
            <v>J010</v>
          </cell>
          <cell r="H13017" t="str">
            <v>CHARGER:</v>
          </cell>
          <cell r="I13017" t="str">
            <v>Batteriladdare</v>
          </cell>
          <cell r="J13017" t="str">
            <v>C8705058-02, (CHARGER 2A    # NO:CZ2AG2JE7)  CHARGER FOR PHYLION BATTERY UART</v>
          </cell>
          <cell r="K13017" t="str">
            <v>C8705058-1-1C</v>
          </cell>
          <cell r="L13017" t="str">
            <v>C8705058-1-1D</v>
          </cell>
        </row>
        <row r="13018">
          <cell r="B13018" t="str">
            <v>YXC9375532Kontrollbox</v>
          </cell>
          <cell r="C13018" t="str">
            <v>YXC9375532</v>
          </cell>
          <cell r="D13018">
            <v>2022</v>
          </cell>
          <cell r="E13018">
            <v>45</v>
          </cell>
          <cell r="F13018" t="str">
            <v>0450</v>
          </cell>
          <cell r="G13018" t="str">
            <v>J011</v>
          </cell>
          <cell r="H13018" t="str">
            <v>Controller</v>
          </cell>
          <cell r="I13018" t="str">
            <v>Kontrollbox</v>
          </cell>
          <cell r="K13018" t="str">
            <v>C8705142-10-9C</v>
          </cell>
          <cell r="L13018" t="str">
            <v>C8705142-10-9C</v>
          </cell>
        </row>
        <row r="13019">
          <cell r="B13019" t="str">
            <v>YXC9375532Växelöra</v>
          </cell>
          <cell r="C13019" t="str">
            <v>YXC9375532</v>
          </cell>
          <cell r="D13019">
            <v>2022</v>
          </cell>
          <cell r="E13019">
            <v>46</v>
          </cell>
          <cell r="F13019" t="str">
            <v>0460</v>
          </cell>
          <cell r="G13019" t="str">
            <v>D005</v>
          </cell>
          <cell r="H13019" t="str">
            <v>Gear hanger</v>
          </cell>
          <cell r="I13019" t="str">
            <v>Växelöra</v>
          </cell>
          <cell r="L13019" t="e">
            <v>#N/A</v>
          </cell>
        </row>
        <row r="13020">
          <cell r="B13020" t="str">
            <v>YXC9374760RAM</v>
          </cell>
          <cell r="C13020" t="str">
            <v>YXC9374760</v>
          </cell>
          <cell r="D13020">
            <v>2022</v>
          </cell>
          <cell r="E13020">
            <v>1</v>
          </cell>
          <cell r="F13020" t="str">
            <v>0010</v>
          </cell>
          <cell r="G13020" t="str">
            <v>A001</v>
          </cell>
          <cell r="H13020" t="str">
            <v>PAINTED FRAME</v>
          </cell>
          <cell r="I13020" t="str">
            <v>RAM</v>
          </cell>
          <cell r="K13020" t="str">
            <v>C1307642-470</v>
          </cell>
          <cell r="L13020" t="e">
            <v>#N/A</v>
          </cell>
        </row>
        <row r="13021">
          <cell r="B13021" t="str">
            <v>YXC9374760Framgaffel</v>
          </cell>
          <cell r="C13021" t="str">
            <v>YXC9374760</v>
          </cell>
          <cell r="D13021">
            <v>2022</v>
          </cell>
          <cell r="E13021">
            <v>2</v>
          </cell>
          <cell r="F13021" t="str">
            <v>0020</v>
          </cell>
          <cell r="G13021" t="str">
            <v>A002</v>
          </cell>
          <cell r="H13021" t="str">
            <v>PAINTED FORK</v>
          </cell>
          <cell r="I13021" t="str">
            <v>Framgaffel</v>
          </cell>
          <cell r="J13021" t="str">
            <v>C1605443-193 FF 28 ST 1"1/8 Bi 30 37 w hole</v>
          </cell>
          <cell r="K13021" t="str">
            <v>C1605771-173</v>
          </cell>
          <cell r="L13021" t="e">
            <v>#N/A</v>
          </cell>
        </row>
        <row r="13022">
          <cell r="B13022" t="str">
            <v>YXC9374760Styrlager</v>
          </cell>
          <cell r="C13022" t="str">
            <v>YXC9374760</v>
          </cell>
          <cell r="D13022">
            <v>2022</v>
          </cell>
          <cell r="E13022">
            <v>3</v>
          </cell>
          <cell r="F13022" t="str">
            <v>0030</v>
          </cell>
          <cell r="G13022" t="str">
            <v>B001</v>
          </cell>
          <cell r="H13022" t="str">
            <v>Head Set</v>
          </cell>
          <cell r="I13022" t="str">
            <v>Styrlager</v>
          </cell>
          <cell r="K13022" t="str">
            <v>C2105291</v>
          </cell>
          <cell r="L13022" t="str">
            <v>C2100163</v>
          </cell>
        </row>
        <row r="13023">
          <cell r="B13023" t="str">
            <v xml:space="preserve">YXC9374760Styrstam </v>
          </cell>
          <cell r="C13023" t="str">
            <v>YXC9374760</v>
          </cell>
          <cell r="D13023">
            <v>2022</v>
          </cell>
          <cell r="E13023">
            <v>4</v>
          </cell>
          <cell r="F13023" t="str">
            <v>0040</v>
          </cell>
          <cell r="G13023" t="str">
            <v>B002</v>
          </cell>
          <cell r="H13023" t="str">
            <v>Handlebar Stem</v>
          </cell>
          <cell r="I13023" t="str">
            <v xml:space="preserve">Styrstam </v>
          </cell>
          <cell r="K13023" t="str">
            <v>C2205550-090</v>
          </cell>
          <cell r="L13023" t="str">
            <v>C2200066</v>
          </cell>
        </row>
        <row r="13024">
          <cell r="B13024" t="str">
            <v>YXC9374760Styre</v>
          </cell>
          <cell r="C13024" t="str">
            <v>YXC9374760</v>
          </cell>
          <cell r="D13024">
            <v>2022</v>
          </cell>
          <cell r="E13024">
            <v>5</v>
          </cell>
          <cell r="F13024" t="str">
            <v>0050</v>
          </cell>
          <cell r="G13024" t="str">
            <v>B003</v>
          </cell>
          <cell r="H13024" t="str">
            <v>Handelbar</v>
          </cell>
          <cell r="I13024" t="str">
            <v>Styre</v>
          </cell>
          <cell r="K13024" t="str">
            <v>C2306074</v>
          </cell>
          <cell r="L13024" t="str">
            <v>C2306074</v>
          </cell>
        </row>
        <row r="13025">
          <cell r="B13025" t="str">
            <v>YXC9374760Bromsgrepp H</v>
          </cell>
          <cell r="C13025" t="str">
            <v>YXC9374760</v>
          </cell>
          <cell r="D13025">
            <v>2022</v>
          </cell>
          <cell r="E13025">
            <v>6</v>
          </cell>
          <cell r="F13025" t="str">
            <v>0060</v>
          </cell>
          <cell r="G13025" t="str">
            <v>C002</v>
          </cell>
          <cell r="H13025" t="str">
            <v>Brake Lever R</v>
          </cell>
          <cell r="I13025" t="str">
            <v>Bromsgrepp H</v>
          </cell>
          <cell r="L13025" t="e">
            <v>#N/A</v>
          </cell>
        </row>
        <row r="13026">
          <cell r="B13026" t="str">
            <v>YXC9374760Bromsgrepp V</v>
          </cell>
          <cell r="C13026" t="str">
            <v>YXC9374760</v>
          </cell>
          <cell r="D13026">
            <v>2022</v>
          </cell>
          <cell r="E13026">
            <v>7</v>
          </cell>
          <cell r="F13026" t="str">
            <v>0070</v>
          </cell>
          <cell r="G13026" t="str">
            <v>C001</v>
          </cell>
          <cell r="H13026" t="str">
            <v>Brake Lever L</v>
          </cell>
          <cell r="I13026" t="str">
            <v>Bromsgrepp V</v>
          </cell>
          <cell r="K13026" t="str">
            <v>C6405080-1000</v>
          </cell>
          <cell r="L13026" t="str">
            <v>Kontakta Service</v>
          </cell>
        </row>
        <row r="13027">
          <cell r="B13027" t="str">
            <v>YXC9374760Växelreglage H</v>
          </cell>
          <cell r="C13027" t="str">
            <v>YXC9374760</v>
          </cell>
          <cell r="D13027">
            <v>2022</v>
          </cell>
          <cell r="E13027">
            <v>8</v>
          </cell>
          <cell r="F13027" t="str">
            <v>0080</v>
          </cell>
          <cell r="G13027" t="str">
            <v>D002</v>
          </cell>
          <cell r="H13027" t="str">
            <v>Shift Lever R</v>
          </cell>
          <cell r="I13027" t="str">
            <v>Växelreglage H</v>
          </cell>
          <cell r="J13027" t="str">
            <v>C5105092 SHIFT LEVER, SL-C3000-7, NEXUS, REVO SHIFTER, 2320MM INNER, W/O OUTER FOR CJ-NX40(FOR SCANDINAVIAN), BLACK, BULK</v>
          </cell>
          <cell r="K13027" t="str">
            <v>C5105092</v>
          </cell>
          <cell r="L13027" t="str">
            <v>Kontakta SHIMANO</v>
          </cell>
        </row>
        <row r="13028">
          <cell r="B13028" t="str">
            <v>YXC9374760Växelreglage V</v>
          </cell>
          <cell r="C13028" t="str">
            <v>YXC9374760</v>
          </cell>
          <cell r="D13028">
            <v>2022</v>
          </cell>
          <cell r="E13028">
            <v>9</v>
          </cell>
          <cell r="F13028" t="str">
            <v>0090</v>
          </cell>
          <cell r="G13028" t="str">
            <v>D001</v>
          </cell>
          <cell r="H13028" t="str">
            <v>Shift Lever L</v>
          </cell>
          <cell r="I13028" t="str">
            <v>Växelreglage V</v>
          </cell>
          <cell r="L13028" t="e">
            <v>#N/A</v>
          </cell>
        </row>
        <row r="13029">
          <cell r="B13029" t="str">
            <v>YXC9374760Handtag par</v>
          </cell>
          <cell r="C13029" t="str">
            <v>YXC9374760</v>
          </cell>
          <cell r="D13029">
            <v>2022</v>
          </cell>
          <cell r="E13029">
            <v>10</v>
          </cell>
          <cell r="F13029" t="str">
            <v>0100</v>
          </cell>
          <cell r="G13029" t="str">
            <v>B004</v>
          </cell>
          <cell r="H13029" t="str">
            <v>Grip R</v>
          </cell>
          <cell r="I13029" t="str">
            <v>Handtag par</v>
          </cell>
          <cell r="J13029" t="str">
            <v xml:space="preserve">C2505484  HERRMANS 84A ERGO TPE 90MM  </v>
          </cell>
          <cell r="K13029" t="str">
            <v>C2505528</v>
          </cell>
          <cell r="L13029" t="str">
            <v>C2500057</v>
          </cell>
        </row>
        <row r="13030">
          <cell r="B13030" t="str">
            <v>YXC9374760Frambroms</v>
          </cell>
          <cell r="C13030" t="str">
            <v>YXC9374760</v>
          </cell>
          <cell r="D13030">
            <v>2022</v>
          </cell>
          <cell r="E13030">
            <v>11</v>
          </cell>
          <cell r="F13030" t="str">
            <v>0110</v>
          </cell>
          <cell r="G13030" t="str">
            <v>C003</v>
          </cell>
          <cell r="H13030" t="str">
            <v xml:space="preserve">Brake front </v>
          </cell>
          <cell r="I13030" t="str">
            <v>Frambroms</v>
          </cell>
          <cell r="K13030" t="str">
            <v>C6405080-1000</v>
          </cell>
          <cell r="L13030" t="str">
            <v>Kontakta Service</v>
          </cell>
        </row>
        <row r="13031">
          <cell r="B13031" t="str">
            <v>YXC9374760Bakbroms</v>
          </cell>
          <cell r="C13031" t="str">
            <v>YXC9374760</v>
          </cell>
          <cell r="D13031">
            <v>2022</v>
          </cell>
          <cell r="E13031">
            <v>12</v>
          </cell>
          <cell r="F13031" t="str">
            <v>0120</v>
          </cell>
          <cell r="G13031" t="str">
            <v>C004</v>
          </cell>
          <cell r="H13031" t="str">
            <v>Brake rear</v>
          </cell>
          <cell r="I13031" t="str">
            <v>Bakbroms</v>
          </cell>
          <cell r="K13031" t="str">
            <v>Shimano</v>
          </cell>
          <cell r="L13031" t="str">
            <v>Kontakta SHIMANO</v>
          </cell>
        </row>
        <row r="13032">
          <cell r="B13032" t="str">
            <v>YXC9374760Vevlager</v>
          </cell>
          <cell r="C13032" t="str">
            <v>YXC9374760</v>
          </cell>
          <cell r="D13032">
            <v>2022</v>
          </cell>
          <cell r="E13032">
            <v>13</v>
          </cell>
          <cell r="F13032" t="str">
            <v>0130</v>
          </cell>
          <cell r="G13032" t="str">
            <v>E001</v>
          </cell>
          <cell r="H13032" t="str">
            <v xml:space="preserve">BB-set </v>
          </cell>
          <cell r="I13032" t="str">
            <v>Vevlager</v>
          </cell>
          <cell r="K13032" t="str">
            <v>C8705195-06C</v>
          </cell>
          <cell r="L13032" t="str">
            <v>C8705195-06C</v>
          </cell>
        </row>
        <row r="13033">
          <cell r="B13033" t="str">
            <v>YXC9374760Vevparti</v>
          </cell>
          <cell r="C13033" t="str">
            <v>YXC9374760</v>
          </cell>
          <cell r="D13033">
            <v>2022</v>
          </cell>
          <cell r="E13033">
            <v>14</v>
          </cell>
          <cell r="F13033" t="str">
            <v>0140</v>
          </cell>
          <cell r="G13033" t="str">
            <v>E002</v>
          </cell>
          <cell r="H13033" t="str">
            <v>Front Chainwheel</v>
          </cell>
          <cell r="I13033" t="str">
            <v>Vevparti</v>
          </cell>
          <cell r="J13033" t="str">
            <v>38t inkl in spider</v>
          </cell>
          <cell r="K13033" t="str">
            <v>C3305681-170-EG</v>
          </cell>
          <cell r="L13033" t="str">
            <v>C3305681-170-EG</v>
          </cell>
        </row>
        <row r="13034">
          <cell r="B13034" t="str">
            <v>YXC9374760Kedjeskydd</v>
          </cell>
          <cell r="C13034" t="str">
            <v>YXC9374760</v>
          </cell>
          <cell r="D13034">
            <v>2022</v>
          </cell>
          <cell r="E13034">
            <v>15</v>
          </cell>
          <cell r="F13034" t="str">
            <v>0150</v>
          </cell>
          <cell r="G13034" t="str">
            <v>H001</v>
          </cell>
          <cell r="H13034" t="str">
            <v>Chain guard</v>
          </cell>
          <cell r="I13034" t="str">
            <v>Kedjeskydd</v>
          </cell>
          <cell r="J13034" t="str">
            <v>C8305678 Twave 38 Short Integrated smoke transparent/black. SCREW BZ 4,2x9,5 POZ DIN7981F</v>
          </cell>
          <cell r="K13034" t="str">
            <v>C8305427/ZBK</v>
          </cell>
          <cell r="L13034" t="str">
            <v>C8305427/ZBK</v>
          </cell>
        </row>
        <row r="13035">
          <cell r="B13035" t="str">
            <v>YXC9374760Kedjeskyddsfäste</v>
          </cell>
          <cell r="C13035" t="str">
            <v>YXC9374760</v>
          </cell>
          <cell r="D13035">
            <v>2022</v>
          </cell>
          <cell r="E13035">
            <v>16</v>
          </cell>
          <cell r="F13035" t="str">
            <v>0160</v>
          </cell>
          <cell r="G13035" t="str">
            <v>H002</v>
          </cell>
          <cell r="H13035" t="str">
            <v>Chain guard bracket</v>
          </cell>
          <cell r="I13035" t="str">
            <v>Kedjeskyddsfäste</v>
          </cell>
          <cell r="J13035" t="str">
            <v>C8305679 CNG-FF38T, C8305680 SCREW M4X8 MPS DIN 7985 BK</v>
          </cell>
          <cell r="K13035" t="str">
            <v>C8305427</v>
          </cell>
          <cell r="L13035" t="str">
            <v>C8305427</v>
          </cell>
        </row>
        <row r="13036">
          <cell r="B13036" t="str">
            <v>YXC9374760Framväxel</v>
          </cell>
          <cell r="C13036" t="str">
            <v>YXC9374760</v>
          </cell>
          <cell r="D13036">
            <v>2022</v>
          </cell>
          <cell r="E13036">
            <v>17</v>
          </cell>
          <cell r="F13036" t="str">
            <v>0170</v>
          </cell>
          <cell r="G13036" t="str">
            <v>D003</v>
          </cell>
          <cell r="H13036" t="str">
            <v>Front Derailleur</v>
          </cell>
          <cell r="I13036" t="str">
            <v>Framväxel</v>
          </cell>
          <cell r="L13036" t="e">
            <v>#N/A</v>
          </cell>
        </row>
        <row r="13037">
          <cell r="B13037" t="str">
            <v>YXC9374760Bakväxel</v>
          </cell>
          <cell r="C13037" t="str">
            <v>YXC9374760</v>
          </cell>
          <cell r="D13037">
            <v>2022</v>
          </cell>
          <cell r="E13037">
            <v>18</v>
          </cell>
          <cell r="F13037" t="str">
            <v>0180</v>
          </cell>
          <cell r="G13037" t="str">
            <v>D004</v>
          </cell>
          <cell r="H13037" t="str">
            <v>Rear Derailleur</v>
          </cell>
          <cell r="I13037" t="str">
            <v>Bakväxel</v>
          </cell>
          <cell r="K13037" t="str">
            <v>Shimano</v>
          </cell>
          <cell r="L13037" t="str">
            <v>Kontakta SHIMANO</v>
          </cell>
        </row>
        <row r="13038">
          <cell r="B13038" t="str">
            <v>YXC9374760Kedja</v>
          </cell>
          <cell r="C13038" t="str">
            <v>YXC9374760</v>
          </cell>
          <cell r="D13038">
            <v>2022</v>
          </cell>
          <cell r="E13038">
            <v>19</v>
          </cell>
          <cell r="F13038" t="str">
            <v>0190</v>
          </cell>
          <cell r="G13038" t="str">
            <v>E003</v>
          </cell>
          <cell r="H13038" t="str">
            <v xml:space="preserve">Chain </v>
          </cell>
          <cell r="I13038" t="str">
            <v>Kedja</v>
          </cell>
          <cell r="J13038" t="str">
            <v>C3405041-104  + link CHA 1S 105L RB Z610HXRB   KMC</v>
          </cell>
          <cell r="K13038" t="str">
            <v>C3405001-0100</v>
          </cell>
          <cell r="L13038" t="str">
            <v>C3400002</v>
          </cell>
        </row>
        <row r="13039">
          <cell r="B13039" t="str">
            <v>YXC9374760Kassett</v>
          </cell>
          <cell r="C13039" t="str">
            <v>YXC9374760</v>
          </cell>
          <cell r="D13039">
            <v>2022</v>
          </cell>
          <cell r="E13039">
            <v>20</v>
          </cell>
          <cell r="F13039" t="str">
            <v>0200</v>
          </cell>
          <cell r="G13039" t="str">
            <v>E004</v>
          </cell>
          <cell r="H13039" t="str">
            <v>Cassette Sprocket</v>
          </cell>
          <cell r="I13039" t="str">
            <v>Kassett</v>
          </cell>
          <cell r="J13039" t="str">
            <v>ASMGEAR20SU SPT SC20sv3/32" (INTERNAL HUB)</v>
          </cell>
          <cell r="K13039" t="str">
            <v>ASMGEAR16SU</v>
          </cell>
          <cell r="L13039" t="str">
            <v>Kontakta SHIMANO</v>
          </cell>
        </row>
        <row r="13040">
          <cell r="B13040" t="str">
            <v>YXC9374760Framhjul</v>
          </cell>
          <cell r="C13040" t="str">
            <v>YXC9374760</v>
          </cell>
          <cell r="D13040">
            <v>2022</v>
          </cell>
          <cell r="E13040">
            <v>21</v>
          </cell>
          <cell r="F13040" t="str">
            <v>0210</v>
          </cell>
          <cell r="G13040" t="str">
            <v>F001</v>
          </cell>
          <cell r="H13040" t="str">
            <v>Front hub</v>
          </cell>
          <cell r="I13040" t="str">
            <v>Framhjul</v>
          </cell>
          <cell r="K13040" t="str">
            <v>C4107934</v>
          </cell>
          <cell r="L13040" t="str">
            <v>C4100377</v>
          </cell>
        </row>
        <row r="13041">
          <cell r="B13041" t="str">
            <v>YXC9374760Bakhjul</v>
          </cell>
          <cell r="C13041" t="str">
            <v>YXC9374760</v>
          </cell>
          <cell r="D13041">
            <v>2022</v>
          </cell>
          <cell r="E13041">
            <v>22</v>
          </cell>
          <cell r="F13041" t="str">
            <v>0220</v>
          </cell>
          <cell r="G13041" t="str">
            <v>F002</v>
          </cell>
          <cell r="H13041" t="str">
            <v>Rear hub</v>
          </cell>
          <cell r="I13041" t="str">
            <v>Bakhjul</v>
          </cell>
          <cell r="J13041" t="str">
            <v>ASGC30007CADXR (ASG7C30ADXR) HBRcb 36 H SILVER DX</v>
          </cell>
          <cell r="K13041" t="str">
            <v>C4208242</v>
          </cell>
          <cell r="L13041" t="str">
            <v>C4200052</v>
          </cell>
        </row>
        <row r="13042">
          <cell r="B13042" t="str">
            <v>YXC9374760Däck</v>
          </cell>
          <cell r="C13042" t="str">
            <v>YXC9374760</v>
          </cell>
          <cell r="D13042">
            <v>2022</v>
          </cell>
          <cell r="E13042">
            <v>23</v>
          </cell>
          <cell r="F13042" t="str">
            <v>0230</v>
          </cell>
          <cell r="G13042" t="str">
            <v>F003</v>
          </cell>
          <cell r="H13042" t="str">
            <v>Tire</v>
          </cell>
          <cell r="I13042" t="str">
            <v>Däck</v>
          </cell>
          <cell r="K13042" t="str">
            <v>C4906455</v>
          </cell>
          <cell r="L13042" t="str">
            <v>C4901463</v>
          </cell>
        </row>
        <row r="13043">
          <cell r="B13043" t="str">
            <v>YXC9374760Skärmar set</v>
          </cell>
          <cell r="C13043" t="str">
            <v>YXC9374760</v>
          </cell>
          <cell r="D13043">
            <v>2022</v>
          </cell>
          <cell r="E13043">
            <v>24</v>
          </cell>
          <cell r="F13043" t="str">
            <v>0240</v>
          </cell>
          <cell r="G13043" t="str">
            <v>H003</v>
          </cell>
          <cell r="H13043" t="str">
            <v xml:space="preserve">Mudguard front   </v>
          </cell>
          <cell r="I13043" t="str">
            <v>Skärmar set</v>
          </cell>
          <cell r="K13043" t="str">
            <v>C8255729-BK</v>
          </cell>
          <cell r="L13043" t="str">
            <v>C8250028</v>
          </cell>
        </row>
        <row r="13044">
          <cell r="B13044" t="str">
            <v>YXC9374760Pakethållare</v>
          </cell>
          <cell r="C13044" t="str">
            <v>YXC9374760</v>
          </cell>
          <cell r="D13044">
            <v>2022</v>
          </cell>
          <cell r="E13044">
            <v>25</v>
          </cell>
          <cell r="F13044" t="str">
            <v>0250</v>
          </cell>
          <cell r="G13044" t="str">
            <v>H004</v>
          </cell>
          <cell r="H13044" t="str">
            <v>Carrier</v>
          </cell>
          <cell r="I13044" t="str">
            <v>Pakethållare</v>
          </cell>
          <cell r="J13044" t="str">
            <v>C8205759-BK AVS CLASSIC CARRIER FOR PHILION BATTERY, Powder BLACK CLIP AND SPECTRA LOGO SF-03</v>
          </cell>
          <cell r="K13044" t="str">
            <v>C8205834-BK</v>
          </cell>
          <cell r="L13044" t="str">
            <v>C8205834-BK</v>
          </cell>
        </row>
        <row r="13045">
          <cell r="B13045" t="str">
            <v>YXC9374760Sadel</v>
          </cell>
          <cell r="C13045" t="str">
            <v>YXC9374760</v>
          </cell>
          <cell r="D13045">
            <v>2022</v>
          </cell>
          <cell r="E13045">
            <v>26</v>
          </cell>
          <cell r="F13045" t="str">
            <v>0260</v>
          </cell>
          <cell r="G13045" t="str">
            <v>G001</v>
          </cell>
          <cell r="H13045" t="str">
            <v>Saddle</v>
          </cell>
          <cell r="I13045" t="str">
            <v>Sadel</v>
          </cell>
          <cell r="J13045" t="str">
            <v>C7105999 Selle Royal Spectra LUBRI (Rumba) BLACK W/O CLAMP Unisex</v>
          </cell>
          <cell r="K13045" t="str">
            <v>C7105989</v>
          </cell>
          <cell r="L13045" t="str">
            <v>C7100596</v>
          </cell>
        </row>
        <row r="13046">
          <cell r="B13046" t="str">
            <v>YXC9374760Sadelstolpe</v>
          </cell>
          <cell r="C13046" t="str">
            <v>YXC9374760</v>
          </cell>
          <cell r="D13046">
            <v>2022</v>
          </cell>
          <cell r="E13046">
            <v>27</v>
          </cell>
          <cell r="F13046" t="str">
            <v>0270</v>
          </cell>
          <cell r="G13046" t="str">
            <v>G002</v>
          </cell>
          <cell r="H13046" t="str">
            <v>Seatpost</v>
          </cell>
          <cell r="I13046" t="str">
            <v>Sadelstolpe</v>
          </cell>
          <cell r="J13046" t="str">
            <v>C7205256 STD 27.2X300 SILVER</v>
          </cell>
          <cell r="K13046" t="str">
            <v>C7205260</v>
          </cell>
          <cell r="L13046" t="str">
            <v>C7200053</v>
          </cell>
        </row>
        <row r="13047">
          <cell r="B13047" t="str">
            <v>YXC9374760Sadelrörsklämma</v>
          </cell>
          <cell r="C13047" t="str">
            <v>YXC9374760</v>
          </cell>
          <cell r="D13047">
            <v>2022</v>
          </cell>
          <cell r="E13047">
            <v>28</v>
          </cell>
          <cell r="F13047" t="str">
            <v>0280</v>
          </cell>
          <cell r="G13047" t="str">
            <v>G003</v>
          </cell>
          <cell r="H13047" t="str">
            <v>Seat Clamp</v>
          </cell>
          <cell r="I13047" t="str">
            <v>Sadelrörsklämma</v>
          </cell>
          <cell r="J13047" t="str">
            <v>C7305002 L/C 31.8 MX27 shiny black</v>
          </cell>
          <cell r="K13047" t="str">
            <v>C7305002</v>
          </cell>
          <cell r="L13047" t="str">
            <v>C7300027-318</v>
          </cell>
        </row>
        <row r="13048">
          <cell r="B13048" t="str">
            <v>YXC9374760Framlampa</v>
          </cell>
          <cell r="C13048" t="str">
            <v>YXC9374760</v>
          </cell>
          <cell r="D13048">
            <v>2022</v>
          </cell>
          <cell r="E13048">
            <v>29</v>
          </cell>
          <cell r="F13048" t="str">
            <v>0290</v>
          </cell>
          <cell r="G13048" t="str">
            <v>H005</v>
          </cell>
          <cell r="H13048" t="str">
            <v>Front light</v>
          </cell>
          <cell r="I13048" t="str">
            <v>Framlampa</v>
          </cell>
          <cell r="K13048" t="str">
            <v>C8015300</v>
          </cell>
          <cell r="L13048" t="str">
            <v>C8015300</v>
          </cell>
        </row>
        <row r="13049">
          <cell r="B13049" t="str">
            <v>YXC9374760Baklampa</v>
          </cell>
          <cell r="C13049" t="str">
            <v>YXC9374760</v>
          </cell>
          <cell r="D13049">
            <v>2022</v>
          </cell>
          <cell r="E13049">
            <v>30</v>
          </cell>
          <cell r="F13049" t="str">
            <v>0300</v>
          </cell>
          <cell r="G13049" t="str">
            <v>H006</v>
          </cell>
          <cell r="H13049" t="str">
            <v>Light, Rear</v>
          </cell>
          <cell r="I13049" t="str">
            <v>Baklampa</v>
          </cell>
          <cell r="J13049" t="str">
            <v>inkl in battery</v>
          </cell>
          <cell r="K13049" t="str">
            <v>C8705186-1RLBK</v>
          </cell>
          <cell r="L13049" t="str">
            <v>C8705186-1RLBK</v>
          </cell>
        </row>
        <row r="13050">
          <cell r="B13050" t="str">
            <v>YXC9374760Låssats</v>
          </cell>
          <cell r="C13050" t="str">
            <v>YXC9374760</v>
          </cell>
          <cell r="D13050">
            <v>2022</v>
          </cell>
          <cell r="E13050">
            <v>31</v>
          </cell>
          <cell r="F13050" t="str">
            <v>0310</v>
          </cell>
          <cell r="G13050" t="str">
            <v>H007</v>
          </cell>
          <cell r="H13050" t="str">
            <v>Lock</v>
          </cell>
          <cell r="I13050" t="str">
            <v>Låssats</v>
          </cell>
          <cell r="J13050" t="str">
            <v>C8405069 LCK SF PLbk Solid+  BAT SF03/SR11/SR20, LOCK FRAME+LOCK BATT SF03 RT W/2 similar keys</v>
          </cell>
          <cell r="K13050" t="str">
            <v>C8405069</v>
          </cell>
          <cell r="L13050" t="str">
            <v>C8405069</v>
          </cell>
        </row>
        <row r="13051">
          <cell r="B13051" t="str">
            <v>YXC9374760Stöd</v>
          </cell>
          <cell r="C13051" t="str">
            <v>YXC9374760</v>
          </cell>
          <cell r="D13051">
            <v>2022</v>
          </cell>
          <cell r="E13051">
            <v>32</v>
          </cell>
          <cell r="F13051" t="str">
            <v>0320</v>
          </cell>
          <cell r="G13051" t="str">
            <v>H008</v>
          </cell>
          <cell r="H13051" t="str">
            <v>Kick stand</v>
          </cell>
          <cell r="I13051" t="str">
            <v>Stöd</v>
          </cell>
          <cell r="J13051" t="str">
            <v>C8105222 REX HV for MAX CS mount KICKSTAND ADJUSTABLE 1288-4</v>
          </cell>
          <cell r="K13051" t="str">
            <v>C8105208</v>
          </cell>
          <cell r="L13051" t="str">
            <v>C8100034</v>
          </cell>
        </row>
        <row r="13052">
          <cell r="B13052" t="str">
            <v>YXC9374760Korg</v>
          </cell>
          <cell r="C13052" t="str">
            <v>YXC9374760</v>
          </cell>
          <cell r="D13052">
            <v>2022</v>
          </cell>
          <cell r="E13052">
            <v>33</v>
          </cell>
          <cell r="F13052" t="str">
            <v>0330</v>
          </cell>
          <cell r="G13052" t="str">
            <v>H009</v>
          </cell>
          <cell r="H13052" t="str">
            <v>Basket / Fr carrier</v>
          </cell>
          <cell r="I13052" t="str">
            <v>Korg</v>
          </cell>
          <cell r="K13052" t="str">
            <v>C8605213</v>
          </cell>
          <cell r="L13052" t="str">
            <v>C8605213</v>
          </cell>
        </row>
        <row r="13053">
          <cell r="B13053" t="str">
            <v>YXC9374760Pedaler</v>
          </cell>
          <cell r="C13053" t="str">
            <v>YXC9374760</v>
          </cell>
          <cell r="D13053">
            <v>2022</v>
          </cell>
          <cell r="E13053">
            <v>34</v>
          </cell>
          <cell r="F13053" t="str">
            <v>0340</v>
          </cell>
          <cell r="G13053" t="str">
            <v>E005</v>
          </cell>
          <cell r="H13053" t="str">
            <v xml:space="preserve">Pedal </v>
          </cell>
          <cell r="I13053" t="str">
            <v>Pedaler</v>
          </cell>
          <cell r="J13053" t="str">
            <v>C3505317 STANDARD BK/GR9/16"</v>
          </cell>
          <cell r="K13053" t="str">
            <v>C3505208</v>
          </cell>
          <cell r="L13053" t="str">
            <v>C3500059</v>
          </cell>
        </row>
        <row r="13054">
          <cell r="B13054" t="str">
            <v>YXC9374760Motor</v>
          </cell>
          <cell r="C13054" t="str">
            <v>YXC9374760</v>
          </cell>
          <cell r="D13054">
            <v>2022</v>
          </cell>
          <cell r="E13054">
            <v>35</v>
          </cell>
          <cell r="F13054" t="str">
            <v>0350</v>
          </cell>
          <cell r="G13054" t="str">
            <v>J001</v>
          </cell>
          <cell r="H13054" t="str">
            <v>DRIVE UNIT:</v>
          </cell>
          <cell r="I13054" t="str">
            <v>Motor</v>
          </cell>
          <cell r="J13054" t="str">
            <v>C8705104-01-CB MODEST Coaster Brake for UART / EN15194:2017</v>
          </cell>
          <cell r="K13054" t="str">
            <v>C8705195-03SV</v>
          </cell>
          <cell r="L13054" t="str">
            <v>C8705195-03SV</v>
          </cell>
        </row>
        <row r="13055">
          <cell r="B13055" t="str">
            <v>YXC9374760Display</v>
          </cell>
          <cell r="C13055" t="str">
            <v>YXC9374760</v>
          </cell>
          <cell r="D13055">
            <v>2022</v>
          </cell>
          <cell r="E13055">
            <v>36</v>
          </cell>
          <cell r="F13055" t="str">
            <v>0360</v>
          </cell>
          <cell r="G13055" t="str">
            <v>J004</v>
          </cell>
          <cell r="H13055" t="str">
            <v>DISPLAY:</v>
          </cell>
          <cell r="I13055" t="str">
            <v>Display</v>
          </cell>
          <cell r="K13055" t="str">
            <v>C8705194-26C</v>
          </cell>
          <cell r="L13055" t="str">
            <v>C8705194-26C</v>
          </cell>
        </row>
        <row r="13056">
          <cell r="B13056" t="str">
            <v>YXC9374760EB-Bus kabel</v>
          </cell>
          <cell r="C13056" t="str">
            <v>YXC9374760</v>
          </cell>
          <cell r="D13056">
            <v>2022</v>
          </cell>
          <cell r="E13056">
            <v>37</v>
          </cell>
          <cell r="F13056" t="str">
            <v>0370</v>
          </cell>
          <cell r="G13056" t="str">
            <v>J005</v>
          </cell>
          <cell r="H13056" t="str">
            <v>EB-BUS CABLE:</v>
          </cell>
          <cell r="I13056" t="str">
            <v>EB-Bus kabel</v>
          </cell>
          <cell r="J13056" t="str">
            <v>C8705068-1-04-01, 5PIN ( 1340mm ) CONNECT TO CONTROLLER, OTHER SIDE TO DISPLAY, LIGHTING SETS</v>
          </cell>
          <cell r="K13056" t="str">
            <v>C8705195-04-01C</v>
          </cell>
          <cell r="L13056" t="str">
            <v>C8705195-04-01C</v>
          </cell>
        </row>
        <row r="13057">
          <cell r="B13057" t="str">
            <v>YXC9374760Motorkabel</v>
          </cell>
          <cell r="C13057" t="str">
            <v>YXC9374760</v>
          </cell>
          <cell r="D13057">
            <v>2022</v>
          </cell>
          <cell r="E13057">
            <v>38</v>
          </cell>
          <cell r="F13057" t="str">
            <v>0380</v>
          </cell>
          <cell r="G13057" t="str">
            <v>J006</v>
          </cell>
          <cell r="H13057" t="str">
            <v>POWER CABLE:</v>
          </cell>
          <cell r="I13057" t="str">
            <v>Motorkabel</v>
          </cell>
          <cell r="J13057" t="str">
            <v>W/O (inluded into the battary slider)</v>
          </cell>
          <cell r="K13057" t="str">
            <v>C8705195-03-01</v>
          </cell>
          <cell r="L13057" t="str">
            <v>C8705195-03-01</v>
          </cell>
        </row>
        <row r="13058">
          <cell r="B13058" t="str">
            <v>YXC9374760Kabel framlampa</v>
          </cell>
          <cell r="C13058" t="str">
            <v>YXC9374760</v>
          </cell>
          <cell r="D13058">
            <v>2022</v>
          </cell>
          <cell r="E13058">
            <v>39</v>
          </cell>
          <cell r="F13058" t="str">
            <v>0390</v>
          </cell>
          <cell r="G13058" t="str">
            <v>J007</v>
          </cell>
          <cell r="H13058" t="str">
            <v>F. LIGHT CABLE:</v>
          </cell>
          <cell r="I13058" t="str">
            <v>Kabel framlampa</v>
          </cell>
          <cell r="K13058" t="str">
            <v>Ingår i EB-buskabeln</v>
          </cell>
          <cell r="L13058" t="str">
            <v>Ingår i EB-buskabeln</v>
          </cell>
        </row>
        <row r="13059">
          <cell r="B13059" t="str">
            <v>YXC9374760Kabel baklampa</v>
          </cell>
          <cell r="C13059" t="str">
            <v>YXC9374760</v>
          </cell>
          <cell r="D13059">
            <v>2022</v>
          </cell>
          <cell r="E13059">
            <v>40</v>
          </cell>
          <cell r="F13059" t="str">
            <v>0400</v>
          </cell>
          <cell r="G13059" t="str">
            <v>J008</v>
          </cell>
          <cell r="H13059" t="str">
            <v>R. LIGHT CABLE:</v>
          </cell>
          <cell r="I13059" t="str">
            <v>Kabel baklampa</v>
          </cell>
          <cell r="J13059" t="str">
            <v>Included in the battery</v>
          </cell>
          <cell r="K13059" t="str">
            <v>INGÅR I BATTERIET</v>
          </cell>
          <cell r="L13059" t="str">
            <v>Ingår i batteriet</v>
          </cell>
        </row>
        <row r="13060">
          <cell r="B13060" t="str">
            <v>YXC9374760Hastighetssensor</v>
          </cell>
          <cell r="C13060" t="str">
            <v>YXC9374760</v>
          </cell>
          <cell r="D13060">
            <v>2022</v>
          </cell>
          <cell r="E13060">
            <v>41</v>
          </cell>
          <cell r="F13060" t="str">
            <v>0410</v>
          </cell>
          <cell r="G13060" t="str">
            <v>J009</v>
          </cell>
          <cell r="H13060" t="str">
            <v>SPEED SENSOR:</v>
          </cell>
          <cell r="I13060" t="str">
            <v>Hastighetssensor</v>
          </cell>
          <cell r="J13060" t="str">
            <v>C8705068-1-04-11, DETECTING WHEEL RPM, CABLE LENGTH:70mm</v>
          </cell>
          <cell r="K13060" t="str">
            <v>INGÅR I MOTORN</v>
          </cell>
          <cell r="L13060" t="str">
            <v>Ingår i motorn</v>
          </cell>
        </row>
        <row r="13061">
          <cell r="B13061" t="str">
            <v>YXC9374760Batteri</v>
          </cell>
          <cell r="C13061" t="str">
            <v>YXC9374760</v>
          </cell>
          <cell r="D13061">
            <v>2022</v>
          </cell>
          <cell r="E13061">
            <v>42</v>
          </cell>
          <cell r="F13061" t="str">
            <v>0420</v>
          </cell>
          <cell r="G13061" t="str">
            <v>J002</v>
          </cell>
          <cell r="H13061" t="str">
            <v>BATTERY:</v>
          </cell>
          <cell r="I13061" t="str">
            <v>Batteri</v>
          </cell>
          <cell r="K13061" t="str">
            <v>C8705186-E-11C</v>
          </cell>
          <cell r="L13061" t="str">
            <v>C8705186-E-11C</v>
          </cell>
        </row>
        <row r="13062">
          <cell r="B13062" t="str">
            <v>YXC9374760Batterihållare</v>
          </cell>
          <cell r="C13062" t="str">
            <v>YXC9374760</v>
          </cell>
          <cell r="D13062">
            <v>2022</v>
          </cell>
          <cell r="E13062">
            <v>43</v>
          </cell>
          <cell r="F13062" t="str">
            <v>0430</v>
          </cell>
          <cell r="G13062" t="str">
            <v>J003</v>
          </cell>
          <cell r="H13062" t="str">
            <v>BATTERY HOLDER/Slider</v>
          </cell>
          <cell r="I13062" t="str">
            <v>Batterihållare</v>
          </cell>
          <cell r="L13062" t="e">
            <v>#N/A</v>
          </cell>
        </row>
        <row r="13063">
          <cell r="B13063" t="str">
            <v>YXC9374760Batteriladdare</v>
          </cell>
          <cell r="C13063" t="str">
            <v>YXC9374760</v>
          </cell>
          <cell r="D13063">
            <v>2022</v>
          </cell>
          <cell r="E13063">
            <v>44</v>
          </cell>
          <cell r="F13063" t="str">
            <v>0440</v>
          </cell>
          <cell r="G13063" t="str">
            <v>J010</v>
          </cell>
          <cell r="H13063" t="str">
            <v>CHARGER:</v>
          </cell>
          <cell r="I13063" t="str">
            <v>Batteriladdare</v>
          </cell>
          <cell r="J13063" t="str">
            <v>C8705058-02, (CHARGER 2A    # NO:CZ2AG2JE7)  CHARGER FOR PHYLION BATTERY UART</v>
          </cell>
          <cell r="K13063" t="str">
            <v>C8705058-1-1C</v>
          </cell>
          <cell r="L13063" t="str">
            <v>C8705058-1-1D</v>
          </cell>
        </row>
        <row r="13064">
          <cell r="B13064" t="str">
            <v>YXC9374760Kontrollbox</v>
          </cell>
          <cell r="C13064" t="str">
            <v>YXC9374760</v>
          </cell>
          <cell r="D13064">
            <v>2022</v>
          </cell>
          <cell r="E13064">
            <v>45</v>
          </cell>
          <cell r="F13064" t="str">
            <v>0450</v>
          </cell>
          <cell r="G13064" t="str">
            <v>J011</v>
          </cell>
          <cell r="H13064" t="str">
            <v>Controller</v>
          </cell>
          <cell r="I13064" t="str">
            <v>Kontrollbox</v>
          </cell>
          <cell r="K13064" t="str">
            <v>C8705195-11C</v>
          </cell>
          <cell r="L13064" t="str">
            <v>C8705195-11C</v>
          </cell>
        </row>
        <row r="13065">
          <cell r="B13065" t="str">
            <v>YXC9374760Växelöra</v>
          </cell>
          <cell r="C13065" t="str">
            <v>YXC9374760</v>
          </cell>
          <cell r="D13065">
            <v>2022</v>
          </cell>
          <cell r="E13065">
            <v>46</v>
          </cell>
          <cell r="F13065" t="str">
            <v>0460</v>
          </cell>
          <cell r="G13065" t="str">
            <v>D005</v>
          </cell>
          <cell r="H13065" t="str">
            <v>Gear hanger</v>
          </cell>
          <cell r="I13065" t="str">
            <v>Växelöra</v>
          </cell>
          <cell r="L13065" t="e">
            <v>#N/A</v>
          </cell>
        </row>
        <row r="13066">
          <cell r="B13066" t="str">
            <v>YXC9375160RAM</v>
          </cell>
          <cell r="C13066" t="str">
            <v>YXC9375160</v>
          </cell>
          <cell r="D13066">
            <v>2022</v>
          </cell>
          <cell r="E13066">
            <v>1</v>
          </cell>
          <cell r="F13066" t="str">
            <v>0010</v>
          </cell>
          <cell r="G13066" t="str">
            <v>A001</v>
          </cell>
          <cell r="H13066" t="str">
            <v>PAINTED FRAME</v>
          </cell>
          <cell r="I13066" t="str">
            <v>RAM</v>
          </cell>
          <cell r="K13066" t="str">
            <v>C1307642-510</v>
          </cell>
          <cell r="L13066" t="e">
            <v>#N/A</v>
          </cell>
        </row>
        <row r="13067">
          <cell r="B13067" t="str">
            <v>YXC9375160Framgaffel</v>
          </cell>
          <cell r="C13067" t="str">
            <v>YXC9375160</v>
          </cell>
          <cell r="D13067">
            <v>2022</v>
          </cell>
          <cell r="E13067">
            <v>2</v>
          </cell>
          <cell r="F13067" t="str">
            <v>0020</v>
          </cell>
          <cell r="G13067" t="str">
            <v>A002</v>
          </cell>
          <cell r="H13067" t="str">
            <v>PAINTED FORK</v>
          </cell>
          <cell r="I13067" t="str">
            <v>Framgaffel</v>
          </cell>
          <cell r="J13067" t="str">
            <v>C1605443-193 FF 28 ST 1"1/8 Bi 30 37 w hole</v>
          </cell>
          <cell r="K13067" t="str">
            <v>C1605771-193</v>
          </cell>
          <cell r="L13067" t="e">
            <v>#N/A</v>
          </cell>
        </row>
        <row r="13068">
          <cell r="B13068" t="str">
            <v>YXC9375160Styrlager</v>
          </cell>
          <cell r="C13068" t="str">
            <v>YXC9375160</v>
          </cell>
          <cell r="D13068">
            <v>2022</v>
          </cell>
          <cell r="E13068">
            <v>3</v>
          </cell>
          <cell r="F13068" t="str">
            <v>0030</v>
          </cell>
          <cell r="G13068" t="str">
            <v>B001</v>
          </cell>
          <cell r="H13068" t="str">
            <v>Head Set</v>
          </cell>
          <cell r="I13068" t="str">
            <v>Styrlager</v>
          </cell>
          <cell r="K13068" t="str">
            <v>C2105291</v>
          </cell>
          <cell r="L13068" t="str">
            <v>C2100163</v>
          </cell>
        </row>
        <row r="13069">
          <cell r="B13069" t="str">
            <v xml:space="preserve">YXC9375160Styrstam </v>
          </cell>
          <cell r="C13069" t="str">
            <v>YXC9375160</v>
          </cell>
          <cell r="D13069">
            <v>2022</v>
          </cell>
          <cell r="E13069">
            <v>4</v>
          </cell>
          <cell r="F13069" t="str">
            <v>0040</v>
          </cell>
          <cell r="G13069" t="str">
            <v>B002</v>
          </cell>
          <cell r="H13069" t="str">
            <v>Handlebar Stem</v>
          </cell>
          <cell r="I13069" t="str">
            <v xml:space="preserve">Styrstam </v>
          </cell>
          <cell r="K13069" t="str">
            <v>C2205550-090</v>
          </cell>
          <cell r="L13069" t="str">
            <v>C2200066</v>
          </cell>
        </row>
        <row r="13070">
          <cell r="B13070" t="str">
            <v>YXC9375160Styre</v>
          </cell>
          <cell r="C13070" t="str">
            <v>YXC9375160</v>
          </cell>
          <cell r="D13070">
            <v>2022</v>
          </cell>
          <cell r="E13070">
            <v>5</v>
          </cell>
          <cell r="F13070" t="str">
            <v>0050</v>
          </cell>
          <cell r="G13070" t="str">
            <v>B003</v>
          </cell>
          <cell r="H13070" t="str">
            <v>Handelbar</v>
          </cell>
          <cell r="I13070" t="str">
            <v>Styre</v>
          </cell>
          <cell r="K13070" t="str">
            <v>C2306074</v>
          </cell>
          <cell r="L13070" t="str">
            <v>C2306074</v>
          </cell>
        </row>
        <row r="13071">
          <cell r="B13071" t="str">
            <v>YXC9375160Bromsgrepp H</v>
          </cell>
          <cell r="C13071" t="str">
            <v>YXC9375160</v>
          </cell>
          <cell r="D13071">
            <v>2022</v>
          </cell>
          <cell r="E13071">
            <v>6</v>
          </cell>
          <cell r="F13071" t="str">
            <v>0060</v>
          </cell>
          <cell r="G13071" t="str">
            <v>C002</v>
          </cell>
          <cell r="H13071" t="str">
            <v>Brake Lever R</v>
          </cell>
          <cell r="I13071" t="str">
            <v>Bromsgrepp H</v>
          </cell>
          <cell r="L13071" t="e">
            <v>#N/A</v>
          </cell>
        </row>
        <row r="13072">
          <cell r="B13072" t="str">
            <v>YXC9375160Bromsgrepp V</v>
          </cell>
          <cell r="C13072" t="str">
            <v>YXC9375160</v>
          </cell>
          <cell r="D13072">
            <v>2022</v>
          </cell>
          <cell r="E13072">
            <v>7</v>
          </cell>
          <cell r="F13072" t="str">
            <v>0070</v>
          </cell>
          <cell r="G13072" t="str">
            <v>C001</v>
          </cell>
          <cell r="H13072" t="str">
            <v>Brake Lever L</v>
          </cell>
          <cell r="I13072" t="str">
            <v>Bromsgrepp V</v>
          </cell>
          <cell r="K13072" t="str">
            <v>C6405080-1000</v>
          </cell>
          <cell r="L13072" t="str">
            <v>Kontakta Service</v>
          </cell>
        </row>
        <row r="13073">
          <cell r="B13073" t="str">
            <v>YXC9375160Växelreglage H</v>
          </cell>
          <cell r="C13073" t="str">
            <v>YXC9375160</v>
          </cell>
          <cell r="D13073">
            <v>2022</v>
          </cell>
          <cell r="E13073">
            <v>8</v>
          </cell>
          <cell r="F13073" t="str">
            <v>0080</v>
          </cell>
          <cell r="G13073" t="str">
            <v>D002</v>
          </cell>
          <cell r="H13073" t="str">
            <v>Shift Lever R</v>
          </cell>
          <cell r="I13073" t="str">
            <v>Växelreglage H</v>
          </cell>
          <cell r="J13073" t="str">
            <v>C5105092 SHIFT LEVER, SL-C3000-7, NEXUS, REVO SHIFTER, 2320MM INNER, W/O OUTER FOR CJ-NX40(FOR SCANDINAVIAN), BLACK, BULK</v>
          </cell>
          <cell r="K13073" t="str">
            <v>C5105092</v>
          </cell>
          <cell r="L13073" t="str">
            <v>Kontakta SHIMANO</v>
          </cell>
        </row>
        <row r="13074">
          <cell r="B13074" t="str">
            <v>YXC9375160Växelreglage V</v>
          </cell>
          <cell r="C13074" t="str">
            <v>YXC9375160</v>
          </cell>
          <cell r="D13074">
            <v>2022</v>
          </cell>
          <cell r="E13074">
            <v>9</v>
          </cell>
          <cell r="F13074" t="str">
            <v>0090</v>
          </cell>
          <cell r="G13074" t="str">
            <v>D001</v>
          </cell>
          <cell r="H13074" t="str">
            <v>Shift Lever L</v>
          </cell>
          <cell r="I13074" t="str">
            <v>Växelreglage V</v>
          </cell>
          <cell r="L13074" t="e">
            <v>#N/A</v>
          </cell>
        </row>
        <row r="13075">
          <cell r="B13075" t="str">
            <v>YXC9375160Handtag par</v>
          </cell>
          <cell r="C13075" t="str">
            <v>YXC9375160</v>
          </cell>
          <cell r="D13075">
            <v>2022</v>
          </cell>
          <cell r="E13075">
            <v>10</v>
          </cell>
          <cell r="F13075" t="str">
            <v>0100</v>
          </cell>
          <cell r="G13075" t="str">
            <v>B004</v>
          </cell>
          <cell r="H13075" t="str">
            <v>Grip R</v>
          </cell>
          <cell r="I13075" t="str">
            <v>Handtag par</v>
          </cell>
          <cell r="J13075" t="str">
            <v xml:space="preserve">C2505484  HERRMANS 84A ERGO TPE 90MM  </v>
          </cell>
          <cell r="K13075" t="str">
            <v>C2505528</v>
          </cell>
          <cell r="L13075" t="str">
            <v>C2500057</v>
          </cell>
        </row>
        <row r="13076">
          <cell r="B13076" t="str">
            <v>YXC9375160Frambroms</v>
          </cell>
          <cell r="C13076" t="str">
            <v>YXC9375160</v>
          </cell>
          <cell r="D13076">
            <v>2022</v>
          </cell>
          <cell r="E13076">
            <v>11</v>
          </cell>
          <cell r="F13076" t="str">
            <v>0110</v>
          </cell>
          <cell r="G13076" t="str">
            <v>C003</v>
          </cell>
          <cell r="H13076" t="str">
            <v xml:space="preserve">Brake front </v>
          </cell>
          <cell r="I13076" t="str">
            <v>Frambroms</v>
          </cell>
          <cell r="K13076" t="str">
            <v>C6405080-1000</v>
          </cell>
          <cell r="L13076" t="str">
            <v>Kontakta Service</v>
          </cell>
        </row>
        <row r="13077">
          <cell r="B13077" t="str">
            <v>YXC9375160Bakbroms</v>
          </cell>
          <cell r="C13077" t="str">
            <v>YXC9375160</v>
          </cell>
          <cell r="D13077">
            <v>2022</v>
          </cell>
          <cell r="E13077">
            <v>12</v>
          </cell>
          <cell r="F13077" t="str">
            <v>0120</v>
          </cell>
          <cell r="G13077" t="str">
            <v>C004</v>
          </cell>
          <cell r="H13077" t="str">
            <v>Brake rear</v>
          </cell>
          <cell r="I13077" t="str">
            <v>Bakbroms</v>
          </cell>
          <cell r="K13077" t="str">
            <v>Shimano</v>
          </cell>
          <cell r="L13077" t="str">
            <v>Kontakta SHIMANO</v>
          </cell>
        </row>
        <row r="13078">
          <cell r="B13078" t="str">
            <v>YXC9375160Vevlager</v>
          </cell>
          <cell r="C13078" t="str">
            <v>YXC9375160</v>
          </cell>
          <cell r="D13078">
            <v>2022</v>
          </cell>
          <cell r="E13078">
            <v>13</v>
          </cell>
          <cell r="F13078" t="str">
            <v>0130</v>
          </cell>
          <cell r="G13078" t="str">
            <v>E001</v>
          </cell>
          <cell r="H13078" t="str">
            <v xml:space="preserve">BB-set </v>
          </cell>
          <cell r="I13078" t="str">
            <v>Vevlager</v>
          </cell>
          <cell r="K13078" t="str">
            <v>C8705195-06C</v>
          </cell>
          <cell r="L13078" t="str">
            <v>C8705195-06C</v>
          </cell>
        </row>
        <row r="13079">
          <cell r="B13079" t="str">
            <v>YXC9375160Vevparti</v>
          </cell>
          <cell r="C13079" t="str">
            <v>YXC9375160</v>
          </cell>
          <cell r="D13079">
            <v>2022</v>
          </cell>
          <cell r="E13079">
            <v>14</v>
          </cell>
          <cell r="F13079" t="str">
            <v>0140</v>
          </cell>
          <cell r="G13079" t="str">
            <v>E002</v>
          </cell>
          <cell r="H13079" t="str">
            <v>Front Chainwheel</v>
          </cell>
          <cell r="I13079" t="str">
            <v>Vevparti</v>
          </cell>
          <cell r="J13079" t="str">
            <v>38t inkl in spider</v>
          </cell>
          <cell r="K13079" t="str">
            <v>C3305681-170-EG</v>
          </cell>
          <cell r="L13079" t="str">
            <v>C3305681-170-EG</v>
          </cell>
        </row>
        <row r="13080">
          <cell r="B13080" t="str">
            <v>YXC9375160Kedjeskydd</v>
          </cell>
          <cell r="C13080" t="str">
            <v>YXC9375160</v>
          </cell>
          <cell r="D13080">
            <v>2022</v>
          </cell>
          <cell r="E13080">
            <v>15</v>
          </cell>
          <cell r="F13080" t="str">
            <v>0150</v>
          </cell>
          <cell r="G13080" t="str">
            <v>H001</v>
          </cell>
          <cell r="H13080" t="str">
            <v>Chain guard</v>
          </cell>
          <cell r="I13080" t="str">
            <v>Kedjeskydd</v>
          </cell>
          <cell r="J13080" t="str">
            <v>C8305678 Twave 38 Short Integrated smoke transparent/black. SCREW BZ 4,2x9,5 POZ DIN7981F</v>
          </cell>
          <cell r="K13080" t="str">
            <v>C8305427/ZBK</v>
          </cell>
          <cell r="L13080" t="str">
            <v>C8305427/ZBK</v>
          </cell>
        </row>
        <row r="13081">
          <cell r="B13081" t="str">
            <v>YXC9375160Kedjeskyddsfäste</v>
          </cell>
          <cell r="C13081" t="str">
            <v>YXC9375160</v>
          </cell>
          <cell r="D13081">
            <v>2022</v>
          </cell>
          <cell r="E13081">
            <v>16</v>
          </cell>
          <cell r="F13081" t="str">
            <v>0160</v>
          </cell>
          <cell r="G13081" t="str">
            <v>H002</v>
          </cell>
          <cell r="H13081" t="str">
            <v>Chain guard bracket</v>
          </cell>
          <cell r="I13081" t="str">
            <v>Kedjeskyddsfäste</v>
          </cell>
          <cell r="J13081" t="str">
            <v>C8305679 CNG-FF38T, C8305680 SCREW M4X8 MPS DIN 7985 BK</v>
          </cell>
          <cell r="K13081" t="str">
            <v>C8305427</v>
          </cell>
          <cell r="L13081" t="str">
            <v>C8305427</v>
          </cell>
        </row>
        <row r="13082">
          <cell r="B13082" t="str">
            <v>YXC9375160Framväxel</v>
          </cell>
          <cell r="C13082" t="str">
            <v>YXC9375160</v>
          </cell>
          <cell r="D13082">
            <v>2022</v>
          </cell>
          <cell r="E13082">
            <v>17</v>
          </cell>
          <cell r="F13082" t="str">
            <v>0170</v>
          </cell>
          <cell r="G13082" t="str">
            <v>D003</v>
          </cell>
          <cell r="H13082" t="str">
            <v>Front Derailleur</v>
          </cell>
          <cell r="I13082" t="str">
            <v>Framväxel</v>
          </cell>
          <cell r="L13082" t="e">
            <v>#N/A</v>
          </cell>
        </row>
        <row r="13083">
          <cell r="B13083" t="str">
            <v>YXC9375160Bakväxel</v>
          </cell>
          <cell r="C13083" t="str">
            <v>YXC9375160</v>
          </cell>
          <cell r="D13083">
            <v>2022</v>
          </cell>
          <cell r="E13083">
            <v>18</v>
          </cell>
          <cell r="F13083" t="str">
            <v>0180</v>
          </cell>
          <cell r="G13083" t="str">
            <v>D004</v>
          </cell>
          <cell r="H13083" t="str">
            <v>Rear Derailleur</v>
          </cell>
          <cell r="I13083" t="str">
            <v>Bakväxel</v>
          </cell>
          <cell r="K13083" t="str">
            <v>Shimano</v>
          </cell>
          <cell r="L13083" t="str">
            <v>Kontakta SHIMANO</v>
          </cell>
        </row>
        <row r="13084">
          <cell r="B13084" t="str">
            <v>YXC9375160Kedja</v>
          </cell>
          <cell r="C13084" t="str">
            <v>YXC9375160</v>
          </cell>
          <cell r="D13084">
            <v>2022</v>
          </cell>
          <cell r="E13084">
            <v>19</v>
          </cell>
          <cell r="F13084" t="str">
            <v>0190</v>
          </cell>
          <cell r="G13084" t="str">
            <v>E003</v>
          </cell>
          <cell r="H13084" t="str">
            <v xml:space="preserve">Chain </v>
          </cell>
          <cell r="I13084" t="str">
            <v>Kedja</v>
          </cell>
          <cell r="J13084" t="str">
            <v>C3405041-104  + link CHA 1S 105L RB Z610HXRB   KMC</v>
          </cell>
          <cell r="K13084" t="str">
            <v>C3405001-0100</v>
          </cell>
          <cell r="L13084" t="str">
            <v>C3400002</v>
          </cell>
        </row>
        <row r="13085">
          <cell r="B13085" t="str">
            <v>YXC9375160Kassett</v>
          </cell>
          <cell r="C13085" t="str">
            <v>YXC9375160</v>
          </cell>
          <cell r="D13085">
            <v>2022</v>
          </cell>
          <cell r="E13085">
            <v>20</v>
          </cell>
          <cell r="F13085" t="str">
            <v>0200</v>
          </cell>
          <cell r="G13085" t="str">
            <v>E004</v>
          </cell>
          <cell r="H13085" t="str">
            <v>Cassette Sprocket</v>
          </cell>
          <cell r="I13085" t="str">
            <v>Kassett</v>
          </cell>
          <cell r="J13085" t="str">
            <v>ASMGEAR20SU SPT SC20sv3/32" (INTERNAL HUB)</v>
          </cell>
          <cell r="K13085" t="str">
            <v>ASMGEAR16SU</v>
          </cell>
          <cell r="L13085" t="str">
            <v>Kontakta SHIMANO</v>
          </cell>
        </row>
        <row r="13086">
          <cell r="B13086" t="str">
            <v>YXC9375160Framhjul</v>
          </cell>
          <cell r="C13086" t="str">
            <v>YXC9375160</v>
          </cell>
          <cell r="D13086">
            <v>2022</v>
          </cell>
          <cell r="E13086">
            <v>21</v>
          </cell>
          <cell r="F13086" t="str">
            <v>0210</v>
          </cell>
          <cell r="G13086" t="str">
            <v>F001</v>
          </cell>
          <cell r="H13086" t="str">
            <v>Front hub</v>
          </cell>
          <cell r="I13086" t="str">
            <v>Framhjul</v>
          </cell>
          <cell r="K13086" t="str">
            <v>C4107934</v>
          </cell>
          <cell r="L13086" t="str">
            <v>C4100377</v>
          </cell>
        </row>
        <row r="13087">
          <cell r="B13087" t="str">
            <v>YXC9375160Bakhjul</v>
          </cell>
          <cell r="C13087" t="str">
            <v>YXC9375160</v>
          </cell>
          <cell r="D13087">
            <v>2022</v>
          </cell>
          <cell r="E13087">
            <v>22</v>
          </cell>
          <cell r="F13087" t="str">
            <v>0220</v>
          </cell>
          <cell r="G13087" t="str">
            <v>F002</v>
          </cell>
          <cell r="H13087" t="str">
            <v>Rear hub</v>
          </cell>
          <cell r="I13087" t="str">
            <v>Bakhjul</v>
          </cell>
          <cell r="J13087" t="str">
            <v>ASGC30007CADXR (ASG7C30ADXR) HBRcb 36 H SILVER DX</v>
          </cell>
          <cell r="K13087" t="str">
            <v>C4208242</v>
          </cell>
          <cell r="L13087" t="str">
            <v>C4200052</v>
          </cell>
        </row>
        <row r="13088">
          <cell r="B13088" t="str">
            <v>YXC9375160Däck</v>
          </cell>
          <cell r="C13088" t="str">
            <v>YXC9375160</v>
          </cell>
          <cell r="D13088">
            <v>2022</v>
          </cell>
          <cell r="E13088">
            <v>23</v>
          </cell>
          <cell r="F13088" t="str">
            <v>0230</v>
          </cell>
          <cell r="G13088" t="str">
            <v>F003</v>
          </cell>
          <cell r="H13088" t="str">
            <v>Tire</v>
          </cell>
          <cell r="I13088" t="str">
            <v>Däck</v>
          </cell>
          <cell r="K13088" t="str">
            <v>C4906455</v>
          </cell>
          <cell r="L13088" t="str">
            <v>C4901463</v>
          </cell>
        </row>
        <row r="13089">
          <cell r="B13089" t="str">
            <v>YXC9375160Skärmar set</v>
          </cell>
          <cell r="C13089" t="str">
            <v>YXC9375160</v>
          </cell>
          <cell r="D13089">
            <v>2022</v>
          </cell>
          <cell r="E13089">
            <v>24</v>
          </cell>
          <cell r="F13089" t="str">
            <v>0240</v>
          </cell>
          <cell r="G13089" t="str">
            <v>H003</v>
          </cell>
          <cell r="H13089" t="str">
            <v xml:space="preserve">Mudguard front   </v>
          </cell>
          <cell r="I13089" t="str">
            <v>Skärmar set</v>
          </cell>
          <cell r="K13089" t="str">
            <v>C8255729-BK</v>
          </cell>
          <cell r="L13089" t="str">
            <v>C8250028</v>
          </cell>
        </row>
        <row r="13090">
          <cell r="B13090" t="str">
            <v>YXC9375160Pakethållare</v>
          </cell>
          <cell r="C13090" t="str">
            <v>YXC9375160</v>
          </cell>
          <cell r="D13090">
            <v>2022</v>
          </cell>
          <cell r="E13090">
            <v>25</v>
          </cell>
          <cell r="F13090" t="str">
            <v>0250</v>
          </cell>
          <cell r="G13090" t="str">
            <v>H004</v>
          </cell>
          <cell r="H13090" t="str">
            <v>Carrier</v>
          </cell>
          <cell r="I13090" t="str">
            <v>Pakethållare</v>
          </cell>
          <cell r="J13090" t="str">
            <v>C8205759-BK AVS CLASSIC CARRIER FOR PHILION BATTERY, Powder BLACK CLIP AND SPECTRA LOGO SF-03</v>
          </cell>
          <cell r="K13090" t="str">
            <v>C8205834-BK</v>
          </cell>
          <cell r="L13090" t="str">
            <v>C8205834-BK</v>
          </cell>
        </row>
        <row r="13091">
          <cell r="B13091" t="str">
            <v>YXC9375160Sadel</v>
          </cell>
          <cell r="C13091" t="str">
            <v>YXC9375160</v>
          </cell>
          <cell r="D13091">
            <v>2022</v>
          </cell>
          <cell r="E13091">
            <v>26</v>
          </cell>
          <cell r="F13091" t="str">
            <v>0260</v>
          </cell>
          <cell r="G13091" t="str">
            <v>G001</v>
          </cell>
          <cell r="H13091" t="str">
            <v>Saddle</v>
          </cell>
          <cell r="I13091" t="str">
            <v>Sadel</v>
          </cell>
          <cell r="J13091" t="str">
            <v>C7105999 Selle Royal Spectra LUBRI (Rumba) BLACK W/O CLAMP Unisex</v>
          </cell>
          <cell r="K13091" t="str">
            <v>C7105989</v>
          </cell>
          <cell r="L13091" t="str">
            <v>C7100596</v>
          </cell>
        </row>
        <row r="13092">
          <cell r="B13092" t="str">
            <v>YXC9375160Sadelstolpe</v>
          </cell>
          <cell r="C13092" t="str">
            <v>YXC9375160</v>
          </cell>
          <cell r="D13092">
            <v>2022</v>
          </cell>
          <cell r="E13092">
            <v>27</v>
          </cell>
          <cell r="F13092" t="str">
            <v>0270</v>
          </cell>
          <cell r="G13092" t="str">
            <v>G002</v>
          </cell>
          <cell r="H13092" t="str">
            <v>Seatpost</v>
          </cell>
          <cell r="I13092" t="str">
            <v>Sadelstolpe</v>
          </cell>
          <cell r="J13092" t="str">
            <v>C7205256 STD 27.2X300 SILVER</v>
          </cell>
          <cell r="K13092" t="str">
            <v>C7205260</v>
          </cell>
          <cell r="L13092" t="str">
            <v>C7200053</v>
          </cell>
        </row>
        <row r="13093">
          <cell r="B13093" t="str">
            <v>YXC9375160Sadelrörsklämma</v>
          </cell>
          <cell r="C13093" t="str">
            <v>YXC9375160</v>
          </cell>
          <cell r="D13093">
            <v>2022</v>
          </cell>
          <cell r="E13093">
            <v>28</v>
          </cell>
          <cell r="F13093" t="str">
            <v>0280</v>
          </cell>
          <cell r="G13093" t="str">
            <v>G003</v>
          </cell>
          <cell r="H13093" t="str">
            <v>Seat Clamp</v>
          </cell>
          <cell r="I13093" t="str">
            <v>Sadelrörsklämma</v>
          </cell>
          <cell r="J13093" t="str">
            <v>C7305002 L/C 31.8 MX27 shiny black</v>
          </cell>
          <cell r="K13093" t="str">
            <v>C7305002</v>
          </cell>
          <cell r="L13093" t="str">
            <v>C7300027-318</v>
          </cell>
        </row>
        <row r="13094">
          <cell r="B13094" t="str">
            <v>YXC9375160Framlampa</v>
          </cell>
          <cell r="C13094" t="str">
            <v>YXC9375160</v>
          </cell>
          <cell r="D13094">
            <v>2022</v>
          </cell>
          <cell r="E13094">
            <v>29</v>
          </cell>
          <cell r="F13094" t="str">
            <v>0290</v>
          </cell>
          <cell r="G13094" t="str">
            <v>H005</v>
          </cell>
          <cell r="H13094" t="str">
            <v>Front light</v>
          </cell>
          <cell r="I13094" t="str">
            <v>Framlampa</v>
          </cell>
          <cell r="K13094" t="str">
            <v>C8015300</v>
          </cell>
          <cell r="L13094" t="str">
            <v>C8015300</v>
          </cell>
        </row>
        <row r="13095">
          <cell r="B13095" t="str">
            <v>YXC9375160Baklampa</v>
          </cell>
          <cell r="C13095" t="str">
            <v>YXC9375160</v>
          </cell>
          <cell r="D13095">
            <v>2022</v>
          </cell>
          <cell r="E13095">
            <v>30</v>
          </cell>
          <cell r="F13095" t="str">
            <v>0300</v>
          </cell>
          <cell r="G13095" t="str">
            <v>H006</v>
          </cell>
          <cell r="H13095" t="str">
            <v>Light, Rear</v>
          </cell>
          <cell r="I13095" t="str">
            <v>Baklampa</v>
          </cell>
          <cell r="J13095" t="str">
            <v>inkl in battery</v>
          </cell>
          <cell r="K13095" t="str">
            <v>C8705186-1RLBK</v>
          </cell>
          <cell r="L13095" t="str">
            <v>C8705186-1RLBK</v>
          </cell>
        </row>
        <row r="13096">
          <cell r="B13096" t="str">
            <v>YXC9375160Låssats</v>
          </cell>
          <cell r="C13096" t="str">
            <v>YXC9375160</v>
          </cell>
          <cell r="D13096">
            <v>2022</v>
          </cell>
          <cell r="E13096">
            <v>31</v>
          </cell>
          <cell r="F13096" t="str">
            <v>0310</v>
          </cell>
          <cell r="G13096" t="str">
            <v>H007</v>
          </cell>
          <cell r="H13096" t="str">
            <v>Lock</v>
          </cell>
          <cell r="I13096" t="str">
            <v>Låssats</v>
          </cell>
          <cell r="J13096" t="str">
            <v>C8405069 LCK SF PLbk Solid+  BAT SF03/SR11/SR20, LOCK FRAME+LOCK BATT SF03 RT W/2 similar keys</v>
          </cell>
          <cell r="K13096" t="str">
            <v>C8405069</v>
          </cell>
          <cell r="L13096" t="str">
            <v>C8405069</v>
          </cell>
        </row>
        <row r="13097">
          <cell r="B13097" t="str">
            <v>YXC9375160Stöd</v>
          </cell>
          <cell r="C13097" t="str">
            <v>YXC9375160</v>
          </cell>
          <cell r="D13097">
            <v>2022</v>
          </cell>
          <cell r="E13097">
            <v>32</v>
          </cell>
          <cell r="F13097" t="str">
            <v>0320</v>
          </cell>
          <cell r="G13097" t="str">
            <v>H008</v>
          </cell>
          <cell r="H13097" t="str">
            <v>Kick stand</v>
          </cell>
          <cell r="I13097" t="str">
            <v>Stöd</v>
          </cell>
          <cell r="J13097" t="str">
            <v>C8105222 REX HV for MAX CS mount KICKSTAND ADJUSTABLE 1288-4</v>
          </cell>
          <cell r="K13097" t="str">
            <v>C8105208</v>
          </cell>
          <cell r="L13097" t="str">
            <v>C8100034</v>
          </cell>
        </row>
        <row r="13098">
          <cell r="B13098" t="str">
            <v>YXC9375160Korg</v>
          </cell>
          <cell r="C13098" t="str">
            <v>YXC9375160</v>
          </cell>
          <cell r="D13098">
            <v>2022</v>
          </cell>
          <cell r="E13098">
            <v>33</v>
          </cell>
          <cell r="F13098" t="str">
            <v>0330</v>
          </cell>
          <cell r="G13098" t="str">
            <v>H009</v>
          </cell>
          <cell r="H13098" t="str">
            <v>Basket / Fr carrier</v>
          </cell>
          <cell r="I13098" t="str">
            <v>Korg</v>
          </cell>
          <cell r="K13098" t="str">
            <v>C8605213</v>
          </cell>
          <cell r="L13098" t="str">
            <v>C8605213</v>
          </cell>
        </row>
        <row r="13099">
          <cell r="B13099" t="str">
            <v>YXC9375160Pedaler</v>
          </cell>
          <cell r="C13099" t="str">
            <v>YXC9375160</v>
          </cell>
          <cell r="D13099">
            <v>2022</v>
          </cell>
          <cell r="E13099">
            <v>34</v>
          </cell>
          <cell r="F13099" t="str">
            <v>0340</v>
          </cell>
          <cell r="G13099" t="str">
            <v>E005</v>
          </cell>
          <cell r="H13099" t="str">
            <v xml:space="preserve">Pedal </v>
          </cell>
          <cell r="I13099" t="str">
            <v>Pedaler</v>
          </cell>
          <cell r="J13099" t="str">
            <v>C3505317 STANDARD BK/GR9/16"</v>
          </cell>
          <cell r="K13099" t="str">
            <v>C3505208</v>
          </cell>
          <cell r="L13099" t="str">
            <v>C3500059</v>
          </cell>
        </row>
        <row r="13100">
          <cell r="B13100" t="str">
            <v>YXC9375160Motor</v>
          </cell>
          <cell r="C13100" t="str">
            <v>YXC9375160</v>
          </cell>
          <cell r="D13100">
            <v>2022</v>
          </cell>
          <cell r="E13100">
            <v>35</v>
          </cell>
          <cell r="F13100" t="str">
            <v>0350</v>
          </cell>
          <cell r="G13100" t="str">
            <v>J001</v>
          </cell>
          <cell r="H13100" t="str">
            <v>DRIVE UNIT:</v>
          </cell>
          <cell r="I13100" t="str">
            <v>Motor</v>
          </cell>
          <cell r="J13100" t="str">
            <v>C8705104-01-CB MODEST Coaster Brake for UART / EN15194:2017</v>
          </cell>
          <cell r="K13100" t="str">
            <v>C8705195-03SV</v>
          </cell>
          <cell r="L13100" t="str">
            <v>C8705195-03SV</v>
          </cell>
        </row>
        <row r="13101">
          <cell r="B13101" t="str">
            <v>YXC9375160Display</v>
          </cell>
          <cell r="C13101" t="str">
            <v>YXC9375160</v>
          </cell>
          <cell r="D13101">
            <v>2022</v>
          </cell>
          <cell r="E13101">
            <v>36</v>
          </cell>
          <cell r="F13101" t="str">
            <v>0360</v>
          </cell>
          <cell r="G13101" t="str">
            <v>J004</v>
          </cell>
          <cell r="H13101" t="str">
            <v>DISPLAY:</v>
          </cell>
          <cell r="I13101" t="str">
            <v>Display</v>
          </cell>
          <cell r="K13101" t="str">
            <v>C8705194-26C</v>
          </cell>
          <cell r="L13101" t="str">
            <v>C8705194-26C</v>
          </cell>
        </row>
        <row r="13102">
          <cell r="B13102" t="str">
            <v>YXC9375160EB-Bus kabel</v>
          </cell>
          <cell r="C13102" t="str">
            <v>YXC9375160</v>
          </cell>
          <cell r="D13102">
            <v>2022</v>
          </cell>
          <cell r="E13102">
            <v>37</v>
          </cell>
          <cell r="F13102" t="str">
            <v>0370</v>
          </cell>
          <cell r="G13102" t="str">
            <v>J005</v>
          </cell>
          <cell r="H13102" t="str">
            <v>EB-BUS CABLE:</v>
          </cell>
          <cell r="I13102" t="str">
            <v>EB-Bus kabel</v>
          </cell>
          <cell r="J13102" t="str">
            <v>C8705068-1-04-01, 5PIN ( 1340mm ) CONNECT TO CONTROLLER, OTHER SIDE TO DISPLAY, LIGHTING SETS</v>
          </cell>
          <cell r="K13102" t="str">
            <v>C8705195-04-01C</v>
          </cell>
          <cell r="L13102" t="str">
            <v>C8705195-04-01C</v>
          </cell>
        </row>
        <row r="13103">
          <cell r="B13103" t="str">
            <v>YXC9375160Motorkabel</v>
          </cell>
          <cell r="C13103" t="str">
            <v>YXC9375160</v>
          </cell>
          <cell r="D13103">
            <v>2022</v>
          </cell>
          <cell r="E13103">
            <v>38</v>
          </cell>
          <cell r="F13103" t="str">
            <v>0380</v>
          </cell>
          <cell r="G13103" t="str">
            <v>J006</v>
          </cell>
          <cell r="H13103" t="str">
            <v>POWER CABLE:</v>
          </cell>
          <cell r="I13103" t="str">
            <v>Motorkabel</v>
          </cell>
          <cell r="J13103" t="str">
            <v>W/O (inluded into the battary slider)</v>
          </cell>
          <cell r="K13103" t="str">
            <v>C8705195-03-01</v>
          </cell>
          <cell r="L13103" t="str">
            <v>C8705195-03-01</v>
          </cell>
        </row>
        <row r="13104">
          <cell r="B13104" t="str">
            <v>YXC9375160Kabel framlampa</v>
          </cell>
          <cell r="C13104" t="str">
            <v>YXC9375160</v>
          </cell>
          <cell r="D13104">
            <v>2022</v>
          </cell>
          <cell r="E13104">
            <v>39</v>
          </cell>
          <cell r="F13104" t="str">
            <v>0390</v>
          </cell>
          <cell r="G13104" t="str">
            <v>J007</v>
          </cell>
          <cell r="H13104" t="str">
            <v>F. LIGHT CABLE:</v>
          </cell>
          <cell r="I13104" t="str">
            <v>Kabel framlampa</v>
          </cell>
          <cell r="K13104" t="str">
            <v>Ingår i EB-buskabeln</v>
          </cell>
          <cell r="L13104" t="str">
            <v>Ingår i EB-buskabeln</v>
          </cell>
        </row>
        <row r="13105">
          <cell r="B13105" t="str">
            <v>YXC9375160Kabel baklampa</v>
          </cell>
          <cell r="C13105" t="str">
            <v>YXC9375160</v>
          </cell>
          <cell r="D13105">
            <v>2022</v>
          </cell>
          <cell r="E13105">
            <v>40</v>
          </cell>
          <cell r="F13105" t="str">
            <v>0400</v>
          </cell>
          <cell r="G13105" t="str">
            <v>J008</v>
          </cell>
          <cell r="H13105" t="str">
            <v>R. LIGHT CABLE:</v>
          </cell>
          <cell r="I13105" t="str">
            <v>Kabel baklampa</v>
          </cell>
          <cell r="J13105" t="str">
            <v>Included in the battery</v>
          </cell>
          <cell r="K13105" t="str">
            <v>INGÅR I BATTERIET</v>
          </cell>
          <cell r="L13105" t="str">
            <v>Ingår i batteriet</v>
          </cell>
        </row>
        <row r="13106">
          <cell r="B13106" t="str">
            <v>YXC9375160Hastighetssensor</v>
          </cell>
          <cell r="C13106" t="str">
            <v>YXC9375160</v>
          </cell>
          <cell r="D13106">
            <v>2022</v>
          </cell>
          <cell r="E13106">
            <v>41</v>
          </cell>
          <cell r="F13106" t="str">
            <v>0410</v>
          </cell>
          <cell r="G13106" t="str">
            <v>J009</v>
          </cell>
          <cell r="H13106" t="str">
            <v>SPEED SENSOR:</v>
          </cell>
          <cell r="I13106" t="str">
            <v>Hastighetssensor</v>
          </cell>
          <cell r="J13106" t="str">
            <v>C8705068-1-04-11, DETECTING WHEEL RPM, CABLE LENGTH:70mm</v>
          </cell>
          <cell r="K13106" t="str">
            <v>INGÅR I MOTORN</v>
          </cell>
          <cell r="L13106" t="str">
            <v>Ingår i motorn</v>
          </cell>
        </row>
        <row r="13107">
          <cell r="B13107" t="str">
            <v>YXC9375160Batteri</v>
          </cell>
          <cell r="C13107" t="str">
            <v>YXC9375160</v>
          </cell>
          <cell r="D13107">
            <v>2022</v>
          </cell>
          <cell r="E13107">
            <v>42</v>
          </cell>
          <cell r="F13107" t="str">
            <v>0420</v>
          </cell>
          <cell r="G13107" t="str">
            <v>J002</v>
          </cell>
          <cell r="H13107" t="str">
            <v>BATTERY:</v>
          </cell>
          <cell r="I13107" t="str">
            <v>Batteri</v>
          </cell>
          <cell r="K13107" t="str">
            <v>C8705186-E-11C</v>
          </cell>
          <cell r="L13107" t="str">
            <v>C8705186-E-11C</v>
          </cell>
        </row>
        <row r="13108">
          <cell r="B13108" t="str">
            <v>YXC9375160Batterihållare</v>
          </cell>
          <cell r="C13108" t="str">
            <v>YXC9375160</v>
          </cell>
          <cell r="D13108">
            <v>2022</v>
          </cell>
          <cell r="E13108">
            <v>43</v>
          </cell>
          <cell r="F13108" t="str">
            <v>0430</v>
          </cell>
          <cell r="G13108" t="str">
            <v>J003</v>
          </cell>
          <cell r="H13108" t="str">
            <v>BATTERY HOLDER/Slider</v>
          </cell>
          <cell r="I13108" t="str">
            <v>Batterihållare</v>
          </cell>
          <cell r="L13108" t="e">
            <v>#N/A</v>
          </cell>
        </row>
        <row r="13109">
          <cell r="B13109" t="str">
            <v>YXC9375160Batteriladdare</v>
          </cell>
          <cell r="C13109" t="str">
            <v>YXC9375160</v>
          </cell>
          <cell r="D13109">
            <v>2022</v>
          </cell>
          <cell r="E13109">
            <v>44</v>
          </cell>
          <cell r="F13109" t="str">
            <v>0440</v>
          </cell>
          <cell r="G13109" t="str">
            <v>J010</v>
          </cell>
          <cell r="H13109" t="str">
            <v>CHARGER:</v>
          </cell>
          <cell r="I13109" t="str">
            <v>Batteriladdare</v>
          </cell>
          <cell r="J13109" t="str">
            <v>C8705058-02, (CHARGER 2A    # NO:CZ2AG2JE7)  CHARGER FOR PHYLION BATTERY UART</v>
          </cell>
          <cell r="K13109" t="str">
            <v>C8705058-1-1C</v>
          </cell>
          <cell r="L13109" t="str">
            <v>C8705058-1-1D</v>
          </cell>
        </row>
        <row r="13110">
          <cell r="B13110" t="str">
            <v>YXC9375160Kontrollbox</v>
          </cell>
          <cell r="C13110" t="str">
            <v>YXC9375160</v>
          </cell>
          <cell r="D13110">
            <v>2022</v>
          </cell>
          <cell r="E13110">
            <v>45</v>
          </cell>
          <cell r="F13110" t="str">
            <v>0450</v>
          </cell>
          <cell r="G13110" t="str">
            <v>J011</v>
          </cell>
          <cell r="H13110" t="str">
            <v>Controller</v>
          </cell>
          <cell r="I13110" t="str">
            <v>Kontrollbox</v>
          </cell>
          <cell r="K13110" t="str">
            <v>C8705195-11C</v>
          </cell>
          <cell r="L13110" t="str">
            <v>C8705195-11C</v>
          </cell>
        </row>
        <row r="13111">
          <cell r="B13111" t="str">
            <v>YXC9375160Växelöra</v>
          </cell>
          <cell r="C13111" t="str">
            <v>YXC9375160</v>
          </cell>
          <cell r="D13111">
            <v>2022</v>
          </cell>
          <cell r="E13111">
            <v>46</v>
          </cell>
          <cell r="F13111" t="str">
            <v>0460</v>
          </cell>
          <cell r="G13111" t="str">
            <v>D005</v>
          </cell>
          <cell r="H13111" t="str">
            <v>Gear hanger</v>
          </cell>
          <cell r="I13111" t="str">
            <v>Växelöra</v>
          </cell>
          <cell r="L13111" t="e">
            <v>#N/A</v>
          </cell>
        </row>
        <row r="13112">
          <cell r="B13112" t="str">
            <v>YXC9375161RAM</v>
          </cell>
          <cell r="C13112" t="str">
            <v>YXC9375161</v>
          </cell>
          <cell r="D13112">
            <v>2022</v>
          </cell>
          <cell r="E13112">
            <v>1</v>
          </cell>
          <cell r="F13112" t="str">
            <v>0010</v>
          </cell>
          <cell r="G13112" t="str">
            <v>A001</v>
          </cell>
          <cell r="H13112" t="str">
            <v>PAINTED FRAME</v>
          </cell>
          <cell r="I13112" t="str">
            <v>RAM</v>
          </cell>
          <cell r="K13112" t="str">
            <v>C1307642-510</v>
          </cell>
          <cell r="L13112" t="e">
            <v>#N/A</v>
          </cell>
        </row>
        <row r="13113">
          <cell r="B13113" t="str">
            <v>YXC9375161Framgaffel</v>
          </cell>
          <cell r="C13113" t="str">
            <v>YXC9375161</v>
          </cell>
          <cell r="D13113">
            <v>2022</v>
          </cell>
          <cell r="E13113">
            <v>2</v>
          </cell>
          <cell r="F13113" t="str">
            <v>0020</v>
          </cell>
          <cell r="G13113" t="str">
            <v>A002</v>
          </cell>
          <cell r="H13113" t="str">
            <v>PAINTED FORK</v>
          </cell>
          <cell r="I13113" t="str">
            <v>Framgaffel</v>
          </cell>
          <cell r="J13113" t="str">
            <v>C1605443-193 FF 28 ST 1"1/8 Bi 30 37 w hole</v>
          </cell>
          <cell r="K13113" t="str">
            <v>C1605771-193</v>
          </cell>
          <cell r="L13113" t="e">
            <v>#N/A</v>
          </cell>
        </row>
        <row r="13114">
          <cell r="B13114" t="str">
            <v>YXC9375161Styrlager</v>
          </cell>
          <cell r="C13114" t="str">
            <v>YXC9375161</v>
          </cell>
          <cell r="D13114">
            <v>2022</v>
          </cell>
          <cell r="E13114">
            <v>3</v>
          </cell>
          <cell r="F13114" t="str">
            <v>0030</v>
          </cell>
          <cell r="G13114" t="str">
            <v>B001</v>
          </cell>
          <cell r="H13114" t="str">
            <v>Head Set</v>
          </cell>
          <cell r="I13114" t="str">
            <v>Styrlager</v>
          </cell>
          <cell r="K13114" t="str">
            <v>C2105291</v>
          </cell>
          <cell r="L13114" t="str">
            <v>C2100163</v>
          </cell>
        </row>
        <row r="13115">
          <cell r="B13115" t="str">
            <v xml:space="preserve">YXC9375161Styrstam </v>
          </cell>
          <cell r="C13115" t="str">
            <v>YXC9375161</v>
          </cell>
          <cell r="D13115">
            <v>2022</v>
          </cell>
          <cell r="E13115">
            <v>4</v>
          </cell>
          <cell r="F13115" t="str">
            <v>0040</v>
          </cell>
          <cell r="G13115" t="str">
            <v>B002</v>
          </cell>
          <cell r="H13115" t="str">
            <v>Handlebar Stem</v>
          </cell>
          <cell r="I13115" t="str">
            <v xml:space="preserve">Styrstam </v>
          </cell>
          <cell r="K13115" t="str">
            <v>C2205550-090</v>
          </cell>
          <cell r="L13115" t="str">
            <v>C2200066</v>
          </cell>
        </row>
        <row r="13116">
          <cell r="B13116" t="str">
            <v>YXC9375161Styre</v>
          </cell>
          <cell r="C13116" t="str">
            <v>YXC9375161</v>
          </cell>
          <cell r="D13116">
            <v>2022</v>
          </cell>
          <cell r="E13116">
            <v>5</v>
          </cell>
          <cell r="F13116" t="str">
            <v>0050</v>
          </cell>
          <cell r="G13116" t="str">
            <v>B003</v>
          </cell>
          <cell r="H13116" t="str">
            <v>Handelbar</v>
          </cell>
          <cell r="I13116" t="str">
            <v>Styre</v>
          </cell>
          <cell r="K13116" t="str">
            <v>C2306074</v>
          </cell>
          <cell r="L13116" t="str">
            <v>C2306074</v>
          </cell>
        </row>
        <row r="13117">
          <cell r="B13117" t="str">
            <v>YXC9375161Bromsgrepp H</v>
          </cell>
          <cell r="C13117" t="str">
            <v>YXC9375161</v>
          </cell>
          <cell r="D13117">
            <v>2022</v>
          </cell>
          <cell r="E13117">
            <v>6</v>
          </cell>
          <cell r="F13117" t="str">
            <v>0060</v>
          </cell>
          <cell r="G13117" t="str">
            <v>C002</v>
          </cell>
          <cell r="H13117" t="str">
            <v>Brake Lever R</v>
          </cell>
          <cell r="I13117" t="str">
            <v>Bromsgrepp H</v>
          </cell>
          <cell r="L13117" t="e">
            <v>#N/A</v>
          </cell>
        </row>
        <row r="13118">
          <cell r="B13118" t="str">
            <v>YXC9375161Bromsgrepp V</v>
          </cell>
          <cell r="C13118" t="str">
            <v>YXC9375161</v>
          </cell>
          <cell r="D13118">
            <v>2022</v>
          </cell>
          <cell r="E13118">
            <v>7</v>
          </cell>
          <cell r="F13118" t="str">
            <v>0070</v>
          </cell>
          <cell r="G13118" t="str">
            <v>C001</v>
          </cell>
          <cell r="H13118" t="str">
            <v>Brake Lever L</v>
          </cell>
          <cell r="I13118" t="str">
            <v>Bromsgrepp V</v>
          </cell>
          <cell r="K13118" t="str">
            <v>C6405080-1000</v>
          </cell>
          <cell r="L13118" t="str">
            <v>Kontakta Service</v>
          </cell>
        </row>
        <row r="13119">
          <cell r="B13119" t="str">
            <v>YXC9375161Växelreglage H</v>
          </cell>
          <cell r="C13119" t="str">
            <v>YXC9375161</v>
          </cell>
          <cell r="D13119">
            <v>2022</v>
          </cell>
          <cell r="E13119">
            <v>8</v>
          </cell>
          <cell r="F13119" t="str">
            <v>0080</v>
          </cell>
          <cell r="G13119" t="str">
            <v>D002</v>
          </cell>
          <cell r="H13119" t="str">
            <v>Shift Lever R</v>
          </cell>
          <cell r="I13119" t="str">
            <v>Växelreglage H</v>
          </cell>
          <cell r="J13119" t="str">
            <v>C5105092 SHIFT LEVER, SL-C3000-7, NEXUS, REVO SHIFTER, 2320MM INNER, W/O OUTER FOR CJ-NX40(FOR SCANDINAVIAN), BLACK, BULK</v>
          </cell>
          <cell r="K13119" t="str">
            <v>C5105092</v>
          </cell>
          <cell r="L13119" t="str">
            <v>Kontakta SHIMANO</v>
          </cell>
        </row>
        <row r="13120">
          <cell r="B13120" t="str">
            <v>YXC9375161Växelreglage V</v>
          </cell>
          <cell r="C13120" t="str">
            <v>YXC9375161</v>
          </cell>
          <cell r="D13120">
            <v>2022</v>
          </cell>
          <cell r="E13120">
            <v>9</v>
          </cell>
          <cell r="F13120" t="str">
            <v>0090</v>
          </cell>
          <cell r="G13120" t="str">
            <v>D001</v>
          </cell>
          <cell r="H13120" t="str">
            <v>Shift Lever L</v>
          </cell>
          <cell r="I13120" t="str">
            <v>Växelreglage V</v>
          </cell>
          <cell r="L13120" t="e">
            <v>#N/A</v>
          </cell>
        </row>
        <row r="13121">
          <cell r="B13121" t="str">
            <v>YXC9375161Handtag par</v>
          </cell>
          <cell r="C13121" t="str">
            <v>YXC9375161</v>
          </cell>
          <cell r="D13121">
            <v>2022</v>
          </cell>
          <cell r="E13121">
            <v>10</v>
          </cell>
          <cell r="F13121" t="str">
            <v>0100</v>
          </cell>
          <cell r="G13121" t="str">
            <v>B004</v>
          </cell>
          <cell r="H13121" t="str">
            <v>Grip R</v>
          </cell>
          <cell r="I13121" t="str">
            <v>Handtag par</v>
          </cell>
          <cell r="J13121" t="str">
            <v xml:space="preserve">C2505484  HERRMANS 84A ERGO TPE 90MM  </v>
          </cell>
          <cell r="K13121" t="str">
            <v>C2505528</v>
          </cell>
          <cell r="L13121" t="str">
            <v>C2500057</v>
          </cell>
        </row>
        <row r="13122">
          <cell r="B13122" t="str">
            <v>YXC9375161Frambroms</v>
          </cell>
          <cell r="C13122" t="str">
            <v>YXC9375161</v>
          </cell>
          <cell r="D13122">
            <v>2022</v>
          </cell>
          <cell r="E13122">
            <v>11</v>
          </cell>
          <cell r="F13122" t="str">
            <v>0110</v>
          </cell>
          <cell r="G13122" t="str">
            <v>C003</v>
          </cell>
          <cell r="H13122" t="str">
            <v xml:space="preserve">Brake front </v>
          </cell>
          <cell r="I13122" t="str">
            <v>Frambroms</v>
          </cell>
          <cell r="K13122" t="str">
            <v>C6405080-1000</v>
          </cell>
          <cell r="L13122" t="str">
            <v>Kontakta Service</v>
          </cell>
        </row>
        <row r="13123">
          <cell r="B13123" t="str">
            <v>YXC9375161Bakbroms</v>
          </cell>
          <cell r="C13123" t="str">
            <v>YXC9375161</v>
          </cell>
          <cell r="D13123">
            <v>2022</v>
          </cell>
          <cell r="E13123">
            <v>12</v>
          </cell>
          <cell r="F13123" t="str">
            <v>0120</v>
          </cell>
          <cell r="G13123" t="str">
            <v>C004</v>
          </cell>
          <cell r="H13123" t="str">
            <v>Brake rear</v>
          </cell>
          <cell r="I13123" t="str">
            <v>Bakbroms</v>
          </cell>
          <cell r="K13123" t="str">
            <v>Shimano</v>
          </cell>
          <cell r="L13123" t="str">
            <v>Kontakta SHIMANO</v>
          </cell>
        </row>
        <row r="13124">
          <cell r="B13124" t="str">
            <v>YXC9375161Vevlager</v>
          </cell>
          <cell r="C13124" t="str">
            <v>YXC9375161</v>
          </cell>
          <cell r="D13124">
            <v>2022</v>
          </cell>
          <cell r="E13124">
            <v>13</v>
          </cell>
          <cell r="F13124" t="str">
            <v>0130</v>
          </cell>
          <cell r="G13124" t="str">
            <v>E001</v>
          </cell>
          <cell r="H13124" t="str">
            <v xml:space="preserve">BB-set </v>
          </cell>
          <cell r="I13124" t="str">
            <v>Vevlager</v>
          </cell>
          <cell r="K13124" t="str">
            <v>C8705195-06C</v>
          </cell>
          <cell r="L13124" t="str">
            <v>C8705195-06C</v>
          </cell>
        </row>
        <row r="13125">
          <cell r="B13125" t="str">
            <v>YXC9375161Vevparti</v>
          </cell>
          <cell r="C13125" t="str">
            <v>YXC9375161</v>
          </cell>
          <cell r="D13125">
            <v>2022</v>
          </cell>
          <cell r="E13125">
            <v>14</v>
          </cell>
          <cell r="F13125" t="str">
            <v>0140</v>
          </cell>
          <cell r="G13125" t="str">
            <v>E002</v>
          </cell>
          <cell r="H13125" t="str">
            <v>Front Chainwheel</v>
          </cell>
          <cell r="I13125" t="str">
            <v>Vevparti</v>
          </cell>
          <cell r="J13125" t="str">
            <v>38t inkl in spider</v>
          </cell>
          <cell r="K13125" t="str">
            <v>C3305681-170-EG</v>
          </cell>
          <cell r="L13125" t="str">
            <v>C3305681-170-EG</v>
          </cell>
        </row>
        <row r="13126">
          <cell r="B13126" t="str">
            <v>YXC9375161Kedjeskydd</v>
          </cell>
          <cell r="C13126" t="str">
            <v>YXC9375161</v>
          </cell>
          <cell r="D13126">
            <v>2022</v>
          </cell>
          <cell r="E13126">
            <v>15</v>
          </cell>
          <cell r="F13126" t="str">
            <v>0150</v>
          </cell>
          <cell r="G13126" t="str">
            <v>H001</v>
          </cell>
          <cell r="H13126" t="str">
            <v>Chain guard</v>
          </cell>
          <cell r="I13126" t="str">
            <v>Kedjeskydd</v>
          </cell>
          <cell r="J13126" t="str">
            <v>C8305678 Twave 38 Short Integrated smoke transparent/black. SCREW BZ 4,2x9,5 POZ DIN7981F</v>
          </cell>
          <cell r="K13126" t="str">
            <v>C8305427/ZBK</v>
          </cell>
          <cell r="L13126" t="str">
            <v>C8305427/ZBK</v>
          </cell>
        </row>
        <row r="13127">
          <cell r="B13127" t="str">
            <v>YXC9375161Kedjeskyddsfäste</v>
          </cell>
          <cell r="C13127" t="str">
            <v>YXC9375161</v>
          </cell>
          <cell r="D13127">
            <v>2022</v>
          </cell>
          <cell r="E13127">
            <v>16</v>
          </cell>
          <cell r="F13127" t="str">
            <v>0160</v>
          </cell>
          <cell r="G13127" t="str">
            <v>H002</v>
          </cell>
          <cell r="H13127" t="str">
            <v>Chain guard bracket</v>
          </cell>
          <cell r="I13127" t="str">
            <v>Kedjeskyddsfäste</v>
          </cell>
          <cell r="J13127" t="str">
            <v>C8305679 CNG-FF38T, C8305680 SCREW M4X8 MPS DIN 7985 BK</v>
          </cell>
          <cell r="K13127" t="str">
            <v>C8305427</v>
          </cell>
          <cell r="L13127" t="str">
            <v>C8305427</v>
          </cell>
        </row>
        <row r="13128">
          <cell r="B13128" t="str">
            <v>YXC9375161Framväxel</v>
          </cell>
          <cell r="C13128" t="str">
            <v>YXC9375161</v>
          </cell>
          <cell r="D13128">
            <v>2022</v>
          </cell>
          <cell r="E13128">
            <v>17</v>
          </cell>
          <cell r="F13128" t="str">
            <v>0170</v>
          </cell>
          <cell r="G13128" t="str">
            <v>D003</v>
          </cell>
          <cell r="H13128" t="str">
            <v>Front Derailleur</v>
          </cell>
          <cell r="I13128" t="str">
            <v>Framväxel</v>
          </cell>
          <cell r="L13128" t="e">
            <v>#N/A</v>
          </cell>
        </row>
        <row r="13129">
          <cell r="B13129" t="str">
            <v>YXC9375161Bakväxel</v>
          </cell>
          <cell r="C13129" t="str">
            <v>YXC9375161</v>
          </cell>
          <cell r="D13129">
            <v>2022</v>
          </cell>
          <cell r="E13129">
            <v>18</v>
          </cell>
          <cell r="F13129" t="str">
            <v>0180</v>
          </cell>
          <cell r="G13129" t="str">
            <v>D004</v>
          </cell>
          <cell r="H13129" t="str">
            <v>Rear Derailleur</v>
          </cell>
          <cell r="I13129" t="str">
            <v>Bakväxel</v>
          </cell>
          <cell r="K13129" t="str">
            <v>Shimano</v>
          </cell>
          <cell r="L13129" t="str">
            <v>Kontakta SHIMANO</v>
          </cell>
        </row>
        <row r="13130">
          <cell r="B13130" t="str">
            <v>YXC9375161Kedja</v>
          </cell>
          <cell r="C13130" t="str">
            <v>YXC9375161</v>
          </cell>
          <cell r="D13130">
            <v>2022</v>
          </cell>
          <cell r="E13130">
            <v>19</v>
          </cell>
          <cell r="F13130" t="str">
            <v>0190</v>
          </cell>
          <cell r="G13130" t="str">
            <v>E003</v>
          </cell>
          <cell r="H13130" t="str">
            <v xml:space="preserve">Chain </v>
          </cell>
          <cell r="I13130" t="str">
            <v>Kedja</v>
          </cell>
          <cell r="J13130" t="str">
            <v>C3405041-104  + link CHA 1S 105L RB Z610HXRB   KMC</v>
          </cell>
          <cell r="K13130" t="str">
            <v>C3405001-0100</v>
          </cell>
          <cell r="L13130" t="str">
            <v>C3400002</v>
          </cell>
        </row>
        <row r="13131">
          <cell r="B13131" t="str">
            <v>YXC9375161Kassett</v>
          </cell>
          <cell r="C13131" t="str">
            <v>YXC9375161</v>
          </cell>
          <cell r="D13131">
            <v>2022</v>
          </cell>
          <cell r="E13131">
            <v>20</v>
          </cell>
          <cell r="F13131" t="str">
            <v>0200</v>
          </cell>
          <cell r="G13131" t="str">
            <v>E004</v>
          </cell>
          <cell r="H13131" t="str">
            <v>Cassette Sprocket</v>
          </cell>
          <cell r="I13131" t="str">
            <v>Kassett</v>
          </cell>
          <cell r="J13131" t="str">
            <v>ASMGEAR20SU SPT SC20sv3/32" (INTERNAL HUB)</v>
          </cell>
          <cell r="K13131" t="str">
            <v>ASMGEAR16SU</v>
          </cell>
          <cell r="L13131" t="str">
            <v>Kontakta SHIMANO</v>
          </cell>
        </row>
        <row r="13132">
          <cell r="B13132" t="str">
            <v>YXC9375161Framhjul</v>
          </cell>
          <cell r="C13132" t="str">
            <v>YXC9375161</v>
          </cell>
          <cell r="D13132">
            <v>2022</v>
          </cell>
          <cell r="E13132">
            <v>21</v>
          </cell>
          <cell r="F13132" t="str">
            <v>0210</v>
          </cell>
          <cell r="G13132" t="str">
            <v>F001</v>
          </cell>
          <cell r="H13132" t="str">
            <v>Front hub</v>
          </cell>
          <cell r="I13132" t="str">
            <v>Framhjul</v>
          </cell>
          <cell r="K13132" t="str">
            <v>C4107973</v>
          </cell>
          <cell r="L13132" t="str">
            <v>Kontakta Service</v>
          </cell>
        </row>
        <row r="13133">
          <cell r="B13133" t="str">
            <v>YXC9375161Bakhjul</v>
          </cell>
          <cell r="C13133" t="str">
            <v>YXC9375161</v>
          </cell>
          <cell r="D13133">
            <v>2022</v>
          </cell>
          <cell r="E13133">
            <v>22</v>
          </cell>
          <cell r="F13133" t="str">
            <v>0220</v>
          </cell>
          <cell r="G13133" t="str">
            <v>F002</v>
          </cell>
          <cell r="H13133" t="str">
            <v>Rear hub</v>
          </cell>
          <cell r="I13133" t="str">
            <v>Bakhjul</v>
          </cell>
          <cell r="J13133" t="str">
            <v>ASGC30007CADXR (ASG7C30ADXR) HBRcb 36 H SILVER DX</v>
          </cell>
          <cell r="K13133" t="str">
            <v>C4208243</v>
          </cell>
          <cell r="L13133" t="str">
            <v>C4200387</v>
          </cell>
        </row>
        <row r="13134">
          <cell r="B13134" t="str">
            <v>YXC9375161Däck</v>
          </cell>
          <cell r="C13134" t="str">
            <v>YXC9375161</v>
          </cell>
          <cell r="D13134">
            <v>2022</v>
          </cell>
          <cell r="E13134">
            <v>23</v>
          </cell>
          <cell r="F13134" t="str">
            <v>0230</v>
          </cell>
          <cell r="G13134" t="str">
            <v>F003</v>
          </cell>
          <cell r="H13134" t="str">
            <v>Tire</v>
          </cell>
          <cell r="I13134" t="str">
            <v>Däck</v>
          </cell>
          <cell r="K13134" t="str">
            <v>C4906455</v>
          </cell>
          <cell r="L13134" t="str">
            <v>C4901463</v>
          </cell>
        </row>
        <row r="13135">
          <cell r="B13135" t="str">
            <v>YXC9375161Skärmar set</v>
          </cell>
          <cell r="C13135" t="str">
            <v>YXC9375161</v>
          </cell>
          <cell r="D13135">
            <v>2022</v>
          </cell>
          <cell r="E13135">
            <v>24</v>
          </cell>
          <cell r="F13135" t="str">
            <v>0240</v>
          </cell>
          <cell r="G13135" t="str">
            <v>H003</v>
          </cell>
          <cell r="H13135" t="str">
            <v xml:space="preserve">Mudguard front   </v>
          </cell>
          <cell r="I13135" t="str">
            <v>Skärmar set</v>
          </cell>
          <cell r="K13135" t="str">
            <v>C8255677-702</v>
          </cell>
          <cell r="L13135" t="str">
            <v>Kontakta Service</v>
          </cell>
        </row>
        <row r="13136">
          <cell r="B13136" t="str">
            <v>YXC9375161Pakethållare</v>
          </cell>
          <cell r="C13136" t="str">
            <v>YXC9375161</v>
          </cell>
          <cell r="D13136">
            <v>2022</v>
          </cell>
          <cell r="E13136">
            <v>25</v>
          </cell>
          <cell r="F13136" t="str">
            <v>0250</v>
          </cell>
          <cell r="G13136" t="str">
            <v>H004</v>
          </cell>
          <cell r="H13136" t="str">
            <v>Carrier</v>
          </cell>
          <cell r="I13136" t="str">
            <v>Pakethållare</v>
          </cell>
          <cell r="J13136" t="str">
            <v>C8205759-BK AVS CLASSIC CARRIER FOR PHILION BATTERY, Powder BLACK CLIP AND SPECTRA LOGO SF-03</v>
          </cell>
          <cell r="K13136" t="str">
            <v>C8205834-BK</v>
          </cell>
          <cell r="L13136" t="str">
            <v>C8205834-BK</v>
          </cell>
        </row>
        <row r="13137">
          <cell r="B13137" t="str">
            <v>YXC9375161Sadel</v>
          </cell>
          <cell r="C13137" t="str">
            <v>YXC9375161</v>
          </cell>
          <cell r="D13137">
            <v>2022</v>
          </cell>
          <cell r="E13137">
            <v>26</v>
          </cell>
          <cell r="F13137" t="str">
            <v>0260</v>
          </cell>
          <cell r="G13137" t="str">
            <v>G001</v>
          </cell>
          <cell r="H13137" t="str">
            <v>Saddle</v>
          </cell>
          <cell r="I13137" t="str">
            <v>Sadel</v>
          </cell>
          <cell r="J13137" t="str">
            <v>C7105999 Selle Royal Spectra LUBRI (Rumba) BLACK W/O CLAMP Unisex</v>
          </cell>
          <cell r="K13137" t="str">
            <v>C7105989</v>
          </cell>
          <cell r="L13137" t="str">
            <v>C7100596</v>
          </cell>
        </row>
        <row r="13138">
          <cell r="B13138" t="str">
            <v>YXC9375161Sadelstolpe</v>
          </cell>
          <cell r="C13138" t="str">
            <v>YXC9375161</v>
          </cell>
          <cell r="D13138">
            <v>2022</v>
          </cell>
          <cell r="E13138">
            <v>27</v>
          </cell>
          <cell r="F13138" t="str">
            <v>0270</v>
          </cell>
          <cell r="G13138" t="str">
            <v>G002</v>
          </cell>
          <cell r="H13138" t="str">
            <v>Seatpost</v>
          </cell>
          <cell r="I13138" t="str">
            <v>Sadelstolpe</v>
          </cell>
          <cell r="J13138" t="str">
            <v>C7205256 STD 27.2X300 SILVER</v>
          </cell>
          <cell r="K13138" t="str">
            <v>C7205260</v>
          </cell>
          <cell r="L13138" t="str">
            <v>C7200053</v>
          </cell>
        </row>
        <row r="13139">
          <cell r="B13139" t="str">
            <v>YXC9375161Sadelrörsklämma</v>
          </cell>
          <cell r="C13139" t="str">
            <v>YXC9375161</v>
          </cell>
          <cell r="D13139">
            <v>2022</v>
          </cell>
          <cell r="E13139">
            <v>28</v>
          </cell>
          <cell r="F13139" t="str">
            <v>0280</v>
          </cell>
          <cell r="G13139" t="str">
            <v>G003</v>
          </cell>
          <cell r="H13139" t="str">
            <v>Seat Clamp</v>
          </cell>
          <cell r="I13139" t="str">
            <v>Sadelrörsklämma</v>
          </cell>
          <cell r="J13139" t="str">
            <v>C7305002 L/C 31.8 MX27 shiny black</v>
          </cell>
          <cell r="K13139" t="str">
            <v>C7305002</v>
          </cell>
          <cell r="L13139" t="str">
            <v>C7300027-318</v>
          </cell>
        </row>
        <row r="13140">
          <cell r="B13140" t="str">
            <v>YXC9375161Framlampa</v>
          </cell>
          <cell r="C13140" t="str">
            <v>YXC9375161</v>
          </cell>
          <cell r="D13140">
            <v>2022</v>
          </cell>
          <cell r="E13140">
            <v>29</v>
          </cell>
          <cell r="F13140" t="str">
            <v>0290</v>
          </cell>
          <cell r="G13140" t="str">
            <v>H005</v>
          </cell>
          <cell r="H13140" t="str">
            <v>Front light</v>
          </cell>
          <cell r="I13140" t="str">
            <v>Framlampa</v>
          </cell>
          <cell r="K13140" t="str">
            <v>C8015300</v>
          </cell>
          <cell r="L13140" t="str">
            <v>C8015300</v>
          </cell>
        </row>
        <row r="13141">
          <cell r="B13141" t="str">
            <v>YXC9375161Baklampa</v>
          </cell>
          <cell r="C13141" t="str">
            <v>YXC9375161</v>
          </cell>
          <cell r="D13141">
            <v>2022</v>
          </cell>
          <cell r="E13141">
            <v>30</v>
          </cell>
          <cell r="F13141" t="str">
            <v>0300</v>
          </cell>
          <cell r="G13141" t="str">
            <v>H006</v>
          </cell>
          <cell r="H13141" t="str">
            <v>Light, Rear</v>
          </cell>
          <cell r="I13141" t="str">
            <v>Baklampa</v>
          </cell>
          <cell r="J13141" t="str">
            <v>inkl in battery</v>
          </cell>
          <cell r="K13141" t="str">
            <v>C8705186-1RLBK</v>
          </cell>
          <cell r="L13141" t="str">
            <v>C8705186-1RLBK</v>
          </cell>
        </row>
        <row r="13142">
          <cell r="B13142" t="str">
            <v>YXC9375161Låssats</v>
          </cell>
          <cell r="C13142" t="str">
            <v>YXC9375161</v>
          </cell>
          <cell r="D13142">
            <v>2022</v>
          </cell>
          <cell r="E13142">
            <v>31</v>
          </cell>
          <cell r="F13142" t="str">
            <v>0310</v>
          </cell>
          <cell r="G13142" t="str">
            <v>H007</v>
          </cell>
          <cell r="H13142" t="str">
            <v>Lock</v>
          </cell>
          <cell r="I13142" t="str">
            <v>Låssats</v>
          </cell>
          <cell r="J13142" t="str">
            <v>C8405069 LCK SF PLbk Solid+  BAT SF03/SR11/SR20, LOCK FRAME+LOCK BATT SF03 RT W/2 similar keys</v>
          </cell>
          <cell r="K13142" t="str">
            <v>C8405069</v>
          </cell>
          <cell r="L13142" t="str">
            <v>C8405069</v>
          </cell>
        </row>
        <row r="13143">
          <cell r="B13143" t="str">
            <v>YXC9375161Stöd</v>
          </cell>
          <cell r="C13143" t="str">
            <v>YXC9375161</v>
          </cell>
          <cell r="D13143">
            <v>2022</v>
          </cell>
          <cell r="E13143">
            <v>32</v>
          </cell>
          <cell r="F13143" t="str">
            <v>0320</v>
          </cell>
          <cell r="G13143" t="str">
            <v>H008</v>
          </cell>
          <cell r="H13143" t="str">
            <v>Kick stand</v>
          </cell>
          <cell r="I13143" t="str">
            <v>Stöd</v>
          </cell>
          <cell r="J13143" t="str">
            <v>C8105222 REX HV for MAX CS mount KICKSTAND ADJUSTABLE 1288-4</v>
          </cell>
          <cell r="K13143" t="str">
            <v>C8105208</v>
          </cell>
          <cell r="L13143" t="str">
            <v>C8100034</v>
          </cell>
        </row>
        <row r="13144">
          <cell r="B13144" t="str">
            <v>YXC9375161Korg</v>
          </cell>
          <cell r="C13144" t="str">
            <v>YXC9375161</v>
          </cell>
          <cell r="D13144">
            <v>2022</v>
          </cell>
          <cell r="E13144">
            <v>33</v>
          </cell>
          <cell r="F13144" t="str">
            <v>0330</v>
          </cell>
          <cell r="G13144" t="str">
            <v>H009</v>
          </cell>
          <cell r="H13144" t="str">
            <v>Basket / Fr carrier</v>
          </cell>
          <cell r="I13144" t="str">
            <v>Korg</v>
          </cell>
          <cell r="K13144" t="str">
            <v>C8605213</v>
          </cell>
          <cell r="L13144" t="str">
            <v>C8605213</v>
          </cell>
        </row>
        <row r="13145">
          <cell r="B13145" t="str">
            <v>YXC9375161Pedaler</v>
          </cell>
          <cell r="C13145" t="str">
            <v>YXC9375161</v>
          </cell>
          <cell r="D13145">
            <v>2022</v>
          </cell>
          <cell r="E13145">
            <v>34</v>
          </cell>
          <cell r="F13145" t="str">
            <v>0340</v>
          </cell>
          <cell r="G13145" t="str">
            <v>E005</v>
          </cell>
          <cell r="H13145" t="str">
            <v xml:space="preserve">Pedal </v>
          </cell>
          <cell r="I13145" t="str">
            <v>Pedaler</v>
          </cell>
          <cell r="J13145" t="str">
            <v>C3505317 STANDARD BK/GR9/16"</v>
          </cell>
          <cell r="K13145" t="str">
            <v>C3505208</v>
          </cell>
          <cell r="L13145" t="str">
            <v>C3500059</v>
          </cell>
        </row>
        <row r="13146">
          <cell r="B13146" t="str">
            <v>YXC9375161Motor</v>
          </cell>
          <cell r="C13146" t="str">
            <v>YXC9375161</v>
          </cell>
          <cell r="D13146">
            <v>2022</v>
          </cell>
          <cell r="E13146">
            <v>35</v>
          </cell>
          <cell r="F13146" t="str">
            <v>0350</v>
          </cell>
          <cell r="G13146" t="str">
            <v>J001</v>
          </cell>
          <cell r="H13146" t="str">
            <v>DRIVE UNIT:</v>
          </cell>
          <cell r="I13146" t="str">
            <v>Motor</v>
          </cell>
          <cell r="J13146" t="str">
            <v>C8705104-01-CB MODEST Coaster Brake for UART / EN15194:2017</v>
          </cell>
          <cell r="K13146" t="str">
            <v>C8705195-03SV</v>
          </cell>
          <cell r="L13146" t="str">
            <v>C8705195-03SV</v>
          </cell>
        </row>
        <row r="13147">
          <cell r="B13147" t="str">
            <v>YXC9375161Display</v>
          </cell>
          <cell r="C13147" t="str">
            <v>YXC9375161</v>
          </cell>
          <cell r="D13147">
            <v>2022</v>
          </cell>
          <cell r="E13147">
            <v>36</v>
          </cell>
          <cell r="F13147" t="str">
            <v>0360</v>
          </cell>
          <cell r="G13147" t="str">
            <v>J004</v>
          </cell>
          <cell r="H13147" t="str">
            <v>DISPLAY:</v>
          </cell>
          <cell r="I13147" t="str">
            <v>Display</v>
          </cell>
          <cell r="K13147" t="str">
            <v>C8705194-26C</v>
          </cell>
          <cell r="L13147" t="str">
            <v>C8705194-26C</v>
          </cell>
        </row>
        <row r="13148">
          <cell r="B13148" t="str">
            <v>YXC9375161EB-Bus kabel</v>
          </cell>
          <cell r="C13148" t="str">
            <v>YXC9375161</v>
          </cell>
          <cell r="D13148">
            <v>2022</v>
          </cell>
          <cell r="E13148">
            <v>37</v>
          </cell>
          <cell r="F13148" t="str">
            <v>0370</v>
          </cell>
          <cell r="G13148" t="str">
            <v>J005</v>
          </cell>
          <cell r="H13148" t="str">
            <v>EB-BUS CABLE:</v>
          </cell>
          <cell r="I13148" t="str">
            <v>EB-Bus kabel</v>
          </cell>
          <cell r="J13148" t="str">
            <v>C8705068-1-04-01, 5PIN ( 1340mm ) CONNECT TO CONTROLLER, OTHER SIDE TO DISPLAY, LIGHTING SETS</v>
          </cell>
          <cell r="K13148" t="str">
            <v>C8705195-04-01C</v>
          </cell>
          <cell r="L13148" t="str">
            <v>C8705195-04-01C</v>
          </cell>
        </row>
        <row r="13149">
          <cell r="B13149" t="str">
            <v>YXC9375161Motorkabel</v>
          </cell>
          <cell r="C13149" t="str">
            <v>YXC9375161</v>
          </cell>
          <cell r="D13149">
            <v>2022</v>
          </cell>
          <cell r="E13149">
            <v>38</v>
          </cell>
          <cell r="F13149" t="str">
            <v>0380</v>
          </cell>
          <cell r="G13149" t="str">
            <v>J006</v>
          </cell>
          <cell r="H13149" t="str">
            <v>POWER CABLE:</v>
          </cell>
          <cell r="I13149" t="str">
            <v>Motorkabel</v>
          </cell>
          <cell r="J13149" t="str">
            <v>W/O (inluded into the battary slider)</v>
          </cell>
          <cell r="K13149" t="str">
            <v>C8705195-03-01</v>
          </cell>
          <cell r="L13149" t="str">
            <v>C8705195-03-01</v>
          </cell>
        </row>
        <row r="13150">
          <cell r="B13150" t="str">
            <v>YXC9375161Kabel framlampa</v>
          </cell>
          <cell r="C13150" t="str">
            <v>YXC9375161</v>
          </cell>
          <cell r="D13150">
            <v>2022</v>
          </cell>
          <cell r="E13150">
            <v>39</v>
          </cell>
          <cell r="F13150" t="str">
            <v>0390</v>
          </cell>
          <cell r="G13150" t="str">
            <v>J007</v>
          </cell>
          <cell r="H13150" t="str">
            <v>F. LIGHT CABLE:</v>
          </cell>
          <cell r="I13150" t="str">
            <v>Kabel framlampa</v>
          </cell>
          <cell r="K13150" t="str">
            <v>Ingår i EB-buskabeln</v>
          </cell>
          <cell r="L13150" t="str">
            <v>Ingår i EB-buskabeln</v>
          </cell>
        </row>
        <row r="13151">
          <cell r="B13151" t="str">
            <v>YXC9375161Kabel baklampa</v>
          </cell>
          <cell r="C13151" t="str">
            <v>YXC9375161</v>
          </cell>
          <cell r="D13151">
            <v>2022</v>
          </cell>
          <cell r="E13151">
            <v>40</v>
          </cell>
          <cell r="F13151" t="str">
            <v>0400</v>
          </cell>
          <cell r="G13151" t="str">
            <v>J008</v>
          </cell>
          <cell r="H13151" t="str">
            <v>R. LIGHT CABLE:</v>
          </cell>
          <cell r="I13151" t="str">
            <v>Kabel baklampa</v>
          </cell>
          <cell r="J13151" t="str">
            <v>Included in the battery</v>
          </cell>
          <cell r="K13151" t="str">
            <v>INGÅR I BATTERIET</v>
          </cell>
          <cell r="L13151" t="str">
            <v>Ingår i batteriet</v>
          </cell>
        </row>
        <row r="13152">
          <cell r="B13152" t="str">
            <v>YXC9375161Hastighetssensor</v>
          </cell>
          <cell r="C13152" t="str">
            <v>YXC9375161</v>
          </cell>
          <cell r="D13152">
            <v>2022</v>
          </cell>
          <cell r="E13152">
            <v>41</v>
          </cell>
          <cell r="F13152" t="str">
            <v>0410</v>
          </cell>
          <cell r="G13152" t="str">
            <v>J009</v>
          </cell>
          <cell r="H13152" t="str">
            <v>SPEED SENSOR:</v>
          </cell>
          <cell r="I13152" t="str">
            <v>Hastighetssensor</v>
          </cell>
          <cell r="J13152" t="str">
            <v>C8705068-1-04-11, DETECTING WHEEL RPM, CABLE LENGTH:70mm</v>
          </cell>
          <cell r="K13152" t="str">
            <v>INGÅR I MOTORN</v>
          </cell>
          <cell r="L13152" t="str">
            <v>Ingår i motorn</v>
          </cell>
        </row>
        <row r="13153">
          <cell r="B13153" t="str">
            <v>YXC9375161Batteri</v>
          </cell>
          <cell r="C13153" t="str">
            <v>YXC9375161</v>
          </cell>
          <cell r="D13153">
            <v>2022</v>
          </cell>
          <cell r="E13153">
            <v>42</v>
          </cell>
          <cell r="F13153" t="str">
            <v>0420</v>
          </cell>
          <cell r="G13153" t="str">
            <v>J002</v>
          </cell>
          <cell r="H13153" t="str">
            <v>BATTERY:</v>
          </cell>
          <cell r="I13153" t="str">
            <v>Batteri</v>
          </cell>
          <cell r="K13153" t="str">
            <v>C8705186-E-11C</v>
          </cell>
          <cell r="L13153" t="str">
            <v>C8705186-E-11C</v>
          </cell>
        </row>
        <row r="13154">
          <cell r="B13154" t="str">
            <v>YXC9375161Batterihållare</v>
          </cell>
          <cell r="C13154" t="str">
            <v>YXC9375161</v>
          </cell>
          <cell r="D13154">
            <v>2022</v>
          </cell>
          <cell r="E13154">
            <v>43</v>
          </cell>
          <cell r="F13154" t="str">
            <v>0430</v>
          </cell>
          <cell r="G13154" t="str">
            <v>J003</v>
          </cell>
          <cell r="H13154" t="str">
            <v>BATTERY HOLDER/Slider</v>
          </cell>
          <cell r="I13154" t="str">
            <v>Batterihållare</v>
          </cell>
          <cell r="L13154" t="e">
            <v>#N/A</v>
          </cell>
        </row>
        <row r="13155">
          <cell r="B13155" t="str">
            <v>YXC9375161Batteriladdare</v>
          </cell>
          <cell r="C13155" t="str">
            <v>YXC9375161</v>
          </cell>
          <cell r="D13155">
            <v>2022</v>
          </cell>
          <cell r="E13155">
            <v>44</v>
          </cell>
          <cell r="F13155" t="str">
            <v>0440</v>
          </cell>
          <cell r="G13155" t="str">
            <v>J010</v>
          </cell>
          <cell r="H13155" t="str">
            <v>CHARGER:</v>
          </cell>
          <cell r="I13155" t="str">
            <v>Batteriladdare</v>
          </cell>
          <cell r="J13155" t="str">
            <v>C8705058-02, (CHARGER 2A    # NO:CZ2AG2JE7)  CHARGER FOR PHYLION BATTERY UART</v>
          </cell>
          <cell r="K13155" t="str">
            <v>C8705058-1-1C</v>
          </cell>
          <cell r="L13155" t="str">
            <v>C8705058-1-1D</v>
          </cell>
        </row>
        <row r="13156">
          <cell r="B13156" t="str">
            <v>YXC9375161Kontrollbox</v>
          </cell>
          <cell r="C13156" t="str">
            <v>YXC9375161</v>
          </cell>
          <cell r="D13156">
            <v>2022</v>
          </cell>
          <cell r="E13156">
            <v>45</v>
          </cell>
          <cell r="F13156" t="str">
            <v>0450</v>
          </cell>
          <cell r="G13156" t="str">
            <v>J011</v>
          </cell>
          <cell r="H13156" t="str">
            <v>Controller</v>
          </cell>
          <cell r="I13156" t="str">
            <v>Kontrollbox</v>
          </cell>
          <cell r="K13156" t="str">
            <v>C8705195-11C</v>
          </cell>
          <cell r="L13156" t="str">
            <v>C8705195-11C</v>
          </cell>
        </row>
        <row r="13157">
          <cell r="B13157" t="str">
            <v>YXC9375161Växelöra</v>
          </cell>
          <cell r="C13157" t="str">
            <v>YXC9375161</v>
          </cell>
          <cell r="D13157">
            <v>2022</v>
          </cell>
          <cell r="E13157">
            <v>46</v>
          </cell>
          <cell r="F13157" t="str">
            <v>0460</v>
          </cell>
          <cell r="G13157" t="str">
            <v>D005</v>
          </cell>
          <cell r="H13157" t="str">
            <v>Gear hanger</v>
          </cell>
          <cell r="I13157" t="str">
            <v>Växelöra</v>
          </cell>
          <cell r="L13157" t="e">
            <v>#N/A</v>
          </cell>
        </row>
        <row r="13158">
          <cell r="B13158" t="str">
            <v>YXC9375162RAM</v>
          </cell>
          <cell r="C13158" t="str">
            <v>YXC9375162</v>
          </cell>
          <cell r="D13158">
            <v>2022</v>
          </cell>
          <cell r="E13158">
            <v>1</v>
          </cell>
          <cell r="F13158" t="str">
            <v>0010</v>
          </cell>
          <cell r="G13158" t="str">
            <v>A001</v>
          </cell>
          <cell r="H13158" t="str">
            <v>PAINTED FRAME</v>
          </cell>
          <cell r="I13158" t="str">
            <v>RAM</v>
          </cell>
          <cell r="K13158" t="str">
            <v>C1307642-510</v>
          </cell>
          <cell r="L13158" t="e">
            <v>#N/A</v>
          </cell>
        </row>
        <row r="13159">
          <cell r="B13159" t="str">
            <v>YXC9375162Framgaffel</v>
          </cell>
          <cell r="C13159" t="str">
            <v>YXC9375162</v>
          </cell>
          <cell r="D13159">
            <v>2022</v>
          </cell>
          <cell r="E13159">
            <v>2</v>
          </cell>
          <cell r="F13159" t="str">
            <v>0020</v>
          </cell>
          <cell r="G13159" t="str">
            <v>A002</v>
          </cell>
          <cell r="H13159" t="str">
            <v>PAINTED FORK</v>
          </cell>
          <cell r="I13159" t="str">
            <v>Framgaffel</v>
          </cell>
          <cell r="J13159" t="str">
            <v>C1605443-193 FF 28 ST 1"1/8 Bi 30 37 w hole</v>
          </cell>
          <cell r="K13159" t="str">
            <v>C1605771-193</v>
          </cell>
          <cell r="L13159" t="e">
            <v>#N/A</v>
          </cell>
        </row>
        <row r="13160">
          <cell r="B13160" t="str">
            <v>YXC9375162Styrlager</v>
          </cell>
          <cell r="C13160" t="str">
            <v>YXC9375162</v>
          </cell>
          <cell r="D13160">
            <v>2022</v>
          </cell>
          <cell r="E13160">
            <v>3</v>
          </cell>
          <cell r="F13160" t="str">
            <v>0030</v>
          </cell>
          <cell r="G13160" t="str">
            <v>B001</v>
          </cell>
          <cell r="H13160" t="str">
            <v>Head Set</v>
          </cell>
          <cell r="I13160" t="str">
            <v>Styrlager</v>
          </cell>
          <cell r="K13160" t="str">
            <v>C2105291</v>
          </cell>
          <cell r="L13160" t="str">
            <v>C2100163</v>
          </cell>
        </row>
        <row r="13161">
          <cell r="B13161" t="str">
            <v xml:space="preserve">YXC9375162Styrstam </v>
          </cell>
          <cell r="C13161" t="str">
            <v>YXC9375162</v>
          </cell>
          <cell r="D13161">
            <v>2022</v>
          </cell>
          <cell r="E13161">
            <v>4</v>
          </cell>
          <cell r="F13161" t="str">
            <v>0040</v>
          </cell>
          <cell r="G13161" t="str">
            <v>B002</v>
          </cell>
          <cell r="H13161" t="str">
            <v>Handlebar Stem</v>
          </cell>
          <cell r="I13161" t="str">
            <v xml:space="preserve">Styrstam </v>
          </cell>
          <cell r="K13161" t="str">
            <v>C2205550-090</v>
          </cell>
          <cell r="L13161" t="str">
            <v>C2200066</v>
          </cell>
        </row>
        <row r="13162">
          <cell r="B13162" t="str">
            <v>YXC9375162Styre</v>
          </cell>
          <cell r="C13162" t="str">
            <v>YXC9375162</v>
          </cell>
          <cell r="D13162">
            <v>2022</v>
          </cell>
          <cell r="E13162">
            <v>5</v>
          </cell>
          <cell r="F13162" t="str">
            <v>0050</v>
          </cell>
          <cell r="G13162" t="str">
            <v>B003</v>
          </cell>
          <cell r="H13162" t="str">
            <v>Handelbar</v>
          </cell>
          <cell r="I13162" t="str">
            <v>Styre</v>
          </cell>
          <cell r="K13162" t="str">
            <v>C2306074</v>
          </cell>
          <cell r="L13162" t="str">
            <v>C2306074</v>
          </cell>
        </row>
        <row r="13163">
          <cell r="B13163" t="str">
            <v>YXC9375162Bromsgrepp H</v>
          </cell>
          <cell r="C13163" t="str">
            <v>YXC9375162</v>
          </cell>
          <cell r="D13163">
            <v>2022</v>
          </cell>
          <cell r="E13163">
            <v>6</v>
          </cell>
          <cell r="F13163" t="str">
            <v>0060</v>
          </cell>
          <cell r="G13163" t="str">
            <v>C002</v>
          </cell>
          <cell r="H13163" t="str">
            <v>Brake Lever R</v>
          </cell>
          <cell r="I13163" t="str">
            <v>Bromsgrepp H</v>
          </cell>
          <cell r="L13163" t="e">
            <v>#N/A</v>
          </cell>
        </row>
        <row r="13164">
          <cell r="B13164" t="str">
            <v>YXC9375162Bromsgrepp V</v>
          </cell>
          <cell r="C13164" t="str">
            <v>YXC9375162</v>
          </cell>
          <cell r="D13164">
            <v>2022</v>
          </cell>
          <cell r="E13164">
            <v>7</v>
          </cell>
          <cell r="F13164" t="str">
            <v>0070</v>
          </cell>
          <cell r="G13164" t="str">
            <v>C001</v>
          </cell>
          <cell r="H13164" t="str">
            <v>Brake Lever L</v>
          </cell>
          <cell r="I13164" t="str">
            <v>Bromsgrepp V</v>
          </cell>
          <cell r="K13164" t="str">
            <v>C6405080-1000</v>
          </cell>
          <cell r="L13164" t="str">
            <v>Kontakta Service</v>
          </cell>
        </row>
        <row r="13165">
          <cell r="B13165" t="str">
            <v>YXC9375162Växelreglage H</v>
          </cell>
          <cell r="C13165" t="str">
            <v>YXC9375162</v>
          </cell>
          <cell r="D13165">
            <v>2022</v>
          </cell>
          <cell r="E13165">
            <v>8</v>
          </cell>
          <cell r="F13165" t="str">
            <v>0080</v>
          </cell>
          <cell r="G13165" t="str">
            <v>D002</v>
          </cell>
          <cell r="H13165" t="str">
            <v>Shift Lever R</v>
          </cell>
          <cell r="I13165" t="str">
            <v>Växelreglage H</v>
          </cell>
          <cell r="J13165" t="str">
            <v>C5105092 SHIFT LEVER, SL-C3000-7, NEXUS, REVO SHIFTER, 2320MM INNER, W/O OUTER FOR CJ-NX40(FOR SCANDINAVIAN), BLACK, BULK</v>
          </cell>
          <cell r="K13165" t="str">
            <v>C5105092</v>
          </cell>
          <cell r="L13165" t="str">
            <v>Kontakta SHIMANO</v>
          </cell>
        </row>
        <row r="13166">
          <cell r="B13166" t="str">
            <v>YXC9375162Växelreglage V</v>
          </cell>
          <cell r="C13166" t="str">
            <v>YXC9375162</v>
          </cell>
          <cell r="D13166">
            <v>2022</v>
          </cell>
          <cell r="E13166">
            <v>9</v>
          </cell>
          <cell r="F13166" t="str">
            <v>0090</v>
          </cell>
          <cell r="G13166" t="str">
            <v>D001</v>
          </cell>
          <cell r="H13166" t="str">
            <v>Shift Lever L</v>
          </cell>
          <cell r="I13166" t="str">
            <v>Växelreglage V</v>
          </cell>
          <cell r="L13166" t="e">
            <v>#N/A</v>
          </cell>
        </row>
        <row r="13167">
          <cell r="B13167" t="str">
            <v>YXC9375162Handtag par</v>
          </cell>
          <cell r="C13167" t="str">
            <v>YXC9375162</v>
          </cell>
          <cell r="D13167">
            <v>2022</v>
          </cell>
          <cell r="E13167">
            <v>10</v>
          </cell>
          <cell r="F13167" t="str">
            <v>0100</v>
          </cell>
          <cell r="G13167" t="str">
            <v>B004</v>
          </cell>
          <cell r="H13167" t="str">
            <v>Grip R</v>
          </cell>
          <cell r="I13167" t="str">
            <v>Handtag par</v>
          </cell>
          <cell r="J13167" t="str">
            <v xml:space="preserve">C2505484  HERRMANS 84A ERGO TPE 90MM  </v>
          </cell>
          <cell r="K13167" t="str">
            <v>C2505528</v>
          </cell>
          <cell r="L13167" t="str">
            <v>C2500057</v>
          </cell>
        </row>
        <row r="13168">
          <cell r="B13168" t="str">
            <v>YXC9375162Frambroms</v>
          </cell>
          <cell r="C13168" t="str">
            <v>YXC9375162</v>
          </cell>
          <cell r="D13168">
            <v>2022</v>
          </cell>
          <cell r="E13168">
            <v>11</v>
          </cell>
          <cell r="F13168" t="str">
            <v>0110</v>
          </cell>
          <cell r="G13168" t="str">
            <v>C003</v>
          </cell>
          <cell r="H13168" t="str">
            <v xml:space="preserve">Brake front </v>
          </cell>
          <cell r="I13168" t="str">
            <v>Frambroms</v>
          </cell>
          <cell r="K13168" t="str">
            <v>C6405080-1000</v>
          </cell>
          <cell r="L13168" t="str">
            <v>Kontakta Service</v>
          </cell>
        </row>
        <row r="13169">
          <cell r="B13169" t="str">
            <v>YXC9375162Bakbroms</v>
          </cell>
          <cell r="C13169" t="str">
            <v>YXC9375162</v>
          </cell>
          <cell r="D13169">
            <v>2022</v>
          </cell>
          <cell r="E13169">
            <v>12</v>
          </cell>
          <cell r="F13169" t="str">
            <v>0120</v>
          </cell>
          <cell r="G13169" t="str">
            <v>C004</v>
          </cell>
          <cell r="H13169" t="str">
            <v>Brake rear</v>
          </cell>
          <cell r="I13169" t="str">
            <v>Bakbroms</v>
          </cell>
          <cell r="K13169" t="str">
            <v>Shimano</v>
          </cell>
          <cell r="L13169" t="str">
            <v>Kontakta SHIMANO</v>
          </cell>
        </row>
        <row r="13170">
          <cell r="B13170" t="str">
            <v>YXC9375162Vevlager</v>
          </cell>
          <cell r="C13170" t="str">
            <v>YXC9375162</v>
          </cell>
          <cell r="D13170">
            <v>2022</v>
          </cell>
          <cell r="E13170">
            <v>13</v>
          </cell>
          <cell r="F13170" t="str">
            <v>0130</v>
          </cell>
          <cell r="G13170" t="str">
            <v>E001</v>
          </cell>
          <cell r="H13170" t="str">
            <v xml:space="preserve">BB-set </v>
          </cell>
          <cell r="I13170" t="str">
            <v>Vevlager</v>
          </cell>
          <cell r="K13170" t="str">
            <v>C8705195-06C</v>
          </cell>
          <cell r="L13170" t="str">
            <v>C8705195-06C</v>
          </cell>
        </row>
        <row r="13171">
          <cell r="B13171" t="str">
            <v>YXC9375162Vevparti</v>
          </cell>
          <cell r="C13171" t="str">
            <v>YXC9375162</v>
          </cell>
          <cell r="D13171">
            <v>2022</v>
          </cell>
          <cell r="E13171">
            <v>14</v>
          </cell>
          <cell r="F13171" t="str">
            <v>0140</v>
          </cell>
          <cell r="G13171" t="str">
            <v>E002</v>
          </cell>
          <cell r="H13171" t="str">
            <v>Front Chainwheel</v>
          </cell>
          <cell r="I13171" t="str">
            <v>Vevparti</v>
          </cell>
          <cell r="J13171" t="str">
            <v>38t inkl in spider</v>
          </cell>
          <cell r="K13171" t="str">
            <v>C3305681-170-EG</v>
          </cell>
          <cell r="L13171" t="str">
            <v>C3305681-170-EG</v>
          </cell>
        </row>
        <row r="13172">
          <cell r="B13172" t="str">
            <v>YXC9375162Kedjeskydd</v>
          </cell>
          <cell r="C13172" t="str">
            <v>YXC9375162</v>
          </cell>
          <cell r="D13172">
            <v>2022</v>
          </cell>
          <cell r="E13172">
            <v>15</v>
          </cell>
          <cell r="F13172" t="str">
            <v>0150</v>
          </cell>
          <cell r="G13172" t="str">
            <v>H001</v>
          </cell>
          <cell r="H13172" t="str">
            <v>Chain guard</v>
          </cell>
          <cell r="I13172" t="str">
            <v>Kedjeskydd</v>
          </cell>
          <cell r="J13172" t="str">
            <v>C8305678 Twave 38 Short Integrated smoke transparent/black. SCREW BZ 4,2x9,5 POZ DIN7981F</v>
          </cell>
          <cell r="K13172" t="str">
            <v>C8305427/ZBK</v>
          </cell>
          <cell r="L13172" t="str">
            <v>C8305427/ZBK</v>
          </cell>
        </row>
        <row r="13173">
          <cell r="B13173" t="str">
            <v>YXC9375162Kedjeskyddsfäste</v>
          </cell>
          <cell r="C13173" t="str">
            <v>YXC9375162</v>
          </cell>
          <cell r="D13173">
            <v>2022</v>
          </cell>
          <cell r="E13173">
            <v>16</v>
          </cell>
          <cell r="F13173" t="str">
            <v>0160</v>
          </cell>
          <cell r="G13173" t="str">
            <v>H002</v>
          </cell>
          <cell r="H13173" t="str">
            <v>Chain guard bracket</v>
          </cell>
          <cell r="I13173" t="str">
            <v>Kedjeskyddsfäste</v>
          </cell>
          <cell r="J13173" t="str">
            <v>C8305679 CNG-FF38T, C8305680 SCREW M4X8 MPS DIN 7985 BK</v>
          </cell>
          <cell r="K13173" t="str">
            <v>C8305427</v>
          </cell>
          <cell r="L13173" t="str">
            <v>C8305427</v>
          </cell>
        </row>
        <row r="13174">
          <cell r="B13174" t="str">
            <v>YXC9375162Framväxel</v>
          </cell>
          <cell r="C13174" t="str">
            <v>YXC9375162</v>
          </cell>
          <cell r="D13174">
            <v>2022</v>
          </cell>
          <cell r="E13174">
            <v>17</v>
          </cell>
          <cell r="F13174" t="str">
            <v>0170</v>
          </cell>
          <cell r="G13174" t="str">
            <v>D003</v>
          </cell>
          <cell r="H13174" t="str">
            <v>Front Derailleur</v>
          </cell>
          <cell r="I13174" t="str">
            <v>Framväxel</v>
          </cell>
          <cell r="L13174" t="e">
            <v>#N/A</v>
          </cell>
        </row>
        <row r="13175">
          <cell r="B13175" t="str">
            <v>YXC9375162Bakväxel</v>
          </cell>
          <cell r="C13175" t="str">
            <v>YXC9375162</v>
          </cell>
          <cell r="D13175">
            <v>2022</v>
          </cell>
          <cell r="E13175">
            <v>18</v>
          </cell>
          <cell r="F13175" t="str">
            <v>0180</v>
          </cell>
          <cell r="G13175" t="str">
            <v>D004</v>
          </cell>
          <cell r="H13175" t="str">
            <v>Rear Derailleur</v>
          </cell>
          <cell r="I13175" t="str">
            <v>Bakväxel</v>
          </cell>
          <cell r="K13175" t="str">
            <v>Shimano</v>
          </cell>
          <cell r="L13175" t="str">
            <v>Kontakta SHIMANO</v>
          </cell>
        </row>
        <row r="13176">
          <cell r="B13176" t="str">
            <v>YXC9375162Kedja</v>
          </cell>
          <cell r="C13176" t="str">
            <v>YXC9375162</v>
          </cell>
          <cell r="D13176">
            <v>2022</v>
          </cell>
          <cell r="E13176">
            <v>19</v>
          </cell>
          <cell r="F13176" t="str">
            <v>0190</v>
          </cell>
          <cell r="G13176" t="str">
            <v>E003</v>
          </cell>
          <cell r="H13176" t="str">
            <v xml:space="preserve">Chain </v>
          </cell>
          <cell r="I13176" t="str">
            <v>Kedja</v>
          </cell>
          <cell r="J13176" t="str">
            <v>C3405041-104  + link CHA 1S 105L RB Z610HXRB   KMC</v>
          </cell>
          <cell r="K13176" t="str">
            <v>C3405001-0100</v>
          </cell>
          <cell r="L13176" t="str">
            <v>C3400002</v>
          </cell>
        </row>
        <row r="13177">
          <cell r="B13177" t="str">
            <v>YXC9375162Kassett</v>
          </cell>
          <cell r="C13177" t="str">
            <v>YXC9375162</v>
          </cell>
          <cell r="D13177">
            <v>2022</v>
          </cell>
          <cell r="E13177">
            <v>20</v>
          </cell>
          <cell r="F13177" t="str">
            <v>0200</v>
          </cell>
          <cell r="G13177" t="str">
            <v>E004</v>
          </cell>
          <cell r="H13177" t="str">
            <v>Cassette Sprocket</v>
          </cell>
          <cell r="I13177" t="str">
            <v>Kassett</v>
          </cell>
          <cell r="J13177" t="str">
            <v>ASMGEAR20SU SPT SC20sv3/32" (INTERNAL HUB)</v>
          </cell>
          <cell r="K13177" t="str">
            <v>ASMGEAR16SU</v>
          </cell>
          <cell r="L13177" t="str">
            <v>Kontakta SHIMANO</v>
          </cell>
        </row>
        <row r="13178">
          <cell r="B13178" t="str">
            <v>YXC9375162Framhjul</v>
          </cell>
          <cell r="C13178" t="str">
            <v>YXC9375162</v>
          </cell>
          <cell r="D13178">
            <v>2022</v>
          </cell>
          <cell r="E13178">
            <v>21</v>
          </cell>
          <cell r="F13178" t="str">
            <v>0210</v>
          </cell>
          <cell r="G13178" t="str">
            <v>F001</v>
          </cell>
          <cell r="H13178" t="str">
            <v>Front hub</v>
          </cell>
          <cell r="I13178" t="str">
            <v>Framhjul</v>
          </cell>
          <cell r="K13178" t="str">
            <v>C4107934</v>
          </cell>
          <cell r="L13178" t="str">
            <v>C4100377</v>
          </cell>
        </row>
        <row r="13179">
          <cell r="B13179" t="str">
            <v>YXC9375162Bakhjul</v>
          </cell>
          <cell r="C13179" t="str">
            <v>YXC9375162</v>
          </cell>
          <cell r="D13179">
            <v>2022</v>
          </cell>
          <cell r="E13179">
            <v>22</v>
          </cell>
          <cell r="F13179" t="str">
            <v>0220</v>
          </cell>
          <cell r="G13179" t="str">
            <v>F002</v>
          </cell>
          <cell r="H13179" t="str">
            <v>Rear hub</v>
          </cell>
          <cell r="I13179" t="str">
            <v>Bakhjul</v>
          </cell>
          <cell r="J13179" t="str">
            <v>ASGC30007CADXR (ASG7C30ADXR) HBRcb 36 H SILVER DX</v>
          </cell>
          <cell r="K13179" t="str">
            <v>C4208242</v>
          </cell>
          <cell r="L13179" t="str">
            <v>C4200052</v>
          </cell>
        </row>
        <row r="13180">
          <cell r="B13180" t="str">
            <v>YXC9375162Däck</v>
          </cell>
          <cell r="C13180" t="str">
            <v>YXC9375162</v>
          </cell>
          <cell r="D13180">
            <v>2022</v>
          </cell>
          <cell r="E13180">
            <v>23</v>
          </cell>
          <cell r="F13180" t="str">
            <v>0230</v>
          </cell>
          <cell r="G13180" t="str">
            <v>F003</v>
          </cell>
          <cell r="H13180" t="str">
            <v>Tire</v>
          </cell>
          <cell r="I13180" t="str">
            <v>Däck</v>
          </cell>
          <cell r="K13180" t="str">
            <v>C4906455</v>
          </cell>
          <cell r="L13180" t="str">
            <v>C4901463</v>
          </cell>
        </row>
        <row r="13181">
          <cell r="B13181" t="str">
            <v>YXC9375162Skärmar set</v>
          </cell>
          <cell r="C13181" t="str">
            <v>YXC9375162</v>
          </cell>
          <cell r="D13181">
            <v>2022</v>
          </cell>
          <cell r="E13181">
            <v>24</v>
          </cell>
          <cell r="F13181" t="str">
            <v>0240</v>
          </cell>
          <cell r="G13181" t="str">
            <v>H003</v>
          </cell>
          <cell r="H13181" t="str">
            <v xml:space="preserve">Mudguard front   </v>
          </cell>
          <cell r="I13181" t="str">
            <v>Skärmar set</v>
          </cell>
          <cell r="K13181" t="str">
            <v>C8255677-815</v>
          </cell>
          <cell r="L13181" t="str">
            <v>Kontakta Service</v>
          </cell>
        </row>
        <row r="13182">
          <cell r="B13182" t="str">
            <v>YXC9375162Pakethållare</v>
          </cell>
          <cell r="C13182" t="str">
            <v>YXC9375162</v>
          </cell>
          <cell r="D13182">
            <v>2022</v>
          </cell>
          <cell r="E13182">
            <v>25</v>
          </cell>
          <cell r="F13182" t="str">
            <v>0250</v>
          </cell>
          <cell r="G13182" t="str">
            <v>H004</v>
          </cell>
          <cell r="H13182" t="str">
            <v>Carrier</v>
          </cell>
          <cell r="I13182" t="str">
            <v>Pakethållare</v>
          </cell>
          <cell r="J13182" t="str">
            <v>C8205759-BK AVS CLASSIC CARRIER FOR PHILION BATTERY, Powder BLACK CLIP AND SPECTRA LOGO SF-03</v>
          </cell>
          <cell r="K13182" t="str">
            <v>C8205834-BK</v>
          </cell>
          <cell r="L13182" t="str">
            <v>C8205834-BK</v>
          </cell>
        </row>
        <row r="13183">
          <cell r="B13183" t="str">
            <v>YXC9375162Sadel</v>
          </cell>
          <cell r="C13183" t="str">
            <v>YXC9375162</v>
          </cell>
          <cell r="D13183">
            <v>2022</v>
          </cell>
          <cell r="E13183">
            <v>26</v>
          </cell>
          <cell r="F13183" t="str">
            <v>0260</v>
          </cell>
          <cell r="G13183" t="str">
            <v>G001</v>
          </cell>
          <cell r="H13183" t="str">
            <v>Saddle</v>
          </cell>
          <cell r="I13183" t="str">
            <v>Sadel</v>
          </cell>
          <cell r="J13183" t="str">
            <v>C7105999 Selle Royal Spectra LUBRI (Rumba) BLACK W/O CLAMP Unisex</v>
          </cell>
          <cell r="K13183" t="str">
            <v>C7105989</v>
          </cell>
          <cell r="L13183" t="str">
            <v>C7100596</v>
          </cell>
        </row>
        <row r="13184">
          <cell r="B13184" t="str">
            <v>YXC9375162Sadelstolpe</v>
          </cell>
          <cell r="C13184" t="str">
            <v>YXC9375162</v>
          </cell>
          <cell r="D13184">
            <v>2022</v>
          </cell>
          <cell r="E13184">
            <v>27</v>
          </cell>
          <cell r="F13184" t="str">
            <v>0270</v>
          </cell>
          <cell r="G13184" t="str">
            <v>G002</v>
          </cell>
          <cell r="H13184" t="str">
            <v>Seatpost</v>
          </cell>
          <cell r="I13184" t="str">
            <v>Sadelstolpe</v>
          </cell>
          <cell r="J13184" t="str">
            <v>C7205256 STD 27.2X300 SILVER</v>
          </cell>
          <cell r="K13184" t="str">
            <v>C7205260</v>
          </cell>
          <cell r="L13184" t="str">
            <v>C7200053</v>
          </cell>
        </row>
        <row r="13185">
          <cell r="B13185" t="str">
            <v>YXC9375162Sadelrörsklämma</v>
          </cell>
          <cell r="C13185" t="str">
            <v>YXC9375162</v>
          </cell>
          <cell r="D13185">
            <v>2022</v>
          </cell>
          <cell r="E13185">
            <v>28</v>
          </cell>
          <cell r="F13185" t="str">
            <v>0280</v>
          </cell>
          <cell r="G13185" t="str">
            <v>G003</v>
          </cell>
          <cell r="H13185" t="str">
            <v>Seat Clamp</v>
          </cell>
          <cell r="I13185" t="str">
            <v>Sadelrörsklämma</v>
          </cell>
          <cell r="J13185" t="str">
            <v>C7305002 L/C 31.8 MX27 shiny black</v>
          </cell>
          <cell r="K13185" t="str">
            <v>C7305002</v>
          </cell>
          <cell r="L13185" t="str">
            <v>C7300027-318</v>
          </cell>
        </row>
        <row r="13186">
          <cell r="B13186" t="str">
            <v>YXC9375162Framlampa</v>
          </cell>
          <cell r="C13186" t="str">
            <v>YXC9375162</v>
          </cell>
          <cell r="D13186">
            <v>2022</v>
          </cell>
          <cell r="E13186">
            <v>29</v>
          </cell>
          <cell r="F13186" t="str">
            <v>0290</v>
          </cell>
          <cell r="G13186" t="str">
            <v>H005</v>
          </cell>
          <cell r="H13186" t="str">
            <v>Front light</v>
          </cell>
          <cell r="I13186" t="str">
            <v>Framlampa</v>
          </cell>
          <cell r="K13186" t="str">
            <v>C8015300</v>
          </cell>
          <cell r="L13186" t="str">
            <v>C8015300</v>
          </cell>
        </row>
        <row r="13187">
          <cell r="B13187" t="str">
            <v>YXC9375162Baklampa</v>
          </cell>
          <cell r="C13187" t="str">
            <v>YXC9375162</v>
          </cell>
          <cell r="D13187">
            <v>2022</v>
          </cell>
          <cell r="E13187">
            <v>30</v>
          </cell>
          <cell r="F13187" t="str">
            <v>0300</v>
          </cell>
          <cell r="G13187" t="str">
            <v>H006</v>
          </cell>
          <cell r="H13187" t="str">
            <v>Light, Rear</v>
          </cell>
          <cell r="I13187" t="str">
            <v>Baklampa</v>
          </cell>
          <cell r="J13187" t="str">
            <v>inkl in battery</v>
          </cell>
          <cell r="K13187" t="str">
            <v>C8705186-1RLBK</v>
          </cell>
          <cell r="L13187" t="str">
            <v>C8705186-1RLBK</v>
          </cell>
        </row>
        <row r="13188">
          <cell r="B13188" t="str">
            <v>YXC9375162Låssats</v>
          </cell>
          <cell r="C13188" t="str">
            <v>YXC9375162</v>
          </cell>
          <cell r="D13188">
            <v>2022</v>
          </cell>
          <cell r="E13188">
            <v>31</v>
          </cell>
          <cell r="F13188" t="str">
            <v>0310</v>
          </cell>
          <cell r="G13188" t="str">
            <v>H007</v>
          </cell>
          <cell r="H13188" t="str">
            <v>Lock</v>
          </cell>
          <cell r="I13188" t="str">
            <v>Låssats</v>
          </cell>
          <cell r="J13188" t="str">
            <v>C8405069 LCK SF PLbk Solid+  BAT SF03/SR11/SR20, LOCK FRAME+LOCK BATT SF03 RT W/2 similar keys</v>
          </cell>
          <cell r="K13188" t="str">
            <v>C8405069</v>
          </cell>
          <cell r="L13188" t="str">
            <v>C8405069</v>
          </cell>
        </row>
        <row r="13189">
          <cell r="B13189" t="str">
            <v>YXC9375162Stöd</v>
          </cell>
          <cell r="C13189" t="str">
            <v>YXC9375162</v>
          </cell>
          <cell r="D13189">
            <v>2022</v>
          </cell>
          <cell r="E13189">
            <v>32</v>
          </cell>
          <cell r="F13189" t="str">
            <v>0320</v>
          </cell>
          <cell r="G13189" t="str">
            <v>H008</v>
          </cell>
          <cell r="H13189" t="str">
            <v>Kick stand</v>
          </cell>
          <cell r="I13189" t="str">
            <v>Stöd</v>
          </cell>
          <cell r="J13189" t="str">
            <v>C8105222 REX HV for MAX CS mount KICKSTAND ADJUSTABLE 1288-4</v>
          </cell>
          <cell r="K13189" t="str">
            <v>C8105208</v>
          </cell>
          <cell r="L13189" t="str">
            <v>C8100034</v>
          </cell>
        </row>
        <row r="13190">
          <cell r="B13190" t="str">
            <v>YXC9375162Korg</v>
          </cell>
          <cell r="C13190" t="str">
            <v>YXC9375162</v>
          </cell>
          <cell r="D13190">
            <v>2022</v>
          </cell>
          <cell r="E13190">
            <v>33</v>
          </cell>
          <cell r="F13190" t="str">
            <v>0330</v>
          </cell>
          <cell r="G13190" t="str">
            <v>H009</v>
          </cell>
          <cell r="H13190" t="str">
            <v>Basket / Fr carrier</v>
          </cell>
          <cell r="I13190" t="str">
            <v>Korg</v>
          </cell>
          <cell r="K13190" t="str">
            <v>C8605213</v>
          </cell>
          <cell r="L13190" t="str">
            <v>C8605213</v>
          </cell>
        </row>
        <row r="13191">
          <cell r="B13191" t="str">
            <v>YXC9375162Pedaler</v>
          </cell>
          <cell r="C13191" t="str">
            <v>YXC9375162</v>
          </cell>
          <cell r="D13191">
            <v>2022</v>
          </cell>
          <cell r="E13191">
            <v>34</v>
          </cell>
          <cell r="F13191" t="str">
            <v>0340</v>
          </cell>
          <cell r="G13191" t="str">
            <v>E005</v>
          </cell>
          <cell r="H13191" t="str">
            <v xml:space="preserve">Pedal </v>
          </cell>
          <cell r="I13191" t="str">
            <v>Pedaler</v>
          </cell>
          <cell r="J13191" t="str">
            <v>C3505317 STANDARD BK/GR9/16"</v>
          </cell>
          <cell r="K13191" t="str">
            <v>C3505208</v>
          </cell>
          <cell r="L13191" t="str">
            <v>C3500059</v>
          </cell>
        </row>
        <row r="13192">
          <cell r="B13192" t="str">
            <v>YXC9375162Motor</v>
          </cell>
          <cell r="C13192" t="str">
            <v>YXC9375162</v>
          </cell>
          <cell r="D13192">
            <v>2022</v>
          </cell>
          <cell r="E13192">
            <v>35</v>
          </cell>
          <cell r="F13192" t="str">
            <v>0350</v>
          </cell>
          <cell r="G13192" t="str">
            <v>J001</v>
          </cell>
          <cell r="H13192" t="str">
            <v>DRIVE UNIT:</v>
          </cell>
          <cell r="I13192" t="str">
            <v>Motor</v>
          </cell>
          <cell r="J13192" t="str">
            <v>C8705104-01-CB MODEST Coaster Brake for UART / EN15194:2017</v>
          </cell>
          <cell r="K13192" t="str">
            <v>C8705195-03SV</v>
          </cell>
          <cell r="L13192" t="str">
            <v>C8705195-03SV</v>
          </cell>
        </row>
        <row r="13193">
          <cell r="B13193" t="str">
            <v>YXC9375162Display</v>
          </cell>
          <cell r="C13193" t="str">
            <v>YXC9375162</v>
          </cell>
          <cell r="D13193">
            <v>2022</v>
          </cell>
          <cell r="E13193">
            <v>36</v>
          </cell>
          <cell r="F13193" t="str">
            <v>0360</v>
          </cell>
          <cell r="G13193" t="str">
            <v>J004</v>
          </cell>
          <cell r="H13193" t="str">
            <v>DISPLAY:</v>
          </cell>
          <cell r="I13193" t="str">
            <v>Display</v>
          </cell>
          <cell r="K13193" t="str">
            <v>C8705194-26C</v>
          </cell>
          <cell r="L13193" t="str">
            <v>C8705194-26C</v>
          </cell>
        </row>
        <row r="13194">
          <cell r="B13194" t="str">
            <v>YXC9375162EB-Bus kabel</v>
          </cell>
          <cell r="C13194" t="str">
            <v>YXC9375162</v>
          </cell>
          <cell r="D13194">
            <v>2022</v>
          </cell>
          <cell r="E13194">
            <v>37</v>
          </cell>
          <cell r="F13194" t="str">
            <v>0370</v>
          </cell>
          <cell r="G13194" t="str">
            <v>J005</v>
          </cell>
          <cell r="H13194" t="str">
            <v>EB-BUS CABLE:</v>
          </cell>
          <cell r="I13194" t="str">
            <v>EB-Bus kabel</v>
          </cell>
          <cell r="J13194" t="str">
            <v>C8705068-1-04-01, 5PIN ( 1340mm ) CONNECT TO CONTROLLER, OTHER SIDE TO DISPLAY, LIGHTING SETS</v>
          </cell>
          <cell r="K13194" t="str">
            <v>C8705195-04-01C</v>
          </cell>
          <cell r="L13194" t="str">
            <v>C8705195-04-01C</v>
          </cell>
        </row>
        <row r="13195">
          <cell r="B13195" t="str">
            <v>YXC9375162Motorkabel</v>
          </cell>
          <cell r="C13195" t="str">
            <v>YXC9375162</v>
          </cell>
          <cell r="D13195">
            <v>2022</v>
          </cell>
          <cell r="E13195">
            <v>38</v>
          </cell>
          <cell r="F13195" t="str">
            <v>0380</v>
          </cell>
          <cell r="G13195" t="str">
            <v>J006</v>
          </cell>
          <cell r="H13195" t="str">
            <v>POWER CABLE:</v>
          </cell>
          <cell r="I13195" t="str">
            <v>Motorkabel</v>
          </cell>
          <cell r="J13195" t="str">
            <v>W/O (inluded into the battary slider)</v>
          </cell>
          <cell r="K13195" t="str">
            <v>C8705195-03-01</v>
          </cell>
          <cell r="L13195" t="str">
            <v>C8705195-03-01</v>
          </cell>
        </row>
        <row r="13196">
          <cell r="B13196" t="str">
            <v>YXC9375162Kabel framlampa</v>
          </cell>
          <cell r="C13196" t="str">
            <v>YXC9375162</v>
          </cell>
          <cell r="D13196">
            <v>2022</v>
          </cell>
          <cell r="E13196">
            <v>39</v>
          </cell>
          <cell r="F13196" t="str">
            <v>0390</v>
          </cell>
          <cell r="G13196" t="str">
            <v>J007</v>
          </cell>
          <cell r="H13196" t="str">
            <v>F. LIGHT CABLE:</v>
          </cell>
          <cell r="I13196" t="str">
            <v>Kabel framlampa</v>
          </cell>
          <cell r="K13196" t="str">
            <v>Ingår i EB-buskabeln</v>
          </cell>
          <cell r="L13196" t="str">
            <v>Ingår i EB-buskabeln</v>
          </cell>
        </row>
        <row r="13197">
          <cell r="B13197" t="str">
            <v>YXC9375162Kabel baklampa</v>
          </cell>
          <cell r="C13197" t="str">
            <v>YXC9375162</v>
          </cell>
          <cell r="D13197">
            <v>2022</v>
          </cell>
          <cell r="E13197">
            <v>40</v>
          </cell>
          <cell r="F13197" t="str">
            <v>0400</v>
          </cell>
          <cell r="G13197" t="str">
            <v>J008</v>
          </cell>
          <cell r="H13197" t="str">
            <v>R. LIGHT CABLE:</v>
          </cell>
          <cell r="I13197" t="str">
            <v>Kabel baklampa</v>
          </cell>
          <cell r="J13197" t="str">
            <v>Included in the battery</v>
          </cell>
          <cell r="K13197" t="str">
            <v>INGÅR I BATTERIET</v>
          </cell>
          <cell r="L13197" t="str">
            <v>Ingår i batteriet</v>
          </cell>
        </row>
        <row r="13198">
          <cell r="B13198" t="str">
            <v>YXC9375162Hastighetssensor</v>
          </cell>
          <cell r="C13198" t="str">
            <v>YXC9375162</v>
          </cell>
          <cell r="D13198">
            <v>2022</v>
          </cell>
          <cell r="E13198">
            <v>41</v>
          </cell>
          <cell r="F13198" t="str">
            <v>0410</v>
          </cell>
          <cell r="G13198" t="str">
            <v>J009</v>
          </cell>
          <cell r="H13198" t="str">
            <v>SPEED SENSOR:</v>
          </cell>
          <cell r="I13198" t="str">
            <v>Hastighetssensor</v>
          </cell>
          <cell r="J13198" t="str">
            <v>C8705068-1-04-11, DETECTING WHEEL RPM, CABLE LENGTH:70mm</v>
          </cell>
          <cell r="K13198" t="str">
            <v>INGÅR I MOTORN</v>
          </cell>
          <cell r="L13198" t="str">
            <v>Ingår i motorn</v>
          </cell>
        </row>
        <row r="13199">
          <cell r="B13199" t="str">
            <v>YXC9375162Batteri</v>
          </cell>
          <cell r="C13199" t="str">
            <v>YXC9375162</v>
          </cell>
          <cell r="D13199">
            <v>2022</v>
          </cell>
          <cell r="E13199">
            <v>42</v>
          </cell>
          <cell r="F13199" t="str">
            <v>0420</v>
          </cell>
          <cell r="G13199" t="str">
            <v>J002</v>
          </cell>
          <cell r="H13199" t="str">
            <v>BATTERY:</v>
          </cell>
          <cell r="I13199" t="str">
            <v>Batteri</v>
          </cell>
          <cell r="K13199" t="str">
            <v>C8705186-E-11C</v>
          </cell>
          <cell r="L13199" t="str">
            <v>C8705186-E-11C</v>
          </cell>
        </row>
        <row r="13200">
          <cell r="B13200" t="str">
            <v>YXC9375162Batterihållare</v>
          </cell>
          <cell r="C13200" t="str">
            <v>YXC9375162</v>
          </cell>
          <cell r="D13200">
            <v>2022</v>
          </cell>
          <cell r="E13200">
            <v>43</v>
          </cell>
          <cell r="F13200" t="str">
            <v>0430</v>
          </cell>
          <cell r="G13200" t="str">
            <v>J003</v>
          </cell>
          <cell r="H13200" t="str">
            <v>BATTERY HOLDER/Slider</v>
          </cell>
          <cell r="I13200" t="str">
            <v>Batterihållare</v>
          </cell>
          <cell r="L13200" t="e">
            <v>#N/A</v>
          </cell>
        </row>
        <row r="13201">
          <cell r="B13201" t="str">
            <v>YXC9375162Batteriladdare</v>
          </cell>
          <cell r="C13201" t="str">
            <v>YXC9375162</v>
          </cell>
          <cell r="D13201">
            <v>2022</v>
          </cell>
          <cell r="E13201">
            <v>44</v>
          </cell>
          <cell r="F13201" t="str">
            <v>0440</v>
          </cell>
          <cell r="G13201" t="str">
            <v>J010</v>
          </cell>
          <cell r="H13201" t="str">
            <v>CHARGER:</v>
          </cell>
          <cell r="I13201" t="str">
            <v>Batteriladdare</v>
          </cell>
          <cell r="J13201" t="str">
            <v>C8705058-02, (CHARGER 2A    # NO:CZ2AG2JE7)  CHARGER FOR PHYLION BATTERY UART</v>
          </cell>
          <cell r="K13201" t="str">
            <v>C8705058-1-1C</v>
          </cell>
          <cell r="L13201" t="str">
            <v>C8705058-1-1D</v>
          </cell>
        </row>
        <row r="13202">
          <cell r="B13202" t="str">
            <v>YXC9375162Kontrollbox</v>
          </cell>
          <cell r="C13202" t="str">
            <v>YXC9375162</v>
          </cell>
          <cell r="D13202">
            <v>2022</v>
          </cell>
          <cell r="E13202">
            <v>45</v>
          </cell>
          <cell r="F13202" t="str">
            <v>0450</v>
          </cell>
          <cell r="G13202" t="str">
            <v>J011</v>
          </cell>
          <cell r="H13202" t="str">
            <v>Controller</v>
          </cell>
          <cell r="I13202" t="str">
            <v>Kontrollbox</v>
          </cell>
          <cell r="K13202" t="str">
            <v>C8705195-11C</v>
          </cell>
          <cell r="L13202" t="str">
            <v>C8705195-11C</v>
          </cell>
        </row>
        <row r="13203">
          <cell r="B13203" t="str">
            <v>YXC9375162Växelöra</v>
          </cell>
          <cell r="C13203" t="str">
            <v>YXC9375162</v>
          </cell>
          <cell r="D13203">
            <v>2022</v>
          </cell>
          <cell r="E13203">
            <v>46</v>
          </cell>
          <cell r="F13203" t="str">
            <v>0460</v>
          </cell>
          <cell r="G13203" t="str">
            <v>D005</v>
          </cell>
          <cell r="H13203" t="str">
            <v>Gear hanger</v>
          </cell>
          <cell r="I13203" t="str">
            <v>Växelöra</v>
          </cell>
          <cell r="L13203" t="e">
            <v>#N/A</v>
          </cell>
        </row>
        <row r="13204">
          <cell r="B13204" t="str">
            <v>YXC9375163RAM</v>
          </cell>
          <cell r="C13204" t="str">
            <v>YXC9375163</v>
          </cell>
          <cell r="D13204">
            <v>2022</v>
          </cell>
          <cell r="E13204">
            <v>1</v>
          </cell>
          <cell r="F13204" t="str">
            <v>0010</v>
          </cell>
          <cell r="G13204" t="str">
            <v>A001</v>
          </cell>
          <cell r="H13204" t="str">
            <v>PAINTED FRAME</v>
          </cell>
          <cell r="I13204" t="str">
            <v>RAM</v>
          </cell>
          <cell r="K13204" t="str">
            <v>C1307642-510</v>
          </cell>
          <cell r="L13204" t="e">
            <v>#N/A</v>
          </cell>
        </row>
        <row r="13205">
          <cell r="B13205" t="str">
            <v>YXC9375163Framgaffel</v>
          </cell>
          <cell r="C13205" t="str">
            <v>YXC9375163</v>
          </cell>
          <cell r="D13205">
            <v>2022</v>
          </cell>
          <cell r="E13205">
            <v>2</v>
          </cell>
          <cell r="F13205" t="str">
            <v>0020</v>
          </cell>
          <cell r="G13205" t="str">
            <v>A002</v>
          </cell>
          <cell r="H13205" t="str">
            <v>PAINTED FORK</v>
          </cell>
          <cell r="I13205" t="str">
            <v>Framgaffel</v>
          </cell>
          <cell r="J13205" t="str">
            <v>C1605443-193 FF 28 ST 1"1/8 Bi 30 37 w hole</v>
          </cell>
          <cell r="K13205" t="str">
            <v>C1605771-193</v>
          </cell>
          <cell r="L13205" t="e">
            <v>#N/A</v>
          </cell>
        </row>
        <row r="13206">
          <cell r="B13206" t="str">
            <v>YXC9375163Styrlager</v>
          </cell>
          <cell r="C13206" t="str">
            <v>YXC9375163</v>
          </cell>
          <cell r="D13206">
            <v>2022</v>
          </cell>
          <cell r="E13206">
            <v>3</v>
          </cell>
          <cell r="F13206" t="str">
            <v>0030</v>
          </cell>
          <cell r="G13206" t="str">
            <v>B001</v>
          </cell>
          <cell r="H13206" t="str">
            <v>Head Set</v>
          </cell>
          <cell r="I13206" t="str">
            <v>Styrlager</v>
          </cell>
          <cell r="K13206" t="str">
            <v>C2105291</v>
          </cell>
          <cell r="L13206" t="str">
            <v>C2100163</v>
          </cell>
        </row>
        <row r="13207">
          <cell r="B13207" t="str">
            <v xml:space="preserve">YXC9375163Styrstam </v>
          </cell>
          <cell r="C13207" t="str">
            <v>YXC9375163</v>
          </cell>
          <cell r="D13207">
            <v>2022</v>
          </cell>
          <cell r="E13207">
            <v>4</v>
          </cell>
          <cell r="F13207" t="str">
            <v>0040</v>
          </cell>
          <cell r="G13207" t="str">
            <v>B002</v>
          </cell>
          <cell r="H13207" t="str">
            <v>Handlebar Stem</v>
          </cell>
          <cell r="I13207" t="str">
            <v xml:space="preserve">Styrstam </v>
          </cell>
          <cell r="K13207" t="str">
            <v>C2205548-090</v>
          </cell>
          <cell r="L13207" t="str">
            <v>C2200064</v>
          </cell>
        </row>
        <row r="13208">
          <cell r="B13208" t="str">
            <v>YXC9375163Styre</v>
          </cell>
          <cell r="C13208" t="str">
            <v>YXC9375163</v>
          </cell>
          <cell r="D13208">
            <v>2022</v>
          </cell>
          <cell r="E13208">
            <v>5</v>
          </cell>
          <cell r="F13208" t="str">
            <v>0050</v>
          </cell>
          <cell r="G13208" t="str">
            <v>B003</v>
          </cell>
          <cell r="H13208" t="str">
            <v>Handelbar</v>
          </cell>
          <cell r="I13208" t="str">
            <v>Styre</v>
          </cell>
          <cell r="K13208" t="str">
            <v>C2306073</v>
          </cell>
          <cell r="L13208" t="str">
            <v>C2300290</v>
          </cell>
        </row>
        <row r="13209">
          <cell r="B13209" t="str">
            <v>YXC9375163Bromsgrepp H</v>
          </cell>
          <cell r="C13209" t="str">
            <v>YXC9375163</v>
          </cell>
          <cell r="D13209">
            <v>2022</v>
          </cell>
          <cell r="E13209">
            <v>6</v>
          </cell>
          <cell r="F13209" t="str">
            <v>0060</v>
          </cell>
          <cell r="G13209" t="str">
            <v>C002</v>
          </cell>
          <cell r="H13209" t="str">
            <v>Brake Lever R</v>
          </cell>
          <cell r="I13209" t="str">
            <v>Bromsgrepp H</v>
          </cell>
          <cell r="L13209" t="e">
            <v>#N/A</v>
          </cell>
        </row>
        <row r="13210">
          <cell r="B13210" t="str">
            <v>YXC9375163Bromsgrepp V</v>
          </cell>
          <cell r="C13210" t="str">
            <v>YXC9375163</v>
          </cell>
          <cell r="D13210">
            <v>2022</v>
          </cell>
          <cell r="E13210">
            <v>7</v>
          </cell>
          <cell r="F13210" t="str">
            <v>0070</v>
          </cell>
          <cell r="G13210" t="str">
            <v>C001</v>
          </cell>
          <cell r="H13210" t="str">
            <v>Brake Lever L</v>
          </cell>
          <cell r="I13210" t="str">
            <v>Bromsgrepp V</v>
          </cell>
          <cell r="K13210" t="str">
            <v>C6405080-1000</v>
          </cell>
          <cell r="L13210" t="str">
            <v>Kontakta Service</v>
          </cell>
        </row>
        <row r="13211">
          <cell r="B13211" t="str">
            <v>YXC9375163Växelreglage H</v>
          </cell>
          <cell r="C13211" t="str">
            <v>YXC9375163</v>
          </cell>
          <cell r="D13211">
            <v>2022</v>
          </cell>
          <cell r="E13211">
            <v>8</v>
          </cell>
          <cell r="F13211" t="str">
            <v>0080</v>
          </cell>
          <cell r="G13211" t="str">
            <v>D002</v>
          </cell>
          <cell r="H13211" t="str">
            <v>Shift Lever R</v>
          </cell>
          <cell r="I13211" t="str">
            <v>Växelreglage H</v>
          </cell>
          <cell r="J13211" t="str">
            <v>C5105092 SHIFT LEVER, SL-C3000-7, NEXUS, REVO SHIFTER, 2320MM INNER, W/O OUTER FOR CJ-NX40(FOR SCANDINAVIAN), BLACK, BULK</v>
          </cell>
          <cell r="K13211" t="str">
            <v>C5105092</v>
          </cell>
          <cell r="L13211" t="str">
            <v>Kontakta SHIMANO</v>
          </cell>
        </row>
        <row r="13212">
          <cell r="B13212" t="str">
            <v>YXC9375163Växelreglage V</v>
          </cell>
          <cell r="C13212" t="str">
            <v>YXC9375163</v>
          </cell>
          <cell r="D13212">
            <v>2022</v>
          </cell>
          <cell r="E13212">
            <v>9</v>
          </cell>
          <cell r="F13212" t="str">
            <v>0090</v>
          </cell>
          <cell r="G13212" t="str">
            <v>D001</v>
          </cell>
          <cell r="H13212" t="str">
            <v>Shift Lever L</v>
          </cell>
          <cell r="I13212" t="str">
            <v>Växelreglage V</v>
          </cell>
          <cell r="L13212" t="e">
            <v>#N/A</v>
          </cell>
        </row>
        <row r="13213">
          <cell r="B13213" t="str">
            <v>YXC9375163Handtag par</v>
          </cell>
          <cell r="C13213" t="str">
            <v>YXC9375163</v>
          </cell>
          <cell r="D13213">
            <v>2022</v>
          </cell>
          <cell r="E13213">
            <v>10</v>
          </cell>
          <cell r="F13213" t="str">
            <v>0100</v>
          </cell>
          <cell r="G13213" t="str">
            <v>B004</v>
          </cell>
          <cell r="H13213" t="str">
            <v>Grip R</v>
          </cell>
          <cell r="I13213" t="str">
            <v>Handtag par</v>
          </cell>
          <cell r="J13213" t="str">
            <v xml:space="preserve">C2505484  HERRMANS 84A ERGO TPE 90MM  </v>
          </cell>
          <cell r="K13213" t="str">
            <v>C2505679</v>
          </cell>
          <cell r="L13213" t="str">
            <v>BSP?</v>
          </cell>
        </row>
        <row r="13214">
          <cell r="B13214" t="str">
            <v>YXC9375163Frambroms</v>
          </cell>
          <cell r="C13214" t="str">
            <v>YXC9375163</v>
          </cell>
          <cell r="D13214">
            <v>2022</v>
          </cell>
          <cell r="E13214">
            <v>11</v>
          </cell>
          <cell r="F13214" t="str">
            <v>0110</v>
          </cell>
          <cell r="G13214" t="str">
            <v>C003</v>
          </cell>
          <cell r="H13214" t="str">
            <v xml:space="preserve">Brake front </v>
          </cell>
          <cell r="I13214" t="str">
            <v>Frambroms</v>
          </cell>
          <cell r="K13214" t="str">
            <v>C6405080-1000</v>
          </cell>
          <cell r="L13214" t="str">
            <v>Kontakta Service</v>
          </cell>
        </row>
        <row r="13215">
          <cell r="B13215" t="str">
            <v>YXC9375163Bakbroms</v>
          </cell>
          <cell r="C13215" t="str">
            <v>YXC9375163</v>
          </cell>
          <cell r="D13215">
            <v>2022</v>
          </cell>
          <cell r="E13215">
            <v>12</v>
          </cell>
          <cell r="F13215" t="str">
            <v>0120</v>
          </cell>
          <cell r="G13215" t="str">
            <v>C004</v>
          </cell>
          <cell r="H13215" t="str">
            <v>Brake rear</v>
          </cell>
          <cell r="I13215" t="str">
            <v>Bakbroms</v>
          </cell>
          <cell r="K13215" t="str">
            <v>Shimano</v>
          </cell>
          <cell r="L13215" t="str">
            <v>Kontakta SHIMANO</v>
          </cell>
        </row>
        <row r="13216">
          <cell r="B13216" t="str">
            <v>YXC9375163Vevlager</v>
          </cell>
          <cell r="C13216" t="str">
            <v>YXC9375163</v>
          </cell>
          <cell r="D13216">
            <v>2022</v>
          </cell>
          <cell r="E13216">
            <v>13</v>
          </cell>
          <cell r="F13216" t="str">
            <v>0130</v>
          </cell>
          <cell r="G13216" t="str">
            <v>E001</v>
          </cell>
          <cell r="H13216" t="str">
            <v xml:space="preserve">BB-set </v>
          </cell>
          <cell r="I13216" t="str">
            <v>Vevlager</v>
          </cell>
          <cell r="K13216" t="str">
            <v>C8705195-06C</v>
          </cell>
          <cell r="L13216" t="str">
            <v>C8705195-06C</v>
          </cell>
        </row>
        <row r="13217">
          <cell r="B13217" t="str">
            <v>YXC9375163Vevparti</v>
          </cell>
          <cell r="C13217" t="str">
            <v>YXC9375163</v>
          </cell>
          <cell r="D13217">
            <v>2022</v>
          </cell>
          <cell r="E13217">
            <v>14</v>
          </cell>
          <cell r="F13217" t="str">
            <v>0140</v>
          </cell>
          <cell r="G13217" t="str">
            <v>E002</v>
          </cell>
          <cell r="H13217" t="str">
            <v>Front Chainwheel</v>
          </cell>
          <cell r="I13217" t="str">
            <v>Vevparti</v>
          </cell>
          <cell r="J13217" t="str">
            <v>38t inkl in spider</v>
          </cell>
          <cell r="K13217" t="str">
            <v>C3305681-170-EG</v>
          </cell>
          <cell r="L13217" t="str">
            <v>C3305681-170-EG</v>
          </cell>
        </row>
        <row r="13218">
          <cell r="B13218" t="str">
            <v>YXC9375163Kedjeskydd</v>
          </cell>
          <cell r="C13218" t="str">
            <v>YXC9375163</v>
          </cell>
          <cell r="D13218">
            <v>2022</v>
          </cell>
          <cell r="E13218">
            <v>15</v>
          </cell>
          <cell r="F13218" t="str">
            <v>0150</v>
          </cell>
          <cell r="G13218" t="str">
            <v>H001</v>
          </cell>
          <cell r="H13218" t="str">
            <v>Chain guard</v>
          </cell>
          <cell r="I13218" t="str">
            <v>Kedjeskydd</v>
          </cell>
          <cell r="J13218" t="str">
            <v>C8305678 Twave 38 Short Integrated smoke transparent/black. SCREW BZ 4,2x9,5 POZ DIN7981F</v>
          </cell>
          <cell r="K13218" t="str">
            <v>C8305427/ZBK</v>
          </cell>
          <cell r="L13218" t="str">
            <v>C8305427/ZBK</v>
          </cell>
        </row>
        <row r="13219">
          <cell r="B13219" t="str">
            <v>YXC9375163Kedjeskyddsfäste</v>
          </cell>
          <cell r="C13219" t="str">
            <v>YXC9375163</v>
          </cell>
          <cell r="D13219">
            <v>2022</v>
          </cell>
          <cell r="E13219">
            <v>16</v>
          </cell>
          <cell r="F13219" t="str">
            <v>0160</v>
          </cell>
          <cell r="G13219" t="str">
            <v>H002</v>
          </cell>
          <cell r="H13219" t="str">
            <v>Chain guard bracket</v>
          </cell>
          <cell r="I13219" t="str">
            <v>Kedjeskyddsfäste</v>
          </cell>
          <cell r="J13219" t="str">
            <v>C8305679 CNG-FF38T, C8305680 SCREW M4X8 MPS DIN 7985 BK</v>
          </cell>
          <cell r="K13219" t="str">
            <v>C8305427</v>
          </cell>
          <cell r="L13219" t="str">
            <v>C8305427</v>
          </cell>
        </row>
        <row r="13220">
          <cell r="B13220" t="str">
            <v>YXC9375163Framväxel</v>
          </cell>
          <cell r="C13220" t="str">
            <v>YXC9375163</v>
          </cell>
          <cell r="D13220">
            <v>2022</v>
          </cell>
          <cell r="E13220">
            <v>17</v>
          </cell>
          <cell r="F13220" t="str">
            <v>0170</v>
          </cell>
          <cell r="G13220" t="str">
            <v>D003</v>
          </cell>
          <cell r="H13220" t="str">
            <v>Front Derailleur</v>
          </cell>
          <cell r="I13220" t="str">
            <v>Framväxel</v>
          </cell>
          <cell r="L13220" t="e">
            <v>#N/A</v>
          </cell>
        </row>
        <row r="13221">
          <cell r="B13221" t="str">
            <v>YXC9375163Bakväxel</v>
          </cell>
          <cell r="C13221" t="str">
            <v>YXC9375163</v>
          </cell>
          <cell r="D13221">
            <v>2022</v>
          </cell>
          <cell r="E13221">
            <v>18</v>
          </cell>
          <cell r="F13221" t="str">
            <v>0180</v>
          </cell>
          <cell r="G13221" t="str">
            <v>D004</v>
          </cell>
          <cell r="H13221" t="str">
            <v>Rear Derailleur</v>
          </cell>
          <cell r="I13221" t="str">
            <v>Bakväxel</v>
          </cell>
          <cell r="K13221" t="str">
            <v>Shimano</v>
          </cell>
          <cell r="L13221" t="str">
            <v>Kontakta SHIMANO</v>
          </cell>
        </row>
        <row r="13222">
          <cell r="B13222" t="str">
            <v>YXC9375163Kedja</v>
          </cell>
          <cell r="C13222" t="str">
            <v>YXC9375163</v>
          </cell>
          <cell r="D13222">
            <v>2022</v>
          </cell>
          <cell r="E13222">
            <v>19</v>
          </cell>
          <cell r="F13222" t="str">
            <v>0190</v>
          </cell>
          <cell r="G13222" t="str">
            <v>E003</v>
          </cell>
          <cell r="H13222" t="str">
            <v xml:space="preserve">Chain </v>
          </cell>
          <cell r="I13222" t="str">
            <v>Kedja</v>
          </cell>
          <cell r="J13222" t="str">
            <v>C3405041-104  + link CHA 1S 105L RB Z610HXRB   KMC</v>
          </cell>
          <cell r="K13222" t="str">
            <v>C3405001-0100</v>
          </cell>
          <cell r="L13222" t="str">
            <v>C3400002</v>
          </cell>
        </row>
        <row r="13223">
          <cell r="B13223" t="str">
            <v>YXC9375163Kassett</v>
          </cell>
          <cell r="C13223" t="str">
            <v>YXC9375163</v>
          </cell>
          <cell r="D13223">
            <v>2022</v>
          </cell>
          <cell r="E13223">
            <v>20</v>
          </cell>
          <cell r="F13223" t="str">
            <v>0200</v>
          </cell>
          <cell r="G13223" t="str">
            <v>E004</v>
          </cell>
          <cell r="H13223" t="str">
            <v>Cassette Sprocket</v>
          </cell>
          <cell r="I13223" t="str">
            <v>Kassett</v>
          </cell>
          <cell r="J13223" t="str">
            <v>ASMGEAR20SU SPT SC20sv3/32" (INTERNAL HUB)</v>
          </cell>
          <cell r="K13223" t="str">
            <v>ASMGEAR16SU</v>
          </cell>
          <cell r="L13223" t="str">
            <v>Kontakta SHIMANO</v>
          </cell>
        </row>
        <row r="13224">
          <cell r="B13224" t="str">
            <v>YXC9375163Framhjul</v>
          </cell>
          <cell r="C13224" t="str">
            <v>YXC9375163</v>
          </cell>
          <cell r="D13224">
            <v>2022</v>
          </cell>
          <cell r="E13224">
            <v>21</v>
          </cell>
          <cell r="F13224" t="str">
            <v>0210</v>
          </cell>
          <cell r="G13224" t="str">
            <v>F001</v>
          </cell>
          <cell r="H13224" t="str">
            <v>Front hub</v>
          </cell>
          <cell r="I13224" t="str">
            <v>Framhjul</v>
          </cell>
          <cell r="K13224" t="str">
            <v>C4107974</v>
          </cell>
          <cell r="L13224" t="str">
            <v>C4100389</v>
          </cell>
        </row>
        <row r="13225">
          <cell r="B13225" t="str">
            <v>YXC9375163Bakhjul</v>
          </cell>
          <cell r="C13225" t="str">
            <v>YXC9375163</v>
          </cell>
          <cell r="D13225">
            <v>2022</v>
          </cell>
          <cell r="E13225">
            <v>22</v>
          </cell>
          <cell r="F13225" t="str">
            <v>0220</v>
          </cell>
          <cell r="G13225" t="str">
            <v>F002</v>
          </cell>
          <cell r="H13225" t="str">
            <v>Rear hub</v>
          </cell>
          <cell r="I13225" t="str">
            <v>Bakhjul</v>
          </cell>
          <cell r="J13225" t="str">
            <v>ASGC30007CADXR (ASG7C30ADXR) HBRcb 36 H SILVER DX</v>
          </cell>
          <cell r="K13225" t="str">
            <v>C4208245</v>
          </cell>
          <cell r="L13225" t="str">
            <v>C4200386</v>
          </cell>
        </row>
        <row r="13226">
          <cell r="B13226" t="str">
            <v>YXC9375163Däck</v>
          </cell>
          <cell r="C13226" t="str">
            <v>YXC9375163</v>
          </cell>
          <cell r="D13226">
            <v>2022</v>
          </cell>
          <cell r="E13226">
            <v>23</v>
          </cell>
          <cell r="F13226" t="str">
            <v>0230</v>
          </cell>
          <cell r="G13226" t="str">
            <v>F003</v>
          </cell>
          <cell r="H13226" t="str">
            <v>Tire</v>
          </cell>
          <cell r="I13226" t="str">
            <v>Däck</v>
          </cell>
          <cell r="K13226" t="str">
            <v>C4906490</v>
          </cell>
          <cell r="L13226" t="str">
            <v>C4901536</v>
          </cell>
        </row>
        <row r="13227">
          <cell r="B13227" t="str">
            <v>YXC9375163Skärmar set</v>
          </cell>
          <cell r="C13227" t="str">
            <v>YXC9375163</v>
          </cell>
          <cell r="D13227">
            <v>2022</v>
          </cell>
          <cell r="E13227">
            <v>24</v>
          </cell>
          <cell r="F13227" t="str">
            <v>0240</v>
          </cell>
          <cell r="G13227" t="str">
            <v>H003</v>
          </cell>
          <cell r="H13227" t="str">
            <v xml:space="preserve">Mudguard front   </v>
          </cell>
          <cell r="I13227" t="str">
            <v>Skärmar set</v>
          </cell>
          <cell r="K13227" t="str">
            <v>C8255677-832</v>
          </cell>
          <cell r="L13227" t="str">
            <v>Kontakta Service</v>
          </cell>
        </row>
        <row r="13228">
          <cell r="B13228" t="str">
            <v>YXC9375163Pakethållare</v>
          </cell>
          <cell r="C13228" t="str">
            <v>YXC9375163</v>
          </cell>
          <cell r="D13228">
            <v>2022</v>
          </cell>
          <cell r="E13228">
            <v>25</v>
          </cell>
          <cell r="F13228" t="str">
            <v>0250</v>
          </cell>
          <cell r="G13228" t="str">
            <v>H004</v>
          </cell>
          <cell r="H13228" t="str">
            <v>Carrier</v>
          </cell>
          <cell r="I13228" t="str">
            <v>Pakethållare</v>
          </cell>
          <cell r="J13228" t="str">
            <v>C8205759-BK AVS CLASSIC CARRIER FOR PHILION BATTERY, Powder BLACK CLIP AND SPECTRA LOGO SF-03</v>
          </cell>
          <cell r="K13228" t="str">
            <v>C8205834-BK</v>
          </cell>
          <cell r="L13228" t="str">
            <v>C8205834-BK</v>
          </cell>
        </row>
        <row r="13229">
          <cell r="B13229" t="str">
            <v>YXC9375163Sadel</v>
          </cell>
          <cell r="C13229" t="str">
            <v>YXC9375163</v>
          </cell>
          <cell r="D13229">
            <v>2022</v>
          </cell>
          <cell r="E13229">
            <v>26</v>
          </cell>
          <cell r="F13229" t="str">
            <v>0260</v>
          </cell>
          <cell r="G13229" t="str">
            <v>G001</v>
          </cell>
          <cell r="H13229" t="str">
            <v>Saddle</v>
          </cell>
          <cell r="I13229" t="str">
            <v>Sadel</v>
          </cell>
          <cell r="J13229" t="str">
            <v>C7105999 Selle Royal Spectra LUBRI (Rumba) BLACK W/O CLAMP Unisex</v>
          </cell>
          <cell r="K13229" t="str">
            <v>C7106264</v>
          </cell>
          <cell r="L13229" t="str">
            <v>C7100481</v>
          </cell>
        </row>
        <row r="13230">
          <cell r="B13230" t="str">
            <v>YXC9375163Sadelstolpe</v>
          </cell>
          <cell r="C13230" t="str">
            <v>YXC9375163</v>
          </cell>
          <cell r="D13230">
            <v>2022</v>
          </cell>
          <cell r="E13230">
            <v>27</v>
          </cell>
          <cell r="F13230" t="str">
            <v>0270</v>
          </cell>
          <cell r="G13230" t="str">
            <v>G002</v>
          </cell>
          <cell r="H13230" t="str">
            <v>Seatpost</v>
          </cell>
          <cell r="I13230" t="str">
            <v>Sadelstolpe</v>
          </cell>
          <cell r="J13230" t="str">
            <v>C7205256 STD 27.2X300 SILVER</v>
          </cell>
          <cell r="K13230" t="str">
            <v>C7205258</v>
          </cell>
          <cell r="L13230" t="str">
            <v>C7200039</v>
          </cell>
        </row>
        <row r="13231">
          <cell r="B13231" t="str">
            <v>YXC9375163Sadelrörsklämma</v>
          </cell>
          <cell r="C13231" t="str">
            <v>YXC9375163</v>
          </cell>
          <cell r="D13231">
            <v>2022</v>
          </cell>
          <cell r="E13231">
            <v>28</v>
          </cell>
          <cell r="F13231" t="str">
            <v>0280</v>
          </cell>
          <cell r="G13231" t="str">
            <v>G003</v>
          </cell>
          <cell r="H13231" t="str">
            <v>Seat Clamp</v>
          </cell>
          <cell r="I13231" t="str">
            <v>Sadelrörsklämma</v>
          </cell>
          <cell r="J13231" t="str">
            <v>C7305002 L/C 31.8 MX27 shiny black</v>
          </cell>
          <cell r="K13231" t="str">
            <v>C7305002</v>
          </cell>
          <cell r="L13231" t="str">
            <v>C7300027-318</v>
          </cell>
        </row>
        <row r="13232">
          <cell r="B13232" t="str">
            <v>YXC9375163Framlampa</v>
          </cell>
          <cell r="C13232" t="str">
            <v>YXC9375163</v>
          </cell>
          <cell r="D13232">
            <v>2022</v>
          </cell>
          <cell r="E13232">
            <v>29</v>
          </cell>
          <cell r="F13232" t="str">
            <v>0290</v>
          </cell>
          <cell r="G13232" t="str">
            <v>H005</v>
          </cell>
          <cell r="H13232" t="str">
            <v>Front light</v>
          </cell>
          <cell r="I13232" t="str">
            <v>Framlampa</v>
          </cell>
          <cell r="K13232" t="str">
            <v>C8015300</v>
          </cell>
          <cell r="L13232" t="str">
            <v>C8015300</v>
          </cell>
        </row>
        <row r="13233">
          <cell r="B13233" t="str">
            <v>YXC9375163Baklampa</v>
          </cell>
          <cell r="C13233" t="str">
            <v>YXC9375163</v>
          </cell>
          <cell r="D13233">
            <v>2022</v>
          </cell>
          <cell r="E13233">
            <v>30</v>
          </cell>
          <cell r="F13233" t="str">
            <v>0300</v>
          </cell>
          <cell r="G13233" t="str">
            <v>H006</v>
          </cell>
          <cell r="H13233" t="str">
            <v>Light, Rear</v>
          </cell>
          <cell r="I13233" t="str">
            <v>Baklampa</v>
          </cell>
          <cell r="J13233" t="str">
            <v>inkl in battery</v>
          </cell>
          <cell r="K13233" t="str">
            <v>C8705186-1RLBK</v>
          </cell>
          <cell r="L13233" t="str">
            <v>C8705186-1RLBK</v>
          </cell>
        </row>
        <row r="13234">
          <cell r="B13234" t="str">
            <v>YXC9375163Låssats</v>
          </cell>
          <cell r="C13234" t="str">
            <v>YXC9375163</v>
          </cell>
          <cell r="D13234">
            <v>2022</v>
          </cell>
          <cell r="E13234">
            <v>31</v>
          </cell>
          <cell r="F13234" t="str">
            <v>0310</v>
          </cell>
          <cell r="G13234" t="str">
            <v>H007</v>
          </cell>
          <cell r="H13234" t="str">
            <v>Lock</v>
          </cell>
          <cell r="I13234" t="str">
            <v>Låssats</v>
          </cell>
          <cell r="J13234" t="str">
            <v>C8405069 LCK SF PLbk Solid+  BAT SF03/SR11/SR20, LOCK FRAME+LOCK BATT SF03 RT W/2 similar keys</v>
          </cell>
          <cell r="K13234" t="str">
            <v>C8405069</v>
          </cell>
          <cell r="L13234" t="str">
            <v>C8405069</v>
          </cell>
        </row>
        <row r="13235">
          <cell r="B13235" t="str">
            <v>YXC9375163Stöd</v>
          </cell>
          <cell r="C13235" t="str">
            <v>YXC9375163</v>
          </cell>
          <cell r="D13235">
            <v>2022</v>
          </cell>
          <cell r="E13235">
            <v>32</v>
          </cell>
          <cell r="F13235" t="str">
            <v>0320</v>
          </cell>
          <cell r="G13235" t="str">
            <v>H008</v>
          </cell>
          <cell r="H13235" t="str">
            <v>Kick stand</v>
          </cell>
          <cell r="I13235" t="str">
            <v>Stöd</v>
          </cell>
          <cell r="J13235" t="str">
            <v>C8105222 REX HV for MAX CS mount KICKSTAND ADJUSTABLE 1288-4</v>
          </cell>
          <cell r="K13235" t="str">
            <v>C8105208</v>
          </cell>
          <cell r="L13235" t="str">
            <v>C8100034</v>
          </cell>
        </row>
        <row r="13236">
          <cell r="B13236" t="str">
            <v>YXC9375163Korg</v>
          </cell>
          <cell r="C13236" t="str">
            <v>YXC9375163</v>
          </cell>
          <cell r="D13236">
            <v>2022</v>
          </cell>
          <cell r="E13236">
            <v>33</v>
          </cell>
          <cell r="F13236" t="str">
            <v>0330</v>
          </cell>
          <cell r="G13236" t="str">
            <v>H009</v>
          </cell>
          <cell r="H13236" t="str">
            <v>Basket / Fr carrier</v>
          </cell>
          <cell r="I13236" t="str">
            <v>Korg</v>
          </cell>
          <cell r="K13236" t="str">
            <v>C8605213</v>
          </cell>
          <cell r="L13236" t="str">
            <v>C8605213</v>
          </cell>
        </row>
        <row r="13237">
          <cell r="B13237" t="str">
            <v>YXC9375163Pedaler</v>
          </cell>
          <cell r="C13237" t="str">
            <v>YXC9375163</v>
          </cell>
          <cell r="D13237">
            <v>2022</v>
          </cell>
          <cell r="E13237">
            <v>34</v>
          </cell>
          <cell r="F13237" t="str">
            <v>0340</v>
          </cell>
          <cell r="G13237" t="str">
            <v>E005</v>
          </cell>
          <cell r="H13237" t="str">
            <v xml:space="preserve">Pedal </v>
          </cell>
          <cell r="I13237" t="str">
            <v>Pedaler</v>
          </cell>
          <cell r="J13237" t="str">
            <v>C3505317 STANDARD BK/GR9/16"</v>
          </cell>
          <cell r="K13237" t="str">
            <v>C3505208</v>
          </cell>
          <cell r="L13237" t="str">
            <v>C3500059</v>
          </cell>
        </row>
        <row r="13238">
          <cell r="B13238" t="str">
            <v>YXC9375163Motor</v>
          </cell>
          <cell r="C13238" t="str">
            <v>YXC9375163</v>
          </cell>
          <cell r="D13238">
            <v>2022</v>
          </cell>
          <cell r="E13238">
            <v>35</v>
          </cell>
          <cell r="F13238" t="str">
            <v>0350</v>
          </cell>
          <cell r="G13238" t="str">
            <v>J001</v>
          </cell>
          <cell r="H13238" t="str">
            <v>DRIVE UNIT:</v>
          </cell>
          <cell r="I13238" t="str">
            <v>Motor</v>
          </cell>
          <cell r="J13238" t="str">
            <v>C8705104-01-CB MODEST Coaster Brake for UART / EN15194:2017</v>
          </cell>
          <cell r="K13238" t="str">
            <v>C8705195-03SV</v>
          </cell>
          <cell r="L13238" t="str">
            <v>C8705195-03SV</v>
          </cell>
        </row>
        <row r="13239">
          <cell r="B13239" t="str">
            <v>YXC9375163Display</v>
          </cell>
          <cell r="C13239" t="str">
            <v>YXC9375163</v>
          </cell>
          <cell r="D13239">
            <v>2022</v>
          </cell>
          <cell r="E13239">
            <v>36</v>
          </cell>
          <cell r="F13239" t="str">
            <v>0360</v>
          </cell>
          <cell r="G13239" t="str">
            <v>J004</v>
          </cell>
          <cell r="H13239" t="str">
            <v>DISPLAY:</v>
          </cell>
          <cell r="I13239" t="str">
            <v>Display</v>
          </cell>
          <cell r="K13239" t="str">
            <v>C8705194-26C</v>
          </cell>
          <cell r="L13239" t="str">
            <v>C8705194-26C</v>
          </cell>
        </row>
        <row r="13240">
          <cell r="B13240" t="str">
            <v>YXC9375163EB-Bus kabel</v>
          </cell>
          <cell r="C13240" t="str">
            <v>YXC9375163</v>
          </cell>
          <cell r="D13240">
            <v>2022</v>
          </cell>
          <cell r="E13240">
            <v>37</v>
          </cell>
          <cell r="F13240" t="str">
            <v>0370</v>
          </cell>
          <cell r="G13240" t="str">
            <v>J005</v>
          </cell>
          <cell r="H13240" t="str">
            <v>EB-BUS CABLE:</v>
          </cell>
          <cell r="I13240" t="str">
            <v>EB-Bus kabel</v>
          </cell>
          <cell r="J13240" t="str">
            <v>C8705068-1-04-01, 5PIN ( 1340mm ) CONNECT TO CONTROLLER, OTHER SIDE TO DISPLAY, LIGHTING SETS</v>
          </cell>
          <cell r="K13240" t="str">
            <v>C8705195-04-01C</v>
          </cell>
          <cell r="L13240" t="str">
            <v>C8705195-04-01C</v>
          </cell>
        </row>
        <row r="13241">
          <cell r="B13241" t="str">
            <v>YXC9375163Motorkabel</v>
          </cell>
          <cell r="C13241" t="str">
            <v>YXC9375163</v>
          </cell>
          <cell r="D13241">
            <v>2022</v>
          </cell>
          <cell r="E13241">
            <v>38</v>
          </cell>
          <cell r="F13241" t="str">
            <v>0380</v>
          </cell>
          <cell r="G13241" t="str">
            <v>J006</v>
          </cell>
          <cell r="H13241" t="str">
            <v>POWER CABLE:</v>
          </cell>
          <cell r="I13241" t="str">
            <v>Motorkabel</v>
          </cell>
          <cell r="J13241" t="str">
            <v>W/O (inluded into the battary slider)</v>
          </cell>
          <cell r="K13241" t="str">
            <v>C8705195-03-01</v>
          </cell>
          <cell r="L13241" t="str">
            <v>C8705195-03-01</v>
          </cell>
        </row>
        <row r="13242">
          <cell r="B13242" t="str">
            <v>YXC9375163Kabel framlampa</v>
          </cell>
          <cell r="C13242" t="str">
            <v>YXC9375163</v>
          </cell>
          <cell r="D13242">
            <v>2022</v>
          </cell>
          <cell r="E13242">
            <v>39</v>
          </cell>
          <cell r="F13242" t="str">
            <v>0390</v>
          </cell>
          <cell r="G13242" t="str">
            <v>J007</v>
          </cell>
          <cell r="H13242" t="str">
            <v>F. LIGHT CABLE:</v>
          </cell>
          <cell r="I13242" t="str">
            <v>Kabel framlampa</v>
          </cell>
          <cell r="K13242" t="str">
            <v>Ingår i EB-buskabeln</v>
          </cell>
          <cell r="L13242" t="str">
            <v>Ingår i EB-buskabeln</v>
          </cell>
        </row>
        <row r="13243">
          <cell r="B13243" t="str">
            <v>YXC9375163Kabel baklampa</v>
          </cell>
          <cell r="C13243" t="str">
            <v>YXC9375163</v>
          </cell>
          <cell r="D13243">
            <v>2022</v>
          </cell>
          <cell r="E13243">
            <v>40</v>
          </cell>
          <cell r="F13243" t="str">
            <v>0400</v>
          </cell>
          <cell r="G13243" t="str">
            <v>J008</v>
          </cell>
          <cell r="H13243" t="str">
            <v>R. LIGHT CABLE:</v>
          </cell>
          <cell r="I13243" t="str">
            <v>Kabel baklampa</v>
          </cell>
          <cell r="J13243" t="str">
            <v>Included in the battery</v>
          </cell>
          <cell r="K13243" t="str">
            <v>INGÅR I BATTERIET</v>
          </cell>
          <cell r="L13243" t="str">
            <v>Ingår i batteriet</v>
          </cell>
        </row>
        <row r="13244">
          <cell r="B13244" t="str">
            <v>YXC9375163Hastighetssensor</v>
          </cell>
          <cell r="C13244" t="str">
            <v>YXC9375163</v>
          </cell>
          <cell r="D13244">
            <v>2022</v>
          </cell>
          <cell r="E13244">
            <v>41</v>
          </cell>
          <cell r="F13244" t="str">
            <v>0410</v>
          </cell>
          <cell r="G13244" t="str">
            <v>J009</v>
          </cell>
          <cell r="H13244" t="str">
            <v>SPEED SENSOR:</v>
          </cell>
          <cell r="I13244" t="str">
            <v>Hastighetssensor</v>
          </cell>
          <cell r="J13244" t="str">
            <v>C8705068-1-04-11, DETECTING WHEEL RPM, CABLE LENGTH:70mm</v>
          </cell>
          <cell r="K13244" t="str">
            <v>INGÅR I MOTORN</v>
          </cell>
          <cell r="L13244" t="str">
            <v>Ingår i motorn</v>
          </cell>
        </row>
        <row r="13245">
          <cell r="B13245" t="str">
            <v>YXC9375163Batteri</v>
          </cell>
          <cell r="C13245" t="str">
            <v>YXC9375163</v>
          </cell>
          <cell r="D13245">
            <v>2022</v>
          </cell>
          <cell r="E13245">
            <v>42</v>
          </cell>
          <cell r="F13245" t="str">
            <v>0420</v>
          </cell>
          <cell r="G13245" t="str">
            <v>J002</v>
          </cell>
          <cell r="H13245" t="str">
            <v>BATTERY:</v>
          </cell>
          <cell r="I13245" t="str">
            <v>Batteri</v>
          </cell>
          <cell r="K13245" t="str">
            <v>C8705186-E-11C</v>
          </cell>
          <cell r="L13245" t="str">
            <v>C8705186-E-11C</v>
          </cell>
        </row>
        <row r="13246">
          <cell r="B13246" t="str">
            <v>YXC9375163Batterihållare</v>
          </cell>
          <cell r="C13246" t="str">
            <v>YXC9375163</v>
          </cell>
          <cell r="D13246">
            <v>2022</v>
          </cell>
          <cell r="E13246">
            <v>43</v>
          </cell>
          <cell r="F13246" t="str">
            <v>0430</v>
          </cell>
          <cell r="G13246" t="str">
            <v>J003</v>
          </cell>
          <cell r="H13246" t="str">
            <v>BATTERY HOLDER/Slider</v>
          </cell>
          <cell r="I13246" t="str">
            <v>Batterihållare</v>
          </cell>
          <cell r="L13246" t="e">
            <v>#N/A</v>
          </cell>
        </row>
        <row r="13247">
          <cell r="B13247" t="str">
            <v>YXC9375163Batteriladdare</v>
          </cell>
          <cell r="C13247" t="str">
            <v>YXC9375163</v>
          </cell>
          <cell r="D13247">
            <v>2022</v>
          </cell>
          <cell r="E13247">
            <v>44</v>
          </cell>
          <cell r="F13247" t="str">
            <v>0440</v>
          </cell>
          <cell r="G13247" t="str">
            <v>J010</v>
          </cell>
          <cell r="H13247" t="str">
            <v>CHARGER:</v>
          </cell>
          <cell r="I13247" t="str">
            <v>Batteriladdare</v>
          </cell>
          <cell r="J13247" t="str">
            <v>C8705058-02, (CHARGER 2A    # NO:CZ2AG2JE7)  CHARGER FOR PHYLION BATTERY UART</v>
          </cell>
          <cell r="K13247" t="str">
            <v>C8705058-1-1C</v>
          </cell>
          <cell r="L13247" t="str">
            <v>C8705058-1-1D</v>
          </cell>
        </row>
        <row r="13248">
          <cell r="B13248" t="str">
            <v>YXC9375163Kontrollbox</v>
          </cell>
          <cell r="C13248" t="str">
            <v>YXC9375163</v>
          </cell>
          <cell r="D13248">
            <v>2022</v>
          </cell>
          <cell r="E13248">
            <v>45</v>
          </cell>
          <cell r="F13248" t="str">
            <v>0450</v>
          </cell>
          <cell r="G13248" t="str">
            <v>J011</v>
          </cell>
          <cell r="H13248" t="str">
            <v>Controller</v>
          </cell>
          <cell r="I13248" t="str">
            <v>Kontrollbox</v>
          </cell>
          <cell r="K13248" t="str">
            <v>C8705195-11C</v>
          </cell>
          <cell r="L13248" t="str">
            <v>C8705195-11C</v>
          </cell>
        </row>
        <row r="13249">
          <cell r="B13249" t="str">
            <v>YXC9375163Växelöra</v>
          </cell>
          <cell r="C13249" t="str">
            <v>YXC9375163</v>
          </cell>
          <cell r="D13249">
            <v>2022</v>
          </cell>
          <cell r="E13249">
            <v>46</v>
          </cell>
          <cell r="F13249" t="str">
            <v>0460</v>
          </cell>
          <cell r="G13249" t="str">
            <v>D005</v>
          </cell>
          <cell r="H13249" t="str">
            <v>Gear hanger</v>
          </cell>
          <cell r="I13249" t="str">
            <v>Växelöra</v>
          </cell>
          <cell r="L13249" t="e">
            <v>#N/A</v>
          </cell>
        </row>
        <row r="13250">
          <cell r="B13250" t="str">
            <v>YXC9375560RAM</v>
          </cell>
          <cell r="C13250" t="str">
            <v>YXC9375560</v>
          </cell>
          <cell r="D13250">
            <v>2022</v>
          </cell>
          <cell r="E13250">
            <v>1</v>
          </cell>
          <cell r="F13250" t="str">
            <v>0010</v>
          </cell>
          <cell r="G13250" t="str">
            <v>A001</v>
          </cell>
          <cell r="H13250" t="str">
            <v>PAINTED FRAME</v>
          </cell>
          <cell r="I13250" t="str">
            <v>RAM</v>
          </cell>
          <cell r="K13250" t="str">
            <v>C1307642-550</v>
          </cell>
          <cell r="L13250" t="e">
            <v>#N/A</v>
          </cell>
        </row>
        <row r="13251">
          <cell r="B13251" t="str">
            <v>YXC9375560Framgaffel</v>
          </cell>
          <cell r="C13251" t="str">
            <v>YXC9375560</v>
          </cell>
          <cell r="D13251">
            <v>2022</v>
          </cell>
          <cell r="E13251">
            <v>2</v>
          </cell>
          <cell r="F13251" t="str">
            <v>0020</v>
          </cell>
          <cell r="G13251" t="str">
            <v>A002</v>
          </cell>
          <cell r="H13251" t="str">
            <v>PAINTED FORK</v>
          </cell>
          <cell r="I13251" t="str">
            <v>Framgaffel</v>
          </cell>
          <cell r="J13251" t="str">
            <v>C1605443-193 FF 28 ST 1"1/8 Bi 30 37 w hole</v>
          </cell>
          <cell r="K13251" t="str">
            <v>C1605771-213</v>
          </cell>
          <cell r="L13251" t="e">
            <v>#N/A</v>
          </cell>
        </row>
        <row r="13252">
          <cell r="B13252" t="str">
            <v>YXC9375560Styrlager</v>
          </cell>
          <cell r="C13252" t="str">
            <v>YXC9375560</v>
          </cell>
          <cell r="D13252">
            <v>2022</v>
          </cell>
          <cell r="E13252">
            <v>3</v>
          </cell>
          <cell r="F13252" t="str">
            <v>0030</v>
          </cell>
          <cell r="G13252" t="str">
            <v>B001</v>
          </cell>
          <cell r="H13252" t="str">
            <v>Head Set</v>
          </cell>
          <cell r="I13252" t="str">
            <v>Styrlager</v>
          </cell>
          <cell r="K13252" t="str">
            <v>C2105291</v>
          </cell>
          <cell r="L13252" t="str">
            <v>C2100163</v>
          </cell>
        </row>
        <row r="13253">
          <cell r="B13253" t="str">
            <v xml:space="preserve">YXC9375560Styrstam </v>
          </cell>
          <cell r="C13253" t="str">
            <v>YXC9375560</v>
          </cell>
          <cell r="D13253">
            <v>2022</v>
          </cell>
          <cell r="E13253">
            <v>4</v>
          </cell>
          <cell r="F13253" t="str">
            <v>0040</v>
          </cell>
          <cell r="G13253" t="str">
            <v>B002</v>
          </cell>
          <cell r="H13253" t="str">
            <v>Handlebar Stem</v>
          </cell>
          <cell r="I13253" t="str">
            <v xml:space="preserve">Styrstam </v>
          </cell>
          <cell r="K13253" t="str">
            <v>C2205550-090</v>
          </cell>
          <cell r="L13253" t="str">
            <v>C2200066</v>
          </cell>
        </row>
        <row r="13254">
          <cell r="B13254" t="str">
            <v>YXC9375560Styre</v>
          </cell>
          <cell r="C13254" t="str">
            <v>YXC9375560</v>
          </cell>
          <cell r="D13254">
            <v>2022</v>
          </cell>
          <cell r="E13254">
            <v>5</v>
          </cell>
          <cell r="F13254" t="str">
            <v>0050</v>
          </cell>
          <cell r="G13254" t="str">
            <v>B003</v>
          </cell>
          <cell r="H13254" t="str">
            <v>Handelbar</v>
          </cell>
          <cell r="I13254" t="str">
            <v>Styre</v>
          </cell>
          <cell r="K13254" t="str">
            <v>C2306074</v>
          </cell>
          <cell r="L13254" t="str">
            <v>C2306074</v>
          </cell>
        </row>
        <row r="13255">
          <cell r="B13255" t="str">
            <v>YXC9375560Bromsgrepp H</v>
          </cell>
          <cell r="C13255" t="str">
            <v>YXC9375560</v>
          </cell>
          <cell r="D13255">
            <v>2022</v>
          </cell>
          <cell r="E13255">
            <v>6</v>
          </cell>
          <cell r="F13255" t="str">
            <v>0060</v>
          </cell>
          <cell r="G13255" t="str">
            <v>C002</v>
          </cell>
          <cell r="H13255" t="str">
            <v>Brake Lever R</v>
          </cell>
          <cell r="I13255" t="str">
            <v>Bromsgrepp H</v>
          </cell>
          <cell r="L13255" t="e">
            <v>#N/A</v>
          </cell>
        </row>
        <row r="13256">
          <cell r="B13256" t="str">
            <v>YXC9375560Bromsgrepp V</v>
          </cell>
          <cell r="C13256" t="str">
            <v>YXC9375560</v>
          </cell>
          <cell r="D13256">
            <v>2022</v>
          </cell>
          <cell r="E13256">
            <v>7</v>
          </cell>
          <cell r="F13256" t="str">
            <v>0070</v>
          </cell>
          <cell r="G13256" t="str">
            <v>C001</v>
          </cell>
          <cell r="H13256" t="str">
            <v>Brake Lever L</v>
          </cell>
          <cell r="I13256" t="str">
            <v>Bromsgrepp V</v>
          </cell>
          <cell r="K13256" t="str">
            <v>C6405080-1000</v>
          </cell>
          <cell r="L13256" t="str">
            <v>Kontakta Service</v>
          </cell>
        </row>
        <row r="13257">
          <cell r="B13257" t="str">
            <v>YXC9375560Växelreglage H</v>
          </cell>
          <cell r="C13257" t="str">
            <v>YXC9375560</v>
          </cell>
          <cell r="D13257">
            <v>2022</v>
          </cell>
          <cell r="E13257">
            <v>8</v>
          </cell>
          <cell r="F13257" t="str">
            <v>0080</v>
          </cell>
          <cell r="G13257" t="str">
            <v>D002</v>
          </cell>
          <cell r="H13257" t="str">
            <v>Shift Lever R</v>
          </cell>
          <cell r="I13257" t="str">
            <v>Växelreglage H</v>
          </cell>
          <cell r="J13257" t="str">
            <v>C5105092 SHIFT LEVER, SL-C3000-7, NEXUS, REVO SHIFTER, 2320MM INNER, W/O OUTER FOR CJ-NX40(FOR SCANDINAVIAN), BLACK, BULK</v>
          </cell>
          <cell r="K13257" t="str">
            <v>C5105092</v>
          </cell>
          <cell r="L13257" t="str">
            <v>Kontakta SHIMANO</v>
          </cell>
        </row>
        <row r="13258">
          <cell r="B13258" t="str">
            <v>YXC9375560Växelreglage V</v>
          </cell>
          <cell r="C13258" t="str">
            <v>YXC9375560</v>
          </cell>
          <cell r="D13258">
            <v>2022</v>
          </cell>
          <cell r="E13258">
            <v>9</v>
          </cell>
          <cell r="F13258" t="str">
            <v>0090</v>
          </cell>
          <cell r="G13258" t="str">
            <v>D001</v>
          </cell>
          <cell r="H13258" t="str">
            <v>Shift Lever L</v>
          </cell>
          <cell r="I13258" t="str">
            <v>Växelreglage V</v>
          </cell>
          <cell r="L13258" t="e">
            <v>#N/A</v>
          </cell>
        </row>
        <row r="13259">
          <cell r="B13259" t="str">
            <v>YXC9375560Handtag par</v>
          </cell>
          <cell r="C13259" t="str">
            <v>YXC9375560</v>
          </cell>
          <cell r="D13259">
            <v>2022</v>
          </cell>
          <cell r="E13259">
            <v>10</v>
          </cell>
          <cell r="F13259" t="str">
            <v>0100</v>
          </cell>
          <cell r="G13259" t="str">
            <v>B004</v>
          </cell>
          <cell r="H13259" t="str">
            <v>Grip R</v>
          </cell>
          <cell r="I13259" t="str">
            <v>Handtag par</v>
          </cell>
          <cell r="J13259" t="str">
            <v xml:space="preserve">C2505484  HERRMANS 84A ERGO TPE 90MM  </v>
          </cell>
          <cell r="K13259" t="str">
            <v>C2505528</v>
          </cell>
          <cell r="L13259" t="str">
            <v>C2500057</v>
          </cell>
        </row>
        <row r="13260">
          <cell r="B13260" t="str">
            <v>YXC9375560Frambroms</v>
          </cell>
          <cell r="C13260" t="str">
            <v>YXC9375560</v>
          </cell>
          <cell r="D13260">
            <v>2022</v>
          </cell>
          <cell r="E13260">
            <v>11</v>
          </cell>
          <cell r="F13260" t="str">
            <v>0110</v>
          </cell>
          <cell r="G13260" t="str">
            <v>C003</v>
          </cell>
          <cell r="H13260" t="str">
            <v xml:space="preserve">Brake front </v>
          </cell>
          <cell r="I13260" t="str">
            <v>Frambroms</v>
          </cell>
          <cell r="K13260" t="str">
            <v>C6405080-1000</v>
          </cell>
          <cell r="L13260" t="str">
            <v>Kontakta Service</v>
          </cell>
        </row>
        <row r="13261">
          <cell r="B13261" t="str">
            <v>YXC9375560Bakbroms</v>
          </cell>
          <cell r="C13261" t="str">
            <v>YXC9375560</v>
          </cell>
          <cell r="D13261">
            <v>2022</v>
          </cell>
          <cell r="E13261">
            <v>12</v>
          </cell>
          <cell r="F13261" t="str">
            <v>0120</v>
          </cell>
          <cell r="G13261" t="str">
            <v>C004</v>
          </cell>
          <cell r="H13261" t="str">
            <v>Brake rear</v>
          </cell>
          <cell r="I13261" t="str">
            <v>Bakbroms</v>
          </cell>
          <cell r="K13261" t="str">
            <v>Shimano</v>
          </cell>
          <cell r="L13261" t="str">
            <v>Kontakta SHIMANO</v>
          </cell>
        </row>
        <row r="13262">
          <cell r="B13262" t="str">
            <v>YXC9375560Vevlager</v>
          </cell>
          <cell r="C13262" t="str">
            <v>YXC9375560</v>
          </cell>
          <cell r="D13262">
            <v>2022</v>
          </cell>
          <cell r="E13262">
            <v>13</v>
          </cell>
          <cell r="F13262" t="str">
            <v>0130</v>
          </cell>
          <cell r="G13262" t="str">
            <v>E001</v>
          </cell>
          <cell r="H13262" t="str">
            <v xml:space="preserve">BB-set </v>
          </cell>
          <cell r="I13262" t="str">
            <v>Vevlager</v>
          </cell>
          <cell r="K13262" t="str">
            <v>C8705195-06C</v>
          </cell>
          <cell r="L13262" t="str">
            <v>C8705195-06C</v>
          </cell>
        </row>
        <row r="13263">
          <cell r="B13263" t="str">
            <v>YXC9375560Vevparti</v>
          </cell>
          <cell r="C13263" t="str">
            <v>YXC9375560</v>
          </cell>
          <cell r="D13263">
            <v>2022</v>
          </cell>
          <cell r="E13263">
            <v>14</v>
          </cell>
          <cell r="F13263" t="str">
            <v>0140</v>
          </cell>
          <cell r="G13263" t="str">
            <v>E002</v>
          </cell>
          <cell r="H13263" t="str">
            <v>Front Chainwheel</v>
          </cell>
          <cell r="I13263" t="str">
            <v>Vevparti</v>
          </cell>
          <cell r="J13263" t="str">
            <v>38t inkl in spider</v>
          </cell>
          <cell r="K13263" t="str">
            <v>C3305681-170-EG</v>
          </cell>
          <cell r="L13263" t="str">
            <v>C3305681-170-EG</v>
          </cell>
        </row>
        <row r="13264">
          <cell r="B13264" t="str">
            <v>YXC9375560Kedjeskydd</v>
          </cell>
          <cell r="C13264" t="str">
            <v>YXC9375560</v>
          </cell>
          <cell r="D13264">
            <v>2022</v>
          </cell>
          <cell r="E13264">
            <v>15</v>
          </cell>
          <cell r="F13264" t="str">
            <v>0150</v>
          </cell>
          <cell r="G13264" t="str">
            <v>H001</v>
          </cell>
          <cell r="H13264" t="str">
            <v>Chain guard</v>
          </cell>
          <cell r="I13264" t="str">
            <v>Kedjeskydd</v>
          </cell>
          <cell r="J13264" t="str">
            <v>C8305678 Twave 38 Short Integrated smoke transparent/black. SCREW BZ 4,2x9,5 POZ DIN7981F</v>
          </cell>
          <cell r="K13264" t="str">
            <v>C8305427/ZBK</v>
          </cell>
          <cell r="L13264" t="str">
            <v>C8305427/ZBK</v>
          </cell>
        </row>
        <row r="13265">
          <cell r="B13265" t="str">
            <v>YXC9375560Kedjeskyddsfäste</v>
          </cell>
          <cell r="C13265" t="str">
            <v>YXC9375560</v>
          </cell>
          <cell r="D13265">
            <v>2022</v>
          </cell>
          <cell r="E13265">
            <v>16</v>
          </cell>
          <cell r="F13265" t="str">
            <v>0160</v>
          </cell>
          <cell r="G13265" t="str">
            <v>H002</v>
          </cell>
          <cell r="H13265" t="str">
            <v>Chain guard bracket</v>
          </cell>
          <cell r="I13265" t="str">
            <v>Kedjeskyddsfäste</v>
          </cell>
          <cell r="J13265" t="str">
            <v>C8305679 CNG-FF38T, C8305680 SCREW M4X8 MPS DIN 7985 BK</v>
          </cell>
          <cell r="K13265" t="str">
            <v>C8305427</v>
          </cell>
          <cell r="L13265" t="str">
            <v>C8305427</v>
          </cell>
        </row>
        <row r="13266">
          <cell r="B13266" t="str">
            <v>YXC9375560Framväxel</v>
          </cell>
          <cell r="C13266" t="str">
            <v>YXC9375560</v>
          </cell>
          <cell r="D13266">
            <v>2022</v>
          </cell>
          <cell r="E13266">
            <v>17</v>
          </cell>
          <cell r="F13266" t="str">
            <v>0170</v>
          </cell>
          <cell r="G13266" t="str">
            <v>D003</v>
          </cell>
          <cell r="H13266" t="str">
            <v>Front Derailleur</v>
          </cell>
          <cell r="I13266" t="str">
            <v>Framväxel</v>
          </cell>
          <cell r="L13266" t="e">
            <v>#N/A</v>
          </cell>
        </row>
        <row r="13267">
          <cell r="B13267" t="str">
            <v>YXC9375560Bakväxel</v>
          </cell>
          <cell r="C13267" t="str">
            <v>YXC9375560</v>
          </cell>
          <cell r="D13267">
            <v>2022</v>
          </cell>
          <cell r="E13267">
            <v>18</v>
          </cell>
          <cell r="F13267" t="str">
            <v>0180</v>
          </cell>
          <cell r="G13267" t="str">
            <v>D004</v>
          </cell>
          <cell r="H13267" t="str">
            <v>Rear Derailleur</v>
          </cell>
          <cell r="I13267" t="str">
            <v>Bakväxel</v>
          </cell>
          <cell r="K13267" t="str">
            <v>Shimano</v>
          </cell>
          <cell r="L13267" t="str">
            <v>Kontakta SHIMANO</v>
          </cell>
        </row>
        <row r="13268">
          <cell r="B13268" t="str">
            <v>YXC9375560Kedja</v>
          </cell>
          <cell r="C13268" t="str">
            <v>YXC9375560</v>
          </cell>
          <cell r="D13268">
            <v>2022</v>
          </cell>
          <cell r="E13268">
            <v>19</v>
          </cell>
          <cell r="F13268" t="str">
            <v>0190</v>
          </cell>
          <cell r="G13268" t="str">
            <v>E003</v>
          </cell>
          <cell r="H13268" t="str">
            <v xml:space="preserve">Chain </v>
          </cell>
          <cell r="I13268" t="str">
            <v>Kedja</v>
          </cell>
          <cell r="J13268" t="str">
            <v>C3405041-104  + link CHA 1S 105L RB Z610HXRB   KMC</v>
          </cell>
          <cell r="K13268" t="str">
            <v>C3405001-0100</v>
          </cell>
          <cell r="L13268" t="str">
            <v>C3400002</v>
          </cell>
        </row>
        <row r="13269">
          <cell r="B13269" t="str">
            <v>YXC9375560Kassett</v>
          </cell>
          <cell r="C13269" t="str">
            <v>YXC9375560</v>
          </cell>
          <cell r="D13269">
            <v>2022</v>
          </cell>
          <cell r="E13269">
            <v>20</v>
          </cell>
          <cell r="F13269" t="str">
            <v>0200</v>
          </cell>
          <cell r="G13269" t="str">
            <v>E004</v>
          </cell>
          <cell r="H13269" t="str">
            <v>Cassette Sprocket</v>
          </cell>
          <cell r="I13269" t="str">
            <v>Kassett</v>
          </cell>
          <cell r="J13269" t="str">
            <v>ASMGEAR20SU SPT SC20sv3/32" (INTERNAL HUB)</v>
          </cell>
          <cell r="K13269" t="str">
            <v>ASMGEAR16SU</v>
          </cell>
          <cell r="L13269" t="str">
            <v>Kontakta SHIMANO</v>
          </cell>
        </row>
        <row r="13270">
          <cell r="B13270" t="str">
            <v>YXC9375560Framhjul</v>
          </cell>
          <cell r="C13270" t="str">
            <v>YXC9375560</v>
          </cell>
          <cell r="D13270">
            <v>2022</v>
          </cell>
          <cell r="E13270">
            <v>21</v>
          </cell>
          <cell r="F13270" t="str">
            <v>0210</v>
          </cell>
          <cell r="G13270" t="str">
            <v>F001</v>
          </cell>
          <cell r="H13270" t="str">
            <v>Front hub</v>
          </cell>
          <cell r="I13270" t="str">
            <v>Framhjul</v>
          </cell>
          <cell r="K13270" t="str">
            <v>C4107934</v>
          </cell>
          <cell r="L13270" t="str">
            <v>C4100377</v>
          </cell>
        </row>
        <row r="13271">
          <cell r="B13271" t="str">
            <v>YXC9375560Bakhjul</v>
          </cell>
          <cell r="C13271" t="str">
            <v>YXC9375560</v>
          </cell>
          <cell r="D13271">
            <v>2022</v>
          </cell>
          <cell r="E13271">
            <v>22</v>
          </cell>
          <cell r="F13271" t="str">
            <v>0220</v>
          </cell>
          <cell r="G13271" t="str">
            <v>F002</v>
          </cell>
          <cell r="H13271" t="str">
            <v>Rear hub</v>
          </cell>
          <cell r="I13271" t="str">
            <v>Bakhjul</v>
          </cell>
          <cell r="J13271" t="str">
            <v>ASGC30007CADXR (ASG7C30ADXR) HBRcb 36 H SILVER DX</v>
          </cell>
          <cell r="K13271" t="str">
            <v>C4208242</v>
          </cell>
          <cell r="L13271" t="str">
            <v>C4200052</v>
          </cell>
        </row>
        <row r="13272">
          <cell r="B13272" t="str">
            <v>YXC9375560Däck</v>
          </cell>
          <cell r="C13272" t="str">
            <v>YXC9375560</v>
          </cell>
          <cell r="D13272">
            <v>2022</v>
          </cell>
          <cell r="E13272">
            <v>23</v>
          </cell>
          <cell r="F13272" t="str">
            <v>0230</v>
          </cell>
          <cell r="G13272" t="str">
            <v>F003</v>
          </cell>
          <cell r="H13272" t="str">
            <v>Tire</v>
          </cell>
          <cell r="I13272" t="str">
            <v>Däck</v>
          </cell>
          <cell r="K13272" t="str">
            <v>C4906455</v>
          </cell>
          <cell r="L13272" t="str">
            <v>C4901463</v>
          </cell>
        </row>
        <row r="13273">
          <cell r="B13273" t="str">
            <v>YXC9375560Skärmar set</v>
          </cell>
          <cell r="C13273" t="str">
            <v>YXC9375560</v>
          </cell>
          <cell r="D13273">
            <v>2022</v>
          </cell>
          <cell r="E13273">
            <v>24</v>
          </cell>
          <cell r="F13273" t="str">
            <v>0240</v>
          </cell>
          <cell r="G13273" t="str">
            <v>H003</v>
          </cell>
          <cell r="H13273" t="str">
            <v xml:space="preserve">Mudguard front   </v>
          </cell>
          <cell r="I13273" t="str">
            <v>Skärmar set</v>
          </cell>
          <cell r="K13273" t="str">
            <v>C8255729-BK</v>
          </cell>
          <cell r="L13273" t="str">
            <v>C8250028</v>
          </cell>
        </row>
        <row r="13274">
          <cell r="B13274" t="str">
            <v>YXC9375560Pakethållare</v>
          </cell>
          <cell r="C13274" t="str">
            <v>YXC9375560</v>
          </cell>
          <cell r="D13274">
            <v>2022</v>
          </cell>
          <cell r="E13274">
            <v>25</v>
          </cell>
          <cell r="F13274" t="str">
            <v>0250</v>
          </cell>
          <cell r="G13274" t="str">
            <v>H004</v>
          </cell>
          <cell r="H13274" t="str">
            <v>Carrier</v>
          </cell>
          <cell r="I13274" t="str">
            <v>Pakethållare</v>
          </cell>
          <cell r="J13274" t="str">
            <v>C8205759-BK AVS CLASSIC CARRIER FOR PHILION BATTERY, Powder BLACK CLIP AND SPECTRA LOGO SF-03</v>
          </cell>
          <cell r="K13274" t="str">
            <v>C8205834-BK</v>
          </cell>
          <cell r="L13274" t="str">
            <v>C8205834-BK</v>
          </cell>
        </row>
        <row r="13275">
          <cell r="B13275" t="str">
            <v>YXC9375560Sadel</v>
          </cell>
          <cell r="C13275" t="str">
            <v>YXC9375560</v>
          </cell>
          <cell r="D13275">
            <v>2022</v>
          </cell>
          <cell r="E13275">
            <v>26</v>
          </cell>
          <cell r="F13275" t="str">
            <v>0260</v>
          </cell>
          <cell r="G13275" t="str">
            <v>G001</v>
          </cell>
          <cell r="H13275" t="str">
            <v>Saddle</v>
          </cell>
          <cell r="I13275" t="str">
            <v>Sadel</v>
          </cell>
          <cell r="J13275" t="str">
            <v>C7105999 Selle Royal Spectra LUBRI (Rumba) BLACK W/O CLAMP Unisex</v>
          </cell>
          <cell r="K13275" t="str">
            <v>C7105989</v>
          </cell>
          <cell r="L13275" t="str">
            <v>C7100596</v>
          </cell>
        </row>
        <row r="13276">
          <cell r="B13276" t="str">
            <v>YXC9375560Sadelstolpe</v>
          </cell>
          <cell r="C13276" t="str">
            <v>YXC9375560</v>
          </cell>
          <cell r="D13276">
            <v>2022</v>
          </cell>
          <cell r="E13276">
            <v>27</v>
          </cell>
          <cell r="F13276" t="str">
            <v>0270</v>
          </cell>
          <cell r="G13276" t="str">
            <v>G002</v>
          </cell>
          <cell r="H13276" t="str">
            <v>Seatpost</v>
          </cell>
          <cell r="I13276" t="str">
            <v>Sadelstolpe</v>
          </cell>
          <cell r="J13276" t="str">
            <v>C7205256 STD 27.2X300 SILVER</v>
          </cell>
          <cell r="K13276" t="str">
            <v>C7205260</v>
          </cell>
          <cell r="L13276" t="str">
            <v>C7200053</v>
          </cell>
        </row>
        <row r="13277">
          <cell r="B13277" t="str">
            <v>YXC9375560Sadelrörsklämma</v>
          </cell>
          <cell r="C13277" t="str">
            <v>YXC9375560</v>
          </cell>
          <cell r="D13277">
            <v>2022</v>
          </cell>
          <cell r="E13277">
            <v>28</v>
          </cell>
          <cell r="F13277" t="str">
            <v>0280</v>
          </cell>
          <cell r="G13277" t="str">
            <v>G003</v>
          </cell>
          <cell r="H13277" t="str">
            <v>Seat Clamp</v>
          </cell>
          <cell r="I13277" t="str">
            <v>Sadelrörsklämma</v>
          </cell>
          <cell r="J13277" t="str">
            <v>C7305002 L/C 31.8 MX27 shiny black</v>
          </cell>
          <cell r="K13277" t="str">
            <v>C7305002</v>
          </cell>
          <cell r="L13277" t="str">
            <v>C7300027-318</v>
          </cell>
        </row>
        <row r="13278">
          <cell r="B13278" t="str">
            <v>YXC9375560Framlampa</v>
          </cell>
          <cell r="C13278" t="str">
            <v>YXC9375560</v>
          </cell>
          <cell r="D13278">
            <v>2022</v>
          </cell>
          <cell r="E13278">
            <v>29</v>
          </cell>
          <cell r="F13278" t="str">
            <v>0290</v>
          </cell>
          <cell r="G13278" t="str">
            <v>H005</v>
          </cell>
          <cell r="H13278" t="str">
            <v>Front light</v>
          </cell>
          <cell r="I13278" t="str">
            <v>Framlampa</v>
          </cell>
          <cell r="K13278" t="str">
            <v>C8015300</v>
          </cell>
          <cell r="L13278" t="str">
            <v>C8015300</v>
          </cell>
        </row>
        <row r="13279">
          <cell r="B13279" t="str">
            <v>YXC9375560Baklampa</v>
          </cell>
          <cell r="C13279" t="str">
            <v>YXC9375560</v>
          </cell>
          <cell r="D13279">
            <v>2022</v>
          </cell>
          <cell r="E13279">
            <v>30</v>
          </cell>
          <cell r="F13279" t="str">
            <v>0300</v>
          </cell>
          <cell r="G13279" t="str">
            <v>H006</v>
          </cell>
          <cell r="H13279" t="str">
            <v>Light, Rear</v>
          </cell>
          <cell r="I13279" t="str">
            <v>Baklampa</v>
          </cell>
          <cell r="J13279" t="str">
            <v>inkl in battery</v>
          </cell>
          <cell r="K13279" t="str">
            <v>C8705186-1RLBK</v>
          </cell>
          <cell r="L13279" t="str">
            <v>C8705186-1RLBK</v>
          </cell>
        </row>
        <row r="13280">
          <cell r="B13280" t="str">
            <v>YXC9375560Låssats</v>
          </cell>
          <cell r="C13280" t="str">
            <v>YXC9375560</v>
          </cell>
          <cell r="D13280">
            <v>2022</v>
          </cell>
          <cell r="E13280">
            <v>31</v>
          </cell>
          <cell r="F13280" t="str">
            <v>0310</v>
          </cell>
          <cell r="G13280" t="str">
            <v>H007</v>
          </cell>
          <cell r="H13280" t="str">
            <v>Lock</v>
          </cell>
          <cell r="I13280" t="str">
            <v>Låssats</v>
          </cell>
          <cell r="J13280" t="str">
            <v>C8405069 LCK SF PLbk Solid+  BAT SF03/SR11/SR20, LOCK FRAME+LOCK BATT SF03 RT W/2 similar keys</v>
          </cell>
          <cell r="K13280" t="str">
            <v>C8405069</v>
          </cell>
          <cell r="L13280" t="str">
            <v>C8405069</v>
          </cell>
        </row>
        <row r="13281">
          <cell r="B13281" t="str">
            <v>YXC9375560Stöd</v>
          </cell>
          <cell r="C13281" t="str">
            <v>YXC9375560</v>
          </cell>
          <cell r="D13281">
            <v>2022</v>
          </cell>
          <cell r="E13281">
            <v>32</v>
          </cell>
          <cell r="F13281" t="str">
            <v>0320</v>
          </cell>
          <cell r="G13281" t="str">
            <v>H008</v>
          </cell>
          <cell r="H13281" t="str">
            <v>Kick stand</v>
          </cell>
          <cell r="I13281" t="str">
            <v>Stöd</v>
          </cell>
          <cell r="J13281" t="str">
            <v>C8105222 REX HV for MAX CS mount KICKSTAND ADJUSTABLE 1288-4</v>
          </cell>
          <cell r="K13281" t="str">
            <v>C8105208</v>
          </cell>
          <cell r="L13281" t="str">
            <v>C8100034</v>
          </cell>
        </row>
        <row r="13282">
          <cell r="B13282" t="str">
            <v>YXC9375560Korg</v>
          </cell>
          <cell r="C13282" t="str">
            <v>YXC9375560</v>
          </cell>
          <cell r="D13282">
            <v>2022</v>
          </cell>
          <cell r="E13282">
            <v>33</v>
          </cell>
          <cell r="F13282" t="str">
            <v>0330</v>
          </cell>
          <cell r="G13282" t="str">
            <v>H009</v>
          </cell>
          <cell r="H13282" t="str">
            <v>Basket / Fr carrier</v>
          </cell>
          <cell r="I13282" t="str">
            <v>Korg</v>
          </cell>
          <cell r="K13282" t="str">
            <v>C8605213</v>
          </cell>
          <cell r="L13282" t="str">
            <v>C8605213</v>
          </cell>
        </row>
        <row r="13283">
          <cell r="B13283" t="str">
            <v>YXC9375560Pedaler</v>
          </cell>
          <cell r="C13283" t="str">
            <v>YXC9375560</v>
          </cell>
          <cell r="D13283">
            <v>2022</v>
          </cell>
          <cell r="E13283">
            <v>34</v>
          </cell>
          <cell r="F13283" t="str">
            <v>0340</v>
          </cell>
          <cell r="G13283" t="str">
            <v>E005</v>
          </cell>
          <cell r="H13283" t="str">
            <v xml:space="preserve">Pedal </v>
          </cell>
          <cell r="I13283" t="str">
            <v>Pedaler</v>
          </cell>
          <cell r="J13283" t="str">
            <v>C3505317 STANDARD BK/GR9/16"</v>
          </cell>
          <cell r="K13283" t="str">
            <v>C3505208</v>
          </cell>
          <cell r="L13283" t="str">
            <v>C3500059</v>
          </cell>
        </row>
        <row r="13284">
          <cell r="B13284" t="str">
            <v>YXC9375560Motor</v>
          </cell>
          <cell r="C13284" t="str">
            <v>YXC9375560</v>
          </cell>
          <cell r="D13284">
            <v>2022</v>
          </cell>
          <cell r="E13284">
            <v>35</v>
          </cell>
          <cell r="F13284" t="str">
            <v>0350</v>
          </cell>
          <cell r="G13284" t="str">
            <v>J001</v>
          </cell>
          <cell r="H13284" t="str">
            <v>DRIVE UNIT:</v>
          </cell>
          <cell r="I13284" t="str">
            <v>Motor</v>
          </cell>
          <cell r="J13284" t="str">
            <v>C8705104-01-CB MODEST Coaster Brake for UART / EN15194:2017</v>
          </cell>
          <cell r="K13284" t="str">
            <v>C8705195-03SV</v>
          </cell>
          <cell r="L13284" t="str">
            <v>C8705195-03SV</v>
          </cell>
        </row>
        <row r="13285">
          <cell r="B13285" t="str">
            <v>YXC9375560Display</v>
          </cell>
          <cell r="C13285" t="str">
            <v>YXC9375560</v>
          </cell>
          <cell r="D13285">
            <v>2022</v>
          </cell>
          <cell r="E13285">
            <v>36</v>
          </cell>
          <cell r="F13285" t="str">
            <v>0360</v>
          </cell>
          <cell r="G13285" t="str">
            <v>J004</v>
          </cell>
          <cell r="H13285" t="str">
            <v>DISPLAY:</v>
          </cell>
          <cell r="I13285" t="str">
            <v>Display</v>
          </cell>
          <cell r="K13285" t="str">
            <v>C8705194-26C</v>
          </cell>
          <cell r="L13285" t="str">
            <v>C8705194-26C</v>
          </cell>
        </row>
        <row r="13286">
          <cell r="B13286" t="str">
            <v>YXC9375560EB-Bus kabel</v>
          </cell>
          <cell r="C13286" t="str">
            <v>YXC9375560</v>
          </cell>
          <cell r="D13286">
            <v>2022</v>
          </cell>
          <cell r="E13286">
            <v>37</v>
          </cell>
          <cell r="F13286" t="str">
            <v>0370</v>
          </cell>
          <cell r="G13286" t="str">
            <v>J005</v>
          </cell>
          <cell r="H13286" t="str">
            <v>EB-BUS CABLE:</v>
          </cell>
          <cell r="I13286" t="str">
            <v>EB-Bus kabel</v>
          </cell>
          <cell r="J13286" t="str">
            <v>C8705068-1-04-01, 5PIN ( 1340mm ) CONNECT TO CONTROLLER, OTHER SIDE TO DISPLAY, LIGHTING SETS</v>
          </cell>
          <cell r="K13286" t="str">
            <v>C8705195-04-01C</v>
          </cell>
          <cell r="L13286" t="str">
            <v>C8705195-04-01C</v>
          </cell>
        </row>
        <row r="13287">
          <cell r="B13287" t="str">
            <v>YXC9375560Motorkabel</v>
          </cell>
          <cell r="C13287" t="str">
            <v>YXC9375560</v>
          </cell>
          <cell r="D13287">
            <v>2022</v>
          </cell>
          <cell r="E13287">
            <v>38</v>
          </cell>
          <cell r="F13287" t="str">
            <v>0380</v>
          </cell>
          <cell r="G13287" t="str">
            <v>J006</v>
          </cell>
          <cell r="H13287" t="str">
            <v>POWER CABLE:</v>
          </cell>
          <cell r="I13287" t="str">
            <v>Motorkabel</v>
          </cell>
          <cell r="J13287" t="str">
            <v>W/O (inluded into the battary slider)</v>
          </cell>
          <cell r="K13287" t="str">
            <v>C8705195-03-01</v>
          </cell>
          <cell r="L13287" t="str">
            <v>C8705195-03-01</v>
          </cell>
        </row>
        <row r="13288">
          <cell r="B13288" t="str">
            <v>YXC9375560Kabel framlampa</v>
          </cell>
          <cell r="C13288" t="str">
            <v>YXC9375560</v>
          </cell>
          <cell r="D13288">
            <v>2022</v>
          </cell>
          <cell r="E13288">
            <v>39</v>
          </cell>
          <cell r="F13288" t="str">
            <v>0390</v>
          </cell>
          <cell r="G13288" t="str">
            <v>J007</v>
          </cell>
          <cell r="H13288" t="str">
            <v>F. LIGHT CABLE:</v>
          </cell>
          <cell r="I13288" t="str">
            <v>Kabel framlampa</v>
          </cell>
          <cell r="K13288" t="str">
            <v>Ingår i EB-buskabeln</v>
          </cell>
          <cell r="L13288" t="str">
            <v>Ingår i EB-buskabeln</v>
          </cell>
        </row>
        <row r="13289">
          <cell r="B13289" t="str">
            <v>YXC9375560Kabel baklampa</v>
          </cell>
          <cell r="C13289" t="str">
            <v>YXC9375560</v>
          </cell>
          <cell r="D13289">
            <v>2022</v>
          </cell>
          <cell r="E13289">
            <v>40</v>
          </cell>
          <cell r="F13289" t="str">
            <v>0400</v>
          </cell>
          <cell r="G13289" t="str">
            <v>J008</v>
          </cell>
          <cell r="H13289" t="str">
            <v>R. LIGHT CABLE:</v>
          </cell>
          <cell r="I13289" t="str">
            <v>Kabel baklampa</v>
          </cell>
          <cell r="J13289" t="str">
            <v>Included in the battery</v>
          </cell>
          <cell r="K13289" t="str">
            <v>INGÅR I BATTERIET</v>
          </cell>
          <cell r="L13289" t="str">
            <v>Ingår i batteriet</v>
          </cell>
        </row>
        <row r="13290">
          <cell r="B13290" t="str">
            <v>YXC9375560Hastighetssensor</v>
          </cell>
          <cell r="C13290" t="str">
            <v>YXC9375560</v>
          </cell>
          <cell r="D13290">
            <v>2022</v>
          </cell>
          <cell r="E13290">
            <v>41</v>
          </cell>
          <cell r="F13290" t="str">
            <v>0410</v>
          </cell>
          <cell r="G13290" t="str">
            <v>J009</v>
          </cell>
          <cell r="H13290" t="str">
            <v>SPEED SENSOR:</v>
          </cell>
          <cell r="I13290" t="str">
            <v>Hastighetssensor</v>
          </cell>
          <cell r="J13290" t="str">
            <v>C8705068-1-04-11, DETECTING WHEEL RPM, CABLE LENGTH:70mm</v>
          </cell>
          <cell r="K13290" t="str">
            <v>INGÅR I MOTORN</v>
          </cell>
          <cell r="L13290" t="str">
            <v>Ingår i motorn</v>
          </cell>
        </row>
        <row r="13291">
          <cell r="B13291" t="str">
            <v>YXC9375560Batteri</v>
          </cell>
          <cell r="C13291" t="str">
            <v>YXC9375560</v>
          </cell>
          <cell r="D13291">
            <v>2022</v>
          </cell>
          <cell r="E13291">
            <v>42</v>
          </cell>
          <cell r="F13291" t="str">
            <v>0420</v>
          </cell>
          <cell r="G13291" t="str">
            <v>J002</v>
          </cell>
          <cell r="H13291" t="str">
            <v>BATTERY:</v>
          </cell>
          <cell r="I13291" t="str">
            <v>Batteri</v>
          </cell>
          <cell r="K13291" t="str">
            <v>C8705186-E-11C</v>
          </cell>
          <cell r="L13291" t="str">
            <v>C8705186-E-11C</v>
          </cell>
        </row>
        <row r="13292">
          <cell r="B13292" t="str">
            <v>YXC9375560Batterihållare</v>
          </cell>
          <cell r="C13292" t="str">
            <v>YXC9375560</v>
          </cell>
          <cell r="D13292">
            <v>2022</v>
          </cell>
          <cell r="E13292">
            <v>43</v>
          </cell>
          <cell r="F13292" t="str">
            <v>0430</v>
          </cell>
          <cell r="G13292" t="str">
            <v>J003</v>
          </cell>
          <cell r="H13292" t="str">
            <v>BATTERY HOLDER/Slider</v>
          </cell>
          <cell r="I13292" t="str">
            <v>Batterihållare</v>
          </cell>
          <cell r="L13292" t="e">
            <v>#N/A</v>
          </cell>
        </row>
        <row r="13293">
          <cell r="B13293" t="str">
            <v>YXC9375560Batteriladdare</v>
          </cell>
          <cell r="C13293" t="str">
            <v>YXC9375560</v>
          </cell>
          <cell r="D13293">
            <v>2022</v>
          </cell>
          <cell r="E13293">
            <v>44</v>
          </cell>
          <cell r="F13293" t="str">
            <v>0440</v>
          </cell>
          <cell r="G13293" t="str">
            <v>J010</v>
          </cell>
          <cell r="H13293" t="str">
            <v>CHARGER:</v>
          </cell>
          <cell r="I13293" t="str">
            <v>Batteriladdare</v>
          </cell>
          <cell r="J13293" t="str">
            <v>C8705058-02, (CHARGER 2A    # NO:CZ2AG2JE7)  CHARGER FOR PHYLION BATTERY UART</v>
          </cell>
          <cell r="K13293" t="str">
            <v>C8705058-1-1C</v>
          </cell>
          <cell r="L13293" t="str">
            <v>C8705058-1-1D</v>
          </cell>
        </row>
        <row r="13294">
          <cell r="B13294" t="str">
            <v>YXC9375560Kontrollbox</v>
          </cell>
          <cell r="C13294" t="str">
            <v>YXC9375560</v>
          </cell>
          <cell r="D13294">
            <v>2022</v>
          </cell>
          <cell r="E13294">
            <v>45</v>
          </cell>
          <cell r="F13294" t="str">
            <v>0450</v>
          </cell>
          <cell r="G13294" t="str">
            <v>J011</v>
          </cell>
          <cell r="H13294" t="str">
            <v>Controller</v>
          </cell>
          <cell r="I13294" t="str">
            <v>Kontrollbox</v>
          </cell>
          <cell r="K13294" t="str">
            <v>C8705195-11C</v>
          </cell>
          <cell r="L13294" t="str">
            <v>C8705195-11C</v>
          </cell>
        </row>
        <row r="13295">
          <cell r="B13295" t="str">
            <v>YXC9375560Växelöra</v>
          </cell>
          <cell r="C13295" t="str">
            <v>YXC9375560</v>
          </cell>
          <cell r="D13295">
            <v>2022</v>
          </cell>
          <cell r="E13295">
            <v>46</v>
          </cell>
          <cell r="F13295" t="str">
            <v>0460</v>
          </cell>
          <cell r="G13295" t="str">
            <v>D005</v>
          </cell>
          <cell r="H13295" t="str">
            <v>Gear hanger</v>
          </cell>
          <cell r="I13295" t="str">
            <v>Växelöra</v>
          </cell>
          <cell r="L13295" t="e">
            <v>#N/A</v>
          </cell>
        </row>
        <row r="13296">
          <cell r="B13296" t="str">
            <v>YXC9375561RAM</v>
          </cell>
          <cell r="C13296" t="str">
            <v>YXC9375561</v>
          </cell>
          <cell r="D13296">
            <v>2022</v>
          </cell>
          <cell r="E13296">
            <v>1</v>
          </cell>
          <cell r="F13296" t="str">
            <v>0010</v>
          </cell>
          <cell r="G13296" t="str">
            <v>A001</v>
          </cell>
          <cell r="H13296" t="str">
            <v>PAINTED FRAME</v>
          </cell>
          <cell r="I13296" t="str">
            <v>RAM</v>
          </cell>
          <cell r="K13296" t="str">
            <v>C1307642-550</v>
          </cell>
          <cell r="L13296" t="e">
            <v>#N/A</v>
          </cell>
        </row>
        <row r="13297">
          <cell r="B13297" t="str">
            <v>YXC9375561Framgaffel</v>
          </cell>
          <cell r="C13297" t="str">
            <v>YXC9375561</v>
          </cell>
          <cell r="D13297">
            <v>2022</v>
          </cell>
          <cell r="E13297">
            <v>2</v>
          </cell>
          <cell r="F13297" t="str">
            <v>0020</v>
          </cell>
          <cell r="G13297" t="str">
            <v>A002</v>
          </cell>
          <cell r="H13297" t="str">
            <v>PAINTED FORK</v>
          </cell>
          <cell r="I13297" t="str">
            <v>Framgaffel</v>
          </cell>
          <cell r="J13297" t="str">
            <v>C1605443-193 FF 28 ST 1"1/8 Bi 30 37 w hole</v>
          </cell>
          <cell r="K13297" t="str">
            <v>C1605771-213</v>
          </cell>
          <cell r="L13297" t="e">
            <v>#N/A</v>
          </cell>
        </row>
        <row r="13298">
          <cell r="B13298" t="str">
            <v>YXC9375561Styrlager</v>
          </cell>
          <cell r="C13298" t="str">
            <v>YXC9375561</v>
          </cell>
          <cell r="D13298">
            <v>2022</v>
          </cell>
          <cell r="E13298">
            <v>3</v>
          </cell>
          <cell r="F13298" t="str">
            <v>0030</v>
          </cell>
          <cell r="G13298" t="str">
            <v>B001</v>
          </cell>
          <cell r="H13298" t="str">
            <v>Head Set</v>
          </cell>
          <cell r="I13298" t="str">
            <v>Styrlager</v>
          </cell>
          <cell r="K13298" t="str">
            <v>C2105291</v>
          </cell>
          <cell r="L13298" t="str">
            <v>C2100163</v>
          </cell>
        </row>
        <row r="13299">
          <cell r="B13299" t="str">
            <v xml:space="preserve">YXC9375561Styrstam </v>
          </cell>
          <cell r="C13299" t="str">
            <v>YXC9375561</v>
          </cell>
          <cell r="D13299">
            <v>2022</v>
          </cell>
          <cell r="E13299">
            <v>4</v>
          </cell>
          <cell r="F13299" t="str">
            <v>0040</v>
          </cell>
          <cell r="G13299" t="str">
            <v>B002</v>
          </cell>
          <cell r="H13299" t="str">
            <v>Handlebar Stem</v>
          </cell>
          <cell r="I13299" t="str">
            <v xml:space="preserve">Styrstam </v>
          </cell>
          <cell r="K13299" t="str">
            <v>C2205550-090</v>
          </cell>
          <cell r="L13299" t="str">
            <v>C2200066</v>
          </cell>
        </row>
        <row r="13300">
          <cell r="B13300" t="str">
            <v>YXC9375561Styre</v>
          </cell>
          <cell r="C13300" t="str">
            <v>YXC9375561</v>
          </cell>
          <cell r="D13300">
            <v>2022</v>
          </cell>
          <cell r="E13300">
            <v>5</v>
          </cell>
          <cell r="F13300" t="str">
            <v>0050</v>
          </cell>
          <cell r="G13300" t="str">
            <v>B003</v>
          </cell>
          <cell r="H13300" t="str">
            <v>Handelbar</v>
          </cell>
          <cell r="I13300" t="str">
            <v>Styre</v>
          </cell>
          <cell r="K13300" t="str">
            <v>C2306074</v>
          </cell>
          <cell r="L13300" t="str">
            <v>C2306074</v>
          </cell>
        </row>
        <row r="13301">
          <cell r="B13301" t="str">
            <v>YXC9375561Bromsgrepp H</v>
          </cell>
          <cell r="C13301" t="str">
            <v>YXC9375561</v>
          </cell>
          <cell r="D13301">
            <v>2022</v>
          </cell>
          <cell r="E13301">
            <v>6</v>
          </cell>
          <cell r="F13301" t="str">
            <v>0060</v>
          </cell>
          <cell r="G13301" t="str">
            <v>C002</v>
          </cell>
          <cell r="H13301" t="str">
            <v>Brake Lever R</v>
          </cell>
          <cell r="I13301" t="str">
            <v>Bromsgrepp H</v>
          </cell>
          <cell r="L13301" t="e">
            <v>#N/A</v>
          </cell>
        </row>
        <row r="13302">
          <cell r="B13302" t="str">
            <v>YXC9375561Bromsgrepp V</v>
          </cell>
          <cell r="C13302" t="str">
            <v>YXC9375561</v>
          </cell>
          <cell r="D13302">
            <v>2022</v>
          </cell>
          <cell r="E13302">
            <v>7</v>
          </cell>
          <cell r="F13302" t="str">
            <v>0070</v>
          </cell>
          <cell r="G13302" t="str">
            <v>C001</v>
          </cell>
          <cell r="H13302" t="str">
            <v>Brake Lever L</v>
          </cell>
          <cell r="I13302" t="str">
            <v>Bromsgrepp V</v>
          </cell>
          <cell r="K13302" t="str">
            <v>C6405080-1000</v>
          </cell>
          <cell r="L13302" t="str">
            <v>Kontakta Service</v>
          </cell>
        </row>
        <row r="13303">
          <cell r="B13303" t="str">
            <v>YXC9375561Växelreglage H</v>
          </cell>
          <cell r="C13303" t="str">
            <v>YXC9375561</v>
          </cell>
          <cell r="D13303">
            <v>2022</v>
          </cell>
          <cell r="E13303">
            <v>8</v>
          </cell>
          <cell r="F13303" t="str">
            <v>0080</v>
          </cell>
          <cell r="G13303" t="str">
            <v>D002</v>
          </cell>
          <cell r="H13303" t="str">
            <v>Shift Lever R</v>
          </cell>
          <cell r="I13303" t="str">
            <v>Växelreglage H</v>
          </cell>
          <cell r="J13303" t="str">
            <v>C5105092 SHIFT LEVER, SL-C3000-7, NEXUS, REVO SHIFTER, 2320MM INNER, W/O OUTER FOR CJ-NX40(FOR SCANDINAVIAN), BLACK, BULK</v>
          </cell>
          <cell r="K13303" t="str">
            <v>C5105092</v>
          </cell>
          <cell r="L13303" t="str">
            <v>Kontakta SHIMANO</v>
          </cell>
        </row>
        <row r="13304">
          <cell r="B13304" t="str">
            <v>YXC9375561Växelreglage V</v>
          </cell>
          <cell r="C13304" t="str">
            <v>YXC9375561</v>
          </cell>
          <cell r="D13304">
            <v>2022</v>
          </cell>
          <cell r="E13304">
            <v>9</v>
          </cell>
          <cell r="F13304" t="str">
            <v>0090</v>
          </cell>
          <cell r="G13304" t="str">
            <v>D001</v>
          </cell>
          <cell r="H13304" t="str">
            <v>Shift Lever L</v>
          </cell>
          <cell r="I13304" t="str">
            <v>Växelreglage V</v>
          </cell>
          <cell r="L13304" t="e">
            <v>#N/A</v>
          </cell>
        </row>
        <row r="13305">
          <cell r="B13305" t="str">
            <v>YXC9375561Handtag par</v>
          </cell>
          <cell r="C13305" t="str">
            <v>YXC9375561</v>
          </cell>
          <cell r="D13305">
            <v>2022</v>
          </cell>
          <cell r="E13305">
            <v>10</v>
          </cell>
          <cell r="F13305" t="str">
            <v>0100</v>
          </cell>
          <cell r="G13305" t="str">
            <v>B004</v>
          </cell>
          <cell r="H13305" t="str">
            <v>Grip R</v>
          </cell>
          <cell r="I13305" t="str">
            <v>Handtag par</v>
          </cell>
          <cell r="J13305" t="str">
            <v xml:space="preserve">C2505484  HERRMANS 84A ERGO TPE 90MM  </v>
          </cell>
          <cell r="K13305" t="str">
            <v>C2505528</v>
          </cell>
          <cell r="L13305" t="str">
            <v>C2500057</v>
          </cell>
        </row>
        <row r="13306">
          <cell r="B13306" t="str">
            <v>YXC9375561Frambroms</v>
          </cell>
          <cell r="C13306" t="str">
            <v>YXC9375561</v>
          </cell>
          <cell r="D13306">
            <v>2022</v>
          </cell>
          <cell r="E13306">
            <v>11</v>
          </cell>
          <cell r="F13306" t="str">
            <v>0110</v>
          </cell>
          <cell r="G13306" t="str">
            <v>C003</v>
          </cell>
          <cell r="H13306" t="str">
            <v xml:space="preserve">Brake front </v>
          </cell>
          <cell r="I13306" t="str">
            <v>Frambroms</v>
          </cell>
          <cell r="K13306" t="str">
            <v>C6405080-1000</v>
          </cell>
          <cell r="L13306" t="str">
            <v>Kontakta Service</v>
          </cell>
        </row>
        <row r="13307">
          <cell r="B13307" t="str">
            <v>YXC9375561Bakbroms</v>
          </cell>
          <cell r="C13307" t="str">
            <v>YXC9375561</v>
          </cell>
          <cell r="D13307">
            <v>2022</v>
          </cell>
          <cell r="E13307">
            <v>12</v>
          </cell>
          <cell r="F13307" t="str">
            <v>0120</v>
          </cell>
          <cell r="G13307" t="str">
            <v>C004</v>
          </cell>
          <cell r="H13307" t="str">
            <v>Brake rear</v>
          </cell>
          <cell r="I13307" t="str">
            <v>Bakbroms</v>
          </cell>
          <cell r="K13307" t="str">
            <v>Shimano</v>
          </cell>
          <cell r="L13307" t="str">
            <v>Kontakta SHIMANO</v>
          </cell>
        </row>
        <row r="13308">
          <cell r="B13308" t="str">
            <v>YXC9375561Vevlager</v>
          </cell>
          <cell r="C13308" t="str">
            <v>YXC9375561</v>
          </cell>
          <cell r="D13308">
            <v>2022</v>
          </cell>
          <cell r="E13308">
            <v>13</v>
          </cell>
          <cell r="F13308" t="str">
            <v>0130</v>
          </cell>
          <cell r="G13308" t="str">
            <v>E001</v>
          </cell>
          <cell r="H13308" t="str">
            <v xml:space="preserve">BB-set </v>
          </cell>
          <cell r="I13308" t="str">
            <v>Vevlager</v>
          </cell>
          <cell r="K13308" t="str">
            <v>C8705195-06C</v>
          </cell>
          <cell r="L13308" t="str">
            <v>C8705195-06C</v>
          </cell>
        </row>
        <row r="13309">
          <cell r="B13309" t="str">
            <v>YXC9375561Vevparti</v>
          </cell>
          <cell r="C13309" t="str">
            <v>YXC9375561</v>
          </cell>
          <cell r="D13309">
            <v>2022</v>
          </cell>
          <cell r="E13309">
            <v>14</v>
          </cell>
          <cell r="F13309" t="str">
            <v>0140</v>
          </cell>
          <cell r="G13309" t="str">
            <v>E002</v>
          </cell>
          <cell r="H13309" t="str">
            <v>Front Chainwheel</v>
          </cell>
          <cell r="I13309" t="str">
            <v>Vevparti</v>
          </cell>
          <cell r="J13309" t="str">
            <v>38t inkl in spider</v>
          </cell>
          <cell r="K13309" t="str">
            <v>C3305681-170-EG</v>
          </cell>
          <cell r="L13309" t="str">
            <v>C3305681-170-EG</v>
          </cell>
        </row>
        <row r="13310">
          <cell r="B13310" t="str">
            <v>YXC9375561Kedjeskydd</v>
          </cell>
          <cell r="C13310" t="str">
            <v>YXC9375561</v>
          </cell>
          <cell r="D13310">
            <v>2022</v>
          </cell>
          <cell r="E13310">
            <v>15</v>
          </cell>
          <cell r="F13310" t="str">
            <v>0150</v>
          </cell>
          <cell r="G13310" t="str">
            <v>H001</v>
          </cell>
          <cell r="H13310" t="str">
            <v>Chain guard</v>
          </cell>
          <cell r="I13310" t="str">
            <v>Kedjeskydd</v>
          </cell>
          <cell r="J13310" t="str">
            <v>C8305678 Twave 38 Short Integrated smoke transparent/black. SCREW BZ 4,2x9,5 POZ DIN7981F</v>
          </cell>
          <cell r="K13310" t="str">
            <v>C8305427/ZBK</v>
          </cell>
          <cell r="L13310" t="str">
            <v>C8305427/ZBK</v>
          </cell>
        </row>
        <row r="13311">
          <cell r="B13311" t="str">
            <v>YXC9375561Kedjeskyddsfäste</v>
          </cell>
          <cell r="C13311" t="str">
            <v>YXC9375561</v>
          </cell>
          <cell r="D13311">
            <v>2022</v>
          </cell>
          <cell r="E13311">
            <v>16</v>
          </cell>
          <cell r="F13311" t="str">
            <v>0160</v>
          </cell>
          <cell r="G13311" t="str">
            <v>H002</v>
          </cell>
          <cell r="H13311" t="str">
            <v>Chain guard bracket</v>
          </cell>
          <cell r="I13311" t="str">
            <v>Kedjeskyddsfäste</v>
          </cell>
          <cell r="J13311" t="str">
            <v>C8305679 CNG-FF38T, C8305680 SCREW M4X8 MPS DIN 7985 BK</v>
          </cell>
          <cell r="K13311" t="str">
            <v>C8305427</v>
          </cell>
          <cell r="L13311" t="str">
            <v>C8305427</v>
          </cell>
        </row>
        <row r="13312">
          <cell r="B13312" t="str">
            <v>YXC9375561Framväxel</v>
          </cell>
          <cell r="C13312" t="str">
            <v>YXC9375561</v>
          </cell>
          <cell r="D13312">
            <v>2022</v>
          </cell>
          <cell r="E13312">
            <v>17</v>
          </cell>
          <cell r="F13312" t="str">
            <v>0170</v>
          </cell>
          <cell r="G13312" t="str">
            <v>D003</v>
          </cell>
          <cell r="H13312" t="str">
            <v>Front Derailleur</v>
          </cell>
          <cell r="I13312" t="str">
            <v>Framväxel</v>
          </cell>
          <cell r="L13312" t="e">
            <v>#N/A</v>
          </cell>
        </row>
        <row r="13313">
          <cell r="B13313" t="str">
            <v>YXC9375561Bakväxel</v>
          </cell>
          <cell r="C13313" t="str">
            <v>YXC9375561</v>
          </cell>
          <cell r="D13313">
            <v>2022</v>
          </cell>
          <cell r="E13313">
            <v>18</v>
          </cell>
          <cell r="F13313" t="str">
            <v>0180</v>
          </cell>
          <cell r="G13313" t="str">
            <v>D004</v>
          </cell>
          <cell r="H13313" t="str">
            <v>Rear Derailleur</v>
          </cell>
          <cell r="I13313" t="str">
            <v>Bakväxel</v>
          </cell>
          <cell r="K13313" t="str">
            <v>Shimano</v>
          </cell>
          <cell r="L13313" t="str">
            <v>Kontakta SHIMANO</v>
          </cell>
        </row>
        <row r="13314">
          <cell r="B13314" t="str">
            <v>YXC9375561Kedja</v>
          </cell>
          <cell r="C13314" t="str">
            <v>YXC9375561</v>
          </cell>
          <cell r="D13314">
            <v>2022</v>
          </cell>
          <cell r="E13314">
            <v>19</v>
          </cell>
          <cell r="F13314" t="str">
            <v>0190</v>
          </cell>
          <cell r="G13314" t="str">
            <v>E003</v>
          </cell>
          <cell r="H13314" t="str">
            <v xml:space="preserve">Chain </v>
          </cell>
          <cell r="I13314" t="str">
            <v>Kedja</v>
          </cell>
          <cell r="J13314" t="str">
            <v>C3405041-104  + link CHA 1S 105L RB Z610HXRB   KMC</v>
          </cell>
          <cell r="K13314" t="str">
            <v>C3405001-0100</v>
          </cell>
          <cell r="L13314" t="str">
            <v>C3400002</v>
          </cell>
        </row>
        <row r="13315">
          <cell r="B13315" t="str">
            <v>YXC9375561Kassett</v>
          </cell>
          <cell r="C13315" t="str">
            <v>YXC9375561</v>
          </cell>
          <cell r="D13315">
            <v>2022</v>
          </cell>
          <cell r="E13315">
            <v>20</v>
          </cell>
          <cell r="F13315" t="str">
            <v>0200</v>
          </cell>
          <cell r="G13315" t="str">
            <v>E004</v>
          </cell>
          <cell r="H13315" t="str">
            <v>Cassette Sprocket</v>
          </cell>
          <cell r="I13315" t="str">
            <v>Kassett</v>
          </cell>
          <cell r="J13315" t="str">
            <v>ASMGEAR20SU SPT SC20sv3/32" (INTERNAL HUB)</v>
          </cell>
          <cell r="K13315" t="str">
            <v>ASMGEAR16SU</v>
          </cell>
          <cell r="L13315" t="str">
            <v>Kontakta SHIMANO</v>
          </cell>
        </row>
        <row r="13316">
          <cell r="B13316" t="str">
            <v>YXC9375561Framhjul</v>
          </cell>
          <cell r="C13316" t="str">
            <v>YXC9375561</v>
          </cell>
          <cell r="D13316">
            <v>2022</v>
          </cell>
          <cell r="E13316">
            <v>21</v>
          </cell>
          <cell r="F13316" t="str">
            <v>0210</v>
          </cell>
          <cell r="G13316" t="str">
            <v>F001</v>
          </cell>
          <cell r="H13316" t="str">
            <v>Front hub</v>
          </cell>
          <cell r="I13316" t="str">
            <v>Framhjul</v>
          </cell>
          <cell r="K13316" t="str">
            <v>C4107973</v>
          </cell>
          <cell r="L13316" t="str">
            <v>Kontakta Service</v>
          </cell>
        </row>
        <row r="13317">
          <cell r="B13317" t="str">
            <v>YXC9375561Bakhjul</v>
          </cell>
          <cell r="C13317" t="str">
            <v>YXC9375561</v>
          </cell>
          <cell r="D13317">
            <v>2022</v>
          </cell>
          <cell r="E13317">
            <v>22</v>
          </cell>
          <cell r="F13317" t="str">
            <v>0220</v>
          </cell>
          <cell r="G13317" t="str">
            <v>F002</v>
          </cell>
          <cell r="H13317" t="str">
            <v>Rear hub</v>
          </cell>
          <cell r="I13317" t="str">
            <v>Bakhjul</v>
          </cell>
          <cell r="J13317" t="str">
            <v>ASGC30007CADXR (ASG7C30ADXR) HBRcb 36 H SILVER DX</v>
          </cell>
          <cell r="K13317" t="str">
            <v>C4208243</v>
          </cell>
          <cell r="L13317" t="str">
            <v>C4200387</v>
          </cell>
        </row>
        <row r="13318">
          <cell r="B13318" t="str">
            <v>YXC9375561Däck</v>
          </cell>
          <cell r="C13318" t="str">
            <v>YXC9375561</v>
          </cell>
          <cell r="D13318">
            <v>2022</v>
          </cell>
          <cell r="E13318">
            <v>23</v>
          </cell>
          <cell r="F13318" t="str">
            <v>0230</v>
          </cell>
          <cell r="G13318" t="str">
            <v>F003</v>
          </cell>
          <cell r="H13318" t="str">
            <v>Tire</v>
          </cell>
          <cell r="I13318" t="str">
            <v>Däck</v>
          </cell>
          <cell r="K13318" t="str">
            <v>C4906455</v>
          </cell>
          <cell r="L13318" t="str">
            <v>C4901463</v>
          </cell>
        </row>
        <row r="13319">
          <cell r="B13319" t="str">
            <v>YXC9375561Skärmar set</v>
          </cell>
          <cell r="C13319" t="str">
            <v>YXC9375561</v>
          </cell>
          <cell r="D13319">
            <v>2022</v>
          </cell>
          <cell r="E13319">
            <v>24</v>
          </cell>
          <cell r="F13319" t="str">
            <v>0240</v>
          </cell>
          <cell r="G13319" t="str">
            <v>H003</v>
          </cell>
          <cell r="H13319" t="str">
            <v xml:space="preserve">Mudguard front   </v>
          </cell>
          <cell r="I13319" t="str">
            <v>Skärmar set</v>
          </cell>
          <cell r="K13319" t="str">
            <v>C8255677-702</v>
          </cell>
          <cell r="L13319" t="str">
            <v>Kontakta Service</v>
          </cell>
        </row>
        <row r="13320">
          <cell r="B13320" t="str">
            <v>YXC9375561Pakethållare</v>
          </cell>
          <cell r="C13320" t="str">
            <v>YXC9375561</v>
          </cell>
          <cell r="D13320">
            <v>2022</v>
          </cell>
          <cell r="E13320">
            <v>25</v>
          </cell>
          <cell r="F13320" t="str">
            <v>0250</v>
          </cell>
          <cell r="G13320" t="str">
            <v>H004</v>
          </cell>
          <cell r="H13320" t="str">
            <v>Carrier</v>
          </cell>
          <cell r="I13320" t="str">
            <v>Pakethållare</v>
          </cell>
          <cell r="J13320" t="str">
            <v>C8205759-BK AVS CLASSIC CARRIER FOR PHILION BATTERY, Powder BLACK CLIP AND SPECTRA LOGO SF-03</v>
          </cell>
          <cell r="K13320" t="str">
            <v>C8205834-BK</v>
          </cell>
          <cell r="L13320" t="str">
            <v>C8205834-BK</v>
          </cell>
        </row>
        <row r="13321">
          <cell r="B13321" t="str">
            <v>YXC9375561Sadel</v>
          </cell>
          <cell r="C13321" t="str">
            <v>YXC9375561</v>
          </cell>
          <cell r="D13321">
            <v>2022</v>
          </cell>
          <cell r="E13321">
            <v>26</v>
          </cell>
          <cell r="F13321" t="str">
            <v>0260</v>
          </cell>
          <cell r="G13321" t="str">
            <v>G001</v>
          </cell>
          <cell r="H13321" t="str">
            <v>Saddle</v>
          </cell>
          <cell r="I13321" t="str">
            <v>Sadel</v>
          </cell>
          <cell r="J13321" t="str">
            <v>C7105999 Selle Royal Spectra LUBRI (Rumba) BLACK W/O CLAMP Unisex</v>
          </cell>
          <cell r="K13321" t="str">
            <v>C7105989</v>
          </cell>
          <cell r="L13321" t="str">
            <v>C7100596</v>
          </cell>
        </row>
        <row r="13322">
          <cell r="B13322" t="str">
            <v>YXC9375561Sadelstolpe</v>
          </cell>
          <cell r="C13322" t="str">
            <v>YXC9375561</v>
          </cell>
          <cell r="D13322">
            <v>2022</v>
          </cell>
          <cell r="E13322">
            <v>27</v>
          </cell>
          <cell r="F13322" t="str">
            <v>0270</v>
          </cell>
          <cell r="G13322" t="str">
            <v>G002</v>
          </cell>
          <cell r="H13322" t="str">
            <v>Seatpost</v>
          </cell>
          <cell r="I13322" t="str">
            <v>Sadelstolpe</v>
          </cell>
          <cell r="J13322" t="str">
            <v>C7205256 STD 27.2X300 SILVER</v>
          </cell>
          <cell r="K13322" t="str">
            <v>C7205260</v>
          </cell>
          <cell r="L13322" t="str">
            <v>C7200053</v>
          </cell>
        </row>
        <row r="13323">
          <cell r="B13323" t="str">
            <v>YXC9375561Sadelrörsklämma</v>
          </cell>
          <cell r="C13323" t="str">
            <v>YXC9375561</v>
          </cell>
          <cell r="D13323">
            <v>2022</v>
          </cell>
          <cell r="E13323">
            <v>28</v>
          </cell>
          <cell r="F13323" t="str">
            <v>0280</v>
          </cell>
          <cell r="G13323" t="str">
            <v>G003</v>
          </cell>
          <cell r="H13323" t="str">
            <v>Seat Clamp</v>
          </cell>
          <cell r="I13323" t="str">
            <v>Sadelrörsklämma</v>
          </cell>
          <cell r="J13323" t="str">
            <v>C7305002 L/C 31.8 MX27 shiny black</v>
          </cell>
          <cell r="K13323" t="str">
            <v>C7305002</v>
          </cell>
          <cell r="L13323" t="str">
            <v>C7300027-318</v>
          </cell>
        </row>
        <row r="13324">
          <cell r="B13324" t="str">
            <v>YXC9375561Framlampa</v>
          </cell>
          <cell r="C13324" t="str">
            <v>YXC9375561</v>
          </cell>
          <cell r="D13324">
            <v>2022</v>
          </cell>
          <cell r="E13324">
            <v>29</v>
          </cell>
          <cell r="F13324" t="str">
            <v>0290</v>
          </cell>
          <cell r="G13324" t="str">
            <v>H005</v>
          </cell>
          <cell r="H13324" t="str">
            <v>Front light</v>
          </cell>
          <cell r="I13324" t="str">
            <v>Framlampa</v>
          </cell>
          <cell r="K13324" t="str">
            <v>C8015300</v>
          </cell>
          <cell r="L13324" t="str">
            <v>C8015300</v>
          </cell>
        </row>
        <row r="13325">
          <cell r="B13325" t="str">
            <v>YXC9375561Baklampa</v>
          </cell>
          <cell r="C13325" t="str">
            <v>YXC9375561</v>
          </cell>
          <cell r="D13325">
            <v>2022</v>
          </cell>
          <cell r="E13325">
            <v>30</v>
          </cell>
          <cell r="F13325" t="str">
            <v>0300</v>
          </cell>
          <cell r="G13325" t="str">
            <v>H006</v>
          </cell>
          <cell r="H13325" t="str">
            <v>Light, Rear</v>
          </cell>
          <cell r="I13325" t="str">
            <v>Baklampa</v>
          </cell>
          <cell r="J13325" t="str">
            <v>inkl in battery</v>
          </cell>
          <cell r="K13325" t="str">
            <v>C8705186-1RLBK</v>
          </cell>
          <cell r="L13325" t="str">
            <v>C8705186-1RLBK</v>
          </cell>
        </row>
        <row r="13326">
          <cell r="B13326" t="str">
            <v>YXC9375561Låssats</v>
          </cell>
          <cell r="C13326" t="str">
            <v>YXC9375561</v>
          </cell>
          <cell r="D13326">
            <v>2022</v>
          </cell>
          <cell r="E13326">
            <v>31</v>
          </cell>
          <cell r="F13326" t="str">
            <v>0310</v>
          </cell>
          <cell r="G13326" t="str">
            <v>H007</v>
          </cell>
          <cell r="H13326" t="str">
            <v>Lock</v>
          </cell>
          <cell r="I13326" t="str">
            <v>Låssats</v>
          </cell>
          <cell r="J13326" t="str">
            <v>C8405069 LCK SF PLbk Solid+  BAT SF03/SR11/SR20, LOCK FRAME+LOCK BATT SF03 RT W/2 similar keys</v>
          </cell>
          <cell r="K13326" t="str">
            <v>C8405069</v>
          </cell>
          <cell r="L13326" t="str">
            <v>C8405069</v>
          </cell>
        </row>
        <row r="13327">
          <cell r="B13327" t="str">
            <v>YXC9375561Stöd</v>
          </cell>
          <cell r="C13327" t="str">
            <v>YXC9375561</v>
          </cell>
          <cell r="D13327">
            <v>2022</v>
          </cell>
          <cell r="E13327">
            <v>32</v>
          </cell>
          <cell r="F13327" t="str">
            <v>0320</v>
          </cell>
          <cell r="G13327" t="str">
            <v>H008</v>
          </cell>
          <cell r="H13327" t="str">
            <v>Kick stand</v>
          </cell>
          <cell r="I13327" t="str">
            <v>Stöd</v>
          </cell>
          <cell r="J13327" t="str">
            <v>C8105222 REX HV for MAX CS mount KICKSTAND ADJUSTABLE 1288-4</v>
          </cell>
          <cell r="K13327" t="str">
            <v>C8105208</v>
          </cell>
          <cell r="L13327" t="str">
            <v>C8100034</v>
          </cell>
        </row>
        <row r="13328">
          <cell r="B13328" t="str">
            <v>YXC9375561Korg</v>
          </cell>
          <cell r="C13328" t="str">
            <v>YXC9375561</v>
          </cell>
          <cell r="D13328">
            <v>2022</v>
          </cell>
          <cell r="E13328">
            <v>33</v>
          </cell>
          <cell r="F13328" t="str">
            <v>0330</v>
          </cell>
          <cell r="G13328" t="str">
            <v>H009</v>
          </cell>
          <cell r="H13328" t="str">
            <v>Basket / Fr carrier</v>
          </cell>
          <cell r="I13328" t="str">
            <v>Korg</v>
          </cell>
          <cell r="K13328" t="str">
            <v>C8605213</v>
          </cell>
          <cell r="L13328" t="str">
            <v>C8605213</v>
          </cell>
        </row>
        <row r="13329">
          <cell r="B13329" t="str">
            <v>YXC9375561Pedaler</v>
          </cell>
          <cell r="C13329" t="str">
            <v>YXC9375561</v>
          </cell>
          <cell r="D13329">
            <v>2022</v>
          </cell>
          <cell r="E13329">
            <v>34</v>
          </cell>
          <cell r="F13329" t="str">
            <v>0340</v>
          </cell>
          <cell r="G13329" t="str">
            <v>E005</v>
          </cell>
          <cell r="H13329" t="str">
            <v xml:space="preserve">Pedal </v>
          </cell>
          <cell r="I13329" t="str">
            <v>Pedaler</v>
          </cell>
          <cell r="J13329" t="str">
            <v>C3505317 STANDARD BK/GR9/16"</v>
          </cell>
          <cell r="K13329" t="str">
            <v>C3505208</v>
          </cell>
          <cell r="L13329" t="str">
            <v>C3500059</v>
          </cell>
        </row>
        <row r="13330">
          <cell r="B13330" t="str">
            <v>YXC9375561Motor</v>
          </cell>
          <cell r="C13330" t="str">
            <v>YXC9375561</v>
          </cell>
          <cell r="D13330">
            <v>2022</v>
          </cell>
          <cell r="E13330">
            <v>35</v>
          </cell>
          <cell r="F13330" t="str">
            <v>0350</v>
          </cell>
          <cell r="G13330" t="str">
            <v>J001</v>
          </cell>
          <cell r="H13330" t="str">
            <v>DRIVE UNIT:</v>
          </cell>
          <cell r="I13330" t="str">
            <v>Motor</v>
          </cell>
          <cell r="J13330" t="str">
            <v>C8705104-01-CB MODEST Coaster Brake for UART / EN15194:2017</v>
          </cell>
          <cell r="K13330" t="str">
            <v>C8705195-03SV</v>
          </cell>
          <cell r="L13330" t="str">
            <v>C8705195-03SV</v>
          </cell>
        </row>
        <row r="13331">
          <cell r="B13331" t="str">
            <v>YXC9375561Display</v>
          </cell>
          <cell r="C13331" t="str">
            <v>YXC9375561</v>
          </cell>
          <cell r="D13331">
            <v>2022</v>
          </cell>
          <cell r="E13331">
            <v>36</v>
          </cell>
          <cell r="F13331" t="str">
            <v>0360</v>
          </cell>
          <cell r="G13331" t="str">
            <v>J004</v>
          </cell>
          <cell r="H13331" t="str">
            <v>DISPLAY:</v>
          </cell>
          <cell r="I13331" t="str">
            <v>Display</v>
          </cell>
          <cell r="K13331" t="str">
            <v>C8705194-26C</v>
          </cell>
          <cell r="L13331" t="str">
            <v>C8705194-26C</v>
          </cell>
        </row>
        <row r="13332">
          <cell r="B13332" t="str">
            <v>YXC9375561EB-Bus kabel</v>
          </cell>
          <cell r="C13332" t="str">
            <v>YXC9375561</v>
          </cell>
          <cell r="D13332">
            <v>2022</v>
          </cell>
          <cell r="E13332">
            <v>37</v>
          </cell>
          <cell r="F13332" t="str">
            <v>0370</v>
          </cell>
          <cell r="G13332" t="str">
            <v>J005</v>
          </cell>
          <cell r="H13332" t="str">
            <v>EB-BUS CABLE:</v>
          </cell>
          <cell r="I13332" t="str">
            <v>EB-Bus kabel</v>
          </cell>
          <cell r="J13332" t="str">
            <v>C8705068-1-04-01, 5PIN ( 1340mm ) CONNECT TO CONTROLLER, OTHER SIDE TO DISPLAY, LIGHTING SETS</v>
          </cell>
          <cell r="K13332" t="str">
            <v>C8705195-04-01C</v>
          </cell>
          <cell r="L13332" t="str">
            <v>C8705195-04-01C</v>
          </cell>
        </row>
        <row r="13333">
          <cell r="B13333" t="str">
            <v>YXC9375561Motorkabel</v>
          </cell>
          <cell r="C13333" t="str">
            <v>YXC9375561</v>
          </cell>
          <cell r="D13333">
            <v>2022</v>
          </cell>
          <cell r="E13333">
            <v>38</v>
          </cell>
          <cell r="F13333" t="str">
            <v>0380</v>
          </cell>
          <cell r="G13333" t="str">
            <v>J006</v>
          </cell>
          <cell r="H13333" t="str">
            <v>POWER CABLE:</v>
          </cell>
          <cell r="I13333" t="str">
            <v>Motorkabel</v>
          </cell>
          <cell r="J13333" t="str">
            <v>W/O (inluded into the battary slider)</v>
          </cell>
          <cell r="K13333" t="str">
            <v>C8705195-03-01</v>
          </cell>
          <cell r="L13333" t="str">
            <v>C8705195-03-01</v>
          </cell>
        </row>
        <row r="13334">
          <cell r="B13334" t="str">
            <v>YXC9375561Kabel framlampa</v>
          </cell>
          <cell r="C13334" t="str">
            <v>YXC9375561</v>
          </cell>
          <cell r="D13334">
            <v>2022</v>
          </cell>
          <cell r="E13334">
            <v>39</v>
          </cell>
          <cell r="F13334" t="str">
            <v>0390</v>
          </cell>
          <cell r="G13334" t="str">
            <v>J007</v>
          </cell>
          <cell r="H13334" t="str">
            <v>F. LIGHT CABLE:</v>
          </cell>
          <cell r="I13334" t="str">
            <v>Kabel framlampa</v>
          </cell>
          <cell r="K13334" t="str">
            <v>Ingår i EB-buskabeln</v>
          </cell>
          <cell r="L13334" t="str">
            <v>Ingår i EB-buskabeln</v>
          </cell>
        </row>
        <row r="13335">
          <cell r="B13335" t="str">
            <v>YXC9375561Kabel baklampa</v>
          </cell>
          <cell r="C13335" t="str">
            <v>YXC9375561</v>
          </cell>
          <cell r="D13335">
            <v>2022</v>
          </cell>
          <cell r="E13335">
            <v>40</v>
          </cell>
          <cell r="F13335" t="str">
            <v>0400</v>
          </cell>
          <cell r="G13335" t="str">
            <v>J008</v>
          </cell>
          <cell r="H13335" t="str">
            <v>R. LIGHT CABLE:</v>
          </cell>
          <cell r="I13335" t="str">
            <v>Kabel baklampa</v>
          </cell>
          <cell r="J13335" t="str">
            <v>Included in the battery</v>
          </cell>
          <cell r="K13335" t="str">
            <v>INGÅR I BATTERIET</v>
          </cell>
          <cell r="L13335" t="str">
            <v>Ingår i batteriet</v>
          </cell>
        </row>
        <row r="13336">
          <cell r="B13336" t="str">
            <v>YXC9375561Hastighetssensor</v>
          </cell>
          <cell r="C13336" t="str">
            <v>YXC9375561</v>
          </cell>
          <cell r="D13336">
            <v>2022</v>
          </cell>
          <cell r="E13336">
            <v>41</v>
          </cell>
          <cell r="F13336" t="str">
            <v>0410</v>
          </cell>
          <cell r="G13336" t="str">
            <v>J009</v>
          </cell>
          <cell r="H13336" t="str">
            <v>SPEED SENSOR:</v>
          </cell>
          <cell r="I13336" t="str">
            <v>Hastighetssensor</v>
          </cell>
          <cell r="J13336" t="str">
            <v>C8705068-1-04-11, DETECTING WHEEL RPM, CABLE LENGTH:70mm</v>
          </cell>
          <cell r="K13336" t="str">
            <v>INGÅR I MOTORN</v>
          </cell>
          <cell r="L13336" t="str">
            <v>Ingår i motorn</v>
          </cell>
        </row>
        <row r="13337">
          <cell r="B13337" t="str">
            <v>YXC9375561Batteri</v>
          </cell>
          <cell r="C13337" t="str">
            <v>YXC9375561</v>
          </cell>
          <cell r="D13337">
            <v>2022</v>
          </cell>
          <cell r="E13337">
            <v>42</v>
          </cell>
          <cell r="F13337" t="str">
            <v>0420</v>
          </cell>
          <cell r="G13337" t="str">
            <v>J002</v>
          </cell>
          <cell r="H13337" t="str">
            <v>BATTERY:</v>
          </cell>
          <cell r="I13337" t="str">
            <v>Batteri</v>
          </cell>
          <cell r="K13337" t="str">
            <v>C8705186-E-11C</v>
          </cell>
          <cell r="L13337" t="str">
            <v>C8705186-E-11C</v>
          </cell>
        </row>
        <row r="13338">
          <cell r="B13338" t="str">
            <v>YXC9375561Batterihållare</v>
          </cell>
          <cell r="C13338" t="str">
            <v>YXC9375561</v>
          </cell>
          <cell r="D13338">
            <v>2022</v>
          </cell>
          <cell r="E13338">
            <v>43</v>
          </cell>
          <cell r="F13338" t="str">
            <v>0430</v>
          </cell>
          <cell r="G13338" t="str">
            <v>J003</v>
          </cell>
          <cell r="H13338" t="str">
            <v>BATTERY HOLDER/Slider</v>
          </cell>
          <cell r="I13338" t="str">
            <v>Batterihållare</v>
          </cell>
          <cell r="L13338" t="e">
            <v>#N/A</v>
          </cell>
        </row>
        <row r="13339">
          <cell r="B13339" t="str">
            <v>YXC9375561Batteriladdare</v>
          </cell>
          <cell r="C13339" t="str">
            <v>YXC9375561</v>
          </cell>
          <cell r="D13339">
            <v>2022</v>
          </cell>
          <cell r="E13339">
            <v>44</v>
          </cell>
          <cell r="F13339" t="str">
            <v>0440</v>
          </cell>
          <cell r="G13339" t="str">
            <v>J010</v>
          </cell>
          <cell r="H13339" t="str">
            <v>CHARGER:</v>
          </cell>
          <cell r="I13339" t="str">
            <v>Batteriladdare</v>
          </cell>
          <cell r="J13339" t="str">
            <v>C8705058-02, (CHARGER 2A    # NO:CZ2AG2JE7)  CHARGER FOR PHYLION BATTERY UART</v>
          </cell>
          <cell r="K13339" t="str">
            <v>C8705058-1-1C</v>
          </cell>
          <cell r="L13339" t="str">
            <v>C8705058-1-1D</v>
          </cell>
        </row>
        <row r="13340">
          <cell r="B13340" t="str">
            <v>YXC9375561Kontrollbox</v>
          </cell>
          <cell r="C13340" t="str">
            <v>YXC9375561</v>
          </cell>
          <cell r="D13340">
            <v>2022</v>
          </cell>
          <cell r="E13340">
            <v>45</v>
          </cell>
          <cell r="F13340" t="str">
            <v>0450</v>
          </cell>
          <cell r="G13340" t="str">
            <v>J011</v>
          </cell>
          <cell r="H13340" t="str">
            <v>Controller</v>
          </cell>
          <cell r="I13340" t="str">
            <v>Kontrollbox</v>
          </cell>
          <cell r="K13340" t="str">
            <v>C8705195-11C</v>
          </cell>
          <cell r="L13340" t="str">
            <v>C8705195-11C</v>
          </cell>
        </row>
        <row r="13341">
          <cell r="B13341" t="str">
            <v>YXC9375561Växelöra</v>
          </cell>
          <cell r="C13341" t="str">
            <v>YXC9375561</v>
          </cell>
          <cell r="D13341">
            <v>2022</v>
          </cell>
          <cell r="E13341">
            <v>46</v>
          </cell>
          <cell r="F13341" t="str">
            <v>0460</v>
          </cell>
          <cell r="G13341" t="str">
            <v>D005</v>
          </cell>
          <cell r="H13341" t="str">
            <v>Gear hanger</v>
          </cell>
          <cell r="I13341" t="str">
            <v>Växelöra</v>
          </cell>
          <cell r="K13341" t="str">
            <v>?</v>
          </cell>
          <cell r="L13341" t="e">
            <v>#N/A</v>
          </cell>
        </row>
        <row r="13342">
          <cell r="B13342" t="str">
            <v>YEC0214031RAM</v>
          </cell>
          <cell r="C13342" t="str">
            <v>YEC0214031</v>
          </cell>
          <cell r="D13342">
            <v>2024</v>
          </cell>
          <cell r="E13342">
            <v>1</v>
          </cell>
          <cell r="F13342" t="str">
            <v>0010</v>
          </cell>
          <cell r="G13342" t="str">
            <v>A001</v>
          </cell>
          <cell r="H13342" t="str">
            <v>PAINTED FRAME</v>
          </cell>
          <cell r="I13342" t="str">
            <v>RAM</v>
          </cell>
          <cell r="L13342" t="e">
            <v>#N/A</v>
          </cell>
        </row>
        <row r="13343">
          <cell r="B13343" t="str">
            <v>YEC0214031Framgaffel</v>
          </cell>
          <cell r="C13343" t="str">
            <v>YEC0214031</v>
          </cell>
          <cell r="D13343">
            <v>2024</v>
          </cell>
          <cell r="E13343">
            <v>2</v>
          </cell>
          <cell r="F13343" t="str">
            <v>0020</v>
          </cell>
          <cell r="G13343" t="str">
            <v>A002</v>
          </cell>
          <cell r="H13343" t="str">
            <v>PAINTED FORK</v>
          </cell>
          <cell r="I13343" t="str">
            <v>Framgaffel</v>
          </cell>
          <cell r="L13343" t="e">
            <v>#N/A</v>
          </cell>
        </row>
        <row r="13344">
          <cell r="B13344" t="str">
            <v>YEC0214031Styrlager</v>
          </cell>
          <cell r="C13344" t="str">
            <v>YEC0214031</v>
          </cell>
          <cell r="D13344">
            <v>2024</v>
          </cell>
          <cell r="E13344">
            <v>3</v>
          </cell>
          <cell r="F13344" t="str">
            <v>0030</v>
          </cell>
          <cell r="G13344" t="str">
            <v>B001</v>
          </cell>
          <cell r="H13344" t="str">
            <v>Head Set</v>
          </cell>
          <cell r="I13344" t="str">
            <v>Styrlager</v>
          </cell>
          <cell r="K13344" t="str">
            <v>C2105325</v>
          </cell>
          <cell r="L13344" t="str">
            <v>BSP?</v>
          </cell>
        </row>
        <row r="13345">
          <cell r="B13345" t="str">
            <v xml:space="preserve">YEC0214031Styrstam </v>
          </cell>
          <cell r="C13345" t="str">
            <v>YEC0214031</v>
          </cell>
          <cell r="D13345">
            <v>2024</v>
          </cell>
          <cell r="E13345">
            <v>4</v>
          </cell>
          <cell r="F13345" t="str">
            <v>0040</v>
          </cell>
          <cell r="G13345" t="str">
            <v>B002</v>
          </cell>
          <cell r="H13345" t="str">
            <v>Handlebar Stem</v>
          </cell>
          <cell r="I13345" t="str">
            <v xml:space="preserve">Styrstam </v>
          </cell>
          <cell r="K13345" t="str">
            <v>C2205624-045</v>
          </cell>
          <cell r="L13345" t="str">
            <v>BSP?</v>
          </cell>
        </row>
        <row r="13346">
          <cell r="B13346" t="str">
            <v>YEC0214031Styre</v>
          </cell>
          <cell r="C13346" t="str">
            <v>YEC0214031</v>
          </cell>
          <cell r="D13346">
            <v>2024</v>
          </cell>
          <cell r="E13346">
            <v>5</v>
          </cell>
          <cell r="F13346" t="str">
            <v>0050</v>
          </cell>
          <cell r="G13346" t="str">
            <v>B003</v>
          </cell>
          <cell r="H13346" t="str">
            <v>Handelbar</v>
          </cell>
          <cell r="I13346" t="str">
            <v>Styre</v>
          </cell>
          <cell r="K13346" t="str">
            <v>C2306107-R35</v>
          </cell>
          <cell r="L13346" t="str">
            <v>BSP?</v>
          </cell>
        </row>
        <row r="13347">
          <cell r="B13347" t="str">
            <v>YEC0214031Bromsgrepp H</v>
          </cell>
          <cell r="C13347" t="str">
            <v>YEC0214031</v>
          </cell>
          <cell r="D13347">
            <v>2024</v>
          </cell>
          <cell r="E13347">
            <v>6</v>
          </cell>
          <cell r="F13347" t="str">
            <v>0060</v>
          </cell>
          <cell r="G13347" t="str">
            <v>C002</v>
          </cell>
          <cell r="H13347" t="str">
            <v>Brake Lever R</v>
          </cell>
          <cell r="I13347" t="str">
            <v>Bromsgrepp H</v>
          </cell>
          <cell r="K13347" t="str">
            <v>Shimano</v>
          </cell>
          <cell r="L13347" t="str">
            <v>Kontakta SHIMANO</v>
          </cell>
        </row>
        <row r="13348">
          <cell r="B13348" t="str">
            <v>YEC0214031Bromsgrepp V</v>
          </cell>
          <cell r="C13348" t="str">
            <v>YEC0214031</v>
          </cell>
          <cell r="D13348">
            <v>2024</v>
          </cell>
          <cell r="E13348">
            <v>7</v>
          </cell>
          <cell r="F13348" t="str">
            <v>0070</v>
          </cell>
          <cell r="G13348" t="str">
            <v>C001</v>
          </cell>
          <cell r="H13348" t="str">
            <v>Brake Lever L</v>
          </cell>
          <cell r="I13348" t="str">
            <v>Bromsgrepp V</v>
          </cell>
          <cell r="K13348" t="str">
            <v>Shimano</v>
          </cell>
          <cell r="L13348" t="str">
            <v>Kontakta SHIMANO</v>
          </cell>
        </row>
        <row r="13349">
          <cell r="B13349" t="str">
            <v>YEC0214031Växelreglage H</v>
          </cell>
          <cell r="C13349" t="str">
            <v>YEC0214031</v>
          </cell>
          <cell r="D13349">
            <v>2024</v>
          </cell>
          <cell r="E13349">
            <v>8</v>
          </cell>
          <cell r="F13349" t="str">
            <v>0080</v>
          </cell>
          <cell r="G13349" t="str">
            <v>D002</v>
          </cell>
          <cell r="H13349" t="str">
            <v>Shift Lever R</v>
          </cell>
          <cell r="I13349" t="str">
            <v>Växelreglage H</v>
          </cell>
          <cell r="K13349" t="str">
            <v>Shimano</v>
          </cell>
          <cell r="L13349" t="str">
            <v>Kontakta SHIMANO</v>
          </cell>
        </row>
        <row r="13350">
          <cell r="B13350" t="str">
            <v>YEC0214031Växelreglage V</v>
          </cell>
          <cell r="C13350" t="str">
            <v>YEC0214031</v>
          </cell>
          <cell r="D13350">
            <v>2024</v>
          </cell>
          <cell r="E13350">
            <v>9</v>
          </cell>
          <cell r="F13350" t="str">
            <v>0090</v>
          </cell>
          <cell r="G13350" t="str">
            <v>D001</v>
          </cell>
          <cell r="H13350" t="str">
            <v>Shift Lever L</v>
          </cell>
          <cell r="I13350" t="str">
            <v>Växelreglage V</v>
          </cell>
          <cell r="L13350" t="e">
            <v>#N/A</v>
          </cell>
        </row>
        <row r="13351">
          <cell r="B13351" t="str">
            <v>YEC0214031Handtag par</v>
          </cell>
          <cell r="C13351" t="str">
            <v>YEC0214031</v>
          </cell>
          <cell r="D13351">
            <v>2024</v>
          </cell>
          <cell r="E13351">
            <v>10</v>
          </cell>
          <cell r="F13351" t="str">
            <v>0100</v>
          </cell>
          <cell r="G13351" t="str">
            <v>B004</v>
          </cell>
          <cell r="H13351" t="str">
            <v>Grip R</v>
          </cell>
          <cell r="I13351" t="str">
            <v>Handtag par</v>
          </cell>
          <cell r="K13351" t="str">
            <v>C2505546</v>
          </cell>
          <cell r="L13351" t="str">
            <v>BSP?</v>
          </cell>
        </row>
        <row r="13352">
          <cell r="B13352" t="str">
            <v>YEC0214031Frambroms</v>
          </cell>
          <cell r="C13352" t="str">
            <v>YEC0214031</v>
          </cell>
          <cell r="D13352">
            <v>2024</v>
          </cell>
          <cell r="E13352">
            <v>11</v>
          </cell>
          <cell r="F13352" t="str">
            <v>0110</v>
          </cell>
          <cell r="G13352" t="str">
            <v>C003</v>
          </cell>
          <cell r="H13352" t="str">
            <v xml:space="preserve">Brake front </v>
          </cell>
          <cell r="I13352" t="str">
            <v>Frambroms</v>
          </cell>
          <cell r="K13352" t="str">
            <v>Shimano</v>
          </cell>
          <cell r="L13352" t="str">
            <v>Kontakta SHIMANO</v>
          </cell>
        </row>
        <row r="13353">
          <cell r="B13353" t="str">
            <v>YEC0214031Bakbroms</v>
          </cell>
          <cell r="C13353" t="str">
            <v>YEC0214031</v>
          </cell>
          <cell r="D13353">
            <v>2024</v>
          </cell>
          <cell r="E13353">
            <v>12</v>
          </cell>
          <cell r="F13353" t="str">
            <v>0120</v>
          </cell>
          <cell r="G13353" t="str">
            <v>C004</v>
          </cell>
          <cell r="H13353" t="str">
            <v>Brake rear</v>
          </cell>
          <cell r="I13353" t="str">
            <v>Bakbroms</v>
          </cell>
          <cell r="K13353" t="str">
            <v>Shimano</v>
          </cell>
          <cell r="L13353" t="str">
            <v>Kontakta SHIMANO</v>
          </cell>
        </row>
        <row r="13354">
          <cell r="B13354" t="str">
            <v>YEC0214031Vevlager</v>
          </cell>
          <cell r="C13354" t="str">
            <v>YEC0214031</v>
          </cell>
          <cell r="D13354">
            <v>2024</v>
          </cell>
          <cell r="E13354">
            <v>13</v>
          </cell>
          <cell r="F13354" t="str">
            <v>0130</v>
          </cell>
          <cell r="G13354" t="str">
            <v>E001</v>
          </cell>
          <cell r="H13354" t="str">
            <v xml:space="preserve">BB-set </v>
          </cell>
          <cell r="I13354" t="str">
            <v>Vevlager</v>
          </cell>
          <cell r="K13354" t="str">
            <v>INGÅR I MOTORN</v>
          </cell>
          <cell r="L13354" t="str">
            <v>Ingår i motorn</v>
          </cell>
        </row>
        <row r="13355">
          <cell r="B13355" t="str">
            <v>YEC0214031Vevparti</v>
          </cell>
          <cell r="C13355" t="str">
            <v>YEC0214031</v>
          </cell>
          <cell r="D13355">
            <v>2024</v>
          </cell>
          <cell r="E13355">
            <v>14</v>
          </cell>
          <cell r="F13355" t="str">
            <v>0140</v>
          </cell>
          <cell r="G13355" t="str">
            <v>E002</v>
          </cell>
          <cell r="H13355" t="str">
            <v>Front Chainwheel</v>
          </cell>
          <cell r="I13355" t="str">
            <v>Vevparti</v>
          </cell>
          <cell r="K13355" t="str">
            <v>Bosch</v>
          </cell>
          <cell r="L13355" t="str">
            <v>Kontakta BOSCH</v>
          </cell>
        </row>
        <row r="13356">
          <cell r="B13356" t="str">
            <v>YEC0214031Kedjeskydd</v>
          </cell>
          <cell r="C13356" t="str">
            <v>YEC0214031</v>
          </cell>
          <cell r="D13356">
            <v>2024</v>
          </cell>
          <cell r="E13356">
            <v>15</v>
          </cell>
          <cell r="F13356" t="str">
            <v>0150</v>
          </cell>
          <cell r="G13356" t="str">
            <v>H001</v>
          </cell>
          <cell r="H13356" t="str">
            <v>Chain guard</v>
          </cell>
          <cell r="I13356" t="str">
            <v>Kedjeskydd</v>
          </cell>
          <cell r="L13356" t="e">
            <v>#N/A</v>
          </cell>
        </row>
        <row r="13357">
          <cell r="B13357" t="str">
            <v>YEC0214031Kedjeskyddsfäste</v>
          </cell>
          <cell r="C13357" t="str">
            <v>YEC0214031</v>
          </cell>
          <cell r="D13357">
            <v>2024</v>
          </cell>
          <cell r="E13357">
            <v>16</v>
          </cell>
          <cell r="F13357" t="str">
            <v>0160</v>
          </cell>
          <cell r="G13357" t="str">
            <v>H002</v>
          </cell>
          <cell r="H13357" t="str">
            <v>Chain guard bracket</v>
          </cell>
          <cell r="I13357" t="str">
            <v>Kedjeskyddsfäste</v>
          </cell>
          <cell r="L13357" t="e">
            <v>#N/A</v>
          </cell>
        </row>
        <row r="13358">
          <cell r="B13358" t="str">
            <v>YEC0214031Framväxel</v>
          </cell>
          <cell r="C13358" t="str">
            <v>YEC0214031</v>
          </cell>
          <cell r="D13358">
            <v>2024</v>
          </cell>
          <cell r="E13358">
            <v>17</v>
          </cell>
          <cell r="F13358" t="str">
            <v>0170</v>
          </cell>
          <cell r="G13358" t="str">
            <v>D003</v>
          </cell>
          <cell r="H13358" t="str">
            <v>Front Derailleur</v>
          </cell>
          <cell r="I13358" t="str">
            <v>Framväxel</v>
          </cell>
          <cell r="L13358" t="e">
            <v>#N/A</v>
          </cell>
        </row>
        <row r="13359">
          <cell r="B13359" t="str">
            <v>YEC0214031Bakväxel</v>
          </cell>
          <cell r="C13359" t="str">
            <v>YEC0214031</v>
          </cell>
          <cell r="D13359">
            <v>2024</v>
          </cell>
          <cell r="E13359">
            <v>18</v>
          </cell>
          <cell r="F13359" t="str">
            <v>0180</v>
          </cell>
          <cell r="G13359" t="str">
            <v>D004</v>
          </cell>
          <cell r="H13359" t="str">
            <v>Rear Derailleur</v>
          </cell>
          <cell r="I13359" t="str">
            <v>Bakväxel</v>
          </cell>
          <cell r="K13359" t="str">
            <v>Shimano</v>
          </cell>
          <cell r="L13359" t="str">
            <v>Kontakta SHIMANO</v>
          </cell>
        </row>
        <row r="13360">
          <cell r="B13360" t="str">
            <v>YEC0214031Kedja</v>
          </cell>
          <cell r="C13360" t="str">
            <v>YEC0214031</v>
          </cell>
          <cell r="D13360">
            <v>2024</v>
          </cell>
          <cell r="E13360">
            <v>19</v>
          </cell>
          <cell r="F13360" t="str">
            <v>0190</v>
          </cell>
          <cell r="G13360" t="str">
            <v>E003</v>
          </cell>
          <cell r="H13360" t="str">
            <v xml:space="preserve">Chain </v>
          </cell>
          <cell r="I13360" t="str">
            <v>Kedja</v>
          </cell>
          <cell r="K13360" t="str">
            <v>Shimano</v>
          </cell>
          <cell r="L13360" t="str">
            <v>Kontakta SHIMANO</v>
          </cell>
        </row>
        <row r="13361">
          <cell r="B13361" t="str">
            <v>YEC0214031Kassett</v>
          </cell>
          <cell r="C13361" t="str">
            <v>YEC0214031</v>
          </cell>
          <cell r="D13361">
            <v>2024</v>
          </cell>
          <cell r="E13361">
            <v>20</v>
          </cell>
          <cell r="F13361" t="str">
            <v>0200</v>
          </cell>
          <cell r="G13361" t="str">
            <v>E004</v>
          </cell>
          <cell r="H13361" t="str">
            <v>Cassette Sprocket</v>
          </cell>
          <cell r="I13361" t="str">
            <v>Kassett</v>
          </cell>
          <cell r="K13361" t="str">
            <v>Shimano</v>
          </cell>
          <cell r="L13361" t="str">
            <v>Kontakta SHIMANO</v>
          </cell>
        </row>
        <row r="13362">
          <cell r="B13362" t="str">
            <v>YEC0214031Framhjul</v>
          </cell>
          <cell r="C13362" t="str">
            <v>YEC0214031</v>
          </cell>
          <cell r="D13362">
            <v>2024</v>
          </cell>
          <cell r="E13362">
            <v>21</v>
          </cell>
          <cell r="F13362" t="str">
            <v>0210</v>
          </cell>
          <cell r="G13362" t="str">
            <v>F001</v>
          </cell>
          <cell r="H13362" t="str">
            <v>Front hub</v>
          </cell>
          <cell r="I13362" t="str">
            <v>Framhjul</v>
          </cell>
          <cell r="L13362" t="e">
            <v>#N/A</v>
          </cell>
        </row>
        <row r="13363">
          <cell r="B13363" t="str">
            <v>YEC0214031Bakhjul</v>
          </cell>
          <cell r="C13363" t="str">
            <v>YEC0214031</v>
          </cell>
          <cell r="D13363">
            <v>2024</v>
          </cell>
          <cell r="E13363">
            <v>22</v>
          </cell>
          <cell r="F13363" t="str">
            <v>0220</v>
          </cell>
          <cell r="G13363" t="str">
            <v>F002</v>
          </cell>
          <cell r="H13363" t="str">
            <v>Rear hub</v>
          </cell>
          <cell r="I13363" t="str">
            <v>Bakhjul</v>
          </cell>
          <cell r="L13363" t="e">
            <v>#N/A</v>
          </cell>
        </row>
        <row r="13364">
          <cell r="B13364" t="str">
            <v>YEC0214031Däck</v>
          </cell>
          <cell r="C13364" t="str">
            <v>YEC0214031</v>
          </cell>
          <cell r="D13364">
            <v>2024</v>
          </cell>
          <cell r="E13364">
            <v>23</v>
          </cell>
          <cell r="F13364" t="str">
            <v>0230</v>
          </cell>
          <cell r="G13364" t="str">
            <v>F003</v>
          </cell>
          <cell r="H13364" t="str">
            <v>Tire</v>
          </cell>
          <cell r="I13364" t="str">
            <v>Däck</v>
          </cell>
          <cell r="L13364" t="e">
            <v>#N/A</v>
          </cell>
        </row>
        <row r="13365">
          <cell r="B13365" t="str">
            <v>YEC0214031Skärmar set</v>
          </cell>
          <cell r="C13365" t="str">
            <v>YEC0214031</v>
          </cell>
          <cell r="D13365">
            <v>2024</v>
          </cell>
          <cell r="E13365">
            <v>24</v>
          </cell>
          <cell r="F13365" t="str">
            <v>0240</v>
          </cell>
          <cell r="G13365" t="str">
            <v>H003</v>
          </cell>
          <cell r="H13365" t="str">
            <v xml:space="preserve">Mudguard front   </v>
          </cell>
          <cell r="I13365" t="str">
            <v>Skärmar set</v>
          </cell>
          <cell r="L13365" t="e">
            <v>#N/A</v>
          </cell>
        </row>
        <row r="13366">
          <cell r="B13366" t="str">
            <v>YEC0214031Pakethållare</v>
          </cell>
          <cell r="C13366" t="str">
            <v>YEC0214031</v>
          </cell>
          <cell r="D13366">
            <v>2024</v>
          </cell>
          <cell r="E13366">
            <v>25</v>
          </cell>
          <cell r="F13366" t="str">
            <v>0250</v>
          </cell>
          <cell r="G13366" t="str">
            <v>H004</v>
          </cell>
          <cell r="H13366" t="str">
            <v>Carrier</v>
          </cell>
          <cell r="I13366" t="str">
            <v>Pakethållare</v>
          </cell>
          <cell r="L13366" t="e">
            <v>#N/A</v>
          </cell>
        </row>
        <row r="13367">
          <cell r="B13367" t="str">
            <v>YEC0214031Sadel</v>
          </cell>
          <cell r="C13367" t="str">
            <v>YEC0214031</v>
          </cell>
          <cell r="D13367">
            <v>2024</v>
          </cell>
          <cell r="E13367">
            <v>26</v>
          </cell>
          <cell r="F13367" t="str">
            <v>0260</v>
          </cell>
          <cell r="G13367" t="str">
            <v>G001</v>
          </cell>
          <cell r="H13367" t="str">
            <v>Saddle</v>
          </cell>
          <cell r="I13367" t="str">
            <v>Sadel</v>
          </cell>
          <cell r="K13367" t="str">
            <v>C7106329-BK</v>
          </cell>
          <cell r="L13367" t="e">
            <v>#N/A</v>
          </cell>
        </row>
        <row r="13368">
          <cell r="B13368" t="str">
            <v>YEC0214031Sadelstolpe</v>
          </cell>
          <cell r="C13368" t="str">
            <v>YEC0214031</v>
          </cell>
          <cell r="D13368">
            <v>2024</v>
          </cell>
          <cell r="E13368">
            <v>27</v>
          </cell>
          <cell r="F13368" t="str">
            <v>0270</v>
          </cell>
          <cell r="G13368" t="str">
            <v>G002</v>
          </cell>
          <cell r="H13368" t="str">
            <v>Seatpost</v>
          </cell>
          <cell r="I13368" t="str">
            <v>Sadelstolpe</v>
          </cell>
          <cell r="K13368" t="str">
            <v>C7405684-125</v>
          </cell>
          <cell r="L13368" t="str">
            <v>BSP?</v>
          </cell>
        </row>
        <row r="13369">
          <cell r="B13369" t="str">
            <v>YEC0214031Sadelrörsklämma</v>
          </cell>
          <cell r="C13369" t="str">
            <v>YEC0214031</v>
          </cell>
          <cell r="D13369">
            <v>2024</v>
          </cell>
          <cell r="E13369">
            <v>28</v>
          </cell>
          <cell r="F13369" t="str">
            <v>0280</v>
          </cell>
          <cell r="G13369" t="str">
            <v>G003</v>
          </cell>
          <cell r="H13369" t="str">
            <v>Seat Clamp</v>
          </cell>
          <cell r="I13369" t="str">
            <v>Sadelrörsklämma</v>
          </cell>
          <cell r="K13369" t="str">
            <v>C7305186-BK</v>
          </cell>
          <cell r="L13369" t="str">
            <v>BSP?</v>
          </cell>
        </row>
        <row r="13370">
          <cell r="B13370" t="str">
            <v>YEC0214031Framlampa</v>
          </cell>
          <cell r="C13370" t="str">
            <v>YEC0214031</v>
          </cell>
          <cell r="D13370">
            <v>2024</v>
          </cell>
          <cell r="E13370">
            <v>29</v>
          </cell>
          <cell r="F13370" t="str">
            <v>0290</v>
          </cell>
          <cell r="G13370" t="str">
            <v>H005</v>
          </cell>
          <cell r="H13370" t="str">
            <v>Front light</v>
          </cell>
          <cell r="I13370" t="str">
            <v>Framlampa</v>
          </cell>
          <cell r="L13370" t="e">
            <v>#N/A</v>
          </cell>
        </row>
        <row r="13371">
          <cell r="B13371" t="str">
            <v>YEC0214031Baklampa</v>
          </cell>
          <cell r="C13371" t="str">
            <v>YEC0214031</v>
          </cell>
          <cell r="D13371">
            <v>2024</v>
          </cell>
          <cell r="E13371">
            <v>30</v>
          </cell>
          <cell r="F13371" t="str">
            <v>0300</v>
          </cell>
          <cell r="G13371" t="str">
            <v>H006</v>
          </cell>
          <cell r="H13371" t="str">
            <v>Light, Rear</v>
          </cell>
          <cell r="I13371" t="str">
            <v>Baklampa</v>
          </cell>
          <cell r="L13371" t="e">
            <v>#N/A</v>
          </cell>
        </row>
        <row r="13372">
          <cell r="B13372" t="str">
            <v>YEC0214031Låssats</v>
          </cell>
          <cell r="C13372" t="str">
            <v>YEC0214031</v>
          </cell>
          <cell r="D13372">
            <v>2024</v>
          </cell>
          <cell r="E13372">
            <v>31</v>
          </cell>
          <cell r="F13372" t="str">
            <v>0310</v>
          </cell>
          <cell r="G13372" t="str">
            <v>H007</v>
          </cell>
          <cell r="H13372" t="str">
            <v>Lock</v>
          </cell>
          <cell r="I13372" t="str">
            <v>Låssats</v>
          </cell>
          <cell r="L13372" t="e">
            <v>#N/A</v>
          </cell>
        </row>
        <row r="13373">
          <cell r="B13373" t="str">
            <v>YEC0214031Stöd</v>
          </cell>
          <cell r="C13373" t="str">
            <v>YEC0214031</v>
          </cell>
          <cell r="D13373">
            <v>2024</v>
          </cell>
          <cell r="E13373">
            <v>32</v>
          </cell>
          <cell r="F13373" t="str">
            <v>0320</v>
          </cell>
          <cell r="G13373" t="str">
            <v>H008</v>
          </cell>
          <cell r="H13373" t="str">
            <v>Kick stand</v>
          </cell>
          <cell r="I13373" t="str">
            <v>Stöd</v>
          </cell>
          <cell r="L13373" t="e">
            <v>#N/A</v>
          </cell>
        </row>
        <row r="13374">
          <cell r="B13374" t="str">
            <v>YEC0214031Korg</v>
          </cell>
          <cell r="C13374" t="str">
            <v>YEC0214031</v>
          </cell>
          <cell r="D13374">
            <v>2024</v>
          </cell>
          <cell r="E13374">
            <v>33</v>
          </cell>
          <cell r="F13374" t="str">
            <v>0330</v>
          </cell>
          <cell r="G13374" t="str">
            <v>H009</v>
          </cell>
          <cell r="H13374" t="str">
            <v>Basket / Fr carrier</v>
          </cell>
          <cell r="I13374" t="str">
            <v>Korg</v>
          </cell>
          <cell r="L13374" t="e">
            <v>#N/A</v>
          </cell>
        </row>
        <row r="13375">
          <cell r="B13375" t="str">
            <v>YEC0214031Pedaler</v>
          </cell>
          <cell r="C13375" t="str">
            <v>YEC0214031</v>
          </cell>
          <cell r="D13375">
            <v>2024</v>
          </cell>
          <cell r="E13375">
            <v>34</v>
          </cell>
          <cell r="F13375" t="str">
            <v>0340</v>
          </cell>
          <cell r="G13375" t="str">
            <v>E005</v>
          </cell>
          <cell r="H13375" t="str">
            <v xml:space="preserve">Pedal </v>
          </cell>
          <cell r="I13375" t="str">
            <v>Pedaler</v>
          </cell>
          <cell r="K13375" t="str">
            <v>C3505159</v>
          </cell>
          <cell r="L13375" t="str">
            <v>C3500030</v>
          </cell>
        </row>
        <row r="13376">
          <cell r="B13376" t="str">
            <v>YEC0214031Motor</v>
          </cell>
          <cell r="C13376" t="str">
            <v>YEC0214031</v>
          </cell>
          <cell r="D13376">
            <v>2024</v>
          </cell>
          <cell r="E13376">
            <v>35</v>
          </cell>
          <cell r="F13376" t="str">
            <v>0350</v>
          </cell>
          <cell r="G13376" t="str">
            <v>J001</v>
          </cell>
          <cell r="H13376" t="str">
            <v>DRIVE UNIT:</v>
          </cell>
          <cell r="I13376" t="str">
            <v>Motor</v>
          </cell>
          <cell r="K13376" t="str">
            <v>Bosch</v>
          </cell>
          <cell r="L13376" t="str">
            <v>Kontakta BOSCH</v>
          </cell>
        </row>
        <row r="13377">
          <cell r="B13377" t="str">
            <v>YEC0214031Display</v>
          </cell>
          <cell r="C13377" t="str">
            <v>YEC0214031</v>
          </cell>
          <cell r="D13377">
            <v>2024</v>
          </cell>
          <cell r="E13377">
            <v>36</v>
          </cell>
          <cell r="F13377" t="str">
            <v>0360</v>
          </cell>
          <cell r="G13377" t="str">
            <v>J004</v>
          </cell>
          <cell r="H13377" t="str">
            <v>DISPLAY:</v>
          </cell>
          <cell r="I13377" t="str">
            <v>Display</v>
          </cell>
          <cell r="L13377" t="e">
            <v>#N/A</v>
          </cell>
        </row>
        <row r="13378">
          <cell r="B13378" t="str">
            <v>YEC0214031EB-Bus kabel</v>
          </cell>
          <cell r="C13378" t="str">
            <v>YEC0214031</v>
          </cell>
          <cell r="D13378">
            <v>2024</v>
          </cell>
          <cell r="E13378">
            <v>37</v>
          </cell>
          <cell r="F13378" t="str">
            <v>0370</v>
          </cell>
          <cell r="G13378" t="str">
            <v>J005</v>
          </cell>
          <cell r="H13378" t="str">
            <v>EB-BUS CABLE:</v>
          </cell>
          <cell r="I13378" t="str">
            <v>EB-Bus kabel</v>
          </cell>
          <cell r="K13378" t="str">
            <v>Bosch</v>
          </cell>
          <cell r="L13378" t="str">
            <v>Kontakta BOSCH</v>
          </cell>
        </row>
        <row r="13379">
          <cell r="B13379" t="str">
            <v>YEC0214031Motorkabel</v>
          </cell>
          <cell r="C13379" t="str">
            <v>YEC0214031</v>
          </cell>
          <cell r="D13379">
            <v>2024</v>
          </cell>
          <cell r="E13379">
            <v>38</v>
          </cell>
          <cell r="F13379" t="str">
            <v>0380</v>
          </cell>
          <cell r="G13379" t="str">
            <v>J006</v>
          </cell>
          <cell r="H13379" t="str">
            <v>POWER CABLE:</v>
          </cell>
          <cell r="I13379" t="str">
            <v>Motorkabel</v>
          </cell>
          <cell r="K13379" t="str">
            <v>Bosch</v>
          </cell>
          <cell r="L13379" t="str">
            <v>Kontakta BOSCH</v>
          </cell>
        </row>
        <row r="13380">
          <cell r="B13380" t="str">
            <v>YEC0214031Kabel framlampa</v>
          </cell>
          <cell r="C13380" t="str">
            <v>YEC0214031</v>
          </cell>
          <cell r="D13380">
            <v>2024</v>
          </cell>
          <cell r="E13380">
            <v>39</v>
          </cell>
          <cell r="F13380" t="str">
            <v>0390</v>
          </cell>
          <cell r="G13380" t="str">
            <v>J007</v>
          </cell>
          <cell r="H13380" t="str">
            <v>F. LIGHT CABLE:</v>
          </cell>
          <cell r="I13380" t="str">
            <v>Kabel framlampa</v>
          </cell>
          <cell r="L13380" t="e">
            <v>#N/A</v>
          </cell>
        </row>
        <row r="13381">
          <cell r="B13381" t="str">
            <v>YEC0214031Kabel baklampa</v>
          </cell>
          <cell r="C13381" t="str">
            <v>YEC0214031</v>
          </cell>
          <cell r="D13381">
            <v>2024</v>
          </cell>
          <cell r="E13381">
            <v>40</v>
          </cell>
          <cell r="F13381" t="str">
            <v>0400</v>
          </cell>
          <cell r="G13381" t="str">
            <v>J008</v>
          </cell>
          <cell r="H13381" t="str">
            <v>R. LIGHT CABLE:</v>
          </cell>
          <cell r="I13381" t="str">
            <v>Kabel baklampa</v>
          </cell>
          <cell r="L13381" t="e">
            <v>#N/A</v>
          </cell>
        </row>
        <row r="13382">
          <cell r="B13382" t="str">
            <v>YEC0214031Hastighetssensor</v>
          </cell>
          <cell r="C13382" t="str">
            <v>YEC0214031</v>
          </cell>
          <cell r="D13382">
            <v>2024</v>
          </cell>
          <cell r="E13382">
            <v>41</v>
          </cell>
          <cell r="F13382" t="str">
            <v>0410</v>
          </cell>
          <cell r="G13382" t="str">
            <v>J009</v>
          </cell>
          <cell r="H13382" t="str">
            <v>SPEED SENSOR:</v>
          </cell>
          <cell r="I13382" t="str">
            <v>Hastighetssensor</v>
          </cell>
          <cell r="K13382" t="str">
            <v>Bosch</v>
          </cell>
          <cell r="L13382" t="str">
            <v>Kontakta BOSCH</v>
          </cell>
        </row>
        <row r="13383">
          <cell r="B13383" t="str">
            <v>YEC0214031Batteri</v>
          </cell>
          <cell r="C13383" t="str">
            <v>YEC0214031</v>
          </cell>
          <cell r="D13383">
            <v>2024</v>
          </cell>
          <cell r="E13383">
            <v>42</v>
          </cell>
          <cell r="F13383" t="str">
            <v>0420</v>
          </cell>
          <cell r="G13383" t="str">
            <v>J002</v>
          </cell>
          <cell r="H13383" t="str">
            <v>BATTERY:</v>
          </cell>
          <cell r="I13383" t="str">
            <v>Batteri</v>
          </cell>
          <cell r="K13383" t="str">
            <v>Bosch</v>
          </cell>
          <cell r="L13383" t="str">
            <v>Kontakta BOSCH</v>
          </cell>
        </row>
        <row r="13384">
          <cell r="B13384" t="str">
            <v>YEC0214031Batterihållare</v>
          </cell>
          <cell r="C13384" t="str">
            <v>YEC0214031</v>
          </cell>
          <cell r="D13384">
            <v>2024</v>
          </cell>
          <cell r="E13384">
            <v>43</v>
          </cell>
          <cell r="F13384" t="str">
            <v>0430</v>
          </cell>
          <cell r="G13384" t="str">
            <v>J003</v>
          </cell>
          <cell r="H13384" t="str">
            <v>BATTERY HOLDER/Slider</v>
          </cell>
          <cell r="I13384" t="str">
            <v>Batterihållare</v>
          </cell>
          <cell r="K13384" t="str">
            <v>Bosch</v>
          </cell>
          <cell r="L13384" t="str">
            <v>Kontakta BOSCH</v>
          </cell>
        </row>
        <row r="13385">
          <cell r="B13385" t="str">
            <v>YEC0214031Batteriladdare</v>
          </cell>
          <cell r="C13385" t="str">
            <v>YEC0214031</v>
          </cell>
          <cell r="D13385">
            <v>2024</v>
          </cell>
          <cell r="E13385">
            <v>44</v>
          </cell>
          <cell r="F13385" t="str">
            <v>0440</v>
          </cell>
          <cell r="G13385" t="str">
            <v>J010</v>
          </cell>
          <cell r="H13385" t="str">
            <v>CHARGER:</v>
          </cell>
          <cell r="I13385" t="str">
            <v>Batteriladdare</v>
          </cell>
          <cell r="K13385" t="str">
            <v>Bosch</v>
          </cell>
          <cell r="L13385" t="str">
            <v>Kontakta BOSCH</v>
          </cell>
        </row>
        <row r="13386">
          <cell r="B13386" t="str">
            <v>YEC0214031Kontrollbox</v>
          </cell>
          <cell r="C13386" t="str">
            <v>YEC0214031</v>
          </cell>
          <cell r="D13386">
            <v>2024</v>
          </cell>
          <cell r="E13386">
            <v>45</v>
          </cell>
          <cell r="F13386" t="str">
            <v>0450</v>
          </cell>
          <cell r="G13386" t="str">
            <v>J011</v>
          </cell>
          <cell r="H13386" t="str">
            <v>Controller</v>
          </cell>
          <cell r="I13386" t="str">
            <v>Kontrollbox</v>
          </cell>
          <cell r="K13386" t="str">
            <v>INGÅR I MOTORN</v>
          </cell>
          <cell r="L13386" t="str">
            <v>Ingår i motorn</v>
          </cell>
        </row>
        <row r="13387">
          <cell r="B13387" t="str">
            <v>YEC0214031Växelöra</v>
          </cell>
          <cell r="C13387" t="str">
            <v>YEC0214031</v>
          </cell>
          <cell r="D13387">
            <v>2024</v>
          </cell>
          <cell r="E13387">
            <v>46</v>
          </cell>
          <cell r="F13387" t="str">
            <v>0460</v>
          </cell>
          <cell r="G13387" t="str">
            <v>D005</v>
          </cell>
          <cell r="H13387" t="str">
            <v>Gear hanger</v>
          </cell>
          <cell r="I13387" t="str">
            <v>Växelöra</v>
          </cell>
          <cell r="K13387" t="str">
            <v>?</v>
          </cell>
          <cell r="L13387" t="e">
            <v>#N/A</v>
          </cell>
        </row>
        <row r="13388">
          <cell r="B13388" t="str">
            <v>YEC0214431RAM</v>
          </cell>
          <cell r="C13388" t="str">
            <v>YEC0214431</v>
          </cell>
          <cell r="D13388">
            <v>2024</v>
          </cell>
          <cell r="E13388">
            <v>1</v>
          </cell>
          <cell r="F13388" t="str">
            <v>0010</v>
          </cell>
          <cell r="G13388" t="str">
            <v>A001</v>
          </cell>
          <cell r="H13388" t="str">
            <v>PAINTED FRAME</v>
          </cell>
          <cell r="I13388" t="str">
            <v>RAM</v>
          </cell>
          <cell r="L13388" t="e">
            <v>#N/A</v>
          </cell>
        </row>
        <row r="13389">
          <cell r="B13389" t="str">
            <v>YEC0214431Framgaffel</v>
          </cell>
          <cell r="C13389" t="str">
            <v>YEC0214431</v>
          </cell>
          <cell r="D13389">
            <v>2024</v>
          </cell>
          <cell r="E13389">
            <v>2</v>
          </cell>
          <cell r="F13389" t="str">
            <v>0020</v>
          </cell>
          <cell r="G13389" t="str">
            <v>A002</v>
          </cell>
          <cell r="H13389" t="str">
            <v>PAINTED FORK</v>
          </cell>
          <cell r="I13389" t="str">
            <v>Framgaffel</v>
          </cell>
          <cell r="L13389" t="e">
            <v>#N/A</v>
          </cell>
        </row>
        <row r="13390">
          <cell r="B13390" t="str">
            <v>YEC0214431Styrlager</v>
          </cell>
          <cell r="C13390" t="str">
            <v>YEC0214431</v>
          </cell>
          <cell r="D13390">
            <v>2024</v>
          </cell>
          <cell r="E13390">
            <v>3</v>
          </cell>
          <cell r="F13390" t="str">
            <v>0030</v>
          </cell>
          <cell r="G13390" t="str">
            <v>B001</v>
          </cell>
          <cell r="H13390" t="str">
            <v>Head Set</v>
          </cell>
          <cell r="I13390" t="str">
            <v>Styrlager</v>
          </cell>
          <cell r="K13390" t="str">
            <v>C2105325</v>
          </cell>
          <cell r="L13390" t="str">
            <v>BSP?</v>
          </cell>
        </row>
        <row r="13391">
          <cell r="B13391" t="str">
            <v xml:space="preserve">YEC0214431Styrstam </v>
          </cell>
          <cell r="C13391" t="str">
            <v>YEC0214431</v>
          </cell>
          <cell r="D13391">
            <v>2024</v>
          </cell>
          <cell r="E13391">
            <v>4</v>
          </cell>
          <cell r="F13391" t="str">
            <v>0040</v>
          </cell>
          <cell r="G13391" t="str">
            <v>B002</v>
          </cell>
          <cell r="H13391" t="str">
            <v>Handlebar Stem</v>
          </cell>
          <cell r="I13391" t="str">
            <v xml:space="preserve">Styrstam </v>
          </cell>
          <cell r="K13391" t="str">
            <v>C2205624-045</v>
          </cell>
          <cell r="L13391" t="str">
            <v>BSP?</v>
          </cell>
        </row>
        <row r="13392">
          <cell r="B13392" t="str">
            <v>YEC0214431Styre</v>
          </cell>
          <cell r="C13392" t="str">
            <v>YEC0214431</v>
          </cell>
          <cell r="D13392">
            <v>2024</v>
          </cell>
          <cell r="E13392">
            <v>5</v>
          </cell>
          <cell r="F13392" t="str">
            <v>0050</v>
          </cell>
          <cell r="G13392" t="str">
            <v>B003</v>
          </cell>
          <cell r="H13392" t="str">
            <v>Handelbar</v>
          </cell>
          <cell r="I13392" t="str">
            <v>Styre</v>
          </cell>
          <cell r="K13392" t="str">
            <v>C2306107-R35</v>
          </cell>
          <cell r="L13392" t="str">
            <v>BSP?</v>
          </cell>
        </row>
        <row r="13393">
          <cell r="B13393" t="str">
            <v>YEC0214431Bromsgrepp H</v>
          </cell>
          <cell r="C13393" t="str">
            <v>YEC0214431</v>
          </cell>
          <cell r="D13393">
            <v>2024</v>
          </cell>
          <cell r="E13393">
            <v>6</v>
          </cell>
          <cell r="F13393" t="str">
            <v>0060</v>
          </cell>
          <cell r="G13393" t="str">
            <v>C002</v>
          </cell>
          <cell r="H13393" t="str">
            <v>Brake Lever R</v>
          </cell>
          <cell r="I13393" t="str">
            <v>Bromsgrepp H</v>
          </cell>
          <cell r="K13393" t="str">
            <v>Shimano</v>
          </cell>
          <cell r="L13393" t="str">
            <v>Kontakta SHIMANO</v>
          </cell>
        </row>
        <row r="13394">
          <cell r="B13394" t="str">
            <v>YEC0214431Bromsgrepp V</v>
          </cell>
          <cell r="C13394" t="str">
            <v>YEC0214431</v>
          </cell>
          <cell r="D13394">
            <v>2024</v>
          </cell>
          <cell r="E13394">
            <v>7</v>
          </cell>
          <cell r="F13394" t="str">
            <v>0070</v>
          </cell>
          <cell r="G13394" t="str">
            <v>C001</v>
          </cell>
          <cell r="H13394" t="str">
            <v>Brake Lever L</v>
          </cell>
          <cell r="I13394" t="str">
            <v>Bromsgrepp V</v>
          </cell>
          <cell r="K13394" t="str">
            <v>Shimano</v>
          </cell>
          <cell r="L13394" t="str">
            <v>Kontakta SHIMANO</v>
          </cell>
        </row>
        <row r="13395">
          <cell r="B13395" t="str">
            <v>YEC0214431Växelreglage H</v>
          </cell>
          <cell r="C13395" t="str">
            <v>YEC0214431</v>
          </cell>
          <cell r="D13395">
            <v>2024</v>
          </cell>
          <cell r="E13395">
            <v>8</v>
          </cell>
          <cell r="F13395" t="str">
            <v>0080</v>
          </cell>
          <cell r="G13395" t="str">
            <v>D002</v>
          </cell>
          <cell r="H13395" t="str">
            <v>Shift Lever R</v>
          </cell>
          <cell r="I13395" t="str">
            <v>Växelreglage H</v>
          </cell>
          <cell r="K13395" t="str">
            <v>Shimano</v>
          </cell>
          <cell r="L13395" t="str">
            <v>Kontakta SHIMANO</v>
          </cell>
        </row>
        <row r="13396">
          <cell r="B13396" t="str">
            <v>YEC0214431Växelreglage V</v>
          </cell>
          <cell r="C13396" t="str">
            <v>YEC0214431</v>
          </cell>
          <cell r="D13396">
            <v>2024</v>
          </cell>
          <cell r="E13396">
            <v>9</v>
          </cell>
          <cell r="F13396" t="str">
            <v>0090</v>
          </cell>
          <cell r="G13396" t="str">
            <v>D001</v>
          </cell>
          <cell r="H13396" t="str">
            <v>Shift Lever L</v>
          </cell>
          <cell r="I13396" t="str">
            <v>Växelreglage V</v>
          </cell>
          <cell r="L13396" t="e">
            <v>#N/A</v>
          </cell>
        </row>
        <row r="13397">
          <cell r="B13397" t="str">
            <v>YEC0214431Handtag par</v>
          </cell>
          <cell r="C13397" t="str">
            <v>YEC0214431</v>
          </cell>
          <cell r="D13397">
            <v>2024</v>
          </cell>
          <cell r="E13397">
            <v>10</v>
          </cell>
          <cell r="F13397" t="str">
            <v>0100</v>
          </cell>
          <cell r="G13397" t="str">
            <v>B004</v>
          </cell>
          <cell r="H13397" t="str">
            <v>Grip R</v>
          </cell>
          <cell r="I13397" t="str">
            <v>Handtag par</v>
          </cell>
          <cell r="K13397" t="str">
            <v>C2505546</v>
          </cell>
          <cell r="L13397" t="str">
            <v>BSP?</v>
          </cell>
        </row>
        <row r="13398">
          <cell r="B13398" t="str">
            <v>YEC0214431Frambroms</v>
          </cell>
          <cell r="C13398" t="str">
            <v>YEC0214431</v>
          </cell>
          <cell r="D13398">
            <v>2024</v>
          </cell>
          <cell r="E13398">
            <v>11</v>
          </cell>
          <cell r="F13398" t="str">
            <v>0110</v>
          </cell>
          <cell r="G13398" t="str">
            <v>C003</v>
          </cell>
          <cell r="H13398" t="str">
            <v xml:space="preserve">Brake front </v>
          </cell>
          <cell r="I13398" t="str">
            <v>Frambroms</v>
          </cell>
          <cell r="K13398" t="str">
            <v>Shimano</v>
          </cell>
          <cell r="L13398" t="str">
            <v>Kontakta SHIMANO</v>
          </cell>
        </row>
        <row r="13399">
          <cell r="B13399" t="str">
            <v>YEC0214431Bakbroms</v>
          </cell>
          <cell r="C13399" t="str">
            <v>YEC0214431</v>
          </cell>
          <cell r="D13399">
            <v>2024</v>
          </cell>
          <cell r="E13399">
            <v>12</v>
          </cell>
          <cell r="F13399" t="str">
            <v>0120</v>
          </cell>
          <cell r="G13399" t="str">
            <v>C004</v>
          </cell>
          <cell r="H13399" t="str">
            <v>Brake rear</v>
          </cell>
          <cell r="I13399" t="str">
            <v>Bakbroms</v>
          </cell>
          <cell r="K13399" t="str">
            <v>Shimano</v>
          </cell>
          <cell r="L13399" t="str">
            <v>Kontakta SHIMANO</v>
          </cell>
        </row>
        <row r="13400">
          <cell r="B13400" t="str">
            <v>YEC0214431Vevlager</v>
          </cell>
          <cell r="C13400" t="str">
            <v>YEC0214431</v>
          </cell>
          <cell r="D13400">
            <v>2024</v>
          </cell>
          <cell r="E13400">
            <v>13</v>
          </cell>
          <cell r="F13400" t="str">
            <v>0130</v>
          </cell>
          <cell r="G13400" t="str">
            <v>E001</v>
          </cell>
          <cell r="H13400" t="str">
            <v xml:space="preserve">BB-set </v>
          </cell>
          <cell r="I13400" t="str">
            <v>Vevlager</v>
          </cell>
          <cell r="K13400" t="str">
            <v>INGÅR I MOTORN</v>
          </cell>
          <cell r="L13400" t="str">
            <v>Ingår i motorn</v>
          </cell>
        </row>
        <row r="13401">
          <cell r="B13401" t="str">
            <v>YEC0214431Vevparti</v>
          </cell>
          <cell r="C13401" t="str">
            <v>YEC0214431</v>
          </cell>
          <cell r="D13401">
            <v>2024</v>
          </cell>
          <cell r="E13401">
            <v>14</v>
          </cell>
          <cell r="F13401" t="str">
            <v>0140</v>
          </cell>
          <cell r="G13401" t="str">
            <v>E002</v>
          </cell>
          <cell r="H13401" t="str">
            <v>Front Chainwheel</v>
          </cell>
          <cell r="I13401" t="str">
            <v>Vevparti</v>
          </cell>
          <cell r="K13401" t="str">
            <v>Bosch</v>
          </cell>
          <cell r="L13401" t="str">
            <v>Kontakta BOSCH</v>
          </cell>
        </row>
        <row r="13402">
          <cell r="B13402" t="str">
            <v>YEC0214431Kedjeskydd</v>
          </cell>
          <cell r="C13402" t="str">
            <v>YEC0214431</v>
          </cell>
          <cell r="D13402">
            <v>2024</v>
          </cell>
          <cell r="E13402">
            <v>15</v>
          </cell>
          <cell r="F13402" t="str">
            <v>0150</v>
          </cell>
          <cell r="G13402" t="str">
            <v>H001</v>
          </cell>
          <cell r="H13402" t="str">
            <v>Chain guard</v>
          </cell>
          <cell r="I13402" t="str">
            <v>Kedjeskydd</v>
          </cell>
          <cell r="L13402" t="e">
            <v>#N/A</v>
          </cell>
        </row>
        <row r="13403">
          <cell r="B13403" t="str">
            <v>YEC0214431Kedjeskyddsfäste</v>
          </cell>
          <cell r="C13403" t="str">
            <v>YEC0214431</v>
          </cell>
          <cell r="D13403">
            <v>2024</v>
          </cell>
          <cell r="E13403">
            <v>16</v>
          </cell>
          <cell r="F13403" t="str">
            <v>0160</v>
          </cell>
          <cell r="G13403" t="str">
            <v>H002</v>
          </cell>
          <cell r="H13403" t="str">
            <v>Chain guard bracket</v>
          </cell>
          <cell r="I13403" t="str">
            <v>Kedjeskyddsfäste</v>
          </cell>
          <cell r="L13403" t="e">
            <v>#N/A</v>
          </cell>
        </row>
        <row r="13404">
          <cell r="B13404" t="str">
            <v>YEC0214431Framväxel</v>
          </cell>
          <cell r="C13404" t="str">
            <v>YEC0214431</v>
          </cell>
          <cell r="D13404">
            <v>2024</v>
          </cell>
          <cell r="E13404">
            <v>17</v>
          </cell>
          <cell r="F13404" t="str">
            <v>0170</v>
          </cell>
          <cell r="G13404" t="str">
            <v>D003</v>
          </cell>
          <cell r="H13404" t="str">
            <v>Front Derailleur</v>
          </cell>
          <cell r="I13404" t="str">
            <v>Framväxel</v>
          </cell>
          <cell r="L13404" t="e">
            <v>#N/A</v>
          </cell>
        </row>
        <row r="13405">
          <cell r="B13405" t="str">
            <v>YEC0214431Bakväxel</v>
          </cell>
          <cell r="C13405" t="str">
            <v>YEC0214431</v>
          </cell>
          <cell r="D13405">
            <v>2024</v>
          </cell>
          <cell r="E13405">
            <v>18</v>
          </cell>
          <cell r="F13405" t="str">
            <v>0180</v>
          </cell>
          <cell r="G13405" t="str">
            <v>D004</v>
          </cell>
          <cell r="H13405" t="str">
            <v>Rear Derailleur</v>
          </cell>
          <cell r="I13405" t="str">
            <v>Bakväxel</v>
          </cell>
          <cell r="K13405" t="str">
            <v>Shimano</v>
          </cell>
          <cell r="L13405" t="str">
            <v>Kontakta SHIMANO</v>
          </cell>
        </row>
        <row r="13406">
          <cell r="B13406" t="str">
            <v>YEC0214431Kedja</v>
          </cell>
          <cell r="C13406" t="str">
            <v>YEC0214431</v>
          </cell>
          <cell r="D13406">
            <v>2024</v>
          </cell>
          <cell r="E13406">
            <v>19</v>
          </cell>
          <cell r="F13406" t="str">
            <v>0190</v>
          </cell>
          <cell r="G13406" t="str">
            <v>E003</v>
          </cell>
          <cell r="H13406" t="str">
            <v xml:space="preserve">Chain </v>
          </cell>
          <cell r="I13406" t="str">
            <v>Kedja</v>
          </cell>
          <cell r="K13406" t="str">
            <v>Shimano</v>
          </cell>
          <cell r="L13406" t="str">
            <v>Kontakta SHIMANO</v>
          </cell>
        </row>
        <row r="13407">
          <cell r="B13407" t="str">
            <v>YEC0214431Kassett</v>
          </cell>
          <cell r="C13407" t="str">
            <v>YEC0214431</v>
          </cell>
          <cell r="D13407">
            <v>2024</v>
          </cell>
          <cell r="E13407">
            <v>20</v>
          </cell>
          <cell r="F13407" t="str">
            <v>0200</v>
          </cell>
          <cell r="G13407" t="str">
            <v>E004</v>
          </cell>
          <cell r="H13407" t="str">
            <v>Cassette Sprocket</v>
          </cell>
          <cell r="I13407" t="str">
            <v>Kassett</v>
          </cell>
          <cell r="K13407" t="str">
            <v>Shimano</v>
          </cell>
          <cell r="L13407" t="str">
            <v>Kontakta SHIMANO</v>
          </cell>
        </row>
        <row r="13408">
          <cell r="B13408" t="str">
            <v>YEC0214431Framhjul</v>
          </cell>
          <cell r="C13408" t="str">
            <v>YEC0214431</v>
          </cell>
          <cell r="D13408">
            <v>2024</v>
          </cell>
          <cell r="E13408">
            <v>21</v>
          </cell>
          <cell r="F13408" t="str">
            <v>0210</v>
          </cell>
          <cell r="G13408" t="str">
            <v>F001</v>
          </cell>
          <cell r="H13408" t="str">
            <v>Front hub</v>
          </cell>
          <cell r="I13408" t="str">
            <v>Framhjul</v>
          </cell>
          <cell r="L13408" t="e">
            <v>#N/A</v>
          </cell>
        </row>
        <row r="13409">
          <cell r="B13409" t="str">
            <v>YEC0214431Bakhjul</v>
          </cell>
          <cell r="C13409" t="str">
            <v>YEC0214431</v>
          </cell>
          <cell r="D13409">
            <v>2024</v>
          </cell>
          <cell r="E13409">
            <v>22</v>
          </cell>
          <cell r="F13409" t="str">
            <v>0220</v>
          </cell>
          <cell r="G13409" t="str">
            <v>F002</v>
          </cell>
          <cell r="H13409" t="str">
            <v>Rear hub</v>
          </cell>
          <cell r="I13409" t="str">
            <v>Bakhjul</v>
          </cell>
          <cell r="L13409" t="e">
            <v>#N/A</v>
          </cell>
        </row>
        <row r="13410">
          <cell r="B13410" t="str">
            <v>YEC0214431Däck</v>
          </cell>
          <cell r="C13410" t="str">
            <v>YEC0214431</v>
          </cell>
          <cell r="D13410">
            <v>2024</v>
          </cell>
          <cell r="E13410">
            <v>23</v>
          </cell>
          <cell r="F13410" t="str">
            <v>0230</v>
          </cell>
          <cell r="G13410" t="str">
            <v>F003</v>
          </cell>
          <cell r="H13410" t="str">
            <v>Tire</v>
          </cell>
          <cell r="I13410" t="str">
            <v>Däck</v>
          </cell>
          <cell r="L13410" t="e">
            <v>#N/A</v>
          </cell>
        </row>
        <row r="13411">
          <cell r="B13411" t="str">
            <v>YEC0214431Skärmar set</v>
          </cell>
          <cell r="C13411" t="str">
            <v>YEC0214431</v>
          </cell>
          <cell r="D13411">
            <v>2024</v>
          </cell>
          <cell r="E13411">
            <v>24</v>
          </cell>
          <cell r="F13411" t="str">
            <v>0240</v>
          </cell>
          <cell r="G13411" t="str">
            <v>H003</v>
          </cell>
          <cell r="H13411" t="str">
            <v xml:space="preserve">Mudguard front   </v>
          </cell>
          <cell r="I13411" t="str">
            <v>Skärmar set</v>
          </cell>
          <cell r="L13411" t="e">
            <v>#N/A</v>
          </cell>
        </row>
        <row r="13412">
          <cell r="B13412" t="str">
            <v>YEC0214431Pakethållare</v>
          </cell>
          <cell r="C13412" t="str">
            <v>YEC0214431</v>
          </cell>
          <cell r="D13412">
            <v>2024</v>
          </cell>
          <cell r="E13412">
            <v>25</v>
          </cell>
          <cell r="F13412" t="str">
            <v>0250</v>
          </cell>
          <cell r="G13412" t="str">
            <v>H004</v>
          </cell>
          <cell r="H13412" t="str">
            <v>Carrier</v>
          </cell>
          <cell r="I13412" t="str">
            <v>Pakethållare</v>
          </cell>
          <cell r="L13412" t="e">
            <v>#N/A</v>
          </cell>
        </row>
        <row r="13413">
          <cell r="B13413" t="str">
            <v>YEC0214431Sadel</v>
          </cell>
          <cell r="C13413" t="str">
            <v>YEC0214431</v>
          </cell>
          <cell r="D13413">
            <v>2024</v>
          </cell>
          <cell r="E13413">
            <v>26</v>
          </cell>
          <cell r="F13413" t="str">
            <v>0260</v>
          </cell>
          <cell r="G13413" t="str">
            <v>G001</v>
          </cell>
          <cell r="H13413" t="str">
            <v>Saddle</v>
          </cell>
          <cell r="I13413" t="str">
            <v>Sadel</v>
          </cell>
          <cell r="K13413" t="str">
            <v>C7106329-BK</v>
          </cell>
          <cell r="L13413" t="e">
            <v>#N/A</v>
          </cell>
        </row>
        <row r="13414">
          <cell r="B13414" t="str">
            <v>YEC0214431Sadelstolpe</v>
          </cell>
          <cell r="C13414" t="str">
            <v>YEC0214431</v>
          </cell>
          <cell r="D13414">
            <v>2024</v>
          </cell>
          <cell r="E13414">
            <v>27</v>
          </cell>
          <cell r="F13414" t="str">
            <v>0270</v>
          </cell>
          <cell r="G13414" t="str">
            <v>G002</v>
          </cell>
          <cell r="H13414" t="str">
            <v>Seatpost</v>
          </cell>
          <cell r="I13414" t="str">
            <v>Sadelstolpe</v>
          </cell>
          <cell r="K13414" t="str">
            <v>C7405684-150</v>
          </cell>
          <cell r="L13414" t="str">
            <v>BSP?</v>
          </cell>
        </row>
        <row r="13415">
          <cell r="B13415" t="str">
            <v>YEC0214431Sadelrörsklämma</v>
          </cell>
          <cell r="C13415" t="str">
            <v>YEC0214431</v>
          </cell>
          <cell r="D13415">
            <v>2024</v>
          </cell>
          <cell r="E13415">
            <v>28</v>
          </cell>
          <cell r="F13415" t="str">
            <v>0280</v>
          </cell>
          <cell r="G13415" t="str">
            <v>G003</v>
          </cell>
          <cell r="H13415" t="str">
            <v>Seat Clamp</v>
          </cell>
          <cell r="I13415" t="str">
            <v>Sadelrörsklämma</v>
          </cell>
          <cell r="K13415" t="str">
            <v>C7305186-BK</v>
          </cell>
          <cell r="L13415" t="str">
            <v>BSP?</v>
          </cell>
        </row>
        <row r="13416">
          <cell r="B13416" t="str">
            <v>YEC0214431Framlampa</v>
          </cell>
          <cell r="C13416" t="str">
            <v>YEC0214431</v>
          </cell>
          <cell r="D13416">
            <v>2024</v>
          </cell>
          <cell r="E13416">
            <v>29</v>
          </cell>
          <cell r="F13416" t="str">
            <v>0290</v>
          </cell>
          <cell r="G13416" t="str">
            <v>H005</v>
          </cell>
          <cell r="H13416" t="str">
            <v>Front light</v>
          </cell>
          <cell r="I13416" t="str">
            <v>Framlampa</v>
          </cell>
          <cell r="L13416" t="e">
            <v>#N/A</v>
          </cell>
        </row>
        <row r="13417">
          <cell r="B13417" t="str">
            <v>YEC0214431Baklampa</v>
          </cell>
          <cell r="C13417" t="str">
            <v>YEC0214431</v>
          </cell>
          <cell r="D13417">
            <v>2024</v>
          </cell>
          <cell r="E13417">
            <v>30</v>
          </cell>
          <cell r="F13417" t="str">
            <v>0300</v>
          </cell>
          <cell r="G13417" t="str">
            <v>H006</v>
          </cell>
          <cell r="H13417" t="str">
            <v>Light, Rear</v>
          </cell>
          <cell r="I13417" t="str">
            <v>Baklampa</v>
          </cell>
          <cell r="L13417" t="e">
            <v>#N/A</v>
          </cell>
        </row>
        <row r="13418">
          <cell r="B13418" t="str">
            <v>YEC0214431Låssats</v>
          </cell>
          <cell r="C13418" t="str">
            <v>YEC0214431</v>
          </cell>
          <cell r="D13418">
            <v>2024</v>
          </cell>
          <cell r="E13418">
            <v>31</v>
          </cell>
          <cell r="F13418" t="str">
            <v>0310</v>
          </cell>
          <cell r="G13418" t="str">
            <v>H007</v>
          </cell>
          <cell r="H13418" t="str">
            <v>Lock</v>
          </cell>
          <cell r="I13418" t="str">
            <v>Låssats</v>
          </cell>
          <cell r="L13418" t="e">
            <v>#N/A</v>
          </cell>
        </row>
        <row r="13419">
          <cell r="B13419" t="str">
            <v>YEC0214431Stöd</v>
          </cell>
          <cell r="C13419" t="str">
            <v>YEC0214431</v>
          </cell>
          <cell r="D13419">
            <v>2024</v>
          </cell>
          <cell r="E13419">
            <v>32</v>
          </cell>
          <cell r="F13419" t="str">
            <v>0320</v>
          </cell>
          <cell r="G13419" t="str">
            <v>H008</v>
          </cell>
          <cell r="H13419" t="str">
            <v>Kick stand</v>
          </cell>
          <cell r="I13419" t="str">
            <v>Stöd</v>
          </cell>
          <cell r="L13419" t="e">
            <v>#N/A</v>
          </cell>
        </row>
        <row r="13420">
          <cell r="B13420" t="str">
            <v>YEC0214431Korg</v>
          </cell>
          <cell r="C13420" t="str">
            <v>YEC0214431</v>
          </cell>
          <cell r="D13420">
            <v>2024</v>
          </cell>
          <cell r="E13420">
            <v>33</v>
          </cell>
          <cell r="F13420" t="str">
            <v>0330</v>
          </cell>
          <cell r="G13420" t="str">
            <v>H009</v>
          </cell>
          <cell r="H13420" t="str">
            <v>Basket / Fr carrier</v>
          </cell>
          <cell r="I13420" t="str">
            <v>Korg</v>
          </cell>
          <cell r="L13420" t="e">
            <v>#N/A</v>
          </cell>
        </row>
        <row r="13421">
          <cell r="B13421" t="str">
            <v>YEC0214431Pedaler</v>
          </cell>
          <cell r="C13421" t="str">
            <v>YEC0214431</v>
          </cell>
          <cell r="D13421">
            <v>2024</v>
          </cell>
          <cell r="E13421">
            <v>34</v>
          </cell>
          <cell r="F13421" t="str">
            <v>0340</v>
          </cell>
          <cell r="G13421" t="str">
            <v>E005</v>
          </cell>
          <cell r="H13421" t="str">
            <v xml:space="preserve">Pedal </v>
          </cell>
          <cell r="I13421" t="str">
            <v>Pedaler</v>
          </cell>
          <cell r="K13421" t="str">
            <v>C3505159</v>
          </cell>
          <cell r="L13421" t="str">
            <v>C3500030</v>
          </cell>
        </row>
        <row r="13422">
          <cell r="B13422" t="str">
            <v>YEC0214431Motor</v>
          </cell>
          <cell r="C13422" t="str">
            <v>YEC0214431</v>
          </cell>
          <cell r="D13422">
            <v>2024</v>
          </cell>
          <cell r="E13422">
            <v>35</v>
          </cell>
          <cell r="F13422" t="str">
            <v>0350</v>
          </cell>
          <cell r="G13422" t="str">
            <v>J001</v>
          </cell>
          <cell r="H13422" t="str">
            <v>DRIVE UNIT:</v>
          </cell>
          <cell r="I13422" t="str">
            <v>Motor</v>
          </cell>
          <cell r="K13422" t="str">
            <v>Bosch</v>
          </cell>
          <cell r="L13422" t="str">
            <v>Kontakta BOSCH</v>
          </cell>
        </row>
        <row r="13423">
          <cell r="B13423" t="str">
            <v>YEC0214431Display</v>
          </cell>
          <cell r="C13423" t="str">
            <v>YEC0214431</v>
          </cell>
          <cell r="D13423">
            <v>2024</v>
          </cell>
          <cell r="E13423">
            <v>36</v>
          </cell>
          <cell r="F13423" t="str">
            <v>0360</v>
          </cell>
          <cell r="G13423" t="str">
            <v>J004</v>
          </cell>
          <cell r="H13423" t="str">
            <v>DISPLAY:</v>
          </cell>
          <cell r="I13423" t="str">
            <v>Display</v>
          </cell>
          <cell r="L13423" t="e">
            <v>#N/A</v>
          </cell>
        </row>
        <row r="13424">
          <cell r="B13424" t="str">
            <v>YEC0214431EB-Bus kabel</v>
          </cell>
          <cell r="C13424" t="str">
            <v>YEC0214431</v>
          </cell>
          <cell r="D13424">
            <v>2024</v>
          </cell>
          <cell r="E13424">
            <v>37</v>
          </cell>
          <cell r="F13424" t="str">
            <v>0370</v>
          </cell>
          <cell r="G13424" t="str">
            <v>J005</v>
          </cell>
          <cell r="H13424" t="str">
            <v>EB-BUS CABLE:</v>
          </cell>
          <cell r="I13424" t="str">
            <v>EB-Bus kabel</v>
          </cell>
          <cell r="K13424" t="str">
            <v>Bosch</v>
          </cell>
          <cell r="L13424" t="str">
            <v>Kontakta BOSCH</v>
          </cell>
        </row>
        <row r="13425">
          <cell r="B13425" t="str">
            <v>YEC0214431Motorkabel</v>
          </cell>
          <cell r="C13425" t="str">
            <v>YEC0214431</v>
          </cell>
          <cell r="D13425">
            <v>2024</v>
          </cell>
          <cell r="E13425">
            <v>38</v>
          </cell>
          <cell r="F13425" t="str">
            <v>0380</v>
          </cell>
          <cell r="G13425" t="str">
            <v>J006</v>
          </cell>
          <cell r="H13425" t="str">
            <v>POWER CABLE:</v>
          </cell>
          <cell r="I13425" t="str">
            <v>Motorkabel</v>
          </cell>
          <cell r="K13425" t="str">
            <v>Bosch</v>
          </cell>
          <cell r="L13425" t="str">
            <v>Kontakta BOSCH</v>
          </cell>
        </row>
        <row r="13426">
          <cell r="B13426" t="str">
            <v>YEC0214431Kabel framlampa</v>
          </cell>
          <cell r="C13426" t="str">
            <v>YEC0214431</v>
          </cell>
          <cell r="D13426">
            <v>2024</v>
          </cell>
          <cell r="E13426">
            <v>39</v>
          </cell>
          <cell r="F13426" t="str">
            <v>0390</v>
          </cell>
          <cell r="G13426" t="str">
            <v>J007</v>
          </cell>
          <cell r="H13426" t="str">
            <v>F. LIGHT CABLE:</v>
          </cell>
          <cell r="I13426" t="str">
            <v>Kabel framlampa</v>
          </cell>
          <cell r="L13426" t="e">
            <v>#N/A</v>
          </cell>
        </row>
        <row r="13427">
          <cell r="B13427" t="str">
            <v>YEC0214431Kabel baklampa</v>
          </cell>
          <cell r="C13427" t="str">
            <v>YEC0214431</v>
          </cell>
          <cell r="D13427">
            <v>2024</v>
          </cell>
          <cell r="E13427">
            <v>40</v>
          </cell>
          <cell r="F13427" t="str">
            <v>0400</v>
          </cell>
          <cell r="G13427" t="str">
            <v>J008</v>
          </cell>
          <cell r="H13427" t="str">
            <v>R. LIGHT CABLE:</v>
          </cell>
          <cell r="I13427" t="str">
            <v>Kabel baklampa</v>
          </cell>
          <cell r="L13427" t="e">
            <v>#N/A</v>
          </cell>
        </row>
        <row r="13428">
          <cell r="B13428" t="str">
            <v>YEC0214431Hastighetssensor</v>
          </cell>
          <cell r="C13428" t="str">
            <v>YEC0214431</v>
          </cell>
          <cell r="D13428">
            <v>2024</v>
          </cell>
          <cell r="E13428">
            <v>41</v>
          </cell>
          <cell r="F13428" t="str">
            <v>0410</v>
          </cell>
          <cell r="G13428" t="str">
            <v>J009</v>
          </cell>
          <cell r="H13428" t="str">
            <v>SPEED SENSOR:</v>
          </cell>
          <cell r="I13428" t="str">
            <v>Hastighetssensor</v>
          </cell>
          <cell r="K13428" t="str">
            <v>Bosch</v>
          </cell>
          <cell r="L13428" t="str">
            <v>Kontakta BOSCH</v>
          </cell>
        </row>
        <row r="13429">
          <cell r="B13429" t="str">
            <v>YEC0214431Batteri</v>
          </cell>
          <cell r="C13429" t="str">
            <v>YEC0214431</v>
          </cell>
          <cell r="D13429">
            <v>2024</v>
          </cell>
          <cell r="E13429">
            <v>42</v>
          </cell>
          <cell r="F13429" t="str">
            <v>0420</v>
          </cell>
          <cell r="G13429" t="str">
            <v>J002</v>
          </cell>
          <cell r="H13429" t="str">
            <v>BATTERY:</v>
          </cell>
          <cell r="I13429" t="str">
            <v>Batteri</v>
          </cell>
          <cell r="K13429" t="str">
            <v>Bosch</v>
          </cell>
          <cell r="L13429" t="str">
            <v>Kontakta BOSCH</v>
          </cell>
        </row>
        <row r="13430">
          <cell r="B13430" t="str">
            <v>YEC0214431Batterihållare</v>
          </cell>
          <cell r="C13430" t="str">
            <v>YEC0214431</v>
          </cell>
          <cell r="D13430">
            <v>2024</v>
          </cell>
          <cell r="E13430">
            <v>43</v>
          </cell>
          <cell r="F13430" t="str">
            <v>0430</v>
          </cell>
          <cell r="G13430" t="str">
            <v>J003</v>
          </cell>
          <cell r="H13430" t="str">
            <v>BATTERY HOLDER/Slider</v>
          </cell>
          <cell r="I13430" t="str">
            <v>Batterihållare</v>
          </cell>
          <cell r="K13430" t="str">
            <v>Bosch</v>
          </cell>
          <cell r="L13430" t="str">
            <v>Kontakta BOSCH</v>
          </cell>
        </row>
        <row r="13431">
          <cell r="B13431" t="str">
            <v>YEC0214431Batteriladdare</v>
          </cell>
          <cell r="C13431" t="str">
            <v>YEC0214431</v>
          </cell>
          <cell r="D13431">
            <v>2024</v>
          </cell>
          <cell r="E13431">
            <v>44</v>
          </cell>
          <cell r="F13431" t="str">
            <v>0440</v>
          </cell>
          <cell r="G13431" t="str">
            <v>J010</v>
          </cell>
          <cell r="H13431" t="str">
            <v>CHARGER:</v>
          </cell>
          <cell r="I13431" t="str">
            <v>Batteriladdare</v>
          </cell>
          <cell r="K13431" t="str">
            <v>Bosch</v>
          </cell>
          <cell r="L13431" t="str">
            <v>Kontakta BOSCH</v>
          </cell>
        </row>
        <row r="13432">
          <cell r="B13432" t="str">
            <v>YEC0214431Kontrollbox</v>
          </cell>
          <cell r="C13432" t="str">
            <v>YEC0214431</v>
          </cell>
          <cell r="D13432">
            <v>2024</v>
          </cell>
          <cell r="E13432">
            <v>45</v>
          </cell>
          <cell r="F13432" t="str">
            <v>0450</v>
          </cell>
          <cell r="G13432" t="str">
            <v>J011</v>
          </cell>
          <cell r="H13432" t="str">
            <v>Controller</v>
          </cell>
          <cell r="I13432" t="str">
            <v>Kontrollbox</v>
          </cell>
          <cell r="K13432" t="str">
            <v>INGÅR I MOTORN</v>
          </cell>
          <cell r="L13432" t="str">
            <v>Ingår i motorn</v>
          </cell>
        </row>
        <row r="13433">
          <cell r="B13433" t="str">
            <v>YEC0214431Växelöra</v>
          </cell>
          <cell r="C13433" t="str">
            <v>YEC0214431</v>
          </cell>
          <cell r="D13433">
            <v>2024</v>
          </cell>
          <cell r="E13433">
            <v>46</v>
          </cell>
          <cell r="F13433" t="str">
            <v>0460</v>
          </cell>
          <cell r="G13433" t="str">
            <v>D005</v>
          </cell>
          <cell r="H13433" t="str">
            <v>Gear hanger</v>
          </cell>
          <cell r="I13433" t="str">
            <v>Växelöra</v>
          </cell>
          <cell r="K13433" t="str">
            <v>?</v>
          </cell>
          <cell r="L13433" t="e">
            <v>#N/A</v>
          </cell>
        </row>
        <row r="13434">
          <cell r="B13434" t="str">
            <v>YEC0214831RAM</v>
          </cell>
          <cell r="C13434" t="str">
            <v>YEC0214831</v>
          </cell>
          <cell r="D13434">
            <v>2024</v>
          </cell>
          <cell r="E13434">
            <v>1</v>
          </cell>
          <cell r="F13434" t="str">
            <v>0010</v>
          </cell>
          <cell r="G13434" t="str">
            <v>A001</v>
          </cell>
          <cell r="H13434" t="str">
            <v>PAINTED FRAME</v>
          </cell>
          <cell r="I13434" t="str">
            <v>RAM</v>
          </cell>
          <cell r="L13434" t="e">
            <v>#N/A</v>
          </cell>
        </row>
        <row r="13435">
          <cell r="B13435" t="str">
            <v>YEC0214831Framgaffel</v>
          </cell>
          <cell r="C13435" t="str">
            <v>YEC0214831</v>
          </cell>
          <cell r="D13435">
            <v>2024</v>
          </cell>
          <cell r="E13435">
            <v>2</v>
          </cell>
          <cell r="F13435" t="str">
            <v>0020</v>
          </cell>
          <cell r="G13435" t="str">
            <v>A002</v>
          </cell>
          <cell r="H13435" t="str">
            <v>PAINTED FORK</v>
          </cell>
          <cell r="I13435" t="str">
            <v>Framgaffel</v>
          </cell>
          <cell r="L13435" t="e">
            <v>#N/A</v>
          </cell>
        </row>
        <row r="13436">
          <cell r="B13436" t="str">
            <v>YEC0214831Styrlager</v>
          </cell>
          <cell r="C13436" t="str">
            <v>YEC0214831</v>
          </cell>
          <cell r="D13436">
            <v>2024</v>
          </cell>
          <cell r="E13436">
            <v>3</v>
          </cell>
          <cell r="F13436" t="str">
            <v>0030</v>
          </cell>
          <cell r="G13436" t="str">
            <v>B001</v>
          </cell>
          <cell r="H13436" t="str">
            <v>Head Set</v>
          </cell>
          <cell r="I13436" t="str">
            <v>Styrlager</v>
          </cell>
          <cell r="K13436" t="str">
            <v>C2105325</v>
          </cell>
          <cell r="L13436" t="str">
            <v>BSP?</v>
          </cell>
        </row>
        <row r="13437">
          <cell r="B13437" t="str">
            <v xml:space="preserve">YEC0214831Styrstam </v>
          </cell>
          <cell r="C13437" t="str">
            <v>YEC0214831</v>
          </cell>
          <cell r="D13437">
            <v>2024</v>
          </cell>
          <cell r="E13437">
            <v>4</v>
          </cell>
          <cell r="F13437" t="str">
            <v>0040</v>
          </cell>
          <cell r="G13437" t="str">
            <v>B002</v>
          </cell>
          <cell r="H13437" t="str">
            <v>Handlebar Stem</v>
          </cell>
          <cell r="I13437" t="str">
            <v xml:space="preserve">Styrstam </v>
          </cell>
          <cell r="K13437" t="str">
            <v>C2205624-045</v>
          </cell>
          <cell r="L13437" t="str">
            <v>BSP?</v>
          </cell>
        </row>
        <row r="13438">
          <cell r="B13438" t="str">
            <v>YEC0214831Styre</v>
          </cell>
          <cell r="C13438" t="str">
            <v>YEC0214831</v>
          </cell>
          <cell r="D13438">
            <v>2024</v>
          </cell>
          <cell r="E13438">
            <v>5</v>
          </cell>
          <cell r="F13438" t="str">
            <v>0050</v>
          </cell>
          <cell r="G13438" t="str">
            <v>B003</v>
          </cell>
          <cell r="H13438" t="str">
            <v>Handelbar</v>
          </cell>
          <cell r="I13438" t="str">
            <v>Styre</v>
          </cell>
          <cell r="K13438" t="str">
            <v>C2306107-R35</v>
          </cell>
          <cell r="L13438" t="str">
            <v>BSP?</v>
          </cell>
        </row>
        <row r="13439">
          <cell r="B13439" t="str">
            <v>YEC0214831Bromsgrepp H</v>
          </cell>
          <cell r="C13439" t="str">
            <v>YEC0214831</v>
          </cell>
          <cell r="D13439">
            <v>2024</v>
          </cell>
          <cell r="E13439">
            <v>6</v>
          </cell>
          <cell r="F13439" t="str">
            <v>0060</v>
          </cell>
          <cell r="G13439" t="str">
            <v>C002</v>
          </cell>
          <cell r="H13439" t="str">
            <v>Brake Lever R</v>
          </cell>
          <cell r="I13439" t="str">
            <v>Bromsgrepp H</v>
          </cell>
          <cell r="K13439" t="str">
            <v>Shimano</v>
          </cell>
          <cell r="L13439" t="str">
            <v>Kontakta SHIMANO</v>
          </cell>
        </row>
        <row r="13440">
          <cell r="B13440" t="str">
            <v>YEC0214831Bromsgrepp V</v>
          </cell>
          <cell r="C13440" t="str">
            <v>YEC0214831</v>
          </cell>
          <cell r="D13440">
            <v>2024</v>
          </cell>
          <cell r="E13440">
            <v>7</v>
          </cell>
          <cell r="F13440" t="str">
            <v>0070</v>
          </cell>
          <cell r="G13440" t="str">
            <v>C001</v>
          </cell>
          <cell r="H13440" t="str">
            <v>Brake Lever L</v>
          </cell>
          <cell r="I13440" t="str">
            <v>Bromsgrepp V</v>
          </cell>
          <cell r="K13440" t="str">
            <v>Shimano</v>
          </cell>
          <cell r="L13440" t="str">
            <v>Kontakta SHIMANO</v>
          </cell>
        </row>
        <row r="13441">
          <cell r="B13441" t="str">
            <v>YEC0214831Växelreglage H</v>
          </cell>
          <cell r="C13441" t="str">
            <v>YEC0214831</v>
          </cell>
          <cell r="D13441">
            <v>2024</v>
          </cell>
          <cell r="E13441">
            <v>8</v>
          </cell>
          <cell r="F13441" t="str">
            <v>0080</v>
          </cell>
          <cell r="G13441" t="str">
            <v>D002</v>
          </cell>
          <cell r="H13441" t="str">
            <v>Shift Lever R</v>
          </cell>
          <cell r="I13441" t="str">
            <v>Växelreglage H</v>
          </cell>
          <cell r="K13441" t="str">
            <v>Shimano</v>
          </cell>
          <cell r="L13441" t="str">
            <v>Kontakta SHIMANO</v>
          </cell>
        </row>
        <row r="13442">
          <cell r="B13442" t="str">
            <v>YEC0214831Växelreglage V</v>
          </cell>
          <cell r="C13442" t="str">
            <v>YEC0214831</v>
          </cell>
          <cell r="D13442">
            <v>2024</v>
          </cell>
          <cell r="E13442">
            <v>9</v>
          </cell>
          <cell r="F13442" t="str">
            <v>0090</v>
          </cell>
          <cell r="G13442" t="str">
            <v>D001</v>
          </cell>
          <cell r="H13442" t="str">
            <v>Shift Lever L</v>
          </cell>
          <cell r="I13442" t="str">
            <v>Växelreglage V</v>
          </cell>
          <cell r="L13442" t="e">
            <v>#N/A</v>
          </cell>
        </row>
        <row r="13443">
          <cell r="B13443" t="str">
            <v>YEC0214831Handtag par</v>
          </cell>
          <cell r="C13443" t="str">
            <v>YEC0214831</v>
          </cell>
          <cell r="D13443">
            <v>2024</v>
          </cell>
          <cell r="E13443">
            <v>10</v>
          </cell>
          <cell r="F13443" t="str">
            <v>0100</v>
          </cell>
          <cell r="G13443" t="str">
            <v>B004</v>
          </cell>
          <cell r="H13443" t="str">
            <v>Grip R</v>
          </cell>
          <cell r="I13443" t="str">
            <v>Handtag par</v>
          </cell>
          <cell r="K13443" t="str">
            <v>C2505546</v>
          </cell>
          <cell r="L13443" t="str">
            <v>BSP?</v>
          </cell>
        </row>
        <row r="13444">
          <cell r="B13444" t="str">
            <v>YEC0214831Frambroms</v>
          </cell>
          <cell r="C13444" t="str">
            <v>YEC0214831</v>
          </cell>
          <cell r="D13444">
            <v>2024</v>
          </cell>
          <cell r="E13444">
            <v>11</v>
          </cell>
          <cell r="F13444" t="str">
            <v>0110</v>
          </cell>
          <cell r="G13444" t="str">
            <v>C003</v>
          </cell>
          <cell r="H13444" t="str">
            <v xml:space="preserve">Brake front </v>
          </cell>
          <cell r="I13444" t="str">
            <v>Frambroms</v>
          </cell>
          <cell r="K13444" t="str">
            <v>Shimano</v>
          </cell>
          <cell r="L13444" t="str">
            <v>Kontakta SHIMANO</v>
          </cell>
        </row>
        <row r="13445">
          <cell r="B13445" t="str">
            <v>YEC0214831Bakbroms</v>
          </cell>
          <cell r="C13445" t="str">
            <v>YEC0214831</v>
          </cell>
          <cell r="D13445">
            <v>2024</v>
          </cell>
          <cell r="E13445">
            <v>12</v>
          </cell>
          <cell r="F13445" t="str">
            <v>0120</v>
          </cell>
          <cell r="G13445" t="str">
            <v>C004</v>
          </cell>
          <cell r="H13445" t="str">
            <v>Brake rear</v>
          </cell>
          <cell r="I13445" t="str">
            <v>Bakbroms</v>
          </cell>
          <cell r="K13445" t="str">
            <v>Shimano</v>
          </cell>
          <cell r="L13445" t="str">
            <v>Kontakta SHIMANO</v>
          </cell>
        </row>
        <row r="13446">
          <cell r="B13446" t="str">
            <v>YEC0214831Vevlager</v>
          </cell>
          <cell r="C13446" t="str">
            <v>YEC0214831</v>
          </cell>
          <cell r="D13446">
            <v>2024</v>
          </cell>
          <cell r="E13446">
            <v>13</v>
          </cell>
          <cell r="F13446" t="str">
            <v>0130</v>
          </cell>
          <cell r="G13446" t="str">
            <v>E001</v>
          </cell>
          <cell r="H13446" t="str">
            <v xml:space="preserve">BB-set </v>
          </cell>
          <cell r="I13446" t="str">
            <v>Vevlager</v>
          </cell>
          <cell r="K13446" t="str">
            <v>INGÅR I MOTORN</v>
          </cell>
          <cell r="L13446" t="str">
            <v>Ingår i motorn</v>
          </cell>
        </row>
        <row r="13447">
          <cell r="B13447" t="str">
            <v>YEC0214831Vevparti</v>
          </cell>
          <cell r="C13447" t="str">
            <v>YEC0214831</v>
          </cell>
          <cell r="D13447">
            <v>2024</v>
          </cell>
          <cell r="E13447">
            <v>14</v>
          </cell>
          <cell r="F13447" t="str">
            <v>0140</v>
          </cell>
          <cell r="G13447" t="str">
            <v>E002</v>
          </cell>
          <cell r="H13447" t="str">
            <v>Front Chainwheel</v>
          </cell>
          <cell r="I13447" t="str">
            <v>Vevparti</v>
          </cell>
          <cell r="K13447" t="str">
            <v>Bosch</v>
          </cell>
          <cell r="L13447" t="str">
            <v>Kontakta BOSCH</v>
          </cell>
        </row>
        <row r="13448">
          <cell r="B13448" t="str">
            <v>YEC0214831Kedjeskydd</v>
          </cell>
          <cell r="C13448" t="str">
            <v>YEC0214831</v>
          </cell>
          <cell r="D13448">
            <v>2024</v>
          </cell>
          <cell r="E13448">
            <v>15</v>
          </cell>
          <cell r="F13448" t="str">
            <v>0150</v>
          </cell>
          <cell r="G13448" t="str">
            <v>H001</v>
          </cell>
          <cell r="H13448" t="str">
            <v>Chain guard</v>
          </cell>
          <cell r="I13448" t="str">
            <v>Kedjeskydd</v>
          </cell>
          <cell r="L13448" t="e">
            <v>#N/A</v>
          </cell>
        </row>
        <row r="13449">
          <cell r="B13449" t="str">
            <v>YEC0214831Kedjeskyddsfäste</v>
          </cell>
          <cell r="C13449" t="str">
            <v>YEC0214831</v>
          </cell>
          <cell r="D13449">
            <v>2024</v>
          </cell>
          <cell r="E13449">
            <v>16</v>
          </cell>
          <cell r="F13449" t="str">
            <v>0160</v>
          </cell>
          <cell r="G13449" t="str">
            <v>H002</v>
          </cell>
          <cell r="H13449" t="str">
            <v>Chain guard bracket</v>
          </cell>
          <cell r="I13449" t="str">
            <v>Kedjeskyddsfäste</v>
          </cell>
          <cell r="L13449" t="e">
            <v>#N/A</v>
          </cell>
        </row>
        <row r="13450">
          <cell r="B13450" t="str">
            <v>YEC0214831Framväxel</v>
          </cell>
          <cell r="C13450" t="str">
            <v>YEC0214831</v>
          </cell>
          <cell r="D13450">
            <v>2024</v>
          </cell>
          <cell r="E13450">
            <v>17</v>
          </cell>
          <cell r="F13450" t="str">
            <v>0170</v>
          </cell>
          <cell r="G13450" t="str">
            <v>D003</v>
          </cell>
          <cell r="H13450" t="str">
            <v>Front Derailleur</v>
          </cell>
          <cell r="I13450" t="str">
            <v>Framväxel</v>
          </cell>
          <cell r="L13450" t="e">
            <v>#N/A</v>
          </cell>
        </row>
        <row r="13451">
          <cell r="B13451" t="str">
            <v>YEC0214831Bakväxel</v>
          </cell>
          <cell r="C13451" t="str">
            <v>YEC0214831</v>
          </cell>
          <cell r="D13451">
            <v>2024</v>
          </cell>
          <cell r="E13451">
            <v>18</v>
          </cell>
          <cell r="F13451" t="str">
            <v>0180</v>
          </cell>
          <cell r="G13451" t="str">
            <v>D004</v>
          </cell>
          <cell r="H13451" t="str">
            <v>Rear Derailleur</v>
          </cell>
          <cell r="I13451" t="str">
            <v>Bakväxel</v>
          </cell>
          <cell r="K13451" t="str">
            <v>Shimano</v>
          </cell>
          <cell r="L13451" t="str">
            <v>Kontakta SHIMANO</v>
          </cell>
        </row>
        <row r="13452">
          <cell r="B13452" t="str">
            <v>YEC0214831Kedja</v>
          </cell>
          <cell r="C13452" t="str">
            <v>YEC0214831</v>
          </cell>
          <cell r="D13452">
            <v>2024</v>
          </cell>
          <cell r="E13452">
            <v>19</v>
          </cell>
          <cell r="F13452" t="str">
            <v>0190</v>
          </cell>
          <cell r="G13452" t="str">
            <v>E003</v>
          </cell>
          <cell r="H13452" t="str">
            <v xml:space="preserve">Chain </v>
          </cell>
          <cell r="I13452" t="str">
            <v>Kedja</v>
          </cell>
          <cell r="K13452" t="str">
            <v>Shimano</v>
          </cell>
          <cell r="L13452" t="str">
            <v>Kontakta SHIMANO</v>
          </cell>
        </row>
        <row r="13453">
          <cell r="B13453" t="str">
            <v>YEC0214831Kassett</v>
          </cell>
          <cell r="C13453" t="str">
            <v>YEC0214831</v>
          </cell>
          <cell r="D13453">
            <v>2024</v>
          </cell>
          <cell r="E13453">
            <v>20</v>
          </cell>
          <cell r="F13453" t="str">
            <v>0200</v>
          </cell>
          <cell r="G13453" t="str">
            <v>E004</v>
          </cell>
          <cell r="H13453" t="str">
            <v>Cassette Sprocket</v>
          </cell>
          <cell r="I13453" t="str">
            <v>Kassett</v>
          </cell>
          <cell r="K13453" t="str">
            <v>Shimano</v>
          </cell>
          <cell r="L13453" t="str">
            <v>Kontakta SHIMANO</v>
          </cell>
        </row>
        <row r="13454">
          <cell r="B13454" t="str">
            <v>YEC0214831Framhjul</v>
          </cell>
          <cell r="C13454" t="str">
            <v>YEC0214831</v>
          </cell>
          <cell r="D13454">
            <v>2024</v>
          </cell>
          <cell r="E13454">
            <v>21</v>
          </cell>
          <cell r="F13454" t="str">
            <v>0210</v>
          </cell>
          <cell r="G13454" t="str">
            <v>F001</v>
          </cell>
          <cell r="H13454" t="str">
            <v>Front hub</v>
          </cell>
          <cell r="I13454" t="str">
            <v>Framhjul</v>
          </cell>
          <cell r="L13454" t="e">
            <v>#N/A</v>
          </cell>
        </row>
        <row r="13455">
          <cell r="B13455" t="str">
            <v>YEC0214831Bakhjul</v>
          </cell>
          <cell r="C13455" t="str">
            <v>YEC0214831</v>
          </cell>
          <cell r="D13455">
            <v>2024</v>
          </cell>
          <cell r="E13455">
            <v>22</v>
          </cell>
          <cell r="F13455" t="str">
            <v>0220</v>
          </cell>
          <cell r="G13455" t="str">
            <v>F002</v>
          </cell>
          <cell r="H13455" t="str">
            <v>Rear hub</v>
          </cell>
          <cell r="I13455" t="str">
            <v>Bakhjul</v>
          </cell>
          <cell r="L13455" t="e">
            <v>#N/A</v>
          </cell>
        </row>
        <row r="13456">
          <cell r="B13456" t="str">
            <v>YEC0214831Däck</v>
          </cell>
          <cell r="C13456" t="str">
            <v>YEC0214831</v>
          </cell>
          <cell r="D13456">
            <v>2024</v>
          </cell>
          <cell r="E13456">
            <v>23</v>
          </cell>
          <cell r="F13456" t="str">
            <v>0230</v>
          </cell>
          <cell r="G13456" t="str">
            <v>F003</v>
          </cell>
          <cell r="H13456" t="str">
            <v>Tire</v>
          </cell>
          <cell r="I13456" t="str">
            <v>Däck</v>
          </cell>
          <cell r="L13456" t="e">
            <v>#N/A</v>
          </cell>
        </row>
        <row r="13457">
          <cell r="B13457" t="str">
            <v>YEC0214831Skärmar set</v>
          </cell>
          <cell r="C13457" t="str">
            <v>YEC0214831</v>
          </cell>
          <cell r="D13457">
            <v>2024</v>
          </cell>
          <cell r="E13457">
            <v>24</v>
          </cell>
          <cell r="F13457" t="str">
            <v>0240</v>
          </cell>
          <cell r="G13457" t="str">
            <v>H003</v>
          </cell>
          <cell r="H13457" t="str">
            <v xml:space="preserve">Mudguard front   </v>
          </cell>
          <cell r="I13457" t="str">
            <v>Skärmar set</v>
          </cell>
          <cell r="L13457" t="e">
            <v>#N/A</v>
          </cell>
        </row>
        <row r="13458">
          <cell r="B13458" t="str">
            <v>YEC0214831Pakethållare</v>
          </cell>
          <cell r="C13458" t="str">
            <v>YEC0214831</v>
          </cell>
          <cell r="D13458">
            <v>2024</v>
          </cell>
          <cell r="E13458">
            <v>25</v>
          </cell>
          <cell r="F13458" t="str">
            <v>0250</v>
          </cell>
          <cell r="G13458" t="str">
            <v>H004</v>
          </cell>
          <cell r="H13458" t="str">
            <v>Carrier</v>
          </cell>
          <cell r="I13458" t="str">
            <v>Pakethållare</v>
          </cell>
          <cell r="L13458" t="e">
            <v>#N/A</v>
          </cell>
        </row>
        <row r="13459">
          <cell r="B13459" t="str">
            <v>YEC0214831Sadel</v>
          </cell>
          <cell r="C13459" t="str">
            <v>YEC0214831</v>
          </cell>
          <cell r="D13459">
            <v>2024</v>
          </cell>
          <cell r="E13459">
            <v>26</v>
          </cell>
          <cell r="F13459" t="str">
            <v>0260</v>
          </cell>
          <cell r="G13459" t="str">
            <v>G001</v>
          </cell>
          <cell r="H13459" t="str">
            <v>Saddle</v>
          </cell>
          <cell r="I13459" t="str">
            <v>Sadel</v>
          </cell>
          <cell r="K13459" t="str">
            <v>C7106329-BK</v>
          </cell>
          <cell r="L13459" t="e">
            <v>#N/A</v>
          </cell>
        </row>
        <row r="13460">
          <cell r="B13460" t="str">
            <v>YEC0214831Sadelstolpe</v>
          </cell>
          <cell r="C13460" t="str">
            <v>YEC0214831</v>
          </cell>
          <cell r="D13460">
            <v>2024</v>
          </cell>
          <cell r="E13460">
            <v>27</v>
          </cell>
          <cell r="F13460" t="str">
            <v>0270</v>
          </cell>
          <cell r="G13460" t="str">
            <v>G002</v>
          </cell>
          <cell r="H13460" t="str">
            <v>Seatpost</v>
          </cell>
          <cell r="I13460" t="str">
            <v>Sadelstolpe</v>
          </cell>
          <cell r="K13460" t="str">
            <v>C7405684-150</v>
          </cell>
          <cell r="L13460" t="str">
            <v>BSP?</v>
          </cell>
        </row>
        <row r="13461">
          <cell r="B13461" t="str">
            <v>YEC0214831Sadelrörsklämma</v>
          </cell>
          <cell r="C13461" t="str">
            <v>YEC0214831</v>
          </cell>
          <cell r="D13461">
            <v>2024</v>
          </cell>
          <cell r="E13461">
            <v>28</v>
          </cell>
          <cell r="F13461" t="str">
            <v>0280</v>
          </cell>
          <cell r="G13461" t="str">
            <v>G003</v>
          </cell>
          <cell r="H13461" t="str">
            <v>Seat Clamp</v>
          </cell>
          <cell r="I13461" t="str">
            <v>Sadelrörsklämma</v>
          </cell>
          <cell r="K13461" t="str">
            <v>C7305186-BK</v>
          </cell>
          <cell r="L13461" t="str">
            <v>BSP?</v>
          </cell>
        </row>
        <row r="13462">
          <cell r="B13462" t="str">
            <v>YEC0214831Framlampa</v>
          </cell>
          <cell r="C13462" t="str">
            <v>YEC0214831</v>
          </cell>
          <cell r="D13462">
            <v>2024</v>
          </cell>
          <cell r="E13462">
            <v>29</v>
          </cell>
          <cell r="F13462" t="str">
            <v>0290</v>
          </cell>
          <cell r="G13462" t="str">
            <v>H005</v>
          </cell>
          <cell r="H13462" t="str">
            <v>Front light</v>
          </cell>
          <cell r="I13462" t="str">
            <v>Framlampa</v>
          </cell>
          <cell r="L13462" t="e">
            <v>#N/A</v>
          </cell>
        </row>
        <row r="13463">
          <cell r="B13463" t="str">
            <v>YEC0214831Baklampa</v>
          </cell>
          <cell r="C13463" t="str">
            <v>YEC0214831</v>
          </cell>
          <cell r="D13463">
            <v>2024</v>
          </cell>
          <cell r="E13463">
            <v>30</v>
          </cell>
          <cell r="F13463" t="str">
            <v>0300</v>
          </cell>
          <cell r="G13463" t="str">
            <v>H006</v>
          </cell>
          <cell r="H13463" t="str">
            <v>Light, Rear</v>
          </cell>
          <cell r="I13463" t="str">
            <v>Baklampa</v>
          </cell>
          <cell r="L13463" t="e">
            <v>#N/A</v>
          </cell>
        </row>
        <row r="13464">
          <cell r="B13464" t="str">
            <v>YEC0214831Låssats</v>
          </cell>
          <cell r="C13464" t="str">
            <v>YEC0214831</v>
          </cell>
          <cell r="D13464">
            <v>2024</v>
          </cell>
          <cell r="E13464">
            <v>31</v>
          </cell>
          <cell r="F13464" t="str">
            <v>0310</v>
          </cell>
          <cell r="G13464" t="str">
            <v>H007</v>
          </cell>
          <cell r="H13464" t="str">
            <v>Lock</v>
          </cell>
          <cell r="I13464" t="str">
            <v>Låssats</v>
          </cell>
          <cell r="L13464" t="e">
            <v>#N/A</v>
          </cell>
        </row>
        <row r="13465">
          <cell r="B13465" t="str">
            <v>YEC0214831Stöd</v>
          </cell>
          <cell r="C13465" t="str">
            <v>YEC0214831</v>
          </cell>
          <cell r="D13465">
            <v>2024</v>
          </cell>
          <cell r="E13465">
            <v>32</v>
          </cell>
          <cell r="F13465" t="str">
            <v>0320</v>
          </cell>
          <cell r="G13465" t="str">
            <v>H008</v>
          </cell>
          <cell r="H13465" t="str">
            <v>Kick stand</v>
          </cell>
          <cell r="I13465" t="str">
            <v>Stöd</v>
          </cell>
          <cell r="L13465" t="e">
            <v>#N/A</v>
          </cell>
        </row>
        <row r="13466">
          <cell r="B13466" t="str">
            <v>YEC0214831Korg</v>
          </cell>
          <cell r="C13466" t="str">
            <v>YEC0214831</v>
          </cell>
          <cell r="D13466">
            <v>2024</v>
          </cell>
          <cell r="E13466">
            <v>33</v>
          </cell>
          <cell r="F13466" t="str">
            <v>0330</v>
          </cell>
          <cell r="G13466" t="str">
            <v>H009</v>
          </cell>
          <cell r="H13466" t="str">
            <v>Basket / Fr carrier</v>
          </cell>
          <cell r="I13466" t="str">
            <v>Korg</v>
          </cell>
          <cell r="L13466" t="e">
            <v>#N/A</v>
          </cell>
        </row>
        <row r="13467">
          <cell r="B13467" t="str">
            <v>YEC0214831Pedaler</v>
          </cell>
          <cell r="C13467" t="str">
            <v>YEC0214831</v>
          </cell>
          <cell r="D13467">
            <v>2024</v>
          </cell>
          <cell r="E13467">
            <v>34</v>
          </cell>
          <cell r="F13467" t="str">
            <v>0340</v>
          </cell>
          <cell r="G13467" t="str">
            <v>E005</v>
          </cell>
          <cell r="H13467" t="str">
            <v xml:space="preserve">Pedal </v>
          </cell>
          <cell r="I13467" t="str">
            <v>Pedaler</v>
          </cell>
          <cell r="K13467" t="str">
            <v>C3505159</v>
          </cell>
          <cell r="L13467" t="str">
            <v>C3500030</v>
          </cell>
        </row>
        <row r="13468">
          <cell r="B13468" t="str">
            <v>YEC0214831Motor</v>
          </cell>
          <cell r="C13468" t="str">
            <v>YEC0214831</v>
          </cell>
          <cell r="D13468">
            <v>2024</v>
          </cell>
          <cell r="E13468">
            <v>35</v>
          </cell>
          <cell r="F13468" t="str">
            <v>0350</v>
          </cell>
          <cell r="G13468" t="str">
            <v>J001</v>
          </cell>
          <cell r="H13468" t="str">
            <v>DRIVE UNIT:</v>
          </cell>
          <cell r="I13468" t="str">
            <v>Motor</v>
          </cell>
          <cell r="K13468" t="str">
            <v>Bosch</v>
          </cell>
          <cell r="L13468" t="str">
            <v>Kontakta BOSCH</v>
          </cell>
        </row>
        <row r="13469">
          <cell r="B13469" t="str">
            <v>YEC0214831Display</v>
          </cell>
          <cell r="C13469" t="str">
            <v>YEC0214831</v>
          </cell>
          <cell r="D13469">
            <v>2024</v>
          </cell>
          <cell r="E13469">
            <v>36</v>
          </cell>
          <cell r="F13469" t="str">
            <v>0360</v>
          </cell>
          <cell r="G13469" t="str">
            <v>J004</v>
          </cell>
          <cell r="H13469" t="str">
            <v>DISPLAY:</v>
          </cell>
          <cell r="I13469" t="str">
            <v>Display</v>
          </cell>
          <cell r="L13469" t="e">
            <v>#N/A</v>
          </cell>
        </row>
        <row r="13470">
          <cell r="B13470" t="str">
            <v>YEC0214831EB-Bus kabel</v>
          </cell>
          <cell r="C13470" t="str">
            <v>YEC0214831</v>
          </cell>
          <cell r="D13470">
            <v>2024</v>
          </cell>
          <cell r="E13470">
            <v>37</v>
          </cell>
          <cell r="F13470" t="str">
            <v>0370</v>
          </cell>
          <cell r="G13470" t="str">
            <v>J005</v>
          </cell>
          <cell r="H13470" t="str">
            <v>EB-BUS CABLE:</v>
          </cell>
          <cell r="I13470" t="str">
            <v>EB-Bus kabel</v>
          </cell>
          <cell r="K13470" t="str">
            <v>Bosch</v>
          </cell>
          <cell r="L13470" t="str">
            <v>Kontakta BOSCH</v>
          </cell>
        </row>
        <row r="13471">
          <cell r="B13471" t="str">
            <v>YEC0214831Motorkabel</v>
          </cell>
          <cell r="C13471" t="str">
            <v>YEC0214831</v>
          </cell>
          <cell r="D13471">
            <v>2024</v>
          </cell>
          <cell r="E13471">
            <v>38</v>
          </cell>
          <cell r="F13471" t="str">
            <v>0380</v>
          </cell>
          <cell r="G13471" t="str">
            <v>J006</v>
          </cell>
          <cell r="H13471" t="str">
            <v>POWER CABLE:</v>
          </cell>
          <cell r="I13471" t="str">
            <v>Motorkabel</v>
          </cell>
          <cell r="K13471" t="str">
            <v>Bosch</v>
          </cell>
          <cell r="L13471" t="str">
            <v>Kontakta BOSCH</v>
          </cell>
        </row>
        <row r="13472">
          <cell r="B13472" t="str">
            <v>YEC0214831Kabel framlampa</v>
          </cell>
          <cell r="C13472" t="str">
            <v>YEC0214831</v>
          </cell>
          <cell r="D13472">
            <v>2024</v>
          </cell>
          <cell r="E13472">
            <v>39</v>
          </cell>
          <cell r="F13472" t="str">
            <v>0390</v>
          </cell>
          <cell r="G13472" t="str">
            <v>J007</v>
          </cell>
          <cell r="H13472" t="str">
            <v>F. LIGHT CABLE:</v>
          </cell>
          <cell r="I13472" t="str">
            <v>Kabel framlampa</v>
          </cell>
          <cell r="L13472" t="e">
            <v>#N/A</v>
          </cell>
        </row>
        <row r="13473">
          <cell r="B13473" t="str">
            <v>YEC0214831Kabel baklampa</v>
          </cell>
          <cell r="C13473" t="str">
            <v>YEC0214831</v>
          </cell>
          <cell r="D13473">
            <v>2024</v>
          </cell>
          <cell r="E13473">
            <v>40</v>
          </cell>
          <cell r="F13473" t="str">
            <v>0400</v>
          </cell>
          <cell r="G13473" t="str">
            <v>J008</v>
          </cell>
          <cell r="H13473" t="str">
            <v>R. LIGHT CABLE:</v>
          </cell>
          <cell r="I13473" t="str">
            <v>Kabel baklampa</v>
          </cell>
          <cell r="L13473" t="e">
            <v>#N/A</v>
          </cell>
        </row>
        <row r="13474">
          <cell r="B13474" t="str">
            <v>YEC0214831Hastighetssensor</v>
          </cell>
          <cell r="C13474" t="str">
            <v>YEC0214831</v>
          </cell>
          <cell r="D13474">
            <v>2024</v>
          </cell>
          <cell r="E13474">
            <v>41</v>
          </cell>
          <cell r="F13474" t="str">
            <v>0410</v>
          </cell>
          <cell r="G13474" t="str">
            <v>J009</v>
          </cell>
          <cell r="H13474" t="str">
            <v>SPEED SENSOR:</v>
          </cell>
          <cell r="I13474" t="str">
            <v>Hastighetssensor</v>
          </cell>
          <cell r="K13474" t="str">
            <v>Bosch</v>
          </cell>
          <cell r="L13474" t="str">
            <v>Kontakta BOSCH</v>
          </cell>
        </row>
        <row r="13475">
          <cell r="B13475" t="str">
            <v>YEC0214831Batteri</v>
          </cell>
          <cell r="C13475" t="str">
            <v>YEC0214831</v>
          </cell>
          <cell r="D13475">
            <v>2024</v>
          </cell>
          <cell r="E13475">
            <v>42</v>
          </cell>
          <cell r="F13475" t="str">
            <v>0420</v>
          </cell>
          <cell r="G13475" t="str">
            <v>J002</v>
          </cell>
          <cell r="H13475" t="str">
            <v>BATTERY:</v>
          </cell>
          <cell r="I13475" t="str">
            <v>Batteri</v>
          </cell>
          <cell r="K13475" t="str">
            <v>Bosch</v>
          </cell>
          <cell r="L13475" t="str">
            <v>Kontakta BOSCH</v>
          </cell>
        </row>
        <row r="13476">
          <cell r="B13476" t="str">
            <v>YEC0214831Batterihållare</v>
          </cell>
          <cell r="C13476" t="str">
            <v>YEC0214831</v>
          </cell>
          <cell r="D13476">
            <v>2024</v>
          </cell>
          <cell r="E13476">
            <v>43</v>
          </cell>
          <cell r="F13476" t="str">
            <v>0430</v>
          </cell>
          <cell r="G13476" t="str">
            <v>J003</v>
          </cell>
          <cell r="H13476" t="str">
            <v>BATTERY HOLDER/Slider</v>
          </cell>
          <cell r="I13476" t="str">
            <v>Batterihållare</v>
          </cell>
          <cell r="K13476" t="str">
            <v>Bosch</v>
          </cell>
          <cell r="L13476" t="str">
            <v>Kontakta BOSCH</v>
          </cell>
        </row>
        <row r="13477">
          <cell r="B13477" t="str">
            <v>YEC0214831Batteriladdare</v>
          </cell>
          <cell r="C13477" t="str">
            <v>YEC0214831</v>
          </cell>
          <cell r="D13477">
            <v>2024</v>
          </cell>
          <cell r="E13477">
            <v>44</v>
          </cell>
          <cell r="F13477" t="str">
            <v>0440</v>
          </cell>
          <cell r="G13477" t="str">
            <v>J010</v>
          </cell>
          <cell r="H13477" t="str">
            <v>CHARGER:</v>
          </cell>
          <cell r="I13477" t="str">
            <v>Batteriladdare</v>
          </cell>
          <cell r="K13477" t="str">
            <v>Bosch</v>
          </cell>
          <cell r="L13477" t="str">
            <v>Kontakta BOSCH</v>
          </cell>
        </row>
        <row r="13478">
          <cell r="B13478" t="str">
            <v>YEC0214831Kontrollbox</v>
          </cell>
          <cell r="C13478" t="str">
            <v>YEC0214831</v>
          </cell>
          <cell r="D13478">
            <v>2024</v>
          </cell>
          <cell r="E13478">
            <v>45</v>
          </cell>
          <cell r="F13478" t="str">
            <v>0450</v>
          </cell>
          <cell r="G13478" t="str">
            <v>J011</v>
          </cell>
          <cell r="H13478" t="str">
            <v>Controller</v>
          </cell>
          <cell r="I13478" t="str">
            <v>Kontrollbox</v>
          </cell>
          <cell r="K13478" t="str">
            <v>INGÅR I MOTORN</v>
          </cell>
          <cell r="L13478" t="str">
            <v>Ingår i motorn</v>
          </cell>
        </row>
        <row r="13479">
          <cell r="B13479" t="str">
            <v>YEC0214831Växelöra</v>
          </cell>
          <cell r="C13479" t="str">
            <v>YEC0214831</v>
          </cell>
          <cell r="D13479">
            <v>2024</v>
          </cell>
          <cell r="E13479">
            <v>46</v>
          </cell>
          <cell r="F13479" t="str">
            <v>0460</v>
          </cell>
          <cell r="G13479" t="str">
            <v>D005</v>
          </cell>
          <cell r="H13479" t="str">
            <v>Gear hanger</v>
          </cell>
          <cell r="I13479" t="str">
            <v>Växelöra</v>
          </cell>
          <cell r="K13479" t="str">
            <v>?</v>
          </cell>
          <cell r="L13479" t="e">
            <v>#N/A</v>
          </cell>
        </row>
        <row r="13480">
          <cell r="B13480" t="str">
            <v>YEC1124031RAM</v>
          </cell>
          <cell r="C13480" t="str">
            <v>YEC1124031</v>
          </cell>
          <cell r="D13480">
            <v>2024</v>
          </cell>
          <cell r="E13480">
            <v>1</v>
          </cell>
          <cell r="F13480" t="str">
            <v>0010</v>
          </cell>
          <cell r="G13480" t="str">
            <v>A001</v>
          </cell>
          <cell r="H13480" t="str">
            <v>PAINTED FRAME</v>
          </cell>
          <cell r="I13480" t="str">
            <v>RAM</v>
          </cell>
          <cell r="L13480" t="e">
            <v>#N/A</v>
          </cell>
        </row>
        <row r="13481">
          <cell r="B13481" t="str">
            <v>YEC1124031Framgaffel</v>
          </cell>
          <cell r="C13481" t="str">
            <v>YEC1124031</v>
          </cell>
          <cell r="D13481">
            <v>2024</v>
          </cell>
          <cell r="E13481">
            <v>2</v>
          </cell>
          <cell r="F13481" t="str">
            <v>0020</v>
          </cell>
          <cell r="G13481" t="str">
            <v>A002</v>
          </cell>
          <cell r="H13481" t="str">
            <v>PAINTED FORK</v>
          </cell>
          <cell r="I13481" t="str">
            <v>Framgaffel</v>
          </cell>
          <cell r="L13481" t="e">
            <v>#N/A</v>
          </cell>
        </row>
        <row r="13482">
          <cell r="B13482" t="str">
            <v>YEC1124031Styrlager</v>
          </cell>
          <cell r="C13482" t="str">
            <v>YEC1124031</v>
          </cell>
          <cell r="D13482">
            <v>2024</v>
          </cell>
          <cell r="E13482">
            <v>3</v>
          </cell>
          <cell r="F13482" t="str">
            <v>0030</v>
          </cell>
          <cell r="G13482" t="str">
            <v>B001</v>
          </cell>
          <cell r="H13482" t="str">
            <v>Head Set</v>
          </cell>
          <cell r="I13482" t="str">
            <v>Styrlager</v>
          </cell>
          <cell r="K13482" t="str">
            <v>C2105325</v>
          </cell>
          <cell r="L13482" t="str">
            <v>BSP?</v>
          </cell>
        </row>
        <row r="13483">
          <cell r="B13483" t="str">
            <v xml:space="preserve">YEC1124031Styrstam </v>
          </cell>
          <cell r="C13483" t="str">
            <v>YEC1124031</v>
          </cell>
          <cell r="D13483">
            <v>2024</v>
          </cell>
          <cell r="E13483">
            <v>4</v>
          </cell>
          <cell r="F13483" t="str">
            <v>0040</v>
          </cell>
          <cell r="G13483" t="str">
            <v>B002</v>
          </cell>
          <cell r="H13483" t="str">
            <v>Handlebar Stem</v>
          </cell>
          <cell r="I13483" t="str">
            <v xml:space="preserve">Styrstam </v>
          </cell>
          <cell r="K13483" t="str">
            <v>C2205624-045</v>
          </cell>
          <cell r="L13483" t="str">
            <v>BSP?</v>
          </cell>
        </row>
        <row r="13484">
          <cell r="B13484" t="str">
            <v>YEC1124031Styre</v>
          </cell>
          <cell r="C13484" t="str">
            <v>YEC1124031</v>
          </cell>
          <cell r="D13484">
            <v>2024</v>
          </cell>
          <cell r="E13484">
            <v>5</v>
          </cell>
          <cell r="F13484" t="str">
            <v>0050</v>
          </cell>
          <cell r="G13484" t="str">
            <v>B003</v>
          </cell>
          <cell r="H13484" t="str">
            <v>Handelbar</v>
          </cell>
          <cell r="I13484" t="str">
            <v>Styre</v>
          </cell>
          <cell r="K13484" t="str">
            <v>C2306107-R35</v>
          </cell>
          <cell r="L13484" t="str">
            <v>BSP?</v>
          </cell>
        </row>
        <row r="13485">
          <cell r="B13485" t="str">
            <v>YEC1124031Bromsgrepp H</v>
          </cell>
          <cell r="C13485" t="str">
            <v>YEC1124031</v>
          </cell>
          <cell r="D13485">
            <v>2024</v>
          </cell>
          <cell r="E13485">
            <v>6</v>
          </cell>
          <cell r="F13485" t="str">
            <v>0060</v>
          </cell>
          <cell r="G13485" t="str">
            <v>C002</v>
          </cell>
          <cell r="H13485" t="str">
            <v>Brake Lever R</v>
          </cell>
          <cell r="I13485" t="str">
            <v>Bromsgrepp H</v>
          </cell>
          <cell r="K13485" t="str">
            <v>Shimano</v>
          </cell>
          <cell r="L13485" t="str">
            <v>Kontakta SHIMANO</v>
          </cell>
        </row>
        <row r="13486">
          <cell r="B13486" t="str">
            <v>YEC1124031Bromsgrepp V</v>
          </cell>
          <cell r="C13486" t="str">
            <v>YEC1124031</v>
          </cell>
          <cell r="D13486">
            <v>2024</v>
          </cell>
          <cell r="E13486">
            <v>7</v>
          </cell>
          <cell r="F13486" t="str">
            <v>0070</v>
          </cell>
          <cell r="G13486" t="str">
            <v>C001</v>
          </cell>
          <cell r="H13486" t="str">
            <v>Brake Lever L</v>
          </cell>
          <cell r="I13486" t="str">
            <v>Bromsgrepp V</v>
          </cell>
          <cell r="K13486" t="str">
            <v>Shimano</v>
          </cell>
          <cell r="L13486" t="str">
            <v>Kontakta SHIMANO</v>
          </cell>
        </row>
        <row r="13487">
          <cell r="B13487" t="str">
            <v>YEC1124031Växelreglage H</v>
          </cell>
          <cell r="C13487" t="str">
            <v>YEC1124031</v>
          </cell>
          <cell r="D13487">
            <v>2024</v>
          </cell>
          <cell r="E13487">
            <v>8</v>
          </cell>
          <cell r="F13487" t="str">
            <v>0080</v>
          </cell>
          <cell r="G13487" t="str">
            <v>D002</v>
          </cell>
          <cell r="H13487" t="str">
            <v>Shift Lever R</v>
          </cell>
          <cell r="I13487" t="str">
            <v>Växelreglage H</v>
          </cell>
          <cell r="K13487" t="str">
            <v>Shimano</v>
          </cell>
          <cell r="L13487" t="str">
            <v>Kontakta SHIMANO</v>
          </cell>
        </row>
        <row r="13488">
          <cell r="B13488" t="str">
            <v>YEC1124031Växelreglage V</v>
          </cell>
          <cell r="C13488" t="str">
            <v>YEC1124031</v>
          </cell>
          <cell r="D13488">
            <v>2024</v>
          </cell>
          <cell r="E13488">
            <v>9</v>
          </cell>
          <cell r="F13488" t="str">
            <v>0090</v>
          </cell>
          <cell r="G13488" t="str">
            <v>D001</v>
          </cell>
          <cell r="H13488" t="str">
            <v>Shift Lever L</v>
          </cell>
          <cell r="I13488" t="str">
            <v>Växelreglage V</v>
          </cell>
          <cell r="L13488" t="e">
            <v>#N/A</v>
          </cell>
        </row>
        <row r="13489">
          <cell r="B13489" t="str">
            <v>YEC1124031Handtag par</v>
          </cell>
          <cell r="C13489" t="str">
            <v>YEC1124031</v>
          </cell>
          <cell r="D13489">
            <v>2024</v>
          </cell>
          <cell r="E13489">
            <v>10</v>
          </cell>
          <cell r="F13489" t="str">
            <v>0100</v>
          </cell>
          <cell r="G13489" t="str">
            <v>B004</v>
          </cell>
          <cell r="H13489" t="str">
            <v>Grip R</v>
          </cell>
          <cell r="I13489" t="str">
            <v>Handtag par</v>
          </cell>
          <cell r="K13489" t="str">
            <v>C2505546</v>
          </cell>
          <cell r="L13489" t="str">
            <v>BSP?</v>
          </cell>
        </row>
        <row r="13490">
          <cell r="B13490" t="str">
            <v>YEC1124031Frambroms</v>
          </cell>
          <cell r="C13490" t="str">
            <v>YEC1124031</v>
          </cell>
          <cell r="D13490">
            <v>2024</v>
          </cell>
          <cell r="E13490">
            <v>11</v>
          </cell>
          <cell r="F13490" t="str">
            <v>0110</v>
          </cell>
          <cell r="G13490" t="str">
            <v>C003</v>
          </cell>
          <cell r="H13490" t="str">
            <v xml:space="preserve">Brake front </v>
          </cell>
          <cell r="I13490" t="str">
            <v>Frambroms</v>
          </cell>
          <cell r="K13490" t="str">
            <v>Shimano</v>
          </cell>
          <cell r="L13490" t="str">
            <v>Kontakta SHIMANO</v>
          </cell>
        </row>
        <row r="13491">
          <cell r="B13491" t="str">
            <v>YEC1124031Bakbroms</v>
          </cell>
          <cell r="C13491" t="str">
            <v>YEC1124031</v>
          </cell>
          <cell r="D13491">
            <v>2024</v>
          </cell>
          <cell r="E13491">
            <v>12</v>
          </cell>
          <cell r="F13491" t="str">
            <v>0120</v>
          </cell>
          <cell r="G13491" t="str">
            <v>C004</v>
          </cell>
          <cell r="H13491" t="str">
            <v>Brake rear</v>
          </cell>
          <cell r="I13491" t="str">
            <v>Bakbroms</v>
          </cell>
          <cell r="K13491" t="str">
            <v>Shimano</v>
          </cell>
          <cell r="L13491" t="str">
            <v>Kontakta SHIMANO</v>
          </cell>
        </row>
        <row r="13492">
          <cell r="B13492" t="str">
            <v>YEC1124031Vevlager</v>
          </cell>
          <cell r="C13492" t="str">
            <v>YEC1124031</v>
          </cell>
          <cell r="D13492">
            <v>2024</v>
          </cell>
          <cell r="E13492">
            <v>13</v>
          </cell>
          <cell r="F13492" t="str">
            <v>0130</v>
          </cell>
          <cell r="G13492" t="str">
            <v>E001</v>
          </cell>
          <cell r="H13492" t="str">
            <v xml:space="preserve">BB-set </v>
          </cell>
          <cell r="I13492" t="str">
            <v>Vevlager</v>
          </cell>
          <cell r="K13492" t="str">
            <v>INGÅR I MOTORN</v>
          </cell>
          <cell r="L13492" t="str">
            <v>Ingår i motorn</v>
          </cell>
        </row>
        <row r="13493">
          <cell r="B13493" t="str">
            <v>YEC1124031Vevparti</v>
          </cell>
          <cell r="C13493" t="str">
            <v>YEC1124031</v>
          </cell>
          <cell r="D13493">
            <v>2024</v>
          </cell>
          <cell r="E13493">
            <v>14</v>
          </cell>
          <cell r="F13493" t="str">
            <v>0140</v>
          </cell>
          <cell r="G13493" t="str">
            <v>E002</v>
          </cell>
          <cell r="H13493" t="str">
            <v>Front Chainwheel</v>
          </cell>
          <cell r="I13493" t="str">
            <v>Vevparti</v>
          </cell>
          <cell r="K13493" t="str">
            <v>Bosch</v>
          </cell>
          <cell r="L13493" t="str">
            <v>Kontakta BOSCH</v>
          </cell>
        </row>
        <row r="13494">
          <cell r="B13494" t="str">
            <v>YEC1124031Kedjeskydd</v>
          </cell>
          <cell r="C13494" t="str">
            <v>YEC1124031</v>
          </cell>
          <cell r="D13494">
            <v>2024</v>
          </cell>
          <cell r="E13494">
            <v>15</v>
          </cell>
          <cell r="F13494" t="str">
            <v>0150</v>
          </cell>
          <cell r="G13494" t="str">
            <v>H001</v>
          </cell>
          <cell r="H13494" t="str">
            <v>Chain guard</v>
          </cell>
          <cell r="I13494" t="str">
            <v>Kedjeskydd</v>
          </cell>
          <cell r="L13494" t="e">
            <v>#N/A</v>
          </cell>
        </row>
        <row r="13495">
          <cell r="B13495" t="str">
            <v>YEC1124031Kedjeskyddsfäste</v>
          </cell>
          <cell r="C13495" t="str">
            <v>YEC1124031</v>
          </cell>
          <cell r="D13495">
            <v>2024</v>
          </cell>
          <cell r="E13495">
            <v>16</v>
          </cell>
          <cell r="F13495" t="str">
            <v>0160</v>
          </cell>
          <cell r="G13495" t="str">
            <v>H002</v>
          </cell>
          <cell r="H13495" t="str">
            <v>Chain guard bracket</v>
          </cell>
          <cell r="I13495" t="str">
            <v>Kedjeskyddsfäste</v>
          </cell>
          <cell r="L13495" t="e">
            <v>#N/A</v>
          </cell>
        </row>
        <row r="13496">
          <cell r="B13496" t="str">
            <v>YEC1124031Framväxel</v>
          </cell>
          <cell r="C13496" t="str">
            <v>YEC1124031</v>
          </cell>
          <cell r="D13496">
            <v>2024</v>
          </cell>
          <cell r="E13496">
            <v>17</v>
          </cell>
          <cell r="F13496" t="str">
            <v>0170</v>
          </cell>
          <cell r="G13496" t="str">
            <v>D003</v>
          </cell>
          <cell r="H13496" t="str">
            <v>Front Derailleur</v>
          </cell>
          <cell r="I13496" t="str">
            <v>Framväxel</v>
          </cell>
          <cell r="L13496" t="e">
            <v>#N/A</v>
          </cell>
        </row>
        <row r="13497">
          <cell r="B13497" t="str">
            <v>YEC1124031Bakväxel</v>
          </cell>
          <cell r="C13497" t="str">
            <v>YEC1124031</v>
          </cell>
          <cell r="D13497">
            <v>2024</v>
          </cell>
          <cell r="E13497">
            <v>18</v>
          </cell>
          <cell r="F13497" t="str">
            <v>0180</v>
          </cell>
          <cell r="G13497" t="str">
            <v>D004</v>
          </cell>
          <cell r="H13497" t="str">
            <v>Rear Derailleur</v>
          </cell>
          <cell r="I13497" t="str">
            <v>Bakväxel</v>
          </cell>
          <cell r="K13497" t="str">
            <v>Shimano</v>
          </cell>
          <cell r="L13497" t="str">
            <v>Kontakta SHIMANO</v>
          </cell>
        </row>
        <row r="13498">
          <cell r="B13498" t="str">
            <v>YEC1124031Kedja</v>
          </cell>
          <cell r="C13498" t="str">
            <v>YEC1124031</v>
          </cell>
          <cell r="D13498">
            <v>2024</v>
          </cell>
          <cell r="E13498">
            <v>19</v>
          </cell>
          <cell r="F13498" t="str">
            <v>0190</v>
          </cell>
          <cell r="G13498" t="str">
            <v>E003</v>
          </cell>
          <cell r="H13498" t="str">
            <v xml:space="preserve">Chain </v>
          </cell>
          <cell r="I13498" t="str">
            <v>Kedja</v>
          </cell>
          <cell r="K13498" t="str">
            <v>Shimano</v>
          </cell>
          <cell r="L13498" t="str">
            <v>Kontakta SHIMANO</v>
          </cell>
        </row>
        <row r="13499">
          <cell r="B13499" t="str">
            <v>YEC1124031Kassett</v>
          </cell>
          <cell r="C13499" t="str">
            <v>YEC1124031</v>
          </cell>
          <cell r="D13499">
            <v>2024</v>
          </cell>
          <cell r="E13499">
            <v>20</v>
          </cell>
          <cell r="F13499" t="str">
            <v>0200</v>
          </cell>
          <cell r="G13499" t="str">
            <v>E004</v>
          </cell>
          <cell r="H13499" t="str">
            <v>Cassette Sprocket</v>
          </cell>
          <cell r="I13499" t="str">
            <v>Kassett</v>
          </cell>
          <cell r="K13499" t="str">
            <v>Shimano</v>
          </cell>
          <cell r="L13499" t="str">
            <v>Kontakta SHIMANO</v>
          </cell>
        </row>
        <row r="13500">
          <cell r="B13500" t="str">
            <v>YEC1124031Framhjul</v>
          </cell>
          <cell r="C13500" t="str">
            <v>YEC1124031</v>
          </cell>
          <cell r="D13500">
            <v>2024</v>
          </cell>
          <cell r="E13500">
            <v>21</v>
          </cell>
          <cell r="F13500" t="str">
            <v>0210</v>
          </cell>
          <cell r="G13500" t="str">
            <v>F001</v>
          </cell>
          <cell r="H13500" t="str">
            <v>Front hub</v>
          </cell>
          <cell r="I13500" t="str">
            <v>Framhjul</v>
          </cell>
          <cell r="L13500" t="e">
            <v>#N/A</v>
          </cell>
        </row>
        <row r="13501">
          <cell r="B13501" t="str">
            <v>YEC1124031Bakhjul</v>
          </cell>
          <cell r="C13501" t="str">
            <v>YEC1124031</v>
          </cell>
          <cell r="D13501">
            <v>2024</v>
          </cell>
          <cell r="E13501">
            <v>22</v>
          </cell>
          <cell r="F13501" t="str">
            <v>0220</v>
          </cell>
          <cell r="G13501" t="str">
            <v>F002</v>
          </cell>
          <cell r="H13501" t="str">
            <v>Rear hub</v>
          </cell>
          <cell r="I13501" t="str">
            <v>Bakhjul</v>
          </cell>
          <cell r="L13501" t="e">
            <v>#N/A</v>
          </cell>
        </row>
        <row r="13502">
          <cell r="B13502" t="str">
            <v>YEC1124031Däck</v>
          </cell>
          <cell r="C13502" t="str">
            <v>YEC1124031</v>
          </cell>
          <cell r="D13502">
            <v>2024</v>
          </cell>
          <cell r="E13502">
            <v>23</v>
          </cell>
          <cell r="F13502" t="str">
            <v>0230</v>
          </cell>
          <cell r="G13502" t="str">
            <v>F003</v>
          </cell>
          <cell r="H13502" t="str">
            <v>Tire</v>
          </cell>
          <cell r="I13502" t="str">
            <v>Däck</v>
          </cell>
          <cell r="L13502" t="e">
            <v>#N/A</v>
          </cell>
        </row>
        <row r="13503">
          <cell r="B13503" t="str">
            <v>YEC1124031Skärmar set</v>
          </cell>
          <cell r="C13503" t="str">
            <v>YEC1124031</v>
          </cell>
          <cell r="D13503">
            <v>2024</v>
          </cell>
          <cell r="E13503">
            <v>24</v>
          </cell>
          <cell r="F13503" t="str">
            <v>0240</v>
          </cell>
          <cell r="G13503" t="str">
            <v>H003</v>
          </cell>
          <cell r="H13503" t="str">
            <v xml:space="preserve">Mudguard front   </v>
          </cell>
          <cell r="I13503" t="str">
            <v>Skärmar set</v>
          </cell>
          <cell r="L13503" t="e">
            <v>#N/A</v>
          </cell>
        </row>
        <row r="13504">
          <cell r="B13504" t="str">
            <v>YEC1124031Pakethållare</v>
          </cell>
          <cell r="C13504" t="str">
            <v>YEC1124031</v>
          </cell>
          <cell r="D13504">
            <v>2024</v>
          </cell>
          <cell r="E13504">
            <v>25</v>
          </cell>
          <cell r="F13504" t="str">
            <v>0250</v>
          </cell>
          <cell r="G13504" t="str">
            <v>H004</v>
          </cell>
          <cell r="H13504" t="str">
            <v>Carrier</v>
          </cell>
          <cell r="I13504" t="str">
            <v>Pakethållare</v>
          </cell>
          <cell r="L13504" t="e">
            <v>#N/A</v>
          </cell>
        </row>
        <row r="13505">
          <cell r="B13505" t="str">
            <v>YEC1124031Sadel</v>
          </cell>
          <cell r="C13505" t="str">
            <v>YEC1124031</v>
          </cell>
          <cell r="D13505">
            <v>2024</v>
          </cell>
          <cell r="E13505">
            <v>26</v>
          </cell>
          <cell r="F13505" t="str">
            <v>0260</v>
          </cell>
          <cell r="G13505" t="str">
            <v>G001</v>
          </cell>
          <cell r="H13505" t="str">
            <v>Saddle</v>
          </cell>
          <cell r="I13505" t="str">
            <v>Sadel</v>
          </cell>
          <cell r="K13505" t="str">
            <v>C7106284</v>
          </cell>
          <cell r="L13505" t="e">
            <v>#N/A</v>
          </cell>
        </row>
        <row r="13506">
          <cell r="B13506" t="str">
            <v>YEC1124031Sadelstolpe</v>
          </cell>
          <cell r="C13506" t="str">
            <v>YEC1124031</v>
          </cell>
          <cell r="D13506">
            <v>2024</v>
          </cell>
          <cell r="E13506">
            <v>27</v>
          </cell>
          <cell r="F13506" t="str">
            <v>0270</v>
          </cell>
          <cell r="G13506" t="str">
            <v>G002</v>
          </cell>
          <cell r="H13506" t="str">
            <v>Seatpost</v>
          </cell>
          <cell r="I13506" t="str">
            <v>Sadelstolpe</v>
          </cell>
          <cell r="K13506" t="str">
            <v>C7405687-075</v>
          </cell>
          <cell r="L13506" t="str">
            <v>BSP?</v>
          </cell>
        </row>
        <row r="13507">
          <cell r="B13507" t="str">
            <v>YEC1124031Sadelrörsklämma</v>
          </cell>
          <cell r="C13507" t="str">
            <v>YEC1124031</v>
          </cell>
          <cell r="D13507">
            <v>2024</v>
          </cell>
          <cell r="E13507">
            <v>28</v>
          </cell>
          <cell r="F13507" t="str">
            <v>0280</v>
          </cell>
          <cell r="G13507" t="str">
            <v>G003</v>
          </cell>
          <cell r="H13507" t="str">
            <v>Seat Clamp</v>
          </cell>
          <cell r="I13507" t="str">
            <v>Sadelrörsklämma</v>
          </cell>
          <cell r="K13507" t="str">
            <v>C7305186-BK</v>
          </cell>
          <cell r="L13507" t="str">
            <v>BSP?</v>
          </cell>
        </row>
        <row r="13508">
          <cell r="B13508" t="str">
            <v>YEC1124031Framlampa</v>
          </cell>
          <cell r="C13508" t="str">
            <v>YEC1124031</v>
          </cell>
          <cell r="D13508">
            <v>2024</v>
          </cell>
          <cell r="E13508">
            <v>29</v>
          </cell>
          <cell r="F13508" t="str">
            <v>0290</v>
          </cell>
          <cell r="G13508" t="str">
            <v>H005</v>
          </cell>
          <cell r="H13508" t="str">
            <v>Front light</v>
          </cell>
          <cell r="I13508" t="str">
            <v>Framlampa</v>
          </cell>
          <cell r="L13508" t="e">
            <v>#N/A</v>
          </cell>
        </row>
        <row r="13509">
          <cell r="B13509" t="str">
            <v>YEC1124031Baklampa</v>
          </cell>
          <cell r="C13509" t="str">
            <v>YEC1124031</v>
          </cell>
          <cell r="D13509">
            <v>2024</v>
          </cell>
          <cell r="E13509">
            <v>30</v>
          </cell>
          <cell r="F13509" t="str">
            <v>0300</v>
          </cell>
          <cell r="G13509" t="str">
            <v>H006</v>
          </cell>
          <cell r="H13509" t="str">
            <v>Light, Rear</v>
          </cell>
          <cell r="I13509" t="str">
            <v>Baklampa</v>
          </cell>
          <cell r="L13509" t="e">
            <v>#N/A</v>
          </cell>
        </row>
        <row r="13510">
          <cell r="B13510" t="str">
            <v>YEC1124031Låssats</v>
          </cell>
          <cell r="C13510" t="str">
            <v>YEC1124031</v>
          </cell>
          <cell r="D13510">
            <v>2024</v>
          </cell>
          <cell r="E13510">
            <v>31</v>
          </cell>
          <cell r="F13510" t="str">
            <v>0310</v>
          </cell>
          <cell r="G13510" t="str">
            <v>H007</v>
          </cell>
          <cell r="H13510" t="str">
            <v>Lock</v>
          </cell>
          <cell r="I13510" t="str">
            <v>Låssats</v>
          </cell>
          <cell r="L13510" t="e">
            <v>#N/A</v>
          </cell>
        </row>
        <row r="13511">
          <cell r="B13511" t="str">
            <v>YEC1124031Stöd</v>
          </cell>
          <cell r="C13511" t="str">
            <v>YEC1124031</v>
          </cell>
          <cell r="D13511">
            <v>2024</v>
          </cell>
          <cell r="E13511">
            <v>32</v>
          </cell>
          <cell r="F13511" t="str">
            <v>0320</v>
          </cell>
          <cell r="G13511" t="str">
            <v>H008</v>
          </cell>
          <cell r="H13511" t="str">
            <v>Kick stand</v>
          </cell>
          <cell r="I13511" t="str">
            <v>Stöd</v>
          </cell>
          <cell r="L13511" t="e">
            <v>#N/A</v>
          </cell>
        </row>
        <row r="13512">
          <cell r="B13512" t="str">
            <v>YEC1124031Korg</v>
          </cell>
          <cell r="C13512" t="str">
            <v>YEC1124031</v>
          </cell>
          <cell r="D13512">
            <v>2024</v>
          </cell>
          <cell r="E13512">
            <v>33</v>
          </cell>
          <cell r="F13512" t="str">
            <v>0330</v>
          </cell>
          <cell r="G13512" t="str">
            <v>H009</v>
          </cell>
          <cell r="H13512" t="str">
            <v>Basket / Fr carrier</v>
          </cell>
          <cell r="I13512" t="str">
            <v>Korg</v>
          </cell>
          <cell r="L13512" t="e">
            <v>#N/A</v>
          </cell>
        </row>
        <row r="13513">
          <cell r="B13513" t="str">
            <v>YEC1124031Pedaler</v>
          </cell>
          <cell r="C13513" t="str">
            <v>YEC1124031</v>
          </cell>
          <cell r="D13513">
            <v>2024</v>
          </cell>
          <cell r="E13513">
            <v>34</v>
          </cell>
          <cell r="F13513" t="str">
            <v>0340</v>
          </cell>
          <cell r="G13513" t="str">
            <v>E005</v>
          </cell>
          <cell r="H13513" t="str">
            <v xml:space="preserve">Pedal </v>
          </cell>
          <cell r="I13513" t="str">
            <v>Pedaler</v>
          </cell>
          <cell r="K13513" t="str">
            <v>C3505159</v>
          </cell>
          <cell r="L13513" t="str">
            <v>C3500030</v>
          </cell>
        </row>
        <row r="13514">
          <cell r="B13514" t="str">
            <v>YEC1124031Motor</v>
          </cell>
          <cell r="C13514" t="str">
            <v>YEC1124031</v>
          </cell>
          <cell r="D13514">
            <v>2024</v>
          </cell>
          <cell r="E13514">
            <v>35</v>
          </cell>
          <cell r="F13514" t="str">
            <v>0350</v>
          </cell>
          <cell r="G13514" t="str">
            <v>J001</v>
          </cell>
          <cell r="H13514" t="str">
            <v>DRIVE UNIT:</v>
          </cell>
          <cell r="I13514" t="str">
            <v>Motor</v>
          </cell>
          <cell r="K13514" t="str">
            <v>Bosch</v>
          </cell>
          <cell r="L13514" t="str">
            <v>Kontakta BOSCH</v>
          </cell>
        </row>
        <row r="13515">
          <cell r="B13515" t="str">
            <v>YEC1124031Display</v>
          </cell>
          <cell r="C13515" t="str">
            <v>YEC1124031</v>
          </cell>
          <cell r="D13515">
            <v>2024</v>
          </cell>
          <cell r="E13515">
            <v>36</v>
          </cell>
          <cell r="F13515" t="str">
            <v>0360</v>
          </cell>
          <cell r="G13515" t="str">
            <v>J004</v>
          </cell>
          <cell r="H13515" t="str">
            <v>DISPLAY:</v>
          </cell>
          <cell r="I13515" t="str">
            <v>Display</v>
          </cell>
          <cell r="L13515" t="e">
            <v>#N/A</v>
          </cell>
        </row>
        <row r="13516">
          <cell r="B13516" t="str">
            <v>YEC1124031EB-Bus kabel</v>
          </cell>
          <cell r="C13516" t="str">
            <v>YEC1124031</v>
          </cell>
          <cell r="D13516">
            <v>2024</v>
          </cell>
          <cell r="E13516">
            <v>37</v>
          </cell>
          <cell r="F13516" t="str">
            <v>0370</v>
          </cell>
          <cell r="G13516" t="str">
            <v>J005</v>
          </cell>
          <cell r="H13516" t="str">
            <v>EB-BUS CABLE:</v>
          </cell>
          <cell r="I13516" t="str">
            <v>EB-Bus kabel</v>
          </cell>
          <cell r="K13516" t="str">
            <v>Bosch</v>
          </cell>
          <cell r="L13516" t="str">
            <v>Kontakta BOSCH</v>
          </cell>
        </row>
        <row r="13517">
          <cell r="B13517" t="str">
            <v>YEC1124031Motorkabel</v>
          </cell>
          <cell r="C13517" t="str">
            <v>YEC1124031</v>
          </cell>
          <cell r="D13517">
            <v>2024</v>
          </cell>
          <cell r="E13517">
            <v>38</v>
          </cell>
          <cell r="F13517" t="str">
            <v>0380</v>
          </cell>
          <cell r="G13517" t="str">
            <v>J006</v>
          </cell>
          <cell r="H13517" t="str">
            <v>POWER CABLE:</v>
          </cell>
          <cell r="I13517" t="str">
            <v>Motorkabel</v>
          </cell>
          <cell r="K13517" t="str">
            <v>Bosch</v>
          </cell>
          <cell r="L13517" t="str">
            <v>Kontakta BOSCH</v>
          </cell>
        </row>
        <row r="13518">
          <cell r="B13518" t="str">
            <v>YEC1124031Kabel framlampa</v>
          </cell>
          <cell r="C13518" t="str">
            <v>YEC1124031</v>
          </cell>
          <cell r="D13518">
            <v>2024</v>
          </cell>
          <cell r="E13518">
            <v>39</v>
          </cell>
          <cell r="F13518" t="str">
            <v>0390</v>
          </cell>
          <cell r="G13518" t="str">
            <v>J007</v>
          </cell>
          <cell r="H13518" t="str">
            <v>F. LIGHT CABLE:</v>
          </cell>
          <cell r="I13518" t="str">
            <v>Kabel framlampa</v>
          </cell>
          <cell r="L13518" t="e">
            <v>#N/A</v>
          </cell>
        </row>
        <row r="13519">
          <cell r="B13519" t="str">
            <v>YEC1124031Kabel baklampa</v>
          </cell>
          <cell r="C13519" t="str">
            <v>YEC1124031</v>
          </cell>
          <cell r="D13519">
            <v>2024</v>
          </cell>
          <cell r="E13519">
            <v>40</v>
          </cell>
          <cell r="F13519" t="str">
            <v>0400</v>
          </cell>
          <cell r="G13519" t="str">
            <v>J008</v>
          </cell>
          <cell r="H13519" t="str">
            <v>R. LIGHT CABLE:</v>
          </cell>
          <cell r="I13519" t="str">
            <v>Kabel baklampa</v>
          </cell>
          <cell r="L13519" t="e">
            <v>#N/A</v>
          </cell>
        </row>
        <row r="13520">
          <cell r="B13520" t="str">
            <v>YEC1124031Hastighetssensor</v>
          </cell>
          <cell r="C13520" t="str">
            <v>YEC1124031</v>
          </cell>
          <cell r="D13520">
            <v>2024</v>
          </cell>
          <cell r="E13520">
            <v>41</v>
          </cell>
          <cell r="F13520" t="str">
            <v>0410</v>
          </cell>
          <cell r="G13520" t="str">
            <v>J009</v>
          </cell>
          <cell r="H13520" t="str">
            <v>SPEED SENSOR:</v>
          </cell>
          <cell r="I13520" t="str">
            <v>Hastighetssensor</v>
          </cell>
          <cell r="K13520" t="str">
            <v>Bosch</v>
          </cell>
          <cell r="L13520" t="str">
            <v>Kontakta BOSCH</v>
          </cell>
        </row>
        <row r="13521">
          <cell r="B13521" t="str">
            <v>YEC1124031Batteri</v>
          </cell>
          <cell r="C13521" t="str">
            <v>YEC1124031</v>
          </cell>
          <cell r="D13521">
            <v>2024</v>
          </cell>
          <cell r="E13521">
            <v>42</v>
          </cell>
          <cell r="F13521" t="str">
            <v>0420</v>
          </cell>
          <cell r="G13521" t="str">
            <v>J002</v>
          </cell>
          <cell r="H13521" t="str">
            <v>BATTERY:</v>
          </cell>
          <cell r="I13521" t="str">
            <v>Batteri</v>
          </cell>
          <cell r="K13521" t="str">
            <v>Bosch</v>
          </cell>
          <cell r="L13521" t="str">
            <v>Kontakta BOSCH</v>
          </cell>
        </row>
        <row r="13522">
          <cell r="B13522" t="str">
            <v>YEC1124031Batterihållare</v>
          </cell>
          <cell r="C13522" t="str">
            <v>YEC1124031</v>
          </cell>
          <cell r="D13522">
            <v>2024</v>
          </cell>
          <cell r="E13522">
            <v>43</v>
          </cell>
          <cell r="F13522" t="str">
            <v>0430</v>
          </cell>
          <cell r="G13522" t="str">
            <v>J003</v>
          </cell>
          <cell r="H13522" t="str">
            <v>BATTERY HOLDER/Slider</v>
          </cell>
          <cell r="I13522" t="str">
            <v>Batterihållare</v>
          </cell>
          <cell r="K13522" t="str">
            <v>Bosch</v>
          </cell>
          <cell r="L13522" t="str">
            <v>Kontakta BOSCH</v>
          </cell>
        </row>
        <row r="13523">
          <cell r="B13523" t="str">
            <v>YEC1124031Batteriladdare</v>
          </cell>
          <cell r="C13523" t="str">
            <v>YEC1124031</v>
          </cell>
          <cell r="D13523">
            <v>2024</v>
          </cell>
          <cell r="E13523">
            <v>44</v>
          </cell>
          <cell r="F13523" t="str">
            <v>0440</v>
          </cell>
          <cell r="G13523" t="str">
            <v>J010</v>
          </cell>
          <cell r="H13523" t="str">
            <v>CHARGER:</v>
          </cell>
          <cell r="I13523" t="str">
            <v>Batteriladdare</v>
          </cell>
          <cell r="K13523" t="str">
            <v>Bosch</v>
          </cell>
          <cell r="L13523" t="str">
            <v>Kontakta BOSCH</v>
          </cell>
        </row>
        <row r="13524">
          <cell r="B13524" t="str">
            <v>YEC1124031Kontrollbox</v>
          </cell>
          <cell r="C13524" t="str">
            <v>YEC1124031</v>
          </cell>
          <cell r="D13524">
            <v>2024</v>
          </cell>
          <cell r="E13524">
            <v>45</v>
          </cell>
          <cell r="F13524" t="str">
            <v>0450</v>
          </cell>
          <cell r="G13524" t="str">
            <v>J011</v>
          </cell>
          <cell r="H13524" t="str">
            <v>Controller</v>
          </cell>
          <cell r="I13524" t="str">
            <v>Kontrollbox</v>
          </cell>
          <cell r="K13524" t="str">
            <v>INGÅR I MOTORN</v>
          </cell>
          <cell r="L13524" t="str">
            <v>Ingår i motorn</v>
          </cell>
        </row>
        <row r="13525">
          <cell r="B13525" t="str">
            <v>YEC1124031Växelöra</v>
          </cell>
          <cell r="C13525" t="str">
            <v>YEC1124031</v>
          </cell>
          <cell r="D13525">
            <v>2024</v>
          </cell>
          <cell r="E13525">
            <v>46</v>
          </cell>
          <cell r="F13525" t="str">
            <v>0460</v>
          </cell>
          <cell r="G13525" t="str">
            <v>D005</v>
          </cell>
          <cell r="H13525" t="str">
            <v>Gear hanger</v>
          </cell>
          <cell r="I13525" t="str">
            <v>Växelöra</v>
          </cell>
          <cell r="K13525" t="str">
            <v>?</v>
          </cell>
          <cell r="L13525" t="e">
            <v>#N/A</v>
          </cell>
        </row>
        <row r="13526">
          <cell r="B13526" t="str">
            <v>YEC1124431RAM</v>
          </cell>
          <cell r="C13526" t="str">
            <v>YEC1124431</v>
          </cell>
          <cell r="D13526">
            <v>2024</v>
          </cell>
          <cell r="E13526">
            <v>1</v>
          </cell>
          <cell r="F13526" t="str">
            <v>0010</v>
          </cell>
          <cell r="G13526" t="str">
            <v>A001</v>
          </cell>
          <cell r="H13526" t="str">
            <v>PAINTED FRAME</v>
          </cell>
          <cell r="I13526" t="str">
            <v>RAM</v>
          </cell>
          <cell r="L13526" t="e">
            <v>#N/A</v>
          </cell>
        </row>
        <row r="13527">
          <cell r="B13527" t="str">
            <v>YEC1124431Framgaffel</v>
          </cell>
          <cell r="C13527" t="str">
            <v>YEC1124431</v>
          </cell>
          <cell r="D13527">
            <v>2024</v>
          </cell>
          <cell r="E13527">
            <v>2</v>
          </cell>
          <cell r="F13527" t="str">
            <v>0020</v>
          </cell>
          <cell r="G13527" t="str">
            <v>A002</v>
          </cell>
          <cell r="H13527" t="str">
            <v>PAINTED FORK</v>
          </cell>
          <cell r="I13527" t="str">
            <v>Framgaffel</v>
          </cell>
          <cell r="L13527" t="e">
            <v>#N/A</v>
          </cell>
        </row>
        <row r="13528">
          <cell r="B13528" t="str">
            <v>YEC1124431Styrlager</v>
          </cell>
          <cell r="C13528" t="str">
            <v>YEC1124431</v>
          </cell>
          <cell r="D13528">
            <v>2024</v>
          </cell>
          <cell r="E13528">
            <v>3</v>
          </cell>
          <cell r="F13528" t="str">
            <v>0030</v>
          </cell>
          <cell r="G13528" t="str">
            <v>B001</v>
          </cell>
          <cell r="H13528" t="str">
            <v>Head Set</v>
          </cell>
          <cell r="I13528" t="str">
            <v>Styrlager</v>
          </cell>
          <cell r="K13528" t="str">
            <v>C2105325</v>
          </cell>
          <cell r="L13528" t="str">
            <v>BSP?</v>
          </cell>
        </row>
        <row r="13529">
          <cell r="B13529" t="str">
            <v xml:space="preserve">YEC1124431Styrstam </v>
          </cell>
          <cell r="C13529" t="str">
            <v>YEC1124431</v>
          </cell>
          <cell r="D13529">
            <v>2024</v>
          </cell>
          <cell r="E13529">
            <v>4</v>
          </cell>
          <cell r="F13529" t="str">
            <v>0040</v>
          </cell>
          <cell r="G13529" t="str">
            <v>B002</v>
          </cell>
          <cell r="H13529" t="str">
            <v>Handlebar Stem</v>
          </cell>
          <cell r="I13529" t="str">
            <v xml:space="preserve">Styrstam </v>
          </cell>
          <cell r="K13529" t="str">
            <v>C2205624-045</v>
          </cell>
          <cell r="L13529" t="str">
            <v>BSP?</v>
          </cell>
        </row>
        <row r="13530">
          <cell r="B13530" t="str">
            <v>YEC1124431Styre</v>
          </cell>
          <cell r="C13530" t="str">
            <v>YEC1124431</v>
          </cell>
          <cell r="D13530">
            <v>2024</v>
          </cell>
          <cell r="E13530">
            <v>5</v>
          </cell>
          <cell r="F13530" t="str">
            <v>0050</v>
          </cell>
          <cell r="G13530" t="str">
            <v>B003</v>
          </cell>
          <cell r="H13530" t="str">
            <v>Handelbar</v>
          </cell>
          <cell r="I13530" t="str">
            <v>Styre</v>
          </cell>
          <cell r="K13530" t="str">
            <v>C2306107-R35</v>
          </cell>
          <cell r="L13530" t="str">
            <v>BSP?</v>
          </cell>
        </row>
        <row r="13531">
          <cell r="B13531" t="str">
            <v>YEC1124431Bromsgrepp H</v>
          </cell>
          <cell r="C13531" t="str">
            <v>YEC1124431</v>
          </cell>
          <cell r="D13531">
            <v>2024</v>
          </cell>
          <cell r="E13531">
            <v>6</v>
          </cell>
          <cell r="F13531" t="str">
            <v>0060</v>
          </cell>
          <cell r="G13531" t="str">
            <v>C002</v>
          </cell>
          <cell r="H13531" t="str">
            <v>Brake Lever R</v>
          </cell>
          <cell r="I13531" t="str">
            <v>Bromsgrepp H</v>
          </cell>
          <cell r="K13531" t="str">
            <v>Shimano</v>
          </cell>
          <cell r="L13531" t="str">
            <v>Kontakta SHIMANO</v>
          </cell>
        </row>
        <row r="13532">
          <cell r="B13532" t="str">
            <v>YEC1124431Bromsgrepp V</v>
          </cell>
          <cell r="C13532" t="str">
            <v>YEC1124431</v>
          </cell>
          <cell r="D13532">
            <v>2024</v>
          </cell>
          <cell r="E13532">
            <v>7</v>
          </cell>
          <cell r="F13532" t="str">
            <v>0070</v>
          </cell>
          <cell r="G13532" t="str">
            <v>C001</v>
          </cell>
          <cell r="H13532" t="str">
            <v>Brake Lever L</v>
          </cell>
          <cell r="I13532" t="str">
            <v>Bromsgrepp V</v>
          </cell>
          <cell r="K13532" t="str">
            <v>Shimano</v>
          </cell>
          <cell r="L13532" t="str">
            <v>Kontakta SHIMANO</v>
          </cell>
        </row>
        <row r="13533">
          <cell r="B13533" t="str">
            <v>YEC1124431Växelreglage H</v>
          </cell>
          <cell r="C13533" t="str">
            <v>YEC1124431</v>
          </cell>
          <cell r="D13533">
            <v>2024</v>
          </cell>
          <cell r="E13533">
            <v>8</v>
          </cell>
          <cell r="F13533" t="str">
            <v>0080</v>
          </cell>
          <cell r="G13533" t="str">
            <v>D002</v>
          </cell>
          <cell r="H13533" t="str">
            <v>Shift Lever R</v>
          </cell>
          <cell r="I13533" t="str">
            <v>Växelreglage H</v>
          </cell>
          <cell r="K13533" t="str">
            <v>Shimano</v>
          </cell>
          <cell r="L13533" t="str">
            <v>Kontakta SHIMANO</v>
          </cell>
        </row>
        <row r="13534">
          <cell r="B13534" t="str">
            <v>YEC1124431Växelreglage V</v>
          </cell>
          <cell r="C13534" t="str">
            <v>YEC1124431</v>
          </cell>
          <cell r="D13534">
            <v>2024</v>
          </cell>
          <cell r="E13534">
            <v>9</v>
          </cell>
          <cell r="F13534" t="str">
            <v>0090</v>
          </cell>
          <cell r="G13534" t="str">
            <v>D001</v>
          </cell>
          <cell r="H13534" t="str">
            <v>Shift Lever L</v>
          </cell>
          <cell r="I13534" t="str">
            <v>Växelreglage V</v>
          </cell>
          <cell r="L13534" t="e">
            <v>#N/A</v>
          </cell>
        </row>
        <row r="13535">
          <cell r="B13535" t="str">
            <v>YEC1124431Handtag par</v>
          </cell>
          <cell r="C13535" t="str">
            <v>YEC1124431</v>
          </cell>
          <cell r="D13535">
            <v>2024</v>
          </cell>
          <cell r="E13535">
            <v>10</v>
          </cell>
          <cell r="F13535" t="str">
            <v>0100</v>
          </cell>
          <cell r="G13535" t="str">
            <v>B004</v>
          </cell>
          <cell r="H13535" t="str">
            <v>Grip R</v>
          </cell>
          <cell r="I13535" t="str">
            <v>Handtag par</v>
          </cell>
          <cell r="K13535" t="str">
            <v>C2505546</v>
          </cell>
          <cell r="L13535" t="str">
            <v>BSP?</v>
          </cell>
        </row>
        <row r="13536">
          <cell r="B13536" t="str">
            <v>YEC1124431Frambroms</v>
          </cell>
          <cell r="C13536" t="str">
            <v>YEC1124431</v>
          </cell>
          <cell r="D13536">
            <v>2024</v>
          </cell>
          <cell r="E13536">
            <v>11</v>
          </cell>
          <cell r="F13536" t="str">
            <v>0110</v>
          </cell>
          <cell r="G13536" t="str">
            <v>C003</v>
          </cell>
          <cell r="H13536" t="str">
            <v xml:space="preserve">Brake front </v>
          </cell>
          <cell r="I13536" t="str">
            <v>Frambroms</v>
          </cell>
          <cell r="K13536" t="str">
            <v>Shimano</v>
          </cell>
          <cell r="L13536" t="str">
            <v>Kontakta SHIMANO</v>
          </cell>
        </row>
        <row r="13537">
          <cell r="B13537" t="str">
            <v>YEC1124431Bakbroms</v>
          </cell>
          <cell r="C13537" t="str">
            <v>YEC1124431</v>
          </cell>
          <cell r="D13537">
            <v>2024</v>
          </cell>
          <cell r="E13537">
            <v>12</v>
          </cell>
          <cell r="F13537" t="str">
            <v>0120</v>
          </cell>
          <cell r="G13537" t="str">
            <v>C004</v>
          </cell>
          <cell r="H13537" t="str">
            <v>Brake rear</v>
          </cell>
          <cell r="I13537" t="str">
            <v>Bakbroms</v>
          </cell>
          <cell r="K13537" t="str">
            <v>Shimano</v>
          </cell>
          <cell r="L13537" t="str">
            <v>Kontakta SHIMANO</v>
          </cell>
        </row>
        <row r="13538">
          <cell r="B13538" t="str">
            <v>YEC1124431Vevlager</v>
          </cell>
          <cell r="C13538" t="str">
            <v>YEC1124431</v>
          </cell>
          <cell r="D13538">
            <v>2024</v>
          </cell>
          <cell r="E13538">
            <v>13</v>
          </cell>
          <cell r="F13538" t="str">
            <v>0130</v>
          </cell>
          <cell r="G13538" t="str">
            <v>E001</v>
          </cell>
          <cell r="H13538" t="str">
            <v xml:space="preserve">BB-set </v>
          </cell>
          <cell r="I13538" t="str">
            <v>Vevlager</v>
          </cell>
          <cell r="K13538" t="str">
            <v>INGÅR I MOTORN</v>
          </cell>
          <cell r="L13538" t="str">
            <v>Ingår i motorn</v>
          </cell>
        </row>
        <row r="13539">
          <cell r="B13539" t="str">
            <v>YEC1124431Vevparti</v>
          </cell>
          <cell r="C13539" t="str">
            <v>YEC1124431</v>
          </cell>
          <cell r="D13539">
            <v>2024</v>
          </cell>
          <cell r="E13539">
            <v>14</v>
          </cell>
          <cell r="F13539" t="str">
            <v>0140</v>
          </cell>
          <cell r="G13539" t="str">
            <v>E002</v>
          </cell>
          <cell r="H13539" t="str">
            <v>Front Chainwheel</v>
          </cell>
          <cell r="I13539" t="str">
            <v>Vevparti</v>
          </cell>
          <cell r="K13539" t="str">
            <v>Bosch</v>
          </cell>
          <cell r="L13539" t="str">
            <v>Kontakta BOSCH</v>
          </cell>
        </row>
        <row r="13540">
          <cell r="B13540" t="str">
            <v>YEC1124431Kedjeskydd</v>
          </cell>
          <cell r="C13540" t="str">
            <v>YEC1124431</v>
          </cell>
          <cell r="D13540">
            <v>2024</v>
          </cell>
          <cell r="E13540">
            <v>15</v>
          </cell>
          <cell r="F13540" t="str">
            <v>0150</v>
          </cell>
          <cell r="G13540" t="str">
            <v>H001</v>
          </cell>
          <cell r="H13540" t="str">
            <v>Chain guard</v>
          </cell>
          <cell r="I13540" t="str">
            <v>Kedjeskydd</v>
          </cell>
          <cell r="L13540" t="e">
            <v>#N/A</v>
          </cell>
        </row>
        <row r="13541">
          <cell r="B13541" t="str">
            <v>YEC1124431Kedjeskyddsfäste</v>
          </cell>
          <cell r="C13541" t="str">
            <v>YEC1124431</v>
          </cell>
          <cell r="D13541">
            <v>2024</v>
          </cell>
          <cell r="E13541">
            <v>16</v>
          </cell>
          <cell r="F13541" t="str">
            <v>0160</v>
          </cell>
          <cell r="G13541" t="str">
            <v>H002</v>
          </cell>
          <cell r="H13541" t="str">
            <v>Chain guard bracket</v>
          </cell>
          <cell r="I13541" t="str">
            <v>Kedjeskyddsfäste</v>
          </cell>
          <cell r="L13541" t="e">
            <v>#N/A</v>
          </cell>
        </row>
        <row r="13542">
          <cell r="B13542" t="str">
            <v>YEC1124431Framväxel</v>
          </cell>
          <cell r="C13542" t="str">
            <v>YEC1124431</v>
          </cell>
          <cell r="D13542">
            <v>2024</v>
          </cell>
          <cell r="E13542">
            <v>17</v>
          </cell>
          <cell r="F13542" t="str">
            <v>0170</v>
          </cell>
          <cell r="G13542" t="str">
            <v>D003</v>
          </cell>
          <cell r="H13542" t="str">
            <v>Front Derailleur</v>
          </cell>
          <cell r="I13542" t="str">
            <v>Framväxel</v>
          </cell>
          <cell r="L13542" t="e">
            <v>#N/A</v>
          </cell>
        </row>
        <row r="13543">
          <cell r="B13543" t="str">
            <v>YEC1124431Bakväxel</v>
          </cell>
          <cell r="C13543" t="str">
            <v>YEC1124431</v>
          </cell>
          <cell r="D13543">
            <v>2024</v>
          </cell>
          <cell r="E13543">
            <v>18</v>
          </cell>
          <cell r="F13543" t="str">
            <v>0180</v>
          </cell>
          <cell r="G13543" t="str">
            <v>D004</v>
          </cell>
          <cell r="H13543" t="str">
            <v>Rear Derailleur</v>
          </cell>
          <cell r="I13543" t="str">
            <v>Bakväxel</v>
          </cell>
          <cell r="K13543" t="str">
            <v>Shimano</v>
          </cell>
          <cell r="L13543" t="str">
            <v>Kontakta SHIMANO</v>
          </cell>
        </row>
        <row r="13544">
          <cell r="B13544" t="str">
            <v>YEC1124431Kedja</v>
          </cell>
          <cell r="C13544" t="str">
            <v>YEC1124431</v>
          </cell>
          <cell r="D13544">
            <v>2024</v>
          </cell>
          <cell r="E13544">
            <v>19</v>
          </cell>
          <cell r="F13544" t="str">
            <v>0190</v>
          </cell>
          <cell r="G13544" t="str">
            <v>E003</v>
          </cell>
          <cell r="H13544" t="str">
            <v xml:space="preserve">Chain </v>
          </cell>
          <cell r="I13544" t="str">
            <v>Kedja</v>
          </cell>
          <cell r="K13544" t="str">
            <v>Shimano</v>
          </cell>
          <cell r="L13544" t="str">
            <v>Kontakta SHIMANO</v>
          </cell>
        </row>
        <row r="13545">
          <cell r="B13545" t="str">
            <v>YEC1124431Kassett</v>
          </cell>
          <cell r="C13545" t="str">
            <v>YEC1124431</v>
          </cell>
          <cell r="D13545">
            <v>2024</v>
          </cell>
          <cell r="E13545">
            <v>20</v>
          </cell>
          <cell r="F13545" t="str">
            <v>0200</v>
          </cell>
          <cell r="G13545" t="str">
            <v>E004</v>
          </cell>
          <cell r="H13545" t="str">
            <v>Cassette Sprocket</v>
          </cell>
          <cell r="I13545" t="str">
            <v>Kassett</v>
          </cell>
          <cell r="K13545" t="str">
            <v>Shimano</v>
          </cell>
          <cell r="L13545" t="str">
            <v>Kontakta SHIMANO</v>
          </cell>
        </row>
        <row r="13546">
          <cell r="B13546" t="str">
            <v>YEC1124431Framhjul</v>
          </cell>
          <cell r="C13546" t="str">
            <v>YEC1124431</v>
          </cell>
          <cell r="D13546">
            <v>2024</v>
          </cell>
          <cell r="E13546">
            <v>21</v>
          </cell>
          <cell r="F13546" t="str">
            <v>0210</v>
          </cell>
          <cell r="G13546" t="str">
            <v>F001</v>
          </cell>
          <cell r="H13546" t="str">
            <v>Front hub</v>
          </cell>
          <cell r="I13546" t="str">
            <v>Framhjul</v>
          </cell>
          <cell r="L13546" t="e">
            <v>#N/A</v>
          </cell>
        </row>
        <row r="13547">
          <cell r="B13547" t="str">
            <v>YEC1124431Bakhjul</v>
          </cell>
          <cell r="C13547" t="str">
            <v>YEC1124431</v>
          </cell>
          <cell r="D13547">
            <v>2024</v>
          </cell>
          <cell r="E13547">
            <v>22</v>
          </cell>
          <cell r="F13547" t="str">
            <v>0220</v>
          </cell>
          <cell r="G13547" t="str">
            <v>F002</v>
          </cell>
          <cell r="H13547" t="str">
            <v>Rear hub</v>
          </cell>
          <cell r="I13547" t="str">
            <v>Bakhjul</v>
          </cell>
          <cell r="L13547" t="e">
            <v>#N/A</v>
          </cell>
        </row>
        <row r="13548">
          <cell r="B13548" t="str">
            <v>YEC1124431Däck</v>
          </cell>
          <cell r="C13548" t="str">
            <v>YEC1124431</v>
          </cell>
          <cell r="D13548">
            <v>2024</v>
          </cell>
          <cell r="E13548">
            <v>23</v>
          </cell>
          <cell r="F13548" t="str">
            <v>0230</v>
          </cell>
          <cell r="G13548" t="str">
            <v>F003</v>
          </cell>
          <cell r="H13548" t="str">
            <v>Tire</v>
          </cell>
          <cell r="I13548" t="str">
            <v>Däck</v>
          </cell>
          <cell r="L13548" t="e">
            <v>#N/A</v>
          </cell>
        </row>
        <row r="13549">
          <cell r="B13549" t="str">
            <v>YEC1124431Skärmar set</v>
          </cell>
          <cell r="C13549" t="str">
            <v>YEC1124431</v>
          </cell>
          <cell r="D13549">
            <v>2024</v>
          </cell>
          <cell r="E13549">
            <v>24</v>
          </cell>
          <cell r="F13549" t="str">
            <v>0240</v>
          </cell>
          <cell r="G13549" t="str">
            <v>H003</v>
          </cell>
          <cell r="H13549" t="str">
            <v xml:space="preserve">Mudguard front   </v>
          </cell>
          <cell r="I13549" t="str">
            <v>Skärmar set</v>
          </cell>
          <cell r="L13549" t="e">
            <v>#N/A</v>
          </cell>
        </row>
        <row r="13550">
          <cell r="B13550" t="str">
            <v>YEC1124431Pakethållare</v>
          </cell>
          <cell r="C13550" t="str">
            <v>YEC1124431</v>
          </cell>
          <cell r="D13550">
            <v>2024</v>
          </cell>
          <cell r="E13550">
            <v>25</v>
          </cell>
          <cell r="F13550" t="str">
            <v>0250</v>
          </cell>
          <cell r="G13550" t="str">
            <v>H004</v>
          </cell>
          <cell r="H13550" t="str">
            <v>Carrier</v>
          </cell>
          <cell r="I13550" t="str">
            <v>Pakethållare</v>
          </cell>
          <cell r="L13550" t="e">
            <v>#N/A</v>
          </cell>
        </row>
        <row r="13551">
          <cell r="B13551" t="str">
            <v>YEC1124431Sadel</v>
          </cell>
          <cell r="C13551" t="str">
            <v>YEC1124431</v>
          </cell>
          <cell r="D13551">
            <v>2024</v>
          </cell>
          <cell r="E13551">
            <v>26</v>
          </cell>
          <cell r="F13551" t="str">
            <v>0260</v>
          </cell>
          <cell r="G13551" t="str">
            <v>G001</v>
          </cell>
          <cell r="H13551" t="str">
            <v>Saddle</v>
          </cell>
          <cell r="I13551" t="str">
            <v>Sadel</v>
          </cell>
          <cell r="K13551" t="str">
            <v>C7106284</v>
          </cell>
          <cell r="L13551" t="e">
            <v>#N/A</v>
          </cell>
        </row>
        <row r="13552">
          <cell r="B13552" t="str">
            <v>YEC1124431Sadelstolpe</v>
          </cell>
          <cell r="C13552" t="str">
            <v>YEC1124431</v>
          </cell>
          <cell r="D13552">
            <v>2024</v>
          </cell>
          <cell r="E13552">
            <v>27</v>
          </cell>
          <cell r="F13552" t="str">
            <v>0270</v>
          </cell>
          <cell r="G13552" t="str">
            <v>G002</v>
          </cell>
          <cell r="H13552" t="str">
            <v>Seatpost</v>
          </cell>
          <cell r="I13552" t="str">
            <v>Sadelstolpe</v>
          </cell>
          <cell r="K13552" t="str">
            <v>C7405687-100</v>
          </cell>
          <cell r="L13552" t="str">
            <v>BSP?</v>
          </cell>
        </row>
        <row r="13553">
          <cell r="B13553" t="str">
            <v>YEC1124431Sadelrörsklämma</v>
          </cell>
          <cell r="C13553" t="str">
            <v>YEC1124431</v>
          </cell>
          <cell r="D13553">
            <v>2024</v>
          </cell>
          <cell r="E13553">
            <v>28</v>
          </cell>
          <cell r="F13553" t="str">
            <v>0280</v>
          </cell>
          <cell r="G13553" t="str">
            <v>G003</v>
          </cell>
          <cell r="H13553" t="str">
            <v>Seat Clamp</v>
          </cell>
          <cell r="I13553" t="str">
            <v>Sadelrörsklämma</v>
          </cell>
          <cell r="K13553" t="str">
            <v>C7305186-BK</v>
          </cell>
          <cell r="L13553" t="str">
            <v>BSP?</v>
          </cell>
        </row>
        <row r="13554">
          <cell r="B13554" t="str">
            <v>YEC1124431Framlampa</v>
          </cell>
          <cell r="C13554" t="str">
            <v>YEC1124431</v>
          </cell>
          <cell r="D13554">
            <v>2024</v>
          </cell>
          <cell r="E13554">
            <v>29</v>
          </cell>
          <cell r="F13554" t="str">
            <v>0290</v>
          </cell>
          <cell r="G13554" t="str">
            <v>H005</v>
          </cell>
          <cell r="H13554" t="str">
            <v>Front light</v>
          </cell>
          <cell r="I13554" t="str">
            <v>Framlampa</v>
          </cell>
          <cell r="L13554" t="e">
            <v>#N/A</v>
          </cell>
        </row>
        <row r="13555">
          <cell r="B13555" t="str">
            <v>YEC1124431Baklampa</v>
          </cell>
          <cell r="C13555" t="str">
            <v>YEC1124431</v>
          </cell>
          <cell r="D13555">
            <v>2024</v>
          </cell>
          <cell r="E13555">
            <v>30</v>
          </cell>
          <cell r="F13555" t="str">
            <v>0300</v>
          </cell>
          <cell r="G13555" t="str">
            <v>H006</v>
          </cell>
          <cell r="H13555" t="str">
            <v>Light, Rear</v>
          </cell>
          <cell r="I13555" t="str">
            <v>Baklampa</v>
          </cell>
          <cell r="L13555" t="e">
            <v>#N/A</v>
          </cell>
        </row>
        <row r="13556">
          <cell r="B13556" t="str">
            <v>YEC1124431Låssats</v>
          </cell>
          <cell r="C13556" t="str">
            <v>YEC1124431</v>
          </cell>
          <cell r="D13556">
            <v>2024</v>
          </cell>
          <cell r="E13556">
            <v>31</v>
          </cell>
          <cell r="F13556" t="str">
            <v>0310</v>
          </cell>
          <cell r="G13556" t="str">
            <v>H007</v>
          </cell>
          <cell r="H13556" t="str">
            <v>Lock</v>
          </cell>
          <cell r="I13556" t="str">
            <v>Låssats</v>
          </cell>
          <cell r="L13556" t="e">
            <v>#N/A</v>
          </cell>
        </row>
        <row r="13557">
          <cell r="B13557" t="str">
            <v>YEC1124431Stöd</v>
          </cell>
          <cell r="C13557" t="str">
            <v>YEC1124431</v>
          </cell>
          <cell r="D13557">
            <v>2024</v>
          </cell>
          <cell r="E13557">
            <v>32</v>
          </cell>
          <cell r="F13557" t="str">
            <v>0320</v>
          </cell>
          <cell r="G13557" t="str">
            <v>H008</v>
          </cell>
          <cell r="H13557" t="str">
            <v>Kick stand</v>
          </cell>
          <cell r="I13557" t="str">
            <v>Stöd</v>
          </cell>
          <cell r="L13557" t="e">
            <v>#N/A</v>
          </cell>
        </row>
        <row r="13558">
          <cell r="B13558" t="str">
            <v>YEC1124431Korg</v>
          </cell>
          <cell r="C13558" t="str">
            <v>YEC1124431</v>
          </cell>
          <cell r="D13558">
            <v>2024</v>
          </cell>
          <cell r="E13558">
            <v>33</v>
          </cell>
          <cell r="F13558" t="str">
            <v>0330</v>
          </cell>
          <cell r="G13558" t="str">
            <v>H009</v>
          </cell>
          <cell r="H13558" t="str">
            <v>Basket / Fr carrier</v>
          </cell>
          <cell r="I13558" t="str">
            <v>Korg</v>
          </cell>
          <cell r="L13558" t="e">
            <v>#N/A</v>
          </cell>
        </row>
        <row r="13559">
          <cell r="B13559" t="str">
            <v>YEC1124431Pedaler</v>
          </cell>
          <cell r="C13559" t="str">
            <v>YEC1124431</v>
          </cell>
          <cell r="D13559">
            <v>2024</v>
          </cell>
          <cell r="E13559">
            <v>34</v>
          </cell>
          <cell r="F13559" t="str">
            <v>0340</v>
          </cell>
          <cell r="G13559" t="str">
            <v>E005</v>
          </cell>
          <cell r="H13559" t="str">
            <v xml:space="preserve">Pedal </v>
          </cell>
          <cell r="I13559" t="str">
            <v>Pedaler</v>
          </cell>
          <cell r="K13559" t="str">
            <v>C3505159</v>
          </cell>
          <cell r="L13559" t="str">
            <v>C3500030</v>
          </cell>
        </row>
        <row r="13560">
          <cell r="B13560" t="str">
            <v>YEC1124431Motor</v>
          </cell>
          <cell r="C13560" t="str">
            <v>YEC1124431</v>
          </cell>
          <cell r="D13560">
            <v>2024</v>
          </cell>
          <cell r="E13560">
            <v>35</v>
          </cell>
          <cell r="F13560" t="str">
            <v>0350</v>
          </cell>
          <cell r="G13560" t="str">
            <v>J001</v>
          </cell>
          <cell r="H13560" t="str">
            <v>DRIVE UNIT:</v>
          </cell>
          <cell r="I13560" t="str">
            <v>Motor</v>
          </cell>
          <cell r="K13560" t="str">
            <v>Bosch</v>
          </cell>
          <cell r="L13560" t="str">
            <v>Kontakta BOSCH</v>
          </cell>
        </row>
        <row r="13561">
          <cell r="B13561" t="str">
            <v>YEC1124431Display</v>
          </cell>
          <cell r="C13561" t="str">
            <v>YEC1124431</v>
          </cell>
          <cell r="D13561">
            <v>2024</v>
          </cell>
          <cell r="E13561">
            <v>36</v>
          </cell>
          <cell r="F13561" t="str">
            <v>0360</v>
          </cell>
          <cell r="G13561" t="str">
            <v>J004</v>
          </cell>
          <cell r="H13561" t="str">
            <v>DISPLAY:</v>
          </cell>
          <cell r="I13561" t="str">
            <v>Display</v>
          </cell>
          <cell r="L13561" t="e">
            <v>#N/A</v>
          </cell>
        </row>
        <row r="13562">
          <cell r="B13562" t="str">
            <v>YEC1124431EB-Bus kabel</v>
          </cell>
          <cell r="C13562" t="str">
            <v>YEC1124431</v>
          </cell>
          <cell r="D13562">
            <v>2024</v>
          </cell>
          <cell r="E13562">
            <v>37</v>
          </cell>
          <cell r="F13562" t="str">
            <v>0370</v>
          </cell>
          <cell r="G13562" t="str">
            <v>J005</v>
          </cell>
          <cell r="H13562" t="str">
            <v>EB-BUS CABLE:</v>
          </cell>
          <cell r="I13562" t="str">
            <v>EB-Bus kabel</v>
          </cell>
          <cell r="K13562" t="str">
            <v>Bosch</v>
          </cell>
          <cell r="L13562" t="str">
            <v>Kontakta BOSCH</v>
          </cell>
        </row>
        <row r="13563">
          <cell r="B13563" t="str">
            <v>YEC1124431Motorkabel</v>
          </cell>
          <cell r="C13563" t="str">
            <v>YEC1124431</v>
          </cell>
          <cell r="D13563">
            <v>2024</v>
          </cell>
          <cell r="E13563">
            <v>38</v>
          </cell>
          <cell r="F13563" t="str">
            <v>0380</v>
          </cell>
          <cell r="G13563" t="str">
            <v>J006</v>
          </cell>
          <cell r="H13563" t="str">
            <v>POWER CABLE:</v>
          </cell>
          <cell r="I13563" t="str">
            <v>Motorkabel</v>
          </cell>
          <cell r="K13563" t="str">
            <v>Bosch</v>
          </cell>
          <cell r="L13563" t="str">
            <v>Kontakta BOSCH</v>
          </cell>
        </row>
        <row r="13564">
          <cell r="B13564" t="str">
            <v>YEC1124431Kabel framlampa</v>
          </cell>
          <cell r="C13564" t="str">
            <v>YEC1124431</v>
          </cell>
          <cell r="D13564">
            <v>2024</v>
          </cell>
          <cell r="E13564">
            <v>39</v>
          </cell>
          <cell r="F13564" t="str">
            <v>0390</v>
          </cell>
          <cell r="G13564" t="str">
            <v>J007</v>
          </cell>
          <cell r="H13564" t="str">
            <v>F. LIGHT CABLE:</v>
          </cell>
          <cell r="I13564" t="str">
            <v>Kabel framlampa</v>
          </cell>
          <cell r="L13564" t="e">
            <v>#N/A</v>
          </cell>
        </row>
        <row r="13565">
          <cell r="B13565" t="str">
            <v>YEC1124431Kabel baklampa</v>
          </cell>
          <cell r="C13565" t="str">
            <v>YEC1124431</v>
          </cell>
          <cell r="D13565">
            <v>2024</v>
          </cell>
          <cell r="E13565">
            <v>40</v>
          </cell>
          <cell r="F13565" t="str">
            <v>0400</v>
          </cell>
          <cell r="G13565" t="str">
            <v>J008</v>
          </cell>
          <cell r="H13565" t="str">
            <v>R. LIGHT CABLE:</v>
          </cell>
          <cell r="I13565" t="str">
            <v>Kabel baklampa</v>
          </cell>
          <cell r="L13565" t="e">
            <v>#N/A</v>
          </cell>
        </row>
        <row r="13566">
          <cell r="B13566" t="str">
            <v>YEC1124431Hastighetssensor</v>
          </cell>
          <cell r="C13566" t="str">
            <v>YEC1124431</v>
          </cell>
          <cell r="D13566">
            <v>2024</v>
          </cell>
          <cell r="E13566">
            <v>41</v>
          </cell>
          <cell r="F13566" t="str">
            <v>0410</v>
          </cell>
          <cell r="G13566" t="str">
            <v>J009</v>
          </cell>
          <cell r="H13566" t="str">
            <v>SPEED SENSOR:</v>
          </cell>
          <cell r="I13566" t="str">
            <v>Hastighetssensor</v>
          </cell>
          <cell r="K13566" t="str">
            <v>Bosch</v>
          </cell>
          <cell r="L13566" t="str">
            <v>Kontakta BOSCH</v>
          </cell>
        </row>
        <row r="13567">
          <cell r="B13567" t="str">
            <v>YEC1124431Batteri</v>
          </cell>
          <cell r="C13567" t="str">
            <v>YEC1124431</v>
          </cell>
          <cell r="D13567">
            <v>2024</v>
          </cell>
          <cell r="E13567">
            <v>42</v>
          </cell>
          <cell r="F13567" t="str">
            <v>0420</v>
          </cell>
          <cell r="G13567" t="str">
            <v>J002</v>
          </cell>
          <cell r="H13567" t="str">
            <v>BATTERY:</v>
          </cell>
          <cell r="I13567" t="str">
            <v>Batteri</v>
          </cell>
          <cell r="K13567" t="str">
            <v>Bosch</v>
          </cell>
          <cell r="L13567" t="str">
            <v>Kontakta BOSCH</v>
          </cell>
        </row>
        <row r="13568">
          <cell r="B13568" t="str">
            <v>YEC1124431Batterihållare</v>
          </cell>
          <cell r="C13568" t="str">
            <v>YEC1124431</v>
          </cell>
          <cell r="D13568">
            <v>2024</v>
          </cell>
          <cell r="E13568">
            <v>43</v>
          </cell>
          <cell r="F13568" t="str">
            <v>0430</v>
          </cell>
          <cell r="G13568" t="str">
            <v>J003</v>
          </cell>
          <cell r="H13568" t="str">
            <v>BATTERY HOLDER/Slider</v>
          </cell>
          <cell r="I13568" t="str">
            <v>Batterihållare</v>
          </cell>
          <cell r="K13568" t="str">
            <v>Bosch</v>
          </cell>
          <cell r="L13568" t="str">
            <v>Kontakta BOSCH</v>
          </cell>
        </row>
        <row r="13569">
          <cell r="B13569" t="str">
            <v>YEC1124431Batteriladdare</v>
          </cell>
          <cell r="C13569" t="str">
            <v>YEC1124431</v>
          </cell>
          <cell r="D13569">
            <v>2024</v>
          </cell>
          <cell r="E13569">
            <v>44</v>
          </cell>
          <cell r="F13569" t="str">
            <v>0440</v>
          </cell>
          <cell r="G13569" t="str">
            <v>J010</v>
          </cell>
          <cell r="H13569" t="str">
            <v>CHARGER:</v>
          </cell>
          <cell r="I13569" t="str">
            <v>Batteriladdare</v>
          </cell>
          <cell r="K13569" t="str">
            <v>Bosch</v>
          </cell>
          <cell r="L13569" t="str">
            <v>Kontakta BOSCH</v>
          </cell>
        </row>
        <row r="13570">
          <cell r="B13570" t="str">
            <v>YEC1124431Kontrollbox</v>
          </cell>
          <cell r="C13570" t="str">
            <v>YEC1124431</v>
          </cell>
          <cell r="D13570">
            <v>2024</v>
          </cell>
          <cell r="E13570">
            <v>45</v>
          </cell>
          <cell r="F13570" t="str">
            <v>0450</v>
          </cell>
          <cell r="G13570" t="str">
            <v>J011</v>
          </cell>
          <cell r="H13570" t="str">
            <v>Controller</v>
          </cell>
          <cell r="I13570" t="str">
            <v>Kontrollbox</v>
          </cell>
          <cell r="K13570" t="str">
            <v>INGÅR I MOTORN</v>
          </cell>
          <cell r="L13570" t="str">
            <v>Ingår i motorn</v>
          </cell>
        </row>
        <row r="13571">
          <cell r="B13571" t="str">
            <v>YEC1124431Växelöra</v>
          </cell>
          <cell r="C13571" t="str">
            <v>YEC1124431</v>
          </cell>
          <cell r="D13571">
            <v>2024</v>
          </cell>
          <cell r="E13571">
            <v>46</v>
          </cell>
          <cell r="F13571" t="str">
            <v>0460</v>
          </cell>
          <cell r="G13571" t="str">
            <v>D005</v>
          </cell>
          <cell r="H13571" t="str">
            <v>Gear hanger</v>
          </cell>
          <cell r="I13571" t="str">
            <v>Växelöra</v>
          </cell>
          <cell r="K13571" t="str">
            <v>?</v>
          </cell>
          <cell r="L13571" t="e">
            <v>#N/A</v>
          </cell>
        </row>
        <row r="13572">
          <cell r="B13572" t="str">
            <v>YEC1124831RAM</v>
          </cell>
          <cell r="C13572" t="str">
            <v>YEC1124831</v>
          </cell>
          <cell r="D13572">
            <v>2024</v>
          </cell>
          <cell r="E13572">
            <v>1</v>
          </cell>
          <cell r="F13572" t="str">
            <v>0010</v>
          </cell>
          <cell r="G13572" t="str">
            <v>A001</v>
          </cell>
          <cell r="H13572" t="str">
            <v>PAINTED FRAME</v>
          </cell>
          <cell r="I13572" t="str">
            <v>RAM</v>
          </cell>
          <cell r="L13572" t="e">
            <v>#N/A</v>
          </cell>
        </row>
        <row r="13573">
          <cell r="B13573" t="str">
            <v>YEC1124831Framgaffel</v>
          </cell>
          <cell r="C13573" t="str">
            <v>YEC1124831</v>
          </cell>
          <cell r="D13573">
            <v>2024</v>
          </cell>
          <cell r="E13573">
            <v>2</v>
          </cell>
          <cell r="F13573" t="str">
            <v>0020</v>
          </cell>
          <cell r="G13573" t="str">
            <v>A002</v>
          </cell>
          <cell r="H13573" t="str">
            <v>PAINTED FORK</v>
          </cell>
          <cell r="I13573" t="str">
            <v>Framgaffel</v>
          </cell>
          <cell r="L13573" t="e">
            <v>#N/A</v>
          </cell>
        </row>
        <row r="13574">
          <cell r="B13574" t="str">
            <v>YEC1124831Styrlager</v>
          </cell>
          <cell r="C13574" t="str">
            <v>YEC1124831</v>
          </cell>
          <cell r="D13574">
            <v>2024</v>
          </cell>
          <cell r="E13574">
            <v>3</v>
          </cell>
          <cell r="F13574" t="str">
            <v>0030</v>
          </cell>
          <cell r="G13574" t="str">
            <v>B001</v>
          </cell>
          <cell r="H13574" t="str">
            <v>Head Set</v>
          </cell>
          <cell r="I13574" t="str">
            <v>Styrlager</v>
          </cell>
          <cell r="K13574" t="str">
            <v>C2105325</v>
          </cell>
          <cell r="L13574" t="str">
            <v>BSP?</v>
          </cell>
        </row>
        <row r="13575">
          <cell r="B13575" t="str">
            <v xml:space="preserve">YEC1124831Styrstam </v>
          </cell>
          <cell r="C13575" t="str">
            <v>YEC1124831</v>
          </cell>
          <cell r="D13575">
            <v>2024</v>
          </cell>
          <cell r="E13575">
            <v>4</v>
          </cell>
          <cell r="F13575" t="str">
            <v>0040</v>
          </cell>
          <cell r="G13575" t="str">
            <v>B002</v>
          </cell>
          <cell r="H13575" t="str">
            <v>Handlebar Stem</v>
          </cell>
          <cell r="I13575" t="str">
            <v xml:space="preserve">Styrstam </v>
          </cell>
          <cell r="K13575" t="str">
            <v>C2205624-045</v>
          </cell>
          <cell r="L13575" t="str">
            <v>BSP?</v>
          </cell>
        </row>
        <row r="13576">
          <cell r="B13576" t="str">
            <v>YEC1124831Styre</v>
          </cell>
          <cell r="C13576" t="str">
            <v>YEC1124831</v>
          </cell>
          <cell r="D13576">
            <v>2024</v>
          </cell>
          <cell r="E13576">
            <v>5</v>
          </cell>
          <cell r="F13576" t="str">
            <v>0050</v>
          </cell>
          <cell r="G13576" t="str">
            <v>B003</v>
          </cell>
          <cell r="H13576" t="str">
            <v>Handelbar</v>
          </cell>
          <cell r="I13576" t="str">
            <v>Styre</v>
          </cell>
          <cell r="K13576" t="str">
            <v>C2306107-R35</v>
          </cell>
          <cell r="L13576" t="str">
            <v>BSP?</v>
          </cell>
        </row>
        <row r="13577">
          <cell r="B13577" t="str">
            <v>YEC1124831Bromsgrepp H</v>
          </cell>
          <cell r="C13577" t="str">
            <v>YEC1124831</v>
          </cell>
          <cell r="D13577">
            <v>2024</v>
          </cell>
          <cell r="E13577">
            <v>6</v>
          </cell>
          <cell r="F13577" t="str">
            <v>0060</v>
          </cell>
          <cell r="G13577" t="str">
            <v>C002</v>
          </cell>
          <cell r="H13577" t="str">
            <v>Brake Lever R</v>
          </cell>
          <cell r="I13577" t="str">
            <v>Bromsgrepp H</v>
          </cell>
          <cell r="K13577" t="str">
            <v>Shimano</v>
          </cell>
          <cell r="L13577" t="str">
            <v>Kontakta SHIMANO</v>
          </cell>
        </row>
        <row r="13578">
          <cell r="B13578" t="str">
            <v>YEC1124831Bromsgrepp V</v>
          </cell>
          <cell r="C13578" t="str">
            <v>YEC1124831</v>
          </cell>
          <cell r="D13578">
            <v>2024</v>
          </cell>
          <cell r="E13578">
            <v>7</v>
          </cell>
          <cell r="F13578" t="str">
            <v>0070</v>
          </cell>
          <cell r="G13578" t="str">
            <v>C001</v>
          </cell>
          <cell r="H13578" t="str">
            <v>Brake Lever L</v>
          </cell>
          <cell r="I13578" t="str">
            <v>Bromsgrepp V</v>
          </cell>
          <cell r="K13578" t="str">
            <v>Shimano</v>
          </cell>
          <cell r="L13578" t="str">
            <v>Kontakta SHIMANO</v>
          </cell>
        </row>
        <row r="13579">
          <cell r="B13579" t="str">
            <v>YEC1124831Växelreglage H</v>
          </cell>
          <cell r="C13579" t="str">
            <v>YEC1124831</v>
          </cell>
          <cell r="D13579">
            <v>2024</v>
          </cell>
          <cell r="E13579">
            <v>8</v>
          </cell>
          <cell r="F13579" t="str">
            <v>0080</v>
          </cell>
          <cell r="G13579" t="str">
            <v>D002</v>
          </cell>
          <cell r="H13579" t="str">
            <v>Shift Lever R</v>
          </cell>
          <cell r="I13579" t="str">
            <v>Växelreglage H</v>
          </cell>
          <cell r="K13579" t="str">
            <v>Shimano</v>
          </cell>
          <cell r="L13579" t="str">
            <v>Kontakta SHIMANO</v>
          </cell>
        </row>
        <row r="13580">
          <cell r="B13580" t="str">
            <v>YEC1124831Växelreglage V</v>
          </cell>
          <cell r="C13580" t="str">
            <v>YEC1124831</v>
          </cell>
          <cell r="D13580">
            <v>2024</v>
          </cell>
          <cell r="E13580">
            <v>9</v>
          </cell>
          <cell r="F13580" t="str">
            <v>0090</v>
          </cell>
          <cell r="G13580" t="str">
            <v>D001</v>
          </cell>
          <cell r="H13580" t="str">
            <v>Shift Lever L</v>
          </cell>
          <cell r="I13580" t="str">
            <v>Växelreglage V</v>
          </cell>
          <cell r="L13580" t="e">
            <v>#N/A</v>
          </cell>
        </row>
        <row r="13581">
          <cell r="B13581" t="str">
            <v>YEC1124831Handtag par</v>
          </cell>
          <cell r="C13581" t="str">
            <v>YEC1124831</v>
          </cell>
          <cell r="D13581">
            <v>2024</v>
          </cell>
          <cell r="E13581">
            <v>10</v>
          </cell>
          <cell r="F13581" t="str">
            <v>0100</v>
          </cell>
          <cell r="G13581" t="str">
            <v>B004</v>
          </cell>
          <cell r="H13581" t="str">
            <v>Grip R</v>
          </cell>
          <cell r="I13581" t="str">
            <v>Handtag par</v>
          </cell>
          <cell r="K13581" t="str">
            <v>C2505546</v>
          </cell>
          <cell r="L13581" t="str">
            <v>BSP?</v>
          </cell>
        </row>
        <row r="13582">
          <cell r="B13582" t="str">
            <v>YEC1124831Frambroms</v>
          </cell>
          <cell r="C13582" t="str">
            <v>YEC1124831</v>
          </cell>
          <cell r="D13582">
            <v>2024</v>
          </cell>
          <cell r="E13582">
            <v>11</v>
          </cell>
          <cell r="F13582" t="str">
            <v>0110</v>
          </cell>
          <cell r="G13582" t="str">
            <v>C003</v>
          </cell>
          <cell r="H13582" t="str">
            <v xml:space="preserve">Brake front </v>
          </cell>
          <cell r="I13582" t="str">
            <v>Frambroms</v>
          </cell>
          <cell r="K13582" t="str">
            <v>Shimano</v>
          </cell>
          <cell r="L13582" t="str">
            <v>Kontakta SHIMANO</v>
          </cell>
        </row>
        <row r="13583">
          <cell r="B13583" t="str">
            <v>YEC1124831Bakbroms</v>
          </cell>
          <cell r="C13583" t="str">
            <v>YEC1124831</v>
          </cell>
          <cell r="D13583">
            <v>2024</v>
          </cell>
          <cell r="E13583">
            <v>12</v>
          </cell>
          <cell r="F13583" t="str">
            <v>0120</v>
          </cell>
          <cell r="G13583" t="str">
            <v>C004</v>
          </cell>
          <cell r="H13583" t="str">
            <v>Brake rear</v>
          </cell>
          <cell r="I13583" t="str">
            <v>Bakbroms</v>
          </cell>
          <cell r="K13583" t="str">
            <v>Shimano</v>
          </cell>
          <cell r="L13583" t="str">
            <v>Kontakta SHIMANO</v>
          </cell>
        </row>
        <row r="13584">
          <cell r="B13584" t="str">
            <v>YEC1124831Vevlager</v>
          </cell>
          <cell r="C13584" t="str">
            <v>YEC1124831</v>
          </cell>
          <cell r="D13584">
            <v>2024</v>
          </cell>
          <cell r="E13584">
            <v>13</v>
          </cell>
          <cell r="F13584" t="str">
            <v>0130</v>
          </cell>
          <cell r="G13584" t="str">
            <v>E001</v>
          </cell>
          <cell r="H13584" t="str">
            <v xml:space="preserve">BB-set </v>
          </cell>
          <cell r="I13584" t="str">
            <v>Vevlager</v>
          </cell>
          <cell r="K13584" t="str">
            <v>INGÅR I MOTORN</v>
          </cell>
          <cell r="L13584" t="str">
            <v>Ingår i motorn</v>
          </cell>
        </row>
        <row r="13585">
          <cell r="B13585" t="str">
            <v>YEC1124831Vevparti</v>
          </cell>
          <cell r="C13585" t="str">
            <v>YEC1124831</v>
          </cell>
          <cell r="D13585">
            <v>2024</v>
          </cell>
          <cell r="E13585">
            <v>14</v>
          </cell>
          <cell r="F13585" t="str">
            <v>0140</v>
          </cell>
          <cell r="G13585" t="str">
            <v>E002</v>
          </cell>
          <cell r="H13585" t="str">
            <v>Front Chainwheel</v>
          </cell>
          <cell r="I13585" t="str">
            <v>Vevparti</v>
          </cell>
          <cell r="K13585" t="str">
            <v>Bosch</v>
          </cell>
          <cell r="L13585" t="str">
            <v>Kontakta BOSCH</v>
          </cell>
        </row>
        <row r="13586">
          <cell r="B13586" t="str">
            <v>YEC1124831Kedjeskydd</v>
          </cell>
          <cell r="C13586" t="str">
            <v>YEC1124831</v>
          </cell>
          <cell r="D13586">
            <v>2024</v>
          </cell>
          <cell r="E13586">
            <v>15</v>
          </cell>
          <cell r="F13586" t="str">
            <v>0150</v>
          </cell>
          <cell r="G13586" t="str">
            <v>H001</v>
          </cell>
          <cell r="H13586" t="str">
            <v>Chain guard</v>
          </cell>
          <cell r="I13586" t="str">
            <v>Kedjeskydd</v>
          </cell>
          <cell r="L13586" t="e">
            <v>#N/A</v>
          </cell>
        </row>
        <row r="13587">
          <cell r="B13587" t="str">
            <v>YEC1124831Kedjeskyddsfäste</v>
          </cell>
          <cell r="C13587" t="str">
            <v>YEC1124831</v>
          </cell>
          <cell r="D13587">
            <v>2024</v>
          </cell>
          <cell r="E13587">
            <v>16</v>
          </cell>
          <cell r="F13587" t="str">
            <v>0160</v>
          </cell>
          <cell r="G13587" t="str">
            <v>H002</v>
          </cell>
          <cell r="H13587" t="str">
            <v>Chain guard bracket</v>
          </cell>
          <cell r="I13587" t="str">
            <v>Kedjeskyddsfäste</v>
          </cell>
          <cell r="L13587" t="e">
            <v>#N/A</v>
          </cell>
        </row>
        <row r="13588">
          <cell r="B13588" t="str">
            <v>YEC1124831Framväxel</v>
          </cell>
          <cell r="C13588" t="str">
            <v>YEC1124831</v>
          </cell>
          <cell r="D13588">
            <v>2024</v>
          </cell>
          <cell r="E13588">
            <v>17</v>
          </cell>
          <cell r="F13588" t="str">
            <v>0170</v>
          </cell>
          <cell r="G13588" t="str">
            <v>D003</v>
          </cell>
          <cell r="H13588" t="str">
            <v>Front Derailleur</v>
          </cell>
          <cell r="I13588" t="str">
            <v>Framväxel</v>
          </cell>
          <cell r="L13588" t="e">
            <v>#N/A</v>
          </cell>
        </row>
        <row r="13589">
          <cell r="B13589" t="str">
            <v>YEC1124831Bakväxel</v>
          </cell>
          <cell r="C13589" t="str">
            <v>YEC1124831</v>
          </cell>
          <cell r="D13589">
            <v>2024</v>
          </cell>
          <cell r="E13589">
            <v>18</v>
          </cell>
          <cell r="F13589" t="str">
            <v>0180</v>
          </cell>
          <cell r="G13589" t="str">
            <v>D004</v>
          </cell>
          <cell r="H13589" t="str">
            <v>Rear Derailleur</v>
          </cell>
          <cell r="I13589" t="str">
            <v>Bakväxel</v>
          </cell>
          <cell r="K13589" t="str">
            <v>Shimano</v>
          </cell>
          <cell r="L13589" t="str">
            <v>Kontakta SHIMANO</v>
          </cell>
        </row>
        <row r="13590">
          <cell r="B13590" t="str">
            <v>YEC1124831Kedja</v>
          </cell>
          <cell r="C13590" t="str">
            <v>YEC1124831</v>
          </cell>
          <cell r="D13590">
            <v>2024</v>
          </cell>
          <cell r="E13590">
            <v>19</v>
          </cell>
          <cell r="F13590" t="str">
            <v>0190</v>
          </cell>
          <cell r="G13590" t="str">
            <v>E003</v>
          </cell>
          <cell r="H13590" t="str">
            <v xml:space="preserve">Chain </v>
          </cell>
          <cell r="I13590" t="str">
            <v>Kedja</v>
          </cell>
          <cell r="K13590" t="str">
            <v>Shimano</v>
          </cell>
          <cell r="L13590" t="str">
            <v>Kontakta SHIMANO</v>
          </cell>
        </row>
        <row r="13591">
          <cell r="B13591" t="str">
            <v>YEC1124831Kassett</v>
          </cell>
          <cell r="C13591" t="str">
            <v>YEC1124831</v>
          </cell>
          <cell r="D13591">
            <v>2024</v>
          </cell>
          <cell r="E13591">
            <v>20</v>
          </cell>
          <cell r="F13591" t="str">
            <v>0200</v>
          </cell>
          <cell r="G13591" t="str">
            <v>E004</v>
          </cell>
          <cell r="H13591" t="str">
            <v>Cassette Sprocket</v>
          </cell>
          <cell r="I13591" t="str">
            <v>Kassett</v>
          </cell>
          <cell r="K13591" t="str">
            <v>Shimano</v>
          </cell>
          <cell r="L13591" t="str">
            <v>Kontakta SHIMANO</v>
          </cell>
        </row>
        <row r="13592">
          <cell r="B13592" t="str">
            <v>YEC1124831Framhjul</v>
          </cell>
          <cell r="C13592" t="str">
            <v>YEC1124831</v>
          </cell>
          <cell r="D13592">
            <v>2024</v>
          </cell>
          <cell r="E13592">
            <v>21</v>
          </cell>
          <cell r="F13592" t="str">
            <v>0210</v>
          </cell>
          <cell r="G13592" t="str">
            <v>F001</v>
          </cell>
          <cell r="H13592" t="str">
            <v>Front hub</v>
          </cell>
          <cell r="I13592" t="str">
            <v>Framhjul</v>
          </cell>
          <cell r="L13592" t="e">
            <v>#N/A</v>
          </cell>
        </row>
        <row r="13593">
          <cell r="B13593" t="str">
            <v>YEC1124831Bakhjul</v>
          </cell>
          <cell r="C13593" t="str">
            <v>YEC1124831</v>
          </cell>
          <cell r="D13593">
            <v>2024</v>
          </cell>
          <cell r="E13593">
            <v>22</v>
          </cell>
          <cell r="F13593" t="str">
            <v>0220</v>
          </cell>
          <cell r="G13593" t="str">
            <v>F002</v>
          </cell>
          <cell r="H13593" t="str">
            <v>Rear hub</v>
          </cell>
          <cell r="I13593" t="str">
            <v>Bakhjul</v>
          </cell>
          <cell r="L13593" t="e">
            <v>#N/A</v>
          </cell>
        </row>
        <row r="13594">
          <cell r="B13594" t="str">
            <v>YEC1124831Däck</v>
          </cell>
          <cell r="C13594" t="str">
            <v>YEC1124831</v>
          </cell>
          <cell r="D13594">
            <v>2024</v>
          </cell>
          <cell r="E13594">
            <v>23</v>
          </cell>
          <cell r="F13594" t="str">
            <v>0230</v>
          </cell>
          <cell r="G13594" t="str">
            <v>F003</v>
          </cell>
          <cell r="H13594" t="str">
            <v>Tire</v>
          </cell>
          <cell r="I13594" t="str">
            <v>Däck</v>
          </cell>
          <cell r="L13594" t="e">
            <v>#N/A</v>
          </cell>
        </row>
        <row r="13595">
          <cell r="B13595" t="str">
            <v>YEC1124831Skärmar set</v>
          </cell>
          <cell r="C13595" t="str">
            <v>YEC1124831</v>
          </cell>
          <cell r="D13595">
            <v>2024</v>
          </cell>
          <cell r="E13595">
            <v>24</v>
          </cell>
          <cell r="F13595" t="str">
            <v>0240</v>
          </cell>
          <cell r="G13595" t="str">
            <v>H003</v>
          </cell>
          <cell r="H13595" t="str">
            <v xml:space="preserve">Mudguard front   </v>
          </cell>
          <cell r="I13595" t="str">
            <v>Skärmar set</v>
          </cell>
          <cell r="L13595" t="e">
            <v>#N/A</v>
          </cell>
        </row>
        <row r="13596">
          <cell r="B13596" t="str">
            <v>YEC1124831Pakethållare</v>
          </cell>
          <cell r="C13596" t="str">
            <v>YEC1124831</v>
          </cell>
          <cell r="D13596">
            <v>2024</v>
          </cell>
          <cell r="E13596">
            <v>25</v>
          </cell>
          <cell r="F13596" t="str">
            <v>0250</v>
          </cell>
          <cell r="G13596" t="str">
            <v>H004</v>
          </cell>
          <cell r="H13596" t="str">
            <v>Carrier</v>
          </cell>
          <cell r="I13596" t="str">
            <v>Pakethållare</v>
          </cell>
          <cell r="L13596" t="e">
            <v>#N/A</v>
          </cell>
        </row>
        <row r="13597">
          <cell r="B13597" t="str">
            <v>YEC1124831Sadel</v>
          </cell>
          <cell r="C13597" t="str">
            <v>YEC1124831</v>
          </cell>
          <cell r="D13597">
            <v>2024</v>
          </cell>
          <cell r="E13597">
            <v>26</v>
          </cell>
          <cell r="F13597" t="str">
            <v>0260</v>
          </cell>
          <cell r="G13597" t="str">
            <v>G001</v>
          </cell>
          <cell r="H13597" t="str">
            <v>Saddle</v>
          </cell>
          <cell r="I13597" t="str">
            <v>Sadel</v>
          </cell>
          <cell r="K13597" t="str">
            <v>C7106284</v>
          </cell>
          <cell r="L13597" t="e">
            <v>#N/A</v>
          </cell>
        </row>
        <row r="13598">
          <cell r="B13598" t="str">
            <v>YEC1124831Sadelstolpe</v>
          </cell>
          <cell r="C13598" t="str">
            <v>YEC1124831</v>
          </cell>
          <cell r="D13598">
            <v>2024</v>
          </cell>
          <cell r="E13598">
            <v>27</v>
          </cell>
          <cell r="F13598" t="str">
            <v>0270</v>
          </cell>
          <cell r="G13598" t="str">
            <v>G002</v>
          </cell>
          <cell r="H13598" t="str">
            <v>Seatpost</v>
          </cell>
          <cell r="I13598" t="str">
            <v>Sadelstolpe</v>
          </cell>
          <cell r="K13598" t="str">
            <v>C7405687-125</v>
          </cell>
          <cell r="L13598" t="str">
            <v>BSP?</v>
          </cell>
        </row>
        <row r="13599">
          <cell r="B13599" t="str">
            <v>YEC1124831Sadelrörsklämma</v>
          </cell>
          <cell r="C13599" t="str">
            <v>YEC1124831</v>
          </cell>
          <cell r="D13599">
            <v>2024</v>
          </cell>
          <cell r="E13599">
            <v>28</v>
          </cell>
          <cell r="F13599" t="str">
            <v>0280</v>
          </cell>
          <cell r="G13599" t="str">
            <v>G003</v>
          </cell>
          <cell r="H13599" t="str">
            <v>Seat Clamp</v>
          </cell>
          <cell r="I13599" t="str">
            <v>Sadelrörsklämma</v>
          </cell>
          <cell r="K13599" t="str">
            <v>C7305186-BK</v>
          </cell>
          <cell r="L13599" t="str">
            <v>BSP?</v>
          </cell>
        </row>
        <row r="13600">
          <cell r="B13600" t="str">
            <v>YEC1124831Framlampa</v>
          </cell>
          <cell r="C13600" t="str">
            <v>YEC1124831</v>
          </cell>
          <cell r="D13600">
            <v>2024</v>
          </cell>
          <cell r="E13600">
            <v>29</v>
          </cell>
          <cell r="F13600" t="str">
            <v>0290</v>
          </cell>
          <cell r="G13600" t="str">
            <v>H005</v>
          </cell>
          <cell r="H13600" t="str">
            <v>Front light</v>
          </cell>
          <cell r="I13600" t="str">
            <v>Framlampa</v>
          </cell>
          <cell r="L13600" t="e">
            <v>#N/A</v>
          </cell>
        </row>
        <row r="13601">
          <cell r="B13601" t="str">
            <v>YEC1124831Baklampa</v>
          </cell>
          <cell r="C13601" t="str">
            <v>YEC1124831</v>
          </cell>
          <cell r="D13601">
            <v>2024</v>
          </cell>
          <cell r="E13601">
            <v>30</v>
          </cell>
          <cell r="F13601" t="str">
            <v>0300</v>
          </cell>
          <cell r="G13601" t="str">
            <v>H006</v>
          </cell>
          <cell r="H13601" t="str">
            <v>Light, Rear</v>
          </cell>
          <cell r="I13601" t="str">
            <v>Baklampa</v>
          </cell>
          <cell r="L13601" t="e">
            <v>#N/A</v>
          </cell>
        </row>
        <row r="13602">
          <cell r="B13602" t="str">
            <v>YEC1124831Låssats</v>
          </cell>
          <cell r="C13602" t="str">
            <v>YEC1124831</v>
          </cell>
          <cell r="D13602">
            <v>2024</v>
          </cell>
          <cell r="E13602">
            <v>31</v>
          </cell>
          <cell r="F13602" t="str">
            <v>0310</v>
          </cell>
          <cell r="G13602" t="str">
            <v>H007</v>
          </cell>
          <cell r="H13602" t="str">
            <v>Lock</v>
          </cell>
          <cell r="I13602" t="str">
            <v>Låssats</v>
          </cell>
          <cell r="L13602" t="e">
            <v>#N/A</v>
          </cell>
        </row>
        <row r="13603">
          <cell r="B13603" t="str">
            <v>YEC1124831Stöd</v>
          </cell>
          <cell r="C13603" t="str">
            <v>YEC1124831</v>
          </cell>
          <cell r="D13603">
            <v>2024</v>
          </cell>
          <cell r="E13603">
            <v>32</v>
          </cell>
          <cell r="F13603" t="str">
            <v>0320</v>
          </cell>
          <cell r="G13603" t="str">
            <v>H008</v>
          </cell>
          <cell r="H13603" t="str">
            <v>Kick stand</v>
          </cell>
          <cell r="I13603" t="str">
            <v>Stöd</v>
          </cell>
          <cell r="L13603" t="e">
            <v>#N/A</v>
          </cell>
        </row>
        <row r="13604">
          <cell r="B13604" t="str">
            <v>YEC1124831Korg</v>
          </cell>
          <cell r="C13604" t="str">
            <v>YEC1124831</v>
          </cell>
          <cell r="D13604">
            <v>2024</v>
          </cell>
          <cell r="E13604">
            <v>33</v>
          </cell>
          <cell r="F13604" t="str">
            <v>0330</v>
          </cell>
          <cell r="G13604" t="str">
            <v>H009</v>
          </cell>
          <cell r="H13604" t="str">
            <v>Basket / Fr carrier</v>
          </cell>
          <cell r="I13604" t="str">
            <v>Korg</v>
          </cell>
          <cell r="L13604" t="e">
            <v>#N/A</v>
          </cell>
        </row>
        <row r="13605">
          <cell r="B13605" t="str">
            <v>YEC1124831Pedaler</v>
          </cell>
          <cell r="C13605" t="str">
            <v>YEC1124831</v>
          </cell>
          <cell r="D13605">
            <v>2024</v>
          </cell>
          <cell r="E13605">
            <v>34</v>
          </cell>
          <cell r="F13605" t="str">
            <v>0340</v>
          </cell>
          <cell r="G13605" t="str">
            <v>E005</v>
          </cell>
          <cell r="H13605" t="str">
            <v xml:space="preserve">Pedal </v>
          </cell>
          <cell r="I13605" t="str">
            <v>Pedaler</v>
          </cell>
          <cell r="K13605" t="str">
            <v>C3505159</v>
          </cell>
          <cell r="L13605" t="str">
            <v>C3500030</v>
          </cell>
        </row>
        <row r="13606">
          <cell r="B13606" t="str">
            <v>YEC1124831Motor</v>
          </cell>
          <cell r="C13606" t="str">
            <v>YEC1124831</v>
          </cell>
          <cell r="D13606">
            <v>2024</v>
          </cell>
          <cell r="E13606">
            <v>35</v>
          </cell>
          <cell r="F13606" t="str">
            <v>0350</v>
          </cell>
          <cell r="G13606" t="str">
            <v>J001</v>
          </cell>
          <cell r="H13606" t="str">
            <v>DRIVE UNIT:</v>
          </cell>
          <cell r="I13606" t="str">
            <v>Motor</v>
          </cell>
          <cell r="K13606" t="str">
            <v>Bosch</v>
          </cell>
          <cell r="L13606" t="str">
            <v>Kontakta BOSCH</v>
          </cell>
        </row>
        <row r="13607">
          <cell r="B13607" t="str">
            <v>YEC1124831Display</v>
          </cell>
          <cell r="C13607" t="str">
            <v>YEC1124831</v>
          </cell>
          <cell r="D13607">
            <v>2024</v>
          </cell>
          <cell r="E13607">
            <v>36</v>
          </cell>
          <cell r="F13607" t="str">
            <v>0360</v>
          </cell>
          <cell r="G13607" t="str">
            <v>J004</v>
          </cell>
          <cell r="H13607" t="str">
            <v>DISPLAY:</v>
          </cell>
          <cell r="I13607" t="str">
            <v>Display</v>
          </cell>
          <cell r="L13607" t="e">
            <v>#N/A</v>
          </cell>
        </row>
        <row r="13608">
          <cell r="B13608" t="str">
            <v>YEC1124831EB-Bus kabel</v>
          </cell>
          <cell r="C13608" t="str">
            <v>YEC1124831</v>
          </cell>
          <cell r="D13608">
            <v>2024</v>
          </cell>
          <cell r="E13608">
            <v>37</v>
          </cell>
          <cell r="F13608" t="str">
            <v>0370</v>
          </cell>
          <cell r="G13608" t="str">
            <v>J005</v>
          </cell>
          <cell r="H13608" t="str">
            <v>EB-BUS CABLE:</v>
          </cell>
          <cell r="I13608" t="str">
            <v>EB-Bus kabel</v>
          </cell>
          <cell r="K13608" t="str">
            <v>Bosch</v>
          </cell>
          <cell r="L13608" t="str">
            <v>Kontakta BOSCH</v>
          </cell>
        </row>
        <row r="13609">
          <cell r="B13609" t="str">
            <v>YEC1124831Motorkabel</v>
          </cell>
          <cell r="C13609" t="str">
            <v>YEC1124831</v>
          </cell>
          <cell r="D13609">
            <v>2024</v>
          </cell>
          <cell r="E13609">
            <v>38</v>
          </cell>
          <cell r="F13609" t="str">
            <v>0380</v>
          </cell>
          <cell r="G13609" t="str">
            <v>J006</v>
          </cell>
          <cell r="H13609" t="str">
            <v>POWER CABLE:</v>
          </cell>
          <cell r="I13609" t="str">
            <v>Motorkabel</v>
          </cell>
          <cell r="K13609" t="str">
            <v>Bosch</v>
          </cell>
          <cell r="L13609" t="str">
            <v>Kontakta BOSCH</v>
          </cell>
        </row>
        <row r="13610">
          <cell r="B13610" t="str">
            <v>YEC1124831Kabel framlampa</v>
          </cell>
          <cell r="C13610" t="str">
            <v>YEC1124831</v>
          </cell>
          <cell r="D13610">
            <v>2024</v>
          </cell>
          <cell r="E13610">
            <v>39</v>
          </cell>
          <cell r="F13610" t="str">
            <v>0390</v>
          </cell>
          <cell r="G13610" t="str">
            <v>J007</v>
          </cell>
          <cell r="H13610" t="str">
            <v>F. LIGHT CABLE:</v>
          </cell>
          <cell r="I13610" t="str">
            <v>Kabel framlampa</v>
          </cell>
          <cell r="L13610" t="e">
            <v>#N/A</v>
          </cell>
        </row>
        <row r="13611">
          <cell r="B13611" t="str">
            <v>YEC1124831Kabel baklampa</v>
          </cell>
          <cell r="C13611" t="str">
            <v>YEC1124831</v>
          </cell>
          <cell r="D13611">
            <v>2024</v>
          </cell>
          <cell r="E13611">
            <v>40</v>
          </cell>
          <cell r="F13611" t="str">
            <v>0400</v>
          </cell>
          <cell r="G13611" t="str">
            <v>J008</v>
          </cell>
          <cell r="H13611" t="str">
            <v>R. LIGHT CABLE:</v>
          </cell>
          <cell r="I13611" t="str">
            <v>Kabel baklampa</v>
          </cell>
          <cell r="L13611" t="e">
            <v>#N/A</v>
          </cell>
        </row>
        <row r="13612">
          <cell r="B13612" t="str">
            <v>YEC1124831Hastighetssensor</v>
          </cell>
          <cell r="C13612" t="str">
            <v>YEC1124831</v>
          </cell>
          <cell r="D13612">
            <v>2024</v>
          </cell>
          <cell r="E13612">
            <v>41</v>
          </cell>
          <cell r="F13612" t="str">
            <v>0410</v>
          </cell>
          <cell r="G13612" t="str">
            <v>J009</v>
          </cell>
          <cell r="H13612" t="str">
            <v>SPEED SENSOR:</v>
          </cell>
          <cell r="I13612" t="str">
            <v>Hastighetssensor</v>
          </cell>
          <cell r="K13612" t="str">
            <v>Bosch</v>
          </cell>
          <cell r="L13612" t="str">
            <v>Kontakta BOSCH</v>
          </cell>
        </row>
        <row r="13613">
          <cell r="B13613" t="str">
            <v>YEC1124831Batteri</v>
          </cell>
          <cell r="C13613" t="str">
            <v>YEC1124831</v>
          </cell>
          <cell r="D13613">
            <v>2024</v>
          </cell>
          <cell r="E13613">
            <v>42</v>
          </cell>
          <cell r="F13613" t="str">
            <v>0420</v>
          </cell>
          <cell r="G13613" t="str">
            <v>J002</v>
          </cell>
          <cell r="H13613" t="str">
            <v>BATTERY:</v>
          </cell>
          <cell r="I13613" t="str">
            <v>Batteri</v>
          </cell>
          <cell r="K13613" t="str">
            <v>Bosch</v>
          </cell>
          <cell r="L13613" t="str">
            <v>Kontakta BOSCH</v>
          </cell>
        </row>
        <row r="13614">
          <cell r="B13614" t="str">
            <v>YEC1124831Batterihållare</v>
          </cell>
          <cell r="C13614" t="str">
            <v>YEC1124831</v>
          </cell>
          <cell r="D13614">
            <v>2024</v>
          </cell>
          <cell r="E13614">
            <v>43</v>
          </cell>
          <cell r="F13614" t="str">
            <v>0430</v>
          </cell>
          <cell r="G13614" t="str">
            <v>J003</v>
          </cell>
          <cell r="H13614" t="str">
            <v>BATTERY HOLDER/Slider</v>
          </cell>
          <cell r="I13614" t="str">
            <v>Batterihållare</v>
          </cell>
          <cell r="K13614" t="str">
            <v>Bosch</v>
          </cell>
          <cell r="L13614" t="str">
            <v>Kontakta BOSCH</v>
          </cell>
        </row>
        <row r="13615">
          <cell r="B13615" t="str">
            <v>YEC1124831Batteriladdare</v>
          </cell>
          <cell r="C13615" t="str">
            <v>YEC1124831</v>
          </cell>
          <cell r="D13615">
            <v>2024</v>
          </cell>
          <cell r="E13615">
            <v>44</v>
          </cell>
          <cell r="F13615" t="str">
            <v>0440</v>
          </cell>
          <cell r="G13615" t="str">
            <v>J010</v>
          </cell>
          <cell r="H13615" t="str">
            <v>CHARGER:</v>
          </cell>
          <cell r="I13615" t="str">
            <v>Batteriladdare</v>
          </cell>
          <cell r="K13615" t="str">
            <v>Bosch</v>
          </cell>
          <cell r="L13615" t="str">
            <v>Kontakta BOSCH</v>
          </cell>
        </row>
        <row r="13616">
          <cell r="B13616" t="str">
            <v>YEC1124831Kontrollbox</v>
          </cell>
          <cell r="C13616" t="str">
            <v>YEC1124831</v>
          </cell>
          <cell r="D13616">
            <v>2024</v>
          </cell>
          <cell r="E13616">
            <v>45</v>
          </cell>
          <cell r="F13616" t="str">
            <v>0450</v>
          </cell>
          <cell r="G13616" t="str">
            <v>J011</v>
          </cell>
          <cell r="H13616" t="str">
            <v>Controller</v>
          </cell>
          <cell r="I13616" t="str">
            <v>Kontrollbox</v>
          </cell>
          <cell r="K13616" t="str">
            <v>INGÅR I MOTORN</v>
          </cell>
          <cell r="L13616" t="str">
            <v>Ingår i motorn</v>
          </cell>
        </row>
        <row r="13617">
          <cell r="B13617" t="str">
            <v>YEC1124831Växelöra</v>
          </cell>
          <cell r="C13617" t="str">
            <v>YEC1124831</v>
          </cell>
          <cell r="D13617">
            <v>2024</v>
          </cell>
          <cell r="E13617">
            <v>46</v>
          </cell>
          <cell r="F13617" t="str">
            <v>0460</v>
          </cell>
          <cell r="G13617" t="str">
            <v>D005</v>
          </cell>
          <cell r="H13617" t="str">
            <v>Gear hanger</v>
          </cell>
          <cell r="I13617" t="str">
            <v>Växelöra</v>
          </cell>
          <cell r="K13617" t="str">
            <v>?</v>
          </cell>
          <cell r="L13617" t="e">
            <v>#N/A</v>
          </cell>
        </row>
        <row r="13618">
          <cell r="B13618" t="str">
            <v>YEC1314031RAM</v>
          </cell>
          <cell r="C13618" t="str">
            <v>YEC1314031</v>
          </cell>
          <cell r="D13618">
            <v>2024</v>
          </cell>
          <cell r="E13618">
            <v>1</v>
          </cell>
          <cell r="F13618" t="str">
            <v>0010</v>
          </cell>
          <cell r="G13618" t="str">
            <v>A001</v>
          </cell>
          <cell r="H13618" t="str">
            <v>PAINTED FRAME</v>
          </cell>
          <cell r="I13618" t="str">
            <v>RAM</v>
          </cell>
          <cell r="L13618" t="e">
            <v>#N/A</v>
          </cell>
        </row>
        <row r="13619">
          <cell r="B13619" t="str">
            <v>YEC1314031Framgaffel</v>
          </cell>
          <cell r="C13619" t="str">
            <v>YEC1314031</v>
          </cell>
          <cell r="D13619">
            <v>2024</v>
          </cell>
          <cell r="E13619">
            <v>2</v>
          </cell>
          <cell r="F13619" t="str">
            <v>0020</v>
          </cell>
          <cell r="G13619" t="str">
            <v>A002</v>
          </cell>
          <cell r="H13619" t="str">
            <v>PAINTED FORK</v>
          </cell>
          <cell r="I13619" t="str">
            <v>Framgaffel</v>
          </cell>
          <cell r="L13619" t="e">
            <v>#N/A</v>
          </cell>
        </row>
        <row r="13620">
          <cell r="B13620" t="str">
            <v>YEC1314031Styrlager</v>
          </cell>
          <cell r="C13620" t="str">
            <v>YEC1314031</v>
          </cell>
          <cell r="D13620">
            <v>2024</v>
          </cell>
          <cell r="E13620">
            <v>3</v>
          </cell>
          <cell r="F13620" t="str">
            <v>0030</v>
          </cell>
          <cell r="G13620" t="str">
            <v>B001</v>
          </cell>
          <cell r="H13620" t="str">
            <v>Head Set</v>
          </cell>
          <cell r="I13620" t="str">
            <v>Styrlager</v>
          </cell>
          <cell r="K13620" t="str">
            <v>C2105325</v>
          </cell>
          <cell r="L13620" t="str">
            <v>BSP?</v>
          </cell>
        </row>
        <row r="13621">
          <cell r="B13621" t="str">
            <v xml:space="preserve">YEC1314031Styrstam </v>
          </cell>
          <cell r="C13621" t="str">
            <v>YEC1314031</v>
          </cell>
          <cell r="D13621">
            <v>2024</v>
          </cell>
          <cell r="E13621">
            <v>4</v>
          </cell>
          <cell r="F13621" t="str">
            <v>0040</v>
          </cell>
          <cell r="G13621" t="str">
            <v>B002</v>
          </cell>
          <cell r="H13621" t="str">
            <v>Handlebar Stem</v>
          </cell>
          <cell r="I13621" t="str">
            <v xml:space="preserve">Styrstam </v>
          </cell>
          <cell r="K13621" t="str">
            <v>C2205624-045</v>
          </cell>
          <cell r="L13621" t="str">
            <v>BSP?</v>
          </cell>
        </row>
        <row r="13622">
          <cell r="B13622" t="str">
            <v>YEC1314031Styre</v>
          </cell>
          <cell r="C13622" t="str">
            <v>YEC1314031</v>
          </cell>
          <cell r="D13622">
            <v>2024</v>
          </cell>
          <cell r="E13622">
            <v>5</v>
          </cell>
          <cell r="F13622" t="str">
            <v>0050</v>
          </cell>
          <cell r="G13622" t="str">
            <v>B003</v>
          </cell>
          <cell r="H13622" t="str">
            <v>Handelbar</v>
          </cell>
          <cell r="I13622" t="str">
            <v>Styre</v>
          </cell>
          <cell r="K13622" t="str">
            <v>C2306107-R35</v>
          </cell>
          <cell r="L13622" t="str">
            <v>BSP?</v>
          </cell>
        </row>
        <row r="13623">
          <cell r="B13623" t="str">
            <v>YEC1314031Bromsgrepp H</v>
          </cell>
          <cell r="C13623" t="str">
            <v>YEC1314031</v>
          </cell>
          <cell r="D13623">
            <v>2024</v>
          </cell>
          <cell r="E13623">
            <v>6</v>
          </cell>
          <cell r="F13623" t="str">
            <v>0060</v>
          </cell>
          <cell r="G13623" t="str">
            <v>C002</v>
          </cell>
          <cell r="H13623" t="str">
            <v>Brake Lever R</v>
          </cell>
          <cell r="I13623" t="str">
            <v>Bromsgrepp H</v>
          </cell>
          <cell r="K13623" t="str">
            <v>Shimano</v>
          </cell>
          <cell r="L13623" t="str">
            <v>Kontakta SHIMANO</v>
          </cell>
        </row>
        <row r="13624">
          <cell r="B13624" t="str">
            <v>YEC1314031Bromsgrepp V</v>
          </cell>
          <cell r="C13624" t="str">
            <v>YEC1314031</v>
          </cell>
          <cell r="D13624">
            <v>2024</v>
          </cell>
          <cell r="E13624">
            <v>7</v>
          </cell>
          <cell r="F13624" t="str">
            <v>0070</v>
          </cell>
          <cell r="G13624" t="str">
            <v>C001</v>
          </cell>
          <cell r="H13624" t="str">
            <v>Brake Lever L</v>
          </cell>
          <cell r="I13624" t="str">
            <v>Bromsgrepp V</v>
          </cell>
          <cell r="K13624" t="str">
            <v>Shimano</v>
          </cell>
          <cell r="L13624" t="str">
            <v>Kontakta SHIMANO</v>
          </cell>
        </row>
        <row r="13625">
          <cell r="B13625" t="str">
            <v>YEC1314031Växelreglage H</v>
          </cell>
          <cell r="C13625" t="str">
            <v>YEC1314031</v>
          </cell>
          <cell r="D13625">
            <v>2024</v>
          </cell>
          <cell r="E13625">
            <v>8</v>
          </cell>
          <cell r="F13625" t="str">
            <v>0080</v>
          </cell>
          <cell r="G13625" t="str">
            <v>D002</v>
          </cell>
          <cell r="H13625" t="str">
            <v>Shift Lever R</v>
          </cell>
          <cell r="I13625" t="str">
            <v>Växelreglage H</v>
          </cell>
          <cell r="K13625" t="str">
            <v>Shimano</v>
          </cell>
          <cell r="L13625" t="str">
            <v>Kontakta SHIMANO</v>
          </cell>
        </row>
        <row r="13626">
          <cell r="B13626" t="str">
            <v>YEC1314031Växelreglage V</v>
          </cell>
          <cell r="C13626" t="str">
            <v>YEC1314031</v>
          </cell>
          <cell r="D13626">
            <v>2024</v>
          </cell>
          <cell r="E13626">
            <v>9</v>
          </cell>
          <cell r="F13626" t="str">
            <v>0090</v>
          </cell>
          <cell r="G13626" t="str">
            <v>D001</v>
          </cell>
          <cell r="H13626" t="str">
            <v>Shift Lever L</v>
          </cell>
          <cell r="I13626" t="str">
            <v>Växelreglage V</v>
          </cell>
          <cell r="L13626" t="e">
            <v>#N/A</v>
          </cell>
        </row>
        <row r="13627">
          <cell r="B13627" t="str">
            <v>YEC1314031Handtag par</v>
          </cell>
          <cell r="C13627" t="str">
            <v>YEC1314031</v>
          </cell>
          <cell r="D13627">
            <v>2024</v>
          </cell>
          <cell r="E13627">
            <v>10</v>
          </cell>
          <cell r="F13627" t="str">
            <v>0100</v>
          </cell>
          <cell r="G13627" t="str">
            <v>B004</v>
          </cell>
          <cell r="H13627" t="str">
            <v>Grip R</v>
          </cell>
          <cell r="I13627" t="str">
            <v>Handtag par</v>
          </cell>
          <cell r="K13627" t="str">
            <v>C2505546</v>
          </cell>
          <cell r="L13627" t="str">
            <v>BSP?</v>
          </cell>
        </row>
        <row r="13628">
          <cell r="B13628" t="str">
            <v>YEC1314031Frambroms</v>
          </cell>
          <cell r="C13628" t="str">
            <v>YEC1314031</v>
          </cell>
          <cell r="D13628">
            <v>2024</v>
          </cell>
          <cell r="E13628">
            <v>11</v>
          </cell>
          <cell r="F13628" t="str">
            <v>0110</v>
          </cell>
          <cell r="G13628" t="str">
            <v>C003</v>
          </cell>
          <cell r="H13628" t="str">
            <v xml:space="preserve">Brake front </v>
          </cell>
          <cell r="I13628" t="str">
            <v>Frambroms</v>
          </cell>
          <cell r="K13628" t="str">
            <v>Shimano</v>
          </cell>
          <cell r="L13628" t="str">
            <v>Kontakta SHIMANO</v>
          </cell>
        </row>
        <row r="13629">
          <cell r="B13629" t="str">
            <v>YEC1314031Bakbroms</v>
          </cell>
          <cell r="C13629" t="str">
            <v>YEC1314031</v>
          </cell>
          <cell r="D13629">
            <v>2024</v>
          </cell>
          <cell r="E13629">
            <v>12</v>
          </cell>
          <cell r="F13629" t="str">
            <v>0120</v>
          </cell>
          <cell r="G13629" t="str">
            <v>C004</v>
          </cell>
          <cell r="H13629" t="str">
            <v>Brake rear</v>
          </cell>
          <cell r="I13629" t="str">
            <v>Bakbroms</v>
          </cell>
          <cell r="K13629" t="str">
            <v>Shimano</v>
          </cell>
          <cell r="L13629" t="str">
            <v>Kontakta SHIMANO</v>
          </cell>
        </row>
        <row r="13630">
          <cell r="B13630" t="str">
            <v>YEC1314031Vevlager</v>
          </cell>
          <cell r="C13630" t="str">
            <v>YEC1314031</v>
          </cell>
          <cell r="D13630">
            <v>2024</v>
          </cell>
          <cell r="E13630">
            <v>13</v>
          </cell>
          <cell r="F13630" t="str">
            <v>0130</v>
          </cell>
          <cell r="G13630" t="str">
            <v>E001</v>
          </cell>
          <cell r="H13630" t="str">
            <v xml:space="preserve">BB-set </v>
          </cell>
          <cell r="I13630" t="str">
            <v>Vevlager</v>
          </cell>
          <cell r="K13630" t="str">
            <v>INGÅR I MOTORN</v>
          </cell>
          <cell r="L13630" t="str">
            <v>Ingår i motorn</v>
          </cell>
        </row>
        <row r="13631">
          <cell r="B13631" t="str">
            <v>YEC1314031Vevparti</v>
          </cell>
          <cell r="C13631" t="str">
            <v>YEC1314031</v>
          </cell>
          <cell r="D13631">
            <v>2024</v>
          </cell>
          <cell r="E13631">
            <v>14</v>
          </cell>
          <cell r="F13631" t="str">
            <v>0140</v>
          </cell>
          <cell r="G13631" t="str">
            <v>E002</v>
          </cell>
          <cell r="H13631" t="str">
            <v>Front Chainwheel</v>
          </cell>
          <cell r="I13631" t="str">
            <v>Vevparti</v>
          </cell>
          <cell r="K13631" t="str">
            <v>Bosch</v>
          </cell>
          <cell r="L13631" t="str">
            <v>Kontakta BOSCH</v>
          </cell>
        </row>
        <row r="13632">
          <cell r="B13632" t="str">
            <v>YEC1314031Kedjeskydd</v>
          </cell>
          <cell r="C13632" t="str">
            <v>YEC1314031</v>
          </cell>
          <cell r="D13632">
            <v>2024</v>
          </cell>
          <cell r="E13632">
            <v>15</v>
          </cell>
          <cell r="F13632" t="str">
            <v>0150</v>
          </cell>
          <cell r="G13632" t="str">
            <v>H001</v>
          </cell>
          <cell r="H13632" t="str">
            <v>Chain guard</v>
          </cell>
          <cell r="I13632" t="str">
            <v>Kedjeskydd</v>
          </cell>
          <cell r="L13632" t="e">
            <v>#N/A</v>
          </cell>
        </row>
        <row r="13633">
          <cell r="B13633" t="str">
            <v>YEC1314031Kedjeskyddsfäste</v>
          </cell>
          <cell r="C13633" t="str">
            <v>YEC1314031</v>
          </cell>
          <cell r="D13633">
            <v>2024</v>
          </cell>
          <cell r="E13633">
            <v>16</v>
          </cell>
          <cell r="F13633" t="str">
            <v>0160</v>
          </cell>
          <cell r="G13633" t="str">
            <v>H002</v>
          </cell>
          <cell r="H13633" t="str">
            <v>Chain guard bracket</v>
          </cell>
          <cell r="I13633" t="str">
            <v>Kedjeskyddsfäste</v>
          </cell>
          <cell r="L13633" t="e">
            <v>#N/A</v>
          </cell>
        </row>
        <row r="13634">
          <cell r="B13634" t="str">
            <v>YEC1314031Framväxel</v>
          </cell>
          <cell r="C13634" t="str">
            <v>YEC1314031</v>
          </cell>
          <cell r="D13634">
            <v>2024</v>
          </cell>
          <cell r="E13634">
            <v>17</v>
          </cell>
          <cell r="F13634" t="str">
            <v>0170</v>
          </cell>
          <cell r="G13634" t="str">
            <v>D003</v>
          </cell>
          <cell r="H13634" t="str">
            <v>Front Derailleur</v>
          </cell>
          <cell r="I13634" t="str">
            <v>Framväxel</v>
          </cell>
          <cell r="L13634" t="e">
            <v>#N/A</v>
          </cell>
        </row>
        <row r="13635">
          <cell r="B13635" t="str">
            <v>YEC1314031Bakväxel</v>
          </cell>
          <cell r="C13635" t="str">
            <v>YEC1314031</v>
          </cell>
          <cell r="D13635">
            <v>2024</v>
          </cell>
          <cell r="E13635">
            <v>18</v>
          </cell>
          <cell r="F13635" t="str">
            <v>0180</v>
          </cell>
          <cell r="G13635" t="str">
            <v>D004</v>
          </cell>
          <cell r="H13635" t="str">
            <v>Rear Derailleur</v>
          </cell>
          <cell r="I13635" t="str">
            <v>Bakväxel</v>
          </cell>
          <cell r="K13635" t="str">
            <v>Shimano</v>
          </cell>
          <cell r="L13635" t="str">
            <v>Kontakta SHIMANO</v>
          </cell>
        </row>
        <row r="13636">
          <cell r="B13636" t="str">
            <v>YEC1314031Kedja</v>
          </cell>
          <cell r="C13636" t="str">
            <v>YEC1314031</v>
          </cell>
          <cell r="D13636">
            <v>2024</v>
          </cell>
          <cell r="E13636">
            <v>19</v>
          </cell>
          <cell r="F13636" t="str">
            <v>0190</v>
          </cell>
          <cell r="G13636" t="str">
            <v>E003</v>
          </cell>
          <cell r="H13636" t="str">
            <v xml:space="preserve">Chain </v>
          </cell>
          <cell r="I13636" t="str">
            <v>Kedja</v>
          </cell>
          <cell r="K13636" t="str">
            <v>Shimano</v>
          </cell>
          <cell r="L13636" t="str">
            <v>Kontakta SHIMANO</v>
          </cell>
        </row>
        <row r="13637">
          <cell r="B13637" t="str">
            <v>YEC1314031Kassett</v>
          </cell>
          <cell r="C13637" t="str">
            <v>YEC1314031</v>
          </cell>
          <cell r="D13637">
            <v>2024</v>
          </cell>
          <cell r="E13637">
            <v>20</v>
          </cell>
          <cell r="F13637" t="str">
            <v>0200</v>
          </cell>
          <cell r="G13637" t="str">
            <v>E004</v>
          </cell>
          <cell r="H13637" t="str">
            <v>Cassette Sprocket</v>
          </cell>
          <cell r="I13637" t="str">
            <v>Kassett</v>
          </cell>
          <cell r="K13637" t="str">
            <v>Shimano</v>
          </cell>
          <cell r="L13637" t="str">
            <v>Kontakta SHIMANO</v>
          </cell>
        </row>
        <row r="13638">
          <cell r="B13638" t="str">
            <v>YEC1314031Framhjul</v>
          </cell>
          <cell r="C13638" t="str">
            <v>YEC1314031</v>
          </cell>
          <cell r="D13638">
            <v>2024</v>
          </cell>
          <cell r="E13638">
            <v>21</v>
          </cell>
          <cell r="F13638" t="str">
            <v>0210</v>
          </cell>
          <cell r="G13638" t="str">
            <v>F001</v>
          </cell>
          <cell r="H13638" t="str">
            <v>Front hub</v>
          </cell>
          <cell r="I13638" t="str">
            <v>Framhjul</v>
          </cell>
          <cell r="L13638" t="e">
            <v>#N/A</v>
          </cell>
        </row>
        <row r="13639">
          <cell r="B13639" t="str">
            <v>YEC1314031Bakhjul</v>
          </cell>
          <cell r="C13639" t="str">
            <v>YEC1314031</v>
          </cell>
          <cell r="D13639">
            <v>2024</v>
          </cell>
          <cell r="E13639">
            <v>22</v>
          </cell>
          <cell r="F13639" t="str">
            <v>0220</v>
          </cell>
          <cell r="G13639" t="str">
            <v>F002</v>
          </cell>
          <cell r="H13639" t="str">
            <v>Rear hub</v>
          </cell>
          <cell r="I13639" t="str">
            <v>Bakhjul</v>
          </cell>
          <cell r="L13639" t="e">
            <v>#N/A</v>
          </cell>
        </row>
        <row r="13640">
          <cell r="B13640" t="str">
            <v>YEC1314031Däck</v>
          </cell>
          <cell r="C13640" t="str">
            <v>YEC1314031</v>
          </cell>
          <cell r="D13640">
            <v>2024</v>
          </cell>
          <cell r="E13640">
            <v>23</v>
          </cell>
          <cell r="F13640" t="str">
            <v>0230</v>
          </cell>
          <cell r="G13640" t="str">
            <v>F003</v>
          </cell>
          <cell r="H13640" t="str">
            <v>Tire</v>
          </cell>
          <cell r="I13640" t="str">
            <v>Däck</v>
          </cell>
          <cell r="L13640" t="e">
            <v>#N/A</v>
          </cell>
        </row>
        <row r="13641">
          <cell r="B13641" t="str">
            <v>YEC1314031Skärmar set</v>
          </cell>
          <cell r="C13641" t="str">
            <v>YEC1314031</v>
          </cell>
          <cell r="D13641">
            <v>2024</v>
          </cell>
          <cell r="E13641">
            <v>24</v>
          </cell>
          <cell r="F13641" t="str">
            <v>0240</v>
          </cell>
          <cell r="G13641" t="str">
            <v>H003</v>
          </cell>
          <cell r="H13641" t="str">
            <v xml:space="preserve">Mudguard front   </v>
          </cell>
          <cell r="I13641" t="str">
            <v>Skärmar set</v>
          </cell>
          <cell r="L13641" t="e">
            <v>#N/A</v>
          </cell>
        </row>
        <row r="13642">
          <cell r="B13642" t="str">
            <v>YEC1314031Pakethållare</v>
          </cell>
          <cell r="C13642" t="str">
            <v>YEC1314031</v>
          </cell>
          <cell r="D13642">
            <v>2024</v>
          </cell>
          <cell r="E13642">
            <v>25</v>
          </cell>
          <cell r="F13642" t="str">
            <v>0250</v>
          </cell>
          <cell r="G13642" t="str">
            <v>H004</v>
          </cell>
          <cell r="H13642" t="str">
            <v>Carrier</v>
          </cell>
          <cell r="I13642" t="str">
            <v>Pakethållare</v>
          </cell>
          <cell r="L13642" t="e">
            <v>#N/A</v>
          </cell>
        </row>
        <row r="13643">
          <cell r="B13643" t="str">
            <v>YEC1314031Sadel</v>
          </cell>
          <cell r="C13643" t="str">
            <v>YEC1314031</v>
          </cell>
          <cell r="D13643">
            <v>2024</v>
          </cell>
          <cell r="E13643">
            <v>26</v>
          </cell>
          <cell r="F13643" t="str">
            <v>0260</v>
          </cell>
          <cell r="G13643" t="str">
            <v>G001</v>
          </cell>
          <cell r="H13643" t="str">
            <v>Saddle</v>
          </cell>
          <cell r="I13643" t="str">
            <v>Sadel</v>
          </cell>
          <cell r="K13643" t="str">
            <v>C7106256-BK</v>
          </cell>
          <cell r="L13643" t="e">
            <v>#N/A</v>
          </cell>
        </row>
        <row r="13644">
          <cell r="B13644" t="str">
            <v>YEC1314031Sadelstolpe</v>
          </cell>
          <cell r="C13644" t="str">
            <v>YEC1314031</v>
          </cell>
          <cell r="D13644">
            <v>2024</v>
          </cell>
          <cell r="E13644">
            <v>27</v>
          </cell>
          <cell r="F13644" t="str">
            <v>0270</v>
          </cell>
          <cell r="G13644" t="str">
            <v>G002</v>
          </cell>
          <cell r="H13644" t="str">
            <v>Seatpost</v>
          </cell>
          <cell r="I13644" t="str">
            <v>Sadelstolpe</v>
          </cell>
          <cell r="K13644" t="str">
            <v>C7405608</v>
          </cell>
          <cell r="L13644" t="str">
            <v>BSP?</v>
          </cell>
        </row>
        <row r="13645">
          <cell r="B13645" t="str">
            <v>YEC1314031Sadelrörsklämma</v>
          </cell>
          <cell r="C13645" t="str">
            <v>YEC1314031</v>
          </cell>
          <cell r="D13645">
            <v>2024</v>
          </cell>
          <cell r="E13645">
            <v>28</v>
          </cell>
          <cell r="F13645" t="str">
            <v>0280</v>
          </cell>
          <cell r="G13645" t="str">
            <v>G003</v>
          </cell>
          <cell r="H13645" t="str">
            <v>Seat Clamp</v>
          </cell>
          <cell r="I13645" t="str">
            <v>Sadelrörsklämma</v>
          </cell>
          <cell r="K13645" t="str">
            <v>C7305186-BK</v>
          </cell>
          <cell r="L13645" t="str">
            <v>BSP?</v>
          </cell>
        </row>
        <row r="13646">
          <cell r="B13646" t="str">
            <v>YEC1314031Framlampa</v>
          </cell>
          <cell r="C13646" t="str">
            <v>YEC1314031</v>
          </cell>
          <cell r="D13646">
            <v>2024</v>
          </cell>
          <cell r="E13646">
            <v>29</v>
          </cell>
          <cell r="F13646" t="str">
            <v>0290</v>
          </cell>
          <cell r="G13646" t="str">
            <v>H005</v>
          </cell>
          <cell r="H13646" t="str">
            <v>Front light</v>
          </cell>
          <cell r="I13646" t="str">
            <v>Framlampa</v>
          </cell>
          <cell r="L13646" t="e">
            <v>#N/A</v>
          </cell>
        </row>
        <row r="13647">
          <cell r="B13647" t="str">
            <v>YEC1314031Baklampa</v>
          </cell>
          <cell r="C13647" t="str">
            <v>YEC1314031</v>
          </cell>
          <cell r="D13647">
            <v>2024</v>
          </cell>
          <cell r="E13647">
            <v>30</v>
          </cell>
          <cell r="F13647" t="str">
            <v>0300</v>
          </cell>
          <cell r="G13647" t="str">
            <v>H006</v>
          </cell>
          <cell r="H13647" t="str">
            <v>Light, Rear</v>
          </cell>
          <cell r="I13647" t="str">
            <v>Baklampa</v>
          </cell>
          <cell r="L13647" t="e">
            <v>#N/A</v>
          </cell>
        </row>
        <row r="13648">
          <cell r="B13648" t="str">
            <v>YEC1314031Låssats</v>
          </cell>
          <cell r="C13648" t="str">
            <v>YEC1314031</v>
          </cell>
          <cell r="D13648">
            <v>2024</v>
          </cell>
          <cell r="E13648">
            <v>31</v>
          </cell>
          <cell r="F13648" t="str">
            <v>0310</v>
          </cell>
          <cell r="G13648" t="str">
            <v>H007</v>
          </cell>
          <cell r="H13648" t="str">
            <v>Lock</v>
          </cell>
          <cell r="I13648" t="str">
            <v>Låssats</v>
          </cell>
          <cell r="L13648" t="e">
            <v>#N/A</v>
          </cell>
        </row>
        <row r="13649">
          <cell r="B13649" t="str">
            <v>YEC1314031Stöd</v>
          </cell>
          <cell r="C13649" t="str">
            <v>YEC1314031</v>
          </cell>
          <cell r="D13649">
            <v>2024</v>
          </cell>
          <cell r="E13649">
            <v>32</v>
          </cell>
          <cell r="F13649" t="str">
            <v>0320</v>
          </cell>
          <cell r="G13649" t="str">
            <v>H008</v>
          </cell>
          <cell r="H13649" t="str">
            <v>Kick stand</v>
          </cell>
          <cell r="I13649" t="str">
            <v>Stöd</v>
          </cell>
          <cell r="L13649" t="e">
            <v>#N/A</v>
          </cell>
        </row>
        <row r="13650">
          <cell r="B13650" t="str">
            <v>YEC1314031Korg</v>
          </cell>
          <cell r="C13650" t="str">
            <v>YEC1314031</v>
          </cell>
          <cell r="D13650">
            <v>2024</v>
          </cell>
          <cell r="E13650">
            <v>33</v>
          </cell>
          <cell r="F13650" t="str">
            <v>0330</v>
          </cell>
          <cell r="G13650" t="str">
            <v>H009</v>
          </cell>
          <cell r="H13650" t="str">
            <v>Basket / Fr carrier</v>
          </cell>
          <cell r="I13650" t="str">
            <v>Korg</v>
          </cell>
          <cell r="L13650" t="e">
            <v>#N/A</v>
          </cell>
        </row>
        <row r="13651">
          <cell r="B13651" t="str">
            <v>YEC1314031Pedaler</v>
          </cell>
          <cell r="C13651" t="str">
            <v>YEC1314031</v>
          </cell>
          <cell r="D13651">
            <v>2024</v>
          </cell>
          <cell r="E13651">
            <v>34</v>
          </cell>
          <cell r="F13651" t="str">
            <v>0340</v>
          </cell>
          <cell r="G13651" t="str">
            <v>E005</v>
          </cell>
          <cell r="H13651" t="str">
            <v xml:space="preserve">Pedal </v>
          </cell>
          <cell r="I13651" t="str">
            <v>Pedaler</v>
          </cell>
          <cell r="K13651" t="str">
            <v>C3505159</v>
          </cell>
          <cell r="L13651" t="str">
            <v>C3500030</v>
          </cell>
        </row>
        <row r="13652">
          <cell r="B13652" t="str">
            <v>YEC1314031Motor</v>
          </cell>
          <cell r="C13652" t="str">
            <v>YEC1314031</v>
          </cell>
          <cell r="D13652">
            <v>2024</v>
          </cell>
          <cell r="E13652">
            <v>35</v>
          </cell>
          <cell r="F13652" t="str">
            <v>0350</v>
          </cell>
          <cell r="G13652" t="str">
            <v>J001</v>
          </cell>
          <cell r="H13652" t="str">
            <v>DRIVE UNIT:</v>
          </cell>
          <cell r="I13652" t="str">
            <v>Motor</v>
          </cell>
          <cell r="K13652" t="str">
            <v>Bosch</v>
          </cell>
          <cell r="L13652" t="str">
            <v>Kontakta BOSCH</v>
          </cell>
        </row>
        <row r="13653">
          <cell r="B13653" t="str">
            <v>YEC1314031Display</v>
          </cell>
          <cell r="C13653" t="str">
            <v>YEC1314031</v>
          </cell>
          <cell r="D13653">
            <v>2024</v>
          </cell>
          <cell r="E13653">
            <v>36</v>
          </cell>
          <cell r="F13653" t="str">
            <v>0360</v>
          </cell>
          <cell r="G13653" t="str">
            <v>J004</v>
          </cell>
          <cell r="H13653" t="str">
            <v>DISPLAY:</v>
          </cell>
          <cell r="I13653" t="str">
            <v>Display</v>
          </cell>
          <cell r="L13653" t="e">
            <v>#N/A</v>
          </cell>
        </row>
        <row r="13654">
          <cell r="B13654" t="str">
            <v>YEC1314031EB-Bus kabel</v>
          </cell>
          <cell r="C13654" t="str">
            <v>YEC1314031</v>
          </cell>
          <cell r="D13654">
            <v>2024</v>
          </cell>
          <cell r="E13654">
            <v>37</v>
          </cell>
          <cell r="F13654" t="str">
            <v>0370</v>
          </cell>
          <cell r="G13654" t="str">
            <v>J005</v>
          </cell>
          <cell r="H13654" t="str">
            <v>EB-BUS CABLE:</v>
          </cell>
          <cell r="I13654" t="str">
            <v>EB-Bus kabel</v>
          </cell>
          <cell r="K13654" t="str">
            <v>Bosch</v>
          </cell>
          <cell r="L13654" t="str">
            <v>Kontakta BOSCH</v>
          </cell>
        </row>
        <row r="13655">
          <cell r="B13655" t="str">
            <v>YEC1314031Motorkabel</v>
          </cell>
          <cell r="C13655" t="str">
            <v>YEC1314031</v>
          </cell>
          <cell r="D13655">
            <v>2024</v>
          </cell>
          <cell r="E13655">
            <v>38</v>
          </cell>
          <cell r="F13655" t="str">
            <v>0380</v>
          </cell>
          <cell r="G13655" t="str">
            <v>J006</v>
          </cell>
          <cell r="H13655" t="str">
            <v>POWER CABLE:</v>
          </cell>
          <cell r="I13655" t="str">
            <v>Motorkabel</v>
          </cell>
          <cell r="K13655" t="str">
            <v>Bosch</v>
          </cell>
          <cell r="L13655" t="str">
            <v>Kontakta BOSCH</v>
          </cell>
        </row>
        <row r="13656">
          <cell r="B13656" t="str">
            <v>YEC1314031Kabel framlampa</v>
          </cell>
          <cell r="C13656" t="str">
            <v>YEC1314031</v>
          </cell>
          <cell r="D13656">
            <v>2024</v>
          </cell>
          <cell r="E13656">
            <v>39</v>
          </cell>
          <cell r="F13656" t="str">
            <v>0390</v>
          </cell>
          <cell r="G13656" t="str">
            <v>J007</v>
          </cell>
          <cell r="H13656" t="str">
            <v>F. LIGHT CABLE:</v>
          </cell>
          <cell r="I13656" t="str">
            <v>Kabel framlampa</v>
          </cell>
          <cell r="L13656" t="e">
            <v>#N/A</v>
          </cell>
        </row>
        <row r="13657">
          <cell r="B13657" t="str">
            <v>YEC1314031Kabel baklampa</v>
          </cell>
          <cell r="C13657" t="str">
            <v>YEC1314031</v>
          </cell>
          <cell r="D13657">
            <v>2024</v>
          </cell>
          <cell r="E13657">
            <v>40</v>
          </cell>
          <cell r="F13657" t="str">
            <v>0400</v>
          </cell>
          <cell r="G13657" t="str">
            <v>J008</v>
          </cell>
          <cell r="H13657" t="str">
            <v>R. LIGHT CABLE:</v>
          </cell>
          <cell r="I13657" t="str">
            <v>Kabel baklampa</v>
          </cell>
          <cell r="L13657" t="e">
            <v>#N/A</v>
          </cell>
        </row>
        <row r="13658">
          <cell r="B13658" t="str">
            <v>YEC1314031Hastighetssensor</v>
          </cell>
          <cell r="C13658" t="str">
            <v>YEC1314031</v>
          </cell>
          <cell r="D13658">
            <v>2024</v>
          </cell>
          <cell r="E13658">
            <v>41</v>
          </cell>
          <cell r="F13658" t="str">
            <v>0410</v>
          </cell>
          <cell r="G13658" t="str">
            <v>J009</v>
          </cell>
          <cell r="H13658" t="str">
            <v>SPEED SENSOR:</v>
          </cell>
          <cell r="I13658" t="str">
            <v>Hastighetssensor</v>
          </cell>
          <cell r="K13658" t="str">
            <v>Bosch</v>
          </cell>
          <cell r="L13658" t="str">
            <v>Kontakta BOSCH</v>
          </cell>
        </row>
        <row r="13659">
          <cell r="B13659" t="str">
            <v>YEC1314031Batteri</v>
          </cell>
          <cell r="C13659" t="str">
            <v>YEC1314031</v>
          </cell>
          <cell r="D13659">
            <v>2024</v>
          </cell>
          <cell r="E13659">
            <v>42</v>
          </cell>
          <cell r="F13659" t="str">
            <v>0420</v>
          </cell>
          <cell r="G13659" t="str">
            <v>J002</v>
          </cell>
          <cell r="H13659" t="str">
            <v>BATTERY:</v>
          </cell>
          <cell r="I13659" t="str">
            <v>Batteri</v>
          </cell>
          <cell r="K13659" t="str">
            <v>Bosch</v>
          </cell>
          <cell r="L13659" t="str">
            <v>Kontakta BOSCH</v>
          </cell>
        </row>
        <row r="13660">
          <cell r="B13660" t="str">
            <v>YEC1314031Batterihållare</v>
          </cell>
          <cell r="C13660" t="str">
            <v>YEC1314031</v>
          </cell>
          <cell r="D13660">
            <v>2024</v>
          </cell>
          <cell r="E13660">
            <v>43</v>
          </cell>
          <cell r="F13660" t="str">
            <v>0430</v>
          </cell>
          <cell r="G13660" t="str">
            <v>J003</v>
          </cell>
          <cell r="H13660" t="str">
            <v>BATTERY HOLDER/Slider</v>
          </cell>
          <cell r="I13660" t="str">
            <v>Batterihållare</v>
          </cell>
          <cell r="K13660" t="str">
            <v>Bosch</v>
          </cell>
          <cell r="L13660" t="str">
            <v>Kontakta BOSCH</v>
          </cell>
        </row>
        <row r="13661">
          <cell r="B13661" t="str">
            <v>YEC1314031Batteriladdare</v>
          </cell>
          <cell r="C13661" t="str">
            <v>YEC1314031</v>
          </cell>
          <cell r="D13661">
            <v>2024</v>
          </cell>
          <cell r="E13661">
            <v>44</v>
          </cell>
          <cell r="F13661" t="str">
            <v>0440</v>
          </cell>
          <cell r="G13661" t="str">
            <v>J010</v>
          </cell>
          <cell r="H13661" t="str">
            <v>CHARGER:</v>
          </cell>
          <cell r="I13661" t="str">
            <v>Batteriladdare</v>
          </cell>
          <cell r="K13661" t="str">
            <v>Bosch</v>
          </cell>
          <cell r="L13661" t="str">
            <v>Kontakta BOSCH</v>
          </cell>
        </row>
        <row r="13662">
          <cell r="B13662" t="str">
            <v>YEC1314031Kontrollbox</v>
          </cell>
          <cell r="C13662" t="str">
            <v>YEC1314031</v>
          </cell>
          <cell r="D13662">
            <v>2024</v>
          </cell>
          <cell r="E13662">
            <v>45</v>
          </cell>
          <cell r="F13662" t="str">
            <v>0450</v>
          </cell>
          <cell r="G13662" t="str">
            <v>J011</v>
          </cell>
          <cell r="H13662" t="str">
            <v>Controller</v>
          </cell>
          <cell r="I13662" t="str">
            <v>Kontrollbox</v>
          </cell>
          <cell r="K13662" t="str">
            <v>INGÅR I MOTORN</v>
          </cell>
          <cell r="L13662" t="str">
            <v>Ingår i motorn</v>
          </cell>
        </row>
        <row r="13663">
          <cell r="B13663" t="str">
            <v>YEC1314031Växelöra</v>
          </cell>
          <cell r="C13663" t="str">
            <v>YEC1314031</v>
          </cell>
          <cell r="D13663">
            <v>2024</v>
          </cell>
          <cell r="E13663">
            <v>46</v>
          </cell>
          <cell r="F13663" t="str">
            <v>0460</v>
          </cell>
          <cell r="G13663" t="str">
            <v>D005</v>
          </cell>
          <cell r="H13663" t="str">
            <v>Gear hanger</v>
          </cell>
          <cell r="I13663" t="str">
            <v>Växelöra</v>
          </cell>
          <cell r="K13663" t="str">
            <v>?</v>
          </cell>
          <cell r="L13663" t="e">
            <v>#N/A</v>
          </cell>
        </row>
        <row r="13664">
          <cell r="B13664" t="str">
            <v>YEC1314431RAM</v>
          </cell>
          <cell r="C13664" t="str">
            <v>YEC1314431</v>
          </cell>
          <cell r="D13664">
            <v>2024</v>
          </cell>
          <cell r="E13664">
            <v>1</v>
          </cell>
          <cell r="F13664" t="str">
            <v>0010</v>
          </cell>
          <cell r="G13664" t="str">
            <v>A001</v>
          </cell>
          <cell r="H13664" t="str">
            <v>PAINTED FRAME</v>
          </cell>
          <cell r="I13664" t="str">
            <v>RAM</v>
          </cell>
          <cell r="L13664" t="e">
            <v>#N/A</v>
          </cell>
        </row>
        <row r="13665">
          <cell r="B13665" t="str">
            <v>YEC1314431Framgaffel</v>
          </cell>
          <cell r="C13665" t="str">
            <v>YEC1314431</v>
          </cell>
          <cell r="D13665">
            <v>2024</v>
          </cell>
          <cell r="E13665">
            <v>2</v>
          </cell>
          <cell r="F13665" t="str">
            <v>0020</v>
          </cell>
          <cell r="G13665" t="str">
            <v>A002</v>
          </cell>
          <cell r="H13665" t="str">
            <v>PAINTED FORK</v>
          </cell>
          <cell r="I13665" t="str">
            <v>Framgaffel</v>
          </cell>
          <cell r="L13665" t="e">
            <v>#N/A</v>
          </cell>
        </row>
        <row r="13666">
          <cell r="B13666" t="str">
            <v>YEC1314431Styrlager</v>
          </cell>
          <cell r="C13666" t="str">
            <v>YEC1314431</v>
          </cell>
          <cell r="D13666">
            <v>2024</v>
          </cell>
          <cell r="E13666">
            <v>3</v>
          </cell>
          <cell r="F13666" t="str">
            <v>0030</v>
          </cell>
          <cell r="G13666" t="str">
            <v>B001</v>
          </cell>
          <cell r="H13666" t="str">
            <v>Head Set</v>
          </cell>
          <cell r="I13666" t="str">
            <v>Styrlager</v>
          </cell>
          <cell r="K13666" t="str">
            <v>C2105325</v>
          </cell>
          <cell r="L13666" t="str">
            <v>BSP?</v>
          </cell>
        </row>
        <row r="13667">
          <cell r="B13667" t="str">
            <v xml:space="preserve">YEC1314431Styrstam </v>
          </cell>
          <cell r="C13667" t="str">
            <v>YEC1314431</v>
          </cell>
          <cell r="D13667">
            <v>2024</v>
          </cell>
          <cell r="E13667">
            <v>4</v>
          </cell>
          <cell r="F13667" t="str">
            <v>0040</v>
          </cell>
          <cell r="G13667" t="str">
            <v>B002</v>
          </cell>
          <cell r="H13667" t="str">
            <v>Handlebar Stem</v>
          </cell>
          <cell r="I13667" t="str">
            <v xml:space="preserve">Styrstam </v>
          </cell>
          <cell r="K13667" t="str">
            <v>C2205624-045</v>
          </cell>
          <cell r="L13667" t="str">
            <v>BSP?</v>
          </cell>
        </row>
        <row r="13668">
          <cell r="B13668" t="str">
            <v>YEC1314431Styre</v>
          </cell>
          <cell r="C13668" t="str">
            <v>YEC1314431</v>
          </cell>
          <cell r="D13668">
            <v>2024</v>
          </cell>
          <cell r="E13668">
            <v>5</v>
          </cell>
          <cell r="F13668" t="str">
            <v>0050</v>
          </cell>
          <cell r="G13668" t="str">
            <v>B003</v>
          </cell>
          <cell r="H13668" t="str">
            <v>Handelbar</v>
          </cell>
          <cell r="I13668" t="str">
            <v>Styre</v>
          </cell>
          <cell r="K13668" t="str">
            <v>C2306107-R35</v>
          </cell>
          <cell r="L13668" t="str">
            <v>BSP?</v>
          </cell>
        </row>
        <row r="13669">
          <cell r="B13669" t="str">
            <v>YEC1314431Bromsgrepp H</v>
          </cell>
          <cell r="C13669" t="str">
            <v>YEC1314431</v>
          </cell>
          <cell r="D13669">
            <v>2024</v>
          </cell>
          <cell r="E13669">
            <v>6</v>
          </cell>
          <cell r="F13669" t="str">
            <v>0060</v>
          </cell>
          <cell r="G13669" t="str">
            <v>C002</v>
          </cell>
          <cell r="H13669" t="str">
            <v>Brake Lever R</v>
          </cell>
          <cell r="I13669" t="str">
            <v>Bromsgrepp H</v>
          </cell>
          <cell r="K13669" t="str">
            <v>Shimano</v>
          </cell>
          <cell r="L13669" t="str">
            <v>Kontakta SHIMANO</v>
          </cell>
        </row>
        <row r="13670">
          <cell r="B13670" t="str">
            <v>YEC1314431Bromsgrepp V</v>
          </cell>
          <cell r="C13670" t="str">
            <v>YEC1314431</v>
          </cell>
          <cell r="D13670">
            <v>2024</v>
          </cell>
          <cell r="E13670">
            <v>7</v>
          </cell>
          <cell r="F13670" t="str">
            <v>0070</v>
          </cell>
          <cell r="G13670" t="str">
            <v>C001</v>
          </cell>
          <cell r="H13670" t="str">
            <v>Brake Lever L</v>
          </cell>
          <cell r="I13670" t="str">
            <v>Bromsgrepp V</v>
          </cell>
          <cell r="K13670" t="str">
            <v>Shimano</v>
          </cell>
          <cell r="L13670" t="str">
            <v>Kontakta SHIMANO</v>
          </cell>
        </row>
        <row r="13671">
          <cell r="B13671" t="str">
            <v>YEC1314431Växelreglage H</v>
          </cell>
          <cell r="C13671" t="str">
            <v>YEC1314431</v>
          </cell>
          <cell r="D13671">
            <v>2024</v>
          </cell>
          <cell r="E13671">
            <v>8</v>
          </cell>
          <cell r="F13671" t="str">
            <v>0080</v>
          </cell>
          <cell r="G13671" t="str">
            <v>D002</v>
          </cell>
          <cell r="H13671" t="str">
            <v>Shift Lever R</v>
          </cell>
          <cell r="I13671" t="str">
            <v>Växelreglage H</v>
          </cell>
          <cell r="K13671" t="str">
            <v>Shimano</v>
          </cell>
          <cell r="L13671" t="str">
            <v>Kontakta SHIMANO</v>
          </cell>
        </row>
        <row r="13672">
          <cell r="B13672" t="str">
            <v>YEC1314431Växelreglage V</v>
          </cell>
          <cell r="C13672" t="str">
            <v>YEC1314431</v>
          </cell>
          <cell r="D13672">
            <v>2024</v>
          </cell>
          <cell r="E13672">
            <v>9</v>
          </cell>
          <cell r="F13672" t="str">
            <v>0090</v>
          </cell>
          <cell r="G13672" t="str">
            <v>D001</v>
          </cell>
          <cell r="H13672" t="str">
            <v>Shift Lever L</v>
          </cell>
          <cell r="I13672" t="str">
            <v>Växelreglage V</v>
          </cell>
          <cell r="L13672" t="e">
            <v>#N/A</v>
          </cell>
        </row>
        <row r="13673">
          <cell r="B13673" t="str">
            <v>YEC1314431Handtag par</v>
          </cell>
          <cell r="C13673" t="str">
            <v>YEC1314431</v>
          </cell>
          <cell r="D13673">
            <v>2024</v>
          </cell>
          <cell r="E13673">
            <v>10</v>
          </cell>
          <cell r="F13673" t="str">
            <v>0100</v>
          </cell>
          <cell r="G13673" t="str">
            <v>B004</v>
          </cell>
          <cell r="H13673" t="str">
            <v>Grip R</v>
          </cell>
          <cell r="I13673" t="str">
            <v>Handtag par</v>
          </cell>
          <cell r="K13673" t="str">
            <v>C2505546</v>
          </cell>
          <cell r="L13673" t="str">
            <v>BSP?</v>
          </cell>
        </row>
        <row r="13674">
          <cell r="B13674" t="str">
            <v>YEC1314431Frambroms</v>
          </cell>
          <cell r="C13674" t="str">
            <v>YEC1314431</v>
          </cell>
          <cell r="D13674">
            <v>2024</v>
          </cell>
          <cell r="E13674">
            <v>11</v>
          </cell>
          <cell r="F13674" t="str">
            <v>0110</v>
          </cell>
          <cell r="G13674" t="str">
            <v>C003</v>
          </cell>
          <cell r="H13674" t="str">
            <v xml:space="preserve">Brake front </v>
          </cell>
          <cell r="I13674" t="str">
            <v>Frambroms</v>
          </cell>
          <cell r="K13674" t="str">
            <v>Shimano</v>
          </cell>
          <cell r="L13674" t="str">
            <v>Kontakta SHIMANO</v>
          </cell>
        </row>
        <row r="13675">
          <cell r="B13675" t="str">
            <v>YEC1314431Bakbroms</v>
          </cell>
          <cell r="C13675" t="str">
            <v>YEC1314431</v>
          </cell>
          <cell r="D13675">
            <v>2024</v>
          </cell>
          <cell r="E13675">
            <v>12</v>
          </cell>
          <cell r="F13675" t="str">
            <v>0120</v>
          </cell>
          <cell r="G13675" t="str">
            <v>C004</v>
          </cell>
          <cell r="H13675" t="str">
            <v>Brake rear</v>
          </cell>
          <cell r="I13675" t="str">
            <v>Bakbroms</v>
          </cell>
          <cell r="K13675" t="str">
            <v>Shimano</v>
          </cell>
          <cell r="L13675" t="str">
            <v>Kontakta SHIMANO</v>
          </cell>
        </row>
        <row r="13676">
          <cell r="B13676" t="str">
            <v>YEC1314431Vevlager</v>
          </cell>
          <cell r="C13676" t="str">
            <v>YEC1314431</v>
          </cell>
          <cell r="D13676">
            <v>2024</v>
          </cell>
          <cell r="E13676">
            <v>13</v>
          </cell>
          <cell r="F13676" t="str">
            <v>0130</v>
          </cell>
          <cell r="G13676" t="str">
            <v>E001</v>
          </cell>
          <cell r="H13676" t="str">
            <v xml:space="preserve">BB-set </v>
          </cell>
          <cell r="I13676" t="str">
            <v>Vevlager</v>
          </cell>
          <cell r="K13676" t="str">
            <v>INGÅR I MOTORN</v>
          </cell>
          <cell r="L13676" t="str">
            <v>Ingår i motorn</v>
          </cell>
        </row>
        <row r="13677">
          <cell r="B13677" t="str">
            <v>YEC1314431Vevparti</v>
          </cell>
          <cell r="C13677" t="str">
            <v>YEC1314431</v>
          </cell>
          <cell r="D13677">
            <v>2024</v>
          </cell>
          <cell r="E13677">
            <v>14</v>
          </cell>
          <cell r="F13677" t="str">
            <v>0140</v>
          </cell>
          <cell r="G13677" t="str">
            <v>E002</v>
          </cell>
          <cell r="H13677" t="str">
            <v>Front Chainwheel</v>
          </cell>
          <cell r="I13677" t="str">
            <v>Vevparti</v>
          </cell>
          <cell r="K13677" t="str">
            <v>Bosch</v>
          </cell>
          <cell r="L13677" t="str">
            <v>Kontakta BOSCH</v>
          </cell>
        </row>
        <row r="13678">
          <cell r="B13678" t="str">
            <v>YEC1314431Kedjeskydd</v>
          </cell>
          <cell r="C13678" t="str">
            <v>YEC1314431</v>
          </cell>
          <cell r="D13678">
            <v>2024</v>
          </cell>
          <cell r="E13678">
            <v>15</v>
          </cell>
          <cell r="F13678" t="str">
            <v>0150</v>
          </cell>
          <cell r="G13678" t="str">
            <v>H001</v>
          </cell>
          <cell r="H13678" t="str">
            <v>Chain guard</v>
          </cell>
          <cell r="I13678" t="str">
            <v>Kedjeskydd</v>
          </cell>
          <cell r="L13678" t="e">
            <v>#N/A</v>
          </cell>
        </row>
        <row r="13679">
          <cell r="B13679" t="str">
            <v>YEC1314431Kedjeskyddsfäste</v>
          </cell>
          <cell r="C13679" t="str">
            <v>YEC1314431</v>
          </cell>
          <cell r="D13679">
            <v>2024</v>
          </cell>
          <cell r="E13679">
            <v>16</v>
          </cell>
          <cell r="F13679" t="str">
            <v>0160</v>
          </cell>
          <cell r="G13679" t="str">
            <v>H002</v>
          </cell>
          <cell r="H13679" t="str">
            <v>Chain guard bracket</v>
          </cell>
          <cell r="I13679" t="str">
            <v>Kedjeskyddsfäste</v>
          </cell>
          <cell r="L13679" t="e">
            <v>#N/A</v>
          </cell>
        </row>
        <row r="13680">
          <cell r="B13680" t="str">
            <v>YEC1314431Framväxel</v>
          </cell>
          <cell r="C13680" t="str">
            <v>YEC1314431</v>
          </cell>
          <cell r="D13680">
            <v>2024</v>
          </cell>
          <cell r="E13680">
            <v>17</v>
          </cell>
          <cell r="F13680" t="str">
            <v>0170</v>
          </cell>
          <cell r="G13680" t="str">
            <v>D003</v>
          </cell>
          <cell r="H13680" t="str">
            <v>Front Derailleur</v>
          </cell>
          <cell r="I13680" t="str">
            <v>Framväxel</v>
          </cell>
          <cell r="L13680" t="e">
            <v>#N/A</v>
          </cell>
        </row>
        <row r="13681">
          <cell r="B13681" t="str">
            <v>YEC1314431Bakväxel</v>
          </cell>
          <cell r="C13681" t="str">
            <v>YEC1314431</v>
          </cell>
          <cell r="D13681">
            <v>2024</v>
          </cell>
          <cell r="E13681">
            <v>18</v>
          </cell>
          <cell r="F13681" t="str">
            <v>0180</v>
          </cell>
          <cell r="G13681" t="str">
            <v>D004</v>
          </cell>
          <cell r="H13681" t="str">
            <v>Rear Derailleur</v>
          </cell>
          <cell r="I13681" t="str">
            <v>Bakväxel</v>
          </cell>
          <cell r="K13681" t="str">
            <v>Shimano</v>
          </cell>
          <cell r="L13681" t="str">
            <v>Kontakta SHIMANO</v>
          </cell>
        </row>
        <row r="13682">
          <cell r="B13682" t="str">
            <v>YEC1314431Kedja</v>
          </cell>
          <cell r="C13682" t="str">
            <v>YEC1314431</v>
          </cell>
          <cell r="D13682">
            <v>2024</v>
          </cell>
          <cell r="E13682">
            <v>19</v>
          </cell>
          <cell r="F13682" t="str">
            <v>0190</v>
          </cell>
          <cell r="G13682" t="str">
            <v>E003</v>
          </cell>
          <cell r="H13682" t="str">
            <v xml:space="preserve">Chain </v>
          </cell>
          <cell r="I13682" t="str">
            <v>Kedja</v>
          </cell>
          <cell r="K13682" t="str">
            <v>Shimano</v>
          </cell>
          <cell r="L13682" t="str">
            <v>Kontakta SHIMANO</v>
          </cell>
        </row>
        <row r="13683">
          <cell r="B13683" t="str">
            <v>YEC1314431Kassett</v>
          </cell>
          <cell r="C13683" t="str">
            <v>YEC1314431</v>
          </cell>
          <cell r="D13683">
            <v>2024</v>
          </cell>
          <cell r="E13683">
            <v>20</v>
          </cell>
          <cell r="F13683" t="str">
            <v>0200</v>
          </cell>
          <cell r="G13683" t="str">
            <v>E004</v>
          </cell>
          <cell r="H13683" t="str">
            <v>Cassette Sprocket</v>
          </cell>
          <cell r="I13683" t="str">
            <v>Kassett</v>
          </cell>
          <cell r="K13683" t="str">
            <v>Shimano</v>
          </cell>
          <cell r="L13683" t="str">
            <v>Kontakta SHIMANO</v>
          </cell>
        </row>
        <row r="13684">
          <cell r="B13684" t="str">
            <v>YEC1314431Framhjul</v>
          </cell>
          <cell r="C13684" t="str">
            <v>YEC1314431</v>
          </cell>
          <cell r="D13684">
            <v>2024</v>
          </cell>
          <cell r="E13684">
            <v>21</v>
          </cell>
          <cell r="F13684" t="str">
            <v>0210</v>
          </cell>
          <cell r="G13684" t="str">
            <v>F001</v>
          </cell>
          <cell r="H13684" t="str">
            <v>Front hub</v>
          </cell>
          <cell r="I13684" t="str">
            <v>Framhjul</v>
          </cell>
          <cell r="L13684" t="e">
            <v>#N/A</v>
          </cell>
        </row>
        <row r="13685">
          <cell r="B13685" t="str">
            <v>YEC1314431Bakhjul</v>
          </cell>
          <cell r="C13685" t="str">
            <v>YEC1314431</v>
          </cell>
          <cell r="D13685">
            <v>2024</v>
          </cell>
          <cell r="E13685">
            <v>22</v>
          </cell>
          <cell r="F13685" t="str">
            <v>0220</v>
          </cell>
          <cell r="G13685" t="str">
            <v>F002</v>
          </cell>
          <cell r="H13685" t="str">
            <v>Rear hub</v>
          </cell>
          <cell r="I13685" t="str">
            <v>Bakhjul</v>
          </cell>
          <cell r="L13685" t="e">
            <v>#N/A</v>
          </cell>
        </row>
        <row r="13686">
          <cell r="B13686" t="str">
            <v>YEC1314431Däck</v>
          </cell>
          <cell r="C13686" t="str">
            <v>YEC1314431</v>
          </cell>
          <cell r="D13686">
            <v>2024</v>
          </cell>
          <cell r="E13686">
            <v>23</v>
          </cell>
          <cell r="F13686" t="str">
            <v>0230</v>
          </cell>
          <cell r="G13686" t="str">
            <v>F003</v>
          </cell>
          <cell r="H13686" t="str">
            <v>Tire</v>
          </cell>
          <cell r="I13686" t="str">
            <v>Däck</v>
          </cell>
          <cell r="L13686" t="e">
            <v>#N/A</v>
          </cell>
        </row>
        <row r="13687">
          <cell r="B13687" t="str">
            <v>YEC1314431Skärmar set</v>
          </cell>
          <cell r="C13687" t="str">
            <v>YEC1314431</v>
          </cell>
          <cell r="D13687">
            <v>2024</v>
          </cell>
          <cell r="E13687">
            <v>24</v>
          </cell>
          <cell r="F13687" t="str">
            <v>0240</v>
          </cell>
          <cell r="G13687" t="str">
            <v>H003</v>
          </cell>
          <cell r="H13687" t="str">
            <v xml:space="preserve">Mudguard front   </v>
          </cell>
          <cell r="I13687" t="str">
            <v>Skärmar set</v>
          </cell>
          <cell r="L13687" t="e">
            <v>#N/A</v>
          </cell>
        </row>
        <row r="13688">
          <cell r="B13688" t="str">
            <v>YEC1314431Pakethållare</v>
          </cell>
          <cell r="C13688" t="str">
            <v>YEC1314431</v>
          </cell>
          <cell r="D13688">
            <v>2024</v>
          </cell>
          <cell r="E13688">
            <v>25</v>
          </cell>
          <cell r="F13688" t="str">
            <v>0250</v>
          </cell>
          <cell r="G13688" t="str">
            <v>H004</v>
          </cell>
          <cell r="H13688" t="str">
            <v>Carrier</v>
          </cell>
          <cell r="I13688" t="str">
            <v>Pakethållare</v>
          </cell>
          <cell r="L13688" t="e">
            <v>#N/A</v>
          </cell>
        </row>
        <row r="13689">
          <cell r="B13689" t="str">
            <v>YEC1314431Sadel</v>
          </cell>
          <cell r="C13689" t="str">
            <v>YEC1314431</v>
          </cell>
          <cell r="D13689">
            <v>2024</v>
          </cell>
          <cell r="E13689">
            <v>26</v>
          </cell>
          <cell r="F13689" t="str">
            <v>0260</v>
          </cell>
          <cell r="G13689" t="str">
            <v>G001</v>
          </cell>
          <cell r="H13689" t="str">
            <v>Saddle</v>
          </cell>
          <cell r="I13689" t="str">
            <v>Sadel</v>
          </cell>
          <cell r="K13689" t="str">
            <v>C7106256-BK</v>
          </cell>
          <cell r="L13689" t="e">
            <v>#N/A</v>
          </cell>
        </row>
        <row r="13690">
          <cell r="B13690" t="str">
            <v>YEC1314431Sadelstolpe</v>
          </cell>
          <cell r="C13690" t="str">
            <v>YEC1314431</v>
          </cell>
          <cell r="D13690">
            <v>2024</v>
          </cell>
          <cell r="E13690">
            <v>27</v>
          </cell>
          <cell r="F13690" t="str">
            <v>0270</v>
          </cell>
          <cell r="G13690" t="str">
            <v>G002</v>
          </cell>
          <cell r="H13690" t="str">
            <v>Seatpost</v>
          </cell>
          <cell r="I13690" t="str">
            <v>Sadelstolpe</v>
          </cell>
          <cell r="K13690" t="str">
            <v>C7405608</v>
          </cell>
          <cell r="L13690" t="str">
            <v>BSP?</v>
          </cell>
        </row>
        <row r="13691">
          <cell r="B13691" t="str">
            <v>YEC1314431Sadelrörsklämma</v>
          </cell>
          <cell r="C13691" t="str">
            <v>YEC1314431</v>
          </cell>
          <cell r="D13691">
            <v>2024</v>
          </cell>
          <cell r="E13691">
            <v>28</v>
          </cell>
          <cell r="F13691" t="str">
            <v>0280</v>
          </cell>
          <cell r="G13691" t="str">
            <v>G003</v>
          </cell>
          <cell r="H13691" t="str">
            <v>Seat Clamp</v>
          </cell>
          <cell r="I13691" t="str">
            <v>Sadelrörsklämma</v>
          </cell>
          <cell r="K13691" t="str">
            <v>C7305186-BK</v>
          </cell>
          <cell r="L13691" t="str">
            <v>BSP?</v>
          </cell>
        </row>
        <row r="13692">
          <cell r="B13692" t="str">
            <v>YEC1314431Framlampa</v>
          </cell>
          <cell r="C13692" t="str">
            <v>YEC1314431</v>
          </cell>
          <cell r="D13692">
            <v>2024</v>
          </cell>
          <cell r="E13692">
            <v>29</v>
          </cell>
          <cell r="F13692" t="str">
            <v>0290</v>
          </cell>
          <cell r="G13692" t="str">
            <v>H005</v>
          </cell>
          <cell r="H13692" t="str">
            <v>Front light</v>
          </cell>
          <cell r="I13692" t="str">
            <v>Framlampa</v>
          </cell>
          <cell r="L13692" t="e">
            <v>#N/A</v>
          </cell>
        </row>
        <row r="13693">
          <cell r="B13693" t="str">
            <v>YEC1314431Baklampa</v>
          </cell>
          <cell r="C13693" t="str">
            <v>YEC1314431</v>
          </cell>
          <cell r="D13693">
            <v>2024</v>
          </cell>
          <cell r="E13693">
            <v>30</v>
          </cell>
          <cell r="F13693" t="str">
            <v>0300</v>
          </cell>
          <cell r="G13693" t="str">
            <v>H006</v>
          </cell>
          <cell r="H13693" t="str">
            <v>Light, Rear</v>
          </cell>
          <cell r="I13693" t="str">
            <v>Baklampa</v>
          </cell>
          <cell r="L13693" t="e">
            <v>#N/A</v>
          </cell>
        </row>
        <row r="13694">
          <cell r="B13694" t="str">
            <v>YEC1314431Låssats</v>
          </cell>
          <cell r="C13694" t="str">
            <v>YEC1314431</v>
          </cell>
          <cell r="D13694">
            <v>2024</v>
          </cell>
          <cell r="E13694">
            <v>31</v>
          </cell>
          <cell r="F13694" t="str">
            <v>0310</v>
          </cell>
          <cell r="G13694" t="str">
            <v>H007</v>
          </cell>
          <cell r="H13694" t="str">
            <v>Lock</v>
          </cell>
          <cell r="I13694" t="str">
            <v>Låssats</v>
          </cell>
          <cell r="L13694" t="e">
            <v>#N/A</v>
          </cell>
        </row>
        <row r="13695">
          <cell r="B13695" t="str">
            <v>YEC1314431Stöd</v>
          </cell>
          <cell r="C13695" t="str">
            <v>YEC1314431</v>
          </cell>
          <cell r="D13695">
            <v>2024</v>
          </cell>
          <cell r="E13695">
            <v>32</v>
          </cell>
          <cell r="F13695" t="str">
            <v>0320</v>
          </cell>
          <cell r="G13695" t="str">
            <v>H008</v>
          </cell>
          <cell r="H13695" t="str">
            <v>Kick stand</v>
          </cell>
          <cell r="I13695" t="str">
            <v>Stöd</v>
          </cell>
          <cell r="L13695" t="e">
            <v>#N/A</v>
          </cell>
        </row>
        <row r="13696">
          <cell r="B13696" t="str">
            <v>YEC1314431Korg</v>
          </cell>
          <cell r="C13696" t="str">
            <v>YEC1314431</v>
          </cell>
          <cell r="D13696">
            <v>2024</v>
          </cell>
          <cell r="E13696">
            <v>33</v>
          </cell>
          <cell r="F13696" t="str">
            <v>0330</v>
          </cell>
          <cell r="G13696" t="str">
            <v>H009</v>
          </cell>
          <cell r="H13696" t="str">
            <v>Basket / Fr carrier</v>
          </cell>
          <cell r="I13696" t="str">
            <v>Korg</v>
          </cell>
          <cell r="L13696" t="e">
            <v>#N/A</v>
          </cell>
        </row>
        <row r="13697">
          <cell r="B13697" t="str">
            <v>YEC1314431Pedaler</v>
          </cell>
          <cell r="C13697" t="str">
            <v>YEC1314431</v>
          </cell>
          <cell r="D13697">
            <v>2024</v>
          </cell>
          <cell r="E13697">
            <v>34</v>
          </cell>
          <cell r="F13697" t="str">
            <v>0340</v>
          </cell>
          <cell r="G13697" t="str">
            <v>E005</v>
          </cell>
          <cell r="H13697" t="str">
            <v xml:space="preserve">Pedal </v>
          </cell>
          <cell r="I13697" t="str">
            <v>Pedaler</v>
          </cell>
          <cell r="K13697" t="str">
            <v>C3505159</v>
          </cell>
          <cell r="L13697" t="str">
            <v>C3500030</v>
          </cell>
        </row>
        <row r="13698">
          <cell r="B13698" t="str">
            <v>YEC1314431Motor</v>
          </cell>
          <cell r="C13698" t="str">
            <v>YEC1314431</v>
          </cell>
          <cell r="D13698">
            <v>2024</v>
          </cell>
          <cell r="E13698">
            <v>35</v>
          </cell>
          <cell r="F13698" t="str">
            <v>0350</v>
          </cell>
          <cell r="G13698" t="str">
            <v>J001</v>
          </cell>
          <cell r="H13698" t="str">
            <v>DRIVE UNIT:</v>
          </cell>
          <cell r="I13698" t="str">
            <v>Motor</v>
          </cell>
          <cell r="K13698" t="str">
            <v>Bosch</v>
          </cell>
          <cell r="L13698" t="str">
            <v>Kontakta BOSCH</v>
          </cell>
        </row>
        <row r="13699">
          <cell r="B13699" t="str">
            <v>YEC1314431Display</v>
          </cell>
          <cell r="C13699" t="str">
            <v>YEC1314431</v>
          </cell>
          <cell r="D13699">
            <v>2024</v>
          </cell>
          <cell r="E13699">
            <v>36</v>
          </cell>
          <cell r="F13699" t="str">
            <v>0360</v>
          </cell>
          <cell r="G13699" t="str">
            <v>J004</v>
          </cell>
          <cell r="H13699" t="str">
            <v>DISPLAY:</v>
          </cell>
          <cell r="I13699" t="str">
            <v>Display</v>
          </cell>
          <cell r="L13699" t="e">
            <v>#N/A</v>
          </cell>
        </row>
        <row r="13700">
          <cell r="B13700" t="str">
            <v>YEC1314431EB-Bus kabel</v>
          </cell>
          <cell r="C13700" t="str">
            <v>YEC1314431</v>
          </cell>
          <cell r="D13700">
            <v>2024</v>
          </cell>
          <cell r="E13700">
            <v>37</v>
          </cell>
          <cell r="F13700" t="str">
            <v>0370</v>
          </cell>
          <cell r="G13700" t="str">
            <v>J005</v>
          </cell>
          <cell r="H13700" t="str">
            <v>EB-BUS CABLE:</v>
          </cell>
          <cell r="I13700" t="str">
            <v>EB-Bus kabel</v>
          </cell>
          <cell r="K13700" t="str">
            <v>Bosch</v>
          </cell>
          <cell r="L13700" t="str">
            <v>Kontakta BOSCH</v>
          </cell>
        </row>
        <row r="13701">
          <cell r="B13701" t="str">
            <v>YEC1314431Motorkabel</v>
          </cell>
          <cell r="C13701" t="str">
            <v>YEC1314431</v>
          </cell>
          <cell r="D13701">
            <v>2024</v>
          </cell>
          <cell r="E13701">
            <v>38</v>
          </cell>
          <cell r="F13701" t="str">
            <v>0380</v>
          </cell>
          <cell r="G13701" t="str">
            <v>J006</v>
          </cell>
          <cell r="H13701" t="str">
            <v>POWER CABLE:</v>
          </cell>
          <cell r="I13701" t="str">
            <v>Motorkabel</v>
          </cell>
          <cell r="K13701" t="str">
            <v>Bosch</v>
          </cell>
          <cell r="L13701" t="str">
            <v>Kontakta BOSCH</v>
          </cell>
        </row>
        <row r="13702">
          <cell r="B13702" t="str">
            <v>YEC1314431Kabel framlampa</v>
          </cell>
          <cell r="C13702" t="str">
            <v>YEC1314431</v>
          </cell>
          <cell r="D13702">
            <v>2024</v>
          </cell>
          <cell r="E13702">
            <v>39</v>
          </cell>
          <cell r="F13702" t="str">
            <v>0390</v>
          </cell>
          <cell r="G13702" t="str">
            <v>J007</v>
          </cell>
          <cell r="H13702" t="str">
            <v>F. LIGHT CABLE:</v>
          </cell>
          <cell r="I13702" t="str">
            <v>Kabel framlampa</v>
          </cell>
          <cell r="L13702" t="e">
            <v>#N/A</v>
          </cell>
        </row>
        <row r="13703">
          <cell r="B13703" t="str">
            <v>YEC1314431Kabel baklampa</v>
          </cell>
          <cell r="C13703" t="str">
            <v>YEC1314431</v>
          </cell>
          <cell r="D13703">
            <v>2024</v>
          </cell>
          <cell r="E13703">
            <v>40</v>
          </cell>
          <cell r="F13703" t="str">
            <v>0400</v>
          </cell>
          <cell r="G13703" t="str">
            <v>J008</v>
          </cell>
          <cell r="H13703" t="str">
            <v>R. LIGHT CABLE:</v>
          </cell>
          <cell r="I13703" t="str">
            <v>Kabel baklampa</v>
          </cell>
          <cell r="L13703" t="e">
            <v>#N/A</v>
          </cell>
        </row>
        <row r="13704">
          <cell r="B13704" t="str">
            <v>YEC1314431Hastighetssensor</v>
          </cell>
          <cell r="C13704" t="str">
            <v>YEC1314431</v>
          </cell>
          <cell r="D13704">
            <v>2024</v>
          </cell>
          <cell r="E13704">
            <v>41</v>
          </cell>
          <cell r="F13704" t="str">
            <v>0410</v>
          </cell>
          <cell r="G13704" t="str">
            <v>J009</v>
          </cell>
          <cell r="H13704" t="str">
            <v>SPEED SENSOR:</v>
          </cell>
          <cell r="I13704" t="str">
            <v>Hastighetssensor</v>
          </cell>
          <cell r="K13704" t="str">
            <v>Bosch</v>
          </cell>
          <cell r="L13704" t="str">
            <v>Kontakta BOSCH</v>
          </cell>
        </row>
        <row r="13705">
          <cell r="B13705" t="str">
            <v>YEC1314431Batteri</v>
          </cell>
          <cell r="C13705" t="str">
            <v>YEC1314431</v>
          </cell>
          <cell r="D13705">
            <v>2024</v>
          </cell>
          <cell r="E13705">
            <v>42</v>
          </cell>
          <cell r="F13705" t="str">
            <v>0420</v>
          </cell>
          <cell r="G13705" t="str">
            <v>J002</v>
          </cell>
          <cell r="H13705" t="str">
            <v>BATTERY:</v>
          </cell>
          <cell r="I13705" t="str">
            <v>Batteri</v>
          </cell>
          <cell r="K13705" t="str">
            <v>Bosch</v>
          </cell>
          <cell r="L13705" t="str">
            <v>Kontakta BOSCH</v>
          </cell>
        </row>
        <row r="13706">
          <cell r="B13706" t="str">
            <v>YEC1314431Batterihållare</v>
          </cell>
          <cell r="C13706" t="str">
            <v>YEC1314431</v>
          </cell>
          <cell r="D13706">
            <v>2024</v>
          </cell>
          <cell r="E13706">
            <v>43</v>
          </cell>
          <cell r="F13706" t="str">
            <v>0430</v>
          </cell>
          <cell r="G13706" t="str">
            <v>J003</v>
          </cell>
          <cell r="H13706" t="str">
            <v>BATTERY HOLDER/Slider</v>
          </cell>
          <cell r="I13706" t="str">
            <v>Batterihållare</v>
          </cell>
          <cell r="K13706" t="str">
            <v>Bosch</v>
          </cell>
          <cell r="L13706" t="str">
            <v>Kontakta BOSCH</v>
          </cell>
        </row>
        <row r="13707">
          <cell r="B13707" t="str">
            <v>YEC1314431Batteriladdare</v>
          </cell>
          <cell r="C13707" t="str">
            <v>YEC1314431</v>
          </cell>
          <cell r="D13707">
            <v>2024</v>
          </cell>
          <cell r="E13707">
            <v>44</v>
          </cell>
          <cell r="F13707" t="str">
            <v>0440</v>
          </cell>
          <cell r="G13707" t="str">
            <v>J010</v>
          </cell>
          <cell r="H13707" t="str">
            <v>CHARGER:</v>
          </cell>
          <cell r="I13707" t="str">
            <v>Batteriladdare</v>
          </cell>
          <cell r="K13707" t="str">
            <v>Bosch</v>
          </cell>
          <cell r="L13707" t="str">
            <v>Kontakta BOSCH</v>
          </cell>
        </row>
        <row r="13708">
          <cell r="B13708" t="str">
            <v>YEC1314431Kontrollbox</v>
          </cell>
          <cell r="C13708" t="str">
            <v>YEC1314431</v>
          </cell>
          <cell r="D13708">
            <v>2024</v>
          </cell>
          <cell r="E13708">
            <v>45</v>
          </cell>
          <cell r="F13708" t="str">
            <v>0450</v>
          </cell>
          <cell r="G13708" t="str">
            <v>J011</v>
          </cell>
          <cell r="H13708" t="str">
            <v>Controller</v>
          </cell>
          <cell r="I13708" t="str">
            <v>Kontrollbox</v>
          </cell>
          <cell r="K13708" t="str">
            <v>INGÅR I MOTORN</v>
          </cell>
          <cell r="L13708" t="str">
            <v>Ingår i motorn</v>
          </cell>
        </row>
        <row r="13709">
          <cell r="B13709" t="str">
            <v>YEC1314431Växelöra</v>
          </cell>
          <cell r="C13709" t="str">
            <v>YEC1314431</v>
          </cell>
          <cell r="D13709">
            <v>2024</v>
          </cell>
          <cell r="E13709">
            <v>46</v>
          </cell>
          <cell r="F13709" t="str">
            <v>0460</v>
          </cell>
          <cell r="G13709" t="str">
            <v>D005</v>
          </cell>
          <cell r="H13709" t="str">
            <v>Gear hanger</v>
          </cell>
          <cell r="I13709" t="str">
            <v>Växelöra</v>
          </cell>
          <cell r="K13709" t="str">
            <v>?</v>
          </cell>
          <cell r="L13709" t="e">
            <v>#N/A</v>
          </cell>
        </row>
        <row r="13710">
          <cell r="B13710" t="str">
            <v>YEC1314831RAM</v>
          </cell>
          <cell r="C13710" t="str">
            <v>YEC1314831</v>
          </cell>
          <cell r="D13710">
            <v>2024</v>
          </cell>
          <cell r="E13710">
            <v>1</v>
          </cell>
          <cell r="F13710" t="str">
            <v>0010</v>
          </cell>
          <cell r="G13710" t="str">
            <v>A001</v>
          </cell>
          <cell r="H13710" t="str">
            <v>PAINTED FRAME</v>
          </cell>
          <cell r="I13710" t="str">
            <v>RAM</v>
          </cell>
          <cell r="L13710" t="e">
            <v>#N/A</v>
          </cell>
        </row>
        <row r="13711">
          <cell r="B13711" t="str">
            <v>YEC1314831Framgaffel</v>
          </cell>
          <cell r="C13711" t="str">
            <v>YEC1314831</v>
          </cell>
          <cell r="D13711">
            <v>2024</v>
          </cell>
          <cell r="E13711">
            <v>2</v>
          </cell>
          <cell r="F13711" t="str">
            <v>0020</v>
          </cell>
          <cell r="G13711" t="str">
            <v>A002</v>
          </cell>
          <cell r="H13711" t="str">
            <v>PAINTED FORK</v>
          </cell>
          <cell r="I13711" t="str">
            <v>Framgaffel</v>
          </cell>
          <cell r="L13711" t="e">
            <v>#N/A</v>
          </cell>
        </row>
        <row r="13712">
          <cell r="B13712" t="str">
            <v>YEC1314831Styrlager</v>
          </cell>
          <cell r="C13712" t="str">
            <v>YEC1314831</v>
          </cell>
          <cell r="D13712">
            <v>2024</v>
          </cell>
          <cell r="E13712">
            <v>3</v>
          </cell>
          <cell r="F13712" t="str">
            <v>0030</v>
          </cell>
          <cell r="G13712" t="str">
            <v>B001</v>
          </cell>
          <cell r="H13712" t="str">
            <v>Head Set</v>
          </cell>
          <cell r="I13712" t="str">
            <v>Styrlager</v>
          </cell>
          <cell r="K13712" t="str">
            <v>C2105325</v>
          </cell>
          <cell r="L13712" t="str">
            <v>BSP?</v>
          </cell>
        </row>
        <row r="13713">
          <cell r="B13713" t="str">
            <v xml:space="preserve">YEC1314831Styrstam </v>
          </cell>
          <cell r="C13713" t="str">
            <v>YEC1314831</v>
          </cell>
          <cell r="D13713">
            <v>2024</v>
          </cell>
          <cell r="E13713">
            <v>4</v>
          </cell>
          <cell r="F13713" t="str">
            <v>0040</v>
          </cell>
          <cell r="G13713" t="str">
            <v>B002</v>
          </cell>
          <cell r="H13713" t="str">
            <v>Handlebar Stem</v>
          </cell>
          <cell r="I13713" t="str">
            <v xml:space="preserve">Styrstam </v>
          </cell>
          <cell r="K13713" t="str">
            <v>C2205624-045</v>
          </cell>
          <cell r="L13713" t="str">
            <v>BSP?</v>
          </cell>
        </row>
        <row r="13714">
          <cell r="B13714" t="str">
            <v>YEC1314831Styre</v>
          </cell>
          <cell r="C13714" t="str">
            <v>YEC1314831</v>
          </cell>
          <cell r="D13714">
            <v>2024</v>
          </cell>
          <cell r="E13714">
            <v>5</v>
          </cell>
          <cell r="F13714" t="str">
            <v>0050</v>
          </cell>
          <cell r="G13714" t="str">
            <v>B003</v>
          </cell>
          <cell r="H13714" t="str">
            <v>Handelbar</v>
          </cell>
          <cell r="I13714" t="str">
            <v>Styre</v>
          </cell>
          <cell r="K13714" t="str">
            <v>C2306107-R35</v>
          </cell>
          <cell r="L13714" t="str">
            <v>BSP?</v>
          </cell>
        </row>
        <row r="13715">
          <cell r="B13715" t="str">
            <v>YEC1314831Bromsgrepp H</v>
          </cell>
          <cell r="C13715" t="str">
            <v>YEC1314831</v>
          </cell>
          <cell r="D13715">
            <v>2024</v>
          </cell>
          <cell r="E13715">
            <v>6</v>
          </cell>
          <cell r="F13715" t="str">
            <v>0060</v>
          </cell>
          <cell r="G13715" t="str">
            <v>C002</v>
          </cell>
          <cell r="H13715" t="str">
            <v>Brake Lever R</v>
          </cell>
          <cell r="I13715" t="str">
            <v>Bromsgrepp H</v>
          </cell>
          <cell r="K13715" t="str">
            <v>Shimano</v>
          </cell>
          <cell r="L13715" t="str">
            <v>Kontakta SHIMANO</v>
          </cell>
        </row>
        <row r="13716">
          <cell r="B13716" t="str">
            <v>YEC1314831Bromsgrepp V</v>
          </cell>
          <cell r="C13716" t="str">
            <v>YEC1314831</v>
          </cell>
          <cell r="D13716">
            <v>2024</v>
          </cell>
          <cell r="E13716">
            <v>7</v>
          </cell>
          <cell r="F13716" t="str">
            <v>0070</v>
          </cell>
          <cell r="G13716" t="str">
            <v>C001</v>
          </cell>
          <cell r="H13716" t="str">
            <v>Brake Lever L</v>
          </cell>
          <cell r="I13716" t="str">
            <v>Bromsgrepp V</v>
          </cell>
          <cell r="K13716" t="str">
            <v>Shimano</v>
          </cell>
          <cell r="L13716" t="str">
            <v>Kontakta SHIMANO</v>
          </cell>
        </row>
        <row r="13717">
          <cell r="B13717" t="str">
            <v>YEC1314831Växelreglage H</v>
          </cell>
          <cell r="C13717" t="str">
            <v>YEC1314831</v>
          </cell>
          <cell r="D13717">
            <v>2024</v>
          </cell>
          <cell r="E13717">
            <v>8</v>
          </cell>
          <cell r="F13717" t="str">
            <v>0080</v>
          </cell>
          <cell r="G13717" t="str">
            <v>D002</v>
          </cell>
          <cell r="H13717" t="str">
            <v>Shift Lever R</v>
          </cell>
          <cell r="I13717" t="str">
            <v>Växelreglage H</v>
          </cell>
          <cell r="K13717" t="str">
            <v>Shimano</v>
          </cell>
          <cell r="L13717" t="str">
            <v>Kontakta SHIMANO</v>
          </cell>
        </row>
        <row r="13718">
          <cell r="B13718" t="str">
            <v>YEC1314831Växelreglage V</v>
          </cell>
          <cell r="C13718" t="str">
            <v>YEC1314831</v>
          </cell>
          <cell r="D13718">
            <v>2024</v>
          </cell>
          <cell r="E13718">
            <v>9</v>
          </cell>
          <cell r="F13718" t="str">
            <v>0090</v>
          </cell>
          <cell r="G13718" t="str">
            <v>D001</v>
          </cell>
          <cell r="H13718" t="str">
            <v>Shift Lever L</v>
          </cell>
          <cell r="I13718" t="str">
            <v>Växelreglage V</v>
          </cell>
          <cell r="L13718" t="e">
            <v>#N/A</v>
          </cell>
        </row>
        <row r="13719">
          <cell r="B13719" t="str">
            <v>YEC1314831Handtag par</v>
          </cell>
          <cell r="C13719" t="str">
            <v>YEC1314831</v>
          </cell>
          <cell r="D13719">
            <v>2024</v>
          </cell>
          <cell r="E13719">
            <v>10</v>
          </cell>
          <cell r="F13719" t="str">
            <v>0100</v>
          </cell>
          <cell r="G13719" t="str">
            <v>B004</v>
          </cell>
          <cell r="H13719" t="str">
            <v>Grip R</v>
          </cell>
          <cell r="I13719" t="str">
            <v>Handtag par</v>
          </cell>
          <cell r="K13719" t="str">
            <v>C2505546</v>
          </cell>
          <cell r="L13719" t="str">
            <v>BSP?</v>
          </cell>
        </row>
        <row r="13720">
          <cell r="B13720" t="str">
            <v>YEC1314831Frambroms</v>
          </cell>
          <cell r="C13720" t="str">
            <v>YEC1314831</v>
          </cell>
          <cell r="D13720">
            <v>2024</v>
          </cell>
          <cell r="E13720">
            <v>11</v>
          </cell>
          <cell r="F13720" t="str">
            <v>0110</v>
          </cell>
          <cell r="G13720" t="str">
            <v>C003</v>
          </cell>
          <cell r="H13720" t="str">
            <v xml:space="preserve">Brake front </v>
          </cell>
          <cell r="I13720" t="str">
            <v>Frambroms</v>
          </cell>
          <cell r="K13720" t="str">
            <v>Shimano</v>
          </cell>
          <cell r="L13720" t="str">
            <v>Kontakta SHIMANO</v>
          </cell>
        </row>
        <row r="13721">
          <cell r="B13721" t="str">
            <v>YEC1314831Bakbroms</v>
          </cell>
          <cell r="C13721" t="str">
            <v>YEC1314831</v>
          </cell>
          <cell r="D13721">
            <v>2024</v>
          </cell>
          <cell r="E13721">
            <v>12</v>
          </cell>
          <cell r="F13721" t="str">
            <v>0120</v>
          </cell>
          <cell r="G13721" t="str">
            <v>C004</v>
          </cell>
          <cell r="H13721" t="str">
            <v>Brake rear</v>
          </cell>
          <cell r="I13721" t="str">
            <v>Bakbroms</v>
          </cell>
          <cell r="K13721" t="str">
            <v>Shimano</v>
          </cell>
          <cell r="L13721" t="str">
            <v>Kontakta SHIMANO</v>
          </cell>
        </row>
        <row r="13722">
          <cell r="B13722" t="str">
            <v>YEC1314831Vevlager</v>
          </cell>
          <cell r="C13722" t="str">
            <v>YEC1314831</v>
          </cell>
          <cell r="D13722">
            <v>2024</v>
          </cell>
          <cell r="E13722">
            <v>13</v>
          </cell>
          <cell r="F13722" t="str">
            <v>0130</v>
          </cell>
          <cell r="G13722" t="str">
            <v>E001</v>
          </cell>
          <cell r="H13722" t="str">
            <v xml:space="preserve">BB-set </v>
          </cell>
          <cell r="I13722" t="str">
            <v>Vevlager</v>
          </cell>
          <cell r="K13722" t="str">
            <v>INGÅR I MOTORN</v>
          </cell>
          <cell r="L13722" t="str">
            <v>Ingår i motorn</v>
          </cell>
        </row>
        <row r="13723">
          <cell r="B13723" t="str">
            <v>YEC1314831Vevparti</v>
          </cell>
          <cell r="C13723" t="str">
            <v>YEC1314831</v>
          </cell>
          <cell r="D13723">
            <v>2024</v>
          </cell>
          <cell r="E13723">
            <v>14</v>
          </cell>
          <cell r="F13723" t="str">
            <v>0140</v>
          </cell>
          <cell r="G13723" t="str">
            <v>E002</v>
          </cell>
          <cell r="H13723" t="str">
            <v>Front Chainwheel</v>
          </cell>
          <cell r="I13723" t="str">
            <v>Vevparti</v>
          </cell>
          <cell r="K13723" t="str">
            <v>Bosch</v>
          </cell>
          <cell r="L13723" t="str">
            <v>Kontakta BOSCH</v>
          </cell>
        </row>
        <row r="13724">
          <cell r="B13724" t="str">
            <v>YEC1314831Kedjeskydd</v>
          </cell>
          <cell r="C13724" t="str">
            <v>YEC1314831</v>
          </cell>
          <cell r="D13724">
            <v>2024</v>
          </cell>
          <cell r="E13724">
            <v>15</v>
          </cell>
          <cell r="F13724" t="str">
            <v>0150</v>
          </cell>
          <cell r="G13724" t="str">
            <v>H001</v>
          </cell>
          <cell r="H13724" t="str">
            <v>Chain guard</v>
          </cell>
          <cell r="I13724" t="str">
            <v>Kedjeskydd</v>
          </cell>
          <cell r="L13724" t="e">
            <v>#N/A</v>
          </cell>
        </row>
        <row r="13725">
          <cell r="B13725" t="str">
            <v>YEC1314831Kedjeskyddsfäste</v>
          </cell>
          <cell r="C13725" t="str">
            <v>YEC1314831</v>
          </cell>
          <cell r="D13725">
            <v>2024</v>
          </cell>
          <cell r="E13725">
            <v>16</v>
          </cell>
          <cell r="F13725" t="str">
            <v>0160</v>
          </cell>
          <cell r="G13725" t="str">
            <v>H002</v>
          </cell>
          <cell r="H13725" t="str">
            <v>Chain guard bracket</v>
          </cell>
          <cell r="I13725" t="str">
            <v>Kedjeskyddsfäste</v>
          </cell>
          <cell r="L13725" t="e">
            <v>#N/A</v>
          </cell>
        </row>
        <row r="13726">
          <cell r="B13726" t="str">
            <v>YEC1314831Framväxel</v>
          </cell>
          <cell r="C13726" t="str">
            <v>YEC1314831</v>
          </cell>
          <cell r="D13726">
            <v>2024</v>
          </cell>
          <cell r="E13726">
            <v>17</v>
          </cell>
          <cell r="F13726" t="str">
            <v>0170</v>
          </cell>
          <cell r="G13726" t="str">
            <v>D003</v>
          </cell>
          <cell r="H13726" t="str">
            <v>Front Derailleur</v>
          </cell>
          <cell r="I13726" t="str">
            <v>Framväxel</v>
          </cell>
          <cell r="L13726" t="e">
            <v>#N/A</v>
          </cell>
        </row>
        <row r="13727">
          <cell r="B13727" t="str">
            <v>YEC1314831Bakväxel</v>
          </cell>
          <cell r="C13727" t="str">
            <v>YEC1314831</v>
          </cell>
          <cell r="D13727">
            <v>2024</v>
          </cell>
          <cell r="E13727">
            <v>18</v>
          </cell>
          <cell r="F13727" t="str">
            <v>0180</v>
          </cell>
          <cell r="G13727" t="str">
            <v>D004</v>
          </cell>
          <cell r="H13727" t="str">
            <v>Rear Derailleur</v>
          </cell>
          <cell r="I13727" t="str">
            <v>Bakväxel</v>
          </cell>
          <cell r="K13727" t="str">
            <v>Shimano</v>
          </cell>
          <cell r="L13727" t="str">
            <v>Kontakta SHIMANO</v>
          </cell>
        </row>
        <row r="13728">
          <cell r="B13728" t="str">
            <v>YEC1314831Kedja</v>
          </cell>
          <cell r="C13728" t="str">
            <v>YEC1314831</v>
          </cell>
          <cell r="D13728">
            <v>2024</v>
          </cell>
          <cell r="E13728">
            <v>19</v>
          </cell>
          <cell r="F13728" t="str">
            <v>0190</v>
          </cell>
          <cell r="G13728" t="str">
            <v>E003</v>
          </cell>
          <cell r="H13728" t="str">
            <v xml:space="preserve">Chain </v>
          </cell>
          <cell r="I13728" t="str">
            <v>Kedja</v>
          </cell>
          <cell r="K13728" t="str">
            <v>Shimano</v>
          </cell>
          <cell r="L13728" t="str">
            <v>Kontakta SHIMANO</v>
          </cell>
        </row>
        <row r="13729">
          <cell r="B13729" t="str">
            <v>YEC1314831Kassett</v>
          </cell>
          <cell r="C13729" t="str">
            <v>YEC1314831</v>
          </cell>
          <cell r="D13729">
            <v>2024</v>
          </cell>
          <cell r="E13729">
            <v>20</v>
          </cell>
          <cell r="F13729" t="str">
            <v>0200</v>
          </cell>
          <cell r="G13729" t="str">
            <v>E004</v>
          </cell>
          <cell r="H13729" t="str">
            <v>Cassette Sprocket</v>
          </cell>
          <cell r="I13729" t="str">
            <v>Kassett</v>
          </cell>
          <cell r="K13729" t="str">
            <v>Shimano</v>
          </cell>
          <cell r="L13729" t="str">
            <v>Kontakta SHIMANO</v>
          </cell>
        </row>
        <row r="13730">
          <cell r="B13730" t="str">
            <v>YEC1314831Framhjul</v>
          </cell>
          <cell r="C13730" t="str">
            <v>YEC1314831</v>
          </cell>
          <cell r="D13730">
            <v>2024</v>
          </cell>
          <cell r="E13730">
            <v>21</v>
          </cell>
          <cell r="F13730" t="str">
            <v>0210</v>
          </cell>
          <cell r="G13730" t="str">
            <v>F001</v>
          </cell>
          <cell r="H13730" t="str">
            <v>Front hub</v>
          </cell>
          <cell r="I13730" t="str">
            <v>Framhjul</v>
          </cell>
          <cell r="L13730" t="e">
            <v>#N/A</v>
          </cell>
        </row>
        <row r="13731">
          <cell r="B13731" t="str">
            <v>YEC1314831Bakhjul</v>
          </cell>
          <cell r="C13731" t="str">
            <v>YEC1314831</v>
          </cell>
          <cell r="D13731">
            <v>2024</v>
          </cell>
          <cell r="E13731">
            <v>22</v>
          </cell>
          <cell r="F13731" t="str">
            <v>0220</v>
          </cell>
          <cell r="G13731" t="str">
            <v>F002</v>
          </cell>
          <cell r="H13731" t="str">
            <v>Rear hub</v>
          </cell>
          <cell r="I13731" t="str">
            <v>Bakhjul</v>
          </cell>
          <cell r="L13731" t="e">
            <v>#N/A</v>
          </cell>
        </row>
        <row r="13732">
          <cell r="B13732" t="str">
            <v>YEC1314831Däck</v>
          </cell>
          <cell r="C13732" t="str">
            <v>YEC1314831</v>
          </cell>
          <cell r="D13732">
            <v>2024</v>
          </cell>
          <cell r="E13732">
            <v>23</v>
          </cell>
          <cell r="F13732" t="str">
            <v>0230</v>
          </cell>
          <cell r="G13732" t="str">
            <v>F003</v>
          </cell>
          <cell r="H13732" t="str">
            <v>Tire</v>
          </cell>
          <cell r="I13732" t="str">
            <v>Däck</v>
          </cell>
          <cell r="L13732" t="e">
            <v>#N/A</v>
          </cell>
        </row>
        <row r="13733">
          <cell r="B13733" t="str">
            <v>YEC1314831Skärmar set</v>
          </cell>
          <cell r="C13733" t="str">
            <v>YEC1314831</v>
          </cell>
          <cell r="D13733">
            <v>2024</v>
          </cell>
          <cell r="E13733">
            <v>24</v>
          </cell>
          <cell r="F13733" t="str">
            <v>0240</v>
          </cell>
          <cell r="G13733" t="str">
            <v>H003</v>
          </cell>
          <cell r="H13733" t="str">
            <v xml:space="preserve">Mudguard front   </v>
          </cell>
          <cell r="I13733" t="str">
            <v>Skärmar set</v>
          </cell>
          <cell r="L13733" t="e">
            <v>#N/A</v>
          </cell>
        </row>
        <row r="13734">
          <cell r="B13734" t="str">
            <v>YEC1314831Pakethållare</v>
          </cell>
          <cell r="C13734" t="str">
            <v>YEC1314831</v>
          </cell>
          <cell r="D13734">
            <v>2024</v>
          </cell>
          <cell r="E13734">
            <v>25</v>
          </cell>
          <cell r="F13734" t="str">
            <v>0250</v>
          </cell>
          <cell r="G13734" t="str">
            <v>H004</v>
          </cell>
          <cell r="H13734" t="str">
            <v>Carrier</v>
          </cell>
          <cell r="I13734" t="str">
            <v>Pakethållare</v>
          </cell>
          <cell r="L13734" t="e">
            <v>#N/A</v>
          </cell>
        </row>
        <row r="13735">
          <cell r="B13735" t="str">
            <v>YEC1314831Sadel</v>
          </cell>
          <cell r="C13735" t="str">
            <v>YEC1314831</v>
          </cell>
          <cell r="D13735">
            <v>2024</v>
          </cell>
          <cell r="E13735">
            <v>26</v>
          </cell>
          <cell r="F13735" t="str">
            <v>0260</v>
          </cell>
          <cell r="G13735" t="str">
            <v>G001</v>
          </cell>
          <cell r="H13735" t="str">
            <v>Saddle</v>
          </cell>
          <cell r="I13735" t="str">
            <v>Sadel</v>
          </cell>
          <cell r="K13735" t="str">
            <v>C7106256-BK</v>
          </cell>
          <cell r="L13735" t="e">
            <v>#N/A</v>
          </cell>
        </row>
        <row r="13736">
          <cell r="B13736" t="str">
            <v>YEC1314831Sadelstolpe</v>
          </cell>
          <cell r="C13736" t="str">
            <v>YEC1314831</v>
          </cell>
          <cell r="D13736">
            <v>2024</v>
          </cell>
          <cell r="E13736">
            <v>27</v>
          </cell>
          <cell r="F13736" t="str">
            <v>0270</v>
          </cell>
          <cell r="G13736" t="str">
            <v>G002</v>
          </cell>
          <cell r="H13736" t="str">
            <v>Seatpost</v>
          </cell>
          <cell r="I13736" t="str">
            <v>Sadelstolpe</v>
          </cell>
          <cell r="K13736" t="str">
            <v>C7405608</v>
          </cell>
          <cell r="L13736" t="str">
            <v>BSP?</v>
          </cell>
        </row>
        <row r="13737">
          <cell r="B13737" t="str">
            <v>YEC1314831Sadelrörsklämma</v>
          </cell>
          <cell r="C13737" t="str">
            <v>YEC1314831</v>
          </cell>
          <cell r="D13737">
            <v>2024</v>
          </cell>
          <cell r="E13737">
            <v>28</v>
          </cell>
          <cell r="F13737" t="str">
            <v>0280</v>
          </cell>
          <cell r="G13737" t="str">
            <v>G003</v>
          </cell>
          <cell r="H13737" t="str">
            <v>Seat Clamp</v>
          </cell>
          <cell r="I13737" t="str">
            <v>Sadelrörsklämma</v>
          </cell>
          <cell r="K13737" t="str">
            <v>C7305186-BK</v>
          </cell>
          <cell r="L13737" t="str">
            <v>BSP?</v>
          </cell>
        </row>
        <row r="13738">
          <cell r="B13738" t="str">
            <v>YEC1314831Framlampa</v>
          </cell>
          <cell r="C13738" t="str">
            <v>YEC1314831</v>
          </cell>
          <cell r="D13738">
            <v>2024</v>
          </cell>
          <cell r="E13738">
            <v>29</v>
          </cell>
          <cell r="F13738" t="str">
            <v>0290</v>
          </cell>
          <cell r="G13738" t="str">
            <v>H005</v>
          </cell>
          <cell r="H13738" t="str">
            <v>Front light</v>
          </cell>
          <cell r="I13738" t="str">
            <v>Framlampa</v>
          </cell>
          <cell r="L13738" t="e">
            <v>#N/A</v>
          </cell>
        </row>
        <row r="13739">
          <cell r="B13739" t="str">
            <v>YEC1314831Baklampa</v>
          </cell>
          <cell r="C13739" t="str">
            <v>YEC1314831</v>
          </cell>
          <cell r="D13739">
            <v>2024</v>
          </cell>
          <cell r="E13739">
            <v>30</v>
          </cell>
          <cell r="F13739" t="str">
            <v>0300</v>
          </cell>
          <cell r="G13739" t="str">
            <v>H006</v>
          </cell>
          <cell r="H13739" t="str">
            <v>Light, Rear</v>
          </cell>
          <cell r="I13739" t="str">
            <v>Baklampa</v>
          </cell>
          <cell r="L13739" t="e">
            <v>#N/A</v>
          </cell>
        </row>
        <row r="13740">
          <cell r="B13740" t="str">
            <v>YEC1314831Låssats</v>
          </cell>
          <cell r="C13740" t="str">
            <v>YEC1314831</v>
          </cell>
          <cell r="D13740">
            <v>2024</v>
          </cell>
          <cell r="E13740">
            <v>31</v>
          </cell>
          <cell r="F13740" t="str">
            <v>0310</v>
          </cell>
          <cell r="G13740" t="str">
            <v>H007</v>
          </cell>
          <cell r="H13740" t="str">
            <v>Lock</v>
          </cell>
          <cell r="I13740" t="str">
            <v>Låssats</v>
          </cell>
          <cell r="L13740" t="e">
            <v>#N/A</v>
          </cell>
        </row>
        <row r="13741">
          <cell r="B13741" t="str">
            <v>YEC1314831Stöd</v>
          </cell>
          <cell r="C13741" t="str">
            <v>YEC1314831</v>
          </cell>
          <cell r="D13741">
            <v>2024</v>
          </cell>
          <cell r="E13741">
            <v>32</v>
          </cell>
          <cell r="F13741" t="str">
            <v>0320</v>
          </cell>
          <cell r="G13741" t="str">
            <v>H008</v>
          </cell>
          <cell r="H13741" t="str">
            <v>Kick stand</v>
          </cell>
          <cell r="I13741" t="str">
            <v>Stöd</v>
          </cell>
          <cell r="L13741" t="e">
            <v>#N/A</v>
          </cell>
        </row>
        <row r="13742">
          <cell r="B13742" t="str">
            <v>YEC1314831Korg</v>
          </cell>
          <cell r="C13742" t="str">
            <v>YEC1314831</v>
          </cell>
          <cell r="D13742">
            <v>2024</v>
          </cell>
          <cell r="E13742">
            <v>33</v>
          </cell>
          <cell r="F13742" t="str">
            <v>0330</v>
          </cell>
          <cell r="G13742" t="str">
            <v>H009</v>
          </cell>
          <cell r="H13742" t="str">
            <v>Basket / Fr carrier</v>
          </cell>
          <cell r="I13742" t="str">
            <v>Korg</v>
          </cell>
          <cell r="L13742" t="e">
            <v>#N/A</v>
          </cell>
        </row>
        <row r="13743">
          <cell r="B13743" t="str">
            <v>YEC1314831Pedaler</v>
          </cell>
          <cell r="C13743" t="str">
            <v>YEC1314831</v>
          </cell>
          <cell r="D13743">
            <v>2024</v>
          </cell>
          <cell r="E13743">
            <v>34</v>
          </cell>
          <cell r="F13743" t="str">
            <v>0340</v>
          </cell>
          <cell r="G13743" t="str">
            <v>E005</v>
          </cell>
          <cell r="H13743" t="str">
            <v xml:space="preserve">Pedal </v>
          </cell>
          <cell r="I13743" t="str">
            <v>Pedaler</v>
          </cell>
          <cell r="K13743" t="str">
            <v>C3505159</v>
          </cell>
          <cell r="L13743" t="str">
            <v>C3500030</v>
          </cell>
        </row>
        <row r="13744">
          <cell r="B13744" t="str">
            <v>YEC1314831Motor</v>
          </cell>
          <cell r="C13744" t="str">
            <v>YEC1314831</v>
          </cell>
          <cell r="D13744">
            <v>2024</v>
          </cell>
          <cell r="E13744">
            <v>35</v>
          </cell>
          <cell r="F13744" t="str">
            <v>0350</v>
          </cell>
          <cell r="G13744" t="str">
            <v>J001</v>
          </cell>
          <cell r="H13744" t="str">
            <v>DRIVE UNIT:</v>
          </cell>
          <cell r="I13744" t="str">
            <v>Motor</v>
          </cell>
          <cell r="K13744" t="str">
            <v>Bosch</v>
          </cell>
          <cell r="L13744" t="str">
            <v>Kontakta BOSCH</v>
          </cell>
        </row>
        <row r="13745">
          <cell r="B13745" t="str">
            <v>YEC1314831Display</v>
          </cell>
          <cell r="C13745" t="str">
            <v>YEC1314831</v>
          </cell>
          <cell r="D13745">
            <v>2024</v>
          </cell>
          <cell r="E13745">
            <v>36</v>
          </cell>
          <cell r="F13745" t="str">
            <v>0360</v>
          </cell>
          <cell r="G13745" t="str">
            <v>J004</v>
          </cell>
          <cell r="H13745" t="str">
            <v>DISPLAY:</v>
          </cell>
          <cell r="I13745" t="str">
            <v>Display</v>
          </cell>
          <cell r="L13745" t="e">
            <v>#N/A</v>
          </cell>
        </row>
        <row r="13746">
          <cell r="B13746" t="str">
            <v>YEC1314831EB-Bus kabel</v>
          </cell>
          <cell r="C13746" t="str">
            <v>YEC1314831</v>
          </cell>
          <cell r="D13746">
            <v>2024</v>
          </cell>
          <cell r="E13746">
            <v>37</v>
          </cell>
          <cell r="F13746" t="str">
            <v>0370</v>
          </cell>
          <cell r="G13746" t="str">
            <v>J005</v>
          </cell>
          <cell r="H13746" t="str">
            <v>EB-BUS CABLE:</v>
          </cell>
          <cell r="I13746" t="str">
            <v>EB-Bus kabel</v>
          </cell>
          <cell r="K13746" t="str">
            <v>Bosch</v>
          </cell>
          <cell r="L13746" t="str">
            <v>Kontakta BOSCH</v>
          </cell>
        </row>
        <row r="13747">
          <cell r="B13747" t="str">
            <v>YEC1314831Motorkabel</v>
          </cell>
          <cell r="C13747" t="str">
            <v>YEC1314831</v>
          </cell>
          <cell r="D13747">
            <v>2024</v>
          </cell>
          <cell r="E13747">
            <v>38</v>
          </cell>
          <cell r="F13747" t="str">
            <v>0380</v>
          </cell>
          <cell r="G13747" t="str">
            <v>J006</v>
          </cell>
          <cell r="H13747" t="str">
            <v>POWER CABLE:</v>
          </cell>
          <cell r="I13747" t="str">
            <v>Motorkabel</v>
          </cell>
          <cell r="K13747" t="str">
            <v>Bosch</v>
          </cell>
          <cell r="L13747" t="str">
            <v>Kontakta BOSCH</v>
          </cell>
        </row>
        <row r="13748">
          <cell r="B13748" t="str">
            <v>YEC1314831Kabel framlampa</v>
          </cell>
          <cell r="C13748" t="str">
            <v>YEC1314831</v>
          </cell>
          <cell r="D13748">
            <v>2024</v>
          </cell>
          <cell r="E13748">
            <v>39</v>
          </cell>
          <cell r="F13748" t="str">
            <v>0390</v>
          </cell>
          <cell r="G13748" t="str">
            <v>J007</v>
          </cell>
          <cell r="H13748" t="str">
            <v>F. LIGHT CABLE:</v>
          </cell>
          <cell r="I13748" t="str">
            <v>Kabel framlampa</v>
          </cell>
          <cell r="L13748" t="e">
            <v>#N/A</v>
          </cell>
        </row>
        <row r="13749">
          <cell r="B13749" t="str">
            <v>YEC1314831Kabel baklampa</v>
          </cell>
          <cell r="C13749" t="str">
            <v>YEC1314831</v>
          </cell>
          <cell r="D13749">
            <v>2024</v>
          </cell>
          <cell r="E13749">
            <v>40</v>
          </cell>
          <cell r="F13749" t="str">
            <v>0400</v>
          </cell>
          <cell r="G13749" t="str">
            <v>J008</v>
          </cell>
          <cell r="H13749" t="str">
            <v>R. LIGHT CABLE:</v>
          </cell>
          <cell r="I13749" t="str">
            <v>Kabel baklampa</v>
          </cell>
          <cell r="L13749" t="e">
            <v>#N/A</v>
          </cell>
        </row>
        <row r="13750">
          <cell r="B13750" t="str">
            <v>YEC1314831Hastighetssensor</v>
          </cell>
          <cell r="C13750" t="str">
            <v>YEC1314831</v>
          </cell>
          <cell r="D13750">
            <v>2024</v>
          </cell>
          <cell r="E13750">
            <v>41</v>
          </cell>
          <cell r="F13750" t="str">
            <v>0410</v>
          </cell>
          <cell r="G13750" t="str">
            <v>J009</v>
          </cell>
          <cell r="H13750" t="str">
            <v>SPEED SENSOR:</v>
          </cell>
          <cell r="I13750" t="str">
            <v>Hastighetssensor</v>
          </cell>
          <cell r="K13750" t="str">
            <v>Bosch</v>
          </cell>
          <cell r="L13750" t="str">
            <v>Kontakta BOSCH</v>
          </cell>
        </row>
        <row r="13751">
          <cell r="B13751" t="str">
            <v>YEC1314831Batteri</v>
          </cell>
          <cell r="C13751" t="str">
            <v>YEC1314831</v>
          </cell>
          <cell r="D13751">
            <v>2024</v>
          </cell>
          <cell r="E13751">
            <v>42</v>
          </cell>
          <cell r="F13751" t="str">
            <v>0420</v>
          </cell>
          <cell r="G13751" t="str">
            <v>J002</v>
          </cell>
          <cell r="H13751" t="str">
            <v>BATTERY:</v>
          </cell>
          <cell r="I13751" t="str">
            <v>Batteri</v>
          </cell>
          <cell r="K13751" t="str">
            <v>Bosch</v>
          </cell>
          <cell r="L13751" t="str">
            <v>Kontakta BOSCH</v>
          </cell>
        </row>
        <row r="13752">
          <cell r="B13752" t="str">
            <v>YEC1314831Batterihållare</v>
          </cell>
          <cell r="C13752" t="str">
            <v>YEC1314831</v>
          </cell>
          <cell r="D13752">
            <v>2024</v>
          </cell>
          <cell r="E13752">
            <v>43</v>
          </cell>
          <cell r="F13752" t="str">
            <v>0430</v>
          </cell>
          <cell r="G13752" t="str">
            <v>J003</v>
          </cell>
          <cell r="H13752" t="str">
            <v>BATTERY HOLDER/Slider</v>
          </cell>
          <cell r="I13752" t="str">
            <v>Batterihållare</v>
          </cell>
          <cell r="K13752" t="str">
            <v>Bosch</v>
          </cell>
          <cell r="L13752" t="str">
            <v>Kontakta BOSCH</v>
          </cell>
        </row>
        <row r="13753">
          <cell r="B13753" t="str">
            <v>YEC1314831Batteriladdare</v>
          </cell>
          <cell r="C13753" t="str">
            <v>YEC1314831</v>
          </cell>
          <cell r="D13753">
            <v>2024</v>
          </cell>
          <cell r="E13753">
            <v>44</v>
          </cell>
          <cell r="F13753" t="str">
            <v>0440</v>
          </cell>
          <cell r="G13753" t="str">
            <v>J010</v>
          </cell>
          <cell r="H13753" t="str">
            <v>CHARGER:</v>
          </cell>
          <cell r="I13753" t="str">
            <v>Batteriladdare</v>
          </cell>
          <cell r="K13753" t="str">
            <v>Bosch</v>
          </cell>
          <cell r="L13753" t="str">
            <v>Kontakta BOSCH</v>
          </cell>
        </row>
        <row r="13754">
          <cell r="B13754" t="str">
            <v>YEC1314831Kontrollbox</v>
          </cell>
          <cell r="C13754" t="str">
            <v>YEC1314831</v>
          </cell>
          <cell r="D13754">
            <v>2024</v>
          </cell>
          <cell r="E13754">
            <v>45</v>
          </cell>
          <cell r="F13754" t="str">
            <v>0450</v>
          </cell>
          <cell r="G13754" t="str">
            <v>J011</v>
          </cell>
          <cell r="H13754" t="str">
            <v>Controller</v>
          </cell>
          <cell r="I13754" t="str">
            <v>Kontrollbox</v>
          </cell>
          <cell r="K13754" t="str">
            <v>INGÅR I MOTORN</v>
          </cell>
          <cell r="L13754" t="str">
            <v>Ingår i motorn</v>
          </cell>
        </row>
        <row r="13755">
          <cell r="B13755" t="str">
            <v>YEC1314831Växelöra</v>
          </cell>
          <cell r="C13755" t="str">
            <v>YEC1314831</v>
          </cell>
          <cell r="D13755">
            <v>2024</v>
          </cell>
          <cell r="E13755">
            <v>46</v>
          </cell>
          <cell r="F13755" t="str">
            <v>0460</v>
          </cell>
          <cell r="G13755" t="str">
            <v>D005</v>
          </cell>
          <cell r="H13755" t="str">
            <v>Gear hanger</v>
          </cell>
          <cell r="I13755" t="str">
            <v>Växelöra</v>
          </cell>
          <cell r="K13755" t="str">
            <v>?</v>
          </cell>
          <cell r="L13755" t="e">
            <v>#N/A</v>
          </cell>
        </row>
        <row r="13756">
          <cell r="B13756" t="str">
            <v>YEC1414331RAM</v>
          </cell>
          <cell r="C13756" t="str">
            <v>YEC1414331</v>
          </cell>
          <cell r="D13756">
            <v>2024</v>
          </cell>
          <cell r="E13756">
            <v>1</v>
          </cell>
          <cell r="F13756" t="str">
            <v>0010</v>
          </cell>
          <cell r="G13756" t="str">
            <v>A001</v>
          </cell>
          <cell r="H13756" t="str">
            <v>PAINTED FRAME</v>
          </cell>
          <cell r="I13756" t="str">
            <v>RAM</v>
          </cell>
          <cell r="L13756" t="e">
            <v>#N/A</v>
          </cell>
        </row>
        <row r="13757">
          <cell r="B13757" t="str">
            <v>YEC1414331Framgaffel</v>
          </cell>
          <cell r="C13757" t="str">
            <v>YEC1414331</v>
          </cell>
          <cell r="D13757">
            <v>2024</v>
          </cell>
          <cell r="E13757">
            <v>2</v>
          </cell>
          <cell r="F13757" t="str">
            <v>0020</v>
          </cell>
          <cell r="G13757" t="str">
            <v>A002</v>
          </cell>
          <cell r="H13757" t="str">
            <v>PAINTED FORK</v>
          </cell>
          <cell r="I13757" t="str">
            <v>Framgaffel</v>
          </cell>
          <cell r="L13757" t="e">
            <v>#N/A</v>
          </cell>
        </row>
        <row r="13758">
          <cell r="B13758" t="str">
            <v>YEC1414331Styrlager</v>
          </cell>
          <cell r="C13758" t="str">
            <v>YEC1414331</v>
          </cell>
          <cell r="D13758">
            <v>2024</v>
          </cell>
          <cell r="E13758">
            <v>3</v>
          </cell>
          <cell r="F13758" t="str">
            <v>0030</v>
          </cell>
          <cell r="G13758" t="str">
            <v>B001</v>
          </cell>
          <cell r="H13758" t="str">
            <v>Head Set</v>
          </cell>
          <cell r="I13758" t="str">
            <v>Styrlager</v>
          </cell>
          <cell r="K13758" t="str">
            <v>C2105318</v>
          </cell>
          <cell r="L13758" t="str">
            <v>C2105318</v>
          </cell>
        </row>
        <row r="13759">
          <cell r="B13759" t="str">
            <v xml:space="preserve">YEC1414331Styrstam </v>
          </cell>
          <cell r="C13759" t="str">
            <v>YEC1414331</v>
          </cell>
          <cell r="D13759">
            <v>2024</v>
          </cell>
          <cell r="E13759">
            <v>4</v>
          </cell>
          <cell r="F13759" t="str">
            <v>0040</v>
          </cell>
          <cell r="G13759" t="str">
            <v>B002</v>
          </cell>
          <cell r="H13759" t="str">
            <v>Handlebar Stem</v>
          </cell>
          <cell r="I13759" t="str">
            <v xml:space="preserve">Styrstam </v>
          </cell>
          <cell r="K13759" t="str">
            <v>C2205619-045</v>
          </cell>
          <cell r="L13759" t="str">
            <v>BSP?</v>
          </cell>
        </row>
        <row r="13760">
          <cell r="B13760" t="str">
            <v>YEC1414331Styre</v>
          </cell>
          <cell r="C13760" t="str">
            <v>YEC1414331</v>
          </cell>
          <cell r="D13760">
            <v>2024</v>
          </cell>
          <cell r="E13760">
            <v>5</v>
          </cell>
          <cell r="F13760" t="str">
            <v>0050</v>
          </cell>
          <cell r="G13760" t="str">
            <v>B003</v>
          </cell>
          <cell r="H13760" t="str">
            <v>Handelbar</v>
          </cell>
          <cell r="I13760" t="str">
            <v>Styre</v>
          </cell>
          <cell r="K13760" t="str">
            <v>C2306022</v>
          </cell>
          <cell r="L13760" t="str">
            <v>C2300460</v>
          </cell>
        </row>
        <row r="13761">
          <cell r="B13761" t="str">
            <v>YEC1414331Bromsgrepp H</v>
          </cell>
          <cell r="C13761" t="str">
            <v>YEC1414331</v>
          </cell>
          <cell r="D13761">
            <v>2024</v>
          </cell>
          <cell r="E13761">
            <v>6</v>
          </cell>
          <cell r="F13761" t="str">
            <v>0060</v>
          </cell>
          <cell r="G13761" t="str">
            <v>C002</v>
          </cell>
          <cell r="H13761" t="str">
            <v>Brake Lever R</v>
          </cell>
          <cell r="I13761" t="str">
            <v>Bromsgrepp H</v>
          </cell>
          <cell r="K13761" t="str">
            <v>Shimano</v>
          </cell>
          <cell r="L13761" t="str">
            <v>Kontakta SHIMANO</v>
          </cell>
        </row>
        <row r="13762">
          <cell r="B13762" t="str">
            <v>YEC1414331Bromsgrepp V</v>
          </cell>
          <cell r="C13762" t="str">
            <v>YEC1414331</v>
          </cell>
          <cell r="D13762">
            <v>2024</v>
          </cell>
          <cell r="E13762">
            <v>7</v>
          </cell>
          <cell r="F13762" t="str">
            <v>0070</v>
          </cell>
          <cell r="G13762" t="str">
            <v>C001</v>
          </cell>
          <cell r="H13762" t="str">
            <v>Brake Lever L</v>
          </cell>
          <cell r="I13762" t="str">
            <v>Bromsgrepp V</v>
          </cell>
          <cell r="K13762" t="str">
            <v>Shimano</v>
          </cell>
          <cell r="L13762" t="str">
            <v>Kontakta SHIMANO</v>
          </cell>
        </row>
        <row r="13763">
          <cell r="B13763" t="str">
            <v>YEC1414331Växelreglage H</v>
          </cell>
          <cell r="C13763" t="str">
            <v>YEC1414331</v>
          </cell>
          <cell r="D13763">
            <v>2024</v>
          </cell>
          <cell r="E13763">
            <v>8</v>
          </cell>
          <cell r="F13763" t="str">
            <v>0080</v>
          </cell>
          <cell r="G13763" t="str">
            <v>D002</v>
          </cell>
          <cell r="H13763" t="str">
            <v>Shift Lever R</v>
          </cell>
          <cell r="I13763" t="str">
            <v>Växelreglage H</v>
          </cell>
          <cell r="K13763" t="str">
            <v>Shimano</v>
          </cell>
          <cell r="L13763" t="str">
            <v>Kontakta SHIMANO</v>
          </cell>
        </row>
        <row r="13764">
          <cell r="B13764" t="str">
            <v>YEC1414331Växelreglage V</v>
          </cell>
          <cell r="C13764" t="str">
            <v>YEC1414331</v>
          </cell>
          <cell r="D13764">
            <v>2024</v>
          </cell>
          <cell r="E13764">
            <v>9</v>
          </cell>
          <cell r="F13764" t="str">
            <v>0090</v>
          </cell>
          <cell r="G13764" t="str">
            <v>D001</v>
          </cell>
          <cell r="H13764" t="str">
            <v>Shift Lever L</v>
          </cell>
          <cell r="I13764" t="str">
            <v>Växelreglage V</v>
          </cell>
          <cell r="L13764" t="e">
            <v>#N/A</v>
          </cell>
        </row>
        <row r="13765">
          <cell r="B13765" t="str">
            <v>YEC1414331Handtag par</v>
          </cell>
          <cell r="C13765" t="str">
            <v>YEC1414331</v>
          </cell>
          <cell r="D13765">
            <v>2024</v>
          </cell>
          <cell r="E13765">
            <v>10</v>
          </cell>
          <cell r="F13765" t="str">
            <v>0100</v>
          </cell>
          <cell r="G13765" t="str">
            <v>B004</v>
          </cell>
          <cell r="H13765" t="str">
            <v>Grip R</v>
          </cell>
          <cell r="I13765" t="str">
            <v>Handtag par</v>
          </cell>
          <cell r="K13765" t="str">
            <v>C2505350</v>
          </cell>
          <cell r="L13765" t="str">
            <v>BSP?</v>
          </cell>
        </row>
        <row r="13766">
          <cell r="B13766" t="str">
            <v>YEC1414331Frambroms</v>
          </cell>
          <cell r="C13766" t="str">
            <v>YEC1414331</v>
          </cell>
          <cell r="D13766">
            <v>2024</v>
          </cell>
          <cell r="E13766">
            <v>11</v>
          </cell>
          <cell r="F13766" t="str">
            <v>0110</v>
          </cell>
          <cell r="G13766" t="str">
            <v>C003</v>
          </cell>
          <cell r="H13766" t="str">
            <v xml:space="preserve">Brake front </v>
          </cell>
          <cell r="I13766" t="str">
            <v>Frambroms</v>
          </cell>
          <cell r="K13766" t="str">
            <v>Shimano</v>
          </cell>
          <cell r="L13766" t="str">
            <v>Kontakta SHIMANO</v>
          </cell>
        </row>
        <row r="13767">
          <cell r="B13767" t="str">
            <v>YEC1414331Bakbroms</v>
          </cell>
          <cell r="C13767" t="str">
            <v>YEC1414331</v>
          </cell>
          <cell r="D13767">
            <v>2024</v>
          </cell>
          <cell r="E13767">
            <v>12</v>
          </cell>
          <cell r="F13767" t="str">
            <v>0120</v>
          </cell>
          <cell r="G13767" t="str">
            <v>C004</v>
          </cell>
          <cell r="H13767" t="str">
            <v>Brake rear</v>
          </cell>
          <cell r="I13767" t="str">
            <v>Bakbroms</v>
          </cell>
          <cell r="K13767" t="str">
            <v>Shimano</v>
          </cell>
          <cell r="L13767" t="str">
            <v>Kontakta SHIMANO</v>
          </cell>
        </row>
        <row r="13768">
          <cell r="B13768" t="str">
            <v>YEC1414331Vevlager</v>
          </cell>
          <cell r="C13768" t="str">
            <v>YEC1414331</v>
          </cell>
          <cell r="D13768">
            <v>2024</v>
          </cell>
          <cell r="E13768">
            <v>13</v>
          </cell>
          <cell r="F13768" t="str">
            <v>0130</v>
          </cell>
          <cell r="G13768" t="str">
            <v>E001</v>
          </cell>
          <cell r="H13768" t="str">
            <v xml:space="preserve">BB-set </v>
          </cell>
          <cell r="I13768" t="str">
            <v>Vevlager</v>
          </cell>
          <cell r="K13768" t="str">
            <v>INGÅR I MOTORN</v>
          </cell>
          <cell r="L13768" t="str">
            <v>Ingår i motorn</v>
          </cell>
        </row>
        <row r="13769">
          <cell r="B13769" t="str">
            <v>YEC1414331Vevparti</v>
          </cell>
          <cell r="C13769" t="str">
            <v>YEC1414331</v>
          </cell>
          <cell r="D13769">
            <v>2024</v>
          </cell>
          <cell r="E13769">
            <v>14</v>
          </cell>
          <cell r="F13769" t="str">
            <v>0140</v>
          </cell>
          <cell r="G13769" t="str">
            <v>E002</v>
          </cell>
          <cell r="H13769" t="str">
            <v>Front Chainwheel</v>
          </cell>
          <cell r="I13769" t="str">
            <v>Vevparti</v>
          </cell>
          <cell r="K13769" t="str">
            <v>Shimano</v>
          </cell>
          <cell r="L13769" t="str">
            <v>Kontakta SHIMANO</v>
          </cell>
        </row>
        <row r="13770">
          <cell r="B13770" t="str">
            <v>YEC1414331Kedjeskydd</v>
          </cell>
          <cell r="C13770" t="str">
            <v>YEC1414331</v>
          </cell>
          <cell r="D13770">
            <v>2024</v>
          </cell>
          <cell r="E13770">
            <v>15</v>
          </cell>
          <cell r="F13770" t="str">
            <v>0150</v>
          </cell>
          <cell r="G13770" t="str">
            <v>H001</v>
          </cell>
          <cell r="H13770" t="str">
            <v>Chain guard</v>
          </cell>
          <cell r="I13770" t="str">
            <v>Kedjeskydd</v>
          </cell>
          <cell r="L13770" t="e">
            <v>#N/A</v>
          </cell>
        </row>
        <row r="13771">
          <cell r="B13771" t="str">
            <v>YEC1414331Kedjeskyddsfäste</v>
          </cell>
          <cell r="C13771" t="str">
            <v>YEC1414331</v>
          </cell>
          <cell r="D13771">
            <v>2024</v>
          </cell>
          <cell r="E13771">
            <v>16</v>
          </cell>
          <cell r="F13771" t="str">
            <v>0160</v>
          </cell>
          <cell r="G13771" t="str">
            <v>H002</v>
          </cell>
          <cell r="H13771" t="str">
            <v>Chain guard bracket</v>
          </cell>
          <cell r="I13771" t="str">
            <v>Kedjeskyddsfäste</v>
          </cell>
          <cell r="L13771" t="e">
            <v>#N/A</v>
          </cell>
        </row>
        <row r="13772">
          <cell r="B13772" t="str">
            <v>YEC1414331Framväxel</v>
          </cell>
          <cell r="C13772" t="str">
            <v>YEC1414331</v>
          </cell>
          <cell r="D13772">
            <v>2024</v>
          </cell>
          <cell r="E13772">
            <v>17</v>
          </cell>
          <cell r="F13772" t="str">
            <v>0170</v>
          </cell>
          <cell r="G13772" t="str">
            <v>D003</v>
          </cell>
          <cell r="H13772" t="str">
            <v>Front Derailleur</v>
          </cell>
          <cell r="I13772" t="str">
            <v>Framväxel</v>
          </cell>
          <cell r="L13772" t="e">
            <v>#N/A</v>
          </cell>
        </row>
        <row r="13773">
          <cell r="B13773" t="str">
            <v>YEC1414331Bakväxel</v>
          </cell>
          <cell r="C13773" t="str">
            <v>YEC1414331</v>
          </cell>
          <cell r="D13773">
            <v>2024</v>
          </cell>
          <cell r="E13773">
            <v>18</v>
          </cell>
          <cell r="F13773" t="str">
            <v>0180</v>
          </cell>
          <cell r="G13773" t="str">
            <v>D004</v>
          </cell>
          <cell r="H13773" t="str">
            <v>Rear Derailleur</v>
          </cell>
          <cell r="I13773" t="str">
            <v>Bakväxel</v>
          </cell>
          <cell r="K13773" t="str">
            <v>Shimano</v>
          </cell>
          <cell r="L13773" t="str">
            <v>Kontakta SHIMANO</v>
          </cell>
        </row>
        <row r="13774">
          <cell r="B13774" t="str">
            <v>YEC1414331Kedja</v>
          </cell>
          <cell r="C13774" t="str">
            <v>YEC1414331</v>
          </cell>
          <cell r="D13774">
            <v>2024</v>
          </cell>
          <cell r="E13774">
            <v>19</v>
          </cell>
          <cell r="F13774" t="str">
            <v>0190</v>
          </cell>
          <cell r="G13774" t="str">
            <v>E003</v>
          </cell>
          <cell r="H13774" t="str">
            <v xml:space="preserve">Chain </v>
          </cell>
          <cell r="I13774" t="str">
            <v>Kedja</v>
          </cell>
          <cell r="K13774" t="str">
            <v>Shimano</v>
          </cell>
          <cell r="L13774" t="str">
            <v>Kontakta SHIMANO</v>
          </cell>
        </row>
        <row r="13775">
          <cell r="B13775" t="str">
            <v>YEC1414331Kassett</v>
          </cell>
          <cell r="C13775" t="str">
            <v>YEC1414331</v>
          </cell>
          <cell r="D13775">
            <v>2024</v>
          </cell>
          <cell r="E13775">
            <v>20</v>
          </cell>
          <cell r="F13775" t="str">
            <v>0200</v>
          </cell>
          <cell r="G13775" t="str">
            <v>E004</v>
          </cell>
          <cell r="H13775" t="str">
            <v>Cassette Sprocket</v>
          </cell>
          <cell r="I13775" t="str">
            <v>Kassett</v>
          </cell>
          <cell r="K13775" t="str">
            <v>Shimano</v>
          </cell>
          <cell r="L13775" t="str">
            <v>Kontakta SHIMANO</v>
          </cell>
        </row>
        <row r="13776">
          <cell r="B13776" t="str">
            <v>YEC1414331Framhjul</v>
          </cell>
          <cell r="C13776" t="str">
            <v>YEC1414331</v>
          </cell>
          <cell r="D13776">
            <v>2024</v>
          </cell>
          <cell r="E13776">
            <v>21</v>
          </cell>
          <cell r="F13776" t="str">
            <v>0210</v>
          </cell>
          <cell r="G13776" t="str">
            <v>F001</v>
          </cell>
          <cell r="H13776" t="str">
            <v>Front hub</v>
          </cell>
          <cell r="I13776" t="str">
            <v>Framhjul</v>
          </cell>
          <cell r="L13776" t="e">
            <v>#N/A</v>
          </cell>
        </row>
        <row r="13777">
          <cell r="B13777" t="str">
            <v>YEC1414331Bakhjul</v>
          </cell>
          <cell r="C13777" t="str">
            <v>YEC1414331</v>
          </cell>
          <cell r="D13777">
            <v>2024</v>
          </cell>
          <cell r="E13777">
            <v>22</v>
          </cell>
          <cell r="F13777" t="str">
            <v>0220</v>
          </cell>
          <cell r="G13777" t="str">
            <v>F002</v>
          </cell>
          <cell r="H13777" t="str">
            <v>Rear hub</v>
          </cell>
          <cell r="I13777" t="str">
            <v>Bakhjul</v>
          </cell>
          <cell r="L13777" t="e">
            <v>#N/A</v>
          </cell>
        </row>
        <row r="13778">
          <cell r="B13778" t="str">
            <v>YEC1414331Däck</v>
          </cell>
          <cell r="C13778" t="str">
            <v>YEC1414331</v>
          </cell>
          <cell r="D13778">
            <v>2024</v>
          </cell>
          <cell r="E13778">
            <v>23</v>
          </cell>
          <cell r="F13778" t="str">
            <v>0230</v>
          </cell>
          <cell r="G13778" t="str">
            <v>F003</v>
          </cell>
          <cell r="H13778" t="str">
            <v>Tire</v>
          </cell>
          <cell r="I13778" t="str">
            <v>Däck</v>
          </cell>
          <cell r="L13778" t="e">
            <v>#N/A</v>
          </cell>
        </row>
        <row r="13779">
          <cell r="B13779" t="str">
            <v>YEC1414331Skärmar set</v>
          </cell>
          <cell r="C13779" t="str">
            <v>YEC1414331</v>
          </cell>
          <cell r="D13779">
            <v>2024</v>
          </cell>
          <cell r="E13779">
            <v>24</v>
          </cell>
          <cell r="F13779" t="str">
            <v>0240</v>
          </cell>
          <cell r="G13779" t="str">
            <v>H003</v>
          </cell>
          <cell r="H13779" t="str">
            <v xml:space="preserve">Mudguard front   </v>
          </cell>
          <cell r="I13779" t="str">
            <v>Skärmar set</v>
          </cell>
          <cell r="L13779" t="e">
            <v>#N/A</v>
          </cell>
        </row>
        <row r="13780">
          <cell r="B13780" t="str">
            <v>YEC1414331Pakethållare</v>
          </cell>
          <cell r="C13780" t="str">
            <v>YEC1414331</v>
          </cell>
          <cell r="D13780">
            <v>2024</v>
          </cell>
          <cell r="E13780">
            <v>25</v>
          </cell>
          <cell r="F13780" t="str">
            <v>0250</v>
          </cell>
          <cell r="G13780" t="str">
            <v>H004</v>
          </cell>
          <cell r="H13780" t="str">
            <v>Carrier</v>
          </cell>
          <cell r="I13780" t="str">
            <v>Pakethållare</v>
          </cell>
          <cell r="L13780" t="e">
            <v>#N/A</v>
          </cell>
        </row>
        <row r="13781">
          <cell r="B13781" t="str">
            <v>YEC1414331Sadel</v>
          </cell>
          <cell r="C13781" t="str">
            <v>YEC1414331</v>
          </cell>
          <cell r="D13781">
            <v>2024</v>
          </cell>
          <cell r="E13781">
            <v>26</v>
          </cell>
          <cell r="F13781" t="str">
            <v>0260</v>
          </cell>
          <cell r="G13781" t="str">
            <v>G001</v>
          </cell>
          <cell r="H13781" t="str">
            <v>Saddle</v>
          </cell>
          <cell r="I13781" t="str">
            <v>Sadel</v>
          </cell>
          <cell r="K13781" t="str">
            <v>C7106256-BK</v>
          </cell>
          <cell r="L13781" t="e">
            <v>#N/A</v>
          </cell>
        </row>
        <row r="13782">
          <cell r="B13782" t="str">
            <v>YEC1414331Sadelstolpe</v>
          </cell>
          <cell r="C13782" t="str">
            <v>YEC1414331</v>
          </cell>
          <cell r="D13782">
            <v>2024</v>
          </cell>
          <cell r="E13782">
            <v>27</v>
          </cell>
          <cell r="F13782" t="str">
            <v>0270</v>
          </cell>
          <cell r="G13782" t="str">
            <v>G002</v>
          </cell>
          <cell r="H13782" t="str">
            <v>Seatpost</v>
          </cell>
          <cell r="I13782" t="str">
            <v>Sadelstolpe</v>
          </cell>
          <cell r="K13782" t="str">
            <v>C7205608</v>
          </cell>
          <cell r="L13782" t="str">
            <v>BSP?</v>
          </cell>
        </row>
        <row r="13783">
          <cell r="B13783" t="str">
            <v>YEC1414331Sadelrörsklämma</v>
          </cell>
          <cell r="C13783" t="str">
            <v>YEC1414331</v>
          </cell>
          <cell r="D13783">
            <v>2024</v>
          </cell>
          <cell r="E13783">
            <v>28</v>
          </cell>
          <cell r="F13783" t="str">
            <v>0280</v>
          </cell>
          <cell r="G13783" t="str">
            <v>G003</v>
          </cell>
          <cell r="H13783" t="str">
            <v>Seat Clamp</v>
          </cell>
          <cell r="I13783" t="str">
            <v>Sadelrörsklämma</v>
          </cell>
          <cell r="K13783" t="str">
            <v>C7305190-BK</v>
          </cell>
          <cell r="L13783" t="str">
            <v>BSP?</v>
          </cell>
        </row>
        <row r="13784">
          <cell r="B13784" t="str">
            <v>YEC1414331Framlampa</v>
          </cell>
          <cell r="C13784" t="str">
            <v>YEC1414331</v>
          </cell>
          <cell r="D13784">
            <v>2024</v>
          </cell>
          <cell r="E13784">
            <v>29</v>
          </cell>
          <cell r="F13784" t="str">
            <v>0290</v>
          </cell>
          <cell r="G13784" t="str">
            <v>H005</v>
          </cell>
          <cell r="H13784" t="str">
            <v>Front light</v>
          </cell>
          <cell r="I13784" t="str">
            <v>Framlampa</v>
          </cell>
          <cell r="L13784" t="e">
            <v>#N/A</v>
          </cell>
        </row>
        <row r="13785">
          <cell r="B13785" t="str">
            <v>YEC1414331Baklampa</v>
          </cell>
          <cell r="C13785" t="str">
            <v>YEC1414331</v>
          </cell>
          <cell r="D13785">
            <v>2024</v>
          </cell>
          <cell r="E13785">
            <v>30</v>
          </cell>
          <cell r="F13785" t="str">
            <v>0300</v>
          </cell>
          <cell r="G13785" t="str">
            <v>H006</v>
          </cell>
          <cell r="H13785" t="str">
            <v>Light, Rear</v>
          </cell>
          <cell r="I13785" t="str">
            <v>Baklampa</v>
          </cell>
          <cell r="L13785" t="e">
            <v>#N/A</v>
          </cell>
        </row>
        <row r="13786">
          <cell r="B13786" t="str">
            <v>YEC1414331Låssats</v>
          </cell>
          <cell r="C13786" t="str">
            <v>YEC1414331</v>
          </cell>
          <cell r="D13786">
            <v>2024</v>
          </cell>
          <cell r="E13786">
            <v>31</v>
          </cell>
          <cell r="F13786" t="str">
            <v>0310</v>
          </cell>
          <cell r="G13786" t="str">
            <v>H007</v>
          </cell>
          <cell r="H13786" t="str">
            <v>Lock</v>
          </cell>
          <cell r="I13786" t="str">
            <v>Låssats</v>
          </cell>
          <cell r="L13786" t="e">
            <v>#N/A</v>
          </cell>
        </row>
        <row r="13787">
          <cell r="B13787" t="str">
            <v>YEC1414331Stöd</v>
          </cell>
          <cell r="C13787" t="str">
            <v>YEC1414331</v>
          </cell>
          <cell r="D13787">
            <v>2024</v>
          </cell>
          <cell r="E13787">
            <v>32</v>
          </cell>
          <cell r="F13787" t="str">
            <v>0320</v>
          </cell>
          <cell r="G13787" t="str">
            <v>H008</v>
          </cell>
          <cell r="H13787" t="str">
            <v>Kick stand</v>
          </cell>
          <cell r="I13787" t="str">
            <v>Stöd</v>
          </cell>
          <cell r="L13787" t="e">
            <v>#N/A</v>
          </cell>
        </row>
        <row r="13788">
          <cell r="B13788" t="str">
            <v>YEC1414331Korg</v>
          </cell>
          <cell r="C13788" t="str">
            <v>YEC1414331</v>
          </cell>
          <cell r="D13788">
            <v>2024</v>
          </cell>
          <cell r="E13788">
            <v>33</v>
          </cell>
          <cell r="F13788" t="str">
            <v>0330</v>
          </cell>
          <cell r="G13788" t="str">
            <v>H009</v>
          </cell>
          <cell r="H13788" t="str">
            <v>Basket / Fr carrier</v>
          </cell>
          <cell r="I13788" t="str">
            <v>Korg</v>
          </cell>
          <cell r="L13788" t="e">
            <v>#N/A</v>
          </cell>
        </row>
        <row r="13789">
          <cell r="B13789" t="str">
            <v>YEC1414331Pedaler</v>
          </cell>
          <cell r="C13789" t="str">
            <v>YEC1414331</v>
          </cell>
          <cell r="D13789">
            <v>2024</v>
          </cell>
          <cell r="E13789">
            <v>34</v>
          </cell>
          <cell r="F13789" t="str">
            <v>0340</v>
          </cell>
          <cell r="G13789" t="str">
            <v>E005</v>
          </cell>
          <cell r="H13789" t="str">
            <v xml:space="preserve">Pedal </v>
          </cell>
          <cell r="I13789" t="str">
            <v>Pedaler</v>
          </cell>
          <cell r="K13789" t="str">
            <v>C3505159</v>
          </cell>
          <cell r="L13789" t="str">
            <v>C3500030</v>
          </cell>
        </row>
        <row r="13790">
          <cell r="B13790" t="str">
            <v>YEC1414331Motor</v>
          </cell>
          <cell r="C13790" t="str">
            <v>YEC1414331</v>
          </cell>
          <cell r="D13790">
            <v>2024</v>
          </cell>
          <cell r="E13790">
            <v>35</v>
          </cell>
          <cell r="F13790" t="str">
            <v>0350</v>
          </cell>
          <cell r="G13790" t="str">
            <v>J001</v>
          </cell>
          <cell r="H13790" t="str">
            <v>DRIVE UNIT:</v>
          </cell>
          <cell r="I13790" t="str">
            <v>Motor</v>
          </cell>
          <cell r="K13790" t="str">
            <v>KDUE6100</v>
          </cell>
          <cell r="L13790" t="str">
            <v>Kontakta SHIMANO / DU-E6100</v>
          </cell>
        </row>
        <row r="13791">
          <cell r="B13791" t="str">
            <v>YEC1414331Display</v>
          </cell>
          <cell r="C13791" t="str">
            <v>YEC1414331</v>
          </cell>
          <cell r="D13791">
            <v>2024</v>
          </cell>
          <cell r="E13791">
            <v>36</v>
          </cell>
          <cell r="F13791" t="str">
            <v>0360</v>
          </cell>
          <cell r="G13791" t="str">
            <v>J004</v>
          </cell>
          <cell r="H13791" t="str">
            <v>DISPLAY:</v>
          </cell>
          <cell r="I13791" t="str">
            <v>Display</v>
          </cell>
          <cell r="K13791" t="str">
            <v>KSCE5000</v>
          </cell>
          <cell r="L13791" t="str">
            <v>Kontakta SHIMANO / SC-E5000</v>
          </cell>
        </row>
        <row r="13792">
          <cell r="B13792" t="str">
            <v>YEC1414331EB-Bus kabel</v>
          </cell>
          <cell r="C13792" t="str">
            <v>YEC1414331</v>
          </cell>
          <cell r="D13792">
            <v>2024</v>
          </cell>
          <cell r="E13792">
            <v>37</v>
          </cell>
          <cell r="F13792" t="str">
            <v>0370</v>
          </cell>
          <cell r="G13792" t="str">
            <v>J005</v>
          </cell>
          <cell r="H13792" t="str">
            <v>EB-BUS CABLE:</v>
          </cell>
          <cell r="I13792" t="str">
            <v>EB-Bus kabel</v>
          </cell>
          <cell r="K13792" t="str">
            <v>Shimano</v>
          </cell>
          <cell r="L13792" t="str">
            <v>Kontakta SHIMANO</v>
          </cell>
        </row>
        <row r="13793">
          <cell r="B13793" t="str">
            <v>YEC1414331Motorkabel</v>
          </cell>
          <cell r="C13793" t="str">
            <v>YEC1414331</v>
          </cell>
          <cell r="D13793">
            <v>2024</v>
          </cell>
          <cell r="E13793">
            <v>38</v>
          </cell>
          <cell r="F13793" t="str">
            <v>0380</v>
          </cell>
          <cell r="G13793" t="str">
            <v>J006</v>
          </cell>
          <cell r="H13793" t="str">
            <v>POWER CABLE:</v>
          </cell>
          <cell r="I13793" t="str">
            <v>Motorkabel</v>
          </cell>
          <cell r="K13793" t="str">
            <v>Shimano</v>
          </cell>
          <cell r="L13793" t="str">
            <v>Kontakta SHIMANO</v>
          </cell>
        </row>
        <row r="13794">
          <cell r="B13794" t="str">
            <v>YEC1414331Kabel framlampa</v>
          </cell>
          <cell r="C13794" t="str">
            <v>YEC1414331</v>
          </cell>
          <cell r="D13794">
            <v>2024</v>
          </cell>
          <cell r="E13794">
            <v>39</v>
          </cell>
          <cell r="F13794" t="str">
            <v>0390</v>
          </cell>
          <cell r="G13794" t="str">
            <v>J007</v>
          </cell>
          <cell r="H13794" t="str">
            <v>F. LIGHT CABLE:</v>
          </cell>
          <cell r="I13794" t="str">
            <v>Kabel framlampa</v>
          </cell>
          <cell r="L13794" t="e">
            <v>#N/A</v>
          </cell>
        </row>
        <row r="13795">
          <cell r="B13795" t="str">
            <v>YEC1414331Kabel baklampa</v>
          </cell>
          <cell r="C13795" t="str">
            <v>YEC1414331</v>
          </cell>
          <cell r="D13795">
            <v>2024</v>
          </cell>
          <cell r="E13795">
            <v>40</v>
          </cell>
          <cell r="F13795" t="str">
            <v>0400</v>
          </cell>
          <cell r="G13795" t="str">
            <v>J008</v>
          </cell>
          <cell r="H13795" t="str">
            <v>R. LIGHT CABLE:</v>
          </cell>
          <cell r="I13795" t="str">
            <v>Kabel baklampa</v>
          </cell>
          <cell r="L13795" t="e">
            <v>#N/A</v>
          </cell>
        </row>
        <row r="13796">
          <cell r="B13796" t="str">
            <v>YEC1414331Hastighetssensor</v>
          </cell>
          <cell r="C13796" t="str">
            <v>YEC1414331</v>
          </cell>
          <cell r="D13796">
            <v>2024</v>
          </cell>
          <cell r="E13796">
            <v>41</v>
          </cell>
          <cell r="F13796" t="str">
            <v>0410</v>
          </cell>
          <cell r="G13796" t="str">
            <v>J009</v>
          </cell>
          <cell r="H13796" t="str">
            <v>SPEED SENSOR:</v>
          </cell>
          <cell r="I13796" t="str">
            <v>Hastighetssensor</v>
          </cell>
          <cell r="K13796" t="str">
            <v>KSMDUE10</v>
          </cell>
          <cell r="L13796" t="str">
            <v>Kontakta SHIMANO / SM-DUE10</v>
          </cell>
        </row>
        <row r="13797">
          <cell r="B13797" t="str">
            <v>YEC1414331Batteri</v>
          </cell>
          <cell r="C13797" t="str">
            <v>YEC1414331</v>
          </cell>
          <cell r="D13797">
            <v>2024</v>
          </cell>
          <cell r="E13797">
            <v>42</v>
          </cell>
          <cell r="F13797" t="str">
            <v>0420</v>
          </cell>
          <cell r="G13797" t="str">
            <v>J002</v>
          </cell>
          <cell r="H13797" t="str">
            <v>BATTERY:</v>
          </cell>
          <cell r="I13797" t="str">
            <v>Batteri</v>
          </cell>
          <cell r="K13797" t="str">
            <v>C8705238-1-17H</v>
          </cell>
          <cell r="L13797" t="str">
            <v>BSP?</v>
          </cell>
        </row>
        <row r="13798">
          <cell r="B13798" t="str">
            <v>YEC1414331Batterihållare</v>
          </cell>
          <cell r="C13798" t="str">
            <v>YEC1414331</v>
          </cell>
          <cell r="D13798">
            <v>2024</v>
          </cell>
          <cell r="E13798">
            <v>43</v>
          </cell>
          <cell r="F13798" t="str">
            <v>0430</v>
          </cell>
          <cell r="G13798" t="str">
            <v>J003</v>
          </cell>
          <cell r="H13798" t="str">
            <v>BATTERY HOLDER/Slider</v>
          </cell>
          <cell r="I13798" t="str">
            <v>Batterihållare</v>
          </cell>
          <cell r="K13798" t="str">
            <v>C8705238-03FH2</v>
          </cell>
          <cell r="L13798" t="str">
            <v>BSP?</v>
          </cell>
        </row>
        <row r="13799">
          <cell r="B13799" t="str">
            <v>YEC1414331Batteriladdare</v>
          </cell>
          <cell r="C13799" t="str">
            <v>YEC1414331</v>
          </cell>
          <cell r="D13799">
            <v>2024</v>
          </cell>
          <cell r="E13799">
            <v>44</v>
          </cell>
          <cell r="F13799" t="str">
            <v>0440</v>
          </cell>
          <cell r="G13799" t="str">
            <v>J010</v>
          </cell>
          <cell r="H13799" t="str">
            <v>CHARGER:</v>
          </cell>
          <cell r="I13799" t="str">
            <v>Batteriladdare</v>
          </cell>
          <cell r="K13799" t="str">
            <v>C8705238-02</v>
          </cell>
          <cell r="L13799" t="str">
            <v>C8705238-02</v>
          </cell>
        </row>
        <row r="13800">
          <cell r="B13800" t="str">
            <v>YEC1414331Kontrollbox</v>
          </cell>
          <cell r="C13800" t="str">
            <v>YEC1414331</v>
          </cell>
          <cell r="D13800">
            <v>2024</v>
          </cell>
          <cell r="E13800">
            <v>45</v>
          </cell>
          <cell r="F13800" t="str">
            <v>0450</v>
          </cell>
          <cell r="G13800" t="str">
            <v>J011</v>
          </cell>
          <cell r="H13800" t="str">
            <v>Controller</v>
          </cell>
          <cell r="I13800" t="str">
            <v>Kontrollbox</v>
          </cell>
          <cell r="K13800" t="str">
            <v>INGÅR I MOTORN</v>
          </cell>
          <cell r="L13800" t="str">
            <v>Ingår i motorn</v>
          </cell>
        </row>
        <row r="13801">
          <cell r="B13801" t="str">
            <v>YEC1414331Växelöra</v>
          </cell>
          <cell r="C13801" t="str">
            <v>YEC1414331</v>
          </cell>
          <cell r="D13801">
            <v>2024</v>
          </cell>
          <cell r="E13801">
            <v>46</v>
          </cell>
          <cell r="F13801" t="str">
            <v>0460</v>
          </cell>
          <cell r="G13801" t="str">
            <v>D005</v>
          </cell>
          <cell r="H13801" t="str">
            <v>Gear hanger</v>
          </cell>
          <cell r="I13801" t="str">
            <v>Växelöra</v>
          </cell>
          <cell r="K13801" t="str">
            <v>?</v>
          </cell>
          <cell r="L13801" t="e">
            <v>#N/A</v>
          </cell>
        </row>
        <row r="13802">
          <cell r="B13802" t="str">
            <v>YEC1414731RAM</v>
          </cell>
          <cell r="C13802" t="str">
            <v>YEC1414731</v>
          </cell>
          <cell r="D13802">
            <v>2024</v>
          </cell>
          <cell r="E13802">
            <v>1</v>
          </cell>
          <cell r="F13802" t="str">
            <v>0010</v>
          </cell>
          <cell r="G13802" t="str">
            <v>A001</v>
          </cell>
          <cell r="H13802" t="str">
            <v>PAINTED FRAME</v>
          </cell>
          <cell r="I13802" t="str">
            <v>RAM</v>
          </cell>
          <cell r="L13802" t="e">
            <v>#N/A</v>
          </cell>
        </row>
        <row r="13803">
          <cell r="B13803" t="str">
            <v>YEC1414731Framgaffel</v>
          </cell>
          <cell r="C13803" t="str">
            <v>YEC1414731</v>
          </cell>
          <cell r="D13803">
            <v>2024</v>
          </cell>
          <cell r="E13803">
            <v>2</v>
          </cell>
          <cell r="F13803" t="str">
            <v>0020</v>
          </cell>
          <cell r="G13803" t="str">
            <v>A002</v>
          </cell>
          <cell r="H13803" t="str">
            <v>PAINTED FORK</v>
          </cell>
          <cell r="I13803" t="str">
            <v>Framgaffel</v>
          </cell>
          <cell r="L13803" t="e">
            <v>#N/A</v>
          </cell>
        </row>
        <row r="13804">
          <cell r="B13804" t="str">
            <v>YEC1414731Styrlager</v>
          </cell>
          <cell r="C13804" t="str">
            <v>YEC1414731</v>
          </cell>
          <cell r="D13804">
            <v>2024</v>
          </cell>
          <cell r="E13804">
            <v>3</v>
          </cell>
          <cell r="F13804" t="str">
            <v>0030</v>
          </cell>
          <cell r="G13804" t="str">
            <v>B001</v>
          </cell>
          <cell r="H13804" t="str">
            <v>Head Set</v>
          </cell>
          <cell r="I13804" t="str">
            <v>Styrlager</v>
          </cell>
          <cell r="K13804" t="str">
            <v>C2105318</v>
          </cell>
          <cell r="L13804" t="str">
            <v>C2105318</v>
          </cell>
        </row>
        <row r="13805">
          <cell r="B13805" t="str">
            <v xml:space="preserve">YEC1414731Styrstam </v>
          </cell>
          <cell r="C13805" t="str">
            <v>YEC1414731</v>
          </cell>
          <cell r="D13805">
            <v>2024</v>
          </cell>
          <cell r="E13805">
            <v>4</v>
          </cell>
          <cell r="F13805" t="str">
            <v>0040</v>
          </cell>
          <cell r="G13805" t="str">
            <v>B002</v>
          </cell>
          <cell r="H13805" t="str">
            <v>Handlebar Stem</v>
          </cell>
          <cell r="I13805" t="str">
            <v xml:space="preserve">Styrstam </v>
          </cell>
          <cell r="K13805" t="str">
            <v>C2205619-045</v>
          </cell>
          <cell r="L13805" t="str">
            <v>BSP?</v>
          </cell>
        </row>
        <row r="13806">
          <cell r="B13806" t="str">
            <v>YEC1414731Styre</v>
          </cell>
          <cell r="C13806" t="str">
            <v>YEC1414731</v>
          </cell>
          <cell r="D13806">
            <v>2024</v>
          </cell>
          <cell r="E13806">
            <v>5</v>
          </cell>
          <cell r="F13806" t="str">
            <v>0050</v>
          </cell>
          <cell r="G13806" t="str">
            <v>B003</v>
          </cell>
          <cell r="H13806" t="str">
            <v>Handelbar</v>
          </cell>
          <cell r="I13806" t="str">
            <v>Styre</v>
          </cell>
          <cell r="K13806" t="str">
            <v>C2306022</v>
          </cell>
          <cell r="L13806" t="str">
            <v>C2300460</v>
          </cell>
        </row>
        <row r="13807">
          <cell r="B13807" t="str">
            <v>YEC1414731Bromsgrepp H</v>
          </cell>
          <cell r="C13807" t="str">
            <v>YEC1414731</v>
          </cell>
          <cell r="D13807">
            <v>2024</v>
          </cell>
          <cell r="E13807">
            <v>6</v>
          </cell>
          <cell r="F13807" t="str">
            <v>0060</v>
          </cell>
          <cell r="G13807" t="str">
            <v>C002</v>
          </cell>
          <cell r="H13807" t="str">
            <v>Brake Lever R</v>
          </cell>
          <cell r="I13807" t="str">
            <v>Bromsgrepp H</v>
          </cell>
          <cell r="K13807" t="str">
            <v>Shimano</v>
          </cell>
          <cell r="L13807" t="str">
            <v>Kontakta SHIMANO</v>
          </cell>
        </row>
        <row r="13808">
          <cell r="B13808" t="str">
            <v>YEC1414731Bromsgrepp V</v>
          </cell>
          <cell r="C13808" t="str">
            <v>YEC1414731</v>
          </cell>
          <cell r="D13808">
            <v>2024</v>
          </cell>
          <cell r="E13808">
            <v>7</v>
          </cell>
          <cell r="F13808" t="str">
            <v>0070</v>
          </cell>
          <cell r="G13808" t="str">
            <v>C001</v>
          </cell>
          <cell r="H13808" t="str">
            <v>Brake Lever L</v>
          </cell>
          <cell r="I13808" t="str">
            <v>Bromsgrepp V</v>
          </cell>
          <cell r="K13808" t="str">
            <v>Shimano</v>
          </cell>
          <cell r="L13808" t="str">
            <v>Kontakta SHIMANO</v>
          </cell>
        </row>
        <row r="13809">
          <cell r="B13809" t="str">
            <v>YEC1414731Växelreglage H</v>
          </cell>
          <cell r="C13809" t="str">
            <v>YEC1414731</v>
          </cell>
          <cell r="D13809">
            <v>2024</v>
          </cell>
          <cell r="E13809">
            <v>8</v>
          </cell>
          <cell r="F13809" t="str">
            <v>0080</v>
          </cell>
          <cell r="G13809" t="str">
            <v>D002</v>
          </cell>
          <cell r="H13809" t="str">
            <v>Shift Lever R</v>
          </cell>
          <cell r="I13809" t="str">
            <v>Växelreglage H</v>
          </cell>
          <cell r="K13809" t="str">
            <v>Shimano</v>
          </cell>
          <cell r="L13809" t="str">
            <v>Kontakta SHIMANO</v>
          </cell>
        </row>
        <row r="13810">
          <cell r="B13810" t="str">
            <v>YEC1414731Växelreglage V</v>
          </cell>
          <cell r="C13810" t="str">
            <v>YEC1414731</v>
          </cell>
          <cell r="D13810">
            <v>2024</v>
          </cell>
          <cell r="E13810">
            <v>9</v>
          </cell>
          <cell r="F13810" t="str">
            <v>0090</v>
          </cell>
          <cell r="G13810" t="str">
            <v>D001</v>
          </cell>
          <cell r="H13810" t="str">
            <v>Shift Lever L</v>
          </cell>
          <cell r="I13810" t="str">
            <v>Växelreglage V</v>
          </cell>
          <cell r="L13810" t="e">
            <v>#N/A</v>
          </cell>
        </row>
        <row r="13811">
          <cell r="B13811" t="str">
            <v>YEC1414731Handtag par</v>
          </cell>
          <cell r="C13811" t="str">
            <v>YEC1414731</v>
          </cell>
          <cell r="D13811">
            <v>2024</v>
          </cell>
          <cell r="E13811">
            <v>10</v>
          </cell>
          <cell r="F13811" t="str">
            <v>0100</v>
          </cell>
          <cell r="G13811" t="str">
            <v>B004</v>
          </cell>
          <cell r="H13811" t="str">
            <v>Grip R</v>
          </cell>
          <cell r="I13811" t="str">
            <v>Handtag par</v>
          </cell>
          <cell r="K13811" t="str">
            <v>C2505350</v>
          </cell>
          <cell r="L13811" t="str">
            <v>BSP?</v>
          </cell>
        </row>
        <row r="13812">
          <cell r="B13812" t="str">
            <v>YEC1414731Frambroms</v>
          </cell>
          <cell r="C13812" t="str">
            <v>YEC1414731</v>
          </cell>
          <cell r="D13812">
            <v>2024</v>
          </cell>
          <cell r="E13812">
            <v>11</v>
          </cell>
          <cell r="F13812" t="str">
            <v>0110</v>
          </cell>
          <cell r="G13812" t="str">
            <v>C003</v>
          </cell>
          <cell r="H13812" t="str">
            <v xml:space="preserve">Brake front </v>
          </cell>
          <cell r="I13812" t="str">
            <v>Frambroms</v>
          </cell>
          <cell r="K13812" t="str">
            <v>Shimano</v>
          </cell>
          <cell r="L13812" t="str">
            <v>Kontakta SHIMANO</v>
          </cell>
        </row>
        <row r="13813">
          <cell r="B13813" t="str">
            <v>YEC1414731Bakbroms</v>
          </cell>
          <cell r="C13813" t="str">
            <v>YEC1414731</v>
          </cell>
          <cell r="D13813">
            <v>2024</v>
          </cell>
          <cell r="E13813">
            <v>12</v>
          </cell>
          <cell r="F13813" t="str">
            <v>0120</v>
          </cell>
          <cell r="G13813" t="str">
            <v>C004</v>
          </cell>
          <cell r="H13813" t="str">
            <v>Brake rear</v>
          </cell>
          <cell r="I13813" t="str">
            <v>Bakbroms</v>
          </cell>
          <cell r="K13813" t="str">
            <v>Shimano</v>
          </cell>
          <cell r="L13813" t="str">
            <v>Kontakta SHIMANO</v>
          </cell>
        </row>
        <row r="13814">
          <cell r="B13814" t="str">
            <v>YEC1414731Vevlager</v>
          </cell>
          <cell r="C13814" t="str">
            <v>YEC1414731</v>
          </cell>
          <cell r="D13814">
            <v>2024</v>
          </cell>
          <cell r="E13814">
            <v>13</v>
          </cell>
          <cell r="F13814" t="str">
            <v>0130</v>
          </cell>
          <cell r="G13814" t="str">
            <v>E001</v>
          </cell>
          <cell r="H13814" t="str">
            <v xml:space="preserve">BB-set </v>
          </cell>
          <cell r="I13814" t="str">
            <v>Vevlager</v>
          </cell>
          <cell r="K13814" t="str">
            <v>INGÅR I MOTORN</v>
          </cell>
          <cell r="L13814" t="str">
            <v>Ingår i motorn</v>
          </cell>
        </row>
        <row r="13815">
          <cell r="B13815" t="str">
            <v>YEC1414731Vevparti</v>
          </cell>
          <cell r="C13815" t="str">
            <v>YEC1414731</v>
          </cell>
          <cell r="D13815">
            <v>2024</v>
          </cell>
          <cell r="E13815">
            <v>14</v>
          </cell>
          <cell r="F13815" t="str">
            <v>0140</v>
          </cell>
          <cell r="G13815" t="str">
            <v>E002</v>
          </cell>
          <cell r="H13815" t="str">
            <v>Front Chainwheel</v>
          </cell>
          <cell r="I13815" t="str">
            <v>Vevparti</v>
          </cell>
          <cell r="K13815" t="str">
            <v>Shimano</v>
          </cell>
          <cell r="L13815" t="str">
            <v>Kontakta SHIMANO</v>
          </cell>
        </row>
        <row r="13816">
          <cell r="B13816" t="str">
            <v>YEC1414731Kedjeskydd</v>
          </cell>
          <cell r="C13816" t="str">
            <v>YEC1414731</v>
          </cell>
          <cell r="D13816">
            <v>2024</v>
          </cell>
          <cell r="E13816">
            <v>15</v>
          </cell>
          <cell r="F13816" t="str">
            <v>0150</v>
          </cell>
          <cell r="G13816" t="str">
            <v>H001</v>
          </cell>
          <cell r="H13816" t="str">
            <v>Chain guard</v>
          </cell>
          <cell r="I13816" t="str">
            <v>Kedjeskydd</v>
          </cell>
          <cell r="L13816" t="e">
            <v>#N/A</v>
          </cell>
        </row>
        <row r="13817">
          <cell r="B13817" t="str">
            <v>YEC1414731Kedjeskyddsfäste</v>
          </cell>
          <cell r="C13817" t="str">
            <v>YEC1414731</v>
          </cell>
          <cell r="D13817">
            <v>2024</v>
          </cell>
          <cell r="E13817">
            <v>16</v>
          </cell>
          <cell r="F13817" t="str">
            <v>0160</v>
          </cell>
          <cell r="G13817" t="str">
            <v>H002</v>
          </cell>
          <cell r="H13817" t="str">
            <v>Chain guard bracket</v>
          </cell>
          <cell r="I13817" t="str">
            <v>Kedjeskyddsfäste</v>
          </cell>
          <cell r="L13817" t="e">
            <v>#N/A</v>
          </cell>
        </row>
        <row r="13818">
          <cell r="B13818" t="str">
            <v>YEC1414731Framväxel</v>
          </cell>
          <cell r="C13818" t="str">
            <v>YEC1414731</v>
          </cell>
          <cell r="D13818">
            <v>2024</v>
          </cell>
          <cell r="E13818">
            <v>17</v>
          </cell>
          <cell r="F13818" t="str">
            <v>0170</v>
          </cell>
          <cell r="G13818" t="str">
            <v>D003</v>
          </cell>
          <cell r="H13818" t="str">
            <v>Front Derailleur</v>
          </cell>
          <cell r="I13818" t="str">
            <v>Framväxel</v>
          </cell>
          <cell r="L13818" t="e">
            <v>#N/A</v>
          </cell>
        </row>
        <row r="13819">
          <cell r="B13819" t="str">
            <v>YEC1414731Bakväxel</v>
          </cell>
          <cell r="C13819" t="str">
            <v>YEC1414731</v>
          </cell>
          <cell r="D13819">
            <v>2024</v>
          </cell>
          <cell r="E13819">
            <v>18</v>
          </cell>
          <cell r="F13819" t="str">
            <v>0180</v>
          </cell>
          <cell r="G13819" t="str">
            <v>D004</v>
          </cell>
          <cell r="H13819" t="str">
            <v>Rear Derailleur</v>
          </cell>
          <cell r="I13819" t="str">
            <v>Bakväxel</v>
          </cell>
          <cell r="K13819" t="str">
            <v>Shimano</v>
          </cell>
          <cell r="L13819" t="str">
            <v>Kontakta SHIMANO</v>
          </cell>
        </row>
        <row r="13820">
          <cell r="B13820" t="str">
            <v>YEC1414731Kedja</v>
          </cell>
          <cell r="C13820" t="str">
            <v>YEC1414731</v>
          </cell>
          <cell r="D13820">
            <v>2024</v>
          </cell>
          <cell r="E13820">
            <v>19</v>
          </cell>
          <cell r="F13820" t="str">
            <v>0190</v>
          </cell>
          <cell r="G13820" t="str">
            <v>E003</v>
          </cell>
          <cell r="H13820" t="str">
            <v xml:space="preserve">Chain </v>
          </cell>
          <cell r="I13820" t="str">
            <v>Kedja</v>
          </cell>
          <cell r="K13820" t="str">
            <v>Shimano</v>
          </cell>
          <cell r="L13820" t="str">
            <v>Kontakta SHIMANO</v>
          </cell>
        </row>
        <row r="13821">
          <cell r="B13821" t="str">
            <v>YEC1414731Kassett</v>
          </cell>
          <cell r="C13821" t="str">
            <v>YEC1414731</v>
          </cell>
          <cell r="D13821">
            <v>2024</v>
          </cell>
          <cell r="E13821">
            <v>20</v>
          </cell>
          <cell r="F13821" t="str">
            <v>0200</v>
          </cell>
          <cell r="G13821" t="str">
            <v>E004</v>
          </cell>
          <cell r="H13821" t="str">
            <v>Cassette Sprocket</v>
          </cell>
          <cell r="I13821" t="str">
            <v>Kassett</v>
          </cell>
          <cell r="K13821" t="str">
            <v>Shimano</v>
          </cell>
          <cell r="L13821" t="str">
            <v>Kontakta SHIMANO</v>
          </cell>
        </row>
        <row r="13822">
          <cell r="B13822" t="str">
            <v>YEC1414731Framhjul</v>
          </cell>
          <cell r="C13822" t="str">
            <v>YEC1414731</v>
          </cell>
          <cell r="D13822">
            <v>2024</v>
          </cell>
          <cell r="E13822">
            <v>21</v>
          </cell>
          <cell r="F13822" t="str">
            <v>0210</v>
          </cell>
          <cell r="G13822" t="str">
            <v>F001</v>
          </cell>
          <cell r="H13822" t="str">
            <v>Front hub</v>
          </cell>
          <cell r="I13822" t="str">
            <v>Framhjul</v>
          </cell>
          <cell r="L13822" t="e">
            <v>#N/A</v>
          </cell>
        </row>
        <row r="13823">
          <cell r="B13823" t="str">
            <v>YEC1414731Bakhjul</v>
          </cell>
          <cell r="C13823" t="str">
            <v>YEC1414731</v>
          </cell>
          <cell r="D13823">
            <v>2024</v>
          </cell>
          <cell r="E13823">
            <v>22</v>
          </cell>
          <cell r="F13823" t="str">
            <v>0220</v>
          </cell>
          <cell r="G13823" t="str">
            <v>F002</v>
          </cell>
          <cell r="H13823" t="str">
            <v>Rear hub</v>
          </cell>
          <cell r="I13823" t="str">
            <v>Bakhjul</v>
          </cell>
          <cell r="L13823" t="e">
            <v>#N/A</v>
          </cell>
        </row>
        <row r="13824">
          <cell r="B13824" t="str">
            <v>YEC1414731Däck</v>
          </cell>
          <cell r="C13824" t="str">
            <v>YEC1414731</v>
          </cell>
          <cell r="D13824">
            <v>2024</v>
          </cell>
          <cell r="E13824">
            <v>23</v>
          </cell>
          <cell r="F13824" t="str">
            <v>0230</v>
          </cell>
          <cell r="G13824" t="str">
            <v>F003</v>
          </cell>
          <cell r="H13824" t="str">
            <v>Tire</v>
          </cell>
          <cell r="I13824" t="str">
            <v>Däck</v>
          </cell>
          <cell r="L13824" t="e">
            <v>#N/A</v>
          </cell>
        </row>
        <row r="13825">
          <cell r="B13825" t="str">
            <v>YEC1414731Skärmar set</v>
          </cell>
          <cell r="C13825" t="str">
            <v>YEC1414731</v>
          </cell>
          <cell r="D13825">
            <v>2024</v>
          </cell>
          <cell r="E13825">
            <v>24</v>
          </cell>
          <cell r="F13825" t="str">
            <v>0240</v>
          </cell>
          <cell r="G13825" t="str">
            <v>H003</v>
          </cell>
          <cell r="H13825" t="str">
            <v xml:space="preserve">Mudguard front   </v>
          </cell>
          <cell r="I13825" t="str">
            <v>Skärmar set</v>
          </cell>
          <cell r="L13825" t="e">
            <v>#N/A</v>
          </cell>
        </row>
        <row r="13826">
          <cell r="B13826" t="str">
            <v>YEC1414731Pakethållare</v>
          </cell>
          <cell r="C13826" t="str">
            <v>YEC1414731</v>
          </cell>
          <cell r="D13826">
            <v>2024</v>
          </cell>
          <cell r="E13826">
            <v>25</v>
          </cell>
          <cell r="F13826" t="str">
            <v>0250</v>
          </cell>
          <cell r="G13826" t="str">
            <v>H004</v>
          </cell>
          <cell r="H13826" t="str">
            <v>Carrier</v>
          </cell>
          <cell r="I13826" t="str">
            <v>Pakethållare</v>
          </cell>
          <cell r="L13826" t="e">
            <v>#N/A</v>
          </cell>
        </row>
        <row r="13827">
          <cell r="B13827" t="str">
            <v>YEC1414731Sadel</v>
          </cell>
          <cell r="C13827" t="str">
            <v>YEC1414731</v>
          </cell>
          <cell r="D13827">
            <v>2024</v>
          </cell>
          <cell r="E13827">
            <v>26</v>
          </cell>
          <cell r="F13827" t="str">
            <v>0260</v>
          </cell>
          <cell r="G13827" t="str">
            <v>G001</v>
          </cell>
          <cell r="H13827" t="str">
            <v>Saddle</v>
          </cell>
          <cell r="I13827" t="str">
            <v>Sadel</v>
          </cell>
          <cell r="K13827" t="str">
            <v>C7106256-BK</v>
          </cell>
          <cell r="L13827" t="e">
            <v>#N/A</v>
          </cell>
        </row>
        <row r="13828">
          <cell r="B13828" t="str">
            <v>YEC1414731Sadelstolpe</v>
          </cell>
          <cell r="C13828" t="str">
            <v>YEC1414731</v>
          </cell>
          <cell r="D13828">
            <v>2024</v>
          </cell>
          <cell r="E13828">
            <v>27</v>
          </cell>
          <cell r="F13828" t="str">
            <v>0270</v>
          </cell>
          <cell r="G13828" t="str">
            <v>G002</v>
          </cell>
          <cell r="H13828" t="str">
            <v>Seatpost</v>
          </cell>
          <cell r="I13828" t="str">
            <v>Sadelstolpe</v>
          </cell>
          <cell r="K13828" t="str">
            <v>C7205608</v>
          </cell>
          <cell r="L13828" t="str">
            <v>BSP?</v>
          </cell>
        </row>
        <row r="13829">
          <cell r="B13829" t="str">
            <v>YEC1414731Sadelrörsklämma</v>
          </cell>
          <cell r="C13829" t="str">
            <v>YEC1414731</v>
          </cell>
          <cell r="D13829">
            <v>2024</v>
          </cell>
          <cell r="E13829">
            <v>28</v>
          </cell>
          <cell r="F13829" t="str">
            <v>0280</v>
          </cell>
          <cell r="G13829" t="str">
            <v>G003</v>
          </cell>
          <cell r="H13829" t="str">
            <v>Seat Clamp</v>
          </cell>
          <cell r="I13829" t="str">
            <v>Sadelrörsklämma</v>
          </cell>
          <cell r="K13829" t="str">
            <v>C7305190-BK</v>
          </cell>
          <cell r="L13829" t="str">
            <v>BSP?</v>
          </cell>
        </row>
        <row r="13830">
          <cell r="B13830" t="str">
            <v>YEC1414731Framlampa</v>
          </cell>
          <cell r="C13830" t="str">
            <v>YEC1414731</v>
          </cell>
          <cell r="D13830">
            <v>2024</v>
          </cell>
          <cell r="E13830">
            <v>29</v>
          </cell>
          <cell r="F13830" t="str">
            <v>0290</v>
          </cell>
          <cell r="G13830" t="str">
            <v>H005</v>
          </cell>
          <cell r="H13830" t="str">
            <v>Front light</v>
          </cell>
          <cell r="I13830" t="str">
            <v>Framlampa</v>
          </cell>
          <cell r="L13830" t="e">
            <v>#N/A</v>
          </cell>
        </row>
        <row r="13831">
          <cell r="B13831" t="str">
            <v>YEC1414731Baklampa</v>
          </cell>
          <cell r="C13831" t="str">
            <v>YEC1414731</v>
          </cell>
          <cell r="D13831">
            <v>2024</v>
          </cell>
          <cell r="E13831">
            <v>30</v>
          </cell>
          <cell r="F13831" t="str">
            <v>0300</v>
          </cell>
          <cell r="G13831" t="str">
            <v>H006</v>
          </cell>
          <cell r="H13831" t="str">
            <v>Light, Rear</v>
          </cell>
          <cell r="I13831" t="str">
            <v>Baklampa</v>
          </cell>
          <cell r="L13831" t="e">
            <v>#N/A</v>
          </cell>
        </row>
        <row r="13832">
          <cell r="B13832" t="str">
            <v>YEC1414731Låssats</v>
          </cell>
          <cell r="C13832" t="str">
            <v>YEC1414731</v>
          </cell>
          <cell r="D13832">
            <v>2024</v>
          </cell>
          <cell r="E13832">
            <v>31</v>
          </cell>
          <cell r="F13832" t="str">
            <v>0310</v>
          </cell>
          <cell r="G13832" t="str">
            <v>H007</v>
          </cell>
          <cell r="H13832" t="str">
            <v>Lock</v>
          </cell>
          <cell r="I13832" t="str">
            <v>Låssats</v>
          </cell>
          <cell r="L13832" t="e">
            <v>#N/A</v>
          </cell>
        </row>
        <row r="13833">
          <cell r="B13833" t="str">
            <v>YEC1414731Stöd</v>
          </cell>
          <cell r="C13833" t="str">
            <v>YEC1414731</v>
          </cell>
          <cell r="D13833">
            <v>2024</v>
          </cell>
          <cell r="E13833">
            <v>32</v>
          </cell>
          <cell r="F13833" t="str">
            <v>0320</v>
          </cell>
          <cell r="G13833" t="str">
            <v>H008</v>
          </cell>
          <cell r="H13833" t="str">
            <v>Kick stand</v>
          </cell>
          <cell r="I13833" t="str">
            <v>Stöd</v>
          </cell>
          <cell r="L13833" t="e">
            <v>#N/A</v>
          </cell>
        </row>
        <row r="13834">
          <cell r="B13834" t="str">
            <v>YEC1414731Korg</v>
          </cell>
          <cell r="C13834" t="str">
            <v>YEC1414731</v>
          </cell>
          <cell r="D13834">
            <v>2024</v>
          </cell>
          <cell r="E13834">
            <v>33</v>
          </cell>
          <cell r="F13834" t="str">
            <v>0330</v>
          </cell>
          <cell r="G13834" t="str">
            <v>H009</v>
          </cell>
          <cell r="H13834" t="str">
            <v>Basket / Fr carrier</v>
          </cell>
          <cell r="I13834" t="str">
            <v>Korg</v>
          </cell>
          <cell r="L13834" t="e">
            <v>#N/A</v>
          </cell>
        </row>
        <row r="13835">
          <cell r="B13835" t="str">
            <v>YEC1414731Pedaler</v>
          </cell>
          <cell r="C13835" t="str">
            <v>YEC1414731</v>
          </cell>
          <cell r="D13835">
            <v>2024</v>
          </cell>
          <cell r="E13835">
            <v>34</v>
          </cell>
          <cell r="F13835" t="str">
            <v>0340</v>
          </cell>
          <cell r="G13835" t="str">
            <v>E005</v>
          </cell>
          <cell r="H13835" t="str">
            <v xml:space="preserve">Pedal </v>
          </cell>
          <cell r="I13835" t="str">
            <v>Pedaler</v>
          </cell>
          <cell r="K13835" t="str">
            <v>C3505159</v>
          </cell>
          <cell r="L13835" t="str">
            <v>C3500030</v>
          </cell>
        </row>
        <row r="13836">
          <cell r="B13836" t="str">
            <v>YEC1414731Motor</v>
          </cell>
          <cell r="C13836" t="str">
            <v>YEC1414731</v>
          </cell>
          <cell r="D13836">
            <v>2024</v>
          </cell>
          <cell r="E13836">
            <v>35</v>
          </cell>
          <cell r="F13836" t="str">
            <v>0350</v>
          </cell>
          <cell r="G13836" t="str">
            <v>J001</v>
          </cell>
          <cell r="H13836" t="str">
            <v>DRIVE UNIT:</v>
          </cell>
          <cell r="I13836" t="str">
            <v>Motor</v>
          </cell>
          <cell r="K13836" t="str">
            <v>KDUE6100</v>
          </cell>
          <cell r="L13836" t="str">
            <v>Kontakta SHIMANO / DU-E6100</v>
          </cell>
        </row>
        <row r="13837">
          <cell r="B13837" t="str">
            <v>YEC1414731Display</v>
          </cell>
          <cell r="C13837" t="str">
            <v>YEC1414731</v>
          </cell>
          <cell r="D13837">
            <v>2024</v>
          </cell>
          <cell r="E13837">
            <v>36</v>
          </cell>
          <cell r="F13837" t="str">
            <v>0360</v>
          </cell>
          <cell r="G13837" t="str">
            <v>J004</v>
          </cell>
          <cell r="H13837" t="str">
            <v>DISPLAY:</v>
          </cell>
          <cell r="I13837" t="str">
            <v>Display</v>
          </cell>
          <cell r="K13837" t="str">
            <v>KSCE5000</v>
          </cell>
          <cell r="L13837" t="str">
            <v>Kontakta SHIMANO / SC-E5000</v>
          </cell>
        </row>
        <row r="13838">
          <cell r="B13838" t="str">
            <v>YEC1414731EB-Bus kabel</v>
          </cell>
          <cell r="C13838" t="str">
            <v>YEC1414731</v>
          </cell>
          <cell r="D13838">
            <v>2024</v>
          </cell>
          <cell r="E13838">
            <v>37</v>
          </cell>
          <cell r="F13838" t="str">
            <v>0370</v>
          </cell>
          <cell r="G13838" t="str">
            <v>J005</v>
          </cell>
          <cell r="H13838" t="str">
            <v>EB-BUS CABLE:</v>
          </cell>
          <cell r="I13838" t="str">
            <v>EB-Bus kabel</v>
          </cell>
          <cell r="K13838" t="str">
            <v>Shimano</v>
          </cell>
          <cell r="L13838" t="str">
            <v>Kontakta SHIMANO</v>
          </cell>
        </row>
        <row r="13839">
          <cell r="B13839" t="str">
            <v>YEC1414731Motorkabel</v>
          </cell>
          <cell r="C13839" t="str">
            <v>YEC1414731</v>
          </cell>
          <cell r="D13839">
            <v>2024</v>
          </cell>
          <cell r="E13839">
            <v>38</v>
          </cell>
          <cell r="F13839" t="str">
            <v>0380</v>
          </cell>
          <cell r="G13839" t="str">
            <v>J006</v>
          </cell>
          <cell r="H13839" t="str">
            <v>POWER CABLE:</v>
          </cell>
          <cell r="I13839" t="str">
            <v>Motorkabel</v>
          </cell>
          <cell r="K13839" t="str">
            <v>Shimano</v>
          </cell>
          <cell r="L13839" t="str">
            <v>Kontakta SHIMANO</v>
          </cell>
        </row>
        <row r="13840">
          <cell r="B13840" t="str">
            <v>YEC1414731Kabel framlampa</v>
          </cell>
          <cell r="C13840" t="str">
            <v>YEC1414731</v>
          </cell>
          <cell r="D13840">
            <v>2024</v>
          </cell>
          <cell r="E13840">
            <v>39</v>
          </cell>
          <cell r="F13840" t="str">
            <v>0390</v>
          </cell>
          <cell r="G13840" t="str">
            <v>J007</v>
          </cell>
          <cell r="H13840" t="str">
            <v>F. LIGHT CABLE:</v>
          </cell>
          <cell r="I13840" t="str">
            <v>Kabel framlampa</v>
          </cell>
          <cell r="L13840" t="e">
            <v>#N/A</v>
          </cell>
        </row>
        <row r="13841">
          <cell r="B13841" t="str">
            <v>YEC1414731Kabel baklampa</v>
          </cell>
          <cell r="C13841" t="str">
            <v>YEC1414731</v>
          </cell>
          <cell r="D13841">
            <v>2024</v>
          </cell>
          <cell r="E13841">
            <v>40</v>
          </cell>
          <cell r="F13841" t="str">
            <v>0400</v>
          </cell>
          <cell r="G13841" t="str">
            <v>J008</v>
          </cell>
          <cell r="H13841" t="str">
            <v>R. LIGHT CABLE:</v>
          </cell>
          <cell r="I13841" t="str">
            <v>Kabel baklampa</v>
          </cell>
          <cell r="L13841" t="e">
            <v>#N/A</v>
          </cell>
        </row>
        <row r="13842">
          <cell r="B13842" t="str">
            <v>YEC1414731Hastighetssensor</v>
          </cell>
          <cell r="C13842" t="str">
            <v>YEC1414731</v>
          </cell>
          <cell r="D13842">
            <v>2024</v>
          </cell>
          <cell r="E13842">
            <v>41</v>
          </cell>
          <cell r="F13842" t="str">
            <v>0410</v>
          </cell>
          <cell r="G13842" t="str">
            <v>J009</v>
          </cell>
          <cell r="H13842" t="str">
            <v>SPEED SENSOR:</v>
          </cell>
          <cell r="I13842" t="str">
            <v>Hastighetssensor</v>
          </cell>
          <cell r="K13842" t="str">
            <v>KSMDUE10</v>
          </cell>
          <cell r="L13842" t="str">
            <v>Kontakta SHIMANO / SM-DUE10</v>
          </cell>
        </row>
        <row r="13843">
          <cell r="B13843" t="str">
            <v>YEC1414731Batteri</v>
          </cell>
          <cell r="C13843" t="str">
            <v>YEC1414731</v>
          </cell>
          <cell r="D13843">
            <v>2024</v>
          </cell>
          <cell r="E13843">
            <v>42</v>
          </cell>
          <cell r="F13843" t="str">
            <v>0420</v>
          </cell>
          <cell r="G13843" t="str">
            <v>J002</v>
          </cell>
          <cell r="H13843" t="str">
            <v>BATTERY:</v>
          </cell>
          <cell r="I13843" t="str">
            <v>Batteri</v>
          </cell>
          <cell r="K13843" t="str">
            <v>C8705238-1-17H</v>
          </cell>
          <cell r="L13843" t="str">
            <v>BSP?</v>
          </cell>
        </row>
        <row r="13844">
          <cell r="B13844" t="str">
            <v>YEC1414731Batterihållare</v>
          </cell>
          <cell r="C13844" t="str">
            <v>YEC1414731</v>
          </cell>
          <cell r="D13844">
            <v>2024</v>
          </cell>
          <cell r="E13844">
            <v>43</v>
          </cell>
          <cell r="F13844" t="str">
            <v>0430</v>
          </cell>
          <cell r="G13844" t="str">
            <v>J003</v>
          </cell>
          <cell r="H13844" t="str">
            <v>BATTERY HOLDER/Slider</v>
          </cell>
          <cell r="I13844" t="str">
            <v>Batterihållare</v>
          </cell>
          <cell r="K13844" t="str">
            <v>C8705238-03FH2</v>
          </cell>
          <cell r="L13844" t="str">
            <v>BSP?</v>
          </cell>
        </row>
        <row r="13845">
          <cell r="B13845" t="str">
            <v>YEC1414731Batteriladdare</v>
          </cell>
          <cell r="C13845" t="str">
            <v>YEC1414731</v>
          </cell>
          <cell r="D13845">
            <v>2024</v>
          </cell>
          <cell r="E13845">
            <v>44</v>
          </cell>
          <cell r="F13845" t="str">
            <v>0440</v>
          </cell>
          <cell r="G13845" t="str">
            <v>J010</v>
          </cell>
          <cell r="H13845" t="str">
            <v>CHARGER:</v>
          </cell>
          <cell r="I13845" t="str">
            <v>Batteriladdare</v>
          </cell>
          <cell r="K13845" t="str">
            <v>C8705238-02</v>
          </cell>
          <cell r="L13845" t="str">
            <v>C8705238-02</v>
          </cell>
        </row>
        <row r="13846">
          <cell r="B13846" t="str">
            <v>YEC1414731Kontrollbox</v>
          </cell>
          <cell r="C13846" t="str">
            <v>YEC1414731</v>
          </cell>
          <cell r="D13846">
            <v>2024</v>
          </cell>
          <cell r="E13846">
            <v>45</v>
          </cell>
          <cell r="F13846" t="str">
            <v>0450</v>
          </cell>
          <cell r="G13846" t="str">
            <v>J011</v>
          </cell>
          <cell r="H13846" t="str">
            <v>Controller</v>
          </cell>
          <cell r="I13846" t="str">
            <v>Kontrollbox</v>
          </cell>
          <cell r="K13846" t="str">
            <v>INGÅR I MOTORN</v>
          </cell>
          <cell r="L13846" t="str">
            <v>Ingår i motorn</v>
          </cell>
        </row>
        <row r="13847">
          <cell r="B13847" t="str">
            <v>YEC1414731Växelöra</v>
          </cell>
          <cell r="C13847" t="str">
            <v>YEC1414731</v>
          </cell>
          <cell r="D13847">
            <v>2024</v>
          </cell>
          <cell r="E13847">
            <v>46</v>
          </cell>
          <cell r="F13847" t="str">
            <v>0460</v>
          </cell>
          <cell r="G13847" t="str">
            <v>D005</v>
          </cell>
          <cell r="H13847" t="str">
            <v>Gear hanger</v>
          </cell>
          <cell r="I13847" t="str">
            <v>Växelöra</v>
          </cell>
          <cell r="K13847" t="str">
            <v>?</v>
          </cell>
          <cell r="L13847" t="e">
            <v>#N/A</v>
          </cell>
        </row>
        <row r="13848">
          <cell r="B13848" t="str">
            <v>YEC1415031RAM</v>
          </cell>
          <cell r="C13848" t="str">
            <v>YEC1415031</v>
          </cell>
          <cell r="D13848">
            <v>2024</v>
          </cell>
          <cell r="E13848">
            <v>1</v>
          </cell>
          <cell r="F13848" t="str">
            <v>0010</v>
          </cell>
          <cell r="G13848" t="str">
            <v>A001</v>
          </cell>
          <cell r="H13848" t="str">
            <v>PAINTED FRAME</v>
          </cell>
          <cell r="I13848" t="str">
            <v>RAM</v>
          </cell>
          <cell r="L13848" t="e">
            <v>#N/A</v>
          </cell>
        </row>
        <row r="13849">
          <cell r="B13849" t="str">
            <v>YEC1415031Framgaffel</v>
          </cell>
          <cell r="C13849" t="str">
            <v>YEC1415031</v>
          </cell>
          <cell r="D13849">
            <v>2024</v>
          </cell>
          <cell r="E13849">
            <v>2</v>
          </cell>
          <cell r="F13849" t="str">
            <v>0020</v>
          </cell>
          <cell r="G13849" t="str">
            <v>A002</v>
          </cell>
          <cell r="H13849" t="str">
            <v>PAINTED FORK</v>
          </cell>
          <cell r="I13849" t="str">
            <v>Framgaffel</v>
          </cell>
          <cell r="L13849" t="e">
            <v>#N/A</v>
          </cell>
        </row>
        <row r="13850">
          <cell r="B13850" t="str">
            <v>YEC1415031Styrlager</v>
          </cell>
          <cell r="C13850" t="str">
            <v>YEC1415031</v>
          </cell>
          <cell r="D13850">
            <v>2024</v>
          </cell>
          <cell r="E13850">
            <v>3</v>
          </cell>
          <cell r="F13850" t="str">
            <v>0030</v>
          </cell>
          <cell r="G13850" t="str">
            <v>B001</v>
          </cell>
          <cell r="H13850" t="str">
            <v>Head Set</v>
          </cell>
          <cell r="I13850" t="str">
            <v>Styrlager</v>
          </cell>
          <cell r="K13850" t="str">
            <v>C2105318</v>
          </cell>
          <cell r="L13850" t="str">
            <v>C2105318</v>
          </cell>
        </row>
        <row r="13851">
          <cell r="B13851" t="str">
            <v xml:space="preserve">YEC1415031Styrstam </v>
          </cell>
          <cell r="C13851" t="str">
            <v>YEC1415031</v>
          </cell>
          <cell r="D13851">
            <v>2024</v>
          </cell>
          <cell r="E13851">
            <v>4</v>
          </cell>
          <cell r="F13851" t="str">
            <v>0040</v>
          </cell>
          <cell r="G13851" t="str">
            <v>B002</v>
          </cell>
          <cell r="H13851" t="str">
            <v>Handlebar Stem</v>
          </cell>
          <cell r="I13851" t="str">
            <v xml:space="preserve">Styrstam </v>
          </cell>
          <cell r="K13851" t="str">
            <v>C2205619-045</v>
          </cell>
          <cell r="L13851" t="str">
            <v>BSP?</v>
          </cell>
        </row>
        <row r="13852">
          <cell r="B13852" t="str">
            <v>YEC1415031Styre</v>
          </cell>
          <cell r="C13852" t="str">
            <v>YEC1415031</v>
          </cell>
          <cell r="D13852">
            <v>2024</v>
          </cell>
          <cell r="E13852">
            <v>5</v>
          </cell>
          <cell r="F13852" t="str">
            <v>0050</v>
          </cell>
          <cell r="G13852" t="str">
            <v>B003</v>
          </cell>
          <cell r="H13852" t="str">
            <v>Handelbar</v>
          </cell>
          <cell r="I13852" t="str">
            <v>Styre</v>
          </cell>
          <cell r="K13852" t="str">
            <v>C2306022</v>
          </cell>
          <cell r="L13852" t="str">
            <v>C2300460</v>
          </cell>
        </row>
        <row r="13853">
          <cell r="B13853" t="str">
            <v>YEC1415031Bromsgrepp H</v>
          </cell>
          <cell r="C13853" t="str">
            <v>YEC1415031</v>
          </cell>
          <cell r="D13853">
            <v>2024</v>
          </cell>
          <cell r="E13853">
            <v>6</v>
          </cell>
          <cell r="F13853" t="str">
            <v>0060</v>
          </cell>
          <cell r="G13853" t="str">
            <v>C002</v>
          </cell>
          <cell r="H13853" t="str">
            <v>Brake Lever R</v>
          </cell>
          <cell r="I13853" t="str">
            <v>Bromsgrepp H</v>
          </cell>
          <cell r="K13853" t="str">
            <v>Shimano</v>
          </cell>
          <cell r="L13853" t="str">
            <v>Kontakta SHIMANO</v>
          </cell>
        </row>
        <row r="13854">
          <cell r="B13854" t="str">
            <v>YEC1415031Bromsgrepp V</v>
          </cell>
          <cell r="C13854" t="str">
            <v>YEC1415031</v>
          </cell>
          <cell r="D13854">
            <v>2024</v>
          </cell>
          <cell r="E13854">
            <v>7</v>
          </cell>
          <cell r="F13854" t="str">
            <v>0070</v>
          </cell>
          <cell r="G13854" t="str">
            <v>C001</v>
          </cell>
          <cell r="H13854" t="str">
            <v>Brake Lever L</v>
          </cell>
          <cell r="I13854" t="str">
            <v>Bromsgrepp V</v>
          </cell>
          <cell r="K13854" t="str">
            <v>Shimano</v>
          </cell>
          <cell r="L13854" t="str">
            <v>Kontakta SHIMANO</v>
          </cell>
        </row>
        <row r="13855">
          <cell r="B13855" t="str">
            <v>YEC1415031Växelreglage H</v>
          </cell>
          <cell r="C13855" t="str">
            <v>YEC1415031</v>
          </cell>
          <cell r="D13855">
            <v>2024</v>
          </cell>
          <cell r="E13855">
            <v>8</v>
          </cell>
          <cell r="F13855" t="str">
            <v>0080</v>
          </cell>
          <cell r="G13855" t="str">
            <v>D002</v>
          </cell>
          <cell r="H13855" t="str">
            <v>Shift Lever R</v>
          </cell>
          <cell r="I13855" t="str">
            <v>Växelreglage H</v>
          </cell>
          <cell r="K13855" t="str">
            <v>Shimano</v>
          </cell>
          <cell r="L13855" t="str">
            <v>Kontakta SHIMANO</v>
          </cell>
        </row>
        <row r="13856">
          <cell r="B13856" t="str">
            <v>YEC1415031Växelreglage V</v>
          </cell>
          <cell r="C13856" t="str">
            <v>YEC1415031</v>
          </cell>
          <cell r="D13856">
            <v>2024</v>
          </cell>
          <cell r="E13856">
            <v>9</v>
          </cell>
          <cell r="F13856" t="str">
            <v>0090</v>
          </cell>
          <cell r="G13856" t="str">
            <v>D001</v>
          </cell>
          <cell r="H13856" t="str">
            <v>Shift Lever L</v>
          </cell>
          <cell r="I13856" t="str">
            <v>Växelreglage V</v>
          </cell>
          <cell r="L13856" t="e">
            <v>#N/A</v>
          </cell>
        </row>
        <row r="13857">
          <cell r="B13857" t="str">
            <v>YEC1415031Handtag par</v>
          </cell>
          <cell r="C13857" t="str">
            <v>YEC1415031</v>
          </cell>
          <cell r="D13857">
            <v>2024</v>
          </cell>
          <cell r="E13857">
            <v>10</v>
          </cell>
          <cell r="F13857" t="str">
            <v>0100</v>
          </cell>
          <cell r="G13857" t="str">
            <v>B004</v>
          </cell>
          <cell r="H13857" t="str">
            <v>Grip R</v>
          </cell>
          <cell r="I13857" t="str">
            <v>Handtag par</v>
          </cell>
          <cell r="K13857" t="str">
            <v>C2505350</v>
          </cell>
          <cell r="L13857" t="str">
            <v>BSP?</v>
          </cell>
        </row>
        <row r="13858">
          <cell r="B13858" t="str">
            <v>YEC1415031Frambroms</v>
          </cell>
          <cell r="C13858" t="str">
            <v>YEC1415031</v>
          </cell>
          <cell r="D13858">
            <v>2024</v>
          </cell>
          <cell r="E13858">
            <v>11</v>
          </cell>
          <cell r="F13858" t="str">
            <v>0110</v>
          </cell>
          <cell r="G13858" t="str">
            <v>C003</v>
          </cell>
          <cell r="H13858" t="str">
            <v xml:space="preserve">Brake front </v>
          </cell>
          <cell r="I13858" t="str">
            <v>Frambroms</v>
          </cell>
          <cell r="K13858" t="str">
            <v>Shimano</v>
          </cell>
          <cell r="L13858" t="str">
            <v>Kontakta SHIMANO</v>
          </cell>
        </row>
        <row r="13859">
          <cell r="B13859" t="str">
            <v>YEC1415031Bakbroms</v>
          </cell>
          <cell r="C13859" t="str">
            <v>YEC1415031</v>
          </cell>
          <cell r="D13859">
            <v>2024</v>
          </cell>
          <cell r="E13859">
            <v>12</v>
          </cell>
          <cell r="F13859" t="str">
            <v>0120</v>
          </cell>
          <cell r="G13859" t="str">
            <v>C004</v>
          </cell>
          <cell r="H13859" t="str">
            <v>Brake rear</v>
          </cell>
          <cell r="I13859" t="str">
            <v>Bakbroms</v>
          </cell>
          <cell r="K13859" t="str">
            <v>Shimano</v>
          </cell>
          <cell r="L13859" t="str">
            <v>Kontakta SHIMANO</v>
          </cell>
        </row>
        <row r="13860">
          <cell r="B13860" t="str">
            <v>YEC1415031Vevlager</v>
          </cell>
          <cell r="C13860" t="str">
            <v>YEC1415031</v>
          </cell>
          <cell r="D13860">
            <v>2024</v>
          </cell>
          <cell r="E13860">
            <v>13</v>
          </cell>
          <cell r="F13860" t="str">
            <v>0130</v>
          </cell>
          <cell r="G13860" t="str">
            <v>E001</v>
          </cell>
          <cell r="H13860" t="str">
            <v xml:space="preserve">BB-set </v>
          </cell>
          <cell r="I13860" t="str">
            <v>Vevlager</v>
          </cell>
          <cell r="K13860" t="str">
            <v>INGÅR I MOTORN</v>
          </cell>
          <cell r="L13860" t="str">
            <v>Ingår i motorn</v>
          </cell>
        </row>
        <row r="13861">
          <cell r="B13861" t="str">
            <v>YEC1415031Vevparti</v>
          </cell>
          <cell r="C13861" t="str">
            <v>YEC1415031</v>
          </cell>
          <cell r="D13861">
            <v>2024</v>
          </cell>
          <cell r="E13861">
            <v>14</v>
          </cell>
          <cell r="F13861" t="str">
            <v>0140</v>
          </cell>
          <cell r="G13861" t="str">
            <v>E002</v>
          </cell>
          <cell r="H13861" t="str">
            <v>Front Chainwheel</v>
          </cell>
          <cell r="I13861" t="str">
            <v>Vevparti</v>
          </cell>
          <cell r="K13861" t="str">
            <v>Shimano</v>
          </cell>
          <cell r="L13861" t="str">
            <v>Kontakta SHIMANO</v>
          </cell>
        </row>
        <row r="13862">
          <cell r="B13862" t="str">
            <v>YEC1415031Kedjeskydd</v>
          </cell>
          <cell r="C13862" t="str">
            <v>YEC1415031</v>
          </cell>
          <cell r="D13862">
            <v>2024</v>
          </cell>
          <cell r="E13862">
            <v>15</v>
          </cell>
          <cell r="F13862" t="str">
            <v>0150</v>
          </cell>
          <cell r="G13862" t="str">
            <v>H001</v>
          </cell>
          <cell r="H13862" t="str">
            <v>Chain guard</v>
          </cell>
          <cell r="I13862" t="str">
            <v>Kedjeskydd</v>
          </cell>
          <cell r="L13862" t="e">
            <v>#N/A</v>
          </cell>
        </row>
        <row r="13863">
          <cell r="B13863" t="str">
            <v>YEC1415031Kedjeskyddsfäste</v>
          </cell>
          <cell r="C13863" t="str">
            <v>YEC1415031</v>
          </cell>
          <cell r="D13863">
            <v>2024</v>
          </cell>
          <cell r="E13863">
            <v>16</v>
          </cell>
          <cell r="F13863" t="str">
            <v>0160</v>
          </cell>
          <cell r="G13863" t="str">
            <v>H002</v>
          </cell>
          <cell r="H13863" t="str">
            <v>Chain guard bracket</v>
          </cell>
          <cell r="I13863" t="str">
            <v>Kedjeskyddsfäste</v>
          </cell>
          <cell r="L13863" t="e">
            <v>#N/A</v>
          </cell>
        </row>
        <row r="13864">
          <cell r="B13864" t="str">
            <v>YEC1415031Framväxel</v>
          </cell>
          <cell r="C13864" t="str">
            <v>YEC1415031</v>
          </cell>
          <cell r="D13864">
            <v>2024</v>
          </cell>
          <cell r="E13864">
            <v>17</v>
          </cell>
          <cell r="F13864" t="str">
            <v>0170</v>
          </cell>
          <cell r="G13864" t="str">
            <v>D003</v>
          </cell>
          <cell r="H13864" t="str">
            <v>Front Derailleur</v>
          </cell>
          <cell r="I13864" t="str">
            <v>Framväxel</v>
          </cell>
          <cell r="L13864" t="e">
            <v>#N/A</v>
          </cell>
        </row>
        <row r="13865">
          <cell r="B13865" t="str">
            <v>YEC1415031Bakväxel</v>
          </cell>
          <cell r="C13865" t="str">
            <v>YEC1415031</v>
          </cell>
          <cell r="D13865">
            <v>2024</v>
          </cell>
          <cell r="E13865">
            <v>18</v>
          </cell>
          <cell r="F13865" t="str">
            <v>0180</v>
          </cell>
          <cell r="G13865" t="str">
            <v>D004</v>
          </cell>
          <cell r="H13865" t="str">
            <v>Rear Derailleur</v>
          </cell>
          <cell r="I13865" t="str">
            <v>Bakväxel</v>
          </cell>
          <cell r="K13865" t="str">
            <v>Shimano</v>
          </cell>
          <cell r="L13865" t="str">
            <v>Kontakta SHIMANO</v>
          </cell>
        </row>
        <row r="13866">
          <cell r="B13866" t="str">
            <v>YEC1415031Kedja</v>
          </cell>
          <cell r="C13866" t="str">
            <v>YEC1415031</v>
          </cell>
          <cell r="D13866">
            <v>2024</v>
          </cell>
          <cell r="E13866">
            <v>19</v>
          </cell>
          <cell r="F13866" t="str">
            <v>0190</v>
          </cell>
          <cell r="G13866" t="str">
            <v>E003</v>
          </cell>
          <cell r="H13866" t="str">
            <v xml:space="preserve">Chain </v>
          </cell>
          <cell r="I13866" t="str">
            <v>Kedja</v>
          </cell>
          <cell r="K13866" t="str">
            <v>Shimano</v>
          </cell>
          <cell r="L13866" t="str">
            <v>Kontakta SHIMANO</v>
          </cell>
        </row>
        <row r="13867">
          <cell r="B13867" t="str">
            <v>YEC1415031Kassett</v>
          </cell>
          <cell r="C13867" t="str">
            <v>YEC1415031</v>
          </cell>
          <cell r="D13867">
            <v>2024</v>
          </cell>
          <cell r="E13867">
            <v>20</v>
          </cell>
          <cell r="F13867" t="str">
            <v>0200</v>
          </cell>
          <cell r="G13867" t="str">
            <v>E004</v>
          </cell>
          <cell r="H13867" t="str">
            <v>Cassette Sprocket</v>
          </cell>
          <cell r="I13867" t="str">
            <v>Kassett</v>
          </cell>
          <cell r="K13867" t="str">
            <v>Shimano</v>
          </cell>
          <cell r="L13867" t="str">
            <v>Kontakta SHIMANO</v>
          </cell>
        </row>
        <row r="13868">
          <cell r="B13868" t="str">
            <v>YEC1415031Framhjul</v>
          </cell>
          <cell r="C13868" t="str">
            <v>YEC1415031</v>
          </cell>
          <cell r="D13868">
            <v>2024</v>
          </cell>
          <cell r="E13868">
            <v>21</v>
          </cell>
          <cell r="F13868" t="str">
            <v>0210</v>
          </cell>
          <cell r="G13868" t="str">
            <v>F001</v>
          </cell>
          <cell r="H13868" t="str">
            <v>Front hub</v>
          </cell>
          <cell r="I13868" t="str">
            <v>Framhjul</v>
          </cell>
          <cell r="L13868" t="e">
            <v>#N/A</v>
          </cell>
        </row>
        <row r="13869">
          <cell r="B13869" t="str">
            <v>YEC1415031Bakhjul</v>
          </cell>
          <cell r="C13869" t="str">
            <v>YEC1415031</v>
          </cell>
          <cell r="D13869">
            <v>2024</v>
          </cell>
          <cell r="E13869">
            <v>22</v>
          </cell>
          <cell r="F13869" t="str">
            <v>0220</v>
          </cell>
          <cell r="G13869" t="str">
            <v>F002</v>
          </cell>
          <cell r="H13869" t="str">
            <v>Rear hub</v>
          </cell>
          <cell r="I13869" t="str">
            <v>Bakhjul</v>
          </cell>
          <cell r="L13869" t="e">
            <v>#N/A</v>
          </cell>
        </row>
        <row r="13870">
          <cell r="B13870" t="str">
            <v>YEC1415031Däck</v>
          </cell>
          <cell r="C13870" t="str">
            <v>YEC1415031</v>
          </cell>
          <cell r="D13870">
            <v>2024</v>
          </cell>
          <cell r="E13870">
            <v>23</v>
          </cell>
          <cell r="F13870" t="str">
            <v>0230</v>
          </cell>
          <cell r="G13870" t="str">
            <v>F003</v>
          </cell>
          <cell r="H13870" t="str">
            <v>Tire</v>
          </cell>
          <cell r="I13870" t="str">
            <v>Däck</v>
          </cell>
          <cell r="L13870" t="e">
            <v>#N/A</v>
          </cell>
        </row>
        <row r="13871">
          <cell r="B13871" t="str">
            <v>YEC1415031Skärmar set</v>
          </cell>
          <cell r="C13871" t="str">
            <v>YEC1415031</v>
          </cell>
          <cell r="D13871">
            <v>2024</v>
          </cell>
          <cell r="E13871">
            <v>24</v>
          </cell>
          <cell r="F13871" t="str">
            <v>0240</v>
          </cell>
          <cell r="G13871" t="str">
            <v>H003</v>
          </cell>
          <cell r="H13871" t="str">
            <v xml:space="preserve">Mudguard front   </v>
          </cell>
          <cell r="I13871" t="str">
            <v>Skärmar set</v>
          </cell>
          <cell r="L13871" t="e">
            <v>#N/A</v>
          </cell>
        </row>
        <row r="13872">
          <cell r="B13872" t="str">
            <v>YEC1415031Pakethållare</v>
          </cell>
          <cell r="C13872" t="str">
            <v>YEC1415031</v>
          </cell>
          <cell r="D13872">
            <v>2024</v>
          </cell>
          <cell r="E13872">
            <v>25</v>
          </cell>
          <cell r="F13872" t="str">
            <v>0250</v>
          </cell>
          <cell r="G13872" t="str">
            <v>H004</v>
          </cell>
          <cell r="H13872" t="str">
            <v>Carrier</v>
          </cell>
          <cell r="I13872" t="str">
            <v>Pakethållare</v>
          </cell>
          <cell r="L13872" t="e">
            <v>#N/A</v>
          </cell>
        </row>
        <row r="13873">
          <cell r="B13873" t="str">
            <v>YEC1415031Sadel</v>
          </cell>
          <cell r="C13873" t="str">
            <v>YEC1415031</v>
          </cell>
          <cell r="D13873">
            <v>2024</v>
          </cell>
          <cell r="E13873">
            <v>26</v>
          </cell>
          <cell r="F13873" t="str">
            <v>0260</v>
          </cell>
          <cell r="G13873" t="str">
            <v>G001</v>
          </cell>
          <cell r="H13873" t="str">
            <v>Saddle</v>
          </cell>
          <cell r="I13873" t="str">
            <v>Sadel</v>
          </cell>
          <cell r="K13873" t="str">
            <v>C7106256-BK</v>
          </cell>
          <cell r="L13873" t="e">
            <v>#N/A</v>
          </cell>
        </row>
        <row r="13874">
          <cell r="B13874" t="str">
            <v>YEC1415031Sadelstolpe</v>
          </cell>
          <cell r="C13874" t="str">
            <v>YEC1415031</v>
          </cell>
          <cell r="D13874">
            <v>2024</v>
          </cell>
          <cell r="E13874">
            <v>27</v>
          </cell>
          <cell r="F13874" t="str">
            <v>0270</v>
          </cell>
          <cell r="G13874" t="str">
            <v>G002</v>
          </cell>
          <cell r="H13874" t="str">
            <v>Seatpost</v>
          </cell>
          <cell r="I13874" t="str">
            <v>Sadelstolpe</v>
          </cell>
          <cell r="K13874" t="str">
            <v>C7205608</v>
          </cell>
          <cell r="L13874" t="str">
            <v>BSP?</v>
          </cell>
        </row>
        <row r="13875">
          <cell r="B13875" t="str">
            <v>YEC1415031Sadelrörsklämma</v>
          </cell>
          <cell r="C13875" t="str">
            <v>YEC1415031</v>
          </cell>
          <cell r="D13875">
            <v>2024</v>
          </cell>
          <cell r="E13875">
            <v>28</v>
          </cell>
          <cell r="F13875" t="str">
            <v>0280</v>
          </cell>
          <cell r="G13875" t="str">
            <v>G003</v>
          </cell>
          <cell r="H13875" t="str">
            <v>Seat Clamp</v>
          </cell>
          <cell r="I13875" t="str">
            <v>Sadelrörsklämma</v>
          </cell>
          <cell r="K13875" t="str">
            <v>C7305190-BK</v>
          </cell>
          <cell r="L13875" t="str">
            <v>BSP?</v>
          </cell>
        </row>
        <row r="13876">
          <cell r="B13876" t="str">
            <v>YEC1415031Framlampa</v>
          </cell>
          <cell r="C13876" t="str">
            <v>YEC1415031</v>
          </cell>
          <cell r="D13876">
            <v>2024</v>
          </cell>
          <cell r="E13876">
            <v>29</v>
          </cell>
          <cell r="F13876" t="str">
            <v>0290</v>
          </cell>
          <cell r="G13876" t="str">
            <v>H005</v>
          </cell>
          <cell r="H13876" t="str">
            <v>Front light</v>
          </cell>
          <cell r="I13876" t="str">
            <v>Framlampa</v>
          </cell>
          <cell r="L13876" t="e">
            <v>#N/A</v>
          </cell>
        </row>
        <row r="13877">
          <cell r="B13877" t="str">
            <v>YEC1415031Baklampa</v>
          </cell>
          <cell r="C13877" t="str">
            <v>YEC1415031</v>
          </cell>
          <cell r="D13877">
            <v>2024</v>
          </cell>
          <cell r="E13877">
            <v>30</v>
          </cell>
          <cell r="F13877" t="str">
            <v>0300</v>
          </cell>
          <cell r="G13877" t="str">
            <v>H006</v>
          </cell>
          <cell r="H13877" t="str">
            <v>Light, Rear</v>
          </cell>
          <cell r="I13877" t="str">
            <v>Baklampa</v>
          </cell>
          <cell r="L13877" t="e">
            <v>#N/A</v>
          </cell>
        </row>
        <row r="13878">
          <cell r="B13878" t="str">
            <v>YEC1415031Låssats</v>
          </cell>
          <cell r="C13878" t="str">
            <v>YEC1415031</v>
          </cell>
          <cell r="D13878">
            <v>2024</v>
          </cell>
          <cell r="E13878">
            <v>31</v>
          </cell>
          <cell r="F13878" t="str">
            <v>0310</v>
          </cell>
          <cell r="G13878" t="str">
            <v>H007</v>
          </cell>
          <cell r="H13878" t="str">
            <v>Lock</v>
          </cell>
          <cell r="I13878" t="str">
            <v>Låssats</v>
          </cell>
          <cell r="L13878" t="e">
            <v>#N/A</v>
          </cell>
        </row>
        <row r="13879">
          <cell r="B13879" t="str">
            <v>YEC1415031Stöd</v>
          </cell>
          <cell r="C13879" t="str">
            <v>YEC1415031</v>
          </cell>
          <cell r="D13879">
            <v>2024</v>
          </cell>
          <cell r="E13879">
            <v>32</v>
          </cell>
          <cell r="F13879" t="str">
            <v>0320</v>
          </cell>
          <cell r="G13879" t="str">
            <v>H008</v>
          </cell>
          <cell r="H13879" t="str">
            <v>Kick stand</v>
          </cell>
          <cell r="I13879" t="str">
            <v>Stöd</v>
          </cell>
          <cell r="L13879" t="e">
            <v>#N/A</v>
          </cell>
        </row>
        <row r="13880">
          <cell r="B13880" t="str">
            <v>YEC1415031Korg</v>
          </cell>
          <cell r="C13880" t="str">
            <v>YEC1415031</v>
          </cell>
          <cell r="D13880">
            <v>2024</v>
          </cell>
          <cell r="E13880">
            <v>33</v>
          </cell>
          <cell r="F13880" t="str">
            <v>0330</v>
          </cell>
          <cell r="G13880" t="str">
            <v>H009</v>
          </cell>
          <cell r="H13880" t="str">
            <v>Basket / Fr carrier</v>
          </cell>
          <cell r="I13880" t="str">
            <v>Korg</v>
          </cell>
          <cell r="L13880" t="e">
            <v>#N/A</v>
          </cell>
        </row>
        <row r="13881">
          <cell r="B13881" t="str">
            <v>YEC1415031Pedaler</v>
          </cell>
          <cell r="C13881" t="str">
            <v>YEC1415031</v>
          </cell>
          <cell r="D13881">
            <v>2024</v>
          </cell>
          <cell r="E13881">
            <v>34</v>
          </cell>
          <cell r="F13881" t="str">
            <v>0340</v>
          </cell>
          <cell r="G13881" t="str">
            <v>E005</v>
          </cell>
          <cell r="H13881" t="str">
            <v xml:space="preserve">Pedal </v>
          </cell>
          <cell r="I13881" t="str">
            <v>Pedaler</v>
          </cell>
          <cell r="K13881" t="str">
            <v>C3505159</v>
          </cell>
          <cell r="L13881" t="str">
            <v>C3500030</v>
          </cell>
        </row>
        <row r="13882">
          <cell r="B13882" t="str">
            <v>YEC1415031Motor</v>
          </cell>
          <cell r="C13882" t="str">
            <v>YEC1415031</v>
          </cell>
          <cell r="D13882">
            <v>2024</v>
          </cell>
          <cell r="E13882">
            <v>35</v>
          </cell>
          <cell r="F13882" t="str">
            <v>0350</v>
          </cell>
          <cell r="G13882" t="str">
            <v>J001</v>
          </cell>
          <cell r="H13882" t="str">
            <v>DRIVE UNIT:</v>
          </cell>
          <cell r="I13882" t="str">
            <v>Motor</v>
          </cell>
          <cell r="K13882" t="str">
            <v>KDUE6100</v>
          </cell>
          <cell r="L13882" t="str">
            <v>Kontakta SHIMANO / DU-E6100</v>
          </cell>
        </row>
        <row r="13883">
          <cell r="B13883" t="str">
            <v>YEC1415031Display</v>
          </cell>
          <cell r="C13883" t="str">
            <v>YEC1415031</v>
          </cell>
          <cell r="D13883">
            <v>2024</v>
          </cell>
          <cell r="E13883">
            <v>36</v>
          </cell>
          <cell r="F13883" t="str">
            <v>0360</v>
          </cell>
          <cell r="G13883" t="str">
            <v>J004</v>
          </cell>
          <cell r="H13883" t="str">
            <v>DISPLAY:</v>
          </cell>
          <cell r="I13883" t="str">
            <v>Display</v>
          </cell>
          <cell r="K13883" t="str">
            <v>KSCE5000</v>
          </cell>
          <cell r="L13883" t="str">
            <v>Kontakta SHIMANO / SC-E5000</v>
          </cell>
        </row>
        <row r="13884">
          <cell r="B13884" t="str">
            <v>YEC1415031EB-Bus kabel</v>
          </cell>
          <cell r="C13884" t="str">
            <v>YEC1415031</v>
          </cell>
          <cell r="D13884">
            <v>2024</v>
          </cell>
          <cell r="E13884">
            <v>37</v>
          </cell>
          <cell r="F13884" t="str">
            <v>0370</v>
          </cell>
          <cell r="G13884" t="str">
            <v>J005</v>
          </cell>
          <cell r="H13884" t="str">
            <v>EB-BUS CABLE:</v>
          </cell>
          <cell r="I13884" t="str">
            <v>EB-Bus kabel</v>
          </cell>
          <cell r="K13884" t="str">
            <v>Shimano</v>
          </cell>
          <cell r="L13884" t="str">
            <v>Kontakta SHIMANO</v>
          </cell>
        </row>
        <row r="13885">
          <cell r="B13885" t="str">
            <v>YEC1415031Motorkabel</v>
          </cell>
          <cell r="C13885" t="str">
            <v>YEC1415031</v>
          </cell>
          <cell r="D13885">
            <v>2024</v>
          </cell>
          <cell r="E13885">
            <v>38</v>
          </cell>
          <cell r="F13885" t="str">
            <v>0380</v>
          </cell>
          <cell r="G13885" t="str">
            <v>J006</v>
          </cell>
          <cell r="H13885" t="str">
            <v>POWER CABLE:</v>
          </cell>
          <cell r="I13885" t="str">
            <v>Motorkabel</v>
          </cell>
          <cell r="K13885" t="str">
            <v>Shimano</v>
          </cell>
          <cell r="L13885" t="str">
            <v>Kontakta SHIMANO</v>
          </cell>
        </row>
        <row r="13886">
          <cell r="B13886" t="str">
            <v>YEC1415031Kabel framlampa</v>
          </cell>
          <cell r="C13886" t="str">
            <v>YEC1415031</v>
          </cell>
          <cell r="D13886">
            <v>2024</v>
          </cell>
          <cell r="E13886">
            <v>39</v>
          </cell>
          <cell r="F13886" t="str">
            <v>0390</v>
          </cell>
          <cell r="G13886" t="str">
            <v>J007</v>
          </cell>
          <cell r="H13886" t="str">
            <v>F. LIGHT CABLE:</v>
          </cell>
          <cell r="I13886" t="str">
            <v>Kabel framlampa</v>
          </cell>
          <cell r="L13886" t="e">
            <v>#N/A</v>
          </cell>
        </row>
        <row r="13887">
          <cell r="B13887" t="str">
            <v>YEC1415031Kabel baklampa</v>
          </cell>
          <cell r="C13887" t="str">
            <v>YEC1415031</v>
          </cell>
          <cell r="D13887">
            <v>2024</v>
          </cell>
          <cell r="E13887">
            <v>40</v>
          </cell>
          <cell r="F13887" t="str">
            <v>0400</v>
          </cell>
          <cell r="G13887" t="str">
            <v>J008</v>
          </cell>
          <cell r="H13887" t="str">
            <v>R. LIGHT CABLE:</v>
          </cell>
          <cell r="I13887" t="str">
            <v>Kabel baklampa</v>
          </cell>
          <cell r="L13887" t="e">
            <v>#N/A</v>
          </cell>
        </row>
        <row r="13888">
          <cell r="B13888" t="str">
            <v>YEC1415031Hastighetssensor</v>
          </cell>
          <cell r="C13888" t="str">
            <v>YEC1415031</v>
          </cell>
          <cell r="D13888">
            <v>2024</v>
          </cell>
          <cell r="E13888">
            <v>41</v>
          </cell>
          <cell r="F13888" t="str">
            <v>0410</v>
          </cell>
          <cell r="G13888" t="str">
            <v>J009</v>
          </cell>
          <cell r="H13888" t="str">
            <v>SPEED SENSOR:</v>
          </cell>
          <cell r="I13888" t="str">
            <v>Hastighetssensor</v>
          </cell>
          <cell r="K13888" t="str">
            <v>KSMDUE10</v>
          </cell>
          <cell r="L13888" t="str">
            <v>Kontakta SHIMANO / SM-DUE10</v>
          </cell>
        </row>
        <row r="13889">
          <cell r="B13889" t="str">
            <v>YEC1415031Batteri</v>
          </cell>
          <cell r="C13889" t="str">
            <v>YEC1415031</v>
          </cell>
          <cell r="D13889">
            <v>2024</v>
          </cell>
          <cell r="E13889">
            <v>42</v>
          </cell>
          <cell r="F13889" t="str">
            <v>0420</v>
          </cell>
          <cell r="G13889" t="str">
            <v>J002</v>
          </cell>
          <cell r="H13889" t="str">
            <v>BATTERY:</v>
          </cell>
          <cell r="I13889" t="str">
            <v>Batteri</v>
          </cell>
          <cell r="K13889" t="str">
            <v>C8705238-1-17H</v>
          </cell>
          <cell r="L13889" t="str">
            <v>BSP?</v>
          </cell>
        </row>
        <row r="13890">
          <cell r="B13890" t="str">
            <v>YEC1415031Batterihållare</v>
          </cell>
          <cell r="C13890" t="str">
            <v>YEC1415031</v>
          </cell>
          <cell r="D13890">
            <v>2024</v>
          </cell>
          <cell r="E13890">
            <v>43</v>
          </cell>
          <cell r="F13890" t="str">
            <v>0430</v>
          </cell>
          <cell r="G13890" t="str">
            <v>J003</v>
          </cell>
          <cell r="H13890" t="str">
            <v>BATTERY HOLDER/Slider</v>
          </cell>
          <cell r="I13890" t="str">
            <v>Batterihållare</v>
          </cell>
          <cell r="K13890" t="str">
            <v>C8705238-03FH2</v>
          </cell>
          <cell r="L13890" t="str">
            <v>BSP?</v>
          </cell>
        </row>
        <row r="13891">
          <cell r="B13891" t="str">
            <v>YEC1415031Batteriladdare</v>
          </cell>
          <cell r="C13891" t="str">
            <v>YEC1415031</v>
          </cell>
          <cell r="D13891">
            <v>2024</v>
          </cell>
          <cell r="E13891">
            <v>44</v>
          </cell>
          <cell r="F13891" t="str">
            <v>0440</v>
          </cell>
          <cell r="G13891" t="str">
            <v>J010</v>
          </cell>
          <cell r="H13891" t="str">
            <v>CHARGER:</v>
          </cell>
          <cell r="I13891" t="str">
            <v>Batteriladdare</v>
          </cell>
          <cell r="K13891" t="str">
            <v>C8705238-02</v>
          </cell>
          <cell r="L13891" t="str">
            <v>C8705238-02</v>
          </cell>
        </row>
        <row r="13892">
          <cell r="B13892" t="str">
            <v>YEC1415031Kontrollbox</v>
          </cell>
          <cell r="C13892" t="str">
            <v>YEC1415031</v>
          </cell>
          <cell r="D13892">
            <v>2024</v>
          </cell>
          <cell r="E13892">
            <v>45</v>
          </cell>
          <cell r="F13892" t="str">
            <v>0450</v>
          </cell>
          <cell r="G13892" t="str">
            <v>J011</v>
          </cell>
          <cell r="H13892" t="str">
            <v>Controller</v>
          </cell>
          <cell r="I13892" t="str">
            <v>Kontrollbox</v>
          </cell>
          <cell r="K13892" t="str">
            <v>INGÅR I MOTORN</v>
          </cell>
          <cell r="L13892" t="str">
            <v>Ingår i motorn</v>
          </cell>
        </row>
        <row r="13893">
          <cell r="B13893" t="str">
            <v>YEC1415031Växelöra</v>
          </cell>
          <cell r="C13893" t="str">
            <v>YEC1415031</v>
          </cell>
          <cell r="D13893">
            <v>2024</v>
          </cell>
          <cell r="E13893">
            <v>46</v>
          </cell>
          <cell r="F13893" t="str">
            <v>0460</v>
          </cell>
          <cell r="G13893" t="str">
            <v>D005</v>
          </cell>
          <cell r="H13893" t="str">
            <v>Gear hanger</v>
          </cell>
          <cell r="I13893" t="str">
            <v>Växelöra</v>
          </cell>
          <cell r="K13893" t="str">
            <v>?</v>
          </cell>
          <cell r="L13893" t="e">
            <v>#N/A</v>
          </cell>
        </row>
        <row r="13894">
          <cell r="B13894" t="str">
            <v>YEC1594331RAM</v>
          </cell>
          <cell r="C13894" t="str">
            <v>YEC1594331</v>
          </cell>
          <cell r="D13894">
            <v>2024</v>
          </cell>
          <cell r="E13894">
            <v>1</v>
          </cell>
          <cell r="F13894" t="str">
            <v>0010</v>
          </cell>
          <cell r="G13894" t="str">
            <v>A001</v>
          </cell>
          <cell r="H13894" t="str">
            <v>PAINTED FRAME</v>
          </cell>
          <cell r="I13894" t="str">
            <v>RAM</v>
          </cell>
          <cell r="L13894" t="e">
            <v>#N/A</v>
          </cell>
        </row>
        <row r="13895">
          <cell r="B13895" t="str">
            <v>YEC1594331Framgaffel</v>
          </cell>
          <cell r="C13895" t="str">
            <v>YEC1594331</v>
          </cell>
          <cell r="D13895">
            <v>2024</v>
          </cell>
          <cell r="E13895">
            <v>2</v>
          </cell>
          <cell r="F13895" t="str">
            <v>0020</v>
          </cell>
          <cell r="G13895" t="str">
            <v>A002</v>
          </cell>
          <cell r="H13895" t="str">
            <v>PAINTED FORK</v>
          </cell>
          <cell r="I13895" t="str">
            <v>Framgaffel</v>
          </cell>
          <cell r="L13895" t="e">
            <v>#N/A</v>
          </cell>
        </row>
        <row r="13896">
          <cell r="B13896" t="str">
            <v>YEC1594331Styrlager</v>
          </cell>
          <cell r="C13896" t="str">
            <v>YEC1594331</v>
          </cell>
          <cell r="D13896">
            <v>2024</v>
          </cell>
          <cell r="E13896">
            <v>3</v>
          </cell>
          <cell r="F13896" t="str">
            <v>0030</v>
          </cell>
          <cell r="G13896" t="str">
            <v>B001</v>
          </cell>
          <cell r="H13896" t="str">
            <v>Head Set</v>
          </cell>
          <cell r="I13896" t="str">
            <v>Styrlager</v>
          </cell>
          <cell r="K13896" t="str">
            <v>C2105318</v>
          </cell>
          <cell r="L13896" t="str">
            <v>C2105318</v>
          </cell>
        </row>
        <row r="13897">
          <cell r="B13897" t="str">
            <v xml:space="preserve">YEC1594331Styrstam </v>
          </cell>
          <cell r="C13897" t="str">
            <v>YEC1594331</v>
          </cell>
          <cell r="D13897">
            <v>2024</v>
          </cell>
          <cell r="E13897">
            <v>4</v>
          </cell>
          <cell r="F13897" t="str">
            <v>0040</v>
          </cell>
          <cell r="G13897" t="str">
            <v>B002</v>
          </cell>
          <cell r="H13897" t="str">
            <v>Handlebar Stem</v>
          </cell>
          <cell r="I13897" t="str">
            <v xml:space="preserve">Styrstam </v>
          </cell>
          <cell r="K13897" t="str">
            <v>C2205619-045</v>
          </cell>
          <cell r="L13897" t="str">
            <v>BSP?</v>
          </cell>
        </row>
        <row r="13898">
          <cell r="B13898" t="str">
            <v>YEC1594331Styre</v>
          </cell>
          <cell r="C13898" t="str">
            <v>YEC1594331</v>
          </cell>
          <cell r="D13898">
            <v>2024</v>
          </cell>
          <cell r="E13898">
            <v>5</v>
          </cell>
          <cell r="F13898" t="str">
            <v>0050</v>
          </cell>
          <cell r="G13898" t="str">
            <v>B003</v>
          </cell>
          <cell r="H13898" t="str">
            <v>Handelbar</v>
          </cell>
          <cell r="I13898" t="str">
            <v>Styre</v>
          </cell>
          <cell r="K13898" t="str">
            <v>C2306022</v>
          </cell>
          <cell r="L13898" t="str">
            <v>C2300460</v>
          </cell>
        </row>
        <row r="13899">
          <cell r="B13899" t="str">
            <v>YEC1594331Bromsgrepp H</v>
          </cell>
          <cell r="C13899" t="str">
            <v>YEC1594331</v>
          </cell>
          <cell r="D13899">
            <v>2024</v>
          </cell>
          <cell r="E13899">
            <v>6</v>
          </cell>
          <cell r="F13899" t="str">
            <v>0060</v>
          </cell>
          <cell r="G13899" t="str">
            <v>C002</v>
          </cell>
          <cell r="H13899" t="str">
            <v>Brake Lever R</v>
          </cell>
          <cell r="I13899" t="str">
            <v>Bromsgrepp H</v>
          </cell>
          <cell r="K13899" t="str">
            <v>Shimano</v>
          </cell>
          <cell r="L13899" t="str">
            <v>Kontakta SHIMANO</v>
          </cell>
        </row>
        <row r="13900">
          <cell r="B13900" t="str">
            <v>YEC1594331Bromsgrepp V</v>
          </cell>
          <cell r="C13900" t="str">
            <v>YEC1594331</v>
          </cell>
          <cell r="D13900">
            <v>2024</v>
          </cell>
          <cell r="E13900">
            <v>7</v>
          </cell>
          <cell r="F13900" t="str">
            <v>0070</v>
          </cell>
          <cell r="G13900" t="str">
            <v>C001</v>
          </cell>
          <cell r="H13900" t="str">
            <v>Brake Lever L</v>
          </cell>
          <cell r="I13900" t="str">
            <v>Bromsgrepp V</v>
          </cell>
          <cell r="K13900" t="str">
            <v>Shimano</v>
          </cell>
          <cell r="L13900" t="str">
            <v>Kontakta SHIMANO</v>
          </cell>
        </row>
        <row r="13901">
          <cell r="B13901" t="str">
            <v>YEC1594331Växelreglage H</v>
          </cell>
          <cell r="C13901" t="str">
            <v>YEC1594331</v>
          </cell>
          <cell r="D13901">
            <v>2024</v>
          </cell>
          <cell r="E13901">
            <v>8</v>
          </cell>
          <cell r="F13901" t="str">
            <v>0080</v>
          </cell>
          <cell r="G13901" t="str">
            <v>D002</v>
          </cell>
          <cell r="H13901" t="str">
            <v>Shift Lever R</v>
          </cell>
          <cell r="I13901" t="str">
            <v>Växelreglage H</v>
          </cell>
          <cell r="K13901" t="str">
            <v>Shimano</v>
          </cell>
          <cell r="L13901" t="str">
            <v>Kontakta SHIMANO</v>
          </cell>
        </row>
        <row r="13902">
          <cell r="B13902" t="str">
            <v>YEC1594331Växelreglage V</v>
          </cell>
          <cell r="C13902" t="str">
            <v>YEC1594331</v>
          </cell>
          <cell r="D13902">
            <v>2024</v>
          </cell>
          <cell r="E13902">
            <v>9</v>
          </cell>
          <cell r="F13902" t="str">
            <v>0090</v>
          </cell>
          <cell r="G13902" t="str">
            <v>D001</v>
          </cell>
          <cell r="H13902" t="str">
            <v>Shift Lever L</v>
          </cell>
          <cell r="I13902" t="str">
            <v>Växelreglage V</v>
          </cell>
          <cell r="L13902" t="e">
            <v>#N/A</v>
          </cell>
        </row>
        <row r="13903">
          <cell r="B13903" t="str">
            <v>YEC1594331Handtag par</v>
          </cell>
          <cell r="C13903" t="str">
            <v>YEC1594331</v>
          </cell>
          <cell r="D13903">
            <v>2024</v>
          </cell>
          <cell r="E13903">
            <v>10</v>
          </cell>
          <cell r="F13903" t="str">
            <v>0100</v>
          </cell>
          <cell r="G13903" t="str">
            <v>B004</v>
          </cell>
          <cell r="H13903" t="str">
            <v>Grip R</v>
          </cell>
          <cell r="I13903" t="str">
            <v>Handtag par</v>
          </cell>
          <cell r="K13903" t="str">
            <v>C2505350</v>
          </cell>
          <cell r="L13903" t="str">
            <v>BSP?</v>
          </cell>
        </row>
        <row r="13904">
          <cell r="B13904" t="str">
            <v>YEC1594331Frambroms</v>
          </cell>
          <cell r="C13904" t="str">
            <v>YEC1594331</v>
          </cell>
          <cell r="D13904">
            <v>2024</v>
          </cell>
          <cell r="E13904">
            <v>11</v>
          </cell>
          <cell r="F13904" t="str">
            <v>0110</v>
          </cell>
          <cell r="G13904" t="str">
            <v>C003</v>
          </cell>
          <cell r="H13904" t="str">
            <v xml:space="preserve">Brake front </v>
          </cell>
          <cell r="I13904" t="str">
            <v>Frambroms</v>
          </cell>
          <cell r="K13904" t="str">
            <v>Shimano</v>
          </cell>
          <cell r="L13904" t="str">
            <v>Kontakta SHIMANO</v>
          </cell>
        </row>
        <row r="13905">
          <cell r="B13905" t="str">
            <v>YEC1594331Bakbroms</v>
          </cell>
          <cell r="C13905" t="str">
            <v>YEC1594331</v>
          </cell>
          <cell r="D13905">
            <v>2024</v>
          </cell>
          <cell r="E13905">
            <v>12</v>
          </cell>
          <cell r="F13905" t="str">
            <v>0120</v>
          </cell>
          <cell r="G13905" t="str">
            <v>C004</v>
          </cell>
          <cell r="H13905" t="str">
            <v>Brake rear</v>
          </cell>
          <cell r="I13905" t="str">
            <v>Bakbroms</v>
          </cell>
          <cell r="K13905" t="str">
            <v>Shimano</v>
          </cell>
          <cell r="L13905" t="str">
            <v>Kontakta SHIMANO</v>
          </cell>
        </row>
        <row r="13906">
          <cell r="B13906" t="str">
            <v>YEC1594331Vevlager</v>
          </cell>
          <cell r="C13906" t="str">
            <v>YEC1594331</v>
          </cell>
          <cell r="D13906">
            <v>2024</v>
          </cell>
          <cell r="E13906">
            <v>13</v>
          </cell>
          <cell r="F13906" t="str">
            <v>0130</v>
          </cell>
          <cell r="G13906" t="str">
            <v>E001</v>
          </cell>
          <cell r="H13906" t="str">
            <v xml:space="preserve">BB-set </v>
          </cell>
          <cell r="I13906" t="str">
            <v>Vevlager</v>
          </cell>
          <cell r="K13906" t="str">
            <v>INGÅR I MOTORN</v>
          </cell>
          <cell r="L13906" t="str">
            <v>Ingår i motorn</v>
          </cell>
        </row>
        <row r="13907">
          <cell r="B13907" t="str">
            <v>YEC1594331Vevparti</v>
          </cell>
          <cell r="C13907" t="str">
            <v>YEC1594331</v>
          </cell>
          <cell r="D13907">
            <v>2024</v>
          </cell>
          <cell r="E13907">
            <v>14</v>
          </cell>
          <cell r="F13907" t="str">
            <v>0140</v>
          </cell>
          <cell r="G13907" t="str">
            <v>E002</v>
          </cell>
          <cell r="H13907" t="str">
            <v>Front Chainwheel</v>
          </cell>
          <cell r="I13907" t="str">
            <v>Vevparti</v>
          </cell>
          <cell r="K13907" t="str">
            <v>Shimano</v>
          </cell>
          <cell r="L13907" t="str">
            <v>Kontakta SHIMANO</v>
          </cell>
        </row>
        <row r="13908">
          <cell r="B13908" t="str">
            <v>YEC1594331Kedjeskydd</v>
          </cell>
          <cell r="C13908" t="str">
            <v>YEC1594331</v>
          </cell>
          <cell r="D13908">
            <v>2024</v>
          </cell>
          <cell r="E13908">
            <v>15</v>
          </cell>
          <cell r="F13908" t="str">
            <v>0150</v>
          </cell>
          <cell r="G13908" t="str">
            <v>H001</v>
          </cell>
          <cell r="H13908" t="str">
            <v>Chain guard</v>
          </cell>
          <cell r="I13908" t="str">
            <v>Kedjeskydd</v>
          </cell>
          <cell r="L13908" t="e">
            <v>#N/A</v>
          </cell>
        </row>
        <row r="13909">
          <cell r="B13909" t="str">
            <v>YEC1594331Kedjeskyddsfäste</v>
          </cell>
          <cell r="C13909" t="str">
            <v>YEC1594331</v>
          </cell>
          <cell r="D13909">
            <v>2024</v>
          </cell>
          <cell r="E13909">
            <v>16</v>
          </cell>
          <cell r="F13909" t="str">
            <v>0160</v>
          </cell>
          <cell r="G13909" t="str">
            <v>H002</v>
          </cell>
          <cell r="H13909" t="str">
            <v>Chain guard bracket</v>
          </cell>
          <cell r="I13909" t="str">
            <v>Kedjeskyddsfäste</v>
          </cell>
          <cell r="L13909" t="e">
            <v>#N/A</v>
          </cell>
        </row>
        <row r="13910">
          <cell r="B13910" t="str">
            <v>YEC1594331Framväxel</v>
          </cell>
          <cell r="C13910" t="str">
            <v>YEC1594331</v>
          </cell>
          <cell r="D13910">
            <v>2024</v>
          </cell>
          <cell r="E13910">
            <v>17</v>
          </cell>
          <cell r="F13910" t="str">
            <v>0170</v>
          </cell>
          <cell r="G13910" t="str">
            <v>D003</v>
          </cell>
          <cell r="H13910" t="str">
            <v>Front Derailleur</v>
          </cell>
          <cell r="I13910" t="str">
            <v>Framväxel</v>
          </cell>
          <cell r="L13910" t="e">
            <v>#N/A</v>
          </cell>
        </row>
        <row r="13911">
          <cell r="B13911" t="str">
            <v>YEC1594331Bakväxel</v>
          </cell>
          <cell r="C13911" t="str">
            <v>YEC1594331</v>
          </cell>
          <cell r="D13911">
            <v>2024</v>
          </cell>
          <cell r="E13911">
            <v>18</v>
          </cell>
          <cell r="F13911" t="str">
            <v>0180</v>
          </cell>
          <cell r="G13911" t="str">
            <v>D004</v>
          </cell>
          <cell r="H13911" t="str">
            <v>Rear Derailleur</v>
          </cell>
          <cell r="I13911" t="str">
            <v>Bakväxel</v>
          </cell>
          <cell r="K13911" t="str">
            <v>Shimano</v>
          </cell>
          <cell r="L13911" t="str">
            <v>Kontakta SHIMANO</v>
          </cell>
        </row>
        <row r="13912">
          <cell r="B13912" t="str">
            <v>YEC1594331Kedja</v>
          </cell>
          <cell r="C13912" t="str">
            <v>YEC1594331</v>
          </cell>
          <cell r="D13912">
            <v>2024</v>
          </cell>
          <cell r="E13912">
            <v>19</v>
          </cell>
          <cell r="F13912" t="str">
            <v>0190</v>
          </cell>
          <cell r="G13912" t="str">
            <v>E003</v>
          </cell>
          <cell r="H13912" t="str">
            <v xml:space="preserve">Chain </v>
          </cell>
          <cell r="I13912" t="str">
            <v>Kedja</v>
          </cell>
          <cell r="K13912" t="str">
            <v>Shimano</v>
          </cell>
          <cell r="L13912" t="str">
            <v>Kontakta SHIMANO</v>
          </cell>
        </row>
        <row r="13913">
          <cell r="B13913" t="str">
            <v>YEC1594331Kassett</v>
          </cell>
          <cell r="C13913" t="str">
            <v>YEC1594331</v>
          </cell>
          <cell r="D13913">
            <v>2024</v>
          </cell>
          <cell r="E13913">
            <v>20</v>
          </cell>
          <cell r="F13913" t="str">
            <v>0200</v>
          </cell>
          <cell r="G13913" t="str">
            <v>E004</v>
          </cell>
          <cell r="H13913" t="str">
            <v>Cassette Sprocket</v>
          </cell>
          <cell r="I13913" t="str">
            <v>Kassett</v>
          </cell>
          <cell r="K13913" t="str">
            <v>Shimano</v>
          </cell>
          <cell r="L13913" t="str">
            <v>Kontakta SHIMANO</v>
          </cell>
        </row>
        <row r="13914">
          <cell r="B13914" t="str">
            <v>YEC1594331Framhjul</v>
          </cell>
          <cell r="C13914" t="str">
            <v>YEC1594331</v>
          </cell>
          <cell r="D13914">
            <v>2024</v>
          </cell>
          <cell r="E13914">
            <v>21</v>
          </cell>
          <cell r="F13914" t="str">
            <v>0210</v>
          </cell>
          <cell r="G13914" t="str">
            <v>F001</v>
          </cell>
          <cell r="H13914" t="str">
            <v>Front hub</v>
          </cell>
          <cell r="I13914" t="str">
            <v>Framhjul</v>
          </cell>
          <cell r="L13914" t="e">
            <v>#N/A</v>
          </cell>
        </row>
        <row r="13915">
          <cell r="B13915" t="str">
            <v>YEC1594331Bakhjul</v>
          </cell>
          <cell r="C13915" t="str">
            <v>YEC1594331</v>
          </cell>
          <cell r="D13915">
            <v>2024</v>
          </cell>
          <cell r="E13915">
            <v>22</v>
          </cell>
          <cell r="F13915" t="str">
            <v>0220</v>
          </cell>
          <cell r="G13915" t="str">
            <v>F002</v>
          </cell>
          <cell r="H13915" t="str">
            <v>Rear hub</v>
          </cell>
          <cell r="I13915" t="str">
            <v>Bakhjul</v>
          </cell>
          <cell r="L13915" t="e">
            <v>#N/A</v>
          </cell>
        </row>
        <row r="13916">
          <cell r="B13916" t="str">
            <v>YEC1594331Däck</v>
          </cell>
          <cell r="C13916" t="str">
            <v>YEC1594331</v>
          </cell>
          <cell r="D13916">
            <v>2024</v>
          </cell>
          <cell r="E13916">
            <v>23</v>
          </cell>
          <cell r="F13916" t="str">
            <v>0230</v>
          </cell>
          <cell r="G13916" t="str">
            <v>F003</v>
          </cell>
          <cell r="H13916" t="str">
            <v>Tire</v>
          </cell>
          <cell r="I13916" t="str">
            <v>Däck</v>
          </cell>
          <cell r="L13916" t="e">
            <v>#N/A</v>
          </cell>
        </row>
        <row r="13917">
          <cell r="B13917" t="str">
            <v>YEC1594331Skärmar set</v>
          </cell>
          <cell r="C13917" t="str">
            <v>YEC1594331</v>
          </cell>
          <cell r="D13917">
            <v>2024</v>
          </cell>
          <cell r="E13917">
            <v>24</v>
          </cell>
          <cell r="F13917" t="str">
            <v>0240</v>
          </cell>
          <cell r="G13917" t="str">
            <v>H003</v>
          </cell>
          <cell r="H13917" t="str">
            <v xml:space="preserve">Mudguard front   </v>
          </cell>
          <cell r="I13917" t="str">
            <v>Skärmar set</v>
          </cell>
          <cell r="L13917" t="e">
            <v>#N/A</v>
          </cell>
        </row>
        <row r="13918">
          <cell r="B13918" t="str">
            <v>YEC1594331Pakethållare</v>
          </cell>
          <cell r="C13918" t="str">
            <v>YEC1594331</v>
          </cell>
          <cell r="D13918">
            <v>2024</v>
          </cell>
          <cell r="E13918">
            <v>25</v>
          </cell>
          <cell r="F13918" t="str">
            <v>0250</v>
          </cell>
          <cell r="G13918" t="str">
            <v>H004</v>
          </cell>
          <cell r="H13918" t="str">
            <v>Carrier</v>
          </cell>
          <cell r="I13918" t="str">
            <v>Pakethållare</v>
          </cell>
          <cell r="L13918" t="e">
            <v>#N/A</v>
          </cell>
        </row>
        <row r="13919">
          <cell r="B13919" t="str">
            <v>YEC1594331Sadel</v>
          </cell>
          <cell r="C13919" t="str">
            <v>YEC1594331</v>
          </cell>
          <cell r="D13919">
            <v>2024</v>
          </cell>
          <cell r="E13919">
            <v>26</v>
          </cell>
          <cell r="F13919" t="str">
            <v>0260</v>
          </cell>
          <cell r="G13919" t="str">
            <v>G001</v>
          </cell>
          <cell r="H13919" t="str">
            <v>Saddle</v>
          </cell>
          <cell r="I13919" t="str">
            <v>Sadel</v>
          </cell>
          <cell r="K13919" t="str">
            <v>C7106256-BK</v>
          </cell>
          <cell r="L13919" t="e">
            <v>#N/A</v>
          </cell>
        </row>
        <row r="13920">
          <cell r="B13920" t="str">
            <v>YEC1594331Sadelstolpe</v>
          </cell>
          <cell r="C13920" t="str">
            <v>YEC1594331</v>
          </cell>
          <cell r="D13920">
            <v>2024</v>
          </cell>
          <cell r="E13920">
            <v>27</v>
          </cell>
          <cell r="F13920" t="str">
            <v>0270</v>
          </cell>
          <cell r="G13920" t="str">
            <v>G002</v>
          </cell>
          <cell r="H13920" t="str">
            <v>Seatpost</v>
          </cell>
          <cell r="I13920" t="str">
            <v>Sadelstolpe</v>
          </cell>
          <cell r="K13920" t="str">
            <v>C7205590</v>
          </cell>
          <cell r="L13920" t="str">
            <v>C7200332-316</v>
          </cell>
        </row>
        <row r="13921">
          <cell r="B13921" t="str">
            <v>YEC1594331Sadelrörsklämma</v>
          </cell>
          <cell r="C13921" t="str">
            <v>YEC1594331</v>
          </cell>
          <cell r="D13921">
            <v>2024</v>
          </cell>
          <cell r="E13921">
            <v>28</v>
          </cell>
          <cell r="F13921" t="str">
            <v>0280</v>
          </cell>
          <cell r="G13921" t="str">
            <v>G003</v>
          </cell>
          <cell r="H13921" t="str">
            <v>Seat Clamp</v>
          </cell>
          <cell r="I13921" t="str">
            <v>Sadelrörsklämma</v>
          </cell>
          <cell r="K13921" t="str">
            <v>C7305190-BK</v>
          </cell>
          <cell r="L13921" t="str">
            <v>BSP?</v>
          </cell>
        </row>
        <row r="13922">
          <cell r="B13922" t="str">
            <v>YEC1594331Framlampa</v>
          </cell>
          <cell r="C13922" t="str">
            <v>YEC1594331</v>
          </cell>
          <cell r="D13922">
            <v>2024</v>
          </cell>
          <cell r="E13922">
            <v>29</v>
          </cell>
          <cell r="F13922" t="str">
            <v>0290</v>
          </cell>
          <cell r="G13922" t="str">
            <v>H005</v>
          </cell>
          <cell r="H13922" t="str">
            <v>Front light</v>
          </cell>
          <cell r="I13922" t="str">
            <v>Framlampa</v>
          </cell>
          <cell r="L13922" t="e">
            <v>#N/A</v>
          </cell>
        </row>
        <row r="13923">
          <cell r="B13923" t="str">
            <v>YEC1594331Baklampa</v>
          </cell>
          <cell r="C13923" t="str">
            <v>YEC1594331</v>
          </cell>
          <cell r="D13923">
            <v>2024</v>
          </cell>
          <cell r="E13923">
            <v>30</v>
          </cell>
          <cell r="F13923" t="str">
            <v>0300</v>
          </cell>
          <cell r="G13923" t="str">
            <v>H006</v>
          </cell>
          <cell r="H13923" t="str">
            <v>Light, Rear</v>
          </cell>
          <cell r="I13923" t="str">
            <v>Baklampa</v>
          </cell>
          <cell r="L13923" t="e">
            <v>#N/A</v>
          </cell>
        </row>
        <row r="13924">
          <cell r="B13924" t="str">
            <v>YEC1594331Låssats</v>
          </cell>
          <cell r="C13924" t="str">
            <v>YEC1594331</v>
          </cell>
          <cell r="D13924">
            <v>2024</v>
          </cell>
          <cell r="E13924">
            <v>31</v>
          </cell>
          <cell r="F13924" t="str">
            <v>0310</v>
          </cell>
          <cell r="G13924" t="str">
            <v>H007</v>
          </cell>
          <cell r="H13924" t="str">
            <v>Lock</v>
          </cell>
          <cell r="I13924" t="str">
            <v>Låssats</v>
          </cell>
          <cell r="L13924" t="e">
            <v>#N/A</v>
          </cell>
        </row>
        <row r="13925">
          <cell r="B13925" t="str">
            <v>YEC1594331Stöd</v>
          </cell>
          <cell r="C13925" t="str">
            <v>YEC1594331</v>
          </cell>
          <cell r="D13925">
            <v>2024</v>
          </cell>
          <cell r="E13925">
            <v>32</v>
          </cell>
          <cell r="F13925" t="str">
            <v>0320</v>
          </cell>
          <cell r="G13925" t="str">
            <v>H008</v>
          </cell>
          <cell r="H13925" t="str">
            <v>Kick stand</v>
          </cell>
          <cell r="I13925" t="str">
            <v>Stöd</v>
          </cell>
          <cell r="L13925" t="e">
            <v>#N/A</v>
          </cell>
        </row>
        <row r="13926">
          <cell r="B13926" t="str">
            <v>YEC1594331Korg</v>
          </cell>
          <cell r="C13926" t="str">
            <v>YEC1594331</v>
          </cell>
          <cell r="D13926">
            <v>2024</v>
          </cell>
          <cell r="E13926">
            <v>33</v>
          </cell>
          <cell r="F13926" t="str">
            <v>0330</v>
          </cell>
          <cell r="G13926" t="str">
            <v>H009</v>
          </cell>
          <cell r="H13926" t="str">
            <v>Basket / Fr carrier</v>
          </cell>
          <cell r="I13926" t="str">
            <v>Korg</v>
          </cell>
          <cell r="L13926" t="e">
            <v>#N/A</v>
          </cell>
        </row>
        <row r="13927">
          <cell r="B13927" t="str">
            <v>YEC1594331Pedaler</v>
          </cell>
          <cell r="C13927" t="str">
            <v>YEC1594331</v>
          </cell>
          <cell r="D13927">
            <v>2024</v>
          </cell>
          <cell r="E13927">
            <v>34</v>
          </cell>
          <cell r="F13927" t="str">
            <v>0340</v>
          </cell>
          <cell r="G13927" t="str">
            <v>E005</v>
          </cell>
          <cell r="H13927" t="str">
            <v xml:space="preserve">Pedal </v>
          </cell>
          <cell r="I13927" t="str">
            <v>Pedaler</v>
          </cell>
          <cell r="K13927" t="str">
            <v>C3505159</v>
          </cell>
          <cell r="L13927" t="str">
            <v>C3500030</v>
          </cell>
        </row>
        <row r="13928">
          <cell r="B13928" t="str">
            <v>YEC1594331Motor</v>
          </cell>
          <cell r="C13928" t="str">
            <v>YEC1594331</v>
          </cell>
          <cell r="D13928">
            <v>2024</v>
          </cell>
          <cell r="E13928">
            <v>35</v>
          </cell>
          <cell r="F13928" t="str">
            <v>0350</v>
          </cell>
          <cell r="G13928" t="str">
            <v>J001</v>
          </cell>
          <cell r="H13928" t="str">
            <v>DRIVE UNIT:</v>
          </cell>
          <cell r="I13928" t="str">
            <v>Motor</v>
          </cell>
          <cell r="K13928" t="str">
            <v>KDUE6100</v>
          </cell>
          <cell r="L13928" t="str">
            <v>Kontakta SHIMANO / DU-E6100</v>
          </cell>
        </row>
        <row r="13929">
          <cell r="B13929" t="str">
            <v>YEC1594331Display</v>
          </cell>
          <cell r="C13929" t="str">
            <v>YEC1594331</v>
          </cell>
          <cell r="D13929">
            <v>2024</v>
          </cell>
          <cell r="E13929">
            <v>36</v>
          </cell>
          <cell r="F13929" t="str">
            <v>0360</v>
          </cell>
          <cell r="G13929" t="str">
            <v>J004</v>
          </cell>
          <cell r="H13929" t="str">
            <v>DISPLAY:</v>
          </cell>
          <cell r="I13929" t="str">
            <v>Display</v>
          </cell>
          <cell r="K13929" t="str">
            <v>KSCE5000</v>
          </cell>
          <cell r="L13929" t="str">
            <v>Kontakta SHIMANO / SC-E5000</v>
          </cell>
        </row>
        <row r="13930">
          <cell r="B13930" t="str">
            <v>YEC1594331EB-Bus kabel</v>
          </cell>
          <cell r="C13930" t="str">
            <v>YEC1594331</v>
          </cell>
          <cell r="D13930">
            <v>2024</v>
          </cell>
          <cell r="E13930">
            <v>37</v>
          </cell>
          <cell r="F13930" t="str">
            <v>0370</v>
          </cell>
          <cell r="G13930" t="str">
            <v>J005</v>
          </cell>
          <cell r="H13930" t="str">
            <v>EB-BUS CABLE:</v>
          </cell>
          <cell r="I13930" t="str">
            <v>EB-Bus kabel</v>
          </cell>
          <cell r="K13930" t="str">
            <v>Shimano</v>
          </cell>
          <cell r="L13930" t="str">
            <v>Kontakta SHIMANO</v>
          </cell>
        </row>
        <row r="13931">
          <cell r="B13931" t="str">
            <v>YEC1594331Motorkabel</v>
          </cell>
          <cell r="C13931" t="str">
            <v>YEC1594331</v>
          </cell>
          <cell r="D13931">
            <v>2024</v>
          </cell>
          <cell r="E13931">
            <v>38</v>
          </cell>
          <cell r="F13931" t="str">
            <v>0380</v>
          </cell>
          <cell r="G13931" t="str">
            <v>J006</v>
          </cell>
          <cell r="H13931" t="str">
            <v>POWER CABLE:</v>
          </cell>
          <cell r="I13931" t="str">
            <v>Motorkabel</v>
          </cell>
          <cell r="K13931" t="str">
            <v>Shimano</v>
          </cell>
          <cell r="L13931" t="str">
            <v>Kontakta SHIMANO</v>
          </cell>
        </row>
        <row r="13932">
          <cell r="B13932" t="str">
            <v>YEC1594331Kabel framlampa</v>
          </cell>
          <cell r="C13932" t="str">
            <v>YEC1594331</v>
          </cell>
          <cell r="D13932">
            <v>2024</v>
          </cell>
          <cell r="E13932">
            <v>39</v>
          </cell>
          <cell r="F13932" t="str">
            <v>0390</v>
          </cell>
          <cell r="G13932" t="str">
            <v>J007</v>
          </cell>
          <cell r="H13932" t="str">
            <v>F. LIGHT CABLE:</v>
          </cell>
          <cell r="I13932" t="str">
            <v>Kabel framlampa</v>
          </cell>
          <cell r="L13932" t="e">
            <v>#N/A</v>
          </cell>
        </row>
        <row r="13933">
          <cell r="B13933" t="str">
            <v>YEC1594331Kabel baklampa</v>
          </cell>
          <cell r="C13933" t="str">
            <v>YEC1594331</v>
          </cell>
          <cell r="D13933">
            <v>2024</v>
          </cell>
          <cell r="E13933">
            <v>40</v>
          </cell>
          <cell r="F13933" t="str">
            <v>0400</v>
          </cell>
          <cell r="G13933" t="str">
            <v>J008</v>
          </cell>
          <cell r="H13933" t="str">
            <v>R. LIGHT CABLE:</v>
          </cell>
          <cell r="I13933" t="str">
            <v>Kabel baklampa</v>
          </cell>
          <cell r="L13933" t="e">
            <v>#N/A</v>
          </cell>
        </row>
        <row r="13934">
          <cell r="B13934" t="str">
            <v>YEC1594331Hastighetssensor</v>
          </cell>
          <cell r="C13934" t="str">
            <v>YEC1594331</v>
          </cell>
          <cell r="D13934">
            <v>2024</v>
          </cell>
          <cell r="E13934">
            <v>41</v>
          </cell>
          <cell r="F13934" t="str">
            <v>0410</v>
          </cell>
          <cell r="G13934" t="str">
            <v>J009</v>
          </cell>
          <cell r="H13934" t="str">
            <v>SPEED SENSOR:</v>
          </cell>
          <cell r="I13934" t="str">
            <v>Hastighetssensor</v>
          </cell>
          <cell r="K13934" t="str">
            <v>KSMDUE10</v>
          </cell>
          <cell r="L13934" t="str">
            <v>Kontakta SHIMANO / SM-DUE10</v>
          </cell>
        </row>
        <row r="13935">
          <cell r="B13935" t="str">
            <v>YEC1594331Batteri</v>
          </cell>
          <cell r="C13935" t="str">
            <v>YEC1594331</v>
          </cell>
          <cell r="D13935">
            <v>2024</v>
          </cell>
          <cell r="E13935">
            <v>42</v>
          </cell>
          <cell r="F13935" t="str">
            <v>0420</v>
          </cell>
          <cell r="G13935" t="str">
            <v>J002</v>
          </cell>
          <cell r="H13935" t="str">
            <v>BATTERY:</v>
          </cell>
          <cell r="I13935" t="str">
            <v>Batteri</v>
          </cell>
          <cell r="K13935" t="str">
            <v>C8705238-1-14H</v>
          </cell>
          <cell r="L13935" t="str">
            <v>BSP?</v>
          </cell>
        </row>
        <row r="13936">
          <cell r="B13936" t="str">
            <v>YEC1594331Batterihållare</v>
          </cell>
          <cell r="C13936" t="str">
            <v>YEC1594331</v>
          </cell>
          <cell r="D13936">
            <v>2024</v>
          </cell>
          <cell r="E13936">
            <v>43</v>
          </cell>
          <cell r="F13936" t="str">
            <v>0430</v>
          </cell>
          <cell r="G13936" t="str">
            <v>J003</v>
          </cell>
          <cell r="H13936" t="str">
            <v>BATTERY HOLDER/Slider</v>
          </cell>
          <cell r="I13936" t="str">
            <v>Batterihållare</v>
          </cell>
          <cell r="K13936" t="str">
            <v>C8705238-03FH2</v>
          </cell>
          <cell r="L13936" t="str">
            <v>BSP?</v>
          </cell>
        </row>
        <row r="13937">
          <cell r="B13937" t="str">
            <v>YEC1594331Batteriladdare</v>
          </cell>
          <cell r="C13937" t="str">
            <v>YEC1594331</v>
          </cell>
          <cell r="D13937">
            <v>2024</v>
          </cell>
          <cell r="E13937">
            <v>44</v>
          </cell>
          <cell r="F13937" t="str">
            <v>0440</v>
          </cell>
          <cell r="G13937" t="str">
            <v>J010</v>
          </cell>
          <cell r="H13937" t="str">
            <v>CHARGER:</v>
          </cell>
          <cell r="I13937" t="str">
            <v>Batteriladdare</v>
          </cell>
          <cell r="K13937" t="str">
            <v>C8705238-02</v>
          </cell>
          <cell r="L13937" t="str">
            <v>C8705238-02</v>
          </cell>
        </row>
        <row r="13938">
          <cell r="B13938" t="str">
            <v>YEC1594331Kontrollbox</v>
          </cell>
          <cell r="C13938" t="str">
            <v>YEC1594331</v>
          </cell>
          <cell r="D13938">
            <v>2024</v>
          </cell>
          <cell r="E13938">
            <v>45</v>
          </cell>
          <cell r="F13938" t="str">
            <v>0450</v>
          </cell>
          <cell r="G13938" t="str">
            <v>J011</v>
          </cell>
          <cell r="H13938" t="str">
            <v>Controller</v>
          </cell>
          <cell r="I13938" t="str">
            <v>Kontrollbox</v>
          </cell>
          <cell r="K13938" t="str">
            <v>INGÅR I MOTORN</v>
          </cell>
          <cell r="L13938" t="str">
            <v>Ingår i motorn</v>
          </cell>
        </row>
        <row r="13939">
          <cell r="B13939" t="str">
            <v>YEC1594331Växelöra</v>
          </cell>
          <cell r="C13939" t="str">
            <v>YEC1594331</v>
          </cell>
          <cell r="D13939">
            <v>2024</v>
          </cell>
          <cell r="E13939">
            <v>46</v>
          </cell>
          <cell r="F13939" t="str">
            <v>0460</v>
          </cell>
          <cell r="G13939" t="str">
            <v>D005</v>
          </cell>
          <cell r="H13939" t="str">
            <v>Gear hanger</v>
          </cell>
          <cell r="I13939" t="str">
            <v>Växelöra</v>
          </cell>
          <cell r="K13939" t="str">
            <v>?</v>
          </cell>
          <cell r="L13939" t="e">
            <v>#N/A</v>
          </cell>
        </row>
        <row r="13940">
          <cell r="B13940" t="str">
            <v>YEC1594731RAM</v>
          </cell>
          <cell r="C13940" t="str">
            <v>YEC1594731</v>
          </cell>
          <cell r="D13940">
            <v>2024</v>
          </cell>
          <cell r="E13940">
            <v>1</v>
          </cell>
          <cell r="F13940" t="str">
            <v>0010</v>
          </cell>
          <cell r="G13940" t="str">
            <v>A001</v>
          </cell>
          <cell r="H13940" t="str">
            <v>PAINTED FRAME</v>
          </cell>
          <cell r="I13940" t="str">
            <v>RAM</v>
          </cell>
          <cell r="L13940" t="e">
            <v>#N/A</v>
          </cell>
        </row>
        <row r="13941">
          <cell r="B13941" t="str">
            <v>YEC1594731Framgaffel</v>
          </cell>
          <cell r="C13941" t="str">
            <v>YEC1594731</v>
          </cell>
          <cell r="D13941">
            <v>2024</v>
          </cell>
          <cell r="E13941">
            <v>2</v>
          </cell>
          <cell r="F13941" t="str">
            <v>0020</v>
          </cell>
          <cell r="G13941" t="str">
            <v>A002</v>
          </cell>
          <cell r="H13941" t="str">
            <v>PAINTED FORK</v>
          </cell>
          <cell r="I13941" t="str">
            <v>Framgaffel</v>
          </cell>
          <cell r="L13941" t="e">
            <v>#N/A</v>
          </cell>
        </row>
        <row r="13942">
          <cell r="B13942" t="str">
            <v>YEC1594731Styrlager</v>
          </cell>
          <cell r="C13942" t="str">
            <v>YEC1594731</v>
          </cell>
          <cell r="D13942">
            <v>2024</v>
          </cell>
          <cell r="E13942">
            <v>3</v>
          </cell>
          <cell r="F13942" t="str">
            <v>0030</v>
          </cell>
          <cell r="G13942" t="str">
            <v>B001</v>
          </cell>
          <cell r="H13942" t="str">
            <v>Head Set</v>
          </cell>
          <cell r="I13942" t="str">
            <v>Styrlager</v>
          </cell>
          <cell r="K13942" t="str">
            <v>C2105318</v>
          </cell>
          <cell r="L13942" t="str">
            <v>C2105318</v>
          </cell>
        </row>
        <row r="13943">
          <cell r="B13943" t="str">
            <v xml:space="preserve">YEC1594731Styrstam </v>
          </cell>
          <cell r="C13943" t="str">
            <v>YEC1594731</v>
          </cell>
          <cell r="D13943">
            <v>2024</v>
          </cell>
          <cell r="E13943">
            <v>4</v>
          </cell>
          <cell r="F13943" t="str">
            <v>0040</v>
          </cell>
          <cell r="G13943" t="str">
            <v>B002</v>
          </cell>
          <cell r="H13943" t="str">
            <v>Handlebar Stem</v>
          </cell>
          <cell r="I13943" t="str">
            <v xml:space="preserve">Styrstam </v>
          </cell>
          <cell r="K13943" t="str">
            <v>C2205619-045</v>
          </cell>
          <cell r="L13943" t="str">
            <v>BSP?</v>
          </cell>
        </row>
        <row r="13944">
          <cell r="B13944" t="str">
            <v>YEC1594731Styre</v>
          </cell>
          <cell r="C13944" t="str">
            <v>YEC1594731</v>
          </cell>
          <cell r="D13944">
            <v>2024</v>
          </cell>
          <cell r="E13944">
            <v>5</v>
          </cell>
          <cell r="F13944" t="str">
            <v>0050</v>
          </cell>
          <cell r="G13944" t="str">
            <v>B003</v>
          </cell>
          <cell r="H13944" t="str">
            <v>Handelbar</v>
          </cell>
          <cell r="I13944" t="str">
            <v>Styre</v>
          </cell>
          <cell r="K13944" t="str">
            <v>C2306022</v>
          </cell>
          <cell r="L13944" t="str">
            <v>C2300460</v>
          </cell>
        </row>
        <row r="13945">
          <cell r="B13945" t="str">
            <v>YEC1594731Bromsgrepp H</v>
          </cell>
          <cell r="C13945" t="str">
            <v>YEC1594731</v>
          </cell>
          <cell r="D13945">
            <v>2024</v>
          </cell>
          <cell r="E13945">
            <v>6</v>
          </cell>
          <cell r="F13945" t="str">
            <v>0060</v>
          </cell>
          <cell r="G13945" t="str">
            <v>C002</v>
          </cell>
          <cell r="H13945" t="str">
            <v>Brake Lever R</v>
          </cell>
          <cell r="I13945" t="str">
            <v>Bromsgrepp H</v>
          </cell>
          <cell r="K13945" t="str">
            <v>Shimano</v>
          </cell>
          <cell r="L13945" t="str">
            <v>Kontakta SHIMANO</v>
          </cell>
        </row>
        <row r="13946">
          <cell r="B13946" t="str">
            <v>YEC1594731Bromsgrepp V</v>
          </cell>
          <cell r="C13946" t="str">
            <v>YEC1594731</v>
          </cell>
          <cell r="D13946">
            <v>2024</v>
          </cell>
          <cell r="E13946">
            <v>7</v>
          </cell>
          <cell r="F13946" t="str">
            <v>0070</v>
          </cell>
          <cell r="G13946" t="str">
            <v>C001</v>
          </cell>
          <cell r="H13946" t="str">
            <v>Brake Lever L</v>
          </cell>
          <cell r="I13946" t="str">
            <v>Bromsgrepp V</v>
          </cell>
          <cell r="K13946" t="str">
            <v>Shimano</v>
          </cell>
          <cell r="L13946" t="str">
            <v>Kontakta SHIMANO</v>
          </cell>
        </row>
        <row r="13947">
          <cell r="B13947" t="str">
            <v>YEC1594731Växelreglage H</v>
          </cell>
          <cell r="C13947" t="str">
            <v>YEC1594731</v>
          </cell>
          <cell r="D13947">
            <v>2024</v>
          </cell>
          <cell r="E13947">
            <v>8</v>
          </cell>
          <cell r="F13947" t="str">
            <v>0080</v>
          </cell>
          <cell r="G13947" t="str">
            <v>D002</v>
          </cell>
          <cell r="H13947" t="str">
            <v>Shift Lever R</v>
          </cell>
          <cell r="I13947" t="str">
            <v>Växelreglage H</v>
          </cell>
          <cell r="K13947" t="str">
            <v>Shimano</v>
          </cell>
          <cell r="L13947" t="str">
            <v>Kontakta SHIMANO</v>
          </cell>
        </row>
        <row r="13948">
          <cell r="B13948" t="str">
            <v>YEC1594731Växelreglage V</v>
          </cell>
          <cell r="C13948" t="str">
            <v>YEC1594731</v>
          </cell>
          <cell r="D13948">
            <v>2024</v>
          </cell>
          <cell r="E13948">
            <v>9</v>
          </cell>
          <cell r="F13948" t="str">
            <v>0090</v>
          </cell>
          <cell r="G13948" t="str">
            <v>D001</v>
          </cell>
          <cell r="H13948" t="str">
            <v>Shift Lever L</v>
          </cell>
          <cell r="I13948" t="str">
            <v>Växelreglage V</v>
          </cell>
          <cell r="L13948" t="e">
            <v>#N/A</v>
          </cell>
        </row>
        <row r="13949">
          <cell r="B13949" t="str">
            <v>YEC1594731Handtag par</v>
          </cell>
          <cell r="C13949" t="str">
            <v>YEC1594731</v>
          </cell>
          <cell r="D13949">
            <v>2024</v>
          </cell>
          <cell r="E13949">
            <v>10</v>
          </cell>
          <cell r="F13949" t="str">
            <v>0100</v>
          </cell>
          <cell r="G13949" t="str">
            <v>B004</v>
          </cell>
          <cell r="H13949" t="str">
            <v>Grip R</v>
          </cell>
          <cell r="I13949" t="str">
            <v>Handtag par</v>
          </cell>
          <cell r="K13949" t="str">
            <v>C2505350</v>
          </cell>
          <cell r="L13949" t="str">
            <v>BSP?</v>
          </cell>
        </row>
        <row r="13950">
          <cell r="B13950" t="str">
            <v>YEC1594731Frambroms</v>
          </cell>
          <cell r="C13950" t="str">
            <v>YEC1594731</v>
          </cell>
          <cell r="D13950">
            <v>2024</v>
          </cell>
          <cell r="E13950">
            <v>11</v>
          </cell>
          <cell r="F13950" t="str">
            <v>0110</v>
          </cell>
          <cell r="G13950" t="str">
            <v>C003</v>
          </cell>
          <cell r="H13950" t="str">
            <v xml:space="preserve">Brake front </v>
          </cell>
          <cell r="I13950" t="str">
            <v>Frambroms</v>
          </cell>
          <cell r="K13950" t="str">
            <v>Shimano</v>
          </cell>
          <cell r="L13950" t="str">
            <v>Kontakta SHIMANO</v>
          </cell>
        </row>
        <row r="13951">
          <cell r="B13951" t="str">
            <v>YEC1594731Bakbroms</v>
          </cell>
          <cell r="C13951" t="str">
            <v>YEC1594731</v>
          </cell>
          <cell r="D13951">
            <v>2024</v>
          </cell>
          <cell r="E13951">
            <v>12</v>
          </cell>
          <cell r="F13951" t="str">
            <v>0120</v>
          </cell>
          <cell r="G13951" t="str">
            <v>C004</v>
          </cell>
          <cell r="H13951" t="str">
            <v>Brake rear</v>
          </cell>
          <cell r="I13951" t="str">
            <v>Bakbroms</v>
          </cell>
          <cell r="K13951" t="str">
            <v>Shimano</v>
          </cell>
          <cell r="L13951" t="str">
            <v>Kontakta SHIMANO</v>
          </cell>
        </row>
        <row r="13952">
          <cell r="B13952" t="str">
            <v>YEC1594731Vevlager</v>
          </cell>
          <cell r="C13952" t="str">
            <v>YEC1594731</v>
          </cell>
          <cell r="D13952">
            <v>2024</v>
          </cell>
          <cell r="E13952">
            <v>13</v>
          </cell>
          <cell r="F13952" t="str">
            <v>0130</v>
          </cell>
          <cell r="G13952" t="str">
            <v>E001</v>
          </cell>
          <cell r="H13952" t="str">
            <v xml:space="preserve">BB-set </v>
          </cell>
          <cell r="I13952" t="str">
            <v>Vevlager</v>
          </cell>
          <cell r="K13952" t="str">
            <v>INGÅR I MOTORN</v>
          </cell>
          <cell r="L13952" t="str">
            <v>Ingår i motorn</v>
          </cell>
        </row>
        <row r="13953">
          <cell r="B13953" t="str">
            <v>YEC1594731Vevparti</v>
          </cell>
          <cell r="C13953" t="str">
            <v>YEC1594731</v>
          </cell>
          <cell r="D13953">
            <v>2024</v>
          </cell>
          <cell r="E13953">
            <v>14</v>
          </cell>
          <cell r="F13953" t="str">
            <v>0140</v>
          </cell>
          <cell r="G13953" t="str">
            <v>E002</v>
          </cell>
          <cell r="H13953" t="str">
            <v>Front Chainwheel</v>
          </cell>
          <cell r="I13953" t="str">
            <v>Vevparti</v>
          </cell>
          <cell r="K13953" t="str">
            <v>Shimano</v>
          </cell>
          <cell r="L13953" t="str">
            <v>Kontakta SHIMANO</v>
          </cell>
        </row>
        <row r="13954">
          <cell r="B13954" t="str">
            <v>YEC1594731Kedjeskydd</v>
          </cell>
          <cell r="C13954" t="str">
            <v>YEC1594731</v>
          </cell>
          <cell r="D13954">
            <v>2024</v>
          </cell>
          <cell r="E13954">
            <v>15</v>
          </cell>
          <cell r="F13954" t="str">
            <v>0150</v>
          </cell>
          <cell r="G13954" t="str">
            <v>H001</v>
          </cell>
          <cell r="H13954" t="str">
            <v>Chain guard</v>
          </cell>
          <cell r="I13954" t="str">
            <v>Kedjeskydd</v>
          </cell>
          <cell r="L13954" t="e">
            <v>#N/A</v>
          </cell>
        </row>
        <row r="13955">
          <cell r="B13955" t="str">
            <v>YEC1594731Kedjeskyddsfäste</v>
          </cell>
          <cell r="C13955" t="str">
            <v>YEC1594731</v>
          </cell>
          <cell r="D13955">
            <v>2024</v>
          </cell>
          <cell r="E13955">
            <v>16</v>
          </cell>
          <cell r="F13955" t="str">
            <v>0160</v>
          </cell>
          <cell r="G13955" t="str">
            <v>H002</v>
          </cell>
          <cell r="H13955" t="str">
            <v>Chain guard bracket</v>
          </cell>
          <cell r="I13955" t="str">
            <v>Kedjeskyddsfäste</v>
          </cell>
          <cell r="L13955" t="e">
            <v>#N/A</v>
          </cell>
        </row>
        <row r="13956">
          <cell r="B13956" t="str">
            <v>YEC1594731Framväxel</v>
          </cell>
          <cell r="C13956" t="str">
            <v>YEC1594731</v>
          </cell>
          <cell r="D13956">
            <v>2024</v>
          </cell>
          <cell r="E13956">
            <v>17</v>
          </cell>
          <cell r="F13956" t="str">
            <v>0170</v>
          </cell>
          <cell r="G13956" t="str">
            <v>D003</v>
          </cell>
          <cell r="H13956" t="str">
            <v>Front Derailleur</v>
          </cell>
          <cell r="I13956" t="str">
            <v>Framväxel</v>
          </cell>
          <cell r="L13956" t="e">
            <v>#N/A</v>
          </cell>
        </row>
        <row r="13957">
          <cell r="B13957" t="str">
            <v>YEC1594731Bakväxel</v>
          </cell>
          <cell r="C13957" t="str">
            <v>YEC1594731</v>
          </cell>
          <cell r="D13957">
            <v>2024</v>
          </cell>
          <cell r="E13957">
            <v>18</v>
          </cell>
          <cell r="F13957" t="str">
            <v>0180</v>
          </cell>
          <cell r="G13957" t="str">
            <v>D004</v>
          </cell>
          <cell r="H13957" t="str">
            <v>Rear Derailleur</v>
          </cell>
          <cell r="I13957" t="str">
            <v>Bakväxel</v>
          </cell>
          <cell r="K13957" t="str">
            <v>Shimano</v>
          </cell>
          <cell r="L13957" t="str">
            <v>Kontakta SHIMANO</v>
          </cell>
        </row>
        <row r="13958">
          <cell r="B13958" t="str">
            <v>YEC1594731Kedja</v>
          </cell>
          <cell r="C13958" t="str">
            <v>YEC1594731</v>
          </cell>
          <cell r="D13958">
            <v>2024</v>
          </cell>
          <cell r="E13958">
            <v>19</v>
          </cell>
          <cell r="F13958" t="str">
            <v>0190</v>
          </cell>
          <cell r="G13958" t="str">
            <v>E003</v>
          </cell>
          <cell r="H13958" t="str">
            <v xml:space="preserve">Chain </v>
          </cell>
          <cell r="I13958" t="str">
            <v>Kedja</v>
          </cell>
          <cell r="K13958" t="str">
            <v>Shimano</v>
          </cell>
          <cell r="L13958" t="str">
            <v>Kontakta SHIMANO</v>
          </cell>
        </row>
        <row r="13959">
          <cell r="B13959" t="str">
            <v>YEC1594731Kassett</v>
          </cell>
          <cell r="C13959" t="str">
            <v>YEC1594731</v>
          </cell>
          <cell r="D13959">
            <v>2024</v>
          </cell>
          <cell r="E13959">
            <v>20</v>
          </cell>
          <cell r="F13959" t="str">
            <v>0200</v>
          </cell>
          <cell r="G13959" t="str">
            <v>E004</v>
          </cell>
          <cell r="H13959" t="str">
            <v>Cassette Sprocket</v>
          </cell>
          <cell r="I13959" t="str">
            <v>Kassett</v>
          </cell>
          <cell r="K13959" t="str">
            <v>Shimano</v>
          </cell>
          <cell r="L13959" t="str">
            <v>Kontakta SHIMANO</v>
          </cell>
        </row>
        <row r="13960">
          <cell r="B13960" t="str">
            <v>YEC1594731Framhjul</v>
          </cell>
          <cell r="C13960" t="str">
            <v>YEC1594731</v>
          </cell>
          <cell r="D13960">
            <v>2024</v>
          </cell>
          <cell r="E13960">
            <v>21</v>
          </cell>
          <cell r="F13960" t="str">
            <v>0210</v>
          </cell>
          <cell r="G13960" t="str">
            <v>F001</v>
          </cell>
          <cell r="H13960" t="str">
            <v>Front hub</v>
          </cell>
          <cell r="I13960" t="str">
            <v>Framhjul</v>
          </cell>
          <cell r="L13960" t="e">
            <v>#N/A</v>
          </cell>
        </row>
        <row r="13961">
          <cell r="B13961" t="str">
            <v>YEC1594731Bakhjul</v>
          </cell>
          <cell r="C13961" t="str">
            <v>YEC1594731</v>
          </cell>
          <cell r="D13961">
            <v>2024</v>
          </cell>
          <cell r="E13961">
            <v>22</v>
          </cell>
          <cell r="F13961" t="str">
            <v>0220</v>
          </cell>
          <cell r="G13961" t="str">
            <v>F002</v>
          </cell>
          <cell r="H13961" t="str">
            <v>Rear hub</v>
          </cell>
          <cell r="I13961" t="str">
            <v>Bakhjul</v>
          </cell>
          <cell r="L13961" t="e">
            <v>#N/A</v>
          </cell>
        </row>
        <row r="13962">
          <cell r="B13962" t="str">
            <v>YEC1594731Däck</v>
          </cell>
          <cell r="C13962" t="str">
            <v>YEC1594731</v>
          </cell>
          <cell r="D13962">
            <v>2024</v>
          </cell>
          <cell r="E13962">
            <v>23</v>
          </cell>
          <cell r="F13962" t="str">
            <v>0230</v>
          </cell>
          <cell r="G13962" t="str">
            <v>F003</v>
          </cell>
          <cell r="H13962" t="str">
            <v>Tire</v>
          </cell>
          <cell r="I13962" t="str">
            <v>Däck</v>
          </cell>
          <cell r="L13962" t="e">
            <v>#N/A</v>
          </cell>
        </row>
        <row r="13963">
          <cell r="B13963" t="str">
            <v>YEC1594731Skärmar set</v>
          </cell>
          <cell r="C13963" t="str">
            <v>YEC1594731</v>
          </cell>
          <cell r="D13963">
            <v>2024</v>
          </cell>
          <cell r="E13963">
            <v>24</v>
          </cell>
          <cell r="F13963" t="str">
            <v>0240</v>
          </cell>
          <cell r="G13963" t="str">
            <v>H003</v>
          </cell>
          <cell r="H13963" t="str">
            <v xml:space="preserve">Mudguard front   </v>
          </cell>
          <cell r="I13963" t="str">
            <v>Skärmar set</v>
          </cell>
          <cell r="L13963" t="e">
            <v>#N/A</v>
          </cell>
        </row>
        <row r="13964">
          <cell r="B13964" t="str">
            <v>YEC1594731Pakethållare</v>
          </cell>
          <cell r="C13964" t="str">
            <v>YEC1594731</v>
          </cell>
          <cell r="D13964">
            <v>2024</v>
          </cell>
          <cell r="E13964">
            <v>25</v>
          </cell>
          <cell r="F13964" t="str">
            <v>0250</v>
          </cell>
          <cell r="G13964" t="str">
            <v>H004</v>
          </cell>
          <cell r="H13964" t="str">
            <v>Carrier</v>
          </cell>
          <cell r="I13964" t="str">
            <v>Pakethållare</v>
          </cell>
          <cell r="L13964" t="e">
            <v>#N/A</v>
          </cell>
        </row>
        <row r="13965">
          <cell r="B13965" t="str">
            <v>YEC1594731Sadel</v>
          </cell>
          <cell r="C13965" t="str">
            <v>YEC1594731</v>
          </cell>
          <cell r="D13965">
            <v>2024</v>
          </cell>
          <cell r="E13965">
            <v>26</v>
          </cell>
          <cell r="F13965" t="str">
            <v>0260</v>
          </cell>
          <cell r="G13965" t="str">
            <v>G001</v>
          </cell>
          <cell r="H13965" t="str">
            <v>Saddle</v>
          </cell>
          <cell r="I13965" t="str">
            <v>Sadel</v>
          </cell>
          <cell r="K13965" t="str">
            <v>C7106256-BK</v>
          </cell>
          <cell r="L13965" t="e">
            <v>#N/A</v>
          </cell>
        </row>
        <row r="13966">
          <cell r="B13966" t="str">
            <v>YEC1594731Sadelstolpe</v>
          </cell>
          <cell r="C13966" t="str">
            <v>YEC1594731</v>
          </cell>
          <cell r="D13966">
            <v>2024</v>
          </cell>
          <cell r="E13966">
            <v>27</v>
          </cell>
          <cell r="F13966" t="str">
            <v>0270</v>
          </cell>
          <cell r="G13966" t="str">
            <v>G002</v>
          </cell>
          <cell r="H13966" t="str">
            <v>Seatpost</v>
          </cell>
          <cell r="I13966" t="str">
            <v>Sadelstolpe</v>
          </cell>
          <cell r="K13966" t="str">
            <v>C7205590</v>
          </cell>
          <cell r="L13966" t="str">
            <v>C7200332-316</v>
          </cell>
        </row>
        <row r="13967">
          <cell r="B13967" t="str">
            <v>YEC1594731Sadelrörsklämma</v>
          </cell>
          <cell r="C13967" t="str">
            <v>YEC1594731</v>
          </cell>
          <cell r="D13967">
            <v>2024</v>
          </cell>
          <cell r="E13967">
            <v>28</v>
          </cell>
          <cell r="F13967" t="str">
            <v>0280</v>
          </cell>
          <cell r="G13967" t="str">
            <v>G003</v>
          </cell>
          <cell r="H13967" t="str">
            <v>Seat Clamp</v>
          </cell>
          <cell r="I13967" t="str">
            <v>Sadelrörsklämma</v>
          </cell>
          <cell r="K13967" t="str">
            <v>C7305190-BK</v>
          </cell>
          <cell r="L13967" t="str">
            <v>BSP?</v>
          </cell>
        </row>
        <row r="13968">
          <cell r="B13968" t="str">
            <v>YEC1594731Framlampa</v>
          </cell>
          <cell r="C13968" t="str">
            <v>YEC1594731</v>
          </cell>
          <cell r="D13968">
            <v>2024</v>
          </cell>
          <cell r="E13968">
            <v>29</v>
          </cell>
          <cell r="F13968" t="str">
            <v>0290</v>
          </cell>
          <cell r="G13968" t="str">
            <v>H005</v>
          </cell>
          <cell r="H13968" t="str">
            <v>Front light</v>
          </cell>
          <cell r="I13968" t="str">
            <v>Framlampa</v>
          </cell>
          <cell r="L13968" t="e">
            <v>#N/A</v>
          </cell>
        </row>
        <row r="13969">
          <cell r="B13969" t="str">
            <v>YEC1594731Baklampa</v>
          </cell>
          <cell r="C13969" t="str">
            <v>YEC1594731</v>
          </cell>
          <cell r="D13969">
            <v>2024</v>
          </cell>
          <cell r="E13969">
            <v>30</v>
          </cell>
          <cell r="F13969" t="str">
            <v>0300</v>
          </cell>
          <cell r="G13969" t="str">
            <v>H006</v>
          </cell>
          <cell r="H13969" t="str">
            <v>Light, Rear</v>
          </cell>
          <cell r="I13969" t="str">
            <v>Baklampa</v>
          </cell>
          <cell r="L13969" t="e">
            <v>#N/A</v>
          </cell>
        </row>
        <row r="13970">
          <cell r="B13970" t="str">
            <v>YEC1594731Låssats</v>
          </cell>
          <cell r="C13970" t="str">
            <v>YEC1594731</v>
          </cell>
          <cell r="D13970">
            <v>2024</v>
          </cell>
          <cell r="E13970">
            <v>31</v>
          </cell>
          <cell r="F13970" t="str">
            <v>0310</v>
          </cell>
          <cell r="G13970" t="str">
            <v>H007</v>
          </cell>
          <cell r="H13970" t="str">
            <v>Lock</v>
          </cell>
          <cell r="I13970" t="str">
            <v>Låssats</v>
          </cell>
          <cell r="L13970" t="e">
            <v>#N/A</v>
          </cell>
        </row>
        <row r="13971">
          <cell r="B13971" t="str">
            <v>YEC1594731Stöd</v>
          </cell>
          <cell r="C13971" t="str">
            <v>YEC1594731</v>
          </cell>
          <cell r="D13971">
            <v>2024</v>
          </cell>
          <cell r="E13971">
            <v>32</v>
          </cell>
          <cell r="F13971" t="str">
            <v>0320</v>
          </cell>
          <cell r="G13971" t="str">
            <v>H008</v>
          </cell>
          <cell r="H13971" t="str">
            <v>Kick stand</v>
          </cell>
          <cell r="I13971" t="str">
            <v>Stöd</v>
          </cell>
          <cell r="L13971" t="e">
            <v>#N/A</v>
          </cell>
        </row>
        <row r="13972">
          <cell r="B13972" t="str">
            <v>YEC1594731Korg</v>
          </cell>
          <cell r="C13972" t="str">
            <v>YEC1594731</v>
          </cell>
          <cell r="D13972">
            <v>2024</v>
          </cell>
          <cell r="E13972">
            <v>33</v>
          </cell>
          <cell r="F13972" t="str">
            <v>0330</v>
          </cell>
          <cell r="G13972" t="str">
            <v>H009</v>
          </cell>
          <cell r="H13972" t="str">
            <v>Basket / Fr carrier</v>
          </cell>
          <cell r="I13972" t="str">
            <v>Korg</v>
          </cell>
          <cell r="L13972" t="e">
            <v>#N/A</v>
          </cell>
        </row>
        <row r="13973">
          <cell r="B13973" t="str">
            <v>YEC1594731Pedaler</v>
          </cell>
          <cell r="C13973" t="str">
            <v>YEC1594731</v>
          </cell>
          <cell r="D13973">
            <v>2024</v>
          </cell>
          <cell r="E13973">
            <v>34</v>
          </cell>
          <cell r="F13973" t="str">
            <v>0340</v>
          </cell>
          <cell r="G13973" t="str">
            <v>E005</v>
          </cell>
          <cell r="H13973" t="str">
            <v xml:space="preserve">Pedal </v>
          </cell>
          <cell r="I13973" t="str">
            <v>Pedaler</v>
          </cell>
          <cell r="K13973" t="str">
            <v>C3505159</v>
          </cell>
          <cell r="L13973" t="str">
            <v>C3500030</v>
          </cell>
        </row>
        <row r="13974">
          <cell r="B13974" t="str">
            <v>YEC1594731Motor</v>
          </cell>
          <cell r="C13974" t="str">
            <v>YEC1594731</v>
          </cell>
          <cell r="D13974">
            <v>2024</v>
          </cell>
          <cell r="E13974">
            <v>35</v>
          </cell>
          <cell r="F13974" t="str">
            <v>0350</v>
          </cell>
          <cell r="G13974" t="str">
            <v>J001</v>
          </cell>
          <cell r="H13974" t="str">
            <v>DRIVE UNIT:</v>
          </cell>
          <cell r="I13974" t="str">
            <v>Motor</v>
          </cell>
          <cell r="K13974" t="str">
            <v>KDUE6100</v>
          </cell>
          <cell r="L13974" t="str">
            <v>Kontakta SHIMANO / DU-E6100</v>
          </cell>
        </row>
        <row r="13975">
          <cell r="B13975" t="str">
            <v>YEC1594731Display</v>
          </cell>
          <cell r="C13975" t="str">
            <v>YEC1594731</v>
          </cell>
          <cell r="D13975">
            <v>2024</v>
          </cell>
          <cell r="E13975">
            <v>36</v>
          </cell>
          <cell r="F13975" t="str">
            <v>0360</v>
          </cell>
          <cell r="G13975" t="str">
            <v>J004</v>
          </cell>
          <cell r="H13975" t="str">
            <v>DISPLAY:</v>
          </cell>
          <cell r="I13975" t="str">
            <v>Display</v>
          </cell>
          <cell r="K13975" t="str">
            <v>KSCE5000</v>
          </cell>
          <cell r="L13975" t="str">
            <v>Kontakta SHIMANO / SC-E5000</v>
          </cell>
        </row>
        <row r="13976">
          <cell r="B13976" t="str">
            <v>YEC1594731EB-Bus kabel</v>
          </cell>
          <cell r="C13976" t="str">
            <v>YEC1594731</v>
          </cell>
          <cell r="D13976">
            <v>2024</v>
          </cell>
          <cell r="E13976">
            <v>37</v>
          </cell>
          <cell r="F13976" t="str">
            <v>0370</v>
          </cell>
          <cell r="G13976" t="str">
            <v>J005</v>
          </cell>
          <cell r="H13976" t="str">
            <v>EB-BUS CABLE:</v>
          </cell>
          <cell r="I13976" t="str">
            <v>EB-Bus kabel</v>
          </cell>
          <cell r="K13976" t="str">
            <v>Shimano</v>
          </cell>
          <cell r="L13976" t="str">
            <v>Kontakta SHIMANO</v>
          </cell>
        </row>
        <row r="13977">
          <cell r="B13977" t="str">
            <v>YEC1594731Motorkabel</v>
          </cell>
          <cell r="C13977" t="str">
            <v>YEC1594731</v>
          </cell>
          <cell r="D13977">
            <v>2024</v>
          </cell>
          <cell r="E13977">
            <v>38</v>
          </cell>
          <cell r="F13977" t="str">
            <v>0380</v>
          </cell>
          <cell r="G13977" t="str">
            <v>J006</v>
          </cell>
          <cell r="H13977" t="str">
            <v>POWER CABLE:</v>
          </cell>
          <cell r="I13977" t="str">
            <v>Motorkabel</v>
          </cell>
          <cell r="K13977" t="str">
            <v>Shimano</v>
          </cell>
          <cell r="L13977" t="str">
            <v>Kontakta SHIMANO</v>
          </cell>
        </row>
        <row r="13978">
          <cell r="B13978" t="str">
            <v>YEC1594731Kabel framlampa</v>
          </cell>
          <cell r="C13978" t="str">
            <v>YEC1594731</v>
          </cell>
          <cell r="D13978">
            <v>2024</v>
          </cell>
          <cell r="E13978">
            <v>39</v>
          </cell>
          <cell r="F13978" t="str">
            <v>0390</v>
          </cell>
          <cell r="G13978" t="str">
            <v>J007</v>
          </cell>
          <cell r="H13978" t="str">
            <v>F. LIGHT CABLE:</v>
          </cell>
          <cell r="I13978" t="str">
            <v>Kabel framlampa</v>
          </cell>
          <cell r="L13978" t="e">
            <v>#N/A</v>
          </cell>
        </row>
        <row r="13979">
          <cell r="B13979" t="str">
            <v>YEC1594731Kabel baklampa</v>
          </cell>
          <cell r="C13979" t="str">
            <v>YEC1594731</v>
          </cell>
          <cell r="D13979">
            <v>2024</v>
          </cell>
          <cell r="E13979">
            <v>40</v>
          </cell>
          <cell r="F13979" t="str">
            <v>0400</v>
          </cell>
          <cell r="G13979" t="str">
            <v>J008</v>
          </cell>
          <cell r="H13979" t="str">
            <v>R. LIGHT CABLE:</v>
          </cell>
          <cell r="I13979" t="str">
            <v>Kabel baklampa</v>
          </cell>
          <cell r="L13979" t="e">
            <v>#N/A</v>
          </cell>
        </row>
        <row r="13980">
          <cell r="B13980" t="str">
            <v>YEC1594731Hastighetssensor</v>
          </cell>
          <cell r="C13980" t="str">
            <v>YEC1594731</v>
          </cell>
          <cell r="D13980">
            <v>2024</v>
          </cell>
          <cell r="E13980">
            <v>41</v>
          </cell>
          <cell r="F13980" t="str">
            <v>0410</v>
          </cell>
          <cell r="G13980" t="str">
            <v>J009</v>
          </cell>
          <cell r="H13980" t="str">
            <v>SPEED SENSOR:</v>
          </cell>
          <cell r="I13980" t="str">
            <v>Hastighetssensor</v>
          </cell>
          <cell r="K13980" t="str">
            <v>KSMDUE10</v>
          </cell>
          <cell r="L13980" t="str">
            <v>Kontakta SHIMANO / SM-DUE10</v>
          </cell>
        </row>
        <row r="13981">
          <cell r="B13981" t="str">
            <v>YEC1594731Batteri</v>
          </cell>
          <cell r="C13981" t="str">
            <v>YEC1594731</v>
          </cell>
          <cell r="D13981">
            <v>2024</v>
          </cell>
          <cell r="E13981">
            <v>42</v>
          </cell>
          <cell r="F13981" t="str">
            <v>0420</v>
          </cell>
          <cell r="G13981" t="str">
            <v>J002</v>
          </cell>
          <cell r="H13981" t="str">
            <v>BATTERY:</v>
          </cell>
          <cell r="I13981" t="str">
            <v>Batteri</v>
          </cell>
          <cell r="K13981" t="str">
            <v>C8705238-1-14H</v>
          </cell>
          <cell r="L13981" t="str">
            <v>BSP?</v>
          </cell>
        </row>
        <row r="13982">
          <cell r="B13982" t="str">
            <v>YEC1594731Batterihållare</v>
          </cell>
          <cell r="C13982" t="str">
            <v>YEC1594731</v>
          </cell>
          <cell r="D13982">
            <v>2024</v>
          </cell>
          <cell r="E13982">
            <v>43</v>
          </cell>
          <cell r="F13982" t="str">
            <v>0430</v>
          </cell>
          <cell r="G13982" t="str">
            <v>J003</v>
          </cell>
          <cell r="H13982" t="str">
            <v>BATTERY HOLDER/Slider</v>
          </cell>
          <cell r="I13982" t="str">
            <v>Batterihållare</v>
          </cell>
          <cell r="K13982" t="str">
            <v>C8705238-03FH2</v>
          </cell>
          <cell r="L13982" t="str">
            <v>BSP?</v>
          </cell>
        </row>
        <row r="13983">
          <cell r="B13983" t="str">
            <v>YEC1594731Batteriladdare</v>
          </cell>
          <cell r="C13983" t="str">
            <v>YEC1594731</v>
          </cell>
          <cell r="D13983">
            <v>2024</v>
          </cell>
          <cell r="E13983">
            <v>44</v>
          </cell>
          <cell r="F13983" t="str">
            <v>0440</v>
          </cell>
          <cell r="G13983" t="str">
            <v>J010</v>
          </cell>
          <cell r="H13983" t="str">
            <v>CHARGER:</v>
          </cell>
          <cell r="I13983" t="str">
            <v>Batteriladdare</v>
          </cell>
          <cell r="K13983" t="str">
            <v>C8705238-02</v>
          </cell>
          <cell r="L13983" t="str">
            <v>C8705238-02</v>
          </cell>
        </row>
        <row r="13984">
          <cell r="B13984" t="str">
            <v>YEC1594731Kontrollbox</v>
          </cell>
          <cell r="C13984" t="str">
            <v>YEC1594731</v>
          </cell>
          <cell r="D13984">
            <v>2024</v>
          </cell>
          <cell r="E13984">
            <v>45</v>
          </cell>
          <cell r="F13984" t="str">
            <v>0450</v>
          </cell>
          <cell r="G13984" t="str">
            <v>J011</v>
          </cell>
          <cell r="H13984" t="str">
            <v>Controller</v>
          </cell>
          <cell r="I13984" t="str">
            <v>Kontrollbox</v>
          </cell>
          <cell r="K13984" t="str">
            <v>INGÅR I MOTORN</v>
          </cell>
          <cell r="L13984" t="str">
            <v>Ingår i motorn</v>
          </cell>
        </row>
        <row r="13985">
          <cell r="B13985" t="str">
            <v>YEC1594731Växelöra</v>
          </cell>
          <cell r="C13985" t="str">
            <v>YEC1594731</v>
          </cell>
          <cell r="D13985">
            <v>2024</v>
          </cell>
          <cell r="E13985">
            <v>46</v>
          </cell>
          <cell r="F13985" t="str">
            <v>0460</v>
          </cell>
          <cell r="G13985" t="str">
            <v>D005</v>
          </cell>
          <cell r="H13985" t="str">
            <v>Gear hanger</v>
          </cell>
          <cell r="I13985" t="str">
            <v>Växelöra</v>
          </cell>
          <cell r="K13985" t="str">
            <v>?</v>
          </cell>
          <cell r="L13985" t="e">
            <v>#N/A</v>
          </cell>
        </row>
        <row r="13986">
          <cell r="B13986" t="str">
            <v>YEC1595031RAM</v>
          </cell>
          <cell r="C13986" t="str">
            <v>YEC1595031</v>
          </cell>
          <cell r="D13986">
            <v>2024</v>
          </cell>
          <cell r="E13986">
            <v>1</v>
          </cell>
          <cell r="F13986" t="str">
            <v>0010</v>
          </cell>
          <cell r="G13986" t="str">
            <v>A001</v>
          </cell>
          <cell r="H13986" t="str">
            <v>PAINTED FRAME</v>
          </cell>
          <cell r="I13986" t="str">
            <v>RAM</v>
          </cell>
          <cell r="L13986" t="e">
            <v>#N/A</v>
          </cell>
        </row>
        <row r="13987">
          <cell r="B13987" t="str">
            <v>YEC1595031Framgaffel</v>
          </cell>
          <cell r="C13987" t="str">
            <v>YEC1595031</v>
          </cell>
          <cell r="D13987">
            <v>2024</v>
          </cell>
          <cell r="E13987">
            <v>2</v>
          </cell>
          <cell r="F13987" t="str">
            <v>0020</v>
          </cell>
          <cell r="G13987" t="str">
            <v>A002</v>
          </cell>
          <cell r="H13987" t="str">
            <v>PAINTED FORK</v>
          </cell>
          <cell r="I13987" t="str">
            <v>Framgaffel</v>
          </cell>
          <cell r="L13987" t="e">
            <v>#N/A</v>
          </cell>
        </row>
        <row r="13988">
          <cell r="B13988" t="str">
            <v>YEC1595031Styrlager</v>
          </cell>
          <cell r="C13988" t="str">
            <v>YEC1595031</v>
          </cell>
          <cell r="D13988">
            <v>2024</v>
          </cell>
          <cell r="E13988">
            <v>3</v>
          </cell>
          <cell r="F13988" t="str">
            <v>0030</v>
          </cell>
          <cell r="G13988" t="str">
            <v>B001</v>
          </cell>
          <cell r="H13988" t="str">
            <v>Head Set</v>
          </cell>
          <cell r="I13988" t="str">
            <v>Styrlager</v>
          </cell>
          <cell r="K13988" t="str">
            <v>C2105318</v>
          </cell>
          <cell r="L13988" t="str">
            <v>C2105318</v>
          </cell>
        </row>
        <row r="13989">
          <cell r="B13989" t="str">
            <v xml:space="preserve">YEC1595031Styrstam </v>
          </cell>
          <cell r="C13989" t="str">
            <v>YEC1595031</v>
          </cell>
          <cell r="D13989">
            <v>2024</v>
          </cell>
          <cell r="E13989">
            <v>4</v>
          </cell>
          <cell r="F13989" t="str">
            <v>0040</v>
          </cell>
          <cell r="G13989" t="str">
            <v>B002</v>
          </cell>
          <cell r="H13989" t="str">
            <v>Handlebar Stem</v>
          </cell>
          <cell r="I13989" t="str">
            <v xml:space="preserve">Styrstam </v>
          </cell>
          <cell r="K13989" t="str">
            <v>C2205619-045</v>
          </cell>
          <cell r="L13989" t="str">
            <v>BSP?</v>
          </cell>
        </row>
        <row r="13990">
          <cell r="B13990" t="str">
            <v>YEC1595031Styre</v>
          </cell>
          <cell r="C13990" t="str">
            <v>YEC1595031</v>
          </cell>
          <cell r="D13990">
            <v>2024</v>
          </cell>
          <cell r="E13990">
            <v>5</v>
          </cell>
          <cell r="F13990" t="str">
            <v>0050</v>
          </cell>
          <cell r="G13990" t="str">
            <v>B003</v>
          </cell>
          <cell r="H13990" t="str">
            <v>Handelbar</v>
          </cell>
          <cell r="I13990" t="str">
            <v>Styre</v>
          </cell>
          <cell r="K13990" t="str">
            <v>C2306022</v>
          </cell>
          <cell r="L13990" t="str">
            <v>C2300460</v>
          </cell>
        </row>
        <row r="13991">
          <cell r="B13991" t="str">
            <v>YEC1595031Bromsgrepp H</v>
          </cell>
          <cell r="C13991" t="str">
            <v>YEC1595031</v>
          </cell>
          <cell r="D13991">
            <v>2024</v>
          </cell>
          <cell r="E13991">
            <v>6</v>
          </cell>
          <cell r="F13991" t="str">
            <v>0060</v>
          </cell>
          <cell r="G13991" t="str">
            <v>C002</v>
          </cell>
          <cell r="H13991" t="str">
            <v>Brake Lever R</v>
          </cell>
          <cell r="I13991" t="str">
            <v>Bromsgrepp H</v>
          </cell>
          <cell r="K13991" t="str">
            <v>Shimano</v>
          </cell>
          <cell r="L13991" t="str">
            <v>Kontakta SHIMANO</v>
          </cell>
        </row>
        <row r="13992">
          <cell r="B13992" t="str">
            <v>YEC1595031Bromsgrepp V</v>
          </cell>
          <cell r="C13992" t="str">
            <v>YEC1595031</v>
          </cell>
          <cell r="D13992">
            <v>2024</v>
          </cell>
          <cell r="E13992">
            <v>7</v>
          </cell>
          <cell r="F13992" t="str">
            <v>0070</v>
          </cell>
          <cell r="G13992" t="str">
            <v>C001</v>
          </cell>
          <cell r="H13992" t="str">
            <v>Brake Lever L</v>
          </cell>
          <cell r="I13992" t="str">
            <v>Bromsgrepp V</v>
          </cell>
          <cell r="K13992" t="str">
            <v>Shimano</v>
          </cell>
          <cell r="L13992" t="str">
            <v>Kontakta SHIMANO</v>
          </cell>
        </row>
        <row r="13993">
          <cell r="B13993" t="str">
            <v>YEC1595031Växelreglage H</v>
          </cell>
          <cell r="C13993" t="str">
            <v>YEC1595031</v>
          </cell>
          <cell r="D13993">
            <v>2024</v>
          </cell>
          <cell r="E13993">
            <v>8</v>
          </cell>
          <cell r="F13993" t="str">
            <v>0080</v>
          </cell>
          <cell r="G13993" t="str">
            <v>D002</v>
          </cell>
          <cell r="H13993" t="str">
            <v>Shift Lever R</v>
          </cell>
          <cell r="I13993" t="str">
            <v>Växelreglage H</v>
          </cell>
          <cell r="K13993" t="str">
            <v>Shimano</v>
          </cell>
          <cell r="L13993" t="str">
            <v>Kontakta SHIMANO</v>
          </cell>
        </row>
        <row r="13994">
          <cell r="B13994" t="str">
            <v>YEC1595031Växelreglage V</v>
          </cell>
          <cell r="C13994" t="str">
            <v>YEC1595031</v>
          </cell>
          <cell r="D13994">
            <v>2024</v>
          </cell>
          <cell r="E13994">
            <v>9</v>
          </cell>
          <cell r="F13994" t="str">
            <v>0090</v>
          </cell>
          <cell r="G13994" t="str">
            <v>D001</v>
          </cell>
          <cell r="H13994" t="str">
            <v>Shift Lever L</v>
          </cell>
          <cell r="I13994" t="str">
            <v>Växelreglage V</v>
          </cell>
          <cell r="L13994" t="e">
            <v>#N/A</v>
          </cell>
        </row>
        <row r="13995">
          <cell r="B13995" t="str">
            <v>YEC1595031Handtag par</v>
          </cell>
          <cell r="C13995" t="str">
            <v>YEC1595031</v>
          </cell>
          <cell r="D13995">
            <v>2024</v>
          </cell>
          <cell r="E13995">
            <v>10</v>
          </cell>
          <cell r="F13995" t="str">
            <v>0100</v>
          </cell>
          <cell r="G13995" t="str">
            <v>B004</v>
          </cell>
          <cell r="H13995" t="str">
            <v>Grip R</v>
          </cell>
          <cell r="I13995" t="str">
            <v>Handtag par</v>
          </cell>
          <cell r="K13995" t="str">
            <v>C2505350</v>
          </cell>
          <cell r="L13995" t="str">
            <v>BSP?</v>
          </cell>
        </row>
        <row r="13996">
          <cell r="B13996" t="str">
            <v>YEC1595031Frambroms</v>
          </cell>
          <cell r="C13996" t="str">
            <v>YEC1595031</v>
          </cell>
          <cell r="D13996">
            <v>2024</v>
          </cell>
          <cell r="E13996">
            <v>11</v>
          </cell>
          <cell r="F13996" t="str">
            <v>0110</v>
          </cell>
          <cell r="G13996" t="str">
            <v>C003</v>
          </cell>
          <cell r="H13996" t="str">
            <v xml:space="preserve">Brake front </v>
          </cell>
          <cell r="I13996" t="str">
            <v>Frambroms</v>
          </cell>
          <cell r="K13996" t="str">
            <v>Shimano</v>
          </cell>
          <cell r="L13996" t="str">
            <v>Kontakta SHIMANO</v>
          </cell>
        </row>
        <row r="13997">
          <cell r="B13997" t="str">
            <v>YEC1595031Bakbroms</v>
          </cell>
          <cell r="C13997" t="str">
            <v>YEC1595031</v>
          </cell>
          <cell r="D13997">
            <v>2024</v>
          </cell>
          <cell r="E13997">
            <v>12</v>
          </cell>
          <cell r="F13997" t="str">
            <v>0120</v>
          </cell>
          <cell r="G13997" t="str">
            <v>C004</v>
          </cell>
          <cell r="H13997" t="str">
            <v>Brake rear</v>
          </cell>
          <cell r="I13997" t="str">
            <v>Bakbroms</v>
          </cell>
          <cell r="K13997" t="str">
            <v>Shimano</v>
          </cell>
          <cell r="L13997" t="str">
            <v>Kontakta SHIMANO</v>
          </cell>
        </row>
        <row r="13998">
          <cell r="B13998" t="str">
            <v>YEC1595031Vevlager</v>
          </cell>
          <cell r="C13998" t="str">
            <v>YEC1595031</v>
          </cell>
          <cell r="D13998">
            <v>2024</v>
          </cell>
          <cell r="E13998">
            <v>13</v>
          </cell>
          <cell r="F13998" t="str">
            <v>0130</v>
          </cell>
          <cell r="G13998" t="str">
            <v>E001</v>
          </cell>
          <cell r="H13998" t="str">
            <v xml:space="preserve">BB-set </v>
          </cell>
          <cell r="I13998" t="str">
            <v>Vevlager</v>
          </cell>
          <cell r="K13998" t="str">
            <v>INGÅR I MOTORN</v>
          </cell>
          <cell r="L13998" t="str">
            <v>Ingår i motorn</v>
          </cell>
        </row>
        <row r="13999">
          <cell r="B13999" t="str">
            <v>YEC1595031Vevparti</v>
          </cell>
          <cell r="C13999" t="str">
            <v>YEC1595031</v>
          </cell>
          <cell r="D13999">
            <v>2024</v>
          </cell>
          <cell r="E13999">
            <v>14</v>
          </cell>
          <cell r="F13999" t="str">
            <v>0140</v>
          </cell>
          <cell r="G13999" t="str">
            <v>E002</v>
          </cell>
          <cell r="H13999" t="str">
            <v>Front Chainwheel</v>
          </cell>
          <cell r="I13999" t="str">
            <v>Vevparti</v>
          </cell>
          <cell r="K13999" t="str">
            <v>Shimano</v>
          </cell>
          <cell r="L13999" t="str">
            <v>Kontakta SHIMANO</v>
          </cell>
        </row>
        <row r="14000">
          <cell r="B14000" t="str">
            <v>YEC1595031Kedjeskydd</v>
          </cell>
          <cell r="C14000" t="str">
            <v>YEC1595031</v>
          </cell>
          <cell r="D14000">
            <v>2024</v>
          </cell>
          <cell r="E14000">
            <v>15</v>
          </cell>
          <cell r="F14000" t="str">
            <v>0150</v>
          </cell>
          <cell r="G14000" t="str">
            <v>H001</v>
          </cell>
          <cell r="H14000" t="str">
            <v>Chain guard</v>
          </cell>
          <cell r="I14000" t="str">
            <v>Kedjeskydd</v>
          </cell>
          <cell r="L14000" t="e">
            <v>#N/A</v>
          </cell>
        </row>
        <row r="14001">
          <cell r="B14001" t="str">
            <v>YEC1595031Kedjeskyddsfäste</v>
          </cell>
          <cell r="C14001" t="str">
            <v>YEC1595031</v>
          </cell>
          <cell r="D14001">
            <v>2024</v>
          </cell>
          <cell r="E14001">
            <v>16</v>
          </cell>
          <cell r="F14001" t="str">
            <v>0160</v>
          </cell>
          <cell r="G14001" t="str">
            <v>H002</v>
          </cell>
          <cell r="H14001" t="str">
            <v>Chain guard bracket</v>
          </cell>
          <cell r="I14001" t="str">
            <v>Kedjeskyddsfäste</v>
          </cell>
          <cell r="L14001" t="e">
            <v>#N/A</v>
          </cell>
        </row>
        <row r="14002">
          <cell r="B14002" t="str">
            <v>YEC1595031Framväxel</v>
          </cell>
          <cell r="C14002" t="str">
            <v>YEC1595031</v>
          </cell>
          <cell r="D14002">
            <v>2024</v>
          </cell>
          <cell r="E14002">
            <v>17</v>
          </cell>
          <cell r="F14002" t="str">
            <v>0170</v>
          </cell>
          <cell r="G14002" t="str">
            <v>D003</v>
          </cell>
          <cell r="H14002" t="str">
            <v>Front Derailleur</v>
          </cell>
          <cell r="I14002" t="str">
            <v>Framväxel</v>
          </cell>
          <cell r="L14002" t="e">
            <v>#N/A</v>
          </cell>
        </row>
        <row r="14003">
          <cell r="B14003" t="str">
            <v>YEC1595031Bakväxel</v>
          </cell>
          <cell r="C14003" t="str">
            <v>YEC1595031</v>
          </cell>
          <cell r="D14003">
            <v>2024</v>
          </cell>
          <cell r="E14003">
            <v>18</v>
          </cell>
          <cell r="F14003" t="str">
            <v>0180</v>
          </cell>
          <cell r="G14003" t="str">
            <v>D004</v>
          </cell>
          <cell r="H14003" t="str">
            <v>Rear Derailleur</v>
          </cell>
          <cell r="I14003" t="str">
            <v>Bakväxel</v>
          </cell>
          <cell r="K14003" t="str">
            <v>Shimano</v>
          </cell>
          <cell r="L14003" t="str">
            <v>Kontakta SHIMANO</v>
          </cell>
        </row>
        <row r="14004">
          <cell r="B14004" t="str">
            <v>YEC1595031Kedja</v>
          </cell>
          <cell r="C14004" t="str">
            <v>YEC1595031</v>
          </cell>
          <cell r="D14004">
            <v>2024</v>
          </cell>
          <cell r="E14004">
            <v>19</v>
          </cell>
          <cell r="F14004" t="str">
            <v>0190</v>
          </cell>
          <cell r="G14004" t="str">
            <v>E003</v>
          </cell>
          <cell r="H14004" t="str">
            <v xml:space="preserve">Chain </v>
          </cell>
          <cell r="I14004" t="str">
            <v>Kedja</v>
          </cell>
          <cell r="K14004" t="str">
            <v>Shimano</v>
          </cell>
          <cell r="L14004" t="str">
            <v>Kontakta SHIMANO</v>
          </cell>
        </row>
        <row r="14005">
          <cell r="B14005" t="str">
            <v>YEC1595031Kassett</v>
          </cell>
          <cell r="C14005" t="str">
            <v>YEC1595031</v>
          </cell>
          <cell r="D14005">
            <v>2024</v>
          </cell>
          <cell r="E14005">
            <v>20</v>
          </cell>
          <cell r="F14005" t="str">
            <v>0200</v>
          </cell>
          <cell r="G14005" t="str">
            <v>E004</v>
          </cell>
          <cell r="H14005" t="str">
            <v>Cassette Sprocket</v>
          </cell>
          <cell r="I14005" t="str">
            <v>Kassett</v>
          </cell>
          <cell r="K14005" t="str">
            <v>Shimano</v>
          </cell>
          <cell r="L14005" t="str">
            <v>Kontakta SHIMANO</v>
          </cell>
        </row>
        <row r="14006">
          <cell r="B14006" t="str">
            <v>YEC1595031Framhjul</v>
          </cell>
          <cell r="C14006" t="str">
            <v>YEC1595031</v>
          </cell>
          <cell r="D14006">
            <v>2024</v>
          </cell>
          <cell r="E14006">
            <v>21</v>
          </cell>
          <cell r="F14006" t="str">
            <v>0210</v>
          </cell>
          <cell r="G14006" t="str">
            <v>F001</v>
          </cell>
          <cell r="H14006" t="str">
            <v>Front hub</v>
          </cell>
          <cell r="I14006" t="str">
            <v>Framhjul</v>
          </cell>
          <cell r="L14006" t="e">
            <v>#N/A</v>
          </cell>
        </row>
        <row r="14007">
          <cell r="B14007" t="str">
            <v>YEC1595031Bakhjul</v>
          </cell>
          <cell r="C14007" t="str">
            <v>YEC1595031</v>
          </cell>
          <cell r="D14007">
            <v>2024</v>
          </cell>
          <cell r="E14007">
            <v>22</v>
          </cell>
          <cell r="F14007" t="str">
            <v>0220</v>
          </cell>
          <cell r="G14007" t="str">
            <v>F002</v>
          </cell>
          <cell r="H14007" t="str">
            <v>Rear hub</v>
          </cell>
          <cell r="I14007" t="str">
            <v>Bakhjul</v>
          </cell>
          <cell r="L14007" t="e">
            <v>#N/A</v>
          </cell>
        </row>
        <row r="14008">
          <cell r="B14008" t="str">
            <v>YEC1595031Däck</v>
          </cell>
          <cell r="C14008" t="str">
            <v>YEC1595031</v>
          </cell>
          <cell r="D14008">
            <v>2024</v>
          </cell>
          <cell r="E14008">
            <v>23</v>
          </cell>
          <cell r="F14008" t="str">
            <v>0230</v>
          </cell>
          <cell r="G14008" t="str">
            <v>F003</v>
          </cell>
          <cell r="H14008" t="str">
            <v>Tire</v>
          </cell>
          <cell r="I14008" t="str">
            <v>Däck</v>
          </cell>
          <cell r="L14008" t="e">
            <v>#N/A</v>
          </cell>
        </row>
        <row r="14009">
          <cell r="B14009" t="str">
            <v>YEC1595031Skärmar set</v>
          </cell>
          <cell r="C14009" t="str">
            <v>YEC1595031</v>
          </cell>
          <cell r="D14009">
            <v>2024</v>
          </cell>
          <cell r="E14009">
            <v>24</v>
          </cell>
          <cell r="F14009" t="str">
            <v>0240</v>
          </cell>
          <cell r="G14009" t="str">
            <v>H003</v>
          </cell>
          <cell r="H14009" t="str">
            <v xml:space="preserve">Mudguard front   </v>
          </cell>
          <cell r="I14009" t="str">
            <v>Skärmar set</v>
          </cell>
          <cell r="L14009" t="e">
            <v>#N/A</v>
          </cell>
        </row>
        <row r="14010">
          <cell r="B14010" t="str">
            <v>YEC1595031Pakethållare</v>
          </cell>
          <cell r="C14010" t="str">
            <v>YEC1595031</v>
          </cell>
          <cell r="D14010">
            <v>2024</v>
          </cell>
          <cell r="E14010">
            <v>25</v>
          </cell>
          <cell r="F14010" t="str">
            <v>0250</v>
          </cell>
          <cell r="G14010" t="str">
            <v>H004</v>
          </cell>
          <cell r="H14010" t="str">
            <v>Carrier</v>
          </cell>
          <cell r="I14010" t="str">
            <v>Pakethållare</v>
          </cell>
          <cell r="L14010" t="e">
            <v>#N/A</v>
          </cell>
        </row>
        <row r="14011">
          <cell r="B14011" t="str">
            <v>YEC1595031Sadel</v>
          </cell>
          <cell r="C14011" t="str">
            <v>YEC1595031</v>
          </cell>
          <cell r="D14011">
            <v>2024</v>
          </cell>
          <cell r="E14011">
            <v>26</v>
          </cell>
          <cell r="F14011" t="str">
            <v>0260</v>
          </cell>
          <cell r="G14011" t="str">
            <v>G001</v>
          </cell>
          <cell r="H14011" t="str">
            <v>Saddle</v>
          </cell>
          <cell r="I14011" t="str">
            <v>Sadel</v>
          </cell>
          <cell r="K14011" t="str">
            <v>C7106256-BK</v>
          </cell>
          <cell r="L14011" t="e">
            <v>#N/A</v>
          </cell>
        </row>
        <row r="14012">
          <cell r="B14012" t="str">
            <v>YEC1595031Sadelstolpe</v>
          </cell>
          <cell r="C14012" t="str">
            <v>YEC1595031</v>
          </cell>
          <cell r="D14012">
            <v>2024</v>
          </cell>
          <cell r="E14012">
            <v>27</v>
          </cell>
          <cell r="F14012" t="str">
            <v>0270</v>
          </cell>
          <cell r="G14012" t="str">
            <v>G002</v>
          </cell>
          <cell r="H14012" t="str">
            <v>Seatpost</v>
          </cell>
          <cell r="I14012" t="str">
            <v>Sadelstolpe</v>
          </cell>
          <cell r="K14012" t="str">
            <v>C7205590</v>
          </cell>
          <cell r="L14012" t="str">
            <v>C7200332-316</v>
          </cell>
        </row>
        <row r="14013">
          <cell r="B14013" t="str">
            <v>YEC1595031Sadelrörsklämma</v>
          </cell>
          <cell r="C14013" t="str">
            <v>YEC1595031</v>
          </cell>
          <cell r="D14013">
            <v>2024</v>
          </cell>
          <cell r="E14013">
            <v>28</v>
          </cell>
          <cell r="F14013" t="str">
            <v>0280</v>
          </cell>
          <cell r="G14013" t="str">
            <v>G003</v>
          </cell>
          <cell r="H14013" t="str">
            <v>Seat Clamp</v>
          </cell>
          <cell r="I14013" t="str">
            <v>Sadelrörsklämma</v>
          </cell>
          <cell r="K14013" t="str">
            <v>C7305190-BK</v>
          </cell>
          <cell r="L14013" t="str">
            <v>BSP?</v>
          </cell>
        </row>
        <row r="14014">
          <cell r="B14014" t="str">
            <v>YEC1595031Framlampa</v>
          </cell>
          <cell r="C14014" t="str">
            <v>YEC1595031</v>
          </cell>
          <cell r="D14014">
            <v>2024</v>
          </cell>
          <cell r="E14014">
            <v>29</v>
          </cell>
          <cell r="F14014" t="str">
            <v>0290</v>
          </cell>
          <cell r="G14014" t="str">
            <v>H005</v>
          </cell>
          <cell r="H14014" t="str">
            <v>Front light</v>
          </cell>
          <cell r="I14014" t="str">
            <v>Framlampa</v>
          </cell>
          <cell r="L14014" t="e">
            <v>#N/A</v>
          </cell>
        </row>
        <row r="14015">
          <cell r="B14015" t="str">
            <v>YEC1595031Baklampa</v>
          </cell>
          <cell r="C14015" t="str">
            <v>YEC1595031</v>
          </cell>
          <cell r="D14015">
            <v>2024</v>
          </cell>
          <cell r="E14015">
            <v>30</v>
          </cell>
          <cell r="F14015" t="str">
            <v>0300</v>
          </cell>
          <cell r="G14015" t="str">
            <v>H006</v>
          </cell>
          <cell r="H14015" t="str">
            <v>Light, Rear</v>
          </cell>
          <cell r="I14015" t="str">
            <v>Baklampa</v>
          </cell>
          <cell r="L14015" t="e">
            <v>#N/A</v>
          </cell>
        </row>
        <row r="14016">
          <cell r="B14016" t="str">
            <v>YEC1595031Låssats</v>
          </cell>
          <cell r="C14016" t="str">
            <v>YEC1595031</v>
          </cell>
          <cell r="D14016">
            <v>2024</v>
          </cell>
          <cell r="E14016">
            <v>31</v>
          </cell>
          <cell r="F14016" t="str">
            <v>0310</v>
          </cell>
          <cell r="G14016" t="str">
            <v>H007</v>
          </cell>
          <cell r="H14016" t="str">
            <v>Lock</v>
          </cell>
          <cell r="I14016" t="str">
            <v>Låssats</v>
          </cell>
          <cell r="L14016" t="e">
            <v>#N/A</v>
          </cell>
        </row>
        <row r="14017">
          <cell r="B14017" t="str">
            <v>YEC1595031Stöd</v>
          </cell>
          <cell r="C14017" t="str">
            <v>YEC1595031</v>
          </cell>
          <cell r="D14017">
            <v>2024</v>
          </cell>
          <cell r="E14017">
            <v>32</v>
          </cell>
          <cell r="F14017" t="str">
            <v>0320</v>
          </cell>
          <cell r="G14017" t="str">
            <v>H008</v>
          </cell>
          <cell r="H14017" t="str">
            <v>Kick stand</v>
          </cell>
          <cell r="I14017" t="str">
            <v>Stöd</v>
          </cell>
          <cell r="L14017" t="e">
            <v>#N/A</v>
          </cell>
        </row>
        <row r="14018">
          <cell r="B14018" t="str">
            <v>YEC1595031Korg</v>
          </cell>
          <cell r="C14018" t="str">
            <v>YEC1595031</v>
          </cell>
          <cell r="D14018">
            <v>2024</v>
          </cell>
          <cell r="E14018">
            <v>33</v>
          </cell>
          <cell r="F14018" t="str">
            <v>0330</v>
          </cell>
          <cell r="G14018" t="str">
            <v>H009</v>
          </cell>
          <cell r="H14018" t="str">
            <v>Basket / Fr carrier</v>
          </cell>
          <cell r="I14018" t="str">
            <v>Korg</v>
          </cell>
          <cell r="L14018" t="e">
            <v>#N/A</v>
          </cell>
        </row>
        <row r="14019">
          <cell r="B14019" t="str">
            <v>YEC1595031Pedaler</v>
          </cell>
          <cell r="C14019" t="str">
            <v>YEC1595031</v>
          </cell>
          <cell r="D14019">
            <v>2024</v>
          </cell>
          <cell r="E14019">
            <v>34</v>
          </cell>
          <cell r="F14019" t="str">
            <v>0340</v>
          </cell>
          <cell r="G14019" t="str">
            <v>E005</v>
          </cell>
          <cell r="H14019" t="str">
            <v xml:space="preserve">Pedal </v>
          </cell>
          <cell r="I14019" t="str">
            <v>Pedaler</v>
          </cell>
          <cell r="K14019" t="str">
            <v>C3505159</v>
          </cell>
          <cell r="L14019" t="str">
            <v>C3500030</v>
          </cell>
        </row>
        <row r="14020">
          <cell r="B14020" t="str">
            <v>YEC1595031Motor</v>
          </cell>
          <cell r="C14020" t="str">
            <v>YEC1595031</v>
          </cell>
          <cell r="D14020">
            <v>2024</v>
          </cell>
          <cell r="E14020">
            <v>35</v>
          </cell>
          <cell r="F14020" t="str">
            <v>0350</v>
          </cell>
          <cell r="G14020" t="str">
            <v>J001</v>
          </cell>
          <cell r="H14020" t="str">
            <v>DRIVE UNIT:</v>
          </cell>
          <cell r="I14020" t="str">
            <v>Motor</v>
          </cell>
          <cell r="K14020" t="str">
            <v>KDUE6100</v>
          </cell>
          <cell r="L14020" t="str">
            <v>Kontakta SHIMANO / DU-E6100</v>
          </cell>
        </row>
        <row r="14021">
          <cell r="B14021" t="str">
            <v>YEC1595031Display</v>
          </cell>
          <cell r="C14021" t="str">
            <v>YEC1595031</v>
          </cell>
          <cell r="D14021">
            <v>2024</v>
          </cell>
          <cell r="E14021">
            <v>36</v>
          </cell>
          <cell r="F14021" t="str">
            <v>0360</v>
          </cell>
          <cell r="G14021" t="str">
            <v>J004</v>
          </cell>
          <cell r="H14021" t="str">
            <v>DISPLAY:</v>
          </cell>
          <cell r="I14021" t="str">
            <v>Display</v>
          </cell>
          <cell r="K14021" t="str">
            <v>KSCE5000</v>
          </cell>
          <cell r="L14021" t="str">
            <v>Kontakta SHIMANO / SC-E5000</v>
          </cell>
        </row>
        <row r="14022">
          <cell r="B14022" t="str">
            <v>YEC1595031EB-Bus kabel</v>
          </cell>
          <cell r="C14022" t="str">
            <v>YEC1595031</v>
          </cell>
          <cell r="D14022">
            <v>2024</v>
          </cell>
          <cell r="E14022">
            <v>37</v>
          </cell>
          <cell r="F14022" t="str">
            <v>0370</v>
          </cell>
          <cell r="G14022" t="str">
            <v>J005</v>
          </cell>
          <cell r="H14022" t="str">
            <v>EB-BUS CABLE:</v>
          </cell>
          <cell r="I14022" t="str">
            <v>EB-Bus kabel</v>
          </cell>
          <cell r="K14022" t="str">
            <v>Shimano</v>
          </cell>
          <cell r="L14022" t="str">
            <v>Kontakta SHIMANO</v>
          </cell>
        </row>
        <row r="14023">
          <cell r="B14023" t="str">
            <v>YEC1595031Motorkabel</v>
          </cell>
          <cell r="C14023" t="str">
            <v>YEC1595031</v>
          </cell>
          <cell r="D14023">
            <v>2024</v>
          </cell>
          <cell r="E14023">
            <v>38</v>
          </cell>
          <cell r="F14023" t="str">
            <v>0380</v>
          </cell>
          <cell r="G14023" t="str">
            <v>J006</v>
          </cell>
          <cell r="H14023" t="str">
            <v>POWER CABLE:</v>
          </cell>
          <cell r="I14023" t="str">
            <v>Motorkabel</v>
          </cell>
          <cell r="K14023" t="str">
            <v>Shimano</v>
          </cell>
          <cell r="L14023" t="str">
            <v>Kontakta SHIMANO</v>
          </cell>
        </row>
        <row r="14024">
          <cell r="B14024" t="str">
            <v>YEC1595031Kabel framlampa</v>
          </cell>
          <cell r="C14024" t="str">
            <v>YEC1595031</v>
          </cell>
          <cell r="D14024">
            <v>2024</v>
          </cell>
          <cell r="E14024">
            <v>39</v>
          </cell>
          <cell r="F14024" t="str">
            <v>0390</v>
          </cell>
          <cell r="G14024" t="str">
            <v>J007</v>
          </cell>
          <cell r="H14024" t="str">
            <v>F. LIGHT CABLE:</v>
          </cell>
          <cell r="I14024" t="str">
            <v>Kabel framlampa</v>
          </cell>
          <cell r="L14024" t="e">
            <v>#N/A</v>
          </cell>
        </row>
        <row r="14025">
          <cell r="B14025" t="str">
            <v>YEC1595031Kabel baklampa</v>
          </cell>
          <cell r="C14025" t="str">
            <v>YEC1595031</v>
          </cell>
          <cell r="D14025">
            <v>2024</v>
          </cell>
          <cell r="E14025">
            <v>40</v>
          </cell>
          <cell r="F14025" t="str">
            <v>0400</v>
          </cell>
          <cell r="G14025" t="str">
            <v>J008</v>
          </cell>
          <cell r="H14025" t="str">
            <v>R. LIGHT CABLE:</v>
          </cell>
          <cell r="I14025" t="str">
            <v>Kabel baklampa</v>
          </cell>
          <cell r="L14025" t="e">
            <v>#N/A</v>
          </cell>
        </row>
        <row r="14026">
          <cell r="B14026" t="str">
            <v>YEC1595031Hastighetssensor</v>
          </cell>
          <cell r="C14026" t="str">
            <v>YEC1595031</v>
          </cell>
          <cell r="D14026">
            <v>2024</v>
          </cell>
          <cell r="E14026">
            <v>41</v>
          </cell>
          <cell r="F14026" t="str">
            <v>0410</v>
          </cell>
          <cell r="G14026" t="str">
            <v>J009</v>
          </cell>
          <cell r="H14026" t="str">
            <v>SPEED SENSOR:</v>
          </cell>
          <cell r="I14026" t="str">
            <v>Hastighetssensor</v>
          </cell>
          <cell r="K14026" t="str">
            <v>KSMDUE10</v>
          </cell>
          <cell r="L14026" t="str">
            <v>Kontakta SHIMANO / SM-DUE10</v>
          </cell>
        </row>
        <row r="14027">
          <cell r="B14027" t="str">
            <v>YEC1595031Batteri</v>
          </cell>
          <cell r="C14027" t="str">
            <v>YEC1595031</v>
          </cell>
          <cell r="D14027">
            <v>2024</v>
          </cell>
          <cell r="E14027">
            <v>42</v>
          </cell>
          <cell r="F14027" t="str">
            <v>0420</v>
          </cell>
          <cell r="G14027" t="str">
            <v>J002</v>
          </cell>
          <cell r="H14027" t="str">
            <v>BATTERY:</v>
          </cell>
          <cell r="I14027" t="str">
            <v>Batteri</v>
          </cell>
          <cell r="K14027" t="str">
            <v>C8705238-1-14H</v>
          </cell>
          <cell r="L14027" t="str">
            <v>BSP?</v>
          </cell>
        </row>
        <row r="14028">
          <cell r="B14028" t="str">
            <v>YEC1595031Batterihållare</v>
          </cell>
          <cell r="C14028" t="str">
            <v>YEC1595031</v>
          </cell>
          <cell r="D14028">
            <v>2024</v>
          </cell>
          <cell r="E14028">
            <v>43</v>
          </cell>
          <cell r="F14028" t="str">
            <v>0430</v>
          </cell>
          <cell r="G14028" t="str">
            <v>J003</v>
          </cell>
          <cell r="H14028" t="str">
            <v>BATTERY HOLDER/Slider</v>
          </cell>
          <cell r="I14028" t="str">
            <v>Batterihållare</v>
          </cell>
          <cell r="K14028" t="str">
            <v>C8705238-03FH2</v>
          </cell>
          <cell r="L14028" t="str">
            <v>BSP?</v>
          </cell>
        </row>
        <row r="14029">
          <cell r="B14029" t="str">
            <v>YEC1595031Batteriladdare</v>
          </cell>
          <cell r="C14029" t="str">
            <v>YEC1595031</v>
          </cell>
          <cell r="D14029">
            <v>2024</v>
          </cell>
          <cell r="E14029">
            <v>44</v>
          </cell>
          <cell r="F14029" t="str">
            <v>0440</v>
          </cell>
          <cell r="G14029" t="str">
            <v>J010</v>
          </cell>
          <cell r="H14029" t="str">
            <v>CHARGER:</v>
          </cell>
          <cell r="I14029" t="str">
            <v>Batteriladdare</v>
          </cell>
          <cell r="K14029" t="str">
            <v>C8705238-02</v>
          </cell>
          <cell r="L14029" t="str">
            <v>C8705238-02</v>
          </cell>
        </row>
        <row r="14030">
          <cell r="B14030" t="str">
            <v>YEC1595031Kontrollbox</v>
          </cell>
          <cell r="C14030" t="str">
            <v>YEC1595031</v>
          </cell>
          <cell r="D14030">
            <v>2024</v>
          </cell>
          <cell r="E14030">
            <v>45</v>
          </cell>
          <cell r="F14030" t="str">
            <v>0450</v>
          </cell>
          <cell r="G14030" t="str">
            <v>J011</v>
          </cell>
          <cell r="H14030" t="str">
            <v>Controller</v>
          </cell>
          <cell r="I14030" t="str">
            <v>Kontrollbox</v>
          </cell>
          <cell r="K14030" t="str">
            <v>INGÅR I MOTORN</v>
          </cell>
          <cell r="L14030" t="str">
            <v>Ingår i motorn</v>
          </cell>
        </row>
        <row r="14031">
          <cell r="B14031" t="str">
            <v>YEC1595031Växelöra</v>
          </cell>
          <cell r="C14031" t="str">
            <v>YEC1595031</v>
          </cell>
          <cell r="D14031">
            <v>2024</v>
          </cell>
          <cell r="E14031">
            <v>46</v>
          </cell>
          <cell r="F14031" t="str">
            <v>0460</v>
          </cell>
          <cell r="G14031" t="str">
            <v>D005</v>
          </cell>
          <cell r="H14031" t="str">
            <v>Gear hanger</v>
          </cell>
          <cell r="I14031" t="str">
            <v>Växelöra</v>
          </cell>
          <cell r="K14031" t="str">
            <v>?</v>
          </cell>
          <cell r="L14031" t="e">
            <v>#N/A</v>
          </cell>
        </row>
        <row r="14032">
          <cell r="B14032" t="str">
            <v>YEC5154431RAM</v>
          </cell>
          <cell r="C14032" t="str">
            <v>YEC5154431</v>
          </cell>
          <cell r="D14032">
            <v>2024</v>
          </cell>
          <cell r="E14032">
            <v>1</v>
          </cell>
          <cell r="F14032" t="str">
            <v>0010</v>
          </cell>
          <cell r="G14032" t="str">
            <v>A001</v>
          </cell>
          <cell r="H14032" t="str">
            <v>PAINTED FRAME</v>
          </cell>
          <cell r="I14032" t="str">
            <v>RAM</v>
          </cell>
          <cell r="L14032" t="e">
            <v>#N/A</v>
          </cell>
        </row>
        <row r="14033">
          <cell r="B14033" t="str">
            <v>YEC5154431Framgaffel</v>
          </cell>
          <cell r="C14033" t="str">
            <v>YEC5154431</v>
          </cell>
          <cell r="D14033">
            <v>2024</v>
          </cell>
          <cell r="E14033">
            <v>2</v>
          </cell>
          <cell r="F14033" t="str">
            <v>0020</v>
          </cell>
          <cell r="G14033" t="str">
            <v>A002</v>
          </cell>
          <cell r="H14033" t="str">
            <v>PAINTED FORK</v>
          </cell>
          <cell r="I14033" t="str">
            <v>Framgaffel</v>
          </cell>
          <cell r="L14033" t="e">
            <v>#N/A</v>
          </cell>
        </row>
        <row r="14034">
          <cell r="B14034" t="str">
            <v>YEC5154431Styrlager</v>
          </cell>
          <cell r="C14034" t="str">
            <v>YEC5154431</v>
          </cell>
          <cell r="D14034">
            <v>2024</v>
          </cell>
          <cell r="E14034">
            <v>3</v>
          </cell>
          <cell r="F14034" t="str">
            <v>0030</v>
          </cell>
          <cell r="G14034" t="str">
            <v>B001</v>
          </cell>
          <cell r="H14034" t="str">
            <v>Head Set</v>
          </cell>
          <cell r="I14034" t="str">
            <v>Styrlager</v>
          </cell>
          <cell r="K14034" t="str">
            <v>C2105317</v>
          </cell>
          <cell r="L14034" t="str">
            <v>BSP?</v>
          </cell>
        </row>
        <row r="14035">
          <cell r="B14035" t="str">
            <v xml:space="preserve">YEC5154431Styrstam </v>
          </cell>
          <cell r="C14035" t="str">
            <v>YEC5154431</v>
          </cell>
          <cell r="D14035">
            <v>2024</v>
          </cell>
          <cell r="E14035">
            <v>4</v>
          </cell>
          <cell r="F14035" t="str">
            <v>0040</v>
          </cell>
          <cell r="G14035" t="str">
            <v>B002</v>
          </cell>
          <cell r="H14035" t="str">
            <v>Handlebar Stem</v>
          </cell>
          <cell r="I14035" t="str">
            <v xml:space="preserve">Styrstam </v>
          </cell>
          <cell r="K14035" t="str">
            <v>C2205621-080</v>
          </cell>
          <cell r="L14035" t="str">
            <v>BSP?</v>
          </cell>
        </row>
        <row r="14036">
          <cell r="B14036" t="str">
            <v>YEC5154431Styre</v>
          </cell>
          <cell r="C14036" t="str">
            <v>YEC5154431</v>
          </cell>
          <cell r="D14036">
            <v>2024</v>
          </cell>
          <cell r="E14036">
            <v>5</v>
          </cell>
          <cell r="F14036" t="str">
            <v>0050</v>
          </cell>
          <cell r="G14036" t="str">
            <v>B003</v>
          </cell>
          <cell r="H14036" t="str">
            <v>Handelbar</v>
          </cell>
          <cell r="I14036" t="str">
            <v>Styre</v>
          </cell>
          <cell r="K14036" t="str">
            <v>C2306186-BK</v>
          </cell>
          <cell r="L14036" t="str">
            <v>BSP?</v>
          </cell>
        </row>
        <row r="14037">
          <cell r="B14037" t="str">
            <v>YEC5154431Bromsgrepp H</v>
          </cell>
          <cell r="C14037" t="str">
            <v>YEC5154431</v>
          </cell>
          <cell r="D14037">
            <v>2024</v>
          </cell>
          <cell r="E14037">
            <v>6</v>
          </cell>
          <cell r="F14037" t="str">
            <v>0060</v>
          </cell>
          <cell r="G14037" t="str">
            <v>C002</v>
          </cell>
          <cell r="H14037" t="str">
            <v>Brake Lever R</v>
          </cell>
          <cell r="I14037" t="str">
            <v>Bromsgrepp H</v>
          </cell>
          <cell r="K14037" t="str">
            <v>Shimano</v>
          </cell>
          <cell r="L14037" t="str">
            <v>Kontakta SHIMANO</v>
          </cell>
        </row>
        <row r="14038">
          <cell r="B14038" t="str">
            <v>YEC5154431Bromsgrepp V</v>
          </cell>
          <cell r="C14038" t="str">
            <v>YEC5154431</v>
          </cell>
          <cell r="D14038">
            <v>2024</v>
          </cell>
          <cell r="E14038">
            <v>7</v>
          </cell>
          <cell r="F14038" t="str">
            <v>0070</v>
          </cell>
          <cell r="G14038" t="str">
            <v>C001</v>
          </cell>
          <cell r="H14038" t="str">
            <v>Brake Lever L</v>
          </cell>
          <cell r="I14038" t="str">
            <v>Bromsgrepp V</v>
          </cell>
          <cell r="K14038" t="str">
            <v>Shimano</v>
          </cell>
          <cell r="L14038" t="str">
            <v>Kontakta SHIMANO</v>
          </cell>
        </row>
        <row r="14039">
          <cell r="B14039" t="str">
            <v>YEC5154431Växelreglage H</v>
          </cell>
          <cell r="C14039" t="str">
            <v>YEC5154431</v>
          </cell>
          <cell r="D14039">
            <v>2024</v>
          </cell>
          <cell r="E14039">
            <v>8</v>
          </cell>
          <cell r="F14039" t="str">
            <v>0080</v>
          </cell>
          <cell r="G14039" t="str">
            <v>D002</v>
          </cell>
          <cell r="H14039" t="str">
            <v>Shift Lever R</v>
          </cell>
          <cell r="I14039" t="str">
            <v>Växelreglage H</v>
          </cell>
          <cell r="K14039" t="str">
            <v>Shimano</v>
          </cell>
          <cell r="L14039" t="str">
            <v>Kontakta SHIMANO</v>
          </cell>
        </row>
        <row r="14040">
          <cell r="B14040" t="str">
            <v>YEC5154431Växelreglage V</v>
          </cell>
          <cell r="C14040" t="str">
            <v>YEC5154431</v>
          </cell>
          <cell r="D14040">
            <v>2024</v>
          </cell>
          <cell r="E14040">
            <v>9</v>
          </cell>
          <cell r="F14040" t="str">
            <v>0090</v>
          </cell>
          <cell r="G14040" t="str">
            <v>D001</v>
          </cell>
          <cell r="H14040" t="str">
            <v>Shift Lever L</v>
          </cell>
          <cell r="I14040" t="str">
            <v>Växelreglage V</v>
          </cell>
          <cell r="L14040" t="e">
            <v>#N/A</v>
          </cell>
        </row>
        <row r="14041">
          <cell r="B14041" t="str">
            <v>YEC5154431Handtag par</v>
          </cell>
          <cell r="C14041" t="str">
            <v>YEC5154431</v>
          </cell>
          <cell r="D14041">
            <v>2024</v>
          </cell>
          <cell r="E14041">
            <v>10</v>
          </cell>
          <cell r="F14041" t="str">
            <v>0100</v>
          </cell>
          <cell r="G14041" t="str">
            <v>B004</v>
          </cell>
          <cell r="H14041" t="str">
            <v>Grip R</v>
          </cell>
          <cell r="I14041" t="str">
            <v>Handtag par</v>
          </cell>
          <cell r="K14041" t="str">
            <v>C2505488</v>
          </cell>
          <cell r="L14041" t="str">
            <v>BSP?</v>
          </cell>
        </row>
        <row r="14042">
          <cell r="B14042" t="str">
            <v>YEC5154431Frambroms</v>
          </cell>
          <cell r="C14042" t="str">
            <v>YEC5154431</v>
          </cell>
          <cell r="D14042">
            <v>2024</v>
          </cell>
          <cell r="E14042">
            <v>11</v>
          </cell>
          <cell r="F14042" t="str">
            <v>0110</v>
          </cell>
          <cell r="G14042" t="str">
            <v>C003</v>
          </cell>
          <cell r="H14042" t="str">
            <v xml:space="preserve">Brake front </v>
          </cell>
          <cell r="I14042" t="str">
            <v>Frambroms</v>
          </cell>
          <cell r="K14042" t="str">
            <v>Shimano</v>
          </cell>
          <cell r="L14042" t="str">
            <v>Kontakta SHIMANO</v>
          </cell>
        </row>
        <row r="14043">
          <cell r="B14043" t="str">
            <v>YEC5154431Bakbroms</v>
          </cell>
          <cell r="C14043" t="str">
            <v>YEC5154431</v>
          </cell>
          <cell r="D14043">
            <v>2024</v>
          </cell>
          <cell r="E14043">
            <v>12</v>
          </cell>
          <cell r="F14043" t="str">
            <v>0120</v>
          </cell>
          <cell r="G14043" t="str">
            <v>C004</v>
          </cell>
          <cell r="H14043" t="str">
            <v>Brake rear</v>
          </cell>
          <cell r="I14043" t="str">
            <v>Bakbroms</v>
          </cell>
          <cell r="K14043" t="str">
            <v>Shimano</v>
          </cell>
          <cell r="L14043" t="str">
            <v>Kontakta SHIMANO</v>
          </cell>
        </row>
        <row r="14044">
          <cell r="B14044" t="str">
            <v>YEC5154431Vevlager</v>
          </cell>
          <cell r="C14044" t="str">
            <v>YEC5154431</v>
          </cell>
          <cell r="D14044">
            <v>2024</v>
          </cell>
          <cell r="E14044">
            <v>13</v>
          </cell>
          <cell r="F14044" t="str">
            <v>0130</v>
          </cell>
          <cell r="G14044" t="str">
            <v>E001</v>
          </cell>
          <cell r="H14044" t="str">
            <v xml:space="preserve">BB-set </v>
          </cell>
          <cell r="I14044" t="str">
            <v>Vevlager</v>
          </cell>
          <cell r="K14044" t="str">
            <v>INGÅR I MOTORN</v>
          </cell>
          <cell r="L14044" t="str">
            <v>Ingår i motorn</v>
          </cell>
        </row>
        <row r="14045">
          <cell r="B14045" t="str">
            <v>YEC5154431Vevparti</v>
          </cell>
          <cell r="C14045" t="str">
            <v>YEC5154431</v>
          </cell>
          <cell r="D14045">
            <v>2024</v>
          </cell>
          <cell r="E14045">
            <v>14</v>
          </cell>
          <cell r="F14045" t="str">
            <v>0140</v>
          </cell>
          <cell r="G14045" t="str">
            <v>E002</v>
          </cell>
          <cell r="H14045" t="str">
            <v>Front Chainwheel</v>
          </cell>
          <cell r="I14045" t="str">
            <v>Vevparti</v>
          </cell>
          <cell r="K14045" t="str">
            <v>Shimano</v>
          </cell>
          <cell r="L14045" t="str">
            <v>Kontakta SHIMANO</v>
          </cell>
        </row>
        <row r="14046">
          <cell r="B14046" t="str">
            <v>YEC5154431Kedjeskydd</v>
          </cell>
          <cell r="C14046" t="str">
            <v>YEC5154431</v>
          </cell>
          <cell r="D14046">
            <v>2024</v>
          </cell>
          <cell r="E14046">
            <v>15</v>
          </cell>
          <cell r="F14046" t="str">
            <v>0150</v>
          </cell>
          <cell r="G14046" t="str">
            <v>H001</v>
          </cell>
          <cell r="H14046" t="str">
            <v>Chain guard</v>
          </cell>
          <cell r="I14046" t="str">
            <v>Kedjeskydd</v>
          </cell>
          <cell r="K14046" t="str">
            <v>C8305635-38-BK2</v>
          </cell>
          <cell r="L14046" t="str">
            <v>BSP?</v>
          </cell>
        </row>
        <row r="14047">
          <cell r="B14047" t="str">
            <v>YEC5154431Kedjeskyddsfäste</v>
          </cell>
          <cell r="C14047" t="str">
            <v>YEC5154431</v>
          </cell>
          <cell r="D14047">
            <v>2024</v>
          </cell>
          <cell r="E14047">
            <v>16</v>
          </cell>
          <cell r="F14047" t="str">
            <v>0160</v>
          </cell>
          <cell r="G14047" t="str">
            <v>H002</v>
          </cell>
          <cell r="H14047" t="str">
            <v>Chain guard bracket</v>
          </cell>
          <cell r="I14047" t="str">
            <v>Kedjeskyddsfäste</v>
          </cell>
          <cell r="K14047" t="str">
            <v>Ingår i kedjeskyddet</v>
          </cell>
          <cell r="L14047" t="str">
            <v>Ingår i kedjeskyddet</v>
          </cell>
        </row>
        <row r="14048">
          <cell r="B14048" t="str">
            <v>YEC5154431Framväxel</v>
          </cell>
          <cell r="C14048" t="str">
            <v>YEC5154431</v>
          </cell>
          <cell r="D14048">
            <v>2024</v>
          </cell>
          <cell r="E14048">
            <v>17</v>
          </cell>
          <cell r="F14048" t="str">
            <v>0170</v>
          </cell>
          <cell r="G14048" t="str">
            <v>D003</v>
          </cell>
          <cell r="H14048" t="str">
            <v>Front Derailleur</v>
          </cell>
          <cell r="I14048" t="str">
            <v>Framväxel</v>
          </cell>
          <cell r="L14048" t="e">
            <v>#N/A</v>
          </cell>
        </row>
        <row r="14049">
          <cell r="B14049" t="str">
            <v>YEC5154431Bakväxel</v>
          </cell>
          <cell r="C14049" t="str">
            <v>YEC5154431</v>
          </cell>
          <cell r="D14049">
            <v>2024</v>
          </cell>
          <cell r="E14049">
            <v>18</v>
          </cell>
          <cell r="F14049" t="str">
            <v>0180</v>
          </cell>
          <cell r="G14049" t="str">
            <v>D004</v>
          </cell>
          <cell r="H14049" t="str">
            <v>Rear Derailleur</v>
          </cell>
          <cell r="I14049" t="str">
            <v>Bakväxel</v>
          </cell>
          <cell r="K14049" t="str">
            <v>Shimano</v>
          </cell>
          <cell r="L14049" t="str">
            <v>Kontakta SHIMANO</v>
          </cell>
        </row>
        <row r="14050">
          <cell r="B14050" t="str">
            <v>YEC5154431Kedja</v>
          </cell>
          <cell r="C14050" t="str">
            <v>YEC5154431</v>
          </cell>
          <cell r="D14050">
            <v>2024</v>
          </cell>
          <cell r="E14050">
            <v>19</v>
          </cell>
          <cell r="F14050" t="str">
            <v>0190</v>
          </cell>
          <cell r="G14050" t="str">
            <v>E003</v>
          </cell>
          <cell r="H14050" t="str">
            <v xml:space="preserve">Chain </v>
          </cell>
          <cell r="I14050" t="str">
            <v>Kedja</v>
          </cell>
          <cell r="K14050" t="str">
            <v>C3405048-154</v>
          </cell>
          <cell r="L14050" t="str">
            <v>BSP?</v>
          </cell>
        </row>
        <row r="14051">
          <cell r="B14051" t="str">
            <v>YEC5154431Kassett</v>
          </cell>
          <cell r="C14051" t="str">
            <v>YEC5154431</v>
          </cell>
          <cell r="D14051">
            <v>2024</v>
          </cell>
          <cell r="E14051">
            <v>20</v>
          </cell>
          <cell r="F14051" t="str">
            <v>0200</v>
          </cell>
          <cell r="G14051" t="str">
            <v>E004</v>
          </cell>
          <cell r="H14051" t="str">
            <v>Cassette Sprocket</v>
          </cell>
          <cell r="I14051" t="str">
            <v>Kassett</v>
          </cell>
          <cell r="K14051" t="str">
            <v>Shimano</v>
          </cell>
          <cell r="L14051" t="str">
            <v>Kontakta SHIMANO</v>
          </cell>
        </row>
        <row r="14052">
          <cell r="B14052" t="str">
            <v>YEC5154431Framhjul</v>
          </cell>
          <cell r="C14052" t="str">
            <v>YEC5154431</v>
          </cell>
          <cell r="D14052">
            <v>2024</v>
          </cell>
          <cell r="E14052">
            <v>21</v>
          </cell>
          <cell r="F14052" t="str">
            <v>0210</v>
          </cell>
          <cell r="G14052" t="str">
            <v>F001</v>
          </cell>
          <cell r="H14052" t="str">
            <v>Front hub</v>
          </cell>
          <cell r="I14052" t="str">
            <v>Framhjul</v>
          </cell>
          <cell r="L14052" t="e">
            <v>#N/A</v>
          </cell>
        </row>
        <row r="14053">
          <cell r="B14053" t="str">
            <v>YEC5154431Bakhjul</v>
          </cell>
          <cell r="C14053" t="str">
            <v>YEC5154431</v>
          </cell>
          <cell r="D14053">
            <v>2024</v>
          </cell>
          <cell r="E14053">
            <v>22</v>
          </cell>
          <cell r="F14053" t="str">
            <v>0220</v>
          </cell>
          <cell r="G14053" t="str">
            <v>F002</v>
          </cell>
          <cell r="H14053" t="str">
            <v>Rear hub</v>
          </cell>
          <cell r="I14053" t="str">
            <v>Bakhjul</v>
          </cell>
          <cell r="L14053" t="e">
            <v>#N/A</v>
          </cell>
        </row>
        <row r="14054">
          <cell r="B14054" t="str">
            <v>YEC5154431Däck</v>
          </cell>
          <cell r="C14054" t="str">
            <v>YEC5154431</v>
          </cell>
          <cell r="D14054">
            <v>2024</v>
          </cell>
          <cell r="E14054">
            <v>23</v>
          </cell>
          <cell r="F14054" t="str">
            <v>0230</v>
          </cell>
          <cell r="G14054" t="str">
            <v>F003</v>
          </cell>
          <cell r="H14054" t="str">
            <v>Tire</v>
          </cell>
          <cell r="I14054" t="str">
            <v>Däck</v>
          </cell>
          <cell r="K14054" t="str">
            <v>C4906524</v>
          </cell>
          <cell r="L14054" t="str">
            <v>BSP?</v>
          </cell>
        </row>
        <row r="14055">
          <cell r="B14055" t="str">
            <v>YEC5154431Skärmar set</v>
          </cell>
          <cell r="C14055" t="str">
            <v>YEC5154431</v>
          </cell>
          <cell r="D14055">
            <v>2024</v>
          </cell>
          <cell r="E14055">
            <v>24</v>
          </cell>
          <cell r="F14055" t="str">
            <v>0240</v>
          </cell>
          <cell r="G14055" t="str">
            <v>H003</v>
          </cell>
          <cell r="H14055" t="str">
            <v xml:space="preserve">Mudguard front   </v>
          </cell>
          <cell r="I14055" t="str">
            <v>Skärmar set</v>
          </cell>
          <cell r="K14055" t="str">
            <v>C8256288-F</v>
          </cell>
          <cell r="L14055" t="str">
            <v>BSP?</v>
          </cell>
        </row>
        <row r="14056">
          <cell r="B14056" t="str">
            <v>YEC5154431Pakethållare</v>
          </cell>
          <cell r="C14056" t="str">
            <v>YEC5154431</v>
          </cell>
          <cell r="D14056">
            <v>2024</v>
          </cell>
          <cell r="E14056">
            <v>25</v>
          </cell>
          <cell r="F14056" t="str">
            <v>0250</v>
          </cell>
          <cell r="G14056" t="str">
            <v>H004</v>
          </cell>
          <cell r="H14056" t="str">
            <v>Carrier</v>
          </cell>
          <cell r="I14056" t="str">
            <v>Pakethållare</v>
          </cell>
          <cell r="L14056" t="e">
            <v>#N/A</v>
          </cell>
        </row>
        <row r="14057">
          <cell r="B14057" t="str">
            <v>YEC5154431Sadel</v>
          </cell>
          <cell r="C14057" t="str">
            <v>YEC5154431</v>
          </cell>
          <cell r="D14057">
            <v>2024</v>
          </cell>
          <cell r="E14057">
            <v>26</v>
          </cell>
          <cell r="F14057" t="str">
            <v>0260</v>
          </cell>
          <cell r="G14057" t="str">
            <v>G001</v>
          </cell>
          <cell r="H14057" t="str">
            <v>Saddle</v>
          </cell>
          <cell r="I14057" t="str">
            <v>Sadel</v>
          </cell>
          <cell r="K14057" t="str">
            <v>C7106229-BK</v>
          </cell>
          <cell r="L14057" t="e">
            <v>#N/A</v>
          </cell>
        </row>
        <row r="14058">
          <cell r="B14058" t="str">
            <v>YEC5154431Sadelstolpe</v>
          </cell>
          <cell r="C14058" t="str">
            <v>YEC5154431</v>
          </cell>
          <cell r="D14058">
            <v>2024</v>
          </cell>
          <cell r="E14058">
            <v>27</v>
          </cell>
          <cell r="F14058" t="str">
            <v>0270</v>
          </cell>
          <cell r="G14058" t="str">
            <v>G002</v>
          </cell>
          <cell r="H14058" t="str">
            <v>Seatpost</v>
          </cell>
          <cell r="I14058" t="str">
            <v>Sadelstolpe</v>
          </cell>
          <cell r="K14058" t="str">
            <v>C7205710</v>
          </cell>
          <cell r="L14058" t="str">
            <v>BSP?</v>
          </cell>
        </row>
        <row r="14059">
          <cell r="B14059" t="str">
            <v>YEC5154431Sadelrörsklämma</v>
          </cell>
          <cell r="C14059" t="str">
            <v>YEC5154431</v>
          </cell>
          <cell r="D14059">
            <v>2024</v>
          </cell>
          <cell r="E14059">
            <v>28</v>
          </cell>
          <cell r="F14059" t="str">
            <v>0280</v>
          </cell>
          <cell r="G14059" t="str">
            <v>G003</v>
          </cell>
          <cell r="H14059" t="str">
            <v>Seat Clamp</v>
          </cell>
          <cell r="I14059" t="str">
            <v>Sadelrörsklämma</v>
          </cell>
          <cell r="K14059" t="str">
            <v>C7305194-BK</v>
          </cell>
          <cell r="L14059" t="str">
            <v>BSP?</v>
          </cell>
        </row>
        <row r="14060">
          <cell r="B14060" t="str">
            <v>YEC5154431Framlampa</v>
          </cell>
          <cell r="C14060" t="str">
            <v>YEC5154431</v>
          </cell>
          <cell r="D14060">
            <v>2024</v>
          </cell>
          <cell r="E14060">
            <v>29</v>
          </cell>
          <cell r="F14060" t="str">
            <v>0290</v>
          </cell>
          <cell r="G14060" t="str">
            <v>H005</v>
          </cell>
          <cell r="H14060" t="str">
            <v>Front light</v>
          </cell>
          <cell r="I14060" t="str">
            <v>Framlampa</v>
          </cell>
          <cell r="K14060" t="str">
            <v>C8015314</v>
          </cell>
          <cell r="L14060" t="str">
            <v>BSP?</v>
          </cell>
        </row>
        <row r="14061">
          <cell r="B14061" t="str">
            <v>YEC5154431Baklampa</v>
          </cell>
          <cell r="C14061" t="str">
            <v>YEC5154431</v>
          </cell>
          <cell r="D14061">
            <v>2024</v>
          </cell>
          <cell r="E14061">
            <v>30</v>
          </cell>
          <cell r="F14061" t="str">
            <v>0300</v>
          </cell>
          <cell r="G14061" t="str">
            <v>H006</v>
          </cell>
          <cell r="H14061" t="str">
            <v>Light, Rear</v>
          </cell>
          <cell r="I14061" t="str">
            <v>Baklampa</v>
          </cell>
          <cell r="K14061" t="str">
            <v>C8015313</v>
          </cell>
          <cell r="L14061" t="str">
            <v>BSP?</v>
          </cell>
        </row>
        <row r="14062">
          <cell r="B14062" t="str">
            <v>YEC5154431Låssats</v>
          </cell>
          <cell r="C14062" t="str">
            <v>YEC5154431</v>
          </cell>
          <cell r="D14062">
            <v>2024</v>
          </cell>
          <cell r="E14062">
            <v>31</v>
          </cell>
          <cell r="F14062" t="str">
            <v>0310</v>
          </cell>
          <cell r="G14062" t="str">
            <v>H007</v>
          </cell>
          <cell r="H14062" t="str">
            <v>Lock</v>
          </cell>
          <cell r="I14062" t="str">
            <v>Låssats</v>
          </cell>
          <cell r="K14062" t="str">
            <v>?</v>
          </cell>
          <cell r="L14062" t="e">
            <v>#N/A</v>
          </cell>
        </row>
        <row r="14063">
          <cell r="B14063" t="str">
            <v>YEC5154431Stöd</v>
          </cell>
          <cell r="C14063" t="str">
            <v>YEC5154431</v>
          </cell>
          <cell r="D14063">
            <v>2024</v>
          </cell>
          <cell r="E14063">
            <v>32</v>
          </cell>
          <cell r="F14063" t="str">
            <v>0320</v>
          </cell>
          <cell r="G14063" t="str">
            <v>H008</v>
          </cell>
          <cell r="H14063" t="str">
            <v>Kick stand</v>
          </cell>
          <cell r="I14063" t="str">
            <v>Stöd</v>
          </cell>
          <cell r="K14063" t="str">
            <v>C8105179</v>
          </cell>
          <cell r="L14063" t="str">
            <v>BSP?</v>
          </cell>
        </row>
        <row r="14064">
          <cell r="B14064" t="str">
            <v>YEC5154431Korg</v>
          </cell>
          <cell r="C14064" t="str">
            <v>YEC5154431</v>
          </cell>
          <cell r="D14064">
            <v>2024</v>
          </cell>
          <cell r="E14064">
            <v>33</v>
          </cell>
          <cell r="F14064" t="str">
            <v>0330</v>
          </cell>
          <cell r="G14064" t="str">
            <v>H009</v>
          </cell>
          <cell r="H14064" t="str">
            <v>Basket / Fr carrier</v>
          </cell>
          <cell r="I14064" t="str">
            <v>Korg</v>
          </cell>
          <cell r="L14064" t="e">
            <v>#N/A</v>
          </cell>
        </row>
        <row r="14065">
          <cell r="B14065" t="str">
            <v>YEC5154431Pedaler</v>
          </cell>
          <cell r="C14065" t="str">
            <v>YEC5154431</v>
          </cell>
          <cell r="D14065">
            <v>2024</v>
          </cell>
          <cell r="E14065">
            <v>34</v>
          </cell>
          <cell r="F14065" t="str">
            <v>0340</v>
          </cell>
          <cell r="G14065" t="str">
            <v>E005</v>
          </cell>
          <cell r="H14065" t="str">
            <v xml:space="preserve">Pedal </v>
          </cell>
          <cell r="I14065" t="str">
            <v>Pedaler</v>
          </cell>
          <cell r="K14065" t="str">
            <v>C3505208-BK</v>
          </cell>
          <cell r="L14065" t="str">
            <v>C3505208</v>
          </cell>
        </row>
        <row r="14066">
          <cell r="B14066" t="str">
            <v>YEC5154431Motor</v>
          </cell>
          <cell r="C14066" t="str">
            <v>YEC5154431</v>
          </cell>
          <cell r="D14066">
            <v>2024</v>
          </cell>
          <cell r="E14066">
            <v>35</v>
          </cell>
          <cell r="F14066" t="str">
            <v>0350</v>
          </cell>
          <cell r="G14066" t="str">
            <v>J001</v>
          </cell>
          <cell r="H14066" t="str">
            <v>DRIVE UNIT:</v>
          </cell>
          <cell r="I14066" t="str">
            <v>Motor</v>
          </cell>
          <cell r="K14066" t="str">
            <v>KDUEP600CRGEU</v>
          </cell>
          <cell r="L14066" t="str">
            <v>Kontakta SHIMANO / DU-EP600-CRG</v>
          </cell>
        </row>
        <row r="14067">
          <cell r="B14067" t="str">
            <v>YEC5154431Display</v>
          </cell>
          <cell r="C14067" t="str">
            <v>YEC5154431</v>
          </cell>
          <cell r="D14067">
            <v>2024</v>
          </cell>
          <cell r="E14067">
            <v>36</v>
          </cell>
          <cell r="F14067" t="str">
            <v>0360</v>
          </cell>
          <cell r="G14067" t="str">
            <v>J004</v>
          </cell>
          <cell r="H14067" t="str">
            <v>DISPLAY:</v>
          </cell>
          <cell r="I14067" t="str">
            <v>Display</v>
          </cell>
          <cell r="K14067" t="str">
            <v>KSCE5000</v>
          </cell>
          <cell r="L14067" t="str">
            <v>Kontakta SHIMANO / SC-E5000</v>
          </cell>
        </row>
        <row r="14068">
          <cell r="B14068" t="str">
            <v>YEC5154431EB-Bus kabel</v>
          </cell>
          <cell r="C14068" t="str">
            <v>YEC5154431</v>
          </cell>
          <cell r="D14068">
            <v>2024</v>
          </cell>
          <cell r="E14068">
            <v>37</v>
          </cell>
          <cell r="F14068" t="str">
            <v>0370</v>
          </cell>
          <cell r="G14068" t="str">
            <v>J005</v>
          </cell>
          <cell r="H14068" t="str">
            <v>EB-BUS CABLE:</v>
          </cell>
          <cell r="I14068" t="str">
            <v>EB-Bus kabel</v>
          </cell>
          <cell r="K14068" t="str">
            <v>Shimano</v>
          </cell>
          <cell r="L14068" t="str">
            <v>Kontakta SHIMANO</v>
          </cell>
        </row>
        <row r="14069">
          <cell r="B14069" t="str">
            <v>YEC5154431Motorkabel</v>
          </cell>
          <cell r="C14069" t="str">
            <v>YEC5154431</v>
          </cell>
          <cell r="D14069">
            <v>2024</v>
          </cell>
          <cell r="E14069">
            <v>38</v>
          </cell>
          <cell r="F14069" t="str">
            <v>0380</v>
          </cell>
          <cell r="G14069" t="str">
            <v>J006</v>
          </cell>
          <cell r="H14069" t="str">
            <v>POWER CABLE:</v>
          </cell>
          <cell r="I14069" t="str">
            <v>Motorkabel</v>
          </cell>
          <cell r="K14069" t="str">
            <v>Shimano</v>
          </cell>
          <cell r="L14069" t="str">
            <v>Kontakta SHIMANO</v>
          </cell>
        </row>
        <row r="14070">
          <cell r="B14070" t="str">
            <v>YEC5154431Kabel framlampa</v>
          </cell>
          <cell r="C14070" t="str">
            <v>YEC5154431</v>
          </cell>
          <cell r="D14070">
            <v>2024</v>
          </cell>
          <cell r="E14070">
            <v>39</v>
          </cell>
          <cell r="F14070" t="str">
            <v>0390</v>
          </cell>
          <cell r="G14070" t="str">
            <v>J007</v>
          </cell>
          <cell r="H14070" t="str">
            <v>F. LIGHT CABLE:</v>
          </cell>
          <cell r="I14070" t="str">
            <v>Kabel framlampa</v>
          </cell>
          <cell r="L14070" t="e">
            <v>#N/A</v>
          </cell>
        </row>
        <row r="14071">
          <cell r="B14071" t="str">
            <v>YEC5154431Kabel baklampa</v>
          </cell>
          <cell r="C14071" t="str">
            <v>YEC5154431</v>
          </cell>
          <cell r="D14071">
            <v>2024</v>
          </cell>
          <cell r="E14071">
            <v>40</v>
          </cell>
          <cell r="F14071" t="str">
            <v>0400</v>
          </cell>
          <cell r="G14071" t="str">
            <v>J008</v>
          </cell>
          <cell r="H14071" t="str">
            <v>R. LIGHT CABLE:</v>
          </cell>
          <cell r="I14071" t="str">
            <v>Kabel baklampa</v>
          </cell>
          <cell r="L14071" t="e">
            <v>#N/A</v>
          </cell>
        </row>
        <row r="14072">
          <cell r="B14072" t="str">
            <v>YEC5154431Hastighetssensor</v>
          </cell>
          <cell r="C14072" t="str">
            <v>YEC5154431</v>
          </cell>
          <cell r="D14072">
            <v>2024</v>
          </cell>
          <cell r="E14072">
            <v>41</v>
          </cell>
          <cell r="F14072" t="str">
            <v>0410</v>
          </cell>
          <cell r="G14072" t="str">
            <v>J009</v>
          </cell>
          <cell r="H14072" t="str">
            <v>SPEED SENSOR:</v>
          </cell>
          <cell r="I14072" t="str">
            <v>Hastighetssensor</v>
          </cell>
          <cell r="K14072" t="str">
            <v>KEWSS300L1400A</v>
          </cell>
          <cell r="L14072" t="str">
            <v>Kontakta SHIMANO / EW-SS300L-1400</v>
          </cell>
        </row>
        <row r="14073">
          <cell r="B14073" t="str">
            <v>YEC5154431Batteri</v>
          </cell>
          <cell r="C14073" t="str">
            <v>YEC5154431</v>
          </cell>
          <cell r="D14073">
            <v>2024</v>
          </cell>
          <cell r="E14073">
            <v>42</v>
          </cell>
          <cell r="F14073" t="str">
            <v>0420</v>
          </cell>
          <cell r="G14073" t="str">
            <v>J002</v>
          </cell>
          <cell r="H14073" t="str">
            <v>BATTERY:</v>
          </cell>
          <cell r="I14073" t="str">
            <v>Batteri</v>
          </cell>
          <cell r="K14073" t="str">
            <v>C8705239-1-14</v>
          </cell>
          <cell r="L14073" t="str">
            <v>BSP?</v>
          </cell>
        </row>
        <row r="14074">
          <cell r="B14074" t="str">
            <v>YEC5154431Batterihållare</v>
          </cell>
          <cell r="C14074" t="str">
            <v>YEC5154431</v>
          </cell>
          <cell r="D14074">
            <v>2024</v>
          </cell>
          <cell r="E14074">
            <v>43</v>
          </cell>
          <cell r="F14074" t="str">
            <v>0430</v>
          </cell>
          <cell r="G14074" t="str">
            <v>J003</v>
          </cell>
          <cell r="H14074" t="str">
            <v>BATTERY HOLDER/Slider</v>
          </cell>
          <cell r="I14074" t="str">
            <v>Batterihållare</v>
          </cell>
          <cell r="K14074" t="str">
            <v>C8705238-03FH</v>
          </cell>
          <cell r="L14074" t="str">
            <v>BSP?</v>
          </cell>
        </row>
        <row r="14075">
          <cell r="B14075" t="str">
            <v>YEC5154431Batteriladdare</v>
          </cell>
          <cell r="C14075" t="str">
            <v>YEC5154431</v>
          </cell>
          <cell r="D14075">
            <v>2024</v>
          </cell>
          <cell r="E14075">
            <v>44</v>
          </cell>
          <cell r="F14075" t="str">
            <v>0440</v>
          </cell>
          <cell r="G14075" t="str">
            <v>J010</v>
          </cell>
          <cell r="H14075" t="str">
            <v>CHARGER:</v>
          </cell>
          <cell r="I14075" t="str">
            <v>Batteriladdare</v>
          </cell>
          <cell r="K14075" t="str">
            <v>C8705238-02</v>
          </cell>
          <cell r="L14075" t="str">
            <v>C8705238-02</v>
          </cell>
        </row>
        <row r="14076">
          <cell r="B14076" t="str">
            <v>YEC5154431Kontrollbox</v>
          </cell>
          <cell r="C14076" t="str">
            <v>YEC5154431</v>
          </cell>
          <cell r="D14076">
            <v>2024</v>
          </cell>
          <cell r="E14076">
            <v>45</v>
          </cell>
          <cell r="F14076" t="str">
            <v>0450</v>
          </cell>
          <cell r="G14076" t="str">
            <v>J011</v>
          </cell>
          <cell r="H14076" t="str">
            <v>Controller</v>
          </cell>
          <cell r="I14076" t="str">
            <v>Kontrollbox</v>
          </cell>
          <cell r="K14076" t="str">
            <v>INGÅR I MOTORN</v>
          </cell>
          <cell r="L14076" t="str">
            <v>Ingår i motorn</v>
          </cell>
        </row>
        <row r="14077">
          <cell r="B14077" t="str">
            <v>YEC5154431Växelöra</v>
          </cell>
          <cell r="C14077" t="str">
            <v>YEC5154431</v>
          </cell>
          <cell r="D14077">
            <v>2024</v>
          </cell>
          <cell r="E14077">
            <v>46</v>
          </cell>
          <cell r="F14077" t="str">
            <v>0460</v>
          </cell>
          <cell r="G14077" t="str">
            <v>D005</v>
          </cell>
          <cell r="H14077" t="str">
            <v>Gear hanger</v>
          </cell>
          <cell r="I14077" t="str">
            <v>Växelöra</v>
          </cell>
          <cell r="K14077" t="str">
            <v>?</v>
          </cell>
          <cell r="L14077" t="e">
            <v>#N/A</v>
          </cell>
        </row>
        <row r="14078">
          <cell r="B14078" t="str">
            <v>YEC7685332RAM</v>
          </cell>
          <cell r="C14078" t="str">
            <v>YEC7685332</v>
          </cell>
          <cell r="D14078">
            <v>2024</v>
          </cell>
          <cell r="E14078">
            <v>1</v>
          </cell>
          <cell r="F14078" t="str">
            <v>0010</v>
          </cell>
          <cell r="G14078" t="str">
            <v>A001</v>
          </cell>
          <cell r="H14078" t="str">
            <v>PAINTED FRAME</v>
          </cell>
          <cell r="I14078" t="str">
            <v>RAM</v>
          </cell>
          <cell r="K14078" t="str">
            <v>C1307784-530</v>
          </cell>
          <cell r="L14078" t="e">
            <v>#N/A</v>
          </cell>
        </row>
        <row r="14079">
          <cell r="B14079" t="str">
            <v>YEC7685332Framgaffel</v>
          </cell>
          <cell r="C14079" t="str">
            <v>YEC7685332</v>
          </cell>
          <cell r="D14079">
            <v>2024</v>
          </cell>
          <cell r="E14079">
            <v>2</v>
          </cell>
          <cell r="F14079" t="str">
            <v>0020</v>
          </cell>
          <cell r="G14079" t="str">
            <v>A002</v>
          </cell>
          <cell r="H14079" t="str">
            <v>PAINTED FORK</v>
          </cell>
          <cell r="I14079" t="str">
            <v>Framgaffel</v>
          </cell>
          <cell r="K14079" t="str">
            <v>C1625384-232-BK</v>
          </cell>
          <cell r="L14079" t="e">
            <v>#N/A</v>
          </cell>
        </row>
        <row r="14080">
          <cell r="B14080" t="str">
            <v>YEC7685332Styrlager</v>
          </cell>
          <cell r="C14080" t="str">
            <v>YEC7685332</v>
          </cell>
          <cell r="D14080">
            <v>2024</v>
          </cell>
          <cell r="E14080">
            <v>3</v>
          </cell>
          <cell r="F14080" t="str">
            <v>0030</v>
          </cell>
          <cell r="G14080" t="str">
            <v>B001</v>
          </cell>
          <cell r="H14080" t="str">
            <v>Head Set</v>
          </cell>
          <cell r="I14080" t="str">
            <v>Styrlager</v>
          </cell>
          <cell r="K14080" t="str">
            <v>C2105069</v>
          </cell>
          <cell r="L14080" t="str">
            <v>C2100160</v>
          </cell>
        </row>
        <row r="14081">
          <cell r="B14081" t="str">
            <v xml:space="preserve">YEC7685332Styrstam </v>
          </cell>
          <cell r="C14081" t="str">
            <v>YEC7685332</v>
          </cell>
          <cell r="D14081">
            <v>2024</v>
          </cell>
          <cell r="E14081">
            <v>4</v>
          </cell>
          <cell r="F14081" t="str">
            <v>0040</v>
          </cell>
          <cell r="G14081" t="str">
            <v>B002</v>
          </cell>
          <cell r="H14081" t="str">
            <v>Handlebar Stem</v>
          </cell>
          <cell r="I14081" t="str">
            <v xml:space="preserve">Styrstam </v>
          </cell>
          <cell r="K14081" t="str">
            <v>C2205509-090</v>
          </cell>
          <cell r="L14081" t="str">
            <v>C2200152-090</v>
          </cell>
        </row>
        <row r="14082">
          <cell r="B14082" t="str">
            <v>YEC7685332Styre</v>
          </cell>
          <cell r="C14082" t="str">
            <v>YEC7685332</v>
          </cell>
          <cell r="D14082">
            <v>2024</v>
          </cell>
          <cell r="E14082">
            <v>5</v>
          </cell>
          <cell r="F14082" t="str">
            <v>0050</v>
          </cell>
          <cell r="G14082" t="str">
            <v>B003</v>
          </cell>
          <cell r="H14082" t="str">
            <v>Handelbar</v>
          </cell>
          <cell r="I14082" t="str">
            <v>Styre</v>
          </cell>
          <cell r="K14082" t="str">
            <v>C2305990</v>
          </cell>
          <cell r="L14082" t="str">
            <v>C2300249</v>
          </cell>
        </row>
        <row r="14083">
          <cell r="B14083" t="str">
            <v>YEC7685332Bromsgrepp H</v>
          </cell>
          <cell r="C14083" t="str">
            <v>YEC7685332</v>
          </cell>
          <cell r="D14083">
            <v>2024</v>
          </cell>
          <cell r="E14083">
            <v>6</v>
          </cell>
          <cell r="F14083" t="str">
            <v>0060</v>
          </cell>
          <cell r="G14083" t="str">
            <v>C002</v>
          </cell>
          <cell r="H14083" t="str">
            <v>Brake Lever R</v>
          </cell>
          <cell r="I14083" t="str">
            <v>Bromsgrepp H</v>
          </cell>
          <cell r="K14083" t="str">
            <v>Shimano</v>
          </cell>
          <cell r="L14083" t="str">
            <v>Kontakta SHIMANO</v>
          </cell>
        </row>
        <row r="14084">
          <cell r="B14084" t="str">
            <v>YEC7685332Bromsgrepp V</v>
          </cell>
          <cell r="C14084" t="str">
            <v>YEC7685332</v>
          </cell>
          <cell r="D14084">
            <v>2024</v>
          </cell>
          <cell r="E14084">
            <v>7</v>
          </cell>
          <cell r="F14084" t="str">
            <v>0070</v>
          </cell>
          <cell r="G14084" t="str">
            <v>C001</v>
          </cell>
          <cell r="H14084" t="str">
            <v>Brake Lever L</v>
          </cell>
          <cell r="I14084" t="str">
            <v>Bromsgrepp V</v>
          </cell>
          <cell r="K14084" t="str">
            <v>Shimano</v>
          </cell>
          <cell r="L14084" t="str">
            <v>Kontakta SHIMANO</v>
          </cell>
        </row>
        <row r="14085">
          <cell r="B14085" t="str">
            <v>YEC7685332Växelreglage H</v>
          </cell>
          <cell r="C14085" t="str">
            <v>YEC7685332</v>
          </cell>
          <cell r="D14085">
            <v>2024</v>
          </cell>
          <cell r="E14085">
            <v>8</v>
          </cell>
          <cell r="F14085" t="str">
            <v>0080</v>
          </cell>
          <cell r="G14085" t="str">
            <v>D002</v>
          </cell>
          <cell r="H14085" t="str">
            <v>Shift Lever R</v>
          </cell>
          <cell r="I14085" t="str">
            <v>Växelreglage H</v>
          </cell>
          <cell r="K14085" t="str">
            <v>ASLM3158RA</v>
          </cell>
          <cell r="L14085" t="str">
            <v>Kontakta SHIMANO</v>
          </cell>
        </row>
        <row r="14086">
          <cell r="B14086" t="str">
            <v>YEC7685332Växelreglage V</v>
          </cell>
          <cell r="C14086" t="str">
            <v>YEC7685332</v>
          </cell>
          <cell r="D14086">
            <v>2024</v>
          </cell>
          <cell r="E14086">
            <v>9</v>
          </cell>
          <cell r="F14086" t="str">
            <v>0090</v>
          </cell>
          <cell r="G14086" t="str">
            <v>D001</v>
          </cell>
          <cell r="H14086" t="str">
            <v>Shift Lever L</v>
          </cell>
          <cell r="I14086" t="str">
            <v>Växelreglage V</v>
          </cell>
          <cell r="L14086" t="e">
            <v>#N/A</v>
          </cell>
        </row>
        <row r="14087">
          <cell r="B14087" t="str">
            <v>YEC7685332Handtag par</v>
          </cell>
          <cell r="C14087" t="str">
            <v>YEC7685332</v>
          </cell>
          <cell r="D14087">
            <v>2024</v>
          </cell>
          <cell r="E14087">
            <v>10</v>
          </cell>
          <cell r="F14087" t="str">
            <v>0100</v>
          </cell>
          <cell r="G14087" t="str">
            <v>B004</v>
          </cell>
          <cell r="H14087" t="str">
            <v>Grip R</v>
          </cell>
          <cell r="I14087" t="str">
            <v>Handtag par</v>
          </cell>
          <cell r="K14087" t="str">
            <v>C2505504</v>
          </cell>
          <cell r="L14087" t="str">
            <v>C2500188</v>
          </cell>
        </row>
        <row r="14088">
          <cell r="B14088" t="str">
            <v>YEC7685332Frambroms</v>
          </cell>
          <cell r="C14088" t="str">
            <v>YEC7685332</v>
          </cell>
          <cell r="D14088">
            <v>2024</v>
          </cell>
          <cell r="E14088">
            <v>11</v>
          </cell>
          <cell r="F14088" t="str">
            <v>0110</v>
          </cell>
          <cell r="G14088" t="str">
            <v>C003</v>
          </cell>
          <cell r="H14088" t="str">
            <v xml:space="preserve">Brake front </v>
          </cell>
          <cell r="I14088" t="str">
            <v>Frambroms</v>
          </cell>
          <cell r="K14088" t="str">
            <v>AMT201KLFPRX070</v>
          </cell>
          <cell r="L14088" t="str">
            <v>Kontakta SHIMANO</v>
          </cell>
        </row>
        <row r="14089">
          <cell r="B14089" t="str">
            <v>YEC7685332Bakbroms</v>
          </cell>
          <cell r="C14089" t="str">
            <v>YEC7685332</v>
          </cell>
          <cell r="D14089">
            <v>2024</v>
          </cell>
          <cell r="E14089">
            <v>12</v>
          </cell>
          <cell r="F14089" t="str">
            <v>0120</v>
          </cell>
          <cell r="G14089" t="str">
            <v>C004</v>
          </cell>
          <cell r="H14089" t="str">
            <v>Brake rear</v>
          </cell>
          <cell r="I14089" t="str">
            <v>Bakbroms</v>
          </cell>
          <cell r="K14089" t="str">
            <v>AMT201JRRXRX145</v>
          </cell>
          <cell r="L14089" t="str">
            <v>Kontakta SHIMANO</v>
          </cell>
        </row>
        <row r="14090">
          <cell r="B14090" t="str">
            <v>YEC7685332Vevlager</v>
          </cell>
          <cell r="C14090" t="str">
            <v>YEC7685332</v>
          </cell>
          <cell r="D14090">
            <v>2024</v>
          </cell>
          <cell r="E14090">
            <v>13</v>
          </cell>
          <cell r="F14090" t="str">
            <v>0130</v>
          </cell>
          <cell r="G14090" t="str">
            <v>E001</v>
          </cell>
          <cell r="H14090" t="str">
            <v xml:space="preserve">BB-set </v>
          </cell>
          <cell r="I14090" t="str">
            <v>Vevlager</v>
          </cell>
          <cell r="K14090" t="str">
            <v>INGÅR I MOTORN</v>
          </cell>
          <cell r="L14090" t="str">
            <v>Ingår i motorn</v>
          </cell>
        </row>
        <row r="14091">
          <cell r="B14091" t="str">
            <v>YEC7685332Vevparti</v>
          </cell>
          <cell r="C14091" t="str">
            <v>YEC7685332</v>
          </cell>
          <cell r="D14091">
            <v>2024</v>
          </cell>
          <cell r="E14091">
            <v>14</v>
          </cell>
          <cell r="F14091" t="str">
            <v>0140</v>
          </cell>
          <cell r="G14091" t="str">
            <v>E002</v>
          </cell>
          <cell r="H14091" t="str">
            <v>Front Chainwheel</v>
          </cell>
          <cell r="I14091" t="str">
            <v>Vevparti</v>
          </cell>
          <cell r="K14091" t="str">
            <v>C3305776-EG</v>
          </cell>
          <cell r="L14091" t="str">
            <v>C3305776-EG</v>
          </cell>
        </row>
        <row r="14092">
          <cell r="B14092" t="str">
            <v>YEC7685332Kedjeskydd</v>
          </cell>
          <cell r="C14092" t="str">
            <v>YEC7685332</v>
          </cell>
          <cell r="D14092">
            <v>2024</v>
          </cell>
          <cell r="E14092">
            <v>15</v>
          </cell>
          <cell r="F14092" t="str">
            <v>0150</v>
          </cell>
          <cell r="G14092" t="str">
            <v>H001</v>
          </cell>
          <cell r="H14092" t="str">
            <v>Chain guard</v>
          </cell>
          <cell r="I14092" t="str">
            <v>Kedjeskydd</v>
          </cell>
          <cell r="L14092" t="e">
            <v>#N/A</v>
          </cell>
        </row>
        <row r="14093">
          <cell r="B14093" t="str">
            <v>YEC7685332Kedjeskyddsfäste</v>
          </cell>
          <cell r="C14093" t="str">
            <v>YEC7685332</v>
          </cell>
          <cell r="D14093">
            <v>2024</v>
          </cell>
          <cell r="E14093">
            <v>16</v>
          </cell>
          <cell r="F14093" t="str">
            <v>0160</v>
          </cell>
          <cell r="G14093" t="str">
            <v>H002</v>
          </cell>
          <cell r="H14093" t="str">
            <v>Chain guard bracket</v>
          </cell>
          <cell r="I14093" t="str">
            <v>Kedjeskyddsfäste</v>
          </cell>
          <cell r="L14093" t="e">
            <v>#N/A</v>
          </cell>
        </row>
        <row r="14094">
          <cell r="B14094" t="str">
            <v>YEC7685332Framväxel</v>
          </cell>
          <cell r="C14094" t="str">
            <v>YEC7685332</v>
          </cell>
          <cell r="D14094">
            <v>2024</v>
          </cell>
          <cell r="E14094">
            <v>17</v>
          </cell>
          <cell r="F14094" t="str">
            <v>0170</v>
          </cell>
          <cell r="G14094" t="str">
            <v>D003</v>
          </cell>
          <cell r="H14094" t="str">
            <v>Front Derailleur</v>
          </cell>
          <cell r="I14094" t="str">
            <v>Framväxel</v>
          </cell>
          <cell r="L14094" t="e">
            <v>#N/A</v>
          </cell>
        </row>
        <row r="14095">
          <cell r="B14095" t="str">
            <v>YEC7685332Bakväxel</v>
          </cell>
          <cell r="C14095" t="str">
            <v>YEC7685332</v>
          </cell>
          <cell r="D14095">
            <v>2024</v>
          </cell>
          <cell r="E14095">
            <v>18</v>
          </cell>
          <cell r="F14095" t="str">
            <v>0180</v>
          </cell>
          <cell r="G14095" t="str">
            <v>D004</v>
          </cell>
          <cell r="H14095" t="str">
            <v>Rear Derailleur</v>
          </cell>
          <cell r="I14095" t="str">
            <v>Bakväxel</v>
          </cell>
          <cell r="K14095" t="str">
            <v>ARDM30208SGSL</v>
          </cell>
          <cell r="L14095" t="str">
            <v>Kontakta SHIMANO</v>
          </cell>
        </row>
        <row r="14096">
          <cell r="B14096" t="str">
            <v>YEC7685332Kedja</v>
          </cell>
          <cell r="C14096" t="str">
            <v>YEC7685332</v>
          </cell>
          <cell r="D14096">
            <v>2024</v>
          </cell>
          <cell r="E14096">
            <v>19</v>
          </cell>
          <cell r="F14096" t="str">
            <v>0190</v>
          </cell>
          <cell r="G14096" t="str">
            <v>E003</v>
          </cell>
          <cell r="H14096" t="str">
            <v xml:space="preserve">Chain </v>
          </cell>
          <cell r="I14096" t="str">
            <v>Kedja</v>
          </cell>
          <cell r="K14096" t="str">
            <v>ACNHG40116</v>
          </cell>
          <cell r="L14096" t="str">
            <v>Kontakta SHIMANO</v>
          </cell>
        </row>
        <row r="14097">
          <cell r="B14097" t="str">
            <v>YEC7685332Kassett</v>
          </cell>
          <cell r="C14097" t="str">
            <v>YEC7685332</v>
          </cell>
          <cell r="D14097">
            <v>2024</v>
          </cell>
          <cell r="E14097">
            <v>20</v>
          </cell>
          <cell r="F14097" t="str">
            <v>0200</v>
          </cell>
          <cell r="G14097" t="str">
            <v>E004</v>
          </cell>
          <cell r="H14097" t="str">
            <v>Cassette Sprocket</v>
          </cell>
          <cell r="I14097" t="str">
            <v>Kassett</v>
          </cell>
          <cell r="K14097" t="str">
            <v>ACSHG318134</v>
          </cell>
          <cell r="L14097" t="str">
            <v>Kontakta SHIMANO</v>
          </cell>
        </row>
        <row r="14098">
          <cell r="B14098" t="str">
            <v>YEC7685332Framhjul</v>
          </cell>
          <cell r="C14098" t="str">
            <v>YEC7685332</v>
          </cell>
          <cell r="D14098">
            <v>2024</v>
          </cell>
          <cell r="E14098">
            <v>21</v>
          </cell>
          <cell r="F14098" t="str">
            <v>0210</v>
          </cell>
          <cell r="G14098" t="str">
            <v>F001</v>
          </cell>
          <cell r="H14098" t="str">
            <v>Front hub</v>
          </cell>
          <cell r="I14098" t="str">
            <v>Framhjul</v>
          </cell>
          <cell r="K14098" t="str">
            <v>C4108119</v>
          </cell>
          <cell r="L14098" t="str">
            <v>C4100337</v>
          </cell>
        </row>
        <row r="14099">
          <cell r="B14099" t="str">
            <v>YEC7685332Bakhjul</v>
          </cell>
          <cell r="C14099" t="str">
            <v>YEC7685332</v>
          </cell>
          <cell r="D14099">
            <v>2024</v>
          </cell>
          <cell r="E14099">
            <v>22</v>
          </cell>
          <cell r="F14099" t="str">
            <v>0220</v>
          </cell>
          <cell r="G14099" t="str">
            <v>F002</v>
          </cell>
          <cell r="H14099" t="str">
            <v>Rear hub</v>
          </cell>
          <cell r="I14099" t="str">
            <v>Bakhjul</v>
          </cell>
          <cell r="K14099" t="str">
            <v>C4208297</v>
          </cell>
          <cell r="L14099" t="str">
            <v>C4200298</v>
          </cell>
        </row>
        <row r="14100">
          <cell r="B14100" t="str">
            <v>YEC7685332Däck</v>
          </cell>
          <cell r="C14100" t="str">
            <v>YEC7685332</v>
          </cell>
          <cell r="D14100">
            <v>2024</v>
          </cell>
          <cell r="E14100">
            <v>23</v>
          </cell>
          <cell r="F14100" t="str">
            <v>0230</v>
          </cell>
          <cell r="G14100" t="str">
            <v>F003</v>
          </cell>
          <cell r="H14100" t="str">
            <v>Tire</v>
          </cell>
          <cell r="I14100" t="str">
            <v>Däck</v>
          </cell>
          <cell r="K14100" t="str">
            <v>C4906530</v>
          </cell>
          <cell r="L14100" t="str">
            <v>BSP?</v>
          </cell>
        </row>
        <row r="14101">
          <cell r="B14101" t="str">
            <v>YEC7685332Skärmar set</v>
          </cell>
          <cell r="C14101" t="str">
            <v>YEC7685332</v>
          </cell>
          <cell r="D14101">
            <v>2024</v>
          </cell>
          <cell r="E14101">
            <v>24</v>
          </cell>
          <cell r="F14101" t="str">
            <v>0240</v>
          </cell>
          <cell r="G14101" t="str">
            <v>H003</v>
          </cell>
          <cell r="H14101" t="str">
            <v xml:space="preserve">Mudguard front   </v>
          </cell>
          <cell r="I14101" t="str">
            <v>Skärmar set</v>
          </cell>
          <cell r="K14101" t="str">
            <v>C8256299-BK</v>
          </cell>
          <cell r="L14101" t="str">
            <v>C8256299-BK / C8256300-BK</v>
          </cell>
        </row>
        <row r="14102">
          <cell r="B14102" t="str">
            <v>YEC7685332Pakethållare</v>
          </cell>
          <cell r="C14102" t="str">
            <v>YEC7685332</v>
          </cell>
          <cell r="D14102">
            <v>2024</v>
          </cell>
          <cell r="E14102">
            <v>25</v>
          </cell>
          <cell r="F14102" t="str">
            <v>0250</v>
          </cell>
          <cell r="G14102" t="str">
            <v>H004</v>
          </cell>
          <cell r="H14102" t="str">
            <v>Carrier</v>
          </cell>
          <cell r="I14102" t="str">
            <v>Pakethållare</v>
          </cell>
          <cell r="K14102" t="str">
            <v>C8205747-BK</v>
          </cell>
          <cell r="L14102" t="str">
            <v>C8200052</v>
          </cell>
        </row>
        <row r="14103">
          <cell r="B14103" t="str">
            <v>YEC7685332Sadel</v>
          </cell>
          <cell r="C14103" t="str">
            <v>YEC7685332</v>
          </cell>
          <cell r="D14103">
            <v>2024</v>
          </cell>
          <cell r="E14103">
            <v>26</v>
          </cell>
          <cell r="F14103" t="str">
            <v>0260</v>
          </cell>
          <cell r="G14103" t="str">
            <v>G001</v>
          </cell>
          <cell r="H14103" t="str">
            <v>Saddle</v>
          </cell>
          <cell r="I14103" t="str">
            <v>Sadel</v>
          </cell>
          <cell r="K14103" t="str">
            <v>C7106265</v>
          </cell>
          <cell r="L14103" t="str">
            <v>C7100525</v>
          </cell>
        </row>
        <row r="14104">
          <cell r="B14104" t="str">
            <v>YEC7685332Sadelstolpe</v>
          </cell>
          <cell r="C14104" t="str">
            <v>YEC7685332</v>
          </cell>
          <cell r="D14104">
            <v>2024</v>
          </cell>
          <cell r="E14104">
            <v>27</v>
          </cell>
          <cell r="F14104" t="str">
            <v>0270</v>
          </cell>
          <cell r="G14104" t="str">
            <v>G002</v>
          </cell>
          <cell r="H14104" t="str">
            <v>Seatpost</v>
          </cell>
          <cell r="I14104" t="str">
            <v>Sadelstolpe</v>
          </cell>
          <cell r="K14104" t="str">
            <v>C7205567</v>
          </cell>
          <cell r="L14104" t="str">
            <v>C7200327-272</v>
          </cell>
        </row>
        <row r="14105">
          <cell r="B14105" t="str">
            <v>YEC7685332Sadelrörsklämma</v>
          </cell>
          <cell r="C14105" t="str">
            <v>YEC7685332</v>
          </cell>
          <cell r="D14105">
            <v>2024</v>
          </cell>
          <cell r="E14105">
            <v>28</v>
          </cell>
          <cell r="F14105" t="str">
            <v>0280</v>
          </cell>
          <cell r="G14105" t="str">
            <v>G003</v>
          </cell>
          <cell r="H14105" t="str">
            <v>Seat Clamp</v>
          </cell>
          <cell r="I14105" t="str">
            <v>Sadelrörsklämma</v>
          </cell>
          <cell r="K14105" t="str">
            <v>C7305002</v>
          </cell>
          <cell r="L14105" t="str">
            <v>C7300027-318</v>
          </cell>
        </row>
        <row r="14106">
          <cell r="B14106" t="str">
            <v>YEC7685332Framlampa</v>
          </cell>
          <cell r="C14106" t="str">
            <v>YEC7685332</v>
          </cell>
          <cell r="D14106">
            <v>2024</v>
          </cell>
          <cell r="E14106">
            <v>29</v>
          </cell>
          <cell r="F14106" t="str">
            <v>0290</v>
          </cell>
          <cell r="G14106" t="str">
            <v>H005</v>
          </cell>
          <cell r="H14106" t="str">
            <v>Front light</v>
          </cell>
          <cell r="I14106" t="str">
            <v>Framlampa</v>
          </cell>
          <cell r="K14106" t="str">
            <v>C8015301</v>
          </cell>
          <cell r="L14106" t="str">
            <v>C8015301</v>
          </cell>
        </row>
        <row r="14107">
          <cell r="B14107" t="str">
            <v>YEC7685332Baklampa</v>
          </cell>
          <cell r="C14107" t="str">
            <v>YEC7685332</v>
          </cell>
          <cell r="D14107">
            <v>2024</v>
          </cell>
          <cell r="E14107">
            <v>30</v>
          </cell>
          <cell r="F14107" t="str">
            <v>0300</v>
          </cell>
          <cell r="G14107" t="str">
            <v>H006</v>
          </cell>
          <cell r="H14107" t="str">
            <v>Light, Rear</v>
          </cell>
          <cell r="I14107" t="str">
            <v>Baklampa</v>
          </cell>
          <cell r="K14107" t="str">
            <v>C8015183</v>
          </cell>
          <cell r="L14107" t="str">
            <v>C8015183</v>
          </cell>
        </row>
        <row r="14108">
          <cell r="B14108" t="str">
            <v>YEC7685332Låssats</v>
          </cell>
          <cell r="C14108" t="str">
            <v>YEC7685332</v>
          </cell>
          <cell r="D14108">
            <v>2024</v>
          </cell>
          <cell r="E14108">
            <v>31</v>
          </cell>
          <cell r="F14108" t="str">
            <v>0310</v>
          </cell>
          <cell r="G14108" t="str">
            <v>H007</v>
          </cell>
          <cell r="H14108" t="str">
            <v>Lock</v>
          </cell>
          <cell r="I14108" t="str">
            <v>Låssats</v>
          </cell>
          <cell r="K14108" t="str">
            <v>C8405077</v>
          </cell>
          <cell r="L14108" t="str">
            <v>C8405125</v>
          </cell>
        </row>
        <row r="14109">
          <cell r="B14109" t="str">
            <v>YEC7685332Stöd</v>
          </cell>
          <cell r="C14109" t="str">
            <v>YEC7685332</v>
          </cell>
          <cell r="D14109">
            <v>2024</v>
          </cell>
          <cell r="E14109">
            <v>32</v>
          </cell>
          <cell r="F14109" t="str">
            <v>0320</v>
          </cell>
          <cell r="G14109" t="str">
            <v>H008</v>
          </cell>
          <cell r="H14109" t="str">
            <v>Kick stand</v>
          </cell>
          <cell r="I14109" t="str">
            <v>Stöd</v>
          </cell>
          <cell r="K14109" t="str">
            <v>C8105214</v>
          </cell>
          <cell r="L14109" t="str">
            <v>C8100036</v>
          </cell>
        </row>
        <row r="14110">
          <cell r="B14110" t="str">
            <v>YEC7685332Korg</v>
          </cell>
          <cell r="C14110" t="str">
            <v>YEC7685332</v>
          </cell>
          <cell r="D14110">
            <v>2024</v>
          </cell>
          <cell r="E14110">
            <v>33</v>
          </cell>
          <cell r="F14110" t="str">
            <v>0330</v>
          </cell>
          <cell r="G14110" t="str">
            <v>H009</v>
          </cell>
          <cell r="H14110" t="str">
            <v>Basket / Fr carrier</v>
          </cell>
          <cell r="I14110" t="str">
            <v>Korg</v>
          </cell>
          <cell r="L14110" t="e">
            <v>#N/A</v>
          </cell>
        </row>
        <row r="14111">
          <cell r="B14111" t="str">
            <v>YEC7685332Pedaler</v>
          </cell>
          <cell r="C14111" t="str">
            <v>YEC7685332</v>
          </cell>
          <cell r="D14111">
            <v>2024</v>
          </cell>
          <cell r="E14111">
            <v>34</v>
          </cell>
          <cell r="F14111" t="str">
            <v>0340</v>
          </cell>
          <cell r="G14111" t="str">
            <v>E005</v>
          </cell>
          <cell r="H14111" t="str">
            <v xml:space="preserve">Pedal </v>
          </cell>
          <cell r="I14111" t="str">
            <v>Pedaler</v>
          </cell>
          <cell r="K14111" t="str">
            <v>C3505233</v>
          </cell>
          <cell r="L14111" t="str">
            <v>C3500033</v>
          </cell>
        </row>
        <row r="14112">
          <cell r="B14112" t="str">
            <v>YEC7685332Motor</v>
          </cell>
          <cell r="C14112" t="str">
            <v>YEC7685332</v>
          </cell>
          <cell r="D14112">
            <v>2024</v>
          </cell>
          <cell r="E14112">
            <v>35</v>
          </cell>
          <cell r="F14112" t="str">
            <v>0350</v>
          </cell>
          <cell r="G14112" t="str">
            <v>J001</v>
          </cell>
          <cell r="H14112" t="str">
            <v>DRIVE UNIT:</v>
          </cell>
          <cell r="I14112" t="str">
            <v>Motor</v>
          </cell>
          <cell r="K14112" t="str">
            <v>C8705240-1-01BC</v>
          </cell>
          <cell r="L14112" t="str">
            <v>C8705240-1-01BC</v>
          </cell>
        </row>
        <row r="14113">
          <cell r="B14113" t="str">
            <v>YEC7685332Display</v>
          </cell>
          <cell r="C14113" t="str">
            <v>YEC7685332</v>
          </cell>
          <cell r="D14113">
            <v>2024</v>
          </cell>
          <cell r="E14113">
            <v>36</v>
          </cell>
          <cell r="F14113" t="str">
            <v>0360</v>
          </cell>
          <cell r="G14113" t="str">
            <v>J004</v>
          </cell>
          <cell r="H14113" t="str">
            <v>DISPLAY:</v>
          </cell>
          <cell r="I14113" t="str">
            <v>Display</v>
          </cell>
          <cell r="K14113" t="str">
            <v>C8705068-1-38C</v>
          </cell>
          <cell r="L14113" t="str">
            <v>C8705068-1-38C</v>
          </cell>
        </row>
        <row r="14114">
          <cell r="B14114" t="str">
            <v>YEC7685332EB-Bus kabel</v>
          </cell>
          <cell r="C14114" t="str">
            <v>YEC7685332</v>
          </cell>
          <cell r="D14114">
            <v>2024</v>
          </cell>
          <cell r="E14114">
            <v>37</v>
          </cell>
          <cell r="F14114" t="str">
            <v>0370</v>
          </cell>
          <cell r="G14114" t="str">
            <v>J005</v>
          </cell>
          <cell r="H14114" t="str">
            <v>EB-BUS CABLE:</v>
          </cell>
          <cell r="I14114" t="str">
            <v>EB-Bus kabel</v>
          </cell>
          <cell r="K14114" t="str">
            <v>C8705240-1-4-2C</v>
          </cell>
          <cell r="L14114" t="str">
            <v>C8705240-1-4-2C</v>
          </cell>
        </row>
        <row r="14115">
          <cell r="B14115" t="str">
            <v>YEC7685332Motorkabel</v>
          </cell>
          <cell r="C14115" t="str">
            <v>YEC7685332</v>
          </cell>
          <cell r="D14115">
            <v>2024</v>
          </cell>
          <cell r="E14115">
            <v>38</v>
          </cell>
          <cell r="F14115" t="str">
            <v>0380</v>
          </cell>
          <cell r="G14115" t="str">
            <v>J006</v>
          </cell>
          <cell r="H14115" t="str">
            <v>POWER CABLE:</v>
          </cell>
          <cell r="I14115" t="str">
            <v>Motorkabel</v>
          </cell>
          <cell r="K14115" t="str">
            <v>Ingår i batterihållaren</v>
          </cell>
          <cell r="L14115" t="str">
            <v>Ingår i batterihållaren</v>
          </cell>
        </row>
        <row r="14116">
          <cell r="B14116" t="str">
            <v>YEC7685332Kabel framlampa</v>
          </cell>
          <cell r="C14116" t="str">
            <v>YEC7685332</v>
          </cell>
          <cell r="D14116">
            <v>2024</v>
          </cell>
          <cell r="E14116">
            <v>39</v>
          </cell>
          <cell r="F14116" t="str">
            <v>0390</v>
          </cell>
          <cell r="G14116" t="str">
            <v>J007</v>
          </cell>
          <cell r="H14116" t="str">
            <v>F. LIGHT CABLE:</v>
          </cell>
          <cell r="I14116" t="str">
            <v>Kabel framlampa</v>
          </cell>
          <cell r="K14116" t="str">
            <v>C8705068-1-0416</v>
          </cell>
          <cell r="L14116" t="str">
            <v>C8705068-1-0416</v>
          </cell>
        </row>
        <row r="14117">
          <cell r="B14117" t="str">
            <v>YEC7685332Kabel baklampa</v>
          </cell>
          <cell r="C14117" t="str">
            <v>YEC7685332</v>
          </cell>
          <cell r="D14117">
            <v>2024</v>
          </cell>
          <cell r="E14117">
            <v>40</v>
          </cell>
          <cell r="F14117" t="str">
            <v>0400</v>
          </cell>
          <cell r="G14117" t="str">
            <v>J008</v>
          </cell>
          <cell r="H14117" t="str">
            <v>R. LIGHT CABLE:</v>
          </cell>
          <cell r="I14117" t="str">
            <v>Kabel baklampa</v>
          </cell>
          <cell r="K14117" t="str">
            <v>C8705068-1-0415</v>
          </cell>
          <cell r="L14117" t="str">
            <v>C8705068-1-04-8</v>
          </cell>
        </row>
        <row r="14118">
          <cell r="B14118" t="str">
            <v>YEC7685332Hastighetssensor</v>
          </cell>
          <cell r="C14118" t="str">
            <v>YEC7685332</v>
          </cell>
          <cell r="D14118">
            <v>2024</v>
          </cell>
          <cell r="E14118">
            <v>41</v>
          </cell>
          <cell r="F14118" t="str">
            <v>0410</v>
          </cell>
          <cell r="G14118" t="str">
            <v>J009</v>
          </cell>
          <cell r="H14118" t="str">
            <v>SPEED SENSOR:</v>
          </cell>
          <cell r="I14118" t="str">
            <v>Hastighetssensor</v>
          </cell>
          <cell r="K14118" t="str">
            <v>C8705068-1-411C</v>
          </cell>
          <cell r="L14118" t="str">
            <v>C8705068-1-411C</v>
          </cell>
        </row>
        <row r="14119">
          <cell r="B14119" t="str">
            <v>YEC7685332Batteri</v>
          </cell>
          <cell r="C14119" t="str">
            <v>YEC7685332</v>
          </cell>
          <cell r="D14119">
            <v>2024</v>
          </cell>
          <cell r="E14119">
            <v>42</v>
          </cell>
          <cell r="F14119" t="str">
            <v>0420</v>
          </cell>
          <cell r="G14119" t="str">
            <v>J002</v>
          </cell>
          <cell r="H14119" t="str">
            <v>BATTERY:</v>
          </cell>
          <cell r="I14119" t="str">
            <v>Batteri</v>
          </cell>
          <cell r="K14119" t="str">
            <v>C8705102-1-11C</v>
          </cell>
          <cell r="L14119" t="str">
            <v>C8705102-1-11C</v>
          </cell>
        </row>
        <row r="14120">
          <cell r="B14120" t="str">
            <v>YEC7685332Batterihållare</v>
          </cell>
          <cell r="C14120" t="str">
            <v>YEC7685332</v>
          </cell>
          <cell r="D14120">
            <v>2024</v>
          </cell>
          <cell r="E14120">
            <v>43</v>
          </cell>
          <cell r="F14120" t="str">
            <v>0430</v>
          </cell>
          <cell r="G14120" t="str">
            <v>J003</v>
          </cell>
          <cell r="H14120" t="str">
            <v>BATTERY HOLDER/Slider</v>
          </cell>
          <cell r="I14120" t="str">
            <v>Batterihållare</v>
          </cell>
          <cell r="K14120" t="str">
            <v>C8705129-2CA</v>
          </cell>
          <cell r="L14120" t="str">
            <v>C8705129-2CA</v>
          </cell>
        </row>
        <row r="14121">
          <cell r="B14121" t="str">
            <v>YEC7685332Batteriladdare</v>
          </cell>
          <cell r="C14121" t="str">
            <v>YEC7685332</v>
          </cell>
          <cell r="D14121">
            <v>2024</v>
          </cell>
          <cell r="E14121">
            <v>44</v>
          </cell>
          <cell r="F14121" t="str">
            <v>0440</v>
          </cell>
          <cell r="G14121" t="str">
            <v>J010</v>
          </cell>
          <cell r="H14121" t="str">
            <v>CHARGER:</v>
          </cell>
          <cell r="I14121" t="str">
            <v>Batteriladdare</v>
          </cell>
          <cell r="K14121" t="str">
            <v>C8705086-02C</v>
          </cell>
          <cell r="L14121" t="str">
            <v>C8705086-02C</v>
          </cell>
        </row>
        <row r="14122">
          <cell r="B14122" t="str">
            <v>YEC7685332Kontrollbox</v>
          </cell>
          <cell r="C14122" t="str">
            <v>YEC7685332</v>
          </cell>
          <cell r="D14122">
            <v>2024</v>
          </cell>
          <cell r="E14122">
            <v>45</v>
          </cell>
          <cell r="F14122" t="str">
            <v>0450</v>
          </cell>
          <cell r="G14122" t="str">
            <v>J011</v>
          </cell>
          <cell r="H14122" t="str">
            <v>Controller</v>
          </cell>
          <cell r="I14122" t="str">
            <v>Kontrollbox</v>
          </cell>
          <cell r="K14122" t="str">
            <v>INGÅR I MOTORN</v>
          </cell>
          <cell r="L14122" t="str">
            <v>Ingår i motorn</v>
          </cell>
        </row>
        <row r="14123">
          <cell r="B14123" t="str">
            <v>YEC7685332Växelöra</v>
          </cell>
          <cell r="C14123" t="str">
            <v>YEC7685332</v>
          </cell>
          <cell r="D14123">
            <v>2024</v>
          </cell>
          <cell r="E14123">
            <v>46</v>
          </cell>
          <cell r="F14123" t="str">
            <v>0460</v>
          </cell>
          <cell r="G14123" t="str">
            <v>D005</v>
          </cell>
          <cell r="H14123" t="str">
            <v>Gear hanger</v>
          </cell>
          <cell r="I14123" t="str">
            <v>Växelöra</v>
          </cell>
          <cell r="L14123" t="e">
            <v>#N/A</v>
          </cell>
        </row>
        <row r="14124">
          <cell r="B14124" t="str">
            <v>YEC7685832RAM</v>
          </cell>
          <cell r="C14124" t="str">
            <v>YEC7685832</v>
          </cell>
          <cell r="D14124">
            <v>2024</v>
          </cell>
          <cell r="E14124">
            <v>1</v>
          </cell>
          <cell r="F14124" t="str">
            <v>0010</v>
          </cell>
          <cell r="G14124" t="str">
            <v>A001</v>
          </cell>
          <cell r="H14124" t="str">
            <v>PAINTED FRAME</v>
          </cell>
          <cell r="I14124" t="str">
            <v>RAM</v>
          </cell>
          <cell r="K14124" t="str">
            <v>C1307784-580</v>
          </cell>
          <cell r="L14124" t="e">
            <v>#N/A</v>
          </cell>
        </row>
        <row r="14125">
          <cell r="B14125" t="str">
            <v>YEC7685832Framgaffel</v>
          </cell>
          <cell r="C14125" t="str">
            <v>YEC7685832</v>
          </cell>
          <cell r="D14125">
            <v>2024</v>
          </cell>
          <cell r="E14125">
            <v>2</v>
          </cell>
          <cell r="F14125" t="str">
            <v>0020</v>
          </cell>
          <cell r="G14125" t="str">
            <v>A002</v>
          </cell>
          <cell r="H14125" t="str">
            <v>PAINTED FORK</v>
          </cell>
          <cell r="I14125" t="str">
            <v>Framgaffel</v>
          </cell>
          <cell r="K14125" t="str">
            <v>C1625384-252-BK</v>
          </cell>
          <cell r="L14125" t="e">
            <v>#N/A</v>
          </cell>
        </row>
        <row r="14126">
          <cell r="B14126" t="str">
            <v>YEC7685832Styrlager</v>
          </cell>
          <cell r="C14126" t="str">
            <v>YEC7685832</v>
          </cell>
          <cell r="D14126">
            <v>2024</v>
          </cell>
          <cell r="E14126">
            <v>3</v>
          </cell>
          <cell r="F14126" t="str">
            <v>0030</v>
          </cell>
          <cell r="G14126" t="str">
            <v>B001</v>
          </cell>
          <cell r="H14126" t="str">
            <v>Head Set</v>
          </cell>
          <cell r="I14126" t="str">
            <v>Styrlager</v>
          </cell>
          <cell r="K14126" t="str">
            <v>C2105069</v>
          </cell>
          <cell r="L14126" t="str">
            <v>C2100160</v>
          </cell>
        </row>
        <row r="14127">
          <cell r="B14127" t="str">
            <v xml:space="preserve">YEC7685832Styrstam </v>
          </cell>
          <cell r="C14127" t="str">
            <v>YEC7685832</v>
          </cell>
          <cell r="D14127">
            <v>2024</v>
          </cell>
          <cell r="E14127">
            <v>4</v>
          </cell>
          <cell r="F14127" t="str">
            <v>0040</v>
          </cell>
          <cell r="G14127" t="str">
            <v>B002</v>
          </cell>
          <cell r="H14127" t="str">
            <v>Handlebar Stem</v>
          </cell>
          <cell r="I14127" t="str">
            <v xml:space="preserve">Styrstam </v>
          </cell>
          <cell r="K14127" t="str">
            <v>C2205509-105</v>
          </cell>
          <cell r="L14127" t="str">
            <v>C2200152-110</v>
          </cell>
        </row>
        <row r="14128">
          <cell r="B14128" t="str">
            <v>YEC7685832Styre</v>
          </cell>
          <cell r="C14128" t="str">
            <v>YEC7685832</v>
          </cell>
          <cell r="D14128">
            <v>2024</v>
          </cell>
          <cell r="E14128">
            <v>5</v>
          </cell>
          <cell r="F14128" t="str">
            <v>0050</v>
          </cell>
          <cell r="G14128" t="str">
            <v>B003</v>
          </cell>
          <cell r="H14128" t="str">
            <v>Handelbar</v>
          </cell>
          <cell r="I14128" t="str">
            <v>Styre</v>
          </cell>
          <cell r="K14128" t="str">
            <v>C2305990</v>
          </cell>
          <cell r="L14128" t="str">
            <v>C2300249</v>
          </cell>
        </row>
        <row r="14129">
          <cell r="B14129" t="str">
            <v>YEC7685832Bromsgrepp H</v>
          </cell>
          <cell r="C14129" t="str">
            <v>YEC7685832</v>
          </cell>
          <cell r="D14129">
            <v>2024</v>
          </cell>
          <cell r="E14129">
            <v>6</v>
          </cell>
          <cell r="F14129" t="str">
            <v>0060</v>
          </cell>
          <cell r="G14129" t="str">
            <v>C002</v>
          </cell>
          <cell r="H14129" t="str">
            <v>Brake Lever R</v>
          </cell>
          <cell r="I14129" t="str">
            <v>Bromsgrepp H</v>
          </cell>
          <cell r="K14129" t="str">
            <v>Shimano</v>
          </cell>
          <cell r="L14129" t="str">
            <v>Kontakta SHIMANO</v>
          </cell>
        </row>
        <row r="14130">
          <cell r="B14130" t="str">
            <v>YEC7685832Bromsgrepp V</v>
          </cell>
          <cell r="C14130" t="str">
            <v>YEC7685832</v>
          </cell>
          <cell r="D14130">
            <v>2024</v>
          </cell>
          <cell r="E14130">
            <v>7</v>
          </cell>
          <cell r="F14130" t="str">
            <v>0070</v>
          </cell>
          <cell r="G14130" t="str">
            <v>C001</v>
          </cell>
          <cell r="H14130" t="str">
            <v>Brake Lever L</v>
          </cell>
          <cell r="I14130" t="str">
            <v>Bromsgrepp V</v>
          </cell>
          <cell r="K14130" t="str">
            <v>Shimano</v>
          </cell>
          <cell r="L14130" t="str">
            <v>Kontakta SHIMANO</v>
          </cell>
        </row>
        <row r="14131">
          <cell r="B14131" t="str">
            <v>YEC7685832Växelreglage H</v>
          </cell>
          <cell r="C14131" t="str">
            <v>YEC7685832</v>
          </cell>
          <cell r="D14131">
            <v>2024</v>
          </cell>
          <cell r="E14131">
            <v>8</v>
          </cell>
          <cell r="F14131" t="str">
            <v>0080</v>
          </cell>
          <cell r="G14131" t="str">
            <v>D002</v>
          </cell>
          <cell r="H14131" t="str">
            <v>Shift Lever R</v>
          </cell>
          <cell r="I14131" t="str">
            <v>Växelreglage H</v>
          </cell>
          <cell r="K14131" t="str">
            <v>ASLM3158RA</v>
          </cell>
          <cell r="L14131" t="str">
            <v>Kontakta SHIMANO</v>
          </cell>
        </row>
        <row r="14132">
          <cell r="B14132" t="str">
            <v>YEC7685832Växelreglage V</v>
          </cell>
          <cell r="C14132" t="str">
            <v>YEC7685832</v>
          </cell>
          <cell r="D14132">
            <v>2024</v>
          </cell>
          <cell r="E14132">
            <v>9</v>
          </cell>
          <cell r="F14132" t="str">
            <v>0090</v>
          </cell>
          <cell r="G14132" t="str">
            <v>D001</v>
          </cell>
          <cell r="H14132" t="str">
            <v>Shift Lever L</v>
          </cell>
          <cell r="I14132" t="str">
            <v>Växelreglage V</v>
          </cell>
          <cell r="L14132" t="e">
            <v>#N/A</v>
          </cell>
        </row>
        <row r="14133">
          <cell r="B14133" t="str">
            <v>YEC7685832Handtag par</v>
          </cell>
          <cell r="C14133" t="str">
            <v>YEC7685832</v>
          </cell>
          <cell r="D14133">
            <v>2024</v>
          </cell>
          <cell r="E14133">
            <v>10</v>
          </cell>
          <cell r="F14133" t="str">
            <v>0100</v>
          </cell>
          <cell r="G14133" t="str">
            <v>B004</v>
          </cell>
          <cell r="H14133" t="str">
            <v>Grip R</v>
          </cell>
          <cell r="I14133" t="str">
            <v>Handtag par</v>
          </cell>
          <cell r="K14133" t="str">
            <v>C2505504</v>
          </cell>
          <cell r="L14133" t="str">
            <v>C2500188</v>
          </cell>
        </row>
        <row r="14134">
          <cell r="B14134" t="str">
            <v>YEC7685832Frambroms</v>
          </cell>
          <cell r="C14134" t="str">
            <v>YEC7685832</v>
          </cell>
          <cell r="D14134">
            <v>2024</v>
          </cell>
          <cell r="E14134">
            <v>11</v>
          </cell>
          <cell r="F14134" t="str">
            <v>0110</v>
          </cell>
          <cell r="G14134" t="str">
            <v>C003</v>
          </cell>
          <cell r="H14134" t="str">
            <v xml:space="preserve">Brake front </v>
          </cell>
          <cell r="I14134" t="str">
            <v>Frambroms</v>
          </cell>
          <cell r="K14134" t="str">
            <v>AMT201KLFPRX075</v>
          </cell>
          <cell r="L14134" t="str">
            <v>Kontakta SHIMANO</v>
          </cell>
        </row>
        <row r="14135">
          <cell r="B14135" t="str">
            <v>YEC7685832Bakbroms</v>
          </cell>
          <cell r="C14135" t="str">
            <v>YEC7685832</v>
          </cell>
          <cell r="D14135">
            <v>2024</v>
          </cell>
          <cell r="E14135">
            <v>12</v>
          </cell>
          <cell r="F14135" t="str">
            <v>0120</v>
          </cell>
          <cell r="G14135" t="str">
            <v>C004</v>
          </cell>
          <cell r="H14135" t="str">
            <v>Brake rear</v>
          </cell>
          <cell r="I14135" t="str">
            <v>Bakbroms</v>
          </cell>
          <cell r="K14135" t="str">
            <v>AMT201JRRXRX145</v>
          </cell>
          <cell r="L14135" t="str">
            <v>Kontakta SHIMANO</v>
          </cell>
        </row>
        <row r="14136">
          <cell r="B14136" t="str">
            <v>YEC7685832Vevlager</v>
          </cell>
          <cell r="C14136" t="str">
            <v>YEC7685832</v>
          </cell>
          <cell r="D14136">
            <v>2024</v>
          </cell>
          <cell r="E14136">
            <v>13</v>
          </cell>
          <cell r="F14136" t="str">
            <v>0130</v>
          </cell>
          <cell r="G14136" t="str">
            <v>E001</v>
          </cell>
          <cell r="H14136" t="str">
            <v xml:space="preserve">BB-set </v>
          </cell>
          <cell r="I14136" t="str">
            <v>Vevlager</v>
          </cell>
          <cell r="K14136" t="str">
            <v>INGÅR I MOTORN</v>
          </cell>
          <cell r="L14136" t="str">
            <v>Ingår i motorn</v>
          </cell>
        </row>
        <row r="14137">
          <cell r="B14137" t="str">
            <v>YEC7685832Vevparti</v>
          </cell>
          <cell r="C14137" t="str">
            <v>YEC7685832</v>
          </cell>
          <cell r="D14137">
            <v>2024</v>
          </cell>
          <cell r="E14137">
            <v>14</v>
          </cell>
          <cell r="F14137" t="str">
            <v>0140</v>
          </cell>
          <cell r="G14137" t="str">
            <v>E002</v>
          </cell>
          <cell r="H14137" t="str">
            <v>Front Chainwheel</v>
          </cell>
          <cell r="I14137" t="str">
            <v>Vevparti</v>
          </cell>
          <cell r="K14137" t="str">
            <v>C3305776-EG</v>
          </cell>
          <cell r="L14137" t="str">
            <v>C3305776-EG</v>
          </cell>
        </row>
        <row r="14138">
          <cell r="B14138" t="str">
            <v>YEC7685832Kedjeskydd</v>
          </cell>
          <cell r="C14138" t="str">
            <v>YEC7685832</v>
          </cell>
          <cell r="D14138">
            <v>2024</v>
          </cell>
          <cell r="E14138">
            <v>15</v>
          </cell>
          <cell r="F14138" t="str">
            <v>0150</v>
          </cell>
          <cell r="G14138" t="str">
            <v>H001</v>
          </cell>
          <cell r="H14138" t="str">
            <v>Chain guard</v>
          </cell>
          <cell r="I14138" t="str">
            <v>Kedjeskydd</v>
          </cell>
          <cell r="L14138" t="e">
            <v>#N/A</v>
          </cell>
        </row>
        <row r="14139">
          <cell r="B14139" t="str">
            <v>YEC7685832Kedjeskyddsfäste</v>
          </cell>
          <cell r="C14139" t="str">
            <v>YEC7685832</v>
          </cell>
          <cell r="D14139">
            <v>2024</v>
          </cell>
          <cell r="E14139">
            <v>16</v>
          </cell>
          <cell r="F14139" t="str">
            <v>0160</v>
          </cell>
          <cell r="G14139" t="str">
            <v>H002</v>
          </cell>
          <cell r="H14139" t="str">
            <v>Chain guard bracket</v>
          </cell>
          <cell r="I14139" t="str">
            <v>Kedjeskyddsfäste</v>
          </cell>
          <cell r="L14139" t="e">
            <v>#N/A</v>
          </cell>
        </row>
        <row r="14140">
          <cell r="B14140" t="str">
            <v>YEC7685832Framväxel</v>
          </cell>
          <cell r="C14140" t="str">
            <v>YEC7685832</v>
          </cell>
          <cell r="D14140">
            <v>2024</v>
          </cell>
          <cell r="E14140">
            <v>17</v>
          </cell>
          <cell r="F14140" t="str">
            <v>0170</v>
          </cell>
          <cell r="G14140" t="str">
            <v>D003</v>
          </cell>
          <cell r="H14140" t="str">
            <v>Front Derailleur</v>
          </cell>
          <cell r="I14140" t="str">
            <v>Framväxel</v>
          </cell>
          <cell r="L14140" t="e">
            <v>#N/A</v>
          </cell>
        </row>
        <row r="14141">
          <cell r="B14141" t="str">
            <v>YEC7685832Bakväxel</v>
          </cell>
          <cell r="C14141" t="str">
            <v>YEC7685832</v>
          </cell>
          <cell r="D14141">
            <v>2024</v>
          </cell>
          <cell r="E14141">
            <v>18</v>
          </cell>
          <cell r="F14141" t="str">
            <v>0180</v>
          </cell>
          <cell r="G14141" t="str">
            <v>D004</v>
          </cell>
          <cell r="H14141" t="str">
            <v>Rear Derailleur</v>
          </cell>
          <cell r="I14141" t="str">
            <v>Bakväxel</v>
          </cell>
          <cell r="K14141" t="str">
            <v>ARDM30208SGSL</v>
          </cell>
          <cell r="L14141" t="str">
            <v>Kontakta SHIMANO</v>
          </cell>
        </row>
        <row r="14142">
          <cell r="B14142" t="str">
            <v>YEC7685832Kedja</v>
          </cell>
          <cell r="C14142" t="str">
            <v>YEC7685832</v>
          </cell>
          <cell r="D14142">
            <v>2024</v>
          </cell>
          <cell r="E14142">
            <v>19</v>
          </cell>
          <cell r="F14142" t="str">
            <v>0190</v>
          </cell>
          <cell r="G14142" t="str">
            <v>E003</v>
          </cell>
          <cell r="H14142" t="str">
            <v xml:space="preserve">Chain </v>
          </cell>
          <cell r="I14142" t="str">
            <v>Kedja</v>
          </cell>
          <cell r="K14142" t="str">
            <v>ACNHG40116</v>
          </cell>
          <cell r="L14142" t="str">
            <v>Kontakta SHIMANO</v>
          </cell>
        </row>
        <row r="14143">
          <cell r="B14143" t="str">
            <v>YEC7685832Kassett</v>
          </cell>
          <cell r="C14143" t="str">
            <v>YEC7685832</v>
          </cell>
          <cell r="D14143">
            <v>2024</v>
          </cell>
          <cell r="E14143">
            <v>20</v>
          </cell>
          <cell r="F14143" t="str">
            <v>0200</v>
          </cell>
          <cell r="G14143" t="str">
            <v>E004</v>
          </cell>
          <cell r="H14143" t="str">
            <v>Cassette Sprocket</v>
          </cell>
          <cell r="I14143" t="str">
            <v>Kassett</v>
          </cell>
          <cell r="K14143" t="str">
            <v>ACSHG318134</v>
          </cell>
          <cell r="L14143" t="str">
            <v>Kontakta SHIMANO</v>
          </cell>
        </row>
        <row r="14144">
          <cell r="B14144" t="str">
            <v>YEC7685832Framhjul</v>
          </cell>
          <cell r="C14144" t="str">
            <v>YEC7685832</v>
          </cell>
          <cell r="D14144">
            <v>2024</v>
          </cell>
          <cell r="E14144">
            <v>21</v>
          </cell>
          <cell r="F14144" t="str">
            <v>0210</v>
          </cell>
          <cell r="G14144" t="str">
            <v>F001</v>
          </cell>
          <cell r="H14144" t="str">
            <v>Front hub</v>
          </cell>
          <cell r="I14144" t="str">
            <v>Framhjul</v>
          </cell>
          <cell r="K14144" t="str">
            <v>C4108119</v>
          </cell>
          <cell r="L14144" t="str">
            <v>C4100337</v>
          </cell>
        </row>
        <row r="14145">
          <cell r="B14145" t="str">
            <v>YEC7685832Bakhjul</v>
          </cell>
          <cell r="C14145" t="str">
            <v>YEC7685832</v>
          </cell>
          <cell r="D14145">
            <v>2024</v>
          </cell>
          <cell r="E14145">
            <v>22</v>
          </cell>
          <cell r="F14145" t="str">
            <v>0220</v>
          </cell>
          <cell r="G14145" t="str">
            <v>F002</v>
          </cell>
          <cell r="H14145" t="str">
            <v>Rear hub</v>
          </cell>
          <cell r="I14145" t="str">
            <v>Bakhjul</v>
          </cell>
          <cell r="K14145" t="str">
            <v>C4208297</v>
          </cell>
          <cell r="L14145" t="str">
            <v>C4200298</v>
          </cell>
        </row>
        <row r="14146">
          <cell r="B14146" t="str">
            <v>YEC7685832Däck</v>
          </cell>
          <cell r="C14146" t="str">
            <v>YEC7685832</v>
          </cell>
          <cell r="D14146">
            <v>2024</v>
          </cell>
          <cell r="E14146">
            <v>23</v>
          </cell>
          <cell r="F14146" t="str">
            <v>0230</v>
          </cell>
          <cell r="G14146" t="str">
            <v>F003</v>
          </cell>
          <cell r="H14146" t="str">
            <v>Tire</v>
          </cell>
          <cell r="I14146" t="str">
            <v>Däck</v>
          </cell>
          <cell r="K14146" t="str">
            <v>C4906530</v>
          </cell>
          <cell r="L14146" t="str">
            <v>BSP?</v>
          </cell>
        </row>
        <row r="14147">
          <cell r="B14147" t="str">
            <v>YEC7685832Skärmar set</v>
          </cell>
          <cell r="C14147" t="str">
            <v>YEC7685832</v>
          </cell>
          <cell r="D14147">
            <v>2024</v>
          </cell>
          <cell r="E14147">
            <v>24</v>
          </cell>
          <cell r="F14147" t="str">
            <v>0240</v>
          </cell>
          <cell r="G14147" t="str">
            <v>H003</v>
          </cell>
          <cell r="H14147" t="str">
            <v xml:space="preserve">Mudguard front   </v>
          </cell>
          <cell r="I14147" t="str">
            <v>Skärmar set</v>
          </cell>
          <cell r="K14147" t="str">
            <v>C8256299-BK</v>
          </cell>
          <cell r="L14147" t="str">
            <v>C8256299-BK / C8256300-BK</v>
          </cell>
        </row>
        <row r="14148">
          <cell r="B14148" t="str">
            <v>YEC7685832Pakethållare</v>
          </cell>
          <cell r="C14148" t="str">
            <v>YEC7685832</v>
          </cell>
          <cell r="D14148">
            <v>2024</v>
          </cell>
          <cell r="E14148">
            <v>25</v>
          </cell>
          <cell r="F14148" t="str">
            <v>0250</v>
          </cell>
          <cell r="G14148" t="str">
            <v>H004</v>
          </cell>
          <cell r="H14148" t="str">
            <v>Carrier</v>
          </cell>
          <cell r="I14148" t="str">
            <v>Pakethållare</v>
          </cell>
          <cell r="K14148" t="str">
            <v>C8205747-BK</v>
          </cell>
          <cell r="L14148" t="str">
            <v>C8200052</v>
          </cell>
        </row>
        <row r="14149">
          <cell r="B14149" t="str">
            <v>YEC7685832Sadel</v>
          </cell>
          <cell r="C14149" t="str">
            <v>YEC7685832</v>
          </cell>
          <cell r="D14149">
            <v>2024</v>
          </cell>
          <cell r="E14149">
            <v>26</v>
          </cell>
          <cell r="F14149" t="str">
            <v>0260</v>
          </cell>
          <cell r="G14149" t="str">
            <v>G001</v>
          </cell>
          <cell r="H14149" t="str">
            <v>Saddle</v>
          </cell>
          <cell r="I14149" t="str">
            <v>Sadel</v>
          </cell>
          <cell r="K14149" t="str">
            <v>C7106265</v>
          </cell>
          <cell r="L14149" t="str">
            <v>C7100525</v>
          </cell>
        </row>
        <row r="14150">
          <cell r="B14150" t="str">
            <v>YEC7685832Sadelstolpe</v>
          </cell>
          <cell r="C14150" t="str">
            <v>YEC7685832</v>
          </cell>
          <cell r="D14150">
            <v>2024</v>
          </cell>
          <cell r="E14150">
            <v>27</v>
          </cell>
          <cell r="F14150" t="str">
            <v>0270</v>
          </cell>
          <cell r="G14150" t="str">
            <v>G002</v>
          </cell>
          <cell r="H14150" t="str">
            <v>Seatpost</v>
          </cell>
          <cell r="I14150" t="str">
            <v>Sadelstolpe</v>
          </cell>
          <cell r="K14150" t="str">
            <v>C7205567</v>
          </cell>
          <cell r="L14150" t="str">
            <v>C7200327-272</v>
          </cell>
        </row>
        <row r="14151">
          <cell r="B14151" t="str">
            <v>YEC7685832Sadelrörsklämma</v>
          </cell>
          <cell r="C14151" t="str">
            <v>YEC7685832</v>
          </cell>
          <cell r="D14151">
            <v>2024</v>
          </cell>
          <cell r="E14151">
            <v>28</v>
          </cell>
          <cell r="F14151" t="str">
            <v>0280</v>
          </cell>
          <cell r="G14151" t="str">
            <v>G003</v>
          </cell>
          <cell r="H14151" t="str">
            <v>Seat Clamp</v>
          </cell>
          <cell r="I14151" t="str">
            <v>Sadelrörsklämma</v>
          </cell>
          <cell r="K14151" t="str">
            <v>C7305002</v>
          </cell>
          <cell r="L14151" t="str">
            <v>C7300027-318</v>
          </cell>
        </row>
        <row r="14152">
          <cell r="B14152" t="str">
            <v>YEC7685832Framlampa</v>
          </cell>
          <cell r="C14152" t="str">
            <v>YEC7685832</v>
          </cell>
          <cell r="D14152">
            <v>2024</v>
          </cell>
          <cell r="E14152">
            <v>29</v>
          </cell>
          <cell r="F14152" t="str">
            <v>0290</v>
          </cell>
          <cell r="G14152" t="str">
            <v>H005</v>
          </cell>
          <cell r="H14152" t="str">
            <v>Front light</v>
          </cell>
          <cell r="I14152" t="str">
            <v>Framlampa</v>
          </cell>
          <cell r="K14152" t="str">
            <v>C8015301</v>
          </cell>
          <cell r="L14152" t="str">
            <v>C8015301</v>
          </cell>
        </row>
        <row r="14153">
          <cell r="B14153" t="str">
            <v>YEC7685832Baklampa</v>
          </cell>
          <cell r="C14153" t="str">
            <v>YEC7685832</v>
          </cell>
          <cell r="D14153">
            <v>2024</v>
          </cell>
          <cell r="E14153">
            <v>30</v>
          </cell>
          <cell r="F14153" t="str">
            <v>0300</v>
          </cell>
          <cell r="G14153" t="str">
            <v>H006</v>
          </cell>
          <cell r="H14153" t="str">
            <v>Light, Rear</v>
          </cell>
          <cell r="I14153" t="str">
            <v>Baklampa</v>
          </cell>
          <cell r="K14153" t="str">
            <v>C8015183</v>
          </cell>
          <cell r="L14153" t="str">
            <v>C8015183</v>
          </cell>
        </row>
        <row r="14154">
          <cell r="B14154" t="str">
            <v>YEC7685832Låssats</v>
          </cell>
          <cell r="C14154" t="str">
            <v>YEC7685832</v>
          </cell>
          <cell r="D14154">
            <v>2024</v>
          </cell>
          <cell r="E14154">
            <v>31</v>
          </cell>
          <cell r="F14154" t="str">
            <v>0310</v>
          </cell>
          <cell r="G14154" t="str">
            <v>H007</v>
          </cell>
          <cell r="H14154" t="str">
            <v>Lock</v>
          </cell>
          <cell r="I14154" t="str">
            <v>Låssats</v>
          </cell>
          <cell r="K14154" t="str">
            <v>C8405077</v>
          </cell>
          <cell r="L14154" t="str">
            <v>C8405125</v>
          </cell>
        </row>
        <row r="14155">
          <cell r="B14155" t="str">
            <v>YEC7685832Stöd</v>
          </cell>
          <cell r="C14155" t="str">
            <v>YEC7685832</v>
          </cell>
          <cell r="D14155">
            <v>2024</v>
          </cell>
          <cell r="E14155">
            <v>32</v>
          </cell>
          <cell r="F14155" t="str">
            <v>0320</v>
          </cell>
          <cell r="G14155" t="str">
            <v>H008</v>
          </cell>
          <cell r="H14155" t="str">
            <v>Kick stand</v>
          </cell>
          <cell r="I14155" t="str">
            <v>Stöd</v>
          </cell>
          <cell r="K14155" t="str">
            <v>C8105214</v>
          </cell>
          <cell r="L14155" t="str">
            <v>C8100036</v>
          </cell>
        </row>
        <row r="14156">
          <cell r="B14156" t="str">
            <v>YEC7685832Korg</v>
          </cell>
          <cell r="C14156" t="str">
            <v>YEC7685832</v>
          </cell>
          <cell r="D14156">
            <v>2024</v>
          </cell>
          <cell r="E14156">
            <v>33</v>
          </cell>
          <cell r="F14156" t="str">
            <v>0330</v>
          </cell>
          <cell r="G14156" t="str">
            <v>H009</v>
          </cell>
          <cell r="H14156" t="str">
            <v>Basket / Fr carrier</v>
          </cell>
          <cell r="I14156" t="str">
            <v>Korg</v>
          </cell>
          <cell r="L14156" t="e">
            <v>#N/A</v>
          </cell>
        </row>
        <row r="14157">
          <cell r="B14157" t="str">
            <v>YEC7685832Pedaler</v>
          </cell>
          <cell r="C14157" t="str">
            <v>YEC7685832</v>
          </cell>
          <cell r="D14157">
            <v>2024</v>
          </cell>
          <cell r="E14157">
            <v>34</v>
          </cell>
          <cell r="F14157" t="str">
            <v>0340</v>
          </cell>
          <cell r="G14157" t="str">
            <v>E005</v>
          </cell>
          <cell r="H14157" t="str">
            <v xml:space="preserve">Pedal </v>
          </cell>
          <cell r="I14157" t="str">
            <v>Pedaler</v>
          </cell>
          <cell r="K14157" t="str">
            <v>C3505233</v>
          </cell>
          <cell r="L14157" t="str">
            <v>C3500033</v>
          </cell>
        </row>
        <row r="14158">
          <cell r="B14158" t="str">
            <v>YEC7685832Motor</v>
          </cell>
          <cell r="C14158" t="str">
            <v>YEC7685832</v>
          </cell>
          <cell r="D14158">
            <v>2024</v>
          </cell>
          <cell r="E14158">
            <v>35</v>
          </cell>
          <cell r="F14158" t="str">
            <v>0350</v>
          </cell>
          <cell r="G14158" t="str">
            <v>J001</v>
          </cell>
          <cell r="H14158" t="str">
            <v>DRIVE UNIT:</v>
          </cell>
          <cell r="I14158" t="str">
            <v>Motor</v>
          </cell>
          <cell r="K14158" t="str">
            <v>C8705240-1-01BC</v>
          </cell>
          <cell r="L14158" t="str">
            <v>C8705240-1-01BC</v>
          </cell>
        </row>
        <row r="14159">
          <cell r="B14159" t="str">
            <v>YEC7685832Display</v>
          </cell>
          <cell r="C14159" t="str">
            <v>YEC7685832</v>
          </cell>
          <cell r="D14159">
            <v>2024</v>
          </cell>
          <cell r="E14159">
            <v>36</v>
          </cell>
          <cell r="F14159" t="str">
            <v>0360</v>
          </cell>
          <cell r="G14159" t="str">
            <v>J004</v>
          </cell>
          <cell r="H14159" t="str">
            <v>DISPLAY:</v>
          </cell>
          <cell r="I14159" t="str">
            <v>Display</v>
          </cell>
          <cell r="K14159" t="str">
            <v>C8705068-1-38C</v>
          </cell>
          <cell r="L14159" t="str">
            <v>C8705068-1-38C</v>
          </cell>
        </row>
        <row r="14160">
          <cell r="B14160" t="str">
            <v>YEC7685832EB-Bus kabel</v>
          </cell>
          <cell r="C14160" t="str">
            <v>YEC7685832</v>
          </cell>
          <cell r="D14160">
            <v>2024</v>
          </cell>
          <cell r="E14160">
            <v>37</v>
          </cell>
          <cell r="F14160" t="str">
            <v>0370</v>
          </cell>
          <cell r="G14160" t="str">
            <v>J005</v>
          </cell>
          <cell r="H14160" t="str">
            <v>EB-BUS CABLE:</v>
          </cell>
          <cell r="I14160" t="str">
            <v>EB-Bus kabel</v>
          </cell>
          <cell r="K14160" t="str">
            <v>C8705240-1-4-2C</v>
          </cell>
          <cell r="L14160" t="str">
            <v>C8705240-1-4-2C</v>
          </cell>
        </row>
        <row r="14161">
          <cell r="B14161" t="str">
            <v>YEC7685832Motorkabel</v>
          </cell>
          <cell r="C14161" t="str">
            <v>YEC7685832</v>
          </cell>
          <cell r="D14161">
            <v>2024</v>
          </cell>
          <cell r="E14161">
            <v>38</v>
          </cell>
          <cell r="F14161" t="str">
            <v>0380</v>
          </cell>
          <cell r="G14161" t="str">
            <v>J006</v>
          </cell>
          <cell r="H14161" t="str">
            <v>POWER CABLE:</v>
          </cell>
          <cell r="I14161" t="str">
            <v>Motorkabel</v>
          </cell>
          <cell r="K14161" t="str">
            <v>Ingår i batterihållaren</v>
          </cell>
          <cell r="L14161" t="str">
            <v>Ingår i batterihållaren</v>
          </cell>
        </row>
        <row r="14162">
          <cell r="B14162" t="str">
            <v>YEC7685832Kabel framlampa</v>
          </cell>
          <cell r="C14162" t="str">
            <v>YEC7685832</v>
          </cell>
          <cell r="D14162">
            <v>2024</v>
          </cell>
          <cell r="E14162">
            <v>39</v>
          </cell>
          <cell r="F14162" t="str">
            <v>0390</v>
          </cell>
          <cell r="G14162" t="str">
            <v>J007</v>
          </cell>
          <cell r="H14162" t="str">
            <v>F. LIGHT CABLE:</v>
          </cell>
          <cell r="I14162" t="str">
            <v>Kabel framlampa</v>
          </cell>
          <cell r="K14162" t="str">
            <v>C8705068-1-0416</v>
          </cell>
          <cell r="L14162" t="str">
            <v>C8705068-1-0416</v>
          </cell>
        </row>
        <row r="14163">
          <cell r="B14163" t="str">
            <v>YEC7685832Kabel baklampa</v>
          </cell>
          <cell r="C14163" t="str">
            <v>YEC7685832</v>
          </cell>
          <cell r="D14163">
            <v>2024</v>
          </cell>
          <cell r="E14163">
            <v>40</v>
          </cell>
          <cell r="F14163" t="str">
            <v>0400</v>
          </cell>
          <cell r="G14163" t="str">
            <v>J008</v>
          </cell>
          <cell r="H14163" t="str">
            <v>R. LIGHT CABLE:</v>
          </cell>
          <cell r="I14163" t="str">
            <v>Kabel baklampa</v>
          </cell>
          <cell r="K14163" t="str">
            <v>C8705068-1-0415</v>
          </cell>
          <cell r="L14163" t="str">
            <v>C8705068-1-04-8</v>
          </cell>
        </row>
        <row r="14164">
          <cell r="B14164" t="str">
            <v>YEC7685832Hastighetssensor</v>
          </cell>
          <cell r="C14164" t="str">
            <v>YEC7685832</v>
          </cell>
          <cell r="D14164">
            <v>2024</v>
          </cell>
          <cell r="E14164">
            <v>41</v>
          </cell>
          <cell r="F14164" t="str">
            <v>0410</v>
          </cell>
          <cell r="G14164" t="str">
            <v>J009</v>
          </cell>
          <cell r="H14164" t="str">
            <v>SPEED SENSOR:</v>
          </cell>
          <cell r="I14164" t="str">
            <v>Hastighetssensor</v>
          </cell>
          <cell r="K14164" t="str">
            <v>C8705068-1-411C</v>
          </cell>
          <cell r="L14164" t="str">
            <v>C8705068-1-411C</v>
          </cell>
        </row>
        <row r="14165">
          <cell r="B14165" t="str">
            <v>YEC7685832Batteri</v>
          </cell>
          <cell r="C14165" t="str">
            <v>YEC7685832</v>
          </cell>
          <cell r="D14165">
            <v>2024</v>
          </cell>
          <cell r="E14165">
            <v>42</v>
          </cell>
          <cell r="F14165" t="str">
            <v>0420</v>
          </cell>
          <cell r="G14165" t="str">
            <v>J002</v>
          </cell>
          <cell r="H14165" t="str">
            <v>BATTERY:</v>
          </cell>
          <cell r="I14165" t="str">
            <v>Batteri</v>
          </cell>
          <cell r="K14165" t="str">
            <v>C8705102-1-11C</v>
          </cell>
          <cell r="L14165" t="str">
            <v>C8705102-1-11C</v>
          </cell>
        </row>
        <row r="14166">
          <cell r="B14166" t="str">
            <v>YEC7685832Batterihållare</v>
          </cell>
          <cell r="C14166" t="str">
            <v>YEC7685832</v>
          </cell>
          <cell r="D14166">
            <v>2024</v>
          </cell>
          <cell r="E14166">
            <v>43</v>
          </cell>
          <cell r="F14166" t="str">
            <v>0430</v>
          </cell>
          <cell r="G14166" t="str">
            <v>J003</v>
          </cell>
          <cell r="H14166" t="str">
            <v>BATTERY HOLDER/Slider</v>
          </cell>
          <cell r="I14166" t="str">
            <v>Batterihållare</v>
          </cell>
          <cell r="K14166" t="str">
            <v>C8705129-2CA</v>
          </cell>
          <cell r="L14166" t="str">
            <v>C8705129-2CA</v>
          </cell>
        </row>
        <row r="14167">
          <cell r="B14167" t="str">
            <v>YEC7685832Batteriladdare</v>
          </cell>
          <cell r="C14167" t="str">
            <v>YEC7685832</v>
          </cell>
          <cell r="D14167">
            <v>2024</v>
          </cell>
          <cell r="E14167">
            <v>44</v>
          </cell>
          <cell r="F14167" t="str">
            <v>0440</v>
          </cell>
          <cell r="G14167" t="str">
            <v>J010</v>
          </cell>
          <cell r="H14167" t="str">
            <v>CHARGER:</v>
          </cell>
          <cell r="I14167" t="str">
            <v>Batteriladdare</v>
          </cell>
          <cell r="K14167" t="str">
            <v>C8705086-02C</v>
          </cell>
          <cell r="L14167" t="str">
            <v>C8705086-02C</v>
          </cell>
        </row>
        <row r="14168">
          <cell r="B14168" t="str">
            <v>YEC7685832Kontrollbox</v>
          </cell>
          <cell r="C14168" t="str">
            <v>YEC7685832</v>
          </cell>
          <cell r="D14168">
            <v>2024</v>
          </cell>
          <cell r="E14168">
            <v>45</v>
          </cell>
          <cell r="F14168" t="str">
            <v>0450</v>
          </cell>
          <cell r="G14168" t="str">
            <v>J011</v>
          </cell>
          <cell r="H14168" t="str">
            <v>Controller</v>
          </cell>
          <cell r="I14168" t="str">
            <v>Kontrollbox</v>
          </cell>
          <cell r="K14168" t="str">
            <v>INGÅR I MOTORN</v>
          </cell>
          <cell r="L14168" t="str">
            <v>Ingår i motorn</v>
          </cell>
        </row>
        <row r="14169">
          <cell r="B14169" t="str">
            <v>YEC7685832Växelöra</v>
          </cell>
          <cell r="C14169" t="str">
            <v>YEC7685832</v>
          </cell>
          <cell r="D14169">
            <v>2024</v>
          </cell>
          <cell r="E14169">
            <v>46</v>
          </cell>
          <cell r="F14169" t="str">
            <v>0460</v>
          </cell>
          <cell r="G14169" t="str">
            <v>D005</v>
          </cell>
          <cell r="H14169" t="str">
            <v>Gear hanger</v>
          </cell>
          <cell r="I14169" t="str">
            <v>Växelöra</v>
          </cell>
          <cell r="L14169" t="e">
            <v>#N/A</v>
          </cell>
        </row>
        <row r="14170">
          <cell r="B14170" t="str">
            <v>YEC7785132RAM</v>
          </cell>
          <cell r="C14170" t="str">
            <v>YEC7785132</v>
          </cell>
          <cell r="D14170">
            <v>2024</v>
          </cell>
          <cell r="E14170">
            <v>1</v>
          </cell>
          <cell r="F14170" t="str">
            <v>0010</v>
          </cell>
          <cell r="G14170" t="str">
            <v>A001</v>
          </cell>
          <cell r="H14170" t="str">
            <v>PAINTED FRAME</v>
          </cell>
          <cell r="I14170" t="str">
            <v>RAM</v>
          </cell>
          <cell r="K14170" t="str">
            <v>C1307785-510</v>
          </cell>
          <cell r="L14170" t="e">
            <v>#N/A</v>
          </cell>
        </row>
        <row r="14171">
          <cell r="B14171" t="str">
            <v>YEC7785132Framgaffel</v>
          </cell>
          <cell r="C14171" t="str">
            <v>YEC7785132</v>
          </cell>
          <cell r="D14171">
            <v>2024</v>
          </cell>
          <cell r="E14171">
            <v>2</v>
          </cell>
          <cell r="F14171" t="str">
            <v>0020</v>
          </cell>
          <cell r="G14171" t="str">
            <v>A002</v>
          </cell>
          <cell r="H14171" t="str">
            <v>PAINTED FORK</v>
          </cell>
          <cell r="I14171" t="str">
            <v>Framgaffel</v>
          </cell>
          <cell r="K14171" t="str">
            <v>C1625384-232-BK</v>
          </cell>
          <cell r="L14171" t="e">
            <v>#N/A</v>
          </cell>
        </row>
        <row r="14172">
          <cell r="B14172" t="str">
            <v>YEC7785132Styrlager</v>
          </cell>
          <cell r="C14172" t="str">
            <v>YEC7785132</v>
          </cell>
          <cell r="D14172">
            <v>2024</v>
          </cell>
          <cell r="E14172">
            <v>3</v>
          </cell>
          <cell r="F14172" t="str">
            <v>0030</v>
          </cell>
          <cell r="G14172" t="str">
            <v>B001</v>
          </cell>
          <cell r="H14172" t="str">
            <v>Head Set</v>
          </cell>
          <cell r="I14172" t="str">
            <v>Styrlager</v>
          </cell>
          <cell r="K14172" t="str">
            <v>C2105069</v>
          </cell>
          <cell r="L14172" t="str">
            <v>C2100160</v>
          </cell>
        </row>
        <row r="14173">
          <cell r="B14173" t="str">
            <v xml:space="preserve">YEC7785132Styrstam </v>
          </cell>
          <cell r="C14173" t="str">
            <v>YEC7785132</v>
          </cell>
          <cell r="D14173">
            <v>2024</v>
          </cell>
          <cell r="E14173">
            <v>4</v>
          </cell>
          <cell r="F14173" t="str">
            <v>0040</v>
          </cell>
          <cell r="G14173" t="str">
            <v>B002</v>
          </cell>
          <cell r="H14173" t="str">
            <v>Handlebar Stem</v>
          </cell>
          <cell r="I14173" t="str">
            <v xml:space="preserve">Styrstam </v>
          </cell>
          <cell r="K14173" t="str">
            <v>C2205509-090</v>
          </cell>
          <cell r="L14173" t="str">
            <v>C2200152-090</v>
          </cell>
        </row>
        <row r="14174">
          <cell r="B14174" t="str">
            <v>YEC7785132Styre</v>
          </cell>
          <cell r="C14174" t="str">
            <v>YEC7785132</v>
          </cell>
          <cell r="D14174">
            <v>2024</v>
          </cell>
          <cell r="E14174">
            <v>5</v>
          </cell>
          <cell r="F14174" t="str">
            <v>0050</v>
          </cell>
          <cell r="G14174" t="str">
            <v>B003</v>
          </cell>
          <cell r="H14174" t="str">
            <v>Handelbar</v>
          </cell>
          <cell r="I14174" t="str">
            <v>Styre</v>
          </cell>
          <cell r="K14174" t="str">
            <v>C2305990</v>
          </cell>
          <cell r="L14174" t="str">
            <v>C2300249</v>
          </cell>
        </row>
        <row r="14175">
          <cell r="B14175" t="str">
            <v>YEC7785132Bromsgrepp H</v>
          </cell>
          <cell r="C14175" t="str">
            <v>YEC7785132</v>
          </cell>
          <cell r="D14175">
            <v>2024</v>
          </cell>
          <cell r="E14175">
            <v>6</v>
          </cell>
          <cell r="F14175" t="str">
            <v>0060</v>
          </cell>
          <cell r="G14175" t="str">
            <v>C002</v>
          </cell>
          <cell r="H14175" t="str">
            <v>Brake Lever R</v>
          </cell>
          <cell r="I14175" t="str">
            <v>Bromsgrepp H</v>
          </cell>
          <cell r="K14175" t="str">
            <v>Shimano</v>
          </cell>
          <cell r="L14175" t="str">
            <v>Kontakta SHIMANO</v>
          </cell>
        </row>
        <row r="14176">
          <cell r="B14176" t="str">
            <v>YEC7785132Bromsgrepp V</v>
          </cell>
          <cell r="C14176" t="str">
            <v>YEC7785132</v>
          </cell>
          <cell r="D14176">
            <v>2024</v>
          </cell>
          <cell r="E14176">
            <v>7</v>
          </cell>
          <cell r="F14176" t="str">
            <v>0070</v>
          </cell>
          <cell r="G14176" t="str">
            <v>C001</v>
          </cell>
          <cell r="H14176" t="str">
            <v>Brake Lever L</v>
          </cell>
          <cell r="I14176" t="str">
            <v>Bromsgrepp V</v>
          </cell>
          <cell r="K14176" t="str">
            <v>Shimano</v>
          </cell>
          <cell r="L14176" t="str">
            <v>Kontakta SHIMANO</v>
          </cell>
        </row>
        <row r="14177">
          <cell r="B14177" t="str">
            <v>YEC7785132Växelreglage H</v>
          </cell>
          <cell r="C14177" t="str">
            <v>YEC7785132</v>
          </cell>
          <cell r="D14177">
            <v>2024</v>
          </cell>
          <cell r="E14177">
            <v>8</v>
          </cell>
          <cell r="F14177" t="str">
            <v>0080</v>
          </cell>
          <cell r="G14177" t="str">
            <v>D002</v>
          </cell>
          <cell r="H14177" t="str">
            <v>Shift Lever R</v>
          </cell>
          <cell r="I14177" t="str">
            <v>Växelreglage H</v>
          </cell>
          <cell r="K14177" t="str">
            <v>ASLM3158RA</v>
          </cell>
          <cell r="L14177" t="str">
            <v>Kontakta SHIMANO</v>
          </cell>
        </row>
        <row r="14178">
          <cell r="B14178" t="str">
            <v>YEC7785132Växelreglage V</v>
          </cell>
          <cell r="C14178" t="str">
            <v>YEC7785132</v>
          </cell>
          <cell r="D14178">
            <v>2024</v>
          </cell>
          <cell r="E14178">
            <v>9</v>
          </cell>
          <cell r="F14178" t="str">
            <v>0090</v>
          </cell>
          <cell r="G14178" t="str">
            <v>D001</v>
          </cell>
          <cell r="H14178" t="str">
            <v>Shift Lever L</v>
          </cell>
          <cell r="I14178" t="str">
            <v>Växelreglage V</v>
          </cell>
          <cell r="L14178" t="e">
            <v>#N/A</v>
          </cell>
        </row>
        <row r="14179">
          <cell r="B14179" t="str">
            <v>YEC7785132Handtag par</v>
          </cell>
          <cell r="C14179" t="str">
            <v>YEC7785132</v>
          </cell>
          <cell r="D14179">
            <v>2024</v>
          </cell>
          <cell r="E14179">
            <v>10</v>
          </cell>
          <cell r="F14179" t="str">
            <v>0100</v>
          </cell>
          <cell r="G14179" t="str">
            <v>B004</v>
          </cell>
          <cell r="H14179" t="str">
            <v>Grip R</v>
          </cell>
          <cell r="I14179" t="str">
            <v>Handtag par</v>
          </cell>
          <cell r="K14179" t="str">
            <v>C2505504</v>
          </cell>
          <cell r="L14179" t="str">
            <v>C2500188</v>
          </cell>
        </row>
        <row r="14180">
          <cell r="B14180" t="str">
            <v>YEC7785132Frambroms</v>
          </cell>
          <cell r="C14180" t="str">
            <v>YEC7785132</v>
          </cell>
          <cell r="D14180">
            <v>2024</v>
          </cell>
          <cell r="E14180">
            <v>11</v>
          </cell>
          <cell r="F14180" t="str">
            <v>0110</v>
          </cell>
          <cell r="G14180" t="str">
            <v>C003</v>
          </cell>
          <cell r="H14180" t="str">
            <v xml:space="preserve">Brake front </v>
          </cell>
          <cell r="I14180" t="str">
            <v>Frambroms</v>
          </cell>
          <cell r="K14180" t="str">
            <v>AMT201KLFPRX070</v>
          </cell>
          <cell r="L14180" t="str">
            <v>Kontakta SHIMANO</v>
          </cell>
        </row>
        <row r="14181">
          <cell r="B14181" t="str">
            <v>YEC7785132Bakbroms</v>
          </cell>
          <cell r="C14181" t="str">
            <v>YEC7785132</v>
          </cell>
          <cell r="D14181">
            <v>2024</v>
          </cell>
          <cell r="E14181">
            <v>12</v>
          </cell>
          <cell r="F14181" t="str">
            <v>0120</v>
          </cell>
          <cell r="G14181" t="str">
            <v>C004</v>
          </cell>
          <cell r="H14181" t="str">
            <v>Brake rear</v>
          </cell>
          <cell r="I14181" t="str">
            <v>Bakbroms</v>
          </cell>
          <cell r="K14181" t="str">
            <v>AMT201JRRXRX145</v>
          </cell>
          <cell r="L14181" t="str">
            <v>Kontakta SHIMANO</v>
          </cell>
        </row>
        <row r="14182">
          <cell r="B14182" t="str">
            <v>YEC7785132Vevlager</v>
          </cell>
          <cell r="C14182" t="str">
            <v>YEC7785132</v>
          </cell>
          <cell r="D14182">
            <v>2024</v>
          </cell>
          <cell r="E14182">
            <v>13</v>
          </cell>
          <cell r="F14182" t="str">
            <v>0130</v>
          </cell>
          <cell r="G14182" t="str">
            <v>E001</v>
          </cell>
          <cell r="H14182" t="str">
            <v xml:space="preserve">BB-set </v>
          </cell>
          <cell r="I14182" t="str">
            <v>Vevlager</v>
          </cell>
          <cell r="K14182" t="str">
            <v>INGÅR I MOTORN</v>
          </cell>
          <cell r="L14182" t="str">
            <v>Ingår i motorn</v>
          </cell>
        </row>
        <row r="14183">
          <cell r="B14183" t="str">
            <v>YEC7785132Vevparti</v>
          </cell>
          <cell r="C14183" t="str">
            <v>YEC7785132</v>
          </cell>
          <cell r="D14183">
            <v>2024</v>
          </cell>
          <cell r="E14183">
            <v>14</v>
          </cell>
          <cell r="F14183" t="str">
            <v>0140</v>
          </cell>
          <cell r="G14183" t="str">
            <v>E002</v>
          </cell>
          <cell r="H14183" t="str">
            <v>Front Chainwheel</v>
          </cell>
          <cell r="I14183" t="str">
            <v>Vevparti</v>
          </cell>
          <cell r="K14183" t="str">
            <v>C3305776-EG</v>
          </cell>
          <cell r="L14183" t="str">
            <v>C3305776-EG</v>
          </cell>
        </row>
        <row r="14184">
          <cell r="B14184" t="str">
            <v>YEC7785132Kedjeskydd</v>
          </cell>
          <cell r="C14184" t="str">
            <v>YEC7785132</v>
          </cell>
          <cell r="D14184">
            <v>2024</v>
          </cell>
          <cell r="E14184">
            <v>15</v>
          </cell>
          <cell r="F14184" t="str">
            <v>0150</v>
          </cell>
          <cell r="G14184" t="str">
            <v>H001</v>
          </cell>
          <cell r="H14184" t="str">
            <v>Chain guard</v>
          </cell>
          <cell r="I14184" t="str">
            <v>Kedjeskydd</v>
          </cell>
          <cell r="L14184" t="e">
            <v>#N/A</v>
          </cell>
        </row>
        <row r="14185">
          <cell r="B14185" t="str">
            <v>YEC7785132Kedjeskyddsfäste</v>
          </cell>
          <cell r="C14185" t="str">
            <v>YEC7785132</v>
          </cell>
          <cell r="D14185">
            <v>2024</v>
          </cell>
          <cell r="E14185">
            <v>16</v>
          </cell>
          <cell r="F14185" t="str">
            <v>0160</v>
          </cell>
          <cell r="G14185" t="str">
            <v>H002</v>
          </cell>
          <cell r="H14185" t="str">
            <v>Chain guard bracket</v>
          </cell>
          <cell r="I14185" t="str">
            <v>Kedjeskyddsfäste</v>
          </cell>
          <cell r="L14185" t="e">
            <v>#N/A</v>
          </cell>
        </row>
        <row r="14186">
          <cell r="B14186" t="str">
            <v>YEC7785132Framväxel</v>
          </cell>
          <cell r="C14186" t="str">
            <v>YEC7785132</v>
          </cell>
          <cell r="D14186">
            <v>2024</v>
          </cell>
          <cell r="E14186">
            <v>17</v>
          </cell>
          <cell r="F14186" t="str">
            <v>0170</v>
          </cell>
          <cell r="G14186" t="str">
            <v>D003</v>
          </cell>
          <cell r="H14186" t="str">
            <v>Front Derailleur</v>
          </cell>
          <cell r="I14186" t="str">
            <v>Framväxel</v>
          </cell>
          <cell r="L14186" t="e">
            <v>#N/A</v>
          </cell>
        </row>
        <row r="14187">
          <cell r="B14187" t="str">
            <v>YEC7785132Bakväxel</v>
          </cell>
          <cell r="C14187" t="str">
            <v>YEC7785132</v>
          </cell>
          <cell r="D14187">
            <v>2024</v>
          </cell>
          <cell r="E14187">
            <v>18</v>
          </cell>
          <cell r="F14187" t="str">
            <v>0180</v>
          </cell>
          <cell r="G14187" t="str">
            <v>D004</v>
          </cell>
          <cell r="H14187" t="str">
            <v>Rear Derailleur</v>
          </cell>
          <cell r="I14187" t="str">
            <v>Bakväxel</v>
          </cell>
          <cell r="K14187" t="str">
            <v>ARDM30208SGSL</v>
          </cell>
          <cell r="L14187" t="str">
            <v>Kontakta SHIMANO</v>
          </cell>
        </row>
        <row r="14188">
          <cell r="B14188" t="str">
            <v>YEC7785132Kedja</v>
          </cell>
          <cell r="C14188" t="str">
            <v>YEC7785132</v>
          </cell>
          <cell r="D14188">
            <v>2024</v>
          </cell>
          <cell r="E14188">
            <v>19</v>
          </cell>
          <cell r="F14188" t="str">
            <v>0190</v>
          </cell>
          <cell r="G14188" t="str">
            <v>E003</v>
          </cell>
          <cell r="H14188" t="str">
            <v xml:space="preserve">Chain </v>
          </cell>
          <cell r="I14188" t="str">
            <v>Kedja</v>
          </cell>
          <cell r="K14188" t="str">
            <v>ACNHG40116</v>
          </cell>
          <cell r="L14188" t="str">
            <v>Kontakta SHIMANO</v>
          </cell>
        </row>
        <row r="14189">
          <cell r="B14189" t="str">
            <v>YEC7785132Kassett</v>
          </cell>
          <cell r="C14189" t="str">
            <v>YEC7785132</v>
          </cell>
          <cell r="D14189">
            <v>2024</v>
          </cell>
          <cell r="E14189">
            <v>20</v>
          </cell>
          <cell r="F14189" t="str">
            <v>0200</v>
          </cell>
          <cell r="G14189" t="str">
            <v>E004</v>
          </cell>
          <cell r="H14189" t="str">
            <v>Cassette Sprocket</v>
          </cell>
          <cell r="I14189" t="str">
            <v>Kassett</v>
          </cell>
          <cell r="K14189" t="str">
            <v>ACSHG318134</v>
          </cell>
          <cell r="L14189" t="str">
            <v>Kontakta SHIMANO</v>
          </cell>
        </row>
        <row r="14190">
          <cell r="B14190" t="str">
            <v>YEC7785132Framhjul</v>
          </cell>
          <cell r="C14190" t="str">
            <v>YEC7785132</v>
          </cell>
          <cell r="D14190">
            <v>2024</v>
          </cell>
          <cell r="E14190">
            <v>21</v>
          </cell>
          <cell r="F14190" t="str">
            <v>0210</v>
          </cell>
          <cell r="G14190" t="str">
            <v>F001</v>
          </cell>
          <cell r="H14190" t="str">
            <v>Front hub</v>
          </cell>
          <cell r="I14190" t="str">
            <v>Framhjul</v>
          </cell>
          <cell r="K14190" t="str">
            <v>C4108119</v>
          </cell>
          <cell r="L14190" t="str">
            <v>C4100337</v>
          </cell>
        </row>
        <row r="14191">
          <cell r="B14191" t="str">
            <v>YEC7785132Bakhjul</v>
          </cell>
          <cell r="C14191" t="str">
            <v>YEC7785132</v>
          </cell>
          <cell r="D14191">
            <v>2024</v>
          </cell>
          <cell r="E14191">
            <v>22</v>
          </cell>
          <cell r="F14191" t="str">
            <v>0220</v>
          </cell>
          <cell r="G14191" t="str">
            <v>F002</v>
          </cell>
          <cell r="H14191" t="str">
            <v>Rear hub</v>
          </cell>
          <cell r="I14191" t="str">
            <v>Bakhjul</v>
          </cell>
          <cell r="K14191" t="str">
            <v>C4208297</v>
          </cell>
          <cell r="L14191" t="str">
            <v>C4200298</v>
          </cell>
        </row>
        <row r="14192">
          <cell r="B14192" t="str">
            <v>YEC7785132Däck</v>
          </cell>
          <cell r="C14192" t="str">
            <v>YEC7785132</v>
          </cell>
          <cell r="D14192">
            <v>2024</v>
          </cell>
          <cell r="E14192">
            <v>23</v>
          </cell>
          <cell r="F14192" t="str">
            <v>0230</v>
          </cell>
          <cell r="G14192" t="str">
            <v>F003</v>
          </cell>
          <cell r="H14192" t="str">
            <v>Tire</v>
          </cell>
          <cell r="I14192" t="str">
            <v>Däck</v>
          </cell>
          <cell r="K14192" t="str">
            <v>C4906530</v>
          </cell>
          <cell r="L14192" t="str">
            <v>BSP?</v>
          </cell>
        </row>
        <row r="14193">
          <cell r="B14193" t="str">
            <v>YEC7785132Skärmar set</v>
          </cell>
          <cell r="C14193" t="str">
            <v>YEC7785132</v>
          </cell>
          <cell r="D14193">
            <v>2024</v>
          </cell>
          <cell r="E14193">
            <v>24</v>
          </cell>
          <cell r="F14193" t="str">
            <v>0240</v>
          </cell>
          <cell r="G14193" t="str">
            <v>H003</v>
          </cell>
          <cell r="H14193" t="str">
            <v xml:space="preserve">Mudguard front   </v>
          </cell>
          <cell r="I14193" t="str">
            <v>Skärmar set</v>
          </cell>
          <cell r="K14193" t="str">
            <v>C8256299-BK</v>
          </cell>
          <cell r="L14193" t="str">
            <v>C8256299-BK / C8256300-BK</v>
          </cell>
        </row>
        <row r="14194">
          <cell r="B14194" t="str">
            <v>YEC7785132Pakethållare</v>
          </cell>
          <cell r="C14194" t="str">
            <v>YEC7785132</v>
          </cell>
          <cell r="D14194">
            <v>2024</v>
          </cell>
          <cell r="E14194">
            <v>25</v>
          </cell>
          <cell r="F14194" t="str">
            <v>0250</v>
          </cell>
          <cell r="G14194" t="str">
            <v>H004</v>
          </cell>
          <cell r="H14194" t="str">
            <v>Carrier</v>
          </cell>
          <cell r="I14194" t="str">
            <v>Pakethållare</v>
          </cell>
          <cell r="K14194" t="str">
            <v>C8205747-BK</v>
          </cell>
          <cell r="L14194" t="str">
            <v>C8200052</v>
          </cell>
        </row>
        <row r="14195">
          <cell r="B14195" t="str">
            <v>YEC7785132Sadel</v>
          </cell>
          <cell r="C14195" t="str">
            <v>YEC7785132</v>
          </cell>
          <cell r="D14195">
            <v>2024</v>
          </cell>
          <cell r="E14195">
            <v>26</v>
          </cell>
          <cell r="F14195" t="str">
            <v>0260</v>
          </cell>
          <cell r="G14195" t="str">
            <v>G001</v>
          </cell>
          <cell r="H14195" t="str">
            <v>Saddle</v>
          </cell>
          <cell r="I14195" t="str">
            <v>Sadel</v>
          </cell>
          <cell r="K14195" t="str">
            <v>C7106330</v>
          </cell>
          <cell r="L14195" t="str">
            <v>BSP?</v>
          </cell>
        </row>
        <row r="14196">
          <cell r="B14196" t="str">
            <v>YEC7785132Sadelstolpe</v>
          </cell>
          <cell r="C14196" t="str">
            <v>YEC7785132</v>
          </cell>
          <cell r="D14196">
            <v>2024</v>
          </cell>
          <cell r="E14196">
            <v>27</v>
          </cell>
          <cell r="F14196" t="str">
            <v>0270</v>
          </cell>
          <cell r="G14196" t="str">
            <v>G002</v>
          </cell>
          <cell r="H14196" t="str">
            <v>Seatpost</v>
          </cell>
          <cell r="I14196" t="str">
            <v>Sadelstolpe</v>
          </cell>
          <cell r="K14196" t="str">
            <v>C7205567</v>
          </cell>
          <cell r="L14196" t="str">
            <v>C7200327-272</v>
          </cell>
        </row>
        <row r="14197">
          <cell r="B14197" t="str">
            <v>YEC7785132Sadelrörsklämma</v>
          </cell>
          <cell r="C14197" t="str">
            <v>YEC7785132</v>
          </cell>
          <cell r="D14197">
            <v>2024</v>
          </cell>
          <cell r="E14197">
            <v>28</v>
          </cell>
          <cell r="F14197" t="str">
            <v>0280</v>
          </cell>
          <cell r="G14197" t="str">
            <v>G003</v>
          </cell>
          <cell r="H14197" t="str">
            <v>Seat Clamp</v>
          </cell>
          <cell r="I14197" t="str">
            <v>Sadelrörsklämma</v>
          </cell>
          <cell r="K14197" t="str">
            <v>C7305002</v>
          </cell>
          <cell r="L14197" t="str">
            <v>C7300027-318</v>
          </cell>
        </row>
        <row r="14198">
          <cell r="B14198" t="str">
            <v>YEC7785132Framlampa</v>
          </cell>
          <cell r="C14198" t="str">
            <v>YEC7785132</v>
          </cell>
          <cell r="D14198">
            <v>2024</v>
          </cell>
          <cell r="E14198">
            <v>29</v>
          </cell>
          <cell r="F14198" t="str">
            <v>0290</v>
          </cell>
          <cell r="G14198" t="str">
            <v>H005</v>
          </cell>
          <cell r="H14198" t="str">
            <v>Front light</v>
          </cell>
          <cell r="I14198" t="str">
            <v>Framlampa</v>
          </cell>
          <cell r="K14198" t="str">
            <v>C8015301</v>
          </cell>
          <cell r="L14198" t="str">
            <v>C8015301</v>
          </cell>
        </row>
        <row r="14199">
          <cell r="B14199" t="str">
            <v>YEC7785132Baklampa</v>
          </cell>
          <cell r="C14199" t="str">
            <v>YEC7785132</v>
          </cell>
          <cell r="D14199">
            <v>2024</v>
          </cell>
          <cell r="E14199">
            <v>30</v>
          </cell>
          <cell r="F14199" t="str">
            <v>0300</v>
          </cell>
          <cell r="G14199" t="str">
            <v>H006</v>
          </cell>
          <cell r="H14199" t="str">
            <v>Light, Rear</v>
          </cell>
          <cell r="I14199" t="str">
            <v>Baklampa</v>
          </cell>
          <cell r="K14199" t="str">
            <v>C8015183</v>
          </cell>
          <cell r="L14199" t="str">
            <v>C8015183</v>
          </cell>
        </row>
        <row r="14200">
          <cell r="B14200" t="str">
            <v>YEC7785132Låssats</v>
          </cell>
          <cell r="C14200" t="str">
            <v>YEC7785132</v>
          </cell>
          <cell r="D14200">
            <v>2024</v>
          </cell>
          <cell r="E14200">
            <v>31</v>
          </cell>
          <cell r="F14200" t="str">
            <v>0310</v>
          </cell>
          <cell r="G14200" t="str">
            <v>H007</v>
          </cell>
          <cell r="H14200" t="str">
            <v>Lock</v>
          </cell>
          <cell r="I14200" t="str">
            <v>Låssats</v>
          </cell>
          <cell r="K14200" t="str">
            <v>C8405077</v>
          </cell>
          <cell r="L14200" t="str">
            <v>C8405125</v>
          </cell>
        </row>
        <row r="14201">
          <cell r="B14201" t="str">
            <v>YEC7785132Stöd</v>
          </cell>
          <cell r="C14201" t="str">
            <v>YEC7785132</v>
          </cell>
          <cell r="D14201">
            <v>2024</v>
          </cell>
          <cell r="E14201">
            <v>32</v>
          </cell>
          <cell r="F14201" t="str">
            <v>0320</v>
          </cell>
          <cell r="G14201" t="str">
            <v>H008</v>
          </cell>
          <cell r="H14201" t="str">
            <v>Kick stand</v>
          </cell>
          <cell r="I14201" t="str">
            <v>Stöd</v>
          </cell>
          <cell r="K14201" t="str">
            <v>C8105214</v>
          </cell>
          <cell r="L14201" t="str">
            <v>C8100036</v>
          </cell>
        </row>
        <row r="14202">
          <cell r="B14202" t="str">
            <v>YEC7785132Korg</v>
          </cell>
          <cell r="C14202" t="str">
            <v>YEC7785132</v>
          </cell>
          <cell r="D14202">
            <v>2024</v>
          </cell>
          <cell r="E14202">
            <v>33</v>
          </cell>
          <cell r="F14202" t="str">
            <v>0330</v>
          </cell>
          <cell r="G14202" t="str">
            <v>H009</v>
          </cell>
          <cell r="H14202" t="str">
            <v>Basket / Fr carrier</v>
          </cell>
          <cell r="I14202" t="str">
            <v>Korg</v>
          </cell>
          <cell r="L14202" t="e">
            <v>#N/A</v>
          </cell>
        </row>
        <row r="14203">
          <cell r="B14203" t="str">
            <v>YEC7785132Pedaler</v>
          </cell>
          <cell r="C14203" t="str">
            <v>YEC7785132</v>
          </cell>
          <cell r="D14203">
            <v>2024</v>
          </cell>
          <cell r="E14203">
            <v>34</v>
          </cell>
          <cell r="F14203" t="str">
            <v>0340</v>
          </cell>
          <cell r="G14203" t="str">
            <v>E005</v>
          </cell>
          <cell r="H14203" t="str">
            <v xml:space="preserve">Pedal </v>
          </cell>
          <cell r="I14203" t="str">
            <v>Pedaler</v>
          </cell>
          <cell r="K14203" t="str">
            <v>C3505233</v>
          </cell>
          <cell r="L14203" t="str">
            <v>C3500033</v>
          </cell>
        </row>
        <row r="14204">
          <cell r="B14204" t="str">
            <v>YEC7785132Motor</v>
          </cell>
          <cell r="C14204" t="str">
            <v>YEC7785132</v>
          </cell>
          <cell r="D14204">
            <v>2024</v>
          </cell>
          <cell r="E14204">
            <v>35</v>
          </cell>
          <cell r="F14204" t="str">
            <v>0350</v>
          </cell>
          <cell r="G14204" t="str">
            <v>J001</v>
          </cell>
          <cell r="H14204" t="str">
            <v>DRIVE UNIT:</v>
          </cell>
          <cell r="I14204" t="str">
            <v>Motor</v>
          </cell>
          <cell r="K14204" t="str">
            <v>C8705240-1-01BC</v>
          </cell>
          <cell r="L14204" t="str">
            <v>C8705240-1-01BC</v>
          </cell>
        </row>
        <row r="14205">
          <cell r="B14205" t="str">
            <v>YEC7785132Display</v>
          </cell>
          <cell r="C14205" t="str">
            <v>YEC7785132</v>
          </cell>
          <cell r="D14205">
            <v>2024</v>
          </cell>
          <cell r="E14205">
            <v>36</v>
          </cell>
          <cell r="F14205" t="str">
            <v>0360</v>
          </cell>
          <cell r="G14205" t="str">
            <v>J004</v>
          </cell>
          <cell r="H14205" t="str">
            <v>DISPLAY:</v>
          </cell>
          <cell r="I14205" t="str">
            <v>Display</v>
          </cell>
          <cell r="K14205" t="str">
            <v>C8705068-1-38C</v>
          </cell>
          <cell r="L14205" t="str">
            <v>C8705068-1-38C</v>
          </cell>
        </row>
        <row r="14206">
          <cell r="B14206" t="str">
            <v>YEC7785132EB-Bus kabel</v>
          </cell>
          <cell r="C14206" t="str">
            <v>YEC7785132</v>
          </cell>
          <cell r="D14206">
            <v>2024</v>
          </cell>
          <cell r="E14206">
            <v>37</v>
          </cell>
          <cell r="F14206" t="str">
            <v>0370</v>
          </cell>
          <cell r="G14206" t="str">
            <v>J005</v>
          </cell>
          <cell r="H14206" t="str">
            <v>EB-BUS CABLE:</v>
          </cell>
          <cell r="I14206" t="str">
            <v>EB-Bus kabel</v>
          </cell>
          <cell r="K14206" t="str">
            <v>C8705240-1-4-2C</v>
          </cell>
          <cell r="L14206" t="str">
            <v>C8705240-1-4-2C</v>
          </cell>
        </row>
        <row r="14207">
          <cell r="B14207" t="str">
            <v>YEC7785132Motorkabel</v>
          </cell>
          <cell r="C14207" t="str">
            <v>YEC7785132</v>
          </cell>
          <cell r="D14207">
            <v>2024</v>
          </cell>
          <cell r="E14207">
            <v>38</v>
          </cell>
          <cell r="F14207" t="str">
            <v>0380</v>
          </cell>
          <cell r="G14207" t="str">
            <v>J006</v>
          </cell>
          <cell r="H14207" t="str">
            <v>POWER CABLE:</v>
          </cell>
          <cell r="I14207" t="str">
            <v>Motorkabel</v>
          </cell>
          <cell r="K14207" t="str">
            <v>Ingår i batterihållaren</v>
          </cell>
          <cell r="L14207" t="str">
            <v>Ingår i batterihållaren</v>
          </cell>
        </row>
        <row r="14208">
          <cell r="B14208" t="str">
            <v>YEC7785132Kabel framlampa</v>
          </cell>
          <cell r="C14208" t="str">
            <v>YEC7785132</v>
          </cell>
          <cell r="D14208">
            <v>2024</v>
          </cell>
          <cell r="E14208">
            <v>39</v>
          </cell>
          <cell r="F14208" t="str">
            <v>0390</v>
          </cell>
          <cell r="G14208" t="str">
            <v>J007</v>
          </cell>
          <cell r="H14208" t="str">
            <v>F. LIGHT CABLE:</v>
          </cell>
          <cell r="I14208" t="str">
            <v>Kabel framlampa</v>
          </cell>
          <cell r="K14208" t="str">
            <v>C8705068-1-0416</v>
          </cell>
          <cell r="L14208" t="str">
            <v>C8705068-1-0416</v>
          </cell>
        </row>
        <row r="14209">
          <cell r="B14209" t="str">
            <v>YEC7785132Kabel baklampa</v>
          </cell>
          <cell r="C14209" t="str">
            <v>YEC7785132</v>
          </cell>
          <cell r="D14209">
            <v>2024</v>
          </cell>
          <cell r="E14209">
            <v>40</v>
          </cell>
          <cell r="F14209" t="str">
            <v>0400</v>
          </cell>
          <cell r="G14209" t="str">
            <v>J008</v>
          </cell>
          <cell r="H14209" t="str">
            <v>R. LIGHT CABLE:</v>
          </cell>
          <cell r="I14209" t="str">
            <v>Kabel baklampa</v>
          </cell>
          <cell r="K14209" t="str">
            <v>C8705068-1-0415</v>
          </cell>
          <cell r="L14209" t="str">
            <v>C8705068-1-04-8</v>
          </cell>
        </row>
        <row r="14210">
          <cell r="B14210" t="str">
            <v>YEC7785132Hastighetssensor</v>
          </cell>
          <cell r="C14210" t="str">
            <v>YEC7785132</v>
          </cell>
          <cell r="D14210">
            <v>2024</v>
          </cell>
          <cell r="E14210">
            <v>41</v>
          </cell>
          <cell r="F14210" t="str">
            <v>0410</v>
          </cell>
          <cell r="G14210" t="str">
            <v>J009</v>
          </cell>
          <cell r="H14210" t="str">
            <v>SPEED SENSOR:</v>
          </cell>
          <cell r="I14210" t="str">
            <v>Hastighetssensor</v>
          </cell>
          <cell r="K14210" t="str">
            <v>C8705068-1-411C</v>
          </cell>
          <cell r="L14210" t="str">
            <v>C8705068-1-411C</v>
          </cell>
        </row>
        <row r="14211">
          <cell r="B14211" t="str">
            <v>YEC7785132Batteri</v>
          </cell>
          <cell r="C14211" t="str">
            <v>YEC7785132</v>
          </cell>
          <cell r="D14211">
            <v>2024</v>
          </cell>
          <cell r="E14211">
            <v>42</v>
          </cell>
          <cell r="F14211" t="str">
            <v>0420</v>
          </cell>
          <cell r="G14211" t="str">
            <v>J002</v>
          </cell>
          <cell r="H14211" t="str">
            <v>BATTERY:</v>
          </cell>
          <cell r="I14211" t="str">
            <v>Batteri</v>
          </cell>
          <cell r="K14211" t="str">
            <v>C8705102-1-11C</v>
          </cell>
          <cell r="L14211" t="str">
            <v>C8705102-1-11C</v>
          </cell>
        </row>
        <row r="14212">
          <cell r="B14212" t="str">
            <v>YEC7785132Batterihållare</v>
          </cell>
          <cell r="C14212" t="str">
            <v>YEC7785132</v>
          </cell>
          <cell r="D14212">
            <v>2024</v>
          </cell>
          <cell r="E14212">
            <v>43</v>
          </cell>
          <cell r="F14212" t="str">
            <v>0430</v>
          </cell>
          <cell r="G14212" t="str">
            <v>J003</v>
          </cell>
          <cell r="H14212" t="str">
            <v>BATTERY HOLDER/Slider</v>
          </cell>
          <cell r="I14212" t="str">
            <v>Batterihållare</v>
          </cell>
          <cell r="K14212" t="str">
            <v>C8705129-2CA</v>
          </cell>
          <cell r="L14212" t="str">
            <v>C8705129-2CA</v>
          </cell>
        </row>
        <row r="14213">
          <cell r="B14213" t="str">
            <v>YEC7785132Batteriladdare</v>
          </cell>
          <cell r="C14213" t="str">
            <v>YEC7785132</v>
          </cell>
          <cell r="D14213">
            <v>2024</v>
          </cell>
          <cell r="E14213">
            <v>44</v>
          </cell>
          <cell r="F14213" t="str">
            <v>0440</v>
          </cell>
          <cell r="G14213" t="str">
            <v>J010</v>
          </cell>
          <cell r="H14213" t="str">
            <v>CHARGER:</v>
          </cell>
          <cell r="I14213" t="str">
            <v>Batteriladdare</v>
          </cell>
          <cell r="K14213" t="str">
            <v>C8705086-02C</v>
          </cell>
          <cell r="L14213" t="str">
            <v>C8705086-02C</v>
          </cell>
        </row>
        <row r="14214">
          <cell r="B14214" t="str">
            <v>YEC7785132Kontrollbox</v>
          </cell>
          <cell r="C14214" t="str">
            <v>YEC7785132</v>
          </cell>
          <cell r="D14214">
            <v>2024</v>
          </cell>
          <cell r="E14214">
            <v>45</v>
          </cell>
          <cell r="F14214" t="str">
            <v>0450</v>
          </cell>
          <cell r="G14214" t="str">
            <v>J011</v>
          </cell>
          <cell r="H14214" t="str">
            <v>Controller</v>
          </cell>
          <cell r="I14214" t="str">
            <v>Kontrollbox</v>
          </cell>
          <cell r="K14214" t="str">
            <v>INGÅR I MOTORN</v>
          </cell>
          <cell r="L14214" t="str">
            <v>Ingår i motorn</v>
          </cell>
        </row>
        <row r="14215">
          <cell r="B14215" t="str">
            <v>YEC7785132Växelöra</v>
          </cell>
          <cell r="C14215" t="str">
            <v>YEC7785132</v>
          </cell>
          <cell r="D14215">
            <v>2024</v>
          </cell>
          <cell r="E14215">
            <v>46</v>
          </cell>
          <cell r="F14215" t="str">
            <v>0460</v>
          </cell>
          <cell r="G14215" t="str">
            <v>D005</v>
          </cell>
          <cell r="H14215" t="str">
            <v>Gear hanger</v>
          </cell>
          <cell r="I14215" t="str">
            <v>Växelöra</v>
          </cell>
          <cell r="L14215" t="e">
            <v>#N/A</v>
          </cell>
        </row>
        <row r="14216">
          <cell r="B14216" t="str">
            <v>YEC7785532RAM</v>
          </cell>
          <cell r="C14216" t="str">
            <v>YEC7785532</v>
          </cell>
          <cell r="D14216">
            <v>2024</v>
          </cell>
          <cell r="E14216">
            <v>1</v>
          </cell>
          <cell r="F14216" t="str">
            <v>0010</v>
          </cell>
          <cell r="G14216" t="str">
            <v>A001</v>
          </cell>
          <cell r="H14216" t="str">
            <v>PAINTED FRAME</v>
          </cell>
          <cell r="I14216" t="str">
            <v>RAM</v>
          </cell>
          <cell r="K14216" t="str">
            <v>C1307785-550</v>
          </cell>
          <cell r="L14216" t="e">
            <v>#N/A</v>
          </cell>
        </row>
        <row r="14217">
          <cell r="B14217" t="str">
            <v>YEC7785532Framgaffel</v>
          </cell>
          <cell r="C14217" t="str">
            <v>YEC7785532</v>
          </cell>
          <cell r="D14217">
            <v>2024</v>
          </cell>
          <cell r="E14217">
            <v>2</v>
          </cell>
          <cell r="F14217" t="str">
            <v>0020</v>
          </cell>
          <cell r="G14217" t="str">
            <v>A002</v>
          </cell>
          <cell r="H14217" t="str">
            <v>PAINTED FORK</v>
          </cell>
          <cell r="I14217" t="str">
            <v>Framgaffel</v>
          </cell>
          <cell r="K14217" t="str">
            <v>C1625384-252-BK</v>
          </cell>
          <cell r="L14217" t="e">
            <v>#N/A</v>
          </cell>
        </row>
        <row r="14218">
          <cell r="B14218" t="str">
            <v>YEC7785532Styrlager</v>
          </cell>
          <cell r="C14218" t="str">
            <v>YEC7785532</v>
          </cell>
          <cell r="D14218">
            <v>2024</v>
          </cell>
          <cell r="E14218">
            <v>3</v>
          </cell>
          <cell r="F14218" t="str">
            <v>0030</v>
          </cell>
          <cell r="G14218" t="str">
            <v>B001</v>
          </cell>
          <cell r="H14218" t="str">
            <v>Head Set</v>
          </cell>
          <cell r="I14218" t="str">
            <v>Styrlager</v>
          </cell>
          <cell r="K14218" t="str">
            <v>C2105069</v>
          </cell>
          <cell r="L14218" t="str">
            <v>C2100160</v>
          </cell>
        </row>
        <row r="14219">
          <cell r="B14219" t="str">
            <v xml:space="preserve">YEC7785532Styrstam </v>
          </cell>
          <cell r="C14219" t="str">
            <v>YEC7785532</v>
          </cell>
          <cell r="D14219">
            <v>2024</v>
          </cell>
          <cell r="E14219">
            <v>4</v>
          </cell>
          <cell r="F14219" t="str">
            <v>0040</v>
          </cell>
          <cell r="G14219" t="str">
            <v>B002</v>
          </cell>
          <cell r="H14219" t="str">
            <v>Handlebar Stem</v>
          </cell>
          <cell r="I14219" t="str">
            <v xml:space="preserve">Styrstam </v>
          </cell>
          <cell r="K14219" t="str">
            <v>C2205509-090</v>
          </cell>
          <cell r="L14219" t="str">
            <v>C2200152-090</v>
          </cell>
        </row>
        <row r="14220">
          <cell r="B14220" t="str">
            <v>YEC7785532Styre</v>
          </cell>
          <cell r="C14220" t="str">
            <v>YEC7785532</v>
          </cell>
          <cell r="D14220">
            <v>2024</v>
          </cell>
          <cell r="E14220">
            <v>5</v>
          </cell>
          <cell r="F14220" t="str">
            <v>0050</v>
          </cell>
          <cell r="G14220" t="str">
            <v>B003</v>
          </cell>
          <cell r="H14220" t="str">
            <v>Handelbar</v>
          </cell>
          <cell r="I14220" t="str">
            <v>Styre</v>
          </cell>
          <cell r="K14220" t="str">
            <v>C2305990</v>
          </cell>
          <cell r="L14220" t="str">
            <v>C2300249</v>
          </cell>
        </row>
        <row r="14221">
          <cell r="B14221" t="str">
            <v>YEC7785532Bromsgrepp H</v>
          </cell>
          <cell r="C14221" t="str">
            <v>YEC7785532</v>
          </cell>
          <cell r="D14221">
            <v>2024</v>
          </cell>
          <cell r="E14221">
            <v>6</v>
          </cell>
          <cell r="F14221" t="str">
            <v>0060</v>
          </cell>
          <cell r="G14221" t="str">
            <v>C002</v>
          </cell>
          <cell r="H14221" t="str">
            <v>Brake Lever R</v>
          </cell>
          <cell r="I14221" t="str">
            <v>Bromsgrepp H</v>
          </cell>
          <cell r="K14221" t="str">
            <v>Shimano</v>
          </cell>
          <cell r="L14221" t="str">
            <v>Kontakta SHIMANO</v>
          </cell>
        </row>
        <row r="14222">
          <cell r="B14222" t="str">
            <v>YEC7785532Bromsgrepp V</v>
          </cell>
          <cell r="C14222" t="str">
            <v>YEC7785532</v>
          </cell>
          <cell r="D14222">
            <v>2024</v>
          </cell>
          <cell r="E14222">
            <v>7</v>
          </cell>
          <cell r="F14222" t="str">
            <v>0070</v>
          </cell>
          <cell r="G14222" t="str">
            <v>C001</v>
          </cell>
          <cell r="H14222" t="str">
            <v>Brake Lever L</v>
          </cell>
          <cell r="I14222" t="str">
            <v>Bromsgrepp V</v>
          </cell>
          <cell r="K14222" t="str">
            <v>Shimano</v>
          </cell>
          <cell r="L14222" t="str">
            <v>Kontakta SHIMANO</v>
          </cell>
        </row>
        <row r="14223">
          <cell r="B14223" t="str">
            <v>YEC7785532Växelreglage H</v>
          </cell>
          <cell r="C14223" t="str">
            <v>YEC7785532</v>
          </cell>
          <cell r="D14223">
            <v>2024</v>
          </cell>
          <cell r="E14223">
            <v>8</v>
          </cell>
          <cell r="F14223" t="str">
            <v>0080</v>
          </cell>
          <cell r="G14223" t="str">
            <v>D002</v>
          </cell>
          <cell r="H14223" t="str">
            <v>Shift Lever R</v>
          </cell>
          <cell r="I14223" t="str">
            <v>Växelreglage H</v>
          </cell>
          <cell r="K14223" t="str">
            <v>ASLM3158RA</v>
          </cell>
          <cell r="L14223" t="str">
            <v>Kontakta SHIMANO</v>
          </cell>
        </row>
        <row r="14224">
          <cell r="B14224" t="str">
            <v>YEC7785532Växelreglage V</v>
          </cell>
          <cell r="C14224" t="str">
            <v>YEC7785532</v>
          </cell>
          <cell r="D14224">
            <v>2024</v>
          </cell>
          <cell r="E14224">
            <v>9</v>
          </cell>
          <cell r="F14224" t="str">
            <v>0090</v>
          </cell>
          <cell r="G14224" t="str">
            <v>D001</v>
          </cell>
          <cell r="H14224" t="str">
            <v>Shift Lever L</v>
          </cell>
          <cell r="I14224" t="str">
            <v>Växelreglage V</v>
          </cell>
          <cell r="L14224" t="e">
            <v>#N/A</v>
          </cell>
        </row>
        <row r="14225">
          <cell r="B14225" t="str">
            <v>YEC7785532Handtag par</v>
          </cell>
          <cell r="C14225" t="str">
            <v>YEC7785532</v>
          </cell>
          <cell r="D14225">
            <v>2024</v>
          </cell>
          <cell r="E14225">
            <v>10</v>
          </cell>
          <cell r="F14225" t="str">
            <v>0100</v>
          </cell>
          <cell r="G14225" t="str">
            <v>B004</v>
          </cell>
          <cell r="H14225" t="str">
            <v>Grip R</v>
          </cell>
          <cell r="I14225" t="str">
            <v>Handtag par</v>
          </cell>
          <cell r="K14225" t="str">
            <v>C2505504</v>
          </cell>
          <cell r="L14225" t="str">
            <v>C2500188</v>
          </cell>
        </row>
        <row r="14226">
          <cell r="B14226" t="str">
            <v>YEC7785532Frambroms</v>
          </cell>
          <cell r="C14226" t="str">
            <v>YEC7785532</v>
          </cell>
          <cell r="D14226">
            <v>2024</v>
          </cell>
          <cell r="E14226">
            <v>11</v>
          </cell>
          <cell r="F14226" t="str">
            <v>0110</v>
          </cell>
          <cell r="G14226" t="str">
            <v>C003</v>
          </cell>
          <cell r="H14226" t="str">
            <v xml:space="preserve">Brake front </v>
          </cell>
          <cell r="I14226" t="str">
            <v>Frambroms</v>
          </cell>
          <cell r="K14226" t="str">
            <v>AMT201KLFPRX070</v>
          </cell>
          <cell r="L14226" t="str">
            <v>Kontakta SHIMANO</v>
          </cell>
        </row>
        <row r="14227">
          <cell r="B14227" t="str">
            <v>YEC7785532Bakbroms</v>
          </cell>
          <cell r="C14227" t="str">
            <v>YEC7785532</v>
          </cell>
          <cell r="D14227">
            <v>2024</v>
          </cell>
          <cell r="E14227">
            <v>12</v>
          </cell>
          <cell r="F14227" t="str">
            <v>0120</v>
          </cell>
          <cell r="G14227" t="str">
            <v>C004</v>
          </cell>
          <cell r="H14227" t="str">
            <v>Brake rear</v>
          </cell>
          <cell r="I14227" t="str">
            <v>Bakbroms</v>
          </cell>
          <cell r="K14227" t="str">
            <v>AMT201JRRXRX145</v>
          </cell>
          <cell r="L14227" t="str">
            <v>Kontakta SHIMANO</v>
          </cell>
        </row>
        <row r="14228">
          <cell r="B14228" t="str">
            <v>YEC7785532Vevlager</v>
          </cell>
          <cell r="C14228" t="str">
            <v>YEC7785532</v>
          </cell>
          <cell r="D14228">
            <v>2024</v>
          </cell>
          <cell r="E14228">
            <v>13</v>
          </cell>
          <cell r="F14228" t="str">
            <v>0130</v>
          </cell>
          <cell r="G14228" t="str">
            <v>E001</v>
          </cell>
          <cell r="H14228" t="str">
            <v xml:space="preserve">BB-set </v>
          </cell>
          <cell r="I14228" t="str">
            <v>Vevlager</v>
          </cell>
          <cell r="K14228" t="str">
            <v>INGÅR I MOTORN</v>
          </cell>
          <cell r="L14228" t="str">
            <v>Ingår i motorn</v>
          </cell>
        </row>
        <row r="14229">
          <cell r="B14229" t="str">
            <v>YEC7785532Vevparti</v>
          </cell>
          <cell r="C14229" t="str">
            <v>YEC7785532</v>
          </cell>
          <cell r="D14229">
            <v>2024</v>
          </cell>
          <cell r="E14229">
            <v>14</v>
          </cell>
          <cell r="F14229" t="str">
            <v>0140</v>
          </cell>
          <cell r="G14229" t="str">
            <v>E002</v>
          </cell>
          <cell r="H14229" t="str">
            <v>Front Chainwheel</v>
          </cell>
          <cell r="I14229" t="str">
            <v>Vevparti</v>
          </cell>
          <cell r="K14229" t="str">
            <v>C3305776-EG</v>
          </cell>
          <cell r="L14229" t="str">
            <v>C3305776-EG</v>
          </cell>
        </row>
        <row r="14230">
          <cell r="B14230" t="str">
            <v>YEC7785532Kedjeskydd</v>
          </cell>
          <cell r="C14230" t="str">
            <v>YEC7785532</v>
          </cell>
          <cell r="D14230">
            <v>2024</v>
          </cell>
          <cell r="E14230">
            <v>15</v>
          </cell>
          <cell r="F14230" t="str">
            <v>0150</v>
          </cell>
          <cell r="G14230" t="str">
            <v>H001</v>
          </cell>
          <cell r="H14230" t="str">
            <v>Chain guard</v>
          </cell>
          <cell r="I14230" t="str">
            <v>Kedjeskydd</v>
          </cell>
          <cell r="L14230" t="e">
            <v>#N/A</v>
          </cell>
        </row>
        <row r="14231">
          <cell r="B14231" t="str">
            <v>YEC7785532Kedjeskyddsfäste</v>
          </cell>
          <cell r="C14231" t="str">
            <v>YEC7785532</v>
          </cell>
          <cell r="D14231">
            <v>2024</v>
          </cell>
          <cell r="E14231">
            <v>16</v>
          </cell>
          <cell r="F14231" t="str">
            <v>0160</v>
          </cell>
          <cell r="G14231" t="str">
            <v>H002</v>
          </cell>
          <cell r="H14231" t="str">
            <v>Chain guard bracket</v>
          </cell>
          <cell r="I14231" t="str">
            <v>Kedjeskyddsfäste</v>
          </cell>
          <cell r="L14231" t="e">
            <v>#N/A</v>
          </cell>
        </row>
        <row r="14232">
          <cell r="B14232" t="str">
            <v>YEC7785532Framväxel</v>
          </cell>
          <cell r="C14232" t="str">
            <v>YEC7785532</v>
          </cell>
          <cell r="D14232">
            <v>2024</v>
          </cell>
          <cell r="E14232">
            <v>17</v>
          </cell>
          <cell r="F14232" t="str">
            <v>0170</v>
          </cell>
          <cell r="G14232" t="str">
            <v>D003</v>
          </cell>
          <cell r="H14232" t="str">
            <v>Front Derailleur</v>
          </cell>
          <cell r="I14232" t="str">
            <v>Framväxel</v>
          </cell>
          <cell r="L14232" t="e">
            <v>#N/A</v>
          </cell>
        </row>
        <row r="14233">
          <cell r="B14233" t="str">
            <v>YEC7785532Bakväxel</v>
          </cell>
          <cell r="C14233" t="str">
            <v>YEC7785532</v>
          </cell>
          <cell r="D14233">
            <v>2024</v>
          </cell>
          <cell r="E14233">
            <v>18</v>
          </cell>
          <cell r="F14233" t="str">
            <v>0180</v>
          </cell>
          <cell r="G14233" t="str">
            <v>D004</v>
          </cell>
          <cell r="H14233" t="str">
            <v>Rear Derailleur</v>
          </cell>
          <cell r="I14233" t="str">
            <v>Bakväxel</v>
          </cell>
          <cell r="K14233" t="str">
            <v>ARDM30208SGSL</v>
          </cell>
          <cell r="L14233" t="str">
            <v>Kontakta SHIMANO</v>
          </cell>
        </row>
        <row r="14234">
          <cell r="B14234" t="str">
            <v>YEC7785532Kedja</v>
          </cell>
          <cell r="C14234" t="str">
            <v>YEC7785532</v>
          </cell>
          <cell r="D14234">
            <v>2024</v>
          </cell>
          <cell r="E14234">
            <v>19</v>
          </cell>
          <cell r="F14234" t="str">
            <v>0190</v>
          </cell>
          <cell r="G14234" t="str">
            <v>E003</v>
          </cell>
          <cell r="H14234" t="str">
            <v xml:space="preserve">Chain </v>
          </cell>
          <cell r="I14234" t="str">
            <v>Kedja</v>
          </cell>
          <cell r="K14234" t="str">
            <v>ACNHG40116</v>
          </cell>
          <cell r="L14234" t="str">
            <v>Kontakta SHIMANO</v>
          </cell>
        </row>
        <row r="14235">
          <cell r="B14235" t="str">
            <v>YEC7785532Kassett</v>
          </cell>
          <cell r="C14235" t="str">
            <v>YEC7785532</v>
          </cell>
          <cell r="D14235">
            <v>2024</v>
          </cell>
          <cell r="E14235">
            <v>20</v>
          </cell>
          <cell r="F14235" t="str">
            <v>0200</v>
          </cell>
          <cell r="G14235" t="str">
            <v>E004</v>
          </cell>
          <cell r="H14235" t="str">
            <v>Cassette Sprocket</v>
          </cell>
          <cell r="I14235" t="str">
            <v>Kassett</v>
          </cell>
          <cell r="K14235" t="str">
            <v>ACSHG318134</v>
          </cell>
          <cell r="L14235" t="str">
            <v>Kontakta SHIMANO</v>
          </cell>
        </row>
        <row r="14236">
          <cell r="B14236" t="str">
            <v>YEC7785532Framhjul</v>
          </cell>
          <cell r="C14236" t="str">
            <v>YEC7785532</v>
          </cell>
          <cell r="D14236">
            <v>2024</v>
          </cell>
          <cell r="E14236">
            <v>21</v>
          </cell>
          <cell r="F14236" t="str">
            <v>0210</v>
          </cell>
          <cell r="G14236" t="str">
            <v>F001</v>
          </cell>
          <cell r="H14236" t="str">
            <v>Front hub</v>
          </cell>
          <cell r="I14236" t="str">
            <v>Framhjul</v>
          </cell>
          <cell r="K14236" t="str">
            <v>C4108119</v>
          </cell>
          <cell r="L14236" t="str">
            <v>C4100337</v>
          </cell>
        </row>
        <row r="14237">
          <cell r="B14237" t="str">
            <v>YEC7785532Bakhjul</v>
          </cell>
          <cell r="C14237" t="str">
            <v>YEC7785532</v>
          </cell>
          <cell r="D14237">
            <v>2024</v>
          </cell>
          <cell r="E14237">
            <v>22</v>
          </cell>
          <cell r="F14237" t="str">
            <v>0220</v>
          </cell>
          <cell r="G14237" t="str">
            <v>F002</v>
          </cell>
          <cell r="H14237" t="str">
            <v>Rear hub</v>
          </cell>
          <cell r="I14237" t="str">
            <v>Bakhjul</v>
          </cell>
          <cell r="K14237" t="str">
            <v>C4208297</v>
          </cell>
          <cell r="L14237" t="str">
            <v>C4200298</v>
          </cell>
        </row>
        <row r="14238">
          <cell r="B14238" t="str">
            <v>YEC7785532Däck</v>
          </cell>
          <cell r="C14238" t="str">
            <v>YEC7785532</v>
          </cell>
          <cell r="D14238">
            <v>2024</v>
          </cell>
          <cell r="E14238">
            <v>23</v>
          </cell>
          <cell r="F14238" t="str">
            <v>0230</v>
          </cell>
          <cell r="G14238" t="str">
            <v>F003</v>
          </cell>
          <cell r="H14238" t="str">
            <v>Tire</v>
          </cell>
          <cell r="I14238" t="str">
            <v>Däck</v>
          </cell>
          <cell r="K14238" t="str">
            <v>C4906530</v>
          </cell>
          <cell r="L14238" t="str">
            <v>BSP?</v>
          </cell>
        </row>
        <row r="14239">
          <cell r="B14239" t="str">
            <v>YEC7785532Skärmar set</v>
          </cell>
          <cell r="C14239" t="str">
            <v>YEC7785532</v>
          </cell>
          <cell r="D14239">
            <v>2024</v>
          </cell>
          <cell r="E14239">
            <v>24</v>
          </cell>
          <cell r="F14239" t="str">
            <v>0240</v>
          </cell>
          <cell r="G14239" t="str">
            <v>H003</v>
          </cell>
          <cell r="H14239" t="str">
            <v xml:space="preserve">Mudguard front   </v>
          </cell>
          <cell r="I14239" t="str">
            <v>Skärmar set</v>
          </cell>
          <cell r="K14239" t="str">
            <v>C8256299-BK</v>
          </cell>
          <cell r="L14239" t="str">
            <v>C8256299-BK / C8256300-BK</v>
          </cell>
        </row>
        <row r="14240">
          <cell r="B14240" t="str">
            <v>YEC7785532Pakethållare</v>
          </cell>
          <cell r="C14240" t="str">
            <v>YEC7785532</v>
          </cell>
          <cell r="D14240">
            <v>2024</v>
          </cell>
          <cell r="E14240">
            <v>25</v>
          </cell>
          <cell r="F14240" t="str">
            <v>0250</v>
          </cell>
          <cell r="G14240" t="str">
            <v>H004</v>
          </cell>
          <cell r="H14240" t="str">
            <v>Carrier</v>
          </cell>
          <cell r="I14240" t="str">
            <v>Pakethållare</v>
          </cell>
          <cell r="K14240" t="str">
            <v>C8205747-BK</v>
          </cell>
          <cell r="L14240" t="str">
            <v>C8200052</v>
          </cell>
        </row>
        <row r="14241">
          <cell r="B14241" t="str">
            <v>YEC7785532Sadel</v>
          </cell>
          <cell r="C14241" t="str">
            <v>YEC7785532</v>
          </cell>
          <cell r="D14241">
            <v>2024</v>
          </cell>
          <cell r="E14241">
            <v>26</v>
          </cell>
          <cell r="F14241" t="str">
            <v>0260</v>
          </cell>
          <cell r="G14241" t="str">
            <v>G001</v>
          </cell>
          <cell r="H14241" t="str">
            <v>Saddle</v>
          </cell>
          <cell r="I14241" t="str">
            <v>Sadel</v>
          </cell>
          <cell r="K14241" t="str">
            <v>C7106330</v>
          </cell>
          <cell r="L14241" t="str">
            <v>BSP?</v>
          </cell>
        </row>
        <row r="14242">
          <cell r="B14242" t="str">
            <v>YEC7785532Sadelstolpe</v>
          </cell>
          <cell r="C14242" t="str">
            <v>YEC7785532</v>
          </cell>
          <cell r="D14242">
            <v>2024</v>
          </cell>
          <cell r="E14242">
            <v>27</v>
          </cell>
          <cell r="F14242" t="str">
            <v>0270</v>
          </cell>
          <cell r="G14242" t="str">
            <v>G002</v>
          </cell>
          <cell r="H14242" t="str">
            <v>Seatpost</v>
          </cell>
          <cell r="I14242" t="str">
            <v>Sadelstolpe</v>
          </cell>
          <cell r="K14242" t="str">
            <v>C7205567</v>
          </cell>
          <cell r="L14242" t="str">
            <v>C7200327-272</v>
          </cell>
        </row>
        <row r="14243">
          <cell r="B14243" t="str">
            <v>YEC7785532Sadelrörsklämma</v>
          </cell>
          <cell r="C14243" t="str">
            <v>YEC7785532</v>
          </cell>
          <cell r="D14243">
            <v>2024</v>
          </cell>
          <cell r="E14243">
            <v>28</v>
          </cell>
          <cell r="F14243" t="str">
            <v>0280</v>
          </cell>
          <cell r="G14243" t="str">
            <v>G003</v>
          </cell>
          <cell r="H14243" t="str">
            <v>Seat Clamp</v>
          </cell>
          <cell r="I14243" t="str">
            <v>Sadelrörsklämma</v>
          </cell>
          <cell r="K14243" t="str">
            <v>C7305002</v>
          </cell>
          <cell r="L14243" t="str">
            <v>C7300027-318</v>
          </cell>
        </row>
        <row r="14244">
          <cell r="B14244" t="str">
            <v>YEC7785532Framlampa</v>
          </cell>
          <cell r="C14244" t="str">
            <v>YEC7785532</v>
          </cell>
          <cell r="D14244">
            <v>2024</v>
          </cell>
          <cell r="E14244">
            <v>29</v>
          </cell>
          <cell r="F14244" t="str">
            <v>0290</v>
          </cell>
          <cell r="G14244" t="str">
            <v>H005</v>
          </cell>
          <cell r="H14244" t="str">
            <v>Front light</v>
          </cell>
          <cell r="I14244" t="str">
            <v>Framlampa</v>
          </cell>
          <cell r="K14244" t="str">
            <v>C8015301</v>
          </cell>
          <cell r="L14244" t="str">
            <v>C8015301</v>
          </cell>
        </row>
        <row r="14245">
          <cell r="B14245" t="str">
            <v>YEC7785532Baklampa</v>
          </cell>
          <cell r="C14245" t="str">
            <v>YEC7785532</v>
          </cell>
          <cell r="D14245">
            <v>2024</v>
          </cell>
          <cell r="E14245">
            <v>30</v>
          </cell>
          <cell r="F14245" t="str">
            <v>0300</v>
          </cell>
          <cell r="G14245" t="str">
            <v>H006</v>
          </cell>
          <cell r="H14245" t="str">
            <v>Light, Rear</v>
          </cell>
          <cell r="I14245" t="str">
            <v>Baklampa</v>
          </cell>
          <cell r="K14245" t="str">
            <v>C8015183</v>
          </cell>
          <cell r="L14245" t="str">
            <v>C8015183</v>
          </cell>
        </row>
        <row r="14246">
          <cell r="B14246" t="str">
            <v>YEC7785532Låssats</v>
          </cell>
          <cell r="C14246" t="str">
            <v>YEC7785532</v>
          </cell>
          <cell r="D14246">
            <v>2024</v>
          </cell>
          <cell r="E14246">
            <v>31</v>
          </cell>
          <cell r="F14246" t="str">
            <v>0310</v>
          </cell>
          <cell r="G14246" t="str">
            <v>H007</v>
          </cell>
          <cell r="H14246" t="str">
            <v>Lock</v>
          </cell>
          <cell r="I14246" t="str">
            <v>Låssats</v>
          </cell>
          <cell r="K14246" t="str">
            <v>C8405077</v>
          </cell>
          <cell r="L14246" t="str">
            <v>C8405125</v>
          </cell>
        </row>
        <row r="14247">
          <cell r="B14247" t="str">
            <v>YEC7785532Stöd</v>
          </cell>
          <cell r="C14247" t="str">
            <v>YEC7785532</v>
          </cell>
          <cell r="D14247">
            <v>2024</v>
          </cell>
          <cell r="E14247">
            <v>32</v>
          </cell>
          <cell r="F14247" t="str">
            <v>0320</v>
          </cell>
          <cell r="G14247" t="str">
            <v>H008</v>
          </cell>
          <cell r="H14247" t="str">
            <v>Kick stand</v>
          </cell>
          <cell r="I14247" t="str">
            <v>Stöd</v>
          </cell>
          <cell r="K14247" t="str">
            <v>C8105214</v>
          </cell>
          <cell r="L14247" t="str">
            <v>C8100036</v>
          </cell>
        </row>
        <row r="14248">
          <cell r="B14248" t="str">
            <v>YEC7785532Korg</v>
          </cell>
          <cell r="C14248" t="str">
            <v>YEC7785532</v>
          </cell>
          <cell r="D14248">
            <v>2024</v>
          </cell>
          <cell r="E14248">
            <v>33</v>
          </cell>
          <cell r="F14248" t="str">
            <v>0330</v>
          </cell>
          <cell r="G14248" t="str">
            <v>H009</v>
          </cell>
          <cell r="H14248" t="str">
            <v>Basket / Fr carrier</v>
          </cell>
          <cell r="I14248" t="str">
            <v>Korg</v>
          </cell>
          <cell r="L14248" t="e">
            <v>#N/A</v>
          </cell>
        </row>
        <row r="14249">
          <cell r="B14249" t="str">
            <v>YEC7785532Pedaler</v>
          </cell>
          <cell r="C14249" t="str">
            <v>YEC7785532</v>
          </cell>
          <cell r="D14249">
            <v>2024</v>
          </cell>
          <cell r="E14249">
            <v>34</v>
          </cell>
          <cell r="F14249" t="str">
            <v>0340</v>
          </cell>
          <cell r="G14249" t="str">
            <v>E005</v>
          </cell>
          <cell r="H14249" t="str">
            <v xml:space="preserve">Pedal </v>
          </cell>
          <cell r="I14249" t="str">
            <v>Pedaler</v>
          </cell>
          <cell r="K14249" t="str">
            <v>C3505233</v>
          </cell>
          <cell r="L14249" t="str">
            <v>C3500033</v>
          </cell>
        </row>
        <row r="14250">
          <cell r="B14250" t="str">
            <v>YEC7785532Motor</v>
          </cell>
          <cell r="C14250" t="str">
            <v>YEC7785532</v>
          </cell>
          <cell r="D14250">
            <v>2024</v>
          </cell>
          <cell r="E14250">
            <v>35</v>
          </cell>
          <cell r="F14250" t="str">
            <v>0350</v>
          </cell>
          <cell r="G14250" t="str">
            <v>J001</v>
          </cell>
          <cell r="H14250" t="str">
            <v>DRIVE UNIT:</v>
          </cell>
          <cell r="I14250" t="str">
            <v>Motor</v>
          </cell>
          <cell r="K14250" t="str">
            <v>C8705240-1-01BC</v>
          </cell>
          <cell r="L14250" t="str">
            <v>C8705240-1-01BC</v>
          </cell>
        </row>
        <row r="14251">
          <cell r="B14251" t="str">
            <v>YEC7785532Display</v>
          </cell>
          <cell r="C14251" t="str">
            <v>YEC7785532</v>
          </cell>
          <cell r="D14251">
            <v>2024</v>
          </cell>
          <cell r="E14251">
            <v>36</v>
          </cell>
          <cell r="F14251" t="str">
            <v>0360</v>
          </cell>
          <cell r="G14251" t="str">
            <v>J004</v>
          </cell>
          <cell r="H14251" t="str">
            <v>DISPLAY:</v>
          </cell>
          <cell r="I14251" t="str">
            <v>Display</v>
          </cell>
          <cell r="K14251" t="str">
            <v>C8705068-1-38C</v>
          </cell>
          <cell r="L14251" t="str">
            <v>C8705068-1-38C</v>
          </cell>
        </row>
        <row r="14252">
          <cell r="B14252" t="str">
            <v>YEC7785532EB-Bus kabel</v>
          </cell>
          <cell r="C14252" t="str">
            <v>YEC7785532</v>
          </cell>
          <cell r="D14252">
            <v>2024</v>
          </cell>
          <cell r="E14252">
            <v>37</v>
          </cell>
          <cell r="F14252" t="str">
            <v>0370</v>
          </cell>
          <cell r="G14252" t="str">
            <v>J005</v>
          </cell>
          <cell r="H14252" t="str">
            <v>EB-BUS CABLE:</v>
          </cell>
          <cell r="I14252" t="str">
            <v>EB-Bus kabel</v>
          </cell>
          <cell r="K14252" t="str">
            <v>C8705240-1-4-2C</v>
          </cell>
          <cell r="L14252" t="str">
            <v>C8705240-1-4-2C</v>
          </cell>
        </row>
        <row r="14253">
          <cell r="B14253" t="str">
            <v>YEC7785532Motorkabel</v>
          </cell>
          <cell r="C14253" t="str">
            <v>YEC7785532</v>
          </cell>
          <cell r="D14253">
            <v>2024</v>
          </cell>
          <cell r="E14253">
            <v>38</v>
          </cell>
          <cell r="F14253" t="str">
            <v>0380</v>
          </cell>
          <cell r="G14253" t="str">
            <v>J006</v>
          </cell>
          <cell r="H14253" t="str">
            <v>POWER CABLE:</v>
          </cell>
          <cell r="I14253" t="str">
            <v>Motorkabel</v>
          </cell>
          <cell r="K14253" t="str">
            <v>Ingår i batterihållaren</v>
          </cell>
          <cell r="L14253" t="str">
            <v>Ingår i batterihållaren</v>
          </cell>
        </row>
        <row r="14254">
          <cell r="B14254" t="str">
            <v>YEC7785532Kabel framlampa</v>
          </cell>
          <cell r="C14254" t="str">
            <v>YEC7785532</v>
          </cell>
          <cell r="D14254">
            <v>2024</v>
          </cell>
          <cell r="E14254">
            <v>39</v>
          </cell>
          <cell r="F14254" t="str">
            <v>0390</v>
          </cell>
          <cell r="G14254" t="str">
            <v>J007</v>
          </cell>
          <cell r="H14254" t="str">
            <v>F. LIGHT CABLE:</v>
          </cell>
          <cell r="I14254" t="str">
            <v>Kabel framlampa</v>
          </cell>
          <cell r="K14254" t="str">
            <v>C8705068-1-0416</v>
          </cell>
          <cell r="L14254" t="str">
            <v>C8705068-1-0416</v>
          </cell>
        </row>
        <row r="14255">
          <cell r="B14255" t="str">
            <v>YEC7785532Kabel baklampa</v>
          </cell>
          <cell r="C14255" t="str">
            <v>YEC7785532</v>
          </cell>
          <cell r="D14255">
            <v>2024</v>
          </cell>
          <cell r="E14255">
            <v>40</v>
          </cell>
          <cell r="F14255" t="str">
            <v>0400</v>
          </cell>
          <cell r="G14255" t="str">
            <v>J008</v>
          </cell>
          <cell r="H14255" t="str">
            <v>R. LIGHT CABLE:</v>
          </cell>
          <cell r="I14255" t="str">
            <v>Kabel baklampa</v>
          </cell>
          <cell r="K14255" t="str">
            <v>C8705068-1-0415</v>
          </cell>
          <cell r="L14255" t="str">
            <v>C8705068-1-04-8</v>
          </cell>
        </row>
        <row r="14256">
          <cell r="B14256" t="str">
            <v>YEC7785532Hastighetssensor</v>
          </cell>
          <cell r="C14256" t="str">
            <v>YEC7785532</v>
          </cell>
          <cell r="D14256">
            <v>2024</v>
          </cell>
          <cell r="E14256">
            <v>41</v>
          </cell>
          <cell r="F14256" t="str">
            <v>0410</v>
          </cell>
          <cell r="G14256" t="str">
            <v>J009</v>
          </cell>
          <cell r="H14256" t="str">
            <v>SPEED SENSOR:</v>
          </cell>
          <cell r="I14256" t="str">
            <v>Hastighetssensor</v>
          </cell>
          <cell r="K14256" t="str">
            <v>C8705068-1-411C</v>
          </cell>
          <cell r="L14256" t="str">
            <v>C8705068-1-411C</v>
          </cell>
        </row>
        <row r="14257">
          <cell r="B14257" t="str">
            <v>YEC7785532Batteri</v>
          </cell>
          <cell r="C14257" t="str">
            <v>YEC7785532</v>
          </cell>
          <cell r="D14257">
            <v>2024</v>
          </cell>
          <cell r="E14257">
            <v>42</v>
          </cell>
          <cell r="F14257" t="str">
            <v>0420</v>
          </cell>
          <cell r="G14257" t="str">
            <v>J002</v>
          </cell>
          <cell r="H14257" t="str">
            <v>BATTERY:</v>
          </cell>
          <cell r="I14257" t="str">
            <v>Batteri</v>
          </cell>
          <cell r="K14257" t="str">
            <v>C8705102-1-11C</v>
          </cell>
          <cell r="L14257" t="str">
            <v>C8705102-1-11C</v>
          </cell>
        </row>
        <row r="14258">
          <cell r="B14258" t="str">
            <v>YEC7785532Batterihållare</v>
          </cell>
          <cell r="C14258" t="str">
            <v>YEC7785532</v>
          </cell>
          <cell r="D14258">
            <v>2024</v>
          </cell>
          <cell r="E14258">
            <v>43</v>
          </cell>
          <cell r="F14258" t="str">
            <v>0430</v>
          </cell>
          <cell r="G14258" t="str">
            <v>J003</v>
          </cell>
          <cell r="H14258" t="str">
            <v>BATTERY HOLDER/Slider</v>
          </cell>
          <cell r="I14258" t="str">
            <v>Batterihållare</v>
          </cell>
          <cell r="K14258" t="str">
            <v>C8705129-2CA</v>
          </cell>
          <cell r="L14258" t="str">
            <v>C8705129-2CA</v>
          </cell>
        </row>
        <row r="14259">
          <cell r="B14259" t="str">
            <v>YEC7785532Batteriladdare</v>
          </cell>
          <cell r="C14259" t="str">
            <v>YEC7785532</v>
          </cell>
          <cell r="D14259">
            <v>2024</v>
          </cell>
          <cell r="E14259">
            <v>44</v>
          </cell>
          <cell r="F14259" t="str">
            <v>0440</v>
          </cell>
          <cell r="G14259" t="str">
            <v>J010</v>
          </cell>
          <cell r="H14259" t="str">
            <v>CHARGER:</v>
          </cell>
          <cell r="I14259" t="str">
            <v>Batteriladdare</v>
          </cell>
          <cell r="K14259" t="str">
            <v>C8705086-02C</v>
          </cell>
          <cell r="L14259" t="str">
            <v>C8705086-02C</v>
          </cell>
        </row>
        <row r="14260">
          <cell r="B14260" t="str">
            <v>YEC7785532Kontrollbox</v>
          </cell>
          <cell r="C14260" t="str">
            <v>YEC7785532</v>
          </cell>
          <cell r="D14260">
            <v>2024</v>
          </cell>
          <cell r="E14260">
            <v>45</v>
          </cell>
          <cell r="F14260" t="str">
            <v>0450</v>
          </cell>
          <cell r="G14260" t="str">
            <v>J011</v>
          </cell>
          <cell r="H14260" t="str">
            <v>Controller</v>
          </cell>
          <cell r="I14260" t="str">
            <v>Kontrollbox</v>
          </cell>
          <cell r="K14260" t="str">
            <v>INGÅR I MOTORN</v>
          </cell>
          <cell r="L14260" t="str">
            <v>Ingår i motorn</v>
          </cell>
        </row>
        <row r="14261">
          <cell r="B14261" t="str">
            <v>YEC7785532Växelöra</v>
          </cell>
          <cell r="C14261" t="str">
            <v>YEC7785532</v>
          </cell>
          <cell r="D14261">
            <v>2024</v>
          </cell>
          <cell r="E14261">
            <v>46</v>
          </cell>
          <cell r="F14261" t="str">
            <v>0460</v>
          </cell>
          <cell r="G14261" t="str">
            <v>D005</v>
          </cell>
          <cell r="H14261" t="str">
            <v>Gear hanger</v>
          </cell>
          <cell r="I14261" t="str">
            <v>Växelöra</v>
          </cell>
          <cell r="L14261" t="e">
            <v>#N/A</v>
          </cell>
        </row>
        <row r="14262">
          <cell r="B14262" t="str">
            <v>YEC7995521RAM</v>
          </cell>
          <cell r="C14262" t="str">
            <v>YEC7995521</v>
          </cell>
          <cell r="D14262">
            <v>2024</v>
          </cell>
          <cell r="E14262">
            <v>1</v>
          </cell>
          <cell r="F14262" t="str">
            <v>0010</v>
          </cell>
          <cell r="G14262" t="str">
            <v>A001</v>
          </cell>
          <cell r="H14262" t="str">
            <v>PAINTED FRAME</v>
          </cell>
          <cell r="I14262" t="str">
            <v>RAM</v>
          </cell>
          <cell r="K14262" t="str">
            <v>C1308064-550</v>
          </cell>
          <cell r="L14262" t="e">
            <v>#N/A</v>
          </cell>
        </row>
        <row r="14263">
          <cell r="B14263" t="str">
            <v>YEC7995521Framgaffel</v>
          </cell>
          <cell r="C14263" t="str">
            <v>YEC7995521</v>
          </cell>
          <cell r="D14263">
            <v>2024</v>
          </cell>
          <cell r="E14263">
            <v>2</v>
          </cell>
          <cell r="F14263" t="str">
            <v>0020</v>
          </cell>
          <cell r="G14263" t="str">
            <v>A002</v>
          </cell>
          <cell r="H14263" t="str">
            <v>PAINTED FORK</v>
          </cell>
          <cell r="I14263" t="str">
            <v>Framgaffel</v>
          </cell>
          <cell r="K14263" t="str">
            <v>C1625381-260-BK</v>
          </cell>
          <cell r="L14263" t="e">
            <v>#N/A</v>
          </cell>
        </row>
        <row r="14264">
          <cell r="B14264" t="str">
            <v>YEC7995521Styrlager</v>
          </cell>
          <cell r="C14264" t="str">
            <v>YEC7995521</v>
          </cell>
          <cell r="D14264">
            <v>2024</v>
          </cell>
          <cell r="E14264">
            <v>3</v>
          </cell>
          <cell r="F14264" t="str">
            <v>0030</v>
          </cell>
          <cell r="G14264" t="str">
            <v>B001</v>
          </cell>
          <cell r="H14264" t="str">
            <v>Head Set</v>
          </cell>
          <cell r="I14264" t="str">
            <v>Styrlager</v>
          </cell>
          <cell r="K14264" t="str">
            <v>C2105339</v>
          </cell>
          <cell r="L14264" t="str">
            <v>C2105339</v>
          </cell>
        </row>
        <row r="14265">
          <cell r="B14265" t="str">
            <v xml:space="preserve">YEC7995521Styrstam </v>
          </cell>
          <cell r="C14265" t="str">
            <v>YEC7995521</v>
          </cell>
          <cell r="D14265">
            <v>2024</v>
          </cell>
          <cell r="E14265">
            <v>4</v>
          </cell>
          <cell r="F14265" t="str">
            <v>0040</v>
          </cell>
          <cell r="G14265" t="str">
            <v>B002</v>
          </cell>
          <cell r="H14265" t="str">
            <v>Handlebar Stem</v>
          </cell>
          <cell r="I14265" t="str">
            <v xml:space="preserve">Styrstam </v>
          </cell>
          <cell r="K14265" t="str">
            <v>C2205475-105</v>
          </cell>
          <cell r="L14265" t="str">
            <v>C2200261-105</v>
          </cell>
        </row>
        <row r="14266">
          <cell r="B14266" t="str">
            <v>YEC7995521Styre</v>
          </cell>
          <cell r="C14266" t="str">
            <v>YEC7995521</v>
          </cell>
          <cell r="D14266">
            <v>2024</v>
          </cell>
          <cell r="E14266">
            <v>5</v>
          </cell>
          <cell r="F14266" t="str">
            <v>0050</v>
          </cell>
          <cell r="G14266" t="str">
            <v>B003</v>
          </cell>
          <cell r="H14266" t="str">
            <v>Handelbar</v>
          </cell>
          <cell r="I14266" t="str">
            <v>Styre</v>
          </cell>
          <cell r="K14266" t="str">
            <v>C2305990</v>
          </cell>
          <cell r="L14266" t="str">
            <v>C2300249</v>
          </cell>
        </row>
        <row r="14267">
          <cell r="B14267" t="str">
            <v>YEC7995521Bromsgrepp H</v>
          </cell>
          <cell r="C14267" t="str">
            <v>YEC7995521</v>
          </cell>
          <cell r="D14267">
            <v>2024</v>
          </cell>
          <cell r="E14267">
            <v>6</v>
          </cell>
          <cell r="F14267" t="str">
            <v>0060</v>
          </cell>
          <cell r="G14267" t="str">
            <v>C002</v>
          </cell>
          <cell r="H14267" t="str">
            <v>Brake Lever R</v>
          </cell>
          <cell r="I14267" t="str">
            <v>Bromsgrepp H</v>
          </cell>
          <cell r="K14267" t="str">
            <v>Shimano</v>
          </cell>
          <cell r="L14267" t="str">
            <v>Kontakta SHIMANO</v>
          </cell>
        </row>
        <row r="14268">
          <cell r="B14268" t="str">
            <v>YEC7995521Bromsgrepp V</v>
          </cell>
          <cell r="C14268" t="str">
            <v>YEC7995521</v>
          </cell>
          <cell r="D14268">
            <v>2024</v>
          </cell>
          <cell r="E14268">
            <v>7</v>
          </cell>
          <cell r="F14268" t="str">
            <v>0070</v>
          </cell>
          <cell r="G14268" t="str">
            <v>C001</v>
          </cell>
          <cell r="H14268" t="str">
            <v>Brake Lever L</v>
          </cell>
          <cell r="I14268" t="str">
            <v>Bromsgrepp V</v>
          </cell>
          <cell r="K14268" t="str">
            <v>Shimano</v>
          </cell>
          <cell r="L14268" t="str">
            <v>Kontakta SHIMANO</v>
          </cell>
        </row>
        <row r="14269">
          <cell r="B14269" t="str">
            <v>YEC7995521Växelreglage H</v>
          </cell>
          <cell r="C14269" t="str">
            <v>YEC7995521</v>
          </cell>
          <cell r="D14269">
            <v>2024</v>
          </cell>
          <cell r="E14269">
            <v>8</v>
          </cell>
          <cell r="F14269" t="str">
            <v>0080</v>
          </cell>
          <cell r="G14269" t="str">
            <v>D002</v>
          </cell>
          <cell r="H14269" t="str">
            <v>Shift Lever R</v>
          </cell>
          <cell r="I14269" t="str">
            <v>Växelreglage H</v>
          </cell>
          <cell r="K14269" t="str">
            <v>ASLM3000RAT</v>
          </cell>
          <cell r="L14269" t="str">
            <v>Kontakta SHIMANO</v>
          </cell>
        </row>
        <row r="14270">
          <cell r="B14270" t="str">
            <v>YEC7995521Växelreglage V</v>
          </cell>
          <cell r="C14270" t="str">
            <v>YEC7995521</v>
          </cell>
          <cell r="D14270">
            <v>2024</v>
          </cell>
          <cell r="E14270">
            <v>9</v>
          </cell>
          <cell r="F14270" t="str">
            <v>0090</v>
          </cell>
          <cell r="G14270" t="str">
            <v>D001</v>
          </cell>
          <cell r="H14270" t="str">
            <v>Shift Lever L</v>
          </cell>
          <cell r="I14270" t="str">
            <v>Växelreglage V</v>
          </cell>
          <cell r="L14270" t="e">
            <v>#N/A</v>
          </cell>
        </row>
        <row r="14271">
          <cell r="B14271" t="str">
            <v>YEC7995521Handtag par</v>
          </cell>
          <cell r="C14271" t="str">
            <v>YEC7995521</v>
          </cell>
          <cell r="D14271">
            <v>2024</v>
          </cell>
          <cell r="E14271">
            <v>10</v>
          </cell>
          <cell r="F14271" t="str">
            <v>0100</v>
          </cell>
          <cell r="G14271" t="str">
            <v>B004</v>
          </cell>
          <cell r="H14271" t="str">
            <v>Grip R</v>
          </cell>
          <cell r="I14271" t="str">
            <v>Handtag par</v>
          </cell>
          <cell r="K14271" t="str">
            <v>C2505504</v>
          </cell>
          <cell r="L14271" t="str">
            <v>C2500188</v>
          </cell>
        </row>
        <row r="14272">
          <cell r="B14272" t="str">
            <v>YEC7995521Frambroms</v>
          </cell>
          <cell r="C14272" t="str">
            <v>YEC7995521</v>
          </cell>
          <cell r="D14272">
            <v>2024</v>
          </cell>
          <cell r="E14272">
            <v>11</v>
          </cell>
          <cell r="F14272" t="str">
            <v>0110</v>
          </cell>
          <cell r="G14272" t="str">
            <v>C003</v>
          </cell>
          <cell r="H14272" t="str">
            <v xml:space="preserve">Brake front </v>
          </cell>
          <cell r="I14272" t="str">
            <v>Frambroms</v>
          </cell>
          <cell r="K14272" t="str">
            <v>AMT201KLFPRX085</v>
          </cell>
          <cell r="L14272" t="str">
            <v>Kontakta SHIMANO</v>
          </cell>
        </row>
        <row r="14273">
          <cell r="B14273" t="str">
            <v>YEC7995521Bakbroms</v>
          </cell>
          <cell r="C14273" t="str">
            <v>YEC7995521</v>
          </cell>
          <cell r="D14273">
            <v>2024</v>
          </cell>
          <cell r="E14273">
            <v>12</v>
          </cell>
          <cell r="F14273" t="str">
            <v>0120</v>
          </cell>
          <cell r="G14273" t="str">
            <v>C004</v>
          </cell>
          <cell r="H14273" t="str">
            <v>Brake rear</v>
          </cell>
          <cell r="I14273" t="str">
            <v>Bakbroms</v>
          </cell>
          <cell r="K14273" t="str">
            <v>AMT201JRRXRX145</v>
          </cell>
          <cell r="L14273" t="str">
            <v>Kontakta SHIMANO</v>
          </cell>
        </row>
        <row r="14274">
          <cell r="B14274" t="str">
            <v>YEC7995521Vevlager</v>
          </cell>
          <cell r="C14274" t="str">
            <v>YEC7995521</v>
          </cell>
          <cell r="D14274">
            <v>2024</v>
          </cell>
          <cell r="E14274">
            <v>13</v>
          </cell>
          <cell r="F14274" t="str">
            <v>0130</v>
          </cell>
          <cell r="G14274" t="str">
            <v>E001</v>
          </cell>
          <cell r="H14274" t="str">
            <v xml:space="preserve">BB-set </v>
          </cell>
          <cell r="I14274" t="str">
            <v>Vevlager</v>
          </cell>
          <cell r="K14274" t="str">
            <v>INGÅR I MOTORN</v>
          </cell>
          <cell r="L14274" t="str">
            <v>Ingår i motorn</v>
          </cell>
        </row>
        <row r="14275">
          <cell r="B14275" t="str">
            <v>YEC7995521Vevparti</v>
          </cell>
          <cell r="C14275" t="str">
            <v>YEC7995521</v>
          </cell>
          <cell r="D14275">
            <v>2024</v>
          </cell>
          <cell r="E14275">
            <v>14</v>
          </cell>
          <cell r="F14275" t="str">
            <v>0140</v>
          </cell>
          <cell r="G14275" t="str">
            <v>E002</v>
          </cell>
          <cell r="H14275" t="str">
            <v>Front Chainwheel</v>
          </cell>
          <cell r="I14275" t="str">
            <v>Vevparti</v>
          </cell>
          <cell r="K14275" t="str">
            <v>Shimano</v>
          </cell>
          <cell r="L14275" t="str">
            <v>Kontakta SHIMANO</v>
          </cell>
        </row>
        <row r="14276">
          <cell r="B14276" t="str">
            <v>YEC7995521Kedjeskydd</v>
          </cell>
          <cell r="C14276" t="str">
            <v>YEC7995521</v>
          </cell>
          <cell r="D14276">
            <v>2024</v>
          </cell>
          <cell r="E14276">
            <v>15</v>
          </cell>
          <cell r="F14276" t="str">
            <v>0150</v>
          </cell>
          <cell r="G14276" t="str">
            <v>H001</v>
          </cell>
          <cell r="H14276" t="str">
            <v>Chain guard</v>
          </cell>
          <cell r="I14276" t="str">
            <v>Kedjeskydd</v>
          </cell>
          <cell r="L14276" t="e">
            <v>#N/A</v>
          </cell>
        </row>
        <row r="14277">
          <cell r="B14277" t="str">
            <v>YEC7995521Kedjeskyddsfäste</v>
          </cell>
          <cell r="C14277" t="str">
            <v>YEC7995521</v>
          </cell>
          <cell r="D14277">
            <v>2024</v>
          </cell>
          <cell r="E14277">
            <v>16</v>
          </cell>
          <cell r="F14277" t="str">
            <v>0160</v>
          </cell>
          <cell r="G14277" t="str">
            <v>H002</v>
          </cell>
          <cell r="H14277" t="str">
            <v>Chain guard bracket</v>
          </cell>
          <cell r="I14277" t="str">
            <v>Kedjeskyddsfäste</v>
          </cell>
          <cell r="L14277" t="e">
            <v>#N/A</v>
          </cell>
        </row>
        <row r="14278">
          <cell r="B14278" t="str">
            <v>YEC7995521Framväxel</v>
          </cell>
          <cell r="C14278" t="str">
            <v>YEC7995521</v>
          </cell>
          <cell r="D14278">
            <v>2024</v>
          </cell>
          <cell r="E14278">
            <v>17</v>
          </cell>
          <cell r="F14278" t="str">
            <v>0170</v>
          </cell>
          <cell r="G14278" t="str">
            <v>D003</v>
          </cell>
          <cell r="H14278" t="str">
            <v>Front Derailleur</v>
          </cell>
          <cell r="I14278" t="str">
            <v>Framväxel</v>
          </cell>
          <cell r="L14278" t="e">
            <v>#N/A</v>
          </cell>
        </row>
        <row r="14279">
          <cell r="B14279" t="str">
            <v>YEC7995521Bakväxel</v>
          </cell>
          <cell r="C14279" t="str">
            <v>YEC7995521</v>
          </cell>
          <cell r="D14279">
            <v>2024</v>
          </cell>
          <cell r="E14279">
            <v>18</v>
          </cell>
          <cell r="F14279" t="str">
            <v>0180</v>
          </cell>
          <cell r="G14279" t="str">
            <v>D004</v>
          </cell>
          <cell r="H14279" t="str">
            <v>Rear Derailleur</v>
          </cell>
          <cell r="I14279" t="str">
            <v>Bakväxel</v>
          </cell>
          <cell r="K14279" t="str">
            <v>ARDT4000SGSL</v>
          </cell>
          <cell r="L14279" t="str">
            <v>Kontakta SHIMANO</v>
          </cell>
        </row>
        <row r="14280">
          <cell r="B14280" t="str">
            <v>YEC7995521Kedja</v>
          </cell>
          <cell r="C14280" t="str">
            <v>YEC7995521</v>
          </cell>
          <cell r="D14280">
            <v>2024</v>
          </cell>
          <cell r="E14280">
            <v>19</v>
          </cell>
          <cell r="F14280" t="str">
            <v>0190</v>
          </cell>
          <cell r="G14280" t="str">
            <v>E003</v>
          </cell>
          <cell r="H14280" t="str">
            <v xml:space="preserve">Chain </v>
          </cell>
          <cell r="I14280" t="str">
            <v>Kedja</v>
          </cell>
          <cell r="K14280" t="str">
            <v>C3405042-114</v>
          </cell>
          <cell r="L14280" t="e">
            <v>#N/A</v>
          </cell>
        </row>
        <row r="14281">
          <cell r="B14281" t="str">
            <v>YEC7995521Kassett</v>
          </cell>
          <cell r="C14281" t="str">
            <v>YEC7995521</v>
          </cell>
          <cell r="D14281">
            <v>2024</v>
          </cell>
          <cell r="E14281">
            <v>20</v>
          </cell>
          <cell r="F14281" t="str">
            <v>0200</v>
          </cell>
          <cell r="G14281" t="str">
            <v>E004</v>
          </cell>
          <cell r="H14281" t="str">
            <v>Cassette Sprocket</v>
          </cell>
          <cell r="I14281" t="str">
            <v>Kassett</v>
          </cell>
          <cell r="K14281" t="str">
            <v>ACSHG2009132</v>
          </cell>
          <cell r="L14281" t="str">
            <v>Kontakta SHIMANO</v>
          </cell>
        </row>
        <row r="14282">
          <cell r="B14282" t="str">
            <v>YEC7995521Framhjul</v>
          </cell>
          <cell r="C14282" t="str">
            <v>YEC7995521</v>
          </cell>
          <cell r="D14282">
            <v>2024</v>
          </cell>
          <cell r="E14282">
            <v>21</v>
          </cell>
          <cell r="F14282" t="str">
            <v>0210</v>
          </cell>
          <cell r="G14282" t="str">
            <v>F001</v>
          </cell>
          <cell r="H14282" t="str">
            <v>Front hub</v>
          </cell>
          <cell r="I14282" t="str">
            <v>Framhjul</v>
          </cell>
          <cell r="K14282" t="str">
            <v>C4108124</v>
          </cell>
          <cell r="L14282" t="str">
            <v>C4100337</v>
          </cell>
        </row>
        <row r="14283">
          <cell r="B14283" t="str">
            <v>YEC7995521Bakhjul</v>
          </cell>
          <cell r="C14283" t="str">
            <v>YEC7995521</v>
          </cell>
          <cell r="D14283">
            <v>2024</v>
          </cell>
          <cell r="E14283">
            <v>22</v>
          </cell>
          <cell r="F14283" t="str">
            <v>0220</v>
          </cell>
          <cell r="G14283" t="str">
            <v>F002</v>
          </cell>
          <cell r="H14283" t="str">
            <v>Rear hub</v>
          </cell>
          <cell r="I14283" t="str">
            <v>Bakhjul</v>
          </cell>
          <cell r="K14283" t="str">
            <v>C4208296</v>
          </cell>
          <cell r="L14283" t="str">
            <v>C4200298</v>
          </cell>
        </row>
        <row r="14284">
          <cell r="B14284" t="str">
            <v>YEC7995521Däck</v>
          </cell>
          <cell r="C14284" t="str">
            <v>YEC7995521</v>
          </cell>
          <cell r="D14284">
            <v>2024</v>
          </cell>
          <cell r="E14284">
            <v>23</v>
          </cell>
          <cell r="F14284" t="str">
            <v>0230</v>
          </cell>
          <cell r="G14284" t="str">
            <v>F003</v>
          </cell>
          <cell r="H14284" t="str">
            <v>Tire</v>
          </cell>
          <cell r="I14284" t="str">
            <v>Däck</v>
          </cell>
          <cell r="K14284" t="str">
            <v>C4906583</v>
          </cell>
          <cell r="L14284" t="str">
            <v>C4901464</v>
          </cell>
        </row>
        <row r="14285">
          <cell r="B14285" t="str">
            <v>YEC7995521Skärmar set</v>
          </cell>
          <cell r="C14285" t="str">
            <v>YEC7995521</v>
          </cell>
          <cell r="D14285">
            <v>2024</v>
          </cell>
          <cell r="E14285">
            <v>24</v>
          </cell>
          <cell r="F14285" t="str">
            <v>0240</v>
          </cell>
          <cell r="G14285" t="str">
            <v>H003</v>
          </cell>
          <cell r="H14285" t="str">
            <v xml:space="preserve">Mudguard front   </v>
          </cell>
          <cell r="I14285" t="str">
            <v>Skärmar set</v>
          </cell>
          <cell r="K14285" t="str">
            <v>C8256299-BK</v>
          </cell>
          <cell r="L14285" t="str">
            <v>C8256299-BK / C8256300-BK</v>
          </cell>
        </row>
        <row r="14286">
          <cell r="B14286" t="str">
            <v>YEC7995521Pakethållare</v>
          </cell>
          <cell r="C14286" t="str">
            <v>YEC7995521</v>
          </cell>
          <cell r="D14286">
            <v>2024</v>
          </cell>
          <cell r="E14286">
            <v>25</v>
          </cell>
          <cell r="F14286" t="str">
            <v>0250</v>
          </cell>
          <cell r="G14286" t="str">
            <v>H004</v>
          </cell>
          <cell r="H14286" t="str">
            <v>Carrier</v>
          </cell>
          <cell r="I14286" t="str">
            <v>Pakethållare</v>
          </cell>
          <cell r="K14286" t="str">
            <v>C8205747-BK</v>
          </cell>
          <cell r="L14286" t="str">
            <v>C8200052</v>
          </cell>
        </row>
        <row r="14287">
          <cell r="B14287" t="str">
            <v>YEC7995521Sadel</v>
          </cell>
          <cell r="C14287" t="str">
            <v>YEC7995521</v>
          </cell>
          <cell r="D14287">
            <v>2024</v>
          </cell>
          <cell r="E14287">
            <v>26</v>
          </cell>
          <cell r="F14287" t="str">
            <v>0260</v>
          </cell>
          <cell r="G14287" t="str">
            <v>G001</v>
          </cell>
          <cell r="H14287" t="str">
            <v>Saddle</v>
          </cell>
          <cell r="I14287" t="str">
            <v>Sadel</v>
          </cell>
          <cell r="K14287" t="str">
            <v>C7106330</v>
          </cell>
          <cell r="L14287" t="str">
            <v>BSP?</v>
          </cell>
        </row>
        <row r="14288">
          <cell r="B14288" t="str">
            <v>YEC7995521Sadelstolpe</v>
          </cell>
          <cell r="C14288" t="str">
            <v>YEC7995521</v>
          </cell>
          <cell r="D14288">
            <v>2024</v>
          </cell>
          <cell r="E14288">
            <v>27</v>
          </cell>
          <cell r="F14288" t="str">
            <v>0270</v>
          </cell>
          <cell r="G14288" t="str">
            <v>G002</v>
          </cell>
          <cell r="H14288" t="str">
            <v>Seatpost</v>
          </cell>
          <cell r="I14288" t="str">
            <v>Sadelstolpe</v>
          </cell>
          <cell r="K14288" t="str">
            <v>C7205554</v>
          </cell>
          <cell r="L14288" t="str">
            <v>C7200322-316</v>
          </cell>
        </row>
        <row r="14289">
          <cell r="B14289" t="str">
            <v>YEC7995521Sadelrörsklämma</v>
          </cell>
          <cell r="C14289" t="str">
            <v>YEC7995521</v>
          </cell>
          <cell r="D14289">
            <v>2024</v>
          </cell>
          <cell r="E14289">
            <v>28</v>
          </cell>
          <cell r="F14289" t="str">
            <v>0280</v>
          </cell>
          <cell r="G14289" t="str">
            <v>G003</v>
          </cell>
          <cell r="H14289" t="str">
            <v>Seat Clamp</v>
          </cell>
          <cell r="I14289" t="str">
            <v>Sadelrörsklämma</v>
          </cell>
          <cell r="K14289" t="str">
            <v>C7305138-BK</v>
          </cell>
          <cell r="L14289" t="str">
            <v>C7300027-350</v>
          </cell>
        </row>
        <row r="14290">
          <cell r="B14290" t="str">
            <v>YEC7995521Framlampa</v>
          </cell>
          <cell r="C14290" t="str">
            <v>YEC7995521</v>
          </cell>
          <cell r="D14290">
            <v>2024</v>
          </cell>
          <cell r="E14290">
            <v>29</v>
          </cell>
          <cell r="F14290" t="str">
            <v>0290</v>
          </cell>
          <cell r="G14290" t="str">
            <v>H005</v>
          </cell>
          <cell r="H14290" t="str">
            <v>Front light</v>
          </cell>
          <cell r="I14290" t="str">
            <v>Framlampa</v>
          </cell>
          <cell r="K14290" t="str">
            <v>C8015307</v>
          </cell>
          <cell r="L14290" t="str">
            <v>C8015301</v>
          </cell>
        </row>
        <row r="14291">
          <cell r="B14291" t="str">
            <v>YEC7995521Baklampa</v>
          </cell>
          <cell r="C14291" t="str">
            <v>YEC7995521</v>
          </cell>
          <cell r="D14291">
            <v>2024</v>
          </cell>
          <cell r="E14291">
            <v>30</v>
          </cell>
          <cell r="F14291" t="str">
            <v>0300</v>
          </cell>
          <cell r="G14291" t="str">
            <v>H006</v>
          </cell>
          <cell r="H14291" t="str">
            <v>Light, Rear</v>
          </cell>
          <cell r="I14291" t="str">
            <v>Baklampa</v>
          </cell>
          <cell r="K14291" t="str">
            <v>C8015183</v>
          </cell>
          <cell r="L14291" t="str">
            <v>C8015183</v>
          </cell>
        </row>
        <row r="14292">
          <cell r="B14292" t="str">
            <v>YEC7995521Låssats</v>
          </cell>
          <cell r="C14292" t="str">
            <v>YEC7995521</v>
          </cell>
          <cell r="D14292">
            <v>2024</v>
          </cell>
          <cell r="E14292">
            <v>31</v>
          </cell>
          <cell r="F14292" t="str">
            <v>0310</v>
          </cell>
          <cell r="G14292" t="str">
            <v>H007</v>
          </cell>
          <cell r="H14292" t="str">
            <v>Lock</v>
          </cell>
          <cell r="I14292" t="str">
            <v>Låssats</v>
          </cell>
          <cell r="K14292" t="str">
            <v>C8405097</v>
          </cell>
          <cell r="L14292" t="str">
            <v>C8405097</v>
          </cell>
        </row>
        <row r="14293">
          <cell r="B14293" t="str">
            <v>YEC7995521Stöd</v>
          </cell>
          <cell r="C14293" t="str">
            <v>YEC7995521</v>
          </cell>
          <cell r="D14293">
            <v>2024</v>
          </cell>
          <cell r="E14293">
            <v>32</v>
          </cell>
          <cell r="F14293" t="str">
            <v>0320</v>
          </cell>
          <cell r="G14293" t="str">
            <v>H008</v>
          </cell>
          <cell r="H14293" t="str">
            <v>Kick stand</v>
          </cell>
          <cell r="I14293" t="str">
            <v>Stöd</v>
          </cell>
          <cell r="K14293" t="str">
            <v>C8105214</v>
          </cell>
          <cell r="L14293" t="str">
            <v>C8100036</v>
          </cell>
        </row>
        <row r="14294">
          <cell r="B14294" t="str">
            <v>YEC7995521Korg</v>
          </cell>
          <cell r="C14294" t="str">
            <v>YEC7995521</v>
          </cell>
          <cell r="D14294">
            <v>2024</v>
          </cell>
          <cell r="E14294">
            <v>33</v>
          </cell>
          <cell r="F14294" t="str">
            <v>0330</v>
          </cell>
          <cell r="G14294" t="str">
            <v>H009</v>
          </cell>
          <cell r="H14294" t="str">
            <v>Basket / Fr carrier</v>
          </cell>
          <cell r="I14294" t="str">
            <v>Korg</v>
          </cell>
          <cell r="L14294" t="e">
            <v>#N/A</v>
          </cell>
        </row>
        <row r="14295">
          <cell r="B14295" t="str">
            <v>YEC7995521Pedaler</v>
          </cell>
          <cell r="C14295" t="str">
            <v>YEC7995521</v>
          </cell>
          <cell r="D14295">
            <v>2024</v>
          </cell>
          <cell r="E14295">
            <v>34</v>
          </cell>
          <cell r="F14295" t="str">
            <v>0340</v>
          </cell>
          <cell r="G14295" t="str">
            <v>E005</v>
          </cell>
          <cell r="H14295" t="str">
            <v xml:space="preserve">Pedal </v>
          </cell>
          <cell r="I14295" t="str">
            <v>Pedaler</v>
          </cell>
          <cell r="K14295" t="str">
            <v>C3505321</v>
          </cell>
          <cell r="L14295" t="str">
            <v>C3500117</v>
          </cell>
        </row>
        <row r="14296">
          <cell r="B14296" t="str">
            <v>YEC7995521Motor</v>
          </cell>
          <cell r="C14296" t="str">
            <v>YEC7995521</v>
          </cell>
          <cell r="D14296">
            <v>2024</v>
          </cell>
          <cell r="E14296">
            <v>35</v>
          </cell>
          <cell r="F14296" t="str">
            <v>0350</v>
          </cell>
          <cell r="G14296" t="str">
            <v>J001</v>
          </cell>
          <cell r="H14296" t="str">
            <v>DRIVE UNIT:</v>
          </cell>
          <cell r="I14296" t="str">
            <v>Motor</v>
          </cell>
          <cell r="K14296" t="str">
            <v>ADUE5000</v>
          </cell>
          <cell r="L14296" t="str">
            <v>Kontakta SHIMANO / DU-E5000</v>
          </cell>
        </row>
        <row r="14297">
          <cell r="B14297" t="str">
            <v>YEC7995521Display</v>
          </cell>
          <cell r="C14297" t="str">
            <v>YEC7995521</v>
          </cell>
          <cell r="D14297">
            <v>2024</v>
          </cell>
          <cell r="E14297">
            <v>36</v>
          </cell>
          <cell r="F14297" t="str">
            <v>0360</v>
          </cell>
          <cell r="G14297" t="str">
            <v>J004</v>
          </cell>
          <cell r="H14297" t="str">
            <v>DISPLAY:</v>
          </cell>
          <cell r="I14297" t="str">
            <v>Display</v>
          </cell>
          <cell r="K14297" t="str">
            <v>KSCE6100CI</v>
          </cell>
          <cell r="L14297" t="str">
            <v>Kontakta SHIMANO / SC-E6100</v>
          </cell>
        </row>
        <row r="14298">
          <cell r="B14298" t="str">
            <v>YEC7995521EB-Bus kabel</v>
          </cell>
          <cell r="C14298" t="str">
            <v>YEC7995521</v>
          </cell>
          <cell r="D14298">
            <v>2024</v>
          </cell>
          <cell r="E14298">
            <v>37</v>
          </cell>
          <cell r="F14298" t="str">
            <v>0370</v>
          </cell>
          <cell r="G14298" t="str">
            <v>J005</v>
          </cell>
          <cell r="H14298" t="str">
            <v>EB-BUS CABLE:</v>
          </cell>
          <cell r="I14298" t="str">
            <v>EB-Bus kabel</v>
          </cell>
          <cell r="K14298" t="str">
            <v>Shimano</v>
          </cell>
          <cell r="L14298" t="str">
            <v>Kontakta SHIMANO</v>
          </cell>
        </row>
        <row r="14299">
          <cell r="B14299" t="str">
            <v>YEC7995521Motorkabel</v>
          </cell>
          <cell r="C14299" t="str">
            <v>YEC7995521</v>
          </cell>
          <cell r="D14299">
            <v>2024</v>
          </cell>
          <cell r="E14299">
            <v>38</v>
          </cell>
          <cell r="F14299" t="str">
            <v>0380</v>
          </cell>
          <cell r="G14299" t="str">
            <v>J006</v>
          </cell>
          <cell r="H14299" t="str">
            <v>POWER CABLE:</v>
          </cell>
          <cell r="I14299" t="str">
            <v>Motorkabel</v>
          </cell>
          <cell r="K14299" t="str">
            <v>Ingår i batterihållaren</v>
          </cell>
          <cell r="L14299" t="str">
            <v>Ingår i batterihållaren</v>
          </cell>
        </row>
        <row r="14300">
          <cell r="B14300" t="str">
            <v>YEC7995521Kabel framlampa</v>
          </cell>
          <cell r="C14300" t="str">
            <v>YEC7995521</v>
          </cell>
          <cell r="D14300">
            <v>2024</v>
          </cell>
          <cell r="E14300">
            <v>39</v>
          </cell>
          <cell r="F14300" t="str">
            <v>0390</v>
          </cell>
          <cell r="G14300" t="str">
            <v>J007</v>
          </cell>
          <cell r="H14300" t="str">
            <v>F. LIGHT CABLE:</v>
          </cell>
          <cell r="I14300" t="str">
            <v>Kabel framlampa</v>
          </cell>
          <cell r="K14300" t="str">
            <v>C8075017</v>
          </cell>
          <cell r="L14300" t="str">
            <v>C8075017</v>
          </cell>
        </row>
        <row r="14301">
          <cell r="B14301" t="str">
            <v>YEC7995521Kabel baklampa</v>
          </cell>
          <cell r="C14301" t="str">
            <v>YEC7995521</v>
          </cell>
          <cell r="D14301">
            <v>2024</v>
          </cell>
          <cell r="E14301">
            <v>40</v>
          </cell>
          <cell r="F14301" t="str">
            <v>0400</v>
          </cell>
          <cell r="G14301" t="str">
            <v>J008</v>
          </cell>
          <cell r="H14301" t="str">
            <v>R. LIGHT CABLE:</v>
          </cell>
          <cell r="I14301" t="str">
            <v>Kabel baklampa</v>
          </cell>
          <cell r="K14301" t="str">
            <v>C8075047</v>
          </cell>
          <cell r="L14301" t="str">
            <v>BSP?</v>
          </cell>
        </row>
        <row r="14302">
          <cell r="B14302" t="str">
            <v>YEC7995521Hastighetssensor</v>
          </cell>
          <cell r="C14302" t="str">
            <v>YEC7995521</v>
          </cell>
          <cell r="D14302">
            <v>2024</v>
          </cell>
          <cell r="E14302">
            <v>41</v>
          </cell>
          <cell r="F14302" t="str">
            <v>0410</v>
          </cell>
          <cell r="G14302" t="str">
            <v>J009</v>
          </cell>
          <cell r="H14302" t="str">
            <v>SPEED SENSOR:</v>
          </cell>
          <cell r="I14302" t="str">
            <v>Hastighetssensor</v>
          </cell>
          <cell r="K14302" t="str">
            <v>KSMDUE10</v>
          </cell>
          <cell r="L14302" t="str">
            <v>Kontakta SHIMANO / SM-DUE10</v>
          </cell>
        </row>
        <row r="14303">
          <cell r="B14303" t="str">
            <v>YEC7995521Batteri</v>
          </cell>
          <cell r="C14303" t="str">
            <v>YEC7995521</v>
          </cell>
          <cell r="D14303">
            <v>2024</v>
          </cell>
          <cell r="E14303">
            <v>42</v>
          </cell>
          <cell r="F14303" t="str">
            <v>0420</v>
          </cell>
          <cell r="G14303" t="str">
            <v>J002</v>
          </cell>
          <cell r="H14303" t="str">
            <v>BATTERY:</v>
          </cell>
          <cell r="I14303" t="str">
            <v>Batteri</v>
          </cell>
          <cell r="K14303" t="str">
            <v>C8705239-1-11H</v>
          </cell>
          <cell r="L14303" t="str">
            <v>C8705239-1-11H</v>
          </cell>
        </row>
        <row r="14304">
          <cell r="B14304" t="str">
            <v>YEC7995521Batterihållare</v>
          </cell>
          <cell r="C14304" t="str">
            <v>YEC7995521</v>
          </cell>
          <cell r="D14304">
            <v>2024</v>
          </cell>
          <cell r="E14304">
            <v>43</v>
          </cell>
          <cell r="F14304" t="str">
            <v>0430</v>
          </cell>
          <cell r="G14304" t="str">
            <v>J003</v>
          </cell>
          <cell r="H14304" t="str">
            <v>BATTERY HOLDER/Slider</v>
          </cell>
          <cell r="I14304" t="str">
            <v>Batterihållare</v>
          </cell>
          <cell r="K14304" t="str">
            <v>C8705238-KIT2</v>
          </cell>
          <cell r="L14304" t="str">
            <v>BSP?</v>
          </cell>
        </row>
        <row r="14305">
          <cell r="B14305" t="str">
            <v>YEC7995521Batteriladdare</v>
          </cell>
          <cell r="C14305" t="str">
            <v>YEC7995521</v>
          </cell>
          <cell r="D14305">
            <v>2024</v>
          </cell>
          <cell r="E14305">
            <v>44</v>
          </cell>
          <cell r="F14305" t="str">
            <v>0440</v>
          </cell>
          <cell r="G14305" t="str">
            <v>J010</v>
          </cell>
          <cell r="H14305" t="str">
            <v>CHARGER:</v>
          </cell>
          <cell r="I14305" t="str">
            <v>Batteriladdare</v>
          </cell>
          <cell r="K14305" t="str">
            <v>C8705238-02</v>
          </cell>
          <cell r="L14305" t="str">
            <v>C8705238-02</v>
          </cell>
        </row>
        <row r="14306">
          <cell r="B14306" t="str">
            <v>YEC7995521Kontrollbox</v>
          </cell>
          <cell r="C14306" t="str">
            <v>YEC7995521</v>
          </cell>
          <cell r="D14306">
            <v>2024</v>
          </cell>
          <cell r="E14306">
            <v>45</v>
          </cell>
          <cell r="F14306" t="str">
            <v>0450</v>
          </cell>
          <cell r="G14306" t="str">
            <v>J011</v>
          </cell>
          <cell r="H14306" t="str">
            <v>Controller</v>
          </cell>
          <cell r="I14306" t="str">
            <v>Kontrollbox</v>
          </cell>
          <cell r="K14306" t="str">
            <v>INGÅR I MOTORN</v>
          </cell>
          <cell r="L14306" t="str">
            <v>Ingår i motorn</v>
          </cell>
        </row>
        <row r="14307">
          <cell r="B14307" t="str">
            <v>YEC7995521Växelöra</v>
          </cell>
          <cell r="C14307" t="str">
            <v>YEC7995521</v>
          </cell>
          <cell r="D14307">
            <v>2024</v>
          </cell>
          <cell r="E14307">
            <v>46</v>
          </cell>
          <cell r="F14307" t="str">
            <v>0460</v>
          </cell>
          <cell r="G14307" t="str">
            <v>D005</v>
          </cell>
          <cell r="H14307" t="str">
            <v>Gear hanger</v>
          </cell>
          <cell r="I14307" t="str">
            <v>Växelöra</v>
          </cell>
          <cell r="L14307" t="e">
            <v>#N/A</v>
          </cell>
        </row>
        <row r="14308">
          <cell r="B14308" t="str">
            <v>YEC9974740RAM</v>
          </cell>
          <cell r="C14308" t="str">
            <v>YEC9974740</v>
          </cell>
          <cell r="D14308">
            <v>2024</v>
          </cell>
          <cell r="E14308">
            <v>1</v>
          </cell>
          <cell r="F14308" t="str">
            <v>0010</v>
          </cell>
          <cell r="G14308" t="str">
            <v>A001</v>
          </cell>
          <cell r="H14308" t="str">
            <v>PAINTED FRAME</v>
          </cell>
          <cell r="I14308" t="str">
            <v>RAM</v>
          </cell>
          <cell r="K14308" t="str">
            <v>C1307707-470</v>
          </cell>
          <cell r="L14308" t="e">
            <v>#N/A</v>
          </cell>
        </row>
        <row r="14309">
          <cell r="B14309" t="str">
            <v>YEC9974740Framgaffel</v>
          </cell>
          <cell r="C14309" t="str">
            <v>YEC9974740</v>
          </cell>
          <cell r="D14309">
            <v>2024</v>
          </cell>
          <cell r="E14309">
            <v>2</v>
          </cell>
          <cell r="F14309" t="str">
            <v>0020</v>
          </cell>
          <cell r="G14309" t="str">
            <v>A002</v>
          </cell>
          <cell r="H14309" t="str">
            <v>PAINTED FORK</v>
          </cell>
          <cell r="I14309" t="str">
            <v>Framgaffel</v>
          </cell>
          <cell r="K14309" t="str">
            <v>C1605442-204</v>
          </cell>
          <cell r="L14309" t="e">
            <v>#N/A</v>
          </cell>
        </row>
        <row r="14310">
          <cell r="B14310" t="str">
            <v>YEC9974740Styrlager</v>
          </cell>
          <cell r="C14310" t="str">
            <v>YEC9974740</v>
          </cell>
          <cell r="D14310">
            <v>2024</v>
          </cell>
          <cell r="E14310">
            <v>3</v>
          </cell>
          <cell r="F14310" t="str">
            <v>0030</v>
          </cell>
          <cell r="G14310" t="str">
            <v>B001</v>
          </cell>
          <cell r="H14310" t="str">
            <v>Head Set</v>
          </cell>
          <cell r="I14310" t="str">
            <v>Styrlager</v>
          </cell>
          <cell r="K14310" t="str">
            <v>C2105256</v>
          </cell>
          <cell r="L14310" t="str">
            <v>C2105256</v>
          </cell>
        </row>
        <row r="14311">
          <cell r="B14311" t="str">
            <v xml:space="preserve">YEC9974740Styrstam </v>
          </cell>
          <cell r="C14311" t="str">
            <v>YEC9974740</v>
          </cell>
          <cell r="D14311">
            <v>2024</v>
          </cell>
          <cell r="E14311">
            <v>4</v>
          </cell>
          <cell r="F14311" t="str">
            <v>0040</v>
          </cell>
          <cell r="G14311" t="str">
            <v>B002</v>
          </cell>
          <cell r="H14311" t="str">
            <v>Handlebar Stem</v>
          </cell>
          <cell r="I14311" t="str">
            <v xml:space="preserve">Styrstam </v>
          </cell>
          <cell r="K14311" t="str">
            <v>C2205585-090</v>
          </cell>
          <cell r="L14311" t="str">
            <v>C2205585-090</v>
          </cell>
        </row>
        <row r="14312">
          <cell r="B14312" t="str">
            <v>YEC9974740Styre</v>
          </cell>
          <cell r="C14312" t="str">
            <v>YEC9974740</v>
          </cell>
          <cell r="D14312">
            <v>2024</v>
          </cell>
          <cell r="E14312">
            <v>5</v>
          </cell>
          <cell r="F14312" t="str">
            <v>0050</v>
          </cell>
          <cell r="G14312" t="str">
            <v>B003</v>
          </cell>
          <cell r="H14312" t="str">
            <v>Handelbar</v>
          </cell>
          <cell r="I14312" t="str">
            <v>Styre</v>
          </cell>
          <cell r="K14312" t="str">
            <v>C2306074</v>
          </cell>
          <cell r="L14312" t="str">
            <v>C2306074</v>
          </cell>
        </row>
        <row r="14313">
          <cell r="B14313" t="str">
            <v>YEC9974740Bromsgrepp H</v>
          </cell>
          <cell r="C14313" t="str">
            <v>YEC9974740</v>
          </cell>
          <cell r="D14313">
            <v>2024</v>
          </cell>
          <cell r="E14313">
            <v>6</v>
          </cell>
          <cell r="F14313" t="str">
            <v>0060</v>
          </cell>
          <cell r="G14313" t="str">
            <v>C002</v>
          </cell>
          <cell r="H14313" t="str">
            <v>Brake Lever R</v>
          </cell>
          <cell r="I14313" t="str">
            <v>Bromsgrepp H</v>
          </cell>
          <cell r="K14313" t="str">
            <v xml:space="preserve"> </v>
          </cell>
          <cell r="L14313" t="e">
            <v>#N/A</v>
          </cell>
        </row>
        <row r="14314">
          <cell r="B14314" t="str">
            <v>YEC9974740Bromsgrepp V</v>
          </cell>
          <cell r="C14314" t="str">
            <v>YEC9974740</v>
          </cell>
          <cell r="D14314">
            <v>2024</v>
          </cell>
          <cell r="E14314">
            <v>7</v>
          </cell>
          <cell r="F14314" t="str">
            <v>0070</v>
          </cell>
          <cell r="G14314" t="str">
            <v>C001</v>
          </cell>
          <cell r="H14314" t="str">
            <v>Brake Lever L</v>
          </cell>
          <cell r="I14314" t="str">
            <v>Bromsgrepp V</v>
          </cell>
          <cell r="K14314" t="str">
            <v>Shimano</v>
          </cell>
          <cell r="L14314" t="str">
            <v>Kontakta SHIMANO</v>
          </cell>
        </row>
        <row r="14315">
          <cell r="B14315" t="str">
            <v>YEC9974740Växelreglage H</v>
          </cell>
          <cell r="C14315" t="str">
            <v>YEC9974740</v>
          </cell>
          <cell r="D14315">
            <v>2024</v>
          </cell>
          <cell r="E14315">
            <v>8</v>
          </cell>
          <cell r="F14315" t="str">
            <v>0080</v>
          </cell>
          <cell r="G14315" t="str">
            <v>D002</v>
          </cell>
          <cell r="H14315" t="str">
            <v>Shift Lever R</v>
          </cell>
          <cell r="I14315" t="str">
            <v>Växelreglage H</v>
          </cell>
          <cell r="K14315" t="str">
            <v>C5105092</v>
          </cell>
          <cell r="L14315" t="str">
            <v>Kontakta SHIMANO</v>
          </cell>
        </row>
        <row r="14316">
          <cell r="B14316" t="str">
            <v>YEC9974740Växelreglage V</v>
          </cell>
          <cell r="C14316" t="str">
            <v>YEC9974740</v>
          </cell>
          <cell r="D14316">
            <v>2024</v>
          </cell>
          <cell r="E14316">
            <v>9</v>
          </cell>
          <cell r="F14316" t="str">
            <v>0090</v>
          </cell>
          <cell r="G14316" t="str">
            <v>D001</v>
          </cell>
          <cell r="H14316" t="str">
            <v>Shift Lever L</v>
          </cell>
          <cell r="I14316" t="str">
            <v>Växelreglage V</v>
          </cell>
          <cell r="L14316" t="e">
            <v>#N/A</v>
          </cell>
        </row>
        <row r="14317">
          <cell r="B14317" t="str">
            <v>YEC9974740Handtag par</v>
          </cell>
          <cell r="C14317" t="str">
            <v>YEC9974740</v>
          </cell>
          <cell r="D14317">
            <v>2024</v>
          </cell>
          <cell r="E14317">
            <v>10</v>
          </cell>
          <cell r="F14317" t="str">
            <v>0100</v>
          </cell>
          <cell r="G14317" t="str">
            <v>B004</v>
          </cell>
          <cell r="H14317" t="str">
            <v>Grip R</v>
          </cell>
          <cell r="I14317" t="str">
            <v>Handtag par</v>
          </cell>
          <cell r="K14317" t="str">
            <v>C2505528</v>
          </cell>
          <cell r="L14317" t="str">
            <v>C2500057</v>
          </cell>
        </row>
        <row r="14318">
          <cell r="B14318" t="str">
            <v>YEC9974740Frambroms</v>
          </cell>
          <cell r="C14318" t="str">
            <v>YEC9974740</v>
          </cell>
          <cell r="D14318">
            <v>2024</v>
          </cell>
          <cell r="E14318">
            <v>11</v>
          </cell>
          <cell r="F14318" t="str">
            <v>0110</v>
          </cell>
          <cell r="G14318" t="str">
            <v>C003</v>
          </cell>
          <cell r="H14318" t="str">
            <v xml:space="preserve">Brake front </v>
          </cell>
          <cell r="I14318" t="str">
            <v>Frambroms</v>
          </cell>
          <cell r="K14318" t="str">
            <v>AMT200KLFURX100</v>
          </cell>
          <cell r="L14318" t="str">
            <v>Kontakta SHIMANO</v>
          </cell>
        </row>
        <row r="14319">
          <cell r="B14319" t="str">
            <v>YEC9974740Bakbroms</v>
          </cell>
          <cell r="C14319" t="str">
            <v>YEC9974740</v>
          </cell>
          <cell r="D14319">
            <v>2024</v>
          </cell>
          <cell r="E14319">
            <v>12</v>
          </cell>
          <cell r="F14319" t="str">
            <v>0120</v>
          </cell>
          <cell r="G14319" t="str">
            <v>C004</v>
          </cell>
          <cell r="H14319" t="str">
            <v>Brake rear</v>
          </cell>
          <cell r="I14319" t="str">
            <v>Bakbroms</v>
          </cell>
          <cell r="K14319" t="str">
            <v>Fotbroms</v>
          </cell>
          <cell r="L14319" t="str">
            <v>Kontakta SHIMANO</v>
          </cell>
        </row>
        <row r="14320">
          <cell r="B14320" t="str">
            <v>YEC9974740Vevlager</v>
          </cell>
          <cell r="C14320" t="str">
            <v>YEC9974740</v>
          </cell>
          <cell r="D14320">
            <v>2024</v>
          </cell>
          <cell r="E14320">
            <v>13</v>
          </cell>
          <cell r="F14320" t="str">
            <v>0130</v>
          </cell>
          <cell r="G14320" t="str">
            <v>E001</v>
          </cell>
          <cell r="H14320" t="str">
            <v xml:space="preserve">BB-set </v>
          </cell>
          <cell r="I14320" t="str">
            <v>Vevlager</v>
          </cell>
          <cell r="K14320" t="str">
            <v>INGÅR I MOTORN</v>
          </cell>
          <cell r="L14320" t="str">
            <v>Ingår i motorn</v>
          </cell>
        </row>
        <row r="14321">
          <cell r="B14321" t="str">
            <v>YEC9974740Vevparti</v>
          </cell>
          <cell r="C14321" t="str">
            <v>YEC9974740</v>
          </cell>
          <cell r="D14321">
            <v>2024</v>
          </cell>
          <cell r="E14321">
            <v>14</v>
          </cell>
          <cell r="F14321" t="str">
            <v>0140</v>
          </cell>
          <cell r="G14321" t="str">
            <v>E002</v>
          </cell>
          <cell r="H14321" t="str">
            <v>Front Chainwheel</v>
          </cell>
          <cell r="I14321" t="str">
            <v>Vevparti</v>
          </cell>
          <cell r="K14321" t="str">
            <v>Shimano</v>
          </cell>
          <cell r="L14321" t="str">
            <v>Kontakta SHIMANO</v>
          </cell>
        </row>
        <row r="14322">
          <cell r="B14322" t="str">
            <v>YEC9974740Kedjeskydd</v>
          </cell>
          <cell r="C14322" t="str">
            <v>YEC9974740</v>
          </cell>
          <cell r="D14322">
            <v>2024</v>
          </cell>
          <cell r="E14322">
            <v>15</v>
          </cell>
          <cell r="F14322" t="str">
            <v>0150</v>
          </cell>
          <cell r="G14322" t="str">
            <v>H001</v>
          </cell>
          <cell r="H14322" t="str">
            <v>Chain guard</v>
          </cell>
          <cell r="I14322" t="str">
            <v>Kedjeskydd</v>
          </cell>
          <cell r="K14322" t="str">
            <v>C8305427/ZBK</v>
          </cell>
          <cell r="L14322" t="str">
            <v>C8305427/ZBK</v>
          </cell>
        </row>
        <row r="14323">
          <cell r="B14323" t="str">
            <v>YEC9974740Kedjeskyddsfäste</v>
          </cell>
          <cell r="C14323" t="str">
            <v>YEC9974740</v>
          </cell>
          <cell r="D14323">
            <v>2024</v>
          </cell>
          <cell r="E14323">
            <v>16</v>
          </cell>
          <cell r="F14323" t="str">
            <v>0160</v>
          </cell>
          <cell r="G14323" t="str">
            <v>H002</v>
          </cell>
          <cell r="H14323" t="str">
            <v>Chain guard bracket</v>
          </cell>
          <cell r="I14323" t="str">
            <v>Kedjeskyddsfäste</v>
          </cell>
          <cell r="K14323" t="str">
            <v>C8305682</v>
          </cell>
          <cell r="L14323" t="str">
            <v>C8305682</v>
          </cell>
        </row>
        <row r="14324">
          <cell r="B14324" t="str">
            <v>YEC9974740Framväxel</v>
          </cell>
          <cell r="C14324" t="str">
            <v>YEC9974740</v>
          </cell>
          <cell r="D14324">
            <v>2024</v>
          </cell>
          <cell r="E14324">
            <v>17</v>
          </cell>
          <cell r="F14324" t="str">
            <v>0170</v>
          </cell>
          <cell r="G14324" t="str">
            <v>D003</v>
          </cell>
          <cell r="H14324" t="str">
            <v>Front Derailleur</v>
          </cell>
          <cell r="I14324" t="str">
            <v>Framväxel</v>
          </cell>
          <cell r="L14324" t="e">
            <v>#N/A</v>
          </cell>
        </row>
        <row r="14325">
          <cell r="B14325" t="str">
            <v>YEC9974740Bakväxel</v>
          </cell>
          <cell r="C14325" t="str">
            <v>YEC9974740</v>
          </cell>
          <cell r="D14325">
            <v>2024</v>
          </cell>
          <cell r="E14325">
            <v>18</v>
          </cell>
          <cell r="F14325" t="str">
            <v>0180</v>
          </cell>
          <cell r="G14325" t="str">
            <v>D004</v>
          </cell>
          <cell r="H14325" t="str">
            <v>Rear Derailleur</v>
          </cell>
          <cell r="I14325" t="str">
            <v>Bakväxel</v>
          </cell>
          <cell r="K14325" t="str">
            <v>Shimano</v>
          </cell>
          <cell r="L14325" t="str">
            <v>Kontakta SHIMANO</v>
          </cell>
        </row>
        <row r="14326">
          <cell r="B14326" t="str">
            <v>YEC9974740Kedja</v>
          </cell>
          <cell r="C14326" t="str">
            <v>YEC9974740</v>
          </cell>
          <cell r="D14326">
            <v>2024</v>
          </cell>
          <cell r="E14326">
            <v>19</v>
          </cell>
          <cell r="F14326" t="str">
            <v>0190</v>
          </cell>
          <cell r="G14326" t="str">
            <v>E003</v>
          </cell>
          <cell r="H14326" t="str">
            <v xml:space="preserve">Chain </v>
          </cell>
          <cell r="I14326" t="str">
            <v>Kedja</v>
          </cell>
          <cell r="K14326" t="str">
            <v>C3405041-102</v>
          </cell>
          <cell r="L14326" t="str">
            <v>C3400038</v>
          </cell>
        </row>
        <row r="14327">
          <cell r="B14327" t="str">
            <v>YEC9974740Kassett</v>
          </cell>
          <cell r="C14327" t="str">
            <v>YEC9974740</v>
          </cell>
          <cell r="D14327">
            <v>2024</v>
          </cell>
          <cell r="E14327">
            <v>20</v>
          </cell>
          <cell r="F14327" t="str">
            <v>0200</v>
          </cell>
          <cell r="G14327" t="str">
            <v>E004</v>
          </cell>
          <cell r="H14327" t="str">
            <v>Cassette Sprocket</v>
          </cell>
          <cell r="I14327" t="str">
            <v>Kassett</v>
          </cell>
          <cell r="K14327" t="str">
            <v>ASMGEAR18SU</v>
          </cell>
          <cell r="L14327" t="str">
            <v>Kontakta SHIMANO</v>
          </cell>
        </row>
        <row r="14328">
          <cell r="B14328" t="str">
            <v>YEC9974740Framhjul</v>
          </cell>
          <cell r="C14328" t="str">
            <v>YEC9974740</v>
          </cell>
          <cell r="D14328">
            <v>2024</v>
          </cell>
          <cell r="E14328">
            <v>21</v>
          </cell>
          <cell r="F14328" t="str">
            <v>0210</v>
          </cell>
          <cell r="G14328" t="str">
            <v>F001</v>
          </cell>
          <cell r="H14328" t="str">
            <v>Front hub</v>
          </cell>
          <cell r="I14328" t="str">
            <v>Framhjul</v>
          </cell>
          <cell r="K14328" t="str">
            <v>C4108235</v>
          </cell>
          <cell r="L14328" t="str">
            <v>C4100393</v>
          </cell>
        </row>
        <row r="14329">
          <cell r="B14329" t="str">
            <v>YEC9974740Bakhjul</v>
          </cell>
          <cell r="C14329" t="str">
            <v>YEC9974740</v>
          </cell>
          <cell r="D14329">
            <v>2024</v>
          </cell>
          <cell r="E14329">
            <v>22</v>
          </cell>
          <cell r="F14329" t="str">
            <v>0220</v>
          </cell>
          <cell r="G14329" t="str">
            <v>F002</v>
          </cell>
          <cell r="H14329" t="str">
            <v>Rear hub</v>
          </cell>
          <cell r="I14329" t="str">
            <v>Bakhjul</v>
          </cell>
          <cell r="K14329" t="str">
            <v>C4208373</v>
          </cell>
          <cell r="L14329" t="str">
            <v>C4200381</v>
          </cell>
        </row>
        <row r="14330">
          <cell r="B14330" t="str">
            <v>YEC9974740Däck</v>
          </cell>
          <cell r="C14330" t="str">
            <v>YEC9974740</v>
          </cell>
          <cell r="D14330">
            <v>2024</v>
          </cell>
          <cell r="E14330">
            <v>23</v>
          </cell>
          <cell r="F14330" t="str">
            <v>0230</v>
          </cell>
          <cell r="G14330" t="str">
            <v>F003</v>
          </cell>
          <cell r="H14330" t="str">
            <v>Tire</v>
          </cell>
          <cell r="I14330" t="str">
            <v>Däck</v>
          </cell>
          <cell r="K14330" t="str">
            <v>C4906530</v>
          </cell>
          <cell r="L14330" t="str">
            <v>BSP?</v>
          </cell>
        </row>
        <row r="14331">
          <cell r="B14331" t="str">
            <v>YEC9974740Skärmar set</v>
          </cell>
          <cell r="C14331" t="str">
            <v>YEC9974740</v>
          </cell>
          <cell r="D14331">
            <v>2024</v>
          </cell>
          <cell r="E14331">
            <v>24</v>
          </cell>
          <cell r="F14331" t="str">
            <v>0240</v>
          </cell>
          <cell r="G14331" t="str">
            <v>H003</v>
          </cell>
          <cell r="H14331" t="str">
            <v xml:space="preserve">Mudguard front   </v>
          </cell>
          <cell r="I14331" t="str">
            <v>Skärmar set</v>
          </cell>
          <cell r="K14331" t="str">
            <v>C8255729-BK</v>
          </cell>
          <cell r="L14331" t="str">
            <v>C8250028</v>
          </cell>
        </row>
        <row r="14332">
          <cell r="B14332" t="str">
            <v>YEC9974740Pakethållare</v>
          </cell>
          <cell r="C14332" t="str">
            <v>YEC9974740</v>
          </cell>
          <cell r="D14332">
            <v>2024</v>
          </cell>
          <cell r="E14332">
            <v>25</v>
          </cell>
          <cell r="F14332" t="str">
            <v>0250</v>
          </cell>
          <cell r="G14332" t="str">
            <v>H004</v>
          </cell>
          <cell r="H14332" t="str">
            <v>Carrier</v>
          </cell>
          <cell r="I14332" t="str">
            <v>Pakethållare</v>
          </cell>
          <cell r="K14332" t="str">
            <v>C8205834-BK</v>
          </cell>
          <cell r="L14332" t="str">
            <v>C8205834-BK</v>
          </cell>
        </row>
        <row r="14333">
          <cell r="B14333" t="str">
            <v>YEC9974740Sadel</v>
          </cell>
          <cell r="C14333" t="str">
            <v>YEC9974740</v>
          </cell>
          <cell r="D14333">
            <v>2024</v>
          </cell>
          <cell r="E14333">
            <v>26</v>
          </cell>
          <cell r="F14333" t="str">
            <v>0260</v>
          </cell>
          <cell r="G14333" t="str">
            <v>G001</v>
          </cell>
          <cell r="H14333" t="str">
            <v>Saddle</v>
          </cell>
          <cell r="I14333" t="str">
            <v>Sadel</v>
          </cell>
          <cell r="K14333" t="str">
            <v>C7105989</v>
          </cell>
          <cell r="L14333" t="str">
            <v>C7100596</v>
          </cell>
        </row>
        <row r="14334">
          <cell r="B14334" t="str">
            <v>YEC9974740Sadelstolpe</v>
          </cell>
          <cell r="C14334" t="str">
            <v>YEC9974740</v>
          </cell>
          <cell r="D14334">
            <v>2024</v>
          </cell>
          <cell r="E14334">
            <v>27</v>
          </cell>
          <cell r="F14334" t="str">
            <v>0270</v>
          </cell>
          <cell r="G14334" t="str">
            <v>G002</v>
          </cell>
          <cell r="H14334" t="str">
            <v>Seatpost</v>
          </cell>
          <cell r="I14334" t="str">
            <v>Sadelstolpe</v>
          </cell>
          <cell r="K14334" t="str">
            <v>C7205260</v>
          </cell>
          <cell r="L14334" t="str">
            <v>C7200053</v>
          </cell>
        </row>
        <row r="14335">
          <cell r="B14335" t="str">
            <v>YEC9974740Sadelrörsklämma</v>
          </cell>
          <cell r="C14335" t="str">
            <v>YEC9974740</v>
          </cell>
          <cell r="D14335">
            <v>2024</v>
          </cell>
          <cell r="E14335">
            <v>28</v>
          </cell>
          <cell r="F14335" t="str">
            <v>0280</v>
          </cell>
          <cell r="G14335" t="str">
            <v>G003</v>
          </cell>
          <cell r="H14335" t="str">
            <v>Seat Clamp</v>
          </cell>
          <cell r="I14335" t="str">
            <v>Sadelrörsklämma</v>
          </cell>
          <cell r="K14335" t="str">
            <v>C7305002</v>
          </cell>
          <cell r="L14335" t="str">
            <v>C7300027-318</v>
          </cell>
        </row>
        <row r="14336">
          <cell r="B14336" t="str">
            <v>YEC9974740Framlampa</v>
          </cell>
          <cell r="C14336" t="str">
            <v>YEC9974740</v>
          </cell>
          <cell r="D14336">
            <v>2024</v>
          </cell>
          <cell r="E14336">
            <v>29</v>
          </cell>
          <cell r="F14336" t="str">
            <v>0290</v>
          </cell>
          <cell r="G14336" t="str">
            <v>H005</v>
          </cell>
          <cell r="H14336" t="str">
            <v>Front light</v>
          </cell>
          <cell r="I14336" t="str">
            <v>Framlampa</v>
          </cell>
          <cell r="K14336" t="str">
            <v>C8015300</v>
          </cell>
          <cell r="L14336" t="str">
            <v>C8015300</v>
          </cell>
        </row>
        <row r="14337">
          <cell r="B14337" t="str">
            <v>YEC9974740Baklampa</v>
          </cell>
          <cell r="C14337" t="str">
            <v>YEC9974740</v>
          </cell>
          <cell r="D14337">
            <v>2024</v>
          </cell>
          <cell r="E14337">
            <v>30</v>
          </cell>
          <cell r="F14337" t="str">
            <v>0300</v>
          </cell>
          <cell r="G14337" t="str">
            <v>H006</v>
          </cell>
          <cell r="H14337" t="str">
            <v>Light, Rear</v>
          </cell>
          <cell r="I14337" t="str">
            <v>Baklampa</v>
          </cell>
          <cell r="K14337" t="str">
            <v>C8705186-1RLBK</v>
          </cell>
          <cell r="L14337" t="str">
            <v>C8705186-1RLBK</v>
          </cell>
        </row>
        <row r="14338">
          <cell r="B14338" t="str">
            <v>YEC9974740Låssats</v>
          </cell>
          <cell r="C14338" t="str">
            <v>YEC9974740</v>
          </cell>
          <cell r="D14338">
            <v>2024</v>
          </cell>
          <cell r="E14338">
            <v>31</v>
          </cell>
          <cell r="F14338" t="str">
            <v>0310</v>
          </cell>
          <cell r="G14338" t="str">
            <v>H007</v>
          </cell>
          <cell r="H14338" t="str">
            <v>Lock</v>
          </cell>
          <cell r="I14338" t="str">
            <v>Låssats</v>
          </cell>
          <cell r="K14338" t="str">
            <v>C8405069</v>
          </cell>
          <cell r="L14338" t="str">
            <v>C8405069</v>
          </cell>
        </row>
        <row r="14339">
          <cell r="B14339" t="str">
            <v>YEC9974740Stöd</v>
          </cell>
          <cell r="C14339" t="str">
            <v>YEC9974740</v>
          </cell>
          <cell r="D14339">
            <v>2024</v>
          </cell>
          <cell r="E14339">
            <v>32</v>
          </cell>
          <cell r="F14339" t="str">
            <v>0320</v>
          </cell>
          <cell r="G14339" t="str">
            <v>H008</v>
          </cell>
          <cell r="H14339" t="str">
            <v>Kick stand</v>
          </cell>
          <cell r="I14339" t="str">
            <v>Stöd</v>
          </cell>
          <cell r="K14339" t="str">
            <v>C8105224</v>
          </cell>
          <cell r="L14339" t="str">
            <v>C8105224</v>
          </cell>
        </row>
        <row r="14340">
          <cell r="B14340" t="str">
            <v>YEC9974740Korg</v>
          </cell>
          <cell r="C14340" t="str">
            <v>YEC9974740</v>
          </cell>
          <cell r="D14340">
            <v>2024</v>
          </cell>
          <cell r="E14340">
            <v>33</v>
          </cell>
          <cell r="F14340" t="str">
            <v>0330</v>
          </cell>
          <cell r="G14340" t="str">
            <v>H009</v>
          </cell>
          <cell r="H14340" t="str">
            <v>Basket / Fr carrier</v>
          </cell>
          <cell r="I14340" t="str">
            <v>Korg</v>
          </cell>
          <cell r="K14340" t="str">
            <v>C8605198</v>
          </cell>
          <cell r="L14340" t="str">
            <v>C8600016</v>
          </cell>
        </row>
        <row r="14341">
          <cell r="B14341" t="str">
            <v>YEC9974740Pedaler</v>
          </cell>
          <cell r="C14341" t="str">
            <v>YEC9974740</v>
          </cell>
          <cell r="D14341">
            <v>2024</v>
          </cell>
          <cell r="E14341">
            <v>34</v>
          </cell>
          <cell r="F14341" t="str">
            <v>0340</v>
          </cell>
          <cell r="G14341" t="str">
            <v>E005</v>
          </cell>
          <cell r="H14341" t="str">
            <v xml:space="preserve">Pedal </v>
          </cell>
          <cell r="I14341" t="str">
            <v>Pedaler</v>
          </cell>
          <cell r="K14341" t="str">
            <v>C3505208-BK</v>
          </cell>
          <cell r="L14341" t="str">
            <v>C3505208</v>
          </cell>
        </row>
        <row r="14342">
          <cell r="B14342" t="str">
            <v>YEC9974740Motor</v>
          </cell>
          <cell r="C14342" t="str">
            <v>YEC9974740</v>
          </cell>
          <cell r="D14342">
            <v>2024</v>
          </cell>
          <cell r="E14342">
            <v>35</v>
          </cell>
          <cell r="F14342" t="str">
            <v>0350</v>
          </cell>
          <cell r="G14342" t="str">
            <v>J001</v>
          </cell>
          <cell r="H14342" t="str">
            <v>DRIVE UNIT:</v>
          </cell>
          <cell r="I14342" t="str">
            <v>Motor</v>
          </cell>
          <cell r="K14342" t="str">
            <v>ADUE5000</v>
          </cell>
          <cell r="L14342" t="str">
            <v>Kontakta SHIMANO / DU-E5000</v>
          </cell>
        </row>
        <row r="14343">
          <cell r="B14343" t="str">
            <v>YEC9974740Display</v>
          </cell>
          <cell r="C14343" t="str">
            <v>YEC9974740</v>
          </cell>
          <cell r="D14343">
            <v>2024</v>
          </cell>
          <cell r="E14343">
            <v>36</v>
          </cell>
          <cell r="F14343" t="str">
            <v>0360</v>
          </cell>
          <cell r="G14343" t="str">
            <v>J004</v>
          </cell>
          <cell r="H14343" t="str">
            <v>DISPLAY:</v>
          </cell>
          <cell r="I14343" t="str">
            <v>Display</v>
          </cell>
          <cell r="K14343" t="str">
            <v>KSCE5000</v>
          </cell>
          <cell r="L14343" t="str">
            <v>Kontakta SHIMANO / SC-E5000</v>
          </cell>
        </row>
        <row r="14344">
          <cell r="B14344" t="str">
            <v>YEC9974740EB-Bus kabel</v>
          </cell>
          <cell r="C14344" t="str">
            <v>YEC9974740</v>
          </cell>
          <cell r="D14344">
            <v>2024</v>
          </cell>
          <cell r="E14344">
            <v>37</v>
          </cell>
          <cell r="F14344" t="str">
            <v>0370</v>
          </cell>
          <cell r="G14344" t="str">
            <v>J005</v>
          </cell>
          <cell r="H14344" t="str">
            <v>EB-BUS CABLE:</v>
          </cell>
          <cell r="I14344" t="str">
            <v>EB-Bus kabel</v>
          </cell>
          <cell r="K14344" t="str">
            <v>Shimano</v>
          </cell>
          <cell r="L14344" t="str">
            <v>Kontakta SHIMANO</v>
          </cell>
        </row>
        <row r="14345">
          <cell r="B14345" t="str">
            <v>YEC9974740Motorkabel</v>
          </cell>
          <cell r="C14345" t="str">
            <v>YEC9974740</v>
          </cell>
          <cell r="D14345">
            <v>2024</v>
          </cell>
          <cell r="E14345">
            <v>38</v>
          </cell>
          <cell r="F14345" t="str">
            <v>0380</v>
          </cell>
          <cell r="G14345" t="str">
            <v>J006</v>
          </cell>
          <cell r="H14345" t="str">
            <v>POWER CABLE:</v>
          </cell>
          <cell r="I14345" t="str">
            <v>Motorkabel</v>
          </cell>
          <cell r="K14345" t="str">
            <v>Ingår i batterihållaren</v>
          </cell>
          <cell r="L14345" t="str">
            <v>Ingår i batterihållaren</v>
          </cell>
        </row>
        <row r="14346">
          <cell r="B14346" t="str">
            <v>YEC9974740Kabel framlampa</v>
          </cell>
          <cell r="C14346" t="str">
            <v>YEC9974740</v>
          </cell>
          <cell r="D14346">
            <v>2024</v>
          </cell>
          <cell r="E14346">
            <v>39</v>
          </cell>
          <cell r="F14346" t="str">
            <v>0390</v>
          </cell>
          <cell r="G14346" t="str">
            <v>J007</v>
          </cell>
          <cell r="H14346" t="str">
            <v>F. LIGHT CABLE:</v>
          </cell>
          <cell r="I14346" t="str">
            <v>Kabel framlampa</v>
          </cell>
          <cell r="K14346" t="str">
            <v>C8075017</v>
          </cell>
          <cell r="L14346" t="str">
            <v>C8075017</v>
          </cell>
        </row>
        <row r="14347">
          <cell r="B14347" t="str">
            <v>YEC9974740Kabel baklampa</v>
          </cell>
          <cell r="C14347" t="str">
            <v>YEC9974740</v>
          </cell>
          <cell r="D14347">
            <v>2024</v>
          </cell>
          <cell r="E14347">
            <v>40</v>
          </cell>
          <cell r="F14347" t="str">
            <v>0400</v>
          </cell>
          <cell r="G14347" t="str">
            <v>J008</v>
          </cell>
          <cell r="H14347" t="str">
            <v>R. LIGHT CABLE:</v>
          </cell>
          <cell r="I14347" t="str">
            <v>Kabel baklampa</v>
          </cell>
          <cell r="K14347" t="str">
            <v>INGÅR I BATTERIET</v>
          </cell>
          <cell r="L14347" t="str">
            <v>Ingår i batteriet</v>
          </cell>
        </row>
        <row r="14348">
          <cell r="B14348" t="str">
            <v>YEC9974740Hastighetssensor</v>
          </cell>
          <cell r="C14348" t="str">
            <v>YEC9974740</v>
          </cell>
          <cell r="D14348">
            <v>2024</v>
          </cell>
          <cell r="E14348">
            <v>41</v>
          </cell>
          <cell r="F14348" t="str">
            <v>0410</v>
          </cell>
          <cell r="G14348" t="str">
            <v>J009</v>
          </cell>
          <cell r="H14348" t="str">
            <v>SPEED SENSOR:</v>
          </cell>
          <cell r="I14348" t="str">
            <v>Hastighetssensor</v>
          </cell>
          <cell r="K14348" t="str">
            <v>KSMDUE10</v>
          </cell>
          <cell r="L14348" t="str">
            <v>Kontakta SHIMANO / SM-DUE10</v>
          </cell>
        </row>
        <row r="14349">
          <cell r="B14349" t="str">
            <v>YEC9974740Batteri</v>
          </cell>
          <cell r="C14349" t="str">
            <v>YEC9974740</v>
          </cell>
          <cell r="D14349">
            <v>2024</v>
          </cell>
          <cell r="E14349">
            <v>42</v>
          </cell>
          <cell r="F14349" t="str">
            <v>0420</v>
          </cell>
          <cell r="G14349" t="str">
            <v>J002</v>
          </cell>
          <cell r="H14349" t="str">
            <v>BATTERY:</v>
          </cell>
          <cell r="I14349" t="str">
            <v>Batteri</v>
          </cell>
          <cell r="K14349" t="str">
            <v>C8705186-S-11EA</v>
          </cell>
          <cell r="L14349" t="str">
            <v>C8705186-S-11EA</v>
          </cell>
        </row>
        <row r="14350">
          <cell r="B14350" t="str">
            <v>YEC9974740Batterihållare</v>
          </cell>
          <cell r="C14350" t="str">
            <v>YEC9974740</v>
          </cell>
          <cell r="D14350">
            <v>2024</v>
          </cell>
          <cell r="E14350">
            <v>43</v>
          </cell>
          <cell r="F14350" t="str">
            <v>0430</v>
          </cell>
          <cell r="G14350" t="str">
            <v>J003</v>
          </cell>
          <cell r="H14350" t="str">
            <v>BATTERY HOLDER/Slider</v>
          </cell>
          <cell r="I14350" t="str">
            <v>Batterihållare</v>
          </cell>
          <cell r="K14350" t="str">
            <v>C8705188-S-01</v>
          </cell>
          <cell r="L14350" t="str">
            <v>C8705188-S-01</v>
          </cell>
        </row>
        <row r="14351">
          <cell r="B14351" t="str">
            <v>YEC9974740Batteriladdare</v>
          </cell>
          <cell r="C14351" t="str">
            <v>YEC9974740</v>
          </cell>
          <cell r="D14351">
            <v>2024</v>
          </cell>
          <cell r="E14351">
            <v>44</v>
          </cell>
          <cell r="F14351" t="str">
            <v>0440</v>
          </cell>
          <cell r="G14351" t="str">
            <v>J010</v>
          </cell>
          <cell r="H14351" t="str">
            <v>CHARGER:</v>
          </cell>
          <cell r="I14351" t="str">
            <v>Batteriladdare</v>
          </cell>
          <cell r="K14351" t="str">
            <v>C8705086-02C</v>
          </cell>
          <cell r="L14351" t="str">
            <v>C8705086-02C</v>
          </cell>
        </row>
        <row r="14352">
          <cell r="B14352" t="str">
            <v>YEC9974740Kontrollbox</v>
          </cell>
          <cell r="C14352" t="str">
            <v>YEC9974740</v>
          </cell>
          <cell r="D14352">
            <v>2024</v>
          </cell>
          <cell r="E14352">
            <v>45</v>
          </cell>
          <cell r="F14352" t="str">
            <v>0450</v>
          </cell>
          <cell r="G14352" t="str">
            <v>J011</v>
          </cell>
          <cell r="H14352" t="str">
            <v>Controller</v>
          </cell>
          <cell r="I14352" t="str">
            <v>Kontrollbox</v>
          </cell>
          <cell r="K14352" t="str">
            <v>INGÅR I MOTORN</v>
          </cell>
          <cell r="L14352" t="str">
            <v>Ingår i motorn</v>
          </cell>
        </row>
        <row r="14353">
          <cell r="B14353" t="str">
            <v>YEC9974740Växelöra</v>
          </cell>
          <cell r="C14353" t="str">
            <v>YEC9974740</v>
          </cell>
          <cell r="D14353">
            <v>2024</v>
          </cell>
          <cell r="E14353">
            <v>46</v>
          </cell>
          <cell r="F14353" t="str">
            <v>0460</v>
          </cell>
          <cell r="G14353" t="str">
            <v>D005</v>
          </cell>
          <cell r="H14353" t="str">
            <v>Gear hanger</v>
          </cell>
          <cell r="I14353" t="str">
            <v>Växelöra</v>
          </cell>
          <cell r="L14353" t="e">
            <v>#N/A</v>
          </cell>
        </row>
        <row r="14354">
          <cell r="B14354" t="str">
            <v>YEC9975140RAM</v>
          </cell>
          <cell r="C14354" t="str">
            <v>YEC9975140</v>
          </cell>
          <cell r="D14354">
            <v>2024</v>
          </cell>
          <cell r="E14354">
            <v>1</v>
          </cell>
          <cell r="F14354" t="str">
            <v>0010</v>
          </cell>
          <cell r="G14354" t="str">
            <v>A001</v>
          </cell>
          <cell r="H14354" t="str">
            <v>PAINTED FRAME</v>
          </cell>
          <cell r="I14354" t="str">
            <v>RAM</v>
          </cell>
          <cell r="K14354" t="str">
            <v>C1307707-510</v>
          </cell>
          <cell r="L14354" t="e">
            <v>#N/A</v>
          </cell>
        </row>
        <row r="14355">
          <cell r="B14355" t="str">
            <v>YEC9975140Framgaffel</v>
          </cell>
          <cell r="C14355" t="str">
            <v>YEC9975140</v>
          </cell>
          <cell r="D14355">
            <v>2024</v>
          </cell>
          <cell r="E14355">
            <v>2</v>
          </cell>
          <cell r="F14355" t="str">
            <v>0020</v>
          </cell>
          <cell r="G14355" t="str">
            <v>A002</v>
          </cell>
          <cell r="H14355" t="str">
            <v>PAINTED FORK</v>
          </cell>
          <cell r="I14355" t="str">
            <v>Framgaffel</v>
          </cell>
          <cell r="K14355" t="str">
            <v>C1605442-224</v>
          </cell>
          <cell r="L14355" t="e">
            <v>#N/A</v>
          </cell>
        </row>
        <row r="14356">
          <cell r="B14356" t="str">
            <v>YEC9975140Styrlager</v>
          </cell>
          <cell r="C14356" t="str">
            <v>YEC9975140</v>
          </cell>
          <cell r="D14356">
            <v>2024</v>
          </cell>
          <cell r="E14356">
            <v>3</v>
          </cell>
          <cell r="F14356" t="str">
            <v>0030</v>
          </cell>
          <cell r="G14356" t="str">
            <v>B001</v>
          </cell>
          <cell r="H14356" t="str">
            <v>Head Set</v>
          </cell>
          <cell r="I14356" t="str">
            <v>Styrlager</v>
          </cell>
          <cell r="K14356" t="str">
            <v>C2105256</v>
          </cell>
          <cell r="L14356" t="str">
            <v>C2105256</v>
          </cell>
        </row>
        <row r="14357">
          <cell r="B14357" t="str">
            <v xml:space="preserve">YEC9975140Styrstam </v>
          </cell>
          <cell r="C14357" t="str">
            <v>YEC9975140</v>
          </cell>
          <cell r="D14357">
            <v>2024</v>
          </cell>
          <cell r="E14357">
            <v>4</v>
          </cell>
          <cell r="F14357" t="str">
            <v>0040</v>
          </cell>
          <cell r="G14357" t="str">
            <v>B002</v>
          </cell>
          <cell r="H14357" t="str">
            <v>Handlebar Stem</v>
          </cell>
          <cell r="I14357" t="str">
            <v xml:space="preserve">Styrstam </v>
          </cell>
          <cell r="K14357" t="str">
            <v>C2205585-090</v>
          </cell>
          <cell r="L14357" t="str">
            <v>C2205585-090</v>
          </cell>
        </row>
        <row r="14358">
          <cell r="B14358" t="str">
            <v>YEC9975140Styre</v>
          </cell>
          <cell r="C14358" t="str">
            <v>YEC9975140</v>
          </cell>
          <cell r="D14358">
            <v>2024</v>
          </cell>
          <cell r="E14358">
            <v>5</v>
          </cell>
          <cell r="F14358" t="str">
            <v>0050</v>
          </cell>
          <cell r="G14358" t="str">
            <v>B003</v>
          </cell>
          <cell r="H14358" t="str">
            <v>Handelbar</v>
          </cell>
          <cell r="I14358" t="str">
            <v>Styre</v>
          </cell>
          <cell r="K14358" t="str">
            <v>C2306074</v>
          </cell>
          <cell r="L14358" t="str">
            <v>C2306074</v>
          </cell>
        </row>
        <row r="14359">
          <cell r="B14359" t="str">
            <v>YEC9975140Bromsgrepp H</v>
          </cell>
          <cell r="C14359" t="str">
            <v>YEC9975140</v>
          </cell>
          <cell r="D14359">
            <v>2024</v>
          </cell>
          <cell r="E14359">
            <v>6</v>
          </cell>
          <cell r="F14359" t="str">
            <v>0060</v>
          </cell>
          <cell r="G14359" t="str">
            <v>C002</v>
          </cell>
          <cell r="H14359" t="str">
            <v>Brake Lever R</v>
          </cell>
          <cell r="I14359" t="str">
            <v>Bromsgrepp H</v>
          </cell>
          <cell r="K14359" t="str">
            <v xml:space="preserve"> </v>
          </cell>
          <cell r="L14359" t="e">
            <v>#N/A</v>
          </cell>
        </row>
        <row r="14360">
          <cell r="B14360" t="str">
            <v>YEC9975140Bromsgrepp V</v>
          </cell>
          <cell r="C14360" t="str">
            <v>YEC9975140</v>
          </cell>
          <cell r="D14360">
            <v>2024</v>
          </cell>
          <cell r="E14360">
            <v>7</v>
          </cell>
          <cell r="F14360" t="str">
            <v>0070</v>
          </cell>
          <cell r="G14360" t="str">
            <v>C001</v>
          </cell>
          <cell r="H14360" t="str">
            <v>Brake Lever L</v>
          </cell>
          <cell r="I14360" t="str">
            <v>Bromsgrepp V</v>
          </cell>
          <cell r="K14360" t="str">
            <v>Shimano</v>
          </cell>
          <cell r="L14360" t="str">
            <v>Kontakta SHIMANO</v>
          </cell>
        </row>
        <row r="14361">
          <cell r="B14361" t="str">
            <v>YEC9975140Växelreglage H</v>
          </cell>
          <cell r="C14361" t="str">
            <v>YEC9975140</v>
          </cell>
          <cell r="D14361">
            <v>2024</v>
          </cell>
          <cell r="E14361">
            <v>8</v>
          </cell>
          <cell r="F14361" t="str">
            <v>0080</v>
          </cell>
          <cell r="G14361" t="str">
            <v>D002</v>
          </cell>
          <cell r="H14361" t="str">
            <v>Shift Lever R</v>
          </cell>
          <cell r="I14361" t="str">
            <v>Växelreglage H</v>
          </cell>
          <cell r="K14361" t="str">
            <v>C5105092</v>
          </cell>
          <cell r="L14361" t="str">
            <v>Kontakta SHIMANO</v>
          </cell>
        </row>
        <row r="14362">
          <cell r="B14362" t="str">
            <v>YEC9975140Växelreglage V</v>
          </cell>
          <cell r="C14362" t="str">
            <v>YEC9975140</v>
          </cell>
          <cell r="D14362">
            <v>2024</v>
          </cell>
          <cell r="E14362">
            <v>9</v>
          </cell>
          <cell r="F14362" t="str">
            <v>0090</v>
          </cell>
          <cell r="G14362" t="str">
            <v>D001</v>
          </cell>
          <cell r="H14362" t="str">
            <v>Shift Lever L</v>
          </cell>
          <cell r="I14362" t="str">
            <v>Växelreglage V</v>
          </cell>
          <cell r="L14362" t="e">
            <v>#N/A</v>
          </cell>
        </row>
        <row r="14363">
          <cell r="B14363" t="str">
            <v>YEC9975140Handtag par</v>
          </cell>
          <cell r="C14363" t="str">
            <v>YEC9975140</v>
          </cell>
          <cell r="D14363">
            <v>2024</v>
          </cell>
          <cell r="E14363">
            <v>10</v>
          </cell>
          <cell r="F14363" t="str">
            <v>0100</v>
          </cell>
          <cell r="G14363" t="str">
            <v>B004</v>
          </cell>
          <cell r="H14363" t="str">
            <v>Grip R</v>
          </cell>
          <cell r="I14363" t="str">
            <v>Handtag par</v>
          </cell>
          <cell r="K14363" t="str">
            <v>C2505528</v>
          </cell>
          <cell r="L14363" t="str">
            <v>C2500057</v>
          </cell>
        </row>
        <row r="14364">
          <cell r="B14364" t="str">
            <v>YEC9975140Frambroms</v>
          </cell>
          <cell r="C14364" t="str">
            <v>YEC9975140</v>
          </cell>
          <cell r="D14364">
            <v>2024</v>
          </cell>
          <cell r="E14364">
            <v>11</v>
          </cell>
          <cell r="F14364" t="str">
            <v>0110</v>
          </cell>
          <cell r="G14364" t="str">
            <v>C003</v>
          </cell>
          <cell r="H14364" t="str">
            <v xml:space="preserve">Brake front </v>
          </cell>
          <cell r="I14364" t="str">
            <v>Frambroms</v>
          </cell>
          <cell r="K14364" t="str">
            <v>AMT200KLFURX100</v>
          </cell>
          <cell r="L14364" t="str">
            <v>Kontakta SHIMANO</v>
          </cell>
        </row>
        <row r="14365">
          <cell r="B14365" t="str">
            <v>YEC9975140Bakbroms</v>
          </cell>
          <cell r="C14365" t="str">
            <v>YEC9975140</v>
          </cell>
          <cell r="D14365">
            <v>2024</v>
          </cell>
          <cell r="E14365">
            <v>12</v>
          </cell>
          <cell r="F14365" t="str">
            <v>0120</v>
          </cell>
          <cell r="G14365" t="str">
            <v>C004</v>
          </cell>
          <cell r="H14365" t="str">
            <v>Brake rear</v>
          </cell>
          <cell r="I14365" t="str">
            <v>Bakbroms</v>
          </cell>
          <cell r="K14365" t="str">
            <v>Fotbroms</v>
          </cell>
          <cell r="L14365" t="str">
            <v>Kontakta SHIMANO</v>
          </cell>
        </row>
        <row r="14366">
          <cell r="B14366" t="str">
            <v>YEC9975140Vevlager</v>
          </cell>
          <cell r="C14366" t="str">
            <v>YEC9975140</v>
          </cell>
          <cell r="D14366">
            <v>2024</v>
          </cell>
          <cell r="E14366">
            <v>13</v>
          </cell>
          <cell r="F14366" t="str">
            <v>0130</v>
          </cell>
          <cell r="G14366" t="str">
            <v>E001</v>
          </cell>
          <cell r="H14366" t="str">
            <v xml:space="preserve">BB-set </v>
          </cell>
          <cell r="I14366" t="str">
            <v>Vevlager</v>
          </cell>
          <cell r="K14366" t="str">
            <v>INGÅR I MOTORN</v>
          </cell>
          <cell r="L14366" t="str">
            <v>Ingår i motorn</v>
          </cell>
        </row>
        <row r="14367">
          <cell r="B14367" t="str">
            <v>YEC9975140Vevparti</v>
          </cell>
          <cell r="C14367" t="str">
            <v>YEC9975140</v>
          </cell>
          <cell r="D14367">
            <v>2024</v>
          </cell>
          <cell r="E14367">
            <v>14</v>
          </cell>
          <cell r="F14367" t="str">
            <v>0140</v>
          </cell>
          <cell r="G14367" t="str">
            <v>E002</v>
          </cell>
          <cell r="H14367" t="str">
            <v>Front Chainwheel</v>
          </cell>
          <cell r="I14367" t="str">
            <v>Vevparti</v>
          </cell>
          <cell r="K14367" t="str">
            <v>Shimano</v>
          </cell>
          <cell r="L14367" t="str">
            <v>Kontakta SHIMANO</v>
          </cell>
        </row>
        <row r="14368">
          <cell r="B14368" t="str">
            <v>YEC9975140Kedjeskydd</v>
          </cell>
          <cell r="C14368" t="str">
            <v>YEC9975140</v>
          </cell>
          <cell r="D14368">
            <v>2024</v>
          </cell>
          <cell r="E14368">
            <v>15</v>
          </cell>
          <cell r="F14368" t="str">
            <v>0150</v>
          </cell>
          <cell r="G14368" t="str">
            <v>H001</v>
          </cell>
          <cell r="H14368" t="str">
            <v>Chain guard</v>
          </cell>
          <cell r="I14368" t="str">
            <v>Kedjeskydd</v>
          </cell>
          <cell r="K14368" t="str">
            <v>C8305427/ZBK</v>
          </cell>
          <cell r="L14368" t="str">
            <v>C8305427/ZBK</v>
          </cell>
        </row>
        <row r="14369">
          <cell r="B14369" t="str">
            <v>YEC9975140Kedjeskyddsfäste</v>
          </cell>
          <cell r="C14369" t="str">
            <v>YEC9975140</v>
          </cell>
          <cell r="D14369">
            <v>2024</v>
          </cell>
          <cell r="E14369">
            <v>16</v>
          </cell>
          <cell r="F14369" t="str">
            <v>0160</v>
          </cell>
          <cell r="G14369" t="str">
            <v>H002</v>
          </cell>
          <cell r="H14369" t="str">
            <v>Chain guard bracket</v>
          </cell>
          <cell r="I14369" t="str">
            <v>Kedjeskyddsfäste</v>
          </cell>
          <cell r="K14369" t="str">
            <v>C8305682</v>
          </cell>
          <cell r="L14369" t="str">
            <v>C8305682</v>
          </cell>
        </row>
        <row r="14370">
          <cell r="B14370" t="str">
            <v>YEC9975140Framväxel</v>
          </cell>
          <cell r="C14370" t="str">
            <v>YEC9975140</v>
          </cell>
          <cell r="D14370">
            <v>2024</v>
          </cell>
          <cell r="E14370">
            <v>17</v>
          </cell>
          <cell r="F14370" t="str">
            <v>0170</v>
          </cell>
          <cell r="G14370" t="str">
            <v>D003</v>
          </cell>
          <cell r="H14370" t="str">
            <v>Front Derailleur</v>
          </cell>
          <cell r="I14370" t="str">
            <v>Framväxel</v>
          </cell>
          <cell r="L14370" t="e">
            <v>#N/A</v>
          </cell>
        </row>
        <row r="14371">
          <cell r="B14371" t="str">
            <v>YEC9975140Bakväxel</v>
          </cell>
          <cell r="C14371" t="str">
            <v>YEC9975140</v>
          </cell>
          <cell r="D14371">
            <v>2024</v>
          </cell>
          <cell r="E14371">
            <v>18</v>
          </cell>
          <cell r="F14371" t="str">
            <v>0180</v>
          </cell>
          <cell r="G14371" t="str">
            <v>D004</v>
          </cell>
          <cell r="H14371" t="str">
            <v>Rear Derailleur</v>
          </cell>
          <cell r="I14371" t="str">
            <v>Bakväxel</v>
          </cell>
          <cell r="K14371" t="str">
            <v>Shimano</v>
          </cell>
          <cell r="L14371" t="str">
            <v>Kontakta SHIMANO</v>
          </cell>
        </row>
        <row r="14372">
          <cell r="B14372" t="str">
            <v>YEC9975140Kedja</v>
          </cell>
          <cell r="C14372" t="str">
            <v>YEC9975140</v>
          </cell>
          <cell r="D14372">
            <v>2024</v>
          </cell>
          <cell r="E14372">
            <v>19</v>
          </cell>
          <cell r="F14372" t="str">
            <v>0190</v>
          </cell>
          <cell r="G14372" t="str">
            <v>E003</v>
          </cell>
          <cell r="H14372" t="str">
            <v xml:space="preserve">Chain </v>
          </cell>
          <cell r="I14372" t="str">
            <v>Kedja</v>
          </cell>
          <cell r="K14372" t="str">
            <v>C3405041-102</v>
          </cell>
          <cell r="L14372" t="str">
            <v>C3400038</v>
          </cell>
        </row>
        <row r="14373">
          <cell r="B14373" t="str">
            <v>YEC9975140Kassett</v>
          </cell>
          <cell r="C14373" t="str">
            <v>YEC9975140</v>
          </cell>
          <cell r="D14373">
            <v>2024</v>
          </cell>
          <cell r="E14373">
            <v>20</v>
          </cell>
          <cell r="F14373" t="str">
            <v>0200</v>
          </cell>
          <cell r="G14373" t="str">
            <v>E004</v>
          </cell>
          <cell r="H14373" t="str">
            <v>Cassette Sprocket</v>
          </cell>
          <cell r="I14373" t="str">
            <v>Kassett</v>
          </cell>
          <cell r="K14373" t="str">
            <v>ASMGEAR18SU</v>
          </cell>
          <cell r="L14373" t="str">
            <v>Kontakta SHIMANO</v>
          </cell>
        </row>
        <row r="14374">
          <cell r="B14374" t="str">
            <v>YEC9975140Framhjul</v>
          </cell>
          <cell r="C14374" t="str">
            <v>YEC9975140</v>
          </cell>
          <cell r="D14374">
            <v>2024</v>
          </cell>
          <cell r="E14374">
            <v>21</v>
          </cell>
          <cell r="F14374" t="str">
            <v>0210</v>
          </cell>
          <cell r="G14374" t="str">
            <v>F001</v>
          </cell>
          <cell r="H14374" t="str">
            <v>Front hub</v>
          </cell>
          <cell r="I14374" t="str">
            <v>Framhjul</v>
          </cell>
          <cell r="K14374" t="str">
            <v>C4108235</v>
          </cell>
          <cell r="L14374" t="str">
            <v>C4100393</v>
          </cell>
        </row>
        <row r="14375">
          <cell r="B14375" t="str">
            <v>YEC9975140Bakhjul</v>
          </cell>
          <cell r="C14375" t="str">
            <v>YEC9975140</v>
          </cell>
          <cell r="D14375">
            <v>2024</v>
          </cell>
          <cell r="E14375">
            <v>22</v>
          </cell>
          <cell r="F14375" t="str">
            <v>0220</v>
          </cell>
          <cell r="G14375" t="str">
            <v>F002</v>
          </cell>
          <cell r="H14375" t="str">
            <v>Rear hub</v>
          </cell>
          <cell r="I14375" t="str">
            <v>Bakhjul</v>
          </cell>
          <cell r="K14375" t="str">
            <v>C4208373</v>
          </cell>
          <cell r="L14375" t="str">
            <v>C4200381</v>
          </cell>
        </row>
        <row r="14376">
          <cell r="B14376" t="str">
            <v>YEC9975140Däck</v>
          </cell>
          <cell r="C14376" t="str">
            <v>YEC9975140</v>
          </cell>
          <cell r="D14376">
            <v>2024</v>
          </cell>
          <cell r="E14376">
            <v>23</v>
          </cell>
          <cell r="F14376" t="str">
            <v>0230</v>
          </cell>
          <cell r="G14376" t="str">
            <v>F003</v>
          </cell>
          <cell r="H14376" t="str">
            <v>Tire</v>
          </cell>
          <cell r="I14376" t="str">
            <v>Däck</v>
          </cell>
          <cell r="K14376" t="str">
            <v>C4906530</v>
          </cell>
          <cell r="L14376" t="str">
            <v>BSP?</v>
          </cell>
        </row>
        <row r="14377">
          <cell r="B14377" t="str">
            <v>YEC9975140Skärmar set</v>
          </cell>
          <cell r="C14377" t="str">
            <v>YEC9975140</v>
          </cell>
          <cell r="D14377">
            <v>2024</v>
          </cell>
          <cell r="E14377">
            <v>24</v>
          </cell>
          <cell r="F14377" t="str">
            <v>0240</v>
          </cell>
          <cell r="G14377" t="str">
            <v>H003</v>
          </cell>
          <cell r="H14377" t="str">
            <v xml:space="preserve">Mudguard front   </v>
          </cell>
          <cell r="I14377" t="str">
            <v>Skärmar set</v>
          </cell>
          <cell r="K14377" t="str">
            <v>C8255729-BK</v>
          </cell>
          <cell r="L14377" t="str">
            <v>C8250028</v>
          </cell>
        </row>
        <row r="14378">
          <cell r="B14378" t="str">
            <v>YEC9975140Pakethållare</v>
          </cell>
          <cell r="C14378" t="str">
            <v>YEC9975140</v>
          </cell>
          <cell r="D14378">
            <v>2024</v>
          </cell>
          <cell r="E14378">
            <v>25</v>
          </cell>
          <cell r="F14378" t="str">
            <v>0250</v>
          </cell>
          <cell r="G14378" t="str">
            <v>H004</v>
          </cell>
          <cell r="H14378" t="str">
            <v>Carrier</v>
          </cell>
          <cell r="I14378" t="str">
            <v>Pakethållare</v>
          </cell>
          <cell r="K14378" t="str">
            <v>C8205834-BK</v>
          </cell>
          <cell r="L14378" t="str">
            <v>C8205834-BK</v>
          </cell>
        </row>
        <row r="14379">
          <cell r="B14379" t="str">
            <v>YEC9975140Sadel</v>
          </cell>
          <cell r="C14379" t="str">
            <v>YEC9975140</v>
          </cell>
          <cell r="D14379">
            <v>2024</v>
          </cell>
          <cell r="E14379">
            <v>26</v>
          </cell>
          <cell r="F14379" t="str">
            <v>0260</v>
          </cell>
          <cell r="G14379" t="str">
            <v>G001</v>
          </cell>
          <cell r="H14379" t="str">
            <v>Saddle</v>
          </cell>
          <cell r="I14379" t="str">
            <v>Sadel</v>
          </cell>
          <cell r="K14379" t="str">
            <v>C7105989</v>
          </cell>
          <cell r="L14379" t="str">
            <v>C7100596</v>
          </cell>
        </row>
        <row r="14380">
          <cell r="B14380" t="str">
            <v>YEC9975140Sadelstolpe</v>
          </cell>
          <cell r="C14380" t="str">
            <v>YEC9975140</v>
          </cell>
          <cell r="D14380">
            <v>2024</v>
          </cell>
          <cell r="E14380">
            <v>27</v>
          </cell>
          <cell r="F14380" t="str">
            <v>0270</v>
          </cell>
          <cell r="G14380" t="str">
            <v>G002</v>
          </cell>
          <cell r="H14380" t="str">
            <v>Seatpost</v>
          </cell>
          <cell r="I14380" t="str">
            <v>Sadelstolpe</v>
          </cell>
          <cell r="K14380" t="str">
            <v>C7205260</v>
          </cell>
          <cell r="L14380" t="str">
            <v>C7200053</v>
          </cell>
        </row>
        <row r="14381">
          <cell r="B14381" t="str">
            <v>YEC9975140Sadelrörsklämma</v>
          </cell>
          <cell r="C14381" t="str">
            <v>YEC9975140</v>
          </cell>
          <cell r="D14381">
            <v>2024</v>
          </cell>
          <cell r="E14381">
            <v>28</v>
          </cell>
          <cell r="F14381" t="str">
            <v>0280</v>
          </cell>
          <cell r="G14381" t="str">
            <v>G003</v>
          </cell>
          <cell r="H14381" t="str">
            <v>Seat Clamp</v>
          </cell>
          <cell r="I14381" t="str">
            <v>Sadelrörsklämma</v>
          </cell>
          <cell r="K14381" t="str">
            <v>C7305002</v>
          </cell>
          <cell r="L14381" t="str">
            <v>C7300027-318</v>
          </cell>
        </row>
        <row r="14382">
          <cell r="B14382" t="str">
            <v>YEC9975140Framlampa</v>
          </cell>
          <cell r="C14382" t="str">
            <v>YEC9975140</v>
          </cell>
          <cell r="D14382">
            <v>2024</v>
          </cell>
          <cell r="E14382">
            <v>29</v>
          </cell>
          <cell r="F14382" t="str">
            <v>0290</v>
          </cell>
          <cell r="G14382" t="str">
            <v>H005</v>
          </cell>
          <cell r="H14382" t="str">
            <v>Front light</v>
          </cell>
          <cell r="I14382" t="str">
            <v>Framlampa</v>
          </cell>
          <cell r="K14382" t="str">
            <v>C8015300</v>
          </cell>
          <cell r="L14382" t="str">
            <v>C8015300</v>
          </cell>
        </row>
        <row r="14383">
          <cell r="B14383" t="str">
            <v>YEC9975140Baklampa</v>
          </cell>
          <cell r="C14383" t="str">
            <v>YEC9975140</v>
          </cell>
          <cell r="D14383">
            <v>2024</v>
          </cell>
          <cell r="E14383">
            <v>30</v>
          </cell>
          <cell r="F14383" t="str">
            <v>0300</v>
          </cell>
          <cell r="G14383" t="str">
            <v>H006</v>
          </cell>
          <cell r="H14383" t="str">
            <v>Light, Rear</v>
          </cell>
          <cell r="I14383" t="str">
            <v>Baklampa</v>
          </cell>
          <cell r="K14383" t="str">
            <v>C8705186-1RLBK</v>
          </cell>
          <cell r="L14383" t="str">
            <v>C8705186-1RLBK</v>
          </cell>
        </row>
        <row r="14384">
          <cell r="B14384" t="str">
            <v>YEC9975140Låssats</v>
          </cell>
          <cell r="C14384" t="str">
            <v>YEC9975140</v>
          </cell>
          <cell r="D14384">
            <v>2024</v>
          </cell>
          <cell r="E14384">
            <v>31</v>
          </cell>
          <cell r="F14384" t="str">
            <v>0310</v>
          </cell>
          <cell r="G14384" t="str">
            <v>H007</v>
          </cell>
          <cell r="H14384" t="str">
            <v>Lock</v>
          </cell>
          <cell r="I14384" t="str">
            <v>Låssats</v>
          </cell>
          <cell r="K14384" t="str">
            <v>C8405069</v>
          </cell>
          <cell r="L14384" t="str">
            <v>C8405069</v>
          </cell>
        </row>
        <row r="14385">
          <cell r="B14385" t="str">
            <v>YEC9975140Stöd</v>
          </cell>
          <cell r="C14385" t="str">
            <v>YEC9975140</v>
          </cell>
          <cell r="D14385">
            <v>2024</v>
          </cell>
          <cell r="E14385">
            <v>32</v>
          </cell>
          <cell r="F14385" t="str">
            <v>0320</v>
          </cell>
          <cell r="G14385" t="str">
            <v>H008</v>
          </cell>
          <cell r="H14385" t="str">
            <v>Kick stand</v>
          </cell>
          <cell r="I14385" t="str">
            <v>Stöd</v>
          </cell>
          <cell r="K14385" t="str">
            <v>C8105224</v>
          </cell>
          <cell r="L14385" t="str">
            <v>C8105224</v>
          </cell>
        </row>
        <row r="14386">
          <cell r="B14386" t="str">
            <v>YEC9975140Korg</v>
          </cell>
          <cell r="C14386" t="str">
            <v>YEC9975140</v>
          </cell>
          <cell r="D14386">
            <v>2024</v>
          </cell>
          <cell r="E14386">
            <v>33</v>
          </cell>
          <cell r="F14386" t="str">
            <v>0330</v>
          </cell>
          <cell r="G14386" t="str">
            <v>H009</v>
          </cell>
          <cell r="H14386" t="str">
            <v>Basket / Fr carrier</v>
          </cell>
          <cell r="I14386" t="str">
            <v>Korg</v>
          </cell>
          <cell r="K14386" t="str">
            <v>C8605198</v>
          </cell>
          <cell r="L14386" t="str">
            <v>C8600016</v>
          </cell>
        </row>
        <row r="14387">
          <cell r="B14387" t="str">
            <v>YEC9975140Pedaler</v>
          </cell>
          <cell r="C14387" t="str">
            <v>YEC9975140</v>
          </cell>
          <cell r="D14387">
            <v>2024</v>
          </cell>
          <cell r="E14387">
            <v>34</v>
          </cell>
          <cell r="F14387" t="str">
            <v>0340</v>
          </cell>
          <cell r="G14387" t="str">
            <v>E005</v>
          </cell>
          <cell r="H14387" t="str">
            <v xml:space="preserve">Pedal </v>
          </cell>
          <cell r="I14387" t="str">
            <v>Pedaler</v>
          </cell>
          <cell r="K14387" t="str">
            <v>C3505208-BK</v>
          </cell>
          <cell r="L14387" t="str">
            <v>C3505208</v>
          </cell>
        </row>
        <row r="14388">
          <cell r="B14388" t="str">
            <v>YEC9975140Motor</v>
          </cell>
          <cell r="C14388" t="str">
            <v>YEC9975140</v>
          </cell>
          <cell r="D14388">
            <v>2024</v>
          </cell>
          <cell r="E14388">
            <v>35</v>
          </cell>
          <cell r="F14388" t="str">
            <v>0350</v>
          </cell>
          <cell r="G14388" t="str">
            <v>J001</v>
          </cell>
          <cell r="H14388" t="str">
            <v>DRIVE UNIT:</v>
          </cell>
          <cell r="I14388" t="str">
            <v>Motor</v>
          </cell>
          <cell r="K14388" t="str">
            <v>ADUE5000</v>
          </cell>
          <cell r="L14388" t="str">
            <v>Kontakta SHIMANO / DU-E5000</v>
          </cell>
        </row>
        <row r="14389">
          <cell r="B14389" t="str">
            <v>YEC9975140Display</v>
          </cell>
          <cell r="C14389" t="str">
            <v>YEC9975140</v>
          </cell>
          <cell r="D14389">
            <v>2024</v>
          </cell>
          <cell r="E14389">
            <v>36</v>
          </cell>
          <cell r="F14389" t="str">
            <v>0360</v>
          </cell>
          <cell r="G14389" t="str">
            <v>J004</v>
          </cell>
          <cell r="H14389" t="str">
            <v>DISPLAY:</v>
          </cell>
          <cell r="I14389" t="str">
            <v>Display</v>
          </cell>
          <cell r="K14389" t="str">
            <v>KSCE5000</v>
          </cell>
          <cell r="L14389" t="str">
            <v>Kontakta SHIMANO / SC-E5000</v>
          </cell>
        </row>
        <row r="14390">
          <cell r="B14390" t="str">
            <v>YEC9975140EB-Bus kabel</v>
          </cell>
          <cell r="C14390" t="str">
            <v>YEC9975140</v>
          </cell>
          <cell r="D14390">
            <v>2024</v>
          </cell>
          <cell r="E14390">
            <v>37</v>
          </cell>
          <cell r="F14390" t="str">
            <v>0370</v>
          </cell>
          <cell r="G14390" t="str">
            <v>J005</v>
          </cell>
          <cell r="H14390" t="str">
            <v>EB-BUS CABLE:</v>
          </cell>
          <cell r="I14390" t="str">
            <v>EB-Bus kabel</v>
          </cell>
          <cell r="K14390" t="str">
            <v>Shimano</v>
          </cell>
          <cell r="L14390" t="str">
            <v>Kontakta SHIMANO</v>
          </cell>
        </row>
        <row r="14391">
          <cell r="B14391" t="str">
            <v>YEC9975140Motorkabel</v>
          </cell>
          <cell r="C14391" t="str">
            <v>YEC9975140</v>
          </cell>
          <cell r="D14391">
            <v>2024</v>
          </cell>
          <cell r="E14391">
            <v>38</v>
          </cell>
          <cell r="F14391" t="str">
            <v>0380</v>
          </cell>
          <cell r="G14391" t="str">
            <v>J006</v>
          </cell>
          <cell r="H14391" t="str">
            <v>POWER CABLE:</v>
          </cell>
          <cell r="I14391" t="str">
            <v>Motorkabel</v>
          </cell>
          <cell r="K14391" t="str">
            <v>Ingår i batterihållaren</v>
          </cell>
          <cell r="L14391" t="str">
            <v>Ingår i batterihållaren</v>
          </cell>
        </row>
        <row r="14392">
          <cell r="B14392" t="str">
            <v>YEC9975140Kabel framlampa</v>
          </cell>
          <cell r="C14392" t="str">
            <v>YEC9975140</v>
          </cell>
          <cell r="D14392">
            <v>2024</v>
          </cell>
          <cell r="E14392">
            <v>39</v>
          </cell>
          <cell r="F14392" t="str">
            <v>0390</v>
          </cell>
          <cell r="G14392" t="str">
            <v>J007</v>
          </cell>
          <cell r="H14392" t="str">
            <v>F. LIGHT CABLE:</v>
          </cell>
          <cell r="I14392" t="str">
            <v>Kabel framlampa</v>
          </cell>
          <cell r="K14392" t="str">
            <v>C8075017</v>
          </cell>
          <cell r="L14392" t="str">
            <v>C8075017</v>
          </cell>
        </row>
        <row r="14393">
          <cell r="B14393" t="str">
            <v>YEC9975140Kabel baklampa</v>
          </cell>
          <cell r="C14393" t="str">
            <v>YEC9975140</v>
          </cell>
          <cell r="D14393">
            <v>2024</v>
          </cell>
          <cell r="E14393">
            <v>40</v>
          </cell>
          <cell r="F14393" t="str">
            <v>0400</v>
          </cell>
          <cell r="G14393" t="str">
            <v>J008</v>
          </cell>
          <cell r="H14393" t="str">
            <v>R. LIGHT CABLE:</v>
          </cell>
          <cell r="I14393" t="str">
            <v>Kabel baklampa</v>
          </cell>
          <cell r="K14393" t="str">
            <v>INGÅR I BATTERIET</v>
          </cell>
          <cell r="L14393" t="str">
            <v>Ingår i batteriet</v>
          </cell>
        </row>
        <row r="14394">
          <cell r="B14394" t="str">
            <v>YEC9975140Hastighetssensor</v>
          </cell>
          <cell r="C14394" t="str">
            <v>YEC9975140</v>
          </cell>
          <cell r="D14394">
            <v>2024</v>
          </cell>
          <cell r="E14394">
            <v>41</v>
          </cell>
          <cell r="F14394" t="str">
            <v>0410</v>
          </cell>
          <cell r="G14394" t="str">
            <v>J009</v>
          </cell>
          <cell r="H14394" t="str">
            <v>SPEED SENSOR:</v>
          </cell>
          <cell r="I14394" t="str">
            <v>Hastighetssensor</v>
          </cell>
          <cell r="K14394" t="str">
            <v>KSMDUE10</v>
          </cell>
          <cell r="L14394" t="str">
            <v>Kontakta SHIMANO / SM-DUE10</v>
          </cell>
        </row>
        <row r="14395">
          <cell r="B14395" t="str">
            <v>YEC9975140Batteri</v>
          </cell>
          <cell r="C14395" t="str">
            <v>YEC9975140</v>
          </cell>
          <cell r="D14395">
            <v>2024</v>
          </cell>
          <cell r="E14395">
            <v>42</v>
          </cell>
          <cell r="F14395" t="str">
            <v>0420</v>
          </cell>
          <cell r="G14395" t="str">
            <v>J002</v>
          </cell>
          <cell r="H14395" t="str">
            <v>BATTERY:</v>
          </cell>
          <cell r="I14395" t="str">
            <v>Batteri</v>
          </cell>
          <cell r="K14395" t="str">
            <v>C8705186-S-11EA</v>
          </cell>
          <cell r="L14395" t="str">
            <v>C8705186-S-11EA</v>
          </cell>
        </row>
        <row r="14396">
          <cell r="B14396" t="str">
            <v>YEC9975140Batterihållare</v>
          </cell>
          <cell r="C14396" t="str">
            <v>YEC9975140</v>
          </cell>
          <cell r="D14396">
            <v>2024</v>
          </cell>
          <cell r="E14396">
            <v>43</v>
          </cell>
          <cell r="F14396" t="str">
            <v>0430</v>
          </cell>
          <cell r="G14396" t="str">
            <v>J003</v>
          </cell>
          <cell r="H14396" t="str">
            <v>BATTERY HOLDER/Slider</v>
          </cell>
          <cell r="I14396" t="str">
            <v>Batterihållare</v>
          </cell>
          <cell r="K14396" t="str">
            <v>C8705188-S-01</v>
          </cell>
          <cell r="L14396" t="str">
            <v>C8705188-S-01</v>
          </cell>
        </row>
        <row r="14397">
          <cell r="B14397" t="str">
            <v>YEC9975140Batteriladdare</v>
          </cell>
          <cell r="C14397" t="str">
            <v>YEC9975140</v>
          </cell>
          <cell r="D14397">
            <v>2024</v>
          </cell>
          <cell r="E14397">
            <v>44</v>
          </cell>
          <cell r="F14397" t="str">
            <v>0440</v>
          </cell>
          <cell r="G14397" t="str">
            <v>J010</v>
          </cell>
          <cell r="H14397" t="str">
            <v>CHARGER:</v>
          </cell>
          <cell r="I14397" t="str">
            <v>Batteriladdare</v>
          </cell>
          <cell r="K14397" t="str">
            <v>C8705086-02C</v>
          </cell>
          <cell r="L14397" t="str">
            <v>C8705086-02C</v>
          </cell>
        </row>
        <row r="14398">
          <cell r="B14398" t="str">
            <v>YEC9975140Kontrollbox</v>
          </cell>
          <cell r="C14398" t="str">
            <v>YEC9975140</v>
          </cell>
          <cell r="D14398">
            <v>2024</v>
          </cell>
          <cell r="E14398">
            <v>45</v>
          </cell>
          <cell r="F14398" t="str">
            <v>0450</v>
          </cell>
          <cell r="G14398" t="str">
            <v>J011</v>
          </cell>
          <cell r="H14398" t="str">
            <v>Controller</v>
          </cell>
          <cell r="I14398" t="str">
            <v>Kontrollbox</v>
          </cell>
          <cell r="K14398" t="str">
            <v>INGÅR I MOTORN</v>
          </cell>
          <cell r="L14398" t="str">
            <v>Ingår i motorn</v>
          </cell>
        </row>
        <row r="14399">
          <cell r="B14399" t="str">
            <v>YEC9975140Växelöra</v>
          </cell>
          <cell r="C14399" t="str">
            <v>YEC9975140</v>
          </cell>
          <cell r="D14399">
            <v>2024</v>
          </cell>
          <cell r="E14399">
            <v>46</v>
          </cell>
          <cell r="F14399" t="str">
            <v>0460</v>
          </cell>
          <cell r="G14399" t="str">
            <v>D005</v>
          </cell>
          <cell r="H14399" t="str">
            <v>Gear hanger</v>
          </cell>
          <cell r="I14399" t="str">
            <v>Växelöra</v>
          </cell>
          <cell r="L14399" t="e">
            <v>#N/A</v>
          </cell>
        </row>
        <row r="14400">
          <cell r="B14400" t="str">
            <v>YEC9975540RAM</v>
          </cell>
          <cell r="C14400" t="str">
            <v>YEC9975540</v>
          </cell>
          <cell r="D14400">
            <v>2024</v>
          </cell>
          <cell r="E14400">
            <v>1</v>
          </cell>
          <cell r="F14400" t="str">
            <v>0010</v>
          </cell>
          <cell r="G14400" t="str">
            <v>A001</v>
          </cell>
          <cell r="H14400" t="str">
            <v>PAINTED FRAME</v>
          </cell>
          <cell r="I14400" t="str">
            <v>RAM</v>
          </cell>
          <cell r="K14400" t="str">
            <v>C1307707-550</v>
          </cell>
          <cell r="L14400" t="e">
            <v>#N/A</v>
          </cell>
        </row>
        <row r="14401">
          <cell r="B14401" t="str">
            <v>YEC9975540Framgaffel</v>
          </cell>
          <cell r="C14401" t="str">
            <v>YEC9975540</v>
          </cell>
          <cell r="D14401">
            <v>2024</v>
          </cell>
          <cell r="E14401">
            <v>2</v>
          </cell>
          <cell r="F14401" t="str">
            <v>0020</v>
          </cell>
          <cell r="G14401" t="str">
            <v>A002</v>
          </cell>
          <cell r="H14401" t="str">
            <v>PAINTED FORK</v>
          </cell>
          <cell r="I14401" t="str">
            <v>Framgaffel</v>
          </cell>
          <cell r="K14401" t="str">
            <v>C1605442-224</v>
          </cell>
          <cell r="L14401" t="e">
            <v>#N/A</v>
          </cell>
        </row>
        <row r="14402">
          <cell r="B14402" t="str">
            <v>YEC9975540Styrlager</v>
          </cell>
          <cell r="C14402" t="str">
            <v>YEC9975540</v>
          </cell>
          <cell r="D14402">
            <v>2024</v>
          </cell>
          <cell r="E14402">
            <v>3</v>
          </cell>
          <cell r="F14402" t="str">
            <v>0030</v>
          </cell>
          <cell r="G14402" t="str">
            <v>B001</v>
          </cell>
          <cell r="H14402" t="str">
            <v>Head Set</v>
          </cell>
          <cell r="I14402" t="str">
            <v>Styrlager</v>
          </cell>
          <cell r="K14402" t="str">
            <v>C2105256</v>
          </cell>
          <cell r="L14402" t="str">
            <v>C2105256</v>
          </cell>
        </row>
        <row r="14403">
          <cell r="B14403" t="str">
            <v xml:space="preserve">YEC9975540Styrstam </v>
          </cell>
          <cell r="C14403" t="str">
            <v>YEC9975540</v>
          </cell>
          <cell r="D14403">
            <v>2024</v>
          </cell>
          <cell r="E14403">
            <v>4</v>
          </cell>
          <cell r="F14403" t="str">
            <v>0040</v>
          </cell>
          <cell r="G14403" t="str">
            <v>B002</v>
          </cell>
          <cell r="H14403" t="str">
            <v>Handlebar Stem</v>
          </cell>
          <cell r="I14403" t="str">
            <v xml:space="preserve">Styrstam </v>
          </cell>
          <cell r="K14403" t="str">
            <v>C2205585-090</v>
          </cell>
          <cell r="L14403" t="str">
            <v>C2205585-090</v>
          </cell>
        </row>
        <row r="14404">
          <cell r="B14404" t="str">
            <v>YEC9975540Styre</v>
          </cell>
          <cell r="C14404" t="str">
            <v>YEC9975540</v>
          </cell>
          <cell r="D14404">
            <v>2024</v>
          </cell>
          <cell r="E14404">
            <v>5</v>
          </cell>
          <cell r="F14404" t="str">
            <v>0050</v>
          </cell>
          <cell r="G14404" t="str">
            <v>B003</v>
          </cell>
          <cell r="H14404" t="str">
            <v>Handelbar</v>
          </cell>
          <cell r="I14404" t="str">
            <v>Styre</v>
          </cell>
          <cell r="K14404" t="str">
            <v>C2306074</v>
          </cell>
          <cell r="L14404" t="str">
            <v>C2306074</v>
          </cell>
        </row>
        <row r="14405">
          <cell r="B14405" t="str">
            <v>YEC9975540Bromsgrepp H</v>
          </cell>
          <cell r="C14405" t="str">
            <v>YEC9975540</v>
          </cell>
          <cell r="D14405">
            <v>2024</v>
          </cell>
          <cell r="E14405">
            <v>6</v>
          </cell>
          <cell r="F14405" t="str">
            <v>0060</v>
          </cell>
          <cell r="G14405" t="str">
            <v>C002</v>
          </cell>
          <cell r="H14405" t="str">
            <v>Brake Lever R</v>
          </cell>
          <cell r="I14405" t="str">
            <v>Bromsgrepp H</v>
          </cell>
          <cell r="K14405" t="str">
            <v xml:space="preserve"> </v>
          </cell>
          <cell r="L14405" t="e">
            <v>#N/A</v>
          </cell>
        </row>
        <row r="14406">
          <cell r="B14406" t="str">
            <v>YEC9975540Bromsgrepp V</v>
          </cell>
          <cell r="C14406" t="str">
            <v>YEC9975540</v>
          </cell>
          <cell r="D14406">
            <v>2024</v>
          </cell>
          <cell r="E14406">
            <v>7</v>
          </cell>
          <cell r="F14406" t="str">
            <v>0070</v>
          </cell>
          <cell r="G14406" t="str">
            <v>C001</v>
          </cell>
          <cell r="H14406" t="str">
            <v>Brake Lever L</v>
          </cell>
          <cell r="I14406" t="str">
            <v>Bromsgrepp V</v>
          </cell>
          <cell r="K14406" t="str">
            <v>Shimano</v>
          </cell>
          <cell r="L14406" t="str">
            <v>Kontakta SHIMANO</v>
          </cell>
        </row>
        <row r="14407">
          <cell r="B14407" t="str">
            <v>YEC9975540Växelreglage H</v>
          </cell>
          <cell r="C14407" t="str">
            <v>YEC9975540</v>
          </cell>
          <cell r="D14407">
            <v>2024</v>
          </cell>
          <cell r="E14407">
            <v>8</v>
          </cell>
          <cell r="F14407" t="str">
            <v>0080</v>
          </cell>
          <cell r="G14407" t="str">
            <v>D002</v>
          </cell>
          <cell r="H14407" t="str">
            <v>Shift Lever R</v>
          </cell>
          <cell r="I14407" t="str">
            <v>Växelreglage H</v>
          </cell>
          <cell r="K14407" t="str">
            <v>C5105092</v>
          </cell>
          <cell r="L14407" t="str">
            <v>Kontakta SHIMANO</v>
          </cell>
        </row>
        <row r="14408">
          <cell r="B14408" t="str">
            <v>YEC9975540Växelreglage V</v>
          </cell>
          <cell r="C14408" t="str">
            <v>YEC9975540</v>
          </cell>
          <cell r="D14408">
            <v>2024</v>
          </cell>
          <cell r="E14408">
            <v>9</v>
          </cell>
          <cell r="F14408" t="str">
            <v>0090</v>
          </cell>
          <cell r="G14408" t="str">
            <v>D001</v>
          </cell>
          <cell r="H14408" t="str">
            <v>Shift Lever L</v>
          </cell>
          <cell r="I14408" t="str">
            <v>Växelreglage V</v>
          </cell>
          <cell r="L14408" t="e">
            <v>#N/A</v>
          </cell>
        </row>
        <row r="14409">
          <cell r="B14409" t="str">
            <v>YEC9975540Handtag par</v>
          </cell>
          <cell r="C14409" t="str">
            <v>YEC9975540</v>
          </cell>
          <cell r="D14409">
            <v>2024</v>
          </cell>
          <cell r="E14409">
            <v>10</v>
          </cell>
          <cell r="F14409" t="str">
            <v>0100</v>
          </cell>
          <cell r="G14409" t="str">
            <v>B004</v>
          </cell>
          <cell r="H14409" t="str">
            <v>Grip R</v>
          </cell>
          <cell r="I14409" t="str">
            <v>Handtag par</v>
          </cell>
          <cell r="K14409" t="str">
            <v>C2505528</v>
          </cell>
          <cell r="L14409" t="str">
            <v>C2500057</v>
          </cell>
        </row>
        <row r="14410">
          <cell r="B14410" t="str">
            <v>YEC9975540Frambroms</v>
          </cell>
          <cell r="C14410" t="str">
            <v>YEC9975540</v>
          </cell>
          <cell r="D14410">
            <v>2024</v>
          </cell>
          <cell r="E14410">
            <v>11</v>
          </cell>
          <cell r="F14410" t="str">
            <v>0110</v>
          </cell>
          <cell r="G14410" t="str">
            <v>C003</v>
          </cell>
          <cell r="H14410" t="str">
            <v xml:space="preserve">Brake front </v>
          </cell>
          <cell r="I14410" t="str">
            <v>Frambroms</v>
          </cell>
          <cell r="K14410" t="str">
            <v>AMT200KLFURX100</v>
          </cell>
          <cell r="L14410" t="str">
            <v>Kontakta SHIMANO</v>
          </cell>
        </row>
        <row r="14411">
          <cell r="B14411" t="str">
            <v>YEC9975540Bakbroms</v>
          </cell>
          <cell r="C14411" t="str">
            <v>YEC9975540</v>
          </cell>
          <cell r="D14411">
            <v>2024</v>
          </cell>
          <cell r="E14411">
            <v>12</v>
          </cell>
          <cell r="F14411" t="str">
            <v>0120</v>
          </cell>
          <cell r="G14411" t="str">
            <v>C004</v>
          </cell>
          <cell r="H14411" t="str">
            <v>Brake rear</v>
          </cell>
          <cell r="I14411" t="str">
            <v>Bakbroms</v>
          </cell>
          <cell r="K14411" t="str">
            <v>Fotbroms</v>
          </cell>
          <cell r="L14411" t="str">
            <v>Kontakta SHIMANO</v>
          </cell>
        </row>
        <row r="14412">
          <cell r="B14412" t="str">
            <v>YEC9975540Vevlager</v>
          </cell>
          <cell r="C14412" t="str">
            <v>YEC9975540</v>
          </cell>
          <cell r="D14412">
            <v>2024</v>
          </cell>
          <cell r="E14412">
            <v>13</v>
          </cell>
          <cell r="F14412" t="str">
            <v>0130</v>
          </cell>
          <cell r="G14412" t="str">
            <v>E001</v>
          </cell>
          <cell r="H14412" t="str">
            <v xml:space="preserve">BB-set </v>
          </cell>
          <cell r="I14412" t="str">
            <v>Vevlager</v>
          </cell>
          <cell r="K14412" t="str">
            <v>INGÅR I MOTORN</v>
          </cell>
          <cell r="L14412" t="str">
            <v>Ingår i motorn</v>
          </cell>
        </row>
        <row r="14413">
          <cell r="B14413" t="str">
            <v>YEC9975540Vevparti</v>
          </cell>
          <cell r="C14413" t="str">
            <v>YEC9975540</v>
          </cell>
          <cell r="D14413">
            <v>2024</v>
          </cell>
          <cell r="E14413">
            <v>14</v>
          </cell>
          <cell r="F14413" t="str">
            <v>0140</v>
          </cell>
          <cell r="G14413" t="str">
            <v>E002</v>
          </cell>
          <cell r="H14413" t="str">
            <v>Front Chainwheel</v>
          </cell>
          <cell r="I14413" t="str">
            <v>Vevparti</v>
          </cell>
          <cell r="K14413" t="str">
            <v>Shimano</v>
          </cell>
          <cell r="L14413" t="str">
            <v>Kontakta SHIMANO</v>
          </cell>
        </row>
        <row r="14414">
          <cell r="B14414" t="str">
            <v>YEC9975540Kedjeskydd</v>
          </cell>
          <cell r="C14414" t="str">
            <v>YEC9975540</v>
          </cell>
          <cell r="D14414">
            <v>2024</v>
          </cell>
          <cell r="E14414">
            <v>15</v>
          </cell>
          <cell r="F14414" t="str">
            <v>0150</v>
          </cell>
          <cell r="G14414" t="str">
            <v>H001</v>
          </cell>
          <cell r="H14414" t="str">
            <v>Chain guard</v>
          </cell>
          <cell r="I14414" t="str">
            <v>Kedjeskydd</v>
          </cell>
          <cell r="K14414" t="str">
            <v>C8305427/ZBK</v>
          </cell>
          <cell r="L14414" t="str">
            <v>C8305427/ZBK</v>
          </cell>
        </row>
        <row r="14415">
          <cell r="B14415" t="str">
            <v>YEC9975540Kedjeskyddsfäste</v>
          </cell>
          <cell r="C14415" t="str">
            <v>YEC9975540</v>
          </cell>
          <cell r="D14415">
            <v>2024</v>
          </cell>
          <cell r="E14415">
            <v>16</v>
          </cell>
          <cell r="F14415" t="str">
            <v>0160</v>
          </cell>
          <cell r="G14415" t="str">
            <v>H002</v>
          </cell>
          <cell r="H14415" t="str">
            <v>Chain guard bracket</v>
          </cell>
          <cell r="I14415" t="str">
            <v>Kedjeskyddsfäste</v>
          </cell>
          <cell r="K14415" t="str">
            <v>C8305682</v>
          </cell>
          <cell r="L14415" t="str">
            <v>C8305682</v>
          </cell>
        </row>
        <row r="14416">
          <cell r="B14416" t="str">
            <v>YEC9975540Framväxel</v>
          </cell>
          <cell r="C14416" t="str">
            <v>YEC9975540</v>
          </cell>
          <cell r="D14416">
            <v>2024</v>
          </cell>
          <cell r="E14416">
            <v>17</v>
          </cell>
          <cell r="F14416" t="str">
            <v>0170</v>
          </cell>
          <cell r="G14416" t="str">
            <v>D003</v>
          </cell>
          <cell r="H14416" t="str">
            <v>Front Derailleur</v>
          </cell>
          <cell r="I14416" t="str">
            <v>Framväxel</v>
          </cell>
          <cell r="L14416" t="e">
            <v>#N/A</v>
          </cell>
        </row>
        <row r="14417">
          <cell r="B14417" t="str">
            <v>YEC9975540Bakväxel</v>
          </cell>
          <cell r="C14417" t="str">
            <v>YEC9975540</v>
          </cell>
          <cell r="D14417">
            <v>2024</v>
          </cell>
          <cell r="E14417">
            <v>18</v>
          </cell>
          <cell r="F14417" t="str">
            <v>0180</v>
          </cell>
          <cell r="G14417" t="str">
            <v>D004</v>
          </cell>
          <cell r="H14417" t="str">
            <v>Rear Derailleur</v>
          </cell>
          <cell r="I14417" t="str">
            <v>Bakväxel</v>
          </cell>
          <cell r="K14417" t="str">
            <v>Shimano</v>
          </cell>
          <cell r="L14417" t="str">
            <v>Kontakta SHIMANO</v>
          </cell>
        </row>
        <row r="14418">
          <cell r="B14418" t="str">
            <v>YEC9975540Kedja</v>
          </cell>
          <cell r="C14418" t="str">
            <v>YEC9975540</v>
          </cell>
          <cell r="D14418">
            <v>2024</v>
          </cell>
          <cell r="E14418">
            <v>19</v>
          </cell>
          <cell r="F14418" t="str">
            <v>0190</v>
          </cell>
          <cell r="G14418" t="str">
            <v>E003</v>
          </cell>
          <cell r="H14418" t="str">
            <v xml:space="preserve">Chain </v>
          </cell>
          <cell r="I14418" t="str">
            <v>Kedja</v>
          </cell>
          <cell r="K14418" t="str">
            <v>C3405041-102</v>
          </cell>
          <cell r="L14418" t="str">
            <v>C3400038</v>
          </cell>
        </row>
        <row r="14419">
          <cell r="B14419" t="str">
            <v>YEC9975540Kassett</v>
          </cell>
          <cell r="C14419" t="str">
            <v>YEC9975540</v>
          </cell>
          <cell r="D14419">
            <v>2024</v>
          </cell>
          <cell r="E14419">
            <v>20</v>
          </cell>
          <cell r="F14419" t="str">
            <v>0200</v>
          </cell>
          <cell r="G14419" t="str">
            <v>E004</v>
          </cell>
          <cell r="H14419" t="str">
            <v>Cassette Sprocket</v>
          </cell>
          <cell r="I14419" t="str">
            <v>Kassett</v>
          </cell>
          <cell r="K14419" t="str">
            <v>ASMGEAR18SU</v>
          </cell>
          <cell r="L14419" t="str">
            <v>Kontakta SHIMANO</v>
          </cell>
        </row>
        <row r="14420">
          <cell r="B14420" t="str">
            <v>YEC9975540Framhjul</v>
          </cell>
          <cell r="C14420" t="str">
            <v>YEC9975540</v>
          </cell>
          <cell r="D14420">
            <v>2024</v>
          </cell>
          <cell r="E14420">
            <v>21</v>
          </cell>
          <cell r="F14420" t="str">
            <v>0210</v>
          </cell>
          <cell r="G14420" t="str">
            <v>F001</v>
          </cell>
          <cell r="H14420" t="str">
            <v>Front hub</v>
          </cell>
          <cell r="I14420" t="str">
            <v>Framhjul</v>
          </cell>
          <cell r="K14420" t="str">
            <v>C4108235</v>
          </cell>
          <cell r="L14420" t="str">
            <v>C4100393</v>
          </cell>
        </row>
        <row r="14421">
          <cell r="B14421" t="str">
            <v>YEC9975540Bakhjul</v>
          </cell>
          <cell r="C14421" t="str">
            <v>YEC9975540</v>
          </cell>
          <cell r="D14421">
            <v>2024</v>
          </cell>
          <cell r="E14421">
            <v>22</v>
          </cell>
          <cell r="F14421" t="str">
            <v>0220</v>
          </cell>
          <cell r="G14421" t="str">
            <v>F002</v>
          </cell>
          <cell r="H14421" t="str">
            <v>Rear hub</v>
          </cell>
          <cell r="I14421" t="str">
            <v>Bakhjul</v>
          </cell>
          <cell r="K14421" t="str">
            <v>C4208373</v>
          </cell>
          <cell r="L14421" t="str">
            <v>C4200381</v>
          </cell>
        </row>
        <row r="14422">
          <cell r="B14422" t="str">
            <v>YEC9975540Däck</v>
          </cell>
          <cell r="C14422" t="str">
            <v>YEC9975540</v>
          </cell>
          <cell r="D14422">
            <v>2024</v>
          </cell>
          <cell r="E14422">
            <v>23</v>
          </cell>
          <cell r="F14422" t="str">
            <v>0230</v>
          </cell>
          <cell r="G14422" t="str">
            <v>F003</v>
          </cell>
          <cell r="H14422" t="str">
            <v>Tire</v>
          </cell>
          <cell r="I14422" t="str">
            <v>Däck</v>
          </cell>
          <cell r="K14422" t="str">
            <v>C4906530</v>
          </cell>
          <cell r="L14422" t="str">
            <v>BSP?</v>
          </cell>
        </row>
        <row r="14423">
          <cell r="B14423" t="str">
            <v>YEC9975540Skärmar set</v>
          </cell>
          <cell r="C14423" t="str">
            <v>YEC9975540</v>
          </cell>
          <cell r="D14423">
            <v>2024</v>
          </cell>
          <cell r="E14423">
            <v>24</v>
          </cell>
          <cell r="F14423" t="str">
            <v>0240</v>
          </cell>
          <cell r="G14423" t="str">
            <v>H003</v>
          </cell>
          <cell r="H14423" t="str">
            <v xml:space="preserve">Mudguard front   </v>
          </cell>
          <cell r="I14423" t="str">
            <v>Skärmar set</v>
          </cell>
          <cell r="K14423" t="str">
            <v>C8255729-BK</v>
          </cell>
          <cell r="L14423" t="str">
            <v>C8250028</v>
          </cell>
        </row>
        <row r="14424">
          <cell r="B14424" t="str">
            <v>YEC9975540Pakethållare</v>
          </cell>
          <cell r="C14424" t="str">
            <v>YEC9975540</v>
          </cell>
          <cell r="D14424">
            <v>2024</v>
          </cell>
          <cell r="E14424">
            <v>25</v>
          </cell>
          <cell r="F14424" t="str">
            <v>0250</v>
          </cell>
          <cell r="G14424" t="str">
            <v>H004</v>
          </cell>
          <cell r="H14424" t="str">
            <v>Carrier</v>
          </cell>
          <cell r="I14424" t="str">
            <v>Pakethållare</v>
          </cell>
          <cell r="K14424" t="str">
            <v>C8205834-BK</v>
          </cell>
          <cell r="L14424" t="str">
            <v>C8205834-BK</v>
          </cell>
        </row>
        <row r="14425">
          <cell r="B14425" t="str">
            <v>YEC9975540Sadel</v>
          </cell>
          <cell r="C14425" t="str">
            <v>YEC9975540</v>
          </cell>
          <cell r="D14425">
            <v>2024</v>
          </cell>
          <cell r="E14425">
            <v>26</v>
          </cell>
          <cell r="F14425" t="str">
            <v>0260</v>
          </cell>
          <cell r="G14425" t="str">
            <v>G001</v>
          </cell>
          <cell r="H14425" t="str">
            <v>Saddle</v>
          </cell>
          <cell r="I14425" t="str">
            <v>Sadel</v>
          </cell>
          <cell r="K14425" t="str">
            <v>C7105989</v>
          </cell>
          <cell r="L14425" t="str">
            <v>C7100596</v>
          </cell>
        </row>
        <row r="14426">
          <cell r="B14426" t="str">
            <v>YEC9975540Sadelstolpe</v>
          </cell>
          <cell r="C14426" t="str">
            <v>YEC9975540</v>
          </cell>
          <cell r="D14426">
            <v>2024</v>
          </cell>
          <cell r="E14426">
            <v>27</v>
          </cell>
          <cell r="F14426" t="str">
            <v>0270</v>
          </cell>
          <cell r="G14426" t="str">
            <v>G002</v>
          </cell>
          <cell r="H14426" t="str">
            <v>Seatpost</v>
          </cell>
          <cell r="I14426" t="str">
            <v>Sadelstolpe</v>
          </cell>
          <cell r="K14426" t="str">
            <v>C7205260</v>
          </cell>
          <cell r="L14426" t="str">
            <v>C7200053</v>
          </cell>
        </row>
        <row r="14427">
          <cell r="B14427" t="str">
            <v>YEC9975540Sadelrörsklämma</v>
          </cell>
          <cell r="C14427" t="str">
            <v>YEC9975540</v>
          </cell>
          <cell r="D14427">
            <v>2024</v>
          </cell>
          <cell r="E14427">
            <v>28</v>
          </cell>
          <cell r="F14427" t="str">
            <v>0280</v>
          </cell>
          <cell r="G14427" t="str">
            <v>G003</v>
          </cell>
          <cell r="H14427" t="str">
            <v>Seat Clamp</v>
          </cell>
          <cell r="I14427" t="str">
            <v>Sadelrörsklämma</v>
          </cell>
          <cell r="K14427" t="str">
            <v>C7305002</v>
          </cell>
          <cell r="L14427" t="str">
            <v>C7300027-318</v>
          </cell>
        </row>
        <row r="14428">
          <cell r="B14428" t="str">
            <v>YEC9975540Framlampa</v>
          </cell>
          <cell r="C14428" t="str">
            <v>YEC9975540</v>
          </cell>
          <cell r="D14428">
            <v>2024</v>
          </cell>
          <cell r="E14428">
            <v>29</v>
          </cell>
          <cell r="F14428" t="str">
            <v>0290</v>
          </cell>
          <cell r="G14428" t="str">
            <v>H005</v>
          </cell>
          <cell r="H14428" t="str">
            <v>Front light</v>
          </cell>
          <cell r="I14428" t="str">
            <v>Framlampa</v>
          </cell>
          <cell r="K14428" t="str">
            <v>C8015300</v>
          </cell>
          <cell r="L14428" t="str">
            <v>C8015300</v>
          </cell>
        </row>
        <row r="14429">
          <cell r="B14429" t="str">
            <v>YEC9975540Baklampa</v>
          </cell>
          <cell r="C14429" t="str">
            <v>YEC9975540</v>
          </cell>
          <cell r="D14429">
            <v>2024</v>
          </cell>
          <cell r="E14429">
            <v>30</v>
          </cell>
          <cell r="F14429" t="str">
            <v>0300</v>
          </cell>
          <cell r="G14429" t="str">
            <v>H006</v>
          </cell>
          <cell r="H14429" t="str">
            <v>Light, Rear</v>
          </cell>
          <cell r="I14429" t="str">
            <v>Baklampa</v>
          </cell>
          <cell r="K14429" t="str">
            <v>C8705186-1RLBK</v>
          </cell>
          <cell r="L14429" t="str">
            <v>C8705186-1RLBK</v>
          </cell>
        </row>
        <row r="14430">
          <cell r="B14430" t="str">
            <v>YEC9975540Låssats</v>
          </cell>
          <cell r="C14430" t="str">
            <v>YEC9975540</v>
          </cell>
          <cell r="D14430">
            <v>2024</v>
          </cell>
          <cell r="E14430">
            <v>31</v>
          </cell>
          <cell r="F14430" t="str">
            <v>0310</v>
          </cell>
          <cell r="G14430" t="str">
            <v>H007</v>
          </cell>
          <cell r="H14430" t="str">
            <v>Lock</v>
          </cell>
          <cell r="I14430" t="str">
            <v>Låssats</v>
          </cell>
          <cell r="K14430" t="str">
            <v>C8405069</v>
          </cell>
          <cell r="L14430" t="str">
            <v>C8405069</v>
          </cell>
        </row>
        <row r="14431">
          <cell r="B14431" t="str">
            <v>YEC9975540Stöd</v>
          </cell>
          <cell r="C14431" t="str">
            <v>YEC9975540</v>
          </cell>
          <cell r="D14431">
            <v>2024</v>
          </cell>
          <cell r="E14431">
            <v>32</v>
          </cell>
          <cell r="F14431" t="str">
            <v>0320</v>
          </cell>
          <cell r="G14431" t="str">
            <v>H008</v>
          </cell>
          <cell r="H14431" t="str">
            <v>Kick stand</v>
          </cell>
          <cell r="I14431" t="str">
            <v>Stöd</v>
          </cell>
          <cell r="K14431" t="str">
            <v>C8105224</v>
          </cell>
          <cell r="L14431" t="str">
            <v>C8105224</v>
          </cell>
        </row>
        <row r="14432">
          <cell r="B14432" t="str">
            <v>YEC9975540Korg</v>
          </cell>
          <cell r="C14432" t="str">
            <v>YEC9975540</v>
          </cell>
          <cell r="D14432">
            <v>2024</v>
          </cell>
          <cell r="E14432">
            <v>33</v>
          </cell>
          <cell r="F14432" t="str">
            <v>0330</v>
          </cell>
          <cell r="G14432" t="str">
            <v>H009</v>
          </cell>
          <cell r="H14432" t="str">
            <v>Basket / Fr carrier</v>
          </cell>
          <cell r="I14432" t="str">
            <v>Korg</v>
          </cell>
          <cell r="K14432" t="str">
            <v>C8605198</v>
          </cell>
          <cell r="L14432" t="str">
            <v>C8600016</v>
          </cell>
        </row>
        <row r="14433">
          <cell r="B14433" t="str">
            <v>YEC9975540Pedaler</v>
          </cell>
          <cell r="C14433" t="str">
            <v>YEC9975540</v>
          </cell>
          <cell r="D14433">
            <v>2024</v>
          </cell>
          <cell r="E14433">
            <v>34</v>
          </cell>
          <cell r="F14433" t="str">
            <v>0340</v>
          </cell>
          <cell r="G14433" t="str">
            <v>E005</v>
          </cell>
          <cell r="H14433" t="str">
            <v xml:space="preserve">Pedal </v>
          </cell>
          <cell r="I14433" t="str">
            <v>Pedaler</v>
          </cell>
          <cell r="K14433" t="str">
            <v>C3505208-BK</v>
          </cell>
          <cell r="L14433" t="str">
            <v>C3505208</v>
          </cell>
        </row>
        <row r="14434">
          <cell r="B14434" t="str">
            <v>YEC9975540Motor</v>
          </cell>
          <cell r="C14434" t="str">
            <v>YEC9975540</v>
          </cell>
          <cell r="D14434">
            <v>2024</v>
          </cell>
          <cell r="E14434">
            <v>35</v>
          </cell>
          <cell r="F14434" t="str">
            <v>0350</v>
          </cell>
          <cell r="G14434" t="str">
            <v>J001</v>
          </cell>
          <cell r="H14434" t="str">
            <v>DRIVE UNIT:</v>
          </cell>
          <cell r="I14434" t="str">
            <v>Motor</v>
          </cell>
          <cell r="K14434" t="str">
            <v>ADUE5000</v>
          </cell>
          <cell r="L14434" t="str">
            <v>Kontakta SHIMANO / DU-E5000</v>
          </cell>
        </row>
        <row r="14435">
          <cell r="B14435" t="str">
            <v>YEC9975540Display</v>
          </cell>
          <cell r="C14435" t="str">
            <v>YEC9975540</v>
          </cell>
          <cell r="D14435">
            <v>2024</v>
          </cell>
          <cell r="E14435">
            <v>36</v>
          </cell>
          <cell r="F14435" t="str">
            <v>0360</v>
          </cell>
          <cell r="G14435" t="str">
            <v>J004</v>
          </cell>
          <cell r="H14435" t="str">
            <v>DISPLAY:</v>
          </cell>
          <cell r="I14435" t="str">
            <v>Display</v>
          </cell>
          <cell r="K14435" t="str">
            <v>KSCE5000</v>
          </cell>
          <cell r="L14435" t="str">
            <v>Kontakta SHIMANO / SC-E5000</v>
          </cell>
        </row>
        <row r="14436">
          <cell r="B14436" t="str">
            <v>YEC9975540EB-Bus kabel</v>
          </cell>
          <cell r="C14436" t="str">
            <v>YEC9975540</v>
          </cell>
          <cell r="D14436">
            <v>2024</v>
          </cell>
          <cell r="E14436">
            <v>37</v>
          </cell>
          <cell r="F14436" t="str">
            <v>0370</v>
          </cell>
          <cell r="G14436" t="str">
            <v>J005</v>
          </cell>
          <cell r="H14436" t="str">
            <v>EB-BUS CABLE:</v>
          </cell>
          <cell r="I14436" t="str">
            <v>EB-Bus kabel</v>
          </cell>
          <cell r="K14436" t="str">
            <v>Shimano</v>
          </cell>
          <cell r="L14436" t="str">
            <v>Kontakta SHIMANO</v>
          </cell>
        </row>
        <row r="14437">
          <cell r="B14437" t="str">
            <v>YEC9975540Motorkabel</v>
          </cell>
          <cell r="C14437" t="str">
            <v>YEC9975540</v>
          </cell>
          <cell r="D14437">
            <v>2024</v>
          </cell>
          <cell r="E14437">
            <v>38</v>
          </cell>
          <cell r="F14437" t="str">
            <v>0380</v>
          </cell>
          <cell r="G14437" t="str">
            <v>J006</v>
          </cell>
          <cell r="H14437" t="str">
            <v>POWER CABLE:</v>
          </cell>
          <cell r="I14437" t="str">
            <v>Motorkabel</v>
          </cell>
          <cell r="K14437" t="str">
            <v>Ingår i batterihållaren</v>
          </cell>
          <cell r="L14437" t="str">
            <v>Ingår i batterihållaren</v>
          </cell>
        </row>
        <row r="14438">
          <cell r="B14438" t="str">
            <v>YEC9975540Kabel framlampa</v>
          </cell>
          <cell r="C14438" t="str">
            <v>YEC9975540</v>
          </cell>
          <cell r="D14438">
            <v>2024</v>
          </cell>
          <cell r="E14438">
            <v>39</v>
          </cell>
          <cell r="F14438" t="str">
            <v>0390</v>
          </cell>
          <cell r="G14438" t="str">
            <v>J007</v>
          </cell>
          <cell r="H14438" t="str">
            <v>F. LIGHT CABLE:</v>
          </cell>
          <cell r="I14438" t="str">
            <v>Kabel framlampa</v>
          </cell>
          <cell r="K14438" t="str">
            <v>C8075017</v>
          </cell>
          <cell r="L14438" t="str">
            <v>C8075017</v>
          </cell>
        </row>
        <row r="14439">
          <cell r="B14439" t="str">
            <v>YEC9975540Kabel baklampa</v>
          </cell>
          <cell r="C14439" t="str">
            <v>YEC9975540</v>
          </cell>
          <cell r="D14439">
            <v>2024</v>
          </cell>
          <cell r="E14439">
            <v>40</v>
          </cell>
          <cell r="F14439" t="str">
            <v>0400</v>
          </cell>
          <cell r="G14439" t="str">
            <v>J008</v>
          </cell>
          <cell r="H14439" t="str">
            <v>R. LIGHT CABLE:</v>
          </cell>
          <cell r="I14439" t="str">
            <v>Kabel baklampa</v>
          </cell>
          <cell r="K14439" t="str">
            <v>INGÅR I BATTERIET</v>
          </cell>
          <cell r="L14439" t="str">
            <v>Ingår i batteriet</v>
          </cell>
        </row>
        <row r="14440">
          <cell r="B14440" t="str">
            <v>YEC9975540Hastighetssensor</v>
          </cell>
          <cell r="C14440" t="str">
            <v>YEC9975540</v>
          </cell>
          <cell r="D14440">
            <v>2024</v>
          </cell>
          <cell r="E14440">
            <v>41</v>
          </cell>
          <cell r="F14440" t="str">
            <v>0410</v>
          </cell>
          <cell r="G14440" t="str">
            <v>J009</v>
          </cell>
          <cell r="H14440" t="str">
            <v>SPEED SENSOR:</v>
          </cell>
          <cell r="I14440" t="str">
            <v>Hastighetssensor</v>
          </cell>
          <cell r="K14440" t="str">
            <v>KSMDUE10</v>
          </cell>
          <cell r="L14440" t="str">
            <v>Kontakta SHIMANO / SM-DUE10</v>
          </cell>
        </row>
        <row r="14441">
          <cell r="B14441" t="str">
            <v>YEC9975540Batteri</v>
          </cell>
          <cell r="C14441" t="str">
            <v>YEC9975540</v>
          </cell>
          <cell r="D14441">
            <v>2024</v>
          </cell>
          <cell r="E14441">
            <v>42</v>
          </cell>
          <cell r="F14441" t="str">
            <v>0420</v>
          </cell>
          <cell r="G14441" t="str">
            <v>J002</v>
          </cell>
          <cell r="H14441" t="str">
            <v>BATTERY:</v>
          </cell>
          <cell r="I14441" t="str">
            <v>Batteri</v>
          </cell>
          <cell r="K14441" t="str">
            <v>C8705186-S-11EA</v>
          </cell>
          <cell r="L14441" t="str">
            <v>C8705186-S-11EA</v>
          </cell>
        </row>
        <row r="14442">
          <cell r="B14442" t="str">
            <v>YEC9975540Batterihållare</v>
          </cell>
          <cell r="C14442" t="str">
            <v>YEC9975540</v>
          </cell>
          <cell r="D14442">
            <v>2024</v>
          </cell>
          <cell r="E14442">
            <v>43</v>
          </cell>
          <cell r="F14442" t="str">
            <v>0430</v>
          </cell>
          <cell r="G14442" t="str">
            <v>J003</v>
          </cell>
          <cell r="H14442" t="str">
            <v>BATTERY HOLDER/Slider</v>
          </cell>
          <cell r="I14442" t="str">
            <v>Batterihållare</v>
          </cell>
          <cell r="K14442" t="str">
            <v>C8705188-S-01</v>
          </cell>
          <cell r="L14442" t="str">
            <v>C8705188-S-01</v>
          </cell>
        </row>
        <row r="14443">
          <cell r="B14443" t="str">
            <v>YEC9975540Batteriladdare</v>
          </cell>
          <cell r="C14443" t="str">
            <v>YEC9975540</v>
          </cell>
          <cell r="D14443">
            <v>2024</v>
          </cell>
          <cell r="E14443">
            <v>44</v>
          </cell>
          <cell r="F14443" t="str">
            <v>0440</v>
          </cell>
          <cell r="G14443" t="str">
            <v>J010</v>
          </cell>
          <cell r="H14443" t="str">
            <v>CHARGER:</v>
          </cell>
          <cell r="I14443" t="str">
            <v>Batteriladdare</v>
          </cell>
          <cell r="K14443" t="str">
            <v>C8705086-02C</v>
          </cell>
          <cell r="L14443" t="str">
            <v>C8705086-02C</v>
          </cell>
        </row>
        <row r="14444">
          <cell r="B14444" t="str">
            <v>YEC9975540Kontrollbox</v>
          </cell>
          <cell r="C14444" t="str">
            <v>YEC9975540</v>
          </cell>
          <cell r="D14444">
            <v>2024</v>
          </cell>
          <cell r="E14444">
            <v>45</v>
          </cell>
          <cell r="F14444" t="str">
            <v>0450</v>
          </cell>
          <cell r="G14444" t="str">
            <v>J011</v>
          </cell>
          <cell r="H14444" t="str">
            <v>Controller</v>
          </cell>
          <cell r="I14444" t="str">
            <v>Kontrollbox</v>
          </cell>
          <cell r="K14444" t="str">
            <v>INGÅR I MOTORN</v>
          </cell>
          <cell r="L14444" t="str">
            <v>Ingår i motorn</v>
          </cell>
        </row>
        <row r="14445">
          <cell r="B14445" t="str">
            <v>YEC9975540Växelöra</v>
          </cell>
          <cell r="C14445" t="str">
            <v>YEC9975540</v>
          </cell>
          <cell r="D14445">
            <v>2024</v>
          </cell>
          <cell r="E14445">
            <v>46</v>
          </cell>
          <cell r="F14445" t="str">
            <v>0460</v>
          </cell>
          <cell r="G14445" t="str">
            <v>D005</v>
          </cell>
          <cell r="H14445" t="str">
            <v>Gear hanger</v>
          </cell>
          <cell r="I14445" t="str">
            <v>Växelöra</v>
          </cell>
          <cell r="L14445" t="e">
            <v>#N/A</v>
          </cell>
        </row>
        <row r="14446">
          <cell r="B14446" t="str">
            <v>YEC9975141RAM</v>
          </cell>
          <cell r="C14446" t="str">
            <v>YEC9975141</v>
          </cell>
          <cell r="D14446">
            <v>2024</v>
          </cell>
          <cell r="E14446">
            <v>1</v>
          </cell>
          <cell r="F14446" t="str">
            <v>0010</v>
          </cell>
          <cell r="G14446" t="str">
            <v>A001</v>
          </cell>
          <cell r="H14446" t="str">
            <v>PAINTED FRAME</v>
          </cell>
          <cell r="I14446" t="str">
            <v>RAM</v>
          </cell>
          <cell r="K14446" t="str">
            <v>C1307707-510</v>
          </cell>
          <cell r="L14446" t="e">
            <v>#N/A</v>
          </cell>
        </row>
        <row r="14447">
          <cell r="B14447" t="str">
            <v>YEC9975141Framgaffel</v>
          </cell>
          <cell r="C14447" t="str">
            <v>YEC9975141</v>
          </cell>
          <cell r="D14447">
            <v>2024</v>
          </cell>
          <cell r="E14447">
            <v>2</v>
          </cell>
          <cell r="F14447" t="str">
            <v>0020</v>
          </cell>
          <cell r="G14447" t="str">
            <v>A002</v>
          </cell>
          <cell r="H14447" t="str">
            <v>PAINTED FORK</v>
          </cell>
          <cell r="I14447" t="str">
            <v>Framgaffel</v>
          </cell>
          <cell r="K14447" t="str">
            <v>C1605442-224</v>
          </cell>
          <cell r="L14447" t="e">
            <v>#N/A</v>
          </cell>
        </row>
        <row r="14448">
          <cell r="B14448" t="str">
            <v>YEC9975141Styrlager</v>
          </cell>
          <cell r="C14448" t="str">
            <v>YEC9975141</v>
          </cell>
          <cell r="D14448">
            <v>2024</v>
          </cell>
          <cell r="E14448">
            <v>3</v>
          </cell>
          <cell r="F14448" t="str">
            <v>0030</v>
          </cell>
          <cell r="G14448" t="str">
            <v>B001</v>
          </cell>
          <cell r="H14448" t="str">
            <v>Head Set</v>
          </cell>
          <cell r="I14448" t="str">
            <v>Styrlager</v>
          </cell>
          <cell r="K14448" t="str">
            <v>C2105256</v>
          </cell>
          <cell r="L14448" t="str">
            <v>C2105256</v>
          </cell>
        </row>
        <row r="14449">
          <cell r="B14449" t="str">
            <v xml:space="preserve">YEC9975141Styrstam </v>
          </cell>
          <cell r="C14449" t="str">
            <v>YEC9975141</v>
          </cell>
          <cell r="D14449">
            <v>2024</v>
          </cell>
          <cell r="E14449">
            <v>4</v>
          </cell>
          <cell r="F14449" t="str">
            <v>0040</v>
          </cell>
          <cell r="G14449" t="str">
            <v>B002</v>
          </cell>
          <cell r="H14449" t="str">
            <v>Handlebar Stem</v>
          </cell>
          <cell r="I14449" t="str">
            <v xml:space="preserve">Styrstam </v>
          </cell>
          <cell r="K14449" t="str">
            <v>C2205585-090</v>
          </cell>
          <cell r="L14449" t="str">
            <v>C2205585-090</v>
          </cell>
        </row>
        <row r="14450">
          <cell r="B14450" t="str">
            <v>YEC9975141Styre</v>
          </cell>
          <cell r="C14450" t="str">
            <v>YEC9975141</v>
          </cell>
          <cell r="D14450">
            <v>2024</v>
          </cell>
          <cell r="E14450">
            <v>5</v>
          </cell>
          <cell r="F14450" t="str">
            <v>0050</v>
          </cell>
          <cell r="G14450" t="str">
            <v>B003</v>
          </cell>
          <cell r="H14450" t="str">
            <v>Handelbar</v>
          </cell>
          <cell r="I14450" t="str">
            <v>Styre</v>
          </cell>
          <cell r="K14450" t="str">
            <v>C2306074</v>
          </cell>
          <cell r="L14450" t="str">
            <v>C2306074</v>
          </cell>
        </row>
        <row r="14451">
          <cell r="B14451" t="str">
            <v>YEC9975141Bromsgrepp H</v>
          </cell>
          <cell r="C14451" t="str">
            <v>YEC9975141</v>
          </cell>
          <cell r="D14451">
            <v>2024</v>
          </cell>
          <cell r="E14451">
            <v>6</v>
          </cell>
          <cell r="F14451" t="str">
            <v>0060</v>
          </cell>
          <cell r="G14451" t="str">
            <v>C002</v>
          </cell>
          <cell r="H14451" t="str">
            <v>Brake Lever R</v>
          </cell>
          <cell r="I14451" t="str">
            <v>Bromsgrepp H</v>
          </cell>
          <cell r="K14451" t="str">
            <v xml:space="preserve"> </v>
          </cell>
          <cell r="L14451" t="e">
            <v>#N/A</v>
          </cell>
        </row>
        <row r="14452">
          <cell r="B14452" t="str">
            <v>YEC9975141Bromsgrepp V</v>
          </cell>
          <cell r="C14452" t="str">
            <v>YEC9975141</v>
          </cell>
          <cell r="D14452">
            <v>2024</v>
          </cell>
          <cell r="E14452">
            <v>7</v>
          </cell>
          <cell r="F14452" t="str">
            <v>0070</v>
          </cell>
          <cell r="G14452" t="str">
            <v>C001</v>
          </cell>
          <cell r="H14452" t="str">
            <v>Brake Lever L</v>
          </cell>
          <cell r="I14452" t="str">
            <v>Bromsgrepp V</v>
          </cell>
          <cell r="K14452" t="str">
            <v>Shimano</v>
          </cell>
          <cell r="L14452" t="str">
            <v>Kontakta SHIMANO</v>
          </cell>
        </row>
        <row r="14453">
          <cell r="B14453" t="str">
            <v>YEC9975141Växelreglage H</v>
          </cell>
          <cell r="C14453" t="str">
            <v>YEC9975141</v>
          </cell>
          <cell r="D14453">
            <v>2024</v>
          </cell>
          <cell r="E14453">
            <v>8</v>
          </cell>
          <cell r="F14453" t="str">
            <v>0080</v>
          </cell>
          <cell r="G14453" t="str">
            <v>D002</v>
          </cell>
          <cell r="H14453" t="str">
            <v>Shift Lever R</v>
          </cell>
          <cell r="I14453" t="str">
            <v>Växelreglage H</v>
          </cell>
          <cell r="K14453" t="str">
            <v>C5105092</v>
          </cell>
          <cell r="L14453" t="str">
            <v>Kontakta SHIMANO</v>
          </cell>
        </row>
        <row r="14454">
          <cell r="B14454" t="str">
            <v>YEC9975141Växelreglage V</v>
          </cell>
          <cell r="C14454" t="str">
            <v>YEC9975141</v>
          </cell>
          <cell r="D14454">
            <v>2024</v>
          </cell>
          <cell r="E14454">
            <v>9</v>
          </cell>
          <cell r="F14454" t="str">
            <v>0090</v>
          </cell>
          <cell r="G14454" t="str">
            <v>D001</v>
          </cell>
          <cell r="H14454" t="str">
            <v>Shift Lever L</v>
          </cell>
          <cell r="I14454" t="str">
            <v>Växelreglage V</v>
          </cell>
          <cell r="L14454" t="e">
            <v>#N/A</v>
          </cell>
        </row>
        <row r="14455">
          <cell r="B14455" t="str">
            <v>YEC9975141Handtag par</v>
          </cell>
          <cell r="C14455" t="str">
            <v>YEC9975141</v>
          </cell>
          <cell r="D14455">
            <v>2024</v>
          </cell>
          <cell r="E14455">
            <v>10</v>
          </cell>
          <cell r="F14455" t="str">
            <v>0100</v>
          </cell>
          <cell r="G14455" t="str">
            <v>B004</v>
          </cell>
          <cell r="H14455" t="str">
            <v>Grip R</v>
          </cell>
          <cell r="I14455" t="str">
            <v>Handtag par</v>
          </cell>
          <cell r="K14455" t="str">
            <v>C2505528</v>
          </cell>
          <cell r="L14455" t="str">
            <v>C2500057</v>
          </cell>
        </row>
        <row r="14456">
          <cell r="B14456" t="str">
            <v>YEC9975141Frambroms</v>
          </cell>
          <cell r="C14456" t="str">
            <v>YEC9975141</v>
          </cell>
          <cell r="D14456">
            <v>2024</v>
          </cell>
          <cell r="E14456">
            <v>11</v>
          </cell>
          <cell r="F14456" t="str">
            <v>0110</v>
          </cell>
          <cell r="G14456" t="str">
            <v>C003</v>
          </cell>
          <cell r="H14456" t="str">
            <v xml:space="preserve">Brake front </v>
          </cell>
          <cell r="I14456" t="str">
            <v>Frambroms</v>
          </cell>
          <cell r="K14456" t="str">
            <v>AMT200KLFURX100</v>
          </cell>
          <cell r="L14456" t="str">
            <v>Kontakta SHIMANO</v>
          </cell>
        </row>
        <row r="14457">
          <cell r="B14457" t="str">
            <v>YEC9975141Bakbroms</v>
          </cell>
          <cell r="C14457" t="str">
            <v>YEC9975141</v>
          </cell>
          <cell r="D14457">
            <v>2024</v>
          </cell>
          <cell r="E14457">
            <v>12</v>
          </cell>
          <cell r="F14457" t="str">
            <v>0120</v>
          </cell>
          <cell r="G14457" t="str">
            <v>C004</v>
          </cell>
          <cell r="H14457" t="str">
            <v>Brake rear</v>
          </cell>
          <cell r="I14457" t="str">
            <v>Bakbroms</v>
          </cell>
          <cell r="K14457" t="str">
            <v>Fotbroms</v>
          </cell>
          <cell r="L14457" t="str">
            <v>Kontakta SHIMANO</v>
          </cell>
        </row>
        <row r="14458">
          <cell r="B14458" t="str">
            <v>YEC9975141Vevlager</v>
          </cell>
          <cell r="C14458" t="str">
            <v>YEC9975141</v>
          </cell>
          <cell r="D14458">
            <v>2024</v>
          </cell>
          <cell r="E14458">
            <v>13</v>
          </cell>
          <cell r="F14458" t="str">
            <v>0130</v>
          </cell>
          <cell r="G14458" t="str">
            <v>E001</v>
          </cell>
          <cell r="H14458" t="str">
            <v xml:space="preserve">BB-set </v>
          </cell>
          <cell r="I14458" t="str">
            <v>Vevlager</v>
          </cell>
          <cell r="K14458" t="str">
            <v>INGÅR I MOTORN</v>
          </cell>
          <cell r="L14458" t="str">
            <v>Ingår i motorn</v>
          </cell>
        </row>
        <row r="14459">
          <cell r="B14459" t="str">
            <v>YEC9975141Vevparti</v>
          </cell>
          <cell r="C14459" t="str">
            <v>YEC9975141</v>
          </cell>
          <cell r="D14459">
            <v>2024</v>
          </cell>
          <cell r="E14459">
            <v>14</v>
          </cell>
          <cell r="F14459" t="str">
            <v>0140</v>
          </cell>
          <cell r="G14459" t="str">
            <v>E002</v>
          </cell>
          <cell r="H14459" t="str">
            <v>Front Chainwheel</v>
          </cell>
          <cell r="I14459" t="str">
            <v>Vevparti</v>
          </cell>
          <cell r="K14459" t="str">
            <v>Shimano</v>
          </cell>
          <cell r="L14459" t="str">
            <v>Kontakta SHIMANO</v>
          </cell>
        </row>
        <row r="14460">
          <cell r="B14460" t="str">
            <v>YEC9975141Kedjeskydd</v>
          </cell>
          <cell r="C14460" t="str">
            <v>YEC9975141</v>
          </cell>
          <cell r="D14460">
            <v>2024</v>
          </cell>
          <cell r="E14460">
            <v>15</v>
          </cell>
          <cell r="F14460" t="str">
            <v>0150</v>
          </cell>
          <cell r="G14460" t="str">
            <v>H001</v>
          </cell>
          <cell r="H14460" t="str">
            <v>Chain guard</v>
          </cell>
          <cell r="I14460" t="str">
            <v>Kedjeskydd</v>
          </cell>
          <cell r="K14460" t="str">
            <v>C8305427/ZBK</v>
          </cell>
          <cell r="L14460" t="str">
            <v>C8305427/ZBK</v>
          </cell>
        </row>
        <row r="14461">
          <cell r="B14461" t="str">
            <v>YEC9975141Kedjeskyddsfäste</v>
          </cell>
          <cell r="C14461" t="str">
            <v>YEC9975141</v>
          </cell>
          <cell r="D14461">
            <v>2024</v>
          </cell>
          <cell r="E14461">
            <v>16</v>
          </cell>
          <cell r="F14461" t="str">
            <v>0160</v>
          </cell>
          <cell r="G14461" t="str">
            <v>H002</v>
          </cell>
          <cell r="H14461" t="str">
            <v>Chain guard bracket</v>
          </cell>
          <cell r="I14461" t="str">
            <v>Kedjeskyddsfäste</v>
          </cell>
          <cell r="K14461" t="str">
            <v>C8305682</v>
          </cell>
          <cell r="L14461" t="str">
            <v>C8305682</v>
          </cell>
        </row>
        <row r="14462">
          <cell r="B14462" t="str">
            <v>YEC9975141Framväxel</v>
          </cell>
          <cell r="C14462" t="str">
            <v>YEC9975141</v>
          </cell>
          <cell r="D14462">
            <v>2024</v>
          </cell>
          <cell r="E14462">
            <v>17</v>
          </cell>
          <cell r="F14462" t="str">
            <v>0170</v>
          </cell>
          <cell r="G14462" t="str">
            <v>D003</v>
          </cell>
          <cell r="H14462" t="str">
            <v>Front Derailleur</v>
          </cell>
          <cell r="I14462" t="str">
            <v>Framväxel</v>
          </cell>
          <cell r="L14462" t="e">
            <v>#N/A</v>
          </cell>
        </row>
        <row r="14463">
          <cell r="B14463" t="str">
            <v>YEC9975141Bakväxel</v>
          </cell>
          <cell r="C14463" t="str">
            <v>YEC9975141</v>
          </cell>
          <cell r="D14463">
            <v>2024</v>
          </cell>
          <cell r="E14463">
            <v>18</v>
          </cell>
          <cell r="F14463" t="str">
            <v>0180</v>
          </cell>
          <cell r="G14463" t="str">
            <v>D004</v>
          </cell>
          <cell r="H14463" t="str">
            <v>Rear Derailleur</v>
          </cell>
          <cell r="I14463" t="str">
            <v>Bakväxel</v>
          </cell>
          <cell r="K14463" t="str">
            <v>Shimano</v>
          </cell>
          <cell r="L14463" t="str">
            <v>Kontakta SHIMANO</v>
          </cell>
        </row>
        <row r="14464">
          <cell r="B14464" t="str">
            <v>YEC9975141Kedja</v>
          </cell>
          <cell r="C14464" t="str">
            <v>YEC9975141</v>
          </cell>
          <cell r="D14464">
            <v>2024</v>
          </cell>
          <cell r="E14464">
            <v>19</v>
          </cell>
          <cell r="F14464" t="str">
            <v>0190</v>
          </cell>
          <cell r="G14464" t="str">
            <v>E003</v>
          </cell>
          <cell r="H14464" t="str">
            <v xml:space="preserve">Chain </v>
          </cell>
          <cell r="I14464" t="str">
            <v>Kedja</v>
          </cell>
          <cell r="K14464" t="str">
            <v>C3405041-102</v>
          </cell>
          <cell r="L14464" t="str">
            <v>C3400038</v>
          </cell>
        </row>
        <row r="14465">
          <cell r="B14465" t="str">
            <v>YEC9975141Kassett</v>
          </cell>
          <cell r="C14465" t="str">
            <v>YEC9975141</v>
          </cell>
          <cell r="D14465">
            <v>2024</v>
          </cell>
          <cell r="E14465">
            <v>20</v>
          </cell>
          <cell r="F14465" t="str">
            <v>0200</v>
          </cell>
          <cell r="G14465" t="str">
            <v>E004</v>
          </cell>
          <cell r="H14465" t="str">
            <v>Cassette Sprocket</v>
          </cell>
          <cell r="I14465" t="str">
            <v>Kassett</v>
          </cell>
          <cell r="K14465" t="str">
            <v>ASMGEAR18SU</v>
          </cell>
          <cell r="L14465" t="str">
            <v>Kontakta SHIMANO</v>
          </cell>
        </row>
        <row r="14466">
          <cell r="B14466" t="str">
            <v>YEC9975141Framhjul</v>
          </cell>
          <cell r="C14466" t="str">
            <v>YEC9975141</v>
          </cell>
          <cell r="D14466">
            <v>2024</v>
          </cell>
          <cell r="E14466">
            <v>21</v>
          </cell>
          <cell r="F14466" t="str">
            <v>0210</v>
          </cell>
          <cell r="G14466" t="str">
            <v>F001</v>
          </cell>
          <cell r="H14466" t="str">
            <v>Front hub</v>
          </cell>
          <cell r="I14466" t="str">
            <v>Framhjul</v>
          </cell>
          <cell r="K14466" t="str">
            <v>C4108235</v>
          </cell>
          <cell r="L14466" t="str">
            <v>C4100393</v>
          </cell>
        </row>
        <row r="14467">
          <cell r="B14467" t="str">
            <v>YEC9975141Bakhjul</v>
          </cell>
          <cell r="C14467" t="str">
            <v>YEC9975141</v>
          </cell>
          <cell r="D14467">
            <v>2024</v>
          </cell>
          <cell r="E14467">
            <v>22</v>
          </cell>
          <cell r="F14467" t="str">
            <v>0220</v>
          </cell>
          <cell r="G14467" t="str">
            <v>F002</v>
          </cell>
          <cell r="H14467" t="str">
            <v>Rear hub</v>
          </cell>
          <cell r="I14467" t="str">
            <v>Bakhjul</v>
          </cell>
          <cell r="K14467" t="str">
            <v>C4208373</v>
          </cell>
          <cell r="L14467" t="str">
            <v>C4200381</v>
          </cell>
        </row>
        <row r="14468">
          <cell r="B14468" t="str">
            <v>YEC9975141Däck</v>
          </cell>
          <cell r="C14468" t="str">
            <v>YEC9975141</v>
          </cell>
          <cell r="D14468">
            <v>2024</v>
          </cell>
          <cell r="E14468">
            <v>23</v>
          </cell>
          <cell r="F14468" t="str">
            <v>0230</v>
          </cell>
          <cell r="G14468" t="str">
            <v>F003</v>
          </cell>
          <cell r="H14468" t="str">
            <v>Tire</v>
          </cell>
          <cell r="I14468" t="str">
            <v>Däck</v>
          </cell>
          <cell r="K14468" t="str">
            <v>C4906530</v>
          </cell>
          <cell r="L14468" t="str">
            <v>BSP?</v>
          </cell>
        </row>
        <row r="14469">
          <cell r="B14469" t="str">
            <v>YEC9975141Skärmar set</v>
          </cell>
          <cell r="C14469" t="str">
            <v>YEC9975141</v>
          </cell>
          <cell r="D14469">
            <v>2024</v>
          </cell>
          <cell r="E14469">
            <v>24</v>
          </cell>
          <cell r="F14469" t="str">
            <v>0240</v>
          </cell>
          <cell r="G14469" t="str">
            <v>H003</v>
          </cell>
          <cell r="H14469" t="str">
            <v xml:space="preserve">Mudguard front   </v>
          </cell>
          <cell r="I14469" t="str">
            <v>Skärmar set</v>
          </cell>
          <cell r="K14469" t="str">
            <v>C8255677-847M</v>
          </cell>
          <cell r="L14469" t="str">
            <v>Kontakta Service</v>
          </cell>
        </row>
        <row r="14470">
          <cell r="B14470" t="str">
            <v>YEC9975141Pakethållare</v>
          </cell>
          <cell r="C14470" t="str">
            <v>YEC9975141</v>
          </cell>
          <cell r="D14470">
            <v>2024</v>
          </cell>
          <cell r="E14470">
            <v>25</v>
          </cell>
          <cell r="F14470" t="str">
            <v>0250</v>
          </cell>
          <cell r="G14470" t="str">
            <v>H004</v>
          </cell>
          <cell r="H14470" t="str">
            <v>Carrier</v>
          </cell>
          <cell r="I14470" t="str">
            <v>Pakethållare</v>
          </cell>
          <cell r="K14470" t="str">
            <v>C8205834-BK</v>
          </cell>
          <cell r="L14470" t="str">
            <v>C8205834-BK</v>
          </cell>
        </row>
        <row r="14471">
          <cell r="B14471" t="str">
            <v>YEC9975141Sadel</v>
          </cell>
          <cell r="C14471" t="str">
            <v>YEC9975141</v>
          </cell>
          <cell r="D14471">
            <v>2024</v>
          </cell>
          <cell r="E14471">
            <v>26</v>
          </cell>
          <cell r="F14471" t="str">
            <v>0260</v>
          </cell>
          <cell r="G14471" t="str">
            <v>G001</v>
          </cell>
          <cell r="H14471" t="str">
            <v>Saddle</v>
          </cell>
          <cell r="I14471" t="str">
            <v>Sadel</v>
          </cell>
          <cell r="K14471" t="str">
            <v>C7105989</v>
          </cell>
          <cell r="L14471" t="str">
            <v>C7100596</v>
          </cell>
        </row>
        <row r="14472">
          <cell r="B14472" t="str">
            <v>YEC9975141Sadelstolpe</v>
          </cell>
          <cell r="C14472" t="str">
            <v>YEC9975141</v>
          </cell>
          <cell r="D14472">
            <v>2024</v>
          </cell>
          <cell r="E14472">
            <v>27</v>
          </cell>
          <cell r="F14472" t="str">
            <v>0270</v>
          </cell>
          <cell r="G14472" t="str">
            <v>G002</v>
          </cell>
          <cell r="H14472" t="str">
            <v>Seatpost</v>
          </cell>
          <cell r="I14472" t="str">
            <v>Sadelstolpe</v>
          </cell>
          <cell r="K14472" t="str">
            <v>C7205260</v>
          </cell>
          <cell r="L14472" t="str">
            <v>C7200053</v>
          </cell>
        </row>
        <row r="14473">
          <cell r="B14473" t="str">
            <v>YEC9975141Sadelrörsklämma</v>
          </cell>
          <cell r="C14473" t="str">
            <v>YEC9975141</v>
          </cell>
          <cell r="D14473">
            <v>2024</v>
          </cell>
          <cell r="E14473">
            <v>28</v>
          </cell>
          <cell r="F14473" t="str">
            <v>0280</v>
          </cell>
          <cell r="G14473" t="str">
            <v>G003</v>
          </cell>
          <cell r="H14473" t="str">
            <v>Seat Clamp</v>
          </cell>
          <cell r="I14473" t="str">
            <v>Sadelrörsklämma</v>
          </cell>
          <cell r="K14473" t="str">
            <v>C7305002</v>
          </cell>
          <cell r="L14473" t="str">
            <v>C7300027-318</v>
          </cell>
        </row>
        <row r="14474">
          <cell r="B14474" t="str">
            <v>YEC9975141Framlampa</v>
          </cell>
          <cell r="C14474" t="str">
            <v>YEC9975141</v>
          </cell>
          <cell r="D14474">
            <v>2024</v>
          </cell>
          <cell r="E14474">
            <v>29</v>
          </cell>
          <cell r="F14474" t="str">
            <v>0290</v>
          </cell>
          <cell r="G14474" t="str">
            <v>H005</v>
          </cell>
          <cell r="H14474" t="str">
            <v>Front light</v>
          </cell>
          <cell r="I14474" t="str">
            <v>Framlampa</v>
          </cell>
          <cell r="K14474" t="str">
            <v>C8015300</v>
          </cell>
          <cell r="L14474" t="str">
            <v>C8015300</v>
          </cell>
        </row>
        <row r="14475">
          <cell r="B14475" t="str">
            <v>YEC9975141Baklampa</v>
          </cell>
          <cell r="C14475" t="str">
            <v>YEC9975141</v>
          </cell>
          <cell r="D14475">
            <v>2024</v>
          </cell>
          <cell r="E14475">
            <v>30</v>
          </cell>
          <cell r="F14475" t="str">
            <v>0300</v>
          </cell>
          <cell r="G14475" t="str">
            <v>H006</v>
          </cell>
          <cell r="H14475" t="str">
            <v>Light, Rear</v>
          </cell>
          <cell r="I14475" t="str">
            <v>Baklampa</v>
          </cell>
          <cell r="K14475" t="str">
            <v>C8705186-1RLBK</v>
          </cell>
          <cell r="L14475" t="str">
            <v>C8705186-1RLBK</v>
          </cell>
        </row>
        <row r="14476">
          <cell r="B14476" t="str">
            <v>YEC9975141Låssats</v>
          </cell>
          <cell r="C14476" t="str">
            <v>YEC9975141</v>
          </cell>
          <cell r="D14476">
            <v>2024</v>
          </cell>
          <cell r="E14476">
            <v>31</v>
          </cell>
          <cell r="F14476" t="str">
            <v>0310</v>
          </cell>
          <cell r="G14476" t="str">
            <v>H007</v>
          </cell>
          <cell r="H14476" t="str">
            <v>Lock</v>
          </cell>
          <cell r="I14476" t="str">
            <v>Låssats</v>
          </cell>
          <cell r="K14476" t="str">
            <v>C8405069</v>
          </cell>
          <cell r="L14476" t="str">
            <v>C8405069</v>
          </cell>
        </row>
        <row r="14477">
          <cell r="B14477" t="str">
            <v>YEC9975141Stöd</v>
          </cell>
          <cell r="C14477" t="str">
            <v>YEC9975141</v>
          </cell>
          <cell r="D14477">
            <v>2024</v>
          </cell>
          <cell r="E14477">
            <v>32</v>
          </cell>
          <cell r="F14477" t="str">
            <v>0320</v>
          </cell>
          <cell r="G14477" t="str">
            <v>H008</v>
          </cell>
          <cell r="H14477" t="str">
            <v>Kick stand</v>
          </cell>
          <cell r="I14477" t="str">
            <v>Stöd</v>
          </cell>
          <cell r="K14477" t="str">
            <v>C8105224</v>
          </cell>
          <cell r="L14477" t="str">
            <v>C8105224</v>
          </cell>
        </row>
        <row r="14478">
          <cell r="B14478" t="str">
            <v>YEC9975141Korg</v>
          </cell>
          <cell r="C14478" t="str">
            <v>YEC9975141</v>
          </cell>
          <cell r="D14478">
            <v>2024</v>
          </cell>
          <cell r="E14478">
            <v>33</v>
          </cell>
          <cell r="F14478" t="str">
            <v>0330</v>
          </cell>
          <cell r="G14478" t="str">
            <v>H009</v>
          </cell>
          <cell r="H14478" t="str">
            <v>Basket / Fr carrier</v>
          </cell>
          <cell r="I14478" t="str">
            <v>Korg</v>
          </cell>
          <cell r="K14478" t="str">
            <v>C8605198</v>
          </cell>
          <cell r="L14478" t="str">
            <v>C8600016</v>
          </cell>
        </row>
        <row r="14479">
          <cell r="B14479" t="str">
            <v>YEC9975141Pedaler</v>
          </cell>
          <cell r="C14479" t="str">
            <v>YEC9975141</v>
          </cell>
          <cell r="D14479">
            <v>2024</v>
          </cell>
          <cell r="E14479">
            <v>34</v>
          </cell>
          <cell r="F14479" t="str">
            <v>0340</v>
          </cell>
          <cell r="G14479" t="str">
            <v>E005</v>
          </cell>
          <cell r="H14479" t="str">
            <v xml:space="preserve">Pedal </v>
          </cell>
          <cell r="I14479" t="str">
            <v>Pedaler</v>
          </cell>
          <cell r="K14479" t="str">
            <v>C3505208-BK</v>
          </cell>
          <cell r="L14479" t="str">
            <v>C3505208</v>
          </cell>
        </row>
        <row r="14480">
          <cell r="B14480" t="str">
            <v>YEC9975141Motor</v>
          </cell>
          <cell r="C14480" t="str">
            <v>YEC9975141</v>
          </cell>
          <cell r="D14480">
            <v>2024</v>
          </cell>
          <cell r="E14480">
            <v>35</v>
          </cell>
          <cell r="F14480" t="str">
            <v>0350</v>
          </cell>
          <cell r="G14480" t="str">
            <v>J001</v>
          </cell>
          <cell r="H14480" t="str">
            <v>DRIVE UNIT:</v>
          </cell>
          <cell r="I14480" t="str">
            <v>Motor</v>
          </cell>
          <cell r="K14480" t="str">
            <v>ADUE5000</v>
          </cell>
          <cell r="L14480" t="str">
            <v>Kontakta SHIMANO / DU-E5000</v>
          </cell>
        </row>
        <row r="14481">
          <cell r="B14481" t="str">
            <v>YEC9975141Display</v>
          </cell>
          <cell r="C14481" t="str">
            <v>YEC9975141</v>
          </cell>
          <cell r="D14481">
            <v>2024</v>
          </cell>
          <cell r="E14481">
            <v>36</v>
          </cell>
          <cell r="F14481" t="str">
            <v>0360</v>
          </cell>
          <cell r="G14481" t="str">
            <v>J004</v>
          </cell>
          <cell r="H14481" t="str">
            <v>DISPLAY:</v>
          </cell>
          <cell r="I14481" t="str">
            <v>Display</v>
          </cell>
          <cell r="K14481" t="str">
            <v>KSCE5000</v>
          </cell>
          <cell r="L14481" t="str">
            <v>Kontakta SHIMANO / SC-E5000</v>
          </cell>
        </row>
        <row r="14482">
          <cell r="B14482" t="str">
            <v>YEC9975141EB-Bus kabel</v>
          </cell>
          <cell r="C14482" t="str">
            <v>YEC9975141</v>
          </cell>
          <cell r="D14482">
            <v>2024</v>
          </cell>
          <cell r="E14482">
            <v>37</v>
          </cell>
          <cell r="F14482" t="str">
            <v>0370</v>
          </cell>
          <cell r="G14482" t="str">
            <v>J005</v>
          </cell>
          <cell r="H14482" t="str">
            <v>EB-BUS CABLE:</v>
          </cell>
          <cell r="I14482" t="str">
            <v>EB-Bus kabel</v>
          </cell>
          <cell r="K14482" t="str">
            <v>Shimano</v>
          </cell>
          <cell r="L14482" t="str">
            <v>Kontakta SHIMANO</v>
          </cell>
        </row>
        <row r="14483">
          <cell r="B14483" t="str">
            <v>YEC9975141Motorkabel</v>
          </cell>
          <cell r="C14483" t="str">
            <v>YEC9975141</v>
          </cell>
          <cell r="D14483">
            <v>2024</v>
          </cell>
          <cell r="E14483">
            <v>38</v>
          </cell>
          <cell r="F14483" t="str">
            <v>0380</v>
          </cell>
          <cell r="G14483" t="str">
            <v>J006</v>
          </cell>
          <cell r="H14483" t="str">
            <v>POWER CABLE:</v>
          </cell>
          <cell r="I14483" t="str">
            <v>Motorkabel</v>
          </cell>
          <cell r="K14483" t="str">
            <v>Ingår i batterihållaren</v>
          </cell>
          <cell r="L14483" t="str">
            <v>Ingår i batterihållaren</v>
          </cell>
        </row>
        <row r="14484">
          <cell r="B14484" t="str">
            <v>YEC9975141Kabel framlampa</v>
          </cell>
          <cell r="C14484" t="str">
            <v>YEC9975141</v>
          </cell>
          <cell r="D14484">
            <v>2024</v>
          </cell>
          <cell r="E14484">
            <v>39</v>
          </cell>
          <cell r="F14484" t="str">
            <v>0390</v>
          </cell>
          <cell r="G14484" t="str">
            <v>J007</v>
          </cell>
          <cell r="H14484" t="str">
            <v>F. LIGHT CABLE:</v>
          </cell>
          <cell r="I14484" t="str">
            <v>Kabel framlampa</v>
          </cell>
          <cell r="K14484" t="str">
            <v>C8075017</v>
          </cell>
          <cell r="L14484" t="str">
            <v>C8075017</v>
          </cell>
        </row>
        <row r="14485">
          <cell r="B14485" t="str">
            <v>YEC9975141Kabel baklampa</v>
          </cell>
          <cell r="C14485" t="str">
            <v>YEC9975141</v>
          </cell>
          <cell r="D14485">
            <v>2024</v>
          </cell>
          <cell r="E14485">
            <v>40</v>
          </cell>
          <cell r="F14485" t="str">
            <v>0400</v>
          </cell>
          <cell r="G14485" t="str">
            <v>J008</v>
          </cell>
          <cell r="H14485" t="str">
            <v>R. LIGHT CABLE:</v>
          </cell>
          <cell r="I14485" t="str">
            <v>Kabel baklampa</v>
          </cell>
          <cell r="K14485" t="str">
            <v>INGÅR I BATTERIET</v>
          </cell>
          <cell r="L14485" t="str">
            <v>Ingår i batteriet</v>
          </cell>
        </row>
        <row r="14486">
          <cell r="B14486" t="str">
            <v>YEC9975141Hastighetssensor</v>
          </cell>
          <cell r="C14486" t="str">
            <v>YEC9975141</v>
          </cell>
          <cell r="D14486">
            <v>2024</v>
          </cell>
          <cell r="E14486">
            <v>41</v>
          </cell>
          <cell r="F14486" t="str">
            <v>0410</v>
          </cell>
          <cell r="G14486" t="str">
            <v>J009</v>
          </cell>
          <cell r="H14486" t="str">
            <v>SPEED SENSOR:</v>
          </cell>
          <cell r="I14486" t="str">
            <v>Hastighetssensor</v>
          </cell>
          <cell r="K14486" t="str">
            <v>KSMDUE10</v>
          </cell>
          <cell r="L14486" t="str">
            <v>Kontakta SHIMANO / SM-DUE10</v>
          </cell>
        </row>
        <row r="14487">
          <cell r="B14487" t="str">
            <v>YEC9975141Batteri</v>
          </cell>
          <cell r="C14487" t="str">
            <v>YEC9975141</v>
          </cell>
          <cell r="D14487">
            <v>2024</v>
          </cell>
          <cell r="E14487">
            <v>42</v>
          </cell>
          <cell r="F14487" t="str">
            <v>0420</v>
          </cell>
          <cell r="G14487" t="str">
            <v>J002</v>
          </cell>
          <cell r="H14487" t="str">
            <v>BATTERY:</v>
          </cell>
          <cell r="I14487" t="str">
            <v>Batteri</v>
          </cell>
          <cell r="K14487" t="str">
            <v>C8705186-S-11EA</v>
          </cell>
          <cell r="L14487" t="str">
            <v>C8705186-S-11EA</v>
          </cell>
        </row>
        <row r="14488">
          <cell r="B14488" t="str">
            <v>YEC9975141Batterihållare</v>
          </cell>
          <cell r="C14488" t="str">
            <v>YEC9975141</v>
          </cell>
          <cell r="D14488">
            <v>2024</v>
          </cell>
          <cell r="E14488">
            <v>43</v>
          </cell>
          <cell r="F14488" t="str">
            <v>0430</v>
          </cell>
          <cell r="G14488" t="str">
            <v>J003</v>
          </cell>
          <cell r="H14488" t="str">
            <v>BATTERY HOLDER/Slider</v>
          </cell>
          <cell r="I14488" t="str">
            <v>Batterihållare</v>
          </cell>
          <cell r="K14488" t="str">
            <v>C8705188-S-01</v>
          </cell>
          <cell r="L14488" t="str">
            <v>C8705188-S-01</v>
          </cell>
        </row>
        <row r="14489">
          <cell r="B14489" t="str">
            <v>YEC9975141Batteriladdare</v>
          </cell>
          <cell r="C14489" t="str">
            <v>YEC9975141</v>
          </cell>
          <cell r="D14489">
            <v>2024</v>
          </cell>
          <cell r="E14489">
            <v>44</v>
          </cell>
          <cell r="F14489" t="str">
            <v>0440</v>
          </cell>
          <cell r="G14489" t="str">
            <v>J010</v>
          </cell>
          <cell r="H14489" t="str">
            <v>CHARGER:</v>
          </cell>
          <cell r="I14489" t="str">
            <v>Batteriladdare</v>
          </cell>
          <cell r="K14489" t="str">
            <v>C8705086-02C</v>
          </cell>
          <cell r="L14489" t="str">
            <v>C8705086-02C</v>
          </cell>
        </row>
        <row r="14490">
          <cell r="B14490" t="str">
            <v>YEC9975141Kontrollbox</v>
          </cell>
          <cell r="C14490" t="str">
            <v>YEC9975141</v>
          </cell>
          <cell r="D14490">
            <v>2024</v>
          </cell>
          <cell r="E14490">
            <v>45</v>
          </cell>
          <cell r="F14490" t="str">
            <v>0450</v>
          </cell>
          <cell r="G14490" t="str">
            <v>J011</v>
          </cell>
          <cell r="H14490" t="str">
            <v>Controller</v>
          </cell>
          <cell r="I14490" t="str">
            <v>Kontrollbox</v>
          </cell>
          <cell r="K14490" t="str">
            <v>INGÅR I MOTORN</v>
          </cell>
          <cell r="L14490" t="str">
            <v>Ingår i motorn</v>
          </cell>
        </row>
        <row r="14491">
          <cell r="B14491" t="str">
            <v>YEC9975141Växelöra</v>
          </cell>
          <cell r="C14491" t="str">
            <v>YEC9975141</v>
          </cell>
          <cell r="D14491">
            <v>2024</v>
          </cell>
          <cell r="E14491">
            <v>46</v>
          </cell>
          <cell r="F14491" t="str">
            <v>0460</v>
          </cell>
          <cell r="G14491" t="str">
            <v>D005</v>
          </cell>
          <cell r="H14491" t="str">
            <v>Gear hanger</v>
          </cell>
          <cell r="I14491" t="str">
            <v>Växelöra</v>
          </cell>
          <cell r="L14491" t="e">
            <v>#N/A</v>
          </cell>
        </row>
        <row r="14492">
          <cell r="B14492" t="str">
            <v>YEC9975142RAM</v>
          </cell>
          <cell r="C14492" t="str">
            <v>YEC9975142</v>
          </cell>
          <cell r="D14492">
            <v>2024</v>
          </cell>
          <cell r="E14492">
            <v>1</v>
          </cell>
          <cell r="F14492" t="str">
            <v>0010</v>
          </cell>
          <cell r="G14492" t="str">
            <v>A001</v>
          </cell>
          <cell r="H14492" t="str">
            <v>PAINTED FRAME</v>
          </cell>
          <cell r="I14492" t="str">
            <v>RAM</v>
          </cell>
          <cell r="K14492" t="str">
            <v>C1307707-510</v>
          </cell>
          <cell r="L14492" t="e">
            <v>#N/A</v>
          </cell>
        </row>
        <row r="14493">
          <cell r="B14493" t="str">
            <v>YEC9975142Framgaffel</v>
          </cell>
          <cell r="C14493" t="str">
            <v>YEC9975142</v>
          </cell>
          <cell r="D14493">
            <v>2024</v>
          </cell>
          <cell r="E14493">
            <v>2</v>
          </cell>
          <cell r="F14493" t="str">
            <v>0020</v>
          </cell>
          <cell r="G14493" t="str">
            <v>A002</v>
          </cell>
          <cell r="H14493" t="str">
            <v>PAINTED FORK</v>
          </cell>
          <cell r="I14493" t="str">
            <v>Framgaffel</v>
          </cell>
          <cell r="K14493" t="str">
            <v>C1605442-224</v>
          </cell>
          <cell r="L14493" t="e">
            <v>#N/A</v>
          </cell>
        </row>
        <row r="14494">
          <cell r="B14494" t="str">
            <v>YEC9975142Styrlager</v>
          </cell>
          <cell r="C14494" t="str">
            <v>YEC9975142</v>
          </cell>
          <cell r="D14494">
            <v>2024</v>
          </cell>
          <cell r="E14494">
            <v>3</v>
          </cell>
          <cell r="F14494" t="str">
            <v>0030</v>
          </cell>
          <cell r="G14494" t="str">
            <v>B001</v>
          </cell>
          <cell r="H14494" t="str">
            <v>Head Set</v>
          </cell>
          <cell r="I14494" t="str">
            <v>Styrlager</v>
          </cell>
          <cell r="K14494" t="str">
            <v>C2105256</v>
          </cell>
          <cell r="L14494" t="str">
            <v>C2105256</v>
          </cell>
        </row>
        <row r="14495">
          <cell r="B14495" t="str">
            <v xml:space="preserve">YEC9975142Styrstam </v>
          </cell>
          <cell r="C14495" t="str">
            <v>YEC9975142</v>
          </cell>
          <cell r="D14495">
            <v>2024</v>
          </cell>
          <cell r="E14495">
            <v>4</v>
          </cell>
          <cell r="F14495" t="str">
            <v>0040</v>
          </cell>
          <cell r="G14495" t="str">
            <v>B002</v>
          </cell>
          <cell r="H14495" t="str">
            <v>Handlebar Stem</v>
          </cell>
          <cell r="I14495" t="str">
            <v xml:space="preserve">Styrstam </v>
          </cell>
          <cell r="K14495" t="str">
            <v>C2205585-090</v>
          </cell>
          <cell r="L14495" t="str">
            <v>C2205585-090</v>
          </cell>
        </row>
        <row r="14496">
          <cell r="B14496" t="str">
            <v>YEC9975142Styre</v>
          </cell>
          <cell r="C14496" t="str">
            <v>YEC9975142</v>
          </cell>
          <cell r="D14496">
            <v>2024</v>
          </cell>
          <cell r="E14496">
            <v>5</v>
          </cell>
          <cell r="F14496" t="str">
            <v>0050</v>
          </cell>
          <cell r="G14496" t="str">
            <v>B003</v>
          </cell>
          <cell r="H14496" t="str">
            <v>Handelbar</v>
          </cell>
          <cell r="I14496" t="str">
            <v>Styre</v>
          </cell>
          <cell r="K14496" t="str">
            <v>C2306074</v>
          </cell>
          <cell r="L14496" t="str">
            <v>C2306074</v>
          </cell>
        </row>
        <row r="14497">
          <cell r="B14497" t="str">
            <v>YEC9975142Bromsgrepp H</v>
          </cell>
          <cell r="C14497" t="str">
            <v>YEC9975142</v>
          </cell>
          <cell r="D14497">
            <v>2024</v>
          </cell>
          <cell r="E14497">
            <v>6</v>
          </cell>
          <cell r="F14497" t="str">
            <v>0060</v>
          </cell>
          <cell r="G14497" t="str">
            <v>C002</v>
          </cell>
          <cell r="H14497" t="str">
            <v>Brake Lever R</v>
          </cell>
          <cell r="I14497" t="str">
            <v>Bromsgrepp H</v>
          </cell>
          <cell r="K14497" t="str">
            <v xml:space="preserve"> </v>
          </cell>
          <cell r="L14497" t="e">
            <v>#N/A</v>
          </cell>
        </row>
        <row r="14498">
          <cell r="B14498" t="str">
            <v>YEC9975142Bromsgrepp V</v>
          </cell>
          <cell r="C14498" t="str">
            <v>YEC9975142</v>
          </cell>
          <cell r="D14498">
            <v>2024</v>
          </cell>
          <cell r="E14498">
            <v>7</v>
          </cell>
          <cell r="F14498" t="str">
            <v>0070</v>
          </cell>
          <cell r="G14498" t="str">
            <v>C001</v>
          </cell>
          <cell r="H14498" t="str">
            <v>Brake Lever L</v>
          </cell>
          <cell r="I14498" t="str">
            <v>Bromsgrepp V</v>
          </cell>
          <cell r="K14498" t="str">
            <v>Shimano</v>
          </cell>
          <cell r="L14498" t="str">
            <v>Kontakta SHIMANO</v>
          </cell>
        </row>
        <row r="14499">
          <cell r="B14499" t="str">
            <v>YEC9975142Växelreglage H</v>
          </cell>
          <cell r="C14499" t="str">
            <v>YEC9975142</v>
          </cell>
          <cell r="D14499">
            <v>2024</v>
          </cell>
          <cell r="E14499">
            <v>8</v>
          </cell>
          <cell r="F14499" t="str">
            <v>0080</v>
          </cell>
          <cell r="G14499" t="str">
            <v>D002</v>
          </cell>
          <cell r="H14499" t="str">
            <v>Shift Lever R</v>
          </cell>
          <cell r="I14499" t="str">
            <v>Växelreglage H</v>
          </cell>
          <cell r="K14499" t="str">
            <v>C5105092</v>
          </cell>
          <cell r="L14499" t="str">
            <v>Kontakta SHIMANO</v>
          </cell>
        </row>
        <row r="14500">
          <cell r="B14500" t="str">
            <v>YEC9975142Växelreglage V</v>
          </cell>
          <cell r="C14500" t="str">
            <v>YEC9975142</v>
          </cell>
          <cell r="D14500">
            <v>2024</v>
          </cell>
          <cell r="E14500">
            <v>9</v>
          </cell>
          <cell r="F14500" t="str">
            <v>0090</v>
          </cell>
          <cell r="G14500" t="str">
            <v>D001</v>
          </cell>
          <cell r="H14500" t="str">
            <v>Shift Lever L</v>
          </cell>
          <cell r="I14500" t="str">
            <v>Växelreglage V</v>
          </cell>
          <cell r="L14500" t="e">
            <v>#N/A</v>
          </cell>
        </row>
        <row r="14501">
          <cell r="B14501" t="str">
            <v>YEC9975142Handtag par</v>
          </cell>
          <cell r="C14501" t="str">
            <v>YEC9975142</v>
          </cell>
          <cell r="D14501">
            <v>2024</v>
          </cell>
          <cell r="E14501">
            <v>10</v>
          </cell>
          <cell r="F14501" t="str">
            <v>0100</v>
          </cell>
          <cell r="G14501" t="str">
            <v>B004</v>
          </cell>
          <cell r="H14501" t="str">
            <v>Grip R</v>
          </cell>
          <cell r="I14501" t="str">
            <v>Handtag par</v>
          </cell>
          <cell r="K14501" t="str">
            <v>C2505528</v>
          </cell>
          <cell r="L14501" t="str">
            <v>C2500057</v>
          </cell>
        </row>
        <row r="14502">
          <cell r="B14502" t="str">
            <v>YEC9975142Frambroms</v>
          </cell>
          <cell r="C14502" t="str">
            <v>YEC9975142</v>
          </cell>
          <cell r="D14502">
            <v>2024</v>
          </cell>
          <cell r="E14502">
            <v>11</v>
          </cell>
          <cell r="F14502" t="str">
            <v>0110</v>
          </cell>
          <cell r="G14502" t="str">
            <v>C003</v>
          </cell>
          <cell r="H14502" t="str">
            <v xml:space="preserve">Brake front </v>
          </cell>
          <cell r="I14502" t="str">
            <v>Frambroms</v>
          </cell>
          <cell r="K14502" t="str">
            <v>AMT200KLFURX100</v>
          </cell>
          <cell r="L14502" t="str">
            <v>Kontakta SHIMANO</v>
          </cell>
        </row>
        <row r="14503">
          <cell r="B14503" t="str">
            <v>YEC9975142Bakbroms</v>
          </cell>
          <cell r="C14503" t="str">
            <v>YEC9975142</v>
          </cell>
          <cell r="D14503">
            <v>2024</v>
          </cell>
          <cell r="E14503">
            <v>12</v>
          </cell>
          <cell r="F14503" t="str">
            <v>0120</v>
          </cell>
          <cell r="G14503" t="str">
            <v>C004</v>
          </cell>
          <cell r="H14503" t="str">
            <v>Brake rear</v>
          </cell>
          <cell r="I14503" t="str">
            <v>Bakbroms</v>
          </cell>
          <cell r="K14503" t="str">
            <v>Fotbroms</v>
          </cell>
          <cell r="L14503" t="str">
            <v>Kontakta SHIMANO</v>
          </cell>
        </row>
        <row r="14504">
          <cell r="B14504" t="str">
            <v>YEC9975142Vevlager</v>
          </cell>
          <cell r="C14504" t="str">
            <v>YEC9975142</v>
          </cell>
          <cell r="D14504">
            <v>2024</v>
          </cell>
          <cell r="E14504">
            <v>13</v>
          </cell>
          <cell r="F14504" t="str">
            <v>0130</v>
          </cell>
          <cell r="G14504" t="str">
            <v>E001</v>
          </cell>
          <cell r="H14504" t="str">
            <v xml:space="preserve">BB-set </v>
          </cell>
          <cell r="I14504" t="str">
            <v>Vevlager</v>
          </cell>
          <cell r="K14504" t="str">
            <v>INGÅR I MOTORN</v>
          </cell>
          <cell r="L14504" t="str">
            <v>Ingår i motorn</v>
          </cell>
        </row>
        <row r="14505">
          <cell r="B14505" t="str">
            <v>YEC9975142Vevparti</v>
          </cell>
          <cell r="C14505" t="str">
            <v>YEC9975142</v>
          </cell>
          <cell r="D14505">
            <v>2024</v>
          </cell>
          <cell r="E14505">
            <v>14</v>
          </cell>
          <cell r="F14505" t="str">
            <v>0140</v>
          </cell>
          <cell r="G14505" t="str">
            <v>E002</v>
          </cell>
          <cell r="H14505" t="str">
            <v>Front Chainwheel</v>
          </cell>
          <cell r="I14505" t="str">
            <v>Vevparti</v>
          </cell>
          <cell r="K14505" t="str">
            <v>Shimano</v>
          </cell>
          <cell r="L14505" t="str">
            <v>Kontakta SHIMANO</v>
          </cell>
        </row>
        <row r="14506">
          <cell r="B14506" t="str">
            <v>YEC9975142Kedjeskydd</v>
          </cell>
          <cell r="C14506" t="str">
            <v>YEC9975142</v>
          </cell>
          <cell r="D14506">
            <v>2024</v>
          </cell>
          <cell r="E14506">
            <v>15</v>
          </cell>
          <cell r="F14506" t="str">
            <v>0150</v>
          </cell>
          <cell r="G14506" t="str">
            <v>H001</v>
          </cell>
          <cell r="H14506" t="str">
            <v>Chain guard</v>
          </cell>
          <cell r="I14506" t="str">
            <v>Kedjeskydd</v>
          </cell>
          <cell r="K14506" t="str">
            <v>C8305427/ZBK</v>
          </cell>
          <cell r="L14506" t="str">
            <v>C8305427/ZBK</v>
          </cell>
        </row>
        <row r="14507">
          <cell r="B14507" t="str">
            <v>YEC9975142Kedjeskyddsfäste</v>
          </cell>
          <cell r="C14507" t="str">
            <v>YEC9975142</v>
          </cell>
          <cell r="D14507">
            <v>2024</v>
          </cell>
          <cell r="E14507">
            <v>16</v>
          </cell>
          <cell r="F14507" t="str">
            <v>0160</v>
          </cell>
          <cell r="G14507" t="str">
            <v>H002</v>
          </cell>
          <cell r="H14507" t="str">
            <v>Chain guard bracket</v>
          </cell>
          <cell r="I14507" t="str">
            <v>Kedjeskyddsfäste</v>
          </cell>
          <cell r="K14507" t="str">
            <v>C8305682</v>
          </cell>
          <cell r="L14507" t="str">
            <v>C8305682</v>
          </cell>
        </row>
        <row r="14508">
          <cell r="B14508" t="str">
            <v>YEC9975142Framväxel</v>
          </cell>
          <cell r="C14508" t="str">
            <v>YEC9975142</v>
          </cell>
          <cell r="D14508">
            <v>2024</v>
          </cell>
          <cell r="E14508">
            <v>17</v>
          </cell>
          <cell r="F14508" t="str">
            <v>0170</v>
          </cell>
          <cell r="G14508" t="str">
            <v>D003</v>
          </cell>
          <cell r="H14508" t="str">
            <v>Front Derailleur</v>
          </cell>
          <cell r="I14508" t="str">
            <v>Framväxel</v>
          </cell>
          <cell r="L14508" t="e">
            <v>#N/A</v>
          </cell>
        </row>
        <row r="14509">
          <cell r="B14509" t="str">
            <v>YEC9975142Bakväxel</v>
          </cell>
          <cell r="C14509" t="str">
            <v>YEC9975142</v>
          </cell>
          <cell r="D14509">
            <v>2024</v>
          </cell>
          <cell r="E14509">
            <v>18</v>
          </cell>
          <cell r="F14509" t="str">
            <v>0180</v>
          </cell>
          <cell r="G14509" t="str">
            <v>D004</v>
          </cell>
          <cell r="H14509" t="str">
            <v>Rear Derailleur</v>
          </cell>
          <cell r="I14509" t="str">
            <v>Bakväxel</v>
          </cell>
          <cell r="K14509" t="str">
            <v>Shimano</v>
          </cell>
          <cell r="L14509" t="str">
            <v>Kontakta SHIMANO</v>
          </cell>
        </row>
        <row r="14510">
          <cell r="B14510" t="str">
            <v>YEC9975142Kedja</v>
          </cell>
          <cell r="C14510" t="str">
            <v>YEC9975142</v>
          </cell>
          <cell r="D14510">
            <v>2024</v>
          </cell>
          <cell r="E14510">
            <v>19</v>
          </cell>
          <cell r="F14510" t="str">
            <v>0190</v>
          </cell>
          <cell r="G14510" t="str">
            <v>E003</v>
          </cell>
          <cell r="H14510" t="str">
            <v xml:space="preserve">Chain </v>
          </cell>
          <cell r="I14510" t="str">
            <v>Kedja</v>
          </cell>
          <cell r="K14510" t="str">
            <v>C3405041-102</v>
          </cell>
          <cell r="L14510" t="str">
            <v>C3400038</v>
          </cell>
        </row>
        <row r="14511">
          <cell r="B14511" t="str">
            <v>YEC9975142Kassett</v>
          </cell>
          <cell r="C14511" t="str">
            <v>YEC9975142</v>
          </cell>
          <cell r="D14511">
            <v>2024</v>
          </cell>
          <cell r="E14511">
            <v>20</v>
          </cell>
          <cell r="F14511" t="str">
            <v>0200</v>
          </cell>
          <cell r="G14511" t="str">
            <v>E004</v>
          </cell>
          <cell r="H14511" t="str">
            <v>Cassette Sprocket</v>
          </cell>
          <cell r="I14511" t="str">
            <v>Kassett</v>
          </cell>
          <cell r="K14511" t="str">
            <v>ASMGEAR18SU</v>
          </cell>
          <cell r="L14511" t="str">
            <v>Kontakta SHIMANO</v>
          </cell>
        </row>
        <row r="14512">
          <cell r="B14512" t="str">
            <v>YEC9975142Framhjul</v>
          </cell>
          <cell r="C14512" t="str">
            <v>YEC9975142</v>
          </cell>
          <cell r="D14512">
            <v>2024</v>
          </cell>
          <cell r="E14512">
            <v>21</v>
          </cell>
          <cell r="F14512" t="str">
            <v>0210</v>
          </cell>
          <cell r="G14512" t="str">
            <v>F001</v>
          </cell>
          <cell r="H14512" t="str">
            <v>Front hub</v>
          </cell>
          <cell r="I14512" t="str">
            <v>Framhjul</v>
          </cell>
          <cell r="K14512" t="str">
            <v>C4108235</v>
          </cell>
          <cell r="L14512" t="str">
            <v>C4100393</v>
          </cell>
        </row>
        <row r="14513">
          <cell r="B14513" t="str">
            <v>YEC9975142Bakhjul</v>
          </cell>
          <cell r="C14513" t="str">
            <v>YEC9975142</v>
          </cell>
          <cell r="D14513">
            <v>2024</v>
          </cell>
          <cell r="E14513">
            <v>22</v>
          </cell>
          <cell r="F14513" t="str">
            <v>0220</v>
          </cell>
          <cell r="G14513" t="str">
            <v>F002</v>
          </cell>
          <cell r="H14513" t="str">
            <v>Rear hub</v>
          </cell>
          <cell r="I14513" t="str">
            <v>Bakhjul</v>
          </cell>
          <cell r="K14513" t="str">
            <v>C4208373</v>
          </cell>
          <cell r="L14513" t="str">
            <v>C4200381</v>
          </cell>
        </row>
        <row r="14514">
          <cell r="B14514" t="str">
            <v>YEC9975142Däck</v>
          </cell>
          <cell r="C14514" t="str">
            <v>YEC9975142</v>
          </cell>
          <cell r="D14514">
            <v>2024</v>
          </cell>
          <cell r="E14514">
            <v>23</v>
          </cell>
          <cell r="F14514" t="str">
            <v>0230</v>
          </cell>
          <cell r="G14514" t="str">
            <v>F003</v>
          </cell>
          <cell r="H14514" t="str">
            <v>Tire</v>
          </cell>
          <cell r="I14514" t="str">
            <v>Däck</v>
          </cell>
          <cell r="K14514" t="str">
            <v>C4906530</v>
          </cell>
          <cell r="L14514" t="str">
            <v>BSP?</v>
          </cell>
        </row>
        <row r="14515">
          <cell r="B14515" t="str">
            <v>YEC9975142Skärmar set</v>
          </cell>
          <cell r="C14515" t="str">
            <v>YEC9975142</v>
          </cell>
          <cell r="D14515">
            <v>2024</v>
          </cell>
          <cell r="E14515">
            <v>24</v>
          </cell>
          <cell r="F14515" t="str">
            <v>0240</v>
          </cell>
          <cell r="G14515" t="str">
            <v>H003</v>
          </cell>
          <cell r="H14515" t="str">
            <v xml:space="preserve">Mudguard front   </v>
          </cell>
          <cell r="I14515" t="str">
            <v>Skärmar set</v>
          </cell>
          <cell r="K14515" t="str">
            <v>C8255677-851M</v>
          </cell>
          <cell r="L14515" t="str">
            <v>Kontakta Service</v>
          </cell>
        </row>
        <row r="14516">
          <cell r="B14516" t="str">
            <v>YEC9975142Pakethållare</v>
          </cell>
          <cell r="C14516" t="str">
            <v>YEC9975142</v>
          </cell>
          <cell r="D14516">
            <v>2024</v>
          </cell>
          <cell r="E14516">
            <v>25</v>
          </cell>
          <cell r="F14516" t="str">
            <v>0250</v>
          </cell>
          <cell r="G14516" t="str">
            <v>H004</v>
          </cell>
          <cell r="H14516" t="str">
            <v>Carrier</v>
          </cell>
          <cell r="I14516" t="str">
            <v>Pakethållare</v>
          </cell>
          <cell r="K14516" t="str">
            <v>C8205834-BK</v>
          </cell>
          <cell r="L14516" t="str">
            <v>C8205834-BK</v>
          </cell>
        </row>
        <row r="14517">
          <cell r="B14517" t="str">
            <v>YEC9975142Sadel</v>
          </cell>
          <cell r="C14517" t="str">
            <v>YEC9975142</v>
          </cell>
          <cell r="D14517">
            <v>2024</v>
          </cell>
          <cell r="E14517">
            <v>26</v>
          </cell>
          <cell r="F14517" t="str">
            <v>0260</v>
          </cell>
          <cell r="G14517" t="str">
            <v>G001</v>
          </cell>
          <cell r="H14517" t="str">
            <v>Saddle</v>
          </cell>
          <cell r="I14517" t="str">
            <v>Sadel</v>
          </cell>
          <cell r="K14517" t="str">
            <v>C7105989</v>
          </cell>
          <cell r="L14517" t="str">
            <v>C7100596</v>
          </cell>
        </row>
        <row r="14518">
          <cell r="B14518" t="str">
            <v>YEC9975142Sadelstolpe</v>
          </cell>
          <cell r="C14518" t="str">
            <v>YEC9975142</v>
          </cell>
          <cell r="D14518">
            <v>2024</v>
          </cell>
          <cell r="E14518">
            <v>27</v>
          </cell>
          <cell r="F14518" t="str">
            <v>0270</v>
          </cell>
          <cell r="G14518" t="str">
            <v>G002</v>
          </cell>
          <cell r="H14518" t="str">
            <v>Seatpost</v>
          </cell>
          <cell r="I14518" t="str">
            <v>Sadelstolpe</v>
          </cell>
          <cell r="K14518" t="str">
            <v>C7205260</v>
          </cell>
          <cell r="L14518" t="str">
            <v>C7200053</v>
          </cell>
        </row>
        <row r="14519">
          <cell r="B14519" t="str">
            <v>YEC9975142Sadelrörsklämma</v>
          </cell>
          <cell r="C14519" t="str">
            <v>YEC9975142</v>
          </cell>
          <cell r="D14519">
            <v>2024</v>
          </cell>
          <cell r="E14519">
            <v>28</v>
          </cell>
          <cell r="F14519" t="str">
            <v>0280</v>
          </cell>
          <cell r="G14519" t="str">
            <v>G003</v>
          </cell>
          <cell r="H14519" t="str">
            <v>Seat Clamp</v>
          </cell>
          <cell r="I14519" t="str">
            <v>Sadelrörsklämma</v>
          </cell>
          <cell r="K14519" t="str">
            <v>C7305002</v>
          </cell>
          <cell r="L14519" t="str">
            <v>C7300027-318</v>
          </cell>
        </row>
        <row r="14520">
          <cell r="B14520" t="str">
            <v>YEC9975142Framlampa</v>
          </cell>
          <cell r="C14520" t="str">
            <v>YEC9975142</v>
          </cell>
          <cell r="D14520">
            <v>2024</v>
          </cell>
          <cell r="E14520">
            <v>29</v>
          </cell>
          <cell r="F14520" t="str">
            <v>0290</v>
          </cell>
          <cell r="G14520" t="str">
            <v>H005</v>
          </cell>
          <cell r="H14520" t="str">
            <v>Front light</v>
          </cell>
          <cell r="I14520" t="str">
            <v>Framlampa</v>
          </cell>
          <cell r="K14520" t="str">
            <v>C8015300</v>
          </cell>
          <cell r="L14520" t="str">
            <v>C8015300</v>
          </cell>
        </row>
        <row r="14521">
          <cell r="B14521" t="str">
            <v>YEC9975142Baklampa</v>
          </cell>
          <cell r="C14521" t="str">
            <v>YEC9975142</v>
          </cell>
          <cell r="D14521">
            <v>2024</v>
          </cell>
          <cell r="E14521">
            <v>30</v>
          </cell>
          <cell r="F14521" t="str">
            <v>0300</v>
          </cell>
          <cell r="G14521" t="str">
            <v>H006</v>
          </cell>
          <cell r="H14521" t="str">
            <v>Light, Rear</v>
          </cell>
          <cell r="I14521" t="str">
            <v>Baklampa</v>
          </cell>
          <cell r="K14521" t="str">
            <v>C8705186-1RLBK</v>
          </cell>
          <cell r="L14521" t="str">
            <v>C8705186-1RLBK</v>
          </cell>
        </row>
        <row r="14522">
          <cell r="B14522" t="str">
            <v>YEC9975142Låssats</v>
          </cell>
          <cell r="C14522" t="str">
            <v>YEC9975142</v>
          </cell>
          <cell r="D14522">
            <v>2024</v>
          </cell>
          <cell r="E14522">
            <v>31</v>
          </cell>
          <cell r="F14522" t="str">
            <v>0310</v>
          </cell>
          <cell r="G14522" t="str">
            <v>H007</v>
          </cell>
          <cell r="H14522" t="str">
            <v>Lock</v>
          </cell>
          <cell r="I14522" t="str">
            <v>Låssats</v>
          </cell>
          <cell r="K14522" t="str">
            <v>C8405069</v>
          </cell>
          <cell r="L14522" t="str">
            <v>C8405069</v>
          </cell>
        </row>
        <row r="14523">
          <cell r="B14523" t="str">
            <v>YEC9975142Stöd</v>
          </cell>
          <cell r="C14523" t="str">
            <v>YEC9975142</v>
          </cell>
          <cell r="D14523">
            <v>2024</v>
          </cell>
          <cell r="E14523">
            <v>32</v>
          </cell>
          <cell r="F14523" t="str">
            <v>0320</v>
          </cell>
          <cell r="G14523" t="str">
            <v>H008</v>
          </cell>
          <cell r="H14523" t="str">
            <v>Kick stand</v>
          </cell>
          <cell r="I14523" t="str">
            <v>Stöd</v>
          </cell>
          <cell r="K14523" t="str">
            <v>C8105224</v>
          </cell>
          <cell r="L14523" t="str">
            <v>C8105224</v>
          </cell>
        </row>
        <row r="14524">
          <cell r="B14524" t="str">
            <v>YEC9975142Korg</v>
          </cell>
          <cell r="C14524" t="str">
            <v>YEC9975142</v>
          </cell>
          <cell r="D14524">
            <v>2024</v>
          </cell>
          <cell r="E14524">
            <v>33</v>
          </cell>
          <cell r="F14524" t="str">
            <v>0330</v>
          </cell>
          <cell r="G14524" t="str">
            <v>H009</v>
          </cell>
          <cell r="H14524" t="str">
            <v>Basket / Fr carrier</v>
          </cell>
          <cell r="I14524" t="str">
            <v>Korg</v>
          </cell>
          <cell r="K14524" t="str">
            <v>C8605198</v>
          </cell>
          <cell r="L14524" t="str">
            <v>C8600016</v>
          </cell>
        </row>
        <row r="14525">
          <cell r="B14525" t="str">
            <v>YEC9975142Pedaler</v>
          </cell>
          <cell r="C14525" t="str">
            <v>YEC9975142</v>
          </cell>
          <cell r="D14525">
            <v>2024</v>
          </cell>
          <cell r="E14525">
            <v>34</v>
          </cell>
          <cell r="F14525" t="str">
            <v>0340</v>
          </cell>
          <cell r="G14525" t="str">
            <v>E005</v>
          </cell>
          <cell r="H14525" t="str">
            <v xml:space="preserve">Pedal </v>
          </cell>
          <cell r="I14525" t="str">
            <v>Pedaler</v>
          </cell>
          <cell r="K14525" t="str">
            <v>C3505208-BK</v>
          </cell>
          <cell r="L14525" t="str">
            <v>C3505208</v>
          </cell>
        </row>
        <row r="14526">
          <cell r="B14526" t="str">
            <v>YEC9975142Motor</v>
          </cell>
          <cell r="C14526" t="str">
            <v>YEC9975142</v>
          </cell>
          <cell r="D14526">
            <v>2024</v>
          </cell>
          <cell r="E14526">
            <v>35</v>
          </cell>
          <cell r="F14526" t="str">
            <v>0350</v>
          </cell>
          <cell r="G14526" t="str">
            <v>J001</v>
          </cell>
          <cell r="H14526" t="str">
            <v>DRIVE UNIT:</v>
          </cell>
          <cell r="I14526" t="str">
            <v>Motor</v>
          </cell>
          <cell r="K14526" t="str">
            <v>ADUE5000</v>
          </cell>
          <cell r="L14526" t="str">
            <v>Kontakta SHIMANO / DU-E5000</v>
          </cell>
        </row>
        <row r="14527">
          <cell r="B14527" t="str">
            <v>YEC9975142Display</v>
          </cell>
          <cell r="C14527" t="str">
            <v>YEC9975142</v>
          </cell>
          <cell r="D14527">
            <v>2024</v>
          </cell>
          <cell r="E14527">
            <v>36</v>
          </cell>
          <cell r="F14527" t="str">
            <v>0360</v>
          </cell>
          <cell r="G14527" t="str">
            <v>J004</v>
          </cell>
          <cell r="H14527" t="str">
            <v>DISPLAY:</v>
          </cell>
          <cell r="I14527" t="str">
            <v>Display</v>
          </cell>
          <cell r="K14527" t="str">
            <v>KSCE5000</v>
          </cell>
          <cell r="L14527" t="str">
            <v>Kontakta SHIMANO / SC-E5000</v>
          </cell>
        </row>
        <row r="14528">
          <cell r="B14528" t="str">
            <v>YEC9975142EB-Bus kabel</v>
          </cell>
          <cell r="C14528" t="str">
            <v>YEC9975142</v>
          </cell>
          <cell r="D14528">
            <v>2024</v>
          </cell>
          <cell r="E14528">
            <v>37</v>
          </cell>
          <cell r="F14528" t="str">
            <v>0370</v>
          </cell>
          <cell r="G14528" t="str">
            <v>J005</v>
          </cell>
          <cell r="H14528" t="str">
            <v>EB-BUS CABLE:</v>
          </cell>
          <cell r="I14528" t="str">
            <v>EB-Bus kabel</v>
          </cell>
          <cell r="K14528" t="str">
            <v>Shimano</v>
          </cell>
          <cell r="L14528" t="str">
            <v>Kontakta SHIMANO</v>
          </cell>
        </row>
        <row r="14529">
          <cell r="B14529" t="str">
            <v>YEC9975142Motorkabel</v>
          </cell>
          <cell r="C14529" t="str">
            <v>YEC9975142</v>
          </cell>
          <cell r="D14529">
            <v>2024</v>
          </cell>
          <cell r="E14529">
            <v>38</v>
          </cell>
          <cell r="F14529" t="str">
            <v>0380</v>
          </cell>
          <cell r="G14529" t="str">
            <v>J006</v>
          </cell>
          <cell r="H14529" t="str">
            <v>POWER CABLE:</v>
          </cell>
          <cell r="I14529" t="str">
            <v>Motorkabel</v>
          </cell>
          <cell r="K14529" t="str">
            <v>Ingår i batterihållaren</v>
          </cell>
          <cell r="L14529" t="str">
            <v>Ingår i batterihållaren</v>
          </cell>
        </row>
        <row r="14530">
          <cell r="B14530" t="str">
            <v>YEC9975142Kabel framlampa</v>
          </cell>
          <cell r="C14530" t="str">
            <v>YEC9975142</v>
          </cell>
          <cell r="D14530">
            <v>2024</v>
          </cell>
          <cell r="E14530">
            <v>39</v>
          </cell>
          <cell r="F14530" t="str">
            <v>0390</v>
          </cell>
          <cell r="G14530" t="str">
            <v>J007</v>
          </cell>
          <cell r="H14530" t="str">
            <v>F. LIGHT CABLE:</v>
          </cell>
          <cell r="I14530" t="str">
            <v>Kabel framlampa</v>
          </cell>
          <cell r="K14530" t="str">
            <v>C8075017</v>
          </cell>
          <cell r="L14530" t="str">
            <v>C8075017</v>
          </cell>
        </row>
        <row r="14531">
          <cell r="B14531" t="str">
            <v>YEC9975142Kabel baklampa</v>
          </cell>
          <cell r="C14531" t="str">
            <v>YEC9975142</v>
          </cell>
          <cell r="D14531">
            <v>2024</v>
          </cell>
          <cell r="E14531">
            <v>40</v>
          </cell>
          <cell r="F14531" t="str">
            <v>0400</v>
          </cell>
          <cell r="G14531" t="str">
            <v>J008</v>
          </cell>
          <cell r="H14531" t="str">
            <v>R. LIGHT CABLE:</v>
          </cell>
          <cell r="I14531" t="str">
            <v>Kabel baklampa</v>
          </cell>
          <cell r="K14531" t="str">
            <v>INGÅR I BATTERIET</v>
          </cell>
          <cell r="L14531" t="str">
            <v>Ingår i batteriet</v>
          </cell>
        </row>
        <row r="14532">
          <cell r="B14532" t="str">
            <v>YEC9975142Hastighetssensor</v>
          </cell>
          <cell r="C14532" t="str">
            <v>YEC9975142</v>
          </cell>
          <cell r="D14532">
            <v>2024</v>
          </cell>
          <cell r="E14532">
            <v>41</v>
          </cell>
          <cell r="F14532" t="str">
            <v>0410</v>
          </cell>
          <cell r="G14532" t="str">
            <v>J009</v>
          </cell>
          <cell r="H14532" t="str">
            <v>SPEED SENSOR:</v>
          </cell>
          <cell r="I14532" t="str">
            <v>Hastighetssensor</v>
          </cell>
          <cell r="K14532" t="str">
            <v>KSMDUE10</v>
          </cell>
          <cell r="L14532" t="str">
            <v>Kontakta SHIMANO / SM-DUE10</v>
          </cell>
        </row>
        <row r="14533">
          <cell r="B14533" t="str">
            <v>YEC9975142Batteri</v>
          </cell>
          <cell r="C14533" t="str">
            <v>YEC9975142</v>
          </cell>
          <cell r="D14533">
            <v>2024</v>
          </cell>
          <cell r="E14533">
            <v>42</v>
          </cell>
          <cell r="F14533" t="str">
            <v>0420</v>
          </cell>
          <cell r="G14533" t="str">
            <v>J002</v>
          </cell>
          <cell r="H14533" t="str">
            <v>BATTERY:</v>
          </cell>
          <cell r="I14533" t="str">
            <v>Batteri</v>
          </cell>
          <cell r="K14533" t="str">
            <v>C8705186-S-11EA</v>
          </cell>
          <cell r="L14533" t="str">
            <v>C8705186-S-11EA</v>
          </cell>
        </row>
        <row r="14534">
          <cell r="B14534" t="str">
            <v>YEC9975142Batterihållare</v>
          </cell>
          <cell r="C14534" t="str">
            <v>YEC9975142</v>
          </cell>
          <cell r="D14534">
            <v>2024</v>
          </cell>
          <cell r="E14534">
            <v>43</v>
          </cell>
          <cell r="F14534" t="str">
            <v>0430</v>
          </cell>
          <cell r="G14534" t="str">
            <v>J003</v>
          </cell>
          <cell r="H14534" t="str">
            <v>BATTERY HOLDER/Slider</v>
          </cell>
          <cell r="I14534" t="str">
            <v>Batterihållare</v>
          </cell>
          <cell r="K14534" t="str">
            <v>C8705188-S-01</v>
          </cell>
          <cell r="L14534" t="str">
            <v>C8705188-S-01</v>
          </cell>
        </row>
        <row r="14535">
          <cell r="B14535" t="str">
            <v>YEC9975142Batteriladdare</v>
          </cell>
          <cell r="C14535" t="str">
            <v>YEC9975142</v>
          </cell>
          <cell r="D14535">
            <v>2024</v>
          </cell>
          <cell r="E14535">
            <v>44</v>
          </cell>
          <cell r="F14535" t="str">
            <v>0440</v>
          </cell>
          <cell r="G14535" t="str">
            <v>J010</v>
          </cell>
          <cell r="H14535" t="str">
            <v>CHARGER:</v>
          </cell>
          <cell r="I14535" t="str">
            <v>Batteriladdare</v>
          </cell>
          <cell r="K14535" t="str">
            <v>C8705086-02C</v>
          </cell>
          <cell r="L14535" t="str">
            <v>C8705086-02C</v>
          </cell>
        </row>
        <row r="14536">
          <cell r="B14536" t="str">
            <v>YEC9975142Kontrollbox</v>
          </cell>
          <cell r="C14536" t="str">
            <v>YEC9975142</v>
          </cell>
          <cell r="D14536">
            <v>2024</v>
          </cell>
          <cell r="E14536">
            <v>45</v>
          </cell>
          <cell r="F14536" t="str">
            <v>0450</v>
          </cell>
          <cell r="G14536" t="str">
            <v>J011</v>
          </cell>
          <cell r="H14536" t="str">
            <v>Controller</v>
          </cell>
          <cell r="I14536" t="str">
            <v>Kontrollbox</v>
          </cell>
          <cell r="K14536" t="str">
            <v>INGÅR I MOTORN</v>
          </cell>
          <cell r="L14536" t="str">
            <v>Ingår i motorn</v>
          </cell>
        </row>
        <row r="14537">
          <cell r="B14537" t="str">
            <v>YEC9975142Växelöra</v>
          </cell>
          <cell r="C14537" t="str">
            <v>YEC9975142</v>
          </cell>
          <cell r="D14537">
            <v>2024</v>
          </cell>
          <cell r="E14537">
            <v>46</v>
          </cell>
          <cell r="F14537" t="str">
            <v>0460</v>
          </cell>
          <cell r="G14537" t="str">
            <v>D005</v>
          </cell>
          <cell r="H14537" t="str">
            <v>Gear hanger</v>
          </cell>
          <cell r="I14537" t="str">
            <v>Växelöra</v>
          </cell>
          <cell r="L14537" t="e">
            <v>#N/A</v>
          </cell>
        </row>
        <row r="14538">
          <cell r="B14538" t="str">
            <v>YEC9774752RAM</v>
          </cell>
          <cell r="C14538" t="str">
            <v>YEC9774752</v>
          </cell>
          <cell r="D14538">
            <v>2024</v>
          </cell>
          <cell r="E14538">
            <v>1</v>
          </cell>
          <cell r="F14538" t="str">
            <v>0010</v>
          </cell>
          <cell r="G14538" t="str">
            <v>A001</v>
          </cell>
          <cell r="H14538" t="str">
            <v>PAINTED FRAME</v>
          </cell>
          <cell r="I14538" t="str">
            <v>RAM</v>
          </cell>
          <cell r="K14538" t="str">
            <v>C1307718-470</v>
          </cell>
          <cell r="L14538" t="e">
            <v>#N/A</v>
          </cell>
        </row>
        <row r="14539">
          <cell r="B14539" t="str">
            <v>YEC9774752Framgaffel</v>
          </cell>
          <cell r="C14539" t="str">
            <v>YEC9774752</v>
          </cell>
          <cell r="D14539">
            <v>2024</v>
          </cell>
          <cell r="E14539">
            <v>2</v>
          </cell>
          <cell r="F14539" t="str">
            <v>0020</v>
          </cell>
          <cell r="G14539" t="str">
            <v>A002</v>
          </cell>
          <cell r="H14539" t="str">
            <v>PAINTED FORK</v>
          </cell>
          <cell r="I14539" t="str">
            <v>Framgaffel</v>
          </cell>
          <cell r="K14539" t="str">
            <v>C1605442-204</v>
          </cell>
          <cell r="L14539" t="e">
            <v>#N/A</v>
          </cell>
        </row>
        <row r="14540">
          <cell r="B14540" t="str">
            <v>YEC9774752Styrlager</v>
          </cell>
          <cell r="C14540" t="str">
            <v>YEC9774752</v>
          </cell>
          <cell r="D14540">
            <v>2024</v>
          </cell>
          <cell r="E14540">
            <v>3</v>
          </cell>
          <cell r="F14540" t="str">
            <v>0030</v>
          </cell>
          <cell r="G14540" t="str">
            <v>B001</v>
          </cell>
          <cell r="H14540" t="str">
            <v>Head Set</v>
          </cell>
          <cell r="I14540" t="str">
            <v>Styrlager</v>
          </cell>
          <cell r="K14540" t="str">
            <v>C2105256</v>
          </cell>
          <cell r="L14540" t="str">
            <v>C2105256</v>
          </cell>
        </row>
        <row r="14541">
          <cell r="B14541" t="str">
            <v xml:space="preserve">YEC9774752Styrstam </v>
          </cell>
          <cell r="C14541" t="str">
            <v>YEC9774752</v>
          </cell>
          <cell r="D14541">
            <v>2024</v>
          </cell>
          <cell r="E14541">
            <v>4</v>
          </cell>
          <cell r="F14541" t="str">
            <v>0040</v>
          </cell>
          <cell r="G14541" t="str">
            <v>B002</v>
          </cell>
          <cell r="H14541" t="str">
            <v>Handlebar Stem</v>
          </cell>
          <cell r="I14541" t="str">
            <v xml:space="preserve">Styrstam </v>
          </cell>
          <cell r="K14541" t="str">
            <v>C2205585-090</v>
          </cell>
          <cell r="L14541" t="str">
            <v>C2205585-090</v>
          </cell>
        </row>
        <row r="14542">
          <cell r="B14542" t="str">
            <v>YEC9774752Styre</v>
          </cell>
          <cell r="C14542" t="str">
            <v>YEC9774752</v>
          </cell>
          <cell r="D14542">
            <v>2024</v>
          </cell>
          <cell r="E14542">
            <v>5</v>
          </cell>
          <cell r="F14542" t="str">
            <v>0050</v>
          </cell>
          <cell r="G14542" t="str">
            <v>B003</v>
          </cell>
          <cell r="H14542" t="str">
            <v>Handelbar</v>
          </cell>
          <cell r="I14542" t="str">
            <v>Styre</v>
          </cell>
          <cell r="K14542" t="str">
            <v>C2306074</v>
          </cell>
          <cell r="L14542" t="str">
            <v>C2306074</v>
          </cell>
        </row>
        <row r="14543">
          <cell r="B14543" t="str">
            <v>YEC9774752Bromsgrepp H</v>
          </cell>
          <cell r="C14543" t="str">
            <v>YEC9774752</v>
          </cell>
          <cell r="D14543">
            <v>2024</v>
          </cell>
          <cell r="E14543">
            <v>6</v>
          </cell>
          <cell r="F14543" t="str">
            <v>0060</v>
          </cell>
          <cell r="G14543" t="str">
            <v>C002</v>
          </cell>
          <cell r="H14543" t="str">
            <v>Brake Lever R</v>
          </cell>
          <cell r="I14543" t="str">
            <v>Bromsgrepp H</v>
          </cell>
          <cell r="K14543" t="str">
            <v xml:space="preserve"> </v>
          </cell>
          <cell r="L14543" t="e">
            <v>#N/A</v>
          </cell>
        </row>
        <row r="14544">
          <cell r="B14544" t="str">
            <v>YEC9774752Bromsgrepp V</v>
          </cell>
          <cell r="C14544" t="str">
            <v>YEC9774752</v>
          </cell>
          <cell r="D14544">
            <v>2024</v>
          </cell>
          <cell r="E14544">
            <v>7</v>
          </cell>
          <cell r="F14544" t="str">
            <v>0070</v>
          </cell>
          <cell r="G14544" t="str">
            <v>C001</v>
          </cell>
          <cell r="H14544" t="str">
            <v>Brake Lever L</v>
          </cell>
          <cell r="I14544" t="str">
            <v>Bromsgrepp V</v>
          </cell>
          <cell r="K14544" t="str">
            <v>Shimano</v>
          </cell>
          <cell r="L14544" t="str">
            <v>Kontakta SHIMANO</v>
          </cell>
        </row>
        <row r="14545">
          <cell r="B14545" t="str">
            <v>YEC9774752Växelreglage H</v>
          </cell>
          <cell r="C14545" t="str">
            <v>YEC9774752</v>
          </cell>
          <cell r="D14545">
            <v>2024</v>
          </cell>
          <cell r="E14545">
            <v>8</v>
          </cell>
          <cell r="F14545" t="str">
            <v>0080</v>
          </cell>
          <cell r="G14545" t="str">
            <v>D002</v>
          </cell>
          <cell r="H14545" t="str">
            <v>Shift Lever R</v>
          </cell>
          <cell r="I14545" t="str">
            <v>Växelreglage H</v>
          </cell>
          <cell r="K14545" t="str">
            <v>C5105092</v>
          </cell>
          <cell r="L14545" t="str">
            <v>Kontakta SHIMANO</v>
          </cell>
        </row>
        <row r="14546">
          <cell r="B14546" t="str">
            <v>YEC9774752Växelreglage V</v>
          </cell>
          <cell r="C14546" t="str">
            <v>YEC9774752</v>
          </cell>
          <cell r="D14546">
            <v>2024</v>
          </cell>
          <cell r="E14546">
            <v>9</v>
          </cell>
          <cell r="F14546" t="str">
            <v>0090</v>
          </cell>
          <cell r="G14546" t="str">
            <v>D001</v>
          </cell>
          <cell r="H14546" t="str">
            <v>Shift Lever L</v>
          </cell>
          <cell r="I14546" t="str">
            <v>Växelreglage V</v>
          </cell>
          <cell r="L14546" t="e">
            <v>#N/A</v>
          </cell>
        </row>
        <row r="14547">
          <cell r="B14547" t="str">
            <v>YEC9774752Handtag par</v>
          </cell>
          <cell r="C14547" t="str">
            <v>YEC9774752</v>
          </cell>
          <cell r="D14547">
            <v>2024</v>
          </cell>
          <cell r="E14547">
            <v>10</v>
          </cell>
          <cell r="F14547" t="str">
            <v>0100</v>
          </cell>
          <cell r="G14547" t="str">
            <v>B004</v>
          </cell>
          <cell r="H14547" t="str">
            <v>Grip R</v>
          </cell>
          <cell r="I14547" t="str">
            <v>Handtag par</v>
          </cell>
          <cell r="K14547" t="str">
            <v>C2505528</v>
          </cell>
          <cell r="L14547" t="str">
            <v>C2500057</v>
          </cell>
        </row>
        <row r="14548">
          <cell r="B14548" t="str">
            <v>YEC9774752Frambroms</v>
          </cell>
          <cell r="C14548" t="str">
            <v>YEC9774752</v>
          </cell>
          <cell r="D14548">
            <v>2024</v>
          </cell>
          <cell r="E14548">
            <v>11</v>
          </cell>
          <cell r="F14548" t="str">
            <v>0110</v>
          </cell>
          <cell r="G14548" t="str">
            <v>C003</v>
          </cell>
          <cell r="H14548" t="str">
            <v xml:space="preserve">Brake front </v>
          </cell>
          <cell r="I14548" t="str">
            <v>Frambroms</v>
          </cell>
          <cell r="K14548" t="str">
            <v>AMT200KLFURX100</v>
          </cell>
          <cell r="L14548" t="str">
            <v>Kontakta SHIMANO</v>
          </cell>
        </row>
        <row r="14549">
          <cell r="B14549" t="str">
            <v>YEC9774752Bakbroms</v>
          </cell>
          <cell r="C14549" t="str">
            <v>YEC9774752</v>
          </cell>
          <cell r="D14549">
            <v>2024</v>
          </cell>
          <cell r="E14549">
            <v>12</v>
          </cell>
          <cell r="F14549" t="str">
            <v>0120</v>
          </cell>
          <cell r="G14549" t="str">
            <v>C004</v>
          </cell>
          <cell r="H14549" t="str">
            <v>Brake rear</v>
          </cell>
          <cell r="I14549" t="str">
            <v>Bakbroms</v>
          </cell>
          <cell r="K14549" t="str">
            <v>Fotbroms</v>
          </cell>
          <cell r="L14549" t="str">
            <v>Kontakta SHIMANO</v>
          </cell>
        </row>
        <row r="14550">
          <cell r="B14550" t="str">
            <v>YEC9774752Vevlager</v>
          </cell>
          <cell r="C14550" t="str">
            <v>YEC9774752</v>
          </cell>
          <cell r="D14550">
            <v>2024</v>
          </cell>
          <cell r="E14550">
            <v>13</v>
          </cell>
          <cell r="F14550" t="str">
            <v>0130</v>
          </cell>
          <cell r="G14550" t="str">
            <v>E001</v>
          </cell>
          <cell r="H14550" t="str">
            <v xml:space="preserve">BB-set </v>
          </cell>
          <cell r="I14550" t="str">
            <v>Vevlager</v>
          </cell>
          <cell r="K14550" t="str">
            <v>INGÅR I MOTORN</v>
          </cell>
          <cell r="L14550" t="str">
            <v>Ingår i motorn</v>
          </cell>
        </row>
        <row r="14551">
          <cell r="B14551" t="str">
            <v>YEC9774752Vevparti</v>
          </cell>
          <cell r="C14551" t="str">
            <v>YEC9774752</v>
          </cell>
          <cell r="D14551">
            <v>2024</v>
          </cell>
          <cell r="E14551">
            <v>14</v>
          </cell>
          <cell r="F14551" t="str">
            <v>0140</v>
          </cell>
          <cell r="G14551" t="str">
            <v>E002</v>
          </cell>
          <cell r="H14551" t="str">
            <v>Front Chainwheel</v>
          </cell>
          <cell r="I14551" t="str">
            <v>Vevparti</v>
          </cell>
          <cell r="K14551" t="str">
            <v>C3305778-EG</v>
          </cell>
          <cell r="L14551" t="str">
            <v>C3305778-EG</v>
          </cell>
        </row>
        <row r="14552">
          <cell r="B14552" t="str">
            <v>YEC9774752Kedjeskydd</v>
          </cell>
          <cell r="C14552" t="str">
            <v>YEC9774752</v>
          </cell>
          <cell r="D14552">
            <v>2024</v>
          </cell>
          <cell r="E14552">
            <v>15</v>
          </cell>
          <cell r="F14552" t="str">
            <v>0150</v>
          </cell>
          <cell r="G14552" t="str">
            <v>H001</v>
          </cell>
          <cell r="H14552" t="str">
            <v>Chain guard</v>
          </cell>
          <cell r="I14552" t="str">
            <v>Kedjeskydd</v>
          </cell>
          <cell r="K14552" t="str">
            <v>C8305427/ZBK</v>
          </cell>
          <cell r="L14552" t="str">
            <v>C8305427/ZBK</v>
          </cell>
        </row>
        <row r="14553">
          <cell r="B14553" t="str">
            <v>YEC9774752Kedjeskyddsfäste</v>
          </cell>
          <cell r="C14553" t="str">
            <v>YEC9774752</v>
          </cell>
          <cell r="D14553">
            <v>2024</v>
          </cell>
          <cell r="E14553">
            <v>16</v>
          </cell>
          <cell r="F14553" t="str">
            <v>0160</v>
          </cell>
          <cell r="G14553" t="str">
            <v>H002</v>
          </cell>
          <cell r="H14553" t="str">
            <v>Chain guard bracket</v>
          </cell>
          <cell r="I14553" t="str">
            <v>Kedjeskyddsfäste</v>
          </cell>
          <cell r="K14553" t="str">
            <v>C8305526</v>
          </cell>
          <cell r="L14553" t="str">
            <v>C8305526</v>
          </cell>
        </row>
        <row r="14554">
          <cell r="B14554" t="str">
            <v>YEC9774752Framväxel</v>
          </cell>
          <cell r="C14554" t="str">
            <v>YEC9774752</v>
          </cell>
          <cell r="D14554">
            <v>2024</v>
          </cell>
          <cell r="E14554">
            <v>17</v>
          </cell>
          <cell r="F14554" t="str">
            <v>0170</v>
          </cell>
          <cell r="G14554" t="str">
            <v>D003</v>
          </cell>
          <cell r="H14554" t="str">
            <v>Front Derailleur</v>
          </cell>
          <cell r="I14554" t="str">
            <v>Framväxel</v>
          </cell>
          <cell r="L14554" t="e">
            <v>#N/A</v>
          </cell>
        </row>
        <row r="14555">
          <cell r="B14555" t="str">
            <v>YEC9774752Bakväxel</v>
          </cell>
          <cell r="C14555" t="str">
            <v>YEC9774752</v>
          </cell>
          <cell r="D14555">
            <v>2024</v>
          </cell>
          <cell r="E14555">
            <v>18</v>
          </cell>
          <cell r="F14555" t="str">
            <v>0180</v>
          </cell>
          <cell r="G14555" t="str">
            <v>D004</v>
          </cell>
          <cell r="H14555" t="str">
            <v>Rear Derailleur</v>
          </cell>
          <cell r="I14555" t="str">
            <v>Bakväxel</v>
          </cell>
          <cell r="K14555" t="str">
            <v>Shimano</v>
          </cell>
          <cell r="L14555" t="str">
            <v>Kontakta SHIMANO</v>
          </cell>
        </row>
        <row r="14556">
          <cell r="B14556" t="str">
            <v>YEC9774752Kedja</v>
          </cell>
          <cell r="C14556" t="str">
            <v>YEC9774752</v>
          </cell>
          <cell r="D14556">
            <v>2024</v>
          </cell>
          <cell r="E14556">
            <v>19</v>
          </cell>
          <cell r="F14556" t="str">
            <v>0190</v>
          </cell>
          <cell r="G14556" t="str">
            <v>E003</v>
          </cell>
          <cell r="H14556" t="str">
            <v xml:space="preserve">Chain </v>
          </cell>
          <cell r="I14556" t="str">
            <v>Kedja</v>
          </cell>
          <cell r="K14556" t="str">
            <v>C3405041-104</v>
          </cell>
          <cell r="L14556" t="str">
            <v>C3400038</v>
          </cell>
        </row>
        <row r="14557">
          <cell r="B14557" t="str">
            <v>YEC9774752Kassett</v>
          </cell>
          <cell r="C14557" t="str">
            <v>YEC9774752</v>
          </cell>
          <cell r="D14557">
            <v>2024</v>
          </cell>
          <cell r="E14557">
            <v>20</v>
          </cell>
          <cell r="F14557" t="str">
            <v>0200</v>
          </cell>
          <cell r="G14557" t="str">
            <v>E004</v>
          </cell>
          <cell r="H14557" t="str">
            <v>Cassette Sprocket</v>
          </cell>
          <cell r="I14557" t="str">
            <v>Kassett</v>
          </cell>
          <cell r="K14557" t="str">
            <v>ASMGEAR16SU</v>
          </cell>
          <cell r="L14557" t="str">
            <v>Kontakta SHIMANO</v>
          </cell>
        </row>
        <row r="14558">
          <cell r="B14558" t="str">
            <v>YEC9774752Framhjul</v>
          </cell>
          <cell r="C14558" t="str">
            <v>YEC9774752</v>
          </cell>
          <cell r="D14558">
            <v>2024</v>
          </cell>
          <cell r="E14558">
            <v>21</v>
          </cell>
          <cell r="F14558" t="str">
            <v>0210</v>
          </cell>
          <cell r="G14558" t="str">
            <v>F001</v>
          </cell>
          <cell r="H14558" t="str">
            <v>Front hub</v>
          </cell>
          <cell r="I14558" t="str">
            <v>Framhjul</v>
          </cell>
          <cell r="K14558" t="str">
            <v>C4108198</v>
          </cell>
          <cell r="L14558" t="str">
            <v>C4100392</v>
          </cell>
        </row>
        <row r="14559">
          <cell r="B14559" t="str">
            <v>YEC9774752Bakhjul</v>
          </cell>
          <cell r="C14559" t="str">
            <v>YEC9774752</v>
          </cell>
          <cell r="D14559">
            <v>2024</v>
          </cell>
          <cell r="E14559">
            <v>22</v>
          </cell>
          <cell r="F14559" t="str">
            <v>0220</v>
          </cell>
          <cell r="G14559" t="str">
            <v>F002</v>
          </cell>
          <cell r="H14559" t="str">
            <v>Rear hub</v>
          </cell>
          <cell r="I14559" t="str">
            <v>Bakhjul</v>
          </cell>
          <cell r="K14559" t="str">
            <v>C4208372</v>
          </cell>
          <cell r="L14559" t="str">
            <v>C4200299</v>
          </cell>
        </row>
        <row r="14560">
          <cell r="B14560" t="str">
            <v>YEC9774752Däck</v>
          </cell>
          <cell r="C14560" t="str">
            <v>YEC9774752</v>
          </cell>
          <cell r="D14560">
            <v>2024</v>
          </cell>
          <cell r="E14560">
            <v>23</v>
          </cell>
          <cell r="F14560" t="str">
            <v>0230</v>
          </cell>
          <cell r="G14560" t="str">
            <v>F003</v>
          </cell>
          <cell r="H14560" t="str">
            <v>Tire</v>
          </cell>
          <cell r="I14560" t="str">
            <v>Däck</v>
          </cell>
          <cell r="K14560" t="str">
            <v>C4906530</v>
          </cell>
          <cell r="L14560" t="str">
            <v>BSP?</v>
          </cell>
        </row>
        <row r="14561">
          <cell r="B14561" t="str">
            <v>YEC9774752Skärmar set</v>
          </cell>
          <cell r="C14561" t="str">
            <v>YEC9774752</v>
          </cell>
          <cell r="D14561">
            <v>2024</v>
          </cell>
          <cell r="E14561">
            <v>24</v>
          </cell>
          <cell r="F14561" t="str">
            <v>0240</v>
          </cell>
          <cell r="G14561" t="str">
            <v>H003</v>
          </cell>
          <cell r="H14561" t="str">
            <v xml:space="preserve">Mudguard front   </v>
          </cell>
          <cell r="I14561" t="str">
            <v>Skärmar set</v>
          </cell>
          <cell r="K14561" t="str">
            <v>C8255729-BK</v>
          </cell>
          <cell r="L14561" t="str">
            <v>C8250028</v>
          </cell>
        </row>
        <row r="14562">
          <cell r="B14562" t="str">
            <v>YEC9774752Pakethållare</v>
          </cell>
          <cell r="C14562" t="str">
            <v>YEC9774752</v>
          </cell>
          <cell r="D14562">
            <v>2024</v>
          </cell>
          <cell r="E14562">
            <v>25</v>
          </cell>
          <cell r="F14562" t="str">
            <v>0250</v>
          </cell>
          <cell r="G14562" t="str">
            <v>H004</v>
          </cell>
          <cell r="H14562" t="str">
            <v>Carrier</v>
          </cell>
          <cell r="I14562" t="str">
            <v>Pakethållare</v>
          </cell>
          <cell r="K14562" t="str">
            <v>C8205834-BK</v>
          </cell>
          <cell r="L14562" t="str">
            <v>C8205834-BK</v>
          </cell>
        </row>
        <row r="14563">
          <cell r="B14563" t="str">
            <v>YEC9774752Sadel</v>
          </cell>
          <cell r="C14563" t="str">
            <v>YEC9774752</v>
          </cell>
          <cell r="D14563">
            <v>2024</v>
          </cell>
          <cell r="E14563">
            <v>26</v>
          </cell>
          <cell r="F14563" t="str">
            <v>0260</v>
          </cell>
          <cell r="G14563" t="str">
            <v>G001</v>
          </cell>
          <cell r="H14563" t="str">
            <v>Saddle</v>
          </cell>
          <cell r="I14563" t="str">
            <v>Sadel</v>
          </cell>
          <cell r="K14563" t="str">
            <v>C7105989</v>
          </cell>
          <cell r="L14563" t="str">
            <v>C7100596</v>
          </cell>
        </row>
        <row r="14564">
          <cell r="B14564" t="str">
            <v>YEC9774752Sadelstolpe</v>
          </cell>
          <cell r="C14564" t="str">
            <v>YEC9774752</v>
          </cell>
          <cell r="D14564">
            <v>2024</v>
          </cell>
          <cell r="E14564">
            <v>27</v>
          </cell>
          <cell r="F14564" t="str">
            <v>0270</v>
          </cell>
          <cell r="G14564" t="str">
            <v>G002</v>
          </cell>
          <cell r="H14564" t="str">
            <v>Seatpost</v>
          </cell>
          <cell r="I14564" t="str">
            <v>Sadelstolpe</v>
          </cell>
          <cell r="K14564" t="str">
            <v>C7205260</v>
          </cell>
          <cell r="L14564" t="str">
            <v>C7200053</v>
          </cell>
        </row>
        <row r="14565">
          <cell r="B14565" t="str">
            <v>YEC9774752Sadelrörsklämma</v>
          </cell>
          <cell r="C14565" t="str">
            <v>YEC9774752</v>
          </cell>
          <cell r="D14565">
            <v>2024</v>
          </cell>
          <cell r="E14565">
            <v>28</v>
          </cell>
          <cell r="F14565" t="str">
            <v>0280</v>
          </cell>
          <cell r="G14565" t="str">
            <v>G003</v>
          </cell>
          <cell r="H14565" t="str">
            <v>Seat Clamp</v>
          </cell>
          <cell r="I14565" t="str">
            <v>Sadelrörsklämma</v>
          </cell>
          <cell r="K14565" t="str">
            <v>C7305002</v>
          </cell>
          <cell r="L14565" t="str">
            <v>C7300027-318</v>
          </cell>
        </row>
        <row r="14566">
          <cell r="B14566" t="str">
            <v>YEC9774752Framlampa</v>
          </cell>
          <cell r="C14566" t="str">
            <v>YEC9774752</v>
          </cell>
          <cell r="D14566">
            <v>2024</v>
          </cell>
          <cell r="E14566">
            <v>29</v>
          </cell>
          <cell r="F14566" t="str">
            <v>0290</v>
          </cell>
          <cell r="G14566" t="str">
            <v>H005</v>
          </cell>
          <cell r="H14566" t="str">
            <v>Front light</v>
          </cell>
          <cell r="I14566" t="str">
            <v>Framlampa</v>
          </cell>
          <cell r="K14566" t="str">
            <v>C8015300</v>
          </cell>
          <cell r="L14566" t="str">
            <v>C8015300</v>
          </cell>
        </row>
        <row r="14567">
          <cell r="B14567" t="str">
            <v>YEC9774752Baklampa</v>
          </cell>
          <cell r="C14567" t="str">
            <v>YEC9774752</v>
          </cell>
          <cell r="D14567">
            <v>2024</v>
          </cell>
          <cell r="E14567">
            <v>30</v>
          </cell>
          <cell r="F14567" t="str">
            <v>0300</v>
          </cell>
          <cell r="G14567" t="str">
            <v>H006</v>
          </cell>
          <cell r="H14567" t="str">
            <v>Light, Rear</v>
          </cell>
          <cell r="I14567" t="str">
            <v>Baklampa</v>
          </cell>
          <cell r="K14567" t="str">
            <v>C8705186-1RLBK</v>
          </cell>
          <cell r="L14567" t="str">
            <v>C8705186-1RLBK</v>
          </cell>
        </row>
        <row r="14568">
          <cell r="B14568" t="str">
            <v>YEC9774752Låssats</v>
          </cell>
          <cell r="C14568" t="str">
            <v>YEC9774752</v>
          </cell>
          <cell r="D14568">
            <v>2024</v>
          </cell>
          <cell r="E14568">
            <v>31</v>
          </cell>
          <cell r="F14568" t="str">
            <v>0310</v>
          </cell>
          <cell r="G14568" t="str">
            <v>H007</v>
          </cell>
          <cell r="H14568" t="str">
            <v>Lock</v>
          </cell>
          <cell r="I14568" t="str">
            <v>Låssats</v>
          </cell>
          <cell r="K14568" t="str">
            <v>C8405069</v>
          </cell>
          <cell r="L14568" t="str">
            <v>C8405069</v>
          </cell>
        </row>
        <row r="14569">
          <cell r="B14569" t="str">
            <v>YEC9774752Stöd</v>
          </cell>
          <cell r="C14569" t="str">
            <v>YEC9774752</v>
          </cell>
          <cell r="D14569">
            <v>2024</v>
          </cell>
          <cell r="E14569">
            <v>32</v>
          </cell>
          <cell r="F14569" t="str">
            <v>0320</v>
          </cell>
          <cell r="G14569" t="str">
            <v>H008</v>
          </cell>
          <cell r="H14569" t="str">
            <v>Kick stand</v>
          </cell>
          <cell r="I14569" t="str">
            <v>Stöd</v>
          </cell>
          <cell r="K14569" t="str">
            <v>C8105224</v>
          </cell>
          <cell r="L14569" t="str">
            <v>C8105224</v>
          </cell>
        </row>
        <row r="14570">
          <cell r="B14570" t="str">
            <v>YEC9774752Korg</v>
          </cell>
          <cell r="C14570" t="str">
            <v>YEC9774752</v>
          </cell>
          <cell r="D14570">
            <v>2024</v>
          </cell>
          <cell r="E14570">
            <v>33</v>
          </cell>
          <cell r="F14570" t="str">
            <v>0330</v>
          </cell>
          <cell r="G14570" t="str">
            <v>H009</v>
          </cell>
          <cell r="H14570" t="str">
            <v>Basket / Fr carrier</v>
          </cell>
          <cell r="I14570" t="str">
            <v>Korg</v>
          </cell>
          <cell r="K14570" t="str">
            <v>C8605198</v>
          </cell>
          <cell r="L14570" t="str">
            <v>C8600016</v>
          </cell>
        </row>
        <row r="14571">
          <cell r="B14571" t="str">
            <v>YEC9774752Pedaler</v>
          </cell>
          <cell r="C14571" t="str">
            <v>YEC9774752</v>
          </cell>
          <cell r="D14571">
            <v>2024</v>
          </cell>
          <cell r="E14571">
            <v>34</v>
          </cell>
          <cell r="F14571" t="str">
            <v>0340</v>
          </cell>
          <cell r="G14571" t="str">
            <v>E005</v>
          </cell>
          <cell r="H14571" t="str">
            <v xml:space="preserve">Pedal </v>
          </cell>
          <cell r="I14571" t="str">
            <v>Pedaler</v>
          </cell>
          <cell r="K14571" t="str">
            <v>C3505208</v>
          </cell>
          <cell r="L14571" t="str">
            <v>C3500059</v>
          </cell>
        </row>
        <row r="14572">
          <cell r="B14572" t="str">
            <v>YEC9774752Motor</v>
          </cell>
          <cell r="C14572" t="str">
            <v>YEC9774752</v>
          </cell>
          <cell r="D14572">
            <v>2024</v>
          </cell>
          <cell r="E14572">
            <v>35</v>
          </cell>
          <cell r="F14572" t="str">
            <v>0350</v>
          </cell>
          <cell r="G14572" t="str">
            <v>J001</v>
          </cell>
          <cell r="H14572" t="str">
            <v>DRIVE UNIT:</v>
          </cell>
          <cell r="I14572" t="str">
            <v>Motor</v>
          </cell>
          <cell r="K14572" t="str">
            <v>C8705240-1-01BC</v>
          </cell>
          <cell r="L14572" t="str">
            <v>C8705240-1-01BC</v>
          </cell>
        </row>
        <row r="14573">
          <cell r="B14573" t="str">
            <v>YEC9774752Display</v>
          </cell>
          <cell r="C14573" t="str">
            <v>YEC9774752</v>
          </cell>
          <cell r="D14573">
            <v>2024</v>
          </cell>
          <cell r="E14573">
            <v>36</v>
          </cell>
          <cell r="F14573" t="str">
            <v>0360</v>
          </cell>
          <cell r="G14573" t="str">
            <v>J004</v>
          </cell>
          <cell r="H14573" t="str">
            <v>DISPLAY:</v>
          </cell>
          <cell r="I14573" t="str">
            <v>Display</v>
          </cell>
          <cell r="K14573" t="str">
            <v>C8705068-1-41C</v>
          </cell>
          <cell r="L14573" t="str">
            <v>C8705068-1-41C</v>
          </cell>
        </row>
        <row r="14574">
          <cell r="B14574" t="str">
            <v>YEC9774752EB-Bus kabel</v>
          </cell>
          <cell r="C14574" t="str">
            <v>YEC9774752</v>
          </cell>
          <cell r="D14574">
            <v>2024</v>
          </cell>
          <cell r="E14574">
            <v>37</v>
          </cell>
          <cell r="F14574" t="str">
            <v>0370</v>
          </cell>
          <cell r="G14574" t="str">
            <v>J005</v>
          </cell>
          <cell r="H14574" t="str">
            <v>EB-BUS CABLE:</v>
          </cell>
          <cell r="I14574" t="str">
            <v>EB-Bus kabel</v>
          </cell>
          <cell r="K14574" t="str">
            <v>C8705240-1-4-2C</v>
          </cell>
          <cell r="L14574" t="str">
            <v>C8705240-1-4-2C</v>
          </cell>
        </row>
        <row r="14575">
          <cell r="B14575" t="str">
            <v>YEC9774752Motorkabel</v>
          </cell>
          <cell r="C14575" t="str">
            <v>YEC9774752</v>
          </cell>
          <cell r="D14575">
            <v>2024</v>
          </cell>
          <cell r="E14575">
            <v>38</v>
          </cell>
          <cell r="F14575" t="str">
            <v>0380</v>
          </cell>
          <cell r="G14575" t="str">
            <v>J006</v>
          </cell>
          <cell r="H14575" t="str">
            <v>POWER CABLE:</v>
          </cell>
          <cell r="I14575" t="str">
            <v>Motorkabel</v>
          </cell>
          <cell r="K14575" t="str">
            <v>Ingår i batterihållaren</v>
          </cell>
          <cell r="L14575" t="str">
            <v>Ingår i batterihållaren</v>
          </cell>
        </row>
        <row r="14576">
          <cell r="B14576" t="str">
            <v>YEC9774752Kabel framlampa</v>
          </cell>
          <cell r="C14576" t="str">
            <v>YEC9774752</v>
          </cell>
          <cell r="D14576">
            <v>2024</v>
          </cell>
          <cell r="E14576">
            <v>39</v>
          </cell>
          <cell r="F14576" t="str">
            <v>0390</v>
          </cell>
          <cell r="G14576" t="str">
            <v>J007</v>
          </cell>
          <cell r="H14576" t="str">
            <v>F. LIGHT CABLE:</v>
          </cell>
          <cell r="I14576" t="str">
            <v>Kabel framlampa</v>
          </cell>
          <cell r="K14576" t="str">
            <v>C8705068-1-0416</v>
          </cell>
          <cell r="L14576" t="str">
            <v>C8705068-1-0416</v>
          </cell>
        </row>
        <row r="14577">
          <cell r="B14577" t="str">
            <v>YEC9774752Kabel baklampa</v>
          </cell>
          <cell r="C14577" t="str">
            <v>YEC9774752</v>
          </cell>
          <cell r="D14577">
            <v>2024</v>
          </cell>
          <cell r="E14577">
            <v>40</v>
          </cell>
          <cell r="F14577" t="str">
            <v>0400</v>
          </cell>
          <cell r="G14577" t="str">
            <v>J008</v>
          </cell>
          <cell r="H14577" t="str">
            <v>R. LIGHT CABLE:</v>
          </cell>
          <cell r="I14577" t="str">
            <v>Kabel baklampa</v>
          </cell>
          <cell r="K14577" t="str">
            <v>INGÅR I BATTERIET</v>
          </cell>
          <cell r="L14577" t="str">
            <v>Ingår i batteriet</v>
          </cell>
        </row>
        <row r="14578">
          <cell r="B14578" t="str">
            <v>YEC9774752Hastighetssensor</v>
          </cell>
          <cell r="C14578" t="str">
            <v>YEC9774752</v>
          </cell>
          <cell r="D14578">
            <v>2024</v>
          </cell>
          <cell r="E14578">
            <v>41</v>
          </cell>
          <cell r="F14578" t="str">
            <v>0410</v>
          </cell>
          <cell r="G14578" t="str">
            <v>J009</v>
          </cell>
          <cell r="H14578" t="str">
            <v>SPEED SENSOR:</v>
          </cell>
          <cell r="I14578" t="str">
            <v>Hastighetssensor</v>
          </cell>
          <cell r="K14578" t="str">
            <v>C8705068-1-411C</v>
          </cell>
          <cell r="L14578" t="str">
            <v>C8705068-1-411C</v>
          </cell>
        </row>
        <row r="14579">
          <cell r="B14579" t="str">
            <v>YEC9774752Batteri</v>
          </cell>
          <cell r="C14579" t="str">
            <v>YEC9774752</v>
          </cell>
          <cell r="D14579">
            <v>2024</v>
          </cell>
          <cell r="E14579">
            <v>42</v>
          </cell>
          <cell r="F14579" t="str">
            <v>0420</v>
          </cell>
          <cell r="G14579" t="str">
            <v>J002</v>
          </cell>
          <cell r="H14579" t="str">
            <v>BATTERY:</v>
          </cell>
          <cell r="I14579" t="str">
            <v>Batteri</v>
          </cell>
          <cell r="K14579" t="str">
            <v>C8705186-E-11C</v>
          </cell>
          <cell r="L14579" t="str">
            <v>C8705186-E-11C</v>
          </cell>
        </row>
        <row r="14580">
          <cell r="B14580" t="str">
            <v>YEC9774752Batterihållare</v>
          </cell>
          <cell r="C14580" t="str">
            <v>YEC9774752</v>
          </cell>
          <cell r="D14580">
            <v>2024</v>
          </cell>
          <cell r="E14580">
            <v>43</v>
          </cell>
          <cell r="F14580" t="str">
            <v>0430</v>
          </cell>
          <cell r="G14580" t="str">
            <v>J003</v>
          </cell>
          <cell r="H14580" t="str">
            <v>BATTERY HOLDER/Slider</v>
          </cell>
          <cell r="I14580" t="str">
            <v>Batterihållare</v>
          </cell>
          <cell r="K14580" t="str">
            <v>C8705188-E-05</v>
          </cell>
          <cell r="L14580" t="str">
            <v>C8705188-E-05</v>
          </cell>
        </row>
        <row r="14581">
          <cell r="B14581" t="str">
            <v>YEC9774752Batteriladdare</v>
          </cell>
          <cell r="C14581" t="str">
            <v>YEC9774752</v>
          </cell>
          <cell r="D14581">
            <v>2024</v>
          </cell>
          <cell r="E14581">
            <v>44</v>
          </cell>
          <cell r="F14581" t="str">
            <v>0440</v>
          </cell>
          <cell r="G14581" t="str">
            <v>J010</v>
          </cell>
          <cell r="H14581" t="str">
            <v>CHARGER:</v>
          </cell>
          <cell r="I14581" t="str">
            <v>Batteriladdare</v>
          </cell>
          <cell r="K14581" t="str">
            <v>C8705058-1-1D</v>
          </cell>
          <cell r="L14581" t="str">
            <v>C8705058-1-1D</v>
          </cell>
        </row>
        <row r="14582">
          <cell r="B14582" t="str">
            <v>YEC9774752Kontrollbox</v>
          </cell>
          <cell r="C14582" t="str">
            <v>YEC9774752</v>
          </cell>
          <cell r="D14582">
            <v>2024</v>
          </cell>
          <cell r="E14582">
            <v>45</v>
          </cell>
          <cell r="F14582" t="str">
            <v>0450</v>
          </cell>
          <cell r="G14582" t="str">
            <v>J011</v>
          </cell>
          <cell r="H14582" t="str">
            <v>Controller</v>
          </cell>
          <cell r="I14582" t="str">
            <v>Kontrollbox</v>
          </cell>
          <cell r="K14582" t="str">
            <v>INGÅR I MOTORN</v>
          </cell>
          <cell r="L14582" t="str">
            <v>Ingår i motorn</v>
          </cell>
        </row>
        <row r="14583">
          <cell r="B14583" t="str">
            <v>YEC9774752Växelöra</v>
          </cell>
          <cell r="C14583" t="str">
            <v>YEC9774752</v>
          </cell>
          <cell r="D14583">
            <v>2024</v>
          </cell>
          <cell r="E14583">
            <v>46</v>
          </cell>
          <cell r="F14583" t="str">
            <v>0460</v>
          </cell>
          <cell r="G14583" t="str">
            <v>D005</v>
          </cell>
          <cell r="H14583" t="str">
            <v>Gear hanger</v>
          </cell>
          <cell r="I14583" t="str">
            <v>Växelöra</v>
          </cell>
          <cell r="L14583" t="e">
            <v>#N/A</v>
          </cell>
        </row>
        <row r="14584">
          <cell r="B14584" t="str">
            <v>YEC9775152RAM</v>
          </cell>
          <cell r="C14584" t="str">
            <v>YEC9775152</v>
          </cell>
          <cell r="D14584">
            <v>2024</v>
          </cell>
          <cell r="E14584">
            <v>1</v>
          </cell>
          <cell r="F14584" t="str">
            <v>0010</v>
          </cell>
          <cell r="G14584" t="str">
            <v>A001</v>
          </cell>
          <cell r="H14584" t="str">
            <v>PAINTED FRAME</v>
          </cell>
          <cell r="I14584" t="str">
            <v>RAM</v>
          </cell>
          <cell r="K14584" t="str">
            <v>C1307718-510</v>
          </cell>
          <cell r="L14584" t="e">
            <v>#N/A</v>
          </cell>
        </row>
        <row r="14585">
          <cell r="B14585" t="str">
            <v>YEC9775152Framgaffel</v>
          </cell>
          <cell r="C14585" t="str">
            <v>YEC9775152</v>
          </cell>
          <cell r="D14585">
            <v>2024</v>
          </cell>
          <cell r="E14585">
            <v>2</v>
          </cell>
          <cell r="F14585" t="str">
            <v>0020</v>
          </cell>
          <cell r="G14585" t="str">
            <v>A002</v>
          </cell>
          <cell r="H14585" t="str">
            <v>PAINTED FORK</v>
          </cell>
          <cell r="I14585" t="str">
            <v>Framgaffel</v>
          </cell>
          <cell r="K14585" t="str">
            <v>C1605442-224</v>
          </cell>
          <cell r="L14585" t="e">
            <v>#N/A</v>
          </cell>
        </row>
        <row r="14586">
          <cell r="B14586" t="str">
            <v>YEC9775152Styrlager</v>
          </cell>
          <cell r="C14586" t="str">
            <v>YEC9775152</v>
          </cell>
          <cell r="D14586">
            <v>2024</v>
          </cell>
          <cell r="E14586">
            <v>3</v>
          </cell>
          <cell r="F14586" t="str">
            <v>0030</v>
          </cell>
          <cell r="G14586" t="str">
            <v>B001</v>
          </cell>
          <cell r="H14586" t="str">
            <v>Head Set</v>
          </cell>
          <cell r="I14586" t="str">
            <v>Styrlager</v>
          </cell>
          <cell r="K14586" t="str">
            <v>C2105256</v>
          </cell>
          <cell r="L14586" t="str">
            <v>C2105256</v>
          </cell>
        </row>
        <row r="14587">
          <cell r="B14587" t="str">
            <v xml:space="preserve">YEC9775152Styrstam </v>
          </cell>
          <cell r="C14587" t="str">
            <v>YEC9775152</v>
          </cell>
          <cell r="D14587">
            <v>2024</v>
          </cell>
          <cell r="E14587">
            <v>4</v>
          </cell>
          <cell r="F14587" t="str">
            <v>0040</v>
          </cell>
          <cell r="G14587" t="str">
            <v>B002</v>
          </cell>
          <cell r="H14587" t="str">
            <v>Handlebar Stem</v>
          </cell>
          <cell r="I14587" t="str">
            <v xml:space="preserve">Styrstam </v>
          </cell>
          <cell r="K14587" t="str">
            <v>C2205585-090</v>
          </cell>
          <cell r="L14587" t="str">
            <v>C2205585-090</v>
          </cell>
        </row>
        <row r="14588">
          <cell r="B14588" t="str">
            <v>YEC9775152Styre</v>
          </cell>
          <cell r="C14588" t="str">
            <v>YEC9775152</v>
          </cell>
          <cell r="D14588">
            <v>2024</v>
          </cell>
          <cell r="E14588">
            <v>5</v>
          </cell>
          <cell r="F14588" t="str">
            <v>0050</v>
          </cell>
          <cell r="G14588" t="str">
            <v>B003</v>
          </cell>
          <cell r="H14588" t="str">
            <v>Handelbar</v>
          </cell>
          <cell r="I14588" t="str">
            <v>Styre</v>
          </cell>
          <cell r="K14588" t="str">
            <v>C2306074</v>
          </cell>
          <cell r="L14588" t="str">
            <v>C2306074</v>
          </cell>
        </row>
        <row r="14589">
          <cell r="B14589" t="str">
            <v>YEC9775152Bromsgrepp H</v>
          </cell>
          <cell r="C14589" t="str">
            <v>YEC9775152</v>
          </cell>
          <cell r="D14589">
            <v>2024</v>
          </cell>
          <cell r="E14589">
            <v>6</v>
          </cell>
          <cell r="F14589" t="str">
            <v>0060</v>
          </cell>
          <cell r="G14589" t="str">
            <v>C002</v>
          </cell>
          <cell r="H14589" t="str">
            <v>Brake Lever R</v>
          </cell>
          <cell r="I14589" t="str">
            <v>Bromsgrepp H</v>
          </cell>
          <cell r="K14589" t="str">
            <v xml:space="preserve"> </v>
          </cell>
          <cell r="L14589" t="e">
            <v>#N/A</v>
          </cell>
        </row>
        <row r="14590">
          <cell r="B14590" t="str">
            <v>YEC9775152Bromsgrepp V</v>
          </cell>
          <cell r="C14590" t="str">
            <v>YEC9775152</v>
          </cell>
          <cell r="D14590">
            <v>2024</v>
          </cell>
          <cell r="E14590">
            <v>7</v>
          </cell>
          <cell r="F14590" t="str">
            <v>0070</v>
          </cell>
          <cell r="G14590" t="str">
            <v>C001</v>
          </cell>
          <cell r="H14590" t="str">
            <v>Brake Lever L</v>
          </cell>
          <cell r="I14590" t="str">
            <v>Bromsgrepp V</v>
          </cell>
          <cell r="K14590" t="str">
            <v>Shimano</v>
          </cell>
          <cell r="L14590" t="str">
            <v>Kontakta SHIMANO</v>
          </cell>
        </row>
        <row r="14591">
          <cell r="B14591" t="str">
            <v>YEC9775152Växelreglage H</v>
          </cell>
          <cell r="C14591" t="str">
            <v>YEC9775152</v>
          </cell>
          <cell r="D14591">
            <v>2024</v>
          </cell>
          <cell r="E14591">
            <v>8</v>
          </cell>
          <cell r="F14591" t="str">
            <v>0080</v>
          </cell>
          <cell r="G14591" t="str">
            <v>D002</v>
          </cell>
          <cell r="H14591" t="str">
            <v>Shift Lever R</v>
          </cell>
          <cell r="I14591" t="str">
            <v>Växelreglage H</v>
          </cell>
          <cell r="K14591" t="str">
            <v>C5105092</v>
          </cell>
          <cell r="L14591" t="str">
            <v>Kontakta SHIMANO</v>
          </cell>
        </row>
        <row r="14592">
          <cell r="B14592" t="str">
            <v>YEC9775152Växelreglage V</v>
          </cell>
          <cell r="C14592" t="str">
            <v>YEC9775152</v>
          </cell>
          <cell r="D14592">
            <v>2024</v>
          </cell>
          <cell r="E14592">
            <v>9</v>
          </cell>
          <cell r="F14592" t="str">
            <v>0090</v>
          </cell>
          <cell r="G14592" t="str">
            <v>D001</v>
          </cell>
          <cell r="H14592" t="str">
            <v>Shift Lever L</v>
          </cell>
          <cell r="I14592" t="str">
            <v>Växelreglage V</v>
          </cell>
          <cell r="L14592" t="e">
            <v>#N/A</v>
          </cell>
        </row>
        <row r="14593">
          <cell r="B14593" t="str">
            <v>YEC9775152Handtag par</v>
          </cell>
          <cell r="C14593" t="str">
            <v>YEC9775152</v>
          </cell>
          <cell r="D14593">
            <v>2024</v>
          </cell>
          <cell r="E14593">
            <v>10</v>
          </cell>
          <cell r="F14593" t="str">
            <v>0100</v>
          </cell>
          <cell r="G14593" t="str">
            <v>B004</v>
          </cell>
          <cell r="H14593" t="str">
            <v>Grip R</v>
          </cell>
          <cell r="I14593" t="str">
            <v>Handtag par</v>
          </cell>
          <cell r="K14593" t="str">
            <v>C2505528</v>
          </cell>
          <cell r="L14593" t="str">
            <v>C2500057</v>
          </cell>
        </row>
        <row r="14594">
          <cell r="B14594" t="str">
            <v>YEC9775152Frambroms</v>
          </cell>
          <cell r="C14594" t="str">
            <v>YEC9775152</v>
          </cell>
          <cell r="D14594">
            <v>2024</v>
          </cell>
          <cell r="E14594">
            <v>11</v>
          </cell>
          <cell r="F14594" t="str">
            <v>0110</v>
          </cell>
          <cell r="G14594" t="str">
            <v>C003</v>
          </cell>
          <cell r="H14594" t="str">
            <v xml:space="preserve">Brake front </v>
          </cell>
          <cell r="I14594" t="str">
            <v>Frambroms</v>
          </cell>
          <cell r="K14594" t="str">
            <v>AMT200KLFURX100</v>
          </cell>
          <cell r="L14594" t="str">
            <v>Kontakta SHIMANO</v>
          </cell>
        </row>
        <row r="14595">
          <cell r="B14595" t="str">
            <v>YEC9775152Bakbroms</v>
          </cell>
          <cell r="C14595" t="str">
            <v>YEC9775152</v>
          </cell>
          <cell r="D14595">
            <v>2024</v>
          </cell>
          <cell r="E14595">
            <v>12</v>
          </cell>
          <cell r="F14595" t="str">
            <v>0120</v>
          </cell>
          <cell r="G14595" t="str">
            <v>C004</v>
          </cell>
          <cell r="H14595" t="str">
            <v>Brake rear</v>
          </cell>
          <cell r="I14595" t="str">
            <v>Bakbroms</v>
          </cell>
          <cell r="K14595" t="str">
            <v>Fotbroms</v>
          </cell>
          <cell r="L14595" t="str">
            <v>Kontakta SHIMANO</v>
          </cell>
        </row>
        <row r="14596">
          <cell r="B14596" t="str">
            <v>YEC9775152Vevlager</v>
          </cell>
          <cell r="C14596" t="str">
            <v>YEC9775152</v>
          </cell>
          <cell r="D14596">
            <v>2024</v>
          </cell>
          <cell r="E14596">
            <v>13</v>
          </cell>
          <cell r="F14596" t="str">
            <v>0130</v>
          </cell>
          <cell r="G14596" t="str">
            <v>E001</v>
          </cell>
          <cell r="H14596" t="str">
            <v xml:space="preserve">BB-set </v>
          </cell>
          <cell r="I14596" t="str">
            <v>Vevlager</v>
          </cell>
          <cell r="K14596" t="str">
            <v>INGÅR I MOTORN</v>
          </cell>
          <cell r="L14596" t="str">
            <v>Ingår i motorn</v>
          </cell>
        </row>
        <row r="14597">
          <cell r="B14597" t="str">
            <v>YEC9775152Vevparti</v>
          </cell>
          <cell r="C14597" t="str">
            <v>YEC9775152</v>
          </cell>
          <cell r="D14597">
            <v>2024</v>
          </cell>
          <cell r="E14597">
            <v>14</v>
          </cell>
          <cell r="F14597" t="str">
            <v>0140</v>
          </cell>
          <cell r="G14597" t="str">
            <v>E002</v>
          </cell>
          <cell r="H14597" t="str">
            <v>Front Chainwheel</v>
          </cell>
          <cell r="I14597" t="str">
            <v>Vevparti</v>
          </cell>
          <cell r="K14597" t="str">
            <v>C3305778-EG</v>
          </cell>
          <cell r="L14597" t="str">
            <v>C3305778-EG</v>
          </cell>
        </row>
        <row r="14598">
          <cell r="B14598" t="str">
            <v>YEC9775152Kedjeskydd</v>
          </cell>
          <cell r="C14598" t="str">
            <v>YEC9775152</v>
          </cell>
          <cell r="D14598">
            <v>2024</v>
          </cell>
          <cell r="E14598">
            <v>15</v>
          </cell>
          <cell r="F14598" t="str">
            <v>0150</v>
          </cell>
          <cell r="G14598" t="str">
            <v>H001</v>
          </cell>
          <cell r="H14598" t="str">
            <v>Chain guard</v>
          </cell>
          <cell r="I14598" t="str">
            <v>Kedjeskydd</v>
          </cell>
          <cell r="K14598" t="str">
            <v>C8305427/ZBK</v>
          </cell>
          <cell r="L14598" t="str">
            <v>C8305427/ZBK</v>
          </cell>
        </row>
        <row r="14599">
          <cell r="B14599" t="str">
            <v>YEC9775152Kedjeskyddsfäste</v>
          </cell>
          <cell r="C14599" t="str">
            <v>YEC9775152</v>
          </cell>
          <cell r="D14599">
            <v>2024</v>
          </cell>
          <cell r="E14599">
            <v>16</v>
          </cell>
          <cell r="F14599" t="str">
            <v>0160</v>
          </cell>
          <cell r="G14599" t="str">
            <v>H002</v>
          </cell>
          <cell r="H14599" t="str">
            <v>Chain guard bracket</v>
          </cell>
          <cell r="I14599" t="str">
            <v>Kedjeskyddsfäste</v>
          </cell>
          <cell r="K14599" t="str">
            <v>C8305526</v>
          </cell>
          <cell r="L14599" t="str">
            <v>C8305526</v>
          </cell>
        </row>
        <row r="14600">
          <cell r="B14600" t="str">
            <v>YEC9775152Framväxel</v>
          </cell>
          <cell r="C14600" t="str">
            <v>YEC9775152</v>
          </cell>
          <cell r="D14600">
            <v>2024</v>
          </cell>
          <cell r="E14600">
            <v>17</v>
          </cell>
          <cell r="F14600" t="str">
            <v>0170</v>
          </cell>
          <cell r="G14600" t="str">
            <v>D003</v>
          </cell>
          <cell r="H14600" t="str">
            <v>Front Derailleur</v>
          </cell>
          <cell r="I14600" t="str">
            <v>Framväxel</v>
          </cell>
          <cell r="L14600" t="e">
            <v>#N/A</v>
          </cell>
        </row>
        <row r="14601">
          <cell r="B14601" t="str">
            <v>YEC9775152Bakväxel</v>
          </cell>
          <cell r="C14601" t="str">
            <v>YEC9775152</v>
          </cell>
          <cell r="D14601">
            <v>2024</v>
          </cell>
          <cell r="E14601">
            <v>18</v>
          </cell>
          <cell r="F14601" t="str">
            <v>0180</v>
          </cell>
          <cell r="G14601" t="str">
            <v>D004</v>
          </cell>
          <cell r="H14601" t="str">
            <v>Rear Derailleur</v>
          </cell>
          <cell r="I14601" t="str">
            <v>Bakväxel</v>
          </cell>
          <cell r="K14601" t="str">
            <v>Shimano</v>
          </cell>
          <cell r="L14601" t="str">
            <v>Kontakta SHIMANO</v>
          </cell>
        </row>
        <row r="14602">
          <cell r="B14602" t="str">
            <v>YEC9775152Kedja</v>
          </cell>
          <cell r="C14602" t="str">
            <v>YEC9775152</v>
          </cell>
          <cell r="D14602">
            <v>2024</v>
          </cell>
          <cell r="E14602">
            <v>19</v>
          </cell>
          <cell r="F14602" t="str">
            <v>0190</v>
          </cell>
          <cell r="G14602" t="str">
            <v>E003</v>
          </cell>
          <cell r="H14602" t="str">
            <v xml:space="preserve">Chain </v>
          </cell>
          <cell r="I14602" t="str">
            <v>Kedja</v>
          </cell>
          <cell r="K14602" t="str">
            <v>C3405041-104</v>
          </cell>
          <cell r="L14602" t="str">
            <v>C3400038</v>
          </cell>
        </row>
        <row r="14603">
          <cell r="B14603" t="str">
            <v>YEC9775152Kassett</v>
          </cell>
          <cell r="C14603" t="str">
            <v>YEC9775152</v>
          </cell>
          <cell r="D14603">
            <v>2024</v>
          </cell>
          <cell r="E14603">
            <v>20</v>
          </cell>
          <cell r="F14603" t="str">
            <v>0200</v>
          </cell>
          <cell r="G14603" t="str">
            <v>E004</v>
          </cell>
          <cell r="H14603" t="str">
            <v>Cassette Sprocket</v>
          </cell>
          <cell r="I14603" t="str">
            <v>Kassett</v>
          </cell>
          <cell r="K14603" t="str">
            <v>ASMGEAR16SU</v>
          </cell>
          <cell r="L14603" t="str">
            <v>Kontakta SHIMANO</v>
          </cell>
        </row>
        <row r="14604">
          <cell r="B14604" t="str">
            <v>YEC9775152Framhjul</v>
          </cell>
          <cell r="C14604" t="str">
            <v>YEC9775152</v>
          </cell>
          <cell r="D14604">
            <v>2024</v>
          </cell>
          <cell r="E14604">
            <v>21</v>
          </cell>
          <cell r="F14604" t="str">
            <v>0210</v>
          </cell>
          <cell r="G14604" t="str">
            <v>F001</v>
          </cell>
          <cell r="H14604" t="str">
            <v>Front hub</v>
          </cell>
          <cell r="I14604" t="str">
            <v>Framhjul</v>
          </cell>
          <cell r="K14604" t="str">
            <v>C4108198</v>
          </cell>
          <cell r="L14604" t="str">
            <v>C4100392</v>
          </cell>
        </row>
        <row r="14605">
          <cell r="B14605" t="str">
            <v>YEC9775152Bakhjul</v>
          </cell>
          <cell r="C14605" t="str">
            <v>YEC9775152</v>
          </cell>
          <cell r="D14605">
            <v>2024</v>
          </cell>
          <cell r="E14605">
            <v>22</v>
          </cell>
          <cell r="F14605" t="str">
            <v>0220</v>
          </cell>
          <cell r="G14605" t="str">
            <v>F002</v>
          </cell>
          <cell r="H14605" t="str">
            <v>Rear hub</v>
          </cell>
          <cell r="I14605" t="str">
            <v>Bakhjul</v>
          </cell>
          <cell r="K14605" t="str">
            <v>C4208372</v>
          </cell>
          <cell r="L14605" t="str">
            <v>C4200299</v>
          </cell>
        </row>
        <row r="14606">
          <cell r="B14606" t="str">
            <v>YEC9775152Däck</v>
          </cell>
          <cell r="C14606" t="str">
            <v>YEC9775152</v>
          </cell>
          <cell r="D14606">
            <v>2024</v>
          </cell>
          <cell r="E14606">
            <v>23</v>
          </cell>
          <cell r="F14606" t="str">
            <v>0230</v>
          </cell>
          <cell r="G14606" t="str">
            <v>F003</v>
          </cell>
          <cell r="H14606" t="str">
            <v>Tire</v>
          </cell>
          <cell r="I14606" t="str">
            <v>Däck</v>
          </cell>
          <cell r="K14606" t="str">
            <v>C4906530</v>
          </cell>
          <cell r="L14606" t="str">
            <v>BSP?</v>
          </cell>
        </row>
        <row r="14607">
          <cell r="B14607" t="str">
            <v>YEC9775152Skärmar set</v>
          </cell>
          <cell r="C14607" t="str">
            <v>YEC9775152</v>
          </cell>
          <cell r="D14607">
            <v>2024</v>
          </cell>
          <cell r="E14607">
            <v>24</v>
          </cell>
          <cell r="F14607" t="str">
            <v>0240</v>
          </cell>
          <cell r="G14607" t="str">
            <v>H003</v>
          </cell>
          <cell r="H14607" t="str">
            <v xml:space="preserve">Mudguard front   </v>
          </cell>
          <cell r="I14607" t="str">
            <v>Skärmar set</v>
          </cell>
          <cell r="K14607" t="str">
            <v>C8255729-BK</v>
          </cell>
          <cell r="L14607" t="str">
            <v>C8250028</v>
          </cell>
        </row>
        <row r="14608">
          <cell r="B14608" t="str">
            <v>YEC9775152Pakethållare</v>
          </cell>
          <cell r="C14608" t="str">
            <v>YEC9775152</v>
          </cell>
          <cell r="D14608">
            <v>2024</v>
          </cell>
          <cell r="E14608">
            <v>25</v>
          </cell>
          <cell r="F14608" t="str">
            <v>0250</v>
          </cell>
          <cell r="G14608" t="str">
            <v>H004</v>
          </cell>
          <cell r="H14608" t="str">
            <v>Carrier</v>
          </cell>
          <cell r="I14608" t="str">
            <v>Pakethållare</v>
          </cell>
          <cell r="K14608" t="str">
            <v>C8205834-BK</v>
          </cell>
          <cell r="L14608" t="str">
            <v>C8205834-BK</v>
          </cell>
        </row>
        <row r="14609">
          <cell r="B14609" t="str">
            <v>YEC9775152Sadel</v>
          </cell>
          <cell r="C14609" t="str">
            <v>YEC9775152</v>
          </cell>
          <cell r="D14609">
            <v>2024</v>
          </cell>
          <cell r="E14609">
            <v>26</v>
          </cell>
          <cell r="F14609" t="str">
            <v>0260</v>
          </cell>
          <cell r="G14609" t="str">
            <v>G001</v>
          </cell>
          <cell r="H14609" t="str">
            <v>Saddle</v>
          </cell>
          <cell r="I14609" t="str">
            <v>Sadel</v>
          </cell>
          <cell r="K14609" t="str">
            <v>C7105989</v>
          </cell>
          <cell r="L14609" t="str">
            <v>C7100596</v>
          </cell>
        </row>
        <row r="14610">
          <cell r="B14610" t="str">
            <v>YEC9775152Sadelstolpe</v>
          </cell>
          <cell r="C14610" t="str">
            <v>YEC9775152</v>
          </cell>
          <cell r="D14610">
            <v>2024</v>
          </cell>
          <cell r="E14610">
            <v>27</v>
          </cell>
          <cell r="F14610" t="str">
            <v>0270</v>
          </cell>
          <cell r="G14610" t="str">
            <v>G002</v>
          </cell>
          <cell r="H14610" t="str">
            <v>Seatpost</v>
          </cell>
          <cell r="I14610" t="str">
            <v>Sadelstolpe</v>
          </cell>
          <cell r="K14610" t="str">
            <v>C7205260</v>
          </cell>
          <cell r="L14610" t="str">
            <v>C7200053</v>
          </cell>
        </row>
        <row r="14611">
          <cell r="B14611" t="str">
            <v>YEC9775152Sadelrörsklämma</v>
          </cell>
          <cell r="C14611" t="str">
            <v>YEC9775152</v>
          </cell>
          <cell r="D14611">
            <v>2024</v>
          </cell>
          <cell r="E14611">
            <v>28</v>
          </cell>
          <cell r="F14611" t="str">
            <v>0280</v>
          </cell>
          <cell r="G14611" t="str">
            <v>G003</v>
          </cell>
          <cell r="H14611" t="str">
            <v>Seat Clamp</v>
          </cell>
          <cell r="I14611" t="str">
            <v>Sadelrörsklämma</v>
          </cell>
          <cell r="K14611" t="str">
            <v>C7305002</v>
          </cell>
          <cell r="L14611" t="str">
            <v>C7300027-318</v>
          </cell>
        </row>
        <row r="14612">
          <cell r="B14612" t="str">
            <v>YEC9775152Framlampa</v>
          </cell>
          <cell r="C14612" t="str">
            <v>YEC9775152</v>
          </cell>
          <cell r="D14612">
            <v>2024</v>
          </cell>
          <cell r="E14612">
            <v>29</v>
          </cell>
          <cell r="F14612" t="str">
            <v>0290</v>
          </cell>
          <cell r="G14612" t="str">
            <v>H005</v>
          </cell>
          <cell r="H14612" t="str">
            <v>Front light</v>
          </cell>
          <cell r="I14612" t="str">
            <v>Framlampa</v>
          </cell>
          <cell r="K14612" t="str">
            <v>C8015300</v>
          </cell>
          <cell r="L14612" t="str">
            <v>C8015300</v>
          </cell>
        </row>
        <row r="14613">
          <cell r="B14613" t="str">
            <v>YEC9775152Baklampa</v>
          </cell>
          <cell r="C14613" t="str">
            <v>YEC9775152</v>
          </cell>
          <cell r="D14613">
            <v>2024</v>
          </cell>
          <cell r="E14613">
            <v>30</v>
          </cell>
          <cell r="F14613" t="str">
            <v>0300</v>
          </cell>
          <cell r="G14613" t="str">
            <v>H006</v>
          </cell>
          <cell r="H14613" t="str">
            <v>Light, Rear</v>
          </cell>
          <cell r="I14613" t="str">
            <v>Baklampa</v>
          </cell>
          <cell r="K14613" t="str">
            <v>C8705186-1RLBK</v>
          </cell>
          <cell r="L14613" t="str">
            <v>C8705186-1RLBK</v>
          </cell>
        </row>
        <row r="14614">
          <cell r="B14614" t="str">
            <v>YEC9775152Låssats</v>
          </cell>
          <cell r="C14614" t="str">
            <v>YEC9775152</v>
          </cell>
          <cell r="D14614">
            <v>2024</v>
          </cell>
          <cell r="E14614">
            <v>31</v>
          </cell>
          <cell r="F14614" t="str">
            <v>0310</v>
          </cell>
          <cell r="G14614" t="str">
            <v>H007</v>
          </cell>
          <cell r="H14614" t="str">
            <v>Lock</v>
          </cell>
          <cell r="I14614" t="str">
            <v>Låssats</v>
          </cell>
          <cell r="K14614" t="str">
            <v>C8405069</v>
          </cell>
          <cell r="L14614" t="str">
            <v>C8405069</v>
          </cell>
        </row>
        <row r="14615">
          <cell r="B14615" t="str">
            <v>YEC9775152Stöd</v>
          </cell>
          <cell r="C14615" t="str">
            <v>YEC9775152</v>
          </cell>
          <cell r="D14615">
            <v>2024</v>
          </cell>
          <cell r="E14615">
            <v>32</v>
          </cell>
          <cell r="F14615" t="str">
            <v>0320</v>
          </cell>
          <cell r="G14615" t="str">
            <v>H008</v>
          </cell>
          <cell r="H14615" t="str">
            <v>Kick stand</v>
          </cell>
          <cell r="I14615" t="str">
            <v>Stöd</v>
          </cell>
          <cell r="K14615" t="str">
            <v>C8105224</v>
          </cell>
          <cell r="L14615" t="str">
            <v>C8105224</v>
          </cell>
        </row>
        <row r="14616">
          <cell r="B14616" t="str">
            <v>YEC9775152Korg</v>
          </cell>
          <cell r="C14616" t="str">
            <v>YEC9775152</v>
          </cell>
          <cell r="D14616">
            <v>2024</v>
          </cell>
          <cell r="E14616">
            <v>33</v>
          </cell>
          <cell r="F14616" t="str">
            <v>0330</v>
          </cell>
          <cell r="G14616" t="str">
            <v>H009</v>
          </cell>
          <cell r="H14616" t="str">
            <v>Basket / Fr carrier</v>
          </cell>
          <cell r="I14616" t="str">
            <v>Korg</v>
          </cell>
          <cell r="K14616" t="str">
            <v>C8605198</v>
          </cell>
          <cell r="L14616" t="str">
            <v>C8600016</v>
          </cell>
        </row>
        <row r="14617">
          <cell r="B14617" t="str">
            <v>YEC9775152Pedaler</v>
          </cell>
          <cell r="C14617" t="str">
            <v>YEC9775152</v>
          </cell>
          <cell r="D14617">
            <v>2024</v>
          </cell>
          <cell r="E14617">
            <v>34</v>
          </cell>
          <cell r="F14617" t="str">
            <v>0340</v>
          </cell>
          <cell r="G14617" t="str">
            <v>E005</v>
          </cell>
          <cell r="H14617" t="str">
            <v xml:space="preserve">Pedal </v>
          </cell>
          <cell r="I14617" t="str">
            <v>Pedaler</v>
          </cell>
          <cell r="K14617" t="str">
            <v>C3505208</v>
          </cell>
          <cell r="L14617" t="str">
            <v>C3500059</v>
          </cell>
        </row>
        <row r="14618">
          <cell r="B14618" t="str">
            <v>YEC9775152Motor</v>
          </cell>
          <cell r="C14618" t="str">
            <v>YEC9775152</v>
          </cell>
          <cell r="D14618">
            <v>2024</v>
          </cell>
          <cell r="E14618">
            <v>35</v>
          </cell>
          <cell r="F14618" t="str">
            <v>0350</v>
          </cell>
          <cell r="G14618" t="str">
            <v>J001</v>
          </cell>
          <cell r="H14618" t="str">
            <v>DRIVE UNIT:</v>
          </cell>
          <cell r="I14618" t="str">
            <v>Motor</v>
          </cell>
          <cell r="K14618" t="str">
            <v>C8705240-1-01BC</v>
          </cell>
          <cell r="L14618" t="str">
            <v>C8705240-1-01BC</v>
          </cell>
        </row>
        <row r="14619">
          <cell r="B14619" t="str">
            <v>YEC9775152Display</v>
          </cell>
          <cell r="C14619" t="str">
            <v>YEC9775152</v>
          </cell>
          <cell r="D14619">
            <v>2024</v>
          </cell>
          <cell r="E14619">
            <v>36</v>
          </cell>
          <cell r="F14619" t="str">
            <v>0360</v>
          </cell>
          <cell r="G14619" t="str">
            <v>J004</v>
          </cell>
          <cell r="H14619" t="str">
            <v>DISPLAY:</v>
          </cell>
          <cell r="I14619" t="str">
            <v>Display</v>
          </cell>
          <cell r="K14619" t="str">
            <v>C8705068-1-41C</v>
          </cell>
          <cell r="L14619" t="str">
            <v>C8705068-1-41C</v>
          </cell>
        </row>
        <row r="14620">
          <cell r="B14620" t="str">
            <v>YEC9775152EB-Bus kabel</v>
          </cell>
          <cell r="C14620" t="str">
            <v>YEC9775152</v>
          </cell>
          <cell r="D14620">
            <v>2024</v>
          </cell>
          <cell r="E14620">
            <v>37</v>
          </cell>
          <cell r="F14620" t="str">
            <v>0370</v>
          </cell>
          <cell r="G14620" t="str">
            <v>J005</v>
          </cell>
          <cell r="H14620" t="str">
            <v>EB-BUS CABLE:</v>
          </cell>
          <cell r="I14620" t="str">
            <v>EB-Bus kabel</v>
          </cell>
          <cell r="K14620" t="str">
            <v>C8705240-1-4-2C</v>
          </cell>
          <cell r="L14620" t="str">
            <v>C8705240-1-4-2C</v>
          </cell>
        </row>
        <row r="14621">
          <cell r="B14621" t="str">
            <v>YEC9775152Motorkabel</v>
          </cell>
          <cell r="C14621" t="str">
            <v>YEC9775152</v>
          </cell>
          <cell r="D14621">
            <v>2024</v>
          </cell>
          <cell r="E14621">
            <v>38</v>
          </cell>
          <cell r="F14621" t="str">
            <v>0380</v>
          </cell>
          <cell r="G14621" t="str">
            <v>J006</v>
          </cell>
          <cell r="H14621" t="str">
            <v>POWER CABLE:</v>
          </cell>
          <cell r="I14621" t="str">
            <v>Motorkabel</v>
          </cell>
          <cell r="K14621" t="str">
            <v>Ingår i batterihållaren</v>
          </cell>
          <cell r="L14621" t="str">
            <v>Ingår i batterihållaren</v>
          </cell>
        </row>
        <row r="14622">
          <cell r="B14622" t="str">
            <v>YEC9775152Kabel framlampa</v>
          </cell>
          <cell r="C14622" t="str">
            <v>YEC9775152</v>
          </cell>
          <cell r="D14622">
            <v>2024</v>
          </cell>
          <cell r="E14622">
            <v>39</v>
          </cell>
          <cell r="F14622" t="str">
            <v>0390</v>
          </cell>
          <cell r="G14622" t="str">
            <v>J007</v>
          </cell>
          <cell r="H14622" t="str">
            <v>F. LIGHT CABLE:</v>
          </cell>
          <cell r="I14622" t="str">
            <v>Kabel framlampa</v>
          </cell>
          <cell r="K14622" t="str">
            <v>C8705068-1-0416</v>
          </cell>
          <cell r="L14622" t="str">
            <v>C8705068-1-0416</v>
          </cell>
        </row>
        <row r="14623">
          <cell r="B14623" t="str">
            <v>YEC9775152Kabel baklampa</v>
          </cell>
          <cell r="C14623" t="str">
            <v>YEC9775152</v>
          </cell>
          <cell r="D14623">
            <v>2024</v>
          </cell>
          <cell r="E14623">
            <v>40</v>
          </cell>
          <cell r="F14623" t="str">
            <v>0400</v>
          </cell>
          <cell r="G14623" t="str">
            <v>J008</v>
          </cell>
          <cell r="H14623" t="str">
            <v>R. LIGHT CABLE:</v>
          </cell>
          <cell r="I14623" t="str">
            <v>Kabel baklampa</v>
          </cell>
          <cell r="K14623" t="str">
            <v>INGÅR I BATTERIET</v>
          </cell>
          <cell r="L14623" t="str">
            <v>Ingår i batteriet</v>
          </cell>
        </row>
        <row r="14624">
          <cell r="B14624" t="str">
            <v>YEC9775152Hastighetssensor</v>
          </cell>
          <cell r="C14624" t="str">
            <v>YEC9775152</v>
          </cell>
          <cell r="D14624">
            <v>2024</v>
          </cell>
          <cell r="E14624">
            <v>41</v>
          </cell>
          <cell r="F14624" t="str">
            <v>0410</v>
          </cell>
          <cell r="G14624" t="str">
            <v>J009</v>
          </cell>
          <cell r="H14624" t="str">
            <v>SPEED SENSOR:</v>
          </cell>
          <cell r="I14624" t="str">
            <v>Hastighetssensor</v>
          </cell>
          <cell r="K14624" t="str">
            <v>C8705068-1-411C</v>
          </cell>
          <cell r="L14624" t="str">
            <v>C8705068-1-411C</v>
          </cell>
        </row>
        <row r="14625">
          <cell r="B14625" t="str">
            <v>YEC9775152Batteri</v>
          </cell>
          <cell r="C14625" t="str">
            <v>YEC9775152</v>
          </cell>
          <cell r="D14625">
            <v>2024</v>
          </cell>
          <cell r="E14625">
            <v>42</v>
          </cell>
          <cell r="F14625" t="str">
            <v>0420</v>
          </cell>
          <cell r="G14625" t="str">
            <v>J002</v>
          </cell>
          <cell r="H14625" t="str">
            <v>BATTERY:</v>
          </cell>
          <cell r="I14625" t="str">
            <v>Batteri</v>
          </cell>
          <cell r="K14625" t="str">
            <v>C8705186-E-11C</v>
          </cell>
          <cell r="L14625" t="str">
            <v>C8705186-E-11C</v>
          </cell>
        </row>
        <row r="14626">
          <cell r="B14626" t="str">
            <v>YEC9775152Batterihållare</v>
          </cell>
          <cell r="C14626" t="str">
            <v>YEC9775152</v>
          </cell>
          <cell r="D14626">
            <v>2024</v>
          </cell>
          <cell r="E14626">
            <v>43</v>
          </cell>
          <cell r="F14626" t="str">
            <v>0430</v>
          </cell>
          <cell r="G14626" t="str">
            <v>J003</v>
          </cell>
          <cell r="H14626" t="str">
            <v>BATTERY HOLDER/Slider</v>
          </cell>
          <cell r="I14626" t="str">
            <v>Batterihållare</v>
          </cell>
          <cell r="K14626" t="str">
            <v>C8705188-E-05</v>
          </cell>
          <cell r="L14626" t="str">
            <v>C8705188-E-05</v>
          </cell>
        </row>
        <row r="14627">
          <cell r="B14627" t="str">
            <v>YEC9775152Batteriladdare</v>
          </cell>
          <cell r="C14627" t="str">
            <v>YEC9775152</v>
          </cell>
          <cell r="D14627">
            <v>2024</v>
          </cell>
          <cell r="E14627">
            <v>44</v>
          </cell>
          <cell r="F14627" t="str">
            <v>0440</v>
          </cell>
          <cell r="G14627" t="str">
            <v>J010</v>
          </cell>
          <cell r="H14627" t="str">
            <v>CHARGER:</v>
          </cell>
          <cell r="I14627" t="str">
            <v>Batteriladdare</v>
          </cell>
          <cell r="K14627" t="str">
            <v>C8705058-1-1D</v>
          </cell>
          <cell r="L14627" t="str">
            <v>C8705058-1-1D</v>
          </cell>
        </row>
        <row r="14628">
          <cell r="B14628" t="str">
            <v>YEC9775152Kontrollbox</v>
          </cell>
          <cell r="C14628" t="str">
            <v>YEC9775152</v>
          </cell>
          <cell r="D14628">
            <v>2024</v>
          </cell>
          <cell r="E14628">
            <v>45</v>
          </cell>
          <cell r="F14628" t="str">
            <v>0450</v>
          </cell>
          <cell r="G14628" t="str">
            <v>J011</v>
          </cell>
          <cell r="H14628" t="str">
            <v>Controller</v>
          </cell>
          <cell r="I14628" t="str">
            <v>Kontrollbox</v>
          </cell>
          <cell r="K14628" t="str">
            <v>INGÅR I MOTORN</v>
          </cell>
          <cell r="L14628" t="str">
            <v>Ingår i motorn</v>
          </cell>
        </row>
        <row r="14629">
          <cell r="B14629" t="str">
            <v>YEC9775152Växelöra</v>
          </cell>
          <cell r="C14629" t="str">
            <v>YEC9775152</v>
          </cell>
          <cell r="D14629">
            <v>2024</v>
          </cell>
          <cell r="E14629">
            <v>46</v>
          </cell>
          <cell r="F14629" t="str">
            <v>0460</v>
          </cell>
          <cell r="G14629" t="str">
            <v>D005</v>
          </cell>
          <cell r="H14629" t="str">
            <v>Gear hanger</v>
          </cell>
          <cell r="I14629" t="str">
            <v>Växelöra</v>
          </cell>
          <cell r="L14629" t="e">
            <v>#N/A</v>
          </cell>
        </row>
        <row r="14630">
          <cell r="B14630" t="str">
            <v>YEC9775552RAM</v>
          </cell>
          <cell r="C14630" t="str">
            <v>YEC9775552</v>
          </cell>
          <cell r="D14630">
            <v>2024</v>
          </cell>
          <cell r="E14630">
            <v>1</v>
          </cell>
          <cell r="F14630" t="str">
            <v>0010</v>
          </cell>
          <cell r="G14630" t="str">
            <v>A001</v>
          </cell>
          <cell r="H14630" t="str">
            <v>PAINTED FRAME</v>
          </cell>
          <cell r="I14630" t="str">
            <v>RAM</v>
          </cell>
          <cell r="K14630" t="str">
            <v>C1307718-550</v>
          </cell>
          <cell r="L14630" t="e">
            <v>#N/A</v>
          </cell>
        </row>
        <row r="14631">
          <cell r="B14631" t="str">
            <v>YEC9775552Framgaffel</v>
          </cell>
          <cell r="C14631" t="str">
            <v>YEC9775552</v>
          </cell>
          <cell r="D14631">
            <v>2024</v>
          </cell>
          <cell r="E14631">
            <v>2</v>
          </cell>
          <cell r="F14631" t="str">
            <v>0020</v>
          </cell>
          <cell r="G14631" t="str">
            <v>A002</v>
          </cell>
          <cell r="H14631" t="str">
            <v>PAINTED FORK</v>
          </cell>
          <cell r="I14631" t="str">
            <v>Framgaffel</v>
          </cell>
          <cell r="K14631" t="str">
            <v>C1605442-244</v>
          </cell>
          <cell r="L14631" t="e">
            <v>#N/A</v>
          </cell>
        </row>
        <row r="14632">
          <cell r="B14632" t="str">
            <v>YEC9775552Styrlager</v>
          </cell>
          <cell r="C14632" t="str">
            <v>YEC9775552</v>
          </cell>
          <cell r="D14632">
            <v>2024</v>
          </cell>
          <cell r="E14632">
            <v>3</v>
          </cell>
          <cell r="F14632" t="str">
            <v>0030</v>
          </cell>
          <cell r="G14632" t="str">
            <v>B001</v>
          </cell>
          <cell r="H14632" t="str">
            <v>Head Set</v>
          </cell>
          <cell r="I14632" t="str">
            <v>Styrlager</v>
          </cell>
          <cell r="K14632" t="str">
            <v>C2105256</v>
          </cell>
          <cell r="L14632" t="str">
            <v>C2105256</v>
          </cell>
        </row>
        <row r="14633">
          <cell r="B14633" t="str">
            <v xml:space="preserve">YEC9775552Styrstam </v>
          </cell>
          <cell r="C14633" t="str">
            <v>YEC9775552</v>
          </cell>
          <cell r="D14633">
            <v>2024</v>
          </cell>
          <cell r="E14633">
            <v>4</v>
          </cell>
          <cell r="F14633" t="str">
            <v>0040</v>
          </cell>
          <cell r="G14633" t="str">
            <v>B002</v>
          </cell>
          <cell r="H14633" t="str">
            <v>Handlebar Stem</v>
          </cell>
          <cell r="I14633" t="str">
            <v xml:space="preserve">Styrstam </v>
          </cell>
          <cell r="K14633" t="str">
            <v>C2205585-090</v>
          </cell>
          <cell r="L14633" t="str">
            <v>C2205585-090</v>
          </cell>
        </row>
        <row r="14634">
          <cell r="B14634" t="str">
            <v>YEC9775552Styre</v>
          </cell>
          <cell r="C14634" t="str">
            <v>YEC9775552</v>
          </cell>
          <cell r="D14634">
            <v>2024</v>
          </cell>
          <cell r="E14634">
            <v>5</v>
          </cell>
          <cell r="F14634" t="str">
            <v>0050</v>
          </cell>
          <cell r="G14634" t="str">
            <v>B003</v>
          </cell>
          <cell r="H14634" t="str">
            <v>Handelbar</v>
          </cell>
          <cell r="I14634" t="str">
            <v>Styre</v>
          </cell>
          <cell r="K14634" t="str">
            <v>C2306074</v>
          </cell>
          <cell r="L14634" t="str">
            <v>C2306074</v>
          </cell>
        </row>
        <row r="14635">
          <cell r="B14635" t="str">
            <v>YEC9775552Bromsgrepp H</v>
          </cell>
          <cell r="C14635" t="str">
            <v>YEC9775552</v>
          </cell>
          <cell r="D14635">
            <v>2024</v>
          </cell>
          <cell r="E14635">
            <v>6</v>
          </cell>
          <cell r="F14635" t="str">
            <v>0060</v>
          </cell>
          <cell r="G14635" t="str">
            <v>C002</v>
          </cell>
          <cell r="H14635" t="str">
            <v>Brake Lever R</v>
          </cell>
          <cell r="I14635" t="str">
            <v>Bromsgrepp H</v>
          </cell>
          <cell r="K14635" t="str">
            <v xml:space="preserve"> </v>
          </cell>
          <cell r="L14635" t="e">
            <v>#N/A</v>
          </cell>
        </row>
        <row r="14636">
          <cell r="B14636" t="str">
            <v>YEC9775552Bromsgrepp V</v>
          </cell>
          <cell r="C14636" t="str">
            <v>YEC9775552</v>
          </cell>
          <cell r="D14636">
            <v>2024</v>
          </cell>
          <cell r="E14636">
            <v>7</v>
          </cell>
          <cell r="F14636" t="str">
            <v>0070</v>
          </cell>
          <cell r="G14636" t="str">
            <v>C001</v>
          </cell>
          <cell r="H14636" t="str">
            <v>Brake Lever L</v>
          </cell>
          <cell r="I14636" t="str">
            <v>Bromsgrepp V</v>
          </cell>
          <cell r="K14636" t="str">
            <v>Shimano</v>
          </cell>
          <cell r="L14636" t="str">
            <v>Kontakta SHIMANO</v>
          </cell>
        </row>
        <row r="14637">
          <cell r="B14637" t="str">
            <v>YEC9775552Växelreglage H</v>
          </cell>
          <cell r="C14637" t="str">
            <v>YEC9775552</v>
          </cell>
          <cell r="D14637">
            <v>2024</v>
          </cell>
          <cell r="E14637">
            <v>8</v>
          </cell>
          <cell r="F14637" t="str">
            <v>0080</v>
          </cell>
          <cell r="G14637" t="str">
            <v>D002</v>
          </cell>
          <cell r="H14637" t="str">
            <v>Shift Lever R</v>
          </cell>
          <cell r="I14637" t="str">
            <v>Växelreglage H</v>
          </cell>
          <cell r="K14637" t="str">
            <v>C5105092</v>
          </cell>
          <cell r="L14637" t="str">
            <v>Kontakta SHIMANO</v>
          </cell>
        </row>
        <row r="14638">
          <cell r="B14638" t="str">
            <v>YEC9775552Växelreglage V</v>
          </cell>
          <cell r="C14638" t="str">
            <v>YEC9775552</v>
          </cell>
          <cell r="D14638">
            <v>2024</v>
          </cell>
          <cell r="E14638">
            <v>9</v>
          </cell>
          <cell r="F14638" t="str">
            <v>0090</v>
          </cell>
          <cell r="G14638" t="str">
            <v>D001</v>
          </cell>
          <cell r="H14638" t="str">
            <v>Shift Lever L</v>
          </cell>
          <cell r="I14638" t="str">
            <v>Växelreglage V</v>
          </cell>
          <cell r="L14638" t="e">
            <v>#N/A</v>
          </cell>
        </row>
        <row r="14639">
          <cell r="B14639" t="str">
            <v>YEC9775552Handtag par</v>
          </cell>
          <cell r="C14639" t="str">
            <v>YEC9775552</v>
          </cell>
          <cell r="D14639">
            <v>2024</v>
          </cell>
          <cell r="E14639">
            <v>10</v>
          </cell>
          <cell r="F14639" t="str">
            <v>0100</v>
          </cell>
          <cell r="G14639" t="str">
            <v>B004</v>
          </cell>
          <cell r="H14639" t="str">
            <v>Grip R</v>
          </cell>
          <cell r="I14639" t="str">
            <v>Handtag par</v>
          </cell>
          <cell r="K14639" t="str">
            <v>C2505528</v>
          </cell>
          <cell r="L14639" t="str">
            <v>C2500057</v>
          </cell>
        </row>
        <row r="14640">
          <cell r="B14640" t="str">
            <v>YEC9775552Frambroms</v>
          </cell>
          <cell r="C14640" t="str">
            <v>YEC9775552</v>
          </cell>
          <cell r="D14640">
            <v>2024</v>
          </cell>
          <cell r="E14640">
            <v>11</v>
          </cell>
          <cell r="F14640" t="str">
            <v>0110</v>
          </cell>
          <cell r="G14640" t="str">
            <v>C003</v>
          </cell>
          <cell r="H14640" t="str">
            <v xml:space="preserve">Brake front </v>
          </cell>
          <cell r="I14640" t="str">
            <v>Frambroms</v>
          </cell>
          <cell r="K14640" t="str">
            <v>AMT200KLFURX100</v>
          </cell>
          <cell r="L14640" t="str">
            <v>Kontakta SHIMANO</v>
          </cell>
        </row>
        <row r="14641">
          <cell r="B14641" t="str">
            <v>YEC9775552Bakbroms</v>
          </cell>
          <cell r="C14641" t="str">
            <v>YEC9775552</v>
          </cell>
          <cell r="D14641">
            <v>2024</v>
          </cell>
          <cell r="E14641">
            <v>12</v>
          </cell>
          <cell r="F14641" t="str">
            <v>0120</v>
          </cell>
          <cell r="G14641" t="str">
            <v>C004</v>
          </cell>
          <cell r="H14641" t="str">
            <v>Brake rear</v>
          </cell>
          <cell r="I14641" t="str">
            <v>Bakbroms</v>
          </cell>
          <cell r="K14641" t="str">
            <v>Fotbroms</v>
          </cell>
          <cell r="L14641" t="str">
            <v>Kontakta SHIMANO</v>
          </cell>
        </row>
        <row r="14642">
          <cell r="B14642" t="str">
            <v>YEC9775552Vevlager</v>
          </cell>
          <cell r="C14642" t="str">
            <v>YEC9775552</v>
          </cell>
          <cell r="D14642">
            <v>2024</v>
          </cell>
          <cell r="E14642">
            <v>13</v>
          </cell>
          <cell r="F14642" t="str">
            <v>0130</v>
          </cell>
          <cell r="G14642" t="str">
            <v>E001</v>
          </cell>
          <cell r="H14642" t="str">
            <v xml:space="preserve">BB-set </v>
          </cell>
          <cell r="I14642" t="str">
            <v>Vevlager</v>
          </cell>
          <cell r="K14642" t="str">
            <v>INGÅR I MOTORN</v>
          </cell>
          <cell r="L14642" t="str">
            <v>Ingår i motorn</v>
          </cell>
        </row>
        <row r="14643">
          <cell r="B14643" t="str">
            <v>YEC9775552Vevparti</v>
          </cell>
          <cell r="C14643" t="str">
            <v>YEC9775552</v>
          </cell>
          <cell r="D14643">
            <v>2024</v>
          </cell>
          <cell r="E14643">
            <v>14</v>
          </cell>
          <cell r="F14643" t="str">
            <v>0140</v>
          </cell>
          <cell r="G14643" t="str">
            <v>E002</v>
          </cell>
          <cell r="H14643" t="str">
            <v>Front Chainwheel</v>
          </cell>
          <cell r="I14643" t="str">
            <v>Vevparti</v>
          </cell>
          <cell r="K14643" t="str">
            <v>C3305778-EG</v>
          </cell>
          <cell r="L14643" t="str">
            <v>C3305778-EG</v>
          </cell>
        </row>
        <row r="14644">
          <cell r="B14644" t="str">
            <v>YEC9775552Kedjeskydd</v>
          </cell>
          <cell r="C14644" t="str">
            <v>YEC9775552</v>
          </cell>
          <cell r="D14644">
            <v>2024</v>
          </cell>
          <cell r="E14644">
            <v>15</v>
          </cell>
          <cell r="F14644" t="str">
            <v>0150</v>
          </cell>
          <cell r="G14644" t="str">
            <v>H001</v>
          </cell>
          <cell r="H14644" t="str">
            <v>Chain guard</v>
          </cell>
          <cell r="I14644" t="str">
            <v>Kedjeskydd</v>
          </cell>
          <cell r="K14644" t="str">
            <v>C8305427/ZBK</v>
          </cell>
          <cell r="L14644" t="str">
            <v>C8305427/ZBK</v>
          </cell>
        </row>
        <row r="14645">
          <cell r="B14645" t="str">
            <v>YEC9775552Kedjeskyddsfäste</v>
          </cell>
          <cell r="C14645" t="str">
            <v>YEC9775552</v>
          </cell>
          <cell r="D14645">
            <v>2024</v>
          </cell>
          <cell r="E14645">
            <v>16</v>
          </cell>
          <cell r="F14645" t="str">
            <v>0160</v>
          </cell>
          <cell r="G14645" t="str">
            <v>H002</v>
          </cell>
          <cell r="H14645" t="str">
            <v>Chain guard bracket</v>
          </cell>
          <cell r="I14645" t="str">
            <v>Kedjeskyddsfäste</v>
          </cell>
          <cell r="K14645" t="str">
            <v>C8305526</v>
          </cell>
          <cell r="L14645" t="str">
            <v>C8305526</v>
          </cell>
        </row>
        <row r="14646">
          <cell r="B14646" t="str">
            <v>YEC9775552Framväxel</v>
          </cell>
          <cell r="C14646" t="str">
            <v>YEC9775552</v>
          </cell>
          <cell r="D14646">
            <v>2024</v>
          </cell>
          <cell r="E14646">
            <v>17</v>
          </cell>
          <cell r="F14646" t="str">
            <v>0170</v>
          </cell>
          <cell r="G14646" t="str">
            <v>D003</v>
          </cell>
          <cell r="H14646" t="str">
            <v>Front Derailleur</v>
          </cell>
          <cell r="I14646" t="str">
            <v>Framväxel</v>
          </cell>
          <cell r="L14646" t="e">
            <v>#N/A</v>
          </cell>
        </row>
        <row r="14647">
          <cell r="B14647" t="str">
            <v>YEC9775552Bakväxel</v>
          </cell>
          <cell r="C14647" t="str">
            <v>YEC9775552</v>
          </cell>
          <cell r="D14647">
            <v>2024</v>
          </cell>
          <cell r="E14647">
            <v>18</v>
          </cell>
          <cell r="F14647" t="str">
            <v>0180</v>
          </cell>
          <cell r="G14647" t="str">
            <v>D004</v>
          </cell>
          <cell r="H14647" t="str">
            <v>Rear Derailleur</v>
          </cell>
          <cell r="I14647" t="str">
            <v>Bakväxel</v>
          </cell>
          <cell r="K14647" t="str">
            <v>Shimano</v>
          </cell>
          <cell r="L14647" t="str">
            <v>Kontakta SHIMANO</v>
          </cell>
        </row>
        <row r="14648">
          <cell r="B14648" t="str">
            <v>YEC9775552Kedja</v>
          </cell>
          <cell r="C14648" t="str">
            <v>YEC9775552</v>
          </cell>
          <cell r="D14648">
            <v>2024</v>
          </cell>
          <cell r="E14648">
            <v>19</v>
          </cell>
          <cell r="F14648" t="str">
            <v>0190</v>
          </cell>
          <cell r="G14648" t="str">
            <v>E003</v>
          </cell>
          <cell r="H14648" t="str">
            <v xml:space="preserve">Chain </v>
          </cell>
          <cell r="I14648" t="str">
            <v>Kedja</v>
          </cell>
          <cell r="K14648" t="str">
            <v>C3405041-104</v>
          </cell>
          <cell r="L14648" t="str">
            <v>C3400038</v>
          </cell>
        </row>
        <row r="14649">
          <cell r="B14649" t="str">
            <v>YEC9775552Kassett</v>
          </cell>
          <cell r="C14649" t="str">
            <v>YEC9775552</v>
          </cell>
          <cell r="D14649">
            <v>2024</v>
          </cell>
          <cell r="E14649">
            <v>20</v>
          </cell>
          <cell r="F14649" t="str">
            <v>0200</v>
          </cell>
          <cell r="G14649" t="str">
            <v>E004</v>
          </cell>
          <cell r="H14649" t="str">
            <v>Cassette Sprocket</v>
          </cell>
          <cell r="I14649" t="str">
            <v>Kassett</v>
          </cell>
          <cell r="K14649" t="str">
            <v>ASMGEAR16SU</v>
          </cell>
          <cell r="L14649" t="str">
            <v>Kontakta SHIMANO</v>
          </cell>
        </row>
        <row r="14650">
          <cell r="B14650" t="str">
            <v>YEC9775552Framhjul</v>
          </cell>
          <cell r="C14650" t="str">
            <v>YEC9775552</v>
          </cell>
          <cell r="D14650">
            <v>2024</v>
          </cell>
          <cell r="E14650">
            <v>21</v>
          </cell>
          <cell r="F14650" t="str">
            <v>0210</v>
          </cell>
          <cell r="G14650" t="str">
            <v>F001</v>
          </cell>
          <cell r="H14650" t="str">
            <v>Front hub</v>
          </cell>
          <cell r="I14650" t="str">
            <v>Framhjul</v>
          </cell>
          <cell r="K14650" t="str">
            <v>C4108198</v>
          </cell>
          <cell r="L14650" t="str">
            <v>C4100392</v>
          </cell>
        </row>
        <row r="14651">
          <cell r="B14651" t="str">
            <v>YEC9775552Bakhjul</v>
          </cell>
          <cell r="C14651" t="str">
            <v>YEC9775552</v>
          </cell>
          <cell r="D14651">
            <v>2024</v>
          </cell>
          <cell r="E14651">
            <v>22</v>
          </cell>
          <cell r="F14651" t="str">
            <v>0220</v>
          </cell>
          <cell r="G14651" t="str">
            <v>F002</v>
          </cell>
          <cell r="H14651" t="str">
            <v>Rear hub</v>
          </cell>
          <cell r="I14651" t="str">
            <v>Bakhjul</v>
          </cell>
          <cell r="K14651" t="str">
            <v>C4208372</v>
          </cell>
          <cell r="L14651" t="str">
            <v>C4200299</v>
          </cell>
        </row>
        <row r="14652">
          <cell r="B14652" t="str">
            <v>YEC9775552Däck</v>
          </cell>
          <cell r="C14652" t="str">
            <v>YEC9775552</v>
          </cell>
          <cell r="D14652">
            <v>2024</v>
          </cell>
          <cell r="E14652">
            <v>23</v>
          </cell>
          <cell r="F14652" t="str">
            <v>0230</v>
          </cell>
          <cell r="G14652" t="str">
            <v>F003</v>
          </cell>
          <cell r="H14652" t="str">
            <v>Tire</v>
          </cell>
          <cell r="I14652" t="str">
            <v>Däck</v>
          </cell>
          <cell r="K14652" t="str">
            <v>C4906530</v>
          </cell>
          <cell r="L14652" t="str">
            <v>BSP?</v>
          </cell>
        </row>
        <row r="14653">
          <cell r="B14653" t="str">
            <v>YEC9775552Skärmar set</v>
          </cell>
          <cell r="C14653" t="str">
            <v>YEC9775552</v>
          </cell>
          <cell r="D14653">
            <v>2024</v>
          </cell>
          <cell r="E14653">
            <v>24</v>
          </cell>
          <cell r="F14653" t="str">
            <v>0240</v>
          </cell>
          <cell r="G14653" t="str">
            <v>H003</v>
          </cell>
          <cell r="H14653" t="str">
            <v xml:space="preserve">Mudguard front   </v>
          </cell>
          <cell r="I14653" t="str">
            <v>Skärmar set</v>
          </cell>
          <cell r="K14653" t="str">
            <v>C8255729-BK</v>
          </cell>
          <cell r="L14653" t="str">
            <v>C8250028</v>
          </cell>
        </row>
        <row r="14654">
          <cell r="B14654" t="str">
            <v>YEC9775552Pakethållare</v>
          </cell>
          <cell r="C14654" t="str">
            <v>YEC9775552</v>
          </cell>
          <cell r="D14654">
            <v>2024</v>
          </cell>
          <cell r="E14654">
            <v>25</v>
          </cell>
          <cell r="F14654" t="str">
            <v>0250</v>
          </cell>
          <cell r="G14654" t="str">
            <v>H004</v>
          </cell>
          <cell r="H14654" t="str">
            <v>Carrier</v>
          </cell>
          <cell r="I14654" t="str">
            <v>Pakethållare</v>
          </cell>
          <cell r="K14654" t="str">
            <v>C8205834-BK</v>
          </cell>
          <cell r="L14654" t="str">
            <v>C8205834-BK</v>
          </cell>
        </row>
        <row r="14655">
          <cell r="B14655" t="str">
            <v>YEC9775552Sadel</v>
          </cell>
          <cell r="C14655" t="str">
            <v>YEC9775552</v>
          </cell>
          <cell r="D14655">
            <v>2024</v>
          </cell>
          <cell r="E14655">
            <v>26</v>
          </cell>
          <cell r="F14655" t="str">
            <v>0260</v>
          </cell>
          <cell r="G14655" t="str">
            <v>G001</v>
          </cell>
          <cell r="H14655" t="str">
            <v>Saddle</v>
          </cell>
          <cell r="I14655" t="str">
            <v>Sadel</v>
          </cell>
          <cell r="K14655" t="str">
            <v>C7105989</v>
          </cell>
          <cell r="L14655" t="str">
            <v>C7100596</v>
          </cell>
        </row>
        <row r="14656">
          <cell r="B14656" t="str">
            <v>YEC9775552Sadelstolpe</v>
          </cell>
          <cell r="C14656" t="str">
            <v>YEC9775552</v>
          </cell>
          <cell r="D14656">
            <v>2024</v>
          </cell>
          <cell r="E14656">
            <v>27</v>
          </cell>
          <cell r="F14656" t="str">
            <v>0270</v>
          </cell>
          <cell r="G14656" t="str">
            <v>G002</v>
          </cell>
          <cell r="H14656" t="str">
            <v>Seatpost</v>
          </cell>
          <cell r="I14656" t="str">
            <v>Sadelstolpe</v>
          </cell>
          <cell r="K14656" t="str">
            <v>C7205260</v>
          </cell>
          <cell r="L14656" t="str">
            <v>C7200053</v>
          </cell>
        </row>
        <row r="14657">
          <cell r="B14657" t="str">
            <v>YEC9775552Sadelrörsklämma</v>
          </cell>
          <cell r="C14657" t="str">
            <v>YEC9775552</v>
          </cell>
          <cell r="D14657">
            <v>2024</v>
          </cell>
          <cell r="E14657">
            <v>28</v>
          </cell>
          <cell r="F14657" t="str">
            <v>0280</v>
          </cell>
          <cell r="G14657" t="str">
            <v>G003</v>
          </cell>
          <cell r="H14657" t="str">
            <v>Seat Clamp</v>
          </cell>
          <cell r="I14657" t="str">
            <v>Sadelrörsklämma</v>
          </cell>
          <cell r="K14657" t="str">
            <v>C7305002</v>
          </cell>
          <cell r="L14657" t="str">
            <v>C7300027-318</v>
          </cell>
        </row>
        <row r="14658">
          <cell r="B14658" t="str">
            <v>YEC9775552Framlampa</v>
          </cell>
          <cell r="C14658" t="str">
            <v>YEC9775552</v>
          </cell>
          <cell r="D14658">
            <v>2024</v>
          </cell>
          <cell r="E14658">
            <v>29</v>
          </cell>
          <cell r="F14658" t="str">
            <v>0290</v>
          </cell>
          <cell r="G14658" t="str">
            <v>H005</v>
          </cell>
          <cell r="H14658" t="str">
            <v>Front light</v>
          </cell>
          <cell r="I14658" t="str">
            <v>Framlampa</v>
          </cell>
          <cell r="K14658" t="str">
            <v>C8015300</v>
          </cell>
          <cell r="L14658" t="str">
            <v>C8015300</v>
          </cell>
        </row>
        <row r="14659">
          <cell r="B14659" t="str">
            <v>YEC9775552Baklampa</v>
          </cell>
          <cell r="C14659" t="str">
            <v>YEC9775552</v>
          </cell>
          <cell r="D14659">
            <v>2024</v>
          </cell>
          <cell r="E14659">
            <v>30</v>
          </cell>
          <cell r="F14659" t="str">
            <v>0300</v>
          </cell>
          <cell r="G14659" t="str">
            <v>H006</v>
          </cell>
          <cell r="H14659" t="str">
            <v>Light, Rear</v>
          </cell>
          <cell r="I14659" t="str">
            <v>Baklampa</v>
          </cell>
          <cell r="K14659" t="str">
            <v>C8705186-1RLBK</v>
          </cell>
          <cell r="L14659" t="str">
            <v>C8705186-1RLBK</v>
          </cell>
        </row>
        <row r="14660">
          <cell r="B14660" t="str">
            <v>YEC9775552Låssats</v>
          </cell>
          <cell r="C14660" t="str">
            <v>YEC9775552</v>
          </cell>
          <cell r="D14660">
            <v>2024</v>
          </cell>
          <cell r="E14660">
            <v>31</v>
          </cell>
          <cell r="F14660" t="str">
            <v>0310</v>
          </cell>
          <cell r="G14660" t="str">
            <v>H007</v>
          </cell>
          <cell r="H14660" t="str">
            <v>Lock</v>
          </cell>
          <cell r="I14660" t="str">
            <v>Låssats</v>
          </cell>
          <cell r="K14660" t="str">
            <v>C8405069</v>
          </cell>
          <cell r="L14660" t="str">
            <v>C8405069</v>
          </cell>
        </row>
        <row r="14661">
          <cell r="B14661" t="str">
            <v>YEC9775552Stöd</v>
          </cell>
          <cell r="C14661" t="str">
            <v>YEC9775552</v>
          </cell>
          <cell r="D14661">
            <v>2024</v>
          </cell>
          <cell r="E14661">
            <v>32</v>
          </cell>
          <cell r="F14661" t="str">
            <v>0320</v>
          </cell>
          <cell r="G14661" t="str">
            <v>H008</v>
          </cell>
          <cell r="H14661" t="str">
            <v>Kick stand</v>
          </cell>
          <cell r="I14661" t="str">
            <v>Stöd</v>
          </cell>
          <cell r="K14661" t="str">
            <v>C8105224</v>
          </cell>
          <cell r="L14661" t="str">
            <v>C8105224</v>
          </cell>
        </row>
        <row r="14662">
          <cell r="B14662" t="str">
            <v>YEC9775552Korg</v>
          </cell>
          <cell r="C14662" t="str">
            <v>YEC9775552</v>
          </cell>
          <cell r="D14662">
            <v>2024</v>
          </cell>
          <cell r="E14662">
            <v>33</v>
          </cell>
          <cell r="F14662" t="str">
            <v>0330</v>
          </cell>
          <cell r="G14662" t="str">
            <v>H009</v>
          </cell>
          <cell r="H14662" t="str">
            <v>Basket / Fr carrier</v>
          </cell>
          <cell r="I14662" t="str">
            <v>Korg</v>
          </cell>
          <cell r="K14662" t="str">
            <v>C8605198</v>
          </cell>
          <cell r="L14662" t="str">
            <v>C8600016</v>
          </cell>
        </row>
        <row r="14663">
          <cell r="B14663" t="str">
            <v>YEC9775552Pedaler</v>
          </cell>
          <cell r="C14663" t="str">
            <v>YEC9775552</v>
          </cell>
          <cell r="D14663">
            <v>2024</v>
          </cell>
          <cell r="E14663">
            <v>34</v>
          </cell>
          <cell r="F14663" t="str">
            <v>0340</v>
          </cell>
          <cell r="G14663" t="str">
            <v>E005</v>
          </cell>
          <cell r="H14663" t="str">
            <v xml:space="preserve">Pedal </v>
          </cell>
          <cell r="I14663" t="str">
            <v>Pedaler</v>
          </cell>
          <cell r="K14663" t="str">
            <v>C3505208</v>
          </cell>
          <cell r="L14663" t="str">
            <v>C3500059</v>
          </cell>
        </row>
        <row r="14664">
          <cell r="B14664" t="str">
            <v>YEC9775552Motor</v>
          </cell>
          <cell r="C14664" t="str">
            <v>YEC9775552</v>
          </cell>
          <cell r="D14664">
            <v>2024</v>
          </cell>
          <cell r="E14664">
            <v>35</v>
          </cell>
          <cell r="F14664" t="str">
            <v>0350</v>
          </cell>
          <cell r="G14664" t="str">
            <v>J001</v>
          </cell>
          <cell r="H14664" t="str">
            <v>DRIVE UNIT:</v>
          </cell>
          <cell r="I14664" t="str">
            <v>Motor</v>
          </cell>
          <cell r="K14664" t="str">
            <v>C8705240-1-01BC</v>
          </cell>
          <cell r="L14664" t="str">
            <v>C8705240-1-01BC</v>
          </cell>
        </row>
        <row r="14665">
          <cell r="B14665" t="str">
            <v>YEC9775552Display</v>
          </cell>
          <cell r="C14665" t="str">
            <v>YEC9775552</v>
          </cell>
          <cell r="D14665">
            <v>2024</v>
          </cell>
          <cell r="E14665">
            <v>36</v>
          </cell>
          <cell r="F14665" t="str">
            <v>0360</v>
          </cell>
          <cell r="G14665" t="str">
            <v>J004</v>
          </cell>
          <cell r="H14665" t="str">
            <v>DISPLAY:</v>
          </cell>
          <cell r="I14665" t="str">
            <v>Display</v>
          </cell>
          <cell r="K14665" t="str">
            <v>C8705068-1-41C</v>
          </cell>
          <cell r="L14665" t="str">
            <v>C8705068-1-41C</v>
          </cell>
        </row>
        <row r="14666">
          <cell r="B14666" t="str">
            <v>YEC9775552EB-Bus kabel</v>
          </cell>
          <cell r="C14666" t="str">
            <v>YEC9775552</v>
          </cell>
          <cell r="D14666">
            <v>2024</v>
          </cell>
          <cell r="E14666">
            <v>37</v>
          </cell>
          <cell r="F14666" t="str">
            <v>0370</v>
          </cell>
          <cell r="G14666" t="str">
            <v>J005</v>
          </cell>
          <cell r="H14666" t="str">
            <v>EB-BUS CABLE:</v>
          </cell>
          <cell r="I14666" t="str">
            <v>EB-Bus kabel</v>
          </cell>
          <cell r="K14666" t="str">
            <v>C8705240-1-4-2C</v>
          </cell>
          <cell r="L14666" t="str">
            <v>C8705240-1-4-2C</v>
          </cell>
        </row>
        <row r="14667">
          <cell r="B14667" t="str">
            <v>YEC9775552Motorkabel</v>
          </cell>
          <cell r="C14667" t="str">
            <v>YEC9775552</v>
          </cell>
          <cell r="D14667">
            <v>2024</v>
          </cell>
          <cell r="E14667">
            <v>38</v>
          </cell>
          <cell r="F14667" t="str">
            <v>0380</v>
          </cell>
          <cell r="G14667" t="str">
            <v>J006</v>
          </cell>
          <cell r="H14667" t="str">
            <v>POWER CABLE:</v>
          </cell>
          <cell r="I14667" t="str">
            <v>Motorkabel</v>
          </cell>
          <cell r="K14667" t="str">
            <v>Ingår i batterihållaren</v>
          </cell>
          <cell r="L14667" t="str">
            <v>Ingår i batterihållaren</v>
          </cell>
        </row>
        <row r="14668">
          <cell r="B14668" t="str">
            <v>YEC9775552Kabel framlampa</v>
          </cell>
          <cell r="C14668" t="str">
            <v>YEC9775552</v>
          </cell>
          <cell r="D14668">
            <v>2024</v>
          </cell>
          <cell r="E14668">
            <v>39</v>
          </cell>
          <cell r="F14668" t="str">
            <v>0390</v>
          </cell>
          <cell r="G14668" t="str">
            <v>J007</v>
          </cell>
          <cell r="H14668" t="str">
            <v>F. LIGHT CABLE:</v>
          </cell>
          <cell r="I14668" t="str">
            <v>Kabel framlampa</v>
          </cell>
          <cell r="K14668" t="str">
            <v>C8705068-1-0416</v>
          </cell>
          <cell r="L14668" t="str">
            <v>C8705068-1-0416</v>
          </cell>
        </row>
        <row r="14669">
          <cell r="B14669" t="str">
            <v>YEC9775552Kabel baklampa</v>
          </cell>
          <cell r="C14669" t="str">
            <v>YEC9775552</v>
          </cell>
          <cell r="D14669">
            <v>2024</v>
          </cell>
          <cell r="E14669">
            <v>40</v>
          </cell>
          <cell r="F14669" t="str">
            <v>0400</v>
          </cell>
          <cell r="G14669" t="str">
            <v>J008</v>
          </cell>
          <cell r="H14669" t="str">
            <v>R. LIGHT CABLE:</v>
          </cell>
          <cell r="I14669" t="str">
            <v>Kabel baklampa</v>
          </cell>
          <cell r="K14669" t="str">
            <v>INGÅR I BATTERIET</v>
          </cell>
          <cell r="L14669" t="str">
            <v>Ingår i batteriet</v>
          </cell>
        </row>
        <row r="14670">
          <cell r="B14670" t="str">
            <v>YEC9775552Hastighetssensor</v>
          </cell>
          <cell r="C14670" t="str">
            <v>YEC9775552</v>
          </cell>
          <cell r="D14670">
            <v>2024</v>
          </cell>
          <cell r="E14670">
            <v>41</v>
          </cell>
          <cell r="F14670" t="str">
            <v>0410</v>
          </cell>
          <cell r="G14670" t="str">
            <v>J009</v>
          </cell>
          <cell r="H14670" t="str">
            <v>SPEED SENSOR:</v>
          </cell>
          <cell r="I14670" t="str">
            <v>Hastighetssensor</v>
          </cell>
          <cell r="K14670" t="str">
            <v>C8705068-1-411C</v>
          </cell>
          <cell r="L14670" t="str">
            <v>C8705068-1-411C</v>
          </cell>
        </row>
        <row r="14671">
          <cell r="B14671" t="str">
            <v>YEC9775552Batteri</v>
          </cell>
          <cell r="C14671" t="str">
            <v>YEC9775552</v>
          </cell>
          <cell r="D14671">
            <v>2024</v>
          </cell>
          <cell r="E14671">
            <v>42</v>
          </cell>
          <cell r="F14671" t="str">
            <v>0420</v>
          </cell>
          <cell r="G14671" t="str">
            <v>J002</v>
          </cell>
          <cell r="H14671" t="str">
            <v>BATTERY:</v>
          </cell>
          <cell r="I14671" t="str">
            <v>Batteri</v>
          </cell>
          <cell r="K14671" t="str">
            <v>C8705186-E-11C</v>
          </cell>
          <cell r="L14671" t="str">
            <v>C8705186-E-11C</v>
          </cell>
        </row>
        <row r="14672">
          <cell r="B14672" t="str">
            <v>YEC9775552Batterihållare</v>
          </cell>
          <cell r="C14672" t="str">
            <v>YEC9775552</v>
          </cell>
          <cell r="D14672">
            <v>2024</v>
          </cell>
          <cell r="E14672">
            <v>43</v>
          </cell>
          <cell r="F14672" t="str">
            <v>0430</v>
          </cell>
          <cell r="G14672" t="str">
            <v>J003</v>
          </cell>
          <cell r="H14672" t="str">
            <v>BATTERY HOLDER/Slider</v>
          </cell>
          <cell r="I14672" t="str">
            <v>Batterihållare</v>
          </cell>
          <cell r="K14672" t="str">
            <v>C8705188-E-05</v>
          </cell>
          <cell r="L14672" t="str">
            <v>C8705188-E-05</v>
          </cell>
        </row>
        <row r="14673">
          <cell r="B14673" t="str">
            <v>YEC9775552Batteriladdare</v>
          </cell>
          <cell r="C14673" t="str">
            <v>YEC9775552</v>
          </cell>
          <cell r="D14673">
            <v>2024</v>
          </cell>
          <cell r="E14673">
            <v>44</v>
          </cell>
          <cell r="F14673" t="str">
            <v>0440</v>
          </cell>
          <cell r="G14673" t="str">
            <v>J010</v>
          </cell>
          <cell r="H14673" t="str">
            <v>CHARGER:</v>
          </cell>
          <cell r="I14673" t="str">
            <v>Batteriladdare</v>
          </cell>
          <cell r="K14673" t="str">
            <v>C8705058-1-1D</v>
          </cell>
          <cell r="L14673" t="str">
            <v>C8705058-1-1D</v>
          </cell>
        </row>
        <row r="14674">
          <cell r="B14674" t="str">
            <v>YEC9775552Kontrollbox</v>
          </cell>
          <cell r="C14674" t="str">
            <v>YEC9775552</v>
          </cell>
          <cell r="D14674">
            <v>2024</v>
          </cell>
          <cell r="E14674">
            <v>45</v>
          </cell>
          <cell r="F14674" t="str">
            <v>0450</v>
          </cell>
          <cell r="G14674" t="str">
            <v>J011</v>
          </cell>
          <cell r="H14674" t="str">
            <v>Controller</v>
          </cell>
          <cell r="I14674" t="str">
            <v>Kontrollbox</v>
          </cell>
          <cell r="K14674" t="str">
            <v>INGÅR I MOTORN</v>
          </cell>
          <cell r="L14674" t="str">
            <v>Ingår i motorn</v>
          </cell>
        </row>
        <row r="14675">
          <cell r="B14675" t="str">
            <v>YEC9775552Växelöra</v>
          </cell>
          <cell r="C14675" t="str">
            <v>YEC9775552</v>
          </cell>
          <cell r="D14675">
            <v>2024</v>
          </cell>
          <cell r="E14675">
            <v>46</v>
          </cell>
          <cell r="F14675" t="str">
            <v>0460</v>
          </cell>
          <cell r="G14675" t="str">
            <v>D005</v>
          </cell>
          <cell r="H14675" t="str">
            <v>Gear hanger</v>
          </cell>
          <cell r="I14675" t="str">
            <v>Växelöra</v>
          </cell>
          <cell r="L14675" t="e">
            <v>#N/A</v>
          </cell>
        </row>
        <row r="14676">
          <cell r="B14676" t="str">
            <v>YEC9775153RAM</v>
          </cell>
          <cell r="C14676" t="str">
            <v>YEC9775153</v>
          </cell>
          <cell r="D14676">
            <v>2024</v>
          </cell>
          <cell r="E14676">
            <v>1</v>
          </cell>
          <cell r="F14676" t="str">
            <v>0010</v>
          </cell>
          <cell r="G14676" t="str">
            <v>A001</v>
          </cell>
          <cell r="H14676" t="str">
            <v>PAINTED FRAME</v>
          </cell>
          <cell r="I14676" t="str">
            <v>RAM</v>
          </cell>
          <cell r="K14676" t="str">
            <v>C1307718-510</v>
          </cell>
          <cell r="L14676" t="e">
            <v>#N/A</v>
          </cell>
        </row>
        <row r="14677">
          <cell r="B14677" t="str">
            <v>YEC9775153Framgaffel</v>
          </cell>
          <cell r="C14677" t="str">
            <v>YEC9775153</v>
          </cell>
          <cell r="D14677">
            <v>2024</v>
          </cell>
          <cell r="E14677">
            <v>2</v>
          </cell>
          <cell r="F14677" t="str">
            <v>0020</v>
          </cell>
          <cell r="G14677" t="str">
            <v>A002</v>
          </cell>
          <cell r="H14677" t="str">
            <v>PAINTED FORK</v>
          </cell>
          <cell r="I14677" t="str">
            <v>Framgaffel</v>
          </cell>
          <cell r="K14677" t="str">
            <v>C1605442-224</v>
          </cell>
          <cell r="L14677" t="e">
            <v>#N/A</v>
          </cell>
        </row>
        <row r="14678">
          <cell r="B14678" t="str">
            <v>YEC9775153Styrlager</v>
          </cell>
          <cell r="C14678" t="str">
            <v>YEC9775153</v>
          </cell>
          <cell r="D14678">
            <v>2024</v>
          </cell>
          <cell r="E14678">
            <v>3</v>
          </cell>
          <cell r="F14678" t="str">
            <v>0030</v>
          </cell>
          <cell r="G14678" t="str">
            <v>B001</v>
          </cell>
          <cell r="H14678" t="str">
            <v>Head Set</v>
          </cell>
          <cell r="I14678" t="str">
            <v>Styrlager</v>
          </cell>
          <cell r="K14678" t="str">
            <v>C2105256</v>
          </cell>
          <cell r="L14678" t="str">
            <v>C2105256</v>
          </cell>
        </row>
        <row r="14679">
          <cell r="B14679" t="str">
            <v xml:space="preserve">YEC9775153Styrstam </v>
          </cell>
          <cell r="C14679" t="str">
            <v>YEC9775153</v>
          </cell>
          <cell r="D14679">
            <v>2024</v>
          </cell>
          <cell r="E14679">
            <v>4</v>
          </cell>
          <cell r="F14679" t="str">
            <v>0040</v>
          </cell>
          <cell r="G14679" t="str">
            <v>B002</v>
          </cell>
          <cell r="H14679" t="str">
            <v>Handlebar Stem</v>
          </cell>
          <cell r="I14679" t="str">
            <v xml:space="preserve">Styrstam </v>
          </cell>
          <cell r="K14679" t="str">
            <v>C2205586-090</v>
          </cell>
          <cell r="L14679" t="str">
            <v>C2205586-090</v>
          </cell>
        </row>
        <row r="14680">
          <cell r="B14680" t="str">
            <v>YEC9775153Styre</v>
          </cell>
          <cell r="C14680" t="str">
            <v>YEC9775153</v>
          </cell>
          <cell r="D14680">
            <v>2024</v>
          </cell>
          <cell r="E14680">
            <v>5</v>
          </cell>
          <cell r="F14680" t="str">
            <v>0050</v>
          </cell>
          <cell r="G14680" t="str">
            <v>B003</v>
          </cell>
          <cell r="H14680" t="str">
            <v>Handelbar</v>
          </cell>
          <cell r="I14680" t="str">
            <v>Styre</v>
          </cell>
          <cell r="K14680" t="str">
            <v>C2306073</v>
          </cell>
          <cell r="L14680" t="str">
            <v>C2300290</v>
          </cell>
        </row>
        <row r="14681">
          <cell r="B14681" t="str">
            <v>YEC9775153Bromsgrepp H</v>
          </cell>
          <cell r="C14681" t="str">
            <v>YEC9775153</v>
          </cell>
          <cell r="D14681">
            <v>2024</v>
          </cell>
          <cell r="E14681">
            <v>6</v>
          </cell>
          <cell r="F14681" t="str">
            <v>0060</v>
          </cell>
          <cell r="G14681" t="str">
            <v>C002</v>
          </cell>
          <cell r="H14681" t="str">
            <v>Brake Lever R</v>
          </cell>
          <cell r="I14681" t="str">
            <v>Bromsgrepp H</v>
          </cell>
          <cell r="K14681" t="str">
            <v xml:space="preserve"> </v>
          </cell>
          <cell r="L14681" t="e">
            <v>#N/A</v>
          </cell>
        </row>
        <row r="14682">
          <cell r="B14682" t="str">
            <v>YEC9775153Bromsgrepp V</v>
          </cell>
          <cell r="C14682" t="str">
            <v>YEC9775153</v>
          </cell>
          <cell r="D14682">
            <v>2024</v>
          </cell>
          <cell r="E14682">
            <v>7</v>
          </cell>
          <cell r="F14682" t="str">
            <v>0070</v>
          </cell>
          <cell r="G14682" t="str">
            <v>C001</v>
          </cell>
          <cell r="H14682" t="str">
            <v>Brake Lever L</v>
          </cell>
          <cell r="I14682" t="str">
            <v>Bromsgrepp V</v>
          </cell>
          <cell r="K14682" t="str">
            <v>Shimano</v>
          </cell>
          <cell r="L14682" t="str">
            <v>Kontakta SHIMANO</v>
          </cell>
        </row>
        <row r="14683">
          <cell r="B14683" t="str">
            <v>YEC9775153Växelreglage H</v>
          </cell>
          <cell r="C14683" t="str">
            <v>YEC9775153</v>
          </cell>
          <cell r="D14683">
            <v>2024</v>
          </cell>
          <cell r="E14683">
            <v>8</v>
          </cell>
          <cell r="F14683" t="str">
            <v>0080</v>
          </cell>
          <cell r="G14683" t="str">
            <v>D002</v>
          </cell>
          <cell r="H14683" t="str">
            <v>Shift Lever R</v>
          </cell>
          <cell r="I14683" t="str">
            <v>Växelreglage H</v>
          </cell>
          <cell r="K14683" t="str">
            <v>C5105092</v>
          </cell>
          <cell r="L14683" t="str">
            <v>Kontakta SHIMANO</v>
          </cell>
        </row>
        <row r="14684">
          <cell r="B14684" t="str">
            <v>YEC9775153Växelreglage V</v>
          </cell>
          <cell r="C14684" t="str">
            <v>YEC9775153</v>
          </cell>
          <cell r="D14684">
            <v>2024</v>
          </cell>
          <cell r="E14684">
            <v>9</v>
          </cell>
          <cell r="F14684" t="str">
            <v>0090</v>
          </cell>
          <cell r="G14684" t="str">
            <v>D001</v>
          </cell>
          <cell r="H14684" t="str">
            <v>Shift Lever L</v>
          </cell>
          <cell r="I14684" t="str">
            <v>Växelreglage V</v>
          </cell>
          <cell r="L14684" t="e">
            <v>#N/A</v>
          </cell>
        </row>
        <row r="14685">
          <cell r="B14685" t="str">
            <v>YEC9775153Handtag par</v>
          </cell>
          <cell r="C14685" t="str">
            <v>YEC9775153</v>
          </cell>
          <cell r="D14685">
            <v>2024</v>
          </cell>
          <cell r="E14685">
            <v>10</v>
          </cell>
          <cell r="F14685" t="str">
            <v>0100</v>
          </cell>
          <cell r="G14685" t="str">
            <v>B004</v>
          </cell>
          <cell r="H14685" t="str">
            <v>Grip R</v>
          </cell>
          <cell r="I14685" t="str">
            <v>Handtag par</v>
          </cell>
          <cell r="K14685" t="str">
            <v>C2505528</v>
          </cell>
          <cell r="L14685" t="str">
            <v>C2500057</v>
          </cell>
        </row>
        <row r="14686">
          <cell r="B14686" t="str">
            <v>YEC9775153Frambroms</v>
          </cell>
          <cell r="C14686" t="str">
            <v>YEC9775153</v>
          </cell>
          <cell r="D14686">
            <v>2024</v>
          </cell>
          <cell r="E14686">
            <v>11</v>
          </cell>
          <cell r="F14686" t="str">
            <v>0110</v>
          </cell>
          <cell r="G14686" t="str">
            <v>C003</v>
          </cell>
          <cell r="H14686" t="str">
            <v xml:space="preserve">Brake front </v>
          </cell>
          <cell r="I14686" t="str">
            <v>Frambroms</v>
          </cell>
          <cell r="K14686" t="str">
            <v>AMT200KLFURX100</v>
          </cell>
          <cell r="L14686" t="str">
            <v>Kontakta SHIMANO</v>
          </cell>
        </row>
        <row r="14687">
          <cell r="B14687" t="str">
            <v>YEC9775153Bakbroms</v>
          </cell>
          <cell r="C14687" t="str">
            <v>YEC9775153</v>
          </cell>
          <cell r="D14687">
            <v>2024</v>
          </cell>
          <cell r="E14687">
            <v>12</v>
          </cell>
          <cell r="F14687" t="str">
            <v>0120</v>
          </cell>
          <cell r="G14687" t="str">
            <v>C004</v>
          </cell>
          <cell r="H14687" t="str">
            <v>Brake rear</v>
          </cell>
          <cell r="I14687" t="str">
            <v>Bakbroms</v>
          </cell>
          <cell r="K14687" t="str">
            <v>Fotbroms</v>
          </cell>
          <cell r="L14687" t="str">
            <v>Kontakta SHIMANO</v>
          </cell>
        </row>
        <row r="14688">
          <cell r="B14688" t="str">
            <v>YEC9775153Vevlager</v>
          </cell>
          <cell r="C14688" t="str">
            <v>YEC9775153</v>
          </cell>
          <cell r="D14688">
            <v>2024</v>
          </cell>
          <cell r="E14688">
            <v>13</v>
          </cell>
          <cell r="F14688" t="str">
            <v>0130</v>
          </cell>
          <cell r="G14688" t="str">
            <v>E001</v>
          </cell>
          <cell r="H14688" t="str">
            <v xml:space="preserve">BB-set </v>
          </cell>
          <cell r="I14688" t="str">
            <v>Vevlager</v>
          </cell>
          <cell r="K14688" t="str">
            <v>INGÅR I MOTORN</v>
          </cell>
          <cell r="L14688" t="str">
            <v>Ingår i motorn</v>
          </cell>
        </row>
        <row r="14689">
          <cell r="B14689" t="str">
            <v>YEC9775153Vevparti</v>
          </cell>
          <cell r="C14689" t="str">
            <v>YEC9775153</v>
          </cell>
          <cell r="D14689">
            <v>2024</v>
          </cell>
          <cell r="E14689">
            <v>14</v>
          </cell>
          <cell r="F14689" t="str">
            <v>0140</v>
          </cell>
          <cell r="G14689" t="str">
            <v>E002</v>
          </cell>
          <cell r="H14689" t="str">
            <v>Front Chainwheel</v>
          </cell>
          <cell r="I14689" t="str">
            <v>Vevparti</v>
          </cell>
          <cell r="K14689" t="str">
            <v>C3305778-EG</v>
          </cell>
          <cell r="L14689" t="str">
            <v>C3305778-EG</v>
          </cell>
        </row>
        <row r="14690">
          <cell r="B14690" t="str">
            <v>YEC9775153Kedjeskydd</v>
          </cell>
          <cell r="C14690" t="str">
            <v>YEC9775153</v>
          </cell>
          <cell r="D14690">
            <v>2024</v>
          </cell>
          <cell r="E14690">
            <v>15</v>
          </cell>
          <cell r="F14690" t="str">
            <v>0150</v>
          </cell>
          <cell r="G14690" t="str">
            <v>H001</v>
          </cell>
          <cell r="H14690" t="str">
            <v>Chain guard</v>
          </cell>
          <cell r="I14690" t="str">
            <v>Kedjeskydd</v>
          </cell>
          <cell r="K14690" t="str">
            <v>C8305427/ZBK</v>
          </cell>
          <cell r="L14690" t="str">
            <v>C8305427/ZBK</v>
          </cell>
        </row>
        <row r="14691">
          <cell r="B14691" t="str">
            <v>YEC9775153Kedjeskyddsfäste</v>
          </cell>
          <cell r="C14691" t="str">
            <v>YEC9775153</v>
          </cell>
          <cell r="D14691">
            <v>2024</v>
          </cell>
          <cell r="E14691">
            <v>16</v>
          </cell>
          <cell r="F14691" t="str">
            <v>0160</v>
          </cell>
          <cell r="G14691" t="str">
            <v>H002</v>
          </cell>
          <cell r="H14691" t="str">
            <v>Chain guard bracket</v>
          </cell>
          <cell r="I14691" t="str">
            <v>Kedjeskyddsfäste</v>
          </cell>
          <cell r="K14691" t="str">
            <v>C8305526</v>
          </cell>
          <cell r="L14691" t="str">
            <v>C8305526</v>
          </cell>
        </row>
        <row r="14692">
          <cell r="B14692" t="str">
            <v>YEC9775153Framväxel</v>
          </cell>
          <cell r="C14692" t="str">
            <v>YEC9775153</v>
          </cell>
          <cell r="D14692">
            <v>2024</v>
          </cell>
          <cell r="E14692">
            <v>17</v>
          </cell>
          <cell r="F14692" t="str">
            <v>0170</v>
          </cell>
          <cell r="G14692" t="str">
            <v>D003</v>
          </cell>
          <cell r="H14692" t="str">
            <v>Front Derailleur</v>
          </cell>
          <cell r="I14692" t="str">
            <v>Framväxel</v>
          </cell>
          <cell r="L14692" t="e">
            <v>#N/A</v>
          </cell>
        </row>
        <row r="14693">
          <cell r="B14693" t="str">
            <v>YEC9775153Bakväxel</v>
          </cell>
          <cell r="C14693" t="str">
            <v>YEC9775153</v>
          </cell>
          <cell r="D14693">
            <v>2024</v>
          </cell>
          <cell r="E14693">
            <v>18</v>
          </cell>
          <cell r="F14693" t="str">
            <v>0180</v>
          </cell>
          <cell r="G14693" t="str">
            <v>D004</v>
          </cell>
          <cell r="H14693" t="str">
            <v>Rear Derailleur</v>
          </cell>
          <cell r="I14693" t="str">
            <v>Bakväxel</v>
          </cell>
          <cell r="K14693" t="str">
            <v>Shimano</v>
          </cell>
          <cell r="L14693" t="str">
            <v>Kontakta SHIMANO</v>
          </cell>
        </row>
        <row r="14694">
          <cell r="B14694" t="str">
            <v>YEC9775153Kedja</v>
          </cell>
          <cell r="C14694" t="str">
            <v>YEC9775153</v>
          </cell>
          <cell r="D14694">
            <v>2024</v>
          </cell>
          <cell r="E14694">
            <v>19</v>
          </cell>
          <cell r="F14694" t="str">
            <v>0190</v>
          </cell>
          <cell r="G14694" t="str">
            <v>E003</v>
          </cell>
          <cell r="H14694" t="str">
            <v xml:space="preserve">Chain </v>
          </cell>
          <cell r="I14694" t="str">
            <v>Kedja</v>
          </cell>
          <cell r="K14694" t="str">
            <v>C3405041-104</v>
          </cell>
          <cell r="L14694" t="str">
            <v>C3400038</v>
          </cell>
        </row>
        <row r="14695">
          <cell r="B14695" t="str">
            <v>YEC9775153Kassett</v>
          </cell>
          <cell r="C14695" t="str">
            <v>YEC9775153</v>
          </cell>
          <cell r="D14695">
            <v>2024</v>
          </cell>
          <cell r="E14695">
            <v>20</v>
          </cell>
          <cell r="F14695" t="str">
            <v>0200</v>
          </cell>
          <cell r="G14695" t="str">
            <v>E004</v>
          </cell>
          <cell r="H14695" t="str">
            <v>Cassette Sprocket</v>
          </cell>
          <cell r="I14695" t="str">
            <v>Kassett</v>
          </cell>
          <cell r="K14695" t="str">
            <v>ASMGEAR16SU</v>
          </cell>
          <cell r="L14695" t="str">
            <v>Kontakta SHIMANO</v>
          </cell>
        </row>
        <row r="14696">
          <cell r="B14696" t="str">
            <v>YEC9775153Framhjul</v>
          </cell>
          <cell r="C14696" t="str">
            <v>YEC9775153</v>
          </cell>
          <cell r="D14696">
            <v>2024</v>
          </cell>
          <cell r="E14696">
            <v>21</v>
          </cell>
          <cell r="F14696" t="str">
            <v>0210</v>
          </cell>
          <cell r="G14696" t="str">
            <v>F001</v>
          </cell>
          <cell r="H14696" t="str">
            <v>Front hub</v>
          </cell>
          <cell r="I14696" t="str">
            <v>Framhjul</v>
          </cell>
          <cell r="K14696" t="str">
            <v>C4108198</v>
          </cell>
          <cell r="L14696" t="str">
            <v>C4100392</v>
          </cell>
        </row>
        <row r="14697">
          <cell r="B14697" t="str">
            <v>YEC9775153Bakhjul</v>
          </cell>
          <cell r="C14697" t="str">
            <v>YEC9775153</v>
          </cell>
          <cell r="D14697">
            <v>2024</v>
          </cell>
          <cell r="E14697">
            <v>22</v>
          </cell>
          <cell r="F14697" t="str">
            <v>0220</v>
          </cell>
          <cell r="G14697" t="str">
            <v>F002</v>
          </cell>
          <cell r="H14697" t="str">
            <v>Rear hub</v>
          </cell>
          <cell r="I14697" t="str">
            <v>Bakhjul</v>
          </cell>
          <cell r="K14697" t="str">
            <v>C4208372</v>
          </cell>
          <cell r="L14697" t="str">
            <v>C4200299</v>
          </cell>
        </row>
        <row r="14698">
          <cell r="B14698" t="str">
            <v>YEC9775153Däck</v>
          </cell>
          <cell r="C14698" t="str">
            <v>YEC9775153</v>
          </cell>
          <cell r="D14698">
            <v>2024</v>
          </cell>
          <cell r="E14698">
            <v>23</v>
          </cell>
          <cell r="F14698" t="str">
            <v>0230</v>
          </cell>
          <cell r="G14698" t="str">
            <v>F003</v>
          </cell>
          <cell r="H14698" t="str">
            <v>Tire</v>
          </cell>
          <cell r="I14698" t="str">
            <v>Däck</v>
          </cell>
          <cell r="K14698" t="str">
            <v>C4906530</v>
          </cell>
          <cell r="L14698" t="str">
            <v>BSP?</v>
          </cell>
        </row>
        <row r="14699">
          <cell r="B14699" t="str">
            <v>YEC9775153Skärmar set</v>
          </cell>
          <cell r="C14699" t="str">
            <v>YEC9775153</v>
          </cell>
          <cell r="D14699">
            <v>2024</v>
          </cell>
          <cell r="E14699">
            <v>24</v>
          </cell>
          <cell r="F14699" t="str">
            <v>0240</v>
          </cell>
          <cell r="G14699" t="str">
            <v>H003</v>
          </cell>
          <cell r="H14699" t="str">
            <v xml:space="preserve">Mudguard front   </v>
          </cell>
          <cell r="I14699" t="str">
            <v>Skärmar set</v>
          </cell>
          <cell r="K14699" t="str">
            <v>C8255677-815</v>
          </cell>
          <cell r="L14699" t="str">
            <v>Kontakta Service</v>
          </cell>
        </row>
        <row r="14700">
          <cell r="B14700" t="str">
            <v>YEC9775153Pakethållare</v>
          </cell>
          <cell r="C14700" t="str">
            <v>YEC9775153</v>
          </cell>
          <cell r="D14700">
            <v>2024</v>
          </cell>
          <cell r="E14700">
            <v>25</v>
          </cell>
          <cell r="F14700" t="str">
            <v>0250</v>
          </cell>
          <cell r="G14700" t="str">
            <v>H004</v>
          </cell>
          <cell r="H14700" t="str">
            <v>Carrier</v>
          </cell>
          <cell r="I14700" t="str">
            <v>Pakethållare</v>
          </cell>
          <cell r="K14700" t="str">
            <v>C8205834-BK</v>
          </cell>
          <cell r="L14700" t="str">
            <v>C8205834-BK</v>
          </cell>
        </row>
        <row r="14701">
          <cell r="B14701" t="str">
            <v>YEC9775153Sadel</v>
          </cell>
          <cell r="C14701" t="str">
            <v>YEC9775153</v>
          </cell>
          <cell r="D14701">
            <v>2024</v>
          </cell>
          <cell r="E14701">
            <v>26</v>
          </cell>
          <cell r="F14701" t="str">
            <v>0260</v>
          </cell>
          <cell r="G14701" t="str">
            <v>G001</v>
          </cell>
          <cell r="H14701" t="str">
            <v>Saddle</v>
          </cell>
          <cell r="I14701" t="str">
            <v>Sadel</v>
          </cell>
          <cell r="K14701" t="str">
            <v>C7105989</v>
          </cell>
          <cell r="L14701" t="str">
            <v>C7100596</v>
          </cell>
        </row>
        <row r="14702">
          <cell r="B14702" t="str">
            <v>YEC9775153Sadelstolpe</v>
          </cell>
          <cell r="C14702" t="str">
            <v>YEC9775153</v>
          </cell>
          <cell r="D14702">
            <v>2024</v>
          </cell>
          <cell r="E14702">
            <v>27</v>
          </cell>
          <cell r="F14702" t="str">
            <v>0270</v>
          </cell>
          <cell r="G14702" t="str">
            <v>G002</v>
          </cell>
          <cell r="H14702" t="str">
            <v>Seatpost</v>
          </cell>
          <cell r="I14702" t="str">
            <v>Sadelstolpe</v>
          </cell>
          <cell r="K14702" t="str">
            <v>C7205258</v>
          </cell>
          <cell r="L14702" t="str">
            <v>C7200039</v>
          </cell>
        </row>
        <row r="14703">
          <cell r="B14703" t="str">
            <v>YEC9775153Sadelrörsklämma</v>
          </cell>
          <cell r="C14703" t="str">
            <v>YEC9775153</v>
          </cell>
          <cell r="D14703">
            <v>2024</v>
          </cell>
          <cell r="E14703">
            <v>28</v>
          </cell>
          <cell r="F14703" t="str">
            <v>0280</v>
          </cell>
          <cell r="G14703" t="str">
            <v>G003</v>
          </cell>
          <cell r="H14703" t="str">
            <v>Seat Clamp</v>
          </cell>
          <cell r="I14703" t="str">
            <v>Sadelrörsklämma</v>
          </cell>
          <cell r="K14703" t="str">
            <v>C7305001</v>
          </cell>
          <cell r="L14703" t="str">
            <v>C7300028-318</v>
          </cell>
        </row>
        <row r="14704">
          <cell r="B14704" t="str">
            <v>YEC9775153Framlampa</v>
          </cell>
          <cell r="C14704" t="str">
            <v>YEC9775153</v>
          </cell>
          <cell r="D14704">
            <v>2024</v>
          </cell>
          <cell r="E14704">
            <v>29</v>
          </cell>
          <cell r="F14704" t="str">
            <v>0290</v>
          </cell>
          <cell r="G14704" t="str">
            <v>H005</v>
          </cell>
          <cell r="H14704" t="str">
            <v>Front light</v>
          </cell>
          <cell r="I14704" t="str">
            <v>Framlampa</v>
          </cell>
          <cell r="K14704" t="str">
            <v>C8015300</v>
          </cell>
          <cell r="L14704" t="str">
            <v>C8015300</v>
          </cell>
        </row>
        <row r="14705">
          <cell r="B14705" t="str">
            <v>YEC9775153Baklampa</v>
          </cell>
          <cell r="C14705" t="str">
            <v>YEC9775153</v>
          </cell>
          <cell r="D14705">
            <v>2024</v>
          </cell>
          <cell r="E14705">
            <v>30</v>
          </cell>
          <cell r="F14705" t="str">
            <v>0300</v>
          </cell>
          <cell r="G14705" t="str">
            <v>H006</v>
          </cell>
          <cell r="H14705" t="str">
            <v>Light, Rear</v>
          </cell>
          <cell r="I14705" t="str">
            <v>Baklampa</v>
          </cell>
          <cell r="K14705" t="str">
            <v>C8705186-1RLBK</v>
          </cell>
          <cell r="L14705" t="str">
            <v>C8705186-1RLBK</v>
          </cell>
        </row>
        <row r="14706">
          <cell r="B14706" t="str">
            <v>YEC9775153Låssats</v>
          </cell>
          <cell r="C14706" t="str">
            <v>YEC9775153</v>
          </cell>
          <cell r="D14706">
            <v>2024</v>
          </cell>
          <cell r="E14706">
            <v>31</v>
          </cell>
          <cell r="F14706" t="str">
            <v>0310</v>
          </cell>
          <cell r="G14706" t="str">
            <v>H007</v>
          </cell>
          <cell r="H14706" t="str">
            <v>Lock</v>
          </cell>
          <cell r="I14706" t="str">
            <v>Låssats</v>
          </cell>
          <cell r="K14706" t="str">
            <v>C8405069</v>
          </cell>
          <cell r="L14706" t="str">
            <v>C8405069</v>
          </cell>
        </row>
        <row r="14707">
          <cell r="B14707" t="str">
            <v>YEC9775153Stöd</v>
          </cell>
          <cell r="C14707" t="str">
            <v>YEC9775153</v>
          </cell>
          <cell r="D14707">
            <v>2024</v>
          </cell>
          <cell r="E14707">
            <v>32</v>
          </cell>
          <cell r="F14707" t="str">
            <v>0320</v>
          </cell>
          <cell r="G14707" t="str">
            <v>H008</v>
          </cell>
          <cell r="H14707" t="str">
            <v>Kick stand</v>
          </cell>
          <cell r="I14707" t="str">
            <v>Stöd</v>
          </cell>
          <cell r="K14707" t="str">
            <v>C8105224</v>
          </cell>
          <cell r="L14707" t="str">
            <v>C8105224</v>
          </cell>
        </row>
        <row r="14708">
          <cell r="B14708" t="str">
            <v>YEC9775153Korg</v>
          </cell>
          <cell r="C14708" t="str">
            <v>YEC9775153</v>
          </cell>
          <cell r="D14708">
            <v>2024</v>
          </cell>
          <cell r="E14708">
            <v>33</v>
          </cell>
          <cell r="F14708" t="str">
            <v>0330</v>
          </cell>
          <cell r="G14708" t="str">
            <v>H009</v>
          </cell>
          <cell r="H14708" t="str">
            <v>Basket / Fr carrier</v>
          </cell>
          <cell r="I14708" t="str">
            <v>Korg</v>
          </cell>
          <cell r="K14708" t="str">
            <v>C8605198</v>
          </cell>
          <cell r="L14708" t="str">
            <v>C8600016</v>
          </cell>
        </row>
        <row r="14709">
          <cell r="B14709" t="str">
            <v>YEC9775153Pedaler</v>
          </cell>
          <cell r="C14709" t="str">
            <v>YEC9775153</v>
          </cell>
          <cell r="D14709">
            <v>2024</v>
          </cell>
          <cell r="E14709">
            <v>34</v>
          </cell>
          <cell r="F14709" t="str">
            <v>0340</v>
          </cell>
          <cell r="G14709" t="str">
            <v>E005</v>
          </cell>
          <cell r="H14709" t="str">
            <v xml:space="preserve">Pedal </v>
          </cell>
          <cell r="I14709" t="str">
            <v>Pedaler</v>
          </cell>
          <cell r="K14709" t="str">
            <v>C3505208</v>
          </cell>
          <cell r="L14709" t="str">
            <v>C3500059</v>
          </cell>
        </row>
        <row r="14710">
          <cell r="B14710" t="str">
            <v>YEC9775153Motor</v>
          </cell>
          <cell r="C14710" t="str">
            <v>YEC9775153</v>
          </cell>
          <cell r="D14710">
            <v>2024</v>
          </cell>
          <cell r="E14710">
            <v>35</v>
          </cell>
          <cell r="F14710" t="str">
            <v>0350</v>
          </cell>
          <cell r="G14710" t="str">
            <v>J001</v>
          </cell>
          <cell r="H14710" t="str">
            <v>DRIVE UNIT:</v>
          </cell>
          <cell r="I14710" t="str">
            <v>Motor</v>
          </cell>
          <cell r="K14710" t="str">
            <v>C8705240-1-01BC</v>
          </cell>
          <cell r="L14710" t="str">
            <v>C8705240-1-01BC</v>
          </cell>
        </row>
        <row r="14711">
          <cell r="B14711" t="str">
            <v>YEC9775153Display</v>
          </cell>
          <cell r="C14711" t="str">
            <v>YEC9775153</v>
          </cell>
          <cell r="D14711">
            <v>2024</v>
          </cell>
          <cell r="E14711">
            <v>36</v>
          </cell>
          <cell r="F14711" t="str">
            <v>0360</v>
          </cell>
          <cell r="G14711" t="str">
            <v>J004</v>
          </cell>
          <cell r="H14711" t="str">
            <v>DISPLAY:</v>
          </cell>
          <cell r="I14711" t="str">
            <v>Display</v>
          </cell>
          <cell r="K14711" t="str">
            <v>C8705068-1-41C</v>
          </cell>
          <cell r="L14711" t="str">
            <v>C8705068-1-41C</v>
          </cell>
        </row>
        <row r="14712">
          <cell r="B14712" t="str">
            <v>YEC9775153EB-Bus kabel</v>
          </cell>
          <cell r="C14712" t="str">
            <v>YEC9775153</v>
          </cell>
          <cell r="D14712">
            <v>2024</v>
          </cell>
          <cell r="E14712">
            <v>37</v>
          </cell>
          <cell r="F14712" t="str">
            <v>0370</v>
          </cell>
          <cell r="G14712" t="str">
            <v>J005</v>
          </cell>
          <cell r="H14712" t="str">
            <v>EB-BUS CABLE:</v>
          </cell>
          <cell r="I14712" t="str">
            <v>EB-Bus kabel</v>
          </cell>
          <cell r="K14712" t="str">
            <v>C8705240-1-4-2C</v>
          </cell>
          <cell r="L14712" t="str">
            <v>C8705240-1-4-2C</v>
          </cell>
        </row>
        <row r="14713">
          <cell r="B14713" t="str">
            <v>YEC9775153Motorkabel</v>
          </cell>
          <cell r="C14713" t="str">
            <v>YEC9775153</v>
          </cell>
          <cell r="D14713">
            <v>2024</v>
          </cell>
          <cell r="E14713">
            <v>38</v>
          </cell>
          <cell r="F14713" t="str">
            <v>0380</v>
          </cell>
          <cell r="G14713" t="str">
            <v>J006</v>
          </cell>
          <cell r="H14713" t="str">
            <v>POWER CABLE:</v>
          </cell>
          <cell r="I14713" t="str">
            <v>Motorkabel</v>
          </cell>
          <cell r="K14713" t="str">
            <v>Ingår i batterihållaren</v>
          </cell>
          <cell r="L14713" t="str">
            <v>Ingår i batterihållaren</v>
          </cell>
        </row>
        <row r="14714">
          <cell r="B14714" t="str">
            <v>YEC9775153Kabel framlampa</v>
          </cell>
          <cell r="C14714" t="str">
            <v>YEC9775153</v>
          </cell>
          <cell r="D14714">
            <v>2024</v>
          </cell>
          <cell r="E14714">
            <v>39</v>
          </cell>
          <cell r="F14714" t="str">
            <v>0390</v>
          </cell>
          <cell r="G14714" t="str">
            <v>J007</v>
          </cell>
          <cell r="H14714" t="str">
            <v>F. LIGHT CABLE:</v>
          </cell>
          <cell r="I14714" t="str">
            <v>Kabel framlampa</v>
          </cell>
          <cell r="K14714" t="str">
            <v>C8705068-1-0416</v>
          </cell>
          <cell r="L14714" t="str">
            <v>C8705068-1-0416</v>
          </cell>
        </row>
        <row r="14715">
          <cell r="B14715" t="str">
            <v>YEC9775153Kabel baklampa</v>
          </cell>
          <cell r="C14715" t="str">
            <v>YEC9775153</v>
          </cell>
          <cell r="D14715">
            <v>2024</v>
          </cell>
          <cell r="E14715">
            <v>40</v>
          </cell>
          <cell r="F14715" t="str">
            <v>0400</v>
          </cell>
          <cell r="G14715" t="str">
            <v>J008</v>
          </cell>
          <cell r="H14715" t="str">
            <v>R. LIGHT CABLE:</v>
          </cell>
          <cell r="I14715" t="str">
            <v>Kabel baklampa</v>
          </cell>
          <cell r="K14715" t="str">
            <v>INGÅR I BATTERIET</v>
          </cell>
          <cell r="L14715" t="str">
            <v>Ingår i batteriet</v>
          </cell>
        </row>
        <row r="14716">
          <cell r="B14716" t="str">
            <v>YEC9775153Hastighetssensor</v>
          </cell>
          <cell r="C14716" t="str">
            <v>YEC9775153</v>
          </cell>
          <cell r="D14716">
            <v>2024</v>
          </cell>
          <cell r="E14716">
            <v>41</v>
          </cell>
          <cell r="F14716" t="str">
            <v>0410</v>
          </cell>
          <cell r="G14716" t="str">
            <v>J009</v>
          </cell>
          <cell r="H14716" t="str">
            <v>SPEED SENSOR:</v>
          </cell>
          <cell r="I14716" t="str">
            <v>Hastighetssensor</v>
          </cell>
          <cell r="K14716" t="str">
            <v>C8705068-1-411C</v>
          </cell>
          <cell r="L14716" t="str">
            <v>C8705068-1-411C</v>
          </cell>
        </row>
        <row r="14717">
          <cell r="B14717" t="str">
            <v>YEC9775153Batteri</v>
          </cell>
          <cell r="C14717" t="str">
            <v>YEC9775153</v>
          </cell>
          <cell r="D14717">
            <v>2024</v>
          </cell>
          <cell r="E14717">
            <v>42</v>
          </cell>
          <cell r="F14717" t="str">
            <v>0420</v>
          </cell>
          <cell r="G14717" t="str">
            <v>J002</v>
          </cell>
          <cell r="H14717" t="str">
            <v>BATTERY:</v>
          </cell>
          <cell r="I14717" t="str">
            <v>Batteri</v>
          </cell>
          <cell r="K14717" t="str">
            <v>C8705186-E-11C</v>
          </cell>
          <cell r="L14717" t="str">
            <v>C8705186-E-11C</v>
          </cell>
        </row>
        <row r="14718">
          <cell r="B14718" t="str">
            <v>YEC9775153Batterihållare</v>
          </cell>
          <cell r="C14718" t="str">
            <v>YEC9775153</v>
          </cell>
          <cell r="D14718">
            <v>2024</v>
          </cell>
          <cell r="E14718">
            <v>43</v>
          </cell>
          <cell r="F14718" t="str">
            <v>0430</v>
          </cell>
          <cell r="G14718" t="str">
            <v>J003</v>
          </cell>
          <cell r="H14718" t="str">
            <v>BATTERY HOLDER/Slider</v>
          </cell>
          <cell r="I14718" t="str">
            <v>Batterihållare</v>
          </cell>
          <cell r="K14718" t="str">
            <v>C8705188-E-05</v>
          </cell>
          <cell r="L14718" t="str">
            <v>C8705188-E-05</v>
          </cell>
        </row>
        <row r="14719">
          <cell r="B14719" t="str">
            <v>YEC9775153Batteriladdare</v>
          </cell>
          <cell r="C14719" t="str">
            <v>YEC9775153</v>
          </cell>
          <cell r="D14719">
            <v>2024</v>
          </cell>
          <cell r="E14719">
            <v>44</v>
          </cell>
          <cell r="F14719" t="str">
            <v>0440</v>
          </cell>
          <cell r="G14719" t="str">
            <v>J010</v>
          </cell>
          <cell r="H14719" t="str">
            <v>CHARGER:</v>
          </cell>
          <cell r="I14719" t="str">
            <v>Batteriladdare</v>
          </cell>
          <cell r="K14719" t="str">
            <v>C8705058-1-1D</v>
          </cell>
          <cell r="L14719" t="str">
            <v>C8705058-1-1D</v>
          </cell>
        </row>
        <row r="14720">
          <cell r="B14720" t="str">
            <v>YEC9775153Kontrollbox</v>
          </cell>
          <cell r="C14720" t="str">
            <v>YEC9775153</v>
          </cell>
          <cell r="D14720">
            <v>2024</v>
          </cell>
          <cell r="E14720">
            <v>45</v>
          </cell>
          <cell r="F14720" t="str">
            <v>0450</v>
          </cell>
          <cell r="G14720" t="str">
            <v>J011</v>
          </cell>
          <cell r="H14720" t="str">
            <v>Controller</v>
          </cell>
          <cell r="I14720" t="str">
            <v>Kontrollbox</v>
          </cell>
          <cell r="K14720" t="str">
            <v>INGÅR I MOTORN</v>
          </cell>
          <cell r="L14720" t="str">
            <v>Ingår i motorn</v>
          </cell>
        </row>
        <row r="14721">
          <cell r="B14721" t="str">
            <v>YEC9775153Växelöra</v>
          </cell>
          <cell r="C14721" t="str">
            <v>YEC9775153</v>
          </cell>
          <cell r="D14721">
            <v>2024</v>
          </cell>
          <cell r="E14721">
            <v>46</v>
          </cell>
          <cell r="F14721" t="str">
            <v>0460</v>
          </cell>
          <cell r="G14721" t="str">
            <v>D005</v>
          </cell>
          <cell r="H14721" t="str">
            <v>Gear hanger</v>
          </cell>
          <cell r="I14721" t="str">
            <v>Växelöra</v>
          </cell>
          <cell r="L14721" t="e">
            <v>#N/A</v>
          </cell>
        </row>
        <row r="14722">
          <cell r="B14722" t="str">
            <v>YEC9775154RAM</v>
          </cell>
          <cell r="C14722" t="str">
            <v>YEC9775154</v>
          </cell>
          <cell r="D14722">
            <v>2024</v>
          </cell>
          <cell r="E14722">
            <v>1</v>
          </cell>
          <cell r="F14722" t="str">
            <v>0010</v>
          </cell>
          <cell r="G14722" t="str">
            <v>A001</v>
          </cell>
          <cell r="H14722" t="str">
            <v>PAINTED FRAME</v>
          </cell>
          <cell r="I14722" t="str">
            <v>RAM</v>
          </cell>
          <cell r="K14722" t="str">
            <v>C1307718-510</v>
          </cell>
          <cell r="L14722" t="e">
            <v>#N/A</v>
          </cell>
        </row>
        <row r="14723">
          <cell r="B14723" t="str">
            <v>YEC9775154Framgaffel</v>
          </cell>
          <cell r="C14723" t="str">
            <v>YEC9775154</v>
          </cell>
          <cell r="D14723">
            <v>2024</v>
          </cell>
          <cell r="E14723">
            <v>2</v>
          </cell>
          <cell r="F14723" t="str">
            <v>0020</v>
          </cell>
          <cell r="G14723" t="str">
            <v>A002</v>
          </cell>
          <cell r="H14723" t="str">
            <v>PAINTED FORK</v>
          </cell>
          <cell r="I14723" t="str">
            <v>Framgaffel</v>
          </cell>
          <cell r="K14723" t="str">
            <v>C1605442-224</v>
          </cell>
          <cell r="L14723" t="e">
            <v>#N/A</v>
          </cell>
        </row>
        <row r="14724">
          <cell r="B14724" t="str">
            <v>YEC9775154Styrlager</v>
          </cell>
          <cell r="C14724" t="str">
            <v>YEC9775154</v>
          </cell>
          <cell r="D14724">
            <v>2024</v>
          </cell>
          <cell r="E14724">
            <v>3</v>
          </cell>
          <cell r="F14724" t="str">
            <v>0030</v>
          </cell>
          <cell r="G14724" t="str">
            <v>B001</v>
          </cell>
          <cell r="H14724" t="str">
            <v>Head Set</v>
          </cell>
          <cell r="I14724" t="str">
            <v>Styrlager</v>
          </cell>
          <cell r="K14724" t="str">
            <v>C2105256</v>
          </cell>
          <cell r="L14724" t="str">
            <v>C2105256</v>
          </cell>
        </row>
        <row r="14725">
          <cell r="B14725" t="str">
            <v xml:space="preserve">YEC9775154Styrstam </v>
          </cell>
          <cell r="C14725" t="str">
            <v>YEC9775154</v>
          </cell>
          <cell r="D14725">
            <v>2024</v>
          </cell>
          <cell r="E14725">
            <v>4</v>
          </cell>
          <cell r="F14725" t="str">
            <v>0040</v>
          </cell>
          <cell r="G14725" t="str">
            <v>B002</v>
          </cell>
          <cell r="H14725" t="str">
            <v>Handlebar Stem</v>
          </cell>
          <cell r="I14725" t="str">
            <v xml:space="preserve">Styrstam </v>
          </cell>
          <cell r="K14725" t="str">
            <v>C2205585-090</v>
          </cell>
          <cell r="L14725" t="str">
            <v>C2205585-090</v>
          </cell>
        </row>
        <row r="14726">
          <cell r="B14726" t="str">
            <v>YEC9775154Styre</v>
          </cell>
          <cell r="C14726" t="str">
            <v>YEC9775154</v>
          </cell>
          <cell r="D14726">
            <v>2024</v>
          </cell>
          <cell r="E14726">
            <v>5</v>
          </cell>
          <cell r="F14726" t="str">
            <v>0050</v>
          </cell>
          <cell r="G14726" t="str">
            <v>B003</v>
          </cell>
          <cell r="H14726" t="str">
            <v>Handelbar</v>
          </cell>
          <cell r="I14726" t="str">
            <v>Styre</v>
          </cell>
          <cell r="K14726" t="str">
            <v>C2306074</v>
          </cell>
          <cell r="L14726" t="str">
            <v>C2306074</v>
          </cell>
        </row>
        <row r="14727">
          <cell r="B14727" t="str">
            <v>YEC9775154Bromsgrepp H</v>
          </cell>
          <cell r="C14727" t="str">
            <v>YEC9775154</v>
          </cell>
          <cell r="D14727">
            <v>2024</v>
          </cell>
          <cell r="E14727">
            <v>6</v>
          </cell>
          <cell r="F14727" t="str">
            <v>0060</v>
          </cell>
          <cell r="G14727" t="str">
            <v>C002</v>
          </cell>
          <cell r="H14727" t="str">
            <v>Brake Lever R</v>
          </cell>
          <cell r="I14727" t="str">
            <v>Bromsgrepp H</v>
          </cell>
          <cell r="K14727" t="str">
            <v xml:space="preserve"> </v>
          </cell>
          <cell r="L14727" t="e">
            <v>#N/A</v>
          </cell>
        </row>
        <row r="14728">
          <cell r="B14728" t="str">
            <v>YEC9775154Bromsgrepp V</v>
          </cell>
          <cell r="C14728" t="str">
            <v>YEC9775154</v>
          </cell>
          <cell r="D14728">
            <v>2024</v>
          </cell>
          <cell r="E14728">
            <v>7</v>
          </cell>
          <cell r="F14728" t="str">
            <v>0070</v>
          </cell>
          <cell r="G14728" t="str">
            <v>C001</v>
          </cell>
          <cell r="H14728" t="str">
            <v>Brake Lever L</v>
          </cell>
          <cell r="I14728" t="str">
            <v>Bromsgrepp V</v>
          </cell>
          <cell r="K14728" t="str">
            <v>Shimano</v>
          </cell>
          <cell r="L14728" t="str">
            <v>Kontakta SHIMANO</v>
          </cell>
        </row>
        <row r="14729">
          <cell r="B14729" t="str">
            <v>YEC9775154Växelreglage H</v>
          </cell>
          <cell r="C14729" t="str">
            <v>YEC9775154</v>
          </cell>
          <cell r="D14729">
            <v>2024</v>
          </cell>
          <cell r="E14729">
            <v>8</v>
          </cell>
          <cell r="F14729" t="str">
            <v>0080</v>
          </cell>
          <cell r="G14729" t="str">
            <v>D002</v>
          </cell>
          <cell r="H14729" t="str">
            <v>Shift Lever R</v>
          </cell>
          <cell r="I14729" t="str">
            <v>Växelreglage H</v>
          </cell>
          <cell r="K14729" t="str">
            <v>C5105092</v>
          </cell>
          <cell r="L14729" t="str">
            <v>Kontakta SHIMANO</v>
          </cell>
        </row>
        <row r="14730">
          <cell r="B14730" t="str">
            <v>YEC9775154Växelreglage V</v>
          </cell>
          <cell r="C14730" t="str">
            <v>YEC9775154</v>
          </cell>
          <cell r="D14730">
            <v>2024</v>
          </cell>
          <cell r="E14730">
            <v>9</v>
          </cell>
          <cell r="F14730" t="str">
            <v>0090</v>
          </cell>
          <cell r="G14730" t="str">
            <v>D001</v>
          </cell>
          <cell r="H14730" t="str">
            <v>Shift Lever L</v>
          </cell>
          <cell r="I14730" t="str">
            <v>Växelreglage V</v>
          </cell>
          <cell r="L14730" t="e">
            <v>#N/A</v>
          </cell>
        </row>
        <row r="14731">
          <cell r="B14731" t="str">
            <v>YEC9775154Handtag par</v>
          </cell>
          <cell r="C14731" t="str">
            <v>YEC9775154</v>
          </cell>
          <cell r="D14731">
            <v>2024</v>
          </cell>
          <cell r="E14731">
            <v>10</v>
          </cell>
          <cell r="F14731" t="str">
            <v>0100</v>
          </cell>
          <cell r="G14731" t="str">
            <v>B004</v>
          </cell>
          <cell r="H14731" t="str">
            <v>Grip R</v>
          </cell>
          <cell r="I14731" t="str">
            <v>Handtag par</v>
          </cell>
          <cell r="K14731" t="str">
            <v>C2505528</v>
          </cell>
          <cell r="L14731" t="str">
            <v>C2500057</v>
          </cell>
        </row>
        <row r="14732">
          <cell r="B14732" t="str">
            <v>YEC9775154Frambroms</v>
          </cell>
          <cell r="C14732" t="str">
            <v>YEC9775154</v>
          </cell>
          <cell r="D14732">
            <v>2024</v>
          </cell>
          <cell r="E14732">
            <v>11</v>
          </cell>
          <cell r="F14732" t="str">
            <v>0110</v>
          </cell>
          <cell r="G14732" t="str">
            <v>C003</v>
          </cell>
          <cell r="H14732" t="str">
            <v xml:space="preserve">Brake front </v>
          </cell>
          <cell r="I14732" t="str">
            <v>Frambroms</v>
          </cell>
          <cell r="K14732" t="str">
            <v>AMT200KLFURX100</v>
          </cell>
          <cell r="L14732" t="str">
            <v>Kontakta SHIMANO</v>
          </cell>
        </row>
        <row r="14733">
          <cell r="B14733" t="str">
            <v>YEC9775154Bakbroms</v>
          </cell>
          <cell r="C14733" t="str">
            <v>YEC9775154</v>
          </cell>
          <cell r="D14733">
            <v>2024</v>
          </cell>
          <cell r="E14733">
            <v>12</v>
          </cell>
          <cell r="F14733" t="str">
            <v>0120</v>
          </cell>
          <cell r="G14733" t="str">
            <v>C004</v>
          </cell>
          <cell r="H14733" t="str">
            <v>Brake rear</v>
          </cell>
          <cell r="I14733" t="str">
            <v>Bakbroms</v>
          </cell>
          <cell r="K14733" t="str">
            <v>Fotbroms</v>
          </cell>
          <cell r="L14733" t="str">
            <v>Kontakta SHIMANO</v>
          </cell>
        </row>
        <row r="14734">
          <cell r="B14734" t="str">
            <v>YEC9775154Vevlager</v>
          </cell>
          <cell r="C14734" t="str">
            <v>YEC9775154</v>
          </cell>
          <cell r="D14734">
            <v>2024</v>
          </cell>
          <cell r="E14734">
            <v>13</v>
          </cell>
          <cell r="F14734" t="str">
            <v>0130</v>
          </cell>
          <cell r="G14734" t="str">
            <v>E001</v>
          </cell>
          <cell r="H14734" t="str">
            <v xml:space="preserve">BB-set </v>
          </cell>
          <cell r="I14734" t="str">
            <v>Vevlager</v>
          </cell>
          <cell r="K14734" t="str">
            <v>INGÅR I MOTORN</v>
          </cell>
          <cell r="L14734" t="str">
            <v>Ingår i motorn</v>
          </cell>
        </row>
        <row r="14735">
          <cell r="B14735" t="str">
            <v>YEC9775154Vevparti</v>
          </cell>
          <cell r="C14735" t="str">
            <v>YEC9775154</v>
          </cell>
          <cell r="D14735">
            <v>2024</v>
          </cell>
          <cell r="E14735">
            <v>14</v>
          </cell>
          <cell r="F14735" t="str">
            <v>0140</v>
          </cell>
          <cell r="G14735" t="str">
            <v>E002</v>
          </cell>
          <cell r="H14735" t="str">
            <v>Front Chainwheel</v>
          </cell>
          <cell r="I14735" t="str">
            <v>Vevparti</v>
          </cell>
          <cell r="K14735" t="str">
            <v>C3305778-EG</v>
          </cell>
          <cell r="L14735" t="str">
            <v>C3305778-EG</v>
          </cell>
        </row>
        <row r="14736">
          <cell r="B14736" t="str">
            <v>YEC9775154Kedjeskydd</v>
          </cell>
          <cell r="C14736" t="str">
            <v>YEC9775154</v>
          </cell>
          <cell r="D14736">
            <v>2024</v>
          </cell>
          <cell r="E14736">
            <v>15</v>
          </cell>
          <cell r="F14736" t="str">
            <v>0150</v>
          </cell>
          <cell r="G14736" t="str">
            <v>H001</v>
          </cell>
          <cell r="H14736" t="str">
            <v>Chain guard</v>
          </cell>
          <cell r="I14736" t="str">
            <v>Kedjeskydd</v>
          </cell>
          <cell r="K14736" t="str">
            <v>C8305427/ZBK</v>
          </cell>
          <cell r="L14736" t="str">
            <v>C8305427/ZBK</v>
          </cell>
        </row>
        <row r="14737">
          <cell r="B14737" t="str">
            <v>YEC9775154Kedjeskyddsfäste</v>
          </cell>
          <cell r="C14737" t="str">
            <v>YEC9775154</v>
          </cell>
          <cell r="D14737">
            <v>2024</v>
          </cell>
          <cell r="E14737">
            <v>16</v>
          </cell>
          <cell r="F14737" t="str">
            <v>0160</v>
          </cell>
          <cell r="G14737" t="str">
            <v>H002</v>
          </cell>
          <cell r="H14737" t="str">
            <v>Chain guard bracket</v>
          </cell>
          <cell r="I14737" t="str">
            <v>Kedjeskyddsfäste</v>
          </cell>
          <cell r="K14737" t="str">
            <v>C8305526</v>
          </cell>
          <cell r="L14737" t="str">
            <v>C8305526</v>
          </cell>
        </row>
        <row r="14738">
          <cell r="B14738" t="str">
            <v>YEC9775154Framväxel</v>
          </cell>
          <cell r="C14738" t="str">
            <v>YEC9775154</v>
          </cell>
          <cell r="D14738">
            <v>2024</v>
          </cell>
          <cell r="E14738">
            <v>17</v>
          </cell>
          <cell r="F14738" t="str">
            <v>0170</v>
          </cell>
          <cell r="G14738" t="str">
            <v>D003</v>
          </cell>
          <cell r="H14738" t="str">
            <v>Front Derailleur</v>
          </cell>
          <cell r="I14738" t="str">
            <v>Framväxel</v>
          </cell>
          <cell r="L14738" t="e">
            <v>#N/A</v>
          </cell>
        </row>
        <row r="14739">
          <cell r="B14739" t="str">
            <v>YEC9775154Bakväxel</v>
          </cell>
          <cell r="C14739" t="str">
            <v>YEC9775154</v>
          </cell>
          <cell r="D14739">
            <v>2024</v>
          </cell>
          <cell r="E14739">
            <v>18</v>
          </cell>
          <cell r="F14739" t="str">
            <v>0180</v>
          </cell>
          <cell r="G14739" t="str">
            <v>D004</v>
          </cell>
          <cell r="H14739" t="str">
            <v>Rear Derailleur</v>
          </cell>
          <cell r="I14739" t="str">
            <v>Bakväxel</v>
          </cell>
          <cell r="K14739" t="str">
            <v>Shimano</v>
          </cell>
          <cell r="L14739" t="str">
            <v>Kontakta SHIMANO</v>
          </cell>
        </row>
        <row r="14740">
          <cell r="B14740" t="str">
            <v>YEC9775154Kedja</v>
          </cell>
          <cell r="C14740" t="str">
            <v>YEC9775154</v>
          </cell>
          <cell r="D14740">
            <v>2024</v>
          </cell>
          <cell r="E14740">
            <v>19</v>
          </cell>
          <cell r="F14740" t="str">
            <v>0190</v>
          </cell>
          <cell r="G14740" t="str">
            <v>E003</v>
          </cell>
          <cell r="H14740" t="str">
            <v xml:space="preserve">Chain </v>
          </cell>
          <cell r="I14740" t="str">
            <v>Kedja</v>
          </cell>
          <cell r="K14740" t="str">
            <v>C3405041-104</v>
          </cell>
          <cell r="L14740" t="str">
            <v>C3400038</v>
          </cell>
        </row>
        <row r="14741">
          <cell r="B14741" t="str">
            <v>YEC9775154Kassett</v>
          </cell>
          <cell r="C14741" t="str">
            <v>YEC9775154</v>
          </cell>
          <cell r="D14741">
            <v>2024</v>
          </cell>
          <cell r="E14741">
            <v>20</v>
          </cell>
          <cell r="F14741" t="str">
            <v>0200</v>
          </cell>
          <cell r="G14741" t="str">
            <v>E004</v>
          </cell>
          <cell r="H14741" t="str">
            <v>Cassette Sprocket</v>
          </cell>
          <cell r="I14741" t="str">
            <v>Kassett</v>
          </cell>
          <cell r="K14741" t="str">
            <v>ASMGEAR16SU</v>
          </cell>
          <cell r="L14741" t="str">
            <v>Kontakta SHIMANO</v>
          </cell>
        </row>
        <row r="14742">
          <cell r="B14742" t="str">
            <v>YEC9775154Framhjul</v>
          </cell>
          <cell r="C14742" t="str">
            <v>YEC9775154</v>
          </cell>
          <cell r="D14742">
            <v>2024</v>
          </cell>
          <cell r="E14742">
            <v>21</v>
          </cell>
          <cell r="F14742" t="str">
            <v>0210</v>
          </cell>
          <cell r="G14742" t="str">
            <v>F001</v>
          </cell>
          <cell r="H14742" t="str">
            <v>Front hub</v>
          </cell>
          <cell r="I14742" t="str">
            <v>Framhjul</v>
          </cell>
          <cell r="K14742" t="str">
            <v>C4108198</v>
          </cell>
          <cell r="L14742" t="str">
            <v>C4100392</v>
          </cell>
        </row>
        <row r="14743">
          <cell r="B14743" t="str">
            <v>YEC9775154Bakhjul</v>
          </cell>
          <cell r="C14743" t="str">
            <v>YEC9775154</v>
          </cell>
          <cell r="D14743">
            <v>2024</v>
          </cell>
          <cell r="E14743">
            <v>22</v>
          </cell>
          <cell r="F14743" t="str">
            <v>0220</v>
          </cell>
          <cell r="G14743" t="str">
            <v>F002</v>
          </cell>
          <cell r="H14743" t="str">
            <v>Rear hub</v>
          </cell>
          <cell r="I14743" t="str">
            <v>Bakhjul</v>
          </cell>
          <cell r="K14743" t="str">
            <v>C4208372</v>
          </cell>
          <cell r="L14743" t="str">
            <v>C4200299</v>
          </cell>
        </row>
        <row r="14744">
          <cell r="B14744" t="str">
            <v>YEC9775154Däck</v>
          </cell>
          <cell r="C14744" t="str">
            <v>YEC9775154</v>
          </cell>
          <cell r="D14744">
            <v>2024</v>
          </cell>
          <cell r="E14744">
            <v>23</v>
          </cell>
          <cell r="F14744" t="str">
            <v>0230</v>
          </cell>
          <cell r="G14744" t="str">
            <v>F003</v>
          </cell>
          <cell r="H14744" t="str">
            <v>Tire</v>
          </cell>
          <cell r="I14744" t="str">
            <v>Däck</v>
          </cell>
          <cell r="K14744" t="str">
            <v>C4906530</v>
          </cell>
          <cell r="L14744" t="str">
            <v>BSP?</v>
          </cell>
        </row>
        <row r="14745">
          <cell r="B14745" t="str">
            <v>YEC9775154Skärmar set</v>
          </cell>
          <cell r="C14745" t="str">
            <v>YEC9775154</v>
          </cell>
          <cell r="D14745">
            <v>2024</v>
          </cell>
          <cell r="E14745">
            <v>24</v>
          </cell>
          <cell r="F14745" t="str">
            <v>0240</v>
          </cell>
          <cell r="G14745" t="str">
            <v>H003</v>
          </cell>
          <cell r="H14745" t="str">
            <v xml:space="preserve">Mudguard front   </v>
          </cell>
          <cell r="I14745" t="str">
            <v>Skärmar set</v>
          </cell>
          <cell r="K14745" t="str">
            <v>C8255677-851M</v>
          </cell>
          <cell r="L14745" t="str">
            <v>Kontakta Service</v>
          </cell>
        </row>
        <row r="14746">
          <cell r="B14746" t="str">
            <v>YEC9775154Pakethållare</v>
          </cell>
          <cell r="C14746" t="str">
            <v>YEC9775154</v>
          </cell>
          <cell r="D14746">
            <v>2024</v>
          </cell>
          <cell r="E14746">
            <v>25</v>
          </cell>
          <cell r="F14746" t="str">
            <v>0250</v>
          </cell>
          <cell r="G14746" t="str">
            <v>H004</v>
          </cell>
          <cell r="H14746" t="str">
            <v>Carrier</v>
          </cell>
          <cell r="I14746" t="str">
            <v>Pakethållare</v>
          </cell>
          <cell r="K14746" t="str">
            <v>C8205834-BK</v>
          </cell>
          <cell r="L14746" t="str">
            <v>C8205834-BK</v>
          </cell>
        </row>
        <row r="14747">
          <cell r="B14747" t="str">
            <v>YEC9775154Sadel</v>
          </cell>
          <cell r="C14747" t="str">
            <v>YEC9775154</v>
          </cell>
          <cell r="D14747">
            <v>2024</v>
          </cell>
          <cell r="E14747">
            <v>26</v>
          </cell>
          <cell r="F14747" t="str">
            <v>0260</v>
          </cell>
          <cell r="G14747" t="str">
            <v>G001</v>
          </cell>
          <cell r="H14747" t="str">
            <v>Saddle</v>
          </cell>
          <cell r="I14747" t="str">
            <v>Sadel</v>
          </cell>
          <cell r="K14747" t="str">
            <v>C7105989</v>
          </cell>
          <cell r="L14747" t="str">
            <v>C7100596</v>
          </cell>
        </row>
        <row r="14748">
          <cell r="B14748" t="str">
            <v>YEC9775154Sadelstolpe</v>
          </cell>
          <cell r="C14748" t="str">
            <v>YEC9775154</v>
          </cell>
          <cell r="D14748">
            <v>2024</v>
          </cell>
          <cell r="E14748">
            <v>27</v>
          </cell>
          <cell r="F14748" t="str">
            <v>0270</v>
          </cell>
          <cell r="G14748" t="str">
            <v>G002</v>
          </cell>
          <cell r="H14748" t="str">
            <v>Seatpost</v>
          </cell>
          <cell r="I14748" t="str">
            <v>Sadelstolpe</v>
          </cell>
          <cell r="K14748" t="str">
            <v>C7205260</v>
          </cell>
          <cell r="L14748" t="str">
            <v>C7200053</v>
          </cell>
        </row>
        <row r="14749">
          <cell r="B14749" t="str">
            <v>YEC9775154Sadelrörsklämma</v>
          </cell>
          <cell r="C14749" t="str">
            <v>YEC9775154</v>
          </cell>
          <cell r="D14749">
            <v>2024</v>
          </cell>
          <cell r="E14749">
            <v>28</v>
          </cell>
          <cell r="F14749" t="str">
            <v>0280</v>
          </cell>
          <cell r="G14749" t="str">
            <v>G003</v>
          </cell>
          <cell r="H14749" t="str">
            <v>Seat Clamp</v>
          </cell>
          <cell r="I14749" t="str">
            <v>Sadelrörsklämma</v>
          </cell>
          <cell r="K14749" t="str">
            <v>C7305002</v>
          </cell>
          <cell r="L14749" t="str">
            <v>C7300027-318</v>
          </cell>
        </row>
        <row r="14750">
          <cell r="B14750" t="str">
            <v>YEC9775154Framlampa</v>
          </cell>
          <cell r="C14750" t="str">
            <v>YEC9775154</v>
          </cell>
          <cell r="D14750">
            <v>2024</v>
          </cell>
          <cell r="E14750">
            <v>29</v>
          </cell>
          <cell r="F14750" t="str">
            <v>0290</v>
          </cell>
          <cell r="G14750" t="str">
            <v>H005</v>
          </cell>
          <cell r="H14750" t="str">
            <v>Front light</v>
          </cell>
          <cell r="I14750" t="str">
            <v>Framlampa</v>
          </cell>
          <cell r="K14750" t="str">
            <v>C8015300</v>
          </cell>
          <cell r="L14750" t="str">
            <v>C8015300</v>
          </cell>
        </row>
        <row r="14751">
          <cell r="B14751" t="str">
            <v>YEC9775154Baklampa</v>
          </cell>
          <cell r="C14751" t="str">
            <v>YEC9775154</v>
          </cell>
          <cell r="D14751">
            <v>2024</v>
          </cell>
          <cell r="E14751">
            <v>30</v>
          </cell>
          <cell r="F14751" t="str">
            <v>0300</v>
          </cell>
          <cell r="G14751" t="str">
            <v>H006</v>
          </cell>
          <cell r="H14751" t="str">
            <v>Light, Rear</v>
          </cell>
          <cell r="I14751" t="str">
            <v>Baklampa</v>
          </cell>
          <cell r="K14751" t="str">
            <v>C8705186-1RLBK</v>
          </cell>
          <cell r="L14751" t="str">
            <v>C8705186-1RLBK</v>
          </cell>
        </row>
        <row r="14752">
          <cell r="B14752" t="str">
            <v>YEC9775154Låssats</v>
          </cell>
          <cell r="C14752" t="str">
            <v>YEC9775154</v>
          </cell>
          <cell r="D14752">
            <v>2024</v>
          </cell>
          <cell r="E14752">
            <v>31</v>
          </cell>
          <cell r="F14752" t="str">
            <v>0310</v>
          </cell>
          <cell r="G14752" t="str">
            <v>H007</v>
          </cell>
          <cell r="H14752" t="str">
            <v>Lock</v>
          </cell>
          <cell r="I14752" t="str">
            <v>Låssats</v>
          </cell>
          <cell r="K14752" t="str">
            <v>C8405069</v>
          </cell>
          <cell r="L14752" t="str">
            <v>C8405069</v>
          </cell>
        </row>
        <row r="14753">
          <cell r="B14753" t="str">
            <v>YEC9775154Stöd</v>
          </cell>
          <cell r="C14753" t="str">
            <v>YEC9775154</v>
          </cell>
          <cell r="D14753">
            <v>2024</v>
          </cell>
          <cell r="E14753">
            <v>32</v>
          </cell>
          <cell r="F14753" t="str">
            <v>0320</v>
          </cell>
          <cell r="G14753" t="str">
            <v>H008</v>
          </cell>
          <cell r="H14753" t="str">
            <v>Kick stand</v>
          </cell>
          <cell r="I14753" t="str">
            <v>Stöd</v>
          </cell>
          <cell r="K14753" t="str">
            <v>C8105224</v>
          </cell>
          <cell r="L14753" t="str">
            <v>C8105224</v>
          </cell>
        </row>
        <row r="14754">
          <cell r="B14754" t="str">
            <v>YEC9775154Korg</v>
          </cell>
          <cell r="C14754" t="str">
            <v>YEC9775154</v>
          </cell>
          <cell r="D14754">
            <v>2024</v>
          </cell>
          <cell r="E14754">
            <v>33</v>
          </cell>
          <cell r="F14754" t="str">
            <v>0330</v>
          </cell>
          <cell r="G14754" t="str">
            <v>H009</v>
          </cell>
          <cell r="H14754" t="str">
            <v>Basket / Fr carrier</v>
          </cell>
          <cell r="I14754" t="str">
            <v>Korg</v>
          </cell>
          <cell r="K14754" t="str">
            <v>C8605198</v>
          </cell>
          <cell r="L14754" t="str">
            <v>C8600016</v>
          </cell>
        </row>
        <row r="14755">
          <cell r="B14755" t="str">
            <v>YEC9775154Pedaler</v>
          </cell>
          <cell r="C14755" t="str">
            <v>YEC9775154</v>
          </cell>
          <cell r="D14755">
            <v>2024</v>
          </cell>
          <cell r="E14755">
            <v>34</v>
          </cell>
          <cell r="F14755" t="str">
            <v>0340</v>
          </cell>
          <cell r="G14755" t="str">
            <v>E005</v>
          </cell>
          <cell r="H14755" t="str">
            <v xml:space="preserve">Pedal </v>
          </cell>
          <cell r="I14755" t="str">
            <v>Pedaler</v>
          </cell>
          <cell r="K14755" t="str">
            <v>C3505208</v>
          </cell>
          <cell r="L14755" t="str">
            <v>C3500059</v>
          </cell>
        </row>
        <row r="14756">
          <cell r="B14756" t="str">
            <v>YEC9775154Motor</v>
          </cell>
          <cell r="C14756" t="str">
            <v>YEC9775154</v>
          </cell>
          <cell r="D14756">
            <v>2024</v>
          </cell>
          <cell r="E14756">
            <v>35</v>
          </cell>
          <cell r="F14756" t="str">
            <v>0350</v>
          </cell>
          <cell r="G14756" t="str">
            <v>J001</v>
          </cell>
          <cell r="H14756" t="str">
            <v>DRIVE UNIT:</v>
          </cell>
          <cell r="I14756" t="str">
            <v>Motor</v>
          </cell>
          <cell r="K14756" t="str">
            <v>C8705240-1-01BC</v>
          </cell>
          <cell r="L14756" t="str">
            <v>C8705240-1-01BC</v>
          </cell>
        </row>
        <row r="14757">
          <cell r="B14757" t="str">
            <v>YEC9775154Display</v>
          </cell>
          <cell r="C14757" t="str">
            <v>YEC9775154</v>
          </cell>
          <cell r="D14757">
            <v>2024</v>
          </cell>
          <cell r="E14757">
            <v>36</v>
          </cell>
          <cell r="F14757" t="str">
            <v>0360</v>
          </cell>
          <cell r="G14757" t="str">
            <v>J004</v>
          </cell>
          <cell r="H14757" t="str">
            <v>DISPLAY:</v>
          </cell>
          <cell r="I14757" t="str">
            <v>Display</v>
          </cell>
          <cell r="K14757" t="str">
            <v>C8705068-1-41C</v>
          </cell>
          <cell r="L14757" t="str">
            <v>C8705068-1-41C</v>
          </cell>
        </row>
        <row r="14758">
          <cell r="B14758" t="str">
            <v>YEC9775154EB-Bus kabel</v>
          </cell>
          <cell r="C14758" t="str">
            <v>YEC9775154</v>
          </cell>
          <cell r="D14758">
            <v>2024</v>
          </cell>
          <cell r="E14758">
            <v>37</v>
          </cell>
          <cell r="F14758" t="str">
            <v>0370</v>
          </cell>
          <cell r="G14758" t="str">
            <v>J005</v>
          </cell>
          <cell r="H14758" t="str">
            <v>EB-BUS CABLE:</v>
          </cell>
          <cell r="I14758" t="str">
            <v>EB-Bus kabel</v>
          </cell>
          <cell r="K14758" t="str">
            <v>C8705240-1-4-2C</v>
          </cell>
          <cell r="L14758" t="str">
            <v>C8705240-1-4-2C</v>
          </cell>
        </row>
        <row r="14759">
          <cell r="B14759" t="str">
            <v>YEC9775154Motorkabel</v>
          </cell>
          <cell r="C14759" t="str">
            <v>YEC9775154</v>
          </cell>
          <cell r="D14759">
            <v>2024</v>
          </cell>
          <cell r="E14759">
            <v>38</v>
          </cell>
          <cell r="F14759" t="str">
            <v>0380</v>
          </cell>
          <cell r="G14759" t="str">
            <v>J006</v>
          </cell>
          <cell r="H14759" t="str">
            <v>POWER CABLE:</v>
          </cell>
          <cell r="I14759" t="str">
            <v>Motorkabel</v>
          </cell>
          <cell r="K14759" t="str">
            <v>Ingår i batterihållaren</v>
          </cell>
          <cell r="L14759" t="str">
            <v>Ingår i batterihållaren</v>
          </cell>
        </row>
        <row r="14760">
          <cell r="B14760" t="str">
            <v>YEC9775154Kabel framlampa</v>
          </cell>
          <cell r="C14760" t="str">
            <v>YEC9775154</v>
          </cell>
          <cell r="D14760">
            <v>2024</v>
          </cell>
          <cell r="E14760">
            <v>39</v>
          </cell>
          <cell r="F14760" t="str">
            <v>0390</v>
          </cell>
          <cell r="G14760" t="str">
            <v>J007</v>
          </cell>
          <cell r="H14760" t="str">
            <v>F. LIGHT CABLE:</v>
          </cell>
          <cell r="I14760" t="str">
            <v>Kabel framlampa</v>
          </cell>
          <cell r="K14760" t="str">
            <v>C8705068-1-0416</v>
          </cell>
          <cell r="L14760" t="str">
            <v>C8705068-1-0416</v>
          </cell>
        </row>
        <row r="14761">
          <cell r="B14761" t="str">
            <v>YEC9775154Kabel baklampa</v>
          </cell>
          <cell r="C14761" t="str">
            <v>YEC9775154</v>
          </cell>
          <cell r="D14761">
            <v>2024</v>
          </cell>
          <cell r="E14761">
            <v>40</v>
          </cell>
          <cell r="F14761" t="str">
            <v>0400</v>
          </cell>
          <cell r="G14761" t="str">
            <v>J008</v>
          </cell>
          <cell r="H14761" t="str">
            <v>R. LIGHT CABLE:</v>
          </cell>
          <cell r="I14761" t="str">
            <v>Kabel baklampa</v>
          </cell>
          <cell r="K14761" t="str">
            <v>INGÅR I BATTERIET</v>
          </cell>
          <cell r="L14761" t="str">
            <v>Ingår i batteriet</v>
          </cell>
        </row>
        <row r="14762">
          <cell r="B14762" t="str">
            <v>YEC9775154Hastighetssensor</v>
          </cell>
          <cell r="C14762" t="str">
            <v>YEC9775154</v>
          </cell>
          <cell r="D14762">
            <v>2024</v>
          </cell>
          <cell r="E14762">
            <v>41</v>
          </cell>
          <cell r="F14762" t="str">
            <v>0410</v>
          </cell>
          <cell r="G14762" t="str">
            <v>J009</v>
          </cell>
          <cell r="H14762" t="str">
            <v>SPEED SENSOR:</v>
          </cell>
          <cell r="I14762" t="str">
            <v>Hastighetssensor</v>
          </cell>
          <cell r="K14762" t="str">
            <v>C8705068-1-411C</v>
          </cell>
          <cell r="L14762" t="str">
            <v>C8705068-1-411C</v>
          </cell>
        </row>
        <row r="14763">
          <cell r="B14763" t="str">
            <v>YEC9775154Batteri</v>
          </cell>
          <cell r="C14763" t="str">
            <v>YEC9775154</v>
          </cell>
          <cell r="D14763">
            <v>2024</v>
          </cell>
          <cell r="E14763">
            <v>42</v>
          </cell>
          <cell r="F14763" t="str">
            <v>0420</v>
          </cell>
          <cell r="G14763" t="str">
            <v>J002</v>
          </cell>
          <cell r="H14763" t="str">
            <v>BATTERY:</v>
          </cell>
          <cell r="I14763" t="str">
            <v>Batteri</v>
          </cell>
          <cell r="K14763" t="str">
            <v>C8705186-E-11C</v>
          </cell>
          <cell r="L14763" t="str">
            <v>C8705186-E-11C</v>
          </cell>
        </row>
        <row r="14764">
          <cell r="B14764" t="str">
            <v>YEC9775154Batterihållare</v>
          </cell>
          <cell r="C14764" t="str">
            <v>YEC9775154</v>
          </cell>
          <cell r="D14764">
            <v>2024</v>
          </cell>
          <cell r="E14764">
            <v>43</v>
          </cell>
          <cell r="F14764" t="str">
            <v>0430</v>
          </cell>
          <cell r="G14764" t="str">
            <v>J003</v>
          </cell>
          <cell r="H14764" t="str">
            <v>BATTERY HOLDER/Slider</v>
          </cell>
          <cell r="I14764" t="str">
            <v>Batterihållare</v>
          </cell>
          <cell r="K14764" t="str">
            <v>C8705188-E-05</v>
          </cell>
          <cell r="L14764" t="str">
            <v>C8705188-E-05</v>
          </cell>
        </row>
        <row r="14765">
          <cell r="B14765" t="str">
            <v>YEC9775154Batteriladdare</v>
          </cell>
          <cell r="C14765" t="str">
            <v>YEC9775154</v>
          </cell>
          <cell r="D14765">
            <v>2024</v>
          </cell>
          <cell r="E14765">
            <v>44</v>
          </cell>
          <cell r="F14765" t="str">
            <v>0440</v>
          </cell>
          <cell r="G14765" t="str">
            <v>J010</v>
          </cell>
          <cell r="H14765" t="str">
            <v>CHARGER:</v>
          </cell>
          <cell r="I14765" t="str">
            <v>Batteriladdare</v>
          </cell>
          <cell r="K14765" t="str">
            <v>C8705058-1-1D</v>
          </cell>
          <cell r="L14765" t="str">
            <v>C8705058-1-1D</v>
          </cell>
        </row>
        <row r="14766">
          <cell r="B14766" t="str">
            <v>YEC9775154Kontrollbox</v>
          </cell>
          <cell r="C14766" t="str">
            <v>YEC9775154</v>
          </cell>
          <cell r="D14766">
            <v>2024</v>
          </cell>
          <cell r="E14766">
            <v>45</v>
          </cell>
          <cell r="F14766" t="str">
            <v>0450</v>
          </cell>
          <cell r="G14766" t="str">
            <v>J011</v>
          </cell>
          <cell r="H14766" t="str">
            <v>Controller</v>
          </cell>
          <cell r="I14766" t="str">
            <v>Kontrollbox</v>
          </cell>
          <cell r="K14766" t="str">
            <v>INGÅR I MOTORN</v>
          </cell>
          <cell r="L14766" t="str">
            <v>Ingår i motorn</v>
          </cell>
        </row>
        <row r="14767">
          <cell r="B14767" t="str">
            <v>YEC9775154Växelöra</v>
          </cell>
          <cell r="C14767" t="str">
            <v>YEC9775154</v>
          </cell>
          <cell r="D14767">
            <v>2024</v>
          </cell>
          <cell r="E14767">
            <v>46</v>
          </cell>
          <cell r="F14767" t="str">
            <v>0460</v>
          </cell>
          <cell r="G14767" t="str">
            <v>D005</v>
          </cell>
          <cell r="H14767" t="str">
            <v>Gear hanger</v>
          </cell>
          <cell r="I14767" t="str">
            <v>Växelöra</v>
          </cell>
          <cell r="L14767" t="e">
            <v>#N/A</v>
          </cell>
        </row>
        <row r="14768">
          <cell r="B14768" t="str">
            <v>YEC9775155RAM</v>
          </cell>
          <cell r="C14768" t="str">
            <v>YEC9775155</v>
          </cell>
          <cell r="D14768">
            <v>2024</v>
          </cell>
          <cell r="E14768">
            <v>1</v>
          </cell>
          <cell r="F14768" t="str">
            <v>0010</v>
          </cell>
          <cell r="G14768" t="str">
            <v>A001</v>
          </cell>
          <cell r="H14768" t="str">
            <v>PAINTED FRAME</v>
          </cell>
          <cell r="I14768" t="str">
            <v>RAM</v>
          </cell>
          <cell r="K14768" t="str">
            <v>C1307718-510</v>
          </cell>
          <cell r="L14768" t="e">
            <v>#N/A</v>
          </cell>
        </row>
        <row r="14769">
          <cell r="B14769" t="str">
            <v>YEC9775155Framgaffel</v>
          </cell>
          <cell r="C14769" t="str">
            <v>YEC9775155</v>
          </cell>
          <cell r="D14769">
            <v>2024</v>
          </cell>
          <cell r="E14769">
            <v>2</v>
          </cell>
          <cell r="F14769" t="str">
            <v>0020</v>
          </cell>
          <cell r="G14769" t="str">
            <v>A002</v>
          </cell>
          <cell r="H14769" t="str">
            <v>PAINTED FORK</v>
          </cell>
          <cell r="I14769" t="str">
            <v>Framgaffel</v>
          </cell>
          <cell r="K14769" t="str">
            <v>C1605442-224</v>
          </cell>
          <cell r="L14769" t="e">
            <v>#N/A</v>
          </cell>
        </row>
        <row r="14770">
          <cell r="B14770" t="str">
            <v>YEC9775155Styrlager</v>
          </cell>
          <cell r="C14770" t="str">
            <v>YEC9775155</v>
          </cell>
          <cell r="D14770">
            <v>2024</v>
          </cell>
          <cell r="E14770">
            <v>3</v>
          </cell>
          <cell r="F14770" t="str">
            <v>0030</v>
          </cell>
          <cell r="G14770" t="str">
            <v>B001</v>
          </cell>
          <cell r="H14770" t="str">
            <v>Head Set</v>
          </cell>
          <cell r="I14770" t="str">
            <v>Styrlager</v>
          </cell>
          <cell r="K14770" t="str">
            <v>C2105256</v>
          </cell>
          <cell r="L14770" t="str">
            <v>C2105256</v>
          </cell>
        </row>
        <row r="14771">
          <cell r="B14771" t="str">
            <v xml:space="preserve">YEC9775155Styrstam </v>
          </cell>
          <cell r="C14771" t="str">
            <v>YEC9775155</v>
          </cell>
          <cell r="D14771">
            <v>2024</v>
          </cell>
          <cell r="E14771">
            <v>4</v>
          </cell>
          <cell r="F14771" t="str">
            <v>0040</v>
          </cell>
          <cell r="G14771" t="str">
            <v>B002</v>
          </cell>
          <cell r="H14771" t="str">
            <v>Handlebar Stem</v>
          </cell>
          <cell r="I14771" t="str">
            <v xml:space="preserve">Styrstam </v>
          </cell>
          <cell r="K14771" t="str">
            <v>C2205585-090</v>
          </cell>
          <cell r="L14771" t="str">
            <v>C2205585-090</v>
          </cell>
        </row>
        <row r="14772">
          <cell r="B14772" t="str">
            <v>YEC9775155Styre</v>
          </cell>
          <cell r="C14772" t="str">
            <v>YEC9775155</v>
          </cell>
          <cell r="D14772">
            <v>2024</v>
          </cell>
          <cell r="E14772">
            <v>5</v>
          </cell>
          <cell r="F14772" t="str">
            <v>0050</v>
          </cell>
          <cell r="G14772" t="str">
            <v>B003</v>
          </cell>
          <cell r="H14772" t="str">
            <v>Handelbar</v>
          </cell>
          <cell r="I14772" t="str">
            <v>Styre</v>
          </cell>
          <cell r="K14772" t="str">
            <v>C2306074</v>
          </cell>
          <cell r="L14772" t="str">
            <v>C2306074</v>
          </cell>
        </row>
        <row r="14773">
          <cell r="B14773" t="str">
            <v>YEC9775155Bromsgrepp H</v>
          </cell>
          <cell r="C14773" t="str">
            <v>YEC9775155</v>
          </cell>
          <cell r="D14773">
            <v>2024</v>
          </cell>
          <cell r="E14773">
            <v>6</v>
          </cell>
          <cell r="F14773" t="str">
            <v>0060</v>
          </cell>
          <cell r="G14773" t="str">
            <v>C002</v>
          </cell>
          <cell r="H14773" t="str">
            <v>Brake Lever R</v>
          </cell>
          <cell r="I14773" t="str">
            <v>Bromsgrepp H</v>
          </cell>
          <cell r="K14773" t="str">
            <v xml:space="preserve"> </v>
          </cell>
          <cell r="L14773" t="e">
            <v>#N/A</v>
          </cell>
        </row>
        <row r="14774">
          <cell r="B14774" t="str">
            <v>YEC9775155Bromsgrepp V</v>
          </cell>
          <cell r="C14774" t="str">
            <v>YEC9775155</v>
          </cell>
          <cell r="D14774">
            <v>2024</v>
          </cell>
          <cell r="E14774">
            <v>7</v>
          </cell>
          <cell r="F14774" t="str">
            <v>0070</v>
          </cell>
          <cell r="G14774" t="str">
            <v>C001</v>
          </cell>
          <cell r="H14774" t="str">
            <v>Brake Lever L</v>
          </cell>
          <cell r="I14774" t="str">
            <v>Bromsgrepp V</v>
          </cell>
          <cell r="K14774" t="str">
            <v>Shimano</v>
          </cell>
          <cell r="L14774" t="str">
            <v>Kontakta SHIMANO</v>
          </cell>
        </row>
        <row r="14775">
          <cell r="B14775" t="str">
            <v>YEC9775155Växelreglage H</v>
          </cell>
          <cell r="C14775" t="str">
            <v>YEC9775155</v>
          </cell>
          <cell r="D14775">
            <v>2024</v>
          </cell>
          <cell r="E14775">
            <v>8</v>
          </cell>
          <cell r="F14775" t="str">
            <v>0080</v>
          </cell>
          <cell r="G14775" t="str">
            <v>D002</v>
          </cell>
          <cell r="H14775" t="str">
            <v>Shift Lever R</v>
          </cell>
          <cell r="I14775" t="str">
            <v>Växelreglage H</v>
          </cell>
          <cell r="K14775" t="str">
            <v>C5105092</v>
          </cell>
          <cell r="L14775" t="str">
            <v>Kontakta SHIMANO</v>
          </cell>
        </row>
        <row r="14776">
          <cell r="B14776" t="str">
            <v>YEC9775155Växelreglage V</v>
          </cell>
          <cell r="C14776" t="str">
            <v>YEC9775155</v>
          </cell>
          <cell r="D14776">
            <v>2024</v>
          </cell>
          <cell r="E14776">
            <v>9</v>
          </cell>
          <cell r="F14776" t="str">
            <v>0090</v>
          </cell>
          <cell r="G14776" t="str">
            <v>D001</v>
          </cell>
          <cell r="H14776" t="str">
            <v>Shift Lever L</v>
          </cell>
          <cell r="I14776" t="str">
            <v>Växelreglage V</v>
          </cell>
          <cell r="L14776" t="e">
            <v>#N/A</v>
          </cell>
        </row>
        <row r="14777">
          <cell r="B14777" t="str">
            <v>YEC9775155Handtag par</v>
          </cell>
          <cell r="C14777" t="str">
            <v>YEC9775155</v>
          </cell>
          <cell r="D14777">
            <v>2024</v>
          </cell>
          <cell r="E14777">
            <v>10</v>
          </cell>
          <cell r="F14777" t="str">
            <v>0100</v>
          </cell>
          <cell r="G14777" t="str">
            <v>B004</v>
          </cell>
          <cell r="H14777" t="str">
            <v>Grip R</v>
          </cell>
          <cell r="I14777" t="str">
            <v>Handtag par</v>
          </cell>
          <cell r="K14777" t="str">
            <v>C2505528</v>
          </cell>
          <cell r="L14777" t="str">
            <v>C2500057</v>
          </cell>
        </row>
        <row r="14778">
          <cell r="B14778" t="str">
            <v>YEC9775155Frambroms</v>
          </cell>
          <cell r="C14778" t="str">
            <v>YEC9775155</v>
          </cell>
          <cell r="D14778">
            <v>2024</v>
          </cell>
          <cell r="E14778">
            <v>11</v>
          </cell>
          <cell r="F14778" t="str">
            <v>0110</v>
          </cell>
          <cell r="G14778" t="str">
            <v>C003</v>
          </cell>
          <cell r="H14778" t="str">
            <v xml:space="preserve">Brake front </v>
          </cell>
          <cell r="I14778" t="str">
            <v>Frambroms</v>
          </cell>
          <cell r="K14778" t="str">
            <v>AMT200KLFURX100</v>
          </cell>
          <cell r="L14778" t="str">
            <v>Kontakta SHIMANO</v>
          </cell>
        </row>
        <row r="14779">
          <cell r="B14779" t="str">
            <v>YEC9775155Bakbroms</v>
          </cell>
          <cell r="C14779" t="str">
            <v>YEC9775155</v>
          </cell>
          <cell r="D14779">
            <v>2024</v>
          </cell>
          <cell r="E14779">
            <v>12</v>
          </cell>
          <cell r="F14779" t="str">
            <v>0120</v>
          </cell>
          <cell r="G14779" t="str">
            <v>C004</v>
          </cell>
          <cell r="H14779" t="str">
            <v>Brake rear</v>
          </cell>
          <cell r="I14779" t="str">
            <v>Bakbroms</v>
          </cell>
          <cell r="K14779" t="str">
            <v>Fotbroms</v>
          </cell>
          <cell r="L14779" t="str">
            <v>Kontakta SHIMANO</v>
          </cell>
        </row>
        <row r="14780">
          <cell r="B14780" t="str">
            <v>YEC9775155Vevlager</v>
          </cell>
          <cell r="C14780" t="str">
            <v>YEC9775155</v>
          </cell>
          <cell r="D14780">
            <v>2024</v>
          </cell>
          <cell r="E14780">
            <v>13</v>
          </cell>
          <cell r="F14780" t="str">
            <v>0130</v>
          </cell>
          <cell r="G14780" t="str">
            <v>E001</v>
          </cell>
          <cell r="H14780" t="str">
            <v xml:space="preserve">BB-set </v>
          </cell>
          <cell r="I14780" t="str">
            <v>Vevlager</v>
          </cell>
          <cell r="K14780" t="str">
            <v>INGÅR I MOTORN</v>
          </cell>
          <cell r="L14780" t="str">
            <v>Ingår i motorn</v>
          </cell>
        </row>
        <row r="14781">
          <cell r="B14781" t="str">
            <v>YEC9775155Vevparti</v>
          </cell>
          <cell r="C14781" t="str">
            <v>YEC9775155</v>
          </cell>
          <cell r="D14781">
            <v>2024</v>
          </cell>
          <cell r="E14781">
            <v>14</v>
          </cell>
          <cell r="F14781" t="str">
            <v>0140</v>
          </cell>
          <cell r="G14781" t="str">
            <v>E002</v>
          </cell>
          <cell r="H14781" t="str">
            <v>Front Chainwheel</v>
          </cell>
          <cell r="I14781" t="str">
            <v>Vevparti</v>
          </cell>
          <cell r="K14781" t="str">
            <v>C3305778-EG</v>
          </cell>
          <cell r="L14781" t="str">
            <v>C3305778-EG</v>
          </cell>
        </row>
        <row r="14782">
          <cell r="B14782" t="str">
            <v>YEC9775155Kedjeskydd</v>
          </cell>
          <cell r="C14782" t="str">
            <v>YEC9775155</v>
          </cell>
          <cell r="D14782">
            <v>2024</v>
          </cell>
          <cell r="E14782">
            <v>15</v>
          </cell>
          <cell r="F14782" t="str">
            <v>0150</v>
          </cell>
          <cell r="G14782" t="str">
            <v>H001</v>
          </cell>
          <cell r="H14782" t="str">
            <v>Chain guard</v>
          </cell>
          <cell r="I14782" t="str">
            <v>Kedjeskydd</v>
          </cell>
          <cell r="K14782" t="str">
            <v>C8305427/ZBK</v>
          </cell>
          <cell r="L14782" t="str">
            <v>C8305427/ZBK</v>
          </cell>
        </row>
        <row r="14783">
          <cell r="B14783" t="str">
            <v>YEC9775155Kedjeskyddsfäste</v>
          </cell>
          <cell r="C14783" t="str">
            <v>YEC9775155</v>
          </cell>
          <cell r="D14783">
            <v>2024</v>
          </cell>
          <cell r="E14783">
            <v>16</v>
          </cell>
          <cell r="F14783" t="str">
            <v>0160</v>
          </cell>
          <cell r="G14783" t="str">
            <v>H002</v>
          </cell>
          <cell r="H14783" t="str">
            <v>Chain guard bracket</v>
          </cell>
          <cell r="I14783" t="str">
            <v>Kedjeskyddsfäste</v>
          </cell>
          <cell r="K14783" t="str">
            <v>C8305526</v>
          </cell>
          <cell r="L14783" t="str">
            <v>C8305526</v>
          </cell>
        </row>
        <row r="14784">
          <cell r="B14784" t="str">
            <v>YEC9775155Framväxel</v>
          </cell>
          <cell r="C14784" t="str">
            <v>YEC9775155</v>
          </cell>
          <cell r="D14784">
            <v>2024</v>
          </cell>
          <cell r="E14784">
            <v>17</v>
          </cell>
          <cell r="F14784" t="str">
            <v>0170</v>
          </cell>
          <cell r="G14784" t="str">
            <v>D003</v>
          </cell>
          <cell r="H14784" t="str">
            <v>Front Derailleur</v>
          </cell>
          <cell r="I14784" t="str">
            <v>Framväxel</v>
          </cell>
          <cell r="L14784" t="e">
            <v>#N/A</v>
          </cell>
        </row>
        <row r="14785">
          <cell r="B14785" t="str">
            <v>YEC9775155Bakväxel</v>
          </cell>
          <cell r="C14785" t="str">
            <v>YEC9775155</v>
          </cell>
          <cell r="D14785">
            <v>2024</v>
          </cell>
          <cell r="E14785">
            <v>18</v>
          </cell>
          <cell r="F14785" t="str">
            <v>0180</v>
          </cell>
          <cell r="G14785" t="str">
            <v>D004</v>
          </cell>
          <cell r="H14785" t="str">
            <v>Rear Derailleur</v>
          </cell>
          <cell r="I14785" t="str">
            <v>Bakväxel</v>
          </cell>
          <cell r="K14785" t="str">
            <v>Shimano</v>
          </cell>
          <cell r="L14785" t="str">
            <v>Kontakta SHIMANO</v>
          </cell>
        </row>
        <row r="14786">
          <cell r="B14786" t="str">
            <v>YEC9775155Kedja</v>
          </cell>
          <cell r="C14786" t="str">
            <v>YEC9775155</v>
          </cell>
          <cell r="D14786">
            <v>2024</v>
          </cell>
          <cell r="E14786">
            <v>19</v>
          </cell>
          <cell r="F14786" t="str">
            <v>0190</v>
          </cell>
          <cell r="G14786" t="str">
            <v>E003</v>
          </cell>
          <cell r="H14786" t="str">
            <v xml:space="preserve">Chain </v>
          </cell>
          <cell r="I14786" t="str">
            <v>Kedja</v>
          </cell>
          <cell r="K14786" t="str">
            <v>C3405041-104</v>
          </cell>
          <cell r="L14786" t="str">
            <v>C3400038</v>
          </cell>
        </row>
        <row r="14787">
          <cell r="B14787" t="str">
            <v>YEC9775155Kassett</v>
          </cell>
          <cell r="C14787" t="str">
            <v>YEC9775155</v>
          </cell>
          <cell r="D14787">
            <v>2024</v>
          </cell>
          <cell r="E14787">
            <v>20</v>
          </cell>
          <cell r="F14787" t="str">
            <v>0200</v>
          </cell>
          <cell r="G14787" t="str">
            <v>E004</v>
          </cell>
          <cell r="H14787" t="str">
            <v>Cassette Sprocket</v>
          </cell>
          <cell r="I14787" t="str">
            <v>Kassett</v>
          </cell>
          <cell r="K14787" t="str">
            <v>ASMGEAR16SU</v>
          </cell>
          <cell r="L14787" t="str">
            <v>Kontakta SHIMANO</v>
          </cell>
        </row>
        <row r="14788">
          <cell r="B14788" t="str">
            <v>YEC9775155Framhjul</v>
          </cell>
          <cell r="C14788" t="str">
            <v>YEC9775155</v>
          </cell>
          <cell r="D14788">
            <v>2024</v>
          </cell>
          <cell r="E14788">
            <v>21</v>
          </cell>
          <cell r="F14788" t="str">
            <v>0210</v>
          </cell>
          <cell r="G14788" t="str">
            <v>F001</v>
          </cell>
          <cell r="H14788" t="str">
            <v>Front hub</v>
          </cell>
          <cell r="I14788" t="str">
            <v>Framhjul</v>
          </cell>
          <cell r="K14788" t="str">
            <v>C4108198</v>
          </cell>
          <cell r="L14788" t="str">
            <v>C4100392</v>
          </cell>
        </row>
        <row r="14789">
          <cell r="B14789" t="str">
            <v>YEC9775155Bakhjul</v>
          </cell>
          <cell r="C14789" t="str">
            <v>YEC9775155</v>
          </cell>
          <cell r="D14789">
            <v>2024</v>
          </cell>
          <cell r="E14789">
            <v>22</v>
          </cell>
          <cell r="F14789" t="str">
            <v>0220</v>
          </cell>
          <cell r="G14789" t="str">
            <v>F002</v>
          </cell>
          <cell r="H14789" t="str">
            <v>Rear hub</v>
          </cell>
          <cell r="I14789" t="str">
            <v>Bakhjul</v>
          </cell>
          <cell r="K14789" t="str">
            <v>C4208372</v>
          </cell>
          <cell r="L14789" t="str">
            <v>C4200299</v>
          </cell>
        </row>
        <row r="14790">
          <cell r="B14790" t="str">
            <v>YEC9775155Däck</v>
          </cell>
          <cell r="C14790" t="str">
            <v>YEC9775155</v>
          </cell>
          <cell r="D14790">
            <v>2024</v>
          </cell>
          <cell r="E14790">
            <v>23</v>
          </cell>
          <cell r="F14790" t="str">
            <v>0230</v>
          </cell>
          <cell r="G14790" t="str">
            <v>F003</v>
          </cell>
          <cell r="H14790" t="str">
            <v>Tire</v>
          </cell>
          <cell r="I14790" t="str">
            <v>Däck</v>
          </cell>
          <cell r="K14790" t="str">
            <v>C4906530</v>
          </cell>
          <cell r="L14790" t="str">
            <v>BSP?</v>
          </cell>
        </row>
        <row r="14791">
          <cell r="B14791" t="str">
            <v>YEC9775155Skärmar set</v>
          </cell>
          <cell r="C14791" t="str">
            <v>YEC9775155</v>
          </cell>
          <cell r="D14791">
            <v>2024</v>
          </cell>
          <cell r="E14791">
            <v>24</v>
          </cell>
          <cell r="F14791" t="str">
            <v>0240</v>
          </cell>
          <cell r="G14791" t="str">
            <v>H003</v>
          </cell>
          <cell r="H14791" t="str">
            <v xml:space="preserve">Mudguard front   </v>
          </cell>
          <cell r="I14791" t="str">
            <v>Skärmar set</v>
          </cell>
          <cell r="K14791" t="str">
            <v>C8255677-848M</v>
          </cell>
          <cell r="L14791" t="str">
            <v>Kontakta Service</v>
          </cell>
        </row>
        <row r="14792">
          <cell r="B14792" t="str">
            <v>YEC9775155Pakethållare</v>
          </cell>
          <cell r="C14792" t="str">
            <v>YEC9775155</v>
          </cell>
          <cell r="D14792">
            <v>2024</v>
          </cell>
          <cell r="E14792">
            <v>25</v>
          </cell>
          <cell r="F14792" t="str">
            <v>0250</v>
          </cell>
          <cell r="G14792" t="str">
            <v>H004</v>
          </cell>
          <cell r="H14792" t="str">
            <v>Carrier</v>
          </cell>
          <cell r="I14792" t="str">
            <v>Pakethållare</v>
          </cell>
          <cell r="K14792" t="str">
            <v>C8205834-BK</v>
          </cell>
          <cell r="L14792" t="str">
            <v>C8205834-BK</v>
          </cell>
        </row>
        <row r="14793">
          <cell r="B14793" t="str">
            <v>YEC9775155Sadel</v>
          </cell>
          <cell r="C14793" t="str">
            <v>YEC9775155</v>
          </cell>
          <cell r="D14793">
            <v>2024</v>
          </cell>
          <cell r="E14793">
            <v>26</v>
          </cell>
          <cell r="F14793" t="str">
            <v>0260</v>
          </cell>
          <cell r="G14793" t="str">
            <v>G001</v>
          </cell>
          <cell r="H14793" t="str">
            <v>Saddle</v>
          </cell>
          <cell r="I14793" t="str">
            <v>Sadel</v>
          </cell>
          <cell r="K14793" t="str">
            <v>C7105989</v>
          </cell>
          <cell r="L14793" t="str">
            <v>C7100596</v>
          </cell>
        </row>
        <row r="14794">
          <cell r="B14794" t="str">
            <v>YEC9775155Sadelstolpe</v>
          </cell>
          <cell r="C14794" t="str">
            <v>YEC9775155</v>
          </cell>
          <cell r="D14794">
            <v>2024</v>
          </cell>
          <cell r="E14794">
            <v>27</v>
          </cell>
          <cell r="F14794" t="str">
            <v>0270</v>
          </cell>
          <cell r="G14794" t="str">
            <v>G002</v>
          </cell>
          <cell r="H14794" t="str">
            <v>Seatpost</v>
          </cell>
          <cell r="I14794" t="str">
            <v>Sadelstolpe</v>
          </cell>
          <cell r="K14794" t="str">
            <v>C7205260</v>
          </cell>
          <cell r="L14794" t="str">
            <v>C7200053</v>
          </cell>
        </row>
        <row r="14795">
          <cell r="B14795" t="str">
            <v>YEC9775155Sadelrörsklämma</v>
          </cell>
          <cell r="C14795" t="str">
            <v>YEC9775155</v>
          </cell>
          <cell r="D14795">
            <v>2024</v>
          </cell>
          <cell r="E14795">
            <v>28</v>
          </cell>
          <cell r="F14795" t="str">
            <v>0280</v>
          </cell>
          <cell r="G14795" t="str">
            <v>G003</v>
          </cell>
          <cell r="H14795" t="str">
            <v>Seat Clamp</v>
          </cell>
          <cell r="I14795" t="str">
            <v>Sadelrörsklämma</v>
          </cell>
          <cell r="K14795" t="str">
            <v>C7305002</v>
          </cell>
          <cell r="L14795" t="str">
            <v>C7300027-318</v>
          </cell>
        </row>
        <row r="14796">
          <cell r="B14796" t="str">
            <v>YEC9775155Framlampa</v>
          </cell>
          <cell r="C14796" t="str">
            <v>YEC9775155</v>
          </cell>
          <cell r="D14796">
            <v>2024</v>
          </cell>
          <cell r="E14796">
            <v>29</v>
          </cell>
          <cell r="F14796" t="str">
            <v>0290</v>
          </cell>
          <cell r="G14796" t="str">
            <v>H005</v>
          </cell>
          <cell r="H14796" t="str">
            <v>Front light</v>
          </cell>
          <cell r="I14796" t="str">
            <v>Framlampa</v>
          </cell>
          <cell r="K14796" t="str">
            <v>C8015300</v>
          </cell>
          <cell r="L14796" t="str">
            <v>C8015300</v>
          </cell>
        </row>
        <row r="14797">
          <cell r="B14797" t="str">
            <v>YEC9775155Baklampa</v>
          </cell>
          <cell r="C14797" t="str">
            <v>YEC9775155</v>
          </cell>
          <cell r="D14797">
            <v>2024</v>
          </cell>
          <cell r="E14797">
            <v>30</v>
          </cell>
          <cell r="F14797" t="str">
            <v>0300</v>
          </cell>
          <cell r="G14797" t="str">
            <v>H006</v>
          </cell>
          <cell r="H14797" t="str">
            <v>Light, Rear</v>
          </cell>
          <cell r="I14797" t="str">
            <v>Baklampa</v>
          </cell>
          <cell r="K14797" t="str">
            <v>C8705186-1RLBK</v>
          </cell>
          <cell r="L14797" t="str">
            <v>C8705186-1RLBK</v>
          </cell>
        </row>
        <row r="14798">
          <cell r="B14798" t="str">
            <v>YEC9775155Låssats</v>
          </cell>
          <cell r="C14798" t="str">
            <v>YEC9775155</v>
          </cell>
          <cell r="D14798">
            <v>2024</v>
          </cell>
          <cell r="E14798">
            <v>31</v>
          </cell>
          <cell r="F14798" t="str">
            <v>0310</v>
          </cell>
          <cell r="G14798" t="str">
            <v>H007</v>
          </cell>
          <cell r="H14798" t="str">
            <v>Lock</v>
          </cell>
          <cell r="I14798" t="str">
            <v>Låssats</v>
          </cell>
          <cell r="K14798" t="str">
            <v>C8405069</v>
          </cell>
          <cell r="L14798" t="str">
            <v>C8405069</v>
          </cell>
        </row>
        <row r="14799">
          <cell r="B14799" t="str">
            <v>YEC9775155Stöd</v>
          </cell>
          <cell r="C14799" t="str">
            <v>YEC9775155</v>
          </cell>
          <cell r="D14799">
            <v>2024</v>
          </cell>
          <cell r="E14799">
            <v>32</v>
          </cell>
          <cell r="F14799" t="str">
            <v>0320</v>
          </cell>
          <cell r="G14799" t="str">
            <v>H008</v>
          </cell>
          <cell r="H14799" t="str">
            <v>Kick stand</v>
          </cell>
          <cell r="I14799" t="str">
            <v>Stöd</v>
          </cell>
          <cell r="K14799" t="str">
            <v>C8105224</v>
          </cell>
          <cell r="L14799" t="str">
            <v>C8105224</v>
          </cell>
        </row>
        <row r="14800">
          <cell r="B14800" t="str">
            <v>YEC9775155Korg</v>
          </cell>
          <cell r="C14800" t="str">
            <v>YEC9775155</v>
          </cell>
          <cell r="D14800">
            <v>2024</v>
          </cell>
          <cell r="E14800">
            <v>33</v>
          </cell>
          <cell r="F14800" t="str">
            <v>0330</v>
          </cell>
          <cell r="G14800" t="str">
            <v>H009</v>
          </cell>
          <cell r="H14800" t="str">
            <v>Basket / Fr carrier</v>
          </cell>
          <cell r="I14800" t="str">
            <v>Korg</v>
          </cell>
          <cell r="K14800" t="str">
            <v>C8605198</v>
          </cell>
          <cell r="L14800" t="str">
            <v>C8600016</v>
          </cell>
        </row>
        <row r="14801">
          <cell r="B14801" t="str">
            <v>YEC9775155Pedaler</v>
          </cell>
          <cell r="C14801" t="str">
            <v>YEC9775155</v>
          </cell>
          <cell r="D14801">
            <v>2024</v>
          </cell>
          <cell r="E14801">
            <v>34</v>
          </cell>
          <cell r="F14801" t="str">
            <v>0340</v>
          </cell>
          <cell r="G14801" t="str">
            <v>E005</v>
          </cell>
          <cell r="H14801" t="str">
            <v xml:space="preserve">Pedal </v>
          </cell>
          <cell r="I14801" t="str">
            <v>Pedaler</v>
          </cell>
          <cell r="K14801" t="str">
            <v>C3505208</v>
          </cell>
          <cell r="L14801" t="str">
            <v>C3500059</v>
          </cell>
        </row>
        <row r="14802">
          <cell r="B14802" t="str">
            <v>YEC9775155Motor</v>
          </cell>
          <cell r="C14802" t="str">
            <v>YEC9775155</v>
          </cell>
          <cell r="D14802">
            <v>2024</v>
          </cell>
          <cell r="E14802">
            <v>35</v>
          </cell>
          <cell r="F14802" t="str">
            <v>0350</v>
          </cell>
          <cell r="G14802" t="str">
            <v>J001</v>
          </cell>
          <cell r="H14802" t="str">
            <v>DRIVE UNIT:</v>
          </cell>
          <cell r="I14802" t="str">
            <v>Motor</v>
          </cell>
          <cell r="K14802" t="str">
            <v>C8705240-1-01BC</v>
          </cell>
          <cell r="L14802" t="str">
            <v>C8705240-1-01BC</v>
          </cell>
        </row>
        <row r="14803">
          <cell r="B14803" t="str">
            <v>YEC9775155Display</v>
          </cell>
          <cell r="C14803" t="str">
            <v>YEC9775155</v>
          </cell>
          <cell r="D14803">
            <v>2024</v>
          </cell>
          <cell r="E14803">
            <v>36</v>
          </cell>
          <cell r="F14803" t="str">
            <v>0360</v>
          </cell>
          <cell r="G14803" t="str">
            <v>J004</v>
          </cell>
          <cell r="H14803" t="str">
            <v>DISPLAY:</v>
          </cell>
          <cell r="I14803" t="str">
            <v>Display</v>
          </cell>
          <cell r="K14803" t="str">
            <v>C8705068-1-41C</v>
          </cell>
          <cell r="L14803" t="str">
            <v>C8705068-1-41C</v>
          </cell>
        </row>
        <row r="14804">
          <cell r="B14804" t="str">
            <v>YEC9775155EB-Bus kabel</v>
          </cell>
          <cell r="C14804" t="str">
            <v>YEC9775155</v>
          </cell>
          <cell r="D14804">
            <v>2024</v>
          </cell>
          <cell r="E14804">
            <v>37</v>
          </cell>
          <cell r="F14804" t="str">
            <v>0370</v>
          </cell>
          <cell r="G14804" t="str">
            <v>J005</v>
          </cell>
          <cell r="H14804" t="str">
            <v>EB-BUS CABLE:</v>
          </cell>
          <cell r="I14804" t="str">
            <v>EB-Bus kabel</v>
          </cell>
          <cell r="K14804" t="str">
            <v>C8705240-1-4-2C</v>
          </cell>
          <cell r="L14804" t="str">
            <v>C8705240-1-4-2C</v>
          </cell>
        </row>
        <row r="14805">
          <cell r="B14805" t="str">
            <v>YEC9775155Motorkabel</v>
          </cell>
          <cell r="C14805" t="str">
            <v>YEC9775155</v>
          </cell>
          <cell r="D14805">
            <v>2024</v>
          </cell>
          <cell r="E14805">
            <v>38</v>
          </cell>
          <cell r="F14805" t="str">
            <v>0380</v>
          </cell>
          <cell r="G14805" t="str">
            <v>J006</v>
          </cell>
          <cell r="H14805" t="str">
            <v>POWER CABLE:</v>
          </cell>
          <cell r="I14805" t="str">
            <v>Motorkabel</v>
          </cell>
          <cell r="K14805" t="str">
            <v>Ingår i batterihållaren</v>
          </cell>
          <cell r="L14805" t="str">
            <v>Ingår i batterihållaren</v>
          </cell>
        </row>
        <row r="14806">
          <cell r="B14806" t="str">
            <v>YEC9775155Kabel framlampa</v>
          </cell>
          <cell r="C14806" t="str">
            <v>YEC9775155</v>
          </cell>
          <cell r="D14806">
            <v>2024</v>
          </cell>
          <cell r="E14806">
            <v>39</v>
          </cell>
          <cell r="F14806" t="str">
            <v>0390</v>
          </cell>
          <cell r="G14806" t="str">
            <v>J007</v>
          </cell>
          <cell r="H14806" t="str">
            <v>F. LIGHT CABLE:</v>
          </cell>
          <cell r="I14806" t="str">
            <v>Kabel framlampa</v>
          </cell>
          <cell r="K14806" t="str">
            <v>C8705068-1-0416</v>
          </cell>
          <cell r="L14806" t="str">
            <v>C8705068-1-0416</v>
          </cell>
        </row>
        <row r="14807">
          <cell r="B14807" t="str">
            <v>YEC9775155Kabel baklampa</v>
          </cell>
          <cell r="C14807" t="str">
            <v>YEC9775155</v>
          </cell>
          <cell r="D14807">
            <v>2024</v>
          </cell>
          <cell r="E14807">
            <v>40</v>
          </cell>
          <cell r="F14807" t="str">
            <v>0400</v>
          </cell>
          <cell r="G14807" t="str">
            <v>J008</v>
          </cell>
          <cell r="H14807" t="str">
            <v>R. LIGHT CABLE:</v>
          </cell>
          <cell r="I14807" t="str">
            <v>Kabel baklampa</v>
          </cell>
          <cell r="K14807" t="str">
            <v>INGÅR I BATTERIET</v>
          </cell>
          <cell r="L14807" t="str">
            <v>Ingår i batteriet</v>
          </cell>
        </row>
        <row r="14808">
          <cell r="B14808" t="str">
            <v>YEC9775155Hastighetssensor</v>
          </cell>
          <cell r="C14808" t="str">
            <v>YEC9775155</v>
          </cell>
          <cell r="D14808">
            <v>2024</v>
          </cell>
          <cell r="E14808">
            <v>41</v>
          </cell>
          <cell r="F14808" t="str">
            <v>0410</v>
          </cell>
          <cell r="G14808" t="str">
            <v>J009</v>
          </cell>
          <cell r="H14808" t="str">
            <v>SPEED SENSOR:</v>
          </cell>
          <cell r="I14808" t="str">
            <v>Hastighetssensor</v>
          </cell>
          <cell r="K14808" t="str">
            <v>C8705068-1-411C</v>
          </cell>
          <cell r="L14808" t="str">
            <v>C8705068-1-411C</v>
          </cell>
        </row>
        <row r="14809">
          <cell r="B14809" t="str">
            <v>YEC9775155Batteri</v>
          </cell>
          <cell r="C14809" t="str">
            <v>YEC9775155</v>
          </cell>
          <cell r="D14809">
            <v>2024</v>
          </cell>
          <cell r="E14809">
            <v>42</v>
          </cell>
          <cell r="F14809" t="str">
            <v>0420</v>
          </cell>
          <cell r="G14809" t="str">
            <v>J002</v>
          </cell>
          <cell r="H14809" t="str">
            <v>BATTERY:</v>
          </cell>
          <cell r="I14809" t="str">
            <v>Batteri</v>
          </cell>
          <cell r="K14809" t="str">
            <v>C8705186-E-11C</v>
          </cell>
          <cell r="L14809" t="str">
            <v>C8705186-E-11C</v>
          </cell>
        </row>
        <row r="14810">
          <cell r="B14810" t="str">
            <v>YEC9775155Batterihållare</v>
          </cell>
          <cell r="C14810" t="str">
            <v>YEC9775155</v>
          </cell>
          <cell r="D14810">
            <v>2024</v>
          </cell>
          <cell r="E14810">
            <v>43</v>
          </cell>
          <cell r="F14810" t="str">
            <v>0430</v>
          </cell>
          <cell r="G14810" t="str">
            <v>J003</v>
          </cell>
          <cell r="H14810" t="str">
            <v>BATTERY HOLDER/Slider</v>
          </cell>
          <cell r="I14810" t="str">
            <v>Batterihållare</v>
          </cell>
          <cell r="K14810" t="str">
            <v>C8705188-E-05</v>
          </cell>
          <cell r="L14810" t="str">
            <v>C8705188-E-05</v>
          </cell>
        </row>
        <row r="14811">
          <cell r="B14811" t="str">
            <v>YEC9775155Batteriladdare</v>
          </cell>
          <cell r="C14811" t="str">
            <v>YEC9775155</v>
          </cell>
          <cell r="D14811">
            <v>2024</v>
          </cell>
          <cell r="E14811">
            <v>44</v>
          </cell>
          <cell r="F14811" t="str">
            <v>0440</v>
          </cell>
          <cell r="G14811" t="str">
            <v>J010</v>
          </cell>
          <cell r="H14811" t="str">
            <v>CHARGER:</v>
          </cell>
          <cell r="I14811" t="str">
            <v>Batteriladdare</v>
          </cell>
          <cell r="K14811" t="str">
            <v>C8705058-1-1D</v>
          </cell>
          <cell r="L14811" t="str">
            <v>C8705058-1-1D</v>
          </cell>
        </row>
        <row r="14812">
          <cell r="B14812" t="str">
            <v>YEC9775155Kontrollbox</v>
          </cell>
          <cell r="C14812" t="str">
            <v>YEC9775155</v>
          </cell>
          <cell r="D14812">
            <v>2024</v>
          </cell>
          <cell r="E14812">
            <v>45</v>
          </cell>
          <cell r="F14812" t="str">
            <v>0450</v>
          </cell>
          <cell r="G14812" t="str">
            <v>J011</v>
          </cell>
          <cell r="H14812" t="str">
            <v>Controller</v>
          </cell>
          <cell r="I14812" t="str">
            <v>Kontrollbox</v>
          </cell>
          <cell r="K14812" t="str">
            <v>INGÅR I MOTORN</v>
          </cell>
          <cell r="L14812" t="str">
            <v>Ingår i motorn</v>
          </cell>
        </row>
        <row r="14813">
          <cell r="B14813" t="str">
            <v>YEC9775155Växelöra</v>
          </cell>
          <cell r="C14813" t="str">
            <v>YEC9775155</v>
          </cell>
          <cell r="D14813">
            <v>2024</v>
          </cell>
          <cell r="E14813">
            <v>46</v>
          </cell>
          <cell r="F14813" t="str">
            <v>0460</v>
          </cell>
          <cell r="G14813" t="str">
            <v>D005</v>
          </cell>
          <cell r="H14813" t="str">
            <v>Gear hanger</v>
          </cell>
          <cell r="I14813" t="str">
            <v>Växelöra</v>
          </cell>
          <cell r="L14813" t="e">
            <v>#N/A</v>
          </cell>
        </row>
        <row r="14814">
          <cell r="B14814" t="str">
            <v>YEC9875338RAM</v>
          </cell>
          <cell r="C14814" t="str">
            <v>YEC9875338</v>
          </cell>
          <cell r="D14814">
            <v>2024</v>
          </cell>
          <cell r="E14814">
            <v>1</v>
          </cell>
          <cell r="F14814" t="str">
            <v>0010</v>
          </cell>
          <cell r="G14814" t="str">
            <v>A001</v>
          </cell>
          <cell r="H14814" t="str">
            <v>PAINTED FRAME</v>
          </cell>
          <cell r="I14814" t="str">
            <v>RAM</v>
          </cell>
          <cell r="K14814" t="str">
            <v>C1307708-530</v>
          </cell>
          <cell r="L14814" t="e">
            <v>#N/A</v>
          </cell>
        </row>
        <row r="14815">
          <cell r="B14815" t="str">
            <v>YEC9875338Framgaffel</v>
          </cell>
          <cell r="C14815" t="str">
            <v>YEC9875338</v>
          </cell>
          <cell r="D14815">
            <v>2024</v>
          </cell>
          <cell r="E14815">
            <v>2</v>
          </cell>
          <cell r="F14815" t="str">
            <v>0020</v>
          </cell>
          <cell r="G14815" t="str">
            <v>A002</v>
          </cell>
          <cell r="H14815" t="str">
            <v>PAINTED FORK</v>
          </cell>
          <cell r="I14815" t="str">
            <v>Framgaffel</v>
          </cell>
          <cell r="K14815" t="str">
            <v>C1605771-193</v>
          </cell>
          <cell r="L14815" t="e">
            <v>#N/A</v>
          </cell>
        </row>
        <row r="14816">
          <cell r="B14816" t="str">
            <v>YEC9875338Styrlager</v>
          </cell>
          <cell r="C14816" t="str">
            <v>YEC9875338</v>
          </cell>
          <cell r="D14816">
            <v>2024</v>
          </cell>
          <cell r="E14816">
            <v>3</v>
          </cell>
          <cell r="F14816" t="str">
            <v>0030</v>
          </cell>
          <cell r="G14816" t="str">
            <v>B001</v>
          </cell>
          <cell r="H14816" t="str">
            <v>Head Set</v>
          </cell>
          <cell r="I14816" t="str">
            <v>Styrlager</v>
          </cell>
          <cell r="K14816" t="str">
            <v>C2105291</v>
          </cell>
          <cell r="L14816" t="str">
            <v>C2100163</v>
          </cell>
        </row>
        <row r="14817">
          <cell r="B14817" t="str">
            <v xml:space="preserve">YEC9875338Styrstam </v>
          </cell>
          <cell r="C14817" t="str">
            <v>YEC9875338</v>
          </cell>
          <cell r="D14817">
            <v>2024</v>
          </cell>
          <cell r="E14817">
            <v>4</v>
          </cell>
          <cell r="F14817" t="str">
            <v>0040</v>
          </cell>
          <cell r="G14817" t="str">
            <v>B002</v>
          </cell>
          <cell r="H14817" t="str">
            <v>Handlebar Stem</v>
          </cell>
          <cell r="I14817" t="str">
            <v xml:space="preserve">Styrstam </v>
          </cell>
          <cell r="K14817" t="str">
            <v>C2205550-090</v>
          </cell>
          <cell r="L14817" t="str">
            <v>C2200066</v>
          </cell>
        </row>
        <row r="14818">
          <cell r="B14818" t="str">
            <v>YEC9875338Styre</v>
          </cell>
          <cell r="C14818" t="str">
            <v>YEC9875338</v>
          </cell>
          <cell r="D14818">
            <v>2024</v>
          </cell>
          <cell r="E14818">
            <v>5</v>
          </cell>
          <cell r="F14818" t="str">
            <v>0050</v>
          </cell>
          <cell r="G14818" t="str">
            <v>B003</v>
          </cell>
          <cell r="H14818" t="str">
            <v>Handelbar</v>
          </cell>
          <cell r="I14818" t="str">
            <v>Styre</v>
          </cell>
          <cell r="K14818" t="str">
            <v>C2306074</v>
          </cell>
          <cell r="L14818" t="str">
            <v>C2306074</v>
          </cell>
        </row>
        <row r="14819">
          <cell r="B14819" t="str">
            <v>YEC9875338Bromsgrepp H</v>
          </cell>
          <cell r="C14819" t="str">
            <v>YEC9875338</v>
          </cell>
          <cell r="D14819">
            <v>2024</v>
          </cell>
          <cell r="E14819">
            <v>6</v>
          </cell>
          <cell r="F14819" t="str">
            <v>0060</v>
          </cell>
          <cell r="G14819" t="str">
            <v>C002</v>
          </cell>
          <cell r="H14819" t="str">
            <v>Brake Lever R</v>
          </cell>
          <cell r="I14819" t="str">
            <v>Bromsgrepp H</v>
          </cell>
          <cell r="K14819" t="str">
            <v xml:space="preserve"> </v>
          </cell>
          <cell r="L14819" t="e">
            <v>#N/A</v>
          </cell>
        </row>
        <row r="14820">
          <cell r="B14820" t="str">
            <v>YEC9875338Bromsgrepp V</v>
          </cell>
          <cell r="C14820" t="str">
            <v>YEC9875338</v>
          </cell>
          <cell r="D14820">
            <v>2024</v>
          </cell>
          <cell r="E14820">
            <v>7</v>
          </cell>
          <cell r="F14820" t="str">
            <v>0070</v>
          </cell>
          <cell r="G14820" t="str">
            <v>C001</v>
          </cell>
          <cell r="H14820" t="str">
            <v>Brake Lever L</v>
          </cell>
          <cell r="I14820" t="str">
            <v>Bromsgrepp V</v>
          </cell>
          <cell r="K14820" t="str">
            <v>Shimano</v>
          </cell>
          <cell r="L14820" t="str">
            <v>Kontakta SHIMANO</v>
          </cell>
        </row>
        <row r="14821">
          <cell r="B14821" t="str">
            <v>YEC9875338Växelreglage H</v>
          </cell>
          <cell r="C14821" t="str">
            <v>YEC9875338</v>
          </cell>
          <cell r="D14821">
            <v>2024</v>
          </cell>
          <cell r="E14821">
            <v>8</v>
          </cell>
          <cell r="F14821" t="str">
            <v>0080</v>
          </cell>
          <cell r="G14821" t="str">
            <v>D002</v>
          </cell>
          <cell r="H14821" t="str">
            <v>Shift Lever R</v>
          </cell>
          <cell r="I14821" t="str">
            <v>Växelreglage H</v>
          </cell>
          <cell r="K14821" t="str">
            <v>C5105092</v>
          </cell>
          <cell r="L14821" t="str">
            <v>Kontakta SHIMANO</v>
          </cell>
        </row>
        <row r="14822">
          <cell r="B14822" t="str">
            <v>YEC9875338Växelreglage V</v>
          </cell>
          <cell r="C14822" t="str">
            <v>YEC9875338</v>
          </cell>
          <cell r="D14822">
            <v>2024</v>
          </cell>
          <cell r="E14822">
            <v>9</v>
          </cell>
          <cell r="F14822" t="str">
            <v>0090</v>
          </cell>
          <cell r="G14822" t="str">
            <v>D001</v>
          </cell>
          <cell r="H14822" t="str">
            <v>Shift Lever L</v>
          </cell>
          <cell r="I14822" t="str">
            <v>Växelreglage V</v>
          </cell>
          <cell r="L14822" t="e">
            <v>#N/A</v>
          </cell>
        </row>
        <row r="14823">
          <cell r="B14823" t="str">
            <v>YEC9875338Handtag par</v>
          </cell>
          <cell r="C14823" t="str">
            <v>YEC9875338</v>
          </cell>
          <cell r="D14823">
            <v>2024</v>
          </cell>
          <cell r="E14823">
            <v>10</v>
          </cell>
          <cell r="F14823" t="str">
            <v>0100</v>
          </cell>
          <cell r="G14823" t="str">
            <v>B004</v>
          </cell>
          <cell r="H14823" t="str">
            <v>Grip R</v>
          </cell>
          <cell r="I14823" t="str">
            <v>Handtag par</v>
          </cell>
          <cell r="K14823" t="str">
            <v>C2505528</v>
          </cell>
          <cell r="L14823" t="str">
            <v>C2500057</v>
          </cell>
        </row>
        <row r="14824">
          <cell r="B14824" t="str">
            <v>YEC9875338Frambroms</v>
          </cell>
          <cell r="C14824" t="str">
            <v>YEC9875338</v>
          </cell>
          <cell r="D14824">
            <v>2024</v>
          </cell>
          <cell r="E14824">
            <v>11</v>
          </cell>
          <cell r="F14824" t="str">
            <v>0110</v>
          </cell>
          <cell r="G14824" t="str">
            <v>C003</v>
          </cell>
          <cell r="H14824" t="str">
            <v xml:space="preserve">Brake front </v>
          </cell>
          <cell r="I14824" t="str">
            <v>Frambroms</v>
          </cell>
          <cell r="K14824" t="str">
            <v>AMT200KLFURX100</v>
          </cell>
          <cell r="L14824" t="str">
            <v>Kontakta SHIMANO</v>
          </cell>
        </row>
        <row r="14825">
          <cell r="B14825" t="str">
            <v>YEC9875338Bakbroms</v>
          </cell>
          <cell r="C14825" t="str">
            <v>YEC9875338</v>
          </cell>
          <cell r="D14825">
            <v>2024</v>
          </cell>
          <cell r="E14825">
            <v>12</v>
          </cell>
          <cell r="F14825" t="str">
            <v>0120</v>
          </cell>
          <cell r="G14825" t="str">
            <v>C004</v>
          </cell>
          <cell r="H14825" t="str">
            <v>Brake rear</v>
          </cell>
          <cell r="I14825" t="str">
            <v>Bakbroms</v>
          </cell>
          <cell r="K14825" t="str">
            <v>Fotbroms</v>
          </cell>
          <cell r="L14825" t="str">
            <v>Kontakta SHIMANO</v>
          </cell>
        </row>
        <row r="14826">
          <cell r="B14826" t="str">
            <v>YEC9875338Vevlager</v>
          </cell>
          <cell r="C14826" t="str">
            <v>YEC9875338</v>
          </cell>
          <cell r="D14826">
            <v>2024</v>
          </cell>
          <cell r="E14826">
            <v>13</v>
          </cell>
          <cell r="F14826" t="str">
            <v>0130</v>
          </cell>
          <cell r="G14826" t="str">
            <v>E001</v>
          </cell>
          <cell r="H14826" t="str">
            <v xml:space="preserve">BB-set </v>
          </cell>
          <cell r="I14826" t="str">
            <v>Vevlager</v>
          </cell>
          <cell r="K14826" t="str">
            <v>C8705195-06C</v>
          </cell>
          <cell r="L14826" t="str">
            <v>C8705195-06C</v>
          </cell>
        </row>
        <row r="14827">
          <cell r="B14827" t="str">
            <v>YEC9875338Vevparti</v>
          </cell>
          <cell r="C14827" t="str">
            <v>YEC9875338</v>
          </cell>
          <cell r="D14827">
            <v>2024</v>
          </cell>
          <cell r="E14827">
            <v>14</v>
          </cell>
          <cell r="F14827" t="str">
            <v>0140</v>
          </cell>
          <cell r="G14827" t="str">
            <v>E002</v>
          </cell>
          <cell r="H14827" t="str">
            <v>Front Chainwheel</v>
          </cell>
          <cell r="I14827" t="str">
            <v>Vevparti</v>
          </cell>
          <cell r="K14827" t="str">
            <v>C3305681-170-EG</v>
          </cell>
          <cell r="L14827" t="str">
            <v>C3305681-170-EG</v>
          </cell>
        </row>
        <row r="14828">
          <cell r="B14828" t="str">
            <v>YEC9875338Kedjeskydd</v>
          </cell>
          <cell r="C14828" t="str">
            <v>YEC9875338</v>
          </cell>
          <cell r="D14828">
            <v>2024</v>
          </cell>
          <cell r="E14828">
            <v>15</v>
          </cell>
          <cell r="F14828" t="str">
            <v>0150</v>
          </cell>
          <cell r="G14828" t="str">
            <v>H001</v>
          </cell>
          <cell r="H14828" t="str">
            <v>Chain guard</v>
          </cell>
          <cell r="I14828" t="str">
            <v>Kedjeskydd</v>
          </cell>
          <cell r="K14828" t="str">
            <v>C8305427/ZBK</v>
          </cell>
          <cell r="L14828" t="str">
            <v>C8305427/ZBK</v>
          </cell>
        </row>
        <row r="14829">
          <cell r="B14829" t="str">
            <v>YEC9875338Kedjeskyddsfäste</v>
          </cell>
          <cell r="C14829" t="str">
            <v>YEC9875338</v>
          </cell>
          <cell r="D14829">
            <v>2024</v>
          </cell>
          <cell r="E14829">
            <v>16</v>
          </cell>
          <cell r="F14829" t="str">
            <v>0160</v>
          </cell>
          <cell r="G14829" t="str">
            <v>H002</v>
          </cell>
          <cell r="H14829" t="str">
            <v>Chain guard bracket</v>
          </cell>
          <cell r="I14829" t="str">
            <v>Kedjeskyddsfäste</v>
          </cell>
          <cell r="K14829" t="str">
            <v>C8305427</v>
          </cell>
          <cell r="L14829" t="str">
            <v>C8305427</v>
          </cell>
        </row>
        <row r="14830">
          <cell r="B14830" t="str">
            <v>YEC9875338Framväxel</v>
          </cell>
          <cell r="C14830" t="str">
            <v>YEC9875338</v>
          </cell>
          <cell r="D14830">
            <v>2024</v>
          </cell>
          <cell r="E14830">
            <v>17</v>
          </cell>
          <cell r="F14830" t="str">
            <v>0170</v>
          </cell>
          <cell r="G14830" t="str">
            <v>D003</v>
          </cell>
          <cell r="H14830" t="str">
            <v>Front Derailleur</v>
          </cell>
          <cell r="I14830" t="str">
            <v>Framväxel</v>
          </cell>
          <cell r="L14830" t="e">
            <v>#N/A</v>
          </cell>
        </row>
        <row r="14831">
          <cell r="B14831" t="str">
            <v>YEC9875338Bakväxel</v>
          </cell>
          <cell r="C14831" t="str">
            <v>YEC9875338</v>
          </cell>
          <cell r="D14831">
            <v>2024</v>
          </cell>
          <cell r="E14831">
            <v>18</v>
          </cell>
          <cell r="F14831" t="str">
            <v>0180</v>
          </cell>
          <cell r="G14831" t="str">
            <v>D004</v>
          </cell>
          <cell r="H14831" t="str">
            <v>Rear Derailleur</v>
          </cell>
          <cell r="I14831" t="str">
            <v>Bakväxel</v>
          </cell>
          <cell r="K14831" t="str">
            <v>Shimano</v>
          </cell>
          <cell r="L14831" t="str">
            <v>Kontakta SHIMANO</v>
          </cell>
        </row>
        <row r="14832">
          <cell r="B14832" t="str">
            <v>YEC9875338Kedja</v>
          </cell>
          <cell r="C14832" t="str">
            <v>YEC9875338</v>
          </cell>
          <cell r="D14832">
            <v>2024</v>
          </cell>
          <cell r="E14832">
            <v>19</v>
          </cell>
          <cell r="F14832" t="str">
            <v>0190</v>
          </cell>
          <cell r="G14832" t="str">
            <v>E003</v>
          </cell>
          <cell r="H14832" t="str">
            <v xml:space="preserve">Chain </v>
          </cell>
          <cell r="I14832" t="str">
            <v>Kedja</v>
          </cell>
          <cell r="K14832" t="str">
            <v>C3405001-0100</v>
          </cell>
          <cell r="L14832" t="str">
            <v>C3400002</v>
          </cell>
        </row>
        <row r="14833">
          <cell r="B14833" t="str">
            <v>YEC9875338Kassett</v>
          </cell>
          <cell r="C14833" t="str">
            <v>YEC9875338</v>
          </cell>
          <cell r="D14833">
            <v>2024</v>
          </cell>
          <cell r="E14833">
            <v>20</v>
          </cell>
          <cell r="F14833" t="str">
            <v>0200</v>
          </cell>
          <cell r="G14833" t="str">
            <v>E004</v>
          </cell>
          <cell r="H14833" t="str">
            <v>Cassette Sprocket</v>
          </cell>
          <cell r="I14833" t="str">
            <v>Kassett</v>
          </cell>
          <cell r="K14833" t="str">
            <v>ASMGEAR16SU</v>
          </cell>
          <cell r="L14833" t="str">
            <v>Kontakta SHIMANO</v>
          </cell>
        </row>
        <row r="14834">
          <cell r="B14834" t="str">
            <v>YEC9875338Framhjul</v>
          </cell>
          <cell r="C14834" t="str">
            <v>YEC9875338</v>
          </cell>
          <cell r="D14834">
            <v>2024</v>
          </cell>
          <cell r="E14834">
            <v>21</v>
          </cell>
          <cell r="F14834" t="str">
            <v>0210</v>
          </cell>
          <cell r="G14834" t="str">
            <v>F001</v>
          </cell>
          <cell r="H14834" t="str">
            <v>Front hub</v>
          </cell>
          <cell r="I14834" t="str">
            <v>Framhjul</v>
          </cell>
          <cell r="K14834" t="str">
            <v>C4108221</v>
          </cell>
          <cell r="L14834" t="str">
            <v>C4100378</v>
          </cell>
        </row>
        <row r="14835">
          <cell r="B14835" t="str">
            <v>YEC9875338Bakhjul</v>
          </cell>
          <cell r="C14835" t="str">
            <v>YEC9875338</v>
          </cell>
          <cell r="D14835">
            <v>2024</v>
          </cell>
          <cell r="E14835">
            <v>22</v>
          </cell>
          <cell r="F14835" t="str">
            <v>0220</v>
          </cell>
          <cell r="G14835" t="str">
            <v>F002</v>
          </cell>
          <cell r="H14835" t="str">
            <v>Rear hub</v>
          </cell>
          <cell r="I14835" t="str">
            <v>Bakhjul</v>
          </cell>
          <cell r="K14835" t="str">
            <v>C4208327</v>
          </cell>
          <cell r="L14835" t="str">
            <v>C4200299</v>
          </cell>
        </row>
        <row r="14836">
          <cell r="B14836" t="str">
            <v>YEC9875338Däck</v>
          </cell>
          <cell r="C14836" t="str">
            <v>YEC9875338</v>
          </cell>
          <cell r="D14836">
            <v>2024</v>
          </cell>
          <cell r="E14836">
            <v>23</v>
          </cell>
          <cell r="F14836" t="str">
            <v>0230</v>
          </cell>
          <cell r="G14836" t="str">
            <v>F003</v>
          </cell>
          <cell r="H14836" t="str">
            <v>Tire</v>
          </cell>
          <cell r="I14836" t="str">
            <v>Däck</v>
          </cell>
          <cell r="K14836" t="str">
            <v>C4906455</v>
          </cell>
          <cell r="L14836" t="str">
            <v>C4901463</v>
          </cell>
        </row>
        <row r="14837">
          <cell r="B14837" t="str">
            <v>YEC9875338Skärmar set</v>
          </cell>
          <cell r="C14837" t="str">
            <v>YEC9875338</v>
          </cell>
          <cell r="D14837">
            <v>2024</v>
          </cell>
          <cell r="E14837">
            <v>24</v>
          </cell>
          <cell r="F14837" t="str">
            <v>0240</v>
          </cell>
          <cell r="G14837" t="str">
            <v>H003</v>
          </cell>
          <cell r="H14837" t="str">
            <v xml:space="preserve">Mudguard front   </v>
          </cell>
          <cell r="I14837" t="str">
            <v>Skärmar set</v>
          </cell>
          <cell r="K14837" t="str">
            <v>C8255729-BK</v>
          </cell>
          <cell r="L14837" t="str">
            <v>C8250028</v>
          </cell>
        </row>
        <row r="14838">
          <cell r="B14838" t="str">
            <v>YEC9875338Pakethållare</v>
          </cell>
          <cell r="C14838" t="str">
            <v>YEC9875338</v>
          </cell>
          <cell r="D14838">
            <v>2024</v>
          </cell>
          <cell r="E14838">
            <v>25</v>
          </cell>
          <cell r="F14838" t="str">
            <v>0250</v>
          </cell>
          <cell r="G14838" t="str">
            <v>H004</v>
          </cell>
          <cell r="H14838" t="str">
            <v>Carrier</v>
          </cell>
          <cell r="I14838" t="str">
            <v>Pakethållare</v>
          </cell>
          <cell r="K14838" t="str">
            <v>C8205834-BK</v>
          </cell>
          <cell r="L14838" t="str">
            <v>C8205834-BK</v>
          </cell>
        </row>
        <row r="14839">
          <cell r="B14839" t="str">
            <v>YEC9875338Sadel</v>
          </cell>
          <cell r="C14839" t="str">
            <v>YEC9875338</v>
          </cell>
          <cell r="D14839">
            <v>2024</v>
          </cell>
          <cell r="E14839">
            <v>26</v>
          </cell>
          <cell r="F14839" t="str">
            <v>0260</v>
          </cell>
          <cell r="G14839" t="str">
            <v>G001</v>
          </cell>
          <cell r="H14839" t="str">
            <v>Saddle</v>
          </cell>
          <cell r="I14839" t="str">
            <v>Sadel</v>
          </cell>
          <cell r="K14839" t="str">
            <v>C7105989</v>
          </cell>
          <cell r="L14839" t="str">
            <v>C7100596</v>
          </cell>
        </row>
        <row r="14840">
          <cell r="B14840" t="str">
            <v>YEC9875338Sadelstolpe</v>
          </cell>
          <cell r="C14840" t="str">
            <v>YEC9875338</v>
          </cell>
          <cell r="D14840">
            <v>2024</v>
          </cell>
          <cell r="E14840">
            <v>27</v>
          </cell>
          <cell r="F14840" t="str">
            <v>0270</v>
          </cell>
          <cell r="G14840" t="str">
            <v>G002</v>
          </cell>
          <cell r="H14840" t="str">
            <v>Seatpost</v>
          </cell>
          <cell r="I14840" t="str">
            <v>Sadelstolpe</v>
          </cell>
          <cell r="K14840" t="str">
            <v>C7205260</v>
          </cell>
          <cell r="L14840" t="str">
            <v>C7200053</v>
          </cell>
        </row>
        <row r="14841">
          <cell r="B14841" t="str">
            <v>YEC9875338Sadelrörsklämma</v>
          </cell>
          <cell r="C14841" t="str">
            <v>YEC9875338</v>
          </cell>
          <cell r="D14841">
            <v>2024</v>
          </cell>
          <cell r="E14841">
            <v>28</v>
          </cell>
          <cell r="F14841" t="str">
            <v>0280</v>
          </cell>
          <cell r="G14841" t="str">
            <v>G003</v>
          </cell>
          <cell r="H14841" t="str">
            <v>Seat Clamp</v>
          </cell>
          <cell r="I14841" t="str">
            <v>Sadelrörsklämma</v>
          </cell>
          <cell r="K14841" t="str">
            <v>C7305002</v>
          </cell>
          <cell r="L14841" t="str">
            <v>C7300027-318</v>
          </cell>
        </row>
        <row r="14842">
          <cell r="B14842" t="str">
            <v>YEC9875338Framlampa</v>
          </cell>
          <cell r="C14842" t="str">
            <v>YEC9875338</v>
          </cell>
          <cell r="D14842">
            <v>2024</v>
          </cell>
          <cell r="E14842">
            <v>29</v>
          </cell>
          <cell r="F14842" t="str">
            <v>0290</v>
          </cell>
          <cell r="G14842" t="str">
            <v>H005</v>
          </cell>
          <cell r="H14842" t="str">
            <v>Front light</v>
          </cell>
          <cell r="I14842" t="str">
            <v>Framlampa</v>
          </cell>
          <cell r="K14842" t="str">
            <v>C8015301</v>
          </cell>
          <cell r="L14842" t="str">
            <v>C8015301</v>
          </cell>
        </row>
        <row r="14843">
          <cell r="B14843" t="str">
            <v>YEC9875338Baklampa</v>
          </cell>
          <cell r="C14843" t="str">
            <v>YEC9875338</v>
          </cell>
          <cell r="D14843">
            <v>2024</v>
          </cell>
          <cell r="E14843">
            <v>30</v>
          </cell>
          <cell r="F14843" t="str">
            <v>0300</v>
          </cell>
          <cell r="G14843" t="str">
            <v>H006</v>
          </cell>
          <cell r="H14843" t="str">
            <v>Light, Rear</v>
          </cell>
          <cell r="I14843" t="str">
            <v>Baklampa</v>
          </cell>
          <cell r="K14843" t="str">
            <v>C8705186-1RLBK</v>
          </cell>
          <cell r="L14843" t="str">
            <v>C8705186-1RLBK</v>
          </cell>
        </row>
        <row r="14844">
          <cell r="B14844" t="str">
            <v>YEC9875338Låssats</v>
          </cell>
          <cell r="C14844" t="str">
            <v>YEC9875338</v>
          </cell>
          <cell r="D14844">
            <v>2024</v>
          </cell>
          <cell r="E14844">
            <v>31</v>
          </cell>
          <cell r="F14844" t="str">
            <v>0310</v>
          </cell>
          <cell r="G14844" t="str">
            <v>H007</v>
          </cell>
          <cell r="H14844" t="str">
            <v>Lock</v>
          </cell>
          <cell r="I14844" t="str">
            <v>Låssats</v>
          </cell>
          <cell r="K14844" t="str">
            <v>C8405069</v>
          </cell>
          <cell r="L14844" t="str">
            <v>C8405069</v>
          </cell>
        </row>
        <row r="14845">
          <cell r="B14845" t="str">
            <v>YEC9875338Stöd</v>
          </cell>
          <cell r="C14845" t="str">
            <v>YEC9875338</v>
          </cell>
          <cell r="D14845">
            <v>2024</v>
          </cell>
          <cell r="E14845">
            <v>32</v>
          </cell>
          <cell r="F14845" t="str">
            <v>0320</v>
          </cell>
          <cell r="G14845" t="str">
            <v>H008</v>
          </cell>
          <cell r="H14845" t="str">
            <v>Kick stand</v>
          </cell>
          <cell r="I14845" t="str">
            <v>Stöd</v>
          </cell>
          <cell r="K14845" t="str">
            <v>C8105208-315</v>
          </cell>
          <cell r="L14845" t="str">
            <v>C8100034</v>
          </cell>
        </row>
        <row r="14846">
          <cell r="B14846" t="str">
            <v>YEC9875338Korg</v>
          </cell>
          <cell r="C14846" t="str">
            <v>YEC9875338</v>
          </cell>
          <cell r="D14846">
            <v>2024</v>
          </cell>
          <cell r="E14846">
            <v>33</v>
          </cell>
          <cell r="F14846" t="str">
            <v>0330</v>
          </cell>
          <cell r="G14846" t="str">
            <v>H009</v>
          </cell>
          <cell r="H14846" t="str">
            <v>Basket / Fr carrier</v>
          </cell>
          <cell r="I14846" t="str">
            <v>Korg</v>
          </cell>
          <cell r="L14846" t="e">
            <v>#N/A</v>
          </cell>
        </row>
        <row r="14847">
          <cell r="B14847" t="str">
            <v>YEC9875338Pedaler</v>
          </cell>
          <cell r="C14847" t="str">
            <v>YEC9875338</v>
          </cell>
          <cell r="D14847">
            <v>2024</v>
          </cell>
          <cell r="E14847">
            <v>34</v>
          </cell>
          <cell r="F14847" t="str">
            <v>0340</v>
          </cell>
          <cell r="G14847" t="str">
            <v>E005</v>
          </cell>
          <cell r="H14847" t="str">
            <v xml:space="preserve">Pedal </v>
          </cell>
          <cell r="I14847" t="str">
            <v>Pedaler</v>
          </cell>
          <cell r="K14847" t="str">
            <v>C3505208</v>
          </cell>
          <cell r="L14847" t="str">
            <v>C3500059</v>
          </cell>
        </row>
        <row r="14848">
          <cell r="B14848" t="str">
            <v>YEC9875338Motor</v>
          </cell>
          <cell r="C14848" t="str">
            <v>YEC9875338</v>
          </cell>
          <cell r="D14848">
            <v>2024</v>
          </cell>
          <cell r="E14848">
            <v>35</v>
          </cell>
          <cell r="F14848" t="str">
            <v>0350</v>
          </cell>
          <cell r="G14848" t="str">
            <v>J001</v>
          </cell>
          <cell r="H14848" t="str">
            <v>DRIVE UNIT:</v>
          </cell>
          <cell r="I14848" t="str">
            <v>Motor</v>
          </cell>
          <cell r="K14848" t="str">
            <v>C8705195-03SV</v>
          </cell>
          <cell r="L14848" t="str">
            <v>C8705195-03SV</v>
          </cell>
        </row>
        <row r="14849">
          <cell r="B14849" t="str">
            <v>YEC9875338Display</v>
          </cell>
          <cell r="C14849" t="str">
            <v>YEC9875338</v>
          </cell>
          <cell r="D14849">
            <v>2024</v>
          </cell>
          <cell r="E14849">
            <v>36</v>
          </cell>
          <cell r="F14849" t="str">
            <v>0360</v>
          </cell>
          <cell r="G14849" t="str">
            <v>J004</v>
          </cell>
          <cell r="H14849" t="str">
            <v>DISPLAY:</v>
          </cell>
          <cell r="I14849" t="str">
            <v>Display</v>
          </cell>
          <cell r="K14849" t="str">
            <v>C8705194-26C</v>
          </cell>
          <cell r="L14849" t="str">
            <v>C8705194-26C</v>
          </cell>
        </row>
        <row r="14850">
          <cell r="B14850" t="str">
            <v>YEC9875338EB-Bus kabel</v>
          </cell>
          <cell r="C14850" t="str">
            <v>YEC9875338</v>
          </cell>
          <cell r="D14850">
            <v>2024</v>
          </cell>
          <cell r="E14850">
            <v>37</v>
          </cell>
          <cell r="F14850" t="str">
            <v>0370</v>
          </cell>
          <cell r="G14850" t="str">
            <v>J005</v>
          </cell>
          <cell r="H14850" t="str">
            <v>EB-BUS CABLE:</v>
          </cell>
          <cell r="I14850" t="str">
            <v>EB-Bus kabel</v>
          </cell>
          <cell r="K14850" t="str">
            <v>C8705195-04-01C</v>
          </cell>
          <cell r="L14850" t="str">
            <v>C8705195-04-01C</v>
          </cell>
        </row>
        <row r="14851">
          <cell r="B14851" t="str">
            <v>YEC9875338Motorkabel</v>
          </cell>
          <cell r="C14851" t="str">
            <v>YEC9875338</v>
          </cell>
          <cell r="D14851">
            <v>2024</v>
          </cell>
          <cell r="E14851">
            <v>38</v>
          </cell>
          <cell r="F14851" t="str">
            <v>0380</v>
          </cell>
          <cell r="G14851" t="str">
            <v>J006</v>
          </cell>
          <cell r="H14851" t="str">
            <v>POWER CABLE:</v>
          </cell>
          <cell r="I14851" t="str">
            <v>Motorkabel</v>
          </cell>
          <cell r="K14851" t="str">
            <v>C8705195-03-01</v>
          </cell>
          <cell r="L14851" t="str">
            <v>C8705195-03-01</v>
          </cell>
        </row>
        <row r="14852">
          <cell r="B14852" t="str">
            <v>YEC9875338Kabel framlampa</v>
          </cell>
          <cell r="C14852" t="str">
            <v>YEC9875338</v>
          </cell>
          <cell r="D14852">
            <v>2024</v>
          </cell>
          <cell r="E14852">
            <v>39</v>
          </cell>
          <cell r="F14852" t="str">
            <v>0390</v>
          </cell>
          <cell r="G14852" t="str">
            <v>J007</v>
          </cell>
          <cell r="H14852" t="str">
            <v>F. LIGHT CABLE:</v>
          </cell>
          <cell r="I14852" t="str">
            <v>Kabel framlampa</v>
          </cell>
          <cell r="K14852" t="str">
            <v>Ingår i EB-buskabeln</v>
          </cell>
          <cell r="L14852" t="str">
            <v>Ingår i EB-buskabeln</v>
          </cell>
        </row>
        <row r="14853">
          <cell r="B14853" t="str">
            <v>YEC9875338Kabel baklampa</v>
          </cell>
          <cell r="C14853" t="str">
            <v>YEC9875338</v>
          </cell>
          <cell r="D14853">
            <v>2024</v>
          </cell>
          <cell r="E14853">
            <v>40</v>
          </cell>
          <cell r="F14853" t="str">
            <v>0400</v>
          </cell>
          <cell r="G14853" t="str">
            <v>J008</v>
          </cell>
          <cell r="H14853" t="str">
            <v>R. LIGHT CABLE:</v>
          </cell>
          <cell r="I14853" t="str">
            <v>Kabel baklampa</v>
          </cell>
          <cell r="K14853" t="str">
            <v>INGÅR I BATTERIET</v>
          </cell>
          <cell r="L14853" t="str">
            <v>Ingår i batteriet</v>
          </cell>
        </row>
        <row r="14854">
          <cell r="B14854" t="str">
            <v>YEC9875338Hastighetssensor</v>
          </cell>
          <cell r="C14854" t="str">
            <v>YEC9875338</v>
          </cell>
          <cell r="D14854">
            <v>2024</v>
          </cell>
          <cell r="E14854">
            <v>41</v>
          </cell>
          <cell r="F14854" t="str">
            <v>0410</v>
          </cell>
          <cell r="G14854" t="str">
            <v>J009</v>
          </cell>
          <cell r="H14854" t="str">
            <v>SPEED SENSOR:</v>
          </cell>
          <cell r="I14854" t="str">
            <v>Hastighetssensor</v>
          </cell>
          <cell r="K14854" t="str">
            <v>INGÅR I MOTORN</v>
          </cell>
          <cell r="L14854" t="str">
            <v>Ingår i motorn</v>
          </cell>
        </row>
        <row r="14855">
          <cell r="B14855" t="str">
            <v>YEC9875338Batteri</v>
          </cell>
          <cell r="C14855" t="str">
            <v>YEC9875338</v>
          </cell>
          <cell r="D14855">
            <v>2024</v>
          </cell>
          <cell r="E14855">
            <v>42</v>
          </cell>
          <cell r="F14855" t="str">
            <v>0420</v>
          </cell>
          <cell r="G14855" t="str">
            <v>J002</v>
          </cell>
          <cell r="H14855" t="str">
            <v>BATTERY:</v>
          </cell>
          <cell r="I14855" t="str">
            <v>Batteri</v>
          </cell>
          <cell r="K14855" t="str">
            <v>C8705186-E-11C</v>
          </cell>
          <cell r="L14855" t="str">
            <v>C8705186-E-11C</v>
          </cell>
        </row>
        <row r="14856">
          <cell r="B14856" t="str">
            <v>YEC9875338Batterihållare</v>
          </cell>
          <cell r="C14856" t="str">
            <v>YEC9875338</v>
          </cell>
          <cell r="D14856">
            <v>2024</v>
          </cell>
          <cell r="E14856">
            <v>43</v>
          </cell>
          <cell r="F14856" t="str">
            <v>0430</v>
          </cell>
          <cell r="G14856" t="str">
            <v>J003</v>
          </cell>
          <cell r="H14856" t="str">
            <v>BATTERY HOLDER/Slider</v>
          </cell>
          <cell r="I14856" t="str">
            <v>Batterihållare</v>
          </cell>
          <cell r="L14856" t="e">
            <v>#N/A</v>
          </cell>
        </row>
        <row r="14857">
          <cell r="B14857" t="str">
            <v>YEC9875338Batteriladdare</v>
          </cell>
          <cell r="C14857" t="str">
            <v>YEC9875338</v>
          </cell>
          <cell r="D14857">
            <v>2024</v>
          </cell>
          <cell r="E14857">
            <v>44</v>
          </cell>
          <cell r="F14857" t="str">
            <v>0440</v>
          </cell>
          <cell r="G14857" t="str">
            <v>J010</v>
          </cell>
          <cell r="H14857" t="str">
            <v>CHARGER:</v>
          </cell>
          <cell r="I14857" t="str">
            <v>Batteriladdare</v>
          </cell>
          <cell r="K14857" t="str">
            <v>C8705058-1-1D</v>
          </cell>
          <cell r="L14857" t="str">
            <v>C8705058-1-1D</v>
          </cell>
        </row>
        <row r="14858">
          <cell r="B14858" t="str">
            <v>YEC9875338Kontrollbox</v>
          </cell>
          <cell r="C14858" t="str">
            <v>YEC9875338</v>
          </cell>
          <cell r="D14858">
            <v>2024</v>
          </cell>
          <cell r="E14858">
            <v>45</v>
          </cell>
          <cell r="F14858" t="str">
            <v>0450</v>
          </cell>
          <cell r="G14858" t="str">
            <v>J011</v>
          </cell>
          <cell r="H14858" t="str">
            <v>Controller</v>
          </cell>
          <cell r="I14858" t="str">
            <v>Kontrollbox</v>
          </cell>
          <cell r="K14858" t="str">
            <v>C8705195-11C</v>
          </cell>
          <cell r="L14858" t="str">
            <v>C8705195-11C</v>
          </cell>
        </row>
        <row r="14859">
          <cell r="B14859" t="str">
            <v>YEC9875338Växelöra</v>
          </cell>
          <cell r="C14859" t="str">
            <v>YEC9875338</v>
          </cell>
          <cell r="D14859">
            <v>2024</v>
          </cell>
          <cell r="E14859">
            <v>46</v>
          </cell>
          <cell r="F14859" t="str">
            <v>0460</v>
          </cell>
          <cell r="G14859" t="str">
            <v>D005</v>
          </cell>
          <cell r="H14859" t="str">
            <v>Gear hanger</v>
          </cell>
          <cell r="I14859" t="str">
            <v>Växelöra</v>
          </cell>
          <cell r="L14859" t="e">
            <v>#N/A</v>
          </cell>
        </row>
        <row r="14860">
          <cell r="B14860" t="str">
            <v>YEM2775533RAM</v>
          </cell>
          <cell r="C14860" t="str">
            <v>YEM2775533</v>
          </cell>
          <cell r="D14860">
            <v>2024</v>
          </cell>
          <cell r="E14860">
            <v>1</v>
          </cell>
          <cell r="F14860" t="str">
            <v>0010</v>
          </cell>
          <cell r="G14860" t="str">
            <v>A001</v>
          </cell>
          <cell r="H14860" t="str">
            <v>PAINTED FRAME</v>
          </cell>
          <cell r="I14860" t="str">
            <v>RAM</v>
          </cell>
          <cell r="K14860" t="str">
            <v>C1306844-550E</v>
          </cell>
          <cell r="L14860" t="e">
            <v>#N/A</v>
          </cell>
        </row>
        <row r="14861">
          <cell r="B14861" t="str">
            <v>YEM2775533Framgaffel</v>
          </cell>
          <cell r="C14861" t="str">
            <v>YEM2775533</v>
          </cell>
          <cell r="D14861">
            <v>2024</v>
          </cell>
          <cell r="E14861">
            <v>2</v>
          </cell>
          <cell r="F14861" t="str">
            <v>0020</v>
          </cell>
          <cell r="G14861" t="str">
            <v>A002</v>
          </cell>
          <cell r="H14861" t="str">
            <v>PAINTED FORK</v>
          </cell>
          <cell r="I14861" t="str">
            <v>Framgaffel</v>
          </cell>
          <cell r="K14861" t="str">
            <v>C1605803-210,</v>
          </cell>
          <cell r="L14861" t="e">
            <v>#N/A</v>
          </cell>
        </row>
        <row r="14862">
          <cell r="B14862" t="str">
            <v>YEM2775533Styrlager</v>
          </cell>
          <cell r="C14862" t="str">
            <v>YEM2775533</v>
          </cell>
          <cell r="D14862">
            <v>2024</v>
          </cell>
          <cell r="E14862">
            <v>3</v>
          </cell>
          <cell r="F14862" t="str">
            <v>0030</v>
          </cell>
          <cell r="G14862" t="str">
            <v>B001</v>
          </cell>
          <cell r="H14862" t="str">
            <v>Head Set</v>
          </cell>
          <cell r="I14862" t="str">
            <v>Styrlager</v>
          </cell>
          <cell r="K14862" t="str">
            <v>C2105289</v>
          </cell>
          <cell r="L14862" t="str">
            <v>C2100165</v>
          </cell>
        </row>
        <row r="14863">
          <cell r="B14863" t="str">
            <v xml:space="preserve">YEM2775533Styrstam </v>
          </cell>
          <cell r="C14863" t="str">
            <v>YEM2775533</v>
          </cell>
          <cell r="D14863">
            <v>2024</v>
          </cell>
          <cell r="E14863">
            <v>4</v>
          </cell>
          <cell r="F14863" t="str">
            <v>0040</v>
          </cell>
          <cell r="G14863" t="str">
            <v>B002</v>
          </cell>
          <cell r="H14863" t="str">
            <v>Handlebar Stem</v>
          </cell>
          <cell r="I14863" t="str">
            <v xml:space="preserve">Styrstam </v>
          </cell>
          <cell r="K14863" t="str">
            <v>C2205076-040</v>
          </cell>
          <cell r="L14863" t="str">
            <v>C2200114-040</v>
          </cell>
        </row>
        <row r="14864">
          <cell r="B14864" t="str">
            <v>YEM2775533Styre</v>
          </cell>
          <cell r="C14864" t="str">
            <v>YEM2775533</v>
          </cell>
          <cell r="D14864">
            <v>2024</v>
          </cell>
          <cell r="E14864">
            <v>5</v>
          </cell>
          <cell r="F14864" t="str">
            <v>0050</v>
          </cell>
          <cell r="G14864" t="str">
            <v>B003</v>
          </cell>
          <cell r="H14864" t="str">
            <v>Handelbar</v>
          </cell>
          <cell r="I14864" t="str">
            <v>Styre</v>
          </cell>
          <cell r="K14864" t="str">
            <v>C2306073</v>
          </cell>
          <cell r="L14864" t="str">
            <v>C2300290</v>
          </cell>
        </row>
        <row r="14865">
          <cell r="B14865" t="str">
            <v>YEM2775533Bromsgrepp H</v>
          </cell>
          <cell r="C14865" t="str">
            <v>YEM2775533</v>
          </cell>
          <cell r="D14865">
            <v>2024</v>
          </cell>
          <cell r="E14865">
            <v>6</v>
          </cell>
          <cell r="F14865" t="str">
            <v>0060</v>
          </cell>
          <cell r="G14865" t="str">
            <v>C002</v>
          </cell>
          <cell r="H14865" t="str">
            <v>Brake Lever R</v>
          </cell>
          <cell r="I14865" t="str">
            <v>Bromsgrepp H</v>
          </cell>
          <cell r="K14865" t="str">
            <v xml:space="preserve"> </v>
          </cell>
          <cell r="L14865" t="e">
            <v>#N/A</v>
          </cell>
        </row>
        <row r="14866">
          <cell r="B14866" t="str">
            <v>YEM2775533Bromsgrepp V</v>
          </cell>
          <cell r="C14866" t="str">
            <v>YEM2775533</v>
          </cell>
          <cell r="D14866">
            <v>2024</v>
          </cell>
          <cell r="E14866">
            <v>7</v>
          </cell>
          <cell r="F14866" t="str">
            <v>0070</v>
          </cell>
          <cell r="G14866" t="str">
            <v>C001</v>
          </cell>
          <cell r="H14866" t="str">
            <v>Brake Lever L</v>
          </cell>
          <cell r="I14866" t="str">
            <v>Bromsgrepp V</v>
          </cell>
          <cell r="K14866" t="str">
            <v>C6405080-1000</v>
          </cell>
          <cell r="L14866" t="str">
            <v>Kontakta Service</v>
          </cell>
        </row>
        <row r="14867">
          <cell r="B14867" t="str">
            <v>YEM2775533Växelreglage H</v>
          </cell>
          <cell r="C14867" t="str">
            <v>YEM2775533</v>
          </cell>
          <cell r="D14867">
            <v>2024</v>
          </cell>
          <cell r="E14867">
            <v>8</v>
          </cell>
          <cell r="F14867" t="str">
            <v>0080</v>
          </cell>
          <cell r="G14867" t="str">
            <v>D002</v>
          </cell>
          <cell r="H14867" t="str">
            <v>Shift Lever R</v>
          </cell>
          <cell r="I14867" t="str">
            <v>Växelreglage H</v>
          </cell>
          <cell r="K14867" t="str">
            <v>C5105092</v>
          </cell>
          <cell r="L14867" t="str">
            <v>Kontakta SHIMANO</v>
          </cell>
        </row>
        <row r="14868">
          <cell r="B14868" t="str">
            <v>YEM2775533Växelreglage V</v>
          </cell>
          <cell r="C14868" t="str">
            <v>YEM2775533</v>
          </cell>
          <cell r="D14868">
            <v>2024</v>
          </cell>
          <cell r="E14868">
            <v>9</v>
          </cell>
          <cell r="F14868" t="str">
            <v>0090</v>
          </cell>
          <cell r="G14868" t="str">
            <v>D001</v>
          </cell>
          <cell r="H14868" t="str">
            <v>Shift Lever L</v>
          </cell>
          <cell r="I14868" t="str">
            <v>Växelreglage V</v>
          </cell>
          <cell r="L14868" t="e">
            <v>#N/A</v>
          </cell>
        </row>
        <row r="14869">
          <cell r="B14869" t="str">
            <v>YEM2775533Handtag par</v>
          </cell>
          <cell r="C14869" t="str">
            <v>YEM2775533</v>
          </cell>
          <cell r="D14869">
            <v>2024</v>
          </cell>
          <cell r="E14869">
            <v>10</v>
          </cell>
          <cell r="F14869" t="str">
            <v>0100</v>
          </cell>
          <cell r="G14869" t="str">
            <v>B004</v>
          </cell>
          <cell r="H14869" t="str">
            <v>Grip R</v>
          </cell>
          <cell r="I14869" t="str">
            <v>Handtag par</v>
          </cell>
          <cell r="K14869" t="str">
            <v>C2505484</v>
          </cell>
          <cell r="L14869" t="str">
            <v>C2500163</v>
          </cell>
        </row>
        <row r="14870">
          <cell r="B14870" t="str">
            <v>YEM2775533Frambroms</v>
          </cell>
          <cell r="C14870" t="str">
            <v>YEM2775533</v>
          </cell>
          <cell r="D14870">
            <v>2024</v>
          </cell>
          <cell r="E14870">
            <v>11</v>
          </cell>
          <cell r="F14870" t="str">
            <v>0110</v>
          </cell>
          <cell r="G14870" t="str">
            <v>C003</v>
          </cell>
          <cell r="H14870" t="str">
            <v xml:space="preserve">Brake front </v>
          </cell>
          <cell r="I14870" t="str">
            <v>Frambroms</v>
          </cell>
          <cell r="K14870" t="str">
            <v>C6405080-1000</v>
          </cell>
          <cell r="L14870" t="str">
            <v>Kontakta Service</v>
          </cell>
        </row>
        <row r="14871">
          <cell r="B14871" t="str">
            <v>YEM2775533Bakbroms</v>
          </cell>
          <cell r="C14871" t="str">
            <v>YEM2775533</v>
          </cell>
          <cell r="D14871">
            <v>2024</v>
          </cell>
          <cell r="E14871">
            <v>12</v>
          </cell>
          <cell r="F14871" t="str">
            <v>0120</v>
          </cell>
          <cell r="G14871" t="str">
            <v>C004</v>
          </cell>
          <cell r="H14871" t="str">
            <v>Brake rear</v>
          </cell>
          <cell r="I14871" t="str">
            <v>Bakbroms</v>
          </cell>
          <cell r="K14871" t="str">
            <v>Fotbroms</v>
          </cell>
          <cell r="L14871" t="str">
            <v>Kontakta SHIMANO</v>
          </cell>
        </row>
        <row r="14872">
          <cell r="B14872" t="str">
            <v>YEM2775533Vevlager</v>
          </cell>
          <cell r="C14872" t="str">
            <v>YEM2775533</v>
          </cell>
          <cell r="D14872">
            <v>2024</v>
          </cell>
          <cell r="E14872">
            <v>13</v>
          </cell>
          <cell r="F14872" t="str">
            <v>0130</v>
          </cell>
          <cell r="G14872" t="str">
            <v>E001</v>
          </cell>
          <cell r="H14872" t="str">
            <v xml:space="preserve">BB-set </v>
          </cell>
          <cell r="I14872" t="str">
            <v>Vevlager</v>
          </cell>
          <cell r="K14872" t="str">
            <v>C8705195-06C</v>
          </cell>
          <cell r="L14872" t="str">
            <v>C8705195-06C</v>
          </cell>
        </row>
        <row r="14873">
          <cell r="B14873" t="str">
            <v>YEM2775533Vevparti</v>
          </cell>
          <cell r="C14873" t="str">
            <v>YEM2775533</v>
          </cell>
          <cell r="D14873">
            <v>2024</v>
          </cell>
          <cell r="E14873">
            <v>14</v>
          </cell>
          <cell r="F14873" t="str">
            <v>0140</v>
          </cell>
          <cell r="G14873" t="str">
            <v>E002</v>
          </cell>
          <cell r="H14873" t="str">
            <v>Front Chainwheel</v>
          </cell>
          <cell r="I14873" t="str">
            <v>Vevparti</v>
          </cell>
          <cell r="K14873" t="str">
            <v>C3305699-EG</v>
          </cell>
          <cell r="L14873" t="str">
            <v>C3305699-EG</v>
          </cell>
        </row>
        <row r="14874">
          <cell r="B14874" t="str">
            <v>YEM2775533Kedjeskydd</v>
          </cell>
          <cell r="C14874" t="str">
            <v>YEM2775533</v>
          </cell>
          <cell r="D14874">
            <v>2024</v>
          </cell>
          <cell r="E14874">
            <v>15</v>
          </cell>
          <cell r="F14874" t="str">
            <v>0150</v>
          </cell>
          <cell r="G14874" t="str">
            <v>H001</v>
          </cell>
          <cell r="H14874" t="str">
            <v>Chain guard</v>
          </cell>
          <cell r="I14874" t="str">
            <v>Kedjeskydd</v>
          </cell>
          <cell r="K14874" t="str">
            <v>C8305641-BK</v>
          </cell>
          <cell r="L14874" t="str">
            <v>C8305641-BK</v>
          </cell>
        </row>
        <row r="14875">
          <cell r="B14875" t="str">
            <v>YEM2775533Kedjeskyddsfäste</v>
          </cell>
          <cell r="C14875" t="str">
            <v>YEM2775533</v>
          </cell>
          <cell r="D14875">
            <v>2024</v>
          </cell>
          <cell r="E14875">
            <v>16</v>
          </cell>
          <cell r="F14875" t="str">
            <v>0160</v>
          </cell>
          <cell r="G14875" t="str">
            <v>H002</v>
          </cell>
          <cell r="H14875" t="str">
            <v>Chain guard bracket</v>
          </cell>
          <cell r="I14875" t="str">
            <v>Kedjeskyddsfäste</v>
          </cell>
          <cell r="K14875" t="str">
            <v>C8305642</v>
          </cell>
          <cell r="L14875" t="str">
            <v>C8305642</v>
          </cell>
        </row>
        <row r="14876">
          <cell r="B14876" t="str">
            <v>YEM2775533Framväxel</v>
          </cell>
          <cell r="C14876" t="str">
            <v>YEM2775533</v>
          </cell>
          <cell r="D14876">
            <v>2024</v>
          </cell>
          <cell r="E14876">
            <v>17</v>
          </cell>
          <cell r="F14876" t="str">
            <v>0170</v>
          </cell>
          <cell r="G14876" t="str">
            <v>D003</v>
          </cell>
          <cell r="H14876" t="str">
            <v>Front Derailleur</v>
          </cell>
          <cell r="I14876" t="str">
            <v>Framväxel</v>
          </cell>
          <cell r="L14876" t="e">
            <v>#N/A</v>
          </cell>
        </row>
        <row r="14877">
          <cell r="B14877" t="str">
            <v>YEM2775533Bakväxel</v>
          </cell>
          <cell r="C14877" t="str">
            <v>YEM2775533</v>
          </cell>
          <cell r="D14877">
            <v>2024</v>
          </cell>
          <cell r="E14877">
            <v>18</v>
          </cell>
          <cell r="F14877" t="str">
            <v>0180</v>
          </cell>
          <cell r="G14877" t="str">
            <v>D004</v>
          </cell>
          <cell r="H14877" t="str">
            <v>Rear Derailleur</v>
          </cell>
          <cell r="I14877" t="str">
            <v>Bakväxel</v>
          </cell>
          <cell r="K14877" t="str">
            <v>Shimano</v>
          </cell>
          <cell r="L14877" t="str">
            <v>Kontakta SHIMANO</v>
          </cell>
        </row>
        <row r="14878">
          <cell r="B14878" t="str">
            <v>YEM2775533Kedja</v>
          </cell>
          <cell r="C14878" t="str">
            <v>YEM2775533</v>
          </cell>
          <cell r="D14878">
            <v>2024</v>
          </cell>
          <cell r="E14878">
            <v>19</v>
          </cell>
          <cell r="F14878" t="str">
            <v>0190</v>
          </cell>
          <cell r="G14878" t="str">
            <v>E003</v>
          </cell>
          <cell r="H14878" t="str">
            <v xml:space="preserve">Chain </v>
          </cell>
          <cell r="I14878" t="str">
            <v>Kedja</v>
          </cell>
          <cell r="K14878" t="str">
            <v>C3405001-0104</v>
          </cell>
          <cell r="L14878" t="str">
            <v>C3400002</v>
          </cell>
        </row>
        <row r="14879">
          <cell r="B14879" t="str">
            <v>YEM2775533Kassett</v>
          </cell>
          <cell r="C14879" t="str">
            <v>YEM2775533</v>
          </cell>
          <cell r="D14879">
            <v>2024</v>
          </cell>
          <cell r="E14879">
            <v>20</v>
          </cell>
          <cell r="F14879" t="str">
            <v>0200</v>
          </cell>
          <cell r="G14879" t="str">
            <v>E004</v>
          </cell>
          <cell r="H14879" t="str">
            <v>Cassette Sprocket</v>
          </cell>
          <cell r="I14879" t="str">
            <v>Kassett</v>
          </cell>
          <cell r="K14879" t="str">
            <v>ASMGEAR16SU</v>
          </cell>
          <cell r="L14879" t="str">
            <v>Kontakta SHIMANO</v>
          </cell>
        </row>
        <row r="14880">
          <cell r="B14880" t="str">
            <v>YEM2775533Framhjul</v>
          </cell>
          <cell r="C14880" t="str">
            <v>YEM2775533</v>
          </cell>
          <cell r="D14880">
            <v>2024</v>
          </cell>
          <cell r="E14880">
            <v>21</v>
          </cell>
          <cell r="F14880" t="str">
            <v>0210</v>
          </cell>
          <cell r="G14880" t="str">
            <v>F001</v>
          </cell>
          <cell r="H14880" t="str">
            <v>Front hub</v>
          </cell>
          <cell r="I14880" t="str">
            <v>Framhjul</v>
          </cell>
          <cell r="K14880" t="str">
            <v>C4108166</v>
          </cell>
          <cell r="L14880" t="str">
            <v>C4100377</v>
          </cell>
        </row>
        <row r="14881">
          <cell r="B14881" t="str">
            <v>YEM2775533Bakhjul</v>
          </cell>
          <cell r="C14881" t="str">
            <v>YEM2775533</v>
          </cell>
          <cell r="D14881">
            <v>2024</v>
          </cell>
          <cell r="E14881">
            <v>22</v>
          </cell>
          <cell r="F14881" t="str">
            <v>0220</v>
          </cell>
          <cell r="G14881" t="str">
            <v>F002</v>
          </cell>
          <cell r="H14881" t="str">
            <v>Rear hub</v>
          </cell>
          <cell r="I14881" t="str">
            <v>Bakhjul</v>
          </cell>
          <cell r="K14881" t="str">
            <v>C4208242</v>
          </cell>
          <cell r="L14881" t="str">
            <v>C4200052</v>
          </cell>
        </row>
        <row r="14882">
          <cell r="B14882" t="str">
            <v>YEM2775533Däck</v>
          </cell>
          <cell r="C14882" t="str">
            <v>YEM2775533</v>
          </cell>
          <cell r="D14882">
            <v>2024</v>
          </cell>
          <cell r="E14882">
            <v>23</v>
          </cell>
          <cell r="F14882" t="str">
            <v>0230</v>
          </cell>
          <cell r="G14882" t="str">
            <v>F003</v>
          </cell>
          <cell r="H14882" t="str">
            <v>Tire</v>
          </cell>
          <cell r="I14882" t="str">
            <v>Däck</v>
          </cell>
          <cell r="K14882" t="str">
            <v>C4906455</v>
          </cell>
          <cell r="L14882" t="str">
            <v>C4901463</v>
          </cell>
        </row>
        <row r="14883">
          <cell r="B14883" t="str">
            <v>YEM2775533Skärmar set</v>
          </cell>
          <cell r="C14883" t="str">
            <v>YEM2775533</v>
          </cell>
          <cell r="D14883">
            <v>2024</v>
          </cell>
          <cell r="E14883">
            <v>24</v>
          </cell>
          <cell r="F14883" t="str">
            <v>0240</v>
          </cell>
          <cell r="G14883" t="str">
            <v>H003</v>
          </cell>
          <cell r="H14883" t="str">
            <v xml:space="preserve">Mudguard front   </v>
          </cell>
          <cell r="I14883" t="str">
            <v>Skärmar set</v>
          </cell>
          <cell r="K14883" t="str">
            <v>C8255729-BK</v>
          </cell>
          <cell r="L14883" t="str">
            <v>C8250028</v>
          </cell>
        </row>
        <row r="14884">
          <cell r="B14884" t="str">
            <v>YEM2775533Pakethållare</v>
          </cell>
          <cell r="C14884" t="str">
            <v>YEM2775533</v>
          </cell>
          <cell r="D14884">
            <v>2024</v>
          </cell>
          <cell r="E14884">
            <v>25</v>
          </cell>
          <cell r="F14884" t="str">
            <v>0250</v>
          </cell>
          <cell r="G14884" t="str">
            <v>H004</v>
          </cell>
          <cell r="H14884" t="str">
            <v>Carrier</v>
          </cell>
          <cell r="I14884" t="str">
            <v>Pakethållare</v>
          </cell>
          <cell r="K14884" t="str">
            <v>C8205835-BK</v>
          </cell>
          <cell r="L14884" t="str">
            <v>C8205835-BK</v>
          </cell>
        </row>
        <row r="14885">
          <cell r="B14885" t="str">
            <v>YEM2775533Sadel</v>
          </cell>
          <cell r="C14885" t="str">
            <v>YEM2775533</v>
          </cell>
          <cell r="D14885">
            <v>2024</v>
          </cell>
          <cell r="E14885">
            <v>26</v>
          </cell>
          <cell r="F14885" t="str">
            <v>0260</v>
          </cell>
          <cell r="G14885" t="str">
            <v>G001</v>
          </cell>
          <cell r="H14885" t="str">
            <v>Saddle</v>
          </cell>
          <cell r="I14885" t="str">
            <v>Sadel</v>
          </cell>
          <cell r="K14885" t="str">
            <v>C7105984</v>
          </cell>
          <cell r="L14885" t="str">
            <v>C7100591</v>
          </cell>
        </row>
        <row r="14886">
          <cell r="B14886" t="str">
            <v>YEM2775533Sadelstolpe</v>
          </cell>
          <cell r="C14886" t="str">
            <v>YEM2775533</v>
          </cell>
          <cell r="D14886">
            <v>2024</v>
          </cell>
          <cell r="E14886">
            <v>27</v>
          </cell>
          <cell r="F14886" t="str">
            <v>0270</v>
          </cell>
          <cell r="G14886" t="str">
            <v>G002</v>
          </cell>
          <cell r="H14886" t="str">
            <v>Seatpost</v>
          </cell>
          <cell r="I14886" t="str">
            <v>Sadelstolpe</v>
          </cell>
          <cell r="K14886" t="str">
            <v>C7205258</v>
          </cell>
          <cell r="L14886" t="str">
            <v>C7200039</v>
          </cell>
        </row>
        <row r="14887">
          <cell r="B14887" t="str">
            <v>YEM2775533Sadelrörsklämma</v>
          </cell>
          <cell r="C14887" t="str">
            <v>YEM2775533</v>
          </cell>
          <cell r="D14887">
            <v>2024</v>
          </cell>
          <cell r="E14887">
            <v>28</v>
          </cell>
          <cell r="F14887" t="str">
            <v>0280</v>
          </cell>
          <cell r="G14887" t="str">
            <v>G003</v>
          </cell>
          <cell r="H14887" t="str">
            <v>Seat Clamp</v>
          </cell>
          <cell r="I14887" t="str">
            <v>Sadelrörsklämma</v>
          </cell>
          <cell r="K14887" t="str">
            <v>C7305002</v>
          </cell>
          <cell r="L14887" t="str">
            <v>C7300027-318</v>
          </cell>
        </row>
        <row r="14888">
          <cell r="B14888" t="str">
            <v>YEM2775533Framlampa</v>
          </cell>
          <cell r="C14888" t="str">
            <v>YEM2775533</v>
          </cell>
          <cell r="D14888">
            <v>2024</v>
          </cell>
          <cell r="E14888">
            <v>29</v>
          </cell>
          <cell r="F14888" t="str">
            <v>0290</v>
          </cell>
          <cell r="G14888" t="str">
            <v>H005</v>
          </cell>
          <cell r="H14888" t="str">
            <v>Front light</v>
          </cell>
          <cell r="I14888" t="str">
            <v>Framlampa</v>
          </cell>
          <cell r="K14888" t="str">
            <v>C8025228</v>
          </cell>
          <cell r="L14888" t="str">
            <v>C8010029</v>
          </cell>
        </row>
        <row r="14889">
          <cell r="B14889" t="str">
            <v>YEM2775533Baklampa</v>
          </cell>
          <cell r="C14889" t="str">
            <v>YEM2775533</v>
          </cell>
          <cell r="D14889">
            <v>2024</v>
          </cell>
          <cell r="E14889">
            <v>30</v>
          </cell>
          <cell r="F14889" t="str">
            <v>0300</v>
          </cell>
          <cell r="G14889" t="str">
            <v>H006</v>
          </cell>
          <cell r="H14889" t="str">
            <v>Light, Rear</v>
          </cell>
          <cell r="I14889" t="str">
            <v>Baklampa</v>
          </cell>
          <cell r="K14889" t="str">
            <v>C8705186-1RLBK</v>
          </cell>
          <cell r="L14889" t="str">
            <v>C8705186-1RLBK</v>
          </cell>
        </row>
        <row r="14890">
          <cell r="B14890" t="str">
            <v>YEM2775533Låssats</v>
          </cell>
          <cell r="C14890" t="str">
            <v>YEM2775533</v>
          </cell>
          <cell r="D14890">
            <v>2024</v>
          </cell>
          <cell r="E14890">
            <v>31</v>
          </cell>
          <cell r="F14890" t="str">
            <v>0310</v>
          </cell>
          <cell r="G14890" t="str">
            <v>H007</v>
          </cell>
          <cell r="H14890" t="str">
            <v>Lock</v>
          </cell>
          <cell r="I14890" t="str">
            <v>Låssats</v>
          </cell>
          <cell r="K14890" t="str">
            <v>C8405069</v>
          </cell>
          <cell r="L14890" t="str">
            <v>C8405069</v>
          </cell>
        </row>
        <row r="14891">
          <cell r="B14891" t="str">
            <v>YEM2775533Stöd</v>
          </cell>
          <cell r="C14891" t="str">
            <v>YEM2775533</v>
          </cell>
          <cell r="D14891">
            <v>2024</v>
          </cell>
          <cell r="E14891">
            <v>32</v>
          </cell>
          <cell r="F14891" t="str">
            <v>0320</v>
          </cell>
          <cell r="G14891" t="str">
            <v>H008</v>
          </cell>
          <cell r="H14891" t="str">
            <v>Kick stand</v>
          </cell>
          <cell r="I14891" t="str">
            <v>Stöd</v>
          </cell>
          <cell r="K14891" t="str">
            <v>C8105208-315</v>
          </cell>
          <cell r="L14891" t="str">
            <v>C8100034</v>
          </cell>
        </row>
        <row r="14892">
          <cell r="B14892" t="str">
            <v>YEM2775533Korg</v>
          </cell>
          <cell r="C14892" t="str">
            <v>YEM2775533</v>
          </cell>
          <cell r="D14892">
            <v>2024</v>
          </cell>
          <cell r="E14892">
            <v>33</v>
          </cell>
          <cell r="F14892" t="str">
            <v>0330</v>
          </cell>
          <cell r="G14892" t="str">
            <v>H009</v>
          </cell>
          <cell r="H14892" t="str">
            <v>Basket / Fr carrier</v>
          </cell>
          <cell r="I14892" t="str">
            <v>Korg</v>
          </cell>
          <cell r="K14892" t="str">
            <v>C8605001-G</v>
          </cell>
          <cell r="L14892" t="str">
            <v>C8600004</v>
          </cell>
        </row>
        <row r="14893">
          <cell r="B14893" t="str">
            <v>YEM2775533Pedaler</v>
          </cell>
          <cell r="C14893" t="str">
            <v>YEM2775533</v>
          </cell>
          <cell r="D14893">
            <v>2024</v>
          </cell>
          <cell r="E14893">
            <v>34</v>
          </cell>
          <cell r="F14893" t="str">
            <v>0340</v>
          </cell>
          <cell r="G14893" t="str">
            <v>E005</v>
          </cell>
          <cell r="H14893" t="str">
            <v xml:space="preserve">Pedal </v>
          </cell>
          <cell r="I14893" t="str">
            <v>Pedaler</v>
          </cell>
          <cell r="K14893" t="str">
            <v>C3505317</v>
          </cell>
          <cell r="L14893" t="str">
            <v>C3500026</v>
          </cell>
        </row>
        <row r="14894">
          <cell r="B14894" t="str">
            <v>YEM2775533Motor</v>
          </cell>
          <cell r="C14894" t="str">
            <v>YEM2775533</v>
          </cell>
          <cell r="D14894">
            <v>2024</v>
          </cell>
          <cell r="E14894">
            <v>35</v>
          </cell>
          <cell r="F14894" t="str">
            <v>0350</v>
          </cell>
          <cell r="G14894" t="str">
            <v>J001</v>
          </cell>
          <cell r="H14894" t="str">
            <v>DRIVE UNIT:</v>
          </cell>
          <cell r="I14894" t="str">
            <v>Motor</v>
          </cell>
          <cell r="K14894" t="str">
            <v>C8705195-03SV</v>
          </cell>
          <cell r="L14894" t="str">
            <v>C8705195-03SV</v>
          </cell>
        </row>
        <row r="14895">
          <cell r="B14895" t="str">
            <v>YEM2775533Display</v>
          </cell>
          <cell r="C14895" t="str">
            <v>YEM2775533</v>
          </cell>
          <cell r="D14895">
            <v>2024</v>
          </cell>
          <cell r="E14895">
            <v>36</v>
          </cell>
          <cell r="F14895" t="str">
            <v>0360</v>
          </cell>
          <cell r="G14895" t="str">
            <v>J004</v>
          </cell>
          <cell r="H14895" t="str">
            <v>DISPLAY:</v>
          </cell>
          <cell r="I14895" t="str">
            <v>Display</v>
          </cell>
          <cell r="K14895" t="str">
            <v>C8705194-26C</v>
          </cell>
          <cell r="L14895" t="str">
            <v>C8705194-26C</v>
          </cell>
        </row>
        <row r="14896">
          <cell r="B14896" t="str">
            <v>YEM2775533EB-Bus kabel</v>
          </cell>
          <cell r="C14896" t="str">
            <v>YEM2775533</v>
          </cell>
          <cell r="D14896">
            <v>2024</v>
          </cell>
          <cell r="E14896">
            <v>37</v>
          </cell>
          <cell r="F14896" t="str">
            <v>0370</v>
          </cell>
          <cell r="G14896" t="str">
            <v>J005</v>
          </cell>
          <cell r="H14896" t="str">
            <v>EB-BUS CABLE:</v>
          </cell>
          <cell r="I14896" t="str">
            <v>EB-Bus kabel</v>
          </cell>
          <cell r="K14896" t="str">
            <v>C8705195-04-01C</v>
          </cell>
          <cell r="L14896" t="str">
            <v>C8705195-04-01C</v>
          </cell>
        </row>
        <row r="14897">
          <cell r="B14897" t="str">
            <v>YEM2775533Motorkabel</v>
          </cell>
          <cell r="C14897" t="str">
            <v>YEM2775533</v>
          </cell>
          <cell r="D14897">
            <v>2024</v>
          </cell>
          <cell r="E14897">
            <v>38</v>
          </cell>
          <cell r="F14897" t="str">
            <v>0380</v>
          </cell>
          <cell r="G14897" t="str">
            <v>J006</v>
          </cell>
          <cell r="H14897" t="str">
            <v>POWER CABLE:</v>
          </cell>
          <cell r="I14897" t="str">
            <v>Motorkabel</v>
          </cell>
          <cell r="K14897" t="str">
            <v>C8705195-03-01</v>
          </cell>
          <cell r="L14897" t="str">
            <v>C8705195-03-01</v>
          </cell>
        </row>
        <row r="14898">
          <cell r="B14898" t="str">
            <v>YEM2775533Kabel framlampa</v>
          </cell>
          <cell r="C14898" t="str">
            <v>YEM2775533</v>
          </cell>
          <cell r="D14898">
            <v>2024</v>
          </cell>
          <cell r="E14898">
            <v>39</v>
          </cell>
          <cell r="F14898" t="str">
            <v>0390</v>
          </cell>
          <cell r="G14898" t="str">
            <v>J007</v>
          </cell>
          <cell r="H14898" t="str">
            <v>F. LIGHT CABLE:</v>
          </cell>
          <cell r="I14898" t="str">
            <v>Kabel framlampa</v>
          </cell>
          <cell r="K14898" t="str">
            <v>Ingår i EB-buskabeln</v>
          </cell>
          <cell r="L14898" t="str">
            <v>Ingår i EB-buskabeln</v>
          </cell>
        </row>
        <row r="14899">
          <cell r="B14899" t="str">
            <v>YEM2775533Kabel baklampa</v>
          </cell>
          <cell r="C14899" t="str">
            <v>YEM2775533</v>
          </cell>
          <cell r="D14899">
            <v>2024</v>
          </cell>
          <cell r="E14899">
            <v>40</v>
          </cell>
          <cell r="F14899" t="str">
            <v>0400</v>
          </cell>
          <cell r="G14899" t="str">
            <v>J008</v>
          </cell>
          <cell r="H14899" t="str">
            <v>R. LIGHT CABLE:</v>
          </cell>
          <cell r="I14899" t="str">
            <v>Kabel baklampa</v>
          </cell>
          <cell r="K14899" t="str">
            <v>INGÅR I BATTERIET</v>
          </cell>
          <cell r="L14899" t="str">
            <v>Ingår i batteriet</v>
          </cell>
        </row>
        <row r="14900">
          <cell r="B14900" t="str">
            <v>YEM2775533Hastighetssensor</v>
          </cell>
          <cell r="C14900" t="str">
            <v>YEM2775533</v>
          </cell>
          <cell r="D14900">
            <v>2024</v>
          </cell>
          <cell r="E14900">
            <v>41</v>
          </cell>
          <cell r="F14900" t="str">
            <v>0410</v>
          </cell>
          <cell r="G14900" t="str">
            <v>J009</v>
          </cell>
          <cell r="H14900" t="str">
            <v>SPEED SENSOR:</v>
          </cell>
          <cell r="I14900" t="str">
            <v>Hastighetssensor</v>
          </cell>
          <cell r="K14900" t="str">
            <v>INGÅR I MOTORN</v>
          </cell>
          <cell r="L14900" t="str">
            <v>Ingår i motorn</v>
          </cell>
        </row>
        <row r="14901">
          <cell r="B14901" t="str">
            <v>YEM2775533Batteri</v>
          </cell>
          <cell r="C14901" t="str">
            <v>YEM2775533</v>
          </cell>
          <cell r="D14901">
            <v>2024</v>
          </cell>
          <cell r="E14901">
            <v>42</v>
          </cell>
          <cell r="F14901" t="str">
            <v>0420</v>
          </cell>
          <cell r="G14901" t="str">
            <v>J002</v>
          </cell>
          <cell r="H14901" t="str">
            <v>BATTERY:</v>
          </cell>
          <cell r="I14901" t="str">
            <v>Batteri</v>
          </cell>
          <cell r="K14901" t="str">
            <v>C8705186-E-11C</v>
          </cell>
          <cell r="L14901" t="str">
            <v>C8705186-E-11C</v>
          </cell>
        </row>
        <row r="14902">
          <cell r="B14902" t="str">
            <v>YEM2775533Batterihållare</v>
          </cell>
          <cell r="C14902" t="str">
            <v>YEM2775533</v>
          </cell>
          <cell r="D14902">
            <v>2024</v>
          </cell>
          <cell r="E14902">
            <v>43</v>
          </cell>
          <cell r="F14902" t="str">
            <v>0430</v>
          </cell>
          <cell r="G14902" t="str">
            <v>J003</v>
          </cell>
          <cell r="H14902" t="str">
            <v>BATTERY HOLDER/Slider</v>
          </cell>
          <cell r="I14902" t="str">
            <v>Batterihållare</v>
          </cell>
          <cell r="L14902" t="e">
            <v>#N/A</v>
          </cell>
        </row>
        <row r="14903">
          <cell r="B14903" t="str">
            <v>YEM2775533Batteriladdare</v>
          </cell>
          <cell r="C14903" t="str">
            <v>YEM2775533</v>
          </cell>
          <cell r="D14903">
            <v>2024</v>
          </cell>
          <cell r="E14903">
            <v>44</v>
          </cell>
          <cell r="F14903" t="str">
            <v>0440</v>
          </cell>
          <cell r="G14903" t="str">
            <v>J010</v>
          </cell>
          <cell r="H14903" t="str">
            <v>CHARGER:</v>
          </cell>
          <cell r="I14903" t="str">
            <v>Batteriladdare</v>
          </cell>
          <cell r="K14903" t="str">
            <v>C8705058-1-1D</v>
          </cell>
          <cell r="L14903" t="str">
            <v>C8705058-1-1D</v>
          </cell>
        </row>
        <row r="14904">
          <cell r="B14904" t="str">
            <v>YEM2775533Kontrollbox</v>
          </cell>
          <cell r="C14904" t="str">
            <v>YEM2775533</v>
          </cell>
          <cell r="D14904">
            <v>2024</v>
          </cell>
          <cell r="E14904">
            <v>45</v>
          </cell>
          <cell r="F14904" t="str">
            <v>0450</v>
          </cell>
          <cell r="G14904" t="str">
            <v>J011</v>
          </cell>
          <cell r="H14904" t="str">
            <v>Controller</v>
          </cell>
          <cell r="I14904" t="str">
            <v>Kontrollbox</v>
          </cell>
          <cell r="K14904" t="str">
            <v>C8705195-11C</v>
          </cell>
          <cell r="L14904" t="str">
            <v>C8705195-11C</v>
          </cell>
        </row>
        <row r="14905">
          <cell r="B14905" t="str">
            <v>YEM2775533Växelöra</v>
          </cell>
          <cell r="C14905" t="str">
            <v>YEM2775533</v>
          </cell>
          <cell r="D14905">
            <v>2024</v>
          </cell>
          <cell r="E14905">
            <v>46</v>
          </cell>
          <cell r="F14905" t="str">
            <v>0460</v>
          </cell>
          <cell r="G14905" t="str">
            <v>D005</v>
          </cell>
          <cell r="H14905" t="str">
            <v>Gear hanger</v>
          </cell>
          <cell r="I14905" t="str">
            <v>Växelöra</v>
          </cell>
          <cell r="L14905" t="e">
            <v>#N/A</v>
          </cell>
        </row>
        <row r="14906">
          <cell r="B14906" t="str">
            <v>YEM2775135RAM</v>
          </cell>
          <cell r="C14906" t="str">
            <v>YEM2775135</v>
          </cell>
          <cell r="D14906">
            <v>2024</v>
          </cell>
          <cell r="E14906">
            <v>1</v>
          </cell>
          <cell r="F14906" t="str">
            <v>0010</v>
          </cell>
          <cell r="G14906" t="str">
            <v>A001</v>
          </cell>
          <cell r="H14906" t="str">
            <v>PAINTED FRAME</v>
          </cell>
          <cell r="I14906" t="str">
            <v>RAM</v>
          </cell>
          <cell r="K14906" t="str">
            <v>C1306844-510E</v>
          </cell>
          <cell r="L14906" t="e">
            <v>#N/A</v>
          </cell>
        </row>
        <row r="14907">
          <cell r="B14907" t="str">
            <v>YEM2775135Framgaffel</v>
          </cell>
          <cell r="C14907" t="str">
            <v>YEM2775135</v>
          </cell>
          <cell r="D14907">
            <v>2024</v>
          </cell>
          <cell r="E14907">
            <v>2</v>
          </cell>
          <cell r="F14907" t="str">
            <v>0020</v>
          </cell>
          <cell r="G14907" t="str">
            <v>A002</v>
          </cell>
          <cell r="H14907" t="str">
            <v>PAINTED FORK</v>
          </cell>
          <cell r="I14907" t="str">
            <v>Framgaffel</v>
          </cell>
          <cell r="K14907" t="str">
            <v>C1605803-210,</v>
          </cell>
          <cell r="L14907" t="e">
            <v>#N/A</v>
          </cell>
        </row>
        <row r="14908">
          <cell r="B14908" t="str">
            <v>YEM2775135Styrlager</v>
          </cell>
          <cell r="C14908" t="str">
            <v>YEM2775135</v>
          </cell>
          <cell r="D14908">
            <v>2024</v>
          </cell>
          <cell r="E14908">
            <v>3</v>
          </cell>
          <cell r="F14908" t="str">
            <v>0030</v>
          </cell>
          <cell r="G14908" t="str">
            <v>B001</v>
          </cell>
          <cell r="H14908" t="str">
            <v>Head Set</v>
          </cell>
          <cell r="I14908" t="str">
            <v>Styrlager</v>
          </cell>
          <cell r="K14908" t="str">
            <v>C2105289</v>
          </cell>
          <cell r="L14908" t="str">
            <v>C2100165</v>
          </cell>
        </row>
        <row r="14909">
          <cell r="B14909" t="str">
            <v xml:space="preserve">YEM2775135Styrstam </v>
          </cell>
          <cell r="C14909" t="str">
            <v>YEM2775135</v>
          </cell>
          <cell r="D14909">
            <v>2024</v>
          </cell>
          <cell r="E14909">
            <v>4</v>
          </cell>
          <cell r="F14909" t="str">
            <v>0040</v>
          </cell>
          <cell r="G14909" t="str">
            <v>B002</v>
          </cell>
          <cell r="H14909" t="str">
            <v>Handlebar Stem</v>
          </cell>
          <cell r="I14909" t="str">
            <v xml:space="preserve">Styrstam </v>
          </cell>
          <cell r="K14909" t="str">
            <v>C2205076-040</v>
          </cell>
          <cell r="L14909" t="str">
            <v>C2200114-040</v>
          </cell>
        </row>
        <row r="14910">
          <cell r="B14910" t="str">
            <v>YEM2775135Styre</v>
          </cell>
          <cell r="C14910" t="str">
            <v>YEM2775135</v>
          </cell>
          <cell r="D14910">
            <v>2024</v>
          </cell>
          <cell r="E14910">
            <v>5</v>
          </cell>
          <cell r="F14910" t="str">
            <v>0050</v>
          </cell>
          <cell r="G14910" t="str">
            <v>B003</v>
          </cell>
          <cell r="H14910" t="str">
            <v>Handelbar</v>
          </cell>
          <cell r="I14910" t="str">
            <v>Styre</v>
          </cell>
          <cell r="K14910" t="str">
            <v>C2306073</v>
          </cell>
          <cell r="L14910" t="str">
            <v>C2300290</v>
          </cell>
        </row>
        <row r="14911">
          <cell r="B14911" t="str">
            <v>YEM2775135Bromsgrepp H</v>
          </cell>
          <cell r="C14911" t="str">
            <v>YEM2775135</v>
          </cell>
          <cell r="D14911">
            <v>2024</v>
          </cell>
          <cell r="E14911">
            <v>6</v>
          </cell>
          <cell r="F14911" t="str">
            <v>0060</v>
          </cell>
          <cell r="G14911" t="str">
            <v>C002</v>
          </cell>
          <cell r="H14911" t="str">
            <v>Brake Lever R</v>
          </cell>
          <cell r="I14911" t="str">
            <v>Bromsgrepp H</v>
          </cell>
          <cell r="K14911" t="str">
            <v xml:space="preserve"> </v>
          </cell>
          <cell r="L14911" t="e">
            <v>#N/A</v>
          </cell>
        </row>
        <row r="14912">
          <cell r="B14912" t="str">
            <v>YEM2775135Bromsgrepp V</v>
          </cell>
          <cell r="C14912" t="str">
            <v>YEM2775135</v>
          </cell>
          <cell r="D14912">
            <v>2024</v>
          </cell>
          <cell r="E14912">
            <v>7</v>
          </cell>
          <cell r="F14912" t="str">
            <v>0070</v>
          </cell>
          <cell r="G14912" t="str">
            <v>C001</v>
          </cell>
          <cell r="H14912" t="str">
            <v>Brake Lever L</v>
          </cell>
          <cell r="I14912" t="str">
            <v>Bromsgrepp V</v>
          </cell>
          <cell r="K14912" t="str">
            <v>C6405080-1000</v>
          </cell>
          <cell r="L14912" t="str">
            <v>Kontakta Service</v>
          </cell>
        </row>
        <row r="14913">
          <cell r="B14913" t="str">
            <v>YEM2775135Växelreglage H</v>
          </cell>
          <cell r="C14913" t="str">
            <v>YEM2775135</v>
          </cell>
          <cell r="D14913">
            <v>2024</v>
          </cell>
          <cell r="E14913">
            <v>8</v>
          </cell>
          <cell r="F14913" t="str">
            <v>0080</v>
          </cell>
          <cell r="G14913" t="str">
            <v>D002</v>
          </cell>
          <cell r="H14913" t="str">
            <v>Shift Lever R</v>
          </cell>
          <cell r="I14913" t="str">
            <v>Växelreglage H</v>
          </cell>
          <cell r="K14913" t="str">
            <v>C5105092</v>
          </cell>
          <cell r="L14913" t="str">
            <v>Kontakta SHIMANO</v>
          </cell>
        </row>
        <row r="14914">
          <cell r="B14914" t="str">
            <v>YEM2775135Växelreglage V</v>
          </cell>
          <cell r="C14914" t="str">
            <v>YEM2775135</v>
          </cell>
          <cell r="D14914">
            <v>2024</v>
          </cell>
          <cell r="E14914">
            <v>9</v>
          </cell>
          <cell r="F14914" t="str">
            <v>0090</v>
          </cell>
          <cell r="G14914" t="str">
            <v>D001</v>
          </cell>
          <cell r="H14914" t="str">
            <v>Shift Lever L</v>
          </cell>
          <cell r="I14914" t="str">
            <v>Växelreglage V</v>
          </cell>
          <cell r="L14914" t="e">
            <v>#N/A</v>
          </cell>
        </row>
        <row r="14915">
          <cell r="B14915" t="str">
            <v>YEM2775135Handtag par</v>
          </cell>
          <cell r="C14915" t="str">
            <v>YEM2775135</v>
          </cell>
          <cell r="D14915">
            <v>2024</v>
          </cell>
          <cell r="E14915">
            <v>10</v>
          </cell>
          <cell r="F14915" t="str">
            <v>0100</v>
          </cell>
          <cell r="G14915" t="str">
            <v>B004</v>
          </cell>
          <cell r="H14915" t="str">
            <v>Grip R</v>
          </cell>
          <cell r="I14915" t="str">
            <v>Handtag par</v>
          </cell>
          <cell r="K14915" t="str">
            <v>C2505674</v>
          </cell>
          <cell r="L14915" t="str">
            <v>BSP?</v>
          </cell>
        </row>
        <row r="14916">
          <cell r="B14916" t="str">
            <v>YEM2775135Frambroms</v>
          </cell>
          <cell r="C14916" t="str">
            <v>YEM2775135</v>
          </cell>
          <cell r="D14916">
            <v>2024</v>
          </cell>
          <cell r="E14916">
            <v>11</v>
          </cell>
          <cell r="F14916" t="str">
            <v>0110</v>
          </cell>
          <cell r="G14916" t="str">
            <v>C003</v>
          </cell>
          <cell r="H14916" t="str">
            <v xml:space="preserve">Brake front </v>
          </cell>
          <cell r="I14916" t="str">
            <v>Frambroms</v>
          </cell>
          <cell r="K14916" t="str">
            <v>AMT200KLFURX100</v>
          </cell>
          <cell r="L14916" t="str">
            <v>Kontakta SHIMANO</v>
          </cell>
        </row>
        <row r="14917">
          <cell r="B14917" t="str">
            <v>YEM2775135Bakbroms</v>
          </cell>
          <cell r="C14917" t="str">
            <v>YEM2775135</v>
          </cell>
          <cell r="D14917">
            <v>2024</v>
          </cell>
          <cell r="E14917">
            <v>12</v>
          </cell>
          <cell r="F14917" t="str">
            <v>0120</v>
          </cell>
          <cell r="G14917" t="str">
            <v>C004</v>
          </cell>
          <cell r="H14917" t="str">
            <v>Brake rear</v>
          </cell>
          <cell r="I14917" t="str">
            <v>Bakbroms</v>
          </cell>
          <cell r="K14917" t="str">
            <v>Fotbroms</v>
          </cell>
          <cell r="L14917" t="str">
            <v>Kontakta SHIMANO</v>
          </cell>
        </row>
        <row r="14918">
          <cell r="B14918" t="str">
            <v>YEM2775135Vevlager</v>
          </cell>
          <cell r="C14918" t="str">
            <v>YEM2775135</v>
          </cell>
          <cell r="D14918">
            <v>2024</v>
          </cell>
          <cell r="E14918">
            <v>13</v>
          </cell>
          <cell r="F14918" t="str">
            <v>0130</v>
          </cell>
          <cell r="G14918" t="str">
            <v>E001</v>
          </cell>
          <cell r="H14918" t="str">
            <v xml:space="preserve">BB-set </v>
          </cell>
          <cell r="I14918" t="str">
            <v>Vevlager</v>
          </cell>
          <cell r="K14918" t="str">
            <v>C8705195-06C</v>
          </cell>
          <cell r="L14918" t="str">
            <v>C8705195-06C</v>
          </cell>
        </row>
        <row r="14919">
          <cell r="B14919" t="str">
            <v>YEM2775135Vevparti</v>
          </cell>
          <cell r="C14919" t="str">
            <v>YEM2775135</v>
          </cell>
          <cell r="D14919">
            <v>2024</v>
          </cell>
          <cell r="E14919">
            <v>14</v>
          </cell>
          <cell r="F14919" t="str">
            <v>0140</v>
          </cell>
          <cell r="G14919" t="str">
            <v>E002</v>
          </cell>
          <cell r="H14919" t="str">
            <v>Front Chainwheel</v>
          </cell>
          <cell r="I14919" t="str">
            <v>Vevparti</v>
          </cell>
          <cell r="K14919" t="str">
            <v>C3305699-EG</v>
          </cell>
          <cell r="L14919" t="str">
            <v>C3305699-EG</v>
          </cell>
        </row>
        <row r="14920">
          <cell r="B14920" t="str">
            <v>YEM2775135Kedjeskydd</v>
          </cell>
          <cell r="C14920" t="str">
            <v>YEM2775135</v>
          </cell>
          <cell r="D14920">
            <v>2024</v>
          </cell>
          <cell r="E14920">
            <v>15</v>
          </cell>
          <cell r="F14920" t="str">
            <v>0150</v>
          </cell>
          <cell r="G14920" t="str">
            <v>H001</v>
          </cell>
          <cell r="H14920" t="str">
            <v>Chain guard</v>
          </cell>
          <cell r="I14920" t="str">
            <v>Kedjeskydd</v>
          </cell>
          <cell r="K14920" t="str">
            <v>C8305641-856</v>
          </cell>
          <cell r="L14920" t="str">
            <v>Kontakta Service</v>
          </cell>
        </row>
        <row r="14921">
          <cell r="B14921" t="str">
            <v>YEM2775135Kedjeskyddsfäste</v>
          </cell>
          <cell r="C14921" t="str">
            <v>YEM2775135</v>
          </cell>
          <cell r="D14921">
            <v>2024</v>
          </cell>
          <cell r="E14921">
            <v>16</v>
          </cell>
          <cell r="F14921" t="str">
            <v>0160</v>
          </cell>
          <cell r="G14921" t="str">
            <v>H002</v>
          </cell>
          <cell r="H14921" t="str">
            <v>Chain guard bracket</v>
          </cell>
          <cell r="I14921" t="str">
            <v>Kedjeskyddsfäste</v>
          </cell>
          <cell r="K14921" t="str">
            <v>C8305642</v>
          </cell>
          <cell r="L14921" t="str">
            <v>C8305642</v>
          </cell>
        </row>
        <row r="14922">
          <cell r="B14922" t="str">
            <v>YEM2775135Framväxel</v>
          </cell>
          <cell r="C14922" t="str">
            <v>YEM2775135</v>
          </cell>
          <cell r="D14922">
            <v>2024</v>
          </cell>
          <cell r="E14922">
            <v>17</v>
          </cell>
          <cell r="F14922" t="str">
            <v>0170</v>
          </cell>
          <cell r="G14922" t="str">
            <v>D003</v>
          </cell>
          <cell r="H14922" t="str">
            <v>Front Derailleur</v>
          </cell>
          <cell r="I14922" t="str">
            <v>Framväxel</v>
          </cell>
          <cell r="L14922" t="e">
            <v>#N/A</v>
          </cell>
        </row>
        <row r="14923">
          <cell r="B14923" t="str">
            <v>YEM2775135Bakväxel</v>
          </cell>
          <cell r="C14923" t="str">
            <v>YEM2775135</v>
          </cell>
          <cell r="D14923">
            <v>2024</v>
          </cell>
          <cell r="E14923">
            <v>18</v>
          </cell>
          <cell r="F14923" t="str">
            <v>0180</v>
          </cell>
          <cell r="G14923" t="str">
            <v>D004</v>
          </cell>
          <cell r="H14923" t="str">
            <v>Rear Derailleur</v>
          </cell>
          <cell r="I14923" t="str">
            <v>Bakväxel</v>
          </cell>
          <cell r="K14923" t="str">
            <v>Shimano</v>
          </cell>
          <cell r="L14923" t="str">
            <v>Kontakta SHIMANO</v>
          </cell>
        </row>
        <row r="14924">
          <cell r="B14924" t="str">
            <v>YEM2775135Kedja</v>
          </cell>
          <cell r="C14924" t="str">
            <v>YEM2775135</v>
          </cell>
          <cell r="D14924">
            <v>2024</v>
          </cell>
          <cell r="E14924">
            <v>19</v>
          </cell>
          <cell r="F14924" t="str">
            <v>0190</v>
          </cell>
          <cell r="G14924" t="str">
            <v>E003</v>
          </cell>
          <cell r="H14924" t="str">
            <v xml:space="preserve">Chain </v>
          </cell>
          <cell r="I14924" t="str">
            <v>Kedja</v>
          </cell>
          <cell r="K14924" t="str">
            <v>C3405001-0104</v>
          </cell>
          <cell r="L14924" t="str">
            <v>C3400002</v>
          </cell>
        </row>
        <row r="14925">
          <cell r="B14925" t="str">
            <v>YEM2775135Kassett</v>
          </cell>
          <cell r="C14925" t="str">
            <v>YEM2775135</v>
          </cell>
          <cell r="D14925">
            <v>2024</v>
          </cell>
          <cell r="E14925">
            <v>20</v>
          </cell>
          <cell r="F14925" t="str">
            <v>0200</v>
          </cell>
          <cell r="G14925" t="str">
            <v>E004</v>
          </cell>
          <cell r="H14925" t="str">
            <v>Cassette Sprocket</v>
          </cell>
          <cell r="I14925" t="str">
            <v>Kassett</v>
          </cell>
          <cell r="K14925" t="str">
            <v>ASMGEAR16SU</v>
          </cell>
          <cell r="L14925" t="str">
            <v>Kontakta SHIMANO</v>
          </cell>
        </row>
        <row r="14926">
          <cell r="B14926" t="str">
            <v>YEM2775135Framhjul</v>
          </cell>
          <cell r="C14926" t="str">
            <v>YEM2775135</v>
          </cell>
          <cell r="D14926">
            <v>2024</v>
          </cell>
          <cell r="E14926">
            <v>21</v>
          </cell>
          <cell r="F14926" t="str">
            <v>0210</v>
          </cell>
          <cell r="G14926" t="str">
            <v>F001</v>
          </cell>
          <cell r="H14926" t="str">
            <v>Front hub</v>
          </cell>
          <cell r="I14926" t="str">
            <v>Framhjul</v>
          </cell>
          <cell r="K14926" t="str">
            <v>C4108170</v>
          </cell>
          <cell r="L14926" t="str">
            <v>BSP?</v>
          </cell>
        </row>
        <row r="14927">
          <cell r="B14927" t="str">
            <v>YEM2775135Bakhjul</v>
          </cell>
          <cell r="C14927" t="str">
            <v>YEM2775135</v>
          </cell>
          <cell r="D14927">
            <v>2024</v>
          </cell>
          <cell r="E14927">
            <v>22</v>
          </cell>
          <cell r="F14927" t="str">
            <v>0220</v>
          </cell>
          <cell r="G14927" t="str">
            <v>F002</v>
          </cell>
          <cell r="H14927" t="str">
            <v>Rear hub</v>
          </cell>
          <cell r="I14927" t="str">
            <v>Bakhjul</v>
          </cell>
          <cell r="K14927" t="str">
            <v>C4208259</v>
          </cell>
          <cell r="L14927" t="str">
            <v>C4200026</v>
          </cell>
        </row>
        <row r="14928">
          <cell r="B14928" t="str">
            <v>YEM2775135Däck</v>
          </cell>
          <cell r="C14928" t="str">
            <v>YEM2775135</v>
          </cell>
          <cell r="D14928">
            <v>2024</v>
          </cell>
          <cell r="E14928">
            <v>23</v>
          </cell>
          <cell r="F14928" t="str">
            <v>0230</v>
          </cell>
          <cell r="G14928" t="str">
            <v>F003</v>
          </cell>
          <cell r="H14928" t="str">
            <v>Tire</v>
          </cell>
          <cell r="I14928" t="str">
            <v>Däck</v>
          </cell>
          <cell r="K14928" t="str">
            <v>C4906456</v>
          </cell>
          <cell r="L14928" t="str">
            <v>BSP?</v>
          </cell>
        </row>
        <row r="14929">
          <cell r="B14929" t="str">
            <v>YEM2775135Skärmar set</v>
          </cell>
          <cell r="C14929" t="str">
            <v>YEM2775135</v>
          </cell>
          <cell r="D14929">
            <v>2024</v>
          </cell>
          <cell r="E14929">
            <v>24</v>
          </cell>
          <cell r="F14929" t="str">
            <v>0240</v>
          </cell>
          <cell r="G14929" t="str">
            <v>H003</v>
          </cell>
          <cell r="H14929" t="str">
            <v xml:space="preserve">Mudguard front   </v>
          </cell>
          <cell r="I14929" t="str">
            <v>Skärmar set</v>
          </cell>
          <cell r="K14929" t="str">
            <v>C8255677-856</v>
          </cell>
          <cell r="L14929" t="str">
            <v>Kontakta Service</v>
          </cell>
        </row>
        <row r="14930">
          <cell r="B14930" t="str">
            <v>YEM2775135Pakethållare</v>
          </cell>
          <cell r="C14930" t="str">
            <v>YEM2775135</v>
          </cell>
          <cell r="D14930">
            <v>2024</v>
          </cell>
          <cell r="E14930">
            <v>25</v>
          </cell>
          <cell r="F14930" t="str">
            <v>0250</v>
          </cell>
          <cell r="G14930" t="str">
            <v>H004</v>
          </cell>
          <cell r="H14930" t="str">
            <v>Carrier</v>
          </cell>
          <cell r="I14930" t="str">
            <v>Pakethållare</v>
          </cell>
          <cell r="K14930" t="str">
            <v>C8205835-856</v>
          </cell>
          <cell r="L14930" t="str">
            <v>Kontakta Service</v>
          </cell>
        </row>
        <row r="14931">
          <cell r="B14931" t="str">
            <v>YEM2775135Sadel</v>
          </cell>
          <cell r="C14931" t="str">
            <v>YEM2775135</v>
          </cell>
          <cell r="D14931">
            <v>2024</v>
          </cell>
          <cell r="E14931">
            <v>26</v>
          </cell>
          <cell r="F14931" t="str">
            <v>0260</v>
          </cell>
          <cell r="G14931" t="str">
            <v>G001</v>
          </cell>
          <cell r="H14931" t="str">
            <v>Saddle</v>
          </cell>
          <cell r="I14931" t="str">
            <v>Sadel</v>
          </cell>
          <cell r="K14931" t="str">
            <v>C7106204</v>
          </cell>
          <cell r="L14931" t="str">
            <v>C7100219</v>
          </cell>
        </row>
        <row r="14932">
          <cell r="B14932" t="str">
            <v>YEM2775135Sadelstolpe</v>
          </cell>
          <cell r="C14932" t="str">
            <v>YEM2775135</v>
          </cell>
          <cell r="D14932">
            <v>2024</v>
          </cell>
          <cell r="E14932">
            <v>27</v>
          </cell>
          <cell r="F14932" t="str">
            <v>0270</v>
          </cell>
          <cell r="G14932" t="str">
            <v>G002</v>
          </cell>
          <cell r="H14932" t="str">
            <v>Seatpost</v>
          </cell>
          <cell r="I14932" t="str">
            <v>Sadelstolpe</v>
          </cell>
          <cell r="K14932" t="str">
            <v>C7205258</v>
          </cell>
          <cell r="L14932" t="str">
            <v>C7200039</v>
          </cell>
        </row>
        <row r="14933">
          <cell r="B14933" t="str">
            <v>YEM2775135Sadelrörsklämma</v>
          </cell>
          <cell r="C14933" t="str">
            <v>YEM2775135</v>
          </cell>
          <cell r="D14933">
            <v>2024</v>
          </cell>
          <cell r="E14933">
            <v>28</v>
          </cell>
          <cell r="F14933" t="str">
            <v>0280</v>
          </cell>
          <cell r="G14933" t="str">
            <v>G003</v>
          </cell>
          <cell r="H14933" t="str">
            <v>Seat Clamp</v>
          </cell>
          <cell r="I14933" t="str">
            <v>Sadelrörsklämma</v>
          </cell>
          <cell r="K14933" t="str">
            <v>C7305001</v>
          </cell>
          <cell r="L14933" t="str">
            <v>C7300028-318</v>
          </cell>
        </row>
        <row r="14934">
          <cell r="B14934" t="str">
            <v>YEM2775135Framlampa</v>
          </cell>
          <cell r="C14934" t="str">
            <v>YEM2775135</v>
          </cell>
          <cell r="D14934">
            <v>2024</v>
          </cell>
          <cell r="E14934">
            <v>29</v>
          </cell>
          <cell r="F14934" t="str">
            <v>0290</v>
          </cell>
          <cell r="G14934" t="str">
            <v>H005</v>
          </cell>
          <cell r="H14934" t="str">
            <v>Front light</v>
          </cell>
          <cell r="I14934" t="str">
            <v>Framlampa</v>
          </cell>
          <cell r="K14934" t="str">
            <v>C8025228</v>
          </cell>
          <cell r="L14934" t="str">
            <v>C8010029</v>
          </cell>
        </row>
        <row r="14935">
          <cell r="B14935" t="str">
            <v>YEM2775135Baklampa</v>
          </cell>
          <cell r="C14935" t="str">
            <v>YEM2775135</v>
          </cell>
          <cell r="D14935">
            <v>2024</v>
          </cell>
          <cell r="E14935">
            <v>30</v>
          </cell>
          <cell r="F14935" t="str">
            <v>0300</v>
          </cell>
          <cell r="G14935" t="str">
            <v>H006</v>
          </cell>
          <cell r="H14935" t="str">
            <v>Light, Rear</v>
          </cell>
          <cell r="I14935" t="str">
            <v>Baklampa</v>
          </cell>
          <cell r="K14935" t="str">
            <v>C8705186-1RLBK</v>
          </cell>
          <cell r="L14935" t="str">
            <v>C8705186-1RLBK</v>
          </cell>
        </row>
        <row r="14936">
          <cell r="B14936" t="str">
            <v>YEM2775135Låssats</v>
          </cell>
          <cell r="C14936" t="str">
            <v>YEM2775135</v>
          </cell>
          <cell r="D14936">
            <v>2024</v>
          </cell>
          <cell r="E14936">
            <v>31</v>
          </cell>
          <cell r="F14936" t="str">
            <v>0310</v>
          </cell>
          <cell r="G14936" t="str">
            <v>H007</v>
          </cell>
          <cell r="H14936" t="str">
            <v>Lock</v>
          </cell>
          <cell r="I14936" t="str">
            <v>Låssats</v>
          </cell>
          <cell r="K14936" t="str">
            <v>C8405069</v>
          </cell>
          <cell r="L14936" t="str">
            <v>C8405069</v>
          </cell>
        </row>
        <row r="14937">
          <cell r="B14937" t="str">
            <v>YEM2775135Stöd</v>
          </cell>
          <cell r="C14937" t="str">
            <v>YEM2775135</v>
          </cell>
          <cell r="D14937">
            <v>2024</v>
          </cell>
          <cell r="E14937">
            <v>32</v>
          </cell>
          <cell r="F14937" t="str">
            <v>0320</v>
          </cell>
          <cell r="G14937" t="str">
            <v>H008</v>
          </cell>
          <cell r="H14937" t="str">
            <v>Kick stand</v>
          </cell>
          <cell r="I14937" t="str">
            <v>Stöd</v>
          </cell>
          <cell r="K14937" t="str">
            <v>C8105208-315</v>
          </cell>
          <cell r="L14937" t="str">
            <v>C8100034</v>
          </cell>
        </row>
        <row r="14938">
          <cell r="B14938" t="str">
            <v>YEM2775135Korg</v>
          </cell>
          <cell r="C14938" t="str">
            <v>YEM2775135</v>
          </cell>
          <cell r="D14938">
            <v>2024</v>
          </cell>
          <cell r="E14938">
            <v>33</v>
          </cell>
          <cell r="F14938" t="str">
            <v>0330</v>
          </cell>
          <cell r="G14938" t="str">
            <v>H009</v>
          </cell>
          <cell r="H14938" t="str">
            <v>Basket / Fr carrier</v>
          </cell>
          <cell r="I14938" t="str">
            <v>Korg</v>
          </cell>
          <cell r="K14938" t="str">
            <v>C8605001-G</v>
          </cell>
          <cell r="L14938" t="str">
            <v>C8600004</v>
          </cell>
        </row>
        <row r="14939">
          <cell r="B14939" t="str">
            <v>YEM2775135Pedaler</v>
          </cell>
          <cell r="C14939" t="str">
            <v>YEM2775135</v>
          </cell>
          <cell r="D14939">
            <v>2024</v>
          </cell>
          <cell r="E14939">
            <v>34</v>
          </cell>
          <cell r="F14939" t="str">
            <v>0340</v>
          </cell>
          <cell r="G14939" t="str">
            <v>E005</v>
          </cell>
          <cell r="H14939" t="str">
            <v xml:space="preserve">Pedal </v>
          </cell>
          <cell r="I14939" t="str">
            <v>Pedaler</v>
          </cell>
          <cell r="K14939" t="str">
            <v>C3505317</v>
          </cell>
          <cell r="L14939" t="str">
            <v>C3500026</v>
          </cell>
        </row>
        <row r="14940">
          <cell r="B14940" t="str">
            <v>YEM2775135Motor</v>
          </cell>
          <cell r="C14940" t="str">
            <v>YEM2775135</v>
          </cell>
          <cell r="D14940">
            <v>2024</v>
          </cell>
          <cell r="E14940">
            <v>35</v>
          </cell>
          <cell r="F14940" t="str">
            <v>0350</v>
          </cell>
          <cell r="G14940" t="str">
            <v>J001</v>
          </cell>
          <cell r="H14940" t="str">
            <v>DRIVE UNIT:</v>
          </cell>
          <cell r="I14940" t="str">
            <v>Motor</v>
          </cell>
          <cell r="K14940" t="str">
            <v>C8705195-03SV</v>
          </cell>
          <cell r="L14940" t="str">
            <v>C8705195-03SV</v>
          </cell>
        </row>
        <row r="14941">
          <cell r="B14941" t="str">
            <v>YEM2775135Display</v>
          </cell>
          <cell r="C14941" t="str">
            <v>YEM2775135</v>
          </cell>
          <cell r="D14941">
            <v>2024</v>
          </cell>
          <cell r="E14941">
            <v>36</v>
          </cell>
          <cell r="F14941" t="str">
            <v>0360</v>
          </cell>
          <cell r="G14941" t="str">
            <v>J004</v>
          </cell>
          <cell r="H14941" t="str">
            <v>DISPLAY:</v>
          </cell>
          <cell r="I14941" t="str">
            <v>Display</v>
          </cell>
          <cell r="K14941" t="str">
            <v>C8705194-26C</v>
          </cell>
          <cell r="L14941" t="str">
            <v>C8705194-26C</v>
          </cell>
        </row>
        <row r="14942">
          <cell r="B14942" t="str">
            <v>YEM2775135EB-Bus kabel</v>
          </cell>
          <cell r="C14942" t="str">
            <v>YEM2775135</v>
          </cell>
          <cell r="D14942">
            <v>2024</v>
          </cell>
          <cell r="E14942">
            <v>37</v>
          </cell>
          <cell r="F14942" t="str">
            <v>0370</v>
          </cell>
          <cell r="G14942" t="str">
            <v>J005</v>
          </cell>
          <cell r="H14942" t="str">
            <v>EB-BUS CABLE:</v>
          </cell>
          <cell r="I14942" t="str">
            <v>EB-Bus kabel</v>
          </cell>
          <cell r="K14942" t="str">
            <v>C8705195-04-01C</v>
          </cell>
          <cell r="L14942" t="str">
            <v>C8705195-04-01C</v>
          </cell>
        </row>
        <row r="14943">
          <cell r="B14943" t="str">
            <v>YEM2775135Motorkabel</v>
          </cell>
          <cell r="C14943" t="str">
            <v>YEM2775135</v>
          </cell>
          <cell r="D14943">
            <v>2024</v>
          </cell>
          <cell r="E14943">
            <v>38</v>
          </cell>
          <cell r="F14943" t="str">
            <v>0380</v>
          </cell>
          <cell r="G14943" t="str">
            <v>J006</v>
          </cell>
          <cell r="H14943" t="str">
            <v>POWER CABLE:</v>
          </cell>
          <cell r="I14943" t="str">
            <v>Motorkabel</v>
          </cell>
          <cell r="K14943" t="str">
            <v>C8705195-03-01</v>
          </cell>
          <cell r="L14943" t="str">
            <v>C8705195-03-01</v>
          </cell>
        </row>
        <row r="14944">
          <cell r="B14944" t="str">
            <v>YEM2775135Kabel framlampa</v>
          </cell>
          <cell r="C14944" t="str">
            <v>YEM2775135</v>
          </cell>
          <cell r="D14944">
            <v>2024</v>
          </cell>
          <cell r="E14944">
            <v>39</v>
          </cell>
          <cell r="F14944" t="str">
            <v>0390</v>
          </cell>
          <cell r="G14944" t="str">
            <v>J007</v>
          </cell>
          <cell r="H14944" t="str">
            <v>F. LIGHT CABLE:</v>
          </cell>
          <cell r="I14944" t="str">
            <v>Kabel framlampa</v>
          </cell>
          <cell r="K14944" t="str">
            <v>Ingår i EB-buskabeln</v>
          </cell>
          <cell r="L14944" t="str">
            <v>Ingår i EB-buskabeln</v>
          </cell>
        </row>
        <row r="14945">
          <cell r="B14945" t="str">
            <v>YEM2775135Kabel baklampa</v>
          </cell>
          <cell r="C14945" t="str">
            <v>YEM2775135</v>
          </cell>
          <cell r="D14945">
            <v>2024</v>
          </cell>
          <cell r="E14945">
            <v>40</v>
          </cell>
          <cell r="F14945" t="str">
            <v>0400</v>
          </cell>
          <cell r="G14945" t="str">
            <v>J008</v>
          </cell>
          <cell r="H14945" t="str">
            <v>R. LIGHT CABLE:</v>
          </cell>
          <cell r="I14945" t="str">
            <v>Kabel baklampa</v>
          </cell>
          <cell r="K14945" t="str">
            <v>INGÅR I BATTERIET</v>
          </cell>
          <cell r="L14945" t="str">
            <v>Ingår i batteriet</v>
          </cell>
        </row>
        <row r="14946">
          <cell r="B14946" t="str">
            <v>YEM2775135Hastighetssensor</v>
          </cell>
          <cell r="C14946" t="str">
            <v>YEM2775135</v>
          </cell>
          <cell r="D14946">
            <v>2024</v>
          </cell>
          <cell r="E14946">
            <v>41</v>
          </cell>
          <cell r="F14946" t="str">
            <v>0410</v>
          </cell>
          <cell r="G14946" t="str">
            <v>J009</v>
          </cell>
          <cell r="H14946" t="str">
            <v>SPEED SENSOR:</v>
          </cell>
          <cell r="I14946" t="str">
            <v>Hastighetssensor</v>
          </cell>
          <cell r="K14946" t="str">
            <v>INGÅR I MOTORN</v>
          </cell>
          <cell r="L14946" t="str">
            <v>Ingår i motorn</v>
          </cell>
        </row>
        <row r="14947">
          <cell r="B14947" t="str">
            <v>YEM2775135Batteri</v>
          </cell>
          <cell r="C14947" t="str">
            <v>YEM2775135</v>
          </cell>
          <cell r="D14947">
            <v>2024</v>
          </cell>
          <cell r="E14947">
            <v>42</v>
          </cell>
          <cell r="F14947" t="str">
            <v>0420</v>
          </cell>
          <cell r="G14947" t="str">
            <v>J002</v>
          </cell>
          <cell r="H14947" t="str">
            <v>BATTERY:</v>
          </cell>
          <cell r="I14947" t="str">
            <v>Batteri</v>
          </cell>
          <cell r="K14947" t="str">
            <v>C8705186-E-11C</v>
          </cell>
          <cell r="L14947" t="str">
            <v>C8705186-E-11C</v>
          </cell>
        </row>
        <row r="14948">
          <cell r="B14948" t="str">
            <v>YEM2775135Batterihållare</v>
          </cell>
          <cell r="C14948" t="str">
            <v>YEM2775135</v>
          </cell>
          <cell r="D14948">
            <v>2024</v>
          </cell>
          <cell r="E14948">
            <v>43</v>
          </cell>
          <cell r="F14948" t="str">
            <v>0430</v>
          </cell>
          <cell r="G14948" t="str">
            <v>J003</v>
          </cell>
          <cell r="H14948" t="str">
            <v>BATTERY HOLDER/Slider</v>
          </cell>
          <cell r="I14948" t="str">
            <v>Batterihållare</v>
          </cell>
          <cell r="L14948" t="e">
            <v>#N/A</v>
          </cell>
        </row>
        <row r="14949">
          <cell r="B14949" t="str">
            <v>YEM2775135Batteriladdare</v>
          </cell>
          <cell r="C14949" t="str">
            <v>YEM2775135</v>
          </cell>
          <cell r="D14949">
            <v>2024</v>
          </cell>
          <cell r="E14949">
            <v>44</v>
          </cell>
          <cell r="F14949" t="str">
            <v>0440</v>
          </cell>
          <cell r="G14949" t="str">
            <v>J010</v>
          </cell>
          <cell r="H14949" t="str">
            <v>CHARGER:</v>
          </cell>
          <cell r="I14949" t="str">
            <v>Batteriladdare</v>
          </cell>
          <cell r="K14949" t="str">
            <v>C8705058-1-1D</v>
          </cell>
          <cell r="L14949" t="str">
            <v>C8705058-1-1D</v>
          </cell>
        </row>
        <row r="14950">
          <cell r="B14950" t="str">
            <v>YEM2775135Kontrollbox</v>
          </cell>
          <cell r="C14950" t="str">
            <v>YEM2775135</v>
          </cell>
          <cell r="D14950">
            <v>2024</v>
          </cell>
          <cell r="E14950">
            <v>45</v>
          </cell>
          <cell r="F14950" t="str">
            <v>0450</v>
          </cell>
          <cell r="G14950" t="str">
            <v>J011</v>
          </cell>
          <cell r="H14950" t="str">
            <v>Controller</v>
          </cell>
          <cell r="I14950" t="str">
            <v>Kontrollbox</v>
          </cell>
          <cell r="K14950" t="str">
            <v>C8705195-11C</v>
          </cell>
          <cell r="L14950" t="str">
            <v>C8705195-11C</v>
          </cell>
        </row>
        <row r="14951">
          <cell r="B14951" t="str">
            <v>YEM2775135Växelöra</v>
          </cell>
          <cell r="C14951" t="str">
            <v>YEM2775135</v>
          </cell>
          <cell r="D14951">
            <v>2024</v>
          </cell>
          <cell r="E14951">
            <v>46</v>
          </cell>
          <cell r="F14951" t="str">
            <v>0460</v>
          </cell>
          <cell r="G14951" t="str">
            <v>D005</v>
          </cell>
          <cell r="H14951" t="str">
            <v>Gear hanger</v>
          </cell>
          <cell r="I14951" t="str">
            <v>Växelöra</v>
          </cell>
          <cell r="L14951" t="e">
            <v>#N/A</v>
          </cell>
        </row>
        <row r="14952">
          <cell r="B14952" t="str">
            <v>YEM2675531RAM</v>
          </cell>
          <cell r="C14952" t="str">
            <v>YEM2675531</v>
          </cell>
          <cell r="D14952">
            <v>2024</v>
          </cell>
          <cell r="E14952">
            <v>1</v>
          </cell>
          <cell r="F14952" t="str">
            <v>0010</v>
          </cell>
          <cell r="G14952" t="str">
            <v>A001</v>
          </cell>
          <cell r="H14952" t="str">
            <v>PAINTED FRAME</v>
          </cell>
          <cell r="I14952" t="str">
            <v>RAM</v>
          </cell>
          <cell r="K14952" t="str">
            <v>C1308060-550</v>
          </cell>
          <cell r="L14952" t="e">
            <v>#N/A</v>
          </cell>
        </row>
        <row r="14953">
          <cell r="B14953" t="str">
            <v>YEM2675531Framgaffel</v>
          </cell>
          <cell r="C14953" t="str">
            <v>YEM2675531</v>
          </cell>
          <cell r="D14953">
            <v>2024</v>
          </cell>
          <cell r="E14953">
            <v>2</v>
          </cell>
          <cell r="F14953" t="str">
            <v>0020</v>
          </cell>
          <cell r="G14953" t="str">
            <v>A002</v>
          </cell>
          <cell r="H14953" t="str">
            <v>PAINTED FORK</v>
          </cell>
          <cell r="I14953" t="str">
            <v>Framgaffel</v>
          </cell>
          <cell r="K14953" t="str">
            <v>C1605442-193</v>
          </cell>
          <cell r="L14953" t="e">
            <v>#N/A</v>
          </cell>
        </row>
        <row r="14954">
          <cell r="B14954" t="str">
            <v>YEM2675531Styrlager</v>
          </cell>
          <cell r="C14954" t="str">
            <v>YEM2675531</v>
          </cell>
          <cell r="D14954">
            <v>2024</v>
          </cell>
          <cell r="E14954">
            <v>3</v>
          </cell>
          <cell r="F14954" t="str">
            <v>0030</v>
          </cell>
          <cell r="G14954" t="str">
            <v>B001</v>
          </cell>
          <cell r="H14954" t="str">
            <v>Head Set</v>
          </cell>
          <cell r="I14954" t="str">
            <v>Styrlager</v>
          </cell>
          <cell r="K14954" t="str">
            <v>C2105291</v>
          </cell>
          <cell r="L14954" t="str">
            <v>C2100163</v>
          </cell>
        </row>
        <row r="14955">
          <cell r="B14955" t="str">
            <v xml:space="preserve">YEM2675531Styrstam </v>
          </cell>
          <cell r="C14955" t="str">
            <v>YEM2675531</v>
          </cell>
          <cell r="D14955">
            <v>2024</v>
          </cell>
          <cell r="E14955">
            <v>4</v>
          </cell>
          <cell r="F14955" t="str">
            <v>0040</v>
          </cell>
          <cell r="G14955" t="str">
            <v>B002</v>
          </cell>
          <cell r="H14955" t="str">
            <v>Handlebar Stem</v>
          </cell>
          <cell r="I14955" t="str">
            <v xml:space="preserve">Styrstam </v>
          </cell>
          <cell r="K14955" t="str">
            <v>C2205076-040</v>
          </cell>
          <cell r="L14955" t="str">
            <v>C2200114-040</v>
          </cell>
        </row>
        <row r="14956">
          <cell r="B14956" t="str">
            <v>YEM2675531Styre</v>
          </cell>
          <cell r="C14956" t="str">
            <v>YEM2675531</v>
          </cell>
          <cell r="D14956">
            <v>2024</v>
          </cell>
          <cell r="E14956">
            <v>5</v>
          </cell>
          <cell r="F14956" t="str">
            <v>0050</v>
          </cell>
          <cell r="G14956" t="str">
            <v>B003</v>
          </cell>
          <cell r="H14956" t="str">
            <v>Handelbar</v>
          </cell>
          <cell r="I14956" t="str">
            <v>Styre</v>
          </cell>
          <cell r="K14956" t="str">
            <v>C2306073</v>
          </cell>
          <cell r="L14956" t="str">
            <v>C2300290</v>
          </cell>
        </row>
        <row r="14957">
          <cell r="B14957" t="str">
            <v>YEM2675531Bromsgrepp H</v>
          </cell>
          <cell r="C14957" t="str">
            <v>YEM2675531</v>
          </cell>
          <cell r="D14957">
            <v>2024</v>
          </cell>
          <cell r="E14957">
            <v>6</v>
          </cell>
          <cell r="F14957" t="str">
            <v>0060</v>
          </cell>
          <cell r="G14957" t="str">
            <v>C002</v>
          </cell>
          <cell r="H14957" t="str">
            <v>Brake Lever R</v>
          </cell>
          <cell r="I14957" t="str">
            <v>Bromsgrepp H</v>
          </cell>
          <cell r="K14957" t="str">
            <v xml:space="preserve"> </v>
          </cell>
          <cell r="L14957" t="e">
            <v>#N/A</v>
          </cell>
        </row>
        <row r="14958">
          <cell r="B14958" t="str">
            <v>YEM2675531Bromsgrepp V</v>
          </cell>
          <cell r="C14958" t="str">
            <v>YEM2675531</v>
          </cell>
          <cell r="D14958">
            <v>2024</v>
          </cell>
          <cell r="E14958">
            <v>7</v>
          </cell>
          <cell r="F14958" t="str">
            <v>0070</v>
          </cell>
          <cell r="G14958" t="str">
            <v>C001</v>
          </cell>
          <cell r="H14958" t="str">
            <v>Brake Lever L</v>
          </cell>
          <cell r="I14958" t="str">
            <v>Bromsgrepp V</v>
          </cell>
          <cell r="K14958" t="str">
            <v>Shimano</v>
          </cell>
          <cell r="L14958" t="str">
            <v>Kontakta SHIMANO</v>
          </cell>
        </row>
        <row r="14959">
          <cell r="B14959" t="str">
            <v>YEM2675531Växelreglage H</v>
          </cell>
          <cell r="C14959" t="str">
            <v>YEM2675531</v>
          </cell>
          <cell r="D14959">
            <v>2024</v>
          </cell>
          <cell r="E14959">
            <v>8</v>
          </cell>
          <cell r="F14959" t="str">
            <v>0080</v>
          </cell>
          <cell r="G14959" t="str">
            <v>D002</v>
          </cell>
          <cell r="H14959" t="str">
            <v>Shift Lever R</v>
          </cell>
          <cell r="I14959" t="str">
            <v>Växelreglage H</v>
          </cell>
          <cell r="K14959" t="str">
            <v>C5105092</v>
          </cell>
          <cell r="L14959" t="str">
            <v>Kontakta SHIMANO</v>
          </cell>
        </row>
        <row r="14960">
          <cell r="B14960" t="str">
            <v>YEM2675531Växelreglage V</v>
          </cell>
          <cell r="C14960" t="str">
            <v>YEM2675531</v>
          </cell>
          <cell r="D14960">
            <v>2024</v>
          </cell>
          <cell r="E14960">
            <v>9</v>
          </cell>
          <cell r="F14960" t="str">
            <v>0090</v>
          </cell>
          <cell r="G14960" t="str">
            <v>D001</v>
          </cell>
          <cell r="H14960" t="str">
            <v>Shift Lever L</v>
          </cell>
          <cell r="I14960" t="str">
            <v>Växelreglage V</v>
          </cell>
          <cell r="L14960" t="e">
            <v>#N/A</v>
          </cell>
        </row>
        <row r="14961">
          <cell r="B14961" t="str">
            <v>YEM2675531Handtag par</v>
          </cell>
          <cell r="C14961" t="str">
            <v>YEM2675531</v>
          </cell>
          <cell r="D14961">
            <v>2024</v>
          </cell>
          <cell r="E14961">
            <v>10</v>
          </cell>
          <cell r="F14961" t="str">
            <v>0100</v>
          </cell>
          <cell r="G14961" t="str">
            <v>B004</v>
          </cell>
          <cell r="H14961" t="str">
            <v>Grip R</v>
          </cell>
          <cell r="I14961" t="str">
            <v>Handtag par</v>
          </cell>
          <cell r="K14961" t="str">
            <v>C2505674</v>
          </cell>
          <cell r="L14961" t="str">
            <v>BSP?</v>
          </cell>
        </row>
        <row r="14962">
          <cell r="B14962" t="str">
            <v>YEM2675531Frambroms</v>
          </cell>
          <cell r="C14962" t="str">
            <v>YEM2675531</v>
          </cell>
          <cell r="D14962">
            <v>2024</v>
          </cell>
          <cell r="E14962">
            <v>11</v>
          </cell>
          <cell r="F14962" t="str">
            <v>0110</v>
          </cell>
          <cell r="G14962" t="str">
            <v>C003</v>
          </cell>
          <cell r="H14962" t="str">
            <v xml:space="preserve">Brake front </v>
          </cell>
          <cell r="I14962" t="str">
            <v>Frambroms</v>
          </cell>
          <cell r="K14962" t="str">
            <v>AMT200KLFURX100</v>
          </cell>
          <cell r="L14962" t="str">
            <v>Kontakta SHIMANO</v>
          </cell>
        </row>
        <row r="14963">
          <cell r="B14963" t="str">
            <v>YEM2675531Bakbroms</v>
          </cell>
          <cell r="C14963" t="str">
            <v>YEM2675531</v>
          </cell>
          <cell r="D14963">
            <v>2024</v>
          </cell>
          <cell r="E14963">
            <v>12</v>
          </cell>
          <cell r="F14963" t="str">
            <v>0120</v>
          </cell>
          <cell r="G14963" t="str">
            <v>C004</v>
          </cell>
          <cell r="H14963" t="str">
            <v>Brake rear</v>
          </cell>
          <cell r="I14963" t="str">
            <v>Bakbroms</v>
          </cell>
          <cell r="K14963" t="str">
            <v>Fotbroms</v>
          </cell>
          <cell r="L14963" t="str">
            <v>Kontakta SHIMANO</v>
          </cell>
        </row>
        <row r="14964">
          <cell r="B14964" t="str">
            <v>YEM2675531Vevlager</v>
          </cell>
          <cell r="C14964" t="str">
            <v>YEM2675531</v>
          </cell>
          <cell r="D14964">
            <v>2024</v>
          </cell>
          <cell r="E14964">
            <v>13</v>
          </cell>
          <cell r="F14964" t="str">
            <v>0130</v>
          </cell>
          <cell r="G14964" t="str">
            <v>E001</v>
          </cell>
          <cell r="H14964" t="str">
            <v xml:space="preserve">BB-set </v>
          </cell>
          <cell r="I14964" t="str">
            <v>Vevlager</v>
          </cell>
          <cell r="K14964" t="str">
            <v>INGÅR I MOTORN</v>
          </cell>
          <cell r="L14964" t="str">
            <v>Ingår i motorn</v>
          </cell>
        </row>
        <row r="14965">
          <cell r="B14965" t="str">
            <v>YEM2675531Vevparti</v>
          </cell>
          <cell r="C14965" t="str">
            <v>YEM2675531</v>
          </cell>
          <cell r="D14965">
            <v>2024</v>
          </cell>
          <cell r="E14965">
            <v>14</v>
          </cell>
          <cell r="F14965" t="str">
            <v>0140</v>
          </cell>
          <cell r="G14965" t="str">
            <v>E002</v>
          </cell>
          <cell r="H14965" t="str">
            <v>Front Chainwheel</v>
          </cell>
          <cell r="I14965" t="str">
            <v>Vevparti</v>
          </cell>
          <cell r="K14965" t="str">
            <v>C3305778-EG</v>
          </cell>
          <cell r="L14965" t="str">
            <v>C3305778-EG</v>
          </cell>
        </row>
        <row r="14966">
          <cell r="B14966" t="str">
            <v>YEM2675531Kedjeskydd</v>
          </cell>
          <cell r="C14966" t="str">
            <v>YEM2675531</v>
          </cell>
          <cell r="D14966">
            <v>2024</v>
          </cell>
          <cell r="E14966">
            <v>15</v>
          </cell>
          <cell r="F14966" t="str">
            <v>0150</v>
          </cell>
          <cell r="G14966" t="str">
            <v>H001</v>
          </cell>
          <cell r="H14966" t="str">
            <v>Chain guard</v>
          </cell>
          <cell r="I14966" t="str">
            <v>Kedjeskydd</v>
          </cell>
          <cell r="K14966" t="str">
            <v>C8305643-575M</v>
          </cell>
          <cell r="L14966" t="str">
            <v>Kontakta Service</v>
          </cell>
        </row>
        <row r="14967">
          <cell r="B14967" t="str">
            <v>YEM2675531Kedjeskyddsfäste</v>
          </cell>
          <cell r="C14967" t="str">
            <v>YEM2675531</v>
          </cell>
          <cell r="D14967">
            <v>2024</v>
          </cell>
          <cell r="E14967">
            <v>16</v>
          </cell>
          <cell r="F14967" t="str">
            <v>0160</v>
          </cell>
          <cell r="G14967" t="str">
            <v>H002</v>
          </cell>
          <cell r="H14967" t="str">
            <v>Chain guard bracket</v>
          </cell>
          <cell r="I14967" t="str">
            <v>Kedjeskyddsfäste</v>
          </cell>
          <cell r="K14967" t="str">
            <v>C8305732</v>
          </cell>
          <cell r="L14967" t="str">
            <v>C8305732</v>
          </cell>
        </row>
        <row r="14968">
          <cell r="B14968" t="str">
            <v>YEM2675531Framväxel</v>
          </cell>
          <cell r="C14968" t="str">
            <v>YEM2675531</v>
          </cell>
          <cell r="D14968">
            <v>2024</v>
          </cell>
          <cell r="E14968">
            <v>17</v>
          </cell>
          <cell r="F14968" t="str">
            <v>0170</v>
          </cell>
          <cell r="G14968" t="str">
            <v>D003</v>
          </cell>
          <cell r="H14968" t="str">
            <v>Front Derailleur</v>
          </cell>
          <cell r="I14968" t="str">
            <v>Framväxel</v>
          </cell>
          <cell r="L14968" t="e">
            <v>#N/A</v>
          </cell>
        </row>
        <row r="14969">
          <cell r="B14969" t="str">
            <v>YEM2675531Bakväxel</v>
          </cell>
          <cell r="C14969" t="str">
            <v>YEM2675531</v>
          </cell>
          <cell r="D14969">
            <v>2024</v>
          </cell>
          <cell r="E14969">
            <v>18</v>
          </cell>
          <cell r="F14969" t="str">
            <v>0180</v>
          </cell>
          <cell r="G14969" t="str">
            <v>D004</v>
          </cell>
          <cell r="H14969" t="str">
            <v>Rear Derailleur</v>
          </cell>
          <cell r="I14969" t="str">
            <v>Bakväxel</v>
          </cell>
          <cell r="K14969" t="str">
            <v>Shimano</v>
          </cell>
          <cell r="L14969" t="str">
            <v>Kontakta SHIMANO</v>
          </cell>
        </row>
        <row r="14970">
          <cell r="B14970" t="str">
            <v>YEM2675531Kedja</v>
          </cell>
          <cell r="C14970" t="str">
            <v>YEM2675531</v>
          </cell>
          <cell r="D14970">
            <v>2024</v>
          </cell>
          <cell r="E14970">
            <v>19</v>
          </cell>
          <cell r="F14970" t="str">
            <v>0190</v>
          </cell>
          <cell r="G14970" t="str">
            <v>E003</v>
          </cell>
          <cell r="H14970" t="str">
            <v xml:space="preserve">Chain </v>
          </cell>
          <cell r="I14970" t="str">
            <v>Kedja</v>
          </cell>
          <cell r="K14970" t="str">
            <v>C3405041-104</v>
          </cell>
          <cell r="L14970" t="str">
            <v>C3400038</v>
          </cell>
        </row>
        <row r="14971">
          <cell r="B14971" t="str">
            <v>YEM2675531Kassett</v>
          </cell>
          <cell r="C14971" t="str">
            <v>YEM2675531</v>
          </cell>
          <cell r="D14971">
            <v>2024</v>
          </cell>
          <cell r="E14971">
            <v>20</v>
          </cell>
          <cell r="F14971" t="str">
            <v>0200</v>
          </cell>
          <cell r="G14971" t="str">
            <v>E004</v>
          </cell>
          <cell r="H14971" t="str">
            <v>Cassette Sprocket</v>
          </cell>
          <cell r="I14971" t="str">
            <v>Kassett</v>
          </cell>
          <cell r="K14971" t="str">
            <v>ASMGEAR16SU</v>
          </cell>
          <cell r="L14971" t="str">
            <v>Kontakta SHIMANO</v>
          </cell>
        </row>
        <row r="14972">
          <cell r="B14972" t="str">
            <v>YEM2675531Framhjul</v>
          </cell>
          <cell r="C14972" t="str">
            <v>YEM2675531</v>
          </cell>
          <cell r="D14972">
            <v>2024</v>
          </cell>
          <cell r="E14972">
            <v>21</v>
          </cell>
          <cell r="F14972" t="str">
            <v>0210</v>
          </cell>
          <cell r="G14972" t="str">
            <v>F001</v>
          </cell>
          <cell r="H14972" t="str">
            <v>Front hub</v>
          </cell>
          <cell r="I14972" t="str">
            <v>Framhjul</v>
          </cell>
          <cell r="K14972" t="str">
            <v>C4107965</v>
          </cell>
          <cell r="L14972" t="str">
            <v>BSP?</v>
          </cell>
        </row>
        <row r="14973">
          <cell r="B14973" t="str">
            <v>YEM2675531Bakhjul</v>
          </cell>
          <cell r="C14973" t="str">
            <v>YEM2675531</v>
          </cell>
          <cell r="D14973">
            <v>2024</v>
          </cell>
          <cell r="E14973">
            <v>22</v>
          </cell>
          <cell r="F14973" t="str">
            <v>0220</v>
          </cell>
          <cell r="G14973" t="str">
            <v>F002</v>
          </cell>
          <cell r="H14973" t="str">
            <v>Rear hub</v>
          </cell>
          <cell r="I14973" t="str">
            <v>Bakhjul</v>
          </cell>
          <cell r="K14973" t="str">
            <v>C4208259</v>
          </cell>
          <cell r="L14973" t="str">
            <v>C4200026</v>
          </cell>
        </row>
        <row r="14974">
          <cell r="B14974" t="str">
            <v>YEM2675531Däck</v>
          </cell>
          <cell r="C14974" t="str">
            <v>YEM2675531</v>
          </cell>
          <cell r="D14974">
            <v>2024</v>
          </cell>
          <cell r="E14974">
            <v>23</v>
          </cell>
          <cell r="F14974" t="str">
            <v>0230</v>
          </cell>
          <cell r="G14974" t="str">
            <v>F003</v>
          </cell>
          <cell r="H14974" t="str">
            <v>Tire</v>
          </cell>
          <cell r="I14974" t="str">
            <v>Däck</v>
          </cell>
          <cell r="K14974" t="str">
            <v>C4906456</v>
          </cell>
          <cell r="L14974" t="str">
            <v>BSP?</v>
          </cell>
        </row>
        <row r="14975">
          <cell r="B14975" t="str">
            <v>YEM2675531Skärmar set</v>
          </cell>
          <cell r="C14975" t="str">
            <v>YEM2675531</v>
          </cell>
          <cell r="D14975">
            <v>2024</v>
          </cell>
          <cell r="E14975">
            <v>24</v>
          </cell>
          <cell r="F14975" t="str">
            <v>0240</v>
          </cell>
          <cell r="G14975" t="str">
            <v>H003</v>
          </cell>
          <cell r="H14975" t="str">
            <v xml:space="preserve">Mudguard front   </v>
          </cell>
          <cell r="I14975" t="str">
            <v>Skärmar set</v>
          </cell>
          <cell r="K14975" t="str">
            <v>C8255677-575M</v>
          </cell>
          <cell r="L14975" t="str">
            <v>Kontakta Service</v>
          </cell>
        </row>
        <row r="14976">
          <cell r="B14976" t="str">
            <v>YEM2675531Pakethållare</v>
          </cell>
          <cell r="C14976" t="str">
            <v>YEM2675531</v>
          </cell>
          <cell r="D14976">
            <v>2024</v>
          </cell>
          <cell r="E14976">
            <v>25</v>
          </cell>
          <cell r="F14976" t="str">
            <v>0250</v>
          </cell>
          <cell r="G14976" t="str">
            <v>H004</v>
          </cell>
          <cell r="H14976" t="str">
            <v>Carrier</v>
          </cell>
          <cell r="I14976" t="str">
            <v>Pakethållare</v>
          </cell>
          <cell r="K14976" t="str">
            <v>C8205835-575M</v>
          </cell>
          <cell r="L14976" t="str">
            <v>Kontakta Service</v>
          </cell>
        </row>
        <row r="14977">
          <cell r="B14977" t="str">
            <v>YEM2675531Sadel</v>
          </cell>
          <cell r="C14977" t="str">
            <v>YEM2675531</v>
          </cell>
          <cell r="D14977">
            <v>2024</v>
          </cell>
          <cell r="E14977">
            <v>26</v>
          </cell>
          <cell r="F14977" t="str">
            <v>0260</v>
          </cell>
          <cell r="G14977" t="str">
            <v>G001</v>
          </cell>
          <cell r="H14977" t="str">
            <v>Saddle</v>
          </cell>
          <cell r="I14977" t="str">
            <v>Sadel</v>
          </cell>
          <cell r="K14977" t="str">
            <v>C7106015</v>
          </cell>
          <cell r="L14977" t="str">
            <v>C7100643</v>
          </cell>
        </row>
        <row r="14978">
          <cell r="B14978" t="str">
            <v>YEM2675531Sadelstolpe</v>
          </cell>
          <cell r="C14978" t="str">
            <v>YEM2675531</v>
          </cell>
          <cell r="D14978">
            <v>2024</v>
          </cell>
          <cell r="E14978">
            <v>27</v>
          </cell>
          <cell r="F14978" t="str">
            <v>0270</v>
          </cell>
          <cell r="G14978" t="str">
            <v>G002</v>
          </cell>
          <cell r="H14978" t="str">
            <v>Seatpost</v>
          </cell>
          <cell r="I14978" t="str">
            <v>Sadelstolpe</v>
          </cell>
          <cell r="K14978" t="str">
            <v>C7205258</v>
          </cell>
          <cell r="L14978" t="str">
            <v>C7200039</v>
          </cell>
        </row>
        <row r="14979">
          <cell r="B14979" t="str">
            <v>YEM2675531Sadelrörsklämma</v>
          </cell>
          <cell r="C14979" t="str">
            <v>YEM2675531</v>
          </cell>
          <cell r="D14979">
            <v>2024</v>
          </cell>
          <cell r="E14979">
            <v>28</v>
          </cell>
          <cell r="F14979" t="str">
            <v>0280</v>
          </cell>
          <cell r="G14979" t="str">
            <v>G003</v>
          </cell>
          <cell r="H14979" t="str">
            <v>Seat Clamp</v>
          </cell>
          <cell r="I14979" t="str">
            <v>Sadelrörsklämma</v>
          </cell>
          <cell r="K14979" t="str">
            <v>C7305002</v>
          </cell>
          <cell r="L14979" t="str">
            <v>C7300027-318</v>
          </cell>
        </row>
        <row r="14980">
          <cell r="B14980" t="str">
            <v>YEM2675531Framlampa</v>
          </cell>
          <cell r="C14980" t="str">
            <v>YEM2675531</v>
          </cell>
          <cell r="D14980">
            <v>2024</v>
          </cell>
          <cell r="E14980">
            <v>29</v>
          </cell>
          <cell r="F14980" t="str">
            <v>0290</v>
          </cell>
          <cell r="G14980" t="str">
            <v>H005</v>
          </cell>
          <cell r="H14980" t="str">
            <v>Front light</v>
          </cell>
          <cell r="I14980" t="str">
            <v>Framlampa</v>
          </cell>
          <cell r="K14980" t="str">
            <v>C8025228</v>
          </cell>
          <cell r="L14980" t="str">
            <v>C8010029</v>
          </cell>
        </row>
        <row r="14981">
          <cell r="B14981" t="str">
            <v>YEM2675531Baklampa</v>
          </cell>
          <cell r="C14981" t="str">
            <v>YEM2675531</v>
          </cell>
          <cell r="D14981">
            <v>2024</v>
          </cell>
          <cell r="E14981">
            <v>30</v>
          </cell>
          <cell r="F14981" t="str">
            <v>0300</v>
          </cell>
          <cell r="G14981" t="str">
            <v>H006</v>
          </cell>
          <cell r="H14981" t="str">
            <v>Light, Rear</v>
          </cell>
          <cell r="I14981" t="str">
            <v>Baklampa</v>
          </cell>
          <cell r="K14981" t="str">
            <v>C8705186-1RLBK</v>
          </cell>
          <cell r="L14981" t="str">
            <v>C8705186-1RLBK</v>
          </cell>
        </row>
        <row r="14982">
          <cell r="B14982" t="str">
            <v>YEM2675531Låssats</v>
          </cell>
          <cell r="C14982" t="str">
            <v>YEM2675531</v>
          </cell>
          <cell r="D14982">
            <v>2024</v>
          </cell>
          <cell r="E14982">
            <v>31</v>
          </cell>
          <cell r="F14982" t="str">
            <v>0310</v>
          </cell>
          <cell r="G14982" t="str">
            <v>H007</v>
          </cell>
          <cell r="H14982" t="str">
            <v>Lock</v>
          </cell>
          <cell r="I14982" t="str">
            <v>Låssats</v>
          </cell>
          <cell r="K14982" t="str">
            <v>C8405069</v>
          </cell>
          <cell r="L14982" t="str">
            <v>C8405069</v>
          </cell>
        </row>
        <row r="14983">
          <cell r="B14983" t="str">
            <v>YEM2675531Stöd</v>
          </cell>
          <cell r="C14983" t="str">
            <v>YEM2675531</v>
          </cell>
          <cell r="D14983">
            <v>2024</v>
          </cell>
          <cell r="E14983">
            <v>32</v>
          </cell>
          <cell r="F14983" t="str">
            <v>0320</v>
          </cell>
          <cell r="G14983" t="str">
            <v>H008</v>
          </cell>
          <cell r="H14983" t="str">
            <v>Kick stand</v>
          </cell>
          <cell r="I14983" t="str">
            <v>Stöd</v>
          </cell>
          <cell r="K14983" t="str">
            <v>C8105224</v>
          </cell>
          <cell r="L14983" t="str">
            <v>C8105224</v>
          </cell>
        </row>
        <row r="14984">
          <cell r="B14984" t="str">
            <v>YEM2675531Korg</v>
          </cell>
          <cell r="C14984" t="str">
            <v>YEM2675531</v>
          </cell>
          <cell r="D14984">
            <v>2024</v>
          </cell>
          <cell r="E14984">
            <v>33</v>
          </cell>
          <cell r="F14984" t="str">
            <v>0330</v>
          </cell>
          <cell r="G14984" t="str">
            <v>H009</v>
          </cell>
          <cell r="H14984" t="str">
            <v>Basket / Fr carrier</v>
          </cell>
          <cell r="I14984" t="str">
            <v>Korg</v>
          </cell>
          <cell r="L14984" t="e">
            <v>#N/A</v>
          </cell>
        </row>
        <row r="14985">
          <cell r="B14985" t="str">
            <v>YEM2675531Pedaler</v>
          </cell>
          <cell r="C14985" t="str">
            <v>YEM2675531</v>
          </cell>
          <cell r="D14985">
            <v>2024</v>
          </cell>
          <cell r="E14985">
            <v>34</v>
          </cell>
          <cell r="F14985" t="str">
            <v>0340</v>
          </cell>
          <cell r="G14985" t="str">
            <v>E005</v>
          </cell>
          <cell r="H14985" t="str">
            <v xml:space="preserve">Pedal </v>
          </cell>
          <cell r="I14985" t="str">
            <v>Pedaler</v>
          </cell>
          <cell r="K14985" t="str">
            <v>C3505133</v>
          </cell>
          <cell r="L14985" t="str">
            <v>C3500026</v>
          </cell>
        </row>
        <row r="14986">
          <cell r="B14986" t="str">
            <v>YEM2675531Motor</v>
          </cell>
          <cell r="C14986" t="str">
            <v>YEM2675531</v>
          </cell>
          <cell r="D14986">
            <v>2024</v>
          </cell>
          <cell r="E14986">
            <v>35</v>
          </cell>
          <cell r="F14986" t="str">
            <v>0350</v>
          </cell>
          <cell r="G14986" t="str">
            <v>J001</v>
          </cell>
          <cell r="H14986" t="str">
            <v>DRIVE UNIT:</v>
          </cell>
          <cell r="I14986" t="str">
            <v>Motor</v>
          </cell>
          <cell r="K14986" t="str">
            <v>C8705240-1-01BC</v>
          </cell>
          <cell r="L14986" t="str">
            <v>C8705240-1-01BC</v>
          </cell>
        </row>
        <row r="14987">
          <cell r="B14987" t="str">
            <v>YEM2675531Display</v>
          </cell>
          <cell r="C14987" t="str">
            <v>YEM2675531</v>
          </cell>
          <cell r="D14987">
            <v>2024</v>
          </cell>
          <cell r="E14987">
            <v>36</v>
          </cell>
          <cell r="F14987" t="str">
            <v>0360</v>
          </cell>
          <cell r="G14987" t="str">
            <v>J004</v>
          </cell>
          <cell r="H14987" t="str">
            <v>DISPLAY:</v>
          </cell>
          <cell r="I14987" t="str">
            <v>Display</v>
          </cell>
          <cell r="K14987" t="str">
            <v>C8705068-1-38C</v>
          </cell>
          <cell r="L14987" t="str">
            <v>C8705068-1-38C</v>
          </cell>
        </row>
        <row r="14988">
          <cell r="B14988" t="str">
            <v>YEM2675531EB-Bus kabel</v>
          </cell>
          <cell r="C14988" t="str">
            <v>YEM2675531</v>
          </cell>
          <cell r="D14988">
            <v>2024</v>
          </cell>
          <cell r="E14988">
            <v>37</v>
          </cell>
          <cell r="F14988" t="str">
            <v>0370</v>
          </cell>
          <cell r="G14988" t="str">
            <v>J005</v>
          </cell>
          <cell r="H14988" t="str">
            <v>EB-BUS CABLE:</v>
          </cell>
          <cell r="I14988" t="str">
            <v>EB-Bus kabel</v>
          </cell>
          <cell r="K14988" t="str">
            <v>C8705240-1-4-2C</v>
          </cell>
          <cell r="L14988" t="str">
            <v>C8705240-1-4-2C</v>
          </cell>
        </row>
        <row r="14989">
          <cell r="B14989" t="str">
            <v>YEM2675531Motorkabel</v>
          </cell>
          <cell r="C14989" t="str">
            <v>YEM2675531</v>
          </cell>
          <cell r="D14989">
            <v>2024</v>
          </cell>
          <cell r="E14989">
            <v>38</v>
          </cell>
          <cell r="F14989" t="str">
            <v>0380</v>
          </cell>
          <cell r="G14989" t="str">
            <v>J006</v>
          </cell>
          <cell r="H14989" t="str">
            <v>POWER CABLE:</v>
          </cell>
          <cell r="I14989" t="str">
            <v>Motorkabel</v>
          </cell>
          <cell r="K14989" t="str">
            <v>Ingår i batterihållaren</v>
          </cell>
          <cell r="L14989" t="str">
            <v>Ingår i batterihållaren</v>
          </cell>
        </row>
        <row r="14990">
          <cell r="B14990" t="str">
            <v>YEM2675531Kabel framlampa</v>
          </cell>
          <cell r="C14990" t="str">
            <v>YEM2675531</v>
          </cell>
          <cell r="D14990">
            <v>2024</v>
          </cell>
          <cell r="E14990">
            <v>39</v>
          </cell>
          <cell r="F14990" t="str">
            <v>0390</v>
          </cell>
          <cell r="G14990" t="str">
            <v>J007</v>
          </cell>
          <cell r="H14990" t="str">
            <v>F. LIGHT CABLE:</v>
          </cell>
          <cell r="I14990" t="str">
            <v>Kabel framlampa</v>
          </cell>
          <cell r="K14990" t="str">
            <v>C8705068-1-0416</v>
          </cell>
          <cell r="L14990" t="str">
            <v>C8705068-1-0416</v>
          </cell>
        </row>
        <row r="14991">
          <cell r="B14991" t="str">
            <v>YEM2675531Kabel baklampa</v>
          </cell>
          <cell r="C14991" t="str">
            <v>YEM2675531</v>
          </cell>
          <cell r="D14991">
            <v>2024</v>
          </cell>
          <cell r="E14991">
            <v>40</v>
          </cell>
          <cell r="F14991" t="str">
            <v>0400</v>
          </cell>
          <cell r="G14991" t="str">
            <v>J008</v>
          </cell>
          <cell r="H14991" t="str">
            <v>R. LIGHT CABLE:</v>
          </cell>
          <cell r="I14991" t="str">
            <v>Kabel baklampa</v>
          </cell>
          <cell r="K14991" t="str">
            <v>INGÅR I BATTERIET</v>
          </cell>
          <cell r="L14991" t="str">
            <v>Ingår i batteriet</v>
          </cell>
        </row>
        <row r="14992">
          <cell r="B14992" t="str">
            <v>YEM2675531Hastighetssensor</v>
          </cell>
          <cell r="C14992" t="str">
            <v>YEM2675531</v>
          </cell>
          <cell r="D14992">
            <v>2024</v>
          </cell>
          <cell r="E14992">
            <v>41</v>
          </cell>
          <cell r="F14992" t="str">
            <v>0410</v>
          </cell>
          <cell r="G14992" t="str">
            <v>J009</v>
          </cell>
          <cell r="H14992" t="str">
            <v>SPEED SENSOR:</v>
          </cell>
          <cell r="I14992" t="str">
            <v>Hastighetssensor</v>
          </cell>
          <cell r="K14992" t="str">
            <v>C8705068-1-411C</v>
          </cell>
          <cell r="L14992" t="str">
            <v>C8705068-1-411C</v>
          </cell>
        </row>
        <row r="14993">
          <cell r="B14993" t="str">
            <v>YEM2675531Batteri</v>
          </cell>
          <cell r="C14993" t="str">
            <v>YEM2675531</v>
          </cell>
          <cell r="D14993">
            <v>2024</v>
          </cell>
          <cell r="E14993">
            <v>42</v>
          </cell>
          <cell r="F14993" t="str">
            <v>0420</v>
          </cell>
          <cell r="G14993" t="str">
            <v>J002</v>
          </cell>
          <cell r="H14993" t="str">
            <v>BATTERY:</v>
          </cell>
          <cell r="I14993" t="str">
            <v>Batteri</v>
          </cell>
          <cell r="K14993" t="str">
            <v>C8705186-E-11C</v>
          </cell>
          <cell r="L14993" t="str">
            <v>C8705186-E-11C</v>
          </cell>
        </row>
        <row r="14994">
          <cell r="B14994" t="str">
            <v>YEM2675531Batterihållare</v>
          </cell>
          <cell r="C14994" t="str">
            <v>YEM2675531</v>
          </cell>
          <cell r="D14994">
            <v>2024</v>
          </cell>
          <cell r="E14994">
            <v>43</v>
          </cell>
          <cell r="F14994" t="str">
            <v>0430</v>
          </cell>
          <cell r="G14994" t="str">
            <v>J003</v>
          </cell>
          <cell r="H14994" t="str">
            <v>BATTERY HOLDER/Slider</v>
          </cell>
          <cell r="I14994" t="str">
            <v>Batterihållare</v>
          </cell>
          <cell r="K14994" t="str">
            <v>C8705188-E-05</v>
          </cell>
          <cell r="L14994" t="str">
            <v>C8705188-E-05</v>
          </cell>
        </row>
        <row r="14995">
          <cell r="B14995" t="str">
            <v>YEM2675531Batteriladdare</v>
          </cell>
          <cell r="C14995" t="str">
            <v>YEM2675531</v>
          </cell>
          <cell r="D14995">
            <v>2024</v>
          </cell>
          <cell r="E14995">
            <v>44</v>
          </cell>
          <cell r="F14995" t="str">
            <v>0440</v>
          </cell>
          <cell r="G14995" t="str">
            <v>J010</v>
          </cell>
          <cell r="H14995" t="str">
            <v>CHARGER:</v>
          </cell>
          <cell r="I14995" t="str">
            <v>Batteriladdare</v>
          </cell>
          <cell r="K14995" t="str">
            <v>C8705058-1-1D</v>
          </cell>
          <cell r="L14995" t="str">
            <v>C8705058-1-1D</v>
          </cell>
        </row>
        <row r="14996">
          <cell r="B14996" t="str">
            <v>YEM2675531Kontrollbox</v>
          </cell>
          <cell r="C14996" t="str">
            <v>YEM2675531</v>
          </cell>
          <cell r="D14996">
            <v>2024</v>
          </cell>
          <cell r="E14996">
            <v>45</v>
          </cell>
          <cell r="F14996" t="str">
            <v>0450</v>
          </cell>
          <cell r="G14996" t="str">
            <v>J011</v>
          </cell>
          <cell r="H14996" t="str">
            <v>Controller</v>
          </cell>
          <cell r="I14996" t="str">
            <v>Kontrollbox</v>
          </cell>
          <cell r="K14996" t="str">
            <v>INGÅR I MOTORN</v>
          </cell>
          <cell r="L14996" t="str">
            <v>Ingår i motorn</v>
          </cell>
        </row>
        <row r="14997">
          <cell r="B14997" t="str">
            <v>YEM2675531Växelöra</v>
          </cell>
          <cell r="C14997" t="str">
            <v>YEM2675531</v>
          </cell>
          <cell r="D14997">
            <v>2024</v>
          </cell>
          <cell r="E14997">
            <v>46</v>
          </cell>
          <cell r="F14997" t="str">
            <v>0460</v>
          </cell>
          <cell r="G14997" t="str">
            <v>D005</v>
          </cell>
          <cell r="H14997" t="str">
            <v>Gear hanger</v>
          </cell>
          <cell r="I14997" t="str">
            <v>Växelöra</v>
          </cell>
          <cell r="L14997" t="e">
            <v>#N/A</v>
          </cell>
        </row>
        <row r="14998">
          <cell r="B14998" t="str">
            <v>YEM2175137RAM</v>
          </cell>
          <cell r="C14998" t="str">
            <v>YEM2175137</v>
          </cell>
          <cell r="D14998">
            <v>2024</v>
          </cell>
          <cell r="E14998">
            <v>1</v>
          </cell>
          <cell r="F14998" t="str">
            <v>0010</v>
          </cell>
          <cell r="G14998" t="str">
            <v>A001</v>
          </cell>
          <cell r="H14998" t="str">
            <v>PAINTED FRAME</v>
          </cell>
          <cell r="I14998" t="str">
            <v>RAM</v>
          </cell>
          <cell r="K14998" t="str">
            <v>C1307567-510</v>
          </cell>
          <cell r="L14998" t="e">
            <v>#N/A</v>
          </cell>
        </row>
        <row r="14999">
          <cell r="B14999" t="str">
            <v>YEM2175137Framgaffel</v>
          </cell>
          <cell r="C14999" t="str">
            <v>YEM2175137</v>
          </cell>
          <cell r="D14999">
            <v>2024</v>
          </cell>
          <cell r="E14999">
            <v>2</v>
          </cell>
          <cell r="F14999" t="str">
            <v>0020</v>
          </cell>
          <cell r="G14999" t="str">
            <v>A002</v>
          </cell>
          <cell r="H14999" t="str">
            <v>PAINTED FORK</v>
          </cell>
          <cell r="I14999" t="str">
            <v>Framgaffel</v>
          </cell>
          <cell r="K14999" t="str">
            <v>C1605442-213</v>
          </cell>
          <cell r="L14999" t="e">
            <v>#N/A</v>
          </cell>
        </row>
        <row r="15000">
          <cell r="B15000" t="str">
            <v>YEM2175137Styrlager</v>
          </cell>
          <cell r="C15000" t="str">
            <v>YEM2175137</v>
          </cell>
          <cell r="D15000">
            <v>2024</v>
          </cell>
          <cell r="E15000">
            <v>3</v>
          </cell>
          <cell r="F15000" t="str">
            <v>0030</v>
          </cell>
          <cell r="G15000" t="str">
            <v>B001</v>
          </cell>
          <cell r="H15000" t="str">
            <v>Head Set</v>
          </cell>
          <cell r="I15000" t="str">
            <v>Styrlager</v>
          </cell>
          <cell r="K15000" t="str">
            <v>C2105291</v>
          </cell>
          <cell r="L15000" t="str">
            <v>C2100163</v>
          </cell>
        </row>
        <row r="15001">
          <cell r="B15001" t="str">
            <v xml:space="preserve">YEM2175137Styrstam </v>
          </cell>
          <cell r="C15001" t="str">
            <v>YEM2175137</v>
          </cell>
          <cell r="D15001">
            <v>2024</v>
          </cell>
          <cell r="E15001">
            <v>4</v>
          </cell>
          <cell r="F15001" t="str">
            <v>0040</v>
          </cell>
          <cell r="G15001" t="str">
            <v>B002</v>
          </cell>
          <cell r="H15001" t="str">
            <v>Handlebar Stem</v>
          </cell>
          <cell r="I15001" t="str">
            <v xml:space="preserve">Styrstam </v>
          </cell>
          <cell r="K15001" t="str">
            <v>C2205076-040</v>
          </cell>
          <cell r="L15001" t="str">
            <v>C2200114-040</v>
          </cell>
        </row>
        <row r="15002">
          <cell r="B15002" t="str">
            <v>YEM2175137Styre</v>
          </cell>
          <cell r="C15002" t="str">
            <v>YEM2175137</v>
          </cell>
          <cell r="D15002">
            <v>2024</v>
          </cell>
          <cell r="E15002">
            <v>5</v>
          </cell>
          <cell r="F15002" t="str">
            <v>0050</v>
          </cell>
          <cell r="G15002" t="str">
            <v>B003</v>
          </cell>
          <cell r="H15002" t="str">
            <v>Handelbar</v>
          </cell>
          <cell r="I15002" t="str">
            <v>Styre</v>
          </cell>
          <cell r="K15002" t="str">
            <v>C2306073</v>
          </cell>
          <cell r="L15002" t="str">
            <v>C2300290</v>
          </cell>
        </row>
        <row r="15003">
          <cell r="B15003" t="str">
            <v>YEM2175137Bromsgrepp H</v>
          </cell>
          <cell r="C15003" t="str">
            <v>YEM2175137</v>
          </cell>
          <cell r="D15003">
            <v>2024</v>
          </cell>
          <cell r="E15003">
            <v>6</v>
          </cell>
          <cell r="F15003" t="str">
            <v>0060</v>
          </cell>
          <cell r="G15003" t="str">
            <v>C002</v>
          </cell>
          <cell r="H15003" t="str">
            <v>Brake Lever R</v>
          </cell>
          <cell r="I15003" t="str">
            <v>Bromsgrepp H</v>
          </cell>
          <cell r="K15003" t="str">
            <v xml:space="preserve"> </v>
          </cell>
          <cell r="L15003" t="e">
            <v>#N/A</v>
          </cell>
        </row>
        <row r="15004">
          <cell r="B15004" t="str">
            <v>YEM2175137Bromsgrepp V</v>
          </cell>
          <cell r="C15004" t="str">
            <v>YEM2175137</v>
          </cell>
          <cell r="D15004">
            <v>2024</v>
          </cell>
          <cell r="E15004">
            <v>7</v>
          </cell>
          <cell r="F15004" t="str">
            <v>0070</v>
          </cell>
          <cell r="G15004" t="str">
            <v>C001</v>
          </cell>
          <cell r="H15004" t="str">
            <v>Brake Lever L</v>
          </cell>
          <cell r="I15004" t="str">
            <v>Bromsgrepp V</v>
          </cell>
          <cell r="K15004" t="str">
            <v>Shimano</v>
          </cell>
          <cell r="L15004" t="str">
            <v>Kontakta SHIMANO</v>
          </cell>
        </row>
        <row r="15005">
          <cell r="B15005" t="str">
            <v>YEM2175137Växelreglage H</v>
          </cell>
          <cell r="C15005" t="str">
            <v>YEM2175137</v>
          </cell>
          <cell r="D15005">
            <v>2024</v>
          </cell>
          <cell r="E15005">
            <v>8</v>
          </cell>
          <cell r="F15005" t="str">
            <v>0080</v>
          </cell>
          <cell r="G15005" t="str">
            <v>D002</v>
          </cell>
          <cell r="H15005" t="str">
            <v>Shift Lever R</v>
          </cell>
          <cell r="I15005" t="str">
            <v>Växelreglage H</v>
          </cell>
          <cell r="K15005" t="str">
            <v>C5105092</v>
          </cell>
          <cell r="L15005" t="str">
            <v>Kontakta SHIMANO</v>
          </cell>
        </row>
        <row r="15006">
          <cell r="B15006" t="str">
            <v>YEM2175137Växelreglage V</v>
          </cell>
          <cell r="C15006" t="str">
            <v>YEM2175137</v>
          </cell>
          <cell r="D15006">
            <v>2024</v>
          </cell>
          <cell r="E15006">
            <v>9</v>
          </cell>
          <cell r="F15006" t="str">
            <v>0090</v>
          </cell>
          <cell r="G15006" t="str">
            <v>D001</v>
          </cell>
          <cell r="H15006" t="str">
            <v>Shift Lever L</v>
          </cell>
          <cell r="I15006" t="str">
            <v>Växelreglage V</v>
          </cell>
          <cell r="L15006" t="e">
            <v>#N/A</v>
          </cell>
        </row>
        <row r="15007">
          <cell r="B15007" t="str">
            <v>YEM2175137Handtag par</v>
          </cell>
          <cell r="C15007" t="str">
            <v>YEM2175137</v>
          </cell>
          <cell r="D15007">
            <v>2024</v>
          </cell>
          <cell r="E15007">
            <v>10</v>
          </cell>
          <cell r="F15007" t="str">
            <v>0100</v>
          </cell>
          <cell r="G15007" t="str">
            <v>B004</v>
          </cell>
          <cell r="H15007" t="str">
            <v>Grip R</v>
          </cell>
          <cell r="I15007" t="str">
            <v>Handtag par</v>
          </cell>
          <cell r="K15007" t="str">
            <v>C2505674</v>
          </cell>
          <cell r="L15007" t="str">
            <v>BSP?</v>
          </cell>
        </row>
        <row r="15008">
          <cell r="B15008" t="str">
            <v>YEM2175137Frambroms</v>
          </cell>
          <cell r="C15008" t="str">
            <v>YEM2175137</v>
          </cell>
          <cell r="D15008">
            <v>2024</v>
          </cell>
          <cell r="E15008">
            <v>11</v>
          </cell>
          <cell r="F15008" t="str">
            <v>0110</v>
          </cell>
          <cell r="G15008" t="str">
            <v>C003</v>
          </cell>
          <cell r="H15008" t="str">
            <v xml:space="preserve">Brake front </v>
          </cell>
          <cell r="I15008" t="str">
            <v>Frambroms</v>
          </cell>
          <cell r="K15008" t="str">
            <v>AMT200KLFURX100</v>
          </cell>
          <cell r="L15008" t="str">
            <v>Kontakta SHIMANO</v>
          </cell>
        </row>
        <row r="15009">
          <cell r="B15009" t="str">
            <v>YEM2175137Bakbroms</v>
          </cell>
          <cell r="C15009" t="str">
            <v>YEM2175137</v>
          </cell>
          <cell r="D15009">
            <v>2024</v>
          </cell>
          <cell r="E15009">
            <v>12</v>
          </cell>
          <cell r="F15009" t="str">
            <v>0120</v>
          </cell>
          <cell r="G15009" t="str">
            <v>C004</v>
          </cell>
          <cell r="H15009" t="str">
            <v>Brake rear</v>
          </cell>
          <cell r="I15009" t="str">
            <v>Bakbroms</v>
          </cell>
          <cell r="K15009" t="str">
            <v>Fotbroms</v>
          </cell>
          <cell r="L15009" t="str">
            <v>Kontakta SHIMANO</v>
          </cell>
        </row>
        <row r="15010">
          <cell r="B15010" t="str">
            <v>YEM2175137Vevlager</v>
          </cell>
          <cell r="C15010" t="str">
            <v>YEM2175137</v>
          </cell>
          <cell r="D15010">
            <v>2024</v>
          </cell>
          <cell r="E15010">
            <v>13</v>
          </cell>
          <cell r="F15010" t="str">
            <v>0130</v>
          </cell>
          <cell r="G15010" t="str">
            <v>E001</v>
          </cell>
          <cell r="H15010" t="str">
            <v xml:space="preserve">BB-set </v>
          </cell>
          <cell r="I15010" t="str">
            <v>Vevlager</v>
          </cell>
          <cell r="K15010" t="str">
            <v>INGÅR I MOTORN</v>
          </cell>
          <cell r="L15010" t="str">
            <v>Ingår i motorn</v>
          </cell>
        </row>
        <row r="15011">
          <cell r="B15011" t="str">
            <v>YEM2175137Vevparti</v>
          </cell>
          <cell r="C15011" t="str">
            <v>YEM2175137</v>
          </cell>
          <cell r="D15011">
            <v>2024</v>
          </cell>
          <cell r="E15011">
            <v>14</v>
          </cell>
          <cell r="F15011" t="str">
            <v>0140</v>
          </cell>
          <cell r="G15011" t="str">
            <v>E002</v>
          </cell>
          <cell r="H15011" t="str">
            <v>Front Chainwheel</v>
          </cell>
          <cell r="I15011" t="str">
            <v>Vevparti</v>
          </cell>
          <cell r="K15011" t="str">
            <v>Shimano</v>
          </cell>
          <cell r="L15011" t="str">
            <v>Kontakta SHIMANO</v>
          </cell>
        </row>
        <row r="15012">
          <cell r="B15012" t="str">
            <v>YEM2175137Kedjeskydd</v>
          </cell>
          <cell r="C15012" t="str">
            <v>YEM2175137</v>
          </cell>
          <cell r="D15012">
            <v>2024</v>
          </cell>
          <cell r="E15012">
            <v>15</v>
          </cell>
          <cell r="F15012" t="str">
            <v>0150</v>
          </cell>
          <cell r="G15012" t="str">
            <v>H001</v>
          </cell>
          <cell r="H15012" t="str">
            <v>Chain guard</v>
          </cell>
          <cell r="I15012" t="str">
            <v>Kedjeskydd</v>
          </cell>
          <cell r="K15012" t="str">
            <v>C8305643-856</v>
          </cell>
          <cell r="L15012" t="str">
            <v>Kontakta Service</v>
          </cell>
        </row>
        <row r="15013">
          <cell r="B15013" t="str">
            <v>YEM2175137Kedjeskyddsfäste</v>
          </cell>
          <cell r="C15013" t="str">
            <v>YEM2175137</v>
          </cell>
          <cell r="D15013">
            <v>2024</v>
          </cell>
          <cell r="E15013">
            <v>16</v>
          </cell>
          <cell r="F15013" t="str">
            <v>0160</v>
          </cell>
          <cell r="G15013" t="str">
            <v>H002</v>
          </cell>
          <cell r="H15013" t="str">
            <v>Chain guard bracket</v>
          </cell>
          <cell r="I15013" t="str">
            <v>Kedjeskyddsfäste</v>
          </cell>
          <cell r="K15013" t="str">
            <v>C8305670</v>
          </cell>
          <cell r="L15013" t="str">
            <v>C8305670</v>
          </cell>
        </row>
        <row r="15014">
          <cell r="B15014" t="str">
            <v>YEM2175137Framväxel</v>
          </cell>
          <cell r="C15014" t="str">
            <v>YEM2175137</v>
          </cell>
          <cell r="D15014">
            <v>2024</v>
          </cell>
          <cell r="E15014">
            <v>17</v>
          </cell>
          <cell r="F15014" t="str">
            <v>0170</v>
          </cell>
          <cell r="G15014" t="str">
            <v>D003</v>
          </cell>
          <cell r="H15014" t="str">
            <v>Front Derailleur</v>
          </cell>
          <cell r="I15014" t="str">
            <v>Framväxel</v>
          </cell>
          <cell r="L15014" t="e">
            <v>#N/A</v>
          </cell>
        </row>
        <row r="15015">
          <cell r="B15015" t="str">
            <v>YEM2175137Bakväxel</v>
          </cell>
          <cell r="C15015" t="str">
            <v>YEM2175137</v>
          </cell>
          <cell r="D15015">
            <v>2024</v>
          </cell>
          <cell r="E15015">
            <v>18</v>
          </cell>
          <cell r="F15015" t="str">
            <v>0180</v>
          </cell>
          <cell r="G15015" t="str">
            <v>D004</v>
          </cell>
          <cell r="H15015" t="str">
            <v>Rear Derailleur</v>
          </cell>
          <cell r="I15015" t="str">
            <v>Bakväxel</v>
          </cell>
          <cell r="K15015" t="str">
            <v>Shimano</v>
          </cell>
          <cell r="L15015" t="str">
            <v>Kontakta SHIMANO</v>
          </cell>
        </row>
        <row r="15016">
          <cell r="B15016" t="str">
            <v>YEM2175137Kedja</v>
          </cell>
          <cell r="C15016" t="str">
            <v>YEM2175137</v>
          </cell>
          <cell r="D15016">
            <v>2024</v>
          </cell>
          <cell r="E15016">
            <v>19</v>
          </cell>
          <cell r="F15016" t="str">
            <v>0190</v>
          </cell>
          <cell r="G15016" t="str">
            <v>E003</v>
          </cell>
          <cell r="H15016" t="str">
            <v xml:space="preserve">Chain </v>
          </cell>
          <cell r="I15016" t="str">
            <v>Kedja</v>
          </cell>
          <cell r="K15016" t="str">
            <v>C3405041-104</v>
          </cell>
          <cell r="L15016" t="str">
            <v>C3400038</v>
          </cell>
        </row>
        <row r="15017">
          <cell r="B15017" t="str">
            <v>YEM2175137Kassett</v>
          </cell>
          <cell r="C15017" t="str">
            <v>YEM2175137</v>
          </cell>
          <cell r="D15017">
            <v>2024</v>
          </cell>
          <cell r="E15017">
            <v>20</v>
          </cell>
          <cell r="F15017" t="str">
            <v>0200</v>
          </cell>
          <cell r="G15017" t="str">
            <v>E004</v>
          </cell>
          <cell r="H15017" t="str">
            <v>Cassette Sprocket</v>
          </cell>
          <cell r="I15017" t="str">
            <v>Kassett</v>
          </cell>
          <cell r="K15017" t="str">
            <v>ASMGEAR16SU</v>
          </cell>
          <cell r="L15017" t="str">
            <v>Kontakta SHIMANO</v>
          </cell>
        </row>
        <row r="15018">
          <cell r="B15018" t="str">
            <v>YEM2175137Framhjul</v>
          </cell>
          <cell r="C15018" t="str">
            <v>YEM2175137</v>
          </cell>
          <cell r="D15018">
            <v>2024</v>
          </cell>
          <cell r="E15018">
            <v>21</v>
          </cell>
          <cell r="F15018" t="str">
            <v>0210</v>
          </cell>
          <cell r="G15018" t="str">
            <v>F001</v>
          </cell>
          <cell r="H15018" t="str">
            <v>Front hub</v>
          </cell>
          <cell r="I15018" t="str">
            <v>Framhjul</v>
          </cell>
          <cell r="K15018" t="str">
            <v>C4107841</v>
          </cell>
          <cell r="L15018" t="str">
            <v>BSP?</v>
          </cell>
        </row>
        <row r="15019">
          <cell r="B15019" t="str">
            <v>YEM2175137Bakhjul</v>
          </cell>
          <cell r="C15019" t="str">
            <v>YEM2175137</v>
          </cell>
          <cell r="D15019">
            <v>2024</v>
          </cell>
          <cell r="E15019">
            <v>22</v>
          </cell>
          <cell r="F15019" t="str">
            <v>0220</v>
          </cell>
          <cell r="G15019" t="str">
            <v>F002</v>
          </cell>
          <cell r="H15019" t="str">
            <v>Rear hub</v>
          </cell>
          <cell r="I15019" t="str">
            <v>Bakhjul</v>
          </cell>
          <cell r="K15019" t="str">
            <v>C4208259</v>
          </cell>
          <cell r="L15019" t="str">
            <v>C4200026</v>
          </cell>
        </row>
        <row r="15020">
          <cell r="B15020" t="str">
            <v>YEM2175137Däck</v>
          </cell>
          <cell r="C15020" t="str">
            <v>YEM2175137</v>
          </cell>
          <cell r="D15020">
            <v>2024</v>
          </cell>
          <cell r="E15020">
            <v>23</v>
          </cell>
          <cell r="F15020" t="str">
            <v>0230</v>
          </cell>
          <cell r="G15020" t="str">
            <v>F003</v>
          </cell>
          <cell r="H15020" t="str">
            <v>Tire</v>
          </cell>
          <cell r="I15020" t="str">
            <v>Däck</v>
          </cell>
          <cell r="K15020" t="str">
            <v>C4906456</v>
          </cell>
          <cell r="L15020" t="str">
            <v>BSP?</v>
          </cell>
        </row>
        <row r="15021">
          <cell r="B15021" t="str">
            <v>YEM2175137Skärmar set</v>
          </cell>
          <cell r="C15021" t="str">
            <v>YEM2175137</v>
          </cell>
          <cell r="D15021">
            <v>2024</v>
          </cell>
          <cell r="E15021">
            <v>24</v>
          </cell>
          <cell r="F15021" t="str">
            <v>0240</v>
          </cell>
          <cell r="G15021" t="str">
            <v>H003</v>
          </cell>
          <cell r="H15021" t="str">
            <v xml:space="preserve">Mudguard front   </v>
          </cell>
          <cell r="I15021" t="str">
            <v>Skärmar set</v>
          </cell>
          <cell r="K15021" t="str">
            <v>C8255677-856</v>
          </cell>
          <cell r="L15021" t="str">
            <v>Kontakta Service</v>
          </cell>
        </row>
        <row r="15022">
          <cell r="B15022" t="str">
            <v>YEM2175137Pakethållare</v>
          </cell>
          <cell r="C15022" t="str">
            <v>YEM2175137</v>
          </cell>
          <cell r="D15022">
            <v>2024</v>
          </cell>
          <cell r="E15022">
            <v>25</v>
          </cell>
          <cell r="F15022" t="str">
            <v>0250</v>
          </cell>
          <cell r="G15022" t="str">
            <v>H004</v>
          </cell>
          <cell r="H15022" t="str">
            <v>Carrier</v>
          </cell>
          <cell r="I15022" t="str">
            <v>Pakethållare</v>
          </cell>
          <cell r="K15022" t="str">
            <v>C8205835-856</v>
          </cell>
          <cell r="L15022" t="str">
            <v>Kontakta Service</v>
          </cell>
        </row>
        <row r="15023">
          <cell r="B15023" t="str">
            <v>YEM2175137Sadel</v>
          </cell>
          <cell r="C15023" t="str">
            <v>YEM2175137</v>
          </cell>
          <cell r="D15023">
            <v>2024</v>
          </cell>
          <cell r="E15023">
            <v>26</v>
          </cell>
          <cell r="F15023" t="str">
            <v>0260</v>
          </cell>
          <cell r="G15023" t="str">
            <v>G001</v>
          </cell>
          <cell r="H15023" t="str">
            <v>Saddle</v>
          </cell>
          <cell r="I15023" t="str">
            <v>Sadel</v>
          </cell>
          <cell r="K15023" t="str">
            <v>C7106204</v>
          </cell>
          <cell r="L15023" t="str">
            <v>C7100219</v>
          </cell>
        </row>
        <row r="15024">
          <cell r="B15024" t="str">
            <v>YEM2175137Sadelstolpe</v>
          </cell>
          <cell r="C15024" t="str">
            <v>YEM2175137</v>
          </cell>
          <cell r="D15024">
            <v>2024</v>
          </cell>
          <cell r="E15024">
            <v>27</v>
          </cell>
          <cell r="F15024" t="str">
            <v>0270</v>
          </cell>
          <cell r="G15024" t="str">
            <v>G002</v>
          </cell>
          <cell r="H15024" t="str">
            <v>Seatpost</v>
          </cell>
          <cell r="I15024" t="str">
            <v>Sadelstolpe</v>
          </cell>
          <cell r="K15024" t="str">
            <v>C7205258</v>
          </cell>
          <cell r="L15024" t="str">
            <v>C7200039</v>
          </cell>
        </row>
        <row r="15025">
          <cell r="B15025" t="str">
            <v>YEM2175137Sadelrörsklämma</v>
          </cell>
          <cell r="C15025" t="str">
            <v>YEM2175137</v>
          </cell>
          <cell r="D15025">
            <v>2024</v>
          </cell>
          <cell r="E15025">
            <v>28</v>
          </cell>
          <cell r="F15025" t="str">
            <v>0280</v>
          </cell>
          <cell r="G15025" t="str">
            <v>G003</v>
          </cell>
          <cell r="H15025" t="str">
            <v>Seat Clamp</v>
          </cell>
          <cell r="I15025" t="str">
            <v>Sadelrörsklämma</v>
          </cell>
          <cell r="K15025" t="str">
            <v>C7305001</v>
          </cell>
          <cell r="L15025" t="str">
            <v>C7300028-318</v>
          </cell>
        </row>
        <row r="15026">
          <cell r="B15026" t="str">
            <v>YEM2175137Framlampa</v>
          </cell>
          <cell r="C15026" t="str">
            <v>YEM2175137</v>
          </cell>
          <cell r="D15026">
            <v>2024</v>
          </cell>
          <cell r="E15026">
            <v>29</v>
          </cell>
          <cell r="F15026" t="str">
            <v>0290</v>
          </cell>
          <cell r="G15026" t="str">
            <v>H005</v>
          </cell>
          <cell r="H15026" t="str">
            <v>Front light</v>
          </cell>
          <cell r="I15026" t="str">
            <v>Framlampa</v>
          </cell>
          <cell r="K15026" t="str">
            <v>C8025228</v>
          </cell>
          <cell r="L15026" t="str">
            <v>C8010029</v>
          </cell>
        </row>
        <row r="15027">
          <cell r="B15027" t="str">
            <v>YEM2175137Baklampa</v>
          </cell>
          <cell r="C15027" t="str">
            <v>YEM2175137</v>
          </cell>
          <cell r="D15027">
            <v>2024</v>
          </cell>
          <cell r="E15027">
            <v>30</v>
          </cell>
          <cell r="F15027" t="str">
            <v>0300</v>
          </cell>
          <cell r="G15027" t="str">
            <v>H006</v>
          </cell>
          <cell r="H15027" t="str">
            <v>Light, Rear</v>
          </cell>
          <cell r="I15027" t="str">
            <v>Baklampa</v>
          </cell>
          <cell r="K15027" t="str">
            <v>C8705186-1RLBK</v>
          </cell>
          <cell r="L15027" t="str">
            <v>C8705186-1RLBK</v>
          </cell>
        </row>
        <row r="15028">
          <cell r="B15028" t="str">
            <v>YEM2175137Låssats</v>
          </cell>
          <cell r="C15028" t="str">
            <v>YEM2175137</v>
          </cell>
          <cell r="D15028">
            <v>2024</v>
          </cell>
          <cell r="E15028">
            <v>31</v>
          </cell>
          <cell r="F15028" t="str">
            <v>0310</v>
          </cell>
          <cell r="G15028" t="str">
            <v>H007</v>
          </cell>
          <cell r="H15028" t="str">
            <v>Lock</v>
          </cell>
          <cell r="I15028" t="str">
            <v>Låssats</v>
          </cell>
          <cell r="K15028" t="str">
            <v>C8405069</v>
          </cell>
          <cell r="L15028" t="str">
            <v>C8405069</v>
          </cell>
        </row>
        <row r="15029">
          <cell r="B15029" t="str">
            <v>YEM2175137Stöd</v>
          </cell>
          <cell r="C15029" t="str">
            <v>YEM2175137</v>
          </cell>
          <cell r="D15029">
            <v>2024</v>
          </cell>
          <cell r="E15029">
            <v>32</v>
          </cell>
          <cell r="F15029" t="str">
            <v>0320</v>
          </cell>
          <cell r="G15029" t="str">
            <v>H008</v>
          </cell>
          <cell r="H15029" t="str">
            <v>Kick stand</v>
          </cell>
          <cell r="I15029" t="str">
            <v>Stöd</v>
          </cell>
          <cell r="K15029" t="str">
            <v>C8105208</v>
          </cell>
          <cell r="L15029" t="str">
            <v>C8100034</v>
          </cell>
        </row>
        <row r="15030">
          <cell r="B15030" t="str">
            <v>YEM2175137Korg</v>
          </cell>
          <cell r="C15030" t="str">
            <v>YEM2175137</v>
          </cell>
          <cell r="D15030">
            <v>2024</v>
          </cell>
          <cell r="E15030">
            <v>33</v>
          </cell>
          <cell r="F15030" t="str">
            <v>0330</v>
          </cell>
          <cell r="G15030" t="str">
            <v>H009</v>
          </cell>
          <cell r="H15030" t="str">
            <v>Basket / Fr carrier</v>
          </cell>
          <cell r="I15030" t="str">
            <v>Korg</v>
          </cell>
          <cell r="K15030" t="str">
            <v>C8605001-G</v>
          </cell>
          <cell r="L15030" t="str">
            <v>C8600004</v>
          </cell>
        </row>
        <row r="15031">
          <cell r="B15031" t="str">
            <v>YEM2175137Pedaler</v>
          </cell>
          <cell r="C15031" t="str">
            <v>YEM2175137</v>
          </cell>
          <cell r="D15031">
            <v>2024</v>
          </cell>
          <cell r="E15031">
            <v>34</v>
          </cell>
          <cell r="F15031" t="str">
            <v>0340</v>
          </cell>
          <cell r="G15031" t="str">
            <v>E005</v>
          </cell>
          <cell r="H15031" t="str">
            <v xml:space="preserve">Pedal </v>
          </cell>
          <cell r="I15031" t="str">
            <v>Pedaler</v>
          </cell>
          <cell r="K15031" t="str">
            <v>C3505208</v>
          </cell>
          <cell r="L15031" t="str">
            <v>C3500059</v>
          </cell>
        </row>
        <row r="15032">
          <cell r="B15032" t="str">
            <v>YEM2175137Motor</v>
          </cell>
          <cell r="C15032" t="str">
            <v>YEM2175137</v>
          </cell>
          <cell r="D15032">
            <v>2024</v>
          </cell>
          <cell r="E15032">
            <v>35</v>
          </cell>
          <cell r="F15032" t="str">
            <v>0350</v>
          </cell>
          <cell r="G15032" t="str">
            <v>J001</v>
          </cell>
          <cell r="H15032" t="str">
            <v>DRIVE UNIT:</v>
          </cell>
          <cell r="I15032" t="str">
            <v>Motor</v>
          </cell>
          <cell r="K15032" t="str">
            <v>ADUE5000</v>
          </cell>
          <cell r="L15032" t="str">
            <v>Kontakta SHIMANO / DU-E5000</v>
          </cell>
        </row>
        <row r="15033">
          <cell r="B15033" t="str">
            <v>YEM2175137Display</v>
          </cell>
          <cell r="C15033" t="str">
            <v>YEM2175137</v>
          </cell>
          <cell r="D15033">
            <v>2024</v>
          </cell>
          <cell r="E15033">
            <v>36</v>
          </cell>
          <cell r="F15033" t="str">
            <v>0360</v>
          </cell>
          <cell r="G15033" t="str">
            <v>J004</v>
          </cell>
          <cell r="H15033" t="str">
            <v>DISPLAY:</v>
          </cell>
          <cell r="I15033" t="str">
            <v>Display</v>
          </cell>
          <cell r="K15033" t="str">
            <v>KSCE5000</v>
          </cell>
          <cell r="L15033" t="str">
            <v>Kontakta SHIMANO / SC-E5000</v>
          </cell>
        </row>
        <row r="15034">
          <cell r="B15034" t="str">
            <v>YEM2175137EB-Bus kabel</v>
          </cell>
          <cell r="C15034" t="str">
            <v>YEM2175137</v>
          </cell>
          <cell r="D15034">
            <v>2024</v>
          </cell>
          <cell r="E15034">
            <v>37</v>
          </cell>
          <cell r="F15034" t="str">
            <v>0370</v>
          </cell>
          <cell r="G15034" t="str">
            <v>J005</v>
          </cell>
          <cell r="H15034" t="str">
            <v>EB-BUS CABLE:</v>
          </cell>
          <cell r="I15034" t="str">
            <v>EB-Bus kabel</v>
          </cell>
          <cell r="K15034" t="str">
            <v>Shimano</v>
          </cell>
          <cell r="L15034" t="str">
            <v>Kontakta SHIMANO</v>
          </cell>
        </row>
        <row r="15035">
          <cell r="B15035" t="str">
            <v>YEM2175137Motorkabel</v>
          </cell>
          <cell r="C15035" t="str">
            <v>YEM2175137</v>
          </cell>
          <cell r="D15035">
            <v>2024</v>
          </cell>
          <cell r="E15035">
            <v>38</v>
          </cell>
          <cell r="F15035" t="str">
            <v>0380</v>
          </cell>
          <cell r="G15035" t="str">
            <v>J006</v>
          </cell>
          <cell r="H15035" t="str">
            <v>POWER CABLE:</v>
          </cell>
          <cell r="I15035" t="str">
            <v>Motorkabel</v>
          </cell>
          <cell r="K15035" t="str">
            <v>Ingår i batterihållaren</v>
          </cell>
          <cell r="L15035" t="str">
            <v>Ingår i batterihållaren</v>
          </cell>
        </row>
        <row r="15036">
          <cell r="B15036" t="str">
            <v>YEM2175137Kabel framlampa</v>
          </cell>
          <cell r="C15036" t="str">
            <v>YEM2175137</v>
          </cell>
          <cell r="D15036">
            <v>2024</v>
          </cell>
          <cell r="E15036">
            <v>39</v>
          </cell>
          <cell r="F15036" t="str">
            <v>0390</v>
          </cell>
          <cell r="G15036" t="str">
            <v>J007</v>
          </cell>
          <cell r="H15036" t="str">
            <v>F. LIGHT CABLE:</v>
          </cell>
          <cell r="I15036" t="str">
            <v>Kabel framlampa</v>
          </cell>
          <cell r="K15036" t="str">
            <v>C8075017</v>
          </cell>
          <cell r="L15036" t="str">
            <v>C8075017</v>
          </cell>
        </row>
        <row r="15037">
          <cell r="B15037" t="str">
            <v>YEM2175137Kabel baklampa</v>
          </cell>
          <cell r="C15037" t="str">
            <v>YEM2175137</v>
          </cell>
          <cell r="D15037">
            <v>2024</v>
          </cell>
          <cell r="E15037">
            <v>40</v>
          </cell>
          <cell r="F15037" t="str">
            <v>0400</v>
          </cell>
          <cell r="G15037" t="str">
            <v>J008</v>
          </cell>
          <cell r="H15037" t="str">
            <v>R. LIGHT CABLE:</v>
          </cell>
          <cell r="I15037" t="str">
            <v>Kabel baklampa</v>
          </cell>
          <cell r="K15037" t="str">
            <v>INGÅR I BATTERIET</v>
          </cell>
          <cell r="L15037" t="str">
            <v>Ingår i batteriet</v>
          </cell>
        </row>
        <row r="15038">
          <cell r="B15038" t="str">
            <v>YEM2175137Hastighetssensor</v>
          </cell>
          <cell r="C15038" t="str">
            <v>YEM2175137</v>
          </cell>
          <cell r="D15038">
            <v>2024</v>
          </cell>
          <cell r="E15038">
            <v>41</v>
          </cell>
          <cell r="F15038" t="str">
            <v>0410</v>
          </cell>
          <cell r="G15038" t="str">
            <v>J009</v>
          </cell>
          <cell r="H15038" t="str">
            <v>SPEED SENSOR:</v>
          </cell>
          <cell r="I15038" t="str">
            <v>Hastighetssensor</v>
          </cell>
          <cell r="K15038" t="str">
            <v>KSMDUE10</v>
          </cell>
          <cell r="L15038" t="str">
            <v>Kontakta SHIMANO / SM-DUE10</v>
          </cell>
        </row>
        <row r="15039">
          <cell r="B15039" t="str">
            <v>YEM2175137Batteri</v>
          </cell>
          <cell r="C15039" t="str">
            <v>YEM2175137</v>
          </cell>
          <cell r="D15039">
            <v>2024</v>
          </cell>
          <cell r="E15039">
            <v>42</v>
          </cell>
          <cell r="F15039" t="str">
            <v>0420</v>
          </cell>
          <cell r="G15039" t="str">
            <v>J002</v>
          </cell>
          <cell r="H15039" t="str">
            <v>BATTERY:</v>
          </cell>
          <cell r="I15039" t="str">
            <v>Batteri</v>
          </cell>
          <cell r="K15039" t="str">
            <v>C8705186-S-11EA</v>
          </cell>
          <cell r="L15039" t="str">
            <v>C8705186-S-11EA</v>
          </cell>
        </row>
        <row r="15040">
          <cell r="B15040" t="str">
            <v>YEM2175137Batterihållare</v>
          </cell>
          <cell r="C15040" t="str">
            <v>YEM2175137</v>
          </cell>
          <cell r="D15040">
            <v>2024</v>
          </cell>
          <cell r="E15040">
            <v>43</v>
          </cell>
          <cell r="F15040" t="str">
            <v>0430</v>
          </cell>
          <cell r="G15040" t="str">
            <v>J003</v>
          </cell>
          <cell r="H15040" t="str">
            <v>BATTERY HOLDER/Slider</v>
          </cell>
          <cell r="I15040" t="str">
            <v>Batterihållare</v>
          </cell>
          <cell r="K15040" t="str">
            <v>C8705188-S-01</v>
          </cell>
          <cell r="L15040" t="str">
            <v>C8705188-S-01</v>
          </cell>
        </row>
        <row r="15041">
          <cell r="B15041" t="str">
            <v>YEM2175137Batteriladdare</v>
          </cell>
          <cell r="C15041" t="str">
            <v>YEM2175137</v>
          </cell>
          <cell r="D15041">
            <v>2024</v>
          </cell>
          <cell r="E15041">
            <v>44</v>
          </cell>
          <cell r="F15041" t="str">
            <v>0440</v>
          </cell>
          <cell r="G15041" t="str">
            <v>J010</v>
          </cell>
          <cell r="H15041" t="str">
            <v>CHARGER:</v>
          </cell>
          <cell r="I15041" t="str">
            <v>Batteriladdare</v>
          </cell>
          <cell r="K15041" t="str">
            <v>C8705086-02C</v>
          </cell>
          <cell r="L15041" t="str">
            <v>C8705086-02C</v>
          </cell>
        </row>
        <row r="15042">
          <cell r="B15042" t="str">
            <v>YEM2175137Kontrollbox</v>
          </cell>
          <cell r="C15042" t="str">
            <v>YEM2175137</v>
          </cell>
          <cell r="D15042">
            <v>2024</v>
          </cell>
          <cell r="E15042">
            <v>45</v>
          </cell>
          <cell r="F15042" t="str">
            <v>0450</v>
          </cell>
          <cell r="G15042" t="str">
            <v>J011</v>
          </cell>
          <cell r="H15042" t="str">
            <v>Controller</v>
          </cell>
          <cell r="I15042" t="str">
            <v>Kontrollbox</v>
          </cell>
          <cell r="K15042" t="str">
            <v>INGÅR I MOTORN</v>
          </cell>
          <cell r="L15042" t="str">
            <v>Ingår i motorn</v>
          </cell>
        </row>
        <row r="15043">
          <cell r="B15043" t="str">
            <v>YEM2175137Växelöra</v>
          </cell>
          <cell r="C15043" t="str">
            <v>YEM2175137</v>
          </cell>
          <cell r="D15043">
            <v>2024</v>
          </cell>
          <cell r="E15043">
            <v>46</v>
          </cell>
          <cell r="F15043" t="str">
            <v>0460</v>
          </cell>
          <cell r="G15043" t="str">
            <v>D005</v>
          </cell>
          <cell r="H15043" t="str">
            <v>Gear hanger</v>
          </cell>
          <cell r="I15043" t="str">
            <v>Växelöra</v>
          </cell>
          <cell r="L15043" t="e">
            <v>#N/A</v>
          </cell>
        </row>
        <row r="15044">
          <cell r="B15044" t="str">
            <v>YEM5734731RAM</v>
          </cell>
          <cell r="C15044" t="str">
            <v>YEM5734731</v>
          </cell>
          <cell r="D15044">
            <v>2024</v>
          </cell>
          <cell r="E15044">
            <v>1</v>
          </cell>
          <cell r="F15044" t="str">
            <v>0010</v>
          </cell>
          <cell r="G15044" t="str">
            <v>A001</v>
          </cell>
          <cell r="H15044" t="str">
            <v>PAINTED FRAME</v>
          </cell>
          <cell r="I15044" t="str">
            <v>RAM</v>
          </cell>
          <cell r="K15044" t="str">
            <v>C1205812-470</v>
          </cell>
          <cell r="L15044" t="e">
            <v>#N/A</v>
          </cell>
        </row>
        <row r="15045">
          <cell r="B15045" t="str">
            <v>YEM5734731Framgaffel</v>
          </cell>
          <cell r="C15045" t="str">
            <v>YEM5734731</v>
          </cell>
          <cell r="D15045">
            <v>2024</v>
          </cell>
          <cell r="E15045">
            <v>2</v>
          </cell>
          <cell r="F15045" t="str">
            <v>0020</v>
          </cell>
          <cell r="G15045" t="str">
            <v>A002</v>
          </cell>
          <cell r="H15045" t="str">
            <v>PAINTED FORK</v>
          </cell>
          <cell r="I15045" t="str">
            <v>Framgaffel</v>
          </cell>
          <cell r="K15045" t="str">
            <v>C1505232-210</v>
          </cell>
          <cell r="L15045" t="e">
            <v>#N/A</v>
          </cell>
        </row>
        <row r="15046">
          <cell r="B15046" t="str">
            <v>YEM5734731Styrlager</v>
          </cell>
          <cell r="C15046" t="str">
            <v>YEM5734731</v>
          </cell>
          <cell r="D15046">
            <v>2024</v>
          </cell>
          <cell r="E15046">
            <v>3</v>
          </cell>
          <cell r="F15046" t="str">
            <v>0030</v>
          </cell>
          <cell r="G15046" t="str">
            <v>B001</v>
          </cell>
          <cell r="H15046" t="str">
            <v>Head Set</v>
          </cell>
          <cell r="I15046" t="str">
            <v>Styrlager</v>
          </cell>
          <cell r="K15046" t="str">
            <v>C2105289</v>
          </cell>
          <cell r="L15046" t="str">
            <v>C2100165</v>
          </cell>
        </row>
        <row r="15047">
          <cell r="B15047" t="str">
            <v xml:space="preserve">YEM5734731Styrstam </v>
          </cell>
          <cell r="C15047" t="str">
            <v>YEM5734731</v>
          </cell>
          <cell r="D15047">
            <v>2024</v>
          </cell>
          <cell r="E15047">
            <v>4</v>
          </cell>
          <cell r="F15047" t="str">
            <v>0040</v>
          </cell>
          <cell r="G15047" t="str">
            <v>B002</v>
          </cell>
          <cell r="H15047" t="str">
            <v>Handlebar Stem</v>
          </cell>
          <cell r="I15047" t="str">
            <v xml:space="preserve">Styrstam </v>
          </cell>
          <cell r="K15047" t="str">
            <v>C2205076-040</v>
          </cell>
          <cell r="L15047" t="str">
            <v>C2200114-040</v>
          </cell>
        </row>
        <row r="15048">
          <cell r="B15048" t="str">
            <v>YEM5734731Styre</v>
          </cell>
          <cell r="C15048" t="str">
            <v>YEM5734731</v>
          </cell>
          <cell r="D15048">
            <v>2024</v>
          </cell>
          <cell r="E15048">
            <v>5</v>
          </cell>
          <cell r="F15048" t="str">
            <v>0050</v>
          </cell>
          <cell r="G15048" t="str">
            <v>B003</v>
          </cell>
          <cell r="H15048" t="str">
            <v>Handelbar</v>
          </cell>
          <cell r="I15048" t="str">
            <v>Styre</v>
          </cell>
          <cell r="K15048" t="str">
            <v>C2306073</v>
          </cell>
          <cell r="L15048" t="str">
            <v>C2300290</v>
          </cell>
        </row>
        <row r="15049">
          <cell r="B15049" t="str">
            <v>YEM5734731Bromsgrepp H</v>
          </cell>
          <cell r="C15049" t="str">
            <v>YEM5734731</v>
          </cell>
          <cell r="D15049">
            <v>2024</v>
          </cell>
          <cell r="E15049">
            <v>6</v>
          </cell>
          <cell r="F15049" t="str">
            <v>0060</v>
          </cell>
          <cell r="G15049" t="str">
            <v>C002</v>
          </cell>
          <cell r="H15049" t="str">
            <v>Brake Lever R</v>
          </cell>
          <cell r="I15049" t="str">
            <v>Bromsgrepp H</v>
          </cell>
          <cell r="K15049" t="str">
            <v xml:space="preserve"> </v>
          </cell>
          <cell r="L15049" t="e">
            <v>#N/A</v>
          </cell>
        </row>
        <row r="15050">
          <cell r="B15050" t="str">
            <v>YEM5734731Bromsgrepp V</v>
          </cell>
          <cell r="C15050" t="str">
            <v>YEM5734731</v>
          </cell>
          <cell r="D15050">
            <v>2024</v>
          </cell>
          <cell r="E15050">
            <v>7</v>
          </cell>
          <cell r="F15050" t="str">
            <v>0070</v>
          </cell>
          <cell r="G15050" t="str">
            <v>C001</v>
          </cell>
          <cell r="H15050" t="str">
            <v>Brake Lever L</v>
          </cell>
          <cell r="I15050" t="str">
            <v>Bromsgrepp V</v>
          </cell>
          <cell r="K15050" t="str">
            <v>C6505049</v>
          </cell>
          <cell r="L15050" t="str">
            <v>C6500024</v>
          </cell>
        </row>
        <row r="15051">
          <cell r="B15051" t="str">
            <v>YEM5734731Växelreglage H</v>
          </cell>
          <cell r="C15051" t="str">
            <v>YEM5734731</v>
          </cell>
          <cell r="D15051">
            <v>2024</v>
          </cell>
          <cell r="E15051">
            <v>8</v>
          </cell>
          <cell r="F15051" t="str">
            <v>0080</v>
          </cell>
          <cell r="G15051" t="str">
            <v>D002</v>
          </cell>
          <cell r="H15051" t="str">
            <v>Shift Lever R</v>
          </cell>
          <cell r="I15051" t="str">
            <v>Växelreglage H</v>
          </cell>
          <cell r="K15051" t="str">
            <v>ASL3S42EALS</v>
          </cell>
          <cell r="L15051" t="str">
            <v>Kontakta SHIMANO</v>
          </cell>
        </row>
        <row r="15052">
          <cell r="B15052" t="str">
            <v>YEM5734731Växelreglage V</v>
          </cell>
          <cell r="C15052" t="str">
            <v>YEM5734731</v>
          </cell>
          <cell r="D15052">
            <v>2024</v>
          </cell>
          <cell r="E15052">
            <v>9</v>
          </cell>
          <cell r="F15052" t="str">
            <v>0090</v>
          </cell>
          <cell r="G15052" t="str">
            <v>D001</v>
          </cell>
          <cell r="H15052" t="str">
            <v>Shift Lever L</v>
          </cell>
          <cell r="I15052" t="str">
            <v>Växelreglage V</v>
          </cell>
          <cell r="L15052" t="e">
            <v>#N/A</v>
          </cell>
        </row>
        <row r="15053">
          <cell r="B15053" t="str">
            <v>YEM5734731Handtag par</v>
          </cell>
          <cell r="C15053" t="str">
            <v>YEM5734731</v>
          </cell>
          <cell r="D15053">
            <v>2024</v>
          </cell>
          <cell r="E15053">
            <v>10</v>
          </cell>
          <cell r="F15053" t="str">
            <v>0100</v>
          </cell>
          <cell r="G15053" t="str">
            <v>B004</v>
          </cell>
          <cell r="H15053" t="str">
            <v>Grip R</v>
          </cell>
          <cell r="I15053" t="str">
            <v>Handtag par</v>
          </cell>
          <cell r="K15053" t="str">
            <v>C2505484</v>
          </cell>
          <cell r="L15053" t="str">
            <v>C2500163</v>
          </cell>
        </row>
        <row r="15054">
          <cell r="B15054" t="str">
            <v>YEM5734731Frambroms</v>
          </cell>
          <cell r="C15054" t="str">
            <v>YEM5734731</v>
          </cell>
          <cell r="D15054">
            <v>2024</v>
          </cell>
          <cell r="E15054">
            <v>11</v>
          </cell>
          <cell r="F15054" t="str">
            <v>0110</v>
          </cell>
          <cell r="G15054" t="str">
            <v>C003</v>
          </cell>
          <cell r="H15054" t="str">
            <v xml:space="preserve">Brake front </v>
          </cell>
          <cell r="I15054" t="str">
            <v>Frambroms</v>
          </cell>
          <cell r="K15054" t="str">
            <v>C6305035</v>
          </cell>
          <cell r="L15054" t="str">
            <v>C6300101</v>
          </cell>
        </row>
        <row r="15055">
          <cell r="B15055" t="str">
            <v>YEM5734731Bakbroms</v>
          </cell>
          <cell r="C15055" t="str">
            <v>YEM5734731</v>
          </cell>
          <cell r="D15055">
            <v>2024</v>
          </cell>
          <cell r="E15055">
            <v>12</v>
          </cell>
          <cell r="F15055" t="str">
            <v>0120</v>
          </cell>
          <cell r="G15055" t="str">
            <v>C004</v>
          </cell>
          <cell r="H15055" t="str">
            <v>Brake rear</v>
          </cell>
          <cell r="I15055" t="str">
            <v>Bakbroms</v>
          </cell>
          <cell r="K15055" t="str">
            <v>Fotbroms</v>
          </cell>
          <cell r="L15055" t="str">
            <v>Kontakta SHIMANO</v>
          </cell>
        </row>
        <row r="15056">
          <cell r="B15056" t="str">
            <v>YEM5734731Vevlager</v>
          </cell>
          <cell r="C15056" t="str">
            <v>YEM5734731</v>
          </cell>
          <cell r="D15056">
            <v>2024</v>
          </cell>
          <cell r="E15056">
            <v>13</v>
          </cell>
          <cell r="F15056" t="str">
            <v>0130</v>
          </cell>
          <cell r="G15056" t="str">
            <v>E001</v>
          </cell>
          <cell r="H15056" t="str">
            <v xml:space="preserve">BB-set </v>
          </cell>
          <cell r="I15056" t="str">
            <v>Vevlager</v>
          </cell>
          <cell r="K15056" t="str">
            <v>C8705195-06C</v>
          </cell>
          <cell r="L15056" t="str">
            <v>C8705195-06C</v>
          </cell>
        </row>
        <row r="15057">
          <cell r="B15057" t="str">
            <v>YEM5734731Vevparti</v>
          </cell>
          <cell r="C15057" t="str">
            <v>YEM5734731</v>
          </cell>
          <cell r="D15057">
            <v>2024</v>
          </cell>
          <cell r="E15057">
            <v>14</v>
          </cell>
          <cell r="F15057" t="str">
            <v>0140</v>
          </cell>
          <cell r="G15057" t="str">
            <v>E002</v>
          </cell>
          <cell r="H15057" t="str">
            <v>Front Chainwheel</v>
          </cell>
          <cell r="I15057" t="str">
            <v>Vevparti</v>
          </cell>
          <cell r="K15057" t="str">
            <v>C3305190-170</v>
          </cell>
          <cell r="L15057" t="str">
            <v>C3300085-170</v>
          </cell>
        </row>
        <row r="15058">
          <cell r="B15058" t="str">
            <v>YEM5734731Kedjeskydd</v>
          </cell>
          <cell r="C15058" t="str">
            <v>YEM5734731</v>
          </cell>
          <cell r="D15058">
            <v>2024</v>
          </cell>
          <cell r="E15058">
            <v>15</v>
          </cell>
          <cell r="F15058" t="str">
            <v>0150</v>
          </cell>
          <cell r="G15058" t="str">
            <v>H001</v>
          </cell>
          <cell r="H15058" t="str">
            <v>Chain guard</v>
          </cell>
          <cell r="I15058" t="str">
            <v>Kedjeskydd</v>
          </cell>
          <cell r="K15058" t="str">
            <v>C8305643-BK</v>
          </cell>
          <cell r="L15058" t="str">
            <v>C8305643-BK</v>
          </cell>
        </row>
        <row r="15059">
          <cell r="B15059" t="str">
            <v>YEM5734731Kedjeskyddsfäste</v>
          </cell>
          <cell r="C15059" t="str">
            <v>YEM5734731</v>
          </cell>
          <cell r="D15059">
            <v>2024</v>
          </cell>
          <cell r="E15059">
            <v>16</v>
          </cell>
          <cell r="F15059" t="str">
            <v>0160</v>
          </cell>
          <cell r="G15059" t="str">
            <v>H002</v>
          </cell>
          <cell r="H15059" t="str">
            <v>Chain guard bracket</v>
          </cell>
          <cell r="I15059" t="str">
            <v>Kedjeskyddsfäste</v>
          </cell>
          <cell r="K15059" t="str">
            <v>C8305644</v>
          </cell>
          <cell r="L15059" t="str">
            <v>C8305644</v>
          </cell>
        </row>
        <row r="15060">
          <cell r="B15060" t="str">
            <v>YEM5734731Framväxel</v>
          </cell>
          <cell r="C15060" t="str">
            <v>YEM5734731</v>
          </cell>
          <cell r="D15060">
            <v>2024</v>
          </cell>
          <cell r="E15060">
            <v>17</v>
          </cell>
          <cell r="F15060" t="str">
            <v>0170</v>
          </cell>
          <cell r="G15060" t="str">
            <v>D003</v>
          </cell>
          <cell r="H15060" t="str">
            <v>Front Derailleur</v>
          </cell>
          <cell r="I15060" t="str">
            <v>Framväxel</v>
          </cell>
          <cell r="L15060" t="e">
            <v>#N/A</v>
          </cell>
        </row>
        <row r="15061">
          <cell r="B15061" t="str">
            <v>YEM5734731Bakväxel</v>
          </cell>
          <cell r="C15061" t="str">
            <v>YEM5734731</v>
          </cell>
          <cell r="D15061">
            <v>2024</v>
          </cell>
          <cell r="E15061">
            <v>18</v>
          </cell>
          <cell r="F15061" t="str">
            <v>0180</v>
          </cell>
          <cell r="G15061" t="str">
            <v>D004</v>
          </cell>
          <cell r="H15061" t="str">
            <v>Rear Derailleur</v>
          </cell>
          <cell r="I15061" t="str">
            <v>Bakväxel</v>
          </cell>
          <cell r="K15061" t="str">
            <v>Shimano</v>
          </cell>
          <cell r="L15061" t="str">
            <v>Kontakta SHIMANO</v>
          </cell>
        </row>
        <row r="15062">
          <cell r="B15062" t="str">
            <v>YEM5734731Kedja</v>
          </cell>
          <cell r="C15062" t="str">
            <v>YEM5734731</v>
          </cell>
          <cell r="D15062">
            <v>2024</v>
          </cell>
          <cell r="E15062">
            <v>19</v>
          </cell>
          <cell r="F15062" t="str">
            <v>0190</v>
          </cell>
          <cell r="G15062" t="str">
            <v>E003</v>
          </cell>
          <cell r="H15062" t="str">
            <v xml:space="preserve">Chain </v>
          </cell>
          <cell r="I15062" t="str">
            <v>Kedja</v>
          </cell>
          <cell r="K15062" t="str">
            <v>C3405001-0094</v>
          </cell>
          <cell r="L15062" t="str">
            <v>C3400038</v>
          </cell>
        </row>
        <row r="15063">
          <cell r="B15063" t="str">
            <v>YEM5734731Kassett</v>
          </cell>
          <cell r="C15063" t="str">
            <v>YEM5734731</v>
          </cell>
          <cell r="D15063">
            <v>2024</v>
          </cell>
          <cell r="E15063">
            <v>20</v>
          </cell>
          <cell r="F15063" t="str">
            <v>0200</v>
          </cell>
          <cell r="G15063" t="str">
            <v>E004</v>
          </cell>
          <cell r="H15063" t="str">
            <v>Cassette Sprocket</v>
          </cell>
          <cell r="I15063" t="str">
            <v>Kassett</v>
          </cell>
          <cell r="K15063" t="str">
            <v>ASMGEAR16SU</v>
          </cell>
          <cell r="L15063" t="str">
            <v>Kontakta SHIMANO</v>
          </cell>
        </row>
        <row r="15064">
          <cell r="B15064" t="str">
            <v>YEM5734731Framhjul</v>
          </cell>
          <cell r="C15064" t="str">
            <v>YEM5734731</v>
          </cell>
          <cell r="D15064">
            <v>2024</v>
          </cell>
          <cell r="E15064">
            <v>21</v>
          </cell>
          <cell r="F15064" t="str">
            <v>0210</v>
          </cell>
          <cell r="G15064" t="str">
            <v>F001</v>
          </cell>
          <cell r="H15064" t="str">
            <v>Front hub</v>
          </cell>
          <cell r="I15064" t="str">
            <v>Framhjul</v>
          </cell>
          <cell r="K15064" t="str">
            <v>C4108181</v>
          </cell>
          <cell r="L15064" t="str">
            <v>C4100379</v>
          </cell>
        </row>
        <row r="15065">
          <cell r="B15065" t="str">
            <v>YEM5734731Bakhjul</v>
          </cell>
          <cell r="C15065" t="str">
            <v>YEM5734731</v>
          </cell>
          <cell r="D15065">
            <v>2024</v>
          </cell>
          <cell r="E15065">
            <v>22</v>
          </cell>
          <cell r="F15065" t="str">
            <v>0220</v>
          </cell>
          <cell r="G15065" t="str">
            <v>F002</v>
          </cell>
          <cell r="H15065" t="str">
            <v>Rear hub</v>
          </cell>
          <cell r="I15065" t="str">
            <v>Bakhjul</v>
          </cell>
          <cell r="K15065" t="str">
            <v>C4208338</v>
          </cell>
          <cell r="L15065" t="str">
            <v>BSP?</v>
          </cell>
        </row>
        <row r="15066">
          <cell r="B15066" t="str">
            <v>YEM5734731Däck</v>
          </cell>
          <cell r="C15066" t="str">
            <v>YEM5734731</v>
          </cell>
          <cell r="D15066">
            <v>2024</v>
          </cell>
          <cell r="E15066">
            <v>23</v>
          </cell>
          <cell r="F15066" t="str">
            <v>0230</v>
          </cell>
          <cell r="G15066" t="str">
            <v>F003</v>
          </cell>
          <cell r="H15066" t="str">
            <v>Tire</v>
          </cell>
          <cell r="I15066" t="str">
            <v>Däck</v>
          </cell>
          <cell r="K15066" t="str">
            <v>C4906100</v>
          </cell>
          <cell r="L15066" t="str">
            <v>C4901182</v>
          </cell>
        </row>
        <row r="15067">
          <cell r="B15067" t="str">
            <v>YEM5734731Skärmar set</v>
          </cell>
          <cell r="C15067" t="str">
            <v>YEM5734731</v>
          </cell>
          <cell r="D15067">
            <v>2024</v>
          </cell>
          <cell r="E15067">
            <v>24</v>
          </cell>
          <cell r="F15067" t="str">
            <v>0240</v>
          </cell>
          <cell r="G15067" t="str">
            <v>H003</v>
          </cell>
          <cell r="H15067" t="str">
            <v xml:space="preserve">Mudguard front   </v>
          </cell>
          <cell r="I15067" t="str">
            <v>Skärmar set</v>
          </cell>
          <cell r="K15067" t="str">
            <v>C8255731-BK</v>
          </cell>
          <cell r="L15067" t="str">
            <v>C8250026</v>
          </cell>
        </row>
        <row r="15068">
          <cell r="B15068" t="str">
            <v>YEM5734731Pakethållare</v>
          </cell>
          <cell r="C15068" t="str">
            <v>YEM5734731</v>
          </cell>
          <cell r="D15068">
            <v>2024</v>
          </cell>
          <cell r="E15068">
            <v>25</v>
          </cell>
          <cell r="F15068" t="str">
            <v>0250</v>
          </cell>
          <cell r="G15068" t="str">
            <v>H004</v>
          </cell>
          <cell r="H15068" t="str">
            <v>Carrier</v>
          </cell>
          <cell r="I15068" t="str">
            <v>Pakethållare</v>
          </cell>
          <cell r="K15068" t="str">
            <v>C8205932-BK</v>
          </cell>
          <cell r="L15068" t="str">
            <v>BSP?</v>
          </cell>
        </row>
        <row r="15069">
          <cell r="B15069" t="str">
            <v>YEM5734731Sadel</v>
          </cell>
          <cell r="C15069" t="str">
            <v>YEM5734731</v>
          </cell>
          <cell r="D15069">
            <v>2024</v>
          </cell>
          <cell r="E15069">
            <v>26</v>
          </cell>
          <cell r="F15069" t="str">
            <v>0260</v>
          </cell>
          <cell r="G15069" t="str">
            <v>G001</v>
          </cell>
          <cell r="H15069" t="str">
            <v>Saddle</v>
          </cell>
          <cell r="I15069" t="str">
            <v>Sadel</v>
          </cell>
          <cell r="K15069" t="str">
            <v>C7105984</v>
          </cell>
          <cell r="L15069" t="str">
            <v>C7100591</v>
          </cell>
        </row>
        <row r="15070">
          <cell r="B15070" t="str">
            <v>YEM5734731Sadelstolpe</v>
          </cell>
          <cell r="C15070" t="str">
            <v>YEM5734731</v>
          </cell>
          <cell r="D15070">
            <v>2024</v>
          </cell>
          <cell r="E15070">
            <v>27</v>
          </cell>
          <cell r="F15070" t="str">
            <v>0270</v>
          </cell>
          <cell r="G15070" t="str">
            <v>G002</v>
          </cell>
          <cell r="H15070" t="str">
            <v>Seatpost</v>
          </cell>
          <cell r="I15070" t="str">
            <v>Sadelstolpe</v>
          </cell>
          <cell r="K15070" t="str">
            <v>C7205258</v>
          </cell>
          <cell r="L15070" t="str">
            <v>C7200039</v>
          </cell>
        </row>
        <row r="15071">
          <cell r="B15071" t="str">
            <v>YEM5734731Sadelrörsklämma</v>
          </cell>
          <cell r="C15071" t="str">
            <v>YEM5734731</v>
          </cell>
          <cell r="D15071">
            <v>2024</v>
          </cell>
          <cell r="E15071">
            <v>28</v>
          </cell>
          <cell r="F15071" t="str">
            <v>0280</v>
          </cell>
          <cell r="G15071" t="str">
            <v>G003</v>
          </cell>
          <cell r="H15071" t="str">
            <v>Seat Clamp</v>
          </cell>
          <cell r="I15071" t="str">
            <v>Sadelrörsklämma</v>
          </cell>
          <cell r="K15071" t="str">
            <v>C7305002</v>
          </cell>
          <cell r="L15071" t="str">
            <v>C7300027-318</v>
          </cell>
        </row>
        <row r="15072">
          <cell r="B15072" t="str">
            <v>YEM5734731Framlampa</v>
          </cell>
          <cell r="C15072" t="str">
            <v>YEM5734731</v>
          </cell>
          <cell r="D15072">
            <v>2024</v>
          </cell>
          <cell r="E15072">
            <v>29</v>
          </cell>
          <cell r="F15072" t="str">
            <v>0290</v>
          </cell>
          <cell r="G15072" t="str">
            <v>H005</v>
          </cell>
          <cell r="H15072" t="str">
            <v>Front light</v>
          </cell>
          <cell r="I15072" t="str">
            <v>Framlampa</v>
          </cell>
          <cell r="K15072" t="str">
            <v>C8025228</v>
          </cell>
          <cell r="L15072" t="str">
            <v>C8010029</v>
          </cell>
        </row>
        <row r="15073">
          <cell r="B15073" t="str">
            <v>YEM5734731Baklampa</v>
          </cell>
          <cell r="C15073" t="str">
            <v>YEM5734731</v>
          </cell>
          <cell r="D15073">
            <v>2024</v>
          </cell>
          <cell r="E15073">
            <v>30</v>
          </cell>
          <cell r="F15073" t="str">
            <v>0300</v>
          </cell>
          <cell r="G15073" t="str">
            <v>H006</v>
          </cell>
          <cell r="H15073" t="str">
            <v>Light, Rear</v>
          </cell>
          <cell r="I15073" t="str">
            <v>Baklampa</v>
          </cell>
          <cell r="K15073" t="str">
            <v>C8705186-1RLBK</v>
          </cell>
          <cell r="L15073" t="str">
            <v>C8705186-1RLBK</v>
          </cell>
        </row>
        <row r="15074">
          <cell r="B15074" t="str">
            <v>YEM5734731Låssats</v>
          </cell>
          <cell r="C15074" t="str">
            <v>YEM5734731</v>
          </cell>
          <cell r="D15074">
            <v>2024</v>
          </cell>
          <cell r="E15074">
            <v>31</v>
          </cell>
          <cell r="F15074" t="str">
            <v>0310</v>
          </cell>
          <cell r="G15074" t="str">
            <v>H007</v>
          </cell>
          <cell r="H15074" t="str">
            <v>Lock</v>
          </cell>
          <cell r="I15074" t="str">
            <v>Låssats</v>
          </cell>
          <cell r="K15074" t="str">
            <v>C8405069</v>
          </cell>
          <cell r="L15074" t="str">
            <v>C8405069</v>
          </cell>
        </row>
        <row r="15075">
          <cell r="B15075" t="str">
            <v>YEM5734731Stöd</v>
          </cell>
          <cell r="C15075" t="str">
            <v>YEM5734731</v>
          </cell>
          <cell r="D15075">
            <v>2024</v>
          </cell>
          <cell r="E15075">
            <v>32</v>
          </cell>
          <cell r="F15075" t="str">
            <v>0320</v>
          </cell>
          <cell r="G15075" t="str">
            <v>H008</v>
          </cell>
          <cell r="H15075" t="str">
            <v>Kick stand</v>
          </cell>
          <cell r="I15075" t="str">
            <v>Stöd</v>
          </cell>
          <cell r="K15075" t="str">
            <v>C8105247</v>
          </cell>
          <cell r="L15075" t="str">
            <v>C8100034</v>
          </cell>
        </row>
        <row r="15076">
          <cell r="B15076" t="str">
            <v>YEM5734731Korg</v>
          </cell>
          <cell r="C15076" t="str">
            <v>YEM5734731</v>
          </cell>
          <cell r="D15076">
            <v>2024</v>
          </cell>
          <cell r="E15076">
            <v>33</v>
          </cell>
          <cell r="F15076" t="str">
            <v>0330</v>
          </cell>
          <cell r="G15076" t="str">
            <v>H009</v>
          </cell>
          <cell r="H15076" t="str">
            <v>Basket / Fr carrier</v>
          </cell>
          <cell r="I15076" t="str">
            <v>Korg</v>
          </cell>
          <cell r="K15076" t="str">
            <v>C8605141-G</v>
          </cell>
          <cell r="L15076" t="str">
            <v>C8600074</v>
          </cell>
        </row>
        <row r="15077">
          <cell r="B15077" t="str">
            <v>YEM5734731Pedaler</v>
          </cell>
          <cell r="C15077" t="str">
            <v>YEM5734731</v>
          </cell>
          <cell r="D15077">
            <v>2024</v>
          </cell>
          <cell r="E15077">
            <v>34</v>
          </cell>
          <cell r="F15077" t="str">
            <v>0340</v>
          </cell>
          <cell r="G15077" t="str">
            <v>E005</v>
          </cell>
          <cell r="H15077" t="str">
            <v xml:space="preserve">Pedal </v>
          </cell>
          <cell r="I15077" t="str">
            <v>Pedaler</v>
          </cell>
          <cell r="K15077" t="str">
            <v>C3505317</v>
          </cell>
          <cell r="L15077" t="str">
            <v>C3500026</v>
          </cell>
        </row>
        <row r="15078">
          <cell r="B15078" t="str">
            <v>YEM5734731Motor</v>
          </cell>
          <cell r="C15078" t="str">
            <v>YEM5734731</v>
          </cell>
          <cell r="D15078">
            <v>2024</v>
          </cell>
          <cell r="E15078">
            <v>35</v>
          </cell>
          <cell r="F15078" t="str">
            <v>0350</v>
          </cell>
          <cell r="G15078" t="str">
            <v>J001</v>
          </cell>
          <cell r="H15078" t="str">
            <v>DRIVE UNIT:</v>
          </cell>
          <cell r="I15078" t="str">
            <v>Motor</v>
          </cell>
          <cell r="K15078" t="str">
            <v>C8705195-03SV</v>
          </cell>
          <cell r="L15078" t="str">
            <v>C8705195-03SV</v>
          </cell>
        </row>
        <row r="15079">
          <cell r="B15079" t="str">
            <v>YEM5734731Display</v>
          </cell>
          <cell r="C15079" t="str">
            <v>YEM5734731</v>
          </cell>
          <cell r="D15079">
            <v>2024</v>
          </cell>
          <cell r="E15079">
            <v>36</v>
          </cell>
          <cell r="F15079" t="str">
            <v>0360</v>
          </cell>
          <cell r="G15079" t="str">
            <v>J004</v>
          </cell>
          <cell r="H15079" t="str">
            <v>DISPLAY:</v>
          </cell>
          <cell r="I15079" t="str">
            <v>Display</v>
          </cell>
          <cell r="K15079" t="str">
            <v>C8705194-26C</v>
          </cell>
          <cell r="L15079" t="str">
            <v>C8705194-26C</v>
          </cell>
        </row>
        <row r="15080">
          <cell r="B15080" t="str">
            <v>YEM5734731EB-Bus kabel</v>
          </cell>
          <cell r="C15080" t="str">
            <v>YEM5734731</v>
          </cell>
          <cell r="D15080">
            <v>2024</v>
          </cell>
          <cell r="E15080">
            <v>37</v>
          </cell>
          <cell r="F15080" t="str">
            <v>0370</v>
          </cell>
          <cell r="G15080" t="str">
            <v>J005</v>
          </cell>
          <cell r="H15080" t="str">
            <v>EB-BUS CABLE:</v>
          </cell>
          <cell r="I15080" t="str">
            <v>EB-Bus kabel</v>
          </cell>
          <cell r="K15080" t="str">
            <v>C8705195-04-01C</v>
          </cell>
          <cell r="L15080" t="str">
            <v>C8705195-04-01C</v>
          </cell>
        </row>
        <row r="15081">
          <cell r="B15081" t="str">
            <v>YEM5734731Motorkabel</v>
          </cell>
          <cell r="C15081" t="str">
            <v>YEM5734731</v>
          </cell>
          <cell r="D15081">
            <v>2024</v>
          </cell>
          <cell r="E15081">
            <v>38</v>
          </cell>
          <cell r="F15081" t="str">
            <v>0380</v>
          </cell>
          <cell r="G15081" t="str">
            <v>J006</v>
          </cell>
          <cell r="H15081" t="str">
            <v>POWER CABLE:</v>
          </cell>
          <cell r="I15081" t="str">
            <v>Motorkabel</v>
          </cell>
          <cell r="K15081" t="str">
            <v>C8705195-03-01</v>
          </cell>
          <cell r="L15081" t="str">
            <v>C8705195-03-01</v>
          </cell>
        </row>
        <row r="15082">
          <cell r="B15082" t="str">
            <v>YEM5734731Kabel framlampa</v>
          </cell>
          <cell r="C15082" t="str">
            <v>YEM5734731</v>
          </cell>
          <cell r="D15082">
            <v>2024</v>
          </cell>
          <cell r="E15082">
            <v>39</v>
          </cell>
          <cell r="F15082" t="str">
            <v>0390</v>
          </cell>
          <cell r="G15082" t="str">
            <v>J007</v>
          </cell>
          <cell r="H15082" t="str">
            <v>F. LIGHT CABLE:</v>
          </cell>
          <cell r="I15082" t="str">
            <v>Kabel framlampa</v>
          </cell>
          <cell r="K15082" t="str">
            <v>Ingår i EB-buskabeln</v>
          </cell>
          <cell r="L15082" t="str">
            <v>Ingår i EB-buskabeln</v>
          </cell>
        </row>
        <row r="15083">
          <cell r="B15083" t="str">
            <v>YEM5734731Kabel baklampa</v>
          </cell>
          <cell r="C15083" t="str">
            <v>YEM5734731</v>
          </cell>
          <cell r="D15083">
            <v>2024</v>
          </cell>
          <cell r="E15083">
            <v>40</v>
          </cell>
          <cell r="F15083" t="str">
            <v>0400</v>
          </cell>
          <cell r="G15083" t="str">
            <v>J008</v>
          </cell>
          <cell r="H15083" t="str">
            <v>R. LIGHT CABLE:</v>
          </cell>
          <cell r="I15083" t="str">
            <v>Kabel baklampa</v>
          </cell>
          <cell r="K15083" t="str">
            <v>INGÅR I BATTERIET</v>
          </cell>
          <cell r="L15083" t="str">
            <v>Ingår i batteriet</v>
          </cell>
        </row>
        <row r="15084">
          <cell r="B15084" t="str">
            <v>YEM5734731Hastighetssensor</v>
          </cell>
          <cell r="C15084" t="str">
            <v>YEM5734731</v>
          </cell>
          <cell r="D15084">
            <v>2024</v>
          </cell>
          <cell r="E15084">
            <v>41</v>
          </cell>
          <cell r="F15084" t="str">
            <v>0410</v>
          </cell>
          <cell r="G15084" t="str">
            <v>J009</v>
          </cell>
          <cell r="H15084" t="str">
            <v>SPEED SENSOR:</v>
          </cell>
          <cell r="I15084" t="str">
            <v>Hastighetssensor</v>
          </cell>
          <cell r="K15084" t="str">
            <v>INGÅR I MOTORN</v>
          </cell>
          <cell r="L15084" t="str">
            <v>Ingår i motorn</v>
          </cell>
        </row>
        <row r="15085">
          <cell r="B15085" t="str">
            <v>YEM5734731Batteri</v>
          </cell>
          <cell r="C15085" t="str">
            <v>YEM5734731</v>
          </cell>
          <cell r="D15085">
            <v>2024</v>
          </cell>
          <cell r="E15085">
            <v>42</v>
          </cell>
          <cell r="F15085" t="str">
            <v>0420</v>
          </cell>
          <cell r="G15085" t="str">
            <v>J002</v>
          </cell>
          <cell r="H15085" t="str">
            <v>BATTERY:</v>
          </cell>
          <cell r="I15085" t="str">
            <v>Batteri</v>
          </cell>
          <cell r="K15085" t="str">
            <v>C8705186-E-11C</v>
          </cell>
          <cell r="L15085" t="str">
            <v>C8705186-E-11C</v>
          </cell>
        </row>
        <row r="15086">
          <cell r="B15086" t="str">
            <v>YEM5734731Batterihållare</v>
          </cell>
          <cell r="C15086" t="str">
            <v>YEM5734731</v>
          </cell>
          <cell r="D15086">
            <v>2024</v>
          </cell>
          <cell r="E15086">
            <v>43</v>
          </cell>
          <cell r="F15086" t="str">
            <v>0430</v>
          </cell>
          <cell r="G15086" t="str">
            <v>J003</v>
          </cell>
          <cell r="H15086" t="str">
            <v>BATTERY HOLDER/Slider</v>
          </cell>
          <cell r="I15086" t="str">
            <v>Batterihållare</v>
          </cell>
          <cell r="L15086" t="e">
            <v>#N/A</v>
          </cell>
        </row>
        <row r="15087">
          <cell r="B15087" t="str">
            <v>YEM5734731Batteriladdare</v>
          </cell>
          <cell r="C15087" t="str">
            <v>YEM5734731</v>
          </cell>
          <cell r="D15087">
            <v>2024</v>
          </cell>
          <cell r="E15087">
            <v>44</v>
          </cell>
          <cell r="F15087" t="str">
            <v>0440</v>
          </cell>
          <cell r="G15087" t="str">
            <v>J010</v>
          </cell>
          <cell r="H15087" t="str">
            <v>CHARGER:</v>
          </cell>
          <cell r="I15087" t="str">
            <v>Batteriladdare</v>
          </cell>
          <cell r="K15087" t="str">
            <v>C8705058-1-1D</v>
          </cell>
          <cell r="L15087" t="str">
            <v>C8705058-1-1D</v>
          </cell>
        </row>
        <row r="15088">
          <cell r="B15088" t="str">
            <v>YEM5734731Kontrollbox</v>
          </cell>
          <cell r="C15088" t="str">
            <v>YEM5734731</v>
          </cell>
          <cell r="D15088">
            <v>2024</v>
          </cell>
          <cell r="E15088">
            <v>45</v>
          </cell>
          <cell r="F15088" t="str">
            <v>0450</v>
          </cell>
          <cell r="G15088" t="str">
            <v>J011</v>
          </cell>
          <cell r="H15088" t="str">
            <v>Controller</v>
          </cell>
          <cell r="I15088" t="str">
            <v>Kontrollbox</v>
          </cell>
          <cell r="K15088" t="str">
            <v>C8705195-21C</v>
          </cell>
          <cell r="L15088" t="str">
            <v>BSP?</v>
          </cell>
        </row>
        <row r="15089">
          <cell r="B15089" t="str">
            <v>YEM5734731Växelöra</v>
          </cell>
          <cell r="C15089" t="str">
            <v>YEM5734731</v>
          </cell>
          <cell r="D15089">
            <v>2024</v>
          </cell>
          <cell r="E15089">
            <v>46</v>
          </cell>
          <cell r="F15089" t="str">
            <v>0460</v>
          </cell>
          <cell r="G15089" t="str">
            <v>D005</v>
          </cell>
          <cell r="H15089" t="str">
            <v>Gear hanger</v>
          </cell>
          <cell r="I15089" t="str">
            <v>Växelöra</v>
          </cell>
          <cell r="L15089" t="e">
            <v>#N/A</v>
          </cell>
        </row>
        <row r="15090">
          <cell r="B15090" t="str">
            <v>YEM3175133RAM</v>
          </cell>
          <cell r="C15090" t="str">
            <v>YEM3175133</v>
          </cell>
          <cell r="D15090">
            <v>2024</v>
          </cell>
          <cell r="E15090">
            <v>1</v>
          </cell>
          <cell r="F15090" t="str">
            <v>0010</v>
          </cell>
          <cell r="G15090" t="str">
            <v>A001</v>
          </cell>
          <cell r="H15090" t="str">
            <v>PAINTED FRAME</v>
          </cell>
          <cell r="I15090" t="str">
            <v>RAM</v>
          </cell>
          <cell r="K15090" t="str">
            <v>C1307756-510</v>
          </cell>
          <cell r="L15090" t="e">
            <v>#N/A</v>
          </cell>
        </row>
        <row r="15091">
          <cell r="B15091" t="str">
            <v>YEM3175133Framgaffel</v>
          </cell>
          <cell r="C15091" t="str">
            <v>YEM3175133</v>
          </cell>
          <cell r="D15091">
            <v>2024</v>
          </cell>
          <cell r="E15091">
            <v>2</v>
          </cell>
          <cell r="F15091" t="str">
            <v>0020</v>
          </cell>
          <cell r="G15091" t="str">
            <v>A002</v>
          </cell>
          <cell r="H15091" t="str">
            <v>PAINTED FORK</v>
          </cell>
          <cell r="I15091" t="str">
            <v>Framgaffel</v>
          </cell>
          <cell r="K15091" t="str">
            <v>C1605442-173</v>
          </cell>
          <cell r="L15091" t="e">
            <v>#N/A</v>
          </cell>
        </row>
        <row r="15092">
          <cell r="B15092" t="str">
            <v>YEM3175133Styrlager</v>
          </cell>
          <cell r="C15092" t="str">
            <v>YEM3175133</v>
          </cell>
          <cell r="D15092">
            <v>2024</v>
          </cell>
          <cell r="E15092">
            <v>3</v>
          </cell>
          <cell r="F15092" t="str">
            <v>0030</v>
          </cell>
          <cell r="G15092" t="str">
            <v>B001</v>
          </cell>
          <cell r="H15092" t="str">
            <v>Head Set</v>
          </cell>
          <cell r="I15092" t="str">
            <v>Styrlager</v>
          </cell>
          <cell r="K15092" t="str">
            <v>C2105291</v>
          </cell>
          <cell r="L15092" t="str">
            <v>C2100163</v>
          </cell>
        </row>
        <row r="15093">
          <cell r="B15093" t="str">
            <v xml:space="preserve">YEM3175133Styrstam </v>
          </cell>
          <cell r="C15093" t="str">
            <v>YEM3175133</v>
          </cell>
          <cell r="D15093">
            <v>2024</v>
          </cell>
          <cell r="E15093">
            <v>4</v>
          </cell>
          <cell r="F15093" t="str">
            <v>0040</v>
          </cell>
          <cell r="G15093" t="str">
            <v>B002</v>
          </cell>
          <cell r="H15093" t="str">
            <v>Handlebar Stem</v>
          </cell>
          <cell r="I15093" t="str">
            <v xml:space="preserve">Styrstam </v>
          </cell>
          <cell r="K15093" t="str">
            <v>C2205548-090</v>
          </cell>
          <cell r="L15093" t="str">
            <v>C2200064</v>
          </cell>
        </row>
        <row r="15094">
          <cell r="B15094" t="str">
            <v>YEM3175133Styre</v>
          </cell>
          <cell r="C15094" t="str">
            <v>YEM3175133</v>
          </cell>
          <cell r="D15094">
            <v>2024</v>
          </cell>
          <cell r="E15094">
            <v>5</v>
          </cell>
          <cell r="F15094" t="str">
            <v>0050</v>
          </cell>
          <cell r="G15094" t="str">
            <v>B003</v>
          </cell>
          <cell r="H15094" t="str">
            <v>Handelbar</v>
          </cell>
          <cell r="I15094" t="str">
            <v>Styre</v>
          </cell>
          <cell r="K15094" t="str">
            <v>C2305480</v>
          </cell>
          <cell r="L15094" t="str">
            <v>C2300001</v>
          </cell>
        </row>
        <row r="15095">
          <cell r="B15095" t="str">
            <v>YEM3175133Bromsgrepp H</v>
          </cell>
          <cell r="C15095" t="str">
            <v>YEM3175133</v>
          </cell>
          <cell r="D15095">
            <v>2024</v>
          </cell>
          <cell r="E15095">
            <v>6</v>
          </cell>
          <cell r="F15095" t="str">
            <v>0060</v>
          </cell>
          <cell r="G15095" t="str">
            <v>C002</v>
          </cell>
          <cell r="H15095" t="str">
            <v>Brake Lever R</v>
          </cell>
          <cell r="I15095" t="str">
            <v>Bromsgrepp H</v>
          </cell>
          <cell r="K15095" t="str">
            <v xml:space="preserve"> </v>
          </cell>
          <cell r="L15095" t="e">
            <v>#N/A</v>
          </cell>
        </row>
        <row r="15096">
          <cell r="B15096" t="str">
            <v>YEM3175133Bromsgrepp V</v>
          </cell>
          <cell r="C15096" t="str">
            <v>YEM3175133</v>
          </cell>
          <cell r="D15096">
            <v>2024</v>
          </cell>
          <cell r="E15096">
            <v>7</v>
          </cell>
          <cell r="F15096" t="str">
            <v>0070</v>
          </cell>
          <cell r="G15096" t="str">
            <v>C001</v>
          </cell>
          <cell r="H15096" t="str">
            <v>Brake Lever L</v>
          </cell>
          <cell r="I15096" t="str">
            <v>Bromsgrepp V</v>
          </cell>
          <cell r="K15096" t="str">
            <v>Shimano</v>
          </cell>
          <cell r="L15096" t="str">
            <v>Kontakta SHIMANO</v>
          </cell>
        </row>
        <row r="15097">
          <cell r="B15097" t="str">
            <v>YEM3175133Växelreglage H</v>
          </cell>
          <cell r="C15097" t="str">
            <v>YEM3175133</v>
          </cell>
          <cell r="D15097">
            <v>2024</v>
          </cell>
          <cell r="E15097">
            <v>8</v>
          </cell>
          <cell r="F15097" t="str">
            <v>0080</v>
          </cell>
          <cell r="G15097" t="str">
            <v>D002</v>
          </cell>
          <cell r="H15097" t="str">
            <v>Shift Lever R</v>
          </cell>
          <cell r="I15097" t="str">
            <v>Växelreglage H</v>
          </cell>
          <cell r="K15097" t="str">
            <v>ASL7S50ALSL</v>
          </cell>
          <cell r="L15097" t="str">
            <v>Kontakta SHIMANO</v>
          </cell>
        </row>
        <row r="15098">
          <cell r="B15098" t="str">
            <v>YEM3175133Växelreglage V</v>
          </cell>
          <cell r="C15098" t="str">
            <v>YEM3175133</v>
          </cell>
          <cell r="D15098">
            <v>2024</v>
          </cell>
          <cell r="E15098">
            <v>9</v>
          </cell>
          <cell r="F15098" t="str">
            <v>0090</v>
          </cell>
          <cell r="G15098" t="str">
            <v>D001</v>
          </cell>
          <cell r="H15098" t="str">
            <v>Shift Lever L</v>
          </cell>
          <cell r="I15098" t="str">
            <v>Växelreglage V</v>
          </cell>
          <cell r="L15098" t="e">
            <v>#N/A</v>
          </cell>
        </row>
        <row r="15099">
          <cell r="B15099" t="str">
            <v>YEM3175133Handtag par</v>
          </cell>
          <cell r="C15099" t="str">
            <v>YEM3175133</v>
          </cell>
          <cell r="D15099">
            <v>2024</v>
          </cell>
          <cell r="E15099">
            <v>10</v>
          </cell>
          <cell r="F15099" t="str">
            <v>0100</v>
          </cell>
          <cell r="G15099" t="str">
            <v>B004</v>
          </cell>
          <cell r="H15099" t="str">
            <v>Grip R</v>
          </cell>
          <cell r="I15099" t="str">
            <v>Handtag par</v>
          </cell>
          <cell r="K15099" t="str">
            <v>C2505682</v>
          </cell>
          <cell r="L15099" t="str">
            <v>BSP?</v>
          </cell>
        </row>
        <row r="15100">
          <cell r="B15100" t="str">
            <v>YEM3175133Frambroms</v>
          </cell>
          <cell r="C15100" t="str">
            <v>YEM3175133</v>
          </cell>
          <cell r="D15100">
            <v>2024</v>
          </cell>
          <cell r="E15100">
            <v>11</v>
          </cell>
          <cell r="F15100" t="str">
            <v>0110</v>
          </cell>
          <cell r="G15100" t="str">
            <v>C003</v>
          </cell>
          <cell r="H15100" t="str">
            <v xml:space="preserve">Brake front </v>
          </cell>
          <cell r="I15100" t="str">
            <v>Frambroms</v>
          </cell>
          <cell r="K15100" t="str">
            <v>AMT200KLFURX100</v>
          </cell>
          <cell r="L15100" t="str">
            <v>Kontakta SHIMANO</v>
          </cell>
        </row>
        <row r="15101">
          <cell r="B15101" t="str">
            <v>YEM3175133Bakbroms</v>
          </cell>
          <cell r="C15101" t="str">
            <v>YEM3175133</v>
          </cell>
          <cell r="D15101">
            <v>2024</v>
          </cell>
          <cell r="E15101">
            <v>12</v>
          </cell>
          <cell r="F15101" t="str">
            <v>0120</v>
          </cell>
          <cell r="G15101" t="str">
            <v>C004</v>
          </cell>
          <cell r="H15101" t="str">
            <v>Brake rear</v>
          </cell>
          <cell r="I15101" t="str">
            <v>Bakbroms</v>
          </cell>
          <cell r="K15101" t="str">
            <v>Fotbroms</v>
          </cell>
          <cell r="L15101" t="str">
            <v>Kontakta SHIMANO</v>
          </cell>
        </row>
        <row r="15102">
          <cell r="B15102" t="str">
            <v>YEM3175133Vevlager</v>
          </cell>
          <cell r="C15102" t="str">
            <v>YEM3175133</v>
          </cell>
          <cell r="D15102">
            <v>2024</v>
          </cell>
          <cell r="E15102">
            <v>13</v>
          </cell>
          <cell r="F15102" t="str">
            <v>0130</v>
          </cell>
          <cell r="G15102" t="str">
            <v>E001</v>
          </cell>
          <cell r="H15102" t="str">
            <v xml:space="preserve">BB-set </v>
          </cell>
          <cell r="I15102" t="str">
            <v>Vevlager</v>
          </cell>
          <cell r="K15102" t="str">
            <v>INGÅR I MOTORN</v>
          </cell>
          <cell r="L15102" t="str">
            <v>Ingår i motorn</v>
          </cell>
        </row>
        <row r="15103">
          <cell r="B15103" t="str">
            <v>YEM3175133Vevparti</v>
          </cell>
          <cell r="C15103" t="str">
            <v>YEM3175133</v>
          </cell>
          <cell r="D15103">
            <v>2024</v>
          </cell>
          <cell r="E15103">
            <v>14</v>
          </cell>
          <cell r="F15103" t="str">
            <v>0140</v>
          </cell>
          <cell r="G15103" t="str">
            <v>E002</v>
          </cell>
          <cell r="H15103" t="str">
            <v>Front Chainwheel</v>
          </cell>
          <cell r="I15103" t="str">
            <v>Vevparti</v>
          </cell>
          <cell r="K15103" t="str">
            <v>C3305776-EG</v>
          </cell>
          <cell r="L15103" t="str">
            <v>C3305776-EG</v>
          </cell>
        </row>
        <row r="15104">
          <cell r="B15104" t="str">
            <v>YEM3175133Kedjeskydd</v>
          </cell>
          <cell r="C15104" t="str">
            <v>YEM3175133</v>
          </cell>
          <cell r="D15104">
            <v>2024</v>
          </cell>
          <cell r="E15104">
            <v>15</v>
          </cell>
          <cell r="F15104" t="str">
            <v>0150</v>
          </cell>
          <cell r="G15104" t="str">
            <v>H001</v>
          </cell>
          <cell r="H15104" t="str">
            <v>Chain guard</v>
          </cell>
          <cell r="I15104" t="str">
            <v>Kedjeskydd</v>
          </cell>
          <cell r="K15104" t="str">
            <v>C8305427/ZBK</v>
          </cell>
          <cell r="L15104" t="str">
            <v>C8305427/ZBK</v>
          </cell>
        </row>
        <row r="15105">
          <cell r="B15105" t="str">
            <v>YEM3175133Kedjeskyddsfäste</v>
          </cell>
          <cell r="C15105" t="str">
            <v>YEM3175133</v>
          </cell>
          <cell r="D15105">
            <v>2024</v>
          </cell>
          <cell r="E15105">
            <v>16</v>
          </cell>
          <cell r="F15105" t="str">
            <v>0160</v>
          </cell>
          <cell r="G15105" t="str">
            <v>H002</v>
          </cell>
          <cell r="H15105" t="str">
            <v>Chain guard bracket</v>
          </cell>
          <cell r="I15105" t="str">
            <v>Kedjeskyddsfäste</v>
          </cell>
          <cell r="K15105" t="str">
            <v>C8305427</v>
          </cell>
          <cell r="L15105" t="str">
            <v>C8305427</v>
          </cell>
        </row>
        <row r="15106">
          <cell r="B15106" t="str">
            <v>YEM3175133Framväxel</v>
          </cell>
          <cell r="C15106" t="str">
            <v>YEM3175133</v>
          </cell>
          <cell r="D15106">
            <v>2024</v>
          </cell>
          <cell r="E15106">
            <v>17</v>
          </cell>
          <cell r="F15106" t="str">
            <v>0170</v>
          </cell>
          <cell r="G15106" t="str">
            <v>D003</v>
          </cell>
          <cell r="H15106" t="str">
            <v>Front Derailleur</v>
          </cell>
          <cell r="I15106" t="str">
            <v>Framväxel</v>
          </cell>
          <cell r="L15106" t="e">
            <v>#N/A</v>
          </cell>
        </row>
        <row r="15107">
          <cell r="B15107" t="str">
            <v>YEM3175133Bakväxel</v>
          </cell>
          <cell r="C15107" t="str">
            <v>YEM3175133</v>
          </cell>
          <cell r="D15107">
            <v>2024</v>
          </cell>
          <cell r="E15107">
            <v>18</v>
          </cell>
          <cell r="F15107" t="str">
            <v>0180</v>
          </cell>
          <cell r="G15107" t="str">
            <v>D004</v>
          </cell>
          <cell r="H15107" t="str">
            <v>Rear Derailleur</v>
          </cell>
          <cell r="I15107" t="str">
            <v>Bakväxel</v>
          </cell>
          <cell r="K15107" t="str">
            <v>Shimano</v>
          </cell>
          <cell r="L15107" t="str">
            <v>Kontakta SHIMANO</v>
          </cell>
        </row>
        <row r="15108">
          <cell r="B15108" t="str">
            <v>YEM3175133Kedja</v>
          </cell>
          <cell r="C15108" t="str">
            <v>YEM3175133</v>
          </cell>
          <cell r="D15108">
            <v>2024</v>
          </cell>
          <cell r="E15108">
            <v>19</v>
          </cell>
          <cell r="F15108" t="str">
            <v>0190</v>
          </cell>
          <cell r="G15108" t="str">
            <v>E003</v>
          </cell>
          <cell r="H15108" t="str">
            <v xml:space="preserve">Chain </v>
          </cell>
          <cell r="I15108" t="str">
            <v>Kedja</v>
          </cell>
          <cell r="K15108" t="str">
            <v>C3405041-104</v>
          </cell>
          <cell r="L15108" t="str">
            <v>C3400038</v>
          </cell>
        </row>
        <row r="15109">
          <cell r="B15109" t="str">
            <v>YEM3175133Kassett</v>
          </cell>
          <cell r="C15109" t="str">
            <v>YEM3175133</v>
          </cell>
          <cell r="D15109">
            <v>2024</v>
          </cell>
          <cell r="E15109">
            <v>20</v>
          </cell>
          <cell r="F15109" t="str">
            <v>0200</v>
          </cell>
          <cell r="G15109" t="str">
            <v>E004</v>
          </cell>
          <cell r="H15109" t="str">
            <v>Cassette Sprocket</v>
          </cell>
          <cell r="I15109" t="str">
            <v>Kassett</v>
          </cell>
          <cell r="K15109" t="str">
            <v>ASMGEAR16SU</v>
          </cell>
          <cell r="L15109" t="str">
            <v>Kontakta SHIMANO</v>
          </cell>
        </row>
        <row r="15110">
          <cell r="B15110" t="str">
            <v>YEM3175133Framhjul</v>
          </cell>
          <cell r="C15110" t="str">
            <v>YEM3175133</v>
          </cell>
          <cell r="D15110">
            <v>2024</v>
          </cell>
          <cell r="E15110">
            <v>21</v>
          </cell>
          <cell r="F15110" t="str">
            <v>0210</v>
          </cell>
          <cell r="G15110" t="str">
            <v>F001</v>
          </cell>
          <cell r="H15110" t="str">
            <v>Front hub</v>
          </cell>
          <cell r="I15110" t="str">
            <v>Framhjul</v>
          </cell>
          <cell r="K15110" t="str">
            <v>C4108163</v>
          </cell>
          <cell r="L15110" t="str">
            <v>C4100391</v>
          </cell>
        </row>
        <row r="15111">
          <cell r="B15111" t="str">
            <v>YEM3175133Bakhjul</v>
          </cell>
          <cell r="C15111" t="str">
            <v>YEM3175133</v>
          </cell>
          <cell r="D15111">
            <v>2024</v>
          </cell>
          <cell r="E15111">
            <v>22</v>
          </cell>
          <cell r="F15111" t="str">
            <v>0220</v>
          </cell>
          <cell r="G15111" t="str">
            <v>F002</v>
          </cell>
          <cell r="H15111" t="str">
            <v>Rear hub</v>
          </cell>
          <cell r="I15111" t="str">
            <v>Bakhjul</v>
          </cell>
          <cell r="K15111" t="str">
            <v>C4208239</v>
          </cell>
          <cell r="L15111" t="str">
            <v>C4200389</v>
          </cell>
        </row>
        <row r="15112">
          <cell r="B15112" t="str">
            <v>YEM3175133Däck</v>
          </cell>
          <cell r="C15112" t="str">
            <v>YEM3175133</v>
          </cell>
          <cell r="D15112">
            <v>2024</v>
          </cell>
          <cell r="E15112">
            <v>23</v>
          </cell>
          <cell r="F15112" t="str">
            <v>0230</v>
          </cell>
          <cell r="G15112" t="str">
            <v>F003</v>
          </cell>
          <cell r="H15112" t="str">
            <v>Tire</v>
          </cell>
          <cell r="I15112" t="str">
            <v>Däck</v>
          </cell>
          <cell r="K15112" t="str">
            <v>C4906436</v>
          </cell>
          <cell r="L15112" t="str">
            <v>C4901540</v>
          </cell>
        </row>
        <row r="15113">
          <cell r="B15113" t="str">
            <v>YEM3175133Skärmar set</v>
          </cell>
          <cell r="C15113" t="str">
            <v>YEM3175133</v>
          </cell>
          <cell r="D15113">
            <v>2024</v>
          </cell>
          <cell r="E15113">
            <v>24</v>
          </cell>
          <cell r="F15113" t="str">
            <v>0240</v>
          </cell>
          <cell r="G15113" t="str">
            <v>H003</v>
          </cell>
          <cell r="H15113" t="str">
            <v xml:space="preserve">Mudguard front   </v>
          </cell>
          <cell r="I15113" t="str">
            <v>Skärmar set</v>
          </cell>
          <cell r="K15113" t="str">
            <v>C8255799-856</v>
          </cell>
          <cell r="L15113" t="str">
            <v>Kontakta Service</v>
          </cell>
        </row>
        <row r="15114">
          <cell r="B15114" t="str">
            <v>YEM3175133Pakethållare</v>
          </cell>
          <cell r="C15114" t="str">
            <v>YEM3175133</v>
          </cell>
          <cell r="D15114">
            <v>2024</v>
          </cell>
          <cell r="E15114">
            <v>25</v>
          </cell>
          <cell r="F15114" t="str">
            <v>0250</v>
          </cell>
          <cell r="G15114" t="str">
            <v>H004</v>
          </cell>
          <cell r="H15114" t="str">
            <v>Carrier</v>
          </cell>
          <cell r="I15114" t="str">
            <v>Pakethållare</v>
          </cell>
          <cell r="K15114" t="str">
            <v>C8205828-856</v>
          </cell>
          <cell r="L15114" t="str">
            <v>Kontakta Service</v>
          </cell>
        </row>
        <row r="15115">
          <cell r="B15115" t="str">
            <v>YEM3175133Sadel</v>
          </cell>
          <cell r="C15115" t="str">
            <v>YEM3175133</v>
          </cell>
          <cell r="D15115">
            <v>2024</v>
          </cell>
          <cell r="E15115">
            <v>26</v>
          </cell>
          <cell r="F15115" t="str">
            <v>0260</v>
          </cell>
          <cell r="G15115" t="str">
            <v>G001</v>
          </cell>
          <cell r="H15115" t="str">
            <v>Saddle</v>
          </cell>
          <cell r="I15115" t="str">
            <v>Sadel</v>
          </cell>
          <cell r="K15115" t="str">
            <v>C7106232</v>
          </cell>
          <cell r="L15115" t="str">
            <v>C7106232</v>
          </cell>
        </row>
        <row r="15116">
          <cell r="B15116" t="str">
            <v>YEM3175133Sadelstolpe</v>
          </cell>
          <cell r="C15116" t="str">
            <v>YEM3175133</v>
          </cell>
          <cell r="D15116">
            <v>2024</v>
          </cell>
          <cell r="E15116">
            <v>27</v>
          </cell>
          <cell r="F15116" t="str">
            <v>0270</v>
          </cell>
          <cell r="G15116" t="str">
            <v>G002</v>
          </cell>
          <cell r="H15116" t="str">
            <v>Seatpost</v>
          </cell>
          <cell r="I15116" t="str">
            <v>Sadelstolpe</v>
          </cell>
          <cell r="K15116" t="str">
            <v>C7205258</v>
          </cell>
          <cell r="L15116" t="str">
            <v>C7200039</v>
          </cell>
        </row>
        <row r="15117">
          <cell r="B15117" t="str">
            <v>YEM3175133Sadelrörsklämma</v>
          </cell>
          <cell r="C15117" t="str">
            <v>YEM3175133</v>
          </cell>
          <cell r="D15117">
            <v>2024</v>
          </cell>
          <cell r="E15117">
            <v>28</v>
          </cell>
          <cell r="F15117" t="str">
            <v>0280</v>
          </cell>
          <cell r="G15117" t="str">
            <v>G003</v>
          </cell>
          <cell r="H15117" t="str">
            <v>Seat Clamp</v>
          </cell>
          <cell r="I15117" t="str">
            <v>Sadelrörsklämma</v>
          </cell>
          <cell r="K15117" t="str">
            <v>C7305178</v>
          </cell>
          <cell r="L15117" t="str">
            <v>C7300028-318</v>
          </cell>
        </row>
        <row r="15118">
          <cell r="B15118" t="str">
            <v>YEM3175133Framlampa</v>
          </cell>
          <cell r="C15118" t="str">
            <v>YEM3175133</v>
          </cell>
          <cell r="D15118">
            <v>2024</v>
          </cell>
          <cell r="E15118">
            <v>29</v>
          </cell>
          <cell r="F15118" t="str">
            <v>0290</v>
          </cell>
          <cell r="G15118" t="str">
            <v>H005</v>
          </cell>
          <cell r="H15118" t="str">
            <v>Front light</v>
          </cell>
          <cell r="I15118" t="str">
            <v>Framlampa</v>
          </cell>
          <cell r="K15118" t="str">
            <v>C8025228</v>
          </cell>
          <cell r="L15118" t="str">
            <v>C8010029</v>
          </cell>
        </row>
        <row r="15119">
          <cell r="B15119" t="str">
            <v>YEM3175133Baklampa</v>
          </cell>
          <cell r="C15119" t="str">
            <v>YEM3175133</v>
          </cell>
          <cell r="D15119">
            <v>2024</v>
          </cell>
          <cell r="E15119">
            <v>30</v>
          </cell>
          <cell r="F15119" t="str">
            <v>0300</v>
          </cell>
          <cell r="G15119" t="str">
            <v>H006</v>
          </cell>
          <cell r="H15119" t="str">
            <v>Light, Rear</v>
          </cell>
          <cell r="I15119" t="str">
            <v>Baklampa</v>
          </cell>
          <cell r="K15119" t="str">
            <v>C8705186-1RLBK</v>
          </cell>
          <cell r="L15119" t="str">
            <v>C8705186-1RLBK</v>
          </cell>
        </row>
        <row r="15120">
          <cell r="B15120" t="str">
            <v>YEM3175133Låssats</v>
          </cell>
          <cell r="C15120" t="str">
            <v>YEM3175133</v>
          </cell>
          <cell r="D15120">
            <v>2024</v>
          </cell>
          <cell r="E15120">
            <v>31</v>
          </cell>
          <cell r="F15120" t="str">
            <v>0310</v>
          </cell>
          <cell r="G15120" t="str">
            <v>H007</v>
          </cell>
          <cell r="H15120" t="str">
            <v>Lock</v>
          </cell>
          <cell r="I15120" t="str">
            <v>Låssats</v>
          </cell>
          <cell r="K15120" t="str">
            <v>C8405069</v>
          </cell>
          <cell r="L15120" t="str">
            <v>C8405069</v>
          </cell>
        </row>
        <row r="15121">
          <cell r="B15121" t="str">
            <v>YEM3175133Stöd</v>
          </cell>
          <cell r="C15121" t="str">
            <v>YEM3175133</v>
          </cell>
          <cell r="D15121">
            <v>2024</v>
          </cell>
          <cell r="E15121">
            <v>32</v>
          </cell>
          <cell r="F15121" t="str">
            <v>0320</v>
          </cell>
          <cell r="G15121" t="str">
            <v>H008</v>
          </cell>
          <cell r="H15121" t="str">
            <v>Kick stand</v>
          </cell>
          <cell r="I15121" t="str">
            <v>Stöd</v>
          </cell>
          <cell r="K15121" t="str">
            <v>C8105222</v>
          </cell>
          <cell r="L15121" t="str">
            <v>C8100034</v>
          </cell>
        </row>
        <row r="15122">
          <cell r="B15122" t="str">
            <v>YEM3175133Korg</v>
          </cell>
          <cell r="C15122" t="str">
            <v>YEM3175133</v>
          </cell>
          <cell r="D15122">
            <v>2024</v>
          </cell>
          <cell r="E15122">
            <v>33</v>
          </cell>
          <cell r="F15122" t="str">
            <v>0330</v>
          </cell>
          <cell r="G15122" t="str">
            <v>H009</v>
          </cell>
          <cell r="H15122" t="str">
            <v>Basket / Fr carrier</v>
          </cell>
          <cell r="I15122" t="str">
            <v>Korg</v>
          </cell>
          <cell r="K15122" t="str">
            <v>C8605213</v>
          </cell>
          <cell r="L15122" t="str">
            <v>C8605213</v>
          </cell>
        </row>
        <row r="15123">
          <cell r="B15123" t="str">
            <v>YEM3175133Pedaler</v>
          </cell>
          <cell r="C15123" t="str">
            <v>YEM3175133</v>
          </cell>
          <cell r="D15123">
            <v>2024</v>
          </cell>
          <cell r="E15123">
            <v>34</v>
          </cell>
          <cell r="F15123" t="str">
            <v>0340</v>
          </cell>
          <cell r="G15123" t="str">
            <v>E005</v>
          </cell>
          <cell r="H15123" t="str">
            <v xml:space="preserve">Pedal </v>
          </cell>
          <cell r="I15123" t="str">
            <v>Pedaler</v>
          </cell>
          <cell r="K15123" t="str">
            <v>C3505208</v>
          </cell>
          <cell r="L15123" t="str">
            <v>C3500059</v>
          </cell>
        </row>
        <row r="15124">
          <cell r="B15124" t="str">
            <v>YEM3175133Motor</v>
          </cell>
          <cell r="C15124" t="str">
            <v>YEM3175133</v>
          </cell>
          <cell r="D15124">
            <v>2024</v>
          </cell>
          <cell r="E15124">
            <v>35</v>
          </cell>
          <cell r="F15124" t="str">
            <v>0350</v>
          </cell>
          <cell r="G15124" t="str">
            <v>J001</v>
          </cell>
          <cell r="H15124" t="str">
            <v>DRIVE UNIT:</v>
          </cell>
          <cell r="I15124" t="str">
            <v>Motor</v>
          </cell>
          <cell r="K15124" t="str">
            <v>C8705240-1-01BC</v>
          </cell>
          <cell r="L15124" t="str">
            <v>C8705240-1-01BC</v>
          </cell>
        </row>
        <row r="15125">
          <cell r="B15125" t="str">
            <v>YEM3175133Display</v>
          </cell>
          <cell r="C15125" t="str">
            <v>YEM3175133</v>
          </cell>
          <cell r="D15125">
            <v>2024</v>
          </cell>
          <cell r="E15125">
            <v>36</v>
          </cell>
          <cell r="F15125" t="str">
            <v>0360</v>
          </cell>
          <cell r="G15125" t="str">
            <v>J004</v>
          </cell>
          <cell r="H15125" t="str">
            <v>DISPLAY:</v>
          </cell>
          <cell r="I15125" t="str">
            <v>Display</v>
          </cell>
          <cell r="K15125" t="str">
            <v>C8705068-1-38C</v>
          </cell>
          <cell r="L15125" t="str">
            <v>C8705068-1-38C</v>
          </cell>
        </row>
        <row r="15126">
          <cell r="B15126" t="str">
            <v>YEM3175133EB-Bus kabel</v>
          </cell>
          <cell r="C15126" t="str">
            <v>YEM3175133</v>
          </cell>
          <cell r="D15126">
            <v>2024</v>
          </cell>
          <cell r="E15126">
            <v>37</v>
          </cell>
          <cell r="F15126" t="str">
            <v>0370</v>
          </cell>
          <cell r="G15126" t="str">
            <v>J005</v>
          </cell>
          <cell r="H15126" t="str">
            <v>EB-BUS CABLE:</v>
          </cell>
          <cell r="I15126" t="str">
            <v>EB-Bus kabel</v>
          </cell>
          <cell r="K15126" t="str">
            <v>C8705240-1-4-2C</v>
          </cell>
          <cell r="L15126" t="str">
            <v>C8705240-1-4-2C</v>
          </cell>
        </row>
        <row r="15127">
          <cell r="B15127" t="str">
            <v>YEM3175133Motorkabel</v>
          </cell>
          <cell r="C15127" t="str">
            <v>YEM3175133</v>
          </cell>
          <cell r="D15127">
            <v>2024</v>
          </cell>
          <cell r="E15127">
            <v>38</v>
          </cell>
          <cell r="F15127" t="str">
            <v>0380</v>
          </cell>
          <cell r="G15127" t="str">
            <v>J006</v>
          </cell>
          <cell r="H15127" t="str">
            <v>POWER CABLE:</v>
          </cell>
          <cell r="I15127" t="str">
            <v>Motorkabel</v>
          </cell>
          <cell r="K15127" t="str">
            <v>Ingår i batterihållaren</v>
          </cell>
          <cell r="L15127" t="str">
            <v>Ingår i batterihållaren</v>
          </cell>
        </row>
        <row r="15128">
          <cell r="B15128" t="str">
            <v>YEM3175133Kabel framlampa</v>
          </cell>
          <cell r="C15128" t="str">
            <v>YEM3175133</v>
          </cell>
          <cell r="D15128">
            <v>2024</v>
          </cell>
          <cell r="E15128">
            <v>39</v>
          </cell>
          <cell r="F15128" t="str">
            <v>0390</v>
          </cell>
          <cell r="G15128" t="str">
            <v>J007</v>
          </cell>
          <cell r="H15128" t="str">
            <v>F. LIGHT CABLE:</v>
          </cell>
          <cell r="I15128" t="str">
            <v>Kabel framlampa</v>
          </cell>
          <cell r="K15128" t="str">
            <v>C8705068-1-0416</v>
          </cell>
          <cell r="L15128" t="str">
            <v>C8705068-1-0416</v>
          </cell>
        </row>
        <row r="15129">
          <cell r="B15129" t="str">
            <v>YEM3175133Kabel baklampa</v>
          </cell>
          <cell r="C15129" t="str">
            <v>YEM3175133</v>
          </cell>
          <cell r="D15129">
            <v>2024</v>
          </cell>
          <cell r="E15129">
            <v>40</v>
          </cell>
          <cell r="F15129" t="str">
            <v>0400</v>
          </cell>
          <cell r="G15129" t="str">
            <v>J008</v>
          </cell>
          <cell r="H15129" t="str">
            <v>R. LIGHT CABLE:</v>
          </cell>
          <cell r="I15129" t="str">
            <v>Kabel baklampa</v>
          </cell>
          <cell r="K15129" t="str">
            <v>INGÅR I BATTERIET</v>
          </cell>
          <cell r="L15129" t="str">
            <v>Ingår i batteriet</v>
          </cell>
        </row>
        <row r="15130">
          <cell r="B15130" t="str">
            <v>YEM3175133Hastighetssensor</v>
          </cell>
          <cell r="C15130" t="str">
            <v>YEM3175133</v>
          </cell>
          <cell r="D15130">
            <v>2024</v>
          </cell>
          <cell r="E15130">
            <v>41</v>
          </cell>
          <cell r="F15130" t="str">
            <v>0410</v>
          </cell>
          <cell r="G15130" t="str">
            <v>J009</v>
          </cell>
          <cell r="H15130" t="str">
            <v>SPEED SENSOR:</v>
          </cell>
          <cell r="I15130" t="str">
            <v>Hastighetssensor</v>
          </cell>
          <cell r="K15130" t="str">
            <v>C8705068-1-411C</v>
          </cell>
          <cell r="L15130" t="str">
            <v>C8705068-1-411C</v>
          </cell>
        </row>
        <row r="15131">
          <cell r="B15131" t="str">
            <v>YEM3175133Batteri</v>
          </cell>
          <cell r="C15131" t="str">
            <v>YEM3175133</v>
          </cell>
          <cell r="D15131">
            <v>2024</v>
          </cell>
          <cell r="E15131">
            <v>42</v>
          </cell>
          <cell r="F15131" t="str">
            <v>0420</v>
          </cell>
          <cell r="G15131" t="str">
            <v>J002</v>
          </cell>
          <cell r="H15131" t="str">
            <v>BATTERY:</v>
          </cell>
          <cell r="I15131" t="str">
            <v>Batteri</v>
          </cell>
          <cell r="K15131" t="str">
            <v>C8705186-E-11C</v>
          </cell>
          <cell r="L15131" t="str">
            <v>C8705186-E-11C</v>
          </cell>
        </row>
        <row r="15132">
          <cell r="B15132" t="str">
            <v>YEM3175133Batterihållare</v>
          </cell>
          <cell r="C15132" t="str">
            <v>YEM3175133</v>
          </cell>
          <cell r="D15132">
            <v>2024</v>
          </cell>
          <cell r="E15132">
            <v>43</v>
          </cell>
          <cell r="F15132" t="str">
            <v>0430</v>
          </cell>
          <cell r="G15132" t="str">
            <v>J003</v>
          </cell>
          <cell r="H15132" t="str">
            <v>BATTERY HOLDER/Slider</v>
          </cell>
          <cell r="I15132" t="str">
            <v>Batterihållare</v>
          </cell>
          <cell r="K15132" t="str">
            <v>C8705188-E-05</v>
          </cell>
          <cell r="L15132" t="str">
            <v>C8705188-E-05</v>
          </cell>
        </row>
        <row r="15133">
          <cell r="B15133" t="str">
            <v>YEM3175133Batteriladdare</v>
          </cell>
          <cell r="C15133" t="str">
            <v>YEM3175133</v>
          </cell>
          <cell r="D15133">
            <v>2024</v>
          </cell>
          <cell r="E15133">
            <v>44</v>
          </cell>
          <cell r="F15133" t="str">
            <v>0440</v>
          </cell>
          <cell r="G15133" t="str">
            <v>J010</v>
          </cell>
          <cell r="H15133" t="str">
            <v>CHARGER:</v>
          </cell>
          <cell r="I15133" t="str">
            <v>Batteriladdare</v>
          </cell>
          <cell r="K15133" t="str">
            <v>C8705058-1-1D</v>
          </cell>
          <cell r="L15133" t="str">
            <v>C8705058-1-1D</v>
          </cell>
        </row>
        <row r="15134">
          <cell r="B15134" t="str">
            <v>YEM3175133Kontrollbox</v>
          </cell>
          <cell r="C15134" t="str">
            <v>YEM3175133</v>
          </cell>
          <cell r="D15134">
            <v>2024</v>
          </cell>
          <cell r="E15134">
            <v>45</v>
          </cell>
          <cell r="F15134" t="str">
            <v>0450</v>
          </cell>
          <cell r="G15134" t="str">
            <v>J011</v>
          </cell>
          <cell r="H15134" t="str">
            <v>Controller</v>
          </cell>
          <cell r="I15134" t="str">
            <v>Kontrollbox</v>
          </cell>
          <cell r="K15134" t="str">
            <v>INGÅR I MOTORN</v>
          </cell>
          <cell r="L15134" t="str">
            <v>Ingår i motorn</v>
          </cell>
        </row>
        <row r="15135">
          <cell r="B15135" t="str">
            <v>YEM3175133Växelöra</v>
          </cell>
          <cell r="C15135" t="str">
            <v>YEM3175133</v>
          </cell>
          <cell r="D15135">
            <v>2024</v>
          </cell>
          <cell r="E15135">
            <v>46</v>
          </cell>
          <cell r="F15135" t="str">
            <v>0460</v>
          </cell>
          <cell r="G15135" t="str">
            <v>D005</v>
          </cell>
          <cell r="H15135" t="str">
            <v>Gear hanger</v>
          </cell>
          <cell r="I15135" t="str">
            <v>Växelöra</v>
          </cell>
          <cell r="L15135" t="e">
            <v>#N/A</v>
          </cell>
        </row>
        <row r="15136">
          <cell r="B15136" t="str">
            <v>YEC9375191RAM</v>
          </cell>
          <cell r="C15136" t="str">
            <v>YEC9375191</v>
          </cell>
          <cell r="D15136" t="str">
            <v>2023-2024</v>
          </cell>
          <cell r="E15136">
            <v>1</v>
          </cell>
          <cell r="F15136" t="str">
            <v>0010</v>
          </cell>
          <cell r="G15136" t="str">
            <v>A001</v>
          </cell>
          <cell r="H15136" t="str">
            <v>PAINTED FRAME</v>
          </cell>
          <cell r="I15136" t="str">
            <v>RAM</v>
          </cell>
          <cell r="L15136" t="e">
            <v>#N/A</v>
          </cell>
        </row>
        <row r="15137">
          <cell r="B15137" t="str">
            <v>YEC9375191Framgaffel</v>
          </cell>
          <cell r="C15137" t="str">
            <v>YEC9375191</v>
          </cell>
          <cell r="D15137" t="str">
            <v>2023-2024</v>
          </cell>
          <cell r="E15137">
            <v>2</v>
          </cell>
          <cell r="F15137" t="str">
            <v>0020</v>
          </cell>
          <cell r="G15137" t="str">
            <v>A002</v>
          </cell>
          <cell r="H15137" t="str">
            <v>PAINTED FORK</v>
          </cell>
          <cell r="I15137" t="str">
            <v>Framgaffel</v>
          </cell>
          <cell r="L15137" t="e">
            <v>#N/A</v>
          </cell>
        </row>
        <row r="15138">
          <cell r="B15138" t="str">
            <v>YEC9375191Styrlager</v>
          </cell>
          <cell r="C15138" t="str">
            <v>YEC9375191</v>
          </cell>
          <cell r="D15138" t="str">
            <v>2023-2024</v>
          </cell>
          <cell r="E15138">
            <v>3</v>
          </cell>
          <cell r="F15138" t="str">
            <v>0030</v>
          </cell>
          <cell r="G15138" t="str">
            <v>B001</v>
          </cell>
          <cell r="H15138" t="str">
            <v>Head Set</v>
          </cell>
          <cell r="I15138" t="str">
            <v>Styrlager</v>
          </cell>
          <cell r="K15138" t="str">
            <v>C2105256</v>
          </cell>
          <cell r="L15138" t="str">
            <v>C2105256</v>
          </cell>
        </row>
        <row r="15139">
          <cell r="B15139" t="str">
            <v xml:space="preserve">YEC9375191Styrstam </v>
          </cell>
          <cell r="C15139" t="str">
            <v>YEC9375191</v>
          </cell>
          <cell r="D15139" t="str">
            <v>2023-2024</v>
          </cell>
          <cell r="E15139">
            <v>4</v>
          </cell>
          <cell r="F15139" t="str">
            <v>0040</v>
          </cell>
          <cell r="G15139" t="str">
            <v>B002</v>
          </cell>
          <cell r="H15139" t="str">
            <v>Handlebar Stem</v>
          </cell>
          <cell r="I15139" t="str">
            <v xml:space="preserve">Styrstam </v>
          </cell>
          <cell r="K15139" t="str">
            <v>C2205585-090</v>
          </cell>
          <cell r="L15139" t="str">
            <v>C2205585-090</v>
          </cell>
        </row>
        <row r="15140">
          <cell r="B15140" t="str">
            <v>YEC9375191Styre</v>
          </cell>
          <cell r="C15140" t="str">
            <v>YEC9375191</v>
          </cell>
          <cell r="D15140" t="str">
            <v>2023-2024</v>
          </cell>
          <cell r="E15140">
            <v>5</v>
          </cell>
          <cell r="F15140" t="str">
            <v>0050</v>
          </cell>
          <cell r="G15140" t="str">
            <v>B003</v>
          </cell>
          <cell r="H15140" t="str">
            <v>Handelbar</v>
          </cell>
          <cell r="I15140" t="str">
            <v>Styre</v>
          </cell>
          <cell r="K15140" t="str">
            <v>C2306074</v>
          </cell>
          <cell r="L15140" t="str">
            <v>C2306074</v>
          </cell>
        </row>
        <row r="15141">
          <cell r="B15141" t="str">
            <v>YEC9375191Bromsgrepp H</v>
          </cell>
          <cell r="C15141" t="str">
            <v>YEC9375191</v>
          </cell>
          <cell r="D15141" t="str">
            <v>2023-2024</v>
          </cell>
          <cell r="E15141">
            <v>6</v>
          </cell>
          <cell r="F15141" t="str">
            <v>0060</v>
          </cell>
          <cell r="G15141" t="str">
            <v>C002</v>
          </cell>
          <cell r="H15141" t="str">
            <v>Brake Lever R</v>
          </cell>
          <cell r="I15141" t="str">
            <v>Bromsgrepp H</v>
          </cell>
          <cell r="L15141" t="e">
            <v>#N/A</v>
          </cell>
        </row>
        <row r="15142">
          <cell r="B15142" t="str">
            <v>YEC9375191Bromsgrepp V</v>
          </cell>
          <cell r="C15142" t="str">
            <v>YEC9375191</v>
          </cell>
          <cell r="D15142" t="str">
            <v>2023-2024</v>
          </cell>
          <cell r="E15142">
            <v>7</v>
          </cell>
          <cell r="F15142" t="str">
            <v>0070</v>
          </cell>
          <cell r="G15142" t="str">
            <v>C001</v>
          </cell>
          <cell r="H15142" t="str">
            <v>Brake Lever L</v>
          </cell>
          <cell r="I15142" t="str">
            <v>Bromsgrepp V</v>
          </cell>
          <cell r="K15142" t="str">
            <v>Shimano</v>
          </cell>
          <cell r="L15142" t="str">
            <v>Kontakta SHIMANO</v>
          </cell>
        </row>
        <row r="15143">
          <cell r="B15143" t="str">
            <v>YEC9375191Växelreglage H</v>
          </cell>
          <cell r="C15143" t="str">
            <v>YEC9375191</v>
          </cell>
          <cell r="D15143" t="str">
            <v>2023-2024</v>
          </cell>
          <cell r="E15143">
            <v>8</v>
          </cell>
          <cell r="F15143" t="str">
            <v>0080</v>
          </cell>
          <cell r="G15143" t="str">
            <v>D002</v>
          </cell>
          <cell r="H15143" t="str">
            <v>Shift Lever R</v>
          </cell>
          <cell r="I15143" t="str">
            <v>Växelreglage H</v>
          </cell>
          <cell r="K15143" t="str">
            <v>C5105092</v>
          </cell>
          <cell r="L15143" t="str">
            <v>Kontakta SHIMANO</v>
          </cell>
        </row>
        <row r="15144">
          <cell r="B15144" t="str">
            <v>YEC9375191Växelreglage V</v>
          </cell>
          <cell r="C15144" t="str">
            <v>YEC9375191</v>
          </cell>
          <cell r="D15144" t="str">
            <v>2023-2024</v>
          </cell>
          <cell r="E15144">
            <v>9</v>
          </cell>
          <cell r="F15144" t="str">
            <v>0090</v>
          </cell>
          <cell r="G15144" t="str">
            <v>D001</v>
          </cell>
          <cell r="H15144" t="str">
            <v>Shift Lever L</v>
          </cell>
          <cell r="I15144" t="str">
            <v>Växelreglage V</v>
          </cell>
          <cell r="L15144" t="e">
            <v>#N/A</v>
          </cell>
        </row>
        <row r="15145">
          <cell r="B15145" t="str">
            <v>YEC9375191Handtag par</v>
          </cell>
          <cell r="C15145" t="str">
            <v>YEC9375191</v>
          </cell>
          <cell r="D15145" t="str">
            <v>2023-2024</v>
          </cell>
          <cell r="E15145">
            <v>10</v>
          </cell>
          <cell r="F15145" t="str">
            <v>0100</v>
          </cell>
          <cell r="G15145" t="str">
            <v>B004</v>
          </cell>
          <cell r="H15145" t="str">
            <v>Grip R</v>
          </cell>
          <cell r="I15145" t="str">
            <v>Handtag par</v>
          </cell>
          <cell r="K15145" t="str">
            <v>C2505528</v>
          </cell>
          <cell r="L15145" t="str">
            <v>C2500057</v>
          </cell>
        </row>
        <row r="15146">
          <cell r="B15146" t="str">
            <v>YEC9375191Frambroms</v>
          </cell>
          <cell r="C15146" t="str">
            <v>YEC9375191</v>
          </cell>
          <cell r="D15146" t="str">
            <v>2023-2024</v>
          </cell>
          <cell r="E15146">
            <v>11</v>
          </cell>
          <cell r="F15146" t="str">
            <v>0110</v>
          </cell>
          <cell r="G15146" t="str">
            <v>C003</v>
          </cell>
          <cell r="H15146" t="str">
            <v xml:space="preserve">Brake front </v>
          </cell>
          <cell r="I15146" t="str">
            <v>Frambroms</v>
          </cell>
          <cell r="K15146" t="str">
            <v>AMT200KLFURX100</v>
          </cell>
          <cell r="L15146" t="str">
            <v>Kontakta SHIMANO</v>
          </cell>
        </row>
        <row r="15147">
          <cell r="B15147" t="str">
            <v>YEC9375191Bakbroms</v>
          </cell>
          <cell r="C15147" t="str">
            <v>YEC9375191</v>
          </cell>
          <cell r="D15147" t="str">
            <v>2023-2024</v>
          </cell>
          <cell r="E15147">
            <v>12</v>
          </cell>
          <cell r="F15147" t="str">
            <v>0120</v>
          </cell>
          <cell r="G15147" t="str">
            <v>C004</v>
          </cell>
          <cell r="H15147" t="str">
            <v>Brake rear</v>
          </cell>
          <cell r="I15147" t="str">
            <v>Bakbroms</v>
          </cell>
          <cell r="K15147" t="str">
            <v>Fotbroms</v>
          </cell>
          <cell r="L15147" t="str">
            <v>Kontakta SHIMANO</v>
          </cell>
        </row>
        <row r="15148">
          <cell r="B15148" t="str">
            <v>YEC9375191Vevlager</v>
          </cell>
          <cell r="C15148" t="str">
            <v>YEC9375191</v>
          </cell>
          <cell r="D15148" t="str">
            <v>2023-2024</v>
          </cell>
          <cell r="E15148">
            <v>13</v>
          </cell>
          <cell r="F15148" t="str">
            <v>0130</v>
          </cell>
          <cell r="G15148" t="str">
            <v>E001</v>
          </cell>
          <cell r="H15148" t="str">
            <v xml:space="preserve">BB-set </v>
          </cell>
          <cell r="I15148" t="str">
            <v>Vevlager</v>
          </cell>
          <cell r="K15148" t="str">
            <v>C8705065-1-124C</v>
          </cell>
          <cell r="L15148" t="str">
            <v>C8705065-1-124C</v>
          </cell>
        </row>
        <row r="15149">
          <cell r="B15149" t="str">
            <v>YEC9375191Vevparti</v>
          </cell>
          <cell r="C15149" t="str">
            <v>YEC9375191</v>
          </cell>
          <cell r="D15149" t="str">
            <v>2023-2024</v>
          </cell>
          <cell r="E15149">
            <v>14</v>
          </cell>
          <cell r="F15149" t="str">
            <v>0140</v>
          </cell>
          <cell r="G15149" t="str">
            <v>E002</v>
          </cell>
          <cell r="H15149" t="str">
            <v>Front Chainwheel</v>
          </cell>
          <cell r="I15149" t="str">
            <v>Vevparti</v>
          </cell>
          <cell r="K15149" t="str">
            <v>C3305681-170-EG</v>
          </cell>
          <cell r="L15149" t="str">
            <v>C3305681-170-EG</v>
          </cell>
        </row>
        <row r="15150">
          <cell r="B15150" t="str">
            <v>YEC9375191Kedjeskydd</v>
          </cell>
          <cell r="C15150" t="str">
            <v>YEC9375191</v>
          </cell>
          <cell r="D15150" t="str">
            <v>2023-2024</v>
          </cell>
          <cell r="E15150">
            <v>15</v>
          </cell>
          <cell r="F15150" t="str">
            <v>0150</v>
          </cell>
          <cell r="G15150" t="str">
            <v>H001</v>
          </cell>
          <cell r="H15150" t="str">
            <v>Chain guard</v>
          </cell>
          <cell r="I15150" t="str">
            <v>Kedjeskydd</v>
          </cell>
          <cell r="K15150" t="str">
            <v>C8305427/ZBK</v>
          </cell>
          <cell r="L15150" t="str">
            <v>C8305427/ZBK</v>
          </cell>
        </row>
        <row r="15151">
          <cell r="B15151" t="str">
            <v>YEC9375191Kedjeskyddsfäste</v>
          </cell>
          <cell r="C15151" t="str">
            <v>YEC9375191</v>
          </cell>
          <cell r="D15151" t="str">
            <v>2023-2024</v>
          </cell>
          <cell r="E15151">
            <v>16</v>
          </cell>
          <cell r="F15151" t="str">
            <v>0160</v>
          </cell>
          <cell r="G15151" t="str">
            <v>H002</v>
          </cell>
          <cell r="H15151" t="str">
            <v>Chain guard bracket</v>
          </cell>
          <cell r="I15151" t="str">
            <v>Kedjeskyddsfäste</v>
          </cell>
          <cell r="K15151" t="str">
            <v>C8305427</v>
          </cell>
          <cell r="L15151" t="str">
            <v>C8305427</v>
          </cell>
        </row>
        <row r="15152">
          <cell r="B15152" t="str">
            <v>YEC9375191Framväxel</v>
          </cell>
          <cell r="C15152" t="str">
            <v>YEC9375191</v>
          </cell>
          <cell r="D15152" t="str">
            <v>2023-2024</v>
          </cell>
          <cell r="E15152">
            <v>17</v>
          </cell>
          <cell r="F15152" t="str">
            <v>0170</v>
          </cell>
          <cell r="G15152" t="str">
            <v>D003</v>
          </cell>
          <cell r="H15152" t="str">
            <v>Front Derailleur</v>
          </cell>
          <cell r="I15152" t="str">
            <v>Framväxel</v>
          </cell>
          <cell r="L15152" t="e">
            <v>#N/A</v>
          </cell>
        </row>
        <row r="15153">
          <cell r="B15153" t="str">
            <v>YEC9375191Bakväxel</v>
          </cell>
          <cell r="C15153" t="str">
            <v>YEC9375191</v>
          </cell>
          <cell r="D15153" t="str">
            <v>2023-2024</v>
          </cell>
          <cell r="E15153">
            <v>18</v>
          </cell>
          <cell r="F15153" t="str">
            <v>0180</v>
          </cell>
          <cell r="G15153" t="str">
            <v>D004</v>
          </cell>
          <cell r="H15153" t="str">
            <v>Rear Derailleur</v>
          </cell>
          <cell r="I15153" t="str">
            <v>Bakväxel</v>
          </cell>
          <cell r="K15153" t="str">
            <v>Shimano</v>
          </cell>
          <cell r="L15153" t="str">
            <v>Kontakta SHIMANO</v>
          </cell>
        </row>
        <row r="15154">
          <cell r="B15154" t="str">
            <v>YEC9375191Kedja</v>
          </cell>
          <cell r="C15154" t="str">
            <v>YEC9375191</v>
          </cell>
          <cell r="D15154" t="str">
            <v>2023-2024</v>
          </cell>
          <cell r="E15154">
            <v>19</v>
          </cell>
          <cell r="F15154" t="str">
            <v>0190</v>
          </cell>
          <cell r="G15154" t="str">
            <v>E003</v>
          </cell>
          <cell r="H15154" t="str">
            <v xml:space="preserve">Chain </v>
          </cell>
          <cell r="I15154" t="str">
            <v>Kedja</v>
          </cell>
          <cell r="K15154" t="str">
            <v>C3405001-0100</v>
          </cell>
          <cell r="L15154" t="str">
            <v>C3400002</v>
          </cell>
        </row>
        <row r="15155">
          <cell r="B15155" t="str">
            <v>YEC9375191Kassett</v>
          </cell>
          <cell r="C15155" t="str">
            <v>YEC9375191</v>
          </cell>
          <cell r="D15155" t="str">
            <v>2023-2024</v>
          </cell>
          <cell r="E15155">
            <v>20</v>
          </cell>
          <cell r="F15155" t="str">
            <v>0200</v>
          </cell>
          <cell r="G15155" t="str">
            <v>E004</v>
          </cell>
          <cell r="H15155" t="str">
            <v>Cassette Sprocket</v>
          </cell>
          <cell r="I15155" t="str">
            <v>Kassett</v>
          </cell>
          <cell r="K15155" t="str">
            <v>ASMGEAR16SU</v>
          </cell>
          <cell r="L15155" t="str">
            <v>Kontakta SHIMANO</v>
          </cell>
        </row>
        <row r="15156">
          <cell r="B15156" t="str">
            <v>YEC9375191Framhjul</v>
          </cell>
          <cell r="C15156" t="str">
            <v>YEC9375191</v>
          </cell>
          <cell r="D15156" t="str">
            <v>2023-2024</v>
          </cell>
          <cell r="E15156">
            <v>21</v>
          </cell>
          <cell r="F15156" t="str">
            <v>0210</v>
          </cell>
          <cell r="G15156" t="str">
            <v>F001</v>
          </cell>
          <cell r="H15156" t="str">
            <v>Front hub</v>
          </cell>
          <cell r="I15156" t="str">
            <v>Framhjul</v>
          </cell>
          <cell r="K15156" t="str">
            <v>C4108231</v>
          </cell>
          <cell r="L15156" t="str">
            <v>C4100366</v>
          </cell>
        </row>
        <row r="15157">
          <cell r="B15157" t="str">
            <v>YEC9375191Bakhjul</v>
          </cell>
          <cell r="C15157" t="str">
            <v>YEC9375191</v>
          </cell>
          <cell r="D15157" t="str">
            <v>2023-2024</v>
          </cell>
          <cell r="E15157">
            <v>22</v>
          </cell>
          <cell r="F15157" t="str">
            <v>0220</v>
          </cell>
          <cell r="G15157" t="str">
            <v>F002</v>
          </cell>
          <cell r="H15157" t="str">
            <v>Rear hub</v>
          </cell>
          <cell r="I15157" t="str">
            <v>Bakhjul</v>
          </cell>
          <cell r="K15157" t="str">
            <v>C4208327</v>
          </cell>
          <cell r="L15157" t="str">
            <v>C4200299</v>
          </cell>
        </row>
        <row r="15158">
          <cell r="B15158" t="str">
            <v>YEC9375191Däck</v>
          </cell>
          <cell r="C15158" t="str">
            <v>YEC9375191</v>
          </cell>
          <cell r="D15158" t="str">
            <v>2023-2024</v>
          </cell>
          <cell r="E15158">
            <v>23</v>
          </cell>
          <cell r="F15158" t="str">
            <v>0230</v>
          </cell>
          <cell r="G15158" t="str">
            <v>F003</v>
          </cell>
          <cell r="H15158" t="str">
            <v>Tire</v>
          </cell>
          <cell r="I15158" t="str">
            <v>Däck</v>
          </cell>
          <cell r="K15158" t="str">
            <v>C4906455</v>
          </cell>
          <cell r="L15158" t="str">
            <v>C4901463</v>
          </cell>
        </row>
        <row r="15159">
          <cell r="B15159" t="str">
            <v>YEC9375191Skärmar set</v>
          </cell>
          <cell r="C15159" t="str">
            <v>YEC9375191</v>
          </cell>
          <cell r="D15159" t="str">
            <v>2023-2024</v>
          </cell>
          <cell r="E15159">
            <v>24</v>
          </cell>
          <cell r="F15159" t="str">
            <v>0240</v>
          </cell>
          <cell r="G15159" t="str">
            <v>H003</v>
          </cell>
          <cell r="H15159" t="str">
            <v xml:space="preserve">Mudguard front   </v>
          </cell>
          <cell r="I15159" t="str">
            <v>Skärmar set</v>
          </cell>
          <cell r="K15159" t="str">
            <v>C8255729-BK</v>
          </cell>
          <cell r="L15159" t="str">
            <v>C8250028</v>
          </cell>
        </row>
        <row r="15160">
          <cell r="B15160" t="str">
            <v>YEC9375191Pakethållare</v>
          </cell>
          <cell r="C15160" t="str">
            <v>YEC9375191</v>
          </cell>
          <cell r="D15160" t="str">
            <v>2023-2024</v>
          </cell>
          <cell r="E15160">
            <v>25</v>
          </cell>
          <cell r="F15160" t="str">
            <v>0250</v>
          </cell>
          <cell r="G15160" t="str">
            <v>H004</v>
          </cell>
          <cell r="H15160" t="str">
            <v>Carrier</v>
          </cell>
          <cell r="I15160" t="str">
            <v>Pakethållare</v>
          </cell>
          <cell r="K15160" t="str">
            <v>C8205834-BK</v>
          </cell>
          <cell r="L15160" t="str">
            <v>C8205834-BK</v>
          </cell>
        </row>
        <row r="15161">
          <cell r="B15161" t="str">
            <v>YEC9375191Sadel</v>
          </cell>
          <cell r="C15161" t="str">
            <v>YEC9375191</v>
          </cell>
          <cell r="D15161" t="str">
            <v>2023-2024</v>
          </cell>
          <cell r="E15161">
            <v>26</v>
          </cell>
          <cell r="F15161" t="str">
            <v>0260</v>
          </cell>
          <cell r="G15161" t="str">
            <v>G001</v>
          </cell>
          <cell r="H15161" t="str">
            <v>Saddle</v>
          </cell>
          <cell r="I15161" t="str">
            <v>Sadel</v>
          </cell>
          <cell r="K15161" t="str">
            <v>C7105989</v>
          </cell>
          <cell r="L15161" t="str">
            <v>C7100596</v>
          </cell>
        </row>
        <row r="15162">
          <cell r="B15162" t="str">
            <v>YEC9375191Sadelstolpe</v>
          </cell>
          <cell r="C15162" t="str">
            <v>YEC9375191</v>
          </cell>
          <cell r="D15162" t="str">
            <v>2023-2024</v>
          </cell>
          <cell r="E15162">
            <v>27</v>
          </cell>
          <cell r="F15162" t="str">
            <v>0270</v>
          </cell>
          <cell r="G15162" t="str">
            <v>G002</v>
          </cell>
          <cell r="H15162" t="str">
            <v>Seatpost</v>
          </cell>
          <cell r="I15162" t="str">
            <v>Sadelstolpe</v>
          </cell>
          <cell r="K15162" t="str">
            <v>C7205260</v>
          </cell>
          <cell r="L15162" t="str">
            <v>C7200053</v>
          </cell>
        </row>
        <row r="15163">
          <cell r="B15163" t="str">
            <v>YEC9375191Sadelrörsklämma</v>
          </cell>
          <cell r="C15163" t="str">
            <v>YEC9375191</v>
          </cell>
          <cell r="D15163" t="str">
            <v>2023-2024</v>
          </cell>
          <cell r="E15163">
            <v>28</v>
          </cell>
          <cell r="F15163" t="str">
            <v>0280</v>
          </cell>
          <cell r="G15163" t="str">
            <v>G003</v>
          </cell>
          <cell r="H15163" t="str">
            <v>Seat Clamp</v>
          </cell>
          <cell r="I15163" t="str">
            <v>Sadelrörsklämma</v>
          </cell>
          <cell r="K15163" t="str">
            <v>C7305002</v>
          </cell>
          <cell r="L15163" t="str">
            <v>C7300027-318</v>
          </cell>
        </row>
        <row r="15164">
          <cell r="B15164" t="str">
            <v>YEC9375191Framlampa</v>
          </cell>
          <cell r="C15164" t="str">
            <v>YEC9375191</v>
          </cell>
          <cell r="D15164" t="str">
            <v>2023-2024</v>
          </cell>
          <cell r="E15164">
            <v>29</v>
          </cell>
          <cell r="F15164" t="str">
            <v>0290</v>
          </cell>
          <cell r="G15164" t="str">
            <v>H005</v>
          </cell>
          <cell r="H15164" t="str">
            <v>Front light</v>
          </cell>
          <cell r="I15164" t="str">
            <v>Framlampa</v>
          </cell>
          <cell r="K15164" t="str">
            <v>C8015300</v>
          </cell>
          <cell r="L15164" t="str">
            <v>C8015300</v>
          </cell>
        </row>
        <row r="15165">
          <cell r="B15165" t="str">
            <v>YEC9375191Baklampa</v>
          </cell>
          <cell r="C15165" t="str">
            <v>YEC9375191</v>
          </cell>
          <cell r="D15165" t="str">
            <v>2023-2024</v>
          </cell>
          <cell r="E15165">
            <v>30</v>
          </cell>
          <cell r="F15165" t="str">
            <v>0300</v>
          </cell>
          <cell r="G15165" t="str">
            <v>H006</v>
          </cell>
          <cell r="H15165" t="str">
            <v>Light, Rear</v>
          </cell>
          <cell r="I15165" t="str">
            <v>Baklampa</v>
          </cell>
          <cell r="K15165" t="str">
            <v>C8705186-1RLBK</v>
          </cell>
          <cell r="L15165" t="str">
            <v>C8705186-1RLBK</v>
          </cell>
        </row>
        <row r="15166">
          <cell r="B15166" t="str">
            <v>YEC9375191Låssats</v>
          </cell>
          <cell r="C15166" t="str">
            <v>YEC9375191</v>
          </cell>
          <cell r="D15166" t="str">
            <v>2023-2024</v>
          </cell>
          <cell r="E15166">
            <v>31</v>
          </cell>
          <cell r="F15166" t="str">
            <v>0310</v>
          </cell>
          <cell r="G15166" t="str">
            <v>H007</v>
          </cell>
          <cell r="H15166" t="str">
            <v>Lock</v>
          </cell>
          <cell r="I15166" t="str">
            <v>Låssats</v>
          </cell>
          <cell r="K15166" t="str">
            <v>C8405069</v>
          </cell>
          <cell r="L15166" t="str">
            <v>C8405069</v>
          </cell>
        </row>
        <row r="15167">
          <cell r="B15167" t="str">
            <v>YEC9375191Stöd</v>
          </cell>
          <cell r="C15167" t="str">
            <v>YEC9375191</v>
          </cell>
          <cell r="D15167" t="str">
            <v>2023-2024</v>
          </cell>
          <cell r="E15167">
            <v>32</v>
          </cell>
          <cell r="F15167" t="str">
            <v>0320</v>
          </cell>
          <cell r="G15167" t="str">
            <v>H008</v>
          </cell>
          <cell r="H15167" t="str">
            <v>Kick stand</v>
          </cell>
          <cell r="I15167" t="str">
            <v>Stöd</v>
          </cell>
          <cell r="K15167" t="str">
            <v>C8105208-315</v>
          </cell>
          <cell r="L15167" t="str">
            <v>C8100034</v>
          </cell>
        </row>
        <row r="15168">
          <cell r="B15168" t="str">
            <v>YEC9375191Korg</v>
          </cell>
          <cell r="C15168" t="str">
            <v>YEC9375191</v>
          </cell>
          <cell r="D15168" t="str">
            <v>2023-2024</v>
          </cell>
          <cell r="E15168">
            <v>33</v>
          </cell>
          <cell r="F15168" t="str">
            <v>0330</v>
          </cell>
          <cell r="G15168" t="str">
            <v>H009</v>
          </cell>
          <cell r="H15168" t="str">
            <v>Basket / Fr carrier</v>
          </cell>
          <cell r="I15168" t="str">
            <v>Korg</v>
          </cell>
          <cell r="K15168" t="str">
            <v>C8605213</v>
          </cell>
          <cell r="L15168" t="str">
            <v>C8605213</v>
          </cell>
        </row>
        <row r="15169">
          <cell r="B15169" t="str">
            <v>YEC9375191Pedaler</v>
          </cell>
          <cell r="C15169" t="str">
            <v>YEC9375191</v>
          </cell>
          <cell r="D15169" t="str">
            <v>2023-2024</v>
          </cell>
          <cell r="E15169">
            <v>34</v>
          </cell>
          <cell r="F15169" t="str">
            <v>0340</v>
          </cell>
          <cell r="G15169" t="str">
            <v>E005</v>
          </cell>
          <cell r="H15169" t="str">
            <v xml:space="preserve">Pedal </v>
          </cell>
          <cell r="I15169" t="str">
            <v>Pedaler</v>
          </cell>
          <cell r="K15169" t="str">
            <v>C3505204</v>
          </cell>
          <cell r="L15169" t="str">
            <v>C3500026</v>
          </cell>
        </row>
        <row r="15170">
          <cell r="B15170" t="str">
            <v>YEC9375191Motor</v>
          </cell>
          <cell r="C15170" t="str">
            <v>YEC9375191</v>
          </cell>
          <cell r="D15170" t="str">
            <v>2023-2024</v>
          </cell>
          <cell r="E15170">
            <v>35</v>
          </cell>
          <cell r="F15170" t="str">
            <v>0350</v>
          </cell>
          <cell r="G15170" t="str">
            <v>J001</v>
          </cell>
          <cell r="H15170" t="str">
            <v>DRIVE UNIT:</v>
          </cell>
          <cell r="I15170" t="str">
            <v>Motor</v>
          </cell>
          <cell r="K15170" t="str">
            <v>C8705144-1-03</v>
          </cell>
          <cell r="L15170" t="str">
            <v>C8705144-1-03</v>
          </cell>
        </row>
        <row r="15171">
          <cell r="B15171" t="str">
            <v>YEC9375191Display</v>
          </cell>
          <cell r="C15171" t="str">
            <v>YEC9375191</v>
          </cell>
          <cell r="D15171" t="str">
            <v>2023-2024</v>
          </cell>
          <cell r="E15171">
            <v>36</v>
          </cell>
          <cell r="F15171" t="str">
            <v>0360</v>
          </cell>
          <cell r="G15171" t="str">
            <v>J004</v>
          </cell>
          <cell r="H15171" t="str">
            <v>DISPLAY:</v>
          </cell>
          <cell r="I15171" t="str">
            <v>Display</v>
          </cell>
          <cell r="K15171" t="str">
            <v>C8705068-1-30C</v>
          </cell>
          <cell r="L15171" t="str">
            <v>C8705068-1-30C</v>
          </cell>
        </row>
        <row r="15172">
          <cell r="B15172" t="str">
            <v>YEC9375191EB-Bus kabel</v>
          </cell>
          <cell r="C15172" t="str">
            <v>YEC9375191</v>
          </cell>
          <cell r="D15172" t="str">
            <v>2023-2024</v>
          </cell>
          <cell r="E15172">
            <v>37</v>
          </cell>
          <cell r="F15172" t="str">
            <v>0370</v>
          </cell>
          <cell r="G15172" t="str">
            <v>J005</v>
          </cell>
          <cell r="H15172" t="str">
            <v>EB-BUS CABLE:</v>
          </cell>
          <cell r="I15172" t="str">
            <v>EB-Bus kabel</v>
          </cell>
          <cell r="K15172" t="str">
            <v>C8705065-1-04AC</v>
          </cell>
          <cell r="L15172" t="str">
            <v>C8705065-1-04AC</v>
          </cell>
        </row>
        <row r="15173">
          <cell r="B15173" t="str">
            <v>YEC9375191Motorkabel</v>
          </cell>
          <cell r="C15173" t="str">
            <v>YEC9375191</v>
          </cell>
          <cell r="D15173" t="str">
            <v>2023-2024</v>
          </cell>
          <cell r="E15173">
            <v>38</v>
          </cell>
          <cell r="F15173" t="str">
            <v>0380</v>
          </cell>
          <cell r="G15173" t="str">
            <v>J006</v>
          </cell>
          <cell r="H15173" t="str">
            <v>POWER CABLE:</v>
          </cell>
          <cell r="I15173" t="str">
            <v>Motorkabel</v>
          </cell>
          <cell r="K15173" t="str">
            <v>C8705065-1-03A</v>
          </cell>
          <cell r="L15173" t="str">
            <v>C8705065-1-03A</v>
          </cell>
        </row>
        <row r="15174">
          <cell r="B15174" t="str">
            <v>YEC9375191Kabel framlampa</v>
          </cell>
          <cell r="C15174" t="str">
            <v>YEC9375191</v>
          </cell>
          <cell r="D15174" t="str">
            <v>2023-2024</v>
          </cell>
          <cell r="E15174">
            <v>39</v>
          </cell>
          <cell r="F15174" t="str">
            <v>0390</v>
          </cell>
          <cell r="G15174" t="str">
            <v>J007</v>
          </cell>
          <cell r="H15174" t="str">
            <v>F. LIGHT CABLE:</v>
          </cell>
          <cell r="I15174" t="str">
            <v>Kabel framlampa</v>
          </cell>
          <cell r="K15174" t="str">
            <v>Ingår i EB-buskabeln</v>
          </cell>
          <cell r="L15174" t="str">
            <v>Ingår i EB-buskabeln</v>
          </cell>
        </row>
        <row r="15175">
          <cell r="B15175" t="str">
            <v>YEC9375191Kabel baklampa</v>
          </cell>
          <cell r="C15175" t="str">
            <v>YEC9375191</v>
          </cell>
          <cell r="D15175" t="str">
            <v>2023-2024</v>
          </cell>
          <cell r="E15175">
            <v>40</v>
          </cell>
          <cell r="F15175" t="str">
            <v>0400</v>
          </cell>
          <cell r="G15175" t="str">
            <v>J008</v>
          </cell>
          <cell r="H15175" t="str">
            <v>R. LIGHT CABLE:</v>
          </cell>
          <cell r="I15175" t="str">
            <v>Kabel baklampa</v>
          </cell>
          <cell r="K15175" t="str">
            <v>INGÅR I BATTERIET</v>
          </cell>
          <cell r="L15175" t="str">
            <v>Ingår i batteriet</v>
          </cell>
        </row>
        <row r="15176">
          <cell r="B15176" t="str">
            <v>YEC9375191Hastighetssensor</v>
          </cell>
          <cell r="C15176" t="str">
            <v>YEC9375191</v>
          </cell>
          <cell r="D15176" t="str">
            <v>2023-2024</v>
          </cell>
          <cell r="E15176">
            <v>41</v>
          </cell>
          <cell r="F15176" t="str">
            <v>0410</v>
          </cell>
          <cell r="G15176" t="str">
            <v>J009</v>
          </cell>
          <cell r="H15176" t="str">
            <v>SPEED SENSOR:</v>
          </cell>
          <cell r="I15176" t="str">
            <v>Hastighetssensor</v>
          </cell>
          <cell r="K15176" t="str">
            <v>INGÅR I MOTORN</v>
          </cell>
          <cell r="L15176" t="str">
            <v>Ingår i motorn</v>
          </cell>
        </row>
        <row r="15177">
          <cell r="B15177" t="str">
            <v>YEC9375191Batteri</v>
          </cell>
          <cell r="C15177" t="str">
            <v>YEC9375191</v>
          </cell>
          <cell r="D15177" t="str">
            <v>2023-2024</v>
          </cell>
          <cell r="E15177">
            <v>42</v>
          </cell>
          <cell r="F15177" t="str">
            <v>0420</v>
          </cell>
          <cell r="G15177" t="str">
            <v>J002</v>
          </cell>
          <cell r="H15177" t="str">
            <v>BATTERY:</v>
          </cell>
          <cell r="I15177" t="str">
            <v>Batteri</v>
          </cell>
          <cell r="K15177" t="str">
            <v>C8705186-E-11C</v>
          </cell>
          <cell r="L15177" t="str">
            <v>C8705186-E-11C</v>
          </cell>
        </row>
        <row r="15178">
          <cell r="B15178" t="str">
            <v>YEC9375191Batterihållare</v>
          </cell>
          <cell r="C15178" t="str">
            <v>YEC9375191</v>
          </cell>
          <cell r="D15178" t="str">
            <v>2023-2024</v>
          </cell>
          <cell r="E15178">
            <v>43</v>
          </cell>
          <cell r="F15178" t="str">
            <v>0430</v>
          </cell>
          <cell r="G15178" t="str">
            <v>J003</v>
          </cell>
          <cell r="H15178" t="str">
            <v>BATTERY HOLDER/Slider</v>
          </cell>
          <cell r="I15178" t="str">
            <v>Batterihållare</v>
          </cell>
          <cell r="L15178" t="e">
            <v>#N/A</v>
          </cell>
        </row>
        <row r="15179">
          <cell r="B15179" t="str">
            <v>YEC9375191Batteriladdare</v>
          </cell>
          <cell r="C15179" t="str">
            <v>YEC9375191</v>
          </cell>
          <cell r="D15179" t="str">
            <v>2023-2024</v>
          </cell>
          <cell r="E15179">
            <v>44</v>
          </cell>
          <cell r="F15179" t="str">
            <v>0440</v>
          </cell>
          <cell r="G15179" t="str">
            <v>J010</v>
          </cell>
          <cell r="H15179" t="str">
            <v>CHARGER:</v>
          </cell>
          <cell r="I15179" t="str">
            <v>Batteriladdare</v>
          </cell>
          <cell r="K15179" t="str">
            <v>C8705058-1-1D</v>
          </cell>
          <cell r="L15179" t="str">
            <v>C8705058-1-1D</v>
          </cell>
        </row>
        <row r="15180">
          <cell r="B15180" t="str">
            <v>YEC9375191Kontrollbox</v>
          </cell>
          <cell r="C15180" t="str">
            <v>YEC9375191</v>
          </cell>
          <cell r="D15180" t="str">
            <v>2023-2024</v>
          </cell>
          <cell r="E15180">
            <v>45</v>
          </cell>
          <cell r="F15180" t="str">
            <v>0450</v>
          </cell>
          <cell r="G15180" t="str">
            <v>J011</v>
          </cell>
          <cell r="H15180" t="str">
            <v>Controller</v>
          </cell>
          <cell r="I15180" t="str">
            <v>Kontrollbox</v>
          </cell>
          <cell r="K15180" t="str">
            <v>C8705142-10-02C</v>
          </cell>
          <cell r="L15180" t="str">
            <v>C8705142-10-02C</v>
          </cell>
        </row>
        <row r="15181">
          <cell r="B15181" t="str">
            <v>YEC9375191Växelöra</v>
          </cell>
          <cell r="C15181" t="str">
            <v>YEC9375191</v>
          </cell>
          <cell r="D15181" t="str">
            <v>2023-2024</v>
          </cell>
          <cell r="E15181">
            <v>46</v>
          </cell>
          <cell r="F15181" t="str">
            <v>0460</v>
          </cell>
          <cell r="G15181" t="str">
            <v>D005</v>
          </cell>
          <cell r="H15181" t="str">
            <v>Gear hanger</v>
          </cell>
          <cell r="I15181" t="str">
            <v>Växelöra</v>
          </cell>
          <cell r="L15181" t="e">
            <v>#N/A</v>
          </cell>
        </row>
        <row r="15182">
          <cell r="B15182" t="str">
            <v>YEC9375192RAM</v>
          </cell>
          <cell r="C15182" t="str">
            <v>YEC9375192</v>
          </cell>
          <cell r="D15182" t="str">
            <v>2023-2024</v>
          </cell>
          <cell r="E15182">
            <v>1</v>
          </cell>
          <cell r="F15182" t="str">
            <v>0010</v>
          </cell>
          <cell r="G15182" t="str">
            <v>A001</v>
          </cell>
          <cell r="H15182" t="str">
            <v>PAINTED FRAME</v>
          </cell>
          <cell r="I15182" t="str">
            <v>RAM</v>
          </cell>
          <cell r="L15182" t="e">
            <v>#N/A</v>
          </cell>
        </row>
        <row r="15183">
          <cell r="B15183" t="str">
            <v>YEC9375192Framgaffel</v>
          </cell>
          <cell r="C15183" t="str">
            <v>YEC9375192</v>
          </cell>
          <cell r="D15183" t="str">
            <v>2023-2024</v>
          </cell>
          <cell r="E15183">
            <v>2</v>
          </cell>
          <cell r="F15183" t="str">
            <v>0020</v>
          </cell>
          <cell r="G15183" t="str">
            <v>A002</v>
          </cell>
          <cell r="H15183" t="str">
            <v>PAINTED FORK</v>
          </cell>
          <cell r="I15183" t="str">
            <v>Framgaffel</v>
          </cell>
          <cell r="L15183" t="e">
            <v>#N/A</v>
          </cell>
        </row>
        <row r="15184">
          <cell r="B15184" t="str">
            <v>YEC9375192Styrlager</v>
          </cell>
          <cell r="C15184" t="str">
            <v>YEC9375192</v>
          </cell>
          <cell r="D15184" t="str">
            <v>2023-2024</v>
          </cell>
          <cell r="E15184">
            <v>3</v>
          </cell>
          <cell r="F15184" t="str">
            <v>0030</v>
          </cell>
          <cell r="G15184" t="str">
            <v>B001</v>
          </cell>
          <cell r="H15184" t="str">
            <v>Head Set</v>
          </cell>
          <cell r="I15184" t="str">
            <v>Styrlager</v>
          </cell>
          <cell r="K15184" t="str">
            <v>C2105256</v>
          </cell>
          <cell r="L15184" t="str">
            <v>C2105256</v>
          </cell>
        </row>
        <row r="15185">
          <cell r="B15185" t="str">
            <v xml:space="preserve">YEC9375192Styrstam </v>
          </cell>
          <cell r="C15185" t="str">
            <v>YEC9375192</v>
          </cell>
          <cell r="D15185" t="str">
            <v>2023-2024</v>
          </cell>
          <cell r="E15185">
            <v>4</v>
          </cell>
          <cell r="F15185" t="str">
            <v>0040</v>
          </cell>
          <cell r="G15185" t="str">
            <v>B002</v>
          </cell>
          <cell r="H15185" t="str">
            <v>Handlebar Stem</v>
          </cell>
          <cell r="I15185" t="str">
            <v xml:space="preserve">Styrstam </v>
          </cell>
          <cell r="K15185" t="str">
            <v>C2205585-090</v>
          </cell>
          <cell r="L15185" t="str">
            <v>C2205585-090</v>
          </cell>
        </row>
        <row r="15186">
          <cell r="B15186" t="str">
            <v>YEC9375192Styre</v>
          </cell>
          <cell r="C15186" t="str">
            <v>YEC9375192</v>
          </cell>
          <cell r="D15186" t="str">
            <v>2023-2024</v>
          </cell>
          <cell r="E15186">
            <v>5</v>
          </cell>
          <cell r="F15186" t="str">
            <v>0050</v>
          </cell>
          <cell r="G15186" t="str">
            <v>B003</v>
          </cell>
          <cell r="H15186" t="str">
            <v>Handelbar</v>
          </cell>
          <cell r="I15186" t="str">
            <v>Styre</v>
          </cell>
          <cell r="K15186" t="str">
            <v>C2306074</v>
          </cell>
          <cell r="L15186" t="str">
            <v>C2306074</v>
          </cell>
        </row>
        <row r="15187">
          <cell r="B15187" t="str">
            <v>YEC9375192Bromsgrepp H</v>
          </cell>
          <cell r="C15187" t="str">
            <v>YEC9375192</v>
          </cell>
          <cell r="D15187" t="str">
            <v>2023-2024</v>
          </cell>
          <cell r="E15187">
            <v>6</v>
          </cell>
          <cell r="F15187" t="str">
            <v>0060</v>
          </cell>
          <cell r="G15187" t="str">
            <v>C002</v>
          </cell>
          <cell r="H15187" t="str">
            <v>Brake Lever R</v>
          </cell>
          <cell r="I15187" t="str">
            <v>Bromsgrepp H</v>
          </cell>
          <cell r="L15187" t="e">
            <v>#N/A</v>
          </cell>
        </row>
        <row r="15188">
          <cell r="B15188" t="str">
            <v>YEC9375192Bromsgrepp V</v>
          </cell>
          <cell r="C15188" t="str">
            <v>YEC9375192</v>
          </cell>
          <cell r="D15188" t="str">
            <v>2023-2024</v>
          </cell>
          <cell r="E15188">
            <v>7</v>
          </cell>
          <cell r="F15188" t="str">
            <v>0070</v>
          </cell>
          <cell r="G15188" t="str">
            <v>C001</v>
          </cell>
          <cell r="H15188" t="str">
            <v>Brake Lever L</v>
          </cell>
          <cell r="I15188" t="str">
            <v>Bromsgrepp V</v>
          </cell>
          <cell r="K15188" t="str">
            <v>Shimano</v>
          </cell>
          <cell r="L15188" t="str">
            <v>Kontakta SHIMANO</v>
          </cell>
        </row>
        <row r="15189">
          <cell r="B15189" t="str">
            <v>YEC9375192Växelreglage H</v>
          </cell>
          <cell r="C15189" t="str">
            <v>YEC9375192</v>
          </cell>
          <cell r="D15189" t="str">
            <v>2023-2024</v>
          </cell>
          <cell r="E15189">
            <v>8</v>
          </cell>
          <cell r="F15189" t="str">
            <v>0080</v>
          </cell>
          <cell r="G15189" t="str">
            <v>D002</v>
          </cell>
          <cell r="H15189" t="str">
            <v>Shift Lever R</v>
          </cell>
          <cell r="I15189" t="str">
            <v>Växelreglage H</v>
          </cell>
          <cell r="K15189" t="str">
            <v>C5105092</v>
          </cell>
          <cell r="L15189" t="str">
            <v>Kontakta SHIMANO</v>
          </cell>
        </row>
        <row r="15190">
          <cell r="B15190" t="str">
            <v>YEC9375192Växelreglage V</v>
          </cell>
          <cell r="C15190" t="str">
            <v>YEC9375192</v>
          </cell>
          <cell r="D15190" t="str">
            <v>2023-2024</v>
          </cell>
          <cell r="E15190">
            <v>9</v>
          </cell>
          <cell r="F15190" t="str">
            <v>0090</v>
          </cell>
          <cell r="G15190" t="str">
            <v>D001</v>
          </cell>
          <cell r="H15190" t="str">
            <v>Shift Lever L</v>
          </cell>
          <cell r="I15190" t="str">
            <v>Växelreglage V</v>
          </cell>
          <cell r="L15190" t="e">
            <v>#N/A</v>
          </cell>
        </row>
        <row r="15191">
          <cell r="B15191" t="str">
            <v>YEC9375192Handtag par</v>
          </cell>
          <cell r="C15191" t="str">
            <v>YEC9375192</v>
          </cell>
          <cell r="D15191" t="str">
            <v>2023-2024</v>
          </cell>
          <cell r="E15191">
            <v>10</v>
          </cell>
          <cell r="F15191" t="str">
            <v>0100</v>
          </cell>
          <cell r="G15191" t="str">
            <v>B004</v>
          </cell>
          <cell r="H15191" t="str">
            <v>Grip R</v>
          </cell>
          <cell r="I15191" t="str">
            <v>Handtag par</v>
          </cell>
          <cell r="K15191" t="str">
            <v>C2505528</v>
          </cell>
          <cell r="L15191" t="str">
            <v>C2500057</v>
          </cell>
        </row>
        <row r="15192">
          <cell r="B15192" t="str">
            <v>YEC9375192Frambroms</v>
          </cell>
          <cell r="C15192" t="str">
            <v>YEC9375192</v>
          </cell>
          <cell r="D15192" t="str">
            <v>2023-2024</v>
          </cell>
          <cell r="E15192">
            <v>11</v>
          </cell>
          <cell r="F15192" t="str">
            <v>0110</v>
          </cell>
          <cell r="G15192" t="str">
            <v>C003</v>
          </cell>
          <cell r="H15192" t="str">
            <v xml:space="preserve">Brake front </v>
          </cell>
          <cell r="I15192" t="str">
            <v>Frambroms</v>
          </cell>
          <cell r="K15192" t="str">
            <v>AMT200KLFURX100</v>
          </cell>
          <cell r="L15192" t="str">
            <v>Kontakta SHIMANO</v>
          </cell>
        </row>
        <row r="15193">
          <cell r="B15193" t="str">
            <v>YEC9375192Bakbroms</v>
          </cell>
          <cell r="C15193" t="str">
            <v>YEC9375192</v>
          </cell>
          <cell r="D15193" t="str">
            <v>2023-2024</v>
          </cell>
          <cell r="E15193">
            <v>12</v>
          </cell>
          <cell r="F15193" t="str">
            <v>0120</v>
          </cell>
          <cell r="G15193" t="str">
            <v>C004</v>
          </cell>
          <cell r="H15193" t="str">
            <v>Brake rear</v>
          </cell>
          <cell r="I15193" t="str">
            <v>Bakbroms</v>
          </cell>
          <cell r="K15193" t="str">
            <v>Fotbroms</v>
          </cell>
          <cell r="L15193" t="str">
            <v>Kontakta SHIMANO</v>
          </cell>
        </row>
        <row r="15194">
          <cell r="B15194" t="str">
            <v>YEC9375192Vevlager</v>
          </cell>
          <cell r="C15194" t="str">
            <v>YEC9375192</v>
          </cell>
          <cell r="D15194" t="str">
            <v>2023-2024</v>
          </cell>
          <cell r="E15194">
            <v>13</v>
          </cell>
          <cell r="F15194" t="str">
            <v>0130</v>
          </cell>
          <cell r="G15194" t="str">
            <v>E001</v>
          </cell>
          <cell r="H15194" t="str">
            <v xml:space="preserve">BB-set </v>
          </cell>
          <cell r="I15194" t="str">
            <v>Vevlager</v>
          </cell>
          <cell r="K15194" t="str">
            <v>C8705065-1-124C</v>
          </cell>
          <cell r="L15194" t="str">
            <v>C8705065-1-124C</v>
          </cell>
        </row>
        <row r="15195">
          <cell r="B15195" t="str">
            <v>YEC9375192Vevparti</v>
          </cell>
          <cell r="C15195" t="str">
            <v>YEC9375192</v>
          </cell>
          <cell r="D15195" t="str">
            <v>2023-2024</v>
          </cell>
          <cell r="E15195">
            <v>14</v>
          </cell>
          <cell r="F15195" t="str">
            <v>0140</v>
          </cell>
          <cell r="G15195" t="str">
            <v>E002</v>
          </cell>
          <cell r="H15195" t="str">
            <v>Front Chainwheel</v>
          </cell>
          <cell r="I15195" t="str">
            <v>Vevparti</v>
          </cell>
          <cell r="K15195" t="str">
            <v>C3305681-170-EG</v>
          </cell>
          <cell r="L15195" t="str">
            <v>C3305681-170-EG</v>
          </cell>
        </row>
        <row r="15196">
          <cell r="B15196" t="str">
            <v>YEC9375192Kedjeskydd</v>
          </cell>
          <cell r="C15196" t="str">
            <v>YEC9375192</v>
          </cell>
          <cell r="D15196" t="str">
            <v>2023-2024</v>
          </cell>
          <cell r="E15196">
            <v>15</v>
          </cell>
          <cell r="F15196" t="str">
            <v>0150</v>
          </cell>
          <cell r="G15196" t="str">
            <v>H001</v>
          </cell>
          <cell r="H15196" t="str">
            <v>Chain guard</v>
          </cell>
          <cell r="I15196" t="str">
            <v>Kedjeskydd</v>
          </cell>
          <cell r="K15196" t="str">
            <v>C8305427/ZBK</v>
          </cell>
          <cell r="L15196" t="str">
            <v>C8305427/ZBK</v>
          </cell>
        </row>
        <row r="15197">
          <cell r="B15197" t="str">
            <v>YEC9375192Kedjeskyddsfäste</v>
          </cell>
          <cell r="C15197" t="str">
            <v>YEC9375192</v>
          </cell>
          <cell r="D15197" t="str">
            <v>2023-2024</v>
          </cell>
          <cell r="E15197">
            <v>16</v>
          </cell>
          <cell r="F15197" t="str">
            <v>0160</v>
          </cell>
          <cell r="G15197" t="str">
            <v>H002</v>
          </cell>
          <cell r="H15197" t="str">
            <v>Chain guard bracket</v>
          </cell>
          <cell r="I15197" t="str">
            <v>Kedjeskyddsfäste</v>
          </cell>
          <cell r="K15197" t="str">
            <v>C8305427</v>
          </cell>
          <cell r="L15197" t="str">
            <v>C8305427</v>
          </cell>
        </row>
        <row r="15198">
          <cell r="B15198" t="str">
            <v>YEC9375192Framväxel</v>
          </cell>
          <cell r="C15198" t="str">
            <v>YEC9375192</v>
          </cell>
          <cell r="D15198" t="str">
            <v>2023-2024</v>
          </cell>
          <cell r="E15198">
            <v>17</v>
          </cell>
          <cell r="F15198" t="str">
            <v>0170</v>
          </cell>
          <cell r="G15198" t="str">
            <v>D003</v>
          </cell>
          <cell r="H15198" t="str">
            <v>Front Derailleur</v>
          </cell>
          <cell r="I15198" t="str">
            <v>Framväxel</v>
          </cell>
          <cell r="L15198" t="e">
            <v>#N/A</v>
          </cell>
        </row>
        <row r="15199">
          <cell r="B15199" t="str">
            <v>YEC9375192Bakväxel</v>
          </cell>
          <cell r="C15199" t="str">
            <v>YEC9375192</v>
          </cell>
          <cell r="D15199" t="str">
            <v>2023-2024</v>
          </cell>
          <cell r="E15199">
            <v>18</v>
          </cell>
          <cell r="F15199" t="str">
            <v>0180</v>
          </cell>
          <cell r="G15199" t="str">
            <v>D004</v>
          </cell>
          <cell r="H15199" t="str">
            <v>Rear Derailleur</v>
          </cell>
          <cell r="I15199" t="str">
            <v>Bakväxel</v>
          </cell>
          <cell r="K15199" t="str">
            <v>Shimano</v>
          </cell>
          <cell r="L15199" t="str">
            <v>Kontakta SHIMANO</v>
          </cell>
        </row>
        <row r="15200">
          <cell r="B15200" t="str">
            <v>YEC9375192Kedja</v>
          </cell>
          <cell r="C15200" t="str">
            <v>YEC9375192</v>
          </cell>
          <cell r="D15200" t="str">
            <v>2023-2024</v>
          </cell>
          <cell r="E15200">
            <v>19</v>
          </cell>
          <cell r="F15200" t="str">
            <v>0190</v>
          </cell>
          <cell r="G15200" t="str">
            <v>E003</v>
          </cell>
          <cell r="H15200" t="str">
            <v xml:space="preserve">Chain </v>
          </cell>
          <cell r="I15200" t="str">
            <v>Kedja</v>
          </cell>
          <cell r="K15200" t="str">
            <v>C3405001-0100</v>
          </cell>
          <cell r="L15200" t="str">
            <v>C3400002</v>
          </cell>
        </row>
        <row r="15201">
          <cell r="B15201" t="str">
            <v>YEC9375192Kassett</v>
          </cell>
          <cell r="C15201" t="str">
            <v>YEC9375192</v>
          </cell>
          <cell r="D15201" t="str">
            <v>2023-2024</v>
          </cell>
          <cell r="E15201">
            <v>20</v>
          </cell>
          <cell r="F15201" t="str">
            <v>0200</v>
          </cell>
          <cell r="G15201" t="str">
            <v>E004</v>
          </cell>
          <cell r="H15201" t="str">
            <v>Cassette Sprocket</v>
          </cell>
          <cell r="I15201" t="str">
            <v>Kassett</v>
          </cell>
          <cell r="K15201" t="str">
            <v>ASMGEAR16SU</v>
          </cell>
          <cell r="L15201" t="str">
            <v>Kontakta SHIMANO</v>
          </cell>
        </row>
        <row r="15202">
          <cell r="B15202" t="str">
            <v>YEC9375192Framhjul</v>
          </cell>
          <cell r="C15202" t="str">
            <v>YEC9375192</v>
          </cell>
          <cell r="D15202" t="str">
            <v>2023-2024</v>
          </cell>
          <cell r="E15202">
            <v>21</v>
          </cell>
          <cell r="F15202" t="str">
            <v>0210</v>
          </cell>
          <cell r="G15202" t="str">
            <v>F001</v>
          </cell>
          <cell r="H15202" t="str">
            <v>Front hub</v>
          </cell>
          <cell r="I15202" t="str">
            <v>Framhjul</v>
          </cell>
          <cell r="K15202" t="str">
            <v>C4108231</v>
          </cell>
          <cell r="L15202" t="str">
            <v>C4100366</v>
          </cell>
        </row>
        <row r="15203">
          <cell r="B15203" t="str">
            <v>YEC9375192Bakhjul</v>
          </cell>
          <cell r="C15203" t="str">
            <v>YEC9375192</v>
          </cell>
          <cell r="D15203" t="str">
            <v>2023-2024</v>
          </cell>
          <cell r="E15203">
            <v>22</v>
          </cell>
          <cell r="F15203" t="str">
            <v>0220</v>
          </cell>
          <cell r="G15203" t="str">
            <v>F002</v>
          </cell>
          <cell r="H15203" t="str">
            <v>Rear hub</v>
          </cell>
          <cell r="I15203" t="str">
            <v>Bakhjul</v>
          </cell>
          <cell r="K15203" t="str">
            <v>C4208327</v>
          </cell>
          <cell r="L15203" t="str">
            <v>C4200299</v>
          </cell>
        </row>
        <row r="15204">
          <cell r="B15204" t="str">
            <v>YEC9375192Däck</v>
          </cell>
          <cell r="C15204" t="str">
            <v>YEC9375192</v>
          </cell>
          <cell r="D15204" t="str">
            <v>2023-2024</v>
          </cell>
          <cell r="E15204">
            <v>23</v>
          </cell>
          <cell r="F15204" t="str">
            <v>0230</v>
          </cell>
          <cell r="G15204" t="str">
            <v>F003</v>
          </cell>
          <cell r="H15204" t="str">
            <v>Tire</v>
          </cell>
          <cell r="I15204" t="str">
            <v>Däck</v>
          </cell>
          <cell r="K15204" t="str">
            <v>C4906455</v>
          </cell>
          <cell r="L15204" t="str">
            <v>C4901463</v>
          </cell>
        </row>
        <row r="15205">
          <cell r="B15205" t="str">
            <v>YEC9375192Skärmar set</v>
          </cell>
          <cell r="C15205" t="str">
            <v>YEC9375192</v>
          </cell>
          <cell r="D15205" t="str">
            <v>2023-2024</v>
          </cell>
          <cell r="E15205">
            <v>24</v>
          </cell>
          <cell r="F15205" t="str">
            <v>0240</v>
          </cell>
          <cell r="G15205" t="str">
            <v>H003</v>
          </cell>
          <cell r="H15205" t="str">
            <v xml:space="preserve">Mudguard front   </v>
          </cell>
          <cell r="I15205" t="str">
            <v>Skärmar set</v>
          </cell>
          <cell r="K15205" t="str">
            <v>C8255677-851M</v>
          </cell>
          <cell r="L15205" t="str">
            <v>Kontakta Service</v>
          </cell>
        </row>
        <row r="15206">
          <cell r="B15206" t="str">
            <v>YEC9375192Pakethållare</v>
          </cell>
          <cell r="C15206" t="str">
            <v>YEC9375192</v>
          </cell>
          <cell r="D15206" t="str">
            <v>2023-2024</v>
          </cell>
          <cell r="E15206">
            <v>25</v>
          </cell>
          <cell r="F15206" t="str">
            <v>0250</v>
          </cell>
          <cell r="G15206" t="str">
            <v>H004</v>
          </cell>
          <cell r="H15206" t="str">
            <v>Carrier</v>
          </cell>
          <cell r="I15206" t="str">
            <v>Pakethållare</v>
          </cell>
          <cell r="K15206" t="str">
            <v>C8205834-BK</v>
          </cell>
          <cell r="L15206" t="str">
            <v>C8205834-BK</v>
          </cell>
        </row>
        <row r="15207">
          <cell r="B15207" t="str">
            <v>YEC9375192Sadel</v>
          </cell>
          <cell r="C15207" t="str">
            <v>YEC9375192</v>
          </cell>
          <cell r="D15207" t="str">
            <v>2023-2024</v>
          </cell>
          <cell r="E15207">
            <v>26</v>
          </cell>
          <cell r="F15207" t="str">
            <v>0260</v>
          </cell>
          <cell r="G15207" t="str">
            <v>G001</v>
          </cell>
          <cell r="H15207" t="str">
            <v>Saddle</v>
          </cell>
          <cell r="I15207" t="str">
            <v>Sadel</v>
          </cell>
          <cell r="K15207" t="str">
            <v>C7105989</v>
          </cell>
          <cell r="L15207" t="str">
            <v>C7100596</v>
          </cell>
        </row>
        <row r="15208">
          <cell r="B15208" t="str">
            <v>YEC9375192Sadelstolpe</v>
          </cell>
          <cell r="C15208" t="str">
            <v>YEC9375192</v>
          </cell>
          <cell r="D15208" t="str">
            <v>2023-2024</v>
          </cell>
          <cell r="E15208">
            <v>27</v>
          </cell>
          <cell r="F15208" t="str">
            <v>0270</v>
          </cell>
          <cell r="G15208" t="str">
            <v>G002</v>
          </cell>
          <cell r="H15208" t="str">
            <v>Seatpost</v>
          </cell>
          <cell r="I15208" t="str">
            <v>Sadelstolpe</v>
          </cell>
          <cell r="K15208" t="str">
            <v>C7205260</v>
          </cell>
          <cell r="L15208" t="str">
            <v>C7200053</v>
          </cell>
        </row>
        <row r="15209">
          <cell r="B15209" t="str">
            <v>YEC9375192Sadelrörsklämma</v>
          </cell>
          <cell r="C15209" t="str">
            <v>YEC9375192</v>
          </cell>
          <cell r="D15209" t="str">
            <v>2023-2024</v>
          </cell>
          <cell r="E15209">
            <v>28</v>
          </cell>
          <cell r="F15209" t="str">
            <v>0280</v>
          </cell>
          <cell r="G15209" t="str">
            <v>G003</v>
          </cell>
          <cell r="H15209" t="str">
            <v>Seat Clamp</v>
          </cell>
          <cell r="I15209" t="str">
            <v>Sadelrörsklämma</v>
          </cell>
          <cell r="K15209" t="str">
            <v>C7305002</v>
          </cell>
          <cell r="L15209" t="str">
            <v>C7300027-318</v>
          </cell>
        </row>
        <row r="15210">
          <cell r="B15210" t="str">
            <v>YEC9375192Framlampa</v>
          </cell>
          <cell r="C15210" t="str">
            <v>YEC9375192</v>
          </cell>
          <cell r="D15210" t="str">
            <v>2023-2024</v>
          </cell>
          <cell r="E15210">
            <v>29</v>
          </cell>
          <cell r="F15210" t="str">
            <v>0290</v>
          </cell>
          <cell r="G15210" t="str">
            <v>H005</v>
          </cell>
          <cell r="H15210" t="str">
            <v>Front light</v>
          </cell>
          <cell r="I15210" t="str">
            <v>Framlampa</v>
          </cell>
          <cell r="K15210" t="str">
            <v>C8015300</v>
          </cell>
          <cell r="L15210" t="str">
            <v>C8015300</v>
          </cell>
        </row>
        <row r="15211">
          <cell r="B15211" t="str">
            <v>YEC9375192Baklampa</v>
          </cell>
          <cell r="C15211" t="str">
            <v>YEC9375192</v>
          </cell>
          <cell r="D15211" t="str">
            <v>2023-2024</v>
          </cell>
          <cell r="E15211">
            <v>30</v>
          </cell>
          <cell r="F15211" t="str">
            <v>0300</v>
          </cell>
          <cell r="G15211" t="str">
            <v>H006</v>
          </cell>
          <cell r="H15211" t="str">
            <v>Light, Rear</v>
          </cell>
          <cell r="I15211" t="str">
            <v>Baklampa</v>
          </cell>
          <cell r="K15211" t="str">
            <v>C8705186-1RLBK</v>
          </cell>
          <cell r="L15211" t="str">
            <v>C8705186-1RLBK</v>
          </cell>
        </row>
        <row r="15212">
          <cell r="B15212" t="str">
            <v>YEC9375192Låssats</v>
          </cell>
          <cell r="C15212" t="str">
            <v>YEC9375192</v>
          </cell>
          <cell r="D15212" t="str">
            <v>2023-2024</v>
          </cell>
          <cell r="E15212">
            <v>31</v>
          </cell>
          <cell r="F15212" t="str">
            <v>0310</v>
          </cell>
          <cell r="G15212" t="str">
            <v>H007</v>
          </cell>
          <cell r="H15212" t="str">
            <v>Lock</v>
          </cell>
          <cell r="I15212" t="str">
            <v>Låssats</v>
          </cell>
          <cell r="K15212" t="str">
            <v>C8405069</v>
          </cell>
          <cell r="L15212" t="str">
            <v>C8405069</v>
          </cell>
        </row>
        <row r="15213">
          <cell r="B15213" t="str">
            <v>YEC9375192Stöd</v>
          </cell>
          <cell r="C15213" t="str">
            <v>YEC9375192</v>
          </cell>
          <cell r="D15213" t="str">
            <v>2023-2024</v>
          </cell>
          <cell r="E15213">
            <v>32</v>
          </cell>
          <cell r="F15213" t="str">
            <v>0320</v>
          </cell>
          <cell r="G15213" t="str">
            <v>H008</v>
          </cell>
          <cell r="H15213" t="str">
            <v>Kick stand</v>
          </cell>
          <cell r="I15213" t="str">
            <v>Stöd</v>
          </cell>
          <cell r="K15213" t="str">
            <v>C8105208-315</v>
          </cell>
          <cell r="L15213" t="str">
            <v>C8100034</v>
          </cell>
        </row>
        <row r="15214">
          <cell r="B15214" t="str">
            <v>YEC9375192Korg</v>
          </cell>
          <cell r="C15214" t="str">
            <v>YEC9375192</v>
          </cell>
          <cell r="D15214" t="str">
            <v>2023-2024</v>
          </cell>
          <cell r="E15214">
            <v>33</v>
          </cell>
          <cell r="F15214" t="str">
            <v>0330</v>
          </cell>
          <cell r="G15214" t="str">
            <v>H009</v>
          </cell>
          <cell r="H15214" t="str">
            <v>Basket / Fr carrier</v>
          </cell>
          <cell r="I15214" t="str">
            <v>Korg</v>
          </cell>
          <cell r="K15214" t="str">
            <v>C8605213</v>
          </cell>
          <cell r="L15214" t="str">
            <v>C8605213</v>
          </cell>
        </row>
        <row r="15215">
          <cell r="B15215" t="str">
            <v>YEC9375192Pedaler</v>
          </cell>
          <cell r="C15215" t="str">
            <v>YEC9375192</v>
          </cell>
          <cell r="D15215" t="str">
            <v>2023-2024</v>
          </cell>
          <cell r="E15215">
            <v>34</v>
          </cell>
          <cell r="F15215" t="str">
            <v>0340</v>
          </cell>
          <cell r="G15215" t="str">
            <v>E005</v>
          </cell>
          <cell r="H15215" t="str">
            <v xml:space="preserve">Pedal </v>
          </cell>
          <cell r="I15215" t="str">
            <v>Pedaler</v>
          </cell>
          <cell r="K15215" t="str">
            <v>C3505204</v>
          </cell>
          <cell r="L15215" t="str">
            <v>C3500026</v>
          </cell>
        </row>
        <row r="15216">
          <cell r="B15216" t="str">
            <v>YEC9375192Motor</v>
          </cell>
          <cell r="C15216" t="str">
            <v>YEC9375192</v>
          </cell>
          <cell r="D15216" t="str">
            <v>2023-2024</v>
          </cell>
          <cell r="E15216">
            <v>35</v>
          </cell>
          <cell r="F15216" t="str">
            <v>0350</v>
          </cell>
          <cell r="G15216" t="str">
            <v>J001</v>
          </cell>
          <cell r="H15216" t="str">
            <v>DRIVE UNIT:</v>
          </cell>
          <cell r="I15216" t="str">
            <v>Motor</v>
          </cell>
          <cell r="K15216" t="str">
            <v>C8705144-1-03</v>
          </cell>
          <cell r="L15216" t="str">
            <v>C8705144-1-03</v>
          </cell>
        </row>
        <row r="15217">
          <cell r="B15217" t="str">
            <v>YEC9375192Display</v>
          </cell>
          <cell r="C15217" t="str">
            <v>YEC9375192</v>
          </cell>
          <cell r="D15217" t="str">
            <v>2023-2024</v>
          </cell>
          <cell r="E15217">
            <v>36</v>
          </cell>
          <cell r="F15217" t="str">
            <v>0360</v>
          </cell>
          <cell r="G15217" t="str">
            <v>J004</v>
          </cell>
          <cell r="H15217" t="str">
            <v>DISPLAY:</v>
          </cell>
          <cell r="I15217" t="str">
            <v>Display</v>
          </cell>
          <cell r="K15217" t="str">
            <v>C8705068-1-30C</v>
          </cell>
          <cell r="L15217" t="str">
            <v>C8705068-1-30C</v>
          </cell>
        </row>
        <row r="15218">
          <cell r="B15218" t="str">
            <v>YEC9375192EB-Bus kabel</v>
          </cell>
          <cell r="C15218" t="str">
            <v>YEC9375192</v>
          </cell>
          <cell r="D15218" t="str">
            <v>2023-2024</v>
          </cell>
          <cell r="E15218">
            <v>37</v>
          </cell>
          <cell r="F15218" t="str">
            <v>0370</v>
          </cell>
          <cell r="G15218" t="str">
            <v>J005</v>
          </cell>
          <cell r="H15218" t="str">
            <v>EB-BUS CABLE:</v>
          </cell>
          <cell r="I15218" t="str">
            <v>EB-Bus kabel</v>
          </cell>
          <cell r="K15218" t="str">
            <v>C8705065-1-04AC</v>
          </cell>
          <cell r="L15218" t="str">
            <v>C8705065-1-04AC</v>
          </cell>
        </row>
        <row r="15219">
          <cell r="B15219" t="str">
            <v>YEC9375192Motorkabel</v>
          </cell>
          <cell r="C15219" t="str">
            <v>YEC9375192</v>
          </cell>
          <cell r="D15219" t="str">
            <v>2023-2024</v>
          </cell>
          <cell r="E15219">
            <v>38</v>
          </cell>
          <cell r="F15219" t="str">
            <v>0380</v>
          </cell>
          <cell r="G15219" t="str">
            <v>J006</v>
          </cell>
          <cell r="H15219" t="str">
            <v>POWER CABLE:</v>
          </cell>
          <cell r="I15219" t="str">
            <v>Motorkabel</v>
          </cell>
          <cell r="K15219" t="str">
            <v>C8705065-1-03A</v>
          </cell>
          <cell r="L15219" t="str">
            <v>C8705065-1-03A</v>
          </cell>
        </row>
        <row r="15220">
          <cell r="B15220" t="str">
            <v>YEC9375192Kabel framlampa</v>
          </cell>
          <cell r="C15220" t="str">
            <v>YEC9375192</v>
          </cell>
          <cell r="D15220" t="str">
            <v>2023-2024</v>
          </cell>
          <cell r="E15220">
            <v>39</v>
          </cell>
          <cell r="F15220" t="str">
            <v>0390</v>
          </cell>
          <cell r="G15220" t="str">
            <v>J007</v>
          </cell>
          <cell r="H15220" t="str">
            <v>F. LIGHT CABLE:</v>
          </cell>
          <cell r="I15220" t="str">
            <v>Kabel framlampa</v>
          </cell>
          <cell r="K15220" t="str">
            <v>Ingår i EB-buskabeln</v>
          </cell>
          <cell r="L15220" t="str">
            <v>Ingår i EB-buskabeln</v>
          </cell>
        </row>
        <row r="15221">
          <cell r="B15221" t="str">
            <v>YEC9375192Kabel baklampa</v>
          </cell>
          <cell r="C15221" t="str">
            <v>YEC9375192</v>
          </cell>
          <cell r="D15221" t="str">
            <v>2023-2024</v>
          </cell>
          <cell r="E15221">
            <v>40</v>
          </cell>
          <cell r="F15221" t="str">
            <v>0400</v>
          </cell>
          <cell r="G15221" t="str">
            <v>J008</v>
          </cell>
          <cell r="H15221" t="str">
            <v>R. LIGHT CABLE:</v>
          </cell>
          <cell r="I15221" t="str">
            <v>Kabel baklampa</v>
          </cell>
          <cell r="K15221" t="str">
            <v>INGÅR I BATTERIET</v>
          </cell>
          <cell r="L15221" t="str">
            <v>Ingår i batteriet</v>
          </cell>
        </row>
        <row r="15222">
          <cell r="B15222" t="str">
            <v>YEC9375192Hastighetssensor</v>
          </cell>
          <cell r="C15222" t="str">
            <v>YEC9375192</v>
          </cell>
          <cell r="D15222" t="str">
            <v>2023-2024</v>
          </cell>
          <cell r="E15222">
            <v>41</v>
          </cell>
          <cell r="F15222" t="str">
            <v>0410</v>
          </cell>
          <cell r="G15222" t="str">
            <v>J009</v>
          </cell>
          <cell r="H15222" t="str">
            <v>SPEED SENSOR:</v>
          </cell>
          <cell r="I15222" t="str">
            <v>Hastighetssensor</v>
          </cell>
          <cell r="K15222" t="str">
            <v>INGÅR I MOTORN</v>
          </cell>
          <cell r="L15222" t="str">
            <v>Ingår i motorn</v>
          </cell>
        </row>
        <row r="15223">
          <cell r="B15223" t="str">
            <v>YEC9375192Batteri</v>
          </cell>
          <cell r="C15223" t="str">
            <v>YEC9375192</v>
          </cell>
          <cell r="D15223" t="str">
            <v>2023-2024</v>
          </cell>
          <cell r="E15223">
            <v>42</v>
          </cell>
          <cell r="F15223" t="str">
            <v>0420</v>
          </cell>
          <cell r="G15223" t="str">
            <v>J002</v>
          </cell>
          <cell r="H15223" t="str">
            <v>BATTERY:</v>
          </cell>
          <cell r="I15223" t="str">
            <v>Batteri</v>
          </cell>
          <cell r="K15223" t="str">
            <v>C8705186-E-11C</v>
          </cell>
          <cell r="L15223" t="str">
            <v>C8705186-E-11C</v>
          </cell>
        </row>
        <row r="15224">
          <cell r="B15224" t="str">
            <v>YEC9375192Batterihållare</v>
          </cell>
          <cell r="C15224" t="str">
            <v>YEC9375192</v>
          </cell>
          <cell r="D15224" t="str">
            <v>2023-2024</v>
          </cell>
          <cell r="E15224">
            <v>43</v>
          </cell>
          <cell r="F15224" t="str">
            <v>0430</v>
          </cell>
          <cell r="G15224" t="str">
            <v>J003</v>
          </cell>
          <cell r="H15224" t="str">
            <v>BATTERY HOLDER/Slider</v>
          </cell>
          <cell r="I15224" t="str">
            <v>Batterihållare</v>
          </cell>
          <cell r="L15224" t="e">
            <v>#N/A</v>
          </cell>
        </row>
        <row r="15225">
          <cell r="B15225" t="str">
            <v>YEC9375192Batteriladdare</v>
          </cell>
          <cell r="C15225" t="str">
            <v>YEC9375192</v>
          </cell>
          <cell r="D15225" t="str">
            <v>2023-2024</v>
          </cell>
          <cell r="E15225">
            <v>44</v>
          </cell>
          <cell r="F15225" t="str">
            <v>0440</v>
          </cell>
          <cell r="G15225" t="str">
            <v>J010</v>
          </cell>
          <cell r="H15225" t="str">
            <v>CHARGER:</v>
          </cell>
          <cell r="I15225" t="str">
            <v>Batteriladdare</v>
          </cell>
          <cell r="K15225" t="str">
            <v>C8705058-1-1D</v>
          </cell>
          <cell r="L15225" t="str">
            <v>C8705058-1-1D</v>
          </cell>
        </row>
        <row r="15226">
          <cell r="B15226" t="str">
            <v>YEC9375192Kontrollbox</v>
          </cell>
          <cell r="C15226" t="str">
            <v>YEC9375192</v>
          </cell>
          <cell r="D15226" t="str">
            <v>2023-2024</v>
          </cell>
          <cell r="E15226">
            <v>45</v>
          </cell>
          <cell r="F15226" t="str">
            <v>0450</v>
          </cell>
          <cell r="G15226" t="str">
            <v>J011</v>
          </cell>
          <cell r="H15226" t="str">
            <v>Controller</v>
          </cell>
          <cell r="I15226" t="str">
            <v>Kontrollbox</v>
          </cell>
          <cell r="K15226" t="str">
            <v>C8705142-10-02C</v>
          </cell>
          <cell r="L15226" t="str">
            <v>C8705142-10-02C</v>
          </cell>
        </row>
        <row r="15227">
          <cell r="B15227" t="str">
            <v>YEC9375192Växelöra</v>
          </cell>
          <cell r="C15227" t="str">
            <v>YEC9375192</v>
          </cell>
          <cell r="D15227" t="str">
            <v>2023-2024</v>
          </cell>
          <cell r="E15227">
            <v>46</v>
          </cell>
          <cell r="F15227" t="str">
            <v>0460</v>
          </cell>
          <cell r="G15227" t="str">
            <v>D005</v>
          </cell>
          <cell r="H15227" t="str">
            <v>Gear hanger</v>
          </cell>
          <cell r="I15227" t="str">
            <v>Växelöra</v>
          </cell>
          <cell r="L15227" t="e">
            <v>#N/A</v>
          </cell>
        </row>
        <row r="15228">
          <cell r="B15228" t="str">
            <v>YEC9375193RAM</v>
          </cell>
          <cell r="C15228" t="str">
            <v>YEC9375193</v>
          </cell>
          <cell r="D15228" t="str">
            <v>2023-2024</v>
          </cell>
          <cell r="E15228">
            <v>1</v>
          </cell>
          <cell r="F15228" t="str">
            <v>0010</v>
          </cell>
          <cell r="G15228" t="str">
            <v>A001</v>
          </cell>
          <cell r="H15228" t="str">
            <v>PAINTED FRAME</v>
          </cell>
          <cell r="I15228" t="str">
            <v>RAM</v>
          </cell>
          <cell r="L15228" t="e">
            <v>#N/A</v>
          </cell>
        </row>
        <row r="15229">
          <cell r="B15229" t="str">
            <v>YEC9375193Framgaffel</v>
          </cell>
          <cell r="C15229" t="str">
            <v>YEC9375193</v>
          </cell>
          <cell r="D15229" t="str">
            <v>2023-2024</v>
          </cell>
          <cell r="E15229">
            <v>2</v>
          </cell>
          <cell r="F15229" t="str">
            <v>0020</v>
          </cell>
          <cell r="G15229" t="str">
            <v>A002</v>
          </cell>
          <cell r="H15229" t="str">
            <v>PAINTED FORK</v>
          </cell>
          <cell r="I15229" t="str">
            <v>Framgaffel</v>
          </cell>
          <cell r="L15229" t="e">
            <v>#N/A</v>
          </cell>
        </row>
        <row r="15230">
          <cell r="B15230" t="str">
            <v>YEC9375193Styrlager</v>
          </cell>
          <cell r="C15230" t="str">
            <v>YEC9375193</v>
          </cell>
          <cell r="D15230" t="str">
            <v>2023-2024</v>
          </cell>
          <cell r="E15230">
            <v>3</v>
          </cell>
          <cell r="F15230" t="str">
            <v>0030</v>
          </cell>
          <cell r="G15230" t="str">
            <v>B001</v>
          </cell>
          <cell r="H15230" t="str">
            <v>Head Set</v>
          </cell>
          <cell r="I15230" t="str">
            <v>Styrlager</v>
          </cell>
          <cell r="K15230" t="str">
            <v>C2105256</v>
          </cell>
          <cell r="L15230" t="str">
            <v>C2105256</v>
          </cell>
        </row>
        <row r="15231">
          <cell r="B15231" t="str">
            <v xml:space="preserve">YEC9375193Styrstam </v>
          </cell>
          <cell r="C15231" t="str">
            <v>YEC9375193</v>
          </cell>
          <cell r="D15231" t="str">
            <v>2023-2024</v>
          </cell>
          <cell r="E15231">
            <v>4</v>
          </cell>
          <cell r="F15231" t="str">
            <v>0040</v>
          </cell>
          <cell r="G15231" t="str">
            <v>B002</v>
          </cell>
          <cell r="H15231" t="str">
            <v>Handlebar Stem</v>
          </cell>
          <cell r="I15231" t="str">
            <v xml:space="preserve">Styrstam </v>
          </cell>
          <cell r="K15231" t="str">
            <v>C2205585-090</v>
          </cell>
          <cell r="L15231" t="str">
            <v>C2205585-090</v>
          </cell>
        </row>
        <row r="15232">
          <cell r="B15232" t="str">
            <v>YEC9375193Styre</v>
          </cell>
          <cell r="C15232" t="str">
            <v>YEC9375193</v>
          </cell>
          <cell r="D15232" t="str">
            <v>2023-2024</v>
          </cell>
          <cell r="E15232">
            <v>5</v>
          </cell>
          <cell r="F15232" t="str">
            <v>0050</v>
          </cell>
          <cell r="G15232" t="str">
            <v>B003</v>
          </cell>
          <cell r="H15232" t="str">
            <v>Handelbar</v>
          </cell>
          <cell r="I15232" t="str">
            <v>Styre</v>
          </cell>
          <cell r="K15232" t="str">
            <v>C2306074</v>
          </cell>
          <cell r="L15232" t="str">
            <v>C2306074</v>
          </cell>
        </row>
        <row r="15233">
          <cell r="B15233" t="str">
            <v>YEC9375193Bromsgrepp H</v>
          </cell>
          <cell r="C15233" t="str">
            <v>YEC9375193</v>
          </cell>
          <cell r="D15233" t="str">
            <v>2023-2024</v>
          </cell>
          <cell r="E15233">
            <v>6</v>
          </cell>
          <cell r="F15233" t="str">
            <v>0060</v>
          </cell>
          <cell r="G15233" t="str">
            <v>C002</v>
          </cell>
          <cell r="H15233" t="str">
            <v>Brake Lever R</v>
          </cell>
          <cell r="I15233" t="str">
            <v>Bromsgrepp H</v>
          </cell>
          <cell r="L15233" t="e">
            <v>#N/A</v>
          </cell>
        </row>
        <row r="15234">
          <cell r="B15234" t="str">
            <v>YEC9375193Bromsgrepp V</v>
          </cell>
          <cell r="C15234" t="str">
            <v>YEC9375193</v>
          </cell>
          <cell r="D15234" t="str">
            <v>2023-2024</v>
          </cell>
          <cell r="E15234">
            <v>7</v>
          </cell>
          <cell r="F15234" t="str">
            <v>0070</v>
          </cell>
          <cell r="G15234" t="str">
            <v>C001</v>
          </cell>
          <cell r="H15234" t="str">
            <v>Brake Lever L</v>
          </cell>
          <cell r="I15234" t="str">
            <v>Bromsgrepp V</v>
          </cell>
          <cell r="K15234" t="str">
            <v>Shimano</v>
          </cell>
          <cell r="L15234" t="str">
            <v>Kontakta SHIMANO</v>
          </cell>
        </row>
        <row r="15235">
          <cell r="B15235" t="str">
            <v>YEC9375193Växelreglage H</v>
          </cell>
          <cell r="C15235" t="str">
            <v>YEC9375193</v>
          </cell>
          <cell r="D15235" t="str">
            <v>2023-2024</v>
          </cell>
          <cell r="E15235">
            <v>8</v>
          </cell>
          <cell r="F15235" t="str">
            <v>0080</v>
          </cell>
          <cell r="G15235" t="str">
            <v>D002</v>
          </cell>
          <cell r="H15235" t="str">
            <v>Shift Lever R</v>
          </cell>
          <cell r="I15235" t="str">
            <v>Växelreglage H</v>
          </cell>
          <cell r="K15235" t="str">
            <v>C5105092</v>
          </cell>
          <cell r="L15235" t="str">
            <v>Kontakta SHIMANO</v>
          </cell>
        </row>
        <row r="15236">
          <cell r="B15236" t="str">
            <v>YEC9375193Växelreglage V</v>
          </cell>
          <cell r="C15236" t="str">
            <v>YEC9375193</v>
          </cell>
          <cell r="D15236" t="str">
            <v>2023-2024</v>
          </cell>
          <cell r="E15236">
            <v>9</v>
          </cell>
          <cell r="F15236" t="str">
            <v>0090</v>
          </cell>
          <cell r="G15236" t="str">
            <v>D001</v>
          </cell>
          <cell r="H15236" t="str">
            <v>Shift Lever L</v>
          </cell>
          <cell r="I15236" t="str">
            <v>Växelreglage V</v>
          </cell>
          <cell r="L15236" t="e">
            <v>#N/A</v>
          </cell>
        </row>
        <row r="15237">
          <cell r="B15237" t="str">
            <v>YEC9375193Handtag par</v>
          </cell>
          <cell r="C15237" t="str">
            <v>YEC9375193</v>
          </cell>
          <cell r="D15237" t="str">
            <v>2023-2024</v>
          </cell>
          <cell r="E15237">
            <v>10</v>
          </cell>
          <cell r="F15237" t="str">
            <v>0100</v>
          </cell>
          <cell r="G15237" t="str">
            <v>B004</v>
          </cell>
          <cell r="H15237" t="str">
            <v>Grip R</v>
          </cell>
          <cell r="I15237" t="str">
            <v>Handtag par</v>
          </cell>
          <cell r="K15237" t="str">
            <v>C2505528</v>
          </cell>
          <cell r="L15237" t="str">
            <v>C2500057</v>
          </cell>
        </row>
        <row r="15238">
          <cell r="B15238" t="str">
            <v>YEC9375193Frambroms</v>
          </cell>
          <cell r="C15238" t="str">
            <v>YEC9375193</v>
          </cell>
          <cell r="D15238" t="str">
            <v>2023-2024</v>
          </cell>
          <cell r="E15238">
            <v>11</v>
          </cell>
          <cell r="F15238" t="str">
            <v>0110</v>
          </cell>
          <cell r="G15238" t="str">
            <v>C003</v>
          </cell>
          <cell r="H15238" t="str">
            <v xml:space="preserve">Brake front </v>
          </cell>
          <cell r="I15238" t="str">
            <v>Frambroms</v>
          </cell>
          <cell r="K15238" t="str">
            <v>AMT200KLFURX100</v>
          </cell>
          <cell r="L15238" t="str">
            <v>Kontakta SHIMANO</v>
          </cell>
        </row>
        <row r="15239">
          <cell r="B15239" t="str">
            <v>YEC9375193Bakbroms</v>
          </cell>
          <cell r="C15239" t="str">
            <v>YEC9375193</v>
          </cell>
          <cell r="D15239" t="str">
            <v>2023-2024</v>
          </cell>
          <cell r="E15239">
            <v>12</v>
          </cell>
          <cell r="F15239" t="str">
            <v>0120</v>
          </cell>
          <cell r="G15239" t="str">
            <v>C004</v>
          </cell>
          <cell r="H15239" t="str">
            <v>Brake rear</v>
          </cell>
          <cell r="I15239" t="str">
            <v>Bakbroms</v>
          </cell>
          <cell r="K15239" t="str">
            <v>Fotbroms</v>
          </cell>
          <cell r="L15239" t="str">
            <v>Kontakta SHIMANO</v>
          </cell>
        </row>
        <row r="15240">
          <cell r="B15240" t="str">
            <v>YEC9375193Vevlager</v>
          </cell>
          <cell r="C15240" t="str">
            <v>YEC9375193</v>
          </cell>
          <cell r="D15240" t="str">
            <v>2023-2024</v>
          </cell>
          <cell r="E15240">
            <v>13</v>
          </cell>
          <cell r="F15240" t="str">
            <v>0130</v>
          </cell>
          <cell r="G15240" t="str">
            <v>E001</v>
          </cell>
          <cell r="H15240" t="str">
            <v xml:space="preserve">BB-set </v>
          </cell>
          <cell r="I15240" t="str">
            <v>Vevlager</v>
          </cell>
          <cell r="K15240" t="str">
            <v>C8705065-1-124C</v>
          </cell>
          <cell r="L15240" t="str">
            <v>C8705065-1-124C</v>
          </cell>
        </row>
        <row r="15241">
          <cell r="B15241" t="str">
            <v>YEC9375193Vevparti</v>
          </cell>
          <cell r="C15241" t="str">
            <v>YEC9375193</v>
          </cell>
          <cell r="D15241" t="str">
            <v>2023-2024</v>
          </cell>
          <cell r="E15241">
            <v>14</v>
          </cell>
          <cell r="F15241" t="str">
            <v>0140</v>
          </cell>
          <cell r="G15241" t="str">
            <v>E002</v>
          </cell>
          <cell r="H15241" t="str">
            <v>Front Chainwheel</v>
          </cell>
          <cell r="I15241" t="str">
            <v>Vevparti</v>
          </cell>
          <cell r="K15241" t="str">
            <v>C3305681-170-EG</v>
          </cell>
          <cell r="L15241" t="str">
            <v>C3305681-170-EG</v>
          </cell>
        </row>
        <row r="15242">
          <cell r="B15242" t="str">
            <v>YEC9375193Kedjeskydd</v>
          </cell>
          <cell r="C15242" t="str">
            <v>YEC9375193</v>
          </cell>
          <cell r="D15242" t="str">
            <v>2023-2024</v>
          </cell>
          <cell r="E15242">
            <v>15</v>
          </cell>
          <cell r="F15242" t="str">
            <v>0150</v>
          </cell>
          <cell r="G15242" t="str">
            <v>H001</v>
          </cell>
          <cell r="H15242" t="str">
            <v>Chain guard</v>
          </cell>
          <cell r="I15242" t="str">
            <v>Kedjeskydd</v>
          </cell>
          <cell r="K15242" t="str">
            <v>C8305427/ZBK</v>
          </cell>
          <cell r="L15242" t="str">
            <v>C8305427/ZBK</v>
          </cell>
        </row>
        <row r="15243">
          <cell r="B15243" t="str">
            <v>YEC9375193Kedjeskyddsfäste</v>
          </cell>
          <cell r="C15243" t="str">
            <v>YEC9375193</v>
          </cell>
          <cell r="D15243" t="str">
            <v>2023-2024</v>
          </cell>
          <cell r="E15243">
            <v>16</v>
          </cell>
          <cell r="F15243" t="str">
            <v>0160</v>
          </cell>
          <cell r="G15243" t="str">
            <v>H002</v>
          </cell>
          <cell r="H15243" t="str">
            <v>Chain guard bracket</v>
          </cell>
          <cell r="I15243" t="str">
            <v>Kedjeskyddsfäste</v>
          </cell>
          <cell r="K15243" t="str">
            <v>C8305427</v>
          </cell>
          <cell r="L15243" t="str">
            <v>C8305427</v>
          </cell>
        </row>
        <row r="15244">
          <cell r="B15244" t="str">
            <v>YEC9375193Framväxel</v>
          </cell>
          <cell r="C15244" t="str">
            <v>YEC9375193</v>
          </cell>
          <cell r="D15244" t="str">
            <v>2023-2024</v>
          </cell>
          <cell r="E15244">
            <v>17</v>
          </cell>
          <cell r="F15244" t="str">
            <v>0170</v>
          </cell>
          <cell r="G15244" t="str">
            <v>D003</v>
          </cell>
          <cell r="H15244" t="str">
            <v>Front Derailleur</v>
          </cell>
          <cell r="I15244" t="str">
            <v>Framväxel</v>
          </cell>
          <cell r="L15244" t="e">
            <v>#N/A</v>
          </cell>
        </row>
        <row r="15245">
          <cell r="B15245" t="str">
            <v>YEC9375193Bakväxel</v>
          </cell>
          <cell r="C15245" t="str">
            <v>YEC9375193</v>
          </cell>
          <cell r="D15245" t="str">
            <v>2023-2024</v>
          </cell>
          <cell r="E15245">
            <v>18</v>
          </cell>
          <cell r="F15245" t="str">
            <v>0180</v>
          </cell>
          <cell r="G15245" t="str">
            <v>D004</v>
          </cell>
          <cell r="H15245" t="str">
            <v>Rear Derailleur</v>
          </cell>
          <cell r="I15245" t="str">
            <v>Bakväxel</v>
          </cell>
          <cell r="K15245" t="str">
            <v>Shimano</v>
          </cell>
          <cell r="L15245" t="str">
            <v>Kontakta SHIMANO</v>
          </cell>
        </row>
        <row r="15246">
          <cell r="B15246" t="str">
            <v>YEC9375193Kedja</v>
          </cell>
          <cell r="C15246" t="str">
            <v>YEC9375193</v>
          </cell>
          <cell r="D15246" t="str">
            <v>2023-2024</v>
          </cell>
          <cell r="E15246">
            <v>19</v>
          </cell>
          <cell r="F15246" t="str">
            <v>0190</v>
          </cell>
          <cell r="G15246" t="str">
            <v>E003</v>
          </cell>
          <cell r="H15246" t="str">
            <v xml:space="preserve">Chain </v>
          </cell>
          <cell r="I15246" t="str">
            <v>Kedja</v>
          </cell>
          <cell r="K15246" t="str">
            <v>C3405001-0100</v>
          </cell>
          <cell r="L15246" t="str">
            <v>C3400002</v>
          </cell>
        </row>
        <row r="15247">
          <cell r="B15247" t="str">
            <v>YEC9375193Kassett</v>
          </cell>
          <cell r="C15247" t="str">
            <v>YEC9375193</v>
          </cell>
          <cell r="D15247" t="str">
            <v>2023-2024</v>
          </cell>
          <cell r="E15247">
            <v>20</v>
          </cell>
          <cell r="F15247" t="str">
            <v>0200</v>
          </cell>
          <cell r="G15247" t="str">
            <v>E004</v>
          </cell>
          <cell r="H15247" t="str">
            <v>Cassette Sprocket</v>
          </cell>
          <cell r="I15247" t="str">
            <v>Kassett</v>
          </cell>
          <cell r="K15247" t="str">
            <v>ASMGEAR16SU</v>
          </cell>
          <cell r="L15247" t="str">
            <v>Kontakta SHIMANO</v>
          </cell>
        </row>
        <row r="15248">
          <cell r="B15248" t="str">
            <v>YEC9375193Framhjul</v>
          </cell>
          <cell r="C15248" t="str">
            <v>YEC9375193</v>
          </cell>
          <cell r="D15248" t="str">
            <v>2023-2024</v>
          </cell>
          <cell r="E15248">
            <v>21</v>
          </cell>
          <cell r="F15248" t="str">
            <v>0210</v>
          </cell>
          <cell r="G15248" t="str">
            <v>F001</v>
          </cell>
          <cell r="H15248" t="str">
            <v>Front hub</v>
          </cell>
          <cell r="I15248" t="str">
            <v>Framhjul</v>
          </cell>
          <cell r="K15248" t="str">
            <v>C4108231</v>
          </cell>
          <cell r="L15248" t="str">
            <v>C4100366</v>
          </cell>
        </row>
        <row r="15249">
          <cell r="B15249" t="str">
            <v>YEC9375193Bakhjul</v>
          </cell>
          <cell r="C15249" t="str">
            <v>YEC9375193</v>
          </cell>
          <cell r="D15249" t="str">
            <v>2023-2024</v>
          </cell>
          <cell r="E15249">
            <v>22</v>
          </cell>
          <cell r="F15249" t="str">
            <v>0220</v>
          </cell>
          <cell r="G15249" t="str">
            <v>F002</v>
          </cell>
          <cell r="H15249" t="str">
            <v>Rear hub</v>
          </cell>
          <cell r="I15249" t="str">
            <v>Bakhjul</v>
          </cell>
          <cell r="K15249" t="str">
            <v>C4208327</v>
          </cell>
          <cell r="L15249" t="str">
            <v>C4200299</v>
          </cell>
        </row>
        <row r="15250">
          <cell r="B15250" t="str">
            <v>YEC9375193Däck</v>
          </cell>
          <cell r="C15250" t="str">
            <v>YEC9375193</v>
          </cell>
          <cell r="D15250" t="str">
            <v>2023-2024</v>
          </cell>
          <cell r="E15250">
            <v>23</v>
          </cell>
          <cell r="F15250" t="str">
            <v>0230</v>
          </cell>
          <cell r="G15250" t="str">
            <v>F003</v>
          </cell>
          <cell r="H15250" t="str">
            <v>Tire</v>
          </cell>
          <cell r="I15250" t="str">
            <v>Däck</v>
          </cell>
          <cell r="K15250" t="str">
            <v>C4906455</v>
          </cell>
          <cell r="L15250" t="str">
            <v>C4901463</v>
          </cell>
        </row>
        <row r="15251">
          <cell r="B15251" t="str">
            <v>YEC9375193Skärmar set</v>
          </cell>
          <cell r="C15251" t="str">
            <v>YEC9375193</v>
          </cell>
          <cell r="D15251" t="str">
            <v>2023-2024</v>
          </cell>
          <cell r="E15251">
            <v>24</v>
          </cell>
          <cell r="F15251" t="str">
            <v>0240</v>
          </cell>
          <cell r="G15251" t="str">
            <v>H003</v>
          </cell>
          <cell r="H15251" t="str">
            <v xml:space="preserve">Mudguard front   </v>
          </cell>
          <cell r="I15251" t="str">
            <v>Skärmar set</v>
          </cell>
          <cell r="K15251" t="str">
            <v>C8255677-848M</v>
          </cell>
          <cell r="L15251" t="str">
            <v>Kontakta Service</v>
          </cell>
        </row>
        <row r="15252">
          <cell r="B15252" t="str">
            <v>YEC9375193Pakethållare</v>
          </cell>
          <cell r="C15252" t="str">
            <v>YEC9375193</v>
          </cell>
          <cell r="D15252" t="str">
            <v>2023-2024</v>
          </cell>
          <cell r="E15252">
            <v>25</v>
          </cell>
          <cell r="F15252" t="str">
            <v>0250</v>
          </cell>
          <cell r="G15252" t="str">
            <v>H004</v>
          </cell>
          <cell r="H15252" t="str">
            <v>Carrier</v>
          </cell>
          <cell r="I15252" t="str">
            <v>Pakethållare</v>
          </cell>
          <cell r="K15252" t="str">
            <v>C8205834-BK</v>
          </cell>
          <cell r="L15252" t="str">
            <v>C8205834-BK</v>
          </cell>
        </row>
        <row r="15253">
          <cell r="B15253" t="str">
            <v>YEC9375193Sadel</v>
          </cell>
          <cell r="C15253" t="str">
            <v>YEC9375193</v>
          </cell>
          <cell r="D15253" t="str">
            <v>2023-2024</v>
          </cell>
          <cell r="E15253">
            <v>26</v>
          </cell>
          <cell r="F15253" t="str">
            <v>0260</v>
          </cell>
          <cell r="G15253" t="str">
            <v>G001</v>
          </cell>
          <cell r="H15253" t="str">
            <v>Saddle</v>
          </cell>
          <cell r="I15253" t="str">
            <v>Sadel</v>
          </cell>
          <cell r="K15253" t="str">
            <v>C7105989</v>
          </cell>
          <cell r="L15253" t="str">
            <v>C7100596</v>
          </cell>
        </row>
        <row r="15254">
          <cell r="B15254" t="str">
            <v>YEC9375193Sadelstolpe</v>
          </cell>
          <cell r="C15254" t="str">
            <v>YEC9375193</v>
          </cell>
          <cell r="D15254" t="str">
            <v>2023-2024</v>
          </cell>
          <cell r="E15254">
            <v>27</v>
          </cell>
          <cell r="F15254" t="str">
            <v>0270</v>
          </cell>
          <cell r="G15254" t="str">
            <v>G002</v>
          </cell>
          <cell r="H15254" t="str">
            <v>Seatpost</v>
          </cell>
          <cell r="I15254" t="str">
            <v>Sadelstolpe</v>
          </cell>
          <cell r="K15254" t="str">
            <v>C7205260</v>
          </cell>
          <cell r="L15254" t="str">
            <v>C7200053</v>
          </cell>
        </row>
        <row r="15255">
          <cell r="B15255" t="str">
            <v>YEC9375193Sadelrörsklämma</v>
          </cell>
          <cell r="C15255" t="str">
            <v>YEC9375193</v>
          </cell>
          <cell r="D15255" t="str">
            <v>2023-2024</v>
          </cell>
          <cell r="E15255">
            <v>28</v>
          </cell>
          <cell r="F15255" t="str">
            <v>0280</v>
          </cell>
          <cell r="G15255" t="str">
            <v>G003</v>
          </cell>
          <cell r="H15255" t="str">
            <v>Seat Clamp</v>
          </cell>
          <cell r="I15255" t="str">
            <v>Sadelrörsklämma</v>
          </cell>
          <cell r="K15255" t="str">
            <v>C7305002</v>
          </cell>
          <cell r="L15255" t="str">
            <v>C7300027-318</v>
          </cell>
        </row>
        <row r="15256">
          <cell r="B15256" t="str">
            <v>YEC9375193Framlampa</v>
          </cell>
          <cell r="C15256" t="str">
            <v>YEC9375193</v>
          </cell>
          <cell r="D15256" t="str">
            <v>2023-2024</v>
          </cell>
          <cell r="E15256">
            <v>29</v>
          </cell>
          <cell r="F15256" t="str">
            <v>0290</v>
          </cell>
          <cell r="G15256" t="str">
            <v>H005</v>
          </cell>
          <cell r="H15256" t="str">
            <v>Front light</v>
          </cell>
          <cell r="I15256" t="str">
            <v>Framlampa</v>
          </cell>
          <cell r="K15256" t="str">
            <v>C8015300</v>
          </cell>
          <cell r="L15256" t="str">
            <v>C8015300</v>
          </cell>
        </row>
        <row r="15257">
          <cell r="B15257" t="str">
            <v>YEC9375193Baklampa</v>
          </cell>
          <cell r="C15257" t="str">
            <v>YEC9375193</v>
          </cell>
          <cell r="D15257" t="str">
            <v>2023-2024</v>
          </cell>
          <cell r="E15257">
            <v>30</v>
          </cell>
          <cell r="F15257" t="str">
            <v>0300</v>
          </cell>
          <cell r="G15257" t="str">
            <v>H006</v>
          </cell>
          <cell r="H15257" t="str">
            <v>Light, Rear</v>
          </cell>
          <cell r="I15257" t="str">
            <v>Baklampa</v>
          </cell>
          <cell r="K15257" t="str">
            <v>C8705186-1RLBK</v>
          </cell>
          <cell r="L15257" t="str">
            <v>C8705186-1RLBK</v>
          </cell>
        </row>
        <row r="15258">
          <cell r="B15258" t="str">
            <v>YEC9375193Låssats</v>
          </cell>
          <cell r="C15258" t="str">
            <v>YEC9375193</v>
          </cell>
          <cell r="D15258" t="str">
            <v>2023-2024</v>
          </cell>
          <cell r="E15258">
            <v>31</v>
          </cell>
          <cell r="F15258" t="str">
            <v>0310</v>
          </cell>
          <cell r="G15258" t="str">
            <v>H007</v>
          </cell>
          <cell r="H15258" t="str">
            <v>Lock</v>
          </cell>
          <cell r="I15258" t="str">
            <v>Låssats</v>
          </cell>
          <cell r="K15258" t="str">
            <v>C8405069</v>
          </cell>
          <cell r="L15258" t="str">
            <v>C8405069</v>
          </cell>
        </row>
        <row r="15259">
          <cell r="B15259" t="str">
            <v>YEC9375193Stöd</v>
          </cell>
          <cell r="C15259" t="str">
            <v>YEC9375193</v>
          </cell>
          <cell r="D15259" t="str">
            <v>2023-2024</v>
          </cell>
          <cell r="E15259">
            <v>32</v>
          </cell>
          <cell r="F15259" t="str">
            <v>0320</v>
          </cell>
          <cell r="G15259" t="str">
            <v>H008</v>
          </cell>
          <cell r="H15259" t="str">
            <v>Kick stand</v>
          </cell>
          <cell r="I15259" t="str">
            <v>Stöd</v>
          </cell>
          <cell r="K15259" t="str">
            <v>C8105208-315</v>
          </cell>
          <cell r="L15259" t="str">
            <v>C8100034</v>
          </cell>
        </row>
        <row r="15260">
          <cell r="B15260" t="str">
            <v>YEC9375193Korg</v>
          </cell>
          <cell r="C15260" t="str">
            <v>YEC9375193</v>
          </cell>
          <cell r="D15260" t="str">
            <v>2023-2024</v>
          </cell>
          <cell r="E15260">
            <v>33</v>
          </cell>
          <cell r="F15260" t="str">
            <v>0330</v>
          </cell>
          <cell r="G15260" t="str">
            <v>H009</v>
          </cell>
          <cell r="H15260" t="str">
            <v>Basket / Fr carrier</v>
          </cell>
          <cell r="I15260" t="str">
            <v>Korg</v>
          </cell>
          <cell r="K15260" t="str">
            <v>C8605213</v>
          </cell>
          <cell r="L15260" t="str">
            <v>C8605213</v>
          </cell>
        </row>
        <row r="15261">
          <cell r="B15261" t="str">
            <v>YEC9375193Pedaler</v>
          </cell>
          <cell r="C15261" t="str">
            <v>YEC9375193</v>
          </cell>
          <cell r="D15261" t="str">
            <v>2023-2024</v>
          </cell>
          <cell r="E15261">
            <v>34</v>
          </cell>
          <cell r="F15261" t="str">
            <v>0340</v>
          </cell>
          <cell r="G15261" t="str">
            <v>E005</v>
          </cell>
          <cell r="H15261" t="str">
            <v xml:space="preserve">Pedal </v>
          </cell>
          <cell r="I15261" t="str">
            <v>Pedaler</v>
          </cell>
          <cell r="K15261" t="str">
            <v>C3505204</v>
          </cell>
          <cell r="L15261" t="str">
            <v>C3500026</v>
          </cell>
        </row>
        <row r="15262">
          <cell r="B15262" t="str">
            <v>YEC9375193Motor</v>
          </cell>
          <cell r="C15262" t="str">
            <v>YEC9375193</v>
          </cell>
          <cell r="D15262" t="str">
            <v>2023-2024</v>
          </cell>
          <cell r="E15262">
            <v>35</v>
          </cell>
          <cell r="F15262" t="str">
            <v>0350</v>
          </cell>
          <cell r="G15262" t="str">
            <v>J001</v>
          </cell>
          <cell r="H15262" t="str">
            <v>DRIVE UNIT:</v>
          </cell>
          <cell r="I15262" t="str">
            <v>Motor</v>
          </cell>
          <cell r="K15262" t="str">
            <v>C8705144-1-03</v>
          </cell>
          <cell r="L15262" t="str">
            <v>C8705144-1-03</v>
          </cell>
        </row>
        <row r="15263">
          <cell r="B15263" t="str">
            <v>YEC9375193Display</v>
          </cell>
          <cell r="C15263" t="str">
            <v>YEC9375193</v>
          </cell>
          <cell r="D15263" t="str">
            <v>2023-2024</v>
          </cell>
          <cell r="E15263">
            <v>36</v>
          </cell>
          <cell r="F15263" t="str">
            <v>0360</v>
          </cell>
          <cell r="G15263" t="str">
            <v>J004</v>
          </cell>
          <cell r="H15263" t="str">
            <v>DISPLAY:</v>
          </cell>
          <cell r="I15263" t="str">
            <v>Display</v>
          </cell>
          <cell r="K15263" t="str">
            <v>C8705068-1-30C</v>
          </cell>
          <cell r="L15263" t="str">
            <v>C8705068-1-30C</v>
          </cell>
        </row>
        <row r="15264">
          <cell r="B15264" t="str">
            <v>YEC9375193EB-Bus kabel</v>
          </cell>
          <cell r="C15264" t="str">
            <v>YEC9375193</v>
          </cell>
          <cell r="D15264" t="str">
            <v>2023-2024</v>
          </cell>
          <cell r="E15264">
            <v>37</v>
          </cell>
          <cell r="F15264" t="str">
            <v>0370</v>
          </cell>
          <cell r="G15264" t="str">
            <v>J005</v>
          </cell>
          <cell r="H15264" t="str">
            <v>EB-BUS CABLE:</v>
          </cell>
          <cell r="I15264" t="str">
            <v>EB-Bus kabel</v>
          </cell>
          <cell r="K15264" t="str">
            <v>C8705065-1-04AC</v>
          </cell>
          <cell r="L15264" t="str">
            <v>C8705065-1-04AC</v>
          </cell>
        </row>
        <row r="15265">
          <cell r="B15265" t="str">
            <v>YEC9375193Motorkabel</v>
          </cell>
          <cell r="C15265" t="str">
            <v>YEC9375193</v>
          </cell>
          <cell r="D15265" t="str">
            <v>2023-2024</v>
          </cell>
          <cell r="E15265">
            <v>38</v>
          </cell>
          <cell r="F15265" t="str">
            <v>0380</v>
          </cell>
          <cell r="G15265" t="str">
            <v>J006</v>
          </cell>
          <cell r="H15265" t="str">
            <v>POWER CABLE:</v>
          </cell>
          <cell r="I15265" t="str">
            <v>Motorkabel</v>
          </cell>
          <cell r="K15265" t="str">
            <v>C8705065-1-03A</v>
          </cell>
          <cell r="L15265" t="str">
            <v>C8705065-1-03A</v>
          </cell>
        </row>
        <row r="15266">
          <cell r="B15266" t="str">
            <v>YEC9375193Kabel framlampa</v>
          </cell>
          <cell r="C15266" t="str">
            <v>YEC9375193</v>
          </cell>
          <cell r="D15266" t="str">
            <v>2023-2024</v>
          </cell>
          <cell r="E15266">
            <v>39</v>
          </cell>
          <cell r="F15266" t="str">
            <v>0390</v>
          </cell>
          <cell r="G15266" t="str">
            <v>J007</v>
          </cell>
          <cell r="H15266" t="str">
            <v>F. LIGHT CABLE:</v>
          </cell>
          <cell r="I15266" t="str">
            <v>Kabel framlampa</v>
          </cell>
          <cell r="K15266" t="str">
            <v>Ingår i EB-buskabeln</v>
          </cell>
          <cell r="L15266" t="str">
            <v>Ingår i EB-buskabeln</v>
          </cell>
        </row>
        <row r="15267">
          <cell r="B15267" t="str">
            <v>YEC9375193Kabel baklampa</v>
          </cell>
          <cell r="C15267" t="str">
            <v>YEC9375193</v>
          </cell>
          <cell r="D15267" t="str">
            <v>2023-2024</v>
          </cell>
          <cell r="E15267">
            <v>40</v>
          </cell>
          <cell r="F15267" t="str">
            <v>0400</v>
          </cell>
          <cell r="G15267" t="str">
            <v>J008</v>
          </cell>
          <cell r="H15267" t="str">
            <v>R. LIGHT CABLE:</v>
          </cell>
          <cell r="I15267" t="str">
            <v>Kabel baklampa</v>
          </cell>
          <cell r="K15267" t="str">
            <v>INGÅR I BATTERIET</v>
          </cell>
          <cell r="L15267" t="str">
            <v>Ingår i batteriet</v>
          </cell>
        </row>
        <row r="15268">
          <cell r="B15268" t="str">
            <v>YEC9375193Hastighetssensor</v>
          </cell>
          <cell r="C15268" t="str">
            <v>YEC9375193</v>
          </cell>
          <cell r="D15268" t="str">
            <v>2023-2024</v>
          </cell>
          <cell r="E15268">
            <v>41</v>
          </cell>
          <cell r="F15268" t="str">
            <v>0410</v>
          </cell>
          <cell r="G15268" t="str">
            <v>J009</v>
          </cell>
          <cell r="H15268" t="str">
            <v>SPEED SENSOR:</v>
          </cell>
          <cell r="I15268" t="str">
            <v>Hastighetssensor</v>
          </cell>
          <cell r="K15268" t="str">
            <v>INGÅR I MOTORN</v>
          </cell>
          <cell r="L15268" t="str">
            <v>Ingår i motorn</v>
          </cell>
        </row>
        <row r="15269">
          <cell r="B15269" t="str">
            <v>YEC9375193Batteri</v>
          </cell>
          <cell r="C15269" t="str">
            <v>YEC9375193</v>
          </cell>
          <cell r="D15269" t="str">
            <v>2023-2024</v>
          </cell>
          <cell r="E15269">
            <v>42</v>
          </cell>
          <cell r="F15269" t="str">
            <v>0420</v>
          </cell>
          <cell r="G15269" t="str">
            <v>J002</v>
          </cell>
          <cell r="H15269" t="str">
            <v>BATTERY:</v>
          </cell>
          <cell r="I15269" t="str">
            <v>Batteri</v>
          </cell>
          <cell r="K15269" t="str">
            <v>C8705186-E-11C</v>
          </cell>
          <cell r="L15269" t="str">
            <v>C8705186-E-11C</v>
          </cell>
        </row>
        <row r="15270">
          <cell r="B15270" t="str">
            <v>YEC9375193Batterihållare</v>
          </cell>
          <cell r="C15270" t="str">
            <v>YEC9375193</v>
          </cell>
          <cell r="D15270" t="str">
            <v>2023-2024</v>
          </cell>
          <cell r="E15270">
            <v>43</v>
          </cell>
          <cell r="F15270" t="str">
            <v>0430</v>
          </cell>
          <cell r="G15270" t="str">
            <v>J003</v>
          </cell>
          <cell r="H15270" t="str">
            <v>BATTERY HOLDER/Slider</v>
          </cell>
          <cell r="I15270" t="str">
            <v>Batterihållare</v>
          </cell>
          <cell r="L15270" t="e">
            <v>#N/A</v>
          </cell>
        </row>
        <row r="15271">
          <cell r="B15271" t="str">
            <v>YEC9375193Batteriladdare</v>
          </cell>
          <cell r="C15271" t="str">
            <v>YEC9375193</v>
          </cell>
          <cell r="D15271" t="str">
            <v>2023-2024</v>
          </cell>
          <cell r="E15271">
            <v>44</v>
          </cell>
          <cell r="F15271" t="str">
            <v>0440</v>
          </cell>
          <cell r="G15271" t="str">
            <v>J010</v>
          </cell>
          <cell r="H15271" t="str">
            <v>CHARGER:</v>
          </cell>
          <cell r="I15271" t="str">
            <v>Batteriladdare</v>
          </cell>
          <cell r="K15271" t="str">
            <v>C8705058-1-1D</v>
          </cell>
          <cell r="L15271" t="str">
            <v>C8705058-1-1D</v>
          </cell>
        </row>
        <row r="15272">
          <cell r="B15272" t="str">
            <v>YEC9375193Kontrollbox</v>
          </cell>
          <cell r="C15272" t="str">
            <v>YEC9375193</v>
          </cell>
          <cell r="D15272" t="str">
            <v>2023-2024</v>
          </cell>
          <cell r="E15272">
            <v>45</v>
          </cell>
          <cell r="F15272" t="str">
            <v>0450</v>
          </cell>
          <cell r="G15272" t="str">
            <v>J011</v>
          </cell>
          <cell r="H15272" t="str">
            <v>Controller</v>
          </cell>
          <cell r="I15272" t="str">
            <v>Kontrollbox</v>
          </cell>
          <cell r="K15272" t="str">
            <v>C8705142-10-02C</v>
          </cell>
          <cell r="L15272" t="str">
            <v>C8705142-10-02C</v>
          </cell>
        </row>
        <row r="15273">
          <cell r="B15273" t="str">
            <v>YEC9375193Växelöra</v>
          </cell>
          <cell r="C15273" t="str">
            <v>YEC9375193</v>
          </cell>
          <cell r="D15273" t="str">
            <v>2023-2024</v>
          </cell>
          <cell r="E15273">
            <v>46</v>
          </cell>
          <cell r="F15273" t="str">
            <v>0460</v>
          </cell>
          <cell r="G15273" t="str">
            <v>D005</v>
          </cell>
          <cell r="H15273" t="str">
            <v>Gear hanger</v>
          </cell>
          <cell r="I15273" t="str">
            <v>Växelöra</v>
          </cell>
          <cell r="L15273" t="e">
            <v>#N/A</v>
          </cell>
        </row>
        <row r="15274">
          <cell r="B15274" t="str">
            <v>YEC9375194RAM</v>
          </cell>
          <cell r="C15274" t="str">
            <v>YEC9375194</v>
          </cell>
          <cell r="D15274" t="str">
            <v>2023-2024</v>
          </cell>
          <cell r="E15274">
            <v>1</v>
          </cell>
          <cell r="F15274" t="str">
            <v>0010</v>
          </cell>
          <cell r="G15274" t="str">
            <v>A001</v>
          </cell>
          <cell r="H15274" t="str">
            <v>PAINTED FRAME</v>
          </cell>
          <cell r="I15274" t="str">
            <v>RAM</v>
          </cell>
          <cell r="L15274" t="e">
            <v>#N/A</v>
          </cell>
        </row>
        <row r="15275">
          <cell r="B15275" t="str">
            <v>YEC9375194Framgaffel</v>
          </cell>
          <cell r="C15275" t="str">
            <v>YEC9375194</v>
          </cell>
          <cell r="D15275" t="str">
            <v>2023-2024</v>
          </cell>
          <cell r="E15275">
            <v>2</v>
          </cell>
          <cell r="F15275" t="str">
            <v>0020</v>
          </cell>
          <cell r="G15275" t="str">
            <v>A002</v>
          </cell>
          <cell r="H15275" t="str">
            <v>PAINTED FORK</v>
          </cell>
          <cell r="I15275" t="str">
            <v>Framgaffel</v>
          </cell>
          <cell r="L15275" t="e">
            <v>#N/A</v>
          </cell>
        </row>
        <row r="15276">
          <cell r="B15276" t="str">
            <v>YEC9375194Styrlager</v>
          </cell>
          <cell r="C15276" t="str">
            <v>YEC9375194</v>
          </cell>
          <cell r="D15276" t="str">
            <v>2023-2024</v>
          </cell>
          <cell r="E15276">
            <v>3</v>
          </cell>
          <cell r="F15276" t="str">
            <v>0030</v>
          </cell>
          <cell r="G15276" t="str">
            <v>B001</v>
          </cell>
          <cell r="H15276" t="str">
            <v>Head Set</v>
          </cell>
          <cell r="I15276" t="str">
            <v>Styrlager</v>
          </cell>
          <cell r="K15276" t="str">
            <v>C2105256</v>
          </cell>
          <cell r="L15276" t="str">
            <v>C2105256</v>
          </cell>
        </row>
        <row r="15277">
          <cell r="B15277" t="str">
            <v xml:space="preserve">YEC9375194Styrstam </v>
          </cell>
          <cell r="C15277" t="str">
            <v>YEC9375194</v>
          </cell>
          <cell r="D15277" t="str">
            <v>2023-2024</v>
          </cell>
          <cell r="E15277">
            <v>4</v>
          </cell>
          <cell r="F15277" t="str">
            <v>0040</v>
          </cell>
          <cell r="G15277" t="str">
            <v>B002</v>
          </cell>
          <cell r="H15277" t="str">
            <v>Handlebar Stem</v>
          </cell>
          <cell r="I15277" t="str">
            <v xml:space="preserve">Styrstam </v>
          </cell>
          <cell r="K15277" t="str">
            <v>C2205585-090</v>
          </cell>
          <cell r="L15277" t="str">
            <v>C2205585-090</v>
          </cell>
        </row>
        <row r="15278">
          <cell r="B15278" t="str">
            <v>YEC9375194Styre</v>
          </cell>
          <cell r="C15278" t="str">
            <v>YEC9375194</v>
          </cell>
          <cell r="D15278" t="str">
            <v>2023-2024</v>
          </cell>
          <cell r="E15278">
            <v>5</v>
          </cell>
          <cell r="F15278" t="str">
            <v>0050</v>
          </cell>
          <cell r="G15278" t="str">
            <v>B003</v>
          </cell>
          <cell r="H15278" t="str">
            <v>Handelbar</v>
          </cell>
          <cell r="I15278" t="str">
            <v>Styre</v>
          </cell>
          <cell r="K15278" t="str">
            <v>C2306074</v>
          </cell>
          <cell r="L15278" t="str">
            <v>C2306074</v>
          </cell>
        </row>
        <row r="15279">
          <cell r="B15279" t="str">
            <v>YEC9375194Bromsgrepp H</v>
          </cell>
          <cell r="C15279" t="str">
            <v>YEC9375194</v>
          </cell>
          <cell r="D15279" t="str">
            <v>2023-2024</v>
          </cell>
          <cell r="E15279">
            <v>6</v>
          </cell>
          <cell r="F15279" t="str">
            <v>0060</v>
          </cell>
          <cell r="G15279" t="str">
            <v>C002</v>
          </cell>
          <cell r="H15279" t="str">
            <v>Brake Lever R</v>
          </cell>
          <cell r="I15279" t="str">
            <v>Bromsgrepp H</v>
          </cell>
          <cell r="L15279" t="e">
            <v>#N/A</v>
          </cell>
        </row>
        <row r="15280">
          <cell r="B15280" t="str">
            <v>YEC9375194Bromsgrepp V</v>
          </cell>
          <cell r="C15280" t="str">
            <v>YEC9375194</v>
          </cell>
          <cell r="D15280" t="str">
            <v>2023-2024</v>
          </cell>
          <cell r="E15280">
            <v>7</v>
          </cell>
          <cell r="F15280" t="str">
            <v>0070</v>
          </cell>
          <cell r="G15280" t="str">
            <v>C001</v>
          </cell>
          <cell r="H15280" t="str">
            <v>Brake Lever L</v>
          </cell>
          <cell r="I15280" t="str">
            <v>Bromsgrepp V</v>
          </cell>
          <cell r="K15280" t="str">
            <v>Shimano</v>
          </cell>
          <cell r="L15280" t="str">
            <v>Kontakta SHIMANO</v>
          </cell>
        </row>
        <row r="15281">
          <cell r="B15281" t="str">
            <v>YEC9375194Växelreglage H</v>
          </cell>
          <cell r="C15281" t="str">
            <v>YEC9375194</v>
          </cell>
          <cell r="D15281" t="str">
            <v>2023-2024</v>
          </cell>
          <cell r="E15281">
            <v>8</v>
          </cell>
          <cell r="F15281" t="str">
            <v>0080</v>
          </cell>
          <cell r="G15281" t="str">
            <v>D002</v>
          </cell>
          <cell r="H15281" t="str">
            <v>Shift Lever R</v>
          </cell>
          <cell r="I15281" t="str">
            <v>Växelreglage H</v>
          </cell>
          <cell r="K15281" t="str">
            <v>C5105092</v>
          </cell>
          <cell r="L15281" t="str">
            <v>Kontakta SHIMANO</v>
          </cell>
        </row>
        <row r="15282">
          <cell r="B15282" t="str">
            <v>YEC9375194Växelreglage V</v>
          </cell>
          <cell r="C15282" t="str">
            <v>YEC9375194</v>
          </cell>
          <cell r="D15282" t="str">
            <v>2023-2024</v>
          </cell>
          <cell r="E15282">
            <v>9</v>
          </cell>
          <cell r="F15282" t="str">
            <v>0090</v>
          </cell>
          <cell r="G15282" t="str">
            <v>D001</v>
          </cell>
          <cell r="H15282" t="str">
            <v>Shift Lever L</v>
          </cell>
          <cell r="I15282" t="str">
            <v>Växelreglage V</v>
          </cell>
          <cell r="L15282" t="e">
            <v>#N/A</v>
          </cell>
        </row>
        <row r="15283">
          <cell r="B15283" t="str">
            <v>YEC9375194Handtag par</v>
          </cell>
          <cell r="C15283" t="str">
            <v>YEC9375194</v>
          </cell>
          <cell r="D15283" t="str">
            <v>2023-2024</v>
          </cell>
          <cell r="E15283">
            <v>10</v>
          </cell>
          <cell r="F15283" t="str">
            <v>0100</v>
          </cell>
          <cell r="G15283" t="str">
            <v>B004</v>
          </cell>
          <cell r="H15283" t="str">
            <v>Grip R</v>
          </cell>
          <cell r="I15283" t="str">
            <v>Handtag par</v>
          </cell>
          <cell r="K15283" t="str">
            <v>C2505528</v>
          </cell>
          <cell r="L15283" t="str">
            <v>C2500057</v>
          </cell>
        </row>
        <row r="15284">
          <cell r="B15284" t="str">
            <v>YEC9375194Frambroms</v>
          </cell>
          <cell r="C15284" t="str">
            <v>YEC9375194</v>
          </cell>
          <cell r="D15284" t="str">
            <v>2023-2024</v>
          </cell>
          <cell r="E15284">
            <v>11</v>
          </cell>
          <cell r="F15284" t="str">
            <v>0110</v>
          </cell>
          <cell r="G15284" t="str">
            <v>C003</v>
          </cell>
          <cell r="H15284" t="str">
            <v xml:space="preserve">Brake front </v>
          </cell>
          <cell r="I15284" t="str">
            <v>Frambroms</v>
          </cell>
          <cell r="K15284" t="str">
            <v>AMT200KLFURX100</v>
          </cell>
          <cell r="L15284" t="str">
            <v>Kontakta SHIMANO</v>
          </cell>
        </row>
        <row r="15285">
          <cell r="B15285" t="str">
            <v>YEC9375194Bakbroms</v>
          </cell>
          <cell r="C15285" t="str">
            <v>YEC9375194</v>
          </cell>
          <cell r="D15285" t="str">
            <v>2023-2024</v>
          </cell>
          <cell r="E15285">
            <v>12</v>
          </cell>
          <cell r="F15285" t="str">
            <v>0120</v>
          </cell>
          <cell r="G15285" t="str">
            <v>C004</v>
          </cell>
          <cell r="H15285" t="str">
            <v>Brake rear</v>
          </cell>
          <cell r="I15285" t="str">
            <v>Bakbroms</v>
          </cell>
          <cell r="K15285" t="str">
            <v>Fotbroms</v>
          </cell>
          <cell r="L15285" t="str">
            <v>Kontakta SHIMANO</v>
          </cell>
        </row>
        <row r="15286">
          <cell r="B15286" t="str">
            <v>YEC9375194Vevlager</v>
          </cell>
          <cell r="C15286" t="str">
            <v>YEC9375194</v>
          </cell>
          <cell r="D15286" t="str">
            <v>2023-2024</v>
          </cell>
          <cell r="E15286">
            <v>13</v>
          </cell>
          <cell r="F15286" t="str">
            <v>0130</v>
          </cell>
          <cell r="G15286" t="str">
            <v>E001</v>
          </cell>
          <cell r="H15286" t="str">
            <v xml:space="preserve">BB-set </v>
          </cell>
          <cell r="I15286" t="str">
            <v>Vevlager</v>
          </cell>
          <cell r="K15286" t="str">
            <v>C8705065-1-124C</v>
          </cell>
          <cell r="L15286" t="str">
            <v>C8705065-1-124C</v>
          </cell>
        </row>
        <row r="15287">
          <cell r="B15287" t="str">
            <v>YEC9375194Vevparti</v>
          </cell>
          <cell r="C15287" t="str">
            <v>YEC9375194</v>
          </cell>
          <cell r="D15287" t="str">
            <v>2023-2024</v>
          </cell>
          <cell r="E15287">
            <v>14</v>
          </cell>
          <cell r="F15287" t="str">
            <v>0140</v>
          </cell>
          <cell r="G15287" t="str">
            <v>E002</v>
          </cell>
          <cell r="H15287" t="str">
            <v>Front Chainwheel</v>
          </cell>
          <cell r="I15287" t="str">
            <v>Vevparti</v>
          </cell>
          <cell r="K15287" t="str">
            <v>C3305681-170-EG</v>
          </cell>
          <cell r="L15287" t="str">
            <v>C3305681-170-EG</v>
          </cell>
        </row>
        <row r="15288">
          <cell r="B15288" t="str">
            <v>YEC9375194Kedjeskydd</v>
          </cell>
          <cell r="C15288" t="str">
            <v>YEC9375194</v>
          </cell>
          <cell r="D15288" t="str">
            <v>2023-2024</v>
          </cell>
          <cell r="E15288">
            <v>15</v>
          </cell>
          <cell r="F15288" t="str">
            <v>0150</v>
          </cell>
          <cell r="G15288" t="str">
            <v>H001</v>
          </cell>
          <cell r="H15288" t="str">
            <v>Chain guard</v>
          </cell>
          <cell r="I15288" t="str">
            <v>Kedjeskydd</v>
          </cell>
          <cell r="K15288" t="str">
            <v>C8305427/ZBK</v>
          </cell>
          <cell r="L15288" t="str">
            <v>C8305427/ZBK</v>
          </cell>
        </row>
        <row r="15289">
          <cell r="B15289" t="str">
            <v>YEC9375194Kedjeskyddsfäste</v>
          </cell>
          <cell r="C15289" t="str">
            <v>YEC9375194</v>
          </cell>
          <cell r="D15289" t="str">
            <v>2023-2024</v>
          </cell>
          <cell r="E15289">
            <v>16</v>
          </cell>
          <cell r="F15289" t="str">
            <v>0160</v>
          </cell>
          <cell r="G15289" t="str">
            <v>H002</v>
          </cell>
          <cell r="H15289" t="str">
            <v>Chain guard bracket</v>
          </cell>
          <cell r="I15289" t="str">
            <v>Kedjeskyddsfäste</v>
          </cell>
          <cell r="K15289" t="str">
            <v>C8305427</v>
          </cell>
          <cell r="L15289" t="str">
            <v>C8305427</v>
          </cell>
        </row>
        <row r="15290">
          <cell r="B15290" t="str">
            <v>YEC9375194Framväxel</v>
          </cell>
          <cell r="C15290" t="str">
            <v>YEC9375194</v>
          </cell>
          <cell r="D15290" t="str">
            <v>2023-2024</v>
          </cell>
          <cell r="E15290">
            <v>17</v>
          </cell>
          <cell r="F15290" t="str">
            <v>0170</v>
          </cell>
          <cell r="G15290" t="str">
            <v>D003</v>
          </cell>
          <cell r="H15290" t="str">
            <v>Front Derailleur</v>
          </cell>
          <cell r="I15290" t="str">
            <v>Framväxel</v>
          </cell>
          <cell r="L15290" t="e">
            <v>#N/A</v>
          </cell>
        </row>
        <row r="15291">
          <cell r="B15291" t="str">
            <v>YEC9375194Bakväxel</v>
          </cell>
          <cell r="C15291" t="str">
            <v>YEC9375194</v>
          </cell>
          <cell r="D15291" t="str">
            <v>2023-2024</v>
          </cell>
          <cell r="E15291">
            <v>18</v>
          </cell>
          <cell r="F15291" t="str">
            <v>0180</v>
          </cell>
          <cell r="G15291" t="str">
            <v>D004</v>
          </cell>
          <cell r="H15291" t="str">
            <v>Rear Derailleur</v>
          </cell>
          <cell r="I15291" t="str">
            <v>Bakväxel</v>
          </cell>
          <cell r="K15291" t="str">
            <v>Shimano</v>
          </cell>
          <cell r="L15291" t="str">
            <v>Kontakta SHIMANO</v>
          </cell>
        </row>
        <row r="15292">
          <cell r="B15292" t="str">
            <v>YEC9375194Kedja</v>
          </cell>
          <cell r="C15292" t="str">
            <v>YEC9375194</v>
          </cell>
          <cell r="D15292" t="str">
            <v>2023-2024</v>
          </cell>
          <cell r="E15292">
            <v>19</v>
          </cell>
          <cell r="F15292" t="str">
            <v>0190</v>
          </cell>
          <cell r="G15292" t="str">
            <v>E003</v>
          </cell>
          <cell r="H15292" t="str">
            <v xml:space="preserve">Chain </v>
          </cell>
          <cell r="I15292" t="str">
            <v>Kedja</v>
          </cell>
          <cell r="K15292" t="str">
            <v>C3405001-0100</v>
          </cell>
          <cell r="L15292" t="str">
            <v>C3400002</v>
          </cell>
        </row>
        <row r="15293">
          <cell r="B15293" t="str">
            <v>YEC9375194Kassett</v>
          </cell>
          <cell r="C15293" t="str">
            <v>YEC9375194</v>
          </cell>
          <cell r="D15293" t="str">
            <v>2023-2024</v>
          </cell>
          <cell r="E15293">
            <v>20</v>
          </cell>
          <cell r="F15293" t="str">
            <v>0200</v>
          </cell>
          <cell r="G15293" t="str">
            <v>E004</v>
          </cell>
          <cell r="H15293" t="str">
            <v>Cassette Sprocket</v>
          </cell>
          <cell r="I15293" t="str">
            <v>Kassett</v>
          </cell>
          <cell r="K15293" t="str">
            <v>ASMGEAR16SU</v>
          </cell>
          <cell r="L15293" t="str">
            <v>Kontakta SHIMANO</v>
          </cell>
        </row>
        <row r="15294">
          <cell r="B15294" t="str">
            <v>YEC9375194Framhjul</v>
          </cell>
          <cell r="C15294" t="str">
            <v>YEC9375194</v>
          </cell>
          <cell r="D15294" t="str">
            <v>2023-2024</v>
          </cell>
          <cell r="E15294">
            <v>21</v>
          </cell>
          <cell r="F15294" t="str">
            <v>0210</v>
          </cell>
          <cell r="G15294" t="str">
            <v>F001</v>
          </cell>
          <cell r="H15294" t="str">
            <v>Front hub</v>
          </cell>
          <cell r="I15294" t="str">
            <v>Framhjul</v>
          </cell>
          <cell r="K15294" t="str">
            <v>C4108231</v>
          </cell>
          <cell r="L15294" t="str">
            <v>C4100366</v>
          </cell>
        </row>
        <row r="15295">
          <cell r="B15295" t="str">
            <v>YEC9375194Bakhjul</v>
          </cell>
          <cell r="C15295" t="str">
            <v>YEC9375194</v>
          </cell>
          <cell r="D15295" t="str">
            <v>2023-2024</v>
          </cell>
          <cell r="E15295">
            <v>22</v>
          </cell>
          <cell r="F15295" t="str">
            <v>0220</v>
          </cell>
          <cell r="G15295" t="str">
            <v>F002</v>
          </cell>
          <cell r="H15295" t="str">
            <v>Rear hub</v>
          </cell>
          <cell r="I15295" t="str">
            <v>Bakhjul</v>
          </cell>
          <cell r="K15295" t="str">
            <v>C4208327</v>
          </cell>
          <cell r="L15295" t="str">
            <v>C4200299</v>
          </cell>
        </row>
        <row r="15296">
          <cell r="B15296" t="str">
            <v>YEC9375194Däck</v>
          </cell>
          <cell r="C15296" t="str">
            <v>YEC9375194</v>
          </cell>
          <cell r="D15296" t="str">
            <v>2023-2024</v>
          </cell>
          <cell r="E15296">
            <v>23</v>
          </cell>
          <cell r="F15296" t="str">
            <v>0230</v>
          </cell>
          <cell r="G15296" t="str">
            <v>F003</v>
          </cell>
          <cell r="H15296" t="str">
            <v>Tire</v>
          </cell>
          <cell r="I15296" t="str">
            <v>Däck</v>
          </cell>
          <cell r="K15296" t="str">
            <v>C4906455</v>
          </cell>
          <cell r="L15296" t="str">
            <v>C4901463</v>
          </cell>
        </row>
        <row r="15297">
          <cell r="B15297" t="str">
            <v>YEC9375194Skärmar set</v>
          </cell>
          <cell r="C15297" t="str">
            <v>YEC9375194</v>
          </cell>
          <cell r="D15297" t="str">
            <v>2023-2024</v>
          </cell>
          <cell r="E15297">
            <v>24</v>
          </cell>
          <cell r="F15297" t="str">
            <v>0240</v>
          </cell>
          <cell r="G15297" t="str">
            <v>H003</v>
          </cell>
          <cell r="H15297" t="str">
            <v xml:space="preserve">Mudguard front   </v>
          </cell>
          <cell r="I15297" t="str">
            <v>Skärmar set</v>
          </cell>
          <cell r="K15297" t="str">
            <v>C8255677-847M</v>
          </cell>
          <cell r="L15297" t="str">
            <v>Kontakta Service</v>
          </cell>
        </row>
        <row r="15298">
          <cell r="B15298" t="str">
            <v>YEC9375194Pakethållare</v>
          </cell>
          <cell r="C15298" t="str">
            <v>YEC9375194</v>
          </cell>
          <cell r="D15298" t="str">
            <v>2023-2024</v>
          </cell>
          <cell r="E15298">
            <v>25</v>
          </cell>
          <cell r="F15298" t="str">
            <v>0250</v>
          </cell>
          <cell r="G15298" t="str">
            <v>H004</v>
          </cell>
          <cell r="H15298" t="str">
            <v>Carrier</v>
          </cell>
          <cell r="I15298" t="str">
            <v>Pakethållare</v>
          </cell>
          <cell r="K15298" t="str">
            <v>C8205834-BK</v>
          </cell>
          <cell r="L15298" t="str">
            <v>C8205834-BK</v>
          </cell>
        </row>
        <row r="15299">
          <cell r="B15299" t="str">
            <v>YEC9375194Sadel</v>
          </cell>
          <cell r="C15299" t="str">
            <v>YEC9375194</v>
          </cell>
          <cell r="D15299" t="str">
            <v>2023-2024</v>
          </cell>
          <cell r="E15299">
            <v>26</v>
          </cell>
          <cell r="F15299" t="str">
            <v>0260</v>
          </cell>
          <cell r="G15299" t="str">
            <v>G001</v>
          </cell>
          <cell r="H15299" t="str">
            <v>Saddle</v>
          </cell>
          <cell r="I15299" t="str">
            <v>Sadel</v>
          </cell>
          <cell r="K15299" t="str">
            <v>C7105989</v>
          </cell>
          <cell r="L15299" t="str">
            <v>C7100596</v>
          </cell>
        </row>
        <row r="15300">
          <cell r="B15300" t="str">
            <v>YEC9375194Sadelstolpe</v>
          </cell>
          <cell r="C15300" t="str">
            <v>YEC9375194</v>
          </cell>
          <cell r="D15300" t="str">
            <v>2023-2024</v>
          </cell>
          <cell r="E15300">
            <v>27</v>
          </cell>
          <cell r="F15300" t="str">
            <v>0270</v>
          </cell>
          <cell r="G15300" t="str">
            <v>G002</v>
          </cell>
          <cell r="H15300" t="str">
            <v>Seatpost</v>
          </cell>
          <cell r="I15300" t="str">
            <v>Sadelstolpe</v>
          </cell>
          <cell r="K15300" t="str">
            <v>C7205260</v>
          </cell>
          <cell r="L15300" t="str">
            <v>C7200053</v>
          </cell>
        </row>
        <row r="15301">
          <cell r="B15301" t="str">
            <v>YEC9375194Sadelrörsklämma</v>
          </cell>
          <cell r="C15301" t="str">
            <v>YEC9375194</v>
          </cell>
          <cell r="D15301" t="str">
            <v>2023-2024</v>
          </cell>
          <cell r="E15301">
            <v>28</v>
          </cell>
          <cell r="F15301" t="str">
            <v>0280</v>
          </cell>
          <cell r="G15301" t="str">
            <v>G003</v>
          </cell>
          <cell r="H15301" t="str">
            <v>Seat Clamp</v>
          </cell>
          <cell r="I15301" t="str">
            <v>Sadelrörsklämma</v>
          </cell>
          <cell r="K15301" t="str">
            <v>C7305002</v>
          </cell>
          <cell r="L15301" t="str">
            <v>C7300027-318</v>
          </cell>
        </row>
        <row r="15302">
          <cell r="B15302" t="str">
            <v>YEC9375194Framlampa</v>
          </cell>
          <cell r="C15302" t="str">
            <v>YEC9375194</v>
          </cell>
          <cell r="D15302" t="str">
            <v>2023-2024</v>
          </cell>
          <cell r="E15302">
            <v>29</v>
          </cell>
          <cell r="F15302" t="str">
            <v>0290</v>
          </cell>
          <cell r="G15302" t="str">
            <v>H005</v>
          </cell>
          <cell r="H15302" t="str">
            <v>Front light</v>
          </cell>
          <cell r="I15302" t="str">
            <v>Framlampa</v>
          </cell>
          <cell r="K15302" t="str">
            <v>C8015300</v>
          </cell>
          <cell r="L15302" t="str">
            <v>C8015300</v>
          </cell>
        </row>
        <row r="15303">
          <cell r="B15303" t="str">
            <v>YEC9375194Baklampa</v>
          </cell>
          <cell r="C15303" t="str">
            <v>YEC9375194</v>
          </cell>
          <cell r="D15303" t="str">
            <v>2023-2024</v>
          </cell>
          <cell r="E15303">
            <v>30</v>
          </cell>
          <cell r="F15303" t="str">
            <v>0300</v>
          </cell>
          <cell r="G15303" t="str">
            <v>H006</v>
          </cell>
          <cell r="H15303" t="str">
            <v>Light, Rear</v>
          </cell>
          <cell r="I15303" t="str">
            <v>Baklampa</v>
          </cell>
          <cell r="K15303" t="str">
            <v>C8705186-1RLBK</v>
          </cell>
          <cell r="L15303" t="str">
            <v>C8705186-1RLBK</v>
          </cell>
        </row>
        <row r="15304">
          <cell r="B15304" t="str">
            <v>YEC9375194Låssats</v>
          </cell>
          <cell r="C15304" t="str">
            <v>YEC9375194</v>
          </cell>
          <cell r="D15304" t="str">
            <v>2023-2024</v>
          </cell>
          <cell r="E15304">
            <v>31</v>
          </cell>
          <cell r="F15304" t="str">
            <v>0310</v>
          </cell>
          <cell r="G15304" t="str">
            <v>H007</v>
          </cell>
          <cell r="H15304" t="str">
            <v>Lock</v>
          </cell>
          <cell r="I15304" t="str">
            <v>Låssats</v>
          </cell>
          <cell r="K15304" t="str">
            <v>C8405069</v>
          </cell>
          <cell r="L15304" t="str">
            <v>C8405069</v>
          </cell>
        </row>
        <row r="15305">
          <cell r="B15305" t="str">
            <v>YEC9375194Stöd</v>
          </cell>
          <cell r="C15305" t="str">
            <v>YEC9375194</v>
          </cell>
          <cell r="D15305" t="str">
            <v>2023-2024</v>
          </cell>
          <cell r="E15305">
            <v>32</v>
          </cell>
          <cell r="F15305" t="str">
            <v>0320</v>
          </cell>
          <cell r="G15305" t="str">
            <v>H008</v>
          </cell>
          <cell r="H15305" t="str">
            <v>Kick stand</v>
          </cell>
          <cell r="I15305" t="str">
            <v>Stöd</v>
          </cell>
          <cell r="K15305" t="str">
            <v>C8105208-315</v>
          </cell>
          <cell r="L15305" t="str">
            <v>C8100034</v>
          </cell>
        </row>
        <row r="15306">
          <cell r="B15306" t="str">
            <v>YEC9375194Korg</v>
          </cell>
          <cell r="C15306" t="str">
            <v>YEC9375194</v>
          </cell>
          <cell r="D15306" t="str">
            <v>2023-2024</v>
          </cell>
          <cell r="E15306">
            <v>33</v>
          </cell>
          <cell r="F15306" t="str">
            <v>0330</v>
          </cell>
          <cell r="G15306" t="str">
            <v>H009</v>
          </cell>
          <cell r="H15306" t="str">
            <v>Basket / Fr carrier</v>
          </cell>
          <cell r="I15306" t="str">
            <v>Korg</v>
          </cell>
          <cell r="K15306" t="str">
            <v>C8605213</v>
          </cell>
          <cell r="L15306" t="str">
            <v>C8605213</v>
          </cell>
        </row>
        <row r="15307">
          <cell r="B15307" t="str">
            <v>YEC9375194Pedaler</v>
          </cell>
          <cell r="C15307" t="str">
            <v>YEC9375194</v>
          </cell>
          <cell r="D15307" t="str">
            <v>2023-2024</v>
          </cell>
          <cell r="E15307">
            <v>34</v>
          </cell>
          <cell r="F15307" t="str">
            <v>0340</v>
          </cell>
          <cell r="G15307" t="str">
            <v>E005</v>
          </cell>
          <cell r="H15307" t="str">
            <v xml:space="preserve">Pedal </v>
          </cell>
          <cell r="I15307" t="str">
            <v>Pedaler</v>
          </cell>
          <cell r="K15307" t="str">
            <v>C3505204</v>
          </cell>
          <cell r="L15307" t="str">
            <v>C3500026</v>
          </cell>
        </row>
        <row r="15308">
          <cell r="B15308" t="str">
            <v>YEC9375194Motor</v>
          </cell>
          <cell r="C15308" t="str">
            <v>YEC9375194</v>
          </cell>
          <cell r="D15308" t="str">
            <v>2023-2024</v>
          </cell>
          <cell r="E15308">
            <v>35</v>
          </cell>
          <cell r="F15308" t="str">
            <v>0350</v>
          </cell>
          <cell r="G15308" t="str">
            <v>J001</v>
          </cell>
          <cell r="H15308" t="str">
            <v>DRIVE UNIT:</v>
          </cell>
          <cell r="I15308" t="str">
            <v>Motor</v>
          </cell>
          <cell r="K15308" t="str">
            <v>C8705144-1-03</v>
          </cell>
          <cell r="L15308" t="str">
            <v>C8705144-1-03</v>
          </cell>
        </row>
        <row r="15309">
          <cell r="B15309" t="str">
            <v>YEC9375194Display</v>
          </cell>
          <cell r="C15309" t="str">
            <v>YEC9375194</v>
          </cell>
          <cell r="D15309" t="str">
            <v>2023-2024</v>
          </cell>
          <cell r="E15309">
            <v>36</v>
          </cell>
          <cell r="F15309" t="str">
            <v>0360</v>
          </cell>
          <cell r="G15309" t="str">
            <v>J004</v>
          </cell>
          <cell r="H15309" t="str">
            <v>DISPLAY:</v>
          </cell>
          <cell r="I15309" t="str">
            <v>Display</v>
          </cell>
          <cell r="K15309" t="str">
            <v>C8705068-1-30C</v>
          </cell>
          <cell r="L15309" t="str">
            <v>C8705068-1-30C</v>
          </cell>
        </row>
        <row r="15310">
          <cell r="B15310" t="str">
            <v>YEC9375194EB-Bus kabel</v>
          </cell>
          <cell r="C15310" t="str">
            <v>YEC9375194</v>
          </cell>
          <cell r="D15310" t="str">
            <v>2023-2024</v>
          </cell>
          <cell r="E15310">
            <v>37</v>
          </cell>
          <cell r="F15310" t="str">
            <v>0370</v>
          </cell>
          <cell r="G15310" t="str">
            <v>J005</v>
          </cell>
          <cell r="H15310" t="str">
            <v>EB-BUS CABLE:</v>
          </cell>
          <cell r="I15310" t="str">
            <v>EB-Bus kabel</v>
          </cell>
          <cell r="K15310" t="str">
            <v>C8705065-1-04AC</v>
          </cell>
          <cell r="L15310" t="str">
            <v>C8705065-1-04AC</v>
          </cell>
        </row>
        <row r="15311">
          <cell r="B15311" t="str">
            <v>YEC9375194Motorkabel</v>
          </cell>
          <cell r="C15311" t="str">
            <v>YEC9375194</v>
          </cell>
          <cell r="D15311" t="str">
            <v>2023-2024</v>
          </cell>
          <cell r="E15311">
            <v>38</v>
          </cell>
          <cell r="F15311" t="str">
            <v>0380</v>
          </cell>
          <cell r="G15311" t="str">
            <v>J006</v>
          </cell>
          <cell r="H15311" t="str">
            <v>POWER CABLE:</v>
          </cell>
          <cell r="I15311" t="str">
            <v>Motorkabel</v>
          </cell>
          <cell r="K15311" t="str">
            <v>C8705065-1-03A</v>
          </cell>
          <cell r="L15311" t="str">
            <v>C8705065-1-03A</v>
          </cell>
        </row>
        <row r="15312">
          <cell r="B15312" t="str">
            <v>YEC9375194Kabel framlampa</v>
          </cell>
          <cell r="C15312" t="str">
            <v>YEC9375194</v>
          </cell>
          <cell r="D15312" t="str">
            <v>2023-2024</v>
          </cell>
          <cell r="E15312">
            <v>39</v>
          </cell>
          <cell r="F15312" t="str">
            <v>0390</v>
          </cell>
          <cell r="G15312" t="str">
            <v>J007</v>
          </cell>
          <cell r="H15312" t="str">
            <v>F. LIGHT CABLE:</v>
          </cell>
          <cell r="I15312" t="str">
            <v>Kabel framlampa</v>
          </cell>
          <cell r="K15312" t="str">
            <v>Ingår i EB-buskabeln</v>
          </cell>
          <cell r="L15312" t="str">
            <v>Ingår i EB-buskabeln</v>
          </cell>
        </row>
        <row r="15313">
          <cell r="B15313" t="str">
            <v>YEC9375194Kabel baklampa</v>
          </cell>
          <cell r="C15313" t="str">
            <v>YEC9375194</v>
          </cell>
          <cell r="D15313" t="str">
            <v>2023-2024</v>
          </cell>
          <cell r="E15313">
            <v>40</v>
          </cell>
          <cell r="F15313" t="str">
            <v>0400</v>
          </cell>
          <cell r="G15313" t="str">
            <v>J008</v>
          </cell>
          <cell r="H15313" t="str">
            <v>R. LIGHT CABLE:</v>
          </cell>
          <cell r="I15313" t="str">
            <v>Kabel baklampa</v>
          </cell>
          <cell r="K15313" t="str">
            <v>INGÅR I BATTERIET</v>
          </cell>
          <cell r="L15313" t="str">
            <v>Ingår i batteriet</v>
          </cell>
        </row>
        <row r="15314">
          <cell r="B15314" t="str">
            <v>YEC9375194Hastighetssensor</v>
          </cell>
          <cell r="C15314" t="str">
            <v>YEC9375194</v>
          </cell>
          <cell r="D15314" t="str">
            <v>2023-2024</v>
          </cell>
          <cell r="E15314">
            <v>41</v>
          </cell>
          <cell r="F15314" t="str">
            <v>0410</v>
          </cell>
          <cell r="G15314" t="str">
            <v>J009</v>
          </cell>
          <cell r="H15314" t="str">
            <v>SPEED SENSOR:</v>
          </cell>
          <cell r="I15314" t="str">
            <v>Hastighetssensor</v>
          </cell>
          <cell r="K15314" t="str">
            <v>INGÅR I MOTORN</v>
          </cell>
          <cell r="L15314" t="str">
            <v>Ingår i motorn</v>
          </cell>
        </row>
        <row r="15315">
          <cell r="B15315" t="str">
            <v>YEC9375194Batteri</v>
          </cell>
          <cell r="C15315" t="str">
            <v>YEC9375194</v>
          </cell>
          <cell r="D15315" t="str">
            <v>2023-2024</v>
          </cell>
          <cell r="E15315">
            <v>42</v>
          </cell>
          <cell r="F15315" t="str">
            <v>0420</v>
          </cell>
          <cell r="G15315" t="str">
            <v>J002</v>
          </cell>
          <cell r="H15315" t="str">
            <v>BATTERY:</v>
          </cell>
          <cell r="I15315" t="str">
            <v>Batteri</v>
          </cell>
          <cell r="K15315" t="str">
            <v>C8705186-E-11C</v>
          </cell>
          <cell r="L15315" t="str">
            <v>C8705186-E-11C</v>
          </cell>
        </row>
        <row r="15316">
          <cell r="B15316" t="str">
            <v>YEC9375194Batterihållare</v>
          </cell>
          <cell r="C15316" t="str">
            <v>YEC9375194</v>
          </cell>
          <cell r="D15316" t="str">
            <v>2023-2024</v>
          </cell>
          <cell r="E15316">
            <v>43</v>
          </cell>
          <cell r="F15316" t="str">
            <v>0430</v>
          </cell>
          <cell r="G15316" t="str">
            <v>J003</v>
          </cell>
          <cell r="H15316" t="str">
            <v>BATTERY HOLDER/Slider</v>
          </cell>
          <cell r="I15316" t="str">
            <v>Batterihållare</v>
          </cell>
          <cell r="L15316" t="e">
            <v>#N/A</v>
          </cell>
        </row>
        <row r="15317">
          <cell r="B15317" t="str">
            <v>YEC9375194Batteriladdare</v>
          </cell>
          <cell r="C15317" t="str">
            <v>YEC9375194</v>
          </cell>
          <cell r="D15317" t="str">
            <v>2023-2024</v>
          </cell>
          <cell r="E15317">
            <v>44</v>
          </cell>
          <cell r="F15317" t="str">
            <v>0440</v>
          </cell>
          <cell r="G15317" t="str">
            <v>J010</v>
          </cell>
          <cell r="H15317" t="str">
            <v>CHARGER:</v>
          </cell>
          <cell r="I15317" t="str">
            <v>Batteriladdare</v>
          </cell>
          <cell r="K15317" t="str">
            <v>C8705058-1-1D</v>
          </cell>
          <cell r="L15317" t="str">
            <v>C8705058-1-1D</v>
          </cell>
        </row>
        <row r="15318">
          <cell r="B15318" t="str">
            <v>YEC9375194Kontrollbox</v>
          </cell>
          <cell r="C15318" t="str">
            <v>YEC9375194</v>
          </cell>
          <cell r="D15318" t="str">
            <v>2023-2024</v>
          </cell>
          <cell r="E15318">
            <v>45</v>
          </cell>
          <cell r="F15318" t="str">
            <v>0450</v>
          </cell>
          <cell r="G15318" t="str">
            <v>J011</v>
          </cell>
          <cell r="H15318" t="str">
            <v>Controller</v>
          </cell>
          <cell r="I15318" t="str">
            <v>Kontrollbox</v>
          </cell>
          <cell r="K15318" t="str">
            <v>C8705142-10-02C</v>
          </cell>
          <cell r="L15318" t="str">
            <v>C8705142-10-02C</v>
          </cell>
        </row>
        <row r="15319">
          <cell r="B15319" t="str">
            <v>YEC9375194Växelöra</v>
          </cell>
          <cell r="C15319" t="str">
            <v>YEC9375194</v>
          </cell>
          <cell r="D15319" t="str">
            <v>2023-2024</v>
          </cell>
          <cell r="E15319">
            <v>46</v>
          </cell>
          <cell r="F15319" t="str">
            <v>0460</v>
          </cell>
          <cell r="G15319" t="str">
            <v>D005</v>
          </cell>
          <cell r="H15319" t="str">
            <v>Gear hanger</v>
          </cell>
          <cell r="I15319" t="str">
            <v>Växelöra</v>
          </cell>
          <cell r="L15319" t="e">
            <v>#N/A</v>
          </cell>
        </row>
        <row r="15320">
          <cell r="B15320" t="str">
            <v>YEC9385191RAM</v>
          </cell>
          <cell r="C15320" t="str">
            <v>YEC9385191</v>
          </cell>
          <cell r="D15320" t="str">
            <v>2023-2024</v>
          </cell>
          <cell r="E15320">
            <v>1</v>
          </cell>
          <cell r="F15320" t="str">
            <v>0010</v>
          </cell>
          <cell r="G15320" t="str">
            <v>A001</v>
          </cell>
          <cell r="H15320" t="str">
            <v>PAINTED FRAME</v>
          </cell>
          <cell r="I15320" t="str">
            <v>RAM</v>
          </cell>
          <cell r="L15320" t="e">
            <v>#N/A</v>
          </cell>
        </row>
        <row r="15321">
          <cell r="B15321" t="str">
            <v>YEC9385191Framgaffel</v>
          </cell>
          <cell r="C15321" t="str">
            <v>YEC9385191</v>
          </cell>
          <cell r="D15321" t="str">
            <v>2023-2024</v>
          </cell>
          <cell r="E15321">
            <v>2</v>
          </cell>
          <cell r="F15321" t="str">
            <v>0020</v>
          </cell>
          <cell r="G15321" t="str">
            <v>A002</v>
          </cell>
          <cell r="H15321" t="str">
            <v>PAINTED FORK</v>
          </cell>
          <cell r="I15321" t="str">
            <v>Framgaffel</v>
          </cell>
          <cell r="L15321" t="e">
            <v>#N/A</v>
          </cell>
        </row>
        <row r="15322">
          <cell r="B15322" t="str">
            <v>YEC9385191Styrlager</v>
          </cell>
          <cell r="C15322" t="str">
            <v>YEC9385191</v>
          </cell>
          <cell r="D15322" t="str">
            <v>2023-2024</v>
          </cell>
          <cell r="E15322">
            <v>3</v>
          </cell>
          <cell r="F15322" t="str">
            <v>0030</v>
          </cell>
          <cell r="G15322" t="str">
            <v>B001</v>
          </cell>
          <cell r="H15322" t="str">
            <v>Head Set</v>
          </cell>
          <cell r="I15322" t="str">
            <v>Styrlager</v>
          </cell>
          <cell r="K15322" t="str">
            <v>C2105256</v>
          </cell>
          <cell r="L15322" t="str">
            <v>C2105256</v>
          </cell>
        </row>
        <row r="15323">
          <cell r="B15323" t="str">
            <v xml:space="preserve">YEC9385191Styrstam </v>
          </cell>
          <cell r="C15323" t="str">
            <v>YEC9385191</v>
          </cell>
          <cell r="D15323" t="str">
            <v>2023-2024</v>
          </cell>
          <cell r="E15323">
            <v>4</v>
          </cell>
          <cell r="F15323" t="str">
            <v>0040</v>
          </cell>
          <cell r="G15323" t="str">
            <v>B002</v>
          </cell>
          <cell r="H15323" t="str">
            <v>Handlebar Stem</v>
          </cell>
          <cell r="I15323" t="str">
            <v xml:space="preserve">Styrstam </v>
          </cell>
          <cell r="K15323" t="str">
            <v>C2205585-090</v>
          </cell>
          <cell r="L15323" t="str">
            <v>C2205585-090</v>
          </cell>
        </row>
        <row r="15324">
          <cell r="B15324" t="str">
            <v>YEC9385191Styre</v>
          </cell>
          <cell r="C15324" t="str">
            <v>YEC9385191</v>
          </cell>
          <cell r="D15324" t="str">
            <v>2023-2024</v>
          </cell>
          <cell r="E15324">
            <v>5</v>
          </cell>
          <cell r="F15324" t="str">
            <v>0050</v>
          </cell>
          <cell r="G15324" t="str">
            <v>B003</v>
          </cell>
          <cell r="H15324" t="str">
            <v>Handelbar</v>
          </cell>
          <cell r="I15324" t="str">
            <v>Styre</v>
          </cell>
          <cell r="K15324" t="str">
            <v>C2306074</v>
          </cell>
          <cell r="L15324" t="str">
            <v>C2306074</v>
          </cell>
        </row>
        <row r="15325">
          <cell r="B15325" t="str">
            <v>YEC9385191Bromsgrepp H</v>
          </cell>
          <cell r="C15325" t="str">
            <v>YEC9385191</v>
          </cell>
          <cell r="D15325" t="str">
            <v>2023-2024</v>
          </cell>
          <cell r="E15325">
            <v>6</v>
          </cell>
          <cell r="F15325" t="str">
            <v>0060</v>
          </cell>
          <cell r="G15325" t="str">
            <v>C002</v>
          </cell>
          <cell r="H15325" t="str">
            <v>Brake Lever R</v>
          </cell>
          <cell r="I15325" t="str">
            <v>Bromsgrepp H</v>
          </cell>
          <cell r="L15325" t="e">
            <v>#N/A</v>
          </cell>
        </row>
        <row r="15326">
          <cell r="B15326" t="str">
            <v>YEC9385191Bromsgrepp V</v>
          </cell>
          <cell r="C15326" t="str">
            <v>YEC9385191</v>
          </cell>
          <cell r="D15326" t="str">
            <v>2023-2024</v>
          </cell>
          <cell r="E15326">
            <v>7</v>
          </cell>
          <cell r="F15326" t="str">
            <v>0070</v>
          </cell>
          <cell r="G15326" t="str">
            <v>C001</v>
          </cell>
          <cell r="H15326" t="str">
            <v>Brake Lever L</v>
          </cell>
          <cell r="I15326" t="str">
            <v>Bromsgrepp V</v>
          </cell>
          <cell r="K15326" t="str">
            <v>Shimano</v>
          </cell>
          <cell r="L15326" t="str">
            <v>Kontakta SHIMANO</v>
          </cell>
        </row>
        <row r="15327">
          <cell r="B15327" t="str">
            <v>YEC9385191Växelreglage H</v>
          </cell>
          <cell r="C15327" t="str">
            <v>YEC9385191</v>
          </cell>
          <cell r="D15327" t="str">
            <v>2023-2024</v>
          </cell>
          <cell r="E15327">
            <v>8</v>
          </cell>
          <cell r="F15327" t="str">
            <v>0080</v>
          </cell>
          <cell r="G15327" t="str">
            <v>D002</v>
          </cell>
          <cell r="H15327" t="str">
            <v>Shift Lever R</v>
          </cell>
          <cell r="I15327" t="str">
            <v>Växelreglage H</v>
          </cell>
          <cell r="K15327" t="str">
            <v>Shimano</v>
          </cell>
          <cell r="L15327" t="str">
            <v>Kontakta SHIMANO</v>
          </cell>
        </row>
        <row r="15328">
          <cell r="B15328" t="str">
            <v>YEC9385191Växelreglage V</v>
          </cell>
          <cell r="C15328" t="str">
            <v>YEC9385191</v>
          </cell>
          <cell r="D15328" t="str">
            <v>2023-2024</v>
          </cell>
          <cell r="E15328">
            <v>9</v>
          </cell>
          <cell r="F15328" t="str">
            <v>0090</v>
          </cell>
          <cell r="G15328" t="str">
            <v>D001</v>
          </cell>
          <cell r="H15328" t="str">
            <v>Shift Lever L</v>
          </cell>
          <cell r="I15328" t="str">
            <v>Växelreglage V</v>
          </cell>
          <cell r="L15328" t="e">
            <v>#N/A</v>
          </cell>
        </row>
        <row r="15329">
          <cell r="B15329" t="str">
            <v>YEC9385191Handtag par</v>
          </cell>
          <cell r="C15329" t="str">
            <v>YEC9385191</v>
          </cell>
          <cell r="D15329" t="str">
            <v>2023-2024</v>
          </cell>
          <cell r="E15329">
            <v>10</v>
          </cell>
          <cell r="F15329" t="str">
            <v>0100</v>
          </cell>
          <cell r="G15329" t="str">
            <v>B004</v>
          </cell>
          <cell r="H15329" t="str">
            <v>Grip R</v>
          </cell>
          <cell r="I15329" t="str">
            <v>Handtag par</v>
          </cell>
          <cell r="K15329" t="str">
            <v>C2505534</v>
          </cell>
          <cell r="L15329" t="str">
            <v>BSP?</v>
          </cell>
        </row>
        <row r="15330">
          <cell r="B15330" t="str">
            <v>YEC9385191Frambroms</v>
          </cell>
          <cell r="C15330" t="str">
            <v>YEC9385191</v>
          </cell>
          <cell r="D15330" t="str">
            <v>2023-2024</v>
          </cell>
          <cell r="E15330">
            <v>11</v>
          </cell>
          <cell r="F15330" t="str">
            <v>0110</v>
          </cell>
          <cell r="G15330" t="str">
            <v>C003</v>
          </cell>
          <cell r="H15330" t="str">
            <v xml:space="preserve">Brake front </v>
          </cell>
          <cell r="I15330" t="str">
            <v>Frambroms</v>
          </cell>
          <cell r="K15330" t="str">
            <v>AMT200KLFURX100</v>
          </cell>
          <cell r="L15330" t="str">
            <v>Kontakta SHIMANO</v>
          </cell>
        </row>
        <row r="15331">
          <cell r="B15331" t="str">
            <v>YEC9385191Bakbroms</v>
          </cell>
          <cell r="C15331" t="str">
            <v>YEC9385191</v>
          </cell>
          <cell r="D15331" t="str">
            <v>2023-2024</v>
          </cell>
          <cell r="E15331">
            <v>12</v>
          </cell>
          <cell r="F15331" t="str">
            <v>0120</v>
          </cell>
          <cell r="G15331" t="str">
            <v>C004</v>
          </cell>
          <cell r="H15331" t="str">
            <v>Brake rear</v>
          </cell>
          <cell r="I15331" t="str">
            <v>Bakbroms</v>
          </cell>
          <cell r="K15331" t="str">
            <v>Fotbroms</v>
          </cell>
          <cell r="L15331" t="str">
            <v>Kontakta SHIMANO</v>
          </cell>
        </row>
        <row r="15332">
          <cell r="B15332" t="str">
            <v>YEC9385191Vevlager</v>
          </cell>
          <cell r="C15332" t="str">
            <v>YEC9385191</v>
          </cell>
          <cell r="D15332" t="str">
            <v>2023-2024</v>
          </cell>
          <cell r="E15332">
            <v>13</v>
          </cell>
          <cell r="F15332" t="str">
            <v>0130</v>
          </cell>
          <cell r="G15332" t="str">
            <v>E001</v>
          </cell>
          <cell r="H15332" t="str">
            <v xml:space="preserve">BB-set </v>
          </cell>
          <cell r="I15332" t="str">
            <v>Vevlager</v>
          </cell>
          <cell r="K15332" t="str">
            <v>INGÅR I MOTORN</v>
          </cell>
          <cell r="L15332" t="str">
            <v>Ingår i motorn</v>
          </cell>
        </row>
        <row r="15333">
          <cell r="B15333" t="str">
            <v>YEC9385191Vevparti</v>
          </cell>
          <cell r="C15333" t="str">
            <v>YEC9385191</v>
          </cell>
          <cell r="D15333" t="str">
            <v>2023-2024</v>
          </cell>
          <cell r="E15333">
            <v>14</v>
          </cell>
          <cell r="F15333" t="str">
            <v>0140</v>
          </cell>
          <cell r="G15333" t="str">
            <v>E002</v>
          </cell>
          <cell r="H15333" t="str">
            <v>Front Chainwheel</v>
          </cell>
          <cell r="I15333" t="str">
            <v>Vevparti</v>
          </cell>
          <cell r="K15333" t="str">
            <v>Shimano</v>
          </cell>
          <cell r="L15333" t="str">
            <v>Kontakta SHIMANO</v>
          </cell>
        </row>
        <row r="15334">
          <cell r="B15334" t="str">
            <v>YEC9385191Kedjeskydd</v>
          </cell>
          <cell r="C15334" t="str">
            <v>YEC9385191</v>
          </cell>
          <cell r="D15334" t="str">
            <v>2023-2024</v>
          </cell>
          <cell r="E15334">
            <v>15</v>
          </cell>
          <cell r="F15334" t="str">
            <v>0150</v>
          </cell>
          <cell r="G15334" t="str">
            <v>H001</v>
          </cell>
          <cell r="H15334" t="str">
            <v>Chain guard</v>
          </cell>
          <cell r="I15334" t="str">
            <v>Kedjeskydd</v>
          </cell>
          <cell r="K15334" t="str">
            <v>C8305427/ZBK</v>
          </cell>
          <cell r="L15334" t="str">
            <v>C8305427/ZBK</v>
          </cell>
        </row>
        <row r="15335">
          <cell r="B15335" t="str">
            <v>YEC9385191Kedjeskyddsfäste</v>
          </cell>
          <cell r="C15335" t="str">
            <v>YEC9385191</v>
          </cell>
          <cell r="D15335" t="str">
            <v>2023-2024</v>
          </cell>
          <cell r="E15335">
            <v>16</v>
          </cell>
          <cell r="F15335" t="str">
            <v>0160</v>
          </cell>
          <cell r="G15335" t="str">
            <v>H002</v>
          </cell>
          <cell r="H15335" t="str">
            <v>Chain guard bracket</v>
          </cell>
          <cell r="I15335" t="str">
            <v>Kedjeskyddsfäste</v>
          </cell>
          <cell r="K15335" t="str">
            <v>C8305682</v>
          </cell>
          <cell r="L15335" t="str">
            <v>C8305682</v>
          </cell>
        </row>
        <row r="15336">
          <cell r="B15336" t="str">
            <v>YEC9385191Framväxel</v>
          </cell>
          <cell r="C15336" t="str">
            <v>YEC9385191</v>
          </cell>
          <cell r="D15336" t="str">
            <v>2023-2024</v>
          </cell>
          <cell r="E15336">
            <v>17</v>
          </cell>
          <cell r="F15336" t="str">
            <v>0170</v>
          </cell>
          <cell r="G15336" t="str">
            <v>D003</v>
          </cell>
          <cell r="H15336" t="str">
            <v>Front Derailleur</v>
          </cell>
          <cell r="I15336" t="str">
            <v>Framväxel</v>
          </cell>
          <cell r="L15336" t="e">
            <v>#N/A</v>
          </cell>
        </row>
        <row r="15337">
          <cell r="B15337" t="str">
            <v>YEC9385191Bakväxel</v>
          </cell>
          <cell r="C15337" t="str">
            <v>YEC9385191</v>
          </cell>
          <cell r="D15337" t="str">
            <v>2023-2024</v>
          </cell>
          <cell r="E15337">
            <v>18</v>
          </cell>
          <cell r="F15337" t="str">
            <v>0180</v>
          </cell>
          <cell r="G15337" t="str">
            <v>D004</v>
          </cell>
          <cell r="H15337" t="str">
            <v>Rear Derailleur</v>
          </cell>
          <cell r="I15337" t="str">
            <v>Bakväxel</v>
          </cell>
          <cell r="K15337" t="str">
            <v>Shimano</v>
          </cell>
          <cell r="L15337" t="str">
            <v>Kontakta SHIMANO</v>
          </cell>
        </row>
        <row r="15338">
          <cell r="B15338" t="str">
            <v>YEC9385191Kedja</v>
          </cell>
          <cell r="C15338" t="str">
            <v>YEC9385191</v>
          </cell>
          <cell r="D15338" t="str">
            <v>2023-2024</v>
          </cell>
          <cell r="E15338">
            <v>19</v>
          </cell>
          <cell r="F15338" t="str">
            <v>0190</v>
          </cell>
          <cell r="G15338" t="str">
            <v>E003</v>
          </cell>
          <cell r="H15338" t="str">
            <v xml:space="preserve">Chain </v>
          </cell>
          <cell r="I15338" t="str">
            <v>Kedja</v>
          </cell>
          <cell r="K15338" t="str">
            <v>C3405041-102</v>
          </cell>
          <cell r="L15338" t="str">
            <v>C3400038</v>
          </cell>
        </row>
        <row r="15339">
          <cell r="B15339" t="str">
            <v>YEC9385191Kassett</v>
          </cell>
          <cell r="C15339" t="str">
            <v>YEC9385191</v>
          </cell>
          <cell r="D15339" t="str">
            <v>2023-2024</v>
          </cell>
          <cell r="E15339">
            <v>20</v>
          </cell>
          <cell r="F15339" t="str">
            <v>0200</v>
          </cell>
          <cell r="G15339" t="str">
            <v>E004</v>
          </cell>
          <cell r="H15339" t="str">
            <v>Cassette Sprocket</v>
          </cell>
          <cell r="I15339" t="str">
            <v>Kassett</v>
          </cell>
          <cell r="K15339" t="str">
            <v>ASMGEAR18SU</v>
          </cell>
          <cell r="L15339" t="str">
            <v>Kontakta SHIMANO</v>
          </cell>
        </row>
        <row r="15340">
          <cell r="B15340" t="str">
            <v>YEC9385191Framhjul</v>
          </cell>
          <cell r="C15340" t="str">
            <v>YEC9385191</v>
          </cell>
          <cell r="D15340" t="str">
            <v>2023-2024</v>
          </cell>
          <cell r="E15340">
            <v>21</v>
          </cell>
          <cell r="F15340" t="str">
            <v>0210</v>
          </cell>
          <cell r="G15340" t="str">
            <v>F001</v>
          </cell>
          <cell r="H15340" t="str">
            <v>Front hub</v>
          </cell>
          <cell r="I15340" t="str">
            <v>Framhjul</v>
          </cell>
          <cell r="K15340" t="str">
            <v>C4108054</v>
          </cell>
          <cell r="L15340" t="str">
            <v>C4100393</v>
          </cell>
        </row>
        <row r="15341">
          <cell r="B15341" t="str">
            <v>YEC9385191Bakhjul</v>
          </cell>
          <cell r="C15341" t="str">
            <v>YEC9385191</v>
          </cell>
          <cell r="D15341" t="str">
            <v>2023-2024</v>
          </cell>
          <cell r="E15341">
            <v>22</v>
          </cell>
          <cell r="F15341" t="str">
            <v>0220</v>
          </cell>
          <cell r="G15341" t="str">
            <v>F002</v>
          </cell>
          <cell r="H15341" t="str">
            <v>Rear hub</v>
          </cell>
          <cell r="I15341" t="str">
            <v>Bakhjul</v>
          </cell>
          <cell r="K15341" t="str">
            <v>C4208149</v>
          </cell>
          <cell r="L15341" t="e">
            <v>#N/A</v>
          </cell>
        </row>
        <row r="15342">
          <cell r="B15342" t="str">
            <v>YEC9385191Däck</v>
          </cell>
          <cell r="C15342" t="str">
            <v>YEC9385191</v>
          </cell>
          <cell r="D15342" t="str">
            <v>2023-2024</v>
          </cell>
          <cell r="E15342">
            <v>23</v>
          </cell>
          <cell r="F15342" t="str">
            <v>0230</v>
          </cell>
          <cell r="G15342" t="str">
            <v>F003</v>
          </cell>
          <cell r="H15342" t="str">
            <v>Tire</v>
          </cell>
          <cell r="I15342" t="str">
            <v>Däck</v>
          </cell>
          <cell r="K15342" t="str">
            <v>C4906455</v>
          </cell>
          <cell r="L15342" t="str">
            <v>C4901463</v>
          </cell>
        </row>
        <row r="15343">
          <cell r="B15343" t="str">
            <v>YEC9385191Skärmar set</v>
          </cell>
          <cell r="C15343" t="str">
            <v>YEC9385191</v>
          </cell>
          <cell r="D15343" t="str">
            <v>2023-2024</v>
          </cell>
          <cell r="E15343">
            <v>24</v>
          </cell>
          <cell r="F15343" t="str">
            <v>0240</v>
          </cell>
          <cell r="G15343" t="str">
            <v>H003</v>
          </cell>
          <cell r="H15343" t="str">
            <v xml:space="preserve">Mudguard front   </v>
          </cell>
          <cell r="I15343" t="str">
            <v>Skärmar set</v>
          </cell>
          <cell r="K15343" t="str">
            <v>C8256299-BK</v>
          </cell>
          <cell r="L15343" t="str">
            <v>C8256299-BK / C8256300-BK</v>
          </cell>
        </row>
        <row r="15344">
          <cell r="B15344" t="str">
            <v>YEC9385191Pakethållare</v>
          </cell>
          <cell r="C15344" t="str">
            <v>YEC9385191</v>
          </cell>
          <cell r="D15344" t="str">
            <v>2023-2024</v>
          </cell>
          <cell r="E15344">
            <v>25</v>
          </cell>
          <cell r="F15344" t="str">
            <v>0250</v>
          </cell>
          <cell r="G15344" t="str">
            <v>H004</v>
          </cell>
          <cell r="H15344" t="str">
            <v>Carrier</v>
          </cell>
          <cell r="I15344" t="str">
            <v>Pakethållare</v>
          </cell>
          <cell r="K15344" t="str">
            <v>C8205834-BK</v>
          </cell>
          <cell r="L15344" t="str">
            <v>C8205834-BK</v>
          </cell>
        </row>
        <row r="15345">
          <cell r="B15345" t="str">
            <v>YEC9385191Sadel</v>
          </cell>
          <cell r="C15345" t="str">
            <v>YEC9385191</v>
          </cell>
          <cell r="D15345" t="str">
            <v>2023-2024</v>
          </cell>
          <cell r="E15345">
            <v>26</v>
          </cell>
          <cell r="F15345" t="str">
            <v>0260</v>
          </cell>
          <cell r="G15345" t="str">
            <v>G001</v>
          </cell>
          <cell r="H15345" t="str">
            <v>Saddle</v>
          </cell>
          <cell r="I15345" t="str">
            <v>Sadel</v>
          </cell>
          <cell r="K15345" t="str">
            <v>C7105989</v>
          </cell>
          <cell r="L15345" t="str">
            <v>C7100596</v>
          </cell>
        </row>
        <row r="15346">
          <cell r="B15346" t="str">
            <v>YEC9385191Sadelstolpe</v>
          </cell>
          <cell r="C15346" t="str">
            <v>YEC9385191</v>
          </cell>
          <cell r="D15346" t="str">
            <v>2023-2024</v>
          </cell>
          <cell r="E15346">
            <v>27</v>
          </cell>
          <cell r="F15346" t="str">
            <v>0270</v>
          </cell>
          <cell r="G15346" t="str">
            <v>G002</v>
          </cell>
          <cell r="H15346" t="str">
            <v>Seatpost</v>
          </cell>
          <cell r="I15346" t="str">
            <v>Sadelstolpe</v>
          </cell>
          <cell r="K15346" t="str">
            <v>C7205260</v>
          </cell>
          <cell r="L15346" t="str">
            <v>C7200053</v>
          </cell>
        </row>
        <row r="15347">
          <cell r="B15347" t="str">
            <v>YEC9385191Sadelrörsklämma</v>
          </cell>
          <cell r="C15347" t="str">
            <v>YEC9385191</v>
          </cell>
          <cell r="D15347" t="str">
            <v>2023-2024</v>
          </cell>
          <cell r="E15347">
            <v>28</v>
          </cell>
          <cell r="F15347" t="str">
            <v>0280</v>
          </cell>
          <cell r="G15347" t="str">
            <v>G003</v>
          </cell>
          <cell r="H15347" t="str">
            <v>Seat Clamp</v>
          </cell>
          <cell r="I15347" t="str">
            <v>Sadelrörsklämma</v>
          </cell>
          <cell r="K15347" t="str">
            <v>C7305002</v>
          </cell>
          <cell r="L15347" t="str">
            <v>C7300027-318</v>
          </cell>
        </row>
        <row r="15348">
          <cell r="B15348" t="str">
            <v>YEC9385191Framlampa</v>
          </cell>
          <cell r="C15348" t="str">
            <v>YEC9385191</v>
          </cell>
          <cell r="D15348" t="str">
            <v>2023-2024</v>
          </cell>
          <cell r="E15348">
            <v>29</v>
          </cell>
          <cell r="F15348" t="str">
            <v>0290</v>
          </cell>
          <cell r="G15348" t="str">
            <v>H005</v>
          </cell>
          <cell r="H15348" t="str">
            <v>Front light</v>
          </cell>
          <cell r="I15348" t="str">
            <v>Framlampa</v>
          </cell>
          <cell r="K15348" t="str">
            <v>C8015300</v>
          </cell>
          <cell r="L15348" t="str">
            <v>C8015300</v>
          </cell>
        </row>
        <row r="15349">
          <cell r="B15349" t="str">
            <v>YEC9385191Baklampa</v>
          </cell>
          <cell r="C15349" t="str">
            <v>YEC9385191</v>
          </cell>
          <cell r="D15349" t="str">
            <v>2023-2024</v>
          </cell>
          <cell r="E15349">
            <v>30</v>
          </cell>
          <cell r="F15349" t="str">
            <v>0300</v>
          </cell>
          <cell r="G15349" t="str">
            <v>H006</v>
          </cell>
          <cell r="H15349" t="str">
            <v>Light, Rear</v>
          </cell>
          <cell r="I15349" t="str">
            <v>Baklampa</v>
          </cell>
          <cell r="K15349" t="str">
            <v>C8705186-1RLBK</v>
          </cell>
          <cell r="L15349" t="str">
            <v>C8705186-1RLBK</v>
          </cell>
        </row>
        <row r="15350">
          <cell r="B15350" t="str">
            <v>YEC9385191Låssats</v>
          </cell>
          <cell r="C15350" t="str">
            <v>YEC9385191</v>
          </cell>
          <cell r="D15350" t="str">
            <v>2023-2024</v>
          </cell>
          <cell r="E15350">
            <v>31</v>
          </cell>
          <cell r="F15350" t="str">
            <v>0310</v>
          </cell>
          <cell r="G15350" t="str">
            <v>H007</v>
          </cell>
          <cell r="H15350" t="str">
            <v>Lock</v>
          </cell>
          <cell r="I15350" t="str">
            <v>Låssats</v>
          </cell>
          <cell r="K15350" t="str">
            <v>C8405069</v>
          </cell>
          <cell r="L15350" t="str">
            <v>C8405069</v>
          </cell>
        </row>
        <row r="15351">
          <cell r="B15351" t="str">
            <v>YEC9385191Stöd</v>
          </cell>
          <cell r="C15351" t="str">
            <v>YEC9385191</v>
          </cell>
          <cell r="D15351" t="str">
            <v>2023-2024</v>
          </cell>
          <cell r="E15351">
            <v>32</v>
          </cell>
          <cell r="F15351" t="str">
            <v>0320</v>
          </cell>
          <cell r="G15351" t="str">
            <v>H008</v>
          </cell>
          <cell r="H15351" t="str">
            <v>Kick stand</v>
          </cell>
          <cell r="I15351" t="str">
            <v>Stöd</v>
          </cell>
          <cell r="K15351" t="str">
            <v>C8105224</v>
          </cell>
          <cell r="L15351" t="str">
            <v>C8105224</v>
          </cell>
        </row>
        <row r="15352">
          <cell r="B15352" t="str">
            <v>YEC9385191Korg</v>
          </cell>
          <cell r="C15352" t="str">
            <v>YEC9385191</v>
          </cell>
          <cell r="D15352" t="str">
            <v>2023-2024</v>
          </cell>
          <cell r="E15352">
            <v>33</v>
          </cell>
          <cell r="F15352" t="str">
            <v>0330</v>
          </cell>
          <cell r="G15352" t="str">
            <v>H009</v>
          </cell>
          <cell r="H15352" t="str">
            <v>Basket / Fr carrier</v>
          </cell>
          <cell r="I15352" t="str">
            <v>Korg</v>
          </cell>
          <cell r="K15352" t="str">
            <v>C8605198</v>
          </cell>
          <cell r="L15352" t="str">
            <v>C8600016</v>
          </cell>
        </row>
        <row r="15353">
          <cell r="B15353" t="str">
            <v>YEC9385191Pedaler</v>
          </cell>
          <cell r="C15353" t="str">
            <v>YEC9385191</v>
          </cell>
          <cell r="D15353" t="str">
            <v>2023-2024</v>
          </cell>
          <cell r="E15353">
            <v>34</v>
          </cell>
          <cell r="F15353" t="str">
            <v>0340</v>
          </cell>
          <cell r="G15353" t="str">
            <v>E005</v>
          </cell>
          <cell r="H15353" t="str">
            <v xml:space="preserve">Pedal </v>
          </cell>
          <cell r="I15353" t="str">
            <v>Pedaler</v>
          </cell>
          <cell r="K15353" t="str">
            <v>C3505208</v>
          </cell>
          <cell r="L15353" t="str">
            <v>C3500059</v>
          </cell>
        </row>
        <row r="15354">
          <cell r="B15354" t="str">
            <v>YEC9385191Motor</v>
          </cell>
          <cell r="C15354" t="str">
            <v>YEC9385191</v>
          </cell>
          <cell r="D15354" t="str">
            <v>2023-2024</v>
          </cell>
          <cell r="E15354">
            <v>35</v>
          </cell>
          <cell r="F15354" t="str">
            <v>0350</v>
          </cell>
          <cell r="G15354" t="str">
            <v>J001</v>
          </cell>
          <cell r="H15354" t="str">
            <v>DRIVE UNIT:</v>
          </cell>
          <cell r="I15354" t="str">
            <v>Motor</v>
          </cell>
          <cell r="K15354" t="str">
            <v>ADUE5000</v>
          </cell>
          <cell r="L15354" t="str">
            <v>Kontakta SHIMANO / DU-E5000</v>
          </cell>
        </row>
        <row r="15355">
          <cell r="B15355" t="str">
            <v>YEC9385191Display</v>
          </cell>
          <cell r="C15355" t="str">
            <v>YEC9385191</v>
          </cell>
          <cell r="D15355" t="str">
            <v>2023-2024</v>
          </cell>
          <cell r="E15355">
            <v>36</v>
          </cell>
          <cell r="F15355" t="str">
            <v>0360</v>
          </cell>
          <cell r="G15355" t="str">
            <v>J004</v>
          </cell>
          <cell r="H15355" t="str">
            <v>DISPLAY:</v>
          </cell>
          <cell r="I15355" t="str">
            <v>Display</v>
          </cell>
          <cell r="K15355" t="str">
            <v>KSCE6100CI</v>
          </cell>
          <cell r="L15355" t="str">
            <v>Kontakta SHIMANO / SC-E6100</v>
          </cell>
        </row>
        <row r="15356">
          <cell r="B15356" t="str">
            <v>YEC9385191EB-Bus kabel</v>
          </cell>
          <cell r="C15356" t="str">
            <v>YEC9385191</v>
          </cell>
          <cell r="D15356" t="str">
            <v>2023-2024</v>
          </cell>
          <cell r="E15356">
            <v>37</v>
          </cell>
          <cell r="F15356" t="str">
            <v>0370</v>
          </cell>
          <cell r="G15356" t="str">
            <v>J005</v>
          </cell>
          <cell r="H15356" t="str">
            <v>EB-BUS CABLE:</v>
          </cell>
          <cell r="I15356" t="str">
            <v>EB-Bus kabel</v>
          </cell>
          <cell r="K15356" t="str">
            <v>Shimano</v>
          </cell>
          <cell r="L15356" t="str">
            <v>Kontakta SHIMANO</v>
          </cell>
        </row>
        <row r="15357">
          <cell r="B15357" t="str">
            <v>YEC9385191Motorkabel</v>
          </cell>
          <cell r="C15357" t="str">
            <v>YEC9385191</v>
          </cell>
          <cell r="D15357" t="str">
            <v>2023-2024</v>
          </cell>
          <cell r="E15357">
            <v>38</v>
          </cell>
          <cell r="F15357" t="str">
            <v>0380</v>
          </cell>
          <cell r="G15357" t="str">
            <v>J006</v>
          </cell>
          <cell r="H15357" t="str">
            <v>POWER CABLE:</v>
          </cell>
          <cell r="I15357" t="str">
            <v>Motorkabel</v>
          </cell>
          <cell r="K15357" t="str">
            <v>Ingår i batterihållaren</v>
          </cell>
          <cell r="L15357" t="str">
            <v>Ingår i batterihållaren</v>
          </cell>
        </row>
        <row r="15358">
          <cell r="B15358" t="str">
            <v>YEC9385191Kabel framlampa</v>
          </cell>
          <cell r="C15358" t="str">
            <v>YEC9385191</v>
          </cell>
          <cell r="D15358" t="str">
            <v>2023-2024</v>
          </cell>
          <cell r="E15358">
            <v>39</v>
          </cell>
          <cell r="F15358" t="str">
            <v>0390</v>
          </cell>
          <cell r="G15358" t="str">
            <v>J007</v>
          </cell>
          <cell r="H15358" t="str">
            <v>F. LIGHT CABLE:</v>
          </cell>
          <cell r="I15358" t="str">
            <v>Kabel framlampa</v>
          </cell>
          <cell r="K15358" t="str">
            <v>C8075017</v>
          </cell>
          <cell r="L15358" t="str">
            <v>C8075017</v>
          </cell>
        </row>
        <row r="15359">
          <cell r="B15359" t="str">
            <v>YEC9385191Kabel baklampa</v>
          </cell>
          <cell r="C15359" t="str">
            <v>YEC9385191</v>
          </cell>
          <cell r="D15359" t="str">
            <v>2023-2024</v>
          </cell>
          <cell r="E15359">
            <v>40</v>
          </cell>
          <cell r="F15359" t="str">
            <v>0400</v>
          </cell>
          <cell r="G15359" t="str">
            <v>J008</v>
          </cell>
          <cell r="H15359" t="str">
            <v>R. LIGHT CABLE:</v>
          </cell>
          <cell r="I15359" t="str">
            <v>Kabel baklampa</v>
          </cell>
          <cell r="K15359" t="str">
            <v>INGÅR I BATTERIET</v>
          </cell>
          <cell r="L15359" t="str">
            <v>Ingår i batteriet</v>
          </cell>
        </row>
        <row r="15360">
          <cell r="B15360" t="str">
            <v>YEC9385191Hastighetssensor</v>
          </cell>
          <cell r="C15360" t="str">
            <v>YEC9385191</v>
          </cell>
          <cell r="D15360" t="str">
            <v>2023-2024</v>
          </cell>
          <cell r="E15360">
            <v>41</v>
          </cell>
          <cell r="F15360" t="str">
            <v>0410</v>
          </cell>
          <cell r="G15360" t="str">
            <v>J009</v>
          </cell>
          <cell r="H15360" t="str">
            <v>SPEED SENSOR:</v>
          </cell>
          <cell r="I15360" t="str">
            <v>Hastighetssensor</v>
          </cell>
          <cell r="K15360" t="str">
            <v>KSMDUE10</v>
          </cell>
          <cell r="L15360" t="str">
            <v>Kontakta SHIMANO / SM-DUE10</v>
          </cell>
        </row>
        <row r="15361">
          <cell r="B15361" t="str">
            <v>YEC9385191Batteri</v>
          </cell>
          <cell r="C15361" t="str">
            <v>YEC9385191</v>
          </cell>
          <cell r="D15361" t="str">
            <v>2023-2024</v>
          </cell>
          <cell r="E15361">
            <v>42</v>
          </cell>
          <cell r="F15361" t="str">
            <v>0420</v>
          </cell>
          <cell r="G15361" t="str">
            <v>J002</v>
          </cell>
          <cell r="H15361" t="str">
            <v>BATTERY:</v>
          </cell>
          <cell r="I15361" t="str">
            <v>Batteri</v>
          </cell>
          <cell r="K15361" t="str">
            <v>C8705186-S-11EA</v>
          </cell>
          <cell r="L15361" t="str">
            <v>C8705186-S-11EA</v>
          </cell>
        </row>
        <row r="15362">
          <cell r="B15362" t="str">
            <v>YEC9385191Batterihållare</v>
          </cell>
          <cell r="C15362" t="str">
            <v>YEC9385191</v>
          </cell>
          <cell r="D15362" t="str">
            <v>2023-2024</v>
          </cell>
          <cell r="E15362">
            <v>43</v>
          </cell>
          <cell r="F15362" t="str">
            <v>0430</v>
          </cell>
          <cell r="G15362" t="str">
            <v>J003</v>
          </cell>
          <cell r="H15362" t="str">
            <v>BATTERY HOLDER/Slider</v>
          </cell>
          <cell r="I15362" t="str">
            <v>Batterihållare</v>
          </cell>
          <cell r="K15362" t="str">
            <v>C8705188-S-01</v>
          </cell>
          <cell r="L15362" t="str">
            <v>C8705188-S-01</v>
          </cell>
        </row>
        <row r="15363">
          <cell r="B15363" t="str">
            <v>YEC9385191Batteriladdare</v>
          </cell>
          <cell r="C15363" t="str">
            <v>YEC9385191</v>
          </cell>
          <cell r="D15363" t="str">
            <v>2023-2024</v>
          </cell>
          <cell r="E15363">
            <v>44</v>
          </cell>
          <cell r="F15363" t="str">
            <v>0440</v>
          </cell>
          <cell r="G15363" t="str">
            <v>J010</v>
          </cell>
          <cell r="H15363" t="str">
            <v>CHARGER:</v>
          </cell>
          <cell r="I15363" t="str">
            <v>Batteriladdare</v>
          </cell>
          <cell r="K15363" t="str">
            <v>C8705086-02C</v>
          </cell>
          <cell r="L15363" t="str">
            <v>C8705086-02C</v>
          </cell>
        </row>
        <row r="15364">
          <cell r="B15364" t="str">
            <v>YEC9385191Kontrollbox</v>
          </cell>
          <cell r="C15364" t="str">
            <v>YEC9385191</v>
          </cell>
          <cell r="D15364" t="str">
            <v>2023-2024</v>
          </cell>
          <cell r="E15364">
            <v>45</v>
          </cell>
          <cell r="F15364" t="str">
            <v>0450</v>
          </cell>
          <cell r="G15364" t="str">
            <v>J011</v>
          </cell>
          <cell r="H15364" t="str">
            <v>Controller</v>
          </cell>
          <cell r="I15364" t="str">
            <v>Kontrollbox</v>
          </cell>
          <cell r="K15364" t="str">
            <v>INGÅR I MOTORN</v>
          </cell>
          <cell r="L15364" t="str">
            <v>Ingår i motorn</v>
          </cell>
        </row>
        <row r="15365">
          <cell r="B15365" t="str">
            <v>YEC9385191Växelöra</v>
          </cell>
          <cell r="C15365" t="str">
            <v>YEC9385191</v>
          </cell>
          <cell r="D15365" t="str">
            <v>2023-2024</v>
          </cell>
          <cell r="E15365">
            <v>46</v>
          </cell>
          <cell r="F15365" t="str">
            <v>0460</v>
          </cell>
          <cell r="G15365" t="str">
            <v>D005</v>
          </cell>
          <cell r="H15365" t="str">
            <v>Gear hanger</v>
          </cell>
          <cell r="I15365" t="str">
            <v>Växelöra</v>
          </cell>
          <cell r="L15365" t="e">
            <v>#N/A</v>
          </cell>
        </row>
        <row r="15366">
          <cell r="B15366" t="str">
            <v>YEC9374791RAM</v>
          </cell>
          <cell r="C15366" t="str">
            <v>YEC9374791</v>
          </cell>
          <cell r="D15366" t="str">
            <v>2023-2024</v>
          </cell>
          <cell r="E15366">
            <v>1</v>
          </cell>
          <cell r="F15366" t="str">
            <v>0010</v>
          </cell>
          <cell r="G15366" t="str">
            <v>A001</v>
          </cell>
          <cell r="H15366" t="str">
            <v>PAINTED FRAME</v>
          </cell>
          <cell r="I15366" t="str">
            <v>RAM</v>
          </cell>
          <cell r="L15366" t="e">
            <v>#N/A</v>
          </cell>
        </row>
        <row r="15367">
          <cell r="B15367" t="str">
            <v>YEC9374791Framgaffel</v>
          </cell>
          <cell r="C15367" t="str">
            <v>YEC9374791</v>
          </cell>
          <cell r="D15367" t="str">
            <v>2023-2024</v>
          </cell>
          <cell r="E15367">
            <v>2</v>
          </cell>
          <cell r="F15367" t="str">
            <v>0020</v>
          </cell>
          <cell r="G15367" t="str">
            <v>A002</v>
          </cell>
          <cell r="H15367" t="str">
            <v>PAINTED FORK</v>
          </cell>
          <cell r="I15367" t="str">
            <v>Framgaffel</v>
          </cell>
          <cell r="L15367" t="e">
            <v>#N/A</v>
          </cell>
        </row>
        <row r="15368">
          <cell r="B15368" t="str">
            <v>YEC9374791Styrlager</v>
          </cell>
          <cell r="C15368" t="str">
            <v>YEC9374791</v>
          </cell>
          <cell r="D15368" t="str">
            <v>2023-2024</v>
          </cell>
          <cell r="E15368">
            <v>3</v>
          </cell>
          <cell r="F15368" t="str">
            <v>0030</v>
          </cell>
          <cell r="G15368" t="str">
            <v>B001</v>
          </cell>
          <cell r="H15368" t="str">
            <v>Head Set</v>
          </cell>
          <cell r="I15368" t="str">
            <v>Styrlager</v>
          </cell>
          <cell r="K15368" t="str">
            <v>C2105256</v>
          </cell>
          <cell r="L15368" t="str">
            <v>C2105256</v>
          </cell>
        </row>
        <row r="15369">
          <cell r="B15369" t="str">
            <v xml:space="preserve">YEC9374791Styrstam </v>
          </cell>
          <cell r="C15369" t="str">
            <v>YEC9374791</v>
          </cell>
          <cell r="D15369" t="str">
            <v>2023-2024</v>
          </cell>
          <cell r="E15369">
            <v>4</v>
          </cell>
          <cell r="F15369" t="str">
            <v>0040</v>
          </cell>
          <cell r="G15369" t="str">
            <v>B002</v>
          </cell>
          <cell r="H15369" t="str">
            <v>Handlebar Stem</v>
          </cell>
          <cell r="I15369" t="str">
            <v xml:space="preserve">Styrstam </v>
          </cell>
          <cell r="K15369" t="str">
            <v>C2205585-090</v>
          </cell>
          <cell r="L15369" t="str">
            <v>C2205585-090</v>
          </cell>
        </row>
        <row r="15370">
          <cell r="B15370" t="str">
            <v>YEC9374791Styre</v>
          </cell>
          <cell r="C15370" t="str">
            <v>YEC9374791</v>
          </cell>
          <cell r="D15370" t="str">
            <v>2023-2024</v>
          </cell>
          <cell r="E15370">
            <v>5</v>
          </cell>
          <cell r="F15370" t="str">
            <v>0050</v>
          </cell>
          <cell r="G15370" t="str">
            <v>B003</v>
          </cell>
          <cell r="H15370" t="str">
            <v>Handelbar</v>
          </cell>
          <cell r="I15370" t="str">
            <v>Styre</v>
          </cell>
          <cell r="K15370" t="str">
            <v>C2306074</v>
          </cell>
          <cell r="L15370" t="str">
            <v>C2306074</v>
          </cell>
        </row>
        <row r="15371">
          <cell r="B15371" t="str">
            <v>YEC9374791Bromsgrepp H</v>
          </cell>
          <cell r="C15371" t="str">
            <v>YEC9374791</v>
          </cell>
          <cell r="D15371" t="str">
            <v>2023-2024</v>
          </cell>
          <cell r="E15371">
            <v>6</v>
          </cell>
          <cell r="F15371" t="str">
            <v>0060</v>
          </cell>
          <cell r="G15371" t="str">
            <v>C002</v>
          </cell>
          <cell r="H15371" t="str">
            <v>Brake Lever R</v>
          </cell>
          <cell r="I15371" t="str">
            <v>Bromsgrepp H</v>
          </cell>
          <cell r="L15371" t="e">
            <v>#N/A</v>
          </cell>
        </row>
        <row r="15372">
          <cell r="B15372" t="str">
            <v>YEC9374791Bromsgrepp V</v>
          </cell>
          <cell r="C15372" t="str">
            <v>YEC9374791</v>
          </cell>
          <cell r="D15372" t="str">
            <v>2023-2024</v>
          </cell>
          <cell r="E15372">
            <v>7</v>
          </cell>
          <cell r="F15372" t="str">
            <v>0070</v>
          </cell>
          <cell r="G15372" t="str">
            <v>C001</v>
          </cell>
          <cell r="H15372" t="str">
            <v>Brake Lever L</v>
          </cell>
          <cell r="I15372" t="str">
            <v>Bromsgrepp V</v>
          </cell>
          <cell r="K15372" t="str">
            <v>Shimano</v>
          </cell>
          <cell r="L15372" t="str">
            <v>Kontakta SHIMANO</v>
          </cell>
        </row>
        <row r="15373">
          <cell r="B15373" t="str">
            <v>YEC9374791Växelreglage H</v>
          </cell>
          <cell r="C15373" t="str">
            <v>YEC9374791</v>
          </cell>
          <cell r="D15373" t="str">
            <v>2023-2024</v>
          </cell>
          <cell r="E15373">
            <v>8</v>
          </cell>
          <cell r="F15373" t="str">
            <v>0080</v>
          </cell>
          <cell r="G15373" t="str">
            <v>D002</v>
          </cell>
          <cell r="H15373" t="str">
            <v>Shift Lever R</v>
          </cell>
          <cell r="I15373" t="str">
            <v>Växelreglage H</v>
          </cell>
          <cell r="K15373" t="str">
            <v>C5105092</v>
          </cell>
          <cell r="L15373" t="str">
            <v>Kontakta SHIMANO</v>
          </cell>
        </row>
        <row r="15374">
          <cell r="B15374" t="str">
            <v>YEC9374791Växelreglage V</v>
          </cell>
          <cell r="C15374" t="str">
            <v>YEC9374791</v>
          </cell>
          <cell r="D15374" t="str">
            <v>2023-2024</v>
          </cell>
          <cell r="E15374">
            <v>9</v>
          </cell>
          <cell r="F15374" t="str">
            <v>0090</v>
          </cell>
          <cell r="G15374" t="str">
            <v>D001</v>
          </cell>
          <cell r="H15374" t="str">
            <v>Shift Lever L</v>
          </cell>
          <cell r="I15374" t="str">
            <v>Växelreglage V</v>
          </cell>
          <cell r="L15374" t="e">
            <v>#N/A</v>
          </cell>
        </row>
        <row r="15375">
          <cell r="B15375" t="str">
            <v>YEC9374791Handtag par</v>
          </cell>
          <cell r="C15375" t="str">
            <v>YEC9374791</v>
          </cell>
          <cell r="D15375" t="str">
            <v>2023-2024</v>
          </cell>
          <cell r="E15375">
            <v>10</v>
          </cell>
          <cell r="F15375" t="str">
            <v>0100</v>
          </cell>
          <cell r="G15375" t="str">
            <v>B004</v>
          </cell>
          <cell r="H15375" t="str">
            <v>Grip R</v>
          </cell>
          <cell r="I15375" t="str">
            <v>Handtag par</v>
          </cell>
          <cell r="K15375" t="str">
            <v>C2505528</v>
          </cell>
          <cell r="L15375" t="str">
            <v>C2500057</v>
          </cell>
        </row>
        <row r="15376">
          <cell r="B15376" t="str">
            <v>YEC9374791Frambroms</v>
          </cell>
          <cell r="C15376" t="str">
            <v>YEC9374791</v>
          </cell>
          <cell r="D15376" t="str">
            <v>2023-2024</v>
          </cell>
          <cell r="E15376">
            <v>11</v>
          </cell>
          <cell r="F15376" t="str">
            <v>0110</v>
          </cell>
          <cell r="G15376" t="str">
            <v>C003</v>
          </cell>
          <cell r="H15376" t="str">
            <v xml:space="preserve">Brake front </v>
          </cell>
          <cell r="I15376" t="str">
            <v>Frambroms</v>
          </cell>
          <cell r="K15376" t="str">
            <v>AMT200KLFURX100</v>
          </cell>
          <cell r="L15376" t="str">
            <v>Kontakta SHIMANO</v>
          </cell>
        </row>
        <row r="15377">
          <cell r="B15377" t="str">
            <v>YEC9374791Bakbroms</v>
          </cell>
          <cell r="C15377" t="str">
            <v>YEC9374791</v>
          </cell>
          <cell r="D15377" t="str">
            <v>2023-2024</v>
          </cell>
          <cell r="E15377">
            <v>12</v>
          </cell>
          <cell r="F15377" t="str">
            <v>0120</v>
          </cell>
          <cell r="G15377" t="str">
            <v>C004</v>
          </cell>
          <cell r="H15377" t="str">
            <v>Brake rear</v>
          </cell>
          <cell r="I15377" t="str">
            <v>Bakbroms</v>
          </cell>
          <cell r="K15377" t="str">
            <v>Fotbroms</v>
          </cell>
          <cell r="L15377" t="str">
            <v>Kontakta SHIMANO</v>
          </cell>
        </row>
        <row r="15378">
          <cell r="B15378" t="str">
            <v>YEC9374791Vevlager</v>
          </cell>
          <cell r="C15378" t="str">
            <v>YEC9374791</v>
          </cell>
          <cell r="D15378" t="str">
            <v>2023-2024</v>
          </cell>
          <cell r="E15378">
            <v>13</v>
          </cell>
          <cell r="F15378" t="str">
            <v>0130</v>
          </cell>
          <cell r="G15378" t="str">
            <v>E001</v>
          </cell>
          <cell r="H15378" t="str">
            <v xml:space="preserve">BB-set </v>
          </cell>
          <cell r="I15378" t="str">
            <v>Vevlager</v>
          </cell>
          <cell r="K15378" t="str">
            <v>C8705065-1-124C</v>
          </cell>
          <cell r="L15378" t="str">
            <v>C8705065-1-124C</v>
          </cell>
        </row>
        <row r="15379">
          <cell r="B15379" t="str">
            <v>YEC9374791Vevparti</v>
          </cell>
          <cell r="C15379" t="str">
            <v>YEC9374791</v>
          </cell>
          <cell r="D15379" t="str">
            <v>2023-2024</v>
          </cell>
          <cell r="E15379">
            <v>14</v>
          </cell>
          <cell r="F15379" t="str">
            <v>0140</v>
          </cell>
          <cell r="G15379" t="str">
            <v>E002</v>
          </cell>
          <cell r="H15379" t="str">
            <v>Front Chainwheel</v>
          </cell>
          <cell r="I15379" t="str">
            <v>Vevparti</v>
          </cell>
          <cell r="K15379" t="str">
            <v>C3305681-170-EG</v>
          </cell>
          <cell r="L15379" t="str">
            <v>C3305681-170-EG</v>
          </cell>
        </row>
        <row r="15380">
          <cell r="B15380" t="str">
            <v>YEC9374791Kedjeskydd</v>
          </cell>
          <cell r="C15380" t="str">
            <v>YEC9374791</v>
          </cell>
          <cell r="D15380" t="str">
            <v>2023-2024</v>
          </cell>
          <cell r="E15380">
            <v>15</v>
          </cell>
          <cell r="F15380" t="str">
            <v>0150</v>
          </cell>
          <cell r="G15380" t="str">
            <v>H001</v>
          </cell>
          <cell r="H15380" t="str">
            <v>Chain guard</v>
          </cell>
          <cell r="I15380" t="str">
            <v>Kedjeskydd</v>
          </cell>
          <cell r="K15380" t="str">
            <v>C8305427/ZBK</v>
          </cell>
          <cell r="L15380" t="str">
            <v>C8305427/ZBK</v>
          </cell>
        </row>
        <row r="15381">
          <cell r="B15381" t="str">
            <v>YEC9374791Kedjeskyddsfäste</v>
          </cell>
          <cell r="C15381" t="str">
            <v>YEC9374791</v>
          </cell>
          <cell r="D15381" t="str">
            <v>2023-2024</v>
          </cell>
          <cell r="E15381">
            <v>16</v>
          </cell>
          <cell r="F15381" t="str">
            <v>0160</v>
          </cell>
          <cell r="G15381" t="str">
            <v>H002</v>
          </cell>
          <cell r="H15381" t="str">
            <v>Chain guard bracket</v>
          </cell>
          <cell r="I15381" t="str">
            <v>Kedjeskyddsfäste</v>
          </cell>
          <cell r="K15381" t="str">
            <v>C8305427</v>
          </cell>
          <cell r="L15381" t="str">
            <v>C8305427</v>
          </cell>
        </row>
        <row r="15382">
          <cell r="B15382" t="str">
            <v>YEC9374791Framväxel</v>
          </cell>
          <cell r="C15382" t="str">
            <v>YEC9374791</v>
          </cell>
          <cell r="D15382" t="str">
            <v>2023-2024</v>
          </cell>
          <cell r="E15382">
            <v>17</v>
          </cell>
          <cell r="F15382" t="str">
            <v>0170</v>
          </cell>
          <cell r="G15382" t="str">
            <v>D003</v>
          </cell>
          <cell r="H15382" t="str">
            <v>Front Derailleur</v>
          </cell>
          <cell r="I15382" t="str">
            <v>Framväxel</v>
          </cell>
          <cell r="L15382" t="e">
            <v>#N/A</v>
          </cell>
        </row>
        <row r="15383">
          <cell r="B15383" t="str">
            <v>YEC9374791Bakväxel</v>
          </cell>
          <cell r="C15383" t="str">
            <v>YEC9374791</v>
          </cell>
          <cell r="D15383" t="str">
            <v>2023-2024</v>
          </cell>
          <cell r="E15383">
            <v>18</v>
          </cell>
          <cell r="F15383" t="str">
            <v>0180</v>
          </cell>
          <cell r="G15383" t="str">
            <v>D004</v>
          </cell>
          <cell r="H15383" t="str">
            <v>Rear Derailleur</v>
          </cell>
          <cell r="I15383" t="str">
            <v>Bakväxel</v>
          </cell>
          <cell r="K15383" t="str">
            <v>Shimano</v>
          </cell>
          <cell r="L15383" t="str">
            <v>Kontakta SHIMANO</v>
          </cell>
        </row>
        <row r="15384">
          <cell r="B15384" t="str">
            <v>YEC9374791Kedja</v>
          </cell>
          <cell r="C15384" t="str">
            <v>YEC9374791</v>
          </cell>
          <cell r="D15384" t="str">
            <v>2023-2024</v>
          </cell>
          <cell r="E15384">
            <v>19</v>
          </cell>
          <cell r="F15384" t="str">
            <v>0190</v>
          </cell>
          <cell r="G15384" t="str">
            <v>E003</v>
          </cell>
          <cell r="H15384" t="str">
            <v xml:space="preserve">Chain </v>
          </cell>
          <cell r="I15384" t="str">
            <v>Kedja</v>
          </cell>
          <cell r="K15384" t="str">
            <v>C3405001-0100</v>
          </cell>
          <cell r="L15384" t="str">
            <v>C3400002</v>
          </cell>
        </row>
        <row r="15385">
          <cell r="B15385" t="str">
            <v>YEC9374791Kassett</v>
          </cell>
          <cell r="C15385" t="str">
            <v>YEC9374791</v>
          </cell>
          <cell r="D15385" t="str">
            <v>2023-2024</v>
          </cell>
          <cell r="E15385">
            <v>20</v>
          </cell>
          <cell r="F15385" t="str">
            <v>0200</v>
          </cell>
          <cell r="G15385" t="str">
            <v>E004</v>
          </cell>
          <cell r="H15385" t="str">
            <v>Cassette Sprocket</v>
          </cell>
          <cell r="I15385" t="str">
            <v>Kassett</v>
          </cell>
          <cell r="K15385" t="str">
            <v>ASMGEAR16SU</v>
          </cell>
          <cell r="L15385" t="str">
            <v>Kontakta SHIMANO</v>
          </cell>
        </row>
        <row r="15386">
          <cell r="B15386" t="str">
            <v>YEC9374791Framhjul</v>
          </cell>
          <cell r="C15386" t="str">
            <v>YEC9374791</v>
          </cell>
          <cell r="D15386" t="str">
            <v>2023-2024</v>
          </cell>
          <cell r="E15386">
            <v>21</v>
          </cell>
          <cell r="F15386" t="str">
            <v>0210</v>
          </cell>
          <cell r="G15386" t="str">
            <v>F001</v>
          </cell>
          <cell r="H15386" t="str">
            <v>Front hub</v>
          </cell>
          <cell r="I15386" t="str">
            <v>Framhjul</v>
          </cell>
          <cell r="K15386" t="str">
            <v>C4108231</v>
          </cell>
          <cell r="L15386" t="str">
            <v>C4100366</v>
          </cell>
        </row>
        <row r="15387">
          <cell r="B15387" t="str">
            <v>YEC9374791Bakhjul</v>
          </cell>
          <cell r="C15387" t="str">
            <v>YEC9374791</v>
          </cell>
          <cell r="D15387" t="str">
            <v>2023-2024</v>
          </cell>
          <cell r="E15387">
            <v>22</v>
          </cell>
          <cell r="F15387" t="str">
            <v>0220</v>
          </cell>
          <cell r="G15387" t="str">
            <v>F002</v>
          </cell>
          <cell r="H15387" t="str">
            <v>Rear hub</v>
          </cell>
          <cell r="I15387" t="str">
            <v>Bakhjul</v>
          </cell>
          <cell r="K15387" t="str">
            <v>C4208327</v>
          </cell>
          <cell r="L15387" t="str">
            <v>C4200299</v>
          </cell>
        </row>
        <row r="15388">
          <cell r="B15388" t="str">
            <v>YEC9374791Däck</v>
          </cell>
          <cell r="C15388" t="str">
            <v>YEC9374791</v>
          </cell>
          <cell r="D15388" t="str">
            <v>2023-2024</v>
          </cell>
          <cell r="E15388">
            <v>23</v>
          </cell>
          <cell r="F15388" t="str">
            <v>0230</v>
          </cell>
          <cell r="G15388" t="str">
            <v>F003</v>
          </cell>
          <cell r="H15388" t="str">
            <v>Tire</v>
          </cell>
          <cell r="I15388" t="str">
            <v>Däck</v>
          </cell>
          <cell r="K15388" t="str">
            <v>C4906455</v>
          </cell>
          <cell r="L15388" t="str">
            <v>C4901463</v>
          </cell>
        </row>
        <row r="15389">
          <cell r="B15389" t="str">
            <v>YEC9374791Skärmar set</v>
          </cell>
          <cell r="C15389" t="str">
            <v>YEC9374791</v>
          </cell>
          <cell r="D15389" t="str">
            <v>2023-2024</v>
          </cell>
          <cell r="E15389">
            <v>24</v>
          </cell>
          <cell r="F15389" t="str">
            <v>0240</v>
          </cell>
          <cell r="G15389" t="str">
            <v>H003</v>
          </cell>
          <cell r="H15389" t="str">
            <v xml:space="preserve">Mudguard front   </v>
          </cell>
          <cell r="I15389" t="str">
            <v>Skärmar set</v>
          </cell>
          <cell r="K15389" t="str">
            <v>C8255729-BK</v>
          </cell>
          <cell r="L15389" t="str">
            <v>C8250028</v>
          </cell>
        </row>
        <row r="15390">
          <cell r="B15390" t="str">
            <v>YEC9374791Pakethållare</v>
          </cell>
          <cell r="C15390" t="str">
            <v>YEC9374791</v>
          </cell>
          <cell r="D15390" t="str">
            <v>2023-2024</v>
          </cell>
          <cell r="E15390">
            <v>25</v>
          </cell>
          <cell r="F15390" t="str">
            <v>0250</v>
          </cell>
          <cell r="G15390" t="str">
            <v>H004</v>
          </cell>
          <cell r="H15390" t="str">
            <v>Carrier</v>
          </cell>
          <cell r="I15390" t="str">
            <v>Pakethållare</v>
          </cell>
          <cell r="K15390" t="str">
            <v>C8205834-BK</v>
          </cell>
          <cell r="L15390" t="str">
            <v>C8205834-BK</v>
          </cell>
        </row>
        <row r="15391">
          <cell r="B15391" t="str">
            <v>YEC9374791Sadel</v>
          </cell>
          <cell r="C15391" t="str">
            <v>YEC9374791</v>
          </cell>
          <cell r="D15391" t="str">
            <v>2023-2024</v>
          </cell>
          <cell r="E15391">
            <v>26</v>
          </cell>
          <cell r="F15391" t="str">
            <v>0260</v>
          </cell>
          <cell r="G15391" t="str">
            <v>G001</v>
          </cell>
          <cell r="H15391" t="str">
            <v>Saddle</v>
          </cell>
          <cell r="I15391" t="str">
            <v>Sadel</v>
          </cell>
          <cell r="K15391" t="str">
            <v>C7105989</v>
          </cell>
          <cell r="L15391" t="str">
            <v>C7100596</v>
          </cell>
        </row>
        <row r="15392">
          <cell r="B15392" t="str">
            <v>YEC9374791Sadelstolpe</v>
          </cell>
          <cell r="C15392" t="str">
            <v>YEC9374791</v>
          </cell>
          <cell r="D15392" t="str">
            <v>2023-2024</v>
          </cell>
          <cell r="E15392">
            <v>27</v>
          </cell>
          <cell r="F15392" t="str">
            <v>0270</v>
          </cell>
          <cell r="G15392" t="str">
            <v>G002</v>
          </cell>
          <cell r="H15392" t="str">
            <v>Seatpost</v>
          </cell>
          <cell r="I15392" t="str">
            <v>Sadelstolpe</v>
          </cell>
          <cell r="K15392" t="str">
            <v>C7205260</v>
          </cell>
          <cell r="L15392" t="str">
            <v>C7200053</v>
          </cell>
        </row>
        <row r="15393">
          <cell r="B15393" t="str">
            <v>YEC9374791Sadelrörsklämma</v>
          </cell>
          <cell r="C15393" t="str">
            <v>YEC9374791</v>
          </cell>
          <cell r="D15393" t="str">
            <v>2023-2024</v>
          </cell>
          <cell r="E15393">
            <v>28</v>
          </cell>
          <cell r="F15393" t="str">
            <v>0280</v>
          </cell>
          <cell r="G15393" t="str">
            <v>G003</v>
          </cell>
          <cell r="H15393" t="str">
            <v>Seat Clamp</v>
          </cell>
          <cell r="I15393" t="str">
            <v>Sadelrörsklämma</v>
          </cell>
          <cell r="K15393" t="str">
            <v>C7305002</v>
          </cell>
          <cell r="L15393" t="str">
            <v>C7300027-318</v>
          </cell>
        </row>
        <row r="15394">
          <cell r="B15394" t="str">
            <v>YEC9374791Framlampa</v>
          </cell>
          <cell r="C15394" t="str">
            <v>YEC9374791</v>
          </cell>
          <cell r="D15394" t="str">
            <v>2023-2024</v>
          </cell>
          <cell r="E15394">
            <v>29</v>
          </cell>
          <cell r="F15394" t="str">
            <v>0290</v>
          </cell>
          <cell r="G15394" t="str">
            <v>H005</v>
          </cell>
          <cell r="H15394" t="str">
            <v>Front light</v>
          </cell>
          <cell r="I15394" t="str">
            <v>Framlampa</v>
          </cell>
          <cell r="K15394" t="str">
            <v>C8015300</v>
          </cell>
          <cell r="L15394" t="str">
            <v>C8015300</v>
          </cell>
        </row>
        <row r="15395">
          <cell r="B15395" t="str">
            <v>YEC9374791Baklampa</v>
          </cell>
          <cell r="C15395" t="str">
            <v>YEC9374791</v>
          </cell>
          <cell r="D15395" t="str">
            <v>2023-2024</v>
          </cell>
          <cell r="E15395">
            <v>30</v>
          </cell>
          <cell r="F15395" t="str">
            <v>0300</v>
          </cell>
          <cell r="G15395" t="str">
            <v>H006</v>
          </cell>
          <cell r="H15395" t="str">
            <v>Light, Rear</v>
          </cell>
          <cell r="I15395" t="str">
            <v>Baklampa</v>
          </cell>
          <cell r="K15395" t="str">
            <v>C8705186-1RLBK</v>
          </cell>
          <cell r="L15395" t="str">
            <v>C8705186-1RLBK</v>
          </cell>
        </row>
        <row r="15396">
          <cell r="B15396" t="str">
            <v>YEC9374791Låssats</v>
          </cell>
          <cell r="C15396" t="str">
            <v>YEC9374791</v>
          </cell>
          <cell r="D15396" t="str">
            <v>2023-2024</v>
          </cell>
          <cell r="E15396">
            <v>31</v>
          </cell>
          <cell r="F15396" t="str">
            <v>0310</v>
          </cell>
          <cell r="G15396" t="str">
            <v>H007</v>
          </cell>
          <cell r="H15396" t="str">
            <v>Lock</v>
          </cell>
          <cell r="I15396" t="str">
            <v>Låssats</v>
          </cell>
          <cell r="K15396" t="str">
            <v>C8405069</v>
          </cell>
          <cell r="L15396" t="str">
            <v>C8405069</v>
          </cell>
        </row>
        <row r="15397">
          <cell r="B15397" t="str">
            <v>YEC9374791Stöd</v>
          </cell>
          <cell r="C15397" t="str">
            <v>YEC9374791</v>
          </cell>
          <cell r="D15397" t="str">
            <v>2023-2024</v>
          </cell>
          <cell r="E15397">
            <v>32</v>
          </cell>
          <cell r="F15397" t="str">
            <v>0320</v>
          </cell>
          <cell r="G15397" t="str">
            <v>H008</v>
          </cell>
          <cell r="H15397" t="str">
            <v>Kick stand</v>
          </cell>
          <cell r="I15397" t="str">
            <v>Stöd</v>
          </cell>
          <cell r="K15397" t="str">
            <v>C8105208-315</v>
          </cell>
          <cell r="L15397" t="str">
            <v>C8100034</v>
          </cell>
        </row>
        <row r="15398">
          <cell r="B15398" t="str">
            <v>YEC9374791Korg</v>
          </cell>
          <cell r="C15398" t="str">
            <v>YEC9374791</v>
          </cell>
          <cell r="D15398" t="str">
            <v>2023-2024</v>
          </cell>
          <cell r="E15398">
            <v>33</v>
          </cell>
          <cell r="F15398" t="str">
            <v>0330</v>
          </cell>
          <cell r="G15398" t="str">
            <v>H009</v>
          </cell>
          <cell r="H15398" t="str">
            <v>Basket / Fr carrier</v>
          </cell>
          <cell r="I15398" t="str">
            <v>Korg</v>
          </cell>
          <cell r="K15398" t="str">
            <v>C8605213</v>
          </cell>
          <cell r="L15398" t="str">
            <v>C8605213</v>
          </cell>
        </row>
        <row r="15399">
          <cell r="B15399" t="str">
            <v>YEC9374791Pedaler</v>
          </cell>
          <cell r="C15399" t="str">
            <v>YEC9374791</v>
          </cell>
          <cell r="D15399" t="str">
            <v>2023-2024</v>
          </cell>
          <cell r="E15399">
            <v>34</v>
          </cell>
          <cell r="F15399" t="str">
            <v>0340</v>
          </cell>
          <cell r="G15399" t="str">
            <v>E005</v>
          </cell>
          <cell r="H15399" t="str">
            <v xml:space="preserve">Pedal </v>
          </cell>
          <cell r="I15399" t="str">
            <v>Pedaler</v>
          </cell>
          <cell r="K15399" t="str">
            <v>C3505204</v>
          </cell>
          <cell r="L15399" t="str">
            <v>C3500026</v>
          </cell>
        </row>
        <row r="15400">
          <cell r="B15400" t="str">
            <v>YEC9374791Motor</v>
          </cell>
          <cell r="C15400" t="str">
            <v>YEC9374791</v>
          </cell>
          <cell r="D15400" t="str">
            <v>2023-2024</v>
          </cell>
          <cell r="E15400">
            <v>35</v>
          </cell>
          <cell r="F15400" t="str">
            <v>0350</v>
          </cell>
          <cell r="G15400" t="str">
            <v>J001</v>
          </cell>
          <cell r="H15400" t="str">
            <v>DRIVE UNIT:</v>
          </cell>
          <cell r="I15400" t="str">
            <v>Motor</v>
          </cell>
          <cell r="K15400" t="str">
            <v>C8705144-1-03</v>
          </cell>
          <cell r="L15400" t="str">
            <v>C8705144-1-03</v>
          </cell>
        </row>
        <row r="15401">
          <cell r="B15401" t="str">
            <v>YEC9374791Display</v>
          </cell>
          <cell r="C15401" t="str">
            <v>YEC9374791</v>
          </cell>
          <cell r="D15401" t="str">
            <v>2023-2024</v>
          </cell>
          <cell r="E15401">
            <v>36</v>
          </cell>
          <cell r="F15401" t="str">
            <v>0360</v>
          </cell>
          <cell r="G15401" t="str">
            <v>J004</v>
          </cell>
          <cell r="H15401" t="str">
            <v>DISPLAY:</v>
          </cell>
          <cell r="I15401" t="str">
            <v>Display</v>
          </cell>
          <cell r="K15401" t="str">
            <v>C8705068-1-30C</v>
          </cell>
          <cell r="L15401" t="str">
            <v>C8705068-1-30C</v>
          </cell>
        </row>
        <row r="15402">
          <cell r="B15402" t="str">
            <v>YEC9374791EB-Bus kabel</v>
          </cell>
          <cell r="C15402" t="str">
            <v>YEC9374791</v>
          </cell>
          <cell r="D15402" t="str">
            <v>2023-2024</v>
          </cell>
          <cell r="E15402">
            <v>37</v>
          </cell>
          <cell r="F15402" t="str">
            <v>0370</v>
          </cell>
          <cell r="G15402" t="str">
            <v>J005</v>
          </cell>
          <cell r="H15402" t="str">
            <v>EB-BUS CABLE:</v>
          </cell>
          <cell r="I15402" t="str">
            <v>EB-Bus kabel</v>
          </cell>
          <cell r="K15402" t="str">
            <v>C8705065-1-04AC</v>
          </cell>
          <cell r="L15402" t="str">
            <v>C8705065-1-04AC</v>
          </cell>
        </row>
        <row r="15403">
          <cell r="B15403" t="str">
            <v>YEC9374791Motorkabel</v>
          </cell>
          <cell r="C15403" t="str">
            <v>YEC9374791</v>
          </cell>
          <cell r="D15403" t="str">
            <v>2023-2024</v>
          </cell>
          <cell r="E15403">
            <v>38</v>
          </cell>
          <cell r="F15403" t="str">
            <v>0380</v>
          </cell>
          <cell r="G15403" t="str">
            <v>J006</v>
          </cell>
          <cell r="H15403" t="str">
            <v>POWER CABLE:</v>
          </cell>
          <cell r="I15403" t="str">
            <v>Motorkabel</v>
          </cell>
          <cell r="K15403" t="str">
            <v>C8705065-1-03A</v>
          </cell>
          <cell r="L15403" t="str">
            <v>C8705065-1-03A</v>
          </cell>
        </row>
        <row r="15404">
          <cell r="B15404" t="str">
            <v>YEC9374791Kabel framlampa</v>
          </cell>
          <cell r="C15404" t="str">
            <v>YEC9374791</v>
          </cell>
          <cell r="D15404" t="str">
            <v>2023-2024</v>
          </cell>
          <cell r="E15404">
            <v>39</v>
          </cell>
          <cell r="F15404" t="str">
            <v>0390</v>
          </cell>
          <cell r="G15404" t="str">
            <v>J007</v>
          </cell>
          <cell r="H15404" t="str">
            <v>F. LIGHT CABLE:</v>
          </cell>
          <cell r="I15404" t="str">
            <v>Kabel framlampa</v>
          </cell>
          <cell r="K15404" t="str">
            <v>Ingår i EB-buskabeln</v>
          </cell>
          <cell r="L15404" t="str">
            <v>Ingår i EB-buskabeln</v>
          </cell>
        </row>
        <row r="15405">
          <cell r="B15405" t="str">
            <v>YEC9374791Kabel baklampa</v>
          </cell>
          <cell r="C15405" t="str">
            <v>YEC9374791</v>
          </cell>
          <cell r="D15405" t="str">
            <v>2023-2024</v>
          </cell>
          <cell r="E15405">
            <v>40</v>
          </cell>
          <cell r="F15405" t="str">
            <v>0400</v>
          </cell>
          <cell r="G15405" t="str">
            <v>J008</v>
          </cell>
          <cell r="H15405" t="str">
            <v>R. LIGHT CABLE:</v>
          </cell>
          <cell r="I15405" t="str">
            <v>Kabel baklampa</v>
          </cell>
          <cell r="K15405" t="str">
            <v>INGÅR I BATTERIET</v>
          </cell>
          <cell r="L15405" t="str">
            <v>Ingår i batteriet</v>
          </cell>
        </row>
        <row r="15406">
          <cell r="B15406" t="str">
            <v>YEC9374791Hastighetssensor</v>
          </cell>
          <cell r="C15406" t="str">
            <v>YEC9374791</v>
          </cell>
          <cell r="D15406" t="str">
            <v>2023-2024</v>
          </cell>
          <cell r="E15406">
            <v>41</v>
          </cell>
          <cell r="F15406" t="str">
            <v>0410</v>
          </cell>
          <cell r="G15406" t="str">
            <v>J009</v>
          </cell>
          <cell r="H15406" t="str">
            <v>SPEED SENSOR:</v>
          </cell>
          <cell r="I15406" t="str">
            <v>Hastighetssensor</v>
          </cell>
          <cell r="K15406" t="str">
            <v>INGÅR I MOTORN</v>
          </cell>
          <cell r="L15406" t="str">
            <v>Ingår i motorn</v>
          </cell>
        </row>
        <row r="15407">
          <cell r="B15407" t="str">
            <v>YEC9374791Batteri</v>
          </cell>
          <cell r="C15407" t="str">
            <v>YEC9374791</v>
          </cell>
          <cell r="D15407" t="str">
            <v>2023-2024</v>
          </cell>
          <cell r="E15407">
            <v>42</v>
          </cell>
          <cell r="F15407" t="str">
            <v>0420</v>
          </cell>
          <cell r="G15407" t="str">
            <v>J002</v>
          </cell>
          <cell r="H15407" t="str">
            <v>BATTERY:</v>
          </cell>
          <cell r="I15407" t="str">
            <v>Batteri</v>
          </cell>
          <cell r="K15407" t="str">
            <v>C8705186-E-11C</v>
          </cell>
          <cell r="L15407" t="str">
            <v>C8705186-E-11C</v>
          </cell>
        </row>
        <row r="15408">
          <cell r="B15408" t="str">
            <v>YEC9374791Batterihållare</v>
          </cell>
          <cell r="C15408" t="str">
            <v>YEC9374791</v>
          </cell>
          <cell r="D15408" t="str">
            <v>2023-2024</v>
          </cell>
          <cell r="E15408">
            <v>43</v>
          </cell>
          <cell r="F15408" t="str">
            <v>0430</v>
          </cell>
          <cell r="G15408" t="str">
            <v>J003</v>
          </cell>
          <cell r="H15408" t="str">
            <v>BATTERY HOLDER/Slider</v>
          </cell>
          <cell r="I15408" t="str">
            <v>Batterihållare</v>
          </cell>
          <cell r="L15408" t="e">
            <v>#N/A</v>
          </cell>
        </row>
        <row r="15409">
          <cell r="B15409" t="str">
            <v>YEC9374791Batteriladdare</v>
          </cell>
          <cell r="C15409" t="str">
            <v>YEC9374791</v>
          </cell>
          <cell r="D15409" t="str">
            <v>2023-2024</v>
          </cell>
          <cell r="E15409">
            <v>44</v>
          </cell>
          <cell r="F15409" t="str">
            <v>0440</v>
          </cell>
          <cell r="G15409" t="str">
            <v>J010</v>
          </cell>
          <cell r="H15409" t="str">
            <v>CHARGER:</v>
          </cell>
          <cell r="I15409" t="str">
            <v>Batteriladdare</v>
          </cell>
          <cell r="K15409" t="str">
            <v>C8705058-1-1D</v>
          </cell>
          <cell r="L15409" t="str">
            <v>C8705058-1-1D</v>
          </cell>
        </row>
        <row r="15410">
          <cell r="B15410" t="str">
            <v>YEC9374791Kontrollbox</v>
          </cell>
          <cell r="C15410" t="str">
            <v>YEC9374791</v>
          </cell>
          <cell r="D15410" t="str">
            <v>2023-2024</v>
          </cell>
          <cell r="E15410">
            <v>45</v>
          </cell>
          <cell r="F15410" t="str">
            <v>0450</v>
          </cell>
          <cell r="G15410" t="str">
            <v>J011</v>
          </cell>
          <cell r="H15410" t="str">
            <v>Controller</v>
          </cell>
          <cell r="I15410" t="str">
            <v>Kontrollbox</v>
          </cell>
          <cell r="K15410" t="str">
            <v>C8705142-10-02C</v>
          </cell>
          <cell r="L15410" t="str">
            <v>C8705142-10-02C</v>
          </cell>
        </row>
        <row r="15411">
          <cell r="B15411" t="str">
            <v>YEC9374791Växelöra</v>
          </cell>
          <cell r="C15411" t="str">
            <v>YEC9374791</v>
          </cell>
          <cell r="D15411" t="str">
            <v>2023-2024</v>
          </cell>
          <cell r="E15411">
            <v>46</v>
          </cell>
          <cell r="F15411" t="str">
            <v>0460</v>
          </cell>
          <cell r="G15411" t="str">
            <v>D005</v>
          </cell>
          <cell r="H15411" t="str">
            <v>Gear hanger</v>
          </cell>
          <cell r="I15411" t="str">
            <v>Växelöra</v>
          </cell>
          <cell r="L15411" t="e">
            <v>#N/A</v>
          </cell>
        </row>
        <row r="15412">
          <cell r="B15412" t="str">
            <v>YEC9375591RAM</v>
          </cell>
          <cell r="C15412" t="str">
            <v>YEC9375591</v>
          </cell>
          <cell r="D15412" t="str">
            <v>2023-2024</v>
          </cell>
          <cell r="E15412">
            <v>1</v>
          </cell>
          <cell r="F15412" t="str">
            <v>0010</v>
          </cell>
          <cell r="G15412" t="str">
            <v>A001</v>
          </cell>
          <cell r="H15412" t="str">
            <v>PAINTED FRAME</v>
          </cell>
          <cell r="I15412" t="str">
            <v>RAM</v>
          </cell>
          <cell r="L15412" t="e">
            <v>#N/A</v>
          </cell>
        </row>
        <row r="15413">
          <cell r="B15413" t="str">
            <v>YEC9375591Framgaffel</v>
          </cell>
          <cell r="C15413" t="str">
            <v>YEC9375591</v>
          </cell>
          <cell r="D15413" t="str">
            <v>2023-2024</v>
          </cell>
          <cell r="E15413">
            <v>2</v>
          </cell>
          <cell r="F15413" t="str">
            <v>0020</v>
          </cell>
          <cell r="G15413" t="str">
            <v>A002</v>
          </cell>
          <cell r="H15413" t="str">
            <v>PAINTED FORK</v>
          </cell>
          <cell r="I15413" t="str">
            <v>Framgaffel</v>
          </cell>
          <cell r="L15413" t="e">
            <v>#N/A</v>
          </cell>
        </row>
        <row r="15414">
          <cell r="B15414" t="str">
            <v>YEC9375591Styrlager</v>
          </cell>
          <cell r="C15414" t="str">
            <v>YEC9375591</v>
          </cell>
          <cell r="D15414" t="str">
            <v>2023-2024</v>
          </cell>
          <cell r="E15414">
            <v>3</v>
          </cell>
          <cell r="F15414" t="str">
            <v>0030</v>
          </cell>
          <cell r="G15414" t="str">
            <v>B001</v>
          </cell>
          <cell r="H15414" t="str">
            <v>Head Set</v>
          </cell>
          <cell r="I15414" t="str">
            <v>Styrlager</v>
          </cell>
          <cell r="K15414" t="str">
            <v>C2105256</v>
          </cell>
          <cell r="L15414" t="str">
            <v>C2105256</v>
          </cell>
        </row>
        <row r="15415">
          <cell r="B15415" t="str">
            <v xml:space="preserve">YEC9375591Styrstam </v>
          </cell>
          <cell r="C15415" t="str">
            <v>YEC9375591</v>
          </cell>
          <cell r="D15415" t="str">
            <v>2023-2024</v>
          </cell>
          <cell r="E15415">
            <v>4</v>
          </cell>
          <cell r="F15415" t="str">
            <v>0040</v>
          </cell>
          <cell r="G15415" t="str">
            <v>B002</v>
          </cell>
          <cell r="H15415" t="str">
            <v>Handlebar Stem</v>
          </cell>
          <cell r="I15415" t="str">
            <v xml:space="preserve">Styrstam </v>
          </cell>
          <cell r="K15415" t="str">
            <v>C2205585-090</v>
          </cell>
          <cell r="L15415" t="str">
            <v>C2205585-090</v>
          </cell>
        </row>
        <row r="15416">
          <cell r="B15416" t="str">
            <v>YEC9375591Styre</v>
          </cell>
          <cell r="C15416" t="str">
            <v>YEC9375591</v>
          </cell>
          <cell r="D15416" t="str">
            <v>2023-2024</v>
          </cell>
          <cell r="E15416">
            <v>5</v>
          </cell>
          <cell r="F15416" t="str">
            <v>0050</v>
          </cell>
          <cell r="G15416" t="str">
            <v>B003</v>
          </cell>
          <cell r="H15416" t="str">
            <v>Handelbar</v>
          </cell>
          <cell r="I15416" t="str">
            <v>Styre</v>
          </cell>
          <cell r="K15416" t="str">
            <v>C2306074</v>
          </cell>
          <cell r="L15416" t="str">
            <v>C2306074</v>
          </cell>
        </row>
        <row r="15417">
          <cell r="B15417" t="str">
            <v>YEC9375591Bromsgrepp H</v>
          </cell>
          <cell r="C15417" t="str">
            <v>YEC9375591</v>
          </cell>
          <cell r="D15417" t="str">
            <v>2023-2024</v>
          </cell>
          <cell r="E15417">
            <v>6</v>
          </cell>
          <cell r="F15417" t="str">
            <v>0060</v>
          </cell>
          <cell r="G15417" t="str">
            <v>C002</v>
          </cell>
          <cell r="H15417" t="str">
            <v>Brake Lever R</v>
          </cell>
          <cell r="I15417" t="str">
            <v>Bromsgrepp H</v>
          </cell>
          <cell r="L15417" t="e">
            <v>#N/A</v>
          </cell>
        </row>
        <row r="15418">
          <cell r="B15418" t="str">
            <v>YEC9375591Bromsgrepp V</v>
          </cell>
          <cell r="C15418" t="str">
            <v>YEC9375591</v>
          </cell>
          <cell r="D15418" t="str">
            <v>2023-2024</v>
          </cell>
          <cell r="E15418">
            <v>7</v>
          </cell>
          <cell r="F15418" t="str">
            <v>0070</v>
          </cell>
          <cell r="G15418" t="str">
            <v>C001</v>
          </cell>
          <cell r="H15418" t="str">
            <v>Brake Lever L</v>
          </cell>
          <cell r="I15418" t="str">
            <v>Bromsgrepp V</v>
          </cell>
          <cell r="K15418" t="str">
            <v>Shimano</v>
          </cell>
          <cell r="L15418" t="str">
            <v>Kontakta SHIMANO</v>
          </cell>
        </row>
        <row r="15419">
          <cell r="B15419" t="str">
            <v>YEC9375591Växelreglage H</v>
          </cell>
          <cell r="C15419" t="str">
            <v>YEC9375591</v>
          </cell>
          <cell r="D15419" t="str">
            <v>2023-2024</v>
          </cell>
          <cell r="E15419">
            <v>8</v>
          </cell>
          <cell r="F15419" t="str">
            <v>0080</v>
          </cell>
          <cell r="G15419" t="str">
            <v>D002</v>
          </cell>
          <cell r="H15419" t="str">
            <v>Shift Lever R</v>
          </cell>
          <cell r="I15419" t="str">
            <v>Växelreglage H</v>
          </cell>
          <cell r="K15419" t="str">
            <v>C5105092</v>
          </cell>
          <cell r="L15419" t="str">
            <v>Kontakta SHIMANO</v>
          </cell>
        </row>
        <row r="15420">
          <cell r="B15420" t="str">
            <v>YEC9375591Växelreglage V</v>
          </cell>
          <cell r="C15420" t="str">
            <v>YEC9375591</v>
          </cell>
          <cell r="D15420" t="str">
            <v>2023-2024</v>
          </cell>
          <cell r="E15420">
            <v>9</v>
          </cell>
          <cell r="F15420" t="str">
            <v>0090</v>
          </cell>
          <cell r="G15420" t="str">
            <v>D001</v>
          </cell>
          <cell r="H15420" t="str">
            <v>Shift Lever L</v>
          </cell>
          <cell r="I15420" t="str">
            <v>Växelreglage V</v>
          </cell>
          <cell r="L15420" t="e">
            <v>#N/A</v>
          </cell>
        </row>
        <row r="15421">
          <cell r="B15421" t="str">
            <v>YEC9375591Handtag par</v>
          </cell>
          <cell r="C15421" t="str">
            <v>YEC9375591</v>
          </cell>
          <cell r="D15421" t="str">
            <v>2023-2024</v>
          </cell>
          <cell r="E15421">
            <v>10</v>
          </cell>
          <cell r="F15421" t="str">
            <v>0100</v>
          </cell>
          <cell r="G15421" t="str">
            <v>B004</v>
          </cell>
          <cell r="H15421" t="str">
            <v>Grip R</v>
          </cell>
          <cell r="I15421" t="str">
            <v>Handtag par</v>
          </cell>
          <cell r="K15421" t="str">
            <v>C2505528</v>
          </cell>
          <cell r="L15421" t="str">
            <v>C2500057</v>
          </cell>
        </row>
        <row r="15422">
          <cell r="B15422" t="str">
            <v>YEC9375591Frambroms</v>
          </cell>
          <cell r="C15422" t="str">
            <v>YEC9375591</v>
          </cell>
          <cell r="D15422" t="str">
            <v>2023-2024</v>
          </cell>
          <cell r="E15422">
            <v>11</v>
          </cell>
          <cell r="F15422" t="str">
            <v>0110</v>
          </cell>
          <cell r="G15422" t="str">
            <v>C003</v>
          </cell>
          <cell r="H15422" t="str">
            <v xml:space="preserve">Brake front </v>
          </cell>
          <cell r="I15422" t="str">
            <v>Frambroms</v>
          </cell>
          <cell r="K15422" t="str">
            <v>AMT200KLFURX100</v>
          </cell>
          <cell r="L15422" t="str">
            <v>Kontakta SHIMANO</v>
          </cell>
        </row>
        <row r="15423">
          <cell r="B15423" t="str">
            <v>YEC9375591Bakbroms</v>
          </cell>
          <cell r="C15423" t="str">
            <v>YEC9375591</v>
          </cell>
          <cell r="D15423" t="str">
            <v>2023-2024</v>
          </cell>
          <cell r="E15423">
            <v>12</v>
          </cell>
          <cell r="F15423" t="str">
            <v>0120</v>
          </cell>
          <cell r="G15423" t="str">
            <v>C004</v>
          </cell>
          <cell r="H15423" t="str">
            <v>Brake rear</v>
          </cell>
          <cell r="I15423" t="str">
            <v>Bakbroms</v>
          </cell>
          <cell r="K15423" t="str">
            <v>Fotbroms</v>
          </cell>
          <cell r="L15423" t="str">
            <v>Kontakta SHIMANO</v>
          </cell>
        </row>
        <row r="15424">
          <cell r="B15424" t="str">
            <v>YEC9375591Vevlager</v>
          </cell>
          <cell r="C15424" t="str">
            <v>YEC9375591</v>
          </cell>
          <cell r="D15424" t="str">
            <v>2023-2024</v>
          </cell>
          <cell r="E15424">
            <v>13</v>
          </cell>
          <cell r="F15424" t="str">
            <v>0130</v>
          </cell>
          <cell r="G15424" t="str">
            <v>E001</v>
          </cell>
          <cell r="H15424" t="str">
            <v xml:space="preserve">BB-set </v>
          </cell>
          <cell r="I15424" t="str">
            <v>Vevlager</v>
          </cell>
          <cell r="K15424" t="str">
            <v>C8705065-1-124C</v>
          </cell>
          <cell r="L15424" t="str">
            <v>C8705065-1-124C</v>
          </cell>
        </row>
        <row r="15425">
          <cell r="B15425" t="str">
            <v>YEC9375591Vevparti</v>
          </cell>
          <cell r="C15425" t="str">
            <v>YEC9375591</v>
          </cell>
          <cell r="D15425" t="str">
            <v>2023-2024</v>
          </cell>
          <cell r="E15425">
            <v>14</v>
          </cell>
          <cell r="F15425" t="str">
            <v>0140</v>
          </cell>
          <cell r="G15425" t="str">
            <v>E002</v>
          </cell>
          <cell r="H15425" t="str">
            <v>Front Chainwheel</v>
          </cell>
          <cell r="I15425" t="str">
            <v>Vevparti</v>
          </cell>
          <cell r="K15425" t="str">
            <v>C3305681-170-EG</v>
          </cell>
          <cell r="L15425" t="str">
            <v>C3305681-170-EG</v>
          </cell>
        </row>
        <row r="15426">
          <cell r="B15426" t="str">
            <v>YEC9375591Kedjeskydd</v>
          </cell>
          <cell r="C15426" t="str">
            <v>YEC9375591</v>
          </cell>
          <cell r="D15426" t="str">
            <v>2023-2024</v>
          </cell>
          <cell r="E15426">
            <v>15</v>
          </cell>
          <cell r="F15426" t="str">
            <v>0150</v>
          </cell>
          <cell r="G15426" t="str">
            <v>H001</v>
          </cell>
          <cell r="H15426" t="str">
            <v>Chain guard</v>
          </cell>
          <cell r="I15426" t="str">
            <v>Kedjeskydd</v>
          </cell>
          <cell r="K15426" t="str">
            <v>C8305427/ZBK</v>
          </cell>
          <cell r="L15426" t="str">
            <v>C8305427/ZBK</v>
          </cell>
        </row>
        <row r="15427">
          <cell r="B15427" t="str">
            <v>YEC9375591Kedjeskyddsfäste</v>
          </cell>
          <cell r="C15427" t="str">
            <v>YEC9375591</v>
          </cell>
          <cell r="D15427" t="str">
            <v>2023-2024</v>
          </cell>
          <cell r="E15427">
            <v>16</v>
          </cell>
          <cell r="F15427" t="str">
            <v>0160</v>
          </cell>
          <cell r="G15427" t="str">
            <v>H002</v>
          </cell>
          <cell r="H15427" t="str">
            <v>Chain guard bracket</v>
          </cell>
          <cell r="I15427" t="str">
            <v>Kedjeskyddsfäste</v>
          </cell>
          <cell r="K15427" t="str">
            <v>C8305427</v>
          </cell>
          <cell r="L15427" t="str">
            <v>C8305427</v>
          </cell>
        </row>
        <row r="15428">
          <cell r="B15428" t="str">
            <v>YEC9375591Framväxel</v>
          </cell>
          <cell r="C15428" t="str">
            <v>YEC9375591</v>
          </cell>
          <cell r="D15428" t="str">
            <v>2023-2024</v>
          </cell>
          <cell r="E15428">
            <v>17</v>
          </cell>
          <cell r="F15428" t="str">
            <v>0170</v>
          </cell>
          <cell r="G15428" t="str">
            <v>D003</v>
          </cell>
          <cell r="H15428" t="str">
            <v>Front Derailleur</v>
          </cell>
          <cell r="I15428" t="str">
            <v>Framväxel</v>
          </cell>
          <cell r="L15428" t="e">
            <v>#N/A</v>
          </cell>
        </row>
        <row r="15429">
          <cell r="B15429" t="str">
            <v>YEC9375591Bakväxel</v>
          </cell>
          <cell r="C15429" t="str">
            <v>YEC9375591</v>
          </cell>
          <cell r="D15429" t="str">
            <v>2023-2024</v>
          </cell>
          <cell r="E15429">
            <v>18</v>
          </cell>
          <cell r="F15429" t="str">
            <v>0180</v>
          </cell>
          <cell r="G15429" t="str">
            <v>D004</v>
          </cell>
          <cell r="H15429" t="str">
            <v>Rear Derailleur</v>
          </cell>
          <cell r="I15429" t="str">
            <v>Bakväxel</v>
          </cell>
          <cell r="K15429" t="str">
            <v>Shimano</v>
          </cell>
          <cell r="L15429" t="str">
            <v>Kontakta SHIMANO</v>
          </cell>
        </row>
        <row r="15430">
          <cell r="B15430" t="str">
            <v>YEC9375591Kedja</v>
          </cell>
          <cell r="C15430" t="str">
            <v>YEC9375591</v>
          </cell>
          <cell r="D15430" t="str">
            <v>2023-2024</v>
          </cell>
          <cell r="E15430">
            <v>19</v>
          </cell>
          <cell r="F15430" t="str">
            <v>0190</v>
          </cell>
          <cell r="G15430" t="str">
            <v>E003</v>
          </cell>
          <cell r="H15430" t="str">
            <v xml:space="preserve">Chain </v>
          </cell>
          <cell r="I15430" t="str">
            <v>Kedja</v>
          </cell>
          <cell r="K15430" t="str">
            <v>C3405001-0100</v>
          </cell>
          <cell r="L15430" t="str">
            <v>C3400002</v>
          </cell>
        </row>
        <row r="15431">
          <cell r="B15431" t="str">
            <v>YEC9375591Kassett</v>
          </cell>
          <cell r="C15431" t="str">
            <v>YEC9375591</v>
          </cell>
          <cell r="D15431" t="str">
            <v>2023-2024</v>
          </cell>
          <cell r="E15431">
            <v>20</v>
          </cell>
          <cell r="F15431" t="str">
            <v>0200</v>
          </cell>
          <cell r="G15431" t="str">
            <v>E004</v>
          </cell>
          <cell r="H15431" t="str">
            <v>Cassette Sprocket</v>
          </cell>
          <cell r="I15431" t="str">
            <v>Kassett</v>
          </cell>
          <cell r="K15431" t="str">
            <v>ASMGEAR16SU</v>
          </cell>
          <cell r="L15431" t="str">
            <v>Kontakta SHIMANO</v>
          </cell>
        </row>
        <row r="15432">
          <cell r="B15432" t="str">
            <v>YEC9375591Framhjul</v>
          </cell>
          <cell r="C15432" t="str">
            <v>YEC9375591</v>
          </cell>
          <cell r="D15432" t="str">
            <v>2023-2024</v>
          </cell>
          <cell r="E15432">
            <v>21</v>
          </cell>
          <cell r="F15432" t="str">
            <v>0210</v>
          </cell>
          <cell r="G15432" t="str">
            <v>F001</v>
          </cell>
          <cell r="H15432" t="str">
            <v>Front hub</v>
          </cell>
          <cell r="I15432" t="str">
            <v>Framhjul</v>
          </cell>
          <cell r="K15432" t="str">
            <v>C4108231</v>
          </cell>
          <cell r="L15432" t="str">
            <v>C4100366</v>
          </cell>
        </row>
        <row r="15433">
          <cell r="B15433" t="str">
            <v>YEC9375591Bakhjul</v>
          </cell>
          <cell r="C15433" t="str">
            <v>YEC9375591</v>
          </cell>
          <cell r="D15433" t="str">
            <v>2023-2024</v>
          </cell>
          <cell r="E15433">
            <v>22</v>
          </cell>
          <cell r="F15433" t="str">
            <v>0220</v>
          </cell>
          <cell r="G15433" t="str">
            <v>F002</v>
          </cell>
          <cell r="H15433" t="str">
            <v>Rear hub</v>
          </cell>
          <cell r="I15433" t="str">
            <v>Bakhjul</v>
          </cell>
          <cell r="K15433" t="str">
            <v>C4208327</v>
          </cell>
          <cell r="L15433" t="str">
            <v>C4200299</v>
          </cell>
        </row>
        <row r="15434">
          <cell r="B15434" t="str">
            <v>YEC9375591Däck</v>
          </cell>
          <cell r="C15434" t="str">
            <v>YEC9375591</v>
          </cell>
          <cell r="D15434" t="str">
            <v>2023-2024</v>
          </cell>
          <cell r="E15434">
            <v>23</v>
          </cell>
          <cell r="F15434" t="str">
            <v>0230</v>
          </cell>
          <cell r="G15434" t="str">
            <v>F003</v>
          </cell>
          <cell r="H15434" t="str">
            <v>Tire</v>
          </cell>
          <cell r="I15434" t="str">
            <v>Däck</v>
          </cell>
          <cell r="K15434" t="str">
            <v>C4906455</v>
          </cell>
          <cell r="L15434" t="str">
            <v>C4901463</v>
          </cell>
        </row>
        <row r="15435">
          <cell r="B15435" t="str">
            <v>YEC9375591Skärmar set</v>
          </cell>
          <cell r="C15435" t="str">
            <v>YEC9375591</v>
          </cell>
          <cell r="D15435" t="str">
            <v>2023-2024</v>
          </cell>
          <cell r="E15435">
            <v>24</v>
          </cell>
          <cell r="F15435" t="str">
            <v>0240</v>
          </cell>
          <cell r="G15435" t="str">
            <v>H003</v>
          </cell>
          <cell r="H15435" t="str">
            <v xml:space="preserve">Mudguard front   </v>
          </cell>
          <cell r="I15435" t="str">
            <v>Skärmar set</v>
          </cell>
          <cell r="K15435" t="str">
            <v>C8255729-BK</v>
          </cell>
          <cell r="L15435" t="str">
            <v>C8250028</v>
          </cell>
        </row>
        <row r="15436">
          <cell r="B15436" t="str">
            <v>YEC9375591Pakethållare</v>
          </cell>
          <cell r="C15436" t="str">
            <v>YEC9375591</v>
          </cell>
          <cell r="D15436" t="str">
            <v>2023-2024</v>
          </cell>
          <cell r="E15436">
            <v>25</v>
          </cell>
          <cell r="F15436" t="str">
            <v>0250</v>
          </cell>
          <cell r="G15436" t="str">
            <v>H004</v>
          </cell>
          <cell r="H15436" t="str">
            <v>Carrier</v>
          </cell>
          <cell r="I15436" t="str">
            <v>Pakethållare</v>
          </cell>
          <cell r="K15436" t="str">
            <v>C8205834-BK</v>
          </cell>
          <cell r="L15436" t="str">
            <v>C8205834-BK</v>
          </cell>
        </row>
        <row r="15437">
          <cell r="B15437" t="str">
            <v>YEC9375591Sadel</v>
          </cell>
          <cell r="C15437" t="str">
            <v>YEC9375591</v>
          </cell>
          <cell r="D15437" t="str">
            <v>2023-2024</v>
          </cell>
          <cell r="E15437">
            <v>26</v>
          </cell>
          <cell r="F15437" t="str">
            <v>0260</v>
          </cell>
          <cell r="G15437" t="str">
            <v>G001</v>
          </cell>
          <cell r="H15437" t="str">
            <v>Saddle</v>
          </cell>
          <cell r="I15437" t="str">
            <v>Sadel</v>
          </cell>
          <cell r="K15437" t="str">
            <v>C7105989</v>
          </cell>
          <cell r="L15437" t="str">
            <v>C7100596</v>
          </cell>
        </row>
        <row r="15438">
          <cell r="B15438" t="str">
            <v>YEC9375591Sadelstolpe</v>
          </cell>
          <cell r="C15438" t="str">
            <v>YEC9375591</v>
          </cell>
          <cell r="D15438" t="str">
            <v>2023-2024</v>
          </cell>
          <cell r="E15438">
            <v>27</v>
          </cell>
          <cell r="F15438" t="str">
            <v>0270</v>
          </cell>
          <cell r="G15438" t="str">
            <v>G002</v>
          </cell>
          <cell r="H15438" t="str">
            <v>Seatpost</v>
          </cell>
          <cell r="I15438" t="str">
            <v>Sadelstolpe</v>
          </cell>
          <cell r="K15438" t="str">
            <v>C7205260</v>
          </cell>
          <cell r="L15438" t="str">
            <v>C7200053</v>
          </cell>
        </row>
        <row r="15439">
          <cell r="B15439" t="str">
            <v>YEC9375591Sadelrörsklämma</v>
          </cell>
          <cell r="C15439" t="str">
            <v>YEC9375591</v>
          </cell>
          <cell r="D15439" t="str">
            <v>2023-2024</v>
          </cell>
          <cell r="E15439">
            <v>28</v>
          </cell>
          <cell r="F15439" t="str">
            <v>0280</v>
          </cell>
          <cell r="G15439" t="str">
            <v>G003</v>
          </cell>
          <cell r="H15439" t="str">
            <v>Seat Clamp</v>
          </cell>
          <cell r="I15439" t="str">
            <v>Sadelrörsklämma</v>
          </cell>
          <cell r="K15439" t="str">
            <v>C7305002</v>
          </cell>
          <cell r="L15439" t="str">
            <v>C7300027-318</v>
          </cell>
        </row>
        <row r="15440">
          <cell r="B15440" t="str">
            <v>YEC9375591Framlampa</v>
          </cell>
          <cell r="C15440" t="str">
            <v>YEC9375591</v>
          </cell>
          <cell r="D15440" t="str">
            <v>2023-2024</v>
          </cell>
          <cell r="E15440">
            <v>29</v>
          </cell>
          <cell r="F15440" t="str">
            <v>0290</v>
          </cell>
          <cell r="G15440" t="str">
            <v>H005</v>
          </cell>
          <cell r="H15440" t="str">
            <v>Front light</v>
          </cell>
          <cell r="I15440" t="str">
            <v>Framlampa</v>
          </cell>
          <cell r="K15440" t="str">
            <v>C8015300</v>
          </cell>
          <cell r="L15440" t="str">
            <v>C8015300</v>
          </cell>
        </row>
        <row r="15441">
          <cell r="B15441" t="str">
            <v>YEC9375591Baklampa</v>
          </cell>
          <cell r="C15441" t="str">
            <v>YEC9375591</v>
          </cell>
          <cell r="D15441" t="str">
            <v>2023-2024</v>
          </cell>
          <cell r="E15441">
            <v>30</v>
          </cell>
          <cell r="F15441" t="str">
            <v>0300</v>
          </cell>
          <cell r="G15441" t="str">
            <v>H006</v>
          </cell>
          <cell r="H15441" t="str">
            <v>Light, Rear</v>
          </cell>
          <cell r="I15441" t="str">
            <v>Baklampa</v>
          </cell>
          <cell r="K15441" t="str">
            <v>C8705186-1RLBK</v>
          </cell>
          <cell r="L15441" t="str">
            <v>C8705186-1RLBK</v>
          </cell>
        </row>
        <row r="15442">
          <cell r="B15442" t="str">
            <v>YEC9375591Låssats</v>
          </cell>
          <cell r="C15442" t="str">
            <v>YEC9375591</v>
          </cell>
          <cell r="D15442" t="str">
            <v>2023-2024</v>
          </cell>
          <cell r="E15442">
            <v>31</v>
          </cell>
          <cell r="F15442" t="str">
            <v>0310</v>
          </cell>
          <cell r="G15442" t="str">
            <v>H007</v>
          </cell>
          <cell r="H15442" t="str">
            <v>Lock</v>
          </cell>
          <cell r="I15442" t="str">
            <v>Låssats</v>
          </cell>
          <cell r="K15442" t="str">
            <v>C8405069</v>
          </cell>
          <cell r="L15442" t="str">
            <v>C8405069</v>
          </cell>
        </row>
        <row r="15443">
          <cell r="B15443" t="str">
            <v>YEC9375591Stöd</v>
          </cell>
          <cell r="C15443" t="str">
            <v>YEC9375591</v>
          </cell>
          <cell r="D15443" t="str">
            <v>2023-2024</v>
          </cell>
          <cell r="E15443">
            <v>32</v>
          </cell>
          <cell r="F15443" t="str">
            <v>0320</v>
          </cell>
          <cell r="G15443" t="str">
            <v>H008</v>
          </cell>
          <cell r="H15443" t="str">
            <v>Kick stand</v>
          </cell>
          <cell r="I15443" t="str">
            <v>Stöd</v>
          </cell>
          <cell r="K15443" t="str">
            <v>C8105208-315</v>
          </cell>
          <cell r="L15443" t="str">
            <v>C8100034</v>
          </cell>
        </row>
        <row r="15444">
          <cell r="B15444" t="str">
            <v>YEC9375591Korg</v>
          </cell>
          <cell r="C15444" t="str">
            <v>YEC9375591</v>
          </cell>
          <cell r="D15444" t="str">
            <v>2023-2024</v>
          </cell>
          <cell r="E15444">
            <v>33</v>
          </cell>
          <cell r="F15444" t="str">
            <v>0330</v>
          </cell>
          <cell r="G15444" t="str">
            <v>H009</v>
          </cell>
          <cell r="H15444" t="str">
            <v>Basket / Fr carrier</v>
          </cell>
          <cell r="I15444" t="str">
            <v>Korg</v>
          </cell>
          <cell r="K15444" t="str">
            <v>C8605213</v>
          </cell>
          <cell r="L15444" t="str">
            <v>C8605213</v>
          </cell>
        </row>
        <row r="15445">
          <cell r="B15445" t="str">
            <v>YEC9375591Pedaler</v>
          </cell>
          <cell r="C15445" t="str">
            <v>YEC9375591</v>
          </cell>
          <cell r="D15445" t="str">
            <v>2023-2024</v>
          </cell>
          <cell r="E15445">
            <v>34</v>
          </cell>
          <cell r="F15445" t="str">
            <v>0340</v>
          </cell>
          <cell r="G15445" t="str">
            <v>E005</v>
          </cell>
          <cell r="H15445" t="str">
            <v xml:space="preserve">Pedal </v>
          </cell>
          <cell r="I15445" t="str">
            <v>Pedaler</v>
          </cell>
          <cell r="K15445" t="str">
            <v>C3505204</v>
          </cell>
          <cell r="L15445" t="str">
            <v>C3500026</v>
          </cell>
        </row>
        <row r="15446">
          <cell r="B15446" t="str">
            <v>YEC9375591Motor</v>
          </cell>
          <cell r="C15446" t="str">
            <v>YEC9375591</v>
          </cell>
          <cell r="D15446" t="str">
            <v>2023-2024</v>
          </cell>
          <cell r="E15446">
            <v>35</v>
          </cell>
          <cell r="F15446" t="str">
            <v>0350</v>
          </cell>
          <cell r="G15446" t="str">
            <v>J001</v>
          </cell>
          <cell r="H15446" t="str">
            <v>DRIVE UNIT:</v>
          </cell>
          <cell r="I15446" t="str">
            <v>Motor</v>
          </cell>
          <cell r="K15446" t="str">
            <v>C8705144-1-03</v>
          </cell>
          <cell r="L15446" t="str">
            <v>C8705144-1-03</v>
          </cell>
        </row>
        <row r="15447">
          <cell r="B15447" t="str">
            <v>YEC9375591Display</v>
          </cell>
          <cell r="C15447" t="str">
            <v>YEC9375591</v>
          </cell>
          <cell r="D15447" t="str">
            <v>2023-2024</v>
          </cell>
          <cell r="E15447">
            <v>36</v>
          </cell>
          <cell r="F15447" t="str">
            <v>0360</v>
          </cell>
          <cell r="G15447" t="str">
            <v>J004</v>
          </cell>
          <cell r="H15447" t="str">
            <v>DISPLAY:</v>
          </cell>
          <cell r="I15447" t="str">
            <v>Display</v>
          </cell>
          <cell r="K15447" t="str">
            <v>C8705068-1-30C</v>
          </cell>
          <cell r="L15447" t="str">
            <v>C8705068-1-30C</v>
          </cell>
        </row>
        <row r="15448">
          <cell r="B15448" t="str">
            <v>YEC9375591EB-Bus kabel</v>
          </cell>
          <cell r="C15448" t="str">
            <v>YEC9375591</v>
          </cell>
          <cell r="D15448" t="str">
            <v>2023-2024</v>
          </cell>
          <cell r="E15448">
            <v>37</v>
          </cell>
          <cell r="F15448" t="str">
            <v>0370</v>
          </cell>
          <cell r="G15448" t="str">
            <v>J005</v>
          </cell>
          <cell r="H15448" t="str">
            <v>EB-BUS CABLE:</v>
          </cell>
          <cell r="I15448" t="str">
            <v>EB-Bus kabel</v>
          </cell>
          <cell r="K15448" t="str">
            <v>C8705065-1-04AC</v>
          </cell>
          <cell r="L15448" t="str">
            <v>C8705065-1-04AC</v>
          </cell>
        </row>
        <row r="15449">
          <cell r="B15449" t="str">
            <v>YEC9375591Motorkabel</v>
          </cell>
          <cell r="C15449" t="str">
            <v>YEC9375591</v>
          </cell>
          <cell r="D15449" t="str">
            <v>2023-2024</v>
          </cell>
          <cell r="E15449">
            <v>38</v>
          </cell>
          <cell r="F15449" t="str">
            <v>0380</v>
          </cell>
          <cell r="G15449" t="str">
            <v>J006</v>
          </cell>
          <cell r="H15449" t="str">
            <v>POWER CABLE:</v>
          </cell>
          <cell r="I15449" t="str">
            <v>Motorkabel</v>
          </cell>
          <cell r="K15449" t="str">
            <v>C8705065-1-03A</v>
          </cell>
          <cell r="L15449" t="str">
            <v>C8705065-1-03A</v>
          </cell>
        </row>
        <row r="15450">
          <cell r="B15450" t="str">
            <v>YEC9375591Kabel framlampa</v>
          </cell>
          <cell r="C15450" t="str">
            <v>YEC9375591</v>
          </cell>
          <cell r="D15450" t="str">
            <v>2023-2024</v>
          </cell>
          <cell r="E15450">
            <v>39</v>
          </cell>
          <cell r="F15450" t="str">
            <v>0390</v>
          </cell>
          <cell r="G15450" t="str">
            <v>J007</v>
          </cell>
          <cell r="H15450" t="str">
            <v>F. LIGHT CABLE:</v>
          </cell>
          <cell r="I15450" t="str">
            <v>Kabel framlampa</v>
          </cell>
          <cell r="K15450" t="str">
            <v>Ingår i EB-buskabeln</v>
          </cell>
          <cell r="L15450" t="str">
            <v>Ingår i EB-buskabeln</v>
          </cell>
        </row>
        <row r="15451">
          <cell r="B15451" t="str">
            <v>YEC9375591Kabel baklampa</v>
          </cell>
          <cell r="C15451" t="str">
            <v>YEC9375591</v>
          </cell>
          <cell r="D15451" t="str">
            <v>2023-2024</v>
          </cell>
          <cell r="E15451">
            <v>40</v>
          </cell>
          <cell r="F15451" t="str">
            <v>0400</v>
          </cell>
          <cell r="G15451" t="str">
            <v>J008</v>
          </cell>
          <cell r="H15451" t="str">
            <v>R. LIGHT CABLE:</v>
          </cell>
          <cell r="I15451" t="str">
            <v>Kabel baklampa</v>
          </cell>
          <cell r="K15451" t="str">
            <v>INGÅR I BATTERIET</v>
          </cell>
          <cell r="L15451" t="str">
            <v>Ingår i batteriet</v>
          </cell>
        </row>
        <row r="15452">
          <cell r="B15452" t="str">
            <v>YEC9375591Hastighetssensor</v>
          </cell>
          <cell r="C15452" t="str">
            <v>YEC9375591</v>
          </cell>
          <cell r="D15452" t="str">
            <v>2023-2024</v>
          </cell>
          <cell r="E15452">
            <v>41</v>
          </cell>
          <cell r="F15452" t="str">
            <v>0410</v>
          </cell>
          <cell r="G15452" t="str">
            <v>J009</v>
          </cell>
          <cell r="H15452" t="str">
            <v>SPEED SENSOR:</v>
          </cell>
          <cell r="I15452" t="str">
            <v>Hastighetssensor</v>
          </cell>
          <cell r="K15452" t="str">
            <v>INGÅR I MOTORN</v>
          </cell>
          <cell r="L15452" t="str">
            <v>Ingår i motorn</v>
          </cell>
        </row>
        <row r="15453">
          <cell r="B15453" t="str">
            <v>YEC9375591Batteri</v>
          </cell>
          <cell r="C15453" t="str">
            <v>YEC9375591</v>
          </cell>
          <cell r="D15453" t="str">
            <v>2023-2024</v>
          </cell>
          <cell r="E15453">
            <v>42</v>
          </cell>
          <cell r="F15453" t="str">
            <v>0420</v>
          </cell>
          <cell r="G15453" t="str">
            <v>J002</v>
          </cell>
          <cell r="H15453" t="str">
            <v>BATTERY:</v>
          </cell>
          <cell r="I15453" t="str">
            <v>Batteri</v>
          </cell>
          <cell r="K15453" t="str">
            <v>C8705186-E-11C</v>
          </cell>
          <cell r="L15453" t="str">
            <v>C8705186-E-11C</v>
          </cell>
        </row>
        <row r="15454">
          <cell r="B15454" t="str">
            <v>YEC9375591Batterihållare</v>
          </cell>
          <cell r="C15454" t="str">
            <v>YEC9375591</v>
          </cell>
          <cell r="D15454" t="str">
            <v>2023-2024</v>
          </cell>
          <cell r="E15454">
            <v>43</v>
          </cell>
          <cell r="F15454" t="str">
            <v>0430</v>
          </cell>
          <cell r="G15454" t="str">
            <v>J003</v>
          </cell>
          <cell r="H15454" t="str">
            <v>BATTERY HOLDER/Slider</v>
          </cell>
          <cell r="I15454" t="str">
            <v>Batterihållare</v>
          </cell>
          <cell r="L15454" t="e">
            <v>#N/A</v>
          </cell>
        </row>
        <row r="15455">
          <cell r="B15455" t="str">
            <v>YEC9375591Batteriladdare</v>
          </cell>
          <cell r="C15455" t="str">
            <v>YEC9375591</v>
          </cell>
          <cell r="D15455" t="str">
            <v>2023-2024</v>
          </cell>
          <cell r="E15455">
            <v>44</v>
          </cell>
          <cell r="F15455" t="str">
            <v>0440</v>
          </cell>
          <cell r="G15455" t="str">
            <v>J010</v>
          </cell>
          <cell r="H15455" t="str">
            <v>CHARGER:</v>
          </cell>
          <cell r="I15455" t="str">
            <v>Batteriladdare</v>
          </cell>
          <cell r="K15455" t="str">
            <v>C8705058-1-1D</v>
          </cell>
          <cell r="L15455" t="str">
            <v>C8705058-1-1D</v>
          </cell>
        </row>
        <row r="15456">
          <cell r="B15456" t="str">
            <v>YEC9375591Kontrollbox</v>
          </cell>
          <cell r="C15456" t="str">
            <v>YEC9375591</v>
          </cell>
          <cell r="D15456" t="str">
            <v>2023-2024</v>
          </cell>
          <cell r="E15456">
            <v>45</v>
          </cell>
          <cell r="F15456" t="str">
            <v>0450</v>
          </cell>
          <cell r="G15456" t="str">
            <v>J011</v>
          </cell>
          <cell r="H15456" t="str">
            <v>Controller</v>
          </cell>
          <cell r="I15456" t="str">
            <v>Kontrollbox</v>
          </cell>
          <cell r="K15456" t="str">
            <v>C8705142-10-02C</v>
          </cell>
          <cell r="L15456" t="str">
            <v>C8705142-10-02C</v>
          </cell>
        </row>
        <row r="15457">
          <cell r="B15457" t="str">
            <v>YEC9375591Växelöra</v>
          </cell>
          <cell r="C15457" t="str">
            <v>YEC9375591</v>
          </cell>
          <cell r="D15457" t="str">
            <v>2023-2024</v>
          </cell>
          <cell r="E15457">
            <v>46</v>
          </cell>
          <cell r="F15457" t="str">
            <v>0460</v>
          </cell>
          <cell r="G15457" t="str">
            <v>D005</v>
          </cell>
          <cell r="H15457" t="str">
            <v>Gear hanger</v>
          </cell>
          <cell r="I15457" t="str">
            <v>Växelöra</v>
          </cell>
          <cell r="L15457" t="e">
            <v>#N/A</v>
          </cell>
        </row>
      </sheetData>
      <sheetData sheetId="2"/>
      <sheetData sheetId="3">
        <row r="1">
          <cell r="A1" t="str">
            <v>Arikelnr</v>
          </cell>
          <cell r="B1" t="str">
            <v>Benämning</v>
          </cell>
        </row>
        <row r="2">
          <cell r="A2" t="str">
            <v>C16099-210-09</v>
          </cell>
          <cell r="B2" t="str">
            <v>Framgaffel Monark Karin Svart</v>
          </cell>
        </row>
        <row r="3">
          <cell r="A3" t="str">
            <v>C16099-210-16</v>
          </cell>
          <cell r="B3" t="str">
            <v>Framgaffel Monark Karin Vit</v>
          </cell>
        </row>
        <row r="4">
          <cell r="A4" t="str">
            <v>C1350028</v>
          </cell>
          <cell r="B4" t="str">
            <v>Ramskylt/reklamplåt svart</v>
          </cell>
        </row>
        <row r="5">
          <cell r="A5" t="str">
            <v>C1350032</v>
          </cell>
          <cell r="B5" t="str">
            <v>Växelöra MTB</v>
          </cell>
        </row>
        <row r="6">
          <cell r="A6" t="str">
            <v>C1350038</v>
          </cell>
          <cell r="B6" t="str">
            <v>Växelöra MTB</v>
          </cell>
        </row>
        <row r="7">
          <cell r="A7" t="str">
            <v>C1350075</v>
          </cell>
          <cell r="B7" t="str">
            <v>Växelöra MTB</v>
          </cell>
        </row>
        <row r="8">
          <cell r="A8" t="str">
            <v>C1350076</v>
          </cell>
          <cell r="B8" t="str">
            <v>Växelöra MTB 2016-</v>
          </cell>
        </row>
        <row r="9">
          <cell r="A9" t="str">
            <v>C1350077</v>
          </cell>
          <cell r="B9" t="str">
            <v>Växelöra till Zepto inl. 2 skr</v>
          </cell>
        </row>
        <row r="10">
          <cell r="A10" t="str">
            <v>C1350078</v>
          </cell>
          <cell r="B10" t="str">
            <v>Växelöra hybrid 2017 -&gt;</v>
          </cell>
        </row>
        <row r="11">
          <cell r="A11" t="str">
            <v>C1350081</v>
          </cell>
          <cell r="B11" t="str">
            <v>Växelöra Mjölner 27,5" 2017</v>
          </cell>
        </row>
        <row r="12">
          <cell r="A12" t="str">
            <v>C1350085</v>
          </cell>
          <cell r="B12" t="str">
            <v>Växelöra hybrid 2017 -&gt;</v>
          </cell>
        </row>
        <row r="13">
          <cell r="A13" t="str">
            <v>C1350086</v>
          </cell>
          <cell r="B13" t="str">
            <v>Växelöra hybrid 2017 -&gt;</v>
          </cell>
        </row>
        <row r="14">
          <cell r="A14" t="str">
            <v>C1350087</v>
          </cell>
          <cell r="B14" t="str">
            <v>Växelöra El-cykel 2017-&gt;</v>
          </cell>
        </row>
        <row r="15">
          <cell r="A15" t="str">
            <v>C1350088</v>
          </cell>
          <cell r="B15" t="str">
            <v>Växelöra Raidho 2018</v>
          </cell>
        </row>
        <row r="16">
          <cell r="A16" t="str">
            <v>C1350089</v>
          </cell>
          <cell r="B16" t="str">
            <v>Växelöra till sport 18/ mtb 19</v>
          </cell>
        </row>
        <row r="17">
          <cell r="A17" t="str">
            <v>C1350090</v>
          </cell>
          <cell r="B17" t="str">
            <v>Växelöra Rimfaxe 12 /Ultima 13</v>
          </cell>
        </row>
        <row r="18">
          <cell r="A18" t="str">
            <v>C1350091</v>
          </cell>
          <cell r="B18" t="str">
            <v>Växelöra Lodur 2019</v>
          </cell>
        </row>
        <row r="19">
          <cell r="A19" t="str">
            <v>C1350094</v>
          </cell>
          <cell r="B19" t="str">
            <v>Växelöra MTB 2016-2018</v>
          </cell>
        </row>
        <row r="20">
          <cell r="A20" t="str">
            <v>C1350097</v>
          </cell>
          <cell r="B20" t="str">
            <v>Växelöra MTB Rask R10/R20/R30</v>
          </cell>
        </row>
        <row r="21">
          <cell r="A21" t="str">
            <v>C1350098</v>
          </cell>
          <cell r="B21" t="str">
            <v>Växelöra MTB Stark 2020</v>
          </cell>
        </row>
        <row r="22">
          <cell r="A22" t="str">
            <v>C1350100</v>
          </cell>
          <cell r="B22" t="str">
            <v>Växelöra MTB Stark/Kraft 2020</v>
          </cell>
        </row>
        <row r="23">
          <cell r="A23" t="str">
            <v>C1350101</v>
          </cell>
          <cell r="B23" t="str">
            <v>Växelöra MTB Kraft K30/K50</v>
          </cell>
        </row>
        <row r="24">
          <cell r="A24" t="str">
            <v>C1350102</v>
          </cell>
          <cell r="B24" t="str">
            <v>Växelöra Racer EXA E20</v>
          </cell>
        </row>
        <row r="25">
          <cell r="A25" t="str">
            <v>C1350150</v>
          </cell>
          <cell r="B25" t="str">
            <v>Växelöra MTB R50/R60/R70</v>
          </cell>
        </row>
        <row r="26">
          <cell r="A26" t="str">
            <v>C1350151</v>
          </cell>
          <cell r="B26" t="str">
            <v>Växelöra MTB Rask R80</v>
          </cell>
        </row>
        <row r="27">
          <cell r="A27" t="str">
            <v>C1350152</v>
          </cell>
          <cell r="B27" t="str">
            <v>Växelöra MTB Modig M10/M20/M40</v>
          </cell>
        </row>
        <row r="28">
          <cell r="A28" t="str">
            <v>C1350154</v>
          </cell>
          <cell r="B28" t="str">
            <v>Växelöra Gravel G1+</v>
          </cell>
        </row>
        <row r="29">
          <cell r="A29" t="str">
            <v>C1350155</v>
          </cell>
          <cell r="B29" t="str">
            <v>Växelöra Gravel G1/G2/G3/G4</v>
          </cell>
        </row>
        <row r="30">
          <cell r="A30" t="str">
            <v>C1350156</v>
          </cell>
          <cell r="B30" t="str">
            <v>Växelöra Racer Giga G30/G40</v>
          </cell>
        </row>
        <row r="31">
          <cell r="A31" t="str">
            <v>C1355161</v>
          </cell>
          <cell r="B31" t="str">
            <v>Växelöra carbon racer</v>
          </cell>
        </row>
        <row r="32">
          <cell r="A32" t="str">
            <v>C1356054</v>
          </cell>
          <cell r="B32" t="str">
            <v>Gummitätning bak-/ovansida</v>
          </cell>
        </row>
        <row r="33">
          <cell r="A33" t="str">
            <v>C1410001</v>
          </cell>
          <cell r="B33" t="str">
            <v>Växelöra sport/MTB</v>
          </cell>
        </row>
        <row r="34">
          <cell r="A34" t="str">
            <v>C1410002</v>
          </cell>
          <cell r="B34" t="str">
            <v>Växelöra MTB</v>
          </cell>
        </row>
        <row r="35">
          <cell r="A35" t="str">
            <v>C1410004</v>
          </cell>
          <cell r="B35" t="str">
            <v>Växelöra dirt</v>
          </cell>
        </row>
        <row r="36">
          <cell r="A36" t="str">
            <v>C1410011</v>
          </cell>
          <cell r="B36" t="str">
            <v>Växelöra sport</v>
          </cell>
        </row>
        <row r="37">
          <cell r="A37" t="str">
            <v>C1410014</v>
          </cell>
          <cell r="B37" t="str">
            <v>Växelöra sirius extreme</v>
          </cell>
        </row>
        <row r="38">
          <cell r="A38" t="str">
            <v>C1410020</v>
          </cell>
          <cell r="B38" t="str">
            <v>Växelöra racer</v>
          </cell>
        </row>
        <row r="39">
          <cell r="A39" t="str">
            <v>C1410022</v>
          </cell>
          <cell r="B39" t="str">
            <v>Växelöra MTB/sport</v>
          </cell>
        </row>
        <row r="40">
          <cell r="A40" t="str">
            <v>C1410023</v>
          </cell>
          <cell r="B40" t="str">
            <v>Växelöra MTB 2014-</v>
          </cell>
        </row>
        <row r="41">
          <cell r="A41" t="str">
            <v>C1410024</v>
          </cell>
          <cell r="B41" t="str">
            <v>Växelöra MTB fs 2013-</v>
          </cell>
        </row>
        <row r="42">
          <cell r="A42" t="str">
            <v>C1410026</v>
          </cell>
          <cell r="B42" t="str">
            <v>Växelöra racer 2013-</v>
          </cell>
        </row>
        <row r="43">
          <cell r="A43" t="str">
            <v>C1410028</v>
          </cell>
          <cell r="B43" t="str">
            <v>Växelöra cx 2014-</v>
          </cell>
        </row>
        <row r="44">
          <cell r="A44" t="str">
            <v>C1410030</v>
          </cell>
          <cell r="B44" t="str">
            <v>Växelöra MTB 2014-</v>
          </cell>
        </row>
        <row r="45">
          <cell r="A45" t="str">
            <v>C1410032</v>
          </cell>
          <cell r="B45" t="str">
            <v>Växelöra racer 2014-</v>
          </cell>
        </row>
        <row r="46">
          <cell r="A46" t="str">
            <v>C1410033</v>
          </cell>
          <cell r="B46" t="str">
            <v>Växelöra MTB 29" 2014-</v>
          </cell>
        </row>
        <row r="47">
          <cell r="A47" t="str">
            <v>C1410034</v>
          </cell>
          <cell r="B47" t="str">
            <v>Växelöra MTB 29" 2014-</v>
          </cell>
        </row>
        <row r="48">
          <cell r="A48" t="str">
            <v>C1410035</v>
          </cell>
          <cell r="B48" t="str">
            <v>Växelöra MTB</v>
          </cell>
        </row>
        <row r="49">
          <cell r="A49" t="str">
            <v>C1400003-160</v>
          </cell>
          <cell r="B49" t="str">
            <v>Framgaffel 507 1" svart gp</v>
          </cell>
        </row>
        <row r="50">
          <cell r="A50" t="str">
            <v>C1400004-167</v>
          </cell>
          <cell r="B50" t="str">
            <v>Framgaffel 507 1 1/8" svart gp</v>
          </cell>
        </row>
        <row r="51">
          <cell r="A51" t="str">
            <v>C1400020</v>
          </cell>
          <cell r="B51" t="str">
            <v>12" Framgaffel f.ersättning</v>
          </cell>
        </row>
        <row r="52">
          <cell r="A52" t="str">
            <v>C1420008</v>
          </cell>
          <cell r="B52" t="str">
            <v>Gaffel 20" xct jr p20 40</v>
          </cell>
        </row>
        <row r="53">
          <cell r="A53" t="str">
            <v>C1420018</v>
          </cell>
          <cell r="B53" t="str">
            <v>Gaffel 24" 1 1/8" xct pm s</v>
          </cell>
        </row>
        <row r="54">
          <cell r="A54" t="str">
            <v>C1500020-160</v>
          </cell>
          <cell r="B54" t="str">
            <v>Framgaffel 559 1" svart</v>
          </cell>
        </row>
        <row r="55">
          <cell r="A55" t="str">
            <v>C1500020-185</v>
          </cell>
          <cell r="B55" t="str">
            <v>Framgaffel 559 1" svart</v>
          </cell>
        </row>
        <row r="56">
          <cell r="A56" t="str">
            <v>C1500020-220</v>
          </cell>
          <cell r="B56" t="str">
            <v>Framgaffel 559 1" svart</v>
          </cell>
        </row>
        <row r="57">
          <cell r="A57" t="str">
            <v>C1500021-160</v>
          </cell>
          <cell r="B57" t="str">
            <v>Framgaffel 559 1 1/8" svart</v>
          </cell>
        </row>
        <row r="58">
          <cell r="A58" t="str">
            <v>C1500021-185</v>
          </cell>
          <cell r="B58" t="str">
            <v>Framgaffel 559 1 1/8" svart</v>
          </cell>
        </row>
        <row r="59">
          <cell r="A59" t="str">
            <v>C1500021-220</v>
          </cell>
          <cell r="B59" t="str">
            <v>Framgaffel 559 1 1/8" svart</v>
          </cell>
        </row>
        <row r="60">
          <cell r="A60" t="str">
            <v>C1500022-250</v>
          </cell>
          <cell r="B60" t="str">
            <v>Framgaffel 559 1 1/8" sv iapd</v>
          </cell>
        </row>
        <row r="61">
          <cell r="A61" t="str">
            <v>C1500023-220</v>
          </cell>
          <cell r="B61" t="str">
            <v>Framgaffel 559 1 1/8" sv igp</v>
          </cell>
        </row>
        <row r="62">
          <cell r="A62" t="str">
            <v>C1520080</v>
          </cell>
          <cell r="B62" t="str">
            <v>Gaffel 26" 1 1/8"  xcm pmrl s</v>
          </cell>
        </row>
        <row r="63">
          <cell r="A63" t="str">
            <v>C1520083</v>
          </cell>
          <cell r="B63" t="str">
            <v>Gaffel 26" 1 1/8"  xct pmmlo s</v>
          </cell>
        </row>
        <row r="64">
          <cell r="A64" t="str">
            <v>C1520084</v>
          </cell>
          <cell r="B64" t="str">
            <v>Gaffel 26" 1 1/8"  xct pmmlo v</v>
          </cell>
        </row>
        <row r="65">
          <cell r="A65" t="str">
            <v>C1520081</v>
          </cell>
          <cell r="B65" t="str">
            <v>Gaffel 27.5 1 1/8"  xcm pmrl s</v>
          </cell>
        </row>
        <row r="66">
          <cell r="A66" t="str">
            <v>C1600040-185</v>
          </cell>
          <cell r="B66" t="str">
            <v>Framgaffel 622 1" svart gprb</v>
          </cell>
        </row>
        <row r="67">
          <cell r="A67" t="str">
            <v>C1600040-220</v>
          </cell>
          <cell r="B67" t="str">
            <v>Framgaffel 622 1" svart gprb</v>
          </cell>
        </row>
        <row r="68">
          <cell r="A68" t="str">
            <v>C1600041-185</v>
          </cell>
          <cell r="B68" t="str">
            <v>Framgaffel 622 1 1/ 8" sv gprb</v>
          </cell>
        </row>
        <row r="69">
          <cell r="A69" t="str">
            <v>C1600041-220</v>
          </cell>
          <cell r="B69" t="str">
            <v>Framgaffel 622 1 1/ 8" sv gprb</v>
          </cell>
        </row>
        <row r="70">
          <cell r="A70" t="str">
            <v>C1600042-185</v>
          </cell>
          <cell r="B70" t="str">
            <v>Framgaffel 622 1 1/ 8" gprbd</v>
          </cell>
        </row>
        <row r="71">
          <cell r="A71" t="str">
            <v>C1600042-220</v>
          </cell>
          <cell r="B71" t="str">
            <v>Framgaffel 622 1 1/ 8" gprbd</v>
          </cell>
        </row>
        <row r="72">
          <cell r="A72" t="str">
            <v>C1600043-250</v>
          </cell>
          <cell r="B72" t="str">
            <v>Framgaffel 622 1 1/8" iapbRD</v>
          </cell>
        </row>
        <row r="73">
          <cell r="A73" t="str">
            <v>C1600045-220</v>
          </cell>
          <cell r="B73" t="str">
            <v>Framgaffel 622/635 1" svart g</v>
          </cell>
        </row>
        <row r="74">
          <cell r="A74" t="str">
            <v>C1600046-220</v>
          </cell>
          <cell r="B74" t="str">
            <v>Framgaffel 622 1 1/8" sv igp</v>
          </cell>
        </row>
        <row r="75">
          <cell r="A75" t="str">
            <v>C1600047-250</v>
          </cell>
          <cell r="B75" t="str">
            <v>Framgaffel 622 1 1/8" sv iarbd</v>
          </cell>
        </row>
        <row r="76">
          <cell r="A76" t="str">
            <v>C1600048-185</v>
          </cell>
          <cell r="B76" t="str">
            <v>Framgaffel 622 1 1/8" igprbd</v>
          </cell>
        </row>
        <row r="77">
          <cell r="A77" t="str">
            <v>C1600048-220</v>
          </cell>
          <cell r="B77" t="str">
            <v>Framgaffel 622 1 1/8" igprbd</v>
          </cell>
        </row>
        <row r="78">
          <cell r="A78" t="str">
            <v>C1605057-337</v>
          </cell>
          <cell r="B78" t="str">
            <v>Framgaffel 622 1 1/ 8" Toste</v>
          </cell>
        </row>
        <row r="79">
          <cell r="A79" t="str">
            <v>C1605219-193-BL</v>
          </cell>
          <cell r="B79" t="str">
            <v>Framgaffel 622 1 1/ 8" f.ebike</v>
          </cell>
        </row>
        <row r="80">
          <cell r="A80" t="str">
            <v>C1605219-193-NR</v>
          </cell>
          <cell r="B80" t="str">
            <v>Framgaffel 622 1 1/ 8" f.ebike</v>
          </cell>
        </row>
        <row r="81">
          <cell r="A81" t="str">
            <v>C1605677-173</v>
          </cell>
          <cell r="B81" t="str">
            <v>Framgaffel 622 1 1/ 8" f.ebike</v>
          </cell>
        </row>
        <row r="82">
          <cell r="A82" t="str">
            <v>C1605677-193</v>
          </cell>
          <cell r="B82" t="str">
            <v>Framgaffel 622 1 1/ 8" f.ebike</v>
          </cell>
        </row>
        <row r="83">
          <cell r="A83" t="str">
            <v>C1520082</v>
          </cell>
          <cell r="B83" t="str">
            <v>Gaffel 29" 1 1/8"  xcm pmrl s</v>
          </cell>
        </row>
        <row r="84">
          <cell r="A84" t="str">
            <v>C1620013</v>
          </cell>
          <cell r="B84" t="str">
            <v>Gaffel 622 1 1/8" nex mlo</v>
          </cell>
        </row>
        <row r="85">
          <cell r="A85" t="str">
            <v>C2100139</v>
          </cell>
          <cell r="B85" t="str">
            <v>Topplugg 1 1/8" ahead svart</v>
          </cell>
        </row>
        <row r="86">
          <cell r="A86" t="str">
            <v>C2100141</v>
          </cell>
          <cell r="B86" t="str">
            <v>Styrlager 1-1/8"+1.5" integ</v>
          </cell>
        </row>
        <row r="87">
          <cell r="A87" t="str">
            <v>C2100142</v>
          </cell>
          <cell r="B87" t="str">
            <v>Styrlager 1-1/8"+1.5" integ</v>
          </cell>
        </row>
        <row r="88">
          <cell r="A88" t="str">
            <v>C2100146</v>
          </cell>
          <cell r="B88" t="str">
            <v>Styrlager 1-1/8"+1.5" semi int</v>
          </cell>
        </row>
        <row r="89">
          <cell r="A89" t="str">
            <v>C2100150</v>
          </cell>
          <cell r="B89" t="str">
            <v>Styrlager 1-1/8" semi integr</v>
          </cell>
        </row>
        <row r="90">
          <cell r="A90" t="str">
            <v>C2100158</v>
          </cell>
          <cell r="B90" t="str">
            <v>Styrlager 1" silver gängat</v>
          </cell>
        </row>
        <row r="91">
          <cell r="A91" t="str">
            <v>C2100160</v>
          </cell>
          <cell r="B91" t="str">
            <v>Styrlager 1-1/8" semi integr</v>
          </cell>
        </row>
        <row r="92">
          <cell r="A92" t="str">
            <v>C2100163</v>
          </cell>
          <cell r="B92" t="str">
            <v>Styrlager 1-1/8" gäng.semi int</v>
          </cell>
        </row>
        <row r="93">
          <cell r="A93" t="str">
            <v>C2100165</v>
          </cell>
          <cell r="B93" t="str">
            <v>Styrlager 1-1/8" gängat</v>
          </cell>
        </row>
        <row r="94">
          <cell r="A94" t="str">
            <v>C2100167</v>
          </cell>
          <cell r="B94" t="str">
            <v>Styrlager 1" silver gängat</v>
          </cell>
        </row>
        <row r="95">
          <cell r="A95" t="str">
            <v>C2100168</v>
          </cell>
          <cell r="B95" t="str">
            <v>Styrlager 1" svart gängat</v>
          </cell>
        </row>
        <row r="96">
          <cell r="A96" t="str">
            <v>C2100170</v>
          </cell>
          <cell r="B96" t="str">
            <v>Distansring styrlager 1" BH:10</v>
          </cell>
        </row>
        <row r="97">
          <cell r="A97" t="str">
            <v>C2100172</v>
          </cell>
          <cell r="B97" t="str">
            <v>Distansring styrlager 1 1/8"</v>
          </cell>
        </row>
        <row r="98">
          <cell r="A98" t="str">
            <v>C2100174</v>
          </cell>
          <cell r="B98" t="str">
            <v>Distansring styrlager 1 1/8"</v>
          </cell>
        </row>
        <row r="99">
          <cell r="A99" t="str">
            <v>C2100175</v>
          </cell>
          <cell r="B99" t="str">
            <v>Distansring styrlager 1 1/8"</v>
          </cell>
        </row>
        <row r="100">
          <cell r="A100" t="str">
            <v>C2100176</v>
          </cell>
          <cell r="B100" t="str">
            <v>Täcklock 1-1/8" konisk</v>
          </cell>
        </row>
        <row r="101">
          <cell r="A101" t="str">
            <v>C2100178</v>
          </cell>
          <cell r="B101" t="str">
            <v>Styrlager 1-1/8"+1-1/4" integ</v>
          </cell>
        </row>
        <row r="102">
          <cell r="A102" t="str">
            <v>C2100179</v>
          </cell>
          <cell r="B102" t="str">
            <v>Styrlager 1-1/8"</v>
          </cell>
        </row>
        <row r="103">
          <cell r="A103" t="str">
            <v>C2100182</v>
          </cell>
          <cell r="B103" t="str">
            <v>Styrlager 1-1/8"+1.5"</v>
          </cell>
        </row>
        <row r="104">
          <cell r="A104" t="str">
            <v>C2100183</v>
          </cell>
          <cell r="B104" t="str">
            <v>Styrlager 1-1/8"+1.5"</v>
          </cell>
        </row>
        <row r="105">
          <cell r="A105" t="str">
            <v>C2100184</v>
          </cell>
          <cell r="B105" t="str">
            <v>Styrlager 1-1/8" svart gängat</v>
          </cell>
        </row>
        <row r="106">
          <cell r="A106" t="str">
            <v>C2105256</v>
          </cell>
          <cell r="B106" t="str">
            <v>Styrlager 1-1/8" svart låsbar</v>
          </cell>
        </row>
        <row r="107">
          <cell r="A107" t="str">
            <v>C2200009</v>
          </cell>
          <cell r="B107" t="str">
            <v>Styrstam 1" alu/stål 45x190mm</v>
          </cell>
        </row>
        <row r="108">
          <cell r="A108" t="str">
            <v>C2200011</v>
          </cell>
          <cell r="B108" t="str">
            <v>Styrstam 1" alu/stål 45x230mm</v>
          </cell>
        </row>
        <row r="109">
          <cell r="A109" t="str">
            <v>C2200012</v>
          </cell>
          <cell r="B109" t="str">
            <v>Styrstam 1" alu/stål 45x280mm</v>
          </cell>
        </row>
        <row r="110">
          <cell r="A110" t="str">
            <v>C2200025</v>
          </cell>
          <cell r="B110" t="str">
            <v>Styrstam 1 1/8" al/st 45x280mm</v>
          </cell>
        </row>
        <row r="111">
          <cell r="A111" t="str">
            <v>C2200062</v>
          </cell>
          <cell r="B111" t="str">
            <v>Styrstam 1" alu ställbar</v>
          </cell>
        </row>
        <row r="112">
          <cell r="A112" t="str">
            <v>C2200063</v>
          </cell>
          <cell r="B112" t="str">
            <v>Styrstam 1" alu ställbar</v>
          </cell>
        </row>
        <row r="113">
          <cell r="A113" t="str">
            <v>C2200064</v>
          </cell>
          <cell r="B113" t="str">
            <v>Styrstam 1 1/8" alu ställbar</v>
          </cell>
        </row>
        <row r="114">
          <cell r="A114" t="str">
            <v>C2200065</v>
          </cell>
          <cell r="B114" t="str">
            <v>Styrstam 1 1/8" alu ställbar</v>
          </cell>
        </row>
        <row r="115">
          <cell r="A115" t="str">
            <v>C2200066</v>
          </cell>
          <cell r="B115" t="str">
            <v>Styrstam 1 1/8" alu ställbar</v>
          </cell>
        </row>
        <row r="116">
          <cell r="A116" t="str">
            <v>C2200067</v>
          </cell>
          <cell r="B116" t="str">
            <v>Styrstam 1 1/8" alu ställbar</v>
          </cell>
        </row>
        <row r="117">
          <cell r="A117" t="str">
            <v>C2200114-040</v>
          </cell>
          <cell r="B117" t="str">
            <v>Styrstam 1 1/8" 40x230mm</v>
          </cell>
        </row>
        <row r="118">
          <cell r="A118" t="str">
            <v>C2200152-060</v>
          </cell>
          <cell r="B118" t="str">
            <v>Styrstam obvius 60</v>
          </cell>
        </row>
        <row r="119">
          <cell r="A119" t="str">
            <v>C2200152-070</v>
          </cell>
          <cell r="B119" t="str">
            <v>Styrstam obvius 70</v>
          </cell>
        </row>
        <row r="120">
          <cell r="A120" t="str">
            <v>C2200152-080</v>
          </cell>
          <cell r="B120" t="str">
            <v>Styrstam obvius 80</v>
          </cell>
        </row>
        <row r="121">
          <cell r="A121" t="str">
            <v>C2200152-090</v>
          </cell>
          <cell r="B121" t="str">
            <v>Styrstam obvius 90</v>
          </cell>
        </row>
        <row r="122">
          <cell r="A122" t="str">
            <v>C2200152-100</v>
          </cell>
          <cell r="B122" t="str">
            <v>Styrstam obvius 100</v>
          </cell>
        </row>
        <row r="123">
          <cell r="A123" t="str">
            <v>C2200152-110</v>
          </cell>
          <cell r="B123" t="str">
            <v>Styrstam obvius 110</v>
          </cell>
        </row>
        <row r="124">
          <cell r="A124" t="str">
            <v>C2200152-120</v>
          </cell>
          <cell r="B124" t="str">
            <v>Styrstam obvius 120</v>
          </cell>
        </row>
        <row r="125">
          <cell r="A125" t="str">
            <v>C2200154-060</v>
          </cell>
          <cell r="B125" t="str">
            <v>Styrstam obvius MTB 60</v>
          </cell>
        </row>
        <row r="126">
          <cell r="A126" t="str">
            <v>C2200154-070</v>
          </cell>
          <cell r="B126" t="str">
            <v>Styrstam obvius MTB 70</v>
          </cell>
        </row>
        <row r="127">
          <cell r="A127" t="str">
            <v>C2200154-080</v>
          </cell>
          <cell r="B127" t="str">
            <v>Styrstam obvius MTB 80</v>
          </cell>
        </row>
        <row r="128">
          <cell r="A128" t="str">
            <v>C2200154-090</v>
          </cell>
          <cell r="B128" t="str">
            <v>Styrstam obvius MTB 90</v>
          </cell>
        </row>
        <row r="129">
          <cell r="A129" t="str">
            <v>C2200257-108</v>
          </cell>
          <cell r="B129" t="str">
            <v>Styrstam sport s.bar ahead 108</v>
          </cell>
        </row>
        <row r="130">
          <cell r="A130" t="str">
            <v>C2200257-128</v>
          </cell>
          <cell r="B130" t="str">
            <v>Styrstam sport s.bar ahead 128</v>
          </cell>
        </row>
        <row r="131">
          <cell r="A131" t="str">
            <v>C2200261-105</v>
          </cell>
          <cell r="B131" t="str">
            <v>Styrstam sport s.bar ahead 105</v>
          </cell>
        </row>
        <row r="132">
          <cell r="A132" t="str">
            <v>C2300001</v>
          </cell>
          <cell r="B132" t="str">
            <v>Styre klassiker alu silver</v>
          </cell>
        </row>
        <row r="133">
          <cell r="A133" t="str">
            <v>C2300005</v>
          </cell>
          <cell r="B133" t="str">
            <v>Styre MTB Junior svart</v>
          </cell>
        </row>
        <row r="134">
          <cell r="A134" t="str">
            <v>C2300018</v>
          </cell>
          <cell r="B134" t="str">
            <v>Styre ctb alu silver</v>
          </cell>
        </row>
        <row r="135">
          <cell r="A135" t="str">
            <v>C2300019</v>
          </cell>
          <cell r="B135" t="str">
            <v>Styre ctb alu svart</v>
          </cell>
        </row>
        <row r="136">
          <cell r="A136" t="str">
            <v>C2300248</v>
          </cell>
          <cell r="B136" t="str">
            <v>Styre Hybrid flatbar</v>
          </cell>
        </row>
        <row r="137">
          <cell r="A137" t="str">
            <v>C2300249</v>
          </cell>
          <cell r="B137" t="str">
            <v>Styre Hybrid risebar</v>
          </cell>
        </row>
        <row r="138">
          <cell r="A138" t="str">
            <v>C2300288</v>
          </cell>
          <cell r="B138" t="str">
            <v>Styre klassiker alu silver</v>
          </cell>
        </row>
        <row r="139">
          <cell r="A139" t="str">
            <v>C2300289</v>
          </cell>
          <cell r="B139" t="str">
            <v>Styre klassiker alu svart</v>
          </cell>
        </row>
        <row r="140">
          <cell r="A140" t="str">
            <v>C2300290</v>
          </cell>
          <cell r="B140" t="str">
            <v>Styre klassiker alu silver</v>
          </cell>
        </row>
        <row r="141">
          <cell r="A141" t="str">
            <v>C2300456</v>
          </cell>
          <cell r="B141" t="str">
            <v>Styre Obvius flatbar</v>
          </cell>
        </row>
        <row r="142">
          <cell r="A142" t="str">
            <v>C2300459</v>
          </cell>
          <cell r="B142" t="str">
            <v>Styre Obvius risebar</v>
          </cell>
        </row>
        <row r="143">
          <cell r="A143" t="str">
            <v>C2300460</v>
          </cell>
          <cell r="B143" t="str">
            <v>Styre Obvius risebar</v>
          </cell>
        </row>
        <row r="144">
          <cell r="A144" t="str">
            <v>C2300461</v>
          </cell>
          <cell r="B144" t="str">
            <v>Styre Obvius flatbar</v>
          </cell>
        </row>
        <row r="145">
          <cell r="A145" t="str">
            <v>C2500005</v>
          </cell>
          <cell r="B145" t="str">
            <v>Handtag revoshift 90/120mm</v>
          </cell>
        </row>
        <row r="146">
          <cell r="A146" t="str">
            <v>C2500008</v>
          </cell>
          <cell r="B146" t="str">
            <v>Handtag med reflex 115mm svart</v>
          </cell>
        </row>
        <row r="147">
          <cell r="A147" t="str">
            <v>C2500012</v>
          </cell>
          <cell r="B147" t="str">
            <v>Handtag 90/120mm svart/grå</v>
          </cell>
        </row>
        <row r="148">
          <cell r="A148" t="str">
            <v>C2500014</v>
          </cell>
          <cell r="B148" t="str">
            <v>Handtag 90/120mm svart/grå</v>
          </cell>
        </row>
        <row r="149">
          <cell r="A149" t="str">
            <v>C2500020</v>
          </cell>
          <cell r="B149" t="str">
            <v>Handtag junior zalmiak 90mm sv</v>
          </cell>
        </row>
        <row r="150">
          <cell r="A150" t="str">
            <v>C2500057</v>
          </cell>
          <cell r="B150" t="str">
            <v>Handtag Clik 90/123 Svarta</v>
          </cell>
        </row>
        <row r="151">
          <cell r="A151" t="str">
            <v>C2500058</v>
          </cell>
          <cell r="B151" t="str">
            <v>Handtag Ergo 90/120 Svarta</v>
          </cell>
        </row>
        <row r="152">
          <cell r="A152" t="str">
            <v>C2500162</v>
          </cell>
          <cell r="B152" t="str">
            <v>Handtag bio 130mm svart/grå</v>
          </cell>
        </row>
        <row r="153">
          <cell r="A153" t="str">
            <v>C2500163</v>
          </cell>
          <cell r="B153" t="str">
            <v>Handtag bio 90/130 svart/grå</v>
          </cell>
        </row>
        <row r="154">
          <cell r="A154" t="str">
            <v>C2500164</v>
          </cell>
          <cell r="B154" t="str">
            <v>Handtag bio+ 130mm svart/grå</v>
          </cell>
        </row>
        <row r="155">
          <cell r="A155" t="str">
            <v>C2500165</v>
          </cell>
          <cell r="B155" t="str">
            <v>Handtag bio+ 90/130 svart/grå</v>
          </cell>
        </row>
        <row r="156">
          <cell r="A156" t="str">
            <v>C2500184</v>
          </cell>
          <cell r="B156" t="str">
            <v>Handtag comfo 130mm svart</v>
          </cell>
        </row>
        <row r="157">
          <cell r="A157" t="str">
            <v>C2500185</v>
          </cell>
          <cell r="B157" t="str">
            <v>Handtag comfo 90/130 svart</v>
          </cell>
        </row>
        <row r="158">
          <cell r="A158" t="str">
            <v>C2500188</v>
          </cell>
          <cell r="B158" t="str">
            <v>Handtag bio 130mm svart/grå</v>
          </cell>
        </row>
        <row r="159">
          <cell r="A159" t="str">
            <v>C2500189</v>
          </cell>
          <cell r="B159" t="str">
            <v>Handtag bio 90/130 svart/grå</v>
          </cell>
        </row>
        <row r="160">
          <cell r="A160" t="str">
            <v>C2500207</v>
          </cell>
          <cell r="B160" t="str">
            <v>Handtag mitis 130mm sv/vit</v>
          </cell>
        </row>
        <row r="161">
          <cell r="A161" t="str">
            <v>C2500210</v>
          </cell>
          <cell r="B161" t="str">
            <v>Handtag sorbeo 125mm sv/grå</v>
          </cell>
        </row>
        <row r="162">
          <cell r="A162" t="str">
            <v>C2500212</v>
          </cell>
          <cell r="B162" t="str">
            <v>Handtag cardo 130mm sv/grå</v>
          </cell>
        </row>
        <row r="163">
          <cell r="A163" t="str">
            <v>C2500230</v>
          </cell>
          <cell r="B163" t="str">
            <v>Handtag junior 86/100mm svart</v>
          </cell>
        </row>
        <row r="164">
          <cell r="A164" t="str">
            <v>C2500231</v>
          </cell>
          <cell r="B164" t="str">
            <v>Handtag junior 60/100mm svart</v>
          </cell>
        </row>
        <row r="165">
          <cell r="A165" t="str">
            <v>C2500232</v>
          </cell>
          <cell r="B165" t="str">
            <v>Handtag junior 92mm svart</v>
          </cell>
        </row>
        <row r="166">
          <cell r="A166" t="str">
            <v>C2500233</v>
          </cell>
          <cell r="B166" t="str">
            <v>Handtag junior 100mm svart</v>
          </cell>
        </row>
        <row r="167">
          <cell r="A167" t="str">
            <v>894370</v>
          </cell>
          <cell r="B167" t="str">
            <v>Styrpluggar 20/set svart</v>
          </cell>
        </row>
        <row r="168">
          <cell r="A168" t="str">
            <v>C2600205</v>
          </cell>
          <cell r="B168" t="str">
            <v>Styrband cork vit</v>
          </cell>
        </row>
        <row r="169">
          <cell r="A169" t="str">
            <v>C2600206</v>
          </cell>
          <cell r="B169" t="str">
            <v>Styrband cork svart</v>
          </cell>
        </row>
        <row r="170">
          <cell r="A170" t="str">
            <v>C2600209</v>
          </cell>
          <cell r="B170" t="str">
            <v>Styrband cork celeste</v>
          </cell>
        </row>
        <row r="171">
          <cell r="A171" t="str">
            <v>C3100100-116</v>
          </cell>
          <cell r="B171" t="str">
            <v>Vevlager 68x116mm</v>
          </cell>
        </row>
        <row r="172">
          <cell r="A172" t="str">
            <v>C3100100-118</v>
          </cell>
          <cell r="B172" t="str">
            <v>Vevlager 68x118mm</v>
          </cell>
        </row>
        <row r="173">
          <cell r="A173" t="str">
            <v>C3100100-122</v>
          </cell>
          <cell r="B173" t="str">
            <v>Vevlager 68x122mm</v>
          </cell>
        </row>
        <row r="174">
          <cell r="A174" t="str">
            <v>C3100101-110</v>
          </cell>
          <cell r="B174" t="str">
            <v>Vevlager 68x110mm</v>
          </cell>
        </row>
        <row r="175">
          <cell r="A175" t="str">
            <v>C3100101-113</v>
          </cell>
          <cell r="B175" t="str">
            <v>Vevlager 68x113mm</v>
          </cell>
        </row>
        <row r="176">
          <cell r="A176" t="str">
            <v>C3100101-115</v>
          </cell>
          <cell r="B176" t="str">
            <v>Vevlager 68x115mm</v>
          </cell>
        </row>
        <row r="177">
          <cell r="A177" t="str">
            <v>C3100101-119</v>
          </cell>
          <cell r="B177" t="str">
            <v>Vevlager 68x119mm</v>
          </cell>
        </row>
        <row r="178">
          <cell r="A178" t="str">
            <v>C3100101-122</v>
          </cell>
          <cell r="B178" t="str">
            <v>Vevlager 68x122mm</v>
          </cell>
        </row>
        <row r="179">
          <cell r="A179" t="str">
            <v>C3100101-127</v>
          </cell>
          <cell r="B179" t="str">
            <v>Vevlager 68x127mm</v>
          </cell>
        </row>
        <row r="180">
          <cell r="A180" t="str">
            <v>C3300000</v>
          </cell>
          <cell r="B180" t="str">
            <v>Vevparti alu/stål 42t 170mm</v>
          </cell>
        </row>
        <row r="181">
          <cell r="A181" t="str">
            <v>C3300001</v>
          </cell>
          <cell r="B181" t="str">
            <v>Vevparti 92mm disc 32t 170mm</v>
          </cell>
        </row>
        <row r="182">
          <cell r="A182" t="str">
            <v>C3300002</v>
          </cell>
          <cell r="B182" t="str">
            <v>Vevparti 92mm disc 32t 127mm</v>
          </cell>
        </row>
        <row r="183">
          <cell r="A183" t="str">
            <v>C3300004</v>
          </cell>
          <cell r="B183" t="str">
            <v>Vevparti 46t 170mm</v>
          </cell>
        </row>
        <row r="184">
          <cell r="A184" t="str">
            <v>C3300005</v>
          </cell>
          <cell r="B184" t="str">
            <v>Vevparti 107mm disc 38t 170mm</v>
          </cell>
        </row>
        <row r="185">
          <cell r="A185" t="str">
            <v>C3300006</v>
          </cell>
          <cell r="B185" t="str">
            <v>Vevparti 90mm disc 38t 170mm</v>
          </cell>
        </row>
        <row r="186">
          <cell r="A186" t="str">
            <v>C3300007</v>
          </cell>
          <cell r="B186" t="str">
            <v>Vevparti 92mm disc 32t 152mm</v>
          </cell>
        </row>
        <row r="187">
          <cell r="A187" t="str">
            <v>C3300011</v>
          </cell>
          <cell r="B187" t="str">
            <v>Vevparti alu 42t 170mm</v>
          </cell>
        </row>
        <row r="188">
          <cell r="A188" t="str">
            <v>C3300052-170</v>
          </cell>
          <cell r="B188" t="str">
            <v>Vevparti 92mm disc 38t 170mm</v>
          </cell>
        </row>
        <row r="189">
          <cell r="A189" t="str">
            <v>C3300055</v>
          </cell>
          <cell r="B189" t="str">
            <v>Vevparti swift 44t 170mm</v>
          </cell>
        </row>
        <row r="190">
          <cell r="A190" t="str">
            <v>C3300080-170</v>
          </cell>
          <cell r="B190" t="str">
            <v>Vevparti 22/32/42 170mm</v>
          </cell>
        </row>
        <row r="191">
          <cell r="A191" t="str">
            <v>C3300082-170</v>
          </cell>
          <cell r="B191" t="str">
            <v>Vevparti 39/50 170mm</v>
          </cell>
        </row>
        <row r="192">
          <cell r="A192" t="str">
            <v>C3300085-170</v>
          </cell>
          <cell r="B192" t="str">
            <v>Vevparti 110mm disc 38t 170mm</v>
          </cell>
        </row>
        <row r="193">
          <cell r="A193" t="str">
            <v>C3300086-170</v>
          </cell>
          <cell r="B193" t="str">
            <v>Vevparti 92mm disc 38t 170mm</v>
          </cell>
        </row>
        <row r="194">
          <cell r="A194" t="str">
            <v>C3300094-102</v>
          </cell>
          <cell r="B194" t="str">
            <v>Vevparti 28t 102mm stål</v>
          </cell>
        </row>
        <row r="195">
          <cell r="A195" t="str">
            <v>C3300162-170</v>
          </cell>
          <cell r="B195" t="str">
            <v>Vevparti 92mm disc 42t 170mm</v>
          </cell>
        </row>
        <row r="196">
          <cell r="A196" t="str">
            <v>C3300302-170</v>
          </cell>
          <cell r="B196" t="str">
            <v>Vevparti 48t 170mm</v>
          </cell>
        </row>
        <row r="197">
          <cell r="A197" t="str">
            <v>C3300304-170</v>
          </cell>
          <cell r="B197" t="str">
            <v>Vevparti 22/32/44 170mm silver</v>
          </cell>
        </row>
        <row r="198">
          <cell r="A198" t="str">
            <v>C3305681-170-EG</v>
          </cell>
          <cell r="B198" t="str">
            <v>Vevparti EGOING 38t 170mm</v>
          </cell>
        </row>
        <row r="199">
          <cell r="A199" t="str">
            <v>C3305699-EG</v>
          </cell>
          <cell r="B199" t="str">
            <v>Vevparti EGOING 42t 170mm</v>
          </cell>
        </row>
        <row r="200">
          <cell r="A200" t="str">
            <v>C3305776-EG</v>
          </cell>
          <cell r="B200" t="str">
            <v>Vevparti EGOING 44t 170mm</v>
          </cell>
        </row>
        <row r="201">
          <cell r="A201" t="str">
            <v>C3305778-EG</v>
          </cell>
          <cell r="B201" t="str">
            <v>Vevparti EGOING 38t 170mm</v>
          </cell>
        </row>
        <row r="202">
          <cell r="A202" t="str">
            <v>C8705194-06</v>
          </cell>
          <cell r="B202" t="str">
            <v>Spindel till framdrev</v>
          </cell>
        </row>
        <row r="203">
          <cell r="A203" t="str">
            <v>C8705194-09</v>
          </cell>
          <cell r="B203" t="str">
            <v>Framdrev EGOING 44T</v>
          </cell>
        </row>
        <row r="204">
          <cell r="A204" t="str">
            <v>C8705194-10</v>
          </cell>
          <cell r="B204" t="str">
            <v>Vevarmar EGOING 170mm</v>
          </cell>
        </row>
        <row r="205">
          <cell r="A205" t="str">
            <v>C3400002</v>
          </cell>
          <cell r="B205" t="str">
            <v>Kedja 3/32" antirostbehandlad</v>
          </cell>
        </row>
        <row r="206">
          <cell r="A206" t="str">
            <v>C3400003</v>
          </cell>
          <cell r="B206" t="str">
            <v>Kedja 1/8" svart</v>
          </cell>
        </row>
        <row r="207">
          <cell r="A207" t="str">
            <v>C3400004</v>
          </cell>
          <cell r="B207" t="str">
            <v>Kedja 1/8" antirostbehandlad</v>
          </cell>
        </row>
        <row r="208">
          <cell r="A208" t="str">
            <v>C3400005</v>
          </cell>
          <cell r="B208" t="str">
            <v>Kedja 1/8" silver</v>
          </cell>
        </row>
        <row r="209">
          <cell r="A209" t="str">
            <v>C3400006</v>
          </cell>
          <cell r="B209" t="str">
            <v>Kedja 3/32" brun</v>
          </cell>
        </row>
        <row r="210">
          <cell r="A210" t="str">
            <v>C3400007</v>
          </cell>
          <cell r="B210" t="str">
            <v>kedja 3/32" antirostbehandlad</v>
          </cell>
        </row>
        <row r="211">
          <cell r="A211" t="str">
            <v>C3400010</v>
          </cell>
          <cell r="B211" t="str">
            <v>Kedja 3/32" silent antirost</v>
          </cell>
        </row>
        <row r="212">
          <cell r="A212" t="str">
            <v>C3400012</v>
          </cell>
          <cell r="B212" t="str">
            <v>Kedja 3/32" silver/svart</v>
          </cell>
        </row>
        <row r="213">
          <cell r="A213" t="str">
            <v>C3400013</v>
          </cell>
          <cell r="B213" t="str">
            <v>Kedja 1/2x11/128 silver/silver</v>
          </cell>
        </row>
        <row r="214">
          <cell r="A214" t="str">
            <v>C3400014</v>
          </cell>
          <cell r="B214" t="str">
            <v>Kedjelås 1/8" svart</v>
          </cell>
        </row>
        <row r="215">
          <cell r="A215" t="str">
            <v>C3400021</v>
          </cell>
          <cell r="B215" t="str">
            <v>Kedjelås 3/32" "missing link"</v>
          </cell>
        </row>
        <row r="216">
          <cell r="A216" t="str">
            <v>C3400022</v>
          </cell>
          <cell r="B216" t="str">
            <v>Kedjelås 3/32" "missing link"</v>
          </cell>
        </row>
        <row r="217">
          <cell r="A217" t="str">
            <v>C3400038</v>
          </cell>
          <cell r="B217" t="str">
            <v>Kedja 3/32" El/BMX antirost</v>
          </cell>
        </row>
        <row r="218">
          <cell r="A218" t="str">
            <v>C3400044</v>
          </cell>
          <cell r="B218" t="str">
            <v>Kedjelänk 1/8" svart (10)</v>
          </cell>
        </row>
        <row r="219">
          <cell r="A219" t="str">
            <v>C3400045</v>
          </cell>
          <cell r="B219" t="str">
            <v>Kedjelås 1/2 x 1/128" CL559S</v>
          </cell>
        </row>
        <row r="220">
          <cell r="A220" t="str">
            <v>C3400049</v>
          </cell>
          <cell r="B220" t="str">
            <v>Kedjelås 1/2x1 1/128" snap-on</v>
          </cell>
        </row>
        <row r="221">
          <cell r="A221" t="str">
            <v>C3400050</v>
          </cell>
          <cell r="B221" t="str">
            <v>Kedja 1/2x11/128 silver/grå</v>
          </cell>
        </row>
        <row r="222">
          <cell r="A222" t="str">
            <v>C3500009</v>
          </cell>
          <cell r="B222" t="str">
            <v>Pedaler sport kombi alu</v>
          </cell>
        </row>
        <row r="223">
          <cell r="A223" t="str">
            <v>C3500012</v>
          </cell>
          <cell r="B223" t="str">
            <v>Pedaler MTB alu</v>
          </cell>
        </row>
        <row r="224">
          <cell r="A224" t="str">
            <v>C3500020</v>
          </cell>
          <cell r="B224" t="str">
            <v>Pedaler MTB stål</v>
          </cell>
        </row>
        <row r="225">
          <cell r="A225" t="str">
            <v>C3500022</v>
          </cell>
          <cell r="B225" t="str">
            <v>Pedaler 9/16" city alu</v>
          </cell>
        </row>
        <row r="226">
          <cell r="A226" t="str">
            <v>C3500023</v>
          </cell>
          <cell r="B226" t="str">
            <v>Pedaler 1/2" city alu</v>
          </cell>
        </row>
        <row r="227">
          <cell r="A227" t="str">
            <v>C3500025</v>
          </cell>
          <cell r="B227" t="str">
            <v>Pedaler 1/2" city svarta</v>
          </cell>
        </row>
        <row r="228">
          <cell r="A228" t="str">
            <v>C3500026</v>
          </cell>
          <cell r="B228" t="str">
            <v>Pedaler 9/16" city svarta</v>
          </cell>
        </row>
        <row r="229">
          <cell r="A229" t="str">
            <v>C3500030</v>
          </cell>
          <cell r="B229" t="str">
            <v>Pedaler BMX alu svarta</v>
          </cell>
        </row>
        <row r="230">
          <cell r="A230" t="str">
            <v>C3500032</v>
          </cell>
          <cell r="B230" t="str">
            <v>Pedaler 9/16" sport svarta</v>
          </cell>
        </row>
        <row r="231">
          <cell r="A231" t="str">
            <v>C3500033</v>
          </cell>
          <cell r="B231" t="str">
            <v>Pedaler sport stål svarta</v>
          </cell>
        </row>
        <row r="232">
          <cell r="A232" t="str">
            <v>C3500034</v>
          </cell>
          <cell r="B232" t="str">
            <v>Pedaler 9/16" aluminium</v>
          </cell>
        </row>
        <row r="233">
          <cell r="A233" t="str">
            <v>C3500043</v>
          </cell>
          <cell r="B233" t="str">
            <v>Pedalkloss "SPD"-typ</v>
          </cell>
        </row>
        <row r="234">
          <cell r="A234" t="str">
            <v>C3500044</v>
          </cell>
          <cell r="B234" t="str">
            <v>Pedalkloss look arc-1 röd</v>
          </cell>
        </row>
        <row r="235">
          <cell r="A235" t="str">
            <v>C3500052</v>
          </cell>
          <cell r="B235" t="str">
            <v>Pedaler 9/16" barn svarta</v>
          </cell>
        </row>
        <row r="236">
          <cell r="A236" t="str">
            <v>C3500053</v>
          </cell>
          <cell r="B236" t="str">
            <v>Pedaler 1/2" barn svarta</v>
          </cell>
        </row>
        <row r="237">
          <cell r="A237" t="str">
            <v>C3500059</v>
          </cell>
          <cell r="B237" t="str">
            <v>Pedaler city ergo svart</v>
          </cell>
        </row>
        <row r="238">
          <cell r="A238" t="str">
            <v>C3500067</v>
          </cell>
          <cell r="B238" t="str">
            <v>Pedalkloss look keo röd</v>
          </cell>
        </row>
        <row r="239">
          <cell r="A239" t="str">
            <v>C3500115</v>
          </cell>
          <cell r="B239" t="str">
            <v>Pedaler BMX "bikepark"</v>
          </cell>
        </row>
        <row r="240">
          <cell r="A240" t="str">
            <v>C3500117</v>
          </cell>
          <cell r="B240" t="str">
            <v>Pedaler sport alu svarta</v>
          </cell>
        </row>
        <row r="241">
          <cell r="A241" t="str">
            <v>C3500149</v>
          </cell>
          <cell r="B241" t="str">
            <v>Pedaler sport  alu</v>
          </cell>
        </row>
        <row r="242">
          <cell r="A242" t="str">
            <v>C3650016</v>
          </cell>
          <cell r="B242" t="str">
            <v>Kedjekrans 3/32" 16t</v>
          </cell>
        </row>
        <row r="243">
          <cell r="A243" t="str">
            <v>C3650017</v>
          </cell>
          <cell r="B243" t="str">
            <v>Kedjekrans 3/32" 17t</v>
          </cell>
        </row>
        <row r="244">
          <cell r="A244" t="str">
            <v>C3650018</v>
          </cell>
          <cell r="B244" t="str">
            <v>Kedjekrans 3/32" 18t</v>
          </cell>
        </row>
        <row r="245">
          <cell r="A245" t="str">
            <v>C3650019</v>
          </cell>
          <cell r="B245" t="str">
            <v>Kedjekrans 3/32" 19t</v>
          </cell>
        </row>
        <row r="246">
          <cell r="A246" t="str">
            <v>85790127</v>
          </cell>
          <cell r="B246" t="str">
            <v>Växelskydd för bakväxel svart</v>
          </cell>
        </row>
        <row r="247">
          <cell r="A247" t="str">
            <v>C4100001</v>
          </cell>
          <cell r="B247" t="str">
            <v>Hjul fram 406-20 std/silver fa</v>
          </cell>
        </row>
        <row r="248">
          <cell r="A248" t="str">
            <v>C4100003</v>
          </cell>
          <cell r="B248" t="str">
            <v>Hjul fram 559-21 std/silver fa</v>
          </cell>
        </row>
        <row r="249">
          <cell r="A249" t="str">
            <v>C4100006</v>
          </cell>
          <cell r="B249" t="str">
            <v>Hjul fram 559-19 db/silver fa</v>
          </cell>
        </row>
        <row r="250">
          <cell r="A250" t="str">
            <v>C4100007</v>
          </cell>
          <cell r="B250" t="str">
            <v>Hjul fram 559-19 db/silver qr</v>
          </cell>
        </row>
        <row r="251">
          <cell r="A251" t="str">
            <v>C4100008</v>
          </cell>
          <cell r="B251" t="str">
            <v>Hjul fram 559-19 db/svart fa</v>
          </cell>
        </row>
        <row r="252">
          <cell r="A252" t="str">
            <v>C4100009</v>
          </cell>
          <cell r="B252" t="str">
            <v>Hjul fram 559-19 db/svart qr</v>
          </cell>
        </row>
        <row r="253">
          <cell r="A253" t="str">
            <v>C4100015</v>
          </cell>
          <cell r="B253" t="str">
            <v>Hjul fram 622-20 std/silver fa</v>
          </cell>
        </row>
        <row r="254">
          <cell r="A254" t="str">
            <v>C4100023</v>
          </cell>
          <cell r="B254" t="str">
            <v>Hjul fram 622-19 db/svart fa</v>
          </cell>
        </row>
        <row r="255">
          <cell r="A255" t="str">
            <v>C4100024</v>
          </cell>
          <cell r="B255" t="str">
            <v>Hjul fram 622-19 db/svart qr</v>
          </cell>
        </row>
        <row r="256">
          <cell r="A256" t="str">
            <v>C4100026</v>
          </cell>
          <cell r="B256" t="str">
            <v>Hjul fram 635-20 rostfri fa</v>
          </cell>
        </row>
        <row r="257">
          <cell r="A257" t="str">
            <v>C4100081</v>
          </cell>
          <cell r="B257" t="str">
            <v>Hjul fram 622-19 db/silver fa</v>
          </cell>
        </row>
        <row r="258">
          <cell r="A258" t="str">
            <v>C4100082</v>
          </cell>
          <cell r="B258" t="str">
            <v>Hjul fram 622-19 db/si dynamo</v>
          </cell>
        </row>
        <row r="259">
          <cell r="A259" t="str">
            <v>C4100083</v>
          </cell>
          <cell r="B259" t="str">
            <v>Hjul fram 622-19 db/sv dynamo</v>
          </cell>
        </row>
        <row r="260">
          <cell r="A260" t="str">
            <v>C4100131</v>
          </cell>
          <cell r="B260" t="str">
            <v>Hjul fram 305mm sv/si alu</v>
          </cell>
        </row>
        <row r="261">
          <cell r="A261" t="str">
            <v>C4100132</v>
          </cell>
          <cell r="B261" t="str">
            <v>Hjul fram 406mm alu sv/si fa</v>
          </cell>
        </row>
        <row r="262">
          <cell r="A262" t="str">
            <v>C4100215</v>
          </cell>
          <cell r="B262" t="str">
            <v>Hjul fram 622-19 db/sv rbf</v>
          </cell>
        </row>
        <row r="263">
          <cell r="A263" t="str">
            <v>C4100274</v>
          </cell>
          <cell r="B263" t="str">
            <v>Hjul fram 622-19 db/sv rbd</v>
          </cell>
        </row>
        <row r="264">
          <cell r="A264" t="str">
            <v>C4100334</v>
          </cell>
          <cell r="B264" t="str">
            <v>Hjul fram 507-19 db/sv fa</v>
          </cell>
        </row>
        <row r="265">
          <cell r="A265" t="str">
            <v>C4100335</v>
          </cell>
          <cell r="B265" t="str">
            <v>Hjul fram 507-19 db/sv bsq</v>
          </cell>
        </row>
        <row r="266">
          <cell r="A266" t="str">
            <v>C4100336</v>
          </cell>
          <cell r="B266" t="str">
            <v>Hjul fram 559-19 db/sv bsq</v>
          </cell>
        </row>
        <row r="267">
          <cell r="A267" t="str">
            <v>C4100337</v>
          </cell>
          <cell r="B267" t="str">
            <v>Hjul fram 622-21 db/sv bsq</v>
          </cell>
        </row>
        <row r="268">
          <cell r="A268" t="str">
            <v>C4100338</v>
          </cell>
          <cell r="B268" t="str">
            <v>Hjul fram 622-22 db/sv rbd</v>
          </cell>
        </row>
        <row r="269">
          <cell r="A269" t="str">
            <v>C4100349</v>
          </cell>
          <cell r="B269" t="str">
            <v>Hjul fram 622-19 db/sv rb el</v>
          </cell>
        </row>
        <row r="270">
          <cell r="A270" t="str">
            <v>C4100351</v>
          </cell>
          <cell r="B270" t="str">
            <v>Hjul fram 622-19 db/sv elmotor</v>
          </cell>
        </row>
        <row r="271">
          <cell r="A271" t="str">
            <v>C4100352</v>
          </cell>
          <cell r="B271" t="str">
            <v>Hjul fram 622-19 db/guld elmot</v>
          </cell>
        </row>
        <row r="272">
          <cell r="A272" t="str">
            <v>C4100354</v>
          </cell>
          <cell r="B272" t="str">
            <v>Hjul fram 622-19 db/sv rb el</v>
          </cell>
        </row>
        <row r="273">
          <cell r="A273" t="str">
            <v>C4100356</v>
          </cell>
          <cell r="B273" t="str">
            <v>Hjul fram 622-19 db/guld rb el</v>
          </cell>
        </row>
        <row r="274">
          <cell r="A274" t="str">
            <v>C4100357</v>
          </cell>
          <cell r="B274" t="str">
            <v>Hjul fram 622-19 db/blå rb el</v>
          </cell>
        </row>
        <row r="275">
          <cell r="A275" t="str">
            <v>C4100363</v>
          </cell>
          <cell r="B275" t="str">
            <v>Hjul fram 406-19 db/si db el</v>
          </cell>
        </row>
        <row r="276">
          <cell r="A276" t="str">
            <v>C4100364</v>
          </cell>
          <cell r="B276" t="str">
            <v>Hjul fram 406-19 db/si db el</v>
          </cell>
        </row>
        <row r="277">
          <cell r="A277" t="str">
            <v>C4100365</v>
          </cell>
          <cell r="B277" t="str">
            <v>Hjul fram 622-19 db/sv db el</v>
          </cell>
        </row>
        <row r="278">
          <cell r="A278" t="str">
            <v>C4100519</v>
          </cell>
          <cell r="B278" t="str">
            <v>Hjul fram 622-19 fluenta race</v>
          </cell>
        </row>
        <row r="279">
          <cell r="A279" t="str">
            <v>C4100531</v>
          </cell>
          <cell r="B279" t="str">
            <v>Hjul fram 622 Viginti 9</v>
          </cell>
        </row>
        <row r="280">
          <cell r="A280" t="str">
            <v>C4100533</v>
          </cell>
          <cell r="B280" t="str">
            <v>Hjul fram 584 Viginti 7.5</v>
          </cell>
        </row>
        <row r="281">
          <cell r="A281" t="str">
            <v>C4200004</v>
          </cell>
          <cell r="B281" t="str">
            <v>Hjul bak 559-21 std/si 8/9d qr</v>
          </cell>
        </row>
        <row r="282">
          <cell r="A282" t="str">
            <v>C4200005</v>
          </cell>
          <cell r="B282" t="str">
            <v>Hjul bak 559-21 std/si gäng fa</v>
          </cell>
        </row>
        <row r="283">
          <cell r="A283" t="str">
            <v>C4200006</v>
          </cell>
          <cell r="B283" t="str">
            <v>Hjul bak 559-19 db/silv 0vxl</v>
          </cell>
        </row>
        <row r="284">
          <cell r="A284" t="str">
            <v>C4200007</v>
          </cell>
          <cell r="B284" t="str">
            <v>Hjul bak 559-19 db/si Nexus®7</v>
          </cell>
        </row>
        <row r="285">
          <cell r="A285" t="str">
            <v>C4200010</v>
          </cell>
          <cell r="B285" t="str">
            <v>Hjul bak 559-19 db/si 8/9d qr</v>
          </cell>
        </row>
        <row r="286">
          <cell r="A286" t="str">
            <v>C4200011</v>
          </cell>
          <cell r="B286" t="str">
            <v>Hjul bak 559-19 db/si gäng fa</v>
          </cell>
        </row>
        <row r="287">
          <cell r="A287" t="str">
            <v>C4200012</v>
          </cell>
          <cell r="B287" t="str">
            <v>Hjul bak 559-19 db/sv 8/9d qr</v>
          </cell>
        </row>
        <row r="288">
          <cell r="A288" t="str">
            <v>C4200023</v>
          </cell>
          <cell r="B288" t="str">
            <v>Hjul bak 622-19 db/si gäng fa</v>
          </cell>
        </row>
        <row r="289">
          <cell r="A289" t="str">
            <v>C4200024</v>
          </cell>
          <cell r="B289" t="str">
            <v>Hjul bak 622-19 db/si 0-vxl</v>
          </cell>
        </row>
        <row r="290">
          <cell r="A290" t="str">
            <v>C4200025</v>
          </cell>
          <cell r="B290" t="str">
            <v>Hjul bak 622-19 db/si Nexus®3</v>
          </cell>
        </row>
        <row r="291">
          <cell r="A291" t="str">
            <v>C4200026</v>
          </cell>
          <cell r="B291" t="str">
            <v>Hjul bak 622-19 db/si Nexus®7</v>
          </cell>
        </row>
        <row r="292">
          <cell r="A292" t="str">
            <v>C4200027</v>
          </cell>
          <cell r="B292" t="str">
            <v>Hjul bak 622-19 db/sv 0vxl</v>
          </cell>
        </row>
        <row r="293">
          <cell r="A293" t="str">
            <v>C4200028</v>
          </cell>
          <cell r="B293" t="str">
            <v>Hjul bak 622-19 db/sv Nexus®3</v>
          </cell>
        </row>
        <row r="294">
          <cell r="A294" t="str">
            <v>C4200035</v>
          </cell>
          <cell r="B294" t="str">
            <v>Hjul bak 622-19 db/sv 8/9d qr</v>
          </cell>
        </row>
        <row r="295">
          <cell r="A295" t="str">
            <v>C4200037</v>
          </cell>
          <cell r="B295" t="str">
            <v>Hjul bak 635-20 rostfri 0vxl</v>
          </cell>
        </row>
        <row r="296">
          <cell r="A296" t="str">
            <v>C4200052</v>
          </cell>
          <cell r="B296" t="str">
            <v>Hjul bak 622-19 db/sv Nexus®7</v>
          </cell>
        </row>
        <row r="297">
          <cell r="A297" t="str">
            <v>C4200104</v>
          </cell>
          <cell r="B297" t="str">
            <v>Hjul bak 507-19 std/si Nexus®3</v>
          </cell>
        </row>
        <row r="298">
          <cell r="A298" t="str">
            <v>C4200109</v>
          </cell>
          <cell r="B298" t="str">
            <v>Hjul bak 559-19 db/si Nexus®3</v>
          </cell>
        </row>
        <row r="299">
          <cell r="A299" t="str">
            <v>C4200130</v>
          </cell>
          <cell r="B299" t="str">
            <v>Hjul bak 622-21 std/si 8/9d qr</v>
          </cell>
        </row>
        <row r="300">
          <cell r="A300" t="str">
            <v>C4200131</v>
          </cell>
          <cell r="B300" t="str">
            <v>Hjul bak 622-21 std/si gäng fa</v>
          </cell>
        </row>
        <row r="301">
          <cell r="A301" t="str">
            <v>C4200132</v>
          </cell>
          <cell r="B301" t="str">
            <v>Hjul bak 622-21 std/silv 0vxl</v>
          </cell>
        </row>
        <row r="302">
          <cell r="A302" t="str">
            <v>C4200133</v>
          </cell>
          <cell r="B302" t="str">
            <v>Hjul bak 622-21 std/si Nexus®3</v>
          </cell>
        </row>
        <row r="303">
          <cell r="A303" t="str">
            <v>C4200134</v>
          </cell>
          <cell r="B303" t="str">
            <v>Hjul bak 622-19 std/si Nexus®7</v>
          </cell>
        </row>
        <row r="304">
          <cell r="A304" t="str">
            <v>C4200146</v>
          </cell>
          <cell r="B304" t="str">
            <v>Hjul bak 305mm sv/si</v>
          </cell>
        </row>
        <row r="305">
          <cell r="A305" t="str">
            <v>C4200147</v>
          </cell>
          <cell r="B305" t="str">
            <v>Hjul bak 406mm sv/sil 0-vxl</v>
          </cell>
        </row>
        <row r="306">
          <cell r="A306" t="str">
            <v>C4200148</v>
          </cell>
          <cell r="B306" t="str">
            <v>Hjul bak 406mm sv/sil Nexus®3</v>
          </cell>
        </row>
        <row r="307">
          <cell r="A307" t="str">
            <v>C4200298</v>
          </cell>
          <cell r="B307" t="str">
            <v>Hjul bak 622-21 db/sv 8-10 bsq</v>
          </cell>
        </row>
        <row r="308">
          <cell r="A308" t="str">
            <v>C4200299</v>
          </cell>
          <cell r="B308" t="str">
            <v>Hjul bak 622-17 db/sv Nexus 7</v>
          </cell>
        </row>
        <row r="309">
          <cell r="A309" t="str">
            <v>C4200338</v>
          </cell>
          <cell r="B309" t="str">
            <v>Hjul bak 507-19 db/sv Nexus®3</v>
          </cell>
        </row>
        <row r="310">
          <cell r="A310" t="str">
            <v>C4200340</v>
          </cell>
          <cell r="B310" t="str">
            <v>Hjul bak 507-19 db/sv 8/9d bsq</v>
          </cell>
        </row>
        <row r="311">
          <cell r="A311" t="str">
            <v>C4200342</v>
          </cell>
          <cell r="B311" t="str">
            <v>Hjul bak 559-19 db/sv 8/9d bsq</v>
          </cell>
        </row>
        <row r="312">
          <cell r="A312" t="str">
            <v>C4200519</v>
          </cell>
          <cell r="B312" t="str">
            <v>Hjul bak 622-19 fluenta race</v>
          </cell>
        </row>
        <row r="313">
          <cell r="A313" t="str">
            <v>C4200531</v>
          </cell>
          <cell r="B313" t="str">
            <v>Hjul bak 622 Viginti 9</v>
          </cell>
        </row>
        <row r="314">
          <cell r="A314" t="str">
            <v>C4200533</v>
          </cell>
          <cell r="B314" t="str">
            <v>Hjul bak 584 Viginti 7.5</v>
          </cell>
        </row>
        <row r="315">
          <cell r="A315" t="str">
            <v>C4305002</v>
          </cell>
          <cell r="B315" t="str">
            <v>Framnav axel M9X1 36h fa</v>
          </cell>
        </row>
        <row r="316">
          <cell r="A316" t="str">
            <v>59450000</v>
          </cell>
          <cell r="B316" t="str">
            <v>Kupolmutter FG 7.9mm 26g</v>
          </cell>
        </row>
        <row r="317">
          <cell r="A317" t="str">
            <v>59470000</v>
          </cell>
          <cell r="B317" t="str">
            <v>Kupolmutter FG 9.5mm 26g</v>
          </cell>
        </row>
        <row r="318">
          <cell r="A318" t="str">
            <v>59480000</v>
          </cell>
          <cell r="B318" t="str">
            <v>Kupolmutter 3/8" 24g unf</v>
          </cell>
        </row>
        <row r="319">
          <cell r="A319" t="str">
            <v>8111100</v>
          </cell>
          <cell r="B319" t="str">
            <v>Axel fram 9x140mm crmo</v>
          </cell>
        </row>
        <row r="320">
          <cell r="A320" t="str">
            <v>8171583</v>
          </cell>
          <cell r="B320" t="str">
            <v>Bricka rostfri 10.5mm</v>
          </cell>
        </row>
        <row r="321">
          <cell r="A321" t="str">
            <v>819296</v>
          </cell>
          <cell r="B321" t="str">
            <v>Bromsbygel rostfri 25.4mm</v>
          </cell>
        </row>
        <row r="322">
          <cell r="A322" t="str">
            <v>82998311</v>
          </cell>
          <cell r="B322" t="str">
            <v>Axelsats fram 9x140mm cromo</v>
          </cell>
        </row>
        <row r="323">
          <cell r="A323" t="str">
            <v>82998312</v>
          </cell>
          <cell r="B323" t="str">
            <v>Axelsats bak 9.5x175mm cromo</v>
          </cell>
        </row>
        <row r="324">
          <cell r="A324" t="str">
            <v>82998314</v>
          </cell>
          <cell r="B324" t="str">
            <v>Axelsats fram 10x145mm cromo</v>
          </cell>
        </row>
        <row r="325">
          <cell r="A325" t="str">
            <v>82998315</v>
          </cell>
          <cell r="B325" t="str">
            <v>Axelsats bak 10x175mm cromo</v>
          </cell>
        </row>
        <row r="326">
          <cell r="A326" t="str">
            <v>82998316</v>
          </cell>
          <cell r="B326" t="str">
            <v>Axelsats fram 9x108mm qr</v>
          </cell>
        </row>
        <row r="327">
          <cell r="A327" t="str">
            <v>82998318</v>
          </cell>
          <cell r="B327" t="str">
            <v>Axelsats bak 10x140mm qr</v>
          </cell>
        </row>
        <row r="328">
          <cell r="A328" t="str">
            <v>82998319</v>
          </cell>
          <cell r="B328" t="str">
            <v>Axelsats bak 10x145mm qr</v>
          </cell>
        </row>
        <row r="329">
          <cell r="A329" t="str">
            <v>C4350002</v>
          </cell>
          <cell r="B329" t="str">
            <v>Snabbkopplingsset hjul</v>
          </cell>
        </row>
        <row r="330">
          <cell r="A330" t="str">
            <v>C4350009</v>
          </cell>
          <cell r="B330" t="str">
            <v>Body formula nav 8/9 del hg</v>
          </cell>
        </row>
        <row r="331">
          <cell r="A331" t="str">
            <v>C4350016</v>
          </cell>
          <cell r="B331" t="str">
            <v>Body TEC nav 8/9 del hg</v>
          </cell>
        </row>
        <row r="332">
          <cell r="A332" t="str">
            <v>C4350018</v>
          </cell>
          <cell r="B332" t="str">
            <v>Body TEC nav 9/11 del hg</v>
          </cell>
        </row>
        <row r="333">
          <cell r="A333" t="str">
            <v>C4350019</v>
          </cell>
          <cell r="B333" t="str">
            <v>Body TEC nav 9/11 del hg</v>
          </cell>
        </row>
        <row r="334">
          <cell r="A334" t="str">
            <v>C4350020</v>
          </cell>
          <cell r="B334" t="str">
            <v>Body TEC nav 9/11 del hg</v>
          </cell>
        </row>
        <row r="335">
          <cell r="A335" t="str">
            <v>C4350027</v>
          </cell>
          <cell r="B335" t="str">
            <v>Body TEC nav 8/11 del hg</v>
          </cell>
        </row>
        <row r="336">
          <cell r="A336" t="str">
            <v>C4350028</v>
          </cell>
          <cell r="B336" t="str">
            <v>Body TEC nav 10/11 del hg</v>
          </cell>
        </row>
        <row r="337">
          <cell r="A337" t="str">
            <v>C4350029</v>
          </cell>
          <cell r="B337" t="str">
            <v>Body TEC nav 10/11 del hg</v>
          </cell>
        </row>
        <row r="338">
          <cell r="A338" t="str">
            <v>C4350050</v>
          </cell>
          <cell r="B338" t="str">
            <v>Kupolmutter FG 10.5mm 26g</v>
          </cell>
        </row>
        <row r="339">
          <cell r="A339" t="str">
            <v>C4350051</v>
          </cell>
          <cell r="B339" t="str">
            <v>Växelkedja spectro 3 snabblås</v>
          </cell>
        </row>
        <row r="340">
          <cell r="A340" t="str">
            <v>C4350052</v>
          </cell>
          <cell r="B340" t="str">
            <v>Kupolmutter 9mm</v>
          </cell>
        </row>
        <row r="341">
          <cell r="A341" t="str">
            <v>C4350063</v>
          </cell>
          <cell r="B341" t="str">
            <v>Snabblås f vxl kedja spectro 3</v>
          </cell>
        </row>
        <row r="342">
          <cell r="A342" t="str">
            <v>C4350068</v>
          </cell>
          <cell r="B342" t="str">
            <v>Låsring spectro för kedjekrans</v>
          </cell>
        </row>
        <row r="343">
          <cell r="A343" t="str">
            <v>C4350085</v>
          </cell>
          <cell r="B343" t="str">
            <v>Kupolmutter m10</v>
          </cell>
        </row>
        <row r="344">
          <cell r="A344" t="str">
            <v>C4350095</v>
          </cell>
          <cell r="B344" t="str">
            <v>Kedjeledarmutter spectro 3</v>
          </cell>
        </row>
        <row r="345">
          <cell r="A345" t="str">
            <v>C4350096</v>
          </cell>
          <cell r="B345" t="str">
            <v>Axelmutter spectro 10.5mm</v>
          </cell>
        </row>
        <row r="346">
          <cell r="A346" t="str">
            <v>C4350103</v>
          </cell>
          <cell r="B346" t="str">
            <v>Body Joytec nav 8/9 del hg</v>
          </cell>
        </row>
        <row r="347">
          <cell r="A347" t="str">
            <v>C4355033</v>
          </cell>
          <cell r="B347" t="str">
            <v>Bromsbygel rostfri 22 mm</v>
          </cell>
        </row>
        <row r="348">
          <cell r="A348" t="str">
            <v>C4505009</v>
          </cell>
          <cell r="B348" t="str">
            <v>Fälg 507-19 std/silver 36h</v>
          </cell>
        </row>
        <row r="349">
          <cell r="A349" t="str">
            <v>C4505020</v>
          </cell>
          <cell r="B349" t="str">
            <v>Fälg 635-22 std/rostfri 36h</v>
          </cell>
        </row>
        <row r="350">
          <cell r="A350" t="str">
            <v>C4505061</v>
          </cell>
          <cell r="B350" t="str">
            <v>Fälg 559-19 db/silver 36h</v>
          </cell>
        </row>
        <row r="351">
          <cell r="A351" t="str">
            <v>C4505062</v>
          </cell>
          <cell r="B351" t="str">
            <v>Fälg 559-19 db/svart 36h</v>
          </cell>
        </row>
        <row r="352">
          <cell r="A352" t="str">
            <v>C4505065</v>
          </cell>
          <cell r="B352" t="str">
            <v>Fälg 622-19 db/silver 36h</v>
          </cell>
        </row>
        <row r="353">
          <cell r="A353" t="str">
            <v>C4505066</v>
          </cell>
          <cell r="B353" t="str">
            <v>Fälg 622-19 db/svart 36h</v>
          </cell>
        </row>
        <row r="354">
          <cell r="A354" t="str">
            <v>C4505516</v>
          </cell>
          <cell r="B354" t="str">
            <v>Fälg 622-19 std/silver 36h</v>
          </cell>
        </row>
        <row r="355">
          <cell r="A355" t="str">
            <v>C4600002</v>
          </cell>
          <cell r="B355" t="str">
            <v>Fälgband 26-28" hpm 2st</v>
          </cell>
        </row>
        <row r="356">
          <cell r="A356" t="str">
            <v>C4600003</v>
          </cell>
          <cell r="B356" t="str">
            <v>Fälgband 22-24" hpm 2st</v>
          </cell>
        </row>
        <row r="357">
          <cell r="A357" t="str">
            <v>C4600004</v>
          </cell>
          <cell r="B357" t="str">
            <v>Fälgband 20" hpm 2st</v>
          </cell>
        </row>
        <row r="358">
          <cell r="A358" t="str">
            <v>C4600006</v>
          </cell>
          <cell r="B358" t="str">
            <v>Fälgband 14-16" hpm 2st</v>
          </cell>
        </row>
        <row r="359">
          <cell r="A359" t="str">
            <v>C4600007</v>
          </cell>
          <cell r="B359" t="str">
            <v>Fälgband 12" hpm 2st</v>
          </cell>
        </row>
        <row r="360">
          <cell r="A360" t="str">
            <v>C4600021</v>
          </cell>
          <cell r="B360" t="str">
            <v>Fälgband 26" hpm 16/1610mm 2st</v>
          </cell>
        </row>
        <row r="361">
          <cell r="A361" t="str">
            <v>C4600030</v>
          </cell>
          <cell r="B361" t="str">
            <v>Fälgband 28" hpm (100)</v>
          </cell>
        </row>
        <row r="362">
          <cell r="A362" t="str">
            <v>C4600031</v>
          </cell>
          <cell r="B362" t="str">
            <v>Fälgband 26-28" hpm (100)</v>
          </cell>
        </row>
        <row r="363">
          <cell r="A363" t="str">
            <v>C4700001</v>
          </cell>
          <cell r="B363" t="str">
            <v>Ekernippel 2x14mm</v>
          </cell>
        </row>
        <row r="364">
          <cell r="A364" t="str">
            <v>C4700184</v>
          </cell>
          <cell r="B364" t="str">
            <v>Eker rf 2x184mm med nippel</v>
          </cell>
        </row>
        <row r="365">
          <cell r="A365" t="str">
            <v>C4700230</v>
          </cell>
          <cell r="B365" t="str">
            <v>Eker rf 2x230mm med nippel</v>
          </cell>
        </row>
        <row r="366">
          <cell r="A366" t="str">
            <v>C4700246</v>
          </cell>
          <cell r="B366" t="str">
            <v>Eker rf 2x246mm med nippel</v>
          </cell>
        </row>
        <row r="367">
          <cell r="A367" t="str">
            <v>C4700248</v>
          </cell>
          <cell r="B367" t="str">
            <v>Eker rf 2x248mm med nippel</v>
          </cell>
        </row>
        <row r="368">
          <cell r="A368" t="str">
            <v>C4700252</v>
          </cell>
          <cell r="B368" t="str">
            <v>Eker rf 2x252mm med nippel</v>
          </cell>
        </row>
        <row r="369">
          <cell r="A369" t="str">
            <v>C4700254</v>
          </cell>
          <cell r="B369" t="str">
            <v>Eker rf 2x254mm med nippel</v>
          </cell>
        </row>
        <row r="370">
          <cell r="A370" t="str">
            <v>C4700260</v>
          </cell>
          <cell r="B370" t="str">
            <v>Eker rf 2x260mm med nippel</v>
          </cell>
        </row>
        <row r="371">
          <cell r="A371" t="str">
            <v>C4700264</v>
          </cell>
          <cell r="B371" t="str">
            <v>Eker rf 2x264mm med nippel</v>
          </cell>
        </row>
        <row r="372">
          <cell r="A372" t="str">
            <v>C4700266</v>
          </cell>
          <cell r="B372" t="str">
            <v>Eker rf 2x266mm med nippel</v>
          </cell>
        </row>
        <row r="373">
          <cell r="A373" t="str">
            <v>C4700268</v>
          </cell>
          <cell r="B373" t="str">
            <v>Eker rf 2x268mm med nippel</v>
          </cell>
        </row>
        <row r="374">
          <cell r="A374" t="str">
            <v>C4700270</v>
          </cell>
          <cell r="B374" t="str">
            <v>Eker rf 2x270mm med nippel</v>
          </cell>
        </row>
        <row r="375">
          <cell r="A375" t="str">
            <v>C4700272</v>
          </cell>
          <cell r="B375" t="str">
            <v>Eker rf 2x272mm med nippel</v>
          </cell>
        </row>
        <row r="376">
          <cell r="A376" t="str">
            <v>C4700274</v>
          </cell>
          <cell r="B376" t="str">
            <v>Eker rf 2x274mm med nippel</v>
          </cell>
        </row>
        <row r="377">
          <cell r="A377" t="str">
            <v>C4700276</v>
          </cell>
          <cell r="B377" t="str">
            <v>Eker rf 2x276mm med nippel</v>
          </cell>
        </row>
        <row r="378">
          <cell r="A378" t="str">
            <v>C4700278</v>
          </cell>
          <cell r="B378" t="str">
            <v>Eker rf 2x278mm med nippel</v>
          </cell>
        </row>
        <row r="379">
          <cell r="A379" t="str">
            <v>C4700280</v>
          </cell>
          <cell r="B379" t="str">
            <v>Eker rf 2x280mm med nippel</v>
          </cell>
        </row>
        <row r="380">
          <cell r="A380" t="str">
            <v>C4700282</v>
          </cell>
          <cell r="B380" t="str">
            <v>Eker rf 2x282mm med nippel</v>
          </cell>
        </row>
        <row r="381">
          <cell r="A381" t="str">
            <v>C4700284</v>
          </cell>
          <cell r="B381" t="str">
            <v>Eker rf 2x284mm med nippel</v>
          </cell>
        </row>
        <row r="382">
          <cell r="A382" t="str">
            <v>C4700286</v>
          </cell>
          <cell r="B382" t="str">
            <v>Eker rf 2x286mm med nippel</v>
          </cell>
        </row>
        <row r="383">
          <cell r="A383" t="str">
            <v>C4700288</v>
          </cell>
          <cell r="B383" t="str">
            <v>Eker rf 2x288mm med nippel</v>
          </cell>
        </row>
        <row r="384">
          <cell r="A384" t="str">
            <v>C4700290</v>
          </cell>
          <cell r="B384" t="str">
            <v>Eker rf 2x290mm med nippel</v>
          </cell>
        </row>
        <row r="385">
          <cell r="A385" t="str">
            <v>C4700292</v>
          </cell>
          <cell r="B385" t="str">
            <v>Eker rf 2x292mm med nippel</v>
          </cell>
        </row>
        <row r="386">
          <cell r="A386" t="str">
            <v>C4700294</v>
          </cell>
          <cell r="B386" t="str">
            <v>Eker rf 2x294mm med nippel</v>
          </cell>
        </row>
        <row r="387">
          <cell r="A387" t="str">
            <v>C4700296</v>
          </cell>
          <cell r="B387" t="str">
            <v>Eker rf 2x296mm med nippel</v>
          </cell>
        </row>
        <row r="388">
          <cell r="A388" t="str">
            <v>C4700298</v>
          </cell>
          <cell r="B388" t="str">
            <v>Eker rf 2x298mm med nippel</v>
          </cell>
        </row>
        <row r="389">
          <cell r="A389" t="str">
            <v>C4700300</v>
          </cell>
          <cell r="B389" t="str">
            <v>Eker rf 2x300mm med nippel</v>
          </cell>
        </row>
        <row r="390">
          <cell r="A390" t="str">
            <v>C4700304</v>
          </cell>
          <cell r="B390" t="str">
            <v>Eker rf 2x304mm med nippel</v>
          </cell>
        </row>
        <row r="391">
          <cell r="A391" t="str">
            <v>C4700501-269</v>
          </cell>
          <cell r="B391" t="str">
            <v>Eker 269mm f.Domitor/Luctor mm</v>
          </cell>
        </row>
        <row r="392">
          <cell r="A392" t="str">
            <v>C4700501-271</v>
          </cell>
          <cell r="B392" t="str">
            <v>Eker 271mm f.Domitor/Luctor mm</v>
          </cell>
        </row>
        <row r="393">
          <cell r="A393" t="str">
            <v>C4700501-284</v>
          </cell>
          <cell r="B393" t="str">
            <v>Eker 284mm f.Domitor/Luctor mm</v>
          </cell>
        </row>
        <row r="394">
          <cell r="A394" t="str">
            <v>C4700501-286</v>
          </cell>
          <cell r="B394" t="str">
            <v>Eker 286mm f.Domitor/Luctor mm</v>
          </cell>
        </row>
        <row r="395">
          <cell r="A395" t="str">
            <v>C4700501-288</v>
          </cell>
          <cell r="B395" t="str">
            <v>Eker 288mm f.Domitor/Luctor mm</v>
          </cell>
        </row>
        <row r="396">
          <cell r="A396" t="str">
            <v>C4700501-290</v>
          </cell>
          <cell r="B396" t="str">
            <v>Eker 290mm f.Domitor/Luctor mm</v>
          </cell>
        </row>
        <row r="397">
          <cell r="A397" t="str">
            <v>C4700501-302</v>
          </cell>
          <cell r="B397" t="str">
            <v>Eker 302mm f.Domitor/Luctor mm</v>
          </cell>
        </row>
        <row r="398">
          <cell r="A398" t="str">
            <v>C4700501-305</v>
          </cell>
          <cell r="B398" t="str">
            <v>Eker 305mm f.Domitor/Luctor mm</v>
          </cell>
        </row>
        <row r="399">
          <cell r="A399" t="str">
            <v>C4700502-265</v>
          </cell>
          <cell r="B399" t="str">
            <v>Eker 265mm f. Fluenta/Viginty</v>
          </cell>
        </row>
        <row r="400">
          <cell r="A400" t="str">
            <v>C4700502-266</v>
          </cell>
          <cell r="B400" t="str">
            <v>Eker 266mm f. Fluenta/Viginty</v>
          </cell>
        </row>
        <row r="401">
          <cell r="A401" t="str">
            <v>C4700502-279</v>
          </cell>
          <cell r="B401" t="str">
            <v>Eker 279mm f. Fluenta/Viginty</v>
          </cell>
        </row>
        <row r="402">
          <cell r="A402" t="str">
            <v>C4700502-280</v>
          </cell>
          <cell r="B402" t="str">
            <v>Eker 280mm f. Fluenta/Viginty</v>
          </cell>
        </row>
        <row r="403">
          <cell r="A403" t="str">
            <v>C4700502-298</v>
          </cell>
          <cell r="B403" t="str">
            <v>Eker 298mm f. Fluenta/Viginty</v>
          </cell>
        </row>
        <row r="404">
          <cell r="A404" t="str">
            <v>C4700502-299</v>
          </cell>
          <cell r="B404" t="str">
            <v>Eker 299mm f. Fluenta/Viginty</v>
          </cell>
        </row>
        <row r="405">
          <cell r="A405" t="str">
            <v>C4700503-278</v>
          </cell>
          <cell r="B405" t="str">
            <v>Eker 278mm f. Infindo pro</v>
          </cell>
        </row>
        <row r="406">
          <cell r="A406" t="str">
            <v>C4700503-279</v>
          </cell>
          <cell r="B406" t="str">
            <v>Eker 279mm f. Fluenta light</v>
          </cell>
        </row>
        <row r="407">
          <cell r="A407" t="str">
            <v>C4700503-280</v>
          </cell>
          <cell r="B407" t="str">
            <v>Eker 280mm f. Infindo pro</v>
          </cell>
        </row>
        <row r="408">
          <cell r="A408" t="str">
            <v>C4700503-283</v>
          </cell>
          <cell r="B408" t="str">
            <v>Eker 283mm f. Fluenta light</v>
          </cell>
        </row>
        <row r="409">
          <cell r="A409" t="str">
            <v>C4701192</v>
          </cell>
          <cell r="B409" t="str">
            <v>Eker rf 2.34x192mm med nippel</v>
          </cell>
        </row>
        <row r="410">
          <cell r="A410" t="str">
            <v>C4701200</v>
          </cell>
          <cell r="B410" t="str">
            <v>Eker rf 2.34x200mm med nippel</v>
          </cell>
        </row>
        <row r="411">
          <cell r="A411" t="str">
            <v>C4701224</v>
          </cell>
          <cell r="B411" t="str">
            <v>Eker rf 2.34x224mm med nippel</v>
          </cell>
        </row>
        <row r="412">
          <cell r="A412" t="str">
            <v>C4701232</v>
          </cell>
          <cell r="B412" t="str">
            <v>Eker rf 2.34x232mm med nippel</v>
          </cell>
        </row>
        <row r="413">
          <cell r="A413" t="str">
            <v>C4701236</v>
          </cell>
          <cell r="B413" t="str">
            <v>Eker rf 2.34x236mm med nippel</v>
          </cell>
        </row>
        <row r="414">
          <cell r="A414" t="str">
            <v>C4701258</v>
          </cell>
          <cell r="B414" t="str">
            <v>Eker rf 2.34x258mm med nippel</v>
          </cell>
        </row>
        <row r="415">
          <cell r="A415" t="str">
            <v>C4701266</v>
          </cell>
          <cell r="B415" t="str">
            <v>Eker rf 2.34x266mm med nippel</v>
          </cell>
        </row>
        <row r="416">
          <cell r="A416" t="str">
            <v>C4701270</v>
          </cell>
          <cell r="B416" t="str">
            <v>Eker rf 2.34x270mm med nippel</v>
          </cell>
        </row>
        <row r="417">
          <cell r="A417" t="str">
            <v>C4701272</v>
          </cell>
          <cell r="B417" t="str">
            <v>Eker rf 2.34x272mm med nippel</v>
          </cell>
        </row>
        <row r="418">
          <cell r="A418" t="str">
            <v>C4701276</v>
          </cell>
          <cell r="B418" t="str">
            <v>Eker rf 2.34x276mm med nippel</v>
          </cell>
        </row>
        <row r="419">
          <cell r="A419" t="str">
            <v>C4701278</v>
          </cell>
          <cell r="B419" t="str">
            <v>Eker rf 2.34x278mm med nippel</v>
          </cell>
        </row>
        <row r="420">
          <cell r="A420" t="str">
            <v>C4701280</v>
          </cell>
          <cell r="B420" t="str">
            <v>Eker rf 2.34x280mm med nippel</v>
          </cell>
        </row>
        <row r="421">
          <cell r="A421" t="str">
            <v>C4701282</v>
          </cell>
          <cell r="B421" t="str">
            <v>Eker rf 2.34x282mm med nippel</v>
          </cell>
        </row>
        <row r="422">
          <cell r="A422" t="str">
            <v>C4701284</v>
          </cell>
          <cell r="B422" t="str">
            <v>Eker rf 2.34x284mm med nippel</v>
          </cell>
        </row>
        <row r="423">
          <cell r="A423" t="str">
            <v>C4701286</v>
          </cell>
          <cell r="B423" t="str">
            <v>Eker rf 2.34x286mm med nippel</v>
          </cell>
        </row>
        <row r="424">
          <cell r="A424" t="str">
            <v>C4701288</v>
          </cell>
          <cell r="B424" t="str">
            <v>Eker rf 2.34x288mm med nippel</v>
          </cell>
        </row>
        <row r="425">
          <cell r="A425" t="str">
            <v>C4701290</v>
          </cell>
          <cell r="B425" t="str">
            <v>Eker rf 2.34x290mm med nippel</v>
          </cell>
        </row>
        <row r="426">
          <cell r="A426" t="str">
            <v>C4701292</v>
          </cell>
          <cell r="B426" t="str">
            <v>Eker rf 2.34x292mm med nippel</v>
          </cell>
        </row>
        <row r="427">
          <cell r="A427" t="str">
            <v>C4701294</v>
          </cell>
          <cell r="B427" t="str">
            <v>Eker rf 2.34x294mm med nippel</v>
          </cell>
        </row>
        <row r="428">
          <cell r="A428" t="str">
            <v>C4701296</v>
          </cell>
          <cell r="B428" t="str">
            <v>Eker rf 2.34x296mm med nippel</v>
          </cell>
        </row>
        <row r="429">
          <cell r="A429" t="str">
            <v>C4701298</v>
          </cell>
          <cell r="B429" t="str">
            <v>Eker rf 2.34x298mm med nippel</v>
          </cell>
        </row>
        <row r="430">
          <cell r="A430" t="str">
            <v>C4702260</v>
          </cell>
          <cell r="B430" t="str">
            <v>Eker svart 2x260mm med nippel</v>
          </cell>
        </row>
        <row r="431">
          <cell r="A431" t="str">
            <v>C4702262</v>
          </cell>
          <cell r="B431" t="str">
            <v>Eker svart 2x262mm med nippel</v>
          </cell>
        </row>
        <row r="432">
          <cell r="A432" t="str">
            <v>C4702266</v>
          </cell>
          <cell r="B432" t="str">
            <v>Eker svart 2x266mm med nippel</v>
          </cell>
        </row>
        <row r="433">
          <cell r="A433" t="str">
            <v>C4702280</v>
          </cell>
          <cell r="B433" t="str">
            <v>Eker svart 2x280mm med nippel</v>
          </cell>
        </row>
        <row r="434">
          <cell r="A434" t="str">
            <v>C4702286</v>
          </cell>
          <cell r="B434" t="str">
            <v>Eker svart 2x286mm med nippel</v>
          </cell>
        </row>
        <row r="435">
          <cell r="A435" t="str">
            <v>C4702288</v>
          </cell>
          <cell r="B435" t="str">
            <v>Eker svart 2x288mm med nippel</v>
          </cell>
        </row>
        <row r="436">
          <cell r="A436" t="str">
            <v>C4702290</v>
          </cell>
          <cell r="B436" t="str">
            <v>Eker svart 2x290mm med nippel</v>
          </cell>
        </row>
        <row r="437">
          <cell r="A437" t="str">
            <v>C4702292</v>
          </cell>
          <cell r="B437" t="str">
            <v>Eker svart 2x292mm med nippel</v>
          </cell>
        </row>
        <row r="438">
          <cell r="A438" t="str">
            <v>C4702294</v>
          </cell>
          <cell r="B438" t="str">
            <v>Eker svart 2x294mm med nippel</v>
          </cell>
        </row>
        <row r="439">
          <cell r="A439" t="str">
            <v>C4702296</v>
          </cell>
          <cell r="B439" t="str">
            <v>Eker svart 2x296mm med nippel</v>
          </cell>
        </row>
        <row r="440">
          <cell r="A440" t="str">
            <v>C4703262</v>
          </cell>
          <cell r="B440" t="str">
            <v>Eker svart 2.34x262 med nippel</v>
          </cell>
        </row>
        <row r="441">
          <cell r="A441" t="str">
            <v>C4703264</v>
          </cell>
          <cell r="B441" t="str">
            <v>Eker svart 2.34x264 med nippel</v>
          </cell>
        </row>
        <row r="442">
          <cell r="A442" t="str">
            <v>C4703296</v>
          </cell>
          <cell r="B442" t="str">
            <v>Eker svart 2.34x296 med nippel</v>
          </cell>
        </row>
        <row r="443">
          <cell r="A443" t="str">
            <v>C4800001</v>
          </cell>
          <cell r="B443" t="str">
            <v>Slang 12" 44/62-194/222 cv</v>
          </cell>
        </row>
        <row r="444">
          <cell r="A444" t="str">
            <v>C4800003</v>
          </cell>
          <cell r="B444" t="str">
            <v>Slang 16" 47/57-305/349 cv</v>
          </cell>
        </row>
        <row r="445">
          <cell r="A445" t="str">
            <v>C4800004</v>
          </cell>
          <cell r="B445" t="str">
            <v>Slang 17" 32/47-357/400 cv</v>
          </cell>
        </row>
        <row r="446">
          <cell r="A446" t="str">
            <v>C4800006</v>
          </cell>
          <cell r="B446" t="str">
            <v>Slang 20" 47/57-406 cv</v>
          </cell>
        </row>
        <row r="447">
          <cell r="A447" t="str">
            <v>C4800007</v>
          </cell>
          <cell r="B447" t="str">
            <v>Slang 22" 32/47-484/501 cv</v>
          </cell>
        </row>
        <row r="448">
          <cell r="A448" t="str">
            <v>C4800009</v>
          </cell>
          <cell r="B448" t="str">
            <v>Slang 24" 47/57-507 cv 35</v>
          </cell>
        </row>
        <row r="449">
          <cell r="A449" t="str">
            <v>C4800010</v>
          </cell>
          <cell r="B449" t="str">
            <v>Slang 24" 47/57-507 bv</v>
          </cell>
        </row>
        <row r="450">
          <cell r="A450" t="str">
            <v>C4800015</v>
          </cell>
          <cell r="B450" t="str">
            <v>Slang 26" 32/47-559 cv 35</v>
          </cell>
        </row>
        <row r="451">
          <cell r="A451" t="str">
            <v>C4800016</v>
          </cell>
          <cell r="B451" t="str">
            <v>Slang 27,5" 650b rv 48</v>
          </cell>
        </row>
        <row r="452">
          <cell r="A452" t="str">
            <v>C4800020</v>
          </cell>
          <cell r="B452" t="str">
            <v>Slang 26" 18/25-559/571 rv 48</v>
          </cell>
        </row>
        <row r="453">
          <cell r="A453" t="str">
            <v>C4800021</v>
          </cell>
          <cell r="B453" t="str">
            <v>Slang 28" 28/37-622/635 cv 35</v>
          </cell>
        </row>
        <row r="454">
          <cell r="A454" t="str">
            <v>C4800025</v>
          </cell>
          <cell r="B454" t="str">
            <v>Slang 28" 28/37-622/635 bv</v>
          </cell>
        </row>
        <row r="455">
          <cell r="A455" t="str">
            <v>C4800026</v>
          </cell>
          <cell r="B455" t="str">
            <v>Slang 28" 37/47-609/635 cv 35</v>
          </cell>
        </row>
        <row r="456">
          <cell r="A456" t="str">
            <v>C4800027</v>
          </cell>
          <cell r="B456" t="str">
            <v>Slang 28" 37/47-609/635 bv</v>
          </cell>
        </row>
        <row r="457">
          <cell r="A457" t="str">
            <v>C4800029</v>
          </cell>
          <cell r="B457" t="str">
            <v>Slang 29" 47/52-622 rv 48</v>
          </cell>
        </row>
        <row r="458">
          <cell r="A458" t="str">
            <v>C4800032</v>
          </cell>
          <cell r="B458" t="str">
            <v>Slang 28" 19/23-622 rv 48</v>
          </cell>
        </row>
        <row r="459">
          <cell r="A459" t="str">
            <v>C4800033</v>
          </cell>
          <cell r="B459" t="str">
            <v>Slang 28" 19/23-622 rv 60</v>
          </cell>
        </row>
        <row r="460">
          <cell r="A460" t="str">
            <v>C4800037</v>
          </cell>
          <cell r="B460" t="str">
            <v>Slang 10-12" 44/62-194/222 bvb</v>
          </cell>
        </row>
        <row r="461">
          <cell r="A461" t="str">
            <v>C4800038</v>
          </cell>
          <cell r="B461" t="str">
            <v>Slang 20" 47/57-406 bv</v>
          </cell>
        </row>
        <row r="462">
          <cell r="A462" t="str">
            <v>C4800050</v>
          </cell>
          <cell r="B462" t="str">
            <v>Slang 16" 47/57-305 bv</v>
          </cell>
        </row>
        <row r="463">
          <cell r="A463" t="str">
            <v>C4800051</v>
          </cell>
          <cell r="B463" t="str">
            <v>Slang 14" 37-298 cv</v>
          </cell>
        </row>
        <row r="464">
          <cell r="A464" t="str">
            <v>C4800054</v>
          </cell>
          <cell r="B464" t="str">
            <v>Slang 20" 35-438/37-451 cv</v>
          </cell>
        </row>
        <row r="465">
          <cell r="A465" t="str">
            <v>C4800057</v>
          </cell>
          <cell r="B465" t="str">
            <v>Slang 24" 37-540/32-541 cv 35</v>
          </cell>
        </row>
        <row r="466">
          <cell r="A466" t="str">
            <v>C4800059</v>
          </cell>
          <cell r="B466" t="str">
            <v>Slang 26" 40-559/47-559 rv 36</v>
          </cell>
        </row>
        <row r="467">
          <cell r="A467" t="str">
            <v>C4800060</v>
          </cell>
          <cell r="B467" t="str">
            <v>Slang 26" 40-559/47-559 cv 35</v>
          </cell>
        </row>
        <row r="468">
          <cell r="A468" t="str">
            <v>C4800061</v>
          </cell>
          <cell r="B468" t="str">
            <v>Slang 26" 40-559/47-559 bv</v>
          </cell>
        </row>
        <row r="469">
          <cell r="A469" t="str">
            <v>C4800066</v>
          </cell>
          <cell r="B469" t="str">
            <v>Slang 26" 50/57-559 rv 48</v>
          </cell>
        </row>
        <row r="470">
          <cell r="A470" t="str">
            <v>C4800071</v>
          </cell>
          <cell r="B470" t="str">
            <v>Slang 28" 35/43-622/630 cv 35</v>
          </cell>
        </row>
        <row r="471">
          <cell r="A471" t="str">
            <v>C4800074</v>
          </cell>
          <cell r="B471" t="str">
            <v>Slang 28" 25/28-622/630 rv 48</v>
          </cell>
        </row>
        <row r="472">
          <cell r="A472" t="str">
            <v>C4800075</v>
          </cell>
          <cell r="B472" t="str">
            <v>Slang 28" 37/44-622 rv 48</v>
          </cell>
        </row>
        <row r="473">
          <cell r="A473" t="str">
            <v>C4800076</v>
          </cell>
          <cell r="B473" t="str">
            <v>Slang 28" 19/23-622 ul rv 60</v>
          </cell>
        </row>
        <row r="474">
          <cell r="A474" t="str">
            <v>C4800078</v>
          </cell>
          <cell r="B474" t="str">
            <v>Slang 28" 28/32-622/630 cv 35</v>
          </cell>
        </row>
        <row r="475">
          <cell r="A475" t="str">
            <v>C4800079</v>
          </cell>
          <cell r="B475" t="str">
            <v>Slang 28" 28/32-622 rv 48</v>
          </cell>
        </row>
        <row r="476">
          <cell r="A476" t="str">
            <v>C4800081</v>
          </cell>
          <cell r="B476" t="str">
            <v>Slang 26" 50-559/57-559 cv 35</v>
          </cell>
        </row>
        <row r="477">
          <cell r="A477" t="str">
            <v>C4800082</v>
          </cell>
          <cell r="B477" t="str">
            <v>Slang 26" 50-559/57-559 bv</v>
          </cell>
        </row>
        <row r="478">
          <cell r="A478" t="str">
            <v>C4800145</v>
          </cell>
          <cell r="B478" t="str">
            <v>Slang bulk 28/37-622/635 cv 35</v>
          </cell>
        </row>
        <row r="479">
          <cell r="A479" t="str">
            <v>C4800146</v>
          </cell>
          <cell r="B479" t="str">
            <v>Slang bulk 37/47-609/635 cv 35</v>
          </cell>
        </row>
        <row r="480">
          <cell r="A480" t="str">
            <v>C4800186</v>
          </cell>
          <cell r="B480" t="str">
            <v>Slang 26" 47/60-559/597 cv 48</v>
          </cell>
        </row>
        <row r="481">
          <cell r="A481" t="str">
            <v>C4800187</v>
          </cell>
          <cell r="B481" t="str">
            <v>Slang 28" 19/23-622 rv 80</v>
          </cell>
        </row>
        <row r="482">
          <cell r="A482" t="str">
            <v>C4800188</v>
          </cell>
          <cell r="B482" t="str">
            <v>Slang 28" 28/37-622/635 cv 48</v>
          </cell>
        </row>
        <row r="483">
          <cell r="A483" t="str">
            <v>C4800189</v>
          </cell>
          <cell r="B483" t="str">
            <v>Slang 28" 37/47-609/635 cv 48</v>
          </cell>
        </row>
        <row r="484">
          <cell r="A484" t="str">
            <v>C4800200</v>
          </cell>
          <cell r="B484" t="str">
            <v>Ventilgummi kartong om 5 meter</v>
          </cell>
        </row>
        <row r="485">
          <cell r="A485" t="str">
            <v>C4800201</v>
          </cell>
          <cell r="B485" t="str">
            <v>Ventil dunlop/cykel 2-pack</v>
          </cell>
        </row>
        <row r="486">
          <cell r="A486" t="str">
            <v>C4800202</v>
          </cell>
          <cell r="B486" t="str">
            <v>Ventil dunlop/cykel komplett</v>
          </cell>
        </row>
        <row r="487">
          <cell r="A487" t="str">
            <v>C4800204</v>
          </cell>
          <cell r="B487" t="str">
            <v>Slang 28" 25/28-622 rv 80</v>
          </cell>
        </row>
        <row r="488">
          <cell r="A488" t="str">
            <v>C4800252</v>
          </cell>
          <cell r="B488" t="str">
            <v>Slang 20" 40/47-406 CV48</v>
          </cell>
        </row>
        <row r="489">
          <cell r="A489" t="str">
            <v>C4900001</v>
          </cell>
          <cell r="B489" t="str">
            <v>Däck 44-635 slate r grå</v>
          </cell>
        </row>
        <row r="490">
          <cell r="A490" t="str">
            <v>C4900002</v>
          </cell>
          <cell r="B490" t="str">
            <v>Däck 44-635 slate r svart</v>
          </cell>
        </row>
        <row r="491">
          <cell r="A491" t="str">
            <v>C4900003</v>
          </cell>
          <cell r="B491" t="str">
            <v>Däck 47-622 slate r sv/ivory</v>
          </cell>
        </row>
        <row r="492">
          <cell r="A492" t="str">
            <v>C4900004</v>
          </cell>
          <cell r="B492" t="str">
            <v>Däck 47-622 slate r svart</v>
          </cell>
        </row>
        <row r="493">
          <cell r="A493" t="str">
            <v>C4900006</v>
          </cell>
          <cell r="B493" t="str">
            <v>Däck 47-622 slate r grå</v>
          </cell>
        </row>
        <row r="494">
          <cell r="A494" t="str">
            <v>C4900016</v>
          </cell>
          <cell r="B494" t="str">
            <v>Däck 37-622 asphalt r sv/ivory</v>
          </cell>
        </row>
        <row r="495">
          <cell r="A495" t="str">
            <v>C4900017</v>
          </cell>
          <cell r="B495" t="str">
            <v>Däck 37-622 asphalt r sv/vit</v>
          </cell>
        </row>
        <row r="496">
          <cell r="A496" t="str">
            <v>C4900018</v>
          </cell>
          <cell r="B496" t="str">
            <v>Däck 37-622 asphalt r svart</v>
          </cell>
        </row>
        <row r="497">
          <cell r="A497" t="str">
            <v>C4900020</v>
          </cell>
          <cell r="B497" t="str">
            <v>Däck 32-622 asphalt r sv/vit</v>
          </cell>
        </row>
        <row r="498">
          <cell r="A498" t="str">
            <v>C4900022</v>
          </cell>
          <cell r="B498" t="str">
            <v>Däck 40-584 asphalt r grå</v>
          </cell>
        </row>
        <row r="499">
          <cell r="A499" t="str">
            <v>C4900023</v>
          </cell>
          <cell r="B499" t="str">
            <v>Däck 40-584 asphalt r svart</v>
          </cell>
        </row>
        <row r="500">
          <cell r="A500" t="str">
            <v>C4900037</v>
          </cell>
          <cell r="B500" t="str">
            <v>Däck 32-630 olivine r svart</v>
          </cell>
        </row>
        <row r="501">
          <cell r="A501" t="str">
            <v>C4900049</v>
          </cell>
          <cell r="B501" t="str">
            <v>Däck 40-609 sapphire r svart</v>
          </cell>
        </row>
        <row r="502">
          <cell r="A502" t="str">
            <v>C4900067</v>
          </cell>
          <cell r="B502" t="str">
            <v>Däck 37-498 c239 r svart</v>
          </cell>
        </row>
        <row r="503">
          <cell r="A503" t="str">
            <v>C4900081</v>
          </cell>
          <cell r="B503" t="str">
            <v>Däck 54-152 c179 r grå</v>
          </cell>
        </row>
        <row r="504">
          <cell r="A504" t="str">
            <v>C4900101</v>
          </cell>
          <cell r="B504" t="str">
            <v>Däck 40-622 slate r svart</v>
          </cell>
        </row>
        <row r="505">
          <cell r="A505" t="str">
            <v>C4900103</v>
          </cell>
          <cell r="B505" t="str">
            <v>Däck 37-622 amber r sv/ivory</v>
          </cell>
        </row>
        <row r="506">
          <cell r="A506" t="str">
            <v>C4900104</v>
          </cell>
          <cell r="B506" t="str">
            <v>Däck 37-622 amber r svart</v>
          </cell>
        </row>
        <row r="507">
          <cell r="A507" t="str">
            <v>C4900107</v>
          </cell>
          <cell r="B507" t="str">
            <v>Däck 32-622 amber r svart</v>
          </cell>
        </row>
        <row r="508">
          <cell r="A508" t="str">
            <v>C4900108</v>
          </cell>
          <cell r="B508" t="str">
            <v>Däck 28-622 amber r svart</v>
          </cell>
        </row>
        <row r="509">
          <cell r="A509" t="str">
            <v>C4900114</v>
          </cell>
          <cell r="B509" t="str">
            <v>Däck 54-584 lapis r svart</v>
          </cell>
        </row>
        <row r="510">
          <cell r="A510" t="str">
            <v>C4900127</v>
          </cell>
          <cell r="B510" t="str">
            <v>Däck 40-622 slate r grå</v>
          </cell>
        </row>
        <row r="511">
          <cell r="A511" t="str">
            <v>C4900128</v>
          </cell>
          <cell r="B511" t="str">
            <v>Däck 40-622 slate r sv/ivory</v>
          </cell>
        </row>
        <row r="512">
          <cell r="A512" t="str">
            <v>C4900210</v>
          </cell>
          <cell r="B512" t="str">
            <v>Däck 57-203 C213 r eps svart</v>
          </cell>
        </row>
        <row r="513">
          <cell r="A513" t="str">
            <v>C4900248</v>
          </cell>
          <cell r="B513" t="str">
            <v>Däck 25-622 ruby x3r svart</v>
          </cell>
        </row>
        <row r="514">
          <cell r="A514" t="str">
            <v>C4900253</v>
          </cell>
          <cell r="B514" t="str">
            <v>Däck 40-622 moonstone x5r sv</v>
          </cell>
        </row>
        <row r="515">
          <cell r="A515" t="str">
            <v>C4900254</v>
          </cell>
          <cell r="B515" t="str">
            <v>Däck 51-559 Moonstone x5r sv</v>
          </cell>
        </row>
        <row r="516">
          <cell r="A516" t="str">
            <v>C4900256</v>
          </cell>
          <cell r="B516" t="str">
            <v>Däck 40-635 ruby x5r svart</v>
          </cell>
        </row>
        <row r="517">
          <cell r="A517" t="str">
            <v>C4900258</v>
          </cell>
          <cell r="B517" t="str">
            <v>Däck 47-507 moonstone x5r sv</v>
          </cell>
        </row>
        <row r="518">
          <cell r="A518" t="str">
            <v>C4900259</v>
          </cell>
          <cell r="B518" t="str">
            <v>Däck 47-622 slate x5r svart</v>
          </cell>
        </row>
        <row r="519">
          <cell r="A519" t="str">
            <v>C4900260</v>
          </cell>
          <cell r="B519" t="str">
            <v>Däck 40-622 slate x5r svart</v>
          </cell>
        </row>
        <row r="520">
          <cell r="A520" t="str">
            <v>C4900263</v>
          </cell>
          <cell r="B520" t="str">
            <v>Däck 53-559 trapper x5r svart</v>
          </cell>
        </row>
        <row r="521">
          <cell r="A521" t="str">
            <v>C4900265</v>
          </cell>
          <cell r="B521" t="str">
            <v>Däck 47-559 Moonstone x5r sv</v>
          </cell>
        </row>
        <row r="522">
          <cell r="A522" t="str">
            <v>C4900266</v>
          </cell>
          <cell r="B522" t="str">
            <v>Däck 47-406 moonstone x5r sv</v>
          </cell>
        </row>
        <row r="523">
          <cell r="A523" t="str">
            <v>C4900294</v>
          </cell>
          <cell r="B523" t="str">
            <v>Däck 37-622 slate x5r cream</v>
          </cell>
        </row>
        <row r="524">
          <cell r="A524" t="str">
            <v>C4900295</v>
          </cell>
          <cell r="B524" t="str">
            <v>Däck 37-622 ruby x5r brun</v>
          </cell>
        </row>
        <row r="525">
          <cell r="A525" t="str">
            <v>C4900297</v>
          </cell>
          <cell r="B525" t="str">
            <v>Däck 47-622 slate x5r cream</v>
          </cell>
        </row>
        <row r="526">
          <cell r="A526" t="str">
            <v>C4900410</v>
          </cell>
          <cell r="B526" t="str">
            <v>Däck 37-622 Pergo E x3r svart</v>
          </cell>
        </row>
        <row r="527">
          <cell r="A527" t="str">
            <v>C4900411</v>
          </cell>
          <cell r="B527" t="str">
            <v>Däck 40-622 Pergo E x3r svart</v>
          </cell>
        </row>
        <row r="528">
          <cell r="A528" t="str">
            <v>C4900412</v>
          </cell>
          <cell r="B528" t="str">
            <v>Däck 44-622 Pergo E x3r svart</v>
          </cell>
        </row>
        <row r="529">
          <cell r="A529" t="str">
            <v>C4901047</v>
          </cell>
          <cell r="B529" t="str">
            <v>Däck 32-622 quantum rr svart</v>
          </cell>
        </row>
        <row r="530">
          <cell r="A530" t="str">
            <v>C4901062</v>
          </cell>
          <cell r="B530" t="str">
            <v>Däck 40-622 quantum rr svart</v>
          </cell>
        </row>
        <row r="531">
          <cell r="A531" t="str">
            <v>C4901069</v>
          </cell>
          <cell r="B531" t="str">
            <v>Däck 28-622 unda x3r svart</v>
          </cell>
        </row>
        <row r="532">
          <cell r="A532" t="str">
            <v>C4901070</v>
          </cell>
          <cell r="B532" t="str">
            <v>Däck 28-622 unda rr svart</v>
          </cell>
        </row>
        <row r="533">
          <cell r="A533" t="str">
            <v>C4901075</v>
          </cell>
          <cell r="B533" t="str">
            <v>Däck 32-622 unda x3r svart</v>
          </cell>
        </row>
        <row r="534">
          <cell r="A534" t="str">
            <v>C4901076</v>
          </cell>
          <cell r="B534" t="str">
            <v>Däck 32-622 unda rr svart</v>
          </cell>
        </row>
        <row r="535">
          <cell r="A535" t="str">
            <v>C4901084</v>
          </cell>
          <cell r="B535" t="str">
            <v>Däck 37-622 unda x3r svart</v>
          </cell>
        </row>
        <row r="536">
          <cell r="A536" t="str">
            <v>C4901085</v>
          </cell>
          <cell r="B536" t="str">
            <v>Däck 37-622 unda rr svart</v>
          </cell>
        </row>
        <row r="537">
          <cell r="A537" t="str">
            <v>C4901091</v>
          </cell>
          <cell r="B537" t="str">
            <v>Däck 32-622 Teres rr svart</v>
          </cell>
        </row>
        <row r="538">
          <cell r="A538" t="str">
            <v>C4901092</v>
          </cell>
          <cell r="B538" t="str">
            <v>Däck 37-622 Teres rr svart</v>
          </cell>
        </row>
        <row r="539">
          <cell r="A539" t="str">
            <v>C4901094</v>
          </cell>
          <cell r="B539" t="str">
            <v>Däck 32-622 Pergo x5r svart</v>
          </cell>
        </row>
        <row r="540">
          <cell r="A540" t="str">
            <v>C4901096</v>
          </cell>
          <cell r="B540" t="str">
            <v>Däck 32-622 Pergo rr svart</v>
          </cell>
        </row>
        <row r="541">
          <cell r="A541" t="str">
            <v>C4901098</v>
          </cell>
          <cell r="B541" t="str">
            <v>Däck 37-622 Pergo x5r svart</v>
          </cell>
        </row>
        <row r="542">
          <cell r="A542" t="str">
            <v>C4901158</v>
          </cell>
          <cell r="B542" t="str">
            <v>Däck 37-622 Pergo rr svart</v>
          </cell>
        </row>
        <row r="543">
          <cell r="A543" t="str">
            <v>C4901160</v>
          </cell>
          <cell r="B543" t="str">
            <v>Däck 40-622 Pergo x5r svart</v>
          </cell>
        </row>
        <row r="544">
          <cell r="A544" t="str">
            <v>C4901162</v>
          </cell>
          <cell r="B544" t="str">
            <v>Däck 40-622 Pergo rr svart</v>
          </cell>
        </row>
        <row r="545">
          <cell r="A545" t="str">
            <v>C4901165</v>
          </cell>
          <cell r="B545" t="str">
            <v>Däck 44-622 Pergo x5r svart</v>
          </cell>
        </row>
        <row r="546">
          <cell r="A546" t="str">
            <v>C4901167</v>
          </cell>
          <cell r="B546" t="str">
            <v>Däck 44-622 Pergo rr svart</v>
          </cell>
        </row>
        <row r="547">
          <cell r="A547" t="str">
            <v>C4901168</v>
          </cell>
          <cell r="B547" t="str">
            <v>Däck 44-622 Pergo rr sv/ivory</v>
          </cell>
        </row>
        <row r="548">
          <cell r="A548" t="str">
            <v>C4901177</v>
          </cell>
          <cell r="B548" t="str">
            <v>Däck 47-559 Pergo x5r svart</v>
          </cell>
        </row>
        <row r="549">
          <cell r="A549" t="str">
            <v>C4901179</v>
          </cell>
          <cell r="B549" t="str">
            <v>Däck 47-559 Pergo rr svart</v>
          </cell>
        </row>
        <row r="550">
          <cell r="A550" t="str">
            <v>C4901182</v>
          </cell>
          <cell r="B550" t="str">
            <v>Däck 40-559 Pergo x5r svart</v>
          </cell>
        </row>
        <row r="551">
          <cell r="A551" t="str">
            <v>C4901362</v>
          </cell>
          <cell r="B551" t="str">
            <v>Däck 40-622 Pergo rr sv/ivory</v>
          </cell>
        </row>
        <row r="552">
          <cell r="A552" t="str">
            <v>C4901363</v>
          </cell>
          <cell r="B552" t="str">
            <v>Däck 44-622 Pergo rr svart/vit</v>
          </cell>
        </row>
        <row r="553">
          <cell r="A553" t="str">
            <v>C4901414</v>
          </cell>
          <cell r="B553" t="str">
            <v>Däck Opes 50-406 20" svart</v>
          </cell>
        </row>
        <row r="554">
          <cell r="A554" t="str">
            <v>C4901415</v>
          </cell>
          <cell r="B554" t="str">
            <v>Däck Opes 47-507 24" svart</v>
          </cell>
        </row>
        <row r="555">
          <cell r="A555" t="str">
            <v>C4901430</v>
          </cell>
          <cell r="B555" t="str">
            <v>Däck Opes 53-559  26"</v>
          </cell>
        </row>
        <row r="556">
          <cell r="A556" t="str">
            <v>C4901433</v>
          </cell>
          <cell r="B556" t="str">
            <v>Däck Opes 55-584  27.5"</v>
          </cell>
        </row>
        <row r="557">
          <cell r="A557" t="str">
            <v>C4901436</v>
          </cell>
          <cell r="B557" t="str">
            <v>Däck Opes 52-622 29"</v>
          </cell>
        </row>
        <row r="558">
          <cell r="A558" t="str">
            <v>C4901438</v>
          </cell>
          <cell r="B558" t="str">
            <v>Däck Rapio 55-559  26"</v>
          </cell>
        </row>
        <row r="559">
          <cell r="A559" t="str">
            <v>C4901441</v>
          </cell>
          <cell r="B559" t="str">
            <v>Däck Rapio 57-584  27.5"</v>
          </cell>
        </row>
        <row r="560">
          <cell r="A560" t="str">
            <v>C4901444</v>
          </cell>
          <cell r="B560" t="str">
            <v>Däck Rapio 56-622 29"</v>
          </cell>
        </row>
        <row r="561">
          <cell r="A561" t="str">
            <v>C4901447</v>
          </cell>
          <cell r="B561" t="str">
            <v>Däck Nitor race 25-622</v>
          </cell>
        </row>
        <row r="562">
          <cell r="A562" t="str">
            <v>C4901449</v>
          </cell>
          <cell r="B562" t="str">
            <v>Däck Adamant race 25-622</v>
          </cell>
        </row>
        <row r="563">
          <cell r="A563" t="str">
            <v>C4901454</v>
          </cell>
          <cell r="B563" t="str">
            <v>Däck 33-622 quantum XNR svart</v>
          </cell>
        </row>
        <row r="564">
          <cell r="A564" t="str">
            <v>C4901455</v>
          </cell>
          <cell r="B564" t="str">
            <v>Däck 37-622 quantum XNR svart</v>
          </cell>
        </row>
        <row r="565">
          <cell r="A565" t="str">
            <v>C4901456</v>
          </cell>
          <cell r="B565" t="str">
            <v>Däck 40-622 quantum XNR svart</v>
          </cell>
        </row>
        <row r="566">
          <cell r="A566" t="str">
            <v>C4901457</v>
          </cell>
          <cell r="B566" t="str">
            <v>Däck 28-622 unda XNR svart</v>
          </cell>
        </row>
        <row r="567">
          <cell r="A567" t="str">
            <v>C4901458</v>
          </cell>
          <cell r="B567" t="str">
            <v>Däck 32-622 unda XNR svart</v>
          </cell>
        </row>
        <row r="568">
          <cell r="A568" t="str">
            <v>C4901459</v>
          </cell>
          <cell r="B568" t="str">
            <v>Däck 37-622 unda XNR svart</v>
          </cell>
        </row>
        <row r="569">
          <cell r="A569" t="str">
            <v>C4901461</v>
          </cell>
          <cell r="B569" t="str">
            <v>Däck 32-622 Pergo XNR svart</v>
          </cell>
        </row>
        <row r="570">
          <cell r="A570" t="str">
            <v>C4901462</v>
          </cell>
          <cell r="B570" t="str">
            <v>Däck 37-622 Pergo XNR svart</v>
          </cell>
        </row>
        <row r="571">
          <cell r="A571" t="str">
            <v>C4901463</v>
          </cell>
          <cell r="B571" t="str">
            <v>Däck 40-622 Pergo XNR svart</v>
          </cell>
        </row>
        <row r="572">
          <cell r="A572" t="str">
            <v>C4901464</v>
          </cell>
          <cell r="B572" t="str">
            <v>Däck 44-622 Pergo XNR svart</v>
          </cell>
        </row>
        <row r="573">
          <cell r="A573" t="str">
            <v>C4901465</v>
          </cell>
          <cell r="B573" t="str">
            <v>Däck 47-622 Pergo XNR svart</v>
          </cell>
        </row>
        <row r="574">
          <cell r="A574" t="str">
            <v>C4901466</v>
          </cell>
          <cell r="B574" t="str">
            <v>Däck 47-559 Pergo XNR svart</v>
          </cell>
        </row>
        <row r="575">
          <cell r="A575" t="str">
            <v>C4901468</v>
          </cell>
          <cell r="B575" t="str">
            <v>Däck Nitor 25-622</v>
          </cell>
        </row>
        <row r="576">
          <cell r="A576" t="str">
            <v>C4901490</v>
          </cell>
          <cell r="B576" t="str">
            <v>Däck 62-203 Currax rr svart</v>
          </cell>
        </row>
        <row r="577">
          <cell r="A577" t="str">
            <v>C4901491</v>
          </cell>
          <cell r="B577" t="str">
            <v>Däck 62-203 Calos rr svart</v>
          </cell>
        </row>
        <row r="578">
          <cell r="A578" t="str">
            <v>C4901492</v>
          </cell>
          <cell r="B578" t="str">
            <v>Däck 47-305 Opto rr svart</v>
          </cell>
        </row>
        <row r="579">
          <cell r="A579" t="str">
            <v>C4901493</v>
          </cell>
          <cell r="B579" t="str">
            <v>Däck 47-305 Probe rr svart</v>
          </cell>
        </row>
        <row r="580">
          <cell r="A580" t="str">
            <v>C4901494</v>
          </cell>
          <cell r="B580" t="str">
            <v>Däck 47-406 Opto rr svart</v>
          </cell>
        </row>
        <row r="581">
          <cell r="A581" t="str">
            <v>C4901497</v>
          </cell>
          <cell r="B581" t="str">
            <v>Däck 47-406 Capio rr svart</v>
          </cell>
        </row>
        <row r="582">
          <cell r="A582" t="str">
            <v>C4901498</v>
          </cell>
          <cell r="B582" t="str">
            <v>Däck 47-507 Capio rr svart</v>
          </cell>
        </row>
        <row r="583">
          <cell r="A583" t="str">
            <v>C4901535</v>
          </cell>
          <cell r="B583" t="str">
            <v>Däck Quantum XNR 40-622 Brun</v>
          </cell>
        </row>
        <row r="584">
          <cell r="A584" t="str">
            <v>C4901536</v>
          </cell>
          <cell r="B584" t="str">
            <v>Däck Pergo XNR 40-622 Br/Cre</v>
          </cell>
        </row>
        <row r="585">
          <cell r="A585" t="str">
            <v>C4901537</v>
          </cell>
          <cell r="B585" t="str">
            <v>Däck Pergo XNR 44-622 Br/Cre</v>
          </cell>
        </row>
        <row r="586">
          <cell r="A586" t="str">
            <v>C4901538</v>
          </cell>
          <cell r="B586" t="str">
            <v>Däck Pergo 40-622 Brun/Creme</v>
          </cell>
        </row>
        <row r="587">
          <cell r="A587" t="str">
            <v>C4901539</v>
          </cell>
          <cell r="B587" t="str">
            <v>Däck Pergo 44-622 Brun/Creme</v>
          </cell>
        </row>
        <row r="588">
          <cell r="A588" t="str">
            <v>C4901540</v>
          </cell>
          <cell r="B588" t="str">
            <v>Däck Unda 37-622 Brun</v>
          </cell>
        </row>
        <row r="589">
          <cell r="A589" t="str">
            <v>C4901562</v>
          </cell>
          <cell r="B589" t="str">
            <v>Dubbdäck HILE 32-622</v>
          </cell>
        </row>
        <row r="590">
          <cell r="A590" t="str">
            <v>C4901563</v>
          </cell>
          <cell r="B590" t="str">
            <v>Dubbdäck KIDE 47-559</v>
          </cell>
        </row>
        <row r="591">
          <cell r="A591" t="str">
            <v>C4901564</v>
          </cell>
          <cell r="B591" t="str">
            <v>Dubbdäck A10 44-635</v>
          </cell>
        </row>
        <row r="592">
          <cell r="A592" t="str">
            <v>C5200003</v>
          </cell>
          <cell r="B592" t="str">
            <v>Växelreglage mont. styre 3-vxl</v>
          </cell>
        </row>
        <row r="593">
          <cell r="A593" t="str">
            <v>816330-01</v>
          </cell>
          <cell r="B593" t="str">
            <v>Länkwire 73mm z-typ</v>
          </cell>
        </row>
        <row r="594">
          <cell r="A594" t="str">
            <v>C6200008</v>
          </cell>
          <cell r="B594" t="str">
            <v>Broms cantilever fram silver</v>
          </cell>
        </row>
        <row r="595">
          <cell r="A595" t="str">
            <v>C6200010</v>
          </cell>
          <cell r="B595" t="str">
            <v>Ställskruv m6 f.kabelstopp</v>
          </cell>
        </row>
        <row r="596">
          <cell r="A596" t="str">
            <v>C6300004</v>
          </cell>
          <cell r="B596" t="str">
            <v>Broms v-typ tx-121 silver</v>
          </cell>
        </row>
        <row r="597">
          <cell r="A597" t="str">
            <v>C6300005</v>
          </cell>
          <cell r="B597" t="str">
            <v>Broms v-typ tx-121 svart</v>
          </cell>
        </row>
        <row r="598">
          <cell r="A598" t="str">
            <v>C6300014</v>
          </cell>
          <cell r="B598" t="str">
            <v>Broms v-typ tx-122 silver</v>
          </cell>
        </row>
        <row r="599">
          <cell r="A599" t="str">
            <v>C6300015</v>
          </cell>
          <cell r="B599" t="str">
            <v>Broms v-typ tx-122 svart</v>
          </cell>
        </row>
        <row r="600">
          <cell r="A600" t="str">
            <v>C6300052</v>
          </cell>
          <cell r="B600" t="str">
            <v>Wirestyrning i påse om 10 st</v>
          </cell>
        </row>
        <row r="601">
          <cell r="A601" t="str">
            <v>C6300101</v>
          </cell>
          <cell r="B601" t="str">
            <v>Broms v-typ tx-121 svart</v>
          </cell>
        </row>
        <row r="602">
          <cell r="A602" t="str">
            <v>C8450173</v>
          </cell>
          <cell r="B602" t="str">
            <v>Wirestyrning flex alu/rf</v>
          </cell>
        </row>
        <row r="603">
          <cell r="A603" t="str">
            <v>C6400079</v>
          </cell>
          <cell r="B603" t="str">
            <v>Bromsskiva 160mm rostfri styck</v>
          </cell>
        </row>
        <row r="604">
          <cell r="A604" t="str">
            <v>C6400080</v>
          </cell>
          <cell r="B604" t="str">
            <v>Bromsskiva 180mm rostfri</v>
          </cell>
        </row>
        <row r="605">
          <cell r="A605" t="str">
            <v>C6500002</v>
          </cell>
          <cell r="B605" t="str">
            <v>Bromshandtag std par silver</v>
          </cell>
        </row>
        <row r="606">
          <cell r="A606" t="str">
            <v>C6500023</v>
          </cell>
          <cell r="B606" t="str">
            <v>Bromshandtag std höger sv/si</v>
          </cell>
        </row>
        <row r="607">
          <cell r="A607" t="str">
            <v>C6500024</v>
          </cell>
          <cell r="B607" t="str">
            <v>Bromshandtag std vänster sv/si</v>
          </cell>
        </row>
        <row r="608">
          <cell r="A608" t="str">
            <v>C6500042</v>
          </cell>
          <cell r="B608" t="str">
            <v>Bromshandtag std höger sv/si</v>
          </cell>
        </row>
        <row r="609">
          <cell r="A609" t="str">
            <v>C6500043</v>
          </cell>
          <cell r="B609" t="str">
            <v>Bromshandtag std vänster sv/si</v>
          </cell>
        </row>
        <row r="610">
          <cell r="A610" t="str">
            <v>C6500049</v>
          </cell>
          <cell r="B610" t="str">
            <v>Bromshandtag par xl-96 svarta</v>
          </cell>
        </row>
        <row r="611">
          <cell r="A611" t="str">
            <v>C6500062</v>
          </cell>
          <cell r="B611" t="str">
            <v>Bromshandtag v-typ hö silver</v>
          </cell>
        </row>
        <row r="612">
          <cell r="A612" t="str">
            <v>C6500063</v>
          </cell>
          <cell r="B612" t="str">
            <v>Bromshandtag v-typ vä silver</v>
          </cell>
        </row>
        <row r="613">
          <cell r="A613" t="str">
            <v>C6500071</v>
          </cell>
          <cell r="B613" t="str">
            <v>Bromshandtag v-typ 4f vä</v>
          </cell>
        </row>
        <row r="614">
          <cell r="A614" t="str">
            <v>C6500072</v>
          </cell>
          <cell r="B614" t="str">
            <v>Bromshandtag c.l/rb -typ vä 4f</v>
          </cell>
        </row>
        <row r="615">
          <cell r="A615" t="str">
            <v>C6500073</v>
          </cell>
          <cell r="B615" t="str">
            <v>Bromshandtag v-typ hö 4f</v>
          </cell>
        </row>
        <row r="616">
          <cell r="A616" t="str">
            <v>C6500074</v>
          </cell>
          <cell r="B616" t="str">
            <v>Bromshandtag c.l/rb -typ hö 4f</v>
          </cell>
        </row>
        <row r="617">
          <cell r="A617" t="str">
            <v>C6505189</v>
          </cell>
          <cell r="B617" t="str">
            <v>Bromshandtag</v>
          </cell>
        </row>
        <row r="618">
          <cell r="A618" t="str">
            <v>C6505190</v>
          </cell>
          <cell r="B618" t="str">
            <v>Bromshandtag vä med ringklocka</v>
          </cell>
        </row>
        <row r="619">
          <cell r="A619" t="str">
            <v>C6600045</v>
          </cell>
          <cell r="B619" t="str">
            <v>Bromsklossar v-typ 70mm g (25)</v>
          </cell>
        </row>
        <row r="620">
          <cell r="A620" t="str">
            <v>C6600115</v>
          </cell>
          <cell r="B620" t="str">
            <v>Bromsklossar racer 55mm gäng</v>
          </cell>
        </row>
        <row r="621">
          <cell r="A621" t="str">
            <v>C6600116</v>
          </cell>
          <cell r="B621" t="str">
            <v>Bromsklossar racer 50mm gäng</v>
          </cell>
        </row>
        <row r="622">
          <cell r="A622" t="str">
            <v>C6600117</v>
          </cell>
          <cell r="B622" t="str">
            <v>Bromsgummi till racer 55mm</v>
          </cell>
        </row>
        <row r="623">
          <cell r="A623" t="str">
            <v>C6600121</v>
          </cell>
          <cell r="B623" t="str">
            <v>Bromsklossar v-typ 70mm gäng</v>
          </cell>
        </row>
        <row r="624">
          <cell r="A624" t="str">
            <v>C6600122</v>
          </cell>
          <cell r="B624" t="str">
            <v>Bromsklossar v-typ 70mm u gäng</v>
          </cell>
        </row>
        <row r="625">
          <cell r="A625" t="str">
            <v>C6600123</v>
          </cell>
          <cell r="B625" t="str">
            <v>Bromsklossar v-typ 70mm gäng</v>
          </cell>
        </row>
        <row r="626">
          <cell r="A626" t="str">
            <v>C6600124</v>
          </cell>
          <cell r="B626" t="str">
            <v>Bromsklossar v-typ 55mm gäng</v>
          </cell>
        </row>
        <row r="627">
          <cell r="A627" t="str">
            <v>C6600125</v>
          </cell>
          <cell r="B627" t="str">
            <v>Bromsklossar v-typ 55mm u gäng</v>
          </cell>
        </row>
        <row r="628">
          <cell r="A628" t="str">
            <v>C6600126</v>
          </cell>
          <cell r="B628" t="str">
            <v>Bromsklossar std 40mm gäng</v>
          </cell>
        </row>
        <row r="629">
          <cell r="A629" t="str">
            <v>C6600128</v>
          </cell>
          <cell r="B629" t="str">
            <v>Bromsklossar v-typ 72mm gäng</v>
          </cell>
        </row>
        <row r="630">
          <cell r="A630" t="str">
            <v>C6600133</v>
          </cell>
          <cell r="B630" t="str">
            <v>Bromsbelägg louise/clara 2000</v>
          </cell>
        </row>
        <row r="631">
          <cell r="A631" t="str">
            <v>C6600136</v>
          </cell>
          <cell r="B631" t="str">
            <v>Bromsbelägg M755/M756/SRAM</v>
          </cell>
        </row>
        <row r="632">
          <cell r="A632" t="str">
            <v>C6600137</v>
          </cell>
          <cell r="B632" t="str">
            <v>Bromsbelägg M475/M515/M525 mm</v>
          </cell>
        </row>
        <row r="633">
          <cell r="A633" t="str">
            <v>C6600144</v>
          </cell>
          <cell r="B633" t="str">
            <v>Bromsbelägg dsk-400/xnine mm</v>
          </cell>
        </row>
        <row r="634">
          <cell r="A634" t="str">
            <v>C6600147</v>
          </cell>
          <cell r="B634" t="str">
            <v>Bromsbelägg bb5</v>
          </cell>
        </row>
        <row r="635">
          <cell r="A635" t="str">
            <v>C6600151</v>
          </cell>
          <cell r="B635" t="str">
            <v>Bromsbelägg novela/iox</v>
          </cell>
        </row>
        <row r="636">
          <cell r="A636" t="str">
            <v>C6600152</v>
          </cell>
          <cell r="B636" t="str">
            <v>Bromsbelägg XTR® 2011</v>
          </cell>
        </row>
        <row r="637">
          <cell r="A637" t="str">
            <v>C6600157</v>
          </cell>
          <cell r="B637" t="str">
            <v>Bromsbelägg M475/M515/M525 mm</v>
          </cell>
        </row>
        <row r="638">
          <cell r="A638" t="str">
            <v>C7100199</v>
          </cell>
          <cell r="B638" t="str">
            <v>Sadel Commo herr brun</v>
          </cell>
        </row>
        <row r="639">
          <cell r="A639" t="str">
            <v>C7100219</v>
          </cell>
          <cell r="B639" t="str">
            <v>Sadel Commo dam brun</v>
          </cell>
        </row>
        <row r="640">
          <cell r="A640" t="str">
            <v>C7100226</v>
          </cell>
          <cell r="B640" t="str">
            <v>Sadel Fluito unisex brun</v>
          </cell>
        </row>
        <row r="641">
          <cell r="A641" t="str">
            <v>C7100228</v>
          </cell>
          <cell r="B641" t="str">
            <v>Sadel Junior 20" Svart</v>
          </cell>
        </row>
        <row r="642">
          <cell r="A642" t="str">
            <v>C7100247</v>
          </cell>
          <cell r="B642" t="str">
            <v>Sadel Junior 24" Svart</v>
          </cell>
        </row>
        <row r="643">
          <cell r="A643" t="str">
            <v>C7100319</v>
          </cell>
          <cell r="B643" t="str">
            <v>Sadel barn 16" Svart</v>
          </cell>
        </row>
        <row r="644">
          <cell r="A644" t="str">
            <v>C7100481</v>
          </cell>
          <cell r="B644" t="str">
            <v>Sadel Fluito Uni Creme</v>
          </cell>
        </row>
        <row r="645">
          <cell r="A645" t="str">
            <v>C7100524</v>
          </cell>
          <cell r="B645" t="str">
            <v>Sadel unisex Obvius 177 svart</v>
          </cell>
        </row>
        <row r="646">
          <cell r="A646" t="str">
            <v>C7100525</v>
          </cell>
          <cell r="B646" t="str">
            <v>Sadel unisex Obvius 160 svart</v>
          </cell>
        </row>
        <row r="647">
          <cell r="A647" t="str">
            <v>C7100576</v>
          </cell>
          <cell r="B647" t="str">
            <v>Sadel Calos skingel herr svart</v>
          </cell>
        </row>
        <row r="648">
          <cell r="A648" t="str">
            <v>C7100577</v>
          </cell>
          <cell r="B648" t="str">
            <v>Sadel Calos skingel dam svart</v>
          </cell>
        </row>
        <row r="649">
          <cell r="A649" t="str">
            <v>C7100578</v>
          </cell>
          <cell r="B649" t="str">
            <v>Sadel Levo herr svart</v>
          </cell>
        </row>
        <row r="650">
          <cell r="A650" t="str">
            <v>C7100579</v>
          </cell>
          <cell r="B650" t="str">
            <v>Sadel Levo dam svart</v>
          </cell>
        </row>
        <row r="651">
          <cell r="A651" t="str">
            <v>C7100581</v>
          </cell>
          <cell r="B651" t="str">
            <v>Sadel Crispo unisex svart</v>
          </cell>
        </row>
        <row r="652">
          <cell r="A652" t="str">
            <v>C7100584</v>
          </cell>
          <cell r="B652" t="str">
            <v>Sadel Crispo unisex bred svart</v>
          </cell>
        </row>
        <row r="653">
          <cell r="A653" t="str">
            <v>C7100585</v>
          </cell>
          <cell r="B653" t="str">
            <v>Sadel Recte herr svart</v>
          </cell>
        </row>
        <row r="654">
          <cell r="A654" t="str">
            <v>C7100586</v>
          </cell>
          <cell r="B654" t="str">
            <v>Sadel Recte dam svart</v>
          </cell>
        </row>
        <row r="655">
          <cell r="A655" t="str">
            <v>C7100589</v>
          </cell>
          <cell r="B655" t="str">
            <v>Sadel Molli dam svart</v>
          </cell>
        </row>
        <row r="656">
          <cell r="A656" t="str">
            <v>C7100590</v>
          </cell>
          <cell r="B656" t="str">
            <v>Sadel Commo herr svart</v>
          </cell>
        </row>
        <row r="657">
          <cell r="A657" t="str">
            <v>C7100591</v>
          </cell>
          <cell r="B657" t="str">
            <v>Sadel Commo dam svart</v>
          </cell>
        </row>
        <row r="658">
          <cell r="A658" t="str">
            <v>C7100593</v>
          </cell>
          <cell r="B658" t="str">
            <v>Sadel Melior herr svart</v>
          </cell>
        </row>
        <row r="659">
          <cell r="A659" t="str">
            <v>C7100594</v>
          </cell>
          <cell r="B659" t="str">
            <v>Sadel Melior dam svart</v>
          </cell>
        </row>
        <row r="660">
          <cell r="A660" t="str">
            <v>C7100595</v>
          </cell>
          <cell r="B660" t="str">
            <v>Sadel Recta unisex svart</v>
          </cell>
        </row>
        <row r="661">
          <cell r="A661" t="str">
            <v>C7100596</v>
          </cell>
          <cell r="B661" t="str">
            <v>Sadel Fluito unisex svart</v>
          </cell>
        </row>
        <row r="662">
          <cell r="A662" t="str">
            <v>C7100643</v>
          </cell>
          <cell r="B662" t="str">
            <v>Sadel Recte dam brun</v>
          </cell>
        </row>
        <row r="663">
          <cell r="A663" t="str">
            <v>C7100689</v>
          </cell>
          <cell r="B663" t="str">
            <v>Sadel Unicus svart</v>
          </cell>
        </row>
        <row r="664">
          <cell r="A664" t="str">
            <v>C7100692</v>
          </cell>
          <cell r="B664" t="str">
            <v>Sadel Caper svart</v>
          </cell>
        </row>
        <row r="665">
          <cell r="A665" t="str">
            <v>C7200004</v>
          </cell>
          <cell r="B665" t="str">
            <v>Sadelstolpe 27.2x300mm silver</v>
          </cell>
        </row>
        <row r="666">
          <cell r="A666" t="str">
            <v>C7200012</v>
          </cell>
          <cell r="B666" t="str">
            <v>Sadelstolpe 25.8x300mm silver</v>
          </cell>
        </row>
        <row r="667">
          <cell r="A667" t="str">
            <v>C7200013</v>
          </cell>
          <cell r="B667" t="str">
            <v>Sadelstolpe 28.6x300mm silver</v>
          </cell>
        </row>
        <row r="668">
          <cell r="A668" t="str">
            <v>C7200019</v>
          </cell>
          <cell r="B668" t="str">
            <v>Sadelstolpe 27.2x300mm svart</v>
          </cell>
        </row>
        <row r="669">
          <cell r="A669" t="str">
            <v>C7200023</v>
          </cell>
          <cell r="B669" t="str">
            <v>Sadelstolpe 22.2x300mm silver</v>
          </cell>
        </row>
        <row r="670">
          <cell r="A670" t="str">
            <v>C7200024</v>
          </cell>
          <cell r="B670" t="str">
            <v>Sadelstolpe 25.4x300mm silver</v>
          </cell>
        </row>
        <row r="671">
          <cell r="A671" t="str">
            <v>C7200031</v>
          </cell>
          <cell r="B671" t="str">
            <v>Sadelstolpe 25.4x350mm silver</v>
          </cell>
        </row>
        <row r="672">
          <cell r="A672" t="str">
            <v>C7200037</v>
          </cell>
          <cell r="B672" t="str">
            <v>Sadelstolpe 26.8x350mm silver</v>
          </cell>
        </row>
        <row r="673">
          <cell r="A673" t="str">
            <v>C7200039</v>
          </cell>
          <cell r="B673" t="str">
            <v>Sadelstolpe 27.2x350mm silver</v>
          </cell>
        </row>
        <row r="674">
          <cell r="A674" t="str">
            <v>C7200040</v>
          </cell>
          <cell r="B674" t="str">
            <v>Sadelstolpe 28.6x350mm silver</v>
          </cell>
        </row>
        <row r="675">
          <cell r="A675" t="str">
            <v>C7200048</v>
          </cell>
          <cell r="B675" t="str">
            <v>Sadelstolpe 30.4x350mm silver</v>
          </cell>
        </row>
        <row r="676">
          <cell r="A676" t="str">
            <v>C7200050</v>
          </cell>
          <cell r="B676" t="str">
            <v>Sadelstolpe 31.6x350mm silver</v>
          </cell>
        </row>
        <row r="677">
          <cell r="A677" t="str">
            <v>C7200053</v>
          </cell>
          <cell r="B677" t="str">
            <v>Sadelstolpe 27.2x350mm svart</v>
          </cell>
        </row>
        <row r="678">
          <cell r="A678" t="str">
            <v>C7200104</v>
          </cell>
          <cell r="B678" t="str">
            <v>Sadelstolpsshims 27.2mm/29.0mm</v>
          </cell>
        </row>
        <row r="679">
          <cell r="A679" t="str">
            <v>C7200110</v>
          </cell>
          <cell r="B679" t="str">
            <v>Sadelstolpsshims 27.2mm/31.8mm</v>
          </cell>
        </row>
        <row r="680">
          <cell r="A680" t="str">
            <v>C7200173</v>
          </cell>
          <cell r="B680" t="str">
            <v>Sadelstolpe dämpad 27.2x300 sv</v>
          </cell>
        </row>
        <row r="681">
          <cell r="A681" t="str">
            <v>C7200322-316</v>
          </cell>
          <cell r="B681" t="str">
            <v>Sadelstolpe obvius 31.6x400mm</v>
          </cell>
        </row>
        <row r="682">
          <cell r="A682" t="str">
            <v>C7200327-272</v>
          </cell>
          <cell r="B682" t="str">
            <v>Sadelstolpe obvius 27.2x400mm</v>
          </cell>
        </row>
        <row r="683">
          <cell r="A683" t="str">
            <v>C7200332-316</v>
          </cell>
          <cell r="B683" t="str">
            <v>Sadelstolpe obvius 31.6x350mm</v>
          </cell>
        </row>
        <row r="684">
          <cell r="A684" t="str">
            <v>54660000</v>
          </cell>
          <cell r="B684" t="str">
            <v>Sadelrörsklämma 22mm blank</v>
          </cell>
        </row>
        <row r="685">
          <cell r="A685" t="str">
            <v>C7300027-318</v>
          </cell>
          <cell r="B685" t="str">
            <v>Sadelrörsklämma 31.8mm svart</v>
          </cell>
        </row>
        <row r="686">
          <cell r="A686" t="str">
            <v>C7300027-350</v>
          </cell>
          <cell r="B686" t="str">
            <v>Sadelrörsklämma 34.9mm svart</v>
          </cell>
        </row>
        <row r="687">
          <cell r="A687" t="str">
            <v>C7300028-318</v>
          </cell>
          <cell r="B687" t="str">
            <v>Sadelrörsklämma 31.8mm silver</v>
          </cell>
        </row>
        <row r="688">
          <cell r="A688" t="str">
            <v>C7300028-350</v>
          </cell>
          <cell r="B688" t="str">
            <v>Sadelrörsklämma 34.9mm silver</v>
          </cell>
        </row>
        <row r="689">
          <cell r="A689" t="str">
            <v>C7300030-318</v>
          </cell>
          <cell r="B689" t="str">
            <v>Sadelrörsklämma 31.8 mm qr sv</v>
          </cell>
        </row>
        <row r="690">
          <cell r="A690" t="str">
            <v>C7300030-350</v>
          </cell>
          <cell r="B690" t="str">
            <v>Sadelrörsklämma 34.9 mm qr sv</v>
          </cell>
        </row>
        <row r="691">
          <cell r="A691" t="str">
            <v>C7300031-286</v>
          </cell>
          <cell r="B691" t="str">
            <v>Sadelrörsklämma 28.6 mm qr sv</v>
          </cell>
        </row>
        <row r="692">
          <cell r="A692" t="str">
            <v>C7300031-318</v>
          </cell>
          <cell r="B692" t="str">
            <v>Sadelrörsklämma 31.8 mm qr sv</v>
          </cell>
        </row>
        <row r="693">
          <cell r="A693" t="str">
            <v>C7300031-350</v>
          </cell>
          <cell r="B693" t="str">
            <v>Sadelrörsklämma 34.9 mm qr sv</v>
          </cell>
        </row>
        <row r="694">
          <cell r="A694" t="str">
            <v>C7300032-286</v>
          </cell>
          <cell r="B694" t="str">
            <v>Sadelrörsklämma 28.6 mm qr si</v>
          </cell>
        </row>
        <row r="695">
          <cell r="A695" t="str">
            <v>C7300032-318</v>
          </cell>
          <cell r="B695" t="str">
            <v>Sadelrörsklämma 31.8 mm qr si</v>
          </cell>
        </row>
        <row r="696">
          <cell r="A696" t="str">
            <v>C7300032-350</v>
          </cell>
          <cell r="B696" t="str">
            <v>Sadelrörsklämma 34.9 mm qr si</v>
          </cell>
        </row>
        <row r="697">
          <cell r="A697" t="str">
            <v>55410000</v>
          </cell>
          <cell r="B697" t="str">
            <v>Sadeltäcke Fårskinn std</v>
          </cell>
        </row>
        <row r="698">
          <cell r="A698" t="str">
            <v>55420000</v>
          </cell>
          <cell r="B698" t="str">
            <v>Sadeltäcke vändbart std</v>
          </cell>
        </row>
        <row r="699">
          <cell r="A699" t="str">
            <v>55450000</v>
          </cell>
          <cell r="B699" t="str">
            <v>Sadeltäcke vändbart bred</v>
          </cell>
        </row>
        <row r="700">
          <cell r="A700" t="str">
            <v>55450010</v>
          </cell>
          <cell r="B700" t="str">
            <v>Sadeltäcke vändbart sport</v>
          </cell>
        </row>
        <row r="701">
          <cell r="A701" t="str">
            <v>C7400017</v>
          </cell>
          <cell r="B701" t="str">
            <v>Regnskydd för sadel stl.m</v>
          </cell>
        </row>
        <row r="702">
          <cell r="A702" t="str">
            <v>C7400018</v>
          </cell>
          <cell r="B702" t="str">
            <v>Regnskydd för sadel stl.l</v>
          </cell>
        </row>
        <row r="703">
          <cell r="A703" t="str">
            <v>C7400021</v>
          </cell>
          <cell r="B703" t="str">
            <v>Sadeltäcke memorygel touring</v>
          </cell>
        </row>
        <row r="704">
          <cell r="A704" t="str">
            <v>C7400022</v>
          </cell>
          <cell r="B704" t="str">
            <v>Sadeltäcke memorygel racing</v>
          </cell>
        </row>
        <row r="705">
          <cell r="A705" t="str">
            <v>C7400023</v>
          </cell>
          <cell r="B705" t="str">
            <v>Sadeltäcke memorygel tourist</v>
          </cell>
        </row>
        <row r="706">
          <cell r="A706" t="str">
            <v>C7400025</v>
          </cell>
          <cell r="B706" t="str">
            <v>Sadeltäcke memorygel ul MTB</v>
          </cell>
        </row>
        <row r="707">
          <cell r="A707" t="str">
            <v>C7400026</v>
          </cell>
          <cell r="B707" t="str">
            <v>Sadeltäcke memorygel ul comp</v>
          </cell>
        </row>
        <row r="708">
          <cell r="A708" t="str">
            <v>C8010021</v>
          </cell>
          <cell r="B708" t="str">
            <v>Framlampa EGOING center</v>
          </cell>
        </row>
        <row r="709">
          <cell r="A709" t="str">
            <v>C8010022</v>
          </cell>
          <cell r="B709" t="str">
            <v>Framlampa EGOING baknavsm.</v>
          </cell>
        </row>
        <row r="710">
          <cell r="A710" t="str">
            <v>C8010023</v>
          </cell>
          <cell r="B710" t="str">
            <v>Framlykta Blueline 30 switch</v>
          </cell>
        </row>
        <row r="711">
          <cell r="A711" t="str">
            <v>C8010024</v>
          </cell>
          <cell r="B711" t="str">
            <v>Framlykta Blueline 50 switch</v>
          </cell>
        </row>
        <row r="712">
          <cell r="A712" t="str">
            <v>C8010025</v>
          </cell>
          <cell r="B712" t="str">
            <v>Framlykta Blueline 30 steady</v>
          </cell>
        </row>
        <row r="713">
          <cell r="A713" t="str">
            <v>C8010028</v>
          </cell>
          <cell r="B713" t="str">
            <v>Framlykta Echo 15 LED on/off</v>
          </cell>
        </row>
        <row r="714">
          <cell r="A714" t="str">
            <v>C8010029</v>
          </cell>
          <cell r="B714" t="str">
            <v>Framlykta 606 E6-48 svart</v>
          </cell>
        </row>
        <row r="715">
          <cell r="A715" t="str">
            <v>C8015162</v>
          </cell>
          <cell r="B715" t="str">
            <v>Framlykta 1w led on/off svart</v>
          </cell>
        </row>
        <row r="716">
          <cell r="A716" t="str">
            <v>C8015183</v>
          </cell>
          <cell r="B716" t="str">
            <v>Baklampa EGOING f. pkt.hållare</v>
          </cell>
        </row>
        <row r="717">
          <cell r="A717" t="str">
            <v>C8015191</v>
          </cell>
          <cell r="B717" t="str">
            <v>Framlampa EGOING 2017-2019</v>
          </cell>
        </row>
        <row r="718">
          <cell r="A718" t="str">
            <v>C8015300</v>
          </cell>
          <cell r="B718" t="str">
            <v>Framlampa EGOING korgstag</v>
          </cell>
        </row>
        <row r="719">
          <cell r="A719" t="str">
            <v>C8015301</v>
          </cell>
          <cell r="B719" t="str">
            <v>Framlampa EGOING gaffel</v>
          </cell>
        </row>
        <row r="720">
          <cell r="A720" t="str">
            <v>C8020003</v>
          </cell>
          <cell r="B720" t="str">
            <v>Baklykta twinle diod för pkth</v>
          </cell>
        </row>
        <row r="721">
          <cell r="A721" t="str">
            <v>C8020085</v>
          </cell>
          <cell r="B721" t="str">
            <v>Framlampa Castor 60lm</v>
          </cell>
        </row>
        <row r="722">
          <cell r="A722" t="str">
            <v>C8020093</v>
          </cell>
          <cell r="B722" t="str">
            <v>Framlykta twinle diod</v>
          </cell>
        </row>
        <row r="723">
          <cell r="A723" t="str">
            <v>C8020139</v>
          </cell>
          <cell r="B723" t="str">
            <v>Baklampa Castor 18lm</v>
          </cell>
        </row>
        <row r="724">
          <cell r="A724" t="str">
            <v>C8020155</v>
          </cell>
          <cell r="B724" t="str">
            <v>Baklykta h-vision diod on/off</v>
          </cell>
        </row>
        <row r="725">
          <cell r="A725" t="str">
            <v>C8020156</v>
          </cell>
          <cell r="B725" t="str">
            <v>Framlampa Pollux 230lm</v>
          </cell>
        </row>
        <row r="726">
          <cell r="A726" t="str">
            <v>C8020157</v>
          </cell>
          <cell r="B726" t="str">
            <v>Baklampa Vega 30lm</v>
          </cell>
        </row>
        <row r="727">
          <cell r="A727" t="str">
            <v>C8020159</v>
          </cell>
          <cell r="B727" t="str">
            <v>Framlampa Vega 100lm</v>
          </cell>
        </row>
        <row r="728">
          <cell r="A728" t="str">
            <v>C8020161</v>
          </cell>
          <cell r="B728" t="str">
            <v>Framlykta diod 60 lm</v>
          </cell>
        </row>
        <row r="729">
          <cell r="A729" t="str">
            <v>C8020162</v>
          </cell>
          <cell r="B729" t="str">
            <v>Baklykta Laxo 36 lumen</v>
          </cell>
        </row>
        <row r="730">
          <cell r="A730" t="str">
            <v>C8020166</v>
          </cell>
          <cell r="B730" t="str">
            <v>Belysningssats 3 f/5 b dioder</v>
          </cell>
        </row>
        <row r="731">
          <cell r="A731" t="str">
            <v>C8020168</v>
          </cell>
          <cell r="B731" t="str">
            <v>Framlampa Sirius 650lm</v>
          </cell>
        </row>
        <row r="732">
          <cell r="A732" t="str">
            <v>C8020187</v>
          </cell>
          <cell r="B732" t="str">
            <v>Framlykta par 2 dioder svart</v>
          </cell>
        </row>
        <row r="733">
          <cell r="A733" t="str">
            <v>C8020189</v>
          </cell>
          <cell r="B733" t="str">
            <v>Baklykta par 2 dioder svart</v>
          </cell>
        </row>
        <row r="734">
          <cell r="A734" t="str">
            <v>C8020232</v>
          </cell>
          <cell r="B734" t="str">
            <v>Framlykta fulgo diod on/off</v>
          </cell>
        </row>
        <row r="735">
          <cell r="A735" t="str">
            <v>C8020234</v>
          </cell>
          <cell r="B735" t="str">
            <v>Baklykta aura diod f.pkth</v>
          </cell>
        </row>
        <row r="736">
          <cell r="A736" t="str">
            <v>C8020235</v>
          </cell>
          <cell r="B736" t="str">
            <v>Framlykta diod klassik svart</v>
          </cell>
        </row>
        <row r="737">
          <cell r="A737" t="str">
            <v>C8020236</v>
          </cell>
          <cell r="B737" t="str">
            <v>Framlykta diod klassik blank</v>
          </cell>
        </row>
        <row r="738">
          <cell r="A738" t="str">
            <v>C8020237</v>
          </cell>
          <cell r="B738" t="str">
            <v>Framlykta diod City</v>
          </cell>
        </row>
        <row r="739">
          <cell r="A739" t="str">
            <v>C8020259</v>
          </cell>
          <cell r="B739" t="str">
            <v>Framlykta candi diod 200lm</v>
          </cell>
        </row>
        <row r="740">
          <cell r="A740" t="str">
            <v>C8020272</v>
          </cell>
          <cell r="B740" t="str">
            <v>Framlykta H-IKE Svart</v>
          </cell>
        </row>
        <row r="741">
          <cell r="A741" t="str">
            <v>C8020318</v>
          </cell>
          <cell r="B741" t="str">
            <v>Framlampa Teda evo alu 500lm</v>
          </cell>
        </row>
        <row r="742">
          <cell r="A742" t="str">
            <v>C8020320</v>
          </cell>
          <cell r="B742" t="str">
            <v>Framlampa Clarus alu 115lm</v>
          </cell>
        </row>
        <row r="743">
          <cell r="A743" t="str">
            <v>C8020321</v>
          </cell>
          <cell r="B743" t="str">
            <v>Framlampa Laxo 70lm</v>
          </cell>
        </row>
        <row r="744">
          <cell r="A744" t="str">
            <v>C8020322</v>
          </cell>
          <cell r="B744" t="str">
            <v>Belysningssats Duo 32/8lm</v>
          </cell>
        </row>
        <row r="745">
          <cell r="A745" t="str">
            <v>C8020329</v>
          </cell>
          <cell r="B745" t="str">
            <v>Hjälmlampa bak för Urbana</v>
          </cell>
        </row>
        <row r="746">
          <cell r="A746" t="str">
            <v>C8020330</v>
          </cell>
          <cell r="B746" t="str">
            <v>Hjälmlampa bak för Lelle</v>
          </cell>
        </row>
        <row r="747">
          <cell r="A747" t="str">
            <v>C8020331</v>
          </cell>
          <cell r="B747" t="str">
            <v>Hjälmlampa bak för Boo</v>
          </cell>
        </row>
        <row r="748">
          <cell r="A748" t="str">
            <v>C8020338</v>
          </cell>
          <cell r="B748" t="str">
            <v>Framlykta diod Nox City 4 lux</v>
          </cell>
        </row>
        <row r="749">
          <cell r="A749" t="str">
            <v>C8020339</v>
          </cell>
          <cell r="B749" t="str">
            <v>Framlykta diod Nox City 12 lux</v>
          </cell>
        </row>
        <row r="750">
          <cell r="A750" t="str">
            <v>C8020340</v>
          </cell>
          <cell r="B750" t="str">
            <v>Framlykta diod 706 15 lux</v>
          </cell>
        </row>
        <row r="751">
          <cell r="A751" t="str">
            <v>C8025157</v>
          </cell>
          <cell r="B751" t="str">
            <v>Framlykta diod klassik 10 lux</v>
          </cell>
        </row>
        <row r="752">
          <cell r="A752" t="str">
            <v>C8025186</v>
          </cell>
          <cell r="B752" t="str">
            <v>Baklampa diod för bakskärm</v>
          </cell>
        </row>
        <row r="753">
          <cell r="A753" t="str">
            <v>8180146</v>
          </cell>
          <cell r="B753" t="str">
            <v>Reflex fram för styre/styrst</v>
          </cell>
        </row>
        <row r="754">
          <cell r="A754" t="str">
            <v>8180148</v>
          </cell>
          <cell r="B754" t="str">
            <v>Reflex bak för sadelstolpe</v>
          </cell>
        </row>
        <row r="755">
          <cell r="A755" t="str">
            <v>C8030001</v>
          </cell>
          <cell r="B755" t="str">
            <v>Reflex bak för sadelrails</v>
          </cell>
        </row>
        <row r="756">
          <cell r="A756" t="str">
            <v>C8030002</v>
          </cell>
          <cell r="B756" t="str">
            <v>Reflex bak för pakethållare</v>
          </cell>
        </row>
        <row r="757">
          <cell r="A757" t="str">
            <v>C8030004</v>
          </cell>
          <cell r="B757" t="str">
            <v>Reflex fram för korg</v>
          </cell>
        </row>
        <row r="758">
          <cell r="A758" t="str">
            <v>C8030005</v>
          </cell>
          <cell r="B758" t="str">
            <v>Reflex eker oval orange (2st)</v>
          </cell>
        </row>
        <row r="759">
          <cell r="A759" t="str">
            <v>C8030007</v>
          </cell>
          <cell r="B759" t="str">
            <v>Reflex fram för v-broms</v>
          </cell>
        </row>
        <row r="760">
          <cell r="A760" t="str">
            <v>C8030019</v>
          </cell>
          <cell r="B760" t="str">
            <v>Reflex eker pinne silver (8)</v>
          </cell>
        </row>
        <row r="761">
          <cell r="A761" t="str">
            <v>C8030022</v>
          </cell>
          <cell r="B761" t="str">
            <v>Reflex "stingpinne"</v>
          </cell>
        </row>
        <row r="762">
          <cell r="A762" t="str">
            <v>813236-01</v>
          </cell>
          <cell r="B762" t="str">
            <v>Glödlampa 6v 3w halogen</v>
          </cell>
        </row>
        <row r="763">
          <cell r="A763" t="str">
            <v>C8040066</v>
          </cell>
          <cell r="B763" t="str">
            <v>Glödlampa 6v 2.4w halogen</v>
          </cell>
        </row>
        <row r="764">
          <cell r="A764" t="str">
            <v>C8050038</v>
          </cell>
          <cell r="B764" t="str">
            <v>Batteri lr03(aaa) 1.5v (40)</v>
          </cell>
        </row>
        <row r="765">
          <cell r="A765" t="str">
            <v>C8050039</v>
          </cell>
          <cell r="B765" t="str">
            <v>Batteri lr6(aa) 1.5v (40)</v>
          </cell>
        </row>
        <row r="766">
          <cell r="A766" t="str">
            <v>C8050040</v>
          </cell>
          <cell r="B766" t="str">
            <v>Batteri lr03(aaa) 1.5v (4)</v>
          </cell>
        </row>
        <row r="767">
          <cell r="A767" t="str">
            <v>C8050041</v>
          </cell>
          <cell r="B767" t="str">
            <v>Batteri lr6(aa) 1.5v (4)</v>
          </cell>
        </row>
        <row r="768">
          <cell r="A768" t="str">
            <v>C8050053</v>
          </cell>
          <cell r="B768" t="str">
            <v>Batteri cr2025 3.0v</v>
          </cell>
        </row>
        <row r="769">
          <cell r="A769" t="str">
            <v>C8050054</v>
          </cell>
          <cell r="B769" t="str">
            <v>Batteri cr2032 3.0v</v>
          </cell>
        </row>
        <row r="770">
          <cell r="A770" t="str">
            <v>C8050055</v>
          </cell>
          <cell r="B770" t="str">
            <v>Batteri cr2430 3.0v</v>
          </cell>
        </row>
        <row r="771">
          <cell r="A771" t="str">
            <v>C8050061</v>
          </cell>
          <cell r="B771" t="str">
            <v>Batteri lrv08 12v</v>
          </cell>
        </row>
        <row r="772">
          <cell r="A772" t="str">
            <v>C8060002</v>
          </cell>
          <cell r="B772" t="str">
            <v>Lykthållare korgmontering</v>
          </cell>
        </row>
        <row r="773">
          <cell r="A773" t="str">
            <v>C8060050</v>
          </cell>
          <cell r="B773" t="str">
            <v>Lykthållare pivomontering</v>
          </cell>
        </row>
        <row r="774">
          <cell r="A774" t="str">
            <v>C8100018</v>
          </cell>
          <cell r="B774" t="str">
            <v>Stöd 22-24" Spectra Mego blank</v>
          </cell>
        </row>
        <row r="775">
          <cell r="A775" t="str">
            <v>C8100034</v>
          </cell>
          <cell r="B775" t="str">
            <v>Stöd 24-28" rex justerbart sv</v>
          </cell>
        </row>
        <row r="776">
          <cell r="A776" t="str">
            <v>C8100036</v>
          </cell>
          <cell r="B776" t="str">
            <v>Stöd 24-28" rex 40mm rammont.</v>
          </cell>
        </row>
        <row r="777">
          <cell r="A777" t="str">
            <v>C8100037</v>
          </cell>
          <cell r="B777" t="str">
            <v>Stöd 24-28" mooveable svart</v>
          </cell>
        </row>
        <row r="778">
          <cell r="A778" t="str">
            <v>C8100039</v>
          </cell>
          <cell r="B778" t="str">
            <v>Stöd 24-28" mooveable flex</v>
          </cell>
        </row>
        <row r="779">
          <cell r="A779" t="str">
            <v>C8100040</v>
          </cell>
          <cell r="B779" t="str">
            <v>Stöd 24-28" basic svart</v>
          </cell>
        </row>
        <row r="780">
          <cell r="A780" t="str">
            <v>C8100042</v>
          </cell>
          <cell r="B780" t="str">
            <v>Stöd 20"-24" basic svart</v>
          </cell>
        </row>
        <row r="781">
          <cell r="A781" t="str">
            <v>C8100058</v>
          </cell>
          <cell r="B781" t="str">
            <v>Stöd 24-28" movable 18mm ram</v>
          </cell>
        </row>
        <row r="782">
          <cell r="A782" t="str">
            <v>C8100060</v>
          </cell>
          <cell r="B782" t="str">
            <v>Stöd moove kapbart 295mm sv</v>
          </cell>
        </row>
        <row r="783">
          <cell r="A783" t="str">
            <v>C8100089</v>
          </cell>
          <cell r="B783" t="str">
            <v>Stöd 26" moove dubbelt 290mm</v>
          </cell>
        </row>
        <row r="784">
          <cell r="A784" t="str">
            <v>C8100090</v>
          </cell>
          <cell r="B784" t="str">
            <v>Stöd 28" moove dubbelt 320mm</v>
          </cell>
        </row>
        <row r="785">
          <cell r="A785" t="str">
            <v>C8100107</v>
          </cell>
          <cell r="B785" t="str">
            <v>Stöd 22-28" ställbart svart</v>
          </cell>
        </row>
        <row r="786">
          <cell r="A786" t="str">
            <v>C8100114</v>
          </cell>
          <cell r="B786" t="str">
            <v>Stöd 24-28" parko justerbart</v>
          </cell>
        </row>
        <row r="787">
          <cell r="A787" t="str">
            <v>C8100115</v>
          </cell>
          <cell r="B787" t="str">
            <v>Stöd 24-28" stylo 40mm rammont</v>
          </cell>
        </row>
        <row r="788">
          <cell r="A788" t="str">
            <v>C8100117</v>
          </cell>
          <cell r="B788" t="str">
            <v>Stöd 24-28" parko 40mm rammont</v>
          </cell>
        </row>
        <row r="789">
          <cell r="A789" t="str">
            <v>C8105088</v>
          </cell>
          <cell r="B789" t="str">
            <v>Monteringsplatta för stöd</v>
          </cell>
        </row>
        <row r="790">
          <cell r="A790" t="str">
            <v>C8105213-V2</v>
          </cell>
          <cell r="B790" t="str">
            <v>Stöd 28" rex sv m 3 skruvhål</v>
          </cell>
        </row>
        <row r="791">
          <cell r="A791" t="str">
            <v>818025</v>
          </cell>
          <cell r="B791" t="str">
            <v>Stödhjul 12-16"</v>
          </cell>
        </row>
        <row r="792">
          <cell r="A792" t="str">
            <v>818026</v>
          </cell>
          <cell r="B792" t="str">
            <v>Stödhjul 16-20"</v>
          </cell>
        </row>
        <row r="793">
          <cell r="A793" t="str">
            <v>C8150001</v>
          </cell>
          <cell r="B793" t="str">
            <v>Ledstång för barncykel 12-20"</v>
          </cell>
        </row>
        <row r="794">
          <cell r="A794" t="str">
            <v>C8150006</v>
          </cell>
          <cell r="B794" t="str">
            <v>Stödhjul 16" original</v>
          </cell>
        </row>
        <row r="795">
          <cell r="A795" t="str">
            <v>C8150012</v>
          </cell>
          <cell r="B795" t="str">
            <v>Stödhjul 12" breda</v>
          </cell>
        </row>
        <row r="796">
          <cell r="A796" t="str">
            <v>C8150022</v>
          </cell>
          <cell r="B796" t="str">
            <v>Stödhjul 12-20" universal</v>
          </cell>
        </row>
        <row r="797">
          <cell r="A797" t="str">
            <v>816214</v>
          </cell>
          <cell r="B797" t="str">
            <v>Bagagerem 70cm enkel svart</v>
          </cell>
        </row>
        <row r="798">
          <cell r="A798" t="str">
            <v>816214-02</v>
          </cell>
          <cell r="B798" t="str">
            <v>Bagagerem 50cm enkel svart</v>
          </cell>
        </row>
        <row r="799">
          <cell r="A799" t="str">
            <v>816214-03</v>
          </cell>
          <cell r="B799" t="str">
            <v>Bagagerem 100cm enkel svart</v>
          </cell>
        </row>
        <row r="800">
          <cell r="A800" t="str">
            <v>8162141</v>
          </cell>
          <cell r="B800" t="str">
            <v>Bagagerem dubbel plastgrepp</v>
          </cell>
        </row>
        <row r="801">
          <cell r="A801" t="str">
            <v>C8200032</v>
          </cell>
          <cell r="B801" t="str">
            <v>Pakethållare fram 559/622</v>
          </cell>
        </row>
        <row r="802">
          <cell r="A802" t="str">
            <v>C8200036</v>
          </cell>
          <cell r="B802" t="str">
            <v>Pakethållare 406 univers svart</v>
          </cell>
        </row>
        <row r="803">
          <cell r="A803" t="str">
            <v>C8200037</v>
          </cell>
          <cell r="B803" t="str">
            <v>Pakethållare 507 univers svart</v>
          </cell>
        </row>
        <row r="804">
          <cell r="A804" t="str">
            <v>C8200038</v>
          </cell>
          <cell r="B804" t="str">
            <v>Pakethållare 559/622 uni svart</v>
          </cell>
        </row>
        <row r="805">
          <cell r="A805" t="str">
            <v>C8200043</v>
          </cell>
          <cell r="B805" t="str">
            <v>Nosstag 130 mm svart</v>
          </cell>
        </row>
        <row r="806">
          <cell r="A806" t="str">
            <v>C8200045</v>
          </cell>
          <cell r="B806" t="str">
            <v>Pakethållare 622mm 2-ben svart</v>
          </cell>
        </row>
        <row r="807">
          <cell r="A807" t="str">
            <v>C8200047</v>
          </cell>
          <cell r="B807" t="str">
            <v>Pakethållare 559/622 uni svart</v>
          </cell>
        </row>
        <row r="808">
          <cell r="A808" t="str">
            <v>C8200052</v>
          </cell>
          <cell r="B808" t="str">
            <v>Pakethållare sport + AVS sv</v>
          </cell>
        </row>
        <row r="809">
          <cell r="A809" t="str">
            <v>C8200053</v>
          </cell>
          <cell r="B809" t="str">
            <v>Pakethållare stor fram med AVS</v>
          </cell>
        </row>
        <row r="810">
          <cell r="A810" t="str">
            <v>C8200054</v>
          </cell>
          <cell r="B810" t="str">
            <v>Pakethållare liten fram AVS</v>
          </cell>
        </row>
        <row r="811">
          <cell r="A811" t="str">
            <v>C8200055</v>
          </cell>
          <cell r="B811" t="str">
            <v>Adaptor AVS för pakethållare</v>
          </cell>
        </row>
        <row r="812">
          <cell r="A812" t="str">
            <v>C8200056</v>
          </cell>
          <cell r="B812" t="str">
            <v>Newrack adaptor för AVS korg</v>
          </cell>
        </row>
        <row r="813">
          <cell r="A813" t="str">
            <v>C8200068</v>
          </cell>
          <cell r="B813" t="str">
            <v>Pakethållare f sadelstolpe sv</v>
          </cell>
        </row>
        <row r="814">
          <cell r="A814" t="str">
            <v>C8200069</v>
          </cell>
          <cell r="B814" t="str">
            <v>Pakethållare 622mm sport AVS</v>
          </cell>
        </row>
        <row r="815">
          <cell r="A815" t="str">
            <v>C8200070</v>
          </cell>
          <cell r="B815" t="str">
            <v>Pakethållare 507/622mm AVS</v>
          </cell>
        </row>
        <row r="816">
          <cell r="A816" t="str">
            <v>C8200071</v>
          </cell>
          <cell r="B816" t="str">
            <v>Pakethållare 507/622 dbr AVS</v>
          </cell>
        </row>
        <row r="817">
          <cell r="A817" t="str">
            <v>C8200074</v>
          </cell>
          <cell r="B817" t="str">
            <v>Pakethållare fram 622mm</v>
          </cell>
        </row>
        <row r="818">
          <cell r="A818" t="str">
            <v>C8200075</v>
          </cell>
          <cell r="B818" t="str">
            <v>Nosstag 150 mm svart &lt;2015</v>
          </cell>
        </row>
        <row r="819">
          <cell r="A819" t="str">
            <v>C8200090-311</v>
          </cell>
          <cell r="B819" t="str">
            <v>Stag fram för AVS 310mm 16"</v>
          </cell>
        </row>
        <row r="820">
          <cell r="A820" t="str">
            <v>C8200090-350</v>
          </cell>
          <cell r="B820" t="str">
            <v>Stag fram för AVS 355mm 20"</v>
          </cell>
        </row>
        <row r="821">
          <cell r="A821" t="str">
            <v>C8200090-390</v>
          </cell>
          <cell r="B821" t="str">
            <v>Stag fram för AVS 395mm 24"</v>
          </cell>
        </row>
        <row r="822">
          <cell r="A822" t="str">
            <v>C8200090-405</v>
          </cell>
          <cell r="B822" t="str">
            <v>Stag fram för AVS 405mm 26"</v>
          </cell>
        </row>
        <row r="823">
          <cell r="A823" t="str">
            <v>C8200090-420</v>
          </cell>
          <cell r="B823" t="str">
            <v>Stag fram för AVS 420mm 28"</v>
          </cell>
        </row>
        <row r="824">
          <cell r="A824" t="str">
            <v>C8200091</v>
          </cell>
          <cell r="B824" t="str">
            <v>Pakethållare fram Atran tour</v>
          </cell>
        </row>
        <row r="825">
          <cell r="A825" t="str">
            <v>C8200092</v>
          </cell>
          <cell r="B825" t="str">
            <v>Pakethållare klassisk med AVS</v>
          </cell>
        </row>
        <row r="826">
          <cell r="A826" t="str">
            <v>C8200093</v>
          </cell>
          <cell r="B826" t="str">
            <v>Pakethållare City 24"-29" AVS</v>
          </cell>
        </row>
        <row r="827">
          <cell r="A827" t="str">
            <v>C8200094</v>
          </cell>
          <cell r="B827" t="str">
            <v>Pakethållare Tour 365 28" AVS</v>
          </cell>
        </row>
        <row r="828">
          <cell r="A828" t="str">
            <v>C8200095</v>
          </cell>
          <cell r="B828" t="str">
            <v>Adaptor 2.0 AVS f pkt.hållare</v>
          </cell>
        </row>
        <row r="829">
          <cell r="A829" t="str">
            <v>C8200096</v>
          </cell>
          <cell r="B829" t="str">
            <v>Pakethållare fram Atran granny</v>
          </cell>
        </row>
        <row r="830">
          <cell r="A830" t="str">
            <v>C8200097</v>
          </cell>
          <cell r="B830" t="str">
            <v>Pakethållare fram Hybrid</v>
          </cell>
        </row>
        <row r="831">
          <cell r="A831" t="str">
            <v>C8200120</v>
          </cell>
          <cell r="B831" t="str">
            <v>Pakethållare 20" svart</v>
          </cell>
        </row>
        <row r="832">
          <cell r="A832" t="str">
            <v>C8200121</v>
          </cell>
          <cell r="B832" t="str">
            <v>Pakethållare 16" svart</v>
          </cell>
        </row>
        <row r="833">
          <cell r="A833" t="str">
            <v>C8200132</v>
          </cell>
          <cell r="B833" t="str">
            <v>Pakethållarfäste f.skärm F-FIX</v>
          </cell>
        </row>
        <row r="834">
          <cell r="A834" t="str">
            <v>C8205475BK2</v>
          </cell>
          <cell r="B834" t="str">
            <v>Pakethållare bms f.elcykel</v>
          </cell>
        </row>
        <row r="835">
          <cell r="A835" t="str">
            <v>C8205569-BK</v>
          </cell>
          <cell r="B835" t="str">
            <v>Pakethållare sport + 2015 sv</v>
          </cell>
        </row>
        <row r="836">
          <cell r="A836" t="str">
            <v>C8205618-BK</v>
          </cell>
          <cell r="B836" t="str">
            <v>Pakethållare rör f.47cm ram sv</v>
          </cell>
        </row>
        <row r="837">
          <cell r="A837" t="str">
            <v>C8205619-BK</v>
          </cell>
          <cell r="B837" t="str">
            <v>Pakethållare rör f.51cm ram sv</v>
          </cell>
        </row>
        <row r="838">
          <cell r="A838" t="str">
            <v>C8205620-BK</v>
          </cell>
          <cell r="B838" t="str">
            <v>Pakethållare rör f.56cm ram sv</v>
          </cell>
        </row>
        <row r="839">
          <cell r="A839" t="str">
            <v>C8205737</v>
          </cell>
          <cell r="B839" t="str">
            <v>Pakethållare rund Alu AVS sv</v>
          </cell>
        </row>
        <row r="840">
          <cell r="A840" t="str">
            <v>C8205740</v>
          </cell>
          <cell r="B840" t="str">
            <v>Pakethållare EGOING SF03 AVS</v>
          </cell>
        </row>
        <row r="841">
          <cell r="A841" t="str">
            <v>C8205834-BK</v>
          </cell>
          <cell r="B841" t="str">
            <v>Pakethållare EGOING SR20 AVS</v>
          </cell>
        </row>
        <row r="842">
          <cell r="A842" t="str">
            <v>C8250002</v>
          </cell>
          <cell r="B842" t="str">
            <v>Skärm fram 507/559 f/dämpgaff</v>
          </cell>
        </row>
        <row r="843">
          <cell r="A843" t="str">
            <v>C8250005</v>
          </cell>
          <cell r="B843" t="str">
            <v>Skärmset 559 f/v-br  muddy xl</v>
          </cell>
        </row>
        <row r="844">
          <cell r="A844" t="str">
            <v>C8250024</v>
          </cell>
          <cell r="B844" t="str">
            <v>Skärmset 58/507 plåt svart</v>
          </cell>
        </row>
        <row r="845">
          <cell r="A845" t="str">
            <v>C8250025</v>
          </cell>
          <cell r="B845" t="str">
            <v>Fästsats f. 20-24" clip-on</v>
          </cell>
        </row>
        <row r="846">
          <cell r="A846" t="str">
            <v>C8250026</v>
          </cell>
          <cell r="B846" t="str">
            <v>Skärmset 58/559 plåt svart</v>
          </cell>
        </row>
        <row r="847">
          <cell r="A847" t="str">
            <v>C8250027</v>
          </cell>
          <cell r="B847" t="str">
            <v>Skärmset 406 plåt svart</v>
          </cell>
        </row>
        <row r="848">
          <cell r="A848" t="str">
            <v>C8250028</v>
          </cell>
          <cell r="B848" t="str">
            <v>Skärmset 52/622 plåt svart</v>
          </cell>
        </row>
        <row r="849">
          <cell r="A849" t="str">
            <v>C8250029</v>
          </cell>
          <cell r="B849" t="str">
            <v>Skärmstagsfästen till SKS stag</v>
          </cell>
        </row>
        <row r="850">
          <cell r="A850" t="str">
            <v>C8250038</v>
          </cell>
          <cell r="B850" t="str">
            <v>Skärmset 46/622 svart pluspkt</v>
          </cell>
        </row>
        <row r="851">
          <cell r="A851" t="str">
            <v>C8250039</v>
          </cell>
          <cell r="B851" t="str">
            <v>Skärm s-guard svart</v>
          </cell>
        </row>
        <row r="852">
          <cell r="A852" t="str">
            <v>C8250047</v>
          </cell>
          <cell r="B852" t="str">
            <v>Skärmstag 365mm f u48 10st</v>
          </cell>
        </row>
        <row r="853">
          <cell r="A853" t="str">
            <v>C8250049</v>
          </cell>
          <cell r="B853" t="str">
            <v>Framskärm S-board</v>
          </cell>
        </row>
        <row r="854">
          <cell r="A854" t="str">
            <v>C8250120</v>
          </cell>
          <cell r="B854" t="str">
            <v>Skärmset 20-24" clip-on</v>
          </cell>
        </row>
        <row r="855">
          <cell r="A855" t="str">
            <v>C8250137</v>
          </cell>
          <cell r="B855" t="str">
            <v>Skärmset Velo 55 Cross</v>
          </cell>
        </row>
        <row r="856">
          <cell r="A856" t="str">
            <v>C8250138</v>
          </cell>
          <cell r="B856" t="str">
            <v>Skärmstag U-stays Velo 55</v>
          </cell>
        </row>
        <row r="857">
          <cell r="A857" t="str">
            <v>C8250139</v>
          </cell>
          <cell r="B857" t="str">
            <v>Skärm X-Cape bak</v>
          </cell>
        </row>
        <row r="858">
          <cell r="A858" t="str">
            <v>C8250143</v>
          </cell>
          <cell r="B858" t="str">
            <v>Skärmstagsfäste fram (5)</v>
          </cell>
        </row>
        <row r="859">
          <cell r="A859" t="str">
            <v>C8250144</v>
          </cell>
          <cell r="B859" t="str">
            <v>Skärm X-Cape fram</v>
          </cell>
        </row>
        <row r="860">
          <cell r="A860" t="str">
            <v>C8250147</v>
          </cell>
          <cell r="B860" t="str">
            <v>Skärm S-Mud kort bak</v>
          </cell>
        </row>
        <row r="861">
          <cell r="A861" t="str">
            <v>C8250148</v>
          </cell>
          <cell r="B861" t="str">
            <v>Skärm S-Mud lång bak</v>
          </cell>
        </row>
        <row r="862">
          <cell r="A862" t="str">
            <v>C8250149</v>
          </cell>
          <cell r="B862" t="str">
            <v>Skärmsats Expander Kids 55 20"</v>
          </cell>
        </row>
        <row r="863">
          <cell r="A863" t="str">
            <v>C8250156</v>
          </cell>
          <cell r="B863" t="str">
            <v>Skärmset 33/622 svart fm</v>
          </cell>
        </row>
        <row r="864">
          <cell r="A864" t="str">
            <v>C8250159</v>
          </cell>
          <cell r="B864" t="str">
            <v>Skärmsats Expander Cross 65 26</v>
          </cell>
        </row>
        <row r="865">
          <cell r="A865" t="str">
            <v>C8250160</v>
          </cell>
          <cell r="B865" t="str">
            <v>Skärmset MTB fram/bak</v>
          </cell>
        </row>
        <row r="866">
          <cell r="A866" t="str">
            <v>C8250165</v>
          </cell>
          <cell r="B866" t="str">
            <v>Skärmset sport fram/bak m.stag</v>
          </cell>
        </row>
        <row r="867">
          <cell r="A867" t="str">
            <v>C8250166</v>
          </cell>
          <cell r="B867" t="str">
            <v>Skärm bak road f/sadelstolpe</v>
          </cell>
        </row>
        <row r="868">
          <cell r="A868" t="str">
            <v>C8250167</v>
          </cell>
          <cell r="B868" t="str">
            <v>Skärm fram road f/rammontering</v>
          </cell>
        </row>
        <row r="869">
          <cell r="A869" t="str">
            <v>C8250168</v>
          </cell>
          <cell r="B869" t="str">
            <v>Skärmset MTB fram/bak</v>
          </cell>
        </row>
        <row r="870">
          <cell r="A870" t="str">
            <v>C8250171</v>
          </cell>
          <cell r="B870" t="str">
            <v>Skärm fram MTB f/rammontering</v>
          </cell>
        </row>
        <row r="871">
          <cell r="A871" t="str">
            <v>C8250175</v>
          </cell>
          <cell r="B871" t="str">
            <v>Skärmset 33/622 matt svart fm</v>
          </cell>
        </row>
        <row r="872">
          <cell r="A872" t="str">
            <v>C8250180</v>
          </cell>
          <cell r="B872" t="str">
            <v>Skärmset 37/622 svart fm</v>
          </cell>
        </row>
        <row r="873">
          <cell r="A873" t="str">
            <v>C8250182</v>
          </cell>
          <cell r="B873" t="str">
            <v>Skärmset 45/622 svart fm</v>
          </cell>
        </row>
        <row r="874">
          <cell r="A874" t="str">
            <v>C8250184</v>
          </cell>
          <cell r="B874" t="str">
            <v>Skärmset 60/559 svart fm</v>
          </cell>
        </row>
        <row r="875">
          <cell r="A875" t="str">
            <v>C8250187</v>
          </cell>
          <cell r="B875" t="str">
            <v>Skärmset 37/622 matt svart fm</v>
          </cell>
        </row>
        <row r="876">
          <cell r="A876" t="str">
            <v>C8250202</v>
          </cell>
          <cell r="B876" t="str">
            <v>Skärmstag 365mm f u48-58 10st</v>
          </cell>
        </row>
        <row r="877">
          <cell r="A877" t="str">
            <v>C8250203</v>
          </cell>
          <cell r="B877" t="str">
            <v>Skärmstag 350mm f u48-58 10st</v>
          </cell>
        </row>
        <row r="878">
          <cell r="A878" t="str">
            <v>C8250221</v>
          </cell>
          <cell r="B878" t="str">
            <v>Skärmset Beavertail 26"-29"</v>
          </cell>
        </row>
        <row r="879">
          <cell r="A879" t="str">
            <v>C8250223</v>
          </cell>
          <cell r="B879" t="str">
            <v>Skärmset Rowdy 20"-24"</v>
          </cell>
        </row>
        <row r="880">
          <cell r="A880" t="str">
            <v>C8250224</v>
          </cell>
          <cell r="B880" t="str">
            <v>Skärm Shockblade II 26"-27.5"</v>
          </cell>
        </row>
        <row r="881">
          <cell r="A881" t="str">
            <v>C8250225</v>
          </cell>
          <cell r="B881" t="str">
            <v>Skärm Shockblade II 29"</v>
          </cell>
        </row>
        <row r="882">
          <cell r="A882" t="str">
            <v>C8250227</v>
          </cell>
          <cell r="B882" t="str">
            <v>Skärmset Velo 42 622 urban</v>
          </cell>
        </row>
        <row r="883">
          <cell r="A883" t="str">
            <v>C8250229</v>
          </cell>
          <cell r="B883" t="str">
            <v>Skärmset Velo 65 559-622 MTB</v>
          </cell>
        </row>
        <row r="884">
          <cell r="A884" t="str">
            <v>C8250230</v>
          </cell>
          <cell r="B884" t="str">
            <v>Skärm X-blade II 26"-27.5"</v>
          </cell>
        </row>
        <row r="885">
          <cell r="A885" t="str">
            <v>C8250231</v>
          </cell>
          <cell r="B885" t="str">
            <v>Skärm X-blade II 29"</v>
          </cell>
        </row>
        <row r="886">
          <cell r="A886" t="str">
            <v>C8250232</v>
          </cell>
          <cell r="B886" t="str">
            <v>Skärm X-Board 24"-29"</v>
          </cell>
        </row>
        <row r="887">
          <cell r="A887" t="str">
            <v>C8250234</v>
          </cell>
          <cell r="B887" t="str">
            <v>Skärmstag U-stay f Velo 42/47</v>
          </cell>
        </row>
        <row r="888">
          <cell r="A888" t="str">
            <v>C8250235</v>
          </cell>
          <cell r="B888" t="str">
            <v>Skärmset Longboard 35 622</v>
          </cell>
        </row>
        <row r="889">
          <cell r="A889" t="str">
            <v>C8250236</v>
          </cell>
          <cell r="B889" t="str">
            <v>Skärmset Longboard 45 622</v>
          </cell>
        </row>
        <row r="890">
          <cell r="A890" t="str">
            <v>C8250238</v>
          </cell>
          <cell r="B890" t="str">
            <v>Skärmsats Expander Trekking 51</v>
          </cell>
        </row>
        <row r="891">
          <cell r="A891" t="str">
            <v>C8250239</v>
          </cell>
          <cell r="B891" t="str">
            <v>Skärmsats Expander Trekking 46</v>
          </cell>
        </row>
        <row r="892">
          <cell r="A892" t="str">
            <v>C8250240</v>
          </cell>
          <cell r="B892" t="str">
            <v>Skärmsats Mud Pro 26"-29"</v>
          </cell>
        </row>
        <row r="893">
          <cell r="A893" t="str">
            <v>C8255845-BK</v>
          </cell>
          <cell r="B893" t="str">
            <v>Framskärm 46/622 plast svart</v>
          </cell>
        </row>
        <row r="894">
          <cell r="A894" t="str">
            <v>C8256023-BK</v>
          </cell>
          <cell r="B894" t="str">
            <v>Bakskärm 46/622 lång plast sv</v>
          </cell>
        </row>
        <row r="895">
          <cell r="A895" t="str">
            <v>C8256125-BK</v>
          </cell>
          <cell r="B895" t="str">
            <v>Bakskärm 46/622 lång plast sv</v>
          </cell>
        </row>
        <row r="896">
          <cell r="A896" t="str">
            <v>12727280</v>
          </cell>
          <cell r="B896" t="str">
            <v>Kedjeskydd std 38t svart</v>
          </cell>
        </row>
        <row r="897">
          <cell r="A897" t="str">
            <v>12750007</v>
          </cell>
          <cell r="B897" t="str">
            <v>Kedjeskydd std 48t svart</v>
          </cell>
        </row>
        <row r="898">
          <cell r="A898" t="str">
            <v>13640007</v>
          </cell>
          <cell r="B898" t="str">
            <v>Kedjeskyddsfäste plåt 38t</v>
          </cell>
        </row>
        <row r="899">
          <cell r="A899" t="str">
            <v>13640017</v>
          </cell>
          <cell r="B899" t="str">
            <v>Kedjeskyddsfäste glasfiber 38t</v>
          </cell>
        </row>
        <row r="900">
          <cell r="A900" t="str">
            <v>897007</v>
          </cell>
          <cell r="B900" t="str">
            <v>Kedjeskydd std 33t svart</v>
          </cell>
        </row>
        <row r="901">
          <cell r="A901" t="str">
            <v>897008</v>
          </cell>
          <cell r="B901" t="str">
            <v>Kedjeskydd std 38t svart</v>
          </cell>
        </row>
        <row r="902">
          <cell r="A902" t="str">
            <v>897009</v>
          </cell>
          <cell r="B902" t="str">
            <v>Kedjeskydd std 38t silver</v>
          </cell>
        </row>
        <row r="903">
          <cell r="A903" t="str">
            <v>C8300001</v>
          </cell>
          <cell r="B903" t="str">
            <v>Kedjeskydd roterande 42/44t</v>
          </cell>
        </row>
        <row r="904">
          <cell r="A904" t="str">
            <v>C8300002</v>
          </cell>
          <cell r="B904" t="str">
            <v>Kedjeskydd roterande 46/48t</v>
          </cell>
        </row>
        <row r="905">
          <cell r="A905" t="str">
            <v>C8300021</v>
          </cell>
          <cell r="B905" t="str">
            <v>Kedjeskydd 28/38/48t svart</v>
          </cell>
        </row>
        <row r="906">
          <cell r="A906" t="str">
            <v>C8300022</v>
          </cell>
          <cell r="B906" t="str">
            <v>Kedjeskydd std 38t silver</v>
          </cell>
        </row>
        <row r="907">
          <cell r="A907" t="str">
            <v>C8300023</v>
          </cell>
          <cell r="B907" t="str">
            <v>Kedjeskydd std 38t svart</v>
          </cell>
        </row>
        <row r="908">
          <cell r="A908" t="str">
            <v>C8300024</v>
          </cell>
          <cell r="B908" t="str">
            <v>Kedjeskydd 38t my 06 20" svart</v>
          </cell>
        </row>
        <row r="909">
          <cell r="A909" t="str">
            <v>C8300045</v>
          </cell>
          <cell r="B909" t="str">
            <v>Kedjeskydd lekcykel 12" 28t</v>
          </cell>
        </row>
        <row r="910">
          <cell r="A910" t="str">
            <v>C8300046</v>
          </cell>
          <cell r="B910" t="str">
            <v>Kedjeskydd lekcykel 16" 28t</v>
          </cell>
        </row>
        <row r="911">
          <cell r="A911" t="str">
            <v>C8300047</v>
          </cell>
          <cell r="B911" t="str">
            <v>Kedjeskydd lekcykel 20" 36t</v>
          </cell>
        </row>
        <row r="912">
          <cell r="A912" t="str">
            <v>C8300048</v>
          </cell>
          <cell r="B912" t="str">
            <v>Kedjeskydd 24" 36t</v>
          </cell>
        </row>
        <row r="913">
          <cell r="A913" t="str">
            <v>C8300059</v>
          </cell>
          <cell r="B913" t="str">
            <v>Kedjeskydd std 38t svart</v>
          </cell>
        </row>
        <row r="914">
          <cell r="A914" t="str">
            <v>C8300070</v>
          </cell>
          <cell r="B914" t="str">
            <v>Kedjeskydd heltäckande AGUDO</v>
          </cell>
        </row>
        <row r="915">
          <cell r="A915" t="str">
            <v>C8305006</v>
          </cell>
          <cell r="B915" t="str">
            <v>Kedjeskyddsbeslag bak</v>
          </cell>
        </row>
        <row r="916">
          <cell r="A916" t="str">
            <v>C8305244</v>
          </cell>
          <cell r="B916" t="str">
            <v>Kedjeskydd Twave 48t svart</v>
          </cell>
        </row>
        <row r="917">
          <cell r="A917" t="str">
            <v>C8305422</v>
          </cell>
          <cell r="B917" t="str">
            <v>Kedjeskyddsfäste 48t</v>
          </cell>
        </row>
        <row r="918">
          <cell r="A918" t="str">
            <v>C8305424</v>
          </cell>
          <cell r="B918" t="str">
            <v>Kedjeskydd heltäckande 48t sv</v>
          </cell>
        </row>
        <row r="919">
          <cell r="A919" t="str">
            <v>C8305427</v>
          </cell>
          <cell r="B919" t="str">
            <v>Kedjeskyddsfäste 38t</v>
          </cell>
        </row>
        <row r="920">
          <cell r="A920" t="str">
            <v>C8305427/RRD</v>
          </cell>
          <cell r="B920" t="str">
            <v>Kedjeskyddring f. Zafir röd</v>
          </cell>
        </row>
        <row r="921">
          <cell r="A921" t="str">
            <v>C8305427/RSV</v>
          </cell>
          <cell r="B921" t="str">
            <v>Kedjeskyddring för Zafir grå</v>
          </cell>
        </row>
        <row r="922">
          <cell r="A922" t="str">
            <v>C8305427/RWH</v>
          </cell>
          <cell r="B922" t="str">
            <v>Kedjeskyddring för Zafir vit</v>
          </cell>
        </row>
        <row r="923">
          <cell r="A923" t="str">
            <v>C8305427/ZBK</v>
          </cell>
          <cell r="B923" t="str">
            <v>Kedjeskydd Zafir 38t svart</v>
          </cell>
        </row>
        <row r="924">
          <cell r="A924" t="str">
            <v>C8305442</v>
          </cell>
          <cell r="B924" t="str">
            <v>Kedjeskyddsfäste 42T</v>
          </cell>
        </row>
        <row r="925">
          <cell r="A925" t="str">
            <v>C8305641-BK</v>
          </cell>
          <cell r="B925" t="str">
            <v>Kedjeskydd rf 42t svart</v>
          </cell>
        </row>
        <row r="926">
          <cell r="A926" t="str">
            <v>C8305641-SS</v>
          </cell>
          <cell r="B926" t="str">
            <v>Kedjeskydd rf 42t blankt</v>
          </cell>
        </row>
        <row r="927">
          <cell r="A927" t="str">
            <v>C8305642</v>
          </cell>
          <cell r="B927" t="str">
            <v>Kedjeskyddsfäste 42t</v>
          </cell>
        </row>
        <row r="928">
          <cell r="A928" t="str">
            <v>C8305718</v>
          </cell>
          <cell r="B928" t="str">
            <v>Kedjeskydd Chainbow 42/44t sv</v>
          </cell>
        </row>
        <row r="929">
          <cell r="A929" t="str">
            <v>C8305719</v>
          </cell>
          <cell r="B929" t="str">
            <v>Kedjeskyddsfäste 42/44t</v>
          </cell>
        </row>
        <row r="930">
          <cell r="A930" t="str">
            <v>C8350002</v>
          </cell>
          <cell r="B930" t="str">
            <v>Rockskydd finmaskigt svart</v>
          </cell>
        </row>
        <row r="931">
          <cell r="A931" t="str">
            <v>C8400022</v>
          </cell>
          <cell r="B931" t="str">
            <v>Ringlås Spectra Defence (20)</v>
          </cell>
        </row>
        <row r="932">
          <cell r="A932" t="str">
            <v>C8400025</v>
          </cell>
          <cell r="B932" t="str">
            <v>Wirelås plug-in 1500mm</v>
          </cell>
        </row>
        <row r="933">
          <cell r="A933" t="str">
            <v>C8400044</v>
          </cell>
          <cell r="B933" t="str">
            <v>Ringlås solid+ sv BULK (20)</v>
          </cell>
        </row>
        <row r="934">
          <cell r="A934" t="str">
            <v>C8400053</v>
          </cell>
          <cell r="B934" t="str">
            <v>Ringlås solid plus svart</v>
          </cell>
        </row>
        <row r="935">
          <cell r="A935" t="str">
            <v>C8400075</v>
          </cell>
          <cell r="B935" t="str">
            <v>Ringlås solid+ m 150cm wirelås</v>
          </cell>
        </row>
        <row r="936">
          <cell r="A936" t="str">
            <v>C8400076</v>
          </cell>
          <cell r="B936" t="str">
            <v>Wirelås plug-in 1800mm</v>
          </cell>
        </row>
        <row r="937">
          <cell r="A937" t="str">
            <v>C8400077</v>
          </cell>
          <cell r="B937" t="str">
            <v>Kätting plug-i n Block XXL</v>
          </cell>
        </row>
        <row r="938">
          <cell r="A938" t="str">
            <v>C8400078</v>
          </cell>
          <cell r="B938" t="str">
            <v>Ringlås Block xxl</v>
          </cell>
        </row>
        <row r="939">
          <cell r="A939" t="str">
            <v>C8400079</v>
          </cell>
          <cell r="B939" t="str">
            <v>Monteringssats ringlås (Flex)</v>
          </cell>
        </row>
        <row r="940">
          <cell r="A940" t="str">
            <v>C8400084</v>
          </cell>
          <cell r="B940" t="str">
            <v>Kättinglås Rigid m kodlås rosa</v>
          </cell>
        </row>
        <row r="941">
          <cell r="A941" t="str">
            <v>C8400086</v>
          </cell>
          <cell r="B941" t="str">
            <v>Kättinglås Rigid m kodlås blå</v>
          </cell>
        </row>
        <row r="942">
          <cell r="A942" t="str">
            <v>C8400087</v>
          </cell>
          <cell r="B942" t="str">
            <v>Kättinglås plug-in grovt</v>
          </cell>
        </row>
        <row r="943">
          <cell r="A943" t="str">
            <v>C8400100</v>
          </cell>
          <cell r="B943" t="str">
            <v>Plastknopp för 7mm låspinne</v>
          </cell>
        </row>
        <row r="944">
          <cell r="A944" t="str">
            <v>C8400123</v>
          </cell>
          <cell r="B944" t="str">
            <v>Kättinglås Newton ProMoto +2</v>
          </cell>
        </row>
        <row r="945">
          <cell r="A945" t="str">
            <v>C8400133</v>
          </cell>
          <cell r="B945" t="str">
            <v>Spirallås 15x1800mm m. hållare</v>
          </cell>
        </row>
        <row r="946">
          <cell r="A946" t="str">
            <v>C8400135</v>
          </cell>
          <cell r="B946" t="str">
            <v>Spirallås 10x1800mm m. hållare</v>
          </cell>
        </row>
        <row r="947">
          <cell r="A947" t="str">
            <v>C8400136</v>
          </cell>
          <cell r="B947" t="str">
            <v>Spirallås 12x1800mm m. hållare</v>
          </cell>
        </row>
        <row r="948">
          <cell r="A948" t="str">
            <v>C8400138</v>
          </cell>
          <cell r="B948" t="str">
            <v>Spirallås 10x1800mm m. hållare</v>
          </cell>
        </row>
        <row r="949">
          <cell r="A949" t="str">
            <v>C8400139</v>
          </cell>
          <cell r="B949" t="str">
            <v>Spirallås 12x1800mm m. hållare</v>
          </cell>
        </row>
        <row r="950">
          <cell r="A950" t="str">
            <v>C8400142</v>
          </cell>
          <cell r="B950" t="str">
            <v>Wirelås 10x650mm m.kod svart</v>
          </cell>
        </row>
        <row r="951">
          <cell r="A951" t="str">
            <v>C8400150</v>
          </cell>
          <cell r="B951" t="str">
            <v>Wirelås 10x650mm m.nyckel sv</v>
          </cell>
        </row>
        <row r="952">
          <cell r="A952" t="str">
            <v>C8400162</v>
          </cell>
          <cell r="B952" t="str">
            <v>Låswire 8x2500mm med två öglor</v>
          </cell>
        </row>
        <row r="953">
          <cell r="A953" t="str">
            <v>C8400190</v>
          </cell>
          <cell r="B953" t="str">
            <v>Bygellås Newton pro 190mm</v>
          </cell>
        </row>
        <row r="954">
          <cell r="A954" t="str">
            <v>C8400192</v>
          </cell>
          <cell r="B954" t="str">
            <v>Lås vikbart Newton FL90K</v>
          </cell>
        </row>
        <row r="955">
          <cell r="A955" t="str">
            <v>C8400194</v>
          </cell>
          <cell r="B955" t="str">
            <v>Kättinglås Cherto compact 95</v>
          </cell>
        </row>
        <row r="956">
          <cell r="A956" t="str">
            <v>C8400196</v>
          </cell>
          <cell r="B956" t="str">
            <v>Kättinglås Rigid m kodlås sv</v>
          </cell>
        </row>
        <row r="957">
          <cell r="A957" t="str">
            <v>C8400202</v>
          </cell>
          <cell r="B957" t="str">
            <v>Lås vikbart ULTRA 90</v>
          </cell>
        </row>
        <row r="958">
          <cell r="A958" t="str">
            <v>C8400203</v>
          </cell>
          <cell r="B958" t="str">
            <v>Kättinglås Absolut 9-90</v>
          </cell>
        </row>
        <row r="959">
          <cell r="A959" t="str">
            <v>C8400204</v>
          </cell>
          <cell r="B959" t="str">
            <v>Kättinglås Absolut 5-90</v>
          </cell>
        </row>
        <row r="960">
          <cell r="A960" t="str">
            <v>C8400205</v>
          </cell>
          <cell r="B960" t="str">
            <v>Kättinglås Rigid m kodlås lila</v>
          </cell>
        </row>
        <row r="961">
          <cell r="A961" t="str">
            <v>C8400206</v>
          </cell>
          <cell r="B961" t="str">
            <v>Kättinglås Rigid m kodlås grön</v>
          </cell>
        </row>
        <row r="962">
          <cell r="A962" t="str">
            <v>C8400207</v>
          </cell>
          <cell r="B962" t="str">
            <v>Wirelås Resolute 6-60 armegrön</v>
          </cell>
        </row>
        <row r="963">
          <cell r="A963" t="str">
            <v>C8400208</v>
          </cell>
          <cell r="B963" t="str">
            <v>Wirelås Resolute 6-60 isblå</v>
          </cell>
        </row>
        <row r="964">
          <cell r="A964" t="str">
            <v>C8400209</v>
          </cell>
          <cell r="B964" t="str">
            <v>Wirelås Resolute 6-60 mörkblå</v>
          </cell>
        </row>
        <row r="965">
          <cell r="A965" t="str">
            <v>C8400210</v>
          </cell>
          <cell r="B965" t="str">
            <v>Wirelås Resolute 6-60 mörklila</v>
          </cell>
        </row>
        <row r="966">
          <cell r="A966" t="str">
            <v>C8400211</v>
          </cell>
          <cell r="B966" t="str">
            <v>Kättinglås plug-in RCL+ 140</v>
          </cell>
        </row>
        <row r="967">
          <cell r="A967" t="str">
            <v>C8405069</v>
          </cell>
          <cell r="B967" t="str">
            <v>AXA Solid+/låscylider EGOING</v>
          </cell>
        </row>
        <row r="968">
          <cell r="A968" t="str">
            <v>C8405125</v>
          </cell>
          <cell r="B968" t="str">
            <v>AXA Solid+/låscylider EGOING</v>
          </cell>
        </row>
        <row r="969">
          <cell r="A969" t="str">
            <v>817308</v>
          </cell>
          <cell r="B969" t="str">
            <v>Kabelhållare dubbel svart</v>
          </cell>
        </row>
        <row r="970">
          <cell r="A970" t="str">
            <v>C8450026</v>
          </cell>
          <cell r="B970" t="str">
            <v>Kabelhållare "snipa" (20)</v>
          </cell>
        </row>
        <row r="971">
          <cell r="A971" t="str">
            <v>C8450101</v>
          </cell>
          <cell r="B971" t="str">
            <v>Kabelhållare enkel svart</v>
          </cell>
        </row>
        <row r="972">
          <cell r="A972" t="str">
            <v>C8450105</v>
          </cell>
          <cell r="B972" t="str">
            <v>Bromskabelset fram &amp; bak svart</v>
          </cell>
        </row>
        <row r="973">
          <cell r="A973" t="str">
            <v>C8450107</v>
          </cell>
          <cell r="B973" t="str">
            <v>Bromskabel universal 600/750mm</v>
          </cell>
        </row>
        <row r="974">
          <cell r="A974" t="str">
            <v>C8450108</v>
          </cell>
          <cell r="B974" t="str">
            <v>Bromskabel universal 2000/2100</v>
          </cell>
        </row>
        <row r="975">
          <cell r="A975" t="str">
            <v>C8450109</v>
          </cell>
          <cell r="B975" t="str">
            <v>Vxl-wire universal 1.1x2000mm</v>
          </cell>
        </row>
        <row r="976">
          <cell r="A976" t="str">
            <v>C8450110</v>
          </cell>
          <cell r="B976" t="str">
            <v>Vxl-wire universal 1.1x2000mm</v>
          </cell>
        </row>
        <row r="977">
          <cell r="A977" t="str">
            <v>C8450111</v>
          </cell>
          <cell r="B977" t="str">
            <v>Vxl-wire univ 1.1x2100mm (100)</v>
          </cell>
        </row>
        <row r="978">
          <cell r="A978" t="str">
            <v>C8450120</v>
          </cell>
          <cell r="B978" t="str">
            <v>Br-wire MTB 1.5x1700mm</v>
          </cell>
        </row>
        <row r="979">
          <cell r="A979" t="str">
            <v>C8450121</v>
          </cell>
          <cell r="B979" t="str">
            <v>Br-wire MTB 1.5x1700mm (100)</v>
          </cell>
        </row>
        <row r="980">
          <cell r="A980" t="str">
            <v>C8450124</v>
          </cell>
          <cell r="B980" t="str">
            <v>Br-wire univ 1.5x2000mm</v>
          </cell>
        </row>
        <row r="981">
          <cell r="A981" t="str">
            <v>C8450125</v>
          </cell>
          <cell r="B981" t="str">
            <v>Växelkabelhölje 2200 mm svart</v>
          </cell>
        </row>
        <row r="982">
          <cell r="A982" t="str">
            <v>C8450131</v>
          </cell>
          <cell r="B982" t="str">
            <v>Växelkabelhölje 30 m svart</v>
          </cell>
        </row>
        <row r="983">
          <cell r="A983" t="str">
            <v>C8450143</v>
          </cell>
          <cell r="B983" t="str">
            <v>Bromskabelhölje 30 m svart</v>
          </cell>
        </row>
        <row r="984">
          <cell r="A984" t="str">
            <v>C8450149</v>
          </cell>
          <cell r="B984" t="str">
            <v>Växelkabel SRAM tt 600/2000mm</v>
          </cell>
        </row>
        <row r="985">
          <cell r="A985" t="str">
            <v>C8450150</v>
          </cell>
          <cell r="B985" t="str">
            <v>Växelkabel SRAM tt 1800/2000mm</v>
          </cell>
        </row>
        <row r="986">
          <cell r="A986" t="str">
            <v>C8450152</v>
          </cell>
          <cell r="B986" t="str">
            <v>Växelwire SRAM tt 2000mm</v>
          </cell>
        </row>
        <row r="987">
          <cell r="A987" t="str">
            <v>C8450153</v>
          </cell>
          <cell r="B987" t="str">
            <v>Ändhylsa för innerwire (500)</v>
          </cell>
        </row>
        <row r="988">
          <cell r="A988" t="str">
            <v>C8450157</v>
          </cell>
          <cell r="B988" t="str">
            <v>Ändhylsa f br-h svart (150)</v>
          </cell>
        </row>
        <row r="989">
          <cell r="A989" t="str">
            <v>C8450159</v>
          </cell>
          <cell r="B989" t="str">
            <v>Ändhylsa f vxl-h svart (150)</v>
          </cell>
        </row>
        <row r="990">
          <cell r="A990" t="str">
            <v>C8450164</v>
          </cell>
          <cell r="B990" t="str">
            <v>Ändhylsa f br-h svart (150)</v>
          </cell>
        </row>
        <row r="991">
          <cell r="A991" t="str">
            <v>C8450168</v>
          </cell>
          <cell r="B991" t="str">
            <v>Ändhylsa f vxl-h svart (150)</v>
          </cell>
        </row>
        <row r="992">
          <cell r="A992" t="str">
            <v>C8450172</v>
          </cell>
          <cell r="B992" t="str">
            <v>Ramskydd f vxl.k h svart (10)</v>
          </cell>
        </row>
        <row r="993">
          <cell r="A993" t="str">
            <v>67820001</v>
          </cell>
          <cell r="B993" t="str">
            <v>Ventiladapter bil till cykel</v>
          </cell>
        </row>
        <row r="994">
          <cell r="A994" t="str">
            <v>C8500031</v>
          </cell>
          <cell r="B994" t="str">
            <v>Pump air supply 41-47cm</v>
          </cell>
        </row>
        <row r="995">
          <cell r="A995" t="str">
            <v>C8500032</v>
          </cell>
          <cell r="B995" t="str">
            <v>Pump air supply 46-52cm</v>
          </cell>
        </row>
        <row r="996">
          <cell r="A996" t="str">
            <v>C8500033</v>
          </cell>
          <cell r="B996" t="str">
            <v>Pump air supply 51-57cm</v>
          </cell>
        </row>
        <row r="997">
          <cell r="A997" t="str">
            <v>C8500110</v>
          </cell>
          <cell r="B997" t="str">
            <v>Ventiladapter racer till cykel</v>
          </cell>
        </row>
        <row r="998">
          <cell r="A998" t="str">
            <v>C8500117</v>
          </cell>
          <cell r="B998" t="str">
            <v>Kolsyrepatron 16gr (20)</v>
          </cell>
        </row>
        <row r="999">
          <cell r="A999" t="str">
            <v>C8500135</v>
          </cell>
          <cell r="B999" t="str">
            <v>Kolsyrepatron 25gr (2st)</v>
          </cell>
        </row>
        <row r="1000">
          <cell r="A1000" t="str">
            <v>C8500139</v>
          </cell>
          <cell r="B1000" t="str">
            <v>Pumphuvud dualhead</v>
          </cell>
        </row>
        <row r="1001">
          <cell r="A1001" t="str">
            <v>C8500162</v>
          </cell>
          <cell r="B1001" t="str">
            <v>Fotpump aeris mörkgrå</v>
          </cell>
        </row>
        <row r="1002">
          <cell r="A1002" t="str">
            <v>C8500163</v>
          </cell>
          <cell r="B1002" t="str">
            <v>Fotpump pressus m.mätare svart</v>
          </cell>
        </row>
        <row r="1003">
          <cell r="A1003" t="str">
            <v>C8500164</v>
          </cell>
          <cell r="B1003" t="str">
            <v>Fotpump pressura svart</v>
          </cell>
        </row>
        <row r="1004">
          <cell r="A1004" t="str">
            <v>C8500165</v>
          </cell>
          <cell r="B1004" t="str">
            <v>Gaffelpump alu furca svart</v>
          </cell>
        </row>
        <row r="1005">
          <cell r="A1005" t="str">
            <v>C8500166</v>
          </cell>
          <cell r="B1005" t="str">
            <v>Minipump intra svart</v>
          </cell>
        </row>
        <row r="1006">
          <cell r="A1006" t="str">
            <v>C8500168</v>
          </cell>
          <cell r="B1006" t="str">
            <v>Minipump pacta svart</v>
          </cell>
        </row>
        <row r="1007">
          <cell r="A1007" t="str">
            <v>C8500169</v>
          </cell>
          <cell r="B1007" t="str">
            <v>Minipump dis svart</v>
          </cell>
        </row>
        <row r="1008">
          <cell r="A1008" t="str">
            <v>C8500174</v>
          </cell>
          <cell r="B1008" t="str">
            <v>Minipump reddo m. mätare svart</v>
          </cell>
        </row>
        <row r="1009">
          <cell r="A1009" t="str">
            <v>C8550001</v>
          </cell>
          <cell r="B1009" t="str">
            <v>Ringklocka racer svart</v>
          </cell>
        </row>
        <row r="1010">
          <cell r="A1010" t="str">
            <v>C8550002</v>
          </cell>
          <cell r="B1010" t="str">
            <v>Ringklocka racer silv</v>
          </cell>
        </row>
        <row r="1011">
          <cell r="A1011" t="str">
            <v>C8550003</v>
          </cell>
          <cell r="B1011" t="str">
            <v>Ringklocka mini svart</v>
          </cell>
        </row>
        <row r="1012">
          <cell r="A1012" t="str">
            <v>C8550004</v>
          </cell>
          <cell r="B1012" t="str">
            <v>Ringklocka mini silver</v>
          </cell>
        </row>
        <row r="1013">
          <cell r="A1013" t="str">
            <v>C8550009</v>
          </cell>
          <cell r="B1013" t="str">
            <v>Ringklocka krom</v>
          </cell>
        </row>
        <row r="1014">
          <cell r="A1014" t="str">
            <v>C8550035</v>
          </cell>
          <cell r="B1014" t="str">
            <v>Ringklocka race mässing</v>
          </cell>
        </row>
        <row r="1015">
          <cell r="A1015" t="str">
            <v>C8550036</v>
          </cell>
          <cell r="B1015" t="str">
            <v>Ringklocka svart</v>
          </cell>
        </row>
        <row r="1016">
          <cell r="A1016" t="str">
            <v>C8600002</v>
          </cell>
          <cell r="B1016" t="str">
            <v>Cykelkorg för pakethållare</v>
          </cell>
        </row>
        <row r="1017">
          <cell r="A1017" t="str">
            <v>C8600003</v>
          </cell>
          <cell r="B1017" t="str">
            <v>Cykelkorg fram för styre svart</v>
          </cell>
        </row>
        <row r="1018">
          <cell r="A1018" t="str">
            <v>C8600004</v>
          </cell>
          <cell r="B1018" t="str">
            <v>Cykelkorg fram svart original</v>
          </cell>
        </row>
        <row r="1019">
          <cell r="A1019" t="str">
            <v>C8600006</v>
          </cell>
          <cell r="B1019" t="str">
            <v>Cykelkorg för styre svart</v>
          </cell>
        </row>
        <row r="1020">
          <cell r="A1020" t="str">
            <v>C8600008</v>
          </cell>
          <cell r="B1020" t="str">
            <v>Cykelkorg för pakethållare</v>
          </cell>
        </row>
        <row r="1021">
          <cell r="A1021" t="str">
            <v>C8600009</v>
          </cell>
          <cell r="B1021" t="str">
            <v>Cykelkorg för pakethållare</v>
          </cell>
        </row>
        <row r="1022">
          <cell r="A1022" t="str">
            <v>C8600010</v>
          </cell>
          <cell r="B1022" t="str">
            <v>Cykelkorg fram 28" svart</v>
          </cell>
        </row>
        <row r="1023">
          <cell r="A1023" t="str">
            <v>C8600011</v>
          </cell>
          <cell r="B1023" t="str">
            <v>Cykelkorg fram junior svart</v>
          </cell>
        </row>
        <row r="1024">
          <cell r="A1024" t="str">
            <v>C8600016</v>
          </cell>
          <cell r="B1024" t="str">
            <v>Korg med AVS clicksystem</v>
          </cell>
        </row>
        <row r="1025">
          <cell r="A1025" t="str">
            <v>C8600027</v>
          </cell>
          <cell r="B1025" t="str">
            <v>Korgfäste styrlager 1 1/8" sv</v>
          </cell>
        </row>
        <row r="1026">
          <cell r="A1026" t="str">
            <v>C8600028</v>
          </cell>
          <cell r="B1026" t="str">
            <v>Korgfäste styrlager 1" svart</v>
          </cell>
        </row>
        <row r="1027">
          <cell r="A1027" t="str">
            <v>C8600035</v>
          </cell>
          <cell r="B1027" t="str">
            <v>Stabilisatorfjäder rostfri</v>
          </cell>
        </row>
        <row r="1028">
          <cell r="A1028" t="str">
            <v>C8600036</v>
          </cell>
          <cell r="B1028" t="str">
            <v>Trälåda för frampkt hållare</v>
          </cell>
        </row>
        <row r="1029">
          <cell r="A1029" t="str">
            <v>C8600044</v>
          </cell>
          <cell r="B1029" t="str">
            <v>Cykelkorg Pronto svart S</v>
          </cell>
        </row>
        <row r="1030">
          <cell r="A1030" t="str">
            <v>C8600045</v>
          </cell>
          <cell r="B1030" t="str">
            <v>Cykelkorg Pronto svart M</v>
          </cell>
        </row>
        <row r="1031">
          <cell r="A1031" t="str">
            <v>C8600046</v>
          </cell>
          <cell r="B1031" t="str">
            <v>Cykelkorg Pronto svart L</v>
          </cell>
        </row>
        <row r="1032">
          <cell r="A1032" t="str">
            <v>C8600049</v>
          </cell>
          <cell r="B1032" t="str">
            <v>Cykelkorg fram barn 16" Svart</v>
          </cell>
        </row>
        <row r="1033">
          <cell r="A1033" t="str">
            <v>C8600052</v>
          </cell>
          <cell r="B1033" t="str">
            <v>Cykelkorg fram junior 24" sv</v>
          </cell>
        </row>
        <row r="1034">
          <cell r="A1034" t="str">
            <v>C8600053</v>
          </cell>
          <cell r="B1034" t="str">
            <v>Cykelkorg fram barn 20" Svart</v>
          </cell>
        </row>
        <row r="1035">
          <cell r="A1035" t="str">
            <v>C8600056</v>
          </cell>
          <cell r="B1035" t="str">
            <v>Cykelkorg fram"rotting"l.brun</v>
          </cell>
        </row>
        <row r="1036">
          <cell r="A1036" t="str">
            <v>C8600058</v>
          </cell>
          <cell r="B1036" t="str">
            <v>Cykelkorg fram "rotting" svart</v>
          </cell>
        </row>
        <row r="1037">
          <cell r="A1037" t="str">
            <v>C8600065</v>
          </cell>
          <cell r="B1037" t="str">
            <v>Cykelkorg bak "rotting" svart</v>
          </cell>
        </row>
        <row r="1038">
          <cell r="A1038" t="str">
            <v>C8600067</v>
          </cell>
          <cell r="B1038" t="str">
            <v>Cykelkorg bak stor svart</v>
          </cell>
        </row>
        <row r="1039">
          <cell r="A1039" t="str">
            <v>C8600074</v>
          </cell>
          <cell r="B1039" t="str">
            <v>Cykelkorg fram junior 26" sv</v>
          </cell>
        </row>
        <row r="1040">
          <cell r="A1040" t="str">
            <v>C8600079</v>
          </cell>
          <cell r="B1040" t="str">
            <v>Träkorg Woodie  AVS</v>
          </cell>
        </row>
        <row r="1041">
          <cell r="A1041" t="str">
            <v>C8600080</v>
          </cell>
          <cell r="B1041" t="str">
            <v>Cykelkorg fram "quicklock" sv</v>
          </cell>
        </row>
        <row r="1042">
          <cell r="A1042" t="str">
            <v>C8600099</v>
          </cell>
          <cell r="B1042" t="str">
            <v>Cykelkorg Epic Curve AVS Svart</v>
          </cell>
        </row>
        <row r="1043">
          <cell r="A1043" t="str">
            <v>C8600102</v>
          </cell>
          <cell r="B1043" t="str">
            <v>Epic QB korg AVS Shopper</v>
          </cell>
        </row>
        <row r="1044">
          <cell r="A1044" t="str">
            <v>C8600104</v>
          </cell>
          <cell r="B1044" t="str">
            <v>Cykelkorg Epic alu AVS</v>
          </cell>
        </row>
        <row r="1045">
          <cell r="A1045" t="str">
            <v>C8600106</v>
          </cell>
          <cell r="B1045" t="str">
            <v>Korg Picnic Rotting AVS</v>
          </cell>
        </row>
        <row r="1046">
          <cell r="A1046" t="str">
            <v>C8600107</v>
          </cell>
          <cell r="B1046" t="str">
            <v>Cykelkorg Picnic AVS svart</v>
          </cell>
        </row>
        <row r="1047">
          <cell r="A1047" t="str">
            <v>C8600148</v>
          </cell>
          <cell r="B1047" t="str">
            <v>Cykelkorg Epic Shopper AVS Sv</v>
          </cell>
        </row>
        <row r="1048">
          <cell r="A1048" t="str">
            <v>C8600149</v>
          </cell>
          <cell r="B1048" t="str">
            <v>Cykelkorg Bakery AVS</v>
          </cell>
        </row>
        <row r="1049">
          <cell r="A1049" t="str">
            <v>C8600150</v>
          </cell>
          <cell r="B1049" t="str">
            <v>Cykelkorg Retro AVS</v>
          </cell>
        </row>
        <row r="1050">
          <cell r="A1050" t="str">
            <v>C8600151</v>
          </cell>
          <cell r="B1050" t="str">
            <v>Cykelkorg Duo L AVS</v>
          </cell>
        </row>
        <row r="1051">
          <cell r="A1051" t="str">
            <v>C8600152</v>
          </cell>
          <cell r="B1051" t="str">
            <v>Cykelkorg Epic smart AVS</v>
          </cell>
        </row>
        <row r="1052">
          <cell r="A1052" t="str">
            <v>C8600153</v>
          </cell>
          <cell r="B1052" t="str">
            <v>Cykelkorg Epic Multi AVS</v>
          </cell>
        </row>
        <row r="1053">
          <cell r="A1053" t="str">
            <v>C8600154</v>
          </cell>
          <cell r="B1053" t="str">
            <v>Cykelkorg Bakery Crate AVS</v>
          </cell>
        </row>
        <row r="1054">
          <cell r="A1054" t="str">
            <v>C8600155</v>
          </cell>
          <cell r="B1054" t="str">
            <v>Cykelkorg Grocery AVS</v>
          </cell>
        </row>
        <row r="1055">
          <cell r="A1055" t="str">
            <v>C8600156</v>
          </cell>
          <cell r="B1055" t="str">
            <v>Cykelkorg Picnic AVS grå</v>
          </cell>
        </row>
        <row r="1056">
          <cell r="A1056" t="str">
            <v>C8600157</v>
          </cell>
          <cell r="B1056" t="str">
            <v>Cykelkorg Bring L AVS</v>
          </cell>
        </row>
        <row r="1057">
          <cell r="A1057" t="str">
            <v>C8600158</v>
          </cell>
          <cell r="B1057" t="str">
            <v>Cykelkorg Bring M AVS</v>
          </cell>
        </row>
        <row r="1058">
          <cell r="A1058" t="str">
            <v>C8600159</v>
          </cell>
          <cell r="B1058" t="str">
            <v>Galler och insats för Duo L</v>
          </cell>
        </row>
        <row r="1059">
          <cell r="A1059" t="str">
            <v>C8600160</v>
          </cell>
          <cell r="B1059" t="str">
            <v>Galler och insats f Epic multi</v>
          </cell>
        </row>
        <row r="1060">
          <cell r="A1060" t="str">
            <v>C8600161</v>
          </cell>
          <cell r="B1060" t="str">
            <v>Spännband med klickfäste svart</v>
          </cell>
        </row>
        <row r="1061">
          <cell r="A1061" t="str">
            <v>C8600162</v>
          </cell>
          <cell r="B1061" t="str">
            <v>Spännband med klickfäste beige</v>
          </cell>
        </row>
        <row r="1062">
          <cell r="A1062" t="str">
            <v>C8600167</v>
          </cell>
          <cell r="B1062" t="str">
            <v>Cykelkorg Carry AVS svart</v>
          </cell>
        </row>
        <row r="1063">
          <cell r="A1063" t="str">
            <v>C8605008</v>
          </cell>
          <cell r="B1063" t="str">
            <v>Förstärkningsplatta för korg</v>
          </cell>
        </row>
        <row r="1064">
          <cell r="A1064" t="str">
            <v>C8605105</v>
          </cell>
          <cell r="B1064" t="str">
            <v>Korgstag med fäste för lykta</v>
          </cell>
        </row>
        <row r="1065">
          <cell r="A1065" t="str">
            <v>C8605213</v>
          </cell>
          <cell r="B1065" t="str">
            <v>Cykelkorg fram randig m.botten</v>
          </cell>
        </row>
        <row r="1066">
          <cell r="A1066" t="str">
            <v>C8650001</v>
          </cell>
          <cell r="B1066" t="str">
            <v>Skruv torx m5x8mm rf (100st)</v>
          </cell>
        </row>
        <row r="1067">
          <cell r="A1067" t="str">
            <v>C8650002</v>
          </cell>
          <cell r="B1067" t="str">
            <v>Skruv torx m5x10mm rf (100st)</v>
          </cell>
        </row>
        <row r="1068">
          <cell r="A1068" t="str">
            <v>C8650003</v>
          </cell>
          <cell r="B1068" t="str">
            <v>Skruv torx m5x12mm rf (100st)</v>
          </cell>
        </row>
        <row r="1069">
          <cell r="A1069" t="str">
            <v>C8650004</v>
          </cell>
          <cell r="B1069" t="str">
            <v>Skruv torx m5x16mm rf (100st)</v>
          </cell>
        </row>
        <row r="1070">
          <cell r="A1070" t="str">
            <v>C8650006</v>
          </cell>
          <cell r="B1070" t="str">
            <v>Skruv torx m5x20mm rf (100st)</v>
          </cell>
        </row>
        <row r="1071">
          <cell r="A1071" t="str">
            <v>C8650007</v>
          </cell>
          <cell r="B1071" t="str">
            <v>Skruv torx m5x25mm rf (100st)</v>
          </cell>
        </row>
        <row r="1072">
          <cell r="A1072" t="str">
            <v>C8650010</v>
          </cell>
          <cell r="B1072" t="str">
            <v>Skruv insex m5x8mm rf (100st)</v>
          </cell>
        </row>
        <row r="1073">
          <cell r="A1073" t="str">
            <v>C8650011</v>
          </cell>
          <cell r="B1073" t="str">
            <v>Skruv insex m5x12mm rf (100st)</v>
          </cell>
        </row>
        <row r="1074">
          <cell r="A1074" t="str">
            <v>C8650012</v>
          </cell>
          <cell r="B1074" t="str">
            <v>Skruv insex m5x16mm rf (100st)</v>
          </cell>
        </row>
        <row r="1075">
          <cell r="A1075" t="str">
            <v>C8650013</v>
          </cell>
          <cell r="B1075" t="str">
            <v>Skruv insex m5x20mm rf (100st)</v>
          </cell>
        </row>
        <row r="1076">
          <cell r="A1076" t="str">
            <v>C8650014</v>
          </cell>
          <cell r="B1076" t="str">
            <v>Skruv insex m5x25mm rf (100st)</v>
          </cell>
        </row>
        <row r="1077">
          <cell r="A1077" t="str">
            <v>C8650020</v>
          </cell>
          <cell r="B1077" t="str">
            <v>Skruv insex m6x12mm rf (100st)</v>
          </cell>
        </row>
        <row r="1078">
          <cell r="A1078" t="str">
            <v>C8650021</v>
          </cell>
          <cell r="B1078" t="str">
            <v>Skruv insex m6x16mm rf (100st)</v>
          </cell>
        </row>
        <row r="1079">
          <cell r="A1079" t="str">
            <v>C8650022</v>
          </cell>
          <cell r="B1079" t="str">
            <v>Skruv insex m6x20mm rf (100st)</v>
          </cell>
        </row>
        <row r="1080">
          <cell r="A1080" t="str">
            <v>C8650030</v>
          </cell>
          <cell r="B1080" t="str">
            <v>Mutter nylock m5 rf (100st)</v>
          </cell>
        </row>
        <row r="1081">
          <cell r="A1081" t="str">
            <v>C8650040</v>
          </cell>
          <cell r="B1081" t="str">
            <v>Mutter nylock m6 rf (100st)</v>
          </cell>
        </row>
        <row r="1082">
          <cell r="A1082" t="str">
            <v>C8650050</v>
          </cell>
          <cell r="B1082" t="str">
            <v>Bricka 5x10mm rf (100st)</v>
          </cell>
        </row>
        <row r="1083">
          <cell r="A1083" t="str">
            <v>C8650051</v>
          </cell>
          <cell r="B1083" t="str">
            <v>Bricka 5x15mm rf (100st)</v>
          </cell>
        </row>
        <row r="1084">
          <cell r="A1084" t="str">
            <v>C8650060</v>
          </cell>
          <cell r="B1084" t="str">
            <v>Bricka 6x12mm rf (100st)</v>
          </cell>
        </row>
        <row r="1085">
          <cell r="A1085" t="str">
            <v>C8650061</v>
          </cell>
          <cell r="B1085" t="str">
            <v>Bricka 6x16mm rf (100st)</v>
          </cell>
        </row>
        <row r="1086">
          <cell r="A1086" t="str">
            <v>C8650070</v>
          </cell>
          <cell r="B1086" t="str">
            <v>Bricka tandad 5x10mm rf (100)</v>
          </cell>
        </row>
        <row r="1087">
          <cell r="A1087" t="str">
            <v>C8650075</v>
          </cell>
          <cell r="B1087" t="str">
            <v>Bricka tandad 6x11mm rf (100)</v>
          </cell>
        </row>
        <row r="1088">
          <cell r="A1088" t="str">
            <v>C8650090</v>
          </cell>
          <cell r="B1088" t="str">
            <v>Skruv insex m6x30mm rf (100st)</v>
          </cell>
        </row>
        <row r="1089">
          <cell r="A1089" t="str">
            <v>C8650091</v>
          </cell>
          <cell r="B1089" t="str">
            <v>Skruv insex m6x45mm rf (100st)</v>
          </cell>
        </row>
        <row r="1090">
          <cell r="A1090" t="str">
            <v>C8650092</v>
          </cell>
          <cell r="B1090" t="str">
            <v>Skruv insex m6x50mm rf (100st)</v>
          </cell>
        </row>
        <row r="1091">
          <cell r="A1091" t="str">
            <v>C8650093</v>
          </cell>
          <cell r="B1091" t="str">
            <v>Skruv insex m6x55mm rf (100st)</v>
          </cell>
        </row>
        <row r="1092">
          <cell r="A1092" t="str">
            <v>C8650094</v>
          </cell>
          <cell r="B1092" t="str">
            <v>Skruv insex m6x65mm rf (100st)</v>
          </cell>
        </row>
        <row r="1093">
          <cell r="A1093" t="str">
            <v>C8650095</v>
          </cell>
          <cell r="B1093" t="str">
            <v>Skruv insex m6x70mm rf (100st)</v>
          </cell>
        </row>
        <row r="1094">
          <cell r="A1094" t="str">
            <v>C8650102</v>
          </cell>
          <cell r="B1094" t="str">
            <v>Buntband 4.8x200mm sv (100st)</v>
          </cell>
        </row>
        <row r="1095">
          <cell r="A1095" t="str">
            <v>C8650103</v>
          </cell>
          <cell r="B1095" t="str">
            <v>Buntband 4.8x290mm sv (100st)</v>
          </cell>
        </row>
        <row r="1096">
          <cell r="A1096" t="str">
            <v>C8650104</v>
          </cell>
          <cell r="B1096" t="str">
            <v>Buntband 7.8x365mm sv (100st)</v>
          </cell>
        </row>
        <row r="1097">
          <cell r="A1097" t="str">
            <v>C8650105</v>
          </cell>
          <cell r="B1097" t="str">
            <v>Buntband 2.6x200mm sv (100st)</v>
          </cell>
        </row>
        <row r="1098">
          <cell r="A1098" t="str">
            <v>C8650106</v>
          </cell>
          <cell r="B1098" t="str">
            <v>Buntband 3.6x200mm sv (100st)</v>
          </cell>
        </row>
        <row r="1099">
          <cell r="A1099" t="str">
            <v>812078</v>
          </cell>
          <cell r="B1099" t="str">
            <v>Kulring 3/16" 7st Kulor/ring</v>
          </cell>
        </row>
        <row r="1100">
          <cell r="A1100" t="str">
            <v>C8660003</v>
          </cell>
          <cell r="B1100" t="str">
            <v>Kulor 3/16" med fett (36st)</v>
          </cell>
        </row>
        <row r="1101">
          <cell r="A1101" t="str">
            <v>C8660005</v>
          </cell>
          <cell r="B1101" t="str">
            <v>Kulor 1/4" med fett (24st)</v>
          </cell>
        </row>
        <row r="1102">
          <cell r="A1102" t="str">
            <v>C8660009</v>
          </cell>
          <cell r="B1102" t="str">
            <v>Kulring 3/16" med fett (2)</v>
          </cell>
        </row>
        <row r="1103">
          <cell r="A1103" t="str">
            <v>C8660010</v>
          </cell>
          <cell r="B1103" t="str">
            <v>Kulring 1/4" med fett (2)</v>
          </cell>
        </row>
        <row r="1104">
          <cell r="A1104" t="str">
            <v>C8660011</v>
          </cell>
          <cell r="B1104" t="str">
            <v>Kulor 1/4" (200)</v>
          </cell>
        </row>
        <row r="1105">
          <cell r="A1105" t="str">
            <v>C8700012</v>
          </cell>
          <cell r="B1105" t="str">
            <v>Belysningskabel bak 1200mm</v>
          </cell>
        </row>
        <row r="1106">
          <cell r="A1106" t="str">
            <v>C8705017-01-DC</v>
          </cell>
          <cell r="B1106" t="str">
            <v>Bakstycke 37V 10Ah batteri</v>
          </cell>
        </row>
        <row r="1107">
          <cell r="A1107" t="str">
            <v>C8705017-01-RC</v>
          </cell>
          <cell r="B1107" t="str">
            <v>Skydd för ladduttag 2-stift</v>
          </cell>
        </row>
        <row r="1108">
          <cell r="A1108" t="str">
            <v>C8705017-03-01</v>
          </cell>
          <cell r="B1108" t="str">
            <v>Planethjul/koppling Phylion</v>
          </cell>
        </row>
        <row r="1109">
          <cell r="A1109" t="str">
            <v>C8705017-03-02</v>
          </cell>
          <cell r="B1109" t="str">
            <v>Solhjul eBike</v>
          </cell>
        </row>
        <row r="1110">
          <cell r="A1110" t="str">
            <v>C8705017-03-03</v>
          </cell>
          <cell r="B1110" t="str">
            <v>Skruvar m4x10mm ebike (20 st)</v>
          </cell>
        </row>
        <row r="1111">
          <cell r="A1111" t="str">
            <v>C8705017-03-04</v>
          </cell>
          <cell r="B1111" t="str">
            <v>Not 5X5X10MM eBike (10 ST)</v>
          </cell>
        </row>
        <row r="1112">
          <cell r="A1112" t="str">
            <v>C8705017-03-05</v>
          </cell>
          <cell r="B1112" t="str">
            <v>Tillbehör Phylion v-br.motor</v>
          </cell>
        </row>
        <row r="1113">
          <cell r="A1113" t="str">
            <v>C8705017-03-06</v>
          </cell>
          <cell r="B1113" t="str">
            <v>Kullager 6001RS ebike (4 st)</v>
          </cell>
        </row>
        <row r="1114">
          <cell r="A1114" t="str">
            <v>C8705017-03-07</v>
          </cell>
          <cell r="B1114" t="str">
            <v>Kullager 6902RS ebike (4 st)</v>
          </cell>
        </row>
        <row r="1115">
          <cell r="A1115" t="str">
            <v>C8705017-03-08</v>
          </cell>
          <cell r="B1115" t="str">
            <v>Kullager 6810rs ebike (2 st)</v>
          </cell>
        </row>
        <row r="1116">
          <cell r="A1116" t="str">
            <v>C8705017-03-10</v>
          </cell>
          <cell r="B1116" t="str">
            <v>Låsring eBike Ø15 (20 st)</v>
          </cell>
        </row>
        <row r="1117">
          <cell r="A1117" t="str">
            <v>C8705017-03-14</v>
          </cell>
          <cell r="B1117" t="str">
            <v>Verktyg haknyckel elcykel</v>
          </cell>
        </row>
        <row r="1118">
          <cell r="A1118" t="str">
            <v>C8705017-03RB-1</v>
          </cell>
          <cell r="B1118" t="str">
            <v>Planethjul f.RB elcykel</v>
          </cell>
        </row>
        <row r="1119">
          <cell r="A1119" t="str">
            <v>C8705017-03RB-2</v>
          </cell>
          <cell r="B1119" t="str">
            <v>Kopplingsaxel f.RB elcykel</v>
          </cell>
        </row>
        <row r="1120">
          <cell r="A1120" t="str">
            <v>C8705017-03RB-3</v>
          </cell>
          <cell r="B1120" t="str">
            <v>Nållager f.elcykel (3-pack)</v>
          </cell>
        </row>
        <row r="1121">
          <cell r="A1121" t="str">
            <v>C8705017-03RB-8</v>
          </cell>
          <cell r="B1121" t="str">
            <v>Planethjul f.RB elcykel</v>
          </cell>
        </row>
        <row r="1122">
          <cell r="A1122" t="str">
            <v>C8705017-05</v>
          </cell>
          <cell r="B1122" t="str">
            <v>Magnetskiva f vevlagersensor</v>
          </cell>
        </row>
        <row r="1123">
          <cell r="A1123" t="str">
            <v>C8705017-06</v>
          </cell>
          <cell r="B1123" t="str">
            <v>Vevlagersensor f.elcykel</v>
          </cell>
        </row>
        <row r="1124">
          <cell r="A1124" t="str">
            <v>C8705017-07L</v>
          </cell>
          <cell r="B1124" t="str">
            <v>Bromshandtag vä m. br.sensor</v>
          </cell>
        </row>
        <row r="1125">
          <cell r="A1125" t="str">
            <v>C8705017-08</v>
          </cell>
          <cell r="B1125" t="str">
            <v>EB-buskabel 2015-2016 11 stif</v>
          </cell>
        </row>
        <row r="1126">
          <cell r="A1126" t="str">
            <v>C8705017-09</v>
          </cell>
          <cell r="B1126" t="str">
            <v>Låskolv bms inkl. 4 nycklar</v>
          </cell>
        </row>
        <row r="1127">
          <cell r="A1127" t="str">
            <v>C8705017-13-RC</v>
          </cell>
          <cell r="B1127" t="str">
            <v>Skydd för ladduttag 5-stift</v>
          </cell>
        </row>
        <row r="1128">
          <cell r="A1128" t="str">
            <v>C8705017-15</v>
          </cell>
          <cell r="B1128" t="str">
            <v>Batteriladdare bms f.elcykel</v>
          </cell>
        </row>
        <row r="1129">
          <cell r="A1129" t="str">
            <v>C8705017-16</v>
          </cell>
          <cell r="B1129" t="str">
            <v>Batteryman-box silver</v>
          </cell>
        </row>
        <row r="1130">
          <cell r="A1130" t="str">
            <v>C8705017-17</v>
          </cell>
          <cell r="B1130" t="str">
            <v>Adapter till bms batteri 5 pin</v>
          </cell>
        </row>
        <row r="1131">
          <cell r="A1131" t="str">
            <v>C8705017-18</v>
          </cell>
          <cell r="B1131" t="str">
            <v>EGOING Access verktyg svart</v>
          </cell>
        </row>
        <row r="1132">
          <cell r="A1132" t="str">
            <v>C8705017-18-2</v>
          </cell>
          <cell r="B1132" t="str">
            <v>Splitterkabel EGOING</v>
          </cell>
        </row>
        <row r="1133">
          <cell r="A1133" t="str">
            <v>C8705017-19</v>
          </cell>
          <cell r="B1133" t="str">
            <v>Kopplingslager EGOING B fram</v>
          </cell>
        </row>
        <row r="1134">
          <cell r="A1134" t="str">
            <v>C8705034-070</v>
          </cell>
          <cell r="B1134" t="str">
            <v>Bromssensor 2015-2016</v>
          </cell>
        </row>
        <row r="1135">
          <cell r="A1135" t="str">
            <v>C8705058-02</v>
          </cell>
          <cell r="B1135" t="str">
            <v>Batteriladdare SF03/SF06 UART</v>
          </cell>
        </row>
        <row r="1136">
          <cell r="A1136" t="str">
            <v>C8705058-03</v>
          </cell>
          <cell r="B1136" t="str">
            <v>Snabbladdare SF03/SF06 UART</v>
          </cell>
        </row>
        <row r="1137">
          <cell r="A1137" t="str">
            <v>C8705058-08</v>
          </cell>
          <cell r="B1137" t="str">
            <v>EB-buskabel 2015-2016 13 stif</v>
          </cell>
        </row>
        <row r="1138">
          <cell r="A1138" t="str">
            <v>C8705058-1-1C</v>
          </cell>
          <cell r="B1138" t="str">
            <v>Batteriladdare SR20/SF03 Canbu</v>
          </cell>
        </row>
        <row r="1139">
          <cell r="A1139" t="str">
            <v>C8705058-12</v>
          </cell>
          <cell r="B1139" t="str">
            <v>Hastighetssensor 2015-2016</v>
          </cell>
        </row>
        <row r="1140">
          <cell r="A1140" t="str">
            <v>C8705058-17</v>
          </cell>
          <cell r="B1140" t="str">
            <v>Låskolv EGOING ink. 4 nycklar</v>
          </cell>
        </row>
        <row r="1141">
          <cell r="A1141" t="str">
            <v>C8705058-1CV</v>
          </cell>
          <cell r="B1141" t="str">
            <v>Skydd för ladduttag SF03</v>
          </cell>
        </row>
        <row r="1142">
          <cell r="A1142" t="str">
            <v>C8705058-1RLBK</v>
          </cell>
          <cell r="B1142" t="str">
            <v>Baklykta EGOING SF03</v>
          </cell>
        </row>
        <row r="1143">
          <cell r="A1143" t="str">
            <v>C8705058-5</v>
          </cell>
          <cell r="B1143" t="str">
            <v>Batterihållare EGOING B SF06</v>
          </cell>
        </row>
        <row r="1144">
          <cell r="A1144" t="str">
            <v>C8705058-6</v>
          </cell>
          <cell r="B1144" t="str">
            <v>Låskolv EGOING ink. 4 nycklar</v>
          </cell>
        </row>
        <row r="1145">
          <cell r="A1145" t="str">
            <v>C8705064-06PS</v>
          </cell>
          <cell r="B1145" t="str">
            <v>Vevlagersensor EGOING B UART</v>
          </cell>
        </row>
        <row r="1146">
          <cell r="A1146" t="str">
            <v>C8705065-10-02</v>
          </cell>
          <cell r="B1146" t="str">
            <v>Batteriskena EGOING B SF03</v>
          </cell>
        </row>
        <row r="1147">
          <cell r="A1147" t="str">
            <v>C8705065-1-03</v>
          </cell>
          <cell r="B1147" t="str">
            <v>Motorkabel EGOING B 2017-&gt;</v>
          </cell>
        </row>
        <row r="1148">
          <cell r="A1148" t="str">
            <v>C8705065-1-03A</v>
          </cell>
          <cell r="B1148" t="str">
            <v>Motorkabel EGOING B 2017-&gt;</v>
          </cell>
        </row>
        <row r="1149">
          <cell r="A1149" t="str">
            <v>C8705065-1-04</v>
          </cell>
          <cell r="B1149" t="str">
            <v>EB-buskabel EGOING B 2016-&gt;</v>
          </cell>
        </row>
        <row r="1150">
          <cell r="A1150" t="str">
            <v>C8705065-1-04AC</v>
          </cell>
          <cell r="B1150" t="str">
            <v>EB-buskabel EGOING B 2020-&gt;</v>
          </cell>
        </row>
        <row r="1151">
          <cell r="A1151" t="str">
            <v>C8705065-1-04F</v>
          </cell>
          <cell r="B1151" t="str">
            <v>EB-buskabel EGOING B Delbar</v>
          </cell>
        </row>
        <row r="1152">
          <cell r="A1152" t="str">
            <v>C8705065-1-08</v>
          </cell>
          <cell r="B1152" t="str">
            <v>Bromshandtag EGOING B sensor</v>
          </cell>
        </row>
        <row r="1153">
          <cell r="A1153" t="str">
            <v>C8705065-1-124</v>
          </cell>
          <cell r="B1153" t="str">
            <v>Vevlagersensor EGOING B UART</v>
          </cell>
        </row>
        <row r="1154">
          <cell r="A1154" t="str">
            <v>C8705065-1-124C</v>
          </cell>
          <cell r="B1154" t="str">
            <v>Vevlagersensor EGOING B Canbus</v>
          </cell>
        </row>
        <row r="1155">
          <cell r="A1155" t="str">
            <v>C8705065-1-17</v>
          </cell>
          <cell r="B1155" t="str">
            <v>Skyddsplugg f. vevlager EGOING</v>
          </cell>
        </row>
        <row r="1156">
          <cell r="A1156" t="str">
            <v>C8705065-1-25B</v>
          </cell>
          <cell r="B1156" t="str">
            <v>Toppkåpa för skena SF03</v>
          </cell>
        </row>
        <row r="1157">
          <cell r="A1157" t="str">
            <v>C8705066-1-01</v>
          </cell>
          <cell r="B1157" t="str">
            <v>Batteriskena EGOING B m.kab</v>
          </cell>
        </row>
        <row r="1158">
          <cell r="A1158" t="str">
            <v>C8705067-1-03</v>
          </cell>
          <cell r="B1158" t="str">
            <v>Bromshandtag EGOING B sensor</v>
          </cell>
        </row>
        <row r="1159">
          <cell r="A1159" t="str">
            <v>C8705068-1-04-1</v>
          </cell>
          <cell r="B1159" t="str">
            <v>Displaykabel EGOING B 2017 -&gt;</v>
          </cell>
        </row>
        <row r="1160">
          <cell r="A1160" t="str">
            <v>C8705068-1-0410</v>
          </cell>
          <cell r="B1160" t="str">
            <v>Hastighetssensorkabel EGOING B</v>
          </cell>
        </row>
        <row r="1161">
          <cell r="A1161" t="str">
            <v>C8705068-1-0411</v>
          </cell>
          <cell r="B1161" t="str">
            <v>Hastighetssensor EGOING B</v>
          </cell>
        </row>
        <row r="1162">
          <cell r="A1162" t="str">
            <v>C8705068-1-04-2</v>
          </cell>
          <cell r="B1162" t="str">
            <v>Motorkabel EGOING B 2017-2019</v>
          </cell>
        </row>
        <row r="1163">
          <cell r="A1163" t="str">
            <v>C8705068-1-04-6</v>
          </cell>
          <cell r="B1163" t="str">
            <v>Belysningskabel EGOING B fram</v>
          </cell>
        </row>
        <row r="1164">
          <cell r="A1164" t="str">
            <v>C8705068-1-04-8</v>
          </cell>
          <cell r="B1164" t="str">
            <v>Belysningskabel EGOING B bak</v>
          </cell>
        </row>
        <row r="1165">
          <cell r="A1165" t="str">
            <v>C8705068-1-07</v>
          </cell>
          <cell r="B1165" t="str">
            <v>Vevarmar EGOING B 170mm</v>
          </cell>
        </row>
        <row r="1166">
          <cell r="A1166" t="str">
            <v>C8705068-1-10</v>
          </cell>
          <cell r="B1166" t="str">
            <v>Elmotor EGOING B C-motor</v>
          </cell>
        </row>
        <row r="1167">
          <cell r="A1167" t="str">
            <v>C8705068-1-14</v>
          </cell>
          <cell r="B1167" t="str">
            <v>Skyddskåpa EGOING B c.mot</v>
          </cell>
        </row>
        <row r="1168">
          <cell r="A1168" t="str">
            <v>C8705068-1-15</v>
          </cell>
          <cell r="B1168" t="str">
            <v>Monteringssats EGOING B MAX</v>
          </cell>
        </row>
        <row r="1169">
          <cell r="A1169" t="str">
            <v>C8705068-1-18</v>
          </cell>
          <cell r="B1169" t="str">
            <v>Motorkåpa EGOING B C-motor</v>
          </cell>
        </row>
        <row r="1170">
          <cell r="A1170" t="str">
            <v>C8705068-1-40</v>
          </cell>
          <cell r="B1170" t="str">
            <v>Motorkåpa EGOING vänster</v>
          </cell>
        </row>
        <row r="1171">
          <cell r="A1171" t="str">
            <v>C8705068-1-410C</v>
          </cell>
          <cell r="B1171" t="str">
            <v>Hastighetssensorkabel EGOING B</v>
          </cell>
        </row>
        <row r="1172">
          <cell r="A1172" t="str">
            <v>C8705068-1-411C</v>
          </cell>
          <cell r="B1172" t="str">
            <v>Hastighetssensor EGOING B</v>
          </cell>
        </row>
        <row r="1173">
          <cell r="A1173" t="str">
            <v>C8705068-1-4-1C</v>
          </cell>
          <cell r="B1173" t="str">
            <v>Displaykabel EGOING B Canbus</v>
          </cell>
        </row>
        <row r="1174">
          <cell r="A1174" t="str">
            <v>C8705068-2-10</v>
          </cell>
          <cell r="B1174" t="str">
            <v>Kedjehjul 38t inkl. distans</v>
          </cell>
        </row>
        <row r="1175">
          <cell r="A1175" t="str">
            <v>C8705086-02</v>
          </cell>
          <cell r="B1175" t="str">
            <v>Batteriladdare SR11/DT12 UART</v>
          </cell>
        </row>
        <row r="1176">
          <cell r="A1176" t="str">
            <v>C8705086-02C</v>
          </cell>
          <cell r="B1176" t="str">
            <v>Batteriladdare DT12Can/SR20Sh</v>
          </cell>
        </row>
        <row r="1177">
          <cell r="A1177" t="str">
            <v>C8705129-2</v>
          </cell>
          <cell r="B1177" t="str">
            <v>Batterihållare EGOING B DT12 U</v>
          </cell>
        </row>
        <row r="1178">
          <cell r="A1178" t="str">
            <v>C8705129-2C</v>
          </cell>
          <cell r="B1178" t="str">
            <v>Batterihållare EGOING B DT12 C</v>
          </cell>
        </row>
        <row r="1179">
          <cell r="A1179" t="str">
            <v>C8705129-2CA</v>
          </cell>
          <cell r="B1179" t="str">
            <v>Batterihållare EGOING B GPS</v>
          </cell>
        </row>
        <row r="1180">
          <cell r="A1180" t="str">
            <v>C8705142-1-01</v>
          </cell>
          <cell r="B1180" t="str">
            <v>Framnavsmotor EGOING dELbar</v>
          </cell>
        </row>
        <row r="1181">
          <cell r="A1181" t="str">
            <v>C8705144-1-04</v>
          </cell>
          <cell r="B1181" t="str">
            <v>Planethjul f.DB elcykel</v>
          </cell>
        </row>
        <row r="1182">
          <cell r="A1182" t="str">
            <v>C8705186-01</v>
          </cell>
          <cell r="B1182" t="str">
            <v>Batteriskena EGOING B SR20</v>
          </cell>
        </row>
        <row r="1183">
          <cell r="A1183" t="str">
            <v>C8705186-1RLBK</v>
          </cell>
          <cell r="B1183" t="str">
            <v>Baklykta EGOING SR11/20</v>
          </cell>
        </row>
        <row r="1184">
          <cell r="A1184" t="str">
            <v>C8705188-E-01</v>
          </cell>
          <cell r="B1184" t="str">
            <v>Batteriskena EGOING B SR20</v>
          </cell>
        </row>
        <row r="1185">
          <cell r="A1185" t="str">
            <v>C8705188-E-02</v>
          </cell>
          <cell r="B1185" t="str">
            <v>Batteriskena EGOING B SR20</v>
          </cell>
        </row>
        <row r="1186">
          <cell r="A1186" t="str">
            <v>C8705188-E-04</v>
          </cell>
          <cell r="B1186" t="str">
            <v>Batteriskena EGOING 2022-&gt;</v>
          </cell>
        </row>
        <row r="1187">
          <cell r="A1187" t="str">
            <v>C8705188-S-01</v>
          </cell>
          <cell r="B1187" t="str">
            <v>Batteriskena EGOING SR20 m.kab</v>
          </cell>
        </row>
        <row r="1188">
          <cell r="A1188" t="str">
            <v>C8705194-03C</v>
          </cell>
          <cell r="B1188" t="str">
            <v>Displaykabel EGOING A</v>
          </cell>
        </row>
        <row r="1189">
          <cell r="A1189" t="str">
            <v>C8705194-04C</v>
          </cell>
          <cell r="B1189" t="str">
            <v>Hastighetssensor EGOING A</v>
          </cell>
        </row>
        <row r="1190">
          <cell r="A1190" t="str">
            <v>C8705194-19</v>
          </cell>
          <cell r="B1190" t="str">
            <v>Batterihållare EGOING A Can</v>
          </cell>
        </row>
        <row r="1191">
          <cell r="A1191" t="str">
            <v>C8705195-03-01</v>
          </cell>
          <cell r="B1191" t="str">
            <v>Motorkabel EGOING 202-&gt;</v>
          </cell>
        </row>
        <row r="1192">
          <cell r="A1192" t="str">
            <v>C8705195-04-01C</v>
          </cell>
          <cell r="B1192" t="str">
            <v>EB-buskabel till Ella/Elmi 20</v>
          </cell>
        </row>
        <row r="1193">
          <cell r="A1193" t="str">
            <v>C8705195-06C</v>
          </cell>
          <cell r="B1193" t="str">
            <v>Vevlagersensor EGOING A Canbus</v>
          </cell>
        </row>
        <row r="1194">
          <cell r="A1194" t="str">
            <v>C8705240-1-02</v>
          </cell>
          <cell r="B1194" t="str">
            <v>Motorkåpa EGOING B M200</v>
          </cell>
        </row>
        <row r="1195">
          <cell r="A1195" t="str">
            <v>C8705240-1-1-1</v>
          </cell>
          <cell r="B1195" t="str">
            <v>Motorkabel EGOING B M200</v>
          </cell>
        </row>
        <row r="1196">
          <cell r="A1196" t="str">
            <v>C8705240-1-4-1C</v>
          </cell>
          <cell r="B1196" t="str">
            <v>EB-buskabel EGOING B M200</v>
          </cell>
        </row>
        <row r="1197">
          <cell r="A1197" t="str">
            <v>C8705240-1-4-2C</v>
          </cell>
          <cell r="B1197" t="str">
            <v>EB-buskabel EGOING B M200</v>
          </cell>
        </row>
        <row r="1198">
          <cell r="A1198" t="str">
            <v>C8705017-01</v>
          </cell>
          <cell r="B1198" t="str">
            <v>Batteri 10 a 37v li-mn 2 stift</v>
          </cell>
        </row>
        <row r="1199">
          <cell r="A1199" t="str">
            <v>C8705017-13BK</v>
          </cell>
          <cell r="B1199" t="str">
            <v>Batteri 10 a 37v li-mn 5 stift</v>
          </cell>
        </row>
        <row r="1200">
          <cell r="A1200" t="str">
            <v>C8705058-1-08EA</v>
          </cell>
          <cell r="B1200" t="str">
            <v>Batteri SF03 8.8Ah 36v UART</v>
          </cell>
        </row>
        <row r="1201">
          <cell r="A1201" t="str">
            <v>C8705058-1-11C</v>
          </cell>
          <cell r="B1201" t="str">
            <v>Batteri SF03 11,6Ah 36v Canbus</v>
          </cell>
        </row>
        <row r="1202">
          <cell r="A1202" t="str">
            <v>C8705058-1-11CE</v>
          </cell>
          <cell r="B1202" t="str">
            <v>Batteri SF03 11,6Ah 36v UART</v>
          </cell>
        </row>
        <row r="1203">
          <cell r="A1203" t="str">
            <v>C8705058-1-14EA</v>
          </cell>
          <cell r="B1203" t="str">
            <v>Batteri SF03 14Ah 36v UART</v>
          </cell>
        </row>
        <row r="1204">
          <cell r="A1204" t="str">
            <v>C8705058-3-11EA</v>
          </cell>
          <cell r="B1204" t="str">
            <v>Batteri SF06 11,6Ah 36v UART</v>
          </cell>
        </row>
        <row r="1205">
          <cell r="A1205" t="str">
            <v>C8705102-1-11C</v>
          </cell>
          <cell r="B1205" t="str">
            <v>Batteri DT12 11,6Ah 36v Canbus</v>
          </cell>
        </row>
        <row r="1206">
          <cell r="A1206" t="str">
            <v>C8705102-1-11EA</v>
          </cell>
          <cell r="B1206" t="str">
            <v>Batteri DT12 11.6Ah 36v UART</v>
          </cell>
        </row>
        <row r="1207">
          <cell r="A1207" t="str">
            <v>C8705142-1-11EA</v>
          </cell>
          <cell r="B1207" t="str">
            <v>Batteri SR11 11.6Ah 36v UART</v>
          </cell>
        </row>
        <row r="1208">
          <cell r="A1208" t="str">
            <v>C8705186-E-11C</v>
          </cell>
          <cell r="B1208" t="str">
            <v>Batteri SR20 11,6Ah 36v Canbus</v>
          </cell>
        </row>
        <row r="1209">
          <cell r="A1209" t="str">
            <v>C8705186-S-11EA</v>
          </cell>
          <cell r="B1209" t="str">
            <v>Batteri SR20 11.6Ah UART/STEPS</v>
          </cell>
        </row>
        <row r="1210">
          <cell r="A1210" t="str">
            <v>C8700007-01</v>
          </cell>
          <cell r="B1210" t="str">
            <v>Framnavsmotor f.elcykel</v>
          </cell>
        </row>
        <row r="1211">
          <cell r="A1211" t="str">
            <v>C8705014-03</v>
          </cell>
          <cell r="B1211" t="str">
            <v>Motorkåpa vä EGOING B modest</v>
          </cell>
        </row>
        <row r="1212">
          <cell r="A1212" t="str">
            <v>C8705017-03RB-4</v>
          </cell>
          <cell r="B1212" t="str">
            <v>Tillbehör Phylion RB.motor</v>
          </cell>
        </row>
        <row r="1213">
          <cell r="A1213" t="str">
            <v>C8705017-03V3</v>
          </cell>
          <cell r="B1213" t="str">
            <v>Framnavsmotor Phylion v-br.</v>
          </cell>
        </row>
        <row r="1214">
          <cell r="A1214" t="str">
            <v>C8705018-RB-SV</v>
          </cell>
          <cell r="B1214" t="str">
            <v>Framnavsmotor Phylion rullbr.</v>
          </cell>
        </row>
        <row r="1215">
          <cell r="A1215" t="str">
            <v>C8705064-03BK3</v>
          </cell>
          <cell r="B1215" t="str">
            <v>Baknavsmotor EGOING B</v>
          </cell>
        </row>
        <row r="1216">
          <cell r="A1216" t="str">
            <v>C8705065-1-02</v>
          </cell>
          <cell r="B1216" t="str">
            <v>Framnavsmotor EGOING B v.br.</v>
          </cell>
        </row>
        <row r="1217">
          <cell r="A1217" t="str">
            <v>C8705067-1-02</v>
          </cell>
          <cell r="B1217" t="str">
            <v>Framnavsmotor EGOING B r.b</v>
          </cell>
        </row>
        <row r="1218">
          <cell r="A1218" t="str">
            <v>C8705068-1-01</v>
          </cell>
          <cell r="B1218" t="str">
            <v>C-motor EGOING B DB 17-19</v>
          </cell>
        </row>
        <row r="1219">
          <cell r="A1219" t="str">
            <v>C8705068-1-01AC</v>
          </cell>
          <cell r="B1219" t="str">
            <v>C-motor EGOING B DB 20-21</v>
          </cell>
        </row>
        <row r="1220">
          <cell r="A1220" t="str">
            <v>C8705068-1-01BC</v>
          </cell>
          <cell r="B1220" t="str">
            <v>C-motor EGOING B DB 20-21</v>
          </cell>
        </row>
        <row r="1221">
          <cell r="A1221" t="str">
            <v>C8705068-1-02BC</v>
          </cell>
          <cell r="B1221" t="str">
            <v>C-motor EGOING B DB 2022-&gt;</v>
          </cell>
        </row>
        <row r="1222">
          <cell r="A1222" t="str">
            <v>C8705068-1-11</v>
          </cell>
          <cell r="B1222" t="str">
            <v>Motorblock EGOING B FW 17-19</v>
          </cell>
        </row>
        <row r="1223">
          <cell r="A1223" t="str">
            <v>C8705068-2-01A</v>
          </cell>
          <cell r="B1223" t="str">
            <v>C-motor EGOING B CB 17-19</v>
          </cell>
        </row>
        <row r="1224">
          <cell r="A1224" t="str">
            <v>C8705068-2-01AC</v>
          </cell>
          <cell r="B1224" t="str">
            <v>C-motor EGOING B CB 20-21</v>
          </cell>
        </row>
        <row r="1225">
          <cell r="A1225" t="str">
            <v>C8705068-2-01BC</v>
          </cell>
          <cell r="B1225" t="str">
            <v>C-motor EGOING B CB ABS 20-21</v>
          </cell>
        </row>
        <row r="1226">
          <cell r="A1226" t="str">
            <v>C8705068-2-02BC</v>
          </cell>
          <cell r="B1226" t="str">
            <v>C-motor EGOING B CB ABS 22-&gt;</v>
          </cell>
        </row>
        <row r="1227">
          <cell r="A1227" t="str">
            <v>C8705104-01-CB</v>
          </cell>
          <cell r="B1227" t="str">
            <v>C-motor EGOING B CB Modest</v>
          </cell>
        </row>
        <row r="1228">
          <cell r="A1228" t="str">
            <v>C8705142-1-02</v>
          </cell>
          <cell r="B1228" t="str">
            <v>Framnavsmotor EGOING dELbar</v>
          </cell>
        </row>
        <row r="1229">
          <cell r="A1229" t="str">
            <v>C8705144-1-03</v>
          </cell>
          <cell r="B1229" t="str">
            <v>Framnavsmotor EGOING B DB</v>
          </cell>
        </row>
        <row r="1230">
          <cell r="A1230" t="str">
            <v>C8705194-01FWC</v>
          </cell>
          <cell r="B1230" t="str">
            <v>C-motor EGOING A DB 2020</v>
          </cell>
        </row>
        <row r="1231">
          <cell r="A1231" t="str">
            <v>C8705195-03SV</v>
          </cell>
          <cell r="B1231" t="str">
            <v>Framnavsmotor EGOING A DB</v>
          </cell>
        </row>
        <row r="1232">
          <cell r="A1232" t="str">
            <v>C8705240-1-01BC</v>
          </cell>
          <cell r="B1232" t="str">
            <v>C-motor EGOING B M200</v>
          </cell>
        </row>
        <row r="1233">
          <cell r="A1233" t="str">
            <v>C8705017-11</v>
          </cell>
          <cell r="B1233" t="str">
            <v>Display LED 2012-2014</v>
          </cell>
        </row>
        <row r="1234">
          <cell r="A1234" t="str">
            <v>C8705017-11-28</v>
          </cell>
          <cell r="B1234" t="str">
            <v>Display LED 2015-2016 v-broms</v>
          </cell>
        </row>
        <row r="1235">
          <cell r="A1235" t="str">
            <v>C8705058-13-28</v>
          </cell>
          <cell r="B1235" t="str">
            <v>Display LCD 2015-2016 rullbr.</v>
          </cell>
        </row>
        <row r="1236">
          <cell r="A1236" t="str">
            <v>C8705065-1-10S</v>
          </cell>
          <cell r="B1236" t="str">
            <v>Display EGOING B LED UART</v>
          </cell>
        </row>
        <row r="1237">
          <cell r="A1237" t="str">
            <v>C8705065-1-11</v>
          </cell>
          <cell r="B1237" t="str">
            <v>Displayfäste EGOING B för LCD</v>
          </cell>
        </row>
        <row r="1238">
          <cell r="A1238" t="str">
            <v>C8705065-1-12S</v>
          </cell>
          <cell r="B1238" t="str">
            <v>Display EGOING B LCD UART</v>
          </cell>
        </row>
        <row r="1239">
          <cell r="A1239" t="str">
            <v>C8705065-1-12SC</v>
          </cell>
          <cell r="B1239" t="str">
            <v>Display EGOING B LCD Peugeot</v>
          </cell>
        </row>
        <row r="1240">
          <cell r="A1240" t="str">
            <v>C8705065-1-14</v>
          </cell>
          <cell r="B1240" t="str">
            <v>Display EGOING B LCD UART</v>
          </cell>
        </row>
        <row r="1241">
          <cell r="A1241" t="str">
            <v>C8705065-1-21</v>
          </cell>
          <cell r="B1241" t="str">
            <v>Display EGOING B LED Monark U</v>
          </cell>
        </row>
        <row r="1242">
          <cell r="A1242" t="str">
            <v>C8705065-1-21C</v>
          </cell>
          <cell r="B1242" t="str">
            <v>Display EGOING B LED Monark C</v>
          </cell>
        </row>
        <row r="1243">
          <cell r="A1243" t="str">
            <v>C8705068-1-24</v>
          </cell>
          <cell r="B1243" t="str">
            <v>USB plugg för LCD display</v>
          </cell>
        </row>
        <row r="1244">
          <cell r="A1244" t="str">
            <v>C8705068-1-25</v>
          </cell>
          <cell r="B1244" t="str">
            <v>Displayfäste EGOING B för LCD</v>
          </cell>
        </row>
        <row r="1245">
          <cell r="A1245" t="str">
            <v>C8705068-1-27S</v>
          </cell>
          <cell r="B1245" t="str">
            <v>Display EGOING B LCD UART</v>
          </cell>
        </row>
        <row r="1246">
          <cell r="A1246" t="str">
            <v>C8705068-1-30C</v>
          </cell>
          <cell r="B1246" t="str">
            <v>Display EGOING B mini-lcd</v>
          </cell>
        </row>
        <row r="1247">
          <cell r="A1247" t="str">
            <v>C8705068-1-33C</v>
          </cell>
          <cell r="B1247" t="str">
            <v>Display EGOING B mini-lcd</v>
          </cell>
        </row>
        <row r="1248">
          <cell r="A1248" t="str">
            <v>C8705068-1-34C</v>
          </cell>
          <cell r="B1248" t="str">
            <v>Display EGOING B TFT 20-21</v>
          </cell>
        </row>
        <row r="1249">
          <cell r="A1249" t="str">
            <v>C8705068-1-34CB</v>
          </cell>
          <cell r="B1249" t="str">
            <v>Display EGOING B TFT ABS 20-21</v>
          </cell>
        </row>
        <row r="1250">
          <cell r="A1250" t="str">
            <v>C8705068-1-35C</v>
          </cell>
          <cell r="B1250" t="str">
            <v>Display EGOING B TFT 20-21</v>
          </cell>
        </row>
        <row r="1251">
          <cell r="A1251" t="str">
            <v>C8705068-1-37C</v>
          </cell>
          <cell r="B1251" t="str">
            <v>Display EGOING B TFT 2022-&gt;</v>
          </cell>
        </row>
        <row r="1252">
          <cell r="A1252" t="str">
            <v>C8705068-1-38C</v>
          </cell>
          <cell r="B1252" t="str">
            <v>Display EGOING B LCD 2022</v>
          </cell>
        </row>
        <row r="1253">
          <cell r="A1253" t="str">
            <v>C8705068-1-39CB</v>
          </cell>
          <cell r="B1253" t="str">
            <v>Display EGOING B TFT ABS 2022-</v>
          </cell>
        </row>
        <row r="1254">
          <cell r="A1254" t="str">
            <v>C8705068-1-41C</v>
          </cell>
          <cell r="B1254" t="str">
            <v>Display EGOING B TFT 2022-&gt;</v>
          </cell>
        </row>
        <row r="1255">
          <cell r="A1255" t="str">
            <v>C8705175-1020S</v>
          </cell>
          <cell r="B1255" t="str">
            <v>Display EGOING B LED Delbar</v>
          </cell>
        </row>
        <row r="1256">
          <cell r="A1256" t="str">
            <v>C8705194-18C</v>
          </cell>
          <cell r="B1256" t="str">
            <v>Display EGOING A LCD 20-21</v>
          </cell>
        </row>
        <row r="1257">
          <cell r="A1257" t="str">
            <v>C8705194-26C</v>
          </cell>
          <cell r="B1257" t="str">
            <v>Display EGOING A LCD 2022-&gt;</v>
          </cell>
        </row>
        <row r="1258">
          <cell r="A1258" t="str">
            <v>C8705017-04</v>
          </cell>
          <cell r="B1258" t="str">
            <v>Kontrollbox f.el-cykel 2-stift</v>
          </cell>
        </row>
        <row r="1259">
          <cell r="A1259" t="str">
            <v>C8705017-14</v>
          </cell>
          <cell r="B1259" t="str">
            <v>Kontrollbox f.el-cykel 5-stift</v>
          </cell>
        </row>
        <row r="1260">
          <cell r="A1260" t="str">
            <v>C8705017-4-28B2</v>
          </cell>
          <cell r="B1260" t="str">
            <v>Kontrollbox f. v-broms 15-16</v>
          </cell>
        </row>
        <row r="1261">
          <cell r="A1261" t="str">
            <v>C8705058-4-28B2</v>
          </cell>
          <cell r="B1261" t="str">
            <v>Kontrollbox f.rullbroms 15-16</v>
          </cell>
        </row>
        <row r="1262">
          <cell r="A1262" t="str">
            <v>C8705064-04BK3</v>
          </cell>
          <cell r="B1262" t="str">
            <v>Kontrollbox EGOING B bakhj.mot</v>
          </cell>
        </row>
        <row r="1263">
          <cell r="A1263" t="str">
            <v>C8705065-10-01</v>
          </cell>
          <cell r="B1263" t="str">
            <v>Kontrollbox EGOING B SF03</v>
          </cell>
        </row>
        <row r="1264">
          <cell r="A1264" t="str">
            <v>C8705065-10-1AC</v>
          </cell>
          <cell r="B1264" t="str">
            <v>Kontrollbox EGOING B SF03</v>
          </cell>
        </row>
        <row r="1265">
          <cell r="A1265" t="str">
            <v>C8705068-1-12</v>
          </cell>
          <cell r="B1265" t="str">
            <v>Kontrollbox EGOING B DB UART</v>
          </cell>
        </row>
        <row r="1266">
          <cell r="A1266" t="str">
            <v>C8705068-2-12</v>
          </cell>
          <cell r="B1266" t="str">
            <v>Kontrollbox EGOING B CB UART</v>
          </cell>
        </row>
        <row r="1267">
          <cell r="A1267" t="str">
            <v>C8705068-2-19</v>
          </cell>
          <cell r="B1267" t="str">
            <v>Kontrollbox EGOING B DB CAN</v>
          </cell>
        </row>
        <row r="1268">
          <cell r="A1268" t="str">
            <v>C8705068-2-19V</v>
          </cell>
          <cell r="B1268" t="str">
            <v>Kontrollbox utb EGOING CentrDB</v>
          </cell>
        </row>
        <row r="1269">
          <cell r="A1269" t="str">
            <v>C8705068-2-20</v>
          </cell>
          <cell r="B1269" t="str">
            <v>Kontrollbox EGOING B CB CAN</v>
          </cell>
        </row>
        <row r="1270">
          <cell r="A1270" t="str">
            <v>C8705068-2-20V</v>
          </cell>
          <cell r="B1270" t="str">
            <v>Kontrollbox utb EGOING CentrCB</v>
          </cell>
        </row>
        <row r="1271">
          <cell r="A1271" t="str">
            <v>C8705068-2-21</v>
          </cell>
          <cell r="B1271" t="str">
            <v>Kontrollbox EGOING B CB ABS</v>
          </cell>
        </row>
        <row r="1272">
          <cell r="A1272" t="str">
            <v>C8705068-2-21V</v>
          </cell>
          <cell r="B1272" t="str">
            <v>Kontrollbox utb EGOING CntrABS</v>
          </cell>
        </row>
        <row r="1273">
          <cell r="A1273" t="str">
            <v>C8705102-04BK1</v>
          </cell>
          <cell r="B1273" t="str">
            <v>Kontrollbox EGOING B Cr.K50</v>
          </cell>
        </row>
        <row r="1274">
          <cell r="A1274" t="str">
            <v>C8705142-10-02</v>
          </cell>
          <cell r="B1274" t="str">
            <v>Kontrollbox EGOING SR11+skena</v>
          </cell>
        </row>
        <row r="1275">
          <cell r="A1275" t="str">
            <v>C8705142-10-02C</v>
          </cell>
          <cell r="B1275" t="str">
            <v>Kontrollbox EGOING B SR20</v>
          </cell>
        </row>
        <row r="1276">
          <cell r="A1276" t="str">
            <v>C8705142-10-02F</v>
          </cell>
          <cell r="B1276" t="str">
            <v>Kontrollbox EGOING för Delbar</v>
          </cell>
        </row>
        <row r="1277">
          <cell r="A1277" t="str">
            <v>C8705142-10-02V</v>
          </cell>
          <cell r="B1277" t="str">
            <v>Kontrollbox utb egoing SR20</v>
          </cell>
        </row>
        <row r="1278">
          <cell r="A1278" t="str">
            <v>C8705142-10-11C</v>
          </cell>
          <cell r="B1278" t="str">
            <v>Batteriskena EGOING 2022-&gt;</v>
          </cell>
        </row>
        <row r="1279">
          <cell r="A1279" t="str">
            <v>C8705142-10-12C</v>
          </cell>
          <cell r="B1279" t="str">
            <v>Batteriskena EGOING 2020-2021</v>
          </cell>
        </row>
        <row r="1280">
          <cell r="A1280" t="str">
            <v>C8705142-1020C3</v>
          </cell>
          <cell r="B1280" t="str">
            <v>Kontrollbox dELbar + skena</v>
          </cell>
        </row>
        <row r="1281">
          <cell r="A1281" t="str">
            <v>C8705142-10-4C</v>
          </cell>
          <cell r="B1281" t="str">
            <v>Kontrollbox EGOING B + skena</v>
          </cell>
        </row>
        <row r="1282">
          <cell r="A1282" t="str">
            <v>C8705142-10-7C</v>
          </cell>
          <cell r="B1282" t="str">
            <v>Kontrollbox Elma ABS + skena</v>
          </cell>
        </row>
        <row r="1283">
          <cell r="A1283" t="str">
            <v>C8705142-10-9C</v>
          </cell>
          <cell r="B1283" t="str">
            <v>Kontrollbox EGOING B + skena</v>
          </cell>
        </row>
        <row r="1284">
          <cell r="A1284" t="str">
            <v>C8705195-04C</v>
          </cell>
          <cell r="B1284" t="str">
            <v>Kontrollbox EGOING A</v>
          </cell>
        </row>
        <row r="1285">
          <cell r="A1285" t="str">
            <v>C8705195-07C</v>
          </cell>
          <cell r="B1285" t="str">
            <v>Kontrollbox EGOING A + skena</v>
          </cell>
        </row>
        <row r="1286">
          <cell r="A1286" t="str">
            <v>C8705195-11C</v>
          </cell>
          <cell r="B1286" t="str">
            <v>Kontrollbox EGOING A + skena</v>
          </cell>
        </row>
        <row r="1287">
          <cell r="A1287" t="str">
            <v>C9010106</v>
          </cell>
          <cell r="B1287" t="str">
            <v>Flaska TEC 600ml svart</v>
          </cell>
        </row>
        <row r="1288">
          <cell r="A1288" t="str">
            <v>C9010107</v>
          </cell>
          <cell r="B1288" t="str">
            <v>Flaska TEC 600ml vit</v>
          </cell>
        </row>
        <row r="1289">
          <cell r="A1289" t="str">
            <v>C9010108</v>
          </cell>
          <cell r="B1289" t="str">
            <v>Flaska TEC 750ml svart</v>
          </cell>
        </row>
        <row r="1290">
          <cell r="A1290" t="str">
            <v>C9010109</v>
          </cell>
          <cell r="B1290" t="str">
            <v>Flaska TEC 750ml vit</v>
          </cell>
        </row>
        <row r="1291">
          <cell r="A1291" t="str">
            <v>C9010116</v>
          </cell>
          <cell r="B1291" t="str">
            <v>Flaska sport 1000ml svart</v>
          </cell>
        </row>
        <row r="1292">
          <cell r="A1292" t="str">
            <v>C9010117</v>
          </cell>
          <cell r="B1292" t="str">
            <v>Flaska sport 1000ml vit</v>
          </cell>
        </row>
        <row r="1293">
          <cell r="A1293" t="str">
            <v>C9020094</v>
          </cell>
          <cell r="B1293" t="str">
            <v>Flaskställ plast svart matt</v>
          </cell>
        </row>
        <row r="1294">
          <cell r="A1294" t="str">
            <v>C9020098</v>
          </cell>
          <cell r="B1294" t="str">
            <v>Flaskställ alu std. svart</v>
          </cell>
        </row>
        <row r="1295">
          <cell r="A1295" t="str">
            <v>39250100</v>
          </cell>
          <cell r="B1295" t="str">
            <v>Solution 5 gram i tub</v>
          </cell>
        </row>
        <row r="1296">
          <cell r="A1296" t="str">
            <v>8180000</v>
          </cell>
          <cell r="B1296" t="str">
            <v>Solution 175g burk</v>
          </cell>
        </row>
        <row r="1297">
          <cell r="A1297" t="str">
            <v>8180002</v>
          </cell>
          <cell r="B1297" t="str">
            <v>Reprationsask Tip top tt-02</v>
          </cell>
        </row>
        <row r="1298">
          <cell r="A1298" t="str">
            <v>8180003</v>
          </cell>
          <cell r="B1298" t="str">
            <v>Reperationslappar 25mm (100st)</v>
          </cell>
        </row>
        <row r="1299">
          <cell r="A1299" t="str">
            <v>8180004</v>
          </cell>
          <cell r="B1299" t="str">
            <v>Reperationslappar 20mm (100st)</v>
          </cell>
        </row>
        <row r="1300">
          <cell r="A1300" t="str">
            <v>8180006</v>
          </cell>
          <cell r="B1300" t="str">
            <v>Solution 10 gram</v>
          </cell>
        </row>
        <row r="1301">
          <cell r="A1301" t="str">
            <v>8180014</v>
          </cell>
          <cell r="B1301" t="str">
            <v>Pensel för solution</v>
          </cell>
        </row>
        <row r="1302">
          <cell r="A1302" t="str">
            <v>C9100001</v>
          </cell>
          <cell r="B1302" t="str">
            <v>Reparationsask 25st i box</v>
          </cell>
        </row>
        <row r="1303">
          <cell r="A1303" t="str">
            <v>C9100005</v>
          </cell>
          <cell r="B1303" t="str">
            <v>Reparationsduk 755x95mm rulle</v>
          </cell>
        </row>
        <row r="1304">
          <cell r="A1304" t="str">
            <v>C9100012</v>
          </cell>
          <cell r="B1304" t="str">
            <v>Rep.kit m däckavtagare (12)</v>
          </cell>
        </row>
        <row r="1305">
          <cell r="A1305" t="str">
            <v>C9100036</v>
          </cell>
          <cell r="B1305" t="str">
            <v>Reparationslappar 12 st</v>
          </cell>
        </row>
        <row r="1306">
          <cell r="A1306" t="str">
            <v>C9110220</v>
          </cell>
          <cell r="B1306" t="str">
            <v>Kedjeavfettning citrus 1liter</v>
          </cell>
        </row>
        <row r="1307">
          <cell r="A1307" t="str">
            <v>C9110221</v>
          </cell>
          <cell r="B1307" t="str">
            <v>Kedjeavfettning citrus 400ml</v>
          </cell>
        </row>
        <row r="1308">
          <cell r="A1308" t="str">
            <v>C9110222</v>
          </cell>
          <cell r="B1308" t="str">
            <v>Cykelrengöring flaska 1 liter</v>
          </cell>
        </row>
        <row r="1309">
          <cell r="A1309" t="str">
            <v>C9110223</v>
          </cell>
          <cell r="B1309" t="str">
            <v>Kedjeolja dry lube flaska100ml</v>
          </cell>
        </row>
        <row r="1310">
          <cell r="A1310" t="str">
            <v>C9110224</v>
          </cell>
          <cell r="B1310" t="str">
            <v>Kedjeolja wet lube flaska100ml</v>
          </cell>
        </row>
        <row r="1311">
          <cell r="A1311" t="str">
            <v>C9110225</v>
          </cell>
          <cell r="B1311" t="str">
            <v>Kedjeolja universal 100ml</v>
          </cell>
        </row>
        <row r="1312">
          <cell r="A1312" t="str">
            <v>C9110226</v>
          </cell>
          <cell r="B1312" t="str">
            <v>Teflonolja spray 400ml</v>
          </cell>
        </row>
        <row r="1313">
          <cell r="A1313" t="str">
            <v>C9110227</v>
          </cell>
          <cell r="B1313" t="str">
            <v>Cykelpolish care&amp;protect 500ml</v>
          </cell>
        </row>
        <row r="1314">
          <cell r="A1314" t="str">
            <v>C9110228</v>
          </cell>
          <cell r="B1314" t="str">
            <v>Fett litium 100 gram burk</v>
          </cell>
        </row>
        <row r="1315">
          <cell r="A1315" t="str">
            <v>C9110229</v>
          </cell>
          <cell r="B1315" t="str">
            <v>Glidspray elcykelbatteri 150ml</v>
          </cell>
        </row>
        <row r="1316">
          <cell r="A1316" t="str">
            <v>C9120130</v>
          </cell>
          <cell r="B1316" t="str">
            <v>Frikransavdragare ug</v>
          </cell>
        </row>
        <row r="1317">
          <cell r="A1317" t="str">
            <v>C9120133</v>
          </cell>
          <cell r="B1317" t="str">
            <v>Kassettavdragare hg</v>
          </cell>
        </row>
        <row r="1318">
          <cell r="A1318" t="str">
            <v>C9120134</v>
          </cell>
          <cell r="B1318" t="str">
            <v>Kassettavdragare hg</v>
          </cell>
        </row>
        <row r="1319">
          <cell r="A1319" t="str">
            <v>C9120135</v>
          </cell>
          <cell r="B1319" t="str">
            <v>Vevlageravdragare</v>
          </cell>
        </row>
        <row r="1320">
          <cell r="A1320" t="str">
            <v>C9120136</v>
          </cell>
          <cell r="B1320" t="str">
            <v>Vevlageravdragare</v>
          </cell>
        </row>
        <row r="1321">
          <cell r="A1321" t="str">
            <v>C9120137</v>
          </cell>
          <cell r="B1321" t="str">
            <v>Däckverktyg metall (3st)</v>
          </cell>
        </row>
        <row r="1322">
          <cell r="A1322" t="str">
            <v>C9120138</v>
          </cell>
          <cell r="B1322" t="str">
            <v>Däckverktyg plast (3)</v>
          </cell>
        </row>
        <row r="1323">
          <cell r="A1323" t="str">
            <v>C9120139</v>
          </cell>
          <cell r="B1323" t="str">
            <v>Kransavdragare "kedjepiska"-10</v>
          </cell>
        </row>
        <row r="1324">
          <cell r="A1324" t="str">
            <v>C9120140</v>
          </cell>
          <cell r="B1324" t="str">
            <v>Vevarmsavdragare</v>
          </cell>
        </row>
        <row r="1325">
          <cell r="A1325" t="str">
            <v>C9120142</v>
          </cell>
          <cell r="B1325" t="str">
            <v>Universalverktyg 7 funktioner</v>
          </cell>
        </row>
        <row r="1326">
          <cell r="A1326" t="str">
            <v>C9120152</v>
          </cell>
          <cell r="B1326" t="str">
            <v>Ekernippelnyckel cromevaldium</v>
          </cell>
        </row>
        <row r="1327">
          <cell r="A1327" t="str">
            <v>C9120156</v>
          </cell>
          <cell r="B1327" t="str">
            <v>Y-verktyg för insex 4/5/6mm</v>
          </cell>
        </row>
        <row r="1328">
          <cell r="A1328" t="str">
            <v>C9120158</v>
          </cell>
          <cell r="B1328" t="str">
            <v>Kedjebrytare 1/8 3/32 ug/hg</v>
          </cell>
        </row>
        <row r="1329">
          <cell r="A1329" t="str">
            <v>C9120159</v>
          </cell>
          <cell r="B1329" t="str">
            <v>Kedjebrytare dl 1/8 3/32 ug/hg</v>
          </cell>
        </row>
        <row r="1330">
          <cell r="A1330" t="str">
            <v>C9120165</v>
          </cell>
          <cell r="B1330" t="str">
            <v>Pedalnyckel 15mm</v>
          </cell>
        </row>
        <row r="1331">
          <cell r="A1331" t="str">
            <v>C9120166</v>
          </cell>
          <cell r="B1331" t="str">
            <v>Y-verktyg för torx t25/t30/t40</v>
          </cell>
        </row>
        <row r="1332">
          <cell r="A1332" t="str">
            <v>C9120187</v>
          </cell>
          <cell r="B1332" t="str">
            <v>Kedjetång för borttagning</v>
          </cell>
        </row>
        <row r="1333">
          <cell r="A1333" t="str">
            <v>C9120203</v>
          </cell>
          <cell r="B1333" t="str">
            <v>Konnyckel 19mm</v>
          </cell>
        </row>
        <row r="1334">
          <cell r="A1334" t="str">
            <v>C9120208</v>
          </cell>
          <cell r="B1334" t="str">
            <v>Däckverktyg förstärkta (3)</v>
          </cell>
        </row>
        <row r="1335">
          <cell r="A1335" t="str">
            <v>C9302265</v>
          </cell>
          <cell r="B1335" t="str">
            <v>Hjälm Quadriga MIPS 54-58 sv</v>
          </cell>
        </row>
        <row r="1336">
          <cell r="A1336" t="str">
            <v>C9302265-WH</v>
          </cell>
          <cell r="B1336" t="str">
            <v>Hjälm Quadriga MIPS 54-58 vit</v>
          </cell>
        </row>
        <row r="1337">
          <cell r="A1337" t="str">
            <v>C9302266</v>
          </cell>
          <cell r="B1337" t="str">
            <v>Hjälm Quadriga MIPS 58-61 sv</v>
          </cell>
        </row>
        <row r="1338">
          <cell r="A1338" t="str">
            <v>C9302266-WH</v>
          </cell>
          <cell r="B1338" t="str">
            <v>Hjälm Quadriga MIPS 58-61 vit</v>
          </cell>
        </row>
        <row r="1339">
          <cell r="A1339" t="str">
            <v>C9302300-BK</v>
          </cell>
          <cell r="B1339" t="str">
            <v>Hjälm Centrum 55-59 svart</v>
          </cell>
        </row>
        <row r="1340">
          <cell r="A1340" t="str">
            <v>C9302300-WH</v>
          </cell>
          <cell r="B1340" t="str">
            <v>Hjälm Centrum 55-59 vit</v>
          </cell>
        </row>
        <row r="1341">
          <cell r="A1341" t="str">
            <v>C9302301-BK</v>
          </cell>
          <cell r="B1341" t="str">
            <v>Hjälm Centrum 58-61 svart</v>
          </cell>
        </row>
        <row r="1342">
          <cell r="A1342" t="str">
            <v>C9302301-WH</v>
          </cell>
          <cell r="B1342" t="str">
            <v>Hjälm Centrum 58-61 vit</v>
          </cell>
        </row>
        <row r="1343">
          <cell r="A1343" t="str">
            <v>C9302302-BK</v>
          </cell>
          <cell r="B1343" t="str">
            <v>Hjälm Urbana MIPS 55-59 svart</v>
          </cell>
        </row>
        <row r="1344">
          <cell r="A1344" t="str">
            <v>C9302302-WH</v>
          </cell>
          <cell r="B1344" t="str">
            <v>Hjälm Urbana MIPS 55-59 vit</v>
          </cell>
        </row>
        <row r="1345">
          <cell r="A1345" t="str">
            <v>C9302303-BK</v>
          </cell>
          <cell r="B1345" t="str">
            <v>Hjälm Urbana MIPS 58-61 svart</v>
          </cell>
        </row>
        <row r="1346">
          <cell r="A1346" t="str">
            <v>C9302303-WH</v>
          </cell>
          <cell r="B1346" t="str">
            <v>Hjälm Urbana MIPS 58-61 vit</v>
          </cell>
        </row>
        <row r="1347">
          <cell r="A1347" t="str">
            <v>C9302304-BK</v>
          </cell>
          <cell r="B1347" t="str">
            <v>Hjälm Nice MIPS 54-58 svart</v>
          </cell>
        </row>
        <row r="1348">
          <cell r="A1348" t="str">
            <v>C9302304-GR</v>
          </cell>
          <cell r="B1348" t="str">
            <v>Hjälm Nice MIPS 54-58 grå</v>
          </cell>
        </row>
        <row r="1349">
          <cell r="A1349" t="str">
            <v>C9302304-MU</v>
          </cell>
          <cell r="B1349" t="str">
            <v>Hjälm Nice MIPS 54-58 gul</v>
          </cell>
        </row>
        <row r="1350">
          <cell r="A1350" t="str">
            <v>C9302304-PE</v>
          </cell>
          <cell r="B1350" t="str">
            <v>Hjälm Nice MIPS 54-58 petrol</v>
          </cell>
        </row>
        <row r="1351">
          <cell r="A1351" t="str">
            <v>C9302304-WI</v>
          </cell>
          <cell r="B1351" t="str">
            <v>Hjälm Nice MIPS 54-58 vinröd</v>
          </cell>
        </row>
        <row r="1352">
          <cell r="A1352" t="str">
            <v>C9302305-BK</v>
          </cell>
          <cell r="B1352" t="str">
            <v>Hjälm Nice MIPS 57-61 svart</v>
          </cell>
        </row>
        <row r="1353">
          <cell r="A1353" t="str">
            <v>C9302305-GR</v>
          </cell>
          <cell r="B1353" t="str">
            <v>Hjälm Nice MIPS 57-61 grå</v>
          </cell>
        </row>
        <row r="1354">
          <cell r="A1354" t="str">
            <v>C9302305-MU</v>
          </cell>
          <cell r="B1354" t="str">
            <v>Hjälm Nice MIPS 57-61 gul</v>
          </cell>
        </row>
        <row r="1355">
          <cell r="A1355" t="str">
            <v>C9302305-PE</v>
          </cell>
          <cell r="B1355" t="str">
            <v>Hjälm Nice MIPS 57-61 petrol</v>
          </cell>
        </row>
        <row r="1356">
          <cell r="A1356" t="str">
            <v>C9302305-WI</v>
          </cell>
          <cell r="B1356" t="str">
            <v>Hjälm Nice MIPS 57-61 vinröd</v>
          </cell>
        </row>
        <row r="1357">
          <cell r="A1357" t="str">
            <v>C9302307-BK</v>
          </cell>
          <cell r="B1357" t="str">
            <v>Hjälm Lex 52-56 svart</v>
          </cell>
        </row>
        <row r="1358">
          <cell r="A1358" t="str">
            <v>C9302307-PI</v>
          </cell>
          <cell r="B1358" t="str">
            <v>Hjälm Lex 52-56 rosa</v>
          </cell>
        </row>
        <row r="1359">
          <cell r="A1359" t="str">
            <v>C9302307-WH</v>
          </cell>
          <cell r="B1359" t="str">
            <v>Hjälm Lex 52-56 vit</v>
          </cell>
        </row>
        <row r="1360">
          <cell r="A1360" t="str">
            <v>C9302308-BK</v>
          </cell>
          <cell r="B1360" t="str">
            <v>Hjälm Lex 56-60 svart</v>
          </cell>
        </row>
        <row r="1361">
          <cell r="A1361" t="str">
            <v>C9302308-WH</v>
          </cell>
          <cell r="B1361" t="str">
            <v>Hjälm Lex 56-60 vit</v>
          </cell>
        </row>
        <row r="1362">
          <cell r="A1362" t="str">
            <v>C9302310-BK</v>
          </cell>
          <cell r="B1362" t="str">
            <v>Hjälm Umbra MIPS 50-54 svart</v>
          </cell>
        </row>
        <row r="1363">
          <cell r="A1363" t="str">
            <v>C9302310-PI</v>
          </cell>
          <cell r="B1363" t="str">
            <v>Hjälm Umbra MIPS 50-54 rosa</v>
          </cell>
        </row>
        <row r="1364">
          <cell r="A1364" t="str">
            <v>C9302310-WH</v>
          </cell>
          <cell r="B1364" t="str">
            <v>Hjälm Umbra MIPS 50-54 vit</v>
          </cell>
        </row>
        <row r="1365">
          <cell r="A1365" t="str">
            <v>C9302311-BK</v>
          </cell>
          <cell r="B1365" t="str">
            <v>Hjälm Umbra MIPS 54-58 svart</v>
          </cell>
        </row>
        <row r="1366">
          <cell r="A1366" t="str">
            <v>C9302311-PI</v>
          </cell>
          <cell r="B1366" t="str">
            <v>Hjälm Umbra MIPS 54-58 rosa</v>
          </cell>
        </row>
        <row r="1367">
          <cell r="A1367" t="str">
            <v>C9302311-WH</v>
          </cell>
          <cell r="B1367" t="str">
            <v>Hjälm Umbra MIPS 54-58 vit</v>
          </cell>
        </row>
        <row r="1368">
          <cell r="A1368" t="str">
            <v>C9302312-BK</v>
          </cell>
          <cell r="B1368" t="str">
            <v>Hjälm Umbra MIPS 56-60 svart</v>
          </cell>
        </row>
        <row r="1369">
          <cell r="A1369" t="str">
            <v>C9302312-WH</v>
          </cell>
          <cell r="B1369" t="str">
            <v>Hjälm Umbra MIPS 56-60 vit</v>
          </cell>
        </row>
        <row r="1370">
          <cell r="A1370" t="str">
            <v>C9302314-BK</v>
          </cell>
          <cell r="B1370" t="str">
            <v>Hjälm Boo MIPS 52-56 svart</v>
          </cell>
        </row>
        <row r="1371">
          <cell r="A1371" t="str">
            <v>C9302314-GN</v>
          </cell>
          <cell r="B1371" t="str">
            <v>Hjälm Boo MIPS 52-56 grön</v>
          </cell>
        </row>
        <row r="1372">
          <cell r="A1372" t="str">
            <v>C9302314-TU</v>
          </cell>
          <cell r="B1372" t="str">
            <v>Hjälm Boo MIPS 52-56 turkos</v>
          </cell>
        </row>
        <row r="1373">
          <cell r="A1373" t="str">
            <v>C9302314-WH</v>
          </cell>
          <cell r="B1373" t="str">
            <v>Hjälm Boo MIPS 52-56 vit</v>
          </cell>
        </row>
        <row r="1374">
          <cell r="A1374" t="str">
            <v>C9302315-BK</v>
          </cell>
          <cell r="B1374" t="str">
            <v>Hjälm Boo MIPS 54-58 svart</v>
          </cell>
        </row>
        <row r="1375">
          <cell r="A1375" t="str">
            <v>C9302315-GN</v>
          </cell>
          <cell r="B1375" t="str">
            <v>Hjälm Boo MIPS 54-58 grön</v>
          </cell>
        </row>
        <row r="1376">
          <cell r="A1376" t="str">
            <v>C9302315-TU</v>
          </cell>
          <cell r="B1376" t="str">
            <v>Hjälm Boo MIPS 54-58 turkos</v>
          </cell>
        </row>
        <row r="1377">
          <cell r="A1377" t="str">
            <v>C9302315-WH</v>
          </cell>
          <cell r="B1377" t="str">
            <v>Hjälm Boo MIPS 54-58 vit</v>
          </cell>
        </row>
        <row r="1378">
          <cell r="A1378" t="str">
            <v>C9302316-BK</v>
          </cell>
          <cell r="B1378" t="str">
            <v>Hjälm Lelle MIPS 44-50 svart</v>
          </cell>
        </row>
        <row r="1379">
          <cell r="A1379" t="str">
            <v>C9302316-BL</v>
          </cell>
          <cell r="B1379" t="str">
            <v>Hjälm Lelle MIPS 44-50 blå</v>
          </cell>
        </row>
        <row r="1380">
          <cell r="A1380" t="str">
            <v>C9302316-FU</v>
          </cell>
          <cell r="B1380" t="str">
            <v>Hjälm Lelle MIPS 44-50 cerise</v>
          </cell>
        </row>
        <row r="1381">
          <cell r="A1381" t="str">
            <v>C9302316-GN</v>
          </cell>
          <cell r="B1381" t="str">
            <v>Hjälm Lelle MIPS 44-50 grön</v>
          </cell>
        </row>
        <row r="1382">
          <cell r="A1382" t="str">
            <v>C9302316-PI</v>
          </cell>
          <cell r="B1382" t="str">
            <v>Hjälm Lelle MIPS 44-50 rosa</v>
          </cell>
        </row>
        <row r="1383">
          <cell r="A1383" t="str">
            <v>C9302316-WH</v>
          </cell>
          <cell r="B1383" t="str">
            <v>Hjälm Lelle MIPS 44-50 vit</v>
          </cell>
        </row>
        <row r="1384">
          <cell r="A1384" t="str">
            <v>C9302317-BK</v>
          </cell>
          <cell r="B1384" t="str">
            <v>Hjälm Lelle MIPS 46-54 svart</v>
          </cell>
        </row>
        <row r="1385">
          <cell r="A1385" t="str">
            <v>C9302317-BL</v>
          </cell>
          <cell r="B1385" t="str">
            <v>Hjälm Lelle MIPS 46-54 blå</v>
          </cell>
        </row>
        <row r="1386">
          <cell r="A1386" t="str">
            <v>C9302317-FU</v>
          </cell>
          <cell r="B1386" t="str">
            <v>Hjälm Lelle MIPS 46-54 cerise</v>
          </cell>
        </row>
        <row r="1387">
          <cell r="A1387" t="str">
            <v>C9302317-GN</v>
          </cell>
          <cell r="B1387" t="str">
            <v>Hjälm Lelle MIPS 46-54 grön</v>
          </cell>
        </row>
        <row r="1388">
          <cell r="A1388" t="str">
            <v>C9302317-PI</v>
          </cell>
          <cell r="B1388" t="str">
            <v>Hjälm Lelle MIPS 46-54 rosa</v>
          </cell>
        </row>
        <row r="1389">
          <cell r="A1389" t="str">
            <v>C9302317-WH</v>
          </cell>
          <cell r="B1389" t="str">
            <v>Hjälm Lelle MIPS 46-54 vit</v>
          </cell>
        </row>
        <row r="1390">
          <cell r="A1390" t="str">
            <v>C9302318-BL</v>
          </cell>
          <cell r="B1390" t="str">
            <v>Hjälm JJ  44-50 blå</v>
          </cell>
        </row>
        <row r="1391">
          <cell r="A1391" t="str">
            <v>C9302318-PI</v>
          </cell>
          <cell r="B1391" t="str">
            <v>Hjälm JJ  44-50 rosa</v>
          </cell>
        </row>
        <row r="1392">
          <cell r="A1392" t="str">
            <v>C9302326-BK</v>
          </cell>
          <cell r="B1392" t="str">
            <v>Hjälm Umbra 60-64 svart</v>
          </cell>
        </row>
        <row r="1393">
          <cell r="A1393" t="str">
            <v>C9302331-BK</v>
          </cell>
          <cell r="B1393" t="str">
            <v>Hjälm Lex 48-52 svart</v>
          </cell>
        </row>
        <row r="1394">
          <cell r="A1394" t="str">
            <v>C9302331-PI</v>
          </cell>
          <cell r="B1394" t="str">
            <v>Hjälm Lex 48-52 rosa</v>
          </cell>
        </row>
        <row r="1395">
          <cell r="A1395" t="str">
            <v>C9302331-WH</v>
          </cell>
          <cell r="B1395" t="str">
            <v>Hjälm Lex 48-52 vit</v>
          </cell>
        </row>
        <row r="1396">
          <cell r="A1396" t="str">
            <v>C9302333-BL</v>
          </cell>
          <cell r="B1396" t="str">
            <v>Hjälm JJ 48-54 blå</v>
          </cell>
        </row>
        <row r="1397">
          <cell r="A1397" t="str">
            <v>C9302333-PI</v>
          </cell>
          <cell r="B1397" t="str">
            <v>Hjälm JJ 48-54 rosa</v>
          </cell>
        </row>
        <row r="1398">
          <cell r="A1398" t="str">
            <v>C9302335-BK</v>
          </cell>
          <cell r="B1398" t="str">
            <v>Hjälm Umbra 54-60 svart</v>
          </cell>
        </row>
        <row r="1399">
          <cell r="A1399" t="str">
            <v>C9400218</v>
          </cell>
          <cell r="B1399" t="str">
            <v>Barnsits Guppy RS grå/silver</v>
          </cell>
        </row>
        <row r="1400">
          <cell r="A1400" t="str">
            <v>C9400221</v>
          </cell>
          <cell r="B1400" t="str">
            <v>Barnsits Groovy svart/grå</v>
          </cell>
        </row>
        <row r="1401">
          <cell r="A1401" t="str">
            <v>C9400223</v>
          </cell>
          <cell r="B1401" t="str">
            <v>Barnsits Groovy svart/grå</v>
          </cell>
        </row>
        <row r="1402">
          <cell r="A1402" t="str">
            <v>C9400241</v>
          </cell>
          <cell r="B1402" t="str">
            <v>Barnsits Guppy CFS grå/silver</v>
          </cell>
        </row>
        <row r="1403">
          <cell r="A1403" t="str">
            <v>C9400250</v>
          </cell>
          <cell r="B1403" t="str">
            <v>Fäste bak Polisport barnsits</v>
          </cell>
        </row>
        <row r="1404">
          <cell r="A1404" t="str">
            <v>C9400251</v>
          </cell>
          <cell r="B1404" t="str">
            <v>Fotstöd Guppy RS svarta</v>
          </cell>
        </row>
        <row r="1405">
          <cell r="A1405" t="str">
            <v>C9450069</v>
          </cell>
          <cell r="B1405" t="str">
            <v>Travel side panniers AVS. Vä+H</v>
          </cell>
        </row>
        <row r="1406">
          <cell r="A1406" t="str">
            <v>C9450079</v>
          </cell>
          <cell r="B1406" t="str">
            <v>Toppväska Travel AVS</v>
          </cell>
        </row>
        <row r="1407">
          <cell r="A1407" t="str">
            <v>C9450085</v>
          </cell>
          <cell r="B1407" t="str">
            <v>Väskset Zap AVS gröna</v>
          </cell>
        </row>
        <row r="1408">
          <cell r="A1408" t="str">
            <v>C9450086</v>
          </cell>
          <cell r="B1408" t="str">
            <v>Toppväska Zap AVS grå</v>
          </cell>
        </row>
        <row r="1409">
          <cell r="A1409" t="str">
            <v>C9450087</v>
          </cell>
          <cell r="B1409" t="str">
            <v>Zap Easy toppväska AVS</v>
          </cell>
        </row>
        <row r="1410">
          <cell r="A1410" t="str">
            <v>C9450134</v>
          </cell>
          <cell r="B1410" t="str">
            <v>Travel bag för Epic korg alu</v>
          </cell>
        </row>
        <row r="1411">
          <cell r="A1411" t="str">
            <v>C9450135</v>
          </cell>
          <cell r="B1411" t="str">
            <v>Inläggsväska för Epic korg M</v>
          </cell>
        </row>
        <row r="1412">
          <cell r="A1412" t="str">
            <v>C9450143</v>
          </cell>
          <cell r="B1412" t="str">
            <v>Shoppingväska för korg m handt</v>
          </cell>
        </row>
        <row r="1413">
          <cell r="A1413" t="str">
            <v>C9450144</v>
          </cell>
          <cell r="B1413" t="str">
            <v>Inläggsväska för Epic korg S</v>
          </cell>
        </row>
        <row r="1414">
          <cell r="A1414" t="str">
            <v>C9450156</v>
          </cell>
          <cell r="B1414" t="str">
            <v>Väskset Travel side panniers</v>
          </cell>
        </row>
        <row r="1415">
          <cell r="A1415" t="str">
            <v>C9450157</v>
          </cell>
          <cell r="B1415" t="str">
            <v>Toppväska Travel AVS</v>
          </cell>
        </row>
        <row r="1416">
          <cell r="A1416" t="str">
            <v>C9450158</v>
          </cell>
          <cell r="B1416" t="str">
            <v>Väskset side pannier Max</v>
          </cell>
        </row>
        <row r="1417">
          <cell r="A1417" t="str">
            <v>C9450179</v>
          </cell>
          <cell r="B1417" t="str">
            <v>Toppväska Cool AVS svart</v>
          </cell>
        </row>
        <row r="1418">
          <cell r="A1418" t="str">
            <v>C9450197</v>
          </cell>
          <cell r="B1418" t="str">
            <v>Väskset Zap plus WP svarta</v>
          </cell>
        </row>
        <row r="1419">
          <cell r="A1419" t="str">
            <v>C9450198</v>
          </cell>
          <cell r="B1419" t="str">
            <v>Väskset Zap plus WP gröna</v>
          </cell>
        </row>
        <row r="1420">
          <cell r="A1420" t="str">
            <v>C9450199</v>
          </cell>
          <cell r="B1420" t="str">
            <v>Väskset Zap AVS svarta</v>
          </cell>
        </row>
        <row r="1421">
          <cell r="A1421" t="str">
            <v>C9450227</v>
          </cell>
          <cell r="B1421" t="str">
            <v>Styrväska m.remmar 1.5l</v>
          </cell>
        </row>
        <row r="1422">
          <cell r="A1422" t="str">
            <v>C9450230</v>
          </cell>
          <cell r="B1422" t="str">
            <v>Sadelväska 0.75l t-bar</v>
          </cell>
        </row>
        <row r="1423">
          <cell r="A1423" t="str">
            <v>C9450231</v>
          </cell>
          <cell r="B1423" t="str">
            <v>Sadelväska 1.3l t-bar</v>
          </cell>
        </row>
        <row r="1424">
          <cell r="A1424" t="str">
            <v>C9450232</v>
          </cell>
          <cell r="B1424" t="str">
            <v>Ramväska 0.75l</v>
          </cell>
        </row>
        <row r="1425">
          <cell r="A1425" t="str">
            <v>C9450300</v>
          </cell>
          <cell r="B1425" t="str">
            <v>Ramväska m.plats f. smartphone</v>
          </cell>
        </row>
        <row r="1426">
          <cell r="A1426" t="str">
            <v>C9450317</v>
          </cell>
          <cell r="B1426" t="str">
            <v>Sidoväska 12.5l svart</v>
          </cell>
        </row>
        <row r="1427">
          <cell r="A1427" t="str">
            <v>C9450318</v>
          </cell>
          <cell r="B1427" t="str">
            <v>Väskset ebike bak 12.5l+12.5l</v>
          </cell>
        </row>
        <row r="1428">
          <cell r="A1428" t="str">
            <v>C9450348</v>
          </cell>
          <cell r="B1428" t="str">
            <v>Duffelsportväska Pronto svart</v>
          </cell>
        </row>
        <row r="1429">
          <cell r="A1429" t="str">
            <v>C9450349</v>
          </cell>
          <cell r="B1429" t="str">
            <v>Sportväska Pronto svart</v>
          </cell>
        </row>
        <row r="1430">
          <cell r="A1430" t="str">
            <v>C9450350</v>
          </cell>
          <cell r="B1430" t="str">
            <v>Ryggsäck Pronto svart</v>
          </cell>
        </row>
        <row r="1431">
          <cell r="A1431" t="str">
            <v>C9450351</v>
          </cell>
          <cell r="B1431" t="str">
            <v>Shoppingväska Pronto svart</v>
          </cell>
        </row>
        <row r="1432">
          <cell r="A1432" t="str">
            <v>C9450352</v>
          </cell>
          <cell r="B1432" t="str">
            <v>Shoppingväska korg 15l</v>
          </cell>
        </row>
        <row r="1433">
          <cell r="A1433" t="str">
            <v>C9450353</v>
          </cell>
          <cell r="B1433" t="str">
            <v>Shoppingväska 16l</v>
          </cell>
        </row>
        <row r="1434">
          <cell r="A1434" t="str">
            <v>C9450354</v>
          </cell>
          <cell r="B1434" t="str">
            <v>Shoppingväska 22l</v>
          </cell>
        </row>
        <row r="1435">
          <cell r="A1435" t="str">
            <v>C9450359</v>
          </cell>
          <cell r="B1435" t="str">
            <v>Sidväska Zap single AVS svart</v>
          </cell>
        </row>
        <row r="1436">
          <cell r="A1436" t="str">
            <v>C9450360</v>
          </cell>
          <cell r="B1436" t="str">
            <v>Sidväska Zap single AVS grå</v>
          </cell>
        </row>
        <row r="1437">
          <cell r="A1437" t="str">
            <v>C9450361</v>
          </cell>
          <cell r="B1437" t="str">
            <v>Sidväska Zap single AVS grön</v>
          </cell>
        </row>
        <row r="1438">
          <cell r="A1438" t="str">
            <v>C9450362</v>
          </cell>
          <cell r="B1438" t="str">
            <v>Toppväska Zap AVS svart</v>
          </cell>
        </row>
        <row r="1439">
          <cell r="A1439" t="str">
            <v>C9450363</v>
          </cell>
          <cell r="B1439" t="str">
            <v>Toppväska Zap AVS blå</v>
          </cell>
        </row>
        <row r="1440">
          <cell r="A1440" t="str">
            <v>C9450364</v>
          </cell>
          <cell r="B1440" t="str">
            <v>Toppväska Zap AVS röd</v>
          </cell>
        </row>
        <row r="1441">
          <cell r="A1441" t="str">
            <v>C9450365</v>
          </cell>
          <cell r="B1441" t="str">
            <v>Regnskydd Rainy S</v>
          </cell>
        </row>
        <row r="1442">
          <cell r="A1442" t="str">
            <v>C9450366</v>
          </cell>
          <cell r="B1442" t="str">
            <v>Regnskydd Rainy M</v>
          </cell>
        </row>
        <row r="1443">
          <cell r="A1443" t="str">
            <v>C9450367</v>
          </cell>
          <cell r="B1443" t="str">
            <v>Regnskydd Rainy L</v>
          </cell>
        </row>
        <row r="1444">
          <cell r="A1444" t="str">
            <v>C9450368</v>
          </cell>
          <cell r="B1444" t="str">
            <v>Toppväska Cool AVS reflex</v>
          </cell>
        </row>
        <row r="1445">
          <cell r="A1445" t="str">
            <v>C9450369</v>
          </cell>
          <cell r="B1445" t="str">
            <v>Shoppingväska Bella AVS svart</v>
          </cell>
        </row>
        <row r="1446">
          <cell r="A1446" t="str">
            <v>C9450370</v>
          </cell>
          <cell r="B1446" t="str">
            <v>Shoppingväska Bella AVS sv/mön</v>
          </cell>
        </row>
        <row r="1447">
          <cell r="A1447" t="str">
            <v>C9450371</v>
          </cell>
          <cell r="B1447" t="str">
            <v>Duffelsportväska Pulse AVS sv</v>
          </cell>
        </row>
        <row r="1448">
          <cell r="A1448" t="str">
            <v>C9450372</v>
          </cell>
          <cell r="B1448" t="str">
            <v>Duffelsportväska Pulse AVS gr</v>
          </cell>
        </row>
        <row r="1449">
          <cell r="A1449" t="str">
            <v>C9450373</v>
          </cell>
          <cell r="B1449" t="str">
            <v>Axelremsväska Metro AVS svart</v>
          </cell>
        </row>
        <row r="1450">
          <cell r="A1450" t="str">
            <v>C9450374</v>
          </cell>
          <cell r="B1450" t="str">
            <v>Axelremsväska Metro AVS grön</v>
          </cell>
        </row>
        <row r="1451">
          <cell r="A1451" t="str">
            <v>C9450375</v>
          </cell>
          <cell r="B1451" t="str">
            <v>Inläggsväska för korg Add sv</v>
          </cell>
        </row>
        <row r="1452">
          <cell r="A1452" t="str">
            <v>C9450376</v>
          </cell>
          <cell r="B1452" t="str">
            <v>Inläggsväska för korg Add rf</v>
          </cell>
        </row>
        <row r="1453">
          <cell r="A1453" t="str">
            <v>C9510130-S</v>
          </cell>
          <cell r="B1453" t="str">
            <v>Tröja Crescent S orange</v>
          </cell>
        </row>
        <row r="1454">
          <cell r="A1454" t="str">
            <v>C9510130-XS</v>
          </cell>
          <cell r="B1454" t="str">
            <v>Tröja Crescent XS orange</v>
          </cell>
        </row>
        <row r="1455">
          <cell r="A1455" t="str">
            <v>C9510131-L</v>
          </cell>
          <cell r="B1455" t="str">
            <v>Tröja Crescent dam L orange</v>
          </cell>
        </row>
        <row r="1456">
          <cell r="A1456" t="str">
            <v>C9510131-M</v>
          </cell>
          <cell r="B1456" t="str">
            <v>Tröja Crescent dam M orange</v>
          </cell>
        </row>
        <row r="1457">
          <cell r="A1457" t="str">
            <v>C9510131-S</v>
          </cell>
          <cell r="B1457" t="str">
            <v>Tröja Crescent dam S orange</v>
          </cell>
        </row>
        <row r="1458">
          <cell r="A1458" t="str">
            <v>C9510131-XL</v>
          </cell>
          <cell r="B1458" t="str">
            <v>Tröja Crescent dam XL orange</v>
          </cell>
        </row>
        <row r="1459">
          <cell r="A1459" t="str">
            <v>C9510131-XS</v>
          </cell>
          <cell r="B1459" t="str">
            <v>Tröja Crescent dam XS orange</v>
          </cell>
        </row>
        <row r="1460">
          <cell r="A1460" t="str">
            <v>C9570003</v>
          </cell>
          <cell r="B1460" t="str">
            <v>Byxklämma plastad metall 2st</v>
          </cell>
        </row>
        <row r="1461">
          <cell r="A1461" t="str">
            <v>79527</v>
          </cell>
          <cell r="B1461" t="str">
            <v>Utställningsstativ för cykel</v>
          </cell>
        </row>
        <row r="1462">
          <cell r="A1462" t="str">
            <v>C9650004</v>
          </cell>
          <cell r="B1462" t="str">
            <v>Extrafäste Spectra cykelkärra</v>
          </cell>
        </row>
        <row r="1463">
          <cell r="A1463" t="str">
            <v>C9650009</v>
          </cell>
          <cell r="B1463" t="str">
            <v>Låspinne fram f.dragstång</v>
          </cell>
        </row>
        <row r="1464">
          <cell r="A1464" t="str">
            <v>C9650026</v>
          </cell>
          <cell r="B1464" t="str">
            <v>Dragstång för Spectra eco</v>
          </cell>
        </row>
        <row r="1465">
          <cell r="A1465" t="str">
            <v>C9650040</v>
          </cell>
          <cell r="B1465" t="str">
            <v>Cykelkärra stål f 2barn blå/gr</v>
          </cell>
        </row>
        <row r="1466">
          <cell r="A1466" t="str">
            <v>C9650044</v>
          </cell>
          <cell r="B1466" t="str">
            <v>Dragstång för Spectra wing</v>
          </cell>
        </row>
        <row r="1467">
          <cell r="A1467" t="str">
            <v>33067</v>
          </cell>
          <cell r="B1467" t="str">
            <v>Klammersats styre/sadel bambo</v>
          </cell>
        </row>
        <row r="1468">
          <cell r="A1468" t="str">
            <v>C9700100</v>
          </cell>
          <cell r="B1468" t="str">
            <v>Sadel till bambo vit</v>
          </cell>
        </row>
        <row r="1469">
          <cell r="A1469" t="str">
            <v>C9970002</v>
          </cell>
          <cell r="B1469" t="str">
            <v>Störtkorg TEC</v>
          </cell>
        </row>
        <row r="1470">
          <cell r="A1470" t="str">
            <v>C9970004</v>
          </cell>
          <cell r="B1470" t="str">
            <v>Display Twist BikeCare</v>
          </cell>
        </row>
        <row r="1471">
          <cell r="A1471" t="str">
            <v>C9970005</v>
          </cell>
          <cell r="B1471" t="str">
            <v>Kassadiskdisplay BikeCare</v>
          </cell>
        </row>
        <row r="1472">
          <cell r="A1472" t="str">
            <v>C9970020</v>
          </cell>
          <cell r="B1472" t="str">
            <v>Försäljningsraket TEC</v>
          </cell>
        </row>
        <row r="1473">
          <cell r="A1473" t="str">
            <v>C9970029</v>
          </cell>
          <cell r="B1473" t="str">
            <v>Beachflagga Crescent</v>
          </cell>
        </row>
        <row r="1474">
          <cell r="A1474" t="str">
            <v>C9970031</v>
          </cell>
          <cell r="B1474" t="str">
            <v>Beachflagga Monark</v>
          </cell>
        </row>
        <row r="1475">
          <cell r="A1475" t="str">
            <v>C9970033</v>
          </cell>
          <cell r="B1475" t="str">
            <v>Elips Crescent</v>
          </cell>
        </row>
        <row r="1476">
          <cell r="A1476" t="str">
            <v>C9970035</v>
          </cell>
          <cell r="B1476" t="str">
            <v>Fasadflagga Crescent</v>
          </cell>
        </row>
        <row r="1477">
          <cell r="A1477" t="str">
            <v>C9970037</v>
          </cell>
          <cell r="B1477" t="str">
            <v>Vepa Crescent</v>
          </cell>
        </row>
        <row r="1478">
          <cell r="A1478" t="str">
            <v>C9970039</v>
          </cell>
          <cell r="B1478" t="str">
            <v>Vepa TEC</v>
          </cell>
        </row>
        <row r="1479">
          <cell r="A1479" t="str">
            <v>C9970040</v>
          </cell>
          <cell r="B1479" t="str">
            <v>Vepa Spectra</v>
          </cell>
        </row>
        <row r="1480">
          <cell r="A1480" t="str">
            <v>C9970043</v>
          </cell>
          <cell r="B1480" t="str">
            <v>Utomhusflagga TEC</v>
          </cell>
        </row>
        <row r="1481">
          <cell r="A1481" t="str">
            <v>C9970044</v>
          </cell>
          <cell r="B1481" t="str">
            <v>Utomhusflagga Spectra</v>
          </cell>
        </row>
        <row r="1482">
          <cell r="A1482" t="str">
            <v>C9970049</v>
          </cell>
          <cell r="B1482" t="str">
            <v>Trekantsdisplay röd</v>
          </cell>
        </row>
        <row r="1483">
          <cell r="A1483" t="str">
            <v>C9980099</v>
          </cell>
          <cell r="B1483" t="str">
            <v>VÄRDEHANDLING CESE (50)</v>
          </cell>
        </row>
        <row r="1484">
          <cell r="A1484" t="str">
            <v>YMC3045121</v>
          </cell>
          <cell r="B1484" t="str">
            <v>Atto 24vxl 51cm grön matt</v>
          </cell>
        </row>
        <row r="1485">
          <cell r="A1485" t="str">
            <v>YMC3045121</v>
          </cell>
          <cell r="B1485" t="str">
            <v>Atto 24vxl 51cm grön matt</v>
          </cell>
        </row>
        <row r="1486">
          <cell r="A1486" t="str">
            <v>YMC3045121</v>
          </cell>
          <cell r="B1486" t="str">
            <v>Atto 24vxl 51cm grön matt</v>
          </cell>
        </row>
        <row r="1487">
          <cell r="A1487" t="str">
            <v>YMC3045521</v>
          </cell>
          <cell r="B1487" t="str">
            <v>Atto 24vxl 55cm grön matt</v>
          </cell>
        </row>
        <row r="1488">
          <cell r="A1488" t="str">
            <v>YMC3045521</v>
          </cell>
          <cell r="B1488" t="str">
            <v>Atto 24vxl 55cm grön matt</v>
          </cell>
        </row>
        <row r="1489">
          <cell r="A1489" t="str">
            <v>YMC3045521</v>
          </cell>
          <cell r="B1489" t="str">
            <v>Atto 24vxl 55cm grön matt</v>
          </cell>
        </row>
        <row r="1490">
          <cell r="A1490" t="str">
            <v>YMC3045921</v>
          </cell>
          <cell r="B1490" t="str">
            <v>Atto 24vxl 59cm grön matt</v>
          </cell>
        </row>
        <row r="1491">
          <cell r="A1491" t="str">
            <v>YMC3045921</v>
          </cell>
          <cell r="B1491" t="str">
            <v>Atto 24vxl 59cm grön matt</v>
          </cell>
        </row>
        <row r="1492">
          <cell r="A1492" t="str">
            <v>YMC3045921</v>
          </cell>
          <cell r="B1492" t="str">
            <v>Atto 24vxl 59cm grön matt</v>
          </cell>
        </row>
        <row r="1493">
          <cell r="A1493" t="str">
            <v>YMC3144721</v>
          </cell>
          <cell r="B1493" t="str">
            <v>Femto 24vxl 47cm röd matt</v>
          </cell>
        </row>
        <row r="1494">
          <cell r="A1494" t="str">
            <v>YMC3144721</v>
          </cell>
          <cell r="B1494" t="str">
            <v>Femto 24vxl 47cm röd matt</v>
          </cell>
        </row>
        <row r="1495">
          <cell r="A1495" t="str">
            <v>YMC3144721</v>
          </cell>
          <cell r="B1495" t="str">
            <v>Femto 24vxl 47cm röd matt</v>
          </cell>
        </row>
        <row r="1496">
          <cell r="A1496" t="str">
            <v>YMC3145121</v>
          </cell>
          <cell r="B1496" t="str">
            <v>Femto 24vxl 51cm röd matt</v>
          </cell>
        </row>
        <row r="1497">
          <cell r="A1497" t="str">
            <v>YMC3145121</v>
          </cell>
          <cell r="B1497" t="str">
            <v>Femto 24vxl 51cm röd matt</v>
          </cell>
        </row>
        <row r="1498">
          <cell r="A1498" t="str">
            <v>YMC3145121</v>
          </cell>
          <cell r="B1498" t="str">
            <v>Femto 24vxl 51cm röd matt</v>
          </cell>
        </row>
        <row r="1499">
          <cell r="A1499" t="str">
            <v>YMC3145521</v>
          </cell>
          <cell r="B1499" t="str">
            <v>Femto 24vxl 55cm röd matt</v>
          </cell>
        </row>
        <row r="1500">
          <cell r="A1500" t="str">
            <v>YMC3145521</v>
          </cell>
          <cell r="B1500" t="str">
            <v>Femto 24vxl 55cm röd matt</v>
          </cell>
        </row>
        <row r="1501">
          <cell r="A1501" t="str">
            <v>YMC3145521</v>
          </cell>
          <cell r="B1501" t="str">
            <v>Femto 24vxl 55cm röd matt</v>
          </cell>
        </row>
        <row r="1502">
          <cell r="A1502" t="str">
            <v>Y6B92I43CK</v>
          </cell>
          <cell r="B1502" t="str">
            <v>SPORT CAMALEONTE 2 SORA 8 V</v>
          </cell>
        </row>
        <row r="1503">
          <cell r="A1503" t="str">
            <v>Y6B92I43CK</v>
          </cell>
          <cell r="B1503" t="str">
            <v>SPORT CAMALEONTE 2 SORA 8 V</v>
          </cell>
        </row>
        <row r="1504">
          <cell r="A1504" t="str">
            <v>Y6B92I43CK</v>
          </cell>
          <cell r="B1504" t="str">
            <v>SPORT CAMALEONTE 2 SORA 8 V</v>
          </cell>
        </row>
        <row r="1505">
          <cell r="A1505" t="str">
            <v>YEC3805133</v>
          </cell>
          <cell r="B1505" t="str">
            <v>Elder 10vxl 51cm orange 2017</v>
          </cell>
        </row>
        <row r="1506">
          <cell r="A1506" t="str">
            <v>YEC3805133</v>
          </cell>
          <cell r="B1506" t="str">
            <v>Elder 10vxl 51cm orange 2017</v>
          </cell>
        </row>
        <row r="1507">
          <cell r="A1507" t="str">
            <v>YEC3805133</v>
          </cell>
          <cell r="B1507" t="str">
            <v>Elder 10vxl 51cm orange 2017</v>
          </cell>
        </row>
        <row r="1508">
          <cell r="A1508" t="str">
            <v>YEC3805533</v>
          </cell>
          <cell r="B1508" t="str">
            <v>Elder 10vxl 55cm orange 2017</v>
          </cell>
        </row>
        <row r="1509">
          <cell r="A1509" t="str">
            <v>YEC3805533</v>
          </cell>
          <cell r="B1509" t="str">
            <v>Elder 10vxl 55cm orange 2017</v>
          </cell>
        </row>
        <row r="1510">
          <cell r="A1510" t="str">
            <v>YEC3805533</v>
          </cell>
          <cell r="B1510" t="str">
            <v>Elder 10vxl 55cm orange 2017</v>
          </cell>
        </row>
        <row r="1511">
          <cell r="A1511" t="str">
            <v>YEC3805933</v>
          </cell>
          <cell r="B1511" t="str">
            <v>Elder 10vxl 59cm orange 2017</v>
          </cell>
        </row>
        <row r="1512">
          <cell r="A1512" t="str">
            <v>YEC3805933</v>
          </cell>
          <cell r="B1512" t="str">
            <v>Elder 10vxl 59cm orange 2017</v>
          </cell>
        </row>
        <row r="1513">
          <cell r="A1513" t="str">
            <v>YEC3805933</v>
          </cell>
          <cell r="B1513" t="str">
            <v>Elder 10vxl 59cm orange 2017</v>
          </cell>
        </row>
        <row r="1514">
          <cell r="A1514" t="str">
            <v>YJC9075101</v>
          </cell>
          <cell r="B1514" t="str">
            <v>CASTOR 907 7V H 51CM SVART</v>
          </cell>
        </row>
        <row r="1515">
          <cell r="A1515" t="str">
            <v>YJC9075101</v>
          </cell>
          <cell r="B1515" t="str">
            <v>CASTOR 907 7V H 51CM SVART</v>
          </cell>
        </row>
        <row r="1516">
          <cell r="A1516" t="str">
            <v>YJC9075101</v>
          </cell>
          <cell r="B1516" t="str">
            <v>CASTOR 907 7V H 51CM SVART</v>
          </cell>
        </row>
        <row r="1517">
          <cell r="A1517" t="str">
            <v>YJC9075501</v>
          </cell>
          <cell r="B1517" t="str">
            <v>CASTOR 907 7V H 55CM SVART</v>
          </cell>
        </row>
        <row r="1518">
          <cell r="A1518" t="str">
            <v>YJC9075501</v>
          </cell>
          <cell r="B1518" t="str">
            <v>CASTOR 907 7V H 55CM SVART</v>
          </cell>
        </row>
        <row r="1519">
          <cell r="A1519" t="str">
            <v>YJC9075501</v>
          </cell>
          <cell r="B1519" t="str">
            <v>CASTOR 907 7V H 55CM SVART</v>
          </cell>
        </row>
        <row r="1520">
          <cell r="A1520" t="str">
            <v>YJC9075901</v>
          </cell>
          <cell r="B1520" t="str">
            <v>CASTOR 907 7V H 59CM SVART</v>
          </cell>
        </row>
        <row r="1521">
          <cell r="A1521" t="str">
            <v>YJC9075901</v>
          </cell>
          <cell r="B1521" t="str">
            <v>CASTOR 907 7V H 59CM SVART</v>
          </cell>
        </row>
        <row r="1522">
          <cell r="A1522" t="str">
            <v>YJC9075901</v>
          </cell>
          <cell r="B1522" t="str">
            <v>CASTOR 907 7V H 59CM SVART</v>
          </cell>
        </row>
        <row r="1523">
          <cell r="A1523" t="str">
            <v>YJC9076201</v>
          </cell>
          <cell r="B1523" t="str">
            <v>CASTOR 907 7V H 62CM SVART</v>
          </cell>
        </row>
        <row r="1524">
          <cell r="A1524" t="str">
            <v>YJC9076201</v>
          </cell>
          <cell r="B1524" t="str">
            <v>CASTOR 907 7V H 62CM SVART</v>
          </cell>
        </row>
        <row r="1525">
          <cell r="A1525" t="str">
            <v>YJC9076201</v>
          </cell>
          <cell r="B1525" t="str">
            <v>CASTOR 907 7V H 62CM SVART</v>
          </cell>
        </row>
        <row r="1526">
          <cell r="A1526" t="str">
            <v>Y4BA3I51CD</v>
          </cell>
          <cell r="B1526" t="str">
            <v>BIANCHI SL3 CENTAUR 20V 51CM</v>
          </cell>
        </row>
        <row r="1527">
          <cell r="A1527" t="str">
            <v>Y4BA3I51CD</v>
          </cell>
          <cell r="B1527" t="str">
            <v>BIANCHI SL3 CENTAUR 20V 51CM</v>
          </cell>
        </row>
        <row r="1528">
          <cell r="A1528" t="str">
            <v>Y4BA3I51CD</v>
          </cell>
          <cell r="B1528" t="str">
            <v>BIANCHI SL3 CENTAUR 20V 51CM</v>
          </cell>
        </row>
        <row r="1529">
          <cell r="A1529" t="str">
            <v>Y4BA3I53CD</v>
          </cell>
          <cell r="B1529" t="str">
            <v>BIANCHI SL3 CENTAUR 20V 53CM</v>
          </cell>
        </row>
        <row r="1530">
          <cell r="A1530" t="str">
            <v>Y4BA3I53CD</v>
          </cell>
          <cell r="B1530" t="str">
            <v>BIANCHI SL3 CENTAUR 20V 53CM</v>
          </cell>
        </row>
        <row r="1531">
          <cell r="A1531" t="str">
            <v>Y4BA3I53CD</v>
          </cell>
          <cell r="B1531" t="str">
            <v>BIANCHI SL3 CENTAUR 20V 53CM</v>
          </cell>
        </row>
        <row r="1532">
          <cell r="A1532" t="str">
            <v>Y4BA3I55CD</v>
          </cell>
          <cell r="B1532" t="str">
            <v>BIANCHI SL3 CENTAUR 20V 55CM</v>
          </cell>
        </row>
        <row r="1533">
          <cell r="A1533" t="str">
            <v>Y4BA3I55CD</v>
          </cell>
          <cell r="B1533" t="str">
            <v>BIANCHI SL3 CENTAUR 20V 55CM</v>
          </cell>
        </row>
        <row r="1534">
          <cell r="A1534" t="str">
            <v>Y4BA3I55CD</v>
          </cell>
          <cell r="B1534" t="str">
            <v>BIANCHI SL3 CENTAUR 20V 55CM</v>
          </cell>
        </row>
        <row r="1535">
          <cell r="A1535" t="str">
            <v>Y4BA3I57CD</v>
          </cell>
          <cell r="B1535" t="str">
            <v>BIANCHI SL3 CENTAUR 20V 57CM</v>
          </cell>
        </row>
        <row r="1536">
          <cell r="A1536" t="str">
            <v>Y4BA3I57CD</v>
          </cell>
          <cell r="B1536" t="str">
            <v>BIANCHI SL3 CENTAUR 20V 57CM</v>
          </cell>
        </row>
        <row r="1537">
          <cell r="A1537" t="str">
            <v>Y4BA3I57CD</v>
          </cell>
          <cell r="B1537" t="str">
            <v>BIANCHI SL3 CENTAUR 20V 57CM</v>
          </cell>
        </row>
        <row r="1538">
          <cell r="A1538" t="str">
            <v>Y4BA3I59CD</v>
          </cell>
          <cell r="B1538" t="str">
            <v>BIANCHI SL3 CENTAUR 20V 59CM</v>
          </cell>
        </row>
        <row r="1539">
          <cell r="A1539" t="str">
            <v>Y4BA3I59CD</v>
          </cell>
          <cell r="B1539" t="str">
            <v>BIANCHI SL3 CENTAUR 20V 59CM</v>
          </cell>
        </row>
        <row r="1540">
          <cell r="A1540" t="str">
            <v>Y4BA3I59CD</v>
          </cell>
          <cell r="B1540" t="str">
            <v>BIANCHI SL3 CENTAUR 20V 59CM</v>
          </cell>
        </row>
        <row r="1541">
          <cell r="A1541" t="str">
            <v>Y4BA3I61CD</v>
          </cell>
          <cell r="B1541" t="str">
            <v>BIANCHI SL3 CENTAUR 20V 61CM</v>
          </cell>
        </row>
        <row r="1542">
          <cell r="A1542" t="str">
            <v>Y4BA3I61CD</v>
          </cell>
          <cell r="B1542" t="str">
            <v>BIANCHI SL3 CENTAUR 20V 61CM</v>
          </cell>
        </row>
        <row r="1543">
          <cell r="A1543" t="str">
            <v>Y4BA3I61CD</v>
          </cell>
          <cell r="B1543" t="str">
            <v>BIANCHI SL3 CENTAUR 20V 61CM</v>
          </cell>
        </row>
        <row r="1544">
          <cell r="A1544" t="str">
            <v>Y4BA5I51BB</v>
          </cell>
          <cell r="B1544" t="str">
            <v>BIANCHI SL3 ULTEGRA 18V 51CM</v>
          </cell>
        </row>
        <row r="1545">
          <cell r="A1545" t="str">
            <v>Y4BA5I51BB</v>
          </cell>
          <cell r="B1545" t="str">
            <v>BIANCHI SL3 ULTEGRA 18V 51CM</v>
          </cell>
        </row>
        <row r="1546">
          <cell r="A1546" t="str">
            <v>Y4BA5I51BB</v>
          </cell>
          <cell r="B1546" t="str">
            <v>BIANCHI SL3 ULTEGRA 18V 51CM</v>
          </cell>
        </row>
        <row r="1547">
          <cell r="A1547" t="str">
            <v>Y4BA5I53BB</v>
          </cell>
          <cell r="B1547" t="str">
            <v>BIANCHI SL3 ULTEGRA 18V 53CM</v>
          </cell>
        </row>
        <row r="1548">
          <cell r="A1548" t="str">
            <v>Y4BA5I53BB</v>
          </cell>
          <cell r="B1548" t="str">
            <v>BIANCHI SL3 ULTEGRA 18V 53CM</v>
          </cell>
        </row>
        <row r="1549">
          <cell r="A1549" t="str">
            <v>Y4BA5I53BB</v>
          </cell>
          <cell r="B1549" t="str">
            <v>BIANCHI SL3 ULTEGRA 18V 53CM</v>
          </cell>
        </row>
        <row r="1550">
          <cell r="A1550" t="str">
            <v>Y4BA5I55BB</v>
          </cell>
          <cell r="B1550" t="str">
            <v>BIANCHI SL3 ULTEGRA 18V 55CM</v>
          </cell>
        </row>
        <row r="1551">
          <cell r="A1551" t="str">
            <v>Y4BA5I55BB</v>
          </cell>
          <cell r="B1551" t="str">
            <v>BIANCHI SL3 ULTEGRA 18V 55CM</v>
          </cell>
        </row>
        <row r="1552">
          <cell r="A1552" t="str">
            <v>Y4BA5I55BB</v>
          </cell>
          <cell r="B1552" t="str">
            <v>BIANCHI SL3 ULTEGRA 18V 55CM</v>
          </cell>
        </row>
        <row r="1553">
          <cell r="A1553" t="str">
            <v>Y4BA5I57BB</v>
          </cell>
          <cell r="B1553" t="str">
            <v>BIANCHI SL3 ULTEGRA 18V 57CM</v>
          </cell>
        </row>
        <row r="1554">
          <cell r="A1554" t="str">
            <v>Y4BA5I57BB</v>
          </cell>
          <cell r="B1554" t="str">
            <v>BIANCHI SL3 ULTEGRA 18V 57CM</v>
          </cell>
        </row>
        <row r="1555">
          <cell r="A1555" t="str">
            <v>Y4BA5I57BB</v>
          </cell>
          <cell r="B1555" t="str">
            <v>BIANCHI SL3 ULTEGRA 18V 57CM</v>
          </cell>
        </row>
        <row r="1556">
          <cell r="A1556" t="str">
            <v>Y4BA5I59BB</v>
          </cell>
          <cell r="B1556" t="str">
            <v>BIANCHI SL3 ULTEGRA 18V 59CM</v>
          </cell>
        </row>
        <row r="1557">
          <cell r="A1557" t="str">
            <v>Y4BA5I59BB</v>
          </cell>
          <cell r="B1557" t="str">
            <v>BIANCHI SL3 ULTEGRA 18V 59CM</v>
          </cell>
        </row>
        <row r="1558">
          <cell r="A1558" t="str">
            <v>Y4BA5I59BB</v>
          </cell>
          <cell r="B1558" t="str">
            <v>BIANCHI SL3 ULTEGRA 18V 59CM</v>
          </cell>
        </row>
        <row r="1559">
          <cell r="A1559" t="str">
            <v>Y4BA5I61BB</v>
          </cell>
          <cell r="B1559" t="str">
            <v>BIANCHI SL3 ULTEGRA 18V 61CM</v>
          </cell>
        </row>
        <row r="1560">
          <cell r="A1560" t="str">
            <v>Y4BA5I61BB</v>
          </cell>
          <cell r="B1560" t="str">
            <v>BIANCHI SL3 ULTEGRA 18V 61CM</v>
          </cell>
        </row>
        <row r="1561">
          <cell r="A1561" t="str">
            <v>Y4BA5I61BB</v>
          </cell>
          <cell r="B1561" t="str">
            <v>BIANCHI SL3 ULTEGRA 18V 61CM</v>
          </cell>
        </row>
        <row r="1562">
          <cell r="A1562" t="str">
            <v>Y4BB2I51KA</v>
          </cell>
          <cell r="B1562" t="str">
            <v>BIANCHI ML3 MIRAGE 18V 51CM</v>
          </cell>
        </row>
        <row r="1563">
          <cell r="A1563" t="str">
            <v>Y4BB2I51KA</v>
          </cell>
          <cell r="B1563" t="str">
            <v>BIANCHI ML3 MIRAGE 18V 51CM</v>
          </cell>
        </row>
        <row r="1564">
          <cell r="A1564" t="str">
            <v>Y4BB2I51KA</v>
          </cell>
          <cell r="B1564" t="str">
            <v>BIANCHI ML3 MIRAGE 18V 51CM</v>
          </cell>
        </row>
        <row r="1565">
          <cell r="A1565" t="str">
            <v>Y4BB2I53KA</v>
          </cell>
          <cell r="B1565" t="str">
            <v>BIANCHI ML3 MIRAGE 18V 53CM</v>
          </cell>
        </row>
        <row r="1566">
          <cell r="A1566" t="str">
            <v>Y4BB2I53KA</v>
          </cell>
          <cell r="B1566" t="str">
            <v>BIANCHI ML3 MIRAGE 18V 53CM</v>
          </cell>
        </row>
        <row r="1567">
          <cell r="A1567" t="str">
            <v>Y4BB2I53KA</v>
          </cell>
          <cell r="B1567" t="str">
            <v>BIANCHI ML3 MIRAGE 18V 53CM</v>
          </cell>
        </row>
        <row r="1568">
          <cell r="A1568" t="str">
            <v>Y4BB2I55KA</v>
          </cell>
          <cell r="B1568" t="str">
            <v>BIANCHI ML3 MIRAGE 18V 55CM</v>
          </cell>
        </row>
        <row r="1569">
          <cell r="A1569" t="str">
            <v>Y4BB2I55KA</v>
          </cell>
          <cell r="B1569" t="str">
            <v>BIANCHI ML3 MIRAGE 18V 55CM</v>
          </cell>
        </row>
        <row r="1570">
          <cell r="A1570" t="str">
            <v>Y4BB2I55KA</v>
          </cell>
          <cell r="B1570" t="str">
            <v>BIANCHI ML3 MIRAGE 18V 55CM</v>
          </cell>
        </row>
        <row r="1571">
          <cell r="A1571" t="str">
            <v>Y4BB2I57KA</v>
          </cell>
          <cell r="B1571" t="str">
            <v>BIANCHI ML3 MIRAGE 18V 57CM</v>
          </cell>
        </row>
        <row r="1572">
          <cell r="A1572" t="str">
            <v>Y4BB2I57KA</v>
          </cell>
          <cell r="B1572" t="str">
            <v>BIANCHI ML3 MIRAGE 18V 57CM</v>
          </cell>
        </row>
        <row r="1573">
          <cell r="A1573" t="str">
            <v>Y4BB2I57KA</v>
          </cell>
          <cell r="B1573" t="str">
            <v>BIANCHI ML3 MIRAGE 18V 57CM</v>
          </cell>
        </row>
        <row r="1574">
          <cell r="A1574" t="str">
            <v>Y4BB2I59KA</v>
          </cell>
          <cell r="B1574" t="str">
            <v>BIANCHI ML3 MIRAGE 18V 59CM</v>
          </cell>
        </row>
        <row r="1575">
          <cell r="A1575" t="str">
            <v>Y4BB2I59KA</v>
          </cell>
          <cell r="B1575" t="str">
            <v>BIANCHI ML3 MIRAGE 18V 59CM</v>
          </cell>
        </row>
        <row r="1576">
          <cell r="A1576" t="str">
            <v>Y4BB2I59KA</v>
          </cell>
          <cell r="B1576" t="str">
            <v>BIANCHI ML3 MIRAGE 18V 59CM</v>
          </cell>
        </row>
        <row r="1577">
          <cell r="A1577" t="str">
            <v>Y4BB2I61KA</v>
          </cell>
          <cell r="B1577" t="str">
            <v>BIANCHI ML3 MIRAGE 18V 61CM</v>
          </cell>
        </row>
        <row r="1578">
          <cell r="A1578" t="str">
            <v>Y4BB2I61KA</v>
          </cell>
          <cell r="B1578" t="str">
            <v>BIANCHI ML3 MIRAGE 18V 61CM</v>
          </cell>
        </row>
        <row r="1579">
          <cell r="A1579" t="str">
            <v>Y4BB2I61KA</v>
          </cell>
          <cell r="B1579" t="str">
            <v>BIANCHI ML3 MIRAGE 18V 61CM</v>
          </cell>
        </row>
        <row r="1580">
          <cell r="A1580" t="str">
            <v>Y4BB4I53CD</v>
          </cell>
          <cell r="B1580" t="str">
            <v>BIANCHI ML3 ULT/105 18V 53CM</v>
          </cell>
        </row>
        <row r="1581">
          <cell r="A1581" t="str">
            <v>Y4BB4I53CD</v>
          </cell>
          <cell r="B1581" t="str">
            <v>BIANCHI ML3 ULT/105 18V 53CM</v>
          </cell>
        </row>
        <row r="1582">
          <cell r="A1582" t="str">
            <v>Y4BB4I53CD</v>
          </cell>
          <cell r="B1582" t="str">
            <v>BIANCHI ML3 ULT/105 18V 53CM</v>
          </cell>
        </row>
        <row r="1583">
          <cell r="A1583" t="str">
            <v>Y4BB4I55CD</v>
          </cell>
          <cell r="B1583" t="str">
            <v>BIANCHI ML3 ULT/105 18V 55CM</v>
          </cell>
        </row>
        <row r="1584">
          <cell r="A1584" t="str">
            <v>Y4BB4I55CD</v>
          </cell>
          <cell r="B1584" t="str">
            <v>BIANCHI ML3 ULT/105 18V 55CM</v>
          </cell>
        </row>
        <row r="1585">
          <cell r="A1585" t="str">
            <v>Y4BB4I55CD</v>
          </cell>
          <cell r="B1585" t="str">
            <v>BIANCHI ML3 ULT/105 18V 55CM</v>
          </cell>
        </row>
        <row r="1586">
          <cell r="A1586" t="str">
            <v>Y4BB4I57CD</v>
          </cell>
          <cell r="B1586" t="str">
            <v>BIANCHI ML3 ULT/105 18V 57CM</v>
          </cell>
        </row>
        <row r="1587">
          <cell r="A1587" t="str">
            <v>Y4BB4I57CD</v>
          </cell>
          <cell r="B1587" t="str">
            <v>BIANCHI ML3 ULT/105 18V 57CM</v>
          </cell>
        </row>
        <row r="1588">
          <cell r="A1588" t="str">
            <v>Y4BB4I57CD</v>
          </cell>
          <cell r="B1588" t="str">
            <v>BIANCHI ML3 ULT/105 18V 57CM</v>
          </cell>
        </row>
        <row r="1589">
          <cell r="A1589" t="str">
            <v>Y4BB4I59CD</v>
          </cell>
          <cell r="B1589" t="str">
            <v>BIANCHI ML3 ULT/105 18V 59CM</v>
          </cell>
        </row>
        <row r="1590">
          <cell r="A1590" t="str">
            <v>Y4BB4I59CD</v>
          </cell>
          <cell r="B1590" t="str">
            <v>BIANCHI ML3 ULT/105 18V 59CM</v>
          </cell>
        </row>
        <row r="1591">
          <cell r="A1591" t="str">
            <v>Y4BB4I59CD</v>
          </cell>
          <cell r="B1591" t="str">
            <v>BIANCHI ML3 ULT/105 18V 59CM</v>
          </cell>
        </row>
        <row r="1592">
          <cell r="A1592" t="str">
            <v>Y4BB4I61CD</v>
          </cell>
          <cell r="B1592" t="str">
            <v>BIANCHI ML3 ULT/105 18V 61CM</v>
          </cell>
        </row>
        <row r="1593">
          <cell r="A1593" t="str">
            <v>Y4BB4I61CD</v>
          </cell>
          <cell r="B1593" t="str">
            <v>BIANCHI ML3 ULT/105 18V 61CM</v>
          </cell>
        </row>
        <row r="1594">
          <cell r="A1594" t="str">
            <v>Y4BB4I61CD</v>
          </cell>
          <cell r="B1594" t="str">
            <v>BIANCHI ML3 ULT/105 18V 61CM</v>
          </cell>
        </row>
        <row r="1595">
          <cell r="A1595" t="str">
            <v>Y4BC2I43ZB</v>
          </cell>
          <cell r="B1595" t="str">
            <v>BIANCHI XT/LX 27V 43CM</v>
          </cell>
        </row>
        <row r="1596">
          <cell r="A1596" t="str">
            <v>Y4BC2I43ZB</v>
          </cell>
          <cell r="B1596" t="str">
            <v>BIANCHI XT/LX 27V 43CM</v>
          </cell>
        </row>
        <row r="1597">
          <cell r="A1597" t="str">
            <v>Y4BC2I43ZB</v>
          </cell>
          <cell r="B1597" t="str">
            <v>BIANCHI XT/LX 27V 43CM</v>
          </cell>
        </row>
        <row r="1598">
          <cell r="A1598" t="str">
            <v>Y4BC2I48ZB</v>
          </cell>
          <cell r="B1598" t="str">
            <v>BIANCHI XT/LX 27V 48CM</v>
          </cell>
        </row>
        <row r="1599">
          <cell r="A1599" t="str">
            <v>Y4BC2I48ZB</v>
          </cell>
          <cell r="B1599" t="str">
            <v>BIANCHI XT/LX 27V 48CM</v>
          </cell>
        </row>
        <row r="1600">
          <cell r="A1600" t="str">
            <v>Y4BC2I48ZB</v>
          </cell>
          <cell r="B1600" t="str">
            <v>BIANCHI XT/LX 27V 48CM</v>
          </cell>
        </row>
        <row r="1601">
          <cell r="A1601" t="str">
            <v>Y4BC2I53ZB</v>
          </cell>
          <cell r="B1601" t="str">
            <v>BIANCHI XT/LX 27V 53CM</v>
          </cell>
        </row>
        <row r="1602">
          <cell r="A1602" t="str">
            <v>Y4BC2I53ZB</v>
          </cell>
          <cell r="B1602" t="str">
            <v>BIANCHI XT/LX 27V 53CM</v>
          </cell>
        </row>
        <row r="1603">
          <cell r="A1603" t="str">
            <v>Y4BC2I53ZB</v>
          </cell>
          <cell r="B1603" t="str">
            <v>BIANCHI XT/LX 27V 53CM</v>
          </cell>
        </row>
        <row r="1604">
          <cell r="A1604" t="str">
            <v>Y4BC5I43CG</v>
          </cell>
          <cell r="B1604" t="str">
            <v>BIANCHI LX/DEORE 27V 43CM</v>
          </cell>
        </row>
        <row r="1605">
          <cell r="A1605" t="str">
            <v>Y4BC5I43CG</v>
          </cell>
          <cell r="B1605" t="str">
            <v>BIANCHI LX/DEORE 27V 43CM</v>
          </cell>
        </row>
        <row r="1606">
          <cell r="A1606" t="str">
            <v>Y4BC5I43CG</v>
          </cell>
          <cell r="B1606" t="str">
            <v>BIANCHI LX/DEORE 27V 43CM</v>
          </cell>
        </row>
        <row r="1607">
          <cell r="A1607" t="str">
            <v>Y4BC5I48CG</v>
          </cell>
          <cell r="B1607" t="str">
            <v>BIANCHI LX/DEORE 27V 48CM</v>
          </cell>
        </row>
        <row r="1608">
          <cell r="A1608" t="str">
            <v>Y4BC5I48CG</v>
          </cell>
          <cell r="B1608" t="str">
            <v>BIANCHI LX/DEORE 27V 48CM</v>
          </cell>
        </row>
        <row r="1609">
          <cell r="A1609" t="str">
            <v>Y4BC5I48CG</v>
          </cell>
          <cell r="B1609" t="str">
            <v>BIANCHI LX/DEORE 27V 48CM</v>
          </cell>
        </row>
        <row r="1610">
          <cell r="A1610" t="str">
            <v>Y4BC5I53CG</v>
          </cell>
          <cell r="B1610" t="str">
            <v>BIANCHI LX/DEORE 27V 53CM</v>
          </cell>
        </row>
        <row r="1611">
          <cell r="A1611" t="str">
            <v>Y4BC5I53CG</v>
          </cell>
          <cell r="B1611" t="str">
            <v>BIANCHI LX/DEORE 27V 53CM</v>
          </cell>
        </row>
        <row r="1612">
          <cell r="A1612" t="str">
            <v>Y4BC5I53CG</v>
          </cell>
          <cell r="B1612" t="str">
            <v>BIANCHI LX/DEORE 27V 53CM</v>
          </cell>
        </row>
        <row r="1613">
          <cell r="A1613" t="str">
            <v>Y4BC6I43RM</v>
          </cell>
          <cell r="B1613" t="str">
            <v>BIANCHI DEORE 27V 43CM</v>
          </cell>
        </row>
        <row r="1614">
          <cell r="A1614" t="str">
            <v>Y4BC6I43RM</v>
          </cell>
          <cell r="B1614" t="str">
            <v>BIANCHI DEORE 27V 43CM</v>
          </cell>
        </row>
        <row r="1615">
          <cell r="A1615" t="str">
            <v>Y4BC6I43RM</v>
          </cell>
          <cell r="B1615" t="str">
            <v>BIANCHI DEORE 27V 43CM</v>
          </cell>
        </row>
        <row r="1616">
          <cell r="A1616" t="str">
            <v>Y4BC6I48RM</v>
          </cell>
          <cell r="B1616" t="str">
            <v>BIANCHI DEORE 27V 48CM</v>
          </cell>
        </row>
        <row r="1617">
          <cell r="A1617" t="str">
            <v>Y4BC6I48RM</v>
          </cell>
          <cell r="B1617" t="str">
            <v>BIANCHI DEORE 27V 48CM</v>
          </cell>
        </row>
        <row r="1618">
          <cell r="A1618" t="str">
            <v>Y4BC6I48RM</v>
          </cell>
          <cell r="B1618" t="str">
            <v>BIANCHI DEORE 27V 48CM</v>
          </cell>
        </row>
        <row r="1619">
          <cell r="A1619" t="str">
            <v>Y4BC6I53RM</v>
          </cell>
          <cell r="B1619" t="str">
            <v>BIANCHI DEORE 27V 53CM</v>
          </cell>
        </row>
        <row r="1620">
          <cell r="A1620" t="str">
            <v>Y4BC6I53RM</v>
          </cell>
          <cell r="B1620" t="str">
            <v>BIANCHI DEORE 27V 53CM</v>
          </cell>
        </row>
        <row r="1621">
          <cell r="A1621" t="str">
            <v>Y4BC6I53RM</v>
          </cell>
          <cell r="B1621" t="str">
            <v>BIANCHI DEORE 27V 53CM</v>
          </cell>
        </row>
        <row r="1622">
          <cell r="A1622" t="str">
            <v>Y4BC8I43CG</v>
          </cell>
          <cell r="B1622" t="str">
            <v>BIANCHI DEORE DISC 27V 43CM</v>
          </cell>
        </row>
        <row r="1623">
          <cell r="A1623" t="str">
            <v>Y4BC8I43CG</v>
          </cell>
          <cell r="B1623" t="str">
            <v>BIANCHI DEORE DISC 27V 43CM</v>
          </cell>
        </row>
        <row r="1624">
          <cell r="A1624" t="str">
            <v>Y4BC8I43CG</v>
          </cell>
          <cell r="B1624" t="str">
            <v>BIANCHI DEORE DISC 27V 43CM</v>
          </cell>
        </row>
        <row r="1625">
          <cell r="A1625" t="str">
            <v>Y4BC8I48CG</v>
          </cell>
          <cell r="B1625" t="str">
            <v>BIANCHI DEORE DISC 27V 48CM</v>
          </cell>
        </row>
        <row r="1626">
          <cell r="A1626" t="str">
            <v>Y4BC8I48CG</v>
          </cell>
          <cell r="B1626" t="str">
            <v>BIANCHI DEORE DISC 27V 48CM</v>
          </cell>
        </row>
        <row r="1627">
          <cell r="A1627" t="str">
            <v>Y4BC8I48CG</v>
          </cell>
          <cell r="B1627" t="str">
            <v>BIANCHI DEORE DISC 27V 48CM</v>
          </cell>
        </row>
        <row r="1628">
          <cell r="A1628" t="str">
            <v>Y4BC8I53CG</v>
          </cell>
          <cell r="B1628" t="str">
            <v>BIANCHI DEORE DISC 27V 53CM</v>
          </cell>
        </row>
        <row r="1629">
          <cell r="A1629" t="str">
            <v>Y4BC8I53CG</v>
          </cell>
          <cell r="B1629" t="str">
            <v>BIANCHI DEORE DISC 27V 53CM</v>
          </cell>
        </row>
        <row r="1630">
          <cell r="A1630" t="str">
            <v>Y4BC8I53CG</v>
          </cell>
          <cell r="B1630" t="str">
            <v>BIANCHI DEORE DISC 27V 53CM</v>
          </cell>
        </row>
        <row r="1631">
          <cell r="A1631" t="str">
            <v>Y4BD2I51CK</v>
          </cell>
          <cell r="B1631" t="str">
            <v>BIANCHI SPORT SH 105 27V 51CM</v>
          </cell>
        </row>
        <row r="1632">
          <cell r="A1632" t="str">
            <v>Y4BD2I51CK</v>
          </cell>
          <cell r="B1632" t="str">
            <v>BIANCHI SPORT SH 105 27V 51CM</v>
          </cell>
        </row>
        <row r="1633">
          <cell r="A1633" t="str">
            <v>Y4BD2I51CK</v>
          </cell>
          <cell r="B1633" t="str">
            <v>BIANCHI SPORT SH 105 27V 51CM</v>
          </cell>
        </row>
        <row r="1634">
          <cell r="A1634" t="str">
            <v>Y4BD2I55CK</v>
          </cell>
          <cell r="B1634" t="str">
            <v>BIANCHI SPORT SH 105 27V 55CM</v>
          </cell>
        </row>
        <row r="1635">
          <cell r="A1635" t="str">
            <v>Y4BD2I55CK</v>
          </cell>
          <cell r="B1635" t="str">
            <v>BIANCHI SPORT SH 105 27V 55CM</v>
          </cell>
        </row>
        <row r="1636">
          <cell r="A1636" t="str">
            <v>Y4BD2I55CK</v>
          </cell>
          <cell r="B1636" t="str">
            <v>BIANCHI SPORT SH 105 27V 55CM</v>
          </cell>
        </row>
        <row r="1637">
          <cell r="A1637" t="str">
            <v>Y4BD2I59CK</v>
          </cell>
          <cell r="B1637" t="str">
            <v>BIANCHI SPORT SH 105 27V 59CM</v>
          </cell>
        </row>
        <row r="1638">
          <cell r="A1638" t="str">
            <v>Y4BD2I59CK</v>
          </cell>
          <cell r="B1638" t="str">
            <v>BIANCHI SPORT SH 105 27V 59CM</v>
          </cell>
        </row>
        <row r="1639">
          <cell r="A1639" t="str">
            <v>Y4BD2I59CK</v>
          </cell>
          <cell r="B1639" t="str">
            <v>BIANCHI SPORT SH 105 27V 59CM</v>
          </cell>
        </row>
        <row r="1640">
          <cell r="A1640" t="str">
            <v>Y4BD7I48KW</v>
          </cell>
          <cell r="B1640" t="str">
            <v>BIANCHI SPORT SORA 24V 48CM</v>
          </cell>
        </row>
        <row r="1641">
          <cell r="A1641" t="str">
            <v>Y4BD7I48KW</v>
          </cell>
          <cell r="B1641" t="str">
            <v>BIANCHI SPORT SORA 24V 48CM</v>
          </cell>
        </row>
        <row r="1642">
          <cell r="A1642" t="str">
            <v>Y4BD7I48KW</v>
          </cell>
          <cell r="B1642" t="str">
            <v>BIANCHI SPORT SORA 24V 48CM</v>
          </cell>
        </row>
        <row r="1643">
          <cell r="A1643" t="str">
            <v>Y4BD7I53KW</v>
          </cell>
          <cell r="B1643" t="str">
            <v>BIANCHI SPORT SORA 24V 53CM</v>
          </cell>
        </row>
        <row r="1644">
          <cell r="A1644" t="str">
            <v>Y4BD7I53KW</v>
          </cell>
          <cell r="B1644" t="str">
            <v>BIANCHI SPORT SORA 24V 53CM</v>
          </cell>
        </row>
        <row r="1645">
          <cell r="A1645" t="str">
            <v>Y4BD7I53KW</v>
          </cell>
          <cell r="B1645" t="str">
            <v>BIANCHI SPORT SORA 24V 53CM</v>
          </cell>
        </row>
        <row r="1646">
          <cell r="A1646" t="str">
            <v>Y4BD7I58KW</v>
          </cell>
          <cell r="B1646" t="str">
            <v>BIANCHI SPORT SORA 24V 58CM</v>
          </cell>
        </row>
        <row r="1647">
          <cell r="A1647" t="str">
            <v>Y4BD7I58KW</v>
          </cell>
          <cell r="B1647" t="str">
            <v>BIANCHI SPORT SORA 24V 58CM</v>
          </cell>
        </row>
        <row r="1648">
          <cell r="A1648" t="str">
            <v>Y4BD7I58KW</v>
          </cell>
          <cell r="B1648" t="str">
            <v>BIANCHI SPORT SORA 24V 58CM</v>
          </cell>
        </row>
        <row r="1649">
          <cell r="A1649" t="str">
            <v>Y4BD8I43VV</v>
          </cell>
          <cell r="B1649" t="str">
            <v>BIANCHI SPORT DAM SORA 24V 43</v>
          </cell>
        </row>
        <row r="1650">
          <cell r="A1650" t="str">
            <v>Y4BD8I43VV</v>
          </cell>
          <cell r="B1650" t="str">
            <v>BIANCHI SPORT DAM SORA 24V 43</v>
          </cell>
        </row>
        <row r="1651">
          <cell r="A1651" t="str">
            <v>Y4BD8I43VV</v>
          </cell>
          <cell r="B1651" t="str">
            <v>BIANCHI SPORT DAM SORA 24V 43</v>
          </cell>
        </row>
        <row r="1652">
          <cell r="A1652" t="str">
            <v>Y4BD8I48VV</v>
          </cell>
          <cell r="B1652" t="str">
            <v>BIANCHI SPORT DAM SORA 24V 48</v>
          </cell>
        </row>
        <row r="1653">
          <cell r="A1653" t="str">
            <v>Y4BD8I48VV</v>
          </cell>
          <cell r="B1653" t="str">
            <v>BIANCHI SPORT DAM SORA 24V 48</v>
          </cell>
        </row>
        <row r="1654">
          <cell r="A1654" t="str">
            <v>Y4BD8I48VV</v>
          </cell>
          <cell r="B1654" t="str">
            <v>BIANCHI SPORT DAM SORA 24V 48</v>
          </cell>
        </row>
        <row r="1655">
          <cell r="A1655" t="str">
            <v>Y4BD8I53VV</v>
          </cell>
          <cell r="B1655" t="str">
            <v>BIANCHI SPORT DAM SORA 24V 53</v>
          </cell>
        </row>
        <row r="1656">
          <cell r="A1656" t="str">
            <v>Y4BD8I53VV</v>
          </cell>
          <cell r="B1656" t="str">
            <v>BIANCHI SPORT DAM SORA 24V 53</v>
          </cell>
        </row>
        <row r="1657">
          <cell r="A1657" t="str">
            <v>Y4BD8I53VV</v>
          </cell>
          <cell r="B1657" t="str">
            <v>BIANCHI SPORT DAM SORA 24V 53</v>
          </cell>
        </row>
        <row r="1658">
          <cell r="A1658" t="str">
            <v>Y4B01I53KA</v>
          </cell>
          <cell r="B1658" t="str">
            <v>BIANCHI XL EV4 RECORD 20V 53CM</v>
          </cell>
        </row>
        <row r="1659">
          <cell r="A1659" t="str">
            <v>Y4B01I53KA</v>
          </cell>
          <cell r="B1659" t="str">
            <v>BIANCHI XL EV4 RECORD 20V 53CM</v>
          </cell>
        </row>
        <row r="1660">
          <cell r="A1660" t="str">
            <v>Y4B01I53KA</v>
          </cell>
          <cell r="B1660" t="str">
            <v>BIANCHI XL EV4 RECORD 20V 53CM</v>
          </cell>
        </row>
        <row r="1661">
          <cell r="A1661" t="str">
            <v>Y4B01I55KA</v>
          </cell>
          <cell r="B1661" t="str">
            <v>BIANCHI XL EV4 RECORD 20V 55CM</v>
          </cell>
        </row>
        <row r="1662">
          <cell r="A1662" t="str">
            <v>Y4B01I55KA</v>
          </cell>
          <cell r="B1662" t="str">
            <v>BIANCHI XL EV4 RECORD 20V 55CM</v>
          </cell>
        </row>
        <row r="1663">
          <cell r="A1663" t="str">
            <v>Y4B01I55KA</v>
          </cell>
          <cell r="B1663" t="str">
            <v>BIANCHI XL EV4 RECORD 20V 55CM</v>
          </cell>
        </row>
        <row r="1664">
          <cell r="A1664" t="str">
            <v>Y4B01I57KA</v>
          </cell>
          <cell r="B1664" t="str">
            <v>BIANCHI XL EV4 RECORD 20V 57CM</v>
          </cell>
        </row>
        <row r="1665">
          <cell r="A1665" t="str">
            <v>Y4B01I57KA</v>
          </cell>
          <cell r="B1665" t="str">
            <v>BIANCHI XL EV4 RECORD 20V 57CM</v>
          </cell>
        </row>
        <row r="1666">
          <cell r="A1666" t="str">
            <v>Y4B01I57KA</v>
          </cell>
          <cell r="B1666" t="str">
            <v>BIANCHI XL EV4 RECORD 20V 57CM</v>
          </cell>
        </row>
        <row r="1667">
          <cell r="A1667" t="str">
            <v>Y4B01I59KA</v>
          </cell>
          <cell r="B1667" t="str">
            <v>BIANCHI XL EV4 RECORD 20V 59CM</v>
          </cell>
        </row>
        <row r="1668">
          <cell r="A1668" t="str">
            <v>Y4B01I59KA</v>
          </cell>
          <cell r="B1668" t="str">
            <v>BIANCHI XL EV4 RECORD 20V 59CM</v>
          </cell>
        </row>
        <row r="1669">
          <cell r="A1669" t="str">
            <v>Y4B01I59KA</v>
          </cell>
          <cell r="B1669" t="str">
            <v>BIANCHI XL EV4 RECORD 20V 59CM</v>
          </cell>
        </row>
        <row r="1670">
          <cell r="A1670" t="str">
            <v>Y4B01I61KA</v>
          </cell>
          <cell r="B1670" t="str">
            <v>BIANCHI XL EV4 RECORD 20V 61CM</v>
          </cell>
        </row>
        <row r="1671">
          <cell r="A1671" t="str">
            <v>Y4B01I61KA</v>
          </cell>
          <cell r="B1671" t="str">
            <v>BIANCHI XL EV4 RECORD 20V 61CM</v>
          </cell>
        </row>
        <row r="1672">
          <cell r="A1672" t="str">
            <v>Y4B01I61KA</v>
          </cell>
          <cell r="B1672" t="str">
            <v>BIANCHI XL EV4 RECORD 20V 61CM</v>
          </cell>
        </row>
        <row r="1673">
          <cell r="A1673" t="str">
            <v>Y4B05I53A1</v>
          </cell>
          <cell r="B1673" t="str">
            <v>BIANCHI CARBON DURACE 20V 53CM</v>
          </cell>
        </row>
        <row r="1674">
          <cell r="A1674" t="str">
            <v>Y4B05I53A1</v>
          </cell>
          <cell r="B1674" t="str">
            <v>BIANCHI CARBON DURACE 20V 53CM</v>
          </cell>
        </row>
        <row r="1675">
          <cell r="A1675" t="str">
            <v>Y4B05I53A1</v>
          </cell>
          <cell r="B1675" t="str">
            <v>BIANCHI CARBON DURACE 20V 53CM</v>
          </cell>
        </row>
        <row r="1676">
          <cell r="A1676" t="str">
            <v>Y4B05I55A1</v>
          </cell>
          <cell r="B1676" t="str">
            <v>BIANCHI CARBON DURACE 20V 55CM</v>
          </cell>
        </row>
        <row r="1677">
          <cell r="A1677" t="str">
            <v>Y4B05I55A1</v>
          </cell>
          <cell r="B1677" t="str">
            <v>BIANCHI CARBON DURACE 20V 55CM</v>
          </cell>
        </row>
        <row r="1678">
          <cell r="A1678" t="str">
            <v>Y4B05I55A1</v>
          </cell>
          <cell r="B1678" t="str">
            <v>BIANCHI CARBON DURACE 20V 55CM</v>
          </cell>
        </row>
        <row r="1679">
          <cell r="A1679" t="str">
            <v>Y4B05I58A1</v>
          </cell>
          <cell r="B1679" t="str">
            <v>BIANCHI CARBON DURACE 20V 58CM</v>
          </cell>
        </row>
        <row r="1680">
          <cell r="A1680" t="str">
            <v>Y4B05I58A1</v>
          </cell>
          <cell r="B1680" t="str">
            <v>BIANCHI CARBON DURACE 20V 58CM</v>
          </cell>
        </row>
        <row r="1681">
          <cell r="A1681" t="str">
            <v>Y4B05I58A1</v>
          </cell>
          <cell r="B1681" t="str">
            <v>BIANCHI CARBON DURACE 20V 58CM</v>
          </cell>
        </row>
        <row r="1682">
          <cell r="A1682" t="str">
            <v>Y4B05I61A1</v>
          </cell>
          <cell r="B1682" t="str">
            <v>BIANCHI CARBON DURACE 20V 61CM</v>
          </cell>
        </row>
        <row r="1683">
          <cell r="A1683" t="str">
            <v>Y4B05I61A1</v>
          </cell>
          <cell r="B1683" t="str">
            <v>BIANCHI CARBON DURACE 20V 61CM</v>
          </cell>
        </row>
        <row r="1684">
          <cell r="A1684" t="str">
            <v>Y4B05I61A1</v>
          </cell>
          <cell r="B1684" t="str">
            <v>BIANCHI CARBON DURACE 20V 61CM</v>
          </cell>
        </row>
        <row r="1685">
          <cell r="A1685" t="str">
            <v>Y4B07I53A1</v>
          </cell>
          <cell r="B1685" t="str">
            <v>BIANCHI CARBON ULTEGRA 18V 53</v>
          </cell>
        </row>
        <row r="1686">
          <cell r="A1686" t="str">
            <v>Y4B07I53A1</v>
          </cell>
          <cell r="B1686" t="str">
            <v>BIANCHI CARBON ULTEGRA 18V 53</v>
          </cell>
        </row>
        <row r="1687">
          <cell r="A1687" t="str">
            <v>Y4B07I53A1</v>
          </cell>
          <cell r="B1687" t="str">
            <v>BIANCHI CARBON ULTEGRA 18V 53</v>
          </cell>
        </row>
        <row r="1688">
          <cell r="A1688" t="str">
            <v>Y4B07I55A1</v>
          </cell>
          <cell r="B1688" t="str">
            <v>BIANCHI CARBON ULTEGRA 18V 55</v>
          </cell>
        </row>
        <row r="1689">
          <cell r="A1689" t="str">
            <v>Y4B07I55A1</v>
          </cell>
          <cell r="B1689" t="str">
            <v>BIANCHI CARBON ULTEGRA 18V 55</v>
          </cell>
        </row>
        <row r="1690">
          <cell r="A1690" t="str">
            <v>Y4B07I55A1</v>
          </cell>
          <cell r="B1690" t="str">
            <v>BIANCHI CARBON ULTEGRA 18V 55</v>
          </cell>
        </row>
        <row r="1691">
          <cell r="A1691" t="str">
            <v>Y4B07I58A1</v>
          </cell>
          <cell r="B1691" t="str">
            <v>BIANCHI CARBON ULTEGRA 18V 58</v>
          </cell>
        </row>
        <row r="1692">
          <cell r="A1692" t="str">
            <v>Y4B07I58A1</v>
          </cell>
          <cell r="B1692" t="str">
            <v>BIANCHI CARBON ULTEGRA 18V 58</v>
          </cell>
        </row>
        <row r="1693">
          <cell r="A1693" t="str">
            <v>Y4B07I58A1</v>
          </cell>
          <cell r="B1693" t="str">
            <v>BIANCHI CARBON ULTEGRA 18V 58</v>
          </cell>
        </row>
        <row r="1694">
          <cell r="A1694" t="str">
            <v>Y4B07I61A1</v>
          </cell>
          <cell r="B1694" t="str">
            <v>BIANCHI CARBON ULTEGRA 18V 61</v>
          </cell>
        </row>
        <row r="1695">
          <cell r="A1695" t="str">
            <v>Y4B07I61A1</v>
          </cell>
          <cell r="B1695" t="str">
            <v>BIANCHI CARBON ULTEGRA 18V 61</v>
          </cell>
        </row>
        <row r="1696">
          <cell r="A1696" t="str">
            <v>Y4B07I61A1</v>
          </cell>
          <cell r="B1696" t="str">
            <v>BIANCHI CARBON ULTEGRA 18V 61</v>
          </cell>
        </row>
        <row r="1697">
          <cell r="A1697" t="str">
            <v>Y4B25G51CD</v>
          </cell>
          <cell r="B1697" t="str">
            <v>BIANCHI AL7005 SORA 16V 51CM</v>
          </cell>
        </row>
        <row r="1698">
          <cell r="A1698" t="str">
            <v>Y4B25G51CD</v>
          </cell>
          <cell r="B1698" t="str">
            <v>BIANCHI AL7005 SORA 16V 51CM</v>
          </cell>
        </row>
        <row r="1699">
          <cell r="A1699" t="str">
            <v>Y4B25G51CD</v>
          </cell>
          <cell r="B1699" t="str">
            <v>BIANCHI AL7005 SORA 16V 51CM</v>
          </cell>
        </row>
        <row r="1700">
          <cell r="A1700" t="str">
            <v>Y4B25G55CD</v>
          </cell>
          <cell r="B1700" t="str">
            <v>BIANCHI AL7005 SORA 16V 55CM</v>
          </cell>
        </row>
        <row r="1701">
          <cell r="A1701" t="str">
            <v>Y4B25G55CD</v>
          </cell>
          <cell r="B1701" t="str">
            <v>BIANCHI AL7005 SORA 16V 55CM</v>
          </cell>
        </row>
        <row r="1702">
          <cell r="A1702" t="str">
            <v>Y4B25G55CD</v>
          </cell>
          <cell r="B1702" t="str">
            <v>BIANCHI AL7005 SORA 16V 55CM</v>
          </cell>
        </row>
        <row r="1703">
          <cell r="A1703" t="str">
            <v>Y4B25G59CD</v>
          </cell>
          <cell r="B1703" t="str">
            <v>BIANCHI AL7005 SORA 16V 59CM</v>
          </cell>
        </row>
        <row r="1704">
          <cell r="A1704" t="str">
            <v>Y4B25G59CD</v>
          </cell>
          <cell r="B1704" t="str">
            <v>BIANCHI AL7005 SORA 16V 59CM</v>
          </cell>
        </row>
        <row r="1705">
          <cell r="A1705" t="str">
            <v>Y4B25G59CD</v>
          </cell>
          <cell r="B1705" t="str">
            <v>BIANCHI AL7005 SORA 16V 59CM</v>
          </cell>
        </row>
        <row r="1706">
          <cell r="A1706" t="str">
            <v>Y4B50I43RM</v>
          </cell>
          <cell r="B1706" t="str">
            <v>BIANCHI XTR DISC 27V 43CM</v>
          </cell>
        </row>
        <row r="1707">
          <cell r="A1707" t="str">
            <v>Y4B50I43RM</v>
          </cell>
          <cell r="B1707" t="str">
            <v>BIANCHI XTR DISC 27V 43CM</v>
          </cell>
        </row>
        <row r="1708">
          <cell r="A1708" t="str">
            <v>Y4B50I43RM</v>
          </cell>
          <cell r="B1708" t="str">
            <v>BIANCHI XTR DISC 27V 43CM</v>
          </cell>
        </row>
        <row r="1709">
          <cell r="A1709" t="str">
            <v>Y4B50I48RM</v>
          </cell>
          <cell r="B1709" t="str">
            <v>BIANCHI XTR DISC 27V 48CM</v>
          </cell>
        </row>
        <row r="1710">
          <cell r="A1710" t="str">
            <v>Y4B50I48RM</v>
          </cell>
          <cell r="B1710" t="str">
            <v>BIANCHI XTR DISC 27V 48CM</v>
          </cell>
        </row>
        <row r="1711">
          <cell r="A1711" t="str">
            <v>Y4B50I48RM</v>
          </cell>
          <cell r="B1711" t="str">
            <v>BIANCHI XTR DISC 27V 48CM</v>
          </cell>
        </row>
        <row r="1712">
          <cell r="A1712" t="str">
            <v>Y4B50I53RM</v>
          </cell>
          <cell r="B1712" t="str">
            <v>BIANCHI XTR DISC 27V 53CM</v>
          </cell>
        </row>
        <row r="1713">
          <cell r="A1713" t="str">
            <v>Y4B50I53RM</v>
          </cell>
          <cell r="B1713" t="str">
            <v>BIANCHI XTR DISC 27V 53CM</v>
          </cell>
        </row>
        <row r="1714">
          <cell r="A1714" t="str">
            <v>Y4B50I53RM</v>
          </cell>
          <cell r="B1714" t="str">
            <v>BIANCHI XTR DISC 27V 53CM</v>
          </cell>
        </row>
        <row r="1715">
          <cell r="A1715" t="str">
            <v>Y4B52I43KO</v>
          </cell>
          <cell r="B1715" t="str">
            <v>BIANCHI XTR/XT 27V 43CM</v>
          </cell>
        </row>
        <row r="1716">
          <cell r="A1716" t="str">
            <v>Y4B52I43KO</v>
          </cell>
          <cell r="B1716" t="str">
            <v>BIANCHI XTR/XT 27V 43CM</v>
          </cell>
        </row>
        <row r="1717">
          <cell r="A1717" t="str">
            <v>Y4B52I43KO</v>
          </cell>
          <cell r="B1717" t="str">
            <v>BIANCHI XTR/XT 27V 43CM</v>
          </cell>
        </row>
        <row r="1718">
          <cell r="A1718" t="str">
            <v>Y4B52I48KO</v>
          </cell>
          <cell r="B1718" t="str">
            <v>BIANCHI XTR/XT 27V 48CM</v>
          </cell>
        </row>
        <row r="1719">
          <cell r="A1719" t="str">
            <v>Y4B52I48KO</v>
          </cell>
          <cell r="B1719" t="str">
            <v>BIANCHI XTR/XT 27V 48CM</v>
          </cell>
        </row>
        <row r="1720">
          <cell r="A1720" t="str">
            <v>Y4B52I48KO</v>
          </cell>
          <cell r="B1720" t="str">
            <v>BIANCHI XTR/XT 27V 48CM</v>
          </cell>
        </row>
        <row r="1721">
          <cell r="A1721" t="str">
            <v>Y4B52I53KO</v>
          </cell>
          <cell r="B1721" t="str">
            <v>BIANCHI XTR/XT 27V 53CM</v>
          </cell>
        </row>
        <row r="1722">
          <cell r="A1722" t="str">
            <v>Y4B52I53KO</v>
          </cell>
          <cell r="B1722" t="str">
            <v>BIANCHI XTR/XT 27V 53CM</v>
          </cell>
        </row>
        <row r="1723">
          <cell r="A1723" t="str">
            <v>Y4B52I53KO</v>
          </cell>
          <cell r="B1723" t="str">
            <v>BIANCHI XTR/XT 27V 53CM</v>
          </cell>
        </row>
        <row r="1724">
          <cell r="A1724" t="str">
            <v>Y4B55I43A2</v>
          </cell>
          <cell r="B1724" t="str">
            <v>BIANCHI CARBON XT/LX 27V 43CM</v>
          </cell>
        </row>
        <row r="1725">
          <cell r="A1725" t="str">
            <v>Y4B55I43A2</v>
          </cell>
          <cell r="B1725" t="str">
            <v>BIANCHI CARBON XT/LX 27V 43CM</v>
          </cell>
        </row>
        <row r="1726">
          <cell r="A1726" t="str">
            <v>Y4B55I43A2</v>
          </cell>
          <cell r="B1726" t="str">
            <v>BIANCHI CARBON XT/LX 27V 43CM</v>
          </cell>
        </row>
        <row r="1727">
          <cell r="A1727" t="str">
            <v>Y4B55I48A2</v>
          </cell>
          <cell r="B1727" t="str">
            <v>BIANCHI CARBON XT/LX 27V 48CM</v>
          </cell>
        </row>
        <row r="1728">
          <cell r="A1728" t="str">
            <v>Y4B55I48A2</v>
          </cell>
          <cell r="B1728" t="str">
            <v>BIANCHI CARBON XT/LX 27V 48CM</v>
          </cell>
        </row>
        <row r="1729">
          <cell r="A1729" t="str">
            <v>Y4B55I48A2</v>
          </cell>
          <cell r="B1729" t="str">
            <v>BIANCHI CARBON XT/LX 27V 48CM</v>
          </cell>
        </row>
        <row r="1730">
          <cell r="A1730" t="str">
            <v>Y4B55I53A2</v>
          </cell>
          <cell r="B1730" t="str">
            <v>BIANCHI CARBON XT/LX 27V 53CM</v>
          </cell>
        </row>
        <row r="1731">
          <cell r="A1731" t="str">
            <v>Y4B55I53A2</v>
          </cell>
          <cell r="B1731" t="str">
            <v>BIANCHI CARBON XT/LX 27V 53CM</v>
          </cell>
        </row>
        <row r="1732">
          <cell r="A1732" t="str">
            <v>Y4B55I53A2</v>
          </cell>
          <cell r="B1732" t="str">
            <v>BIANCHI CARBON XT/LX 27V 53CM</v>
          </cell>
        </row>
        <row r="1733">
          <cell r="A1733" t="str">
            <v>YJC3075101</v>
          </cell>
          <cell r="B1733" t="str">
            <v>HAMRA SLX/DEORE 51 M SVART</v>
          </cell>
        </row>
        <row r="1734">
          <cell r="A1734" t="str">
            <v>YJC3075101</v>
          </cell>
          <cell r="B1734" t="str">
            <v>HAMRA SLX/DEORE 51 M SVART</v>
          </cell>
        </row>
        <row r="1735">
          <cell r="A1735" t="str">
            <v>YJC3075101</v>
          </cell>
          <cell r="B1735" t="str">
            <v>HAMRA SLX/DEORE 51 M SVART</v>
          </cell>
        </row>
        <row r="1736">
          <cell r="A1736" t="str">
            <v>YJC3075501</v>
          </cell>
          <cell r="B1736" t="str">
            <v>HAMRA SLX/DEORE 55 M SVART</v>
          </cell>
        </row>
        <row r="1737">
          <cell r="A1737" t="str">
            <v>YJC3075501</v>
          </cell>
          <cell r="B1737" t="str">
            <v>HAMRA SLX/DEORE 55 M SVART</v>
          </cell>
        </row>
        <row r="1738">
          <cell r="A1738" t="str">
            <v>YJC3075501</v>
          </cell>
          <cell r="B1738" t="str">
            <v>HAMRA SLX/DEORE 55 M SVART</v>
          </cell>
        </row>
        <row r="1739">
          <cell r="A1739" t="str">
            <v>YJC3075901</v>
          </cell>
          <cell r="B1739" t="str">
            <v>HAMRA SLX/DEORE 59 M SVART</v>
          </cell>
        </row>
        <row r="1740">
          <cell r="A1740" t="str">
            <v>YJC3075901</v>
          </cell>
          <cell r="B1740" t="str">
            <v>HAMRA SLX/DEORE 59 M SVART</v>
          </cell>
        </row>
        <row r="1741">
          <cell r="A1741" t="str">
            <v>YJC3075901</v>
          </cell>
          <cell r="B1741" t="str">
            <v>HAMRA SLX/DEORE 59 M SVART</v>
          </cell>
        </row>
        <row r="1742">
          <cell r="A1742" t="str">
            <v>YJC6004801</v>
          </cell>
          <cell r="B1742" t="str">
            <v>ZEPTO C.CROSS DISK 105 48 SVAR</v>
          </cell>
        </row>
        <row r="1743">
          <cell r="A1743" t="str">
            <v>YJC6004801</v>
          </cell>
          <cell r="B1743" t="str">
            <v>ZEPTO C.CROSS DISK 105 48 SVAR</v>
          </cell>
        </row>
        <row r="1744">
          <cell r="A1744" t="str">
            <v>YJC6004801</v>
          </cell>
          <cell r="B1744" t="str">
            <v>ZEPTO C.CROSS DISK 105 48 SVAR</v>
          </cell>
        </row>
        <row r="1745">
          <cell r="A1745" t="str">
            <v>YJC6005201</v>
          </cell>
          <cell r="B1745" t="str">
            <v>ZEPTO C.CROSS DISK 105 52 SVAR</v>
          </cell>
        </row>
        <row r="1746">
          <cell r="A1746" t="str">
            <v>YJC6005201</v>
          </cell>
          <cell r="B1746" t="str">
            <v>ZEPTO C.CROSS DISK 105 52 SVAR</v>
          </cell>
        </row>
        <row r="1747">
          <cell r="A1747" t="str">
            <v>YJC6005201</v>
          </cell>
          <cell r="B1747" t="str">
            <v>ZEPTO C.CROSS DISK 105 52 SVAR</v>
          </cell>
        </row>
        <row r="1748">
          <cell r="A1748" t="str">
            <v>YJC6005501</v>
          </cell>
          <cell r="B1748" t="str">
            <v>ZEPTO C.CROSS DISK 105 55 SVAR</v>
          </cell>
        </row>
        <row r="1749">
          <cell r="A1749" t="str">
            <v>YJC6005501</v>
          </cell>
          <cell r="B1749" t="str">
            <v>ZEPTO C.CROSS DISK 105 55 SVAR</v>
          </cell>
        </row>
        <row r="1750">
          <cell r="A1750" t="str">
            <v>YJC6005501</v>
          </cell>
          <cell r="B1750" t="str">
            <v>ZEPTO C.CROSS DISK 105 55 SVAR</v>
          </cell>
        </row>
        <row r="1751">
          <cell r="A1751" t="str">
            <v>YJC6005801</v>
          </cell>
          <cell r="B1751" t="str">
            <v>ZEPTO C.CROSS DISK 105 58 SVAR</v>
          </cell>
        </row>
        <row r="1752">
          <cell r="A1752" t="str">
            <v>YJC6005801</v>
          </cell>
          <cell r="B1752" t="str">
            <v>ZEPTO C.CROSS DISK 105 58 SVAR</v>
          </cell>
        </row>
        <row r="1753">
          <cell r="A1753" t="str">
            <v>YJC6005801</v>
          </cell>
          <cell r="B1753" t="str">
            <v>ZEPTO C.CROSS DISK 105 58 SVAR</v>
          </cell>
        </row>
        <row r="1754">
          <cell r="A1754" t="str">
            <v>YJC9535101</v>
          </cell>
          <cell r="B1754" t="str">
            <v>MAJA NEX3 51 SVART SV-ALU-KOR</v>
          </cell>
        </row>
        <row r="1755">
          <cell r="A1755" t="str">
            <v>YJC9535101</v>
          </cell>
          <cell r="B1755" t="str">
            <v>MAJA NEX3 51 SVART SV-ALU-KOR</v>
          </cell>
        </row>
        <row r="1756">
          <cell r="A1756" t="str">
            <v>YJC9535101</v>
          </cell>
          <cell r="B1756" t="str">
            <v>MAJA NEX3 51 SVART SV-ALU-KOR</v>
          </cell>
        </row>
        <row r="1757">
          <cell r="A1757" t="str">
            <v>YJC9535102</v>
          </cell>
          <cell r="B1757" t="str">
            <v>MAJA NEX3 51 LILA V-ALU-KOR</v>
          </cell>
        </row>
        <row r="1758">
          <cell r="A1758" t="str">
            <v>YJC9535102</v>
          </cell>
          <cell r="B1758" t="str">
            <v>MAJA NEX3 51 LILA V-ALU-KOR</v>
          </cell>
        </row>
        <row r="1759">
          <cell r="A1759" t="str">
            <v>YJC9535102</v>
          </cell>
          <cell r="B1759" t="str">
            <v>MAJA NEX3 51 LILA V-ALU-KOR</v>
          </cell>
        </row>
        <row r="1760">
          <cell r="A1760" t="str">
            <v>YJC9574701</v>
          </cell>
          <cell r="B1760" t="str">
            <v>TOVE 957 NEX7 47 SVA  V-ALU-KO</v>
          </cell>
        </row>
        <row r="1761">
          <cell r="A1761" t="str">
            <v>YJC9574701</v>
          </cell>
          <cell r="B1761" t="str">
            <v>TOVE 957 NEX7 47 SVA  V-ALU-KO</v>
          </cell>
        </row>
        <row r="1762">
          <cell r="A1762" t="str">
            <v>YJC9574701</v>
          </cell>
          <cell r="B1762" t="str">
            <v>TOVE 957 NEX7 47 SVA  V-ALU-KO</v>
          </cell>
        </row>
        <row r="1763">
          <cell r="A1763" t="str">
            <v>YJC9574702</v>
          </cell>
          <cell r="B1763" t="str">
            <v>TOVE 957 NEX7 47 RÖD  S-ALU-KO</v>
          </cell>
        </row>
        <row r="1764">
          <cell r="A1764" t="str">
            <v>YJC9574702</v>
          </cell>
          <cell r="B1764" t="str">
            <v>TOVE 957 NEX7 47 RÖD  S-ALU-KO</v>
          </cell>
        </row>
        <row r="1765">
          <cell r="A1765" t="str">
            <v>YJC9574702</v>
          </cell>
          <cell r="B1765" t="str">
            <v>TOVE 957 NEX7 47 RÖD  S-ALU-KO</v>
          </cell>
        </row>
        <row r="1766">
          <cell r="A1766" t="str">
            <v>YJC9574703</v>
          </cell>
          <cell r="B1766" t="str">
            <v>TOVE 957 NEX7 47 VIT  V-ALU-KO</v>
          </cell>
        </row>
        <row r="1767">
          <cell r="A1767" t="str">
            <v>YJC9574703</v>
          </cell>
          <cell r="B1767" t="str">
            <v>TOVE 957 NEX7 47 VIT  V-ALU-KO</v>
          </cell>
        </row>
        <row r="1768">
          <cell r="A1768" t="str">
            <v>YJC9574703</v>
          </cell>
          <cell r="B1768" t="str">
            <v>TOVE 957 NEX7 47 VIT  V-ALU-KO</v>
          </cell>
        </row>
        <row r="1769">
          <cell r="A1769" t="str">
            <v>YJC9575101</v>
          </cell>
          <cell r="B1769" t="str">
            <v>TOVE 957 NEX7 51 SVA  V-ALU-KO</v>
          </cell>
        </row>
        <row r="1770">
          <cell r="A1770" t="str">
            <v>YJC9575101</v>
          </cell>
          <cell r="B1770" t="str">
            <v>TOVE 957 NEX7 51 SVA  V-ALU-KO</v>
          </cell>
        </row>
        <row r="1771">
          <cell r="A1771" t="str">
            <v>YJC9575101</v>
          </cell>
          <cell r="B1771" t="str">
            <v>TOVE 957 NEX7 51 SVA  V-ALU-KO</v>
          </cell>
        </row>
        <row r="1772">
          <cell r="A1772" t="str">
            <v>YJC9575102</v>
          </cell>
          <cell r="B1772" t="str">
            <v>TOVE 957 NEX7 51 RÖD  S-ALU-KO</v>
          </cell>
        </row>
        <row r="1773">
          <cell r="A1773" t="str">
            <v>YJC9575102</v>
          </cell>
          <cell r="B1773" t="str">
            <v>TOVE 957 NEX7 51 RÖD  S-ALU-KO</v>
          </cell>
        </row>
        <row r="1774">
          <cell r="A1774" t="str">
            <v>YJC9575102</v>
          </cell>
          <cell r="B1774" t="str">
            <v>TOVE 957 NEX7 51 RÖD  S-ALU-KO</v>
          </cell>
        </row>
        <row r="1775">
          <cell r="A1775" t="str">
            <v>YJC9575103</v>
          </cell>
          <cell r="B1775" t="str">
            <v>TOVE 957 NEX7 51 VIT  V-ALU-KO</v>
          </cell>
        </row>
        <row r="1776">
          <cell r="A1776" t="str">
            <v>YJC9575103</v>
          </cell>
          <cell r="B1776" t="str">
            <v>TOVE 957 NEX7 51 VIT  V-ALU-KO</v>
          </cell>
        </row>
        <row r="1777">
          <cell r="A1777" t="str">
            <v>YJC9575103</v>
          </cell>
          <cell r="B1777" t="str">
            <v>TOVE 957 NEX7 51 VIT  V-ALU-KO</v>
          </cell>
        </row>
        <row r="1778">
          <cell r="A1778" t="str">
            <v>YJC9575501</v>
          </cell>
          <cell r="B1778" t="str">
            <v>TOVE 957 NEX7 55 SVA  V-ALU-KO</v>
          </cell>
        </row>
        <row r="1779">
          <cell r="A1779" t="str">
            <v>YJC9575501</v>
          </cell>
          <cell r="B1779" t="str">
            <v>TOVE 957 NEX7 55 SVA  V-ALU-KO</v>
          </cell>
        </row>
        <row r="1780">
          <cell r="A1780" t="str">
            <v>YJC9575501</v>
          </cell>
          <cell r="B1780" t="str">
            <v>TOVE 957 NEX7 55 SVA  V-ALU-KO</v>
          </cell>
        </row>
        <row r="1781">
          <cell r="A1781" t="str">
            <v>Y7M2345111</v>
          </cell>
          <cell r="B1781" t="str">
            <v>CLASSIC NEX4 DAM KAMP RÖD KORG</v>
          </cell>
        </row>
        <row r="1782">
          <cell r="A1782" t="str">
            <v>Y7M2345111</v>
          </cell>
          <cell r="B1782" t="str">
            <v>CLASSIC NEX4 DAM KAMP RÖD KORG</v>
          </cell>
        </row>
        <row r="1783">
          <cell r="A1783" t="str">
            <v>Y7M2345111</v>
          </cell>
          <cell r="B1783" t="str">
            <v>CLASSIC NEX4 DAM KAMP RÖD KORG</v>
          </cell>
        </row>
        <row r="1784">
          <cell r="A1784" t="str">
            <v>Y7Z7545111</v>
          </cell>
          <cell r="B1784" t="str">
            <v>STREET 24-VXL DAM 51 KAMP.VINR</v>
          </cell>
        </row>
        <row r="1785">
          <cell r="A1785" t="str">
            <v>Y7Z7545111</v>
          </cell>
          <cell r="B1785" t="str">
            <v>STREET 24-VXL DAM 51 KAMP.VINR</v>
          </cell>
        </row>
        <row r="1786">
          <cell r="A1786" t="str">
            <v>Y7Z7545111</v>
          </cell>
          <cell r="B1786" t="str">
            <v>STREET 24-VXL DAM 51 KAMP.VINR</v>
          </cell>
        </row>
        <row r="1787">
          <cell r="A1787" t="str">
            <v>Y7Z7545511</v>
          </cell>
          <cell r="B1787" t="str">
            <v>STREET 24-VXL DAM 55 KAMP.VINR</v>
          </cell>
        </row>
        <row r="1788">
          <cell r="A1788" t="str">
            <v>Y7Z7545511</v>
          </cell>
          <cell r="B1788" t="str">
            <v>STREET 24-VXL DAM 55 KAMP.VINR</v>
          </cell>
        </row>
        <row r="1789">
          <cell r="A1789" t="str">
            <v>Y7Z7545511</v>
          </cell>
          <cell r="B1789" t="str">
            <v>STREET 24-VXL DAM 55 KAMP.VINR</v>
          </cell>
        </row>
        <row r="1790">
          <cell r="A1790" t="str">
            <v>Y7Z7944711</v>
          </cell>
          <cell r="B1790" t="str">
            <v>STREET 24-VXL DAM 47 KAMP.SVAR</v>
          </cell>
        </row>
        <row r="1791">
          <cell r="A1791" t="str">
            <v>Y7Z7944711</v>
          </cell>
          <cell r="B1791" t="str">
            <v>STREET 24-VXL DAM 47 KAMP.SVAR</v>
          </cell>
        </row>
        <row r="1792">
          <cell r="A1792" t="str">
            <v>Y7Z7944711</v>
          </cell>
          <cell r="B1792" t="str">
            <v>STREET 24-VXL DAM 47 KAMP.SVAR</v>
          </cell>
        </row>
        <row r="1793">
          <cell r="A1793" t="str">
            <v>Y7Z7945111</v>
          </cell>
          <cell r="B1793" t="str">
            <v>STREET 24-VXL DAM 51 KAMP.SVAR</v>
          </cell>
        </row>
        <row r="1794">
          <cell r="A1794" t="str">
            <v>Y7Z7945111</v>
          </cell>
          <cell r="B1794" t="str">
            <v>STREET 24-VXL DAM 51 KAMP.SVAR</v>
          </cell>
        </row>
        <row r="1795">
          <cell r="A1795" t="str">
            <v>Y7Z7945111</v>
          </cell>
          <cell r="B1795" t="str">
            <v>STREET 24-VXL DAM 51 KAMP.SVAR</v>
          </cell>
        </row>
        <row r="1796">
          <cell r="A1796" t="str">
            <v>Y7Z7945511</v>
          </cell>
          <cell r="B1796" t="str">
            <v>STREET 24-VXL DAM 55 KAMP.SVAR</v>
          </cell>
        </row>
        <row r="1797">
          <cell r="A1797" t="str">
            <v>Y7Z7945511</v>
          </cell>
          <cell r="B1797" t="str">
            <v>STREET 24-VXL DAM 55 KAMP.SVAR</v>
          </cell>
        </row>
        <row r="1798">
          <cell r="A1798" t="str">
            <v>Y7Z7945511</v>
          </cell>
          <cell r="B1798" t="str">
            <v>STREET 24-VXL DAM 55 KAMP.SVAR</v>
          </cell>
        </row>
        <row r="1799">
          <cell r="A1799" t="str">
            <v>Y7Z7845111</v>
          </cell>
          <cell r="B1799" t="str">
            <v>STREET 24VXL HERR 51 KAMP.SVAR</v>
          </cell>
        </row>
        <row r="1800">
          <cell r="A1800" t="str">
            <v>Y7Z7845111</v>
          </cell>
          <cell r="B1800" t="str">
            <v>STREET 24VXL HERR 51 KAMP.SVAR</v>
          </cell>
        </row>
        <row r="1801">
          <cell r="A1801" t="str">
            <v>Y7Z7845111</v>
          </cell>
          <cell r="B1801" t="str">
            <v>STREET 24VXL HERR 51 KAMP.SVAR</v>
          </cell>
        </row>
        <row r="1802">
          <cell r="A1802" t="str">
            <v>Y7Z7845511</v>
          </cell>
          <cell r="B1802" t="str">
            <v>STREET 24VXL HERR 55 KAMP.SVAR</v>
          </cell>
        </row>
        <row r="1803">
          <cell r="A1803" t="str">
            <v>Y7Z7845511</v>
          </cell>
          <cell r="B1803" t="str">
            <v>STREET 24VXL HERR 55 KAMP.SVAR</v>
          </cell>
        </row>
        <row r="1804">
          <cell r="A1804" t="str">
            <v>Y7Z7845511</v>
          </cell>
          <cell r="B1804" t="str">
            <v>STREET 24VXL HERR 55 KAMP.SVAR</v>
          </cell>
        </row>
        <row r="1805">
          <cell r="A1805" t="str">
            <v>Y7Z7845911</v>
          </cell>
          <cell r="B1805" t="str">
            <v>STREET 24VXL HERR 59 KAMP.SVAR</v>
          </cell>
        </row>
        <row r="1806">
          <cell r="A1806" t="str">
            <v>Y7Z7845911</v>
          </cell>
          <cell r="B1806" t="str">
            <v>STREET 24VXL HERR 59 KAMP.SVAR</v>
          </cell>
        </row>
        <row r="1807">
          <cell r="A1807" t="str">
            <v>Y7Z7845911</v>
          </cell>
          <cell r="B1807" t="str">
            <v>STREET 24VXL HERR 59 KAMP.SVAR</v>
          </cell>
        </row>
        <row r="1808">
          <cell r="A1808" t="str">
            <v>Y5B05S50CW</v>
          </cell>
          <cell r="B1808" t="str">
            <v>VIA NIRONE 7 XENON 9V COMP 50</v>
          </cell>
        </row>
        <row r="1809">
          <cell r="A1809" t="str">
            <v>Y5B05S50CW</v>
          </cell>
          <cell r="B1809" t="str">
            <v>VIA NIRONE 7 XENON 9V COMP 50</v>
          </cell>
        </row>
        <row r="1810">
          <cell r="A1810" t="str">
            <v>Y5B05S50CW</v>
          </cell>
          <cell r="B1810" t="str">
            <v>VIA NIRONE 7 XENON 9V COMP 50</v>
          </cell>
        </row>
        <row r="1811">
          <cell r="A1811" t="str">
            <v>Y5B05S53CW</v>
          </cell>
          <cell r="B1811" t="str">
            <v>VIA NIRONE 7 XENON 9V COMP 53</v>
          </cell>
        </row>
        <row r="1812">
          <cell r="A1812" t="str">
            <v>Y5B05S53CW</v>
          </cell>
          <cell r="B1812" t="str">
            <v>VIA NIRONE 7 XENON 9V COMP 53</v>
          </cell>
        </row>
        <row r="1813">
          <cell r="A1813" t="str">
            <v>Y5B05S53CW</v>
          </cell>
          <cell r="B1813" t="str">
            <v>VIA NIRONE 7 XENON 9V COMP 53</v>
          </cell>
        </row>
        <row r="1814">
          <cell r="A1814" t="str">
            <v>Y5B05S55CW</v>
          </cell>
          <cell r="B1814" t="str">
            <v>VIA NIRONE 7 XENON 9V COMP 55</v>
          </cell>
        </row>
        <row r="1815">
          <cell r="A1815" t="str">
            <v>Y5B05S55CW</v>
          </cell>
          <cell r="B1815" t="str">
            <v>VIA NIRONE 7 XENON 9V COMP 55</v>
          </cell>
        </row>
        <row r="1816">
          <cell r="A1816" t="str">
            <v>Y5B05S55CW</v>
          </cell>
          <cell r="B1816" t="str">
            <v>VIA NIRONE 7 XENON 9V COMP 55</v>
          </cell>
        </row>
        <row r="1817">
          <cell r="A1817" t="str">
            <v>Y5B05S57CW</v>
          </cell>
          <cell r="B1817" t="str">
            <v>VIA NIRONE 7 XENON 9V COMP 57</v>
          </cell>
        </row>
        <row r="1818">
          <cell r="A1818" t="str">
            <v>Y5B05S57CW</v>
          </cell>
          <cell r="B1818" t="str">
            <v>VIA NIRONE 7 XENON 9V COMP 57</v>
          </cell>
        </row>
        <row r="1819">
          <cell r="A1819" t="str">
            <v>Y5B05S57CW</v>
          </cell>
          <cell r="B1819" t="str">
            <v>VIA NIRONE 7 XENON 9V COMP 57</v>
          </cell>
        </row>
        <row r="1820">
          <cell r="A1820" t="str">
            <v>Y5B05S59CW</v>
          </cell>
          <cell r="B1820" t="str">
            <v>VIA NIRONE 7 XENON 9V COMP 59</v>
          </cell>
        </row>
        <row r="1821">
          <cell r="A1821" t="str">
            <v>Y5B05S59CW</v>
          </cell>
          <cell r="B1821" t="str">
            <v>VIA NIRONE 7 XENON 9V COMP 59</v>
          </cell>
        </row>
        <row r="1822">
          <cell r="A1822" t="str">
            <v>Y5B05S59CW</v>
          </cell>
          <cell r="B1822" t="str">
            <v>VIA NIRONE 7 XENON 9V COMP 59</v>
          </cell>
        </row>
        <row r="1823">
          <cell r="A1823" t="str">
            <v>Y5B05S61CW</v>
          </cell>
          <cell r="B1823" t="str">
            <v>VIA NIRONE 7 XENON 9V COMP 61</v>
          </cell>
        </row>
        <row r="1824">
          <cell r="A1824" t="str">
            <v>Y5B05S61CW</v>
          </cell>
          <cell r="B1824" t="str">
            <v>VIA NIRONE 7 XENON 9V COMP 61</v>
          </cell>
        </row>
        <row r="1825">
          <cell r="A1825" t="str">
            <v>Y5B05S61CW</v>
          </cell>
          <cell r="B1825" t="str">
            <v>VIA NIRONE 7 XENON 9V COMP 61</v>
          </cell>
        </row>
        <row r="1826">
          <cell r="A1826" t="str">
            <v>Y5B10I49CV</v>
          </cell>
          <cell r="B1826" t="str">
            <v>FRECCIA CELES.AL/CAR CHORUS 49</v>
          </cell>
        </row>
        <row r="1827">
          <cell r="A1827" t="str">
            <v>Y5B10I49CV</v>
          </cell>
          <cell r="B1827" t="str">
            <v>FRECCIA CELES.AL/CAR CHORUS 49</v>
          </cell>
        </row>
        <row r="1828">
          <cell r="A1828" t="str">
            <v>Y5B10I49CV</v>
          </cell>
          <cell r="B1828" t="str">
            <v>FRECCIA CELES.AL/CAR CHORUS 49</v>
          </cell>
        </row>
        <row r="1829">
          <cell r="A1829" t="str">
            <v>Y5B10I50CV</v>
          </cell>
          <cell r="B1829" t="str">
            <v>FRECCIA CELES.AL/CAR CHORUS 50</v>
          </cell>
        </row>
        <row r="1830">
          <cell r="A1830" t="str">
            <v>Y5B10I50CV</v>
          </cell>
          <cell r="B1830" t="str">
            <v>FRECCIA CELES.AL/CAR CHORUS 50</v>
          </cell>
        </row>
        <row r="1831">
          <cell r="A1831" t="str">
            <v>Y5B10I50CV</v>
          </cell>
          <cell r="B1831" t="str">
            <v>FRECCIA CELES.AL/CAR CHORUS 50</v>
          </cell>
        </row>
        <row r="1832">
          <cell r="A1832" t="str">
            <v>Y5B10I51CV</v>
          </cell>
          <cell r="B1832" t="str">
            <v>FRECCIA CELES.AL/CAR CHORUS 51</v>
          </cell>
        </row>
        <row r="1833">
          <cell r="A1833" t="str">
            <v>Y5B10I51CV</v>
          </cell>
          <cell r="B1833" t="str">
            <v>FRECCIA CELES.AL/CAR CHORUS 51</v>
          </cell>
        </row>
        <row r="1834">
          <cell r="A1834" t="str">
            <v>Y5B10I51CV</v>
          </cell>
          <cell r="B1834" t="str">
            <v>FRECCIA CELES.AL/CAR CHORUS 51</v>
          </cell>
        </row>
        <row r="1835">
          <cell r="A1835" t="str">
            <v>Y5B10I52CV</v>
          </cell>
          <cell r="B1835" t="str">
            <v>FRECCIA CELES.AL/CAR CHORUS 52</v>
          </cell>
        </row>
        <row r="1836">
          <cell r="A1836" t="str">
            <v>Y5B10I52CV</v>
          </cell>
          <cell r="B1836" t="str">
            <v>FRECCIA CELES.AL/CAR CHORUS 52</v>
          </cell>
        </row>
        <row r="1837">
          <cell r="A1837" t="str">
            <v>Y5B10I52CV</v>
          </cell>
          <cell r="B1837" t="str">
            <v>FRECCIA CELES.AL/CAR CHORUS 52</v>
          </cell>
        </row>
        <row r="1838">
          <cell r="A1838" t="str">
            <v>Y5B10I53CV</v>
          </cell>
          <cell r="B1838" t="str">
            <v>FRECCIA CELES.AL/CAR CHORUS 53</v>
          </cell>
        </row>
        <row r="1839">
          <cell r="A1839" t="str">
            <v>Y5B10I53CV</v>
          </cell>
          <cell r="B1839" t="str">
            <v>FRECCIA CELES.AL/CAR CHORUS 53</v>
          </cell>
        </row>
        <row r="1840">
          <cell r="A1840" t="str">
            <v>Y5B10I53CV</v>
          </cell>
          <cell r="B1840" t="str">
            <v>FRECCIA CELES.AL/CAR CHORUS 53</v>
          </cell>
        </row>
        <row r="1841">
          <cell r="A1841" t="str">
            <v>Y5B10I54CV</v>
          </cell>
          <cell r="B1841" t="str">
            <v>FRECCIA CELES.AL/CAR CHORUS 54</v>
          </cell>
        </row>
        <row r="1842">
          <cell r="A1842" t="str">
            <v>Y5B10I54CV</v>
          </cell>
          <cell r="B1842" t="str">
            <v>FRECCIA CELES.AL/CAR CHORUS 54</v>
          </cell>
        </row>
        <row r="1843">
          <cell r="A1843" t="str">
            <v>Y5B10I54CV</v>
          </cell>
          <cell r="B1843" t="str">
            <v>FRECCIA CELES.AL/CAR CHORUS 54</v>
          </cell>
        </row>
        <row r="1844">
          <cell r="A1844" t="str">
            <v>Y5B10I55CV</v>
          </cell>
          <cell r="B1844" t="str">
            <v>FRECCIA CELES.AL/CAR CHORUS 55</v>
          </cell>
        </row>
        <row r="1845">
          <cell r="A1845" t="str">
            <v>Y5B10I55CV</v>
          </cell>
          <cell r="B1845" t="str">
            <v>FRECCIA CELES.AL/CAR CHORUS 55</v>
          </cell>
        </row>
        <row r="1846">
          <cell r="A1846" t="str">
            <v>Y5B10I55CV</v>
          </cell>
          <cell r="B1846" t="str">
            <v>FRECCIA CELES.AL/CAR CHORUS 55</v>
          </cell>
        </row>
        <row r="1847">
          <cell r="A1847" t="str">
            <v>Y5B10I56CV</v>
          </cell>
          <cell r="B1847" t="str">
            <v>FRECCIA CELES.AL/CAR CHORUS 56</v>
          </cell>
        </row>
        <row r="1848">
          <cell r="A1848" t="str">
            <v>Y5B10I56CV</v>
          </cell>
          <cell r="B1848" t="str">
            <v>FRECCIA CELES.AL/CAR CHORUS 56</v>
          </cell>
        </row>
        <row r="1849">
          <cell r="A1849" t="str">
            <v>Y5B10I56CV</v>
          </cell>
          <cell r="B1849" t="str">
            <v>FRECCIA CELES.AL/CAR CHORUS 56</v>
          </cell>
        </row>
        <row r="1850">
          <cell r="A1850" t="str">
            <v>Y5B10I57CV</v>
          </cell>
          <cell r="B1850" t="str">
            <v>FRECCIA CELES.AL/CAR CHORUS 57</v>
          </cell>
        </row>
        <row r="1851">
          <cell r="A1851" t="str">
            <v>Y5B10I57CV</v>
          </cell>
          <cell r="B1851" t="str">
            <v>FRECCIA CELES.AL/CAR CHORUS 57</v>
          </cell>
        </row>
        <row r="1852">
          <cell r="A1852" t="str">
            <v>Y5B10I57CV</v>
          </cell>
          <cell r="B1852" t="str">
            <v>FRECCIA CELES.AL/CAR CHORUS 57</v>
          </cell>
        </row>
        <row r="1853">
          <cell r="A1853" t="str">
            <v>Y5B10I58CV</v>
          </cell>
          <cell r="B1853" t="str">
            <v>FRECCIA CELES.AL/CAR CHORUS 58</v>
          </cell>
        </row>
        <row r="1854">
          <cell r="A1854" t="str">
            <v>Y5B10I58CV</v>
          </cell>
          <cell r="B1854" t="str">
            <v>FRECCIA CELES.AL/CAR CHORUS 58</v>
          </cell>
        </row>
        <row r="1855">
          <cell r="A1855" t="str">
            <v>Y5B10I58CV</v>
          </cell>
          <cell r="B1855" t="str">
            <v>FRECCIA CELES.AL/CAR CHORUS 58</v>
          </cell>
        </row>
        <row r="1856">
          <cell r="A1856" t="str">
            <v>Y5B10I59CV</v>
          </cell>
          <cell r="B1856" t="str">
            <v>FRECCIA CELES.AL/CAR CHORUS 59</v>
          </cell>
        </row>
        <row r="1857">
          <cell r="A1857" t="str">
            <v>Y5B10I59CV</v>
          </cell>
          <cell r="B1857" t="str">
            <v>FRECCIA CELES.AL/CAR CHORUS 59</v>
          </cell>
        </row>
        <row r="1858">
          <cell r="A1858" t="str">
            <v>Y5B10I59CV</v>
          </cell>
          <cell r="B1858" t="str">
            <v>FRECCIA CELES.AL/CAR CHORUS 59</v>
          </cell>
        </row>
        <row r="1859">
          <cell r="A1859" t="str">
            <v>Y5B10I60CV</v>
          </cell>
          <cell r="B1859" t="str">
            <v>FRECCIA CELES.AL/CAR CHORUS 60</v>
          </cell>
        </row>
        <row r="1860">
          <cell r="A1860" t="str">
            <v>Y5B10I60CV</v>
          </cell>
          <cell r="B1860" t="str">
            <v>FRECCIA CELES.AL/CAR CHORUS 60</v>
          </cell>
        </row>
        <row r="1861">
          <cell r="A1861" t="str">
            <v>Y5B10I60CV</v>
          </cell>
          <cell r="B1861" t="str">
            <v>FRECCIA CELES.AL/CAR CHORUS 60</v>
          </cell>
        </row>
        <row r="1862">
          <cell r="A1862" t="str">
            <v>Y5B10I61CV</v>
          </cell>
          <cell r="B1862" t="str">
            <v>FRECCIA CELES.AL/CAR CHORUS 61</v>
          </cell>
        </row>
        <row r="1863">
          <cell r="A1863" t="str">
            <v>Y5B10I61CV</v>
          </cell>
          <cell r="B1863" t="str">
            <v>FRECCIA CELES.AL/CAR CHORUS 61</v>
          </cell>
        </row>
        <row r="1864">
          <cell r="A1864" t="str">
            <v>Y5B10I61CV</v>
          </cell>
          <cell r="B1864" t="str">
            <v>FRECCIA CELES.AL/CAR CHORUS 61</v>
          </cell>
        </row>
        <row r="1865">
          <cell r="A1865" t="str">
            <v>Y5B10I62CV</v>
          </cell>
          <cell r="B1865" t="str">
            <v>FRECCIA CELES.AL/CAR CHORUS 62</v>
          </cell>
        </row>
        <row r="1866">
          <cell r="A1866" t="str">
            <v>Y5B10I62CV</v>
          </cell>
          <cell r="B1866" t="str">
            <v>FRECCIA CELES.AL/CAR CHORUS 62</v>
          </cell>
        </row>
        <row r="1867">
          <cell r="A1867" t="str">
            <v>Y5B10I62CV</v>
          </cell>
          <cell r="B1867" t="str">
            <v>FRECCIA CELES.AL/CAR CHORUS 62</v>
          </cell>
        </row>
        <row r="1868">
          <cell r="A1868" t="str">
            <v>Y5B10I63CV</v>
          </cell>
          <cell r="B1868" t="str">
            <v>FRECCIA CELES.AL/CAR CHORUS 63</v>
          </cell>
        </row>
        <row r="1869">
          <cell r="A1869" t="str">
            <v>Y5B10I63CV</v>
          </cell>
          <cell r="B1869" t="str">
            <v>FRECCIA CELES.AL/CAR CHORUS 63</v>
          </cell>
        </row>
        <row r="1870">
          <cell r="A1870" t="str">
            <v>Y5B10I63CV</v>
          </cell>
          <cell r="B1870" t="str">
            <v>FRECCIA CELES.AL/CAR CHORUS 63</v>
          </cell>
        </row>
        <row r="1871">
          <cell r="A1871" t="str">
            <v>Y5B32I50A6</v>
          </cell>
          <cell r="B1871" t="str">
            <v>928CARBON WHITE CENTAUR 10V 50</v>
          </cell>
        </row>
        <row r="1872">
          <cell r="A1872" t="str">
            <v>Y5B32I50A6</v>
          </cell>
          <cell r="B1872" t="str">
            <v>928CARBON WHITE CENTAUR 10V 50</v>
          </cell>
        </row>
        <row r="1873">
          <cell r="A1873" t="str">
            <v>Y5B32I50A6</v>
          </cell>
          <cell r="B1873" t="str">
            <v>928CARBON WHITE CENTAUR 10V 50</v>
          </cell>
        </row>
        <row r="1874">
          <cell r="A1874" t="str">
            <v>Y5B32I53A6</v>
          </cell>
          <cell r="B1874" t="str">
            <v>928CARBON WHITE CENTAUR 10V 53</v>
          </cell>
        </row>
        <row r="1875">
          <cell r="A1875" t="str">
            <v>Y5B32I53A6</v>
          </cell>
          <cell r="B1875" t="str">
            <v>928CARBON WHITE CENTAUR 10V 53</v>
          </cell>
        </row>
        <row r="1876">
          <cell r="A1876" t="str">
            <v>Y5B32I53A6</v>
          </cell>
          <cell r="B1876" t="str">
            <v>928CARBON WHITE CENTAUR 10V 53</v>
          </cell>
        </row>
        <row r="1877">
          <cell r="A1877" t="str">
            <v>Y5B32I55A6</v>
          </cell>
          <cell r="B1877" t="str">
            <v>928CARBON WHITE CENTAUR 10V 55</v>
          </cell>
        </row>
        <row r="1878">
          <cell r="A1878" t="str">
            <v>Y5B32I55A6</v>
          </cell>
          <cell r="B1878" t="str">
            <v>928CARBON WHITE CENTAUR 10V 55</v>
          </cell>
        </row>
        <row r="1879">
          <cell r="A1879" t="str">
            <v>Y5B32I55A6</v>
          </cell>
          <cell r="B1879" t="str">
            <v>928CARBON WHITE CENTAUR 10V 55</v>
          </cell>
        </row>
        <row r="1880">
          <cell r="A1880" t="str">
            <v>Y5B32I58A6</v>
          </cell>
          <cell r="B1880" t="str">
            <v>928CARBON WHITE CENTAUR 10V 58</v>
          </cell>
        </row>
        <row r="1881">
          <cell r="A1881" t="str">
            <v>Y5B32I58A6</v>
          </cell>
          <cell r="B1881" t="str">
            <v>928CARBON WHITE CENTAUR 10V 58</v>
          </cell>
        </row>
        <row r="1882">
          <cell r="A1882" t="str">
            <v>Y5B32I58A6</v>
          </cell>
          <cell r="B1882" t="str">
            <v>928CARBON WHITE CENTAUR 10V 58</v>
          </cell>
        </row>
        <row r="1883">
          <cell r="A1883" t="str">
            <v>Y5B32I61A6</v>
          </cell>
          <cell r="B1883" t="str">
            <v>928CARBON WHITE CENTAUR 10V 61</v>
          </cell>
        </row>
        <row r="1884">
          <cell r="A1884" t="str">
            <v>Y5B32I61A6</v>
          </cell>
          <cell r="B1884" t="str">
            <v>928CARBON WHITE CENTAUR 10V 61</v>
          </cell>
        </row>
        <row r="1885">
          <cell r="A1885" t="str">
            <v>Y5B32I61A6</v>
          </cell>
          <cell r="B1885" t="str">
            <v>928CARBON WHITE CENTAUR 10V 61</v>
          </cell>
        </row>
        <row r="1886">
          <cell r="A1886" t="str">
            <v>Y5B37I51SC</v>
          </cell>
          <cell r="B1886" t="str">
            <v>1885 ALU HYDRO CENTAUR 10V 51</v>
          </cell>
        </row>
        <row r="1887">
          <cell r="A1887" t="str">
            <v>Y5B37I51SC</v>
          </cell>
          <cell r="B1887" t="str">
            <v>1885 ALU HYDRO CENTAUR 10V 51</v>
          </cell>
        </row>
        <row r="1888">
          <cell r="A1888" t="str">
            <v>Y5B37I51SC</v>
          </cell>
          <cell r="B1888" t="str">
            <v>1885 ALU HYDRO CENTAUR 10V 51</v>
          </cell>
        </row>
        <row r="1889">
          <cell r="A1889" t="str">
            <v>Y5B37I53SC</v>
          </cell>
          <cell r="B1889" t="str">
            <v>1885 ALU HYDRO CENTAUR 10V 53</v>
          </cell>
        </row>
        <row r="1890">
          <cell r="A1890" t="str">
            <v>Y5B37I53SC</v>
          </cell>
          <cell r="B1890" t="str">
            <v>1885 ALU HYDRO CENTAUR 10V 53</v>
          </cell>
        </row>
        <row r="1891">
          <cell r="A1891" t="str">
            <v>Y5B37I53SC</v>
          </cell>
          <cell r="B1891" t="str">
            <v>1885 ALU HYDRO CENTAUR 10V 53</v>
          </cell>
        </row>
        <row r="1892">
          <cell r="A1892" t="str">
            <v>Y5B37I55SC</v>
          </cell>
          <cell r="B1892" t="str">
            <v>1885 ALU HYDRO CENTAUR 10V 55</v>
          </cell>
        </row>
        <row r="1893">
          <cell r="A1893" t="str">
            <v>Y5B37I55SC</v>
          </cell>
          <cell r="B1893" t="str">
            <v>1885 ALU HYDRO CENTAUR 10V 55</v>
          </cell>
        </row>
        <row r="1894">
          <cell r="A1894" t="str">
            <v>Y5B37I55SC</v>
          </cell>
          <cell r="B1894" t="str">
            <v>1885 ALU HYDRO CENTAUR 10V 55</v>
          </cell>
        </row>
        <row r="1895">
          <cell r="A1895" t="str">
            <v>Y5B37I57SC</v>
          </cell>
          <cell r="B1895" t="str">
            <v>1885 ALU HYDRO CENTAUR 10V 57</v>
          </cell>
        </row>
        <row r="1896">
          <cell r="A1896" t="str">
            <v>Y5B37I57SC</v>
          </cell>
          <cell r="B1896" t="str">
            <v>1885 ALU HYDRO CENTAUR 10V 57</v>
          </cell>
        </row>
        <row r="1897">
          <cell r="A1897" t="str">
            <v>Y5B37I57SC</v>
          </cell>
          <cell r="B1897" t="str">
            <v>1885 ALU HYDRO CENTAUR 10V 57</v>
          </cell>
        </row>
        <row r="1898">
          <cell r="A1898" t="str">
            <v>Y5B37I59SC</v>
          </cell>
          <cell r="B1898" t="str">
            <v>1885 ALU HYDRO CENTAUR 10V 59</v>
          </cell>
        </row>
        <row r="1899">
          <cell r="A1899" t="str">
            <v>Y5B37I59SC</v>
          </cell>
          <cell r="B1899" t="str">
            <v>1885 ALU HYDRO CENTAUR 10V 59</v>
          </cell>
        </row>
        <row r="1900">
          <cell r="A1900" t="str">
            <v>Y5B37I59SC</v>
          </cell>
          <cell r="B1900" t="str">
            <v>1885 ALU HYDRO CENTAUR 10V 59</v>
          </cell>
        </row>
        <row r="1901">
          <cell r="A1901" t="str">
            <v>Y5B37I61SC</v>
          </cell>
          <cell r="B1901" t="str">
            <v>1885 ALU HYDRO CENTAUR 10V 61</v>
          </cell>
        </row>
        <row r="1902">
          <cell r="A1902" t="str">
            <v>Y5B37I61SC</v>
          </cell>
          <cell r="B1902" t="str">
            <v>1885 ALU HYDRO CENTAUR 10V 61</v>
          </cell>
        </row>
        <row r="1903">
          <cell r="A1903" t="str">
            <v>Y5B37I61SC</v>
          </cell>
          <cell r="B1903" t="str">
            <v>1885 ALU HYDRO CENTAUR 10V 61</v>
          </cell>
        </row>
        <row r="1904">
          <cell r="A1904" t="str">
            <v>Y5B44I49CC</v>
          </cell>
          <cell r="B1904" t="str">
            <v>C.928 CARBON L REC 10V 49 CM</v>
          </cell>
        </row>
        <row r="1905">
          <cell r="A1905" t="str">
            <v>Y5B44I49CC</v>
          </cell>
          <cell r="B1905" t="str">
            <v>C.928 CARBON L REC 10V 49 CM</v>
          </cell>
        </row>
        <row r="1906">
          <cell r="A1906" t="str">
            <v>Y5B44I49CC</v>
          </cell>
          <cell r="B1906" t="str">
            <v>C.928 CARBON L REC 10V 49 CM</v>
          </cell>
        </row>
        <row r="1907">
          <cell r="A1907" t="str">
            <v>Y5B44I50CC</v>
          </cell>
          <cell r="B1907" t="str">
            <v>C.928 CARBON L REC 10V 50 CM</v>
          </cell>
        </row>
        <row r="1908">
          <cell r="A1908" t="str">
            <v>Y5B44I50CC</v>
          </cell>
          <cell r="B1908" t="str">
            <v>C.928 CARBON L REC 10V 50 CM</v>
          </cell>
        </row>
        <row r="1909">
          <cell r="A1909" t="str">
            <v>Y5B44I50CC</v>
          </cell>
          <cell r="B1909" t="str">
            <v>C.928 CARBON L REC 10V 50 CM</v>
          </cell>
        </row>
        <row r="1910">
          <cell r="A1910" t="str">
            <v>Y5B44I51CC</v>
          </cell>
          <cell r="B1910" t="str">
            <v>C.928 CARBON L REC 10V 51 CM</v>
          </cell>
        </row>
        <row r="1911">
          <cell r="A1911" t="str">
            <v>Y5B44I51CC</v>
          </cell>
          <cell r="B1911" t="str">
            <v>C.928 CARBON L REC 10V 51 CM</v>
          </cell>
        </row>
        <row r="1912">
          <cell r="A1912" t="str">
            <v>Y5B44I51CC</v>
          </cell>
          <cell r="B1912" t="str">
            <v>C.928 CARBON L REC 10V 51 CM</v>
          </cell>
        </row>
        <row r="1913">
          <cell r="A1913" t="str">
            <v>Y5B44I52CC</v>
          </cell>
          <cell r="B1913" t="str">
            <v>C.928 CARBON L REC 10V 52 CM</v>
          </cell>
        </row>
        <row r="1914">
          <cell r="A1914" t="str">
            <v>Y5B44I52CC</v>
          </cell>
          <cell r="B1914" t="str">
            <v>C.928 CARBON L REC 10V 52 CM</v>
          </cell>
        </row>
        <row r="1915">
          <cell r="A1915" t="str">
            <v>Y5B44I52CC</v>
          </cell>
          <cell r="B1915" t="str">
            <v>C.928 CARBON L REC 10V 52 CM</v>
          </cell>
        </row>
        <row r="1916">
          <cell r="A1916" t="str">
            <v>Y5B44I53CC</v>
          </cell>
          <cell r="B1916" t="str">
            <v>C.928 CARBON L REC 10V 53 CM</v>
          </cell>
        </row>
        <row r="1917">
          <cell r="A1917" t="str">
            <v>Y5B44I53CC</v>
          </cell>
          <cell r="B1917" t="str">
            <v>C.928 CARBON L REC 10V 53 CM</v>
          </cell>
        </row>
        <row r="1918">
          <cell r="A1918" t="str">
            <v>Y5B44I53CC</v>
          </cell>
          <cell r="B1918" t="str">
            <v>C.928 CARBON L REC 10V 53 CM</v>
          </cell>
        </row>
        <row r="1919">
          <cell r="A1919" t="str">
            <v>Y5B44I54CC</v>
          </cell>
          <cell r="B1919" t="str">
            <v>C.928 CARBON L REC 10V 54 CM</v>
          </cell>
        </row>
        <row r="1920">
          <cell r="A1920" t="str">
            <v>Y5B44I54CC</v>
          </cell>
          <cell r="B1920" t="str">
            <v>C.928 CARBON L REC 10V 54 CM</v>
          </cell>
        </row>
        <row r="1921">
          <cell r="A1921" t="str">
            <v>Y5B44I54CC</v>
          </cell>
          <cell r="B1921" t="str">
            <v>C.928 CARBON L REC 10V 54 CM</v>
          </cell>
        </row>
        <row r="1922">
          <cell r="A1922" t="str">
            <v>Y5B44I55CC</v>
          </cell>
          <cell r="B1922" t="str">
            <v>C.928 CARBON L REC 10V 55 CM</v>
          </cell>
        </row>
        <row r="1923">
          <cell r="A1923" t="str">
            <v>Y5B44I55CC</v>
          </cell>
          <cell r="B1923" t="str">
            <v>C.928 CARBON L REC 10V 55 CM</v>
          </cell>
        </row>
        <row r="1924">
          <cell r="A1924" t="str">
            <v>Y5B44I55CC</v>
          </cell>
          <cell r="B1924" t="str">
            <v>C.928 CARBON L REC 10V 55 CM</v>
          </cell>
        </row>
        <row r="1925">
          <cell r="A1925" t="str">
            <v>Y5B44I56CC</v>
          </cell>
          <cell r="B1925" t="str">
            <v>C.928 CARBON L REC 10V 56 CM</v>
          </cell>
        </row>
        <row r="1926">
          <cell r="A1926" t="str">
            <v>Y5B44I56CC</v>
          </cell>
          <cell r="B1926" t="str">
            <v>C.928 CARBON L REC 10V 56 CM</v>
          </cell>
        </row>
        <row r="1927">
          <cell r="A1927" t="str">
            <v>Y5B44I56CC</v>
          </cell>
          <cell r="B1927" t="str">
            <v>C.928 CARBON L REC 10V 56 CM</v>
          </cell>
        </row>
        <row r="1928">
          <cell r="A1928" t="str">
            <v>Y5B44I57CC</v>
          </cell>
          <cell r="B1928" t="str">
            <v>C.928 CARBON L REC 10V 57 CM</v>
          </cell>
        </row>
        <row r="1929">
          <cell r="A1929" t="str">
            <v>Y5B44I57CC</v>
          </cell>
          <cell r="B1929" t="str">
            <v>C.928 CARBON L REC 10V 57 CM</v>
          </cell>
        </row>
        <row r="1930">
          <cell r="A1930" t="str">
            <v>Y5B44I57CC</v>
          </cell>
          <cell r="B1930" t="str">
            <v>C.928 CARBON L REC 10V 57 CM</v>
          </cell>
        </row>
        <row r="1931">
          <cell r="A1931" t="str">
            <v>Y5B44I58CC</v>
          </cell>
          <cell r="B1931" t="str">
            <v>C.928 CARBON L REC 10V 58 CM</v>
          </cell>
        </row>
        <row r="1932">
          <cell r="A1932" t="str">
            <v>Y5B44I58CC</v>
          </cell>
          <cell r="B1932" t="str">
            <v>C.928 CARBON L REC 10V 58 CM</v>
          </cell>
        </row>
        <row r="1933">
          <cell r="A1933" t="str">
            <v>Y5B44I58CC</v>
          </cell>
          <cell r="B1933" t="str">
            <v>C.928 CARBON L REC 10V 58 CM</v>
          </cell>
        </row>
        <row r="1934">
          <cell r="A1934" t="str">
            <v>Y5B44I59CC</v>
          </cell>
          <cell r="B1934" t="str">
            <v>C.928 CARBON L REC 10V 59 CM</v>
          </cell>
        </row>
        <row r="1935">
          <cell r="A1935" t="str">
            <v>Y5B44I59CC</v>
          </cell>
          <cell r="B1935" t="str">
            <v>C.928 CARBON L REC 10V 59 CM</v>
          </cell>
        </row>
        <row r="1936">
          <cell r="A1936" t="str">
            <v>Y5B44I59CC</v>
          </cell>
          <cell r="B1936" t="str">
            <v>C.928 CARBON L REC 10V 59 CM</v>
          </cell>
        </row>
        <row r="1937">
          <cell r="A1937" t="str">
            <v>Y5B44I60CC</v>
          </cell>
          <cell r="B1937" t="str">
            <v>C.928 CARBON L REC 10V 60 CM</v>
          </cell>
        </row>
        <row r="1938">
          <cell r="A1938" t="str">
            <v>Y5B44I60CC</v>
          </cell>
          <cell r="B1938" t="str">
            <v>C.928 CARBON L REC 10V 60 CM</v>
          </cell>
        </row>
        <row r="1939">
          <cell r="A1939" t="str">
            <v>Y5B44I60CC</v>
          </cell>
          <cell r="B1939" t="str">
            <v>C.928 CARBON L REC 10V 60 CM</v>
          </cell>
        </row>
        <row r="1940">
          <cell r="A1940" t="str">
            <v>Y5B44I61CC</v>
          </cell>
          <cell r="B1940" t="str">
            <v>C.928 CARBON L REC 10V 61 CM</v>
          </cell>
        </row>
        <row r="1941">
          <cell r="A1941" t="str">
            <v>Y5B44I61CC</v>
          </cell>
          <cell r="B1941" t="str">
            <v>C.928 CARBON L REC 10V 61 CM</v>
          </cell>
        </row>
        <row r="1942">
          <cell r="A1942" t="str">
            <v>Y5B44I61CC</v>
          </cell>
          <cell r="B1942" t="str">
            <v>C.928 CARBON L REC 10V 61 CM</v>
          </cell>
        </row>
        <row r="1943">
          <cell r="A1943" t="str">
            <v>Y5B44I62CC</v>
          </cell>
          <cell r="B1943" t="str">
            <v>C.928 CARBON L REC 10V 62 CM</v>
          </cell>
        </row>
        <row r="1944">
          <cell r="A1944" t="str">
            <v>Y5B44I62CC</v>
          </cell>
          <cell r="B1944" t="str">
            <v>C.928 CARBON L REC 10V 62 CM</v>
          </cell>
        </row>
        <row r="1945">
          <cell r="A1945" t="str">
            <v>Y5B44I62CC</v>
          </cell>
          <cell r="B1945" t="str">
            <v>C.928 CARBON L REC 10V 62 CM</v>
          </cell>
        </row>
        <row r="1946">
          <cell r="A1946" t="str">
            <v>Y5B44I63CC</v>
          </cell>
          <cell r="B1946" t="str">
            <v>C.928 CARBON L REC 10V 63 CM</v>
          </cell>
        </row>
        <row r="1947">
          <cell r="A1947" t="str">
            <v>Y5B44I63CC</v>
          </cell>
          <cell r="B1947" t="str">
            <v>C.928 CARBON L REC 10V 63 CM</v>
          </cell>
        </row>
        <row r="1948">
          <cell r="A1948" t="str">
            <v>Y5B44I63CC</v>
          </cell>
          <cell r="B1948" t="str">
            <v>C.928 CARBON L REC 10V 63 CM</v>
          </cell>
        </row>
        <row r="1949">
          <cell r="A1949" t="str">
            <v>Y5B50I43SR</v>
          </cell>
          <cell r="B1949" t="str">
            <v>DOSS6600 ALUPG DEORE DISC 43</v>
          </cell>
        </row>
        <row r="1950">
          <cell r="A1950" t="str">
            <v>Y5B50I43SR</v>
          </cell>
          <cell r="B1950" t="str">
            <v>DOSS6600 ALUPG DEORE DISC 43</v>
          </cell>
        </row>
        <row r="1951">
          <cell r="A1951" t="str">
            <v>Y5B50I43SR</v>
          </cell>
          <cell r="B1951" t="str">
            <v>DOSS6600 ALUPG DEORE DISC 43</v>
          </cell>
        </row>
        <row r="1952">
          <cell r="A1952" t="str">
            <v>Y5B50I48SR</v>
          </cell>
          <cell r="B1952" t="str">
            <v>DOSS6600 ALUPG DEORE DISC 48</v>
          </cell>
        </row>
        <row r="1953">
          <cell r="A1953" t="str">
            <v>Y5B50I48SR</v>
          </cell>
          <cell r="B1953" t="str">
            <v>DOSS6600 ALUPG DEORE DISC 48</v>
          </cell>
        </row>
        <row r="1954">
          <cell r="A1954" t="str">
            <v>Y5B50I48SR</v>
          </cell>
          <cell r="B1954" t="str">
            <v>DOSS6600 ALUPG DEORE DISC 48</v>
          </cell>
        </row>
        <row r="1955">
          <cell r="A1955" t="str">
            <v>Y5B50I53SR</v>
          </cell>
          <cell r="B1955" t="str">
            <v>DOSS6600 ALUPG DEORE DISC 53</v>
          </cell>
        </row>
        <row r="1956">
          <cell r="A1956" t="str">
            <v>Y5B50I53SR</v>
          </cell>
          <cell r="B1956" t="str">
            <v>DOSS6600 ALUPG DEORE DISC 53</v>
          </cell>
        </row>
        <row r="1957">
          <cell r="A1957" t="str">
            <v>Y5B50I53SR</v>
          </cell>
          <cell r="B1957" t="str">
            <v>DOSS6600 ALUPG DEORE DISC 53</v>
          </cell>
        </row>
        <row r="1958">
          <cell r="A1958" t="str">
            <v>Y5B51I43CV</v>
          </cell>
          <cell r="B1958" t="str">
            <v>DOSS6400 ALUPG DEORE V-BR 43</v>
          </cell>
        </row>
        <row r="1959">
          <cell r="A1959" t="str">
            <v>Y5B51I43CV</v>
          </cell>
          <cell r="B1959" t="str">
            <v>DOSS6400 ALUPG DEORE V-BR 43</v>
          </cell>
        </row>
        <row r="1960">
          <cell r="A1960" t="str">
            <v>Y5B51I43CV</v>
          </cell>
          <cell r="B1960" t="str">
            <v>DOSS6400 ALUPG DEORE V-BR 43</v>
          </cell>
        </row>
        <row r="1961">
          <cell r="A1961" t="str">
            <v>Y5B51I48CV</v>
          </cell>
          <cell r="B1961" t="str">
            <v>DOSS6400 ALUPG DEORE V-BR 48CM</v>
          </cell>
        </row>
        <row r="1962">
          <cell r="A1962" t="str">
            <v>Y5B51I48CV</v>
          </cell>
          <cell r="B1962" t="str">
            <v>DOSS6400 ALUPG DEORE V-BR 48CM</v>
          </cell>
        </row>
        <row r="1963">
          <cell r="A1963" t="str">
            <v>Y5B51I48CV</v>
          </cell>
          <cell r="B1963" t="str">
            <v>DOSS6400 ALUPG DEORE V-BR 48CM</v>
          </cell>
        </row>
        <row r="1964">
          <cell r="A1964" t="str">
            <v>Y5B51I53CV</v>
          </cell>
          <cell r="B1964" t="str">
            <v>DOSS6400 ALUPG DEORE V-BR 53CM</v>
          </cell>
        </row>
        <row r="1965">
          <cell r="A1965" t="str">
            <v>Y5B51I53CV</v>
          </cell>
          <cell r="B1965" t="str">
            <v>DOSS6400 ALUPG DEORE V-BR 53CM</v>
          </cell>
        </row>
        <row r="1966">
          <cell r="A1966" t="str">
            <v>Y5B51I53CV</v>
          </cell>
          <cell r="B1966" t="str">
            <v>DOSS6400 ALUPG DEORE V-BR 53CM</v>
          </cell>
        </row>
        <row r="1967">
          <cell r="A1967" t="str">
            <v>Y5B53I43SY</v>
          </cell>
          <cell r="B1967" t="str">
            <v>DOSS6600 FS ALPG DEOREDISC 43</v>
          </cell>
        </row>
        <row r="1968">
          <cell r="A1968" t="str">
            <v>Y5B53I43SY</v>
          </cell>
          <cell r="B1968" t="str">
            <v>DOSS6600 FS ALPG DEOREDISC 43</v>
          </cell>
        </row>
        <row r="1969">
          <cell r="A1969" t="str">
            <v>Y5B53I43SY</v>
          </cell>
          <cell r="B1969" t="str">
            <v>DOSS6600 FS ALPG DEOREDISC 43</v>
          </cell>
        </row>
        <row r="1970">
          <cell r="A1970" t="str">
            <v>Y5B53I48SY</v>
          </cell>
          <cell r="B1970" t="str">
            <v>DOSS6600 FS ALPG DEOREDISC 48</v>
          </cell>
        </row>
        <row r="1971">
          <cell r="A1971" t="str">
            <v>Y5B53I48SY</v>
          </cell>
          <cell r="B1971" t="str">
            <v>DOSS6600 FS ALPG DEOREDISC 48</v>
          </cell>
        </row>
        <row r="1972">
          <cell r="A1972" t="str">
            <v>Y5B53I48SY</v>
          </cell>
          <cell r="B1972" t="str">
            <v>DOSS6600 FS ALPG DEOREDISC 48</v>
          </cell>
        </row>
        <row r="1973">
          <cell r="A1973" t="str">
            <v>Y5B53I53SY</v>
          </cell>
          <cell r="B1973" t="str">
            <v>DOSS6600 FS ALPG DEOREDISC 53</v>
          </cell>
        </row>
        <row r="1974">
          <cell r="A1974" t="str">
            <v>Y5B53I53SY</v>
          </cell>
          <cell r="B1974" t="str">
            <v>DOSS6600 FS ALPG DEOREDISC 53</v>
          </cell>
        </row>
        <row r="1975">
          <cell r="A1975" t="str">
            <v>Y5B53I53SY</v>
          </cell>
          <cell r="B1975" t="str">
            <v>DOSS6600 FS ALPG DEOREDISC 53</v>
          </cell>
        </row>
        <row r="1976">
          <cell r="A1976" t="str">
            <v>Y5B54I38CV</v>
          </cell>
          <cell r="B1976" t="str">
            <v>OETZI9800 ALU-CARB.XTRDISC 38</v>
          </cell>
        </row>
        <row r="1977">
          <cell r="A1977" t="str">
            <v>Y5B54I38CV</v>
          </cell>
          <cell r="B1977" t="str">
            <v>OETZI9800 ALU-CARB.XTRDISC 38</v>
          </cell>
        </row>
        <row r="1978">
          <cell r="A1978" t="str">
            <v>Y5B54I38CV</v>
          </cell>
          <cell r="B1978" t="str">
            <v>OETZI9800 ALU-CARB.XTRDISC 38</v>
          </cell>
        </row>
        <row r="1979">
          <cell r="A1979" t="str">
            <v>Y5B54I43CV</v>
          </cell>
          <cell r="B1979" t="str">
            <v>OETZI9800 ALU-CARB.XTRDISC 43</v>
          </cell>
        </row>
        <row r="1980">
          <cell r="A1980" t="str">
            <v>Y5B54I43CV</v>
          </cell>
          <cell r="B1980" t="str">
            <v>OETZI9800 ALU-CARB.XTRDISC 43</v>
          </cell>
        </row>
        <row r="1981">
          <cell r="A1981" t="str">
            <v>Y5B54I43CV</v>
          </cell>
          <cell r="B1981" t="str">
            <v>OETZI9800 ALU-CARB.XTRDISC 43</v>
          </cell>
        </row>
        <row r="1982">
          <cell r="A1982" t="str">
            <v>Y5B54I48CV</v>
          </cell>
          <cell r="B1982" t="str">
            <v>OETZI9800 ALU-CARB.XTRDISC 48</v>
          </cell>
        </row>
        <row r="1983">
          <cell r="A1983" t="str">
            <v>Y5B54I48CV</v>
          </cell>
          <cell r="B1983" t="str">
            <v>OETZI9800 ALU-CARB.XTRDISC 48</v>
          </cell>
        </row>
        <row r="1984">
          <cell r="A1984" t="str">
            <v>Y5B54I48CV</v>
          </cell>
          <cell r="B1984" t="str">
            <v>OETZI9800 ALU-CARB.XTRDISC 48</v>
          </cell>
        </row>
        <row r="1985">
          <cell r="A1985" t="str">
            <v>Y5B54I53CV</v>
          </cell>
          <cell r="B1985" t="str">
            <v>OETZI9800 ALU-CARB.XTRDISC 53</v>
          </cell>
        </row>
        <row r="1986">
          <cell r="A1986" t="str">
            <v>Y5B54I53CV</v>
          </cell>
          <cell r="B1986" t="str">
            <v>OETZI9800 ALU-CARB.XTRDISC 53</v>
          </cell>
        </row>
        <row r="1987">
          <cell r="A1987" t="str">
            <v>Y5B54I53CV</v>
          </cell>
          <cell r="B1987" t="str">
            <v>OETZI9800 ALU-CARB.XTRDISC 53</v>
          </cell>
        </row>
        <row r="1988">
          <cell r="A1988" t="str">
            <v>Y5B59I43KG</v>
          </cell>
          <cell r="B1988" t="str">
            <v>OETZI9200 XL ALU XT/LXDISC 43</v>
          </cell>
        </row>
        <row r="1989">
          <cell r="A1989" t="str">
            <v>Y5B59I43KG</v>
          </cell>
          <cell r="B1989" t="str">
            <v>OETZI9200 XL ALU XT/LXDISC 43</v>
          </cell>
        </row>
        <row r="1990">
          <cell r="A1990" t="str">
            <v>Y5B59I43KG</v>
          </cell>
          <cell r="B1990" t="str">
            <v>OETZI9200 XL ALU XT/LXDISC 43</v>
          </cell>
        </row>
        <row r="1991">
          <cell r="A1991" t="str">
            <v>Y5B59I48KG</v>
          </cell>
          <cell r="B1991" t="str">
            <v>OETZI9200 XL ALU XT/LXDISC 48</v>
          </cell>
        </row>
        <row r="1992">
          <cell r="A1992" t="str">
            <v>Y5B59I48KG</v>
          </cell>
          <cell r="B1992" t="str">
            <v>OETZI9200 XL ALU XT/LXDISC 48</v>
          </cell>
        </row>
        <row r="1993">
          <cell r="A1993" t="str">
            <v>Y5B59I48KG</v>
          </cell>
          <cell r="B1993" t="str">
            <v>OETZI9200 XL ALU XT/LXDISC 48</v>
          </cell>
        </row>
        <row r="1994">
          <cell r="A1994" t="str">
            <v>Y5B59I53KG</v>
          </cell>
          <cell r="B1994" t="str">
            <v>OETZI9200 XL ALU XT/LXDISC 53</v>
          </cell>
        </row>
        <row r="1995">
          <cell r="A1995" t="str">
            <v>Y5B59I53KG</v>
          </cell>
          <cell r="B1995" t="str">
            <v>OETZI9200 XL ALU XT/LXDISC 53</v>
          </cell>
        </row>
        <row r="1996">
          <cell r="A1996" t="str">
            <v>Y5B59I53KG</v>
          </cell>
          <cell r="B1996" t="str">
            <v>OETZI9200 XL ALU XT/LXDISC 53</v>
          </cell>
        </row>
        <row r="1997">
          <cell r="A1997" t="str">
            <v>Y5B61I43CM</v>
          </cell>
          <cell r="B1997" t="str">
            <v>OETZI9300 XL CARBON XT/LX 43</v>
          </cell>
        </row>
        <row r="1998">
          <cell r="A1998" t="str">
            <v>Y5B61I43CM</v>
          </cell>
          <cell r="B1998" t="str">
            <v>OETZI9300 XL CARBON XT/LX 43</v>
          </cell>
        </row>
        <row r="1999">
          <cell r="A1999" t="str">
            <v>Y5B61I43CM</v>
          </cell>
          <cell r="B1999" t="str">
            <v>OETZI9300 XL CARBON XT/LX 43</v>
          </cell>
        </row>
        <row r="2000">
          <cell r="A2000" t="str">
            <v>Y5B61I48CM</v>
          </cell>
          <cell r="B2000" t="str">
            <v>OETZI9300 XL CARBON XT/LX 48</v>
          </cell>
        </row>
        <row r="2001">
          <cell r="A2001" t="str">
            <v>Y5B61I48CM</v>
          </cell>
          <cell r="B2001" t="str">
            <v>OETZI9300 XL CARBON XT/LX 48</v>
          </cell>
        </row>
        <row r="2002">
          <cell r="A2002" t="str">
            <v>Y5B61I48CM</v>
          </cell>
          <cell r="B2002" t="str">
            <v>OETZI9300 XL CARBON XT/LX 48</v>
          </cell>
        </row>
        <row r="2003">
          <cell r="A2003" t="str">
            <v>Y5B61I53CM</v>
          </cell>
          <cell r="B2003" t="str">
            <v>OETZI9300 XL CARBON XT/LX 53</v>
          </cell>
        </row>
        <row r="2004">
          <cell r="A2004" t="str">
            <v>Y5B61I53CM</v>
          </cell>
          <cell r="B2004" t="str">
            <v>OETZI9300 XL CARBON XT/LX 53</v>
          </cell>
        </row>
        <row r="2005">
          <cell r="A2005" t="str">
            <v>Y5B61I53CM</v>
          </cell>
          <cell r="B2005" t="str">
            <v>OETZI9300 XL CARBON XT/LX 53</v>
          </cell>
        </row>
        <row r="2006">
          <cell r="A2006" t="str">
            <v>Y5B62I43GS</v>
          </cell>
          <cell r="B2006" t="str">
            <v>MUTT7700 ALUDB XT-LX V-BRA 43</v>
          </cell>
        </row>
        <row r="2007">
          <cell r="A2007" t="str">
            <v>Y5B62I43GS</v>
          </cell>
          <cell r="B2007" t="str">
            <v>MUTT7700 ALUDB XT-LX V-BRA 43</v>
          </cell>
        </row>
        <row r="2008">
          <cell r="A2008" t="str">
            <v>Y5B62I43GS</v>
          </cell>
          <cell r="B2008" t="str">
            <v>MUTT7700 ALUDB XT-LX V-BRA 43</v>
          </cell>
        </row>
        <row r="2009">
          <cell r="A2009" t="str">
            <v>Y5B62I48GS</v>
          </cell>
          <cell r="B2009" t="str">
            <v>MUTT7700 ALUDB XT-LX V-BRA 48</v>
          </cell>
        </row>
        <row r="2010">
          <cell r="A2010" t="str">
            <v>Y5B62I48GS</v>
          </cell>
          <cell r="B2010" t="str">
            <v>MUTT7700 ALUDB XT-LX V-BRA 48</v>
          </cell>
        </row>
        <row r="2011">
          <cell r="A2011" t="str">
            <v>Y5B62I48GS</v>
          </cell>
          <cell r="B2011" t="str">
            <v>MUTT7700 ALUDB XT-LX V-BRA 48</v>
          </cell>
        </row>
        <row r="2012">
          <cell r="A2012" t="str">
            <v>Y5B62I53GS</v>
          </cell>
          <cell r="B2012" t="str">
            <v>MUTT7700 ALUDB XT-LX V-BRA 53</v>
          </cell>
        </row>
        <row r="2013">
          <cell r="A2013" t="str">
            <v>Y5B62I53GS</v>
          </cell>
          <cell r="B2013" t="str">
            <v>MUTT7700 ALUDB XT-LX V-BRA 53</v>
          </cell>
        </row>
        <row r="2014">
          <cell r="A2014" t="str">
            <v>Y5B62I53GS</v>
          </cell>
          <cell r="B2014" t="str">
            <v>MUTT7700 ALUDB XT-LX V-BRA 53</v>
          </cell>
        </row>
        <row r="2015">
          <cell r="A2015" t="str">
            <v>Y5B64I43CV</v>
          </cell>
          <cell r="B2015" t="str">
            <v>MUTT7300 ALDB XT-DEORE VBR  43</v>
          </cell>
        </row>
        <row r="2016">
          <cell r="A2016" t="str">
            <v>Y5B64I43CV</v>
          </cell>
          <cell r="B2016" t="str">
            <v>MUTT7300 ALDB XT-DEORE VBR  43</v>
          </cell>
        </row>
        <row r="2017">
          <cell r="A2017" t="str">
            <v>Y5B64I43CV</v>
          </cell>
          <cell r="B2017" t="str">
            <v>MUTT7300 ALDB XT-DEORE VBR  43</v>
          </cell>
        </row>
        <row r="2018">
          <cell r="A2018" t="str">
            <v>Y5B64I48CV</v>
          </cell>
          <cell r="B2018" t="str">
            <v>MUTT7300 ALDB XT-DEORE VBR 48</v>
          </cell>
        </row>
        <row r="2019">
          <cell r="A2019" t="str">
            <v>Y5B64I48CV</v>
          </cell>
          <cell r="B2019" t="str">
            <v>MUTT7300 ALDB XT-DEORE VBR 48</v>
          </cell>
        </row>
        <row r="2020">
          <cell r="A2020" t="str">
            <v>Y5B64I48CV</v>
          </cell>
          <cell r="B2020" t="str">
            <v>MUTT7300 ALDB XT-DEORE VBR 48</v>
          </cell>
        </row>
        <row r="2021">
          <cell r="A2021" t="str">
            <v>Y5B64I53CV</v>
          </cell>
          <cell r="B2021" t="str">
            <v>MUTT7300 ALDB XT-DEORE VBR 53</v>
          </cell>
        </row>
        <row r="2022">
          <cell r="A2022" t="str">
            <v>Y5B64I53CV</v>
          </cell>
          <cell r="B2022" t="str">
            <v>MUTT7300 ALDB XT-DEORE VBR 53</v>
          </cell>
        </row>
        <row r="2023">
          <cell r="A2023" t="str">
            <v>Y5B64I53CV</v>
          </cell>
          <cell r="B2023" t="str">
            <v>MUTT7300 ALDB XT-DEORE VBR 53</v>
          </cell>
        </row>
        <row r="2024">
          <cell r="A2024" t="str">
            <v>Y5B79I50RW</v>
          </cell>
          <cell r="B2024" t="str">
            <v>VIA NIRONE 7 ALU/CARB VELOC 50</v>
          </cell>
        </row>
        <row r="2025">
          <cell r="A2025" t="str">
            <v>Y5B79I50RW</v>
          </cell>
          <cell r="B2025" t="str">
            <v>VIA NIRONE 7 ALU/CARB VELOC 50</v>
          </cell>
        </row>
        <row r="2026">
          <cell r="A2026" t="str">
            <v>Y5B79I50RW</v>
          </cell>
          <cell r="B2026" t="str">
            <v>VIA NIRONE 7 ALU/CARB VELOC 50</v>
          </cell>
        </row>
        <row r="2027">
          <cell r="A2027" t="str">
            <v>Y5B79I53RW</v>
          </cell>
          <cell r="B2027" t="str">
            <v>VIA NIRONE 7 ALU/CARB VELOC 53</v>
          </cell>
        </row>
        <row r="2028">
          <cell r="A2028" t="str">
            <v>Y5B79I53RW</v>
          </cell>
          <cell r="B2028" t="str">
            <v>VIA NIRONE 7 ALU/CARB VELOC 53</v>
          </cell>
        </row>
        <row r="2029">
          <cell r="A2029" t="str">
            <v>Y5B79I53RW</v>
          </cell>
          <cell r="B2029" t="str">
            <v>VIA NIRONE 7 ALU/CARB VELOC 53</v>
          </cell>
        </row>
        <row r="2030">
          <cell r="A2030" t="str">
            <v>Y5B79I55RW</v>
          </cell>
          <cell r="B2030" t="str">
            <v>VIA NIRONE 7 ALU/CARB VELOC 55</v>
          </cell>
        </row>
        <row r="2031">
          <cell r="A2031" t="str">
            <v>Y5B79I55RW</v>
          </cell>
          <cell r="B2031" t="str">
            <v>VIA NIRONE 7 ALU/CARB VELOC 55</v>
          </cell>
        </row>
        <row r="2032">
          <cell r="A2032" t="str">
            <v>Y5B79I55RW</v>
          </cell>
          <cell r="B2032" t="str">
            <v>VIA NIRONE 7 ALU/CARB VELOC 55</v>
          </cell>
        </row>
        <row r="2033">
          <cell r="A2033" t="str">
            <v>Y5B79I57RW</v>
          </cell>
          <cell r="B2033" t="str">
            <v>VIA NIRONE 7 ALU/CARB VELOC 57</v>
          </cell>
        </row>
        <row r="2034">
          <cell r="A2034" t="str">
            <v>Y5B79I57RW</v>
          </cell>
          <cell r="B2034" t="str">
            <v>VIA NIRONE 7 ALU/CARB VELOC 57</v>
          </cell>
        </row>
        <row r="2035">
          <cell r="A2035" t="str">
            <v>Y5B79I57RW</v>
          </cell>
          <cell r="B2035" t="str">
            <v>VIA NIRONE 7 ALU/CARB VELOC 57</v>
          </cell>
        </row>
        <row r="2036">
          <cell r="A2036" t="str">
            <v>Y5B79I59RW</v>
          </cell>
          <cell r="B2036" t="str">
            <v>VIA NIRONE 7 ALU/CARB VELOC 59</v>
          </cell>
        </row>
        <row r="2037">
          <cell r="A2037" t="str">
            <v>Y5B79I59RW</v>
          </cell>
          <cell r="B2037" t="str">
            <v>VIA NIRONE 7 ALU/CARB VELOC 59</v>
          </cell>
        </row>
        <row r="2038">
          <cell r="A2038" t="str">
            <v>Y5B79I59RW</v>
          </cell>
          <cell r="B2038" t="str">
            <v>VIA NIRONE 7 ALU/CARB VELOC 59</v>
          </cell>
        </row>
        <row r="2039">
          <cell r="A2039" t="str">
            <v>Y5B79I61RW</v>
          </cell>
          <cell r="B2039" t="str">
            <v>VIA NIRONE 7 ALU/CARB VELOC 61</v>
          </cell>
        </row>
        <row r="2040">
          <cell r="A2040" t="str">
            <v>Y5B79I61RW</v>
          </cell>
          <cell r="B2040" t="str">
            <v>VIA NIRONE 7 ALU/CARB VELOC 61</v>
          </cell>
        </row>
        <row r="2041">
          <cell r="A2041" t="str">
            <v>Y5B79I61RW</v>
          </cell>
          <cell r="B2041" t="str">
            <v>VIA NIRONE 7 ALU/CARB VELOC 61</v>
          </cell>
        </row>
        <row r="2042">
          <cell r="A2042" t="str">
            <v>Y5B81I48BV</v>
          </cell>
          <cell r="B2042" t="str">
            <v>CAMALEONTE 2 SORA TRIPLE  48CM</v>
          </cell>
        </row>
        <row r="2043">
          <cell r="A2043" t="str">
            <v>Y5B81I48BV</v>
          </cell>
          <cell r="B2043" t="str">
            <v>CAMALEONTE 2 SORA TRIPLE  48CM</v>
          </cell>
        </row>
        <row r="2044">
          <cell r="A2044" t="str">
            <v>Y5B81I48BV</v>
          </cell>
          <cell r="B2044" t="str">
            <v>CAMALEONTE 2 SORA TRIPLE  48CM</v>
          </cell>
        </row>
        <row r="2045">
          <cell r="A2045" t="str">
            <v>Y5B81I53BV</v>
          </cell>
          <cell r="B2045" t="str">
            <v>CAMALEONTE 2 SORA TRIPLE  53CM</v>
          </cell>
        </row>
        <row r="2046">
          <cell r="A2046" t="str">
            <v>Y5B81I53BV</v>
          </cell>
          <cell r="B2046" t="str">
            <v>CAMALEONTE 2 SORA TRIPLE  53CM</v>
          </cell>
        </row>
        <row r="2047">
          <cell r="A2047" t="str">
            <v>Y5B81I53BV</v>
          </cell>
          <cell r="B2047" t="str">
            <v>CAMALEONTE 2 SORA TRIPLE  53CM</v>
          </cell>
        </row>
        <row r="2048">
          <cell r="A2048" t="str">
            <v>Y5B81I58BV</v>
          </cell>
          <cell r="B2048" t="str">
            <v>CAMALEONTE 2 SORA TRIPLE  58CM</v>
          </cell>
        </row>
        <row r="2049">
          <cell r="A2049" t="str">
            <v>Y5B81I58BV</v>
          </cell>
          <cell r="B2049" t="str">
            <v>CAMALEONTE 2 SORA TRIPLE  58CM</v>
          </cell>
        </row>
        <row r="2050">
          <cell r="A2050" t="str">
            <v>Y5B81I58BV</v>
          </cell>
          <cell r="B2050" t="str">
            <v>CAMALEONTE 2 SORA TRIPLE  58CM</v>
          </cell>
        </row>
        <row r="2051">
          <cell r="A2051" t="str">
            <v>Y5B82I43CV</v>
          </cell>
          <cell r="B2051" t="str">
            <v>CAMALEONTE 1 LADY SORATR 43 CM</v>
          </cell>
        </row>
        <row r="2052">
          <cell r="A2052" t="str">
            <v>Y5B82I43CV</v>
          </cell>
          <cell r="B2052" t="str">
            <v>CAMALEONTE 1 LADY SORATR 43 CM</v>
          </cell>
        </row>
        <row r="2053">
          <cell r="A2053" t="str">
            <v>Y5B82I43CV</v>
          </cell>
          <cell r="B2053" t="str">
            <v>CAMALEONTE 1 LADY SORATR 43 CM</v>
          </cell>
        </row>
        <row r="2054">
          <cell r="A2054" t="str">
            <v>Y5B82I48CV</v>
          </cell>
          <cell r="B2054" t="str">
            <v>CAMALEONTE 1 LADY SORATR 48CM</v>
          </cell>
        </row>
        <row r="2055">
          <cell r="A2055" t="str">
            <v>Y5B82I48CV</v>
          </cell>
          <cell r="B2055" t="str">
            <v>CAMALEONTE 1 LADY SORATR 48CM</v>
          </cell>
        </row>
        <row r="2056">
          <cell r="A2056" t="str">
            <v>Y5B82I48CV</v>
          </cell>
          <cell r="B2056" t="str">
            <v>CAMALEONTE 1 LADY SORATR 48CM</v>
          </cell>
        </row>
        <row r="2057">
          <cell r="A2057" t="str">
            <v>Y5B82I53CV</v>
          </cell>
          <cell r="B2057" t="str">
            <v>CAMALEONTE 1 LADY SORATR  53CM</v>
          </cell>
        </row>
        <row r="2058">
          <cell r="A2058" t="str">
            <v>Y5B82I53CV</v>
          </cell>
          <cell r="B2058" t="str">
            <v>CAMALEONTE 1 LADY SORATR  53CM</v>
          </cell>
        </row>
        <row r="2059">
          <cell r="A2059" t="str">
            <v>Y5B82I53CV</v>
          </cell>
          <cell r="B2059" t="str">
            <v>CAMALEONTE 1 LADY SORATR  53CM</v>
          </cell>
        </row>
        <row r="2060">
          <cell r="A2060" t="str">
            <v>Y5B83I50CV</v>
          </cell>
          <cell r="B2060" t="str">
            <v>CAMALEONTE 4 VELOCE10VTR 50CM</v>
          </cell>
        </row>
        <row r="2061">
          <cell r="A2061" t="str">
            <v>Y5B83I50CV</v>
          </cell>
          <cell r="B2061" t="str">
            <v>CAMALEONTE 4 VELOCE10VTR 50CM</v>
          </cell>
        </row>
        <row r="2062">
          <cell r="A2062" t="str">
            <v>Y5B83I50CV</v>
          </cell>
          <cell r="B2062" t="str">
            <v>CAMALEONTE 4 VELOCE10VTR 50CM</v>
          </cell>
        </row>
        <row r="2063">
          <cell r="A2063" t="str">
            <v>Y5B83I55CV</v>
          </cell>
          <cell r="B2063" t="str">
            <v>CAMALEONTE 4 VELOCE10VTR 55CM</v>
          </cell>
        </row>
        <row r="2064">
          <cell r="A2064" t="str">
            <v>Y5B83I55CV</v>
          </cell>
          <cell r="B2064" t="str">
            <v>CAMALEONTE 4 VELOCE10VTR 55CM</v>
          </cell>
        </row>
        <row r="2065">
          <cell r="A2065" t="str">
            <v>Y5B83I55CV</v>
          </cell>
          <cell r="B2065" t="str">
            <v>CAMALEONTE 4 VELOCE10VTR 55CM</v>
          </cell>
        </row>
        <row r="2066">
          <cell r="A2066" t="str">
            <v>Y5B83I59CV</v>
          </cell>
          <cell r="B2066" t="str">
            <v>CAMALEONTE 4 VELOCE10VTR 59CM</v>
          </cell>
        </row>
        <row r="2067">
          <cell r="A2067" t="str">
            <v>Y5B83I59CV</v>
          </cell>
          <cell r="B2067" t="str">
            <v>CAMALEONTE 4 VELOCE10VTR 59CM</v>
          </cell>
        </row>
        <row r="2068">
          <cell r="A2068" t="str">
            <v>Y5B83I59CV</v>
          </cell>
          <cell r="B2068" t="str">
            <v>CAMALEONTE 4 VELOCE10VTR 59CM</v>
          </cell>
        </row>
        <row r="2069">
          <cell r="A2069" t="str">
            <v>Y5C0244311</v>
          </cell>
          <cell r="B2069" t="str">
            <v>ETC024 MTB DEORE 24V 43CM KAMP</v>
          </cell>
        </row>
        <row r="2070">
          <cell r="A2070" t="str">
            <v>Y5C0244311</v>
          </cell>
          <cell r="B2070" t="str">
            <v>ETC024 MTB DEORE 24V 43CM KAMP</v>
          </cell>
        </row>
        <row r="2071">
          <cell r="A2071" t="str">
            <v>Y5C0244311</v>
          </cell>
          <cell r="B2071" t="str">
            <v>ETC024 MTB DEORE 24V 43CM KAMP</v>
          </cell>
        </row>
        <row r="2072">
          <cell r="A2072" t="str">
            <v>Y5C0244711</v>
          </cell>
          <cell r="B2072" t="str">
            <v>ETC024 MTB DEORE 24V 47CM KAMP</v>
          </cell>
        </row>
        <row r="2073">
          <cell r="A2073" t="str">
            <v>Y5C0244711</v>
          </cell>
          <cell r="B2073" t="str">
            <v>ETC024 MTB DEORE 24V 47CM KAMP</v>
          </cell>
        </row>
        <row r="2074">
          <cell r="A2074" t="str">
            <v>Y5C0244711</v>
          </cell>
          <cell r="B2074" t="str">
            <v>ETC024 MTB DEORE 24V 47CM KAMP</v>
          </cell>
        </row>
        <row r="2075">
          <cell r="A2075" t="str">
            <v>Y5C0245111</v>
          </cell>
          <cell r="B2075" t="str">
            <v>ETC024 MTB DEORE 24V 51CM KAMP</v>
          </cell>
        </row>
        <row r="2076">
          <cell r="A2076" t="str">
            <v>Y5C0245111</v>
          </cell>
          <cell r="B2076" t="str">
            <v>ETC024 MTB DEORE 24V 51CM KAMP</v>
          </cell>
        </row>
        <row r="2077">
          <cell r="A2077" t="str">
            <v>Y5C0245111</v>
          </cell>
          <cell r="B2077" t="str">
            <v>ETC024 MTB DEORE 24V 51CM KAMP</v>
          </cell>
        </row>
        <row r="2078">
          <cell r="A2078" t="str">
            <v>Y5C0843811</v>
          </cell>
          <cell r="B2078" t="str">
            <v>ETC420 MTB ALTUS 24V 38CM KAMP</v>
          </cell>
        </row>
        <row r="2079">
          <cell r="A2079" t="str">
            <v>Y5C0843811</v>
          </cell>
          <cell r="B2079" t="str">
            <v>ETC420 MTB ALTUS 24V 38CM KAMP</v>
          </cell>
        </row>
        <row r="2080">
          <cell r="A2080" t="str">
            <v>Y5C0843811</v>
          </cell>
          <cell r="B2080" t="str">
            <v>ETC420 MTB ALTUS 24V 38CM KAMP</v>
          </cell>
        </row>
        <row r="2081">
          <cell r="A2081" t="str">
            <v>Y5C1074301</v>
          </cell>
          <cell r="B2081" t="str">
            <v>ETC700 HERR 27V DEORE 43CM V/S</v>
          </cell>
        </row>
        <row r="2082">
          <cell r="A2082" t="str">
            <v>Y5C1074301</v>
          </cell>
          <cell r="B2082" t="str">
            <v>ETC700 HERR 27V DEORE 43CM V/S</v>
          </cell>
        </row>
        <row r="2083">
          <cell r="A2083" t="str">
            <v>Y5C1074301</v>
          </cell>
          <cell r="B2083" t="str">
            <v>ETC700 HERR 27V DEORE 43CM V/S</v>
          </cell>
        </row>
        <row r="2084">
          <cell r="A2084" t="str">
            <v>Y5C1074701</v>
          </cell>
          <cell r="B2084" t="str">
            <v>ETC700 HERR 27V DEORE 47CM V/S</v>
          </cell>
        </row>
        <row r="2085">
          <cell r="A2085" t="str">
            <v>Y5C1074701</v>
          </cell>
          <cell r="B2085" t="str">
            <v>ETC700 HERR 27V DEORE 47CM V/S</v>
          </cell>
        </row>
        <row r="2086">
          <cell r="A2086" t="str">
            <v>Y5C1074701</v>
          </cell>
          <cell r="B2086" t="str">
            <v>ETC700 HERR 27V DEORE 47CM V/S</v>
          </cell>
        </row>
        <row r="2087">
          <cell r="A2087" t="str">
            <v>Y5C1075101</v>
          </cell>
          <cell r="B2087" t="str">
            <v>ETC700 HERR 27V DEORE 51CM V/S</v>
          </cell>
        </row>
        <row r="2088">
          <cell r="A2088" t="str">
            <v>Y5C1075101</v>
          </cell>
          <cell r="B2088" t="str">
            <v>ETC700 HERR 27V DEORE 51CM V/S</v>
          </cell>
        </row>
        <row r="2089">
          <cell r="A2089" t="str">
            <v>Y5C1075101</v>
          </cell>
          <cell r="B2089" t="str">
            <v>ETC700 HERR 27V DEORE 51CM V/S</v>
          </cell>
        </row>
        <row r="2090">
          <cell r="A2090" t="str">
            <v>Y5C1244301</v>
          </cell>
          <cell r="B2090" t="str">
            <v>ETC600 HERR 24V ALIV.43CM S/G</v>
          </cell>
        </row>
        <row r="2091">
          <cell r="A2091" t="str">
            <v>Y5C1244301</v>
          </cell>
          <cell r="B2091" t="str">
            <v>ETC600 HERR 24V ALIV.43CM S/G</v>
          </cell>
        </row>
        <row r="2092">
          <cell r="A2092" t="str">
            <v>Y5C1244301</v>
          </cell>
          <cell r="B2092" t="str">
            <v>ETC600 HERR 24V ALIV.43CM S/G</v>
          </cell>
        </row>
        <row r="2093">
          <cell r="A2093" t="str">
            <v>Y5C1244302</v>
          </cell>
          <cell r="B2093" t="str">
            <v>ETC600 HERR 24V ALIV.43CM O/S</v>
          </cell>
        </row>
        <row r="2094">
          <cell r="A2094" t="str">
            <v>Y5C1244302</v>
          </cell>
          <cell r="B2094" t="str">
            <v>ETC600 HERR 24V ALIV.43CM O/S</v>
          </cell>
        </row>
        <row r="2095">
          <cell r="A2095" t="str">
            <v>Y5C1244302</v>
          </cell>
          <cell r="B2095" t="str">
            <v>ETC600 HERR 24V ALIV.43CM O/S</v>
          </cell>
        </row>
        <row r="2096">
          <cell r="A2096" t="str">
            <v>Y5C1244701</v>
          </cell>
          <cell r="B2096" t="str">
            <v>ETC600 HERR 24V ALIV.47CM S/G</v>
          </cell>
        </row>
        <row r="2097">
          <cell r="A2097" t="str">
            <v>Y5C1244701</v>
          </cell>
          <cell r="B2097" t="str">
            <v>ETC600 HERR 24V ALIV.47CM S/G</v>
          </cell>
        </row>
        <row r="2098">
          <cell r="A2098" t="str">
            <v>Y5C1244701</v>
          </cell>
          <cell r="B2098" t="str">
            <v>ETC600 HERR 24V ALIV.47CM S/G</v>
          </cell>
        </row>
        <row r="2099">
          <cell r="A2099" t="str">
            <v>Y5C1244702</v>
          </cell>
          <cell r="B2099" t="str">
            <v>ETC600 HERR 24V ALIV.47CM O/S</v>
          </cell>
        </row>
        <row r="2100">
          <cell r="A2100" t="str">
            <v>Y5C1244702</v>
          </cell>
          <cell r="B2100" t="str">
            <v>ETC600 HERR 24V ALIV.47CM O/S</v>
          </cell>
        </row>
        <row r="2101">
          <cell r="A2101" t="str">
            <v>Y5C1244702</v>
          </cell>
          <cell r="B2101" t="str">
            <v>ETC600 HERR 24V ALIV.47CM O/S</v>
          </cell>
        </row>
        <row r="2102">
          <cell r="A2102" t="str">
            <v>Y5C1245101</v>
          </cell>
          <cell r="B2102" t="str">
            <v>ETC600 HERR 24V ALIV.51CM S/G</v>
          </cell>
        </row>
        <row r="2103">
          <cell r="A2103" t="str">
            <v>Y5C1245101</v>
          </cell>
          <cell r="B2103" t="str">
            <v>ETC600 HERR 24V ALIV.51CM S/G</v>
          </cell>
        </row>
        <row r="2104">
          <cell r="A2104" t="str">
            <v>Y5C1245101</v>
          </cell>
          <cell r="B2104" t="str">
            <v>ETC600 HERR 24V ALIV.51CM S/G</v>
          </cell>
        </row>
        <row r="2105">
          <cell r="A2105" t="str">
            <v>Y5C1245102</v>
          </cell>
          <cell r="B2105" t="str">
            <v>ETC600 HERR 24V ALIV.51CM O/S</v>
          </cell>
        </row>
        <row r="2106">
          <cell r="A2106" t="str">
            <v>Y5C1245102</v>
          </cell>
          <cell r="B2106" t="str">
            <v>ETC600 HERR 24V ALIV.51CM O/S</v>
          </cell>
        </row>
        <row r="2107">
          <cell r="A2107" t="str">
            <v>Y5C1245102</v>
          </cell>
          <cell r="B2107" t="str">
            <v>ETC600 HERR 24V ALIV.51CM O/S</v>
          </cell>
        </row>
        <row r="2108">
          <cell r="A2108" t="str">
            <v>Y5C1444301</v>
          </cell>
          <cell r="B2108" t="str">
            <v>ETC500 HERR 24V ACERA 43CM B/S</v>
          </cell>
        </row>
        <row r="2109">
          <cell r="A2109" t="str">
            <v>Y5C1444301</v>
          </cell>
          <cell r="B2109" t="str">
            <v>ETC500 HERR 24V ACERA 43CM B/S</v>
          </cell>
        </row>
        <row r="2110">
          <cell r="A2110" t="str">
            <v>Y5C1444301</v>
          </cell>
          <cell r="B2110" t="str">
            <v>ETC500 HERR 24V ACERA 43CM B/S</v>
          </cell>
        </row>
        <row r="2111">
          <cell r="A2111" t="str">
            <v>Y5C1444302</v>
          </cell>
          <cell r="B2111" t="str">
            <v>ETC500 HERR 24V ACERA 43CM K/G</v>
          </cell>
        </row>
        <row r="2112">
          <cell r="A2112" t="str">
            <v>Y5C1444302</v>
          </cell>
          <cell r="B2112" t="str">
            <v>ETC500 HERR 24V ACERA 43CM K/G</v>
          </cell>
        </row>
        <row r="2113">
          <cell r="A2113" t="str">
            <v>Y5C1444302</v>
          </cell>
          <cell r="B2113" t="str">
            <v>ETC500 HERR 24V ACERA 43CM K/G</v>
          </cell>
        </row>
        <row r="2114">
          <cell r="A2114" t="str">
            <v>Y5C1444701</v>
          </cell>
          <cell r="B2114" t="str">
            <v>ETC500 HERR 24V ACERA 47CM B/S</v>
          </cell>
        </row>
        <row r="2115">
          <cell r="A2115" t="str">
            <v>Y5C1444701</v>
          </cell>
          <cell r="B2115" t="str">
            <v>ETC500 HERR 24V ACERA 47CM B/S</v>
          </cell>
        </row>
        <row r="2116">
          <cell r="A2116" t="str">
            <v>Y5C1444701</v>
          </cell>
          <cell r="B2116" t="str">
            <v>ETC500 HERR 24V ACERA 47CM B/S</v>
          </cell>
        </row>
        <row r="2117">
          <cell r="A2117" t="str">
            <v>Y5C1444702</v>
          </cell>
          <cell r="B2117" t="str">
            <v>ETC500 HERR 24V ACERA 47CM K/G</v>
          </cell>
        </row>
        <row r="2118">
          <cell r="A2118" t="str">
            <v>Y5C1444702</v>
          </cell>
          <cell r="B2118" t="str">
            <v>ETC500 HERR 24V ACERA 47CM K/G</v>
          </cell>
        </row>
        <row r="2119">
          <cell r="A2119" t="str">
            <v>Y5C1444702</v>
          </cell>
          <cell r="B2119" t="str">
            <v>ETC500 HERR 24V ACERA 47CM K/G</v>
          </cell>
        </row>
        <row r="2120">
          <cell r="A2120" t="str">
            <v>Y5C1445101</v>
          </cell>
          <cell r="B2120" t="str">
            <v>ETC500 HERR 24V ACERA 51CM B/S</v>
          </cell>
        </row>
        <row r="2121">
          <cell r="A2121" t="str">
            <v>Y5C1445101</v>
          </cell>
          <cell r="B2121" t="str">
            <v>ETC500 HERR 24V ACERA 51CM B/S</v>
          </cell>
        </row>
        <row r="2122">
          <cell r="A2122" t="str">
            <v>Y5C1445101</v>
          </cell>
          <cell r="B2122" t="str">
            <v>ETC500 HERR 24V ACERA 51CM B/S</v>
          </cell>
        </row>
        <row r="2123">
          <cell r="A2123" t="str">
            <v>Y5C1445102</v>
          </cell>
          <cell r="B2123" t="str">
            <v>ETC500 HERR 24V ACERA 51CM K/G</v>
          </cell>
        </row>
        <row r="2124">
          <cell r="A2124" t="str">
            <v>Y5C1445102</v>
          </cell>
          <cell r="B2124" t="str">
            <v>ETC500 HERR 24V ACERA 51CM K/G</v>
          </cell>
        </row>
        <row r="2125">
          <cell r="A2125" t="str">
            <v>Y5C1445102</v>
          </cell>
          <cell r="B2125" t="str">
            <v>ETC500 HERR 24V ACERA 51CM K/G</v>
          </cell>
        </row>
        <row r="2126">
          <cell r="A2126" t="str">
            <v>Y5C1445501</v>
          </cell>
          <cell r="B2126" t="str">
            <v>ETC500 HERR 24V ACERA 55CM B/S</v>
          </cell>
        </row>
        <row r="2127">
          <cell r="A2127" t="str">
            <v>Y5C1445501</v>
          </cell>
          <cell r="B2127" t="str">
            <v>ETC500 HERR 24V ACERA 55CM B/S</v>
          </cell>
        </row>
        <row r="2128">
          <cell r="A2128" t="str">
            <v>Y5C1445501</v>
          </cell>
          <cell r="B2128" t="str">
            <v>ETC500 HERR 24V ACERA 55CM B/S</v>
          </cell>
        </row>
        <row r="2129">
          <cell r="A2129" t="str">
            <v>Y5C1445502</v>
          </cell>
          <cell r="B2129" t="str">
            <v>ETC500 HERR 24V ACERA 55CM K/G</v>
          </cell>
        </row>
        <row r="2130">
          <cell r="A2130" t="str">
            <v>Y5C1445502</v>
          </cell>
          <cell r="B2130" t="str">
            <v>ETC500 HERR 24V ACERA 55CM K/G</v>
          </cell>
        </row>
        <row r="2131">
          <cell r="A2131" t="str">
            <v>Y5C1445502</v>
          </cell>
          <cell r="B2131" t="str">
            <v>ETC500 HERR 24V ACERA 55CM K/G</v>
          </cell>
        </row>
        <row r="2132">
          <cell r="A2132" t="str">
            <v>Y5C1544301</v>
          </cell>
          <cell r="B2132" t="str">
            <v>ETC500 DAM 24V ACERA 43CM G/R</v>
          </cell>
        </row>
        <row r="2133">
          <cell r="A2133" t="str">
            <v>Y5C1544301</v>
          </cell>
          <cell r="B2133" t="str">
            <v>ETC500 DAM 24V ACERA 43CM G/R</v>
          </cell>
        </row>
        <row r="2134">
          <cell r="A2134" t="str">
            <v>Y5C1544301</v>
          </cell>
          <cell r="B2134" t="str">
            <v>ETC500 DAM 24V ACERA 43CM G/R</v>
          </cell>
        </row>
        <row r="2135">
          <cell r="A2135" t="str">
            <v>Y5C1544701</v>
          </cell>
          <cell r="B2135" t="str">
            <v>ETC500 DAM 24V ACERA 47CM G/R</v>
          </cell>
        </row>
        <row r="2136">
          <cell r="A2136" t="str">
            <v>Y5C1544701</v>
          </cell>
          <cell r="B2136" t="str">
            <v>ETC500 DAM 24V ACERA 47CM G/R</v>
          </cell>
        </row>
        <row r="2137">
          <cell r="A2137" t="str">
            <v>Y5C1544701</v>
          </cell>
          <cell r="B2137" t="str">
            <v>ETC500 DAM 24V ACERA 47CM G/R</v>
          </cell>
        </row>
        <row r="2138">
          <cell r="A2138" t="str">
            <v>Y5C1545101</v>
          </cell>
          <cell r="B2138" t="str">
            <v>ETC500 DAM 24V ACERA 51CM G/R</v>
          </cell>
        </row>
        <row r="2139">
          <cell r="A2139" t="str">
            <v>Y5C1545101</v>
          </cell>
          <cell r="B2139" t="str">
            <v>ETC500 DAM 24V ACERA 51CM G/R</v>
          </cell>
        </row>
        <row r="2140">
          <cell r="A2140" t="str">
            <v>Y5C1545101</v>
          </cell>
          <cell r="B2140" t="str">
            <v>ETC500 DAM 24V ACERA 51CM G/R</v>
          </cell>
        </row>
        <row r="2141">
          <cell r="A2141" t="str">
            <v>Y5C1643801</v>
          </cell>
          <cell r="B2141" t="str">
            <v>ETC400 UNIS ALTUS 24V 38CM G/S</v>
          </cell>
        </row>
        <row r="2142">
          <cell r="A2142" t="str">
            <v>Y5C1643801</v>
          </cell>
          <cell r="B2142" t="str">
            <v>ETC400 UNIS ALTUS 24V 38CM G/S</v>
          </cell>
        </row>
        <row r="2143">
          <cell r="A2143" t="str">
            <v>Y5C1643801</v>
          </cell>
          <cell r="B2143" t="str">
            <v>ETC400 UNIS ALTUS 24V 38CM G/S</v>
          </cell>
        </row>
        <row r="2144">
          <cell r="A2144" t="str">
            <v>Y5C1643802</v>
          </cell>
          <cell r="B2144" t="str">
            <v>ETC400 UNIS ALTUS 24V 38CM R/S</v>
          </cell>
        </row>
        <row r="2145">
          <cell r="A2145" t="str">
            <v>Y5C1643802</v>
          </cell>
          <cell r="B2145" t="str">
            <v>ETC400 UNIS ALTUS 24V 38CM R/S</v>
          </cell>
        </row>
        <row r="2146">
          <cell r="A2146" t="str">
            <v>Y5C1643802</v>
          </cell>
          <cell r="B2146" t="str">
            <v>ETC400 UNIS ALTUS 24V 38CM R/S</v>
          </cell>
        </row>
        <row r="2147">
          <cell r="A2147" t="str">
            <v>Y5C1644301</v>
          </cell>
          <cell r="B2147" t="str">
            <v>ETC400 UNIS ALTUS 24V 43CM G/S</v>
          </cell>
        </row>
        <row r="2148">
          <cell r="A2148" t="str">
            <v>Y5C1644301</v>
          </cell>
          <cell r="B2148" t="str">
            <v>ETC400 UNIS ALTUS 24V 43CM G/S</v>
          </cell>
        </row>
        <row r="2149">
          <cell r="A2149" t="str">
            <v>Y5C1644301</v>
          </cell>
          <cell r="B2149" t="str">
            <v>ETC400 UNIS ALTUS 24V 43CM G/S</v>
          </cell>
        </row>
        <row r="2150">
          <cell r="A2150" t="str">
            <v>Y5C1644302</v>
          </cell>
          <cell r="B2150" t="str">
            <v>ETC400 UNIS ALTUS 24V 43CM R/S</v>
          </cell>
        </row>
        <row r="2151">
          <cell r="A2151" t="str">
            <v>Y5C1644302</v>
          </cell>
          <cell r="B2151" t="str">
            <v>ETC400 UNIS ALTUS 24V 43CM R/S</v>
          </cell>
        </row>
        <row r="2152">
          <cell r="A2152" t="str">
            <v>Y5C1644302</v>
          </cell>
          <cell r="B2152" t="str">
            <v>ETC400 UNIS ALTUS 24V 43CM R/S</v>
          </cell>
        </row>
        <row r="2153">
          <cell r="A2153" t="str">
            <v>Y5C1644701</v>
          </cell>
          <cell r="B2153" t="str">
            <v>ETC400 UNIS ALTUS 24V 47CM G/S</v>
          </cell>
        </row>
        <row r="2154">
          <cell r="A2154" t="str">
            <v>Y5C1644701</v>
          </cell>
          <cell r="B2154" t="str">
            <v>ETC400 UNIS ALTUS 24V 47CM G/S</v>
          </cell>
        </row>
        <row r="2155">
          <cell r="A2155" t="str">
            <v>Y5C1644701</v>
          </cell>
          <cell r="B2155" t="str">
            <v>ETC400 UNIS ALTUS 24V 47CM G/S</v>
          </cell>
        </row>
        <row r="2156">
          <cell r="A2156" t="str">
            <v>Y5C1644702</v>
          </cell>
          <cell r="B2156" t="str">
            <v>ETC400 UNIS ALTUS 24V 47CM R/S</v>
          </cell>
        </row>
        <row r="2157">
          <cell r="A2157" t="str">
            <v>Y5C1644702</v>
          </cell>
          <cell r="B2157" t="str">
            <v>ETC400 UNIS ALTUS 24V 47CM R/S</v>
          </cell>
        </row>
        <row r="2158">
          <cell r="A2158" t="str">
            <v>Y5C1644702</v>
          </cell>
          <cell r="B2158" t="str">
            <v>ETC400 UNIS ALTUS 24V 47CM R/S</v>
          </cell>
        </row>
        <row r="2159">
          <cell r="A2159" t="str">
            <v>Y5C1645101</v>
          </cell>
          <cell r="B2159" t="str">
            <v>ETC400 UNIS ALTUS 24V 51CM G/S</v>
          </cell>
        </row>
        <row r="2160">
          <cell r="A2160" t="str">
            <v>Y5C1645101</v>
          </cell>
          <cell r="B2160" t="str">
            <v>ETC400 UNIS ALTUS 24V 51CM G/S</v>
          </cell>
        </row>
        <row r="2161">
          <cell r="A2161" t="str">
            <v>Y5C1645101</v>
          </cell>
          <cell r="B2161" t="str">
            <v>ETC400 UNIS ALTUS 24V 51CM G/S</v>
          </cell>
        </row>
        <row r="2162">
          <cell r="A2162" t="str">
            <v>Y5C1645102</v>
          </cell>
          <cell r="B2162" t="str">
            <v>ETC400 UNIS ALTUS 24V 51CM R/S</v>
          </cell>
        </row>
        <row r="2163">
          <cell r="A2163" t="str">
            <v>Y5C1645102</v>
          </cell>
          <cell r="B2163" t="str">
            <v>ETC400 UNIS ALTUS 24V 51CM R/S</v>
          </cell>
        </row>
        <row r="2164">
          <cell r="A2164" t="str">
            <v>Y5C1645102</v>
          </cell>
          <cell r="B2164" t="str">
            <v>ETC400 UNIS ALTUS 24V 51CM R/S</v>
          </cell>
        </row>
        <row r="2165">
          <cell r="A2165" t="str">
            <v>Y5C1674301</v>
          </cell>
          <cell r="B2165" t="str">
            <v>ETCX7 HERR NEXUS-7 43CM GRÅ/SI</v>
          </cell>
        </row>
        <row r="2166">
          <cell r="A2166" t="str">
            <v>Y5C1674301</v>
          </cell>
          <cell r="B2166" t="str">
            <v>ETCX7 HERR NEXUS-7 43CM GRÅ/SI</v>
          </cell>
        </row>
        <row r="2167">
          <cell r="A2167" t="str">
            <v>Y5C1674301</v>
          </cell>
          <cell r="B2167" t="str">
            <v>ETCX7 HERR NEXUS-7 43CM GRÅ/SI</v>
          </cell>
        </row>
        <row r="2168">
          <cell r="A2168" t="str">
            <v>Y5C1674701</v>
          </cell>
          <cell r="B2168" t="str">
            <v>ETCX7 HERR NEXUS-7 47CM GRÅ/SI</v>
          </cell>
        </row>
        <row r="2169">
          <cell r="A2169" t="str">
            <v>Y5C1674701</v>
          </cell>
          <cell r="B2169" t="str">
            <v>ETCX7 HERR NEXUS-7 47CM GRÅ/SI</v>
          </cell>
        </row>
        <row r="2170">
          <cell r="A2170" t="str">
            <v>Y5C1674701</v>
          </cell>
          <cell r="B2170" t="str">
            <v>ETCX7 HERR NEXUS-7 47CM GRÅ/SI</v>
          </cell>
        </row>
        <row r="2171">
          <cell r="A2171" t="str">
            <v>Y5C1675101</v>
          </cell>
          <cell r="B2171" t="str">
            <v>ETCX7 HERR NEXUS-7 51CM GRÅ/SI</v>
          </cell>
        </row>
        <row r="2172">
          <cell r="A2172" t="str">
            <v>Y5C1675101</v>
          </cell>
          <cell r="B2172" t="str">
            <v>ETCX7 HERR NEXUS-7 51CM GRÅ/SI</v>
          </cell>
        </row>
        <row r="2173">
          <cell r="A2173" t="str">
            <v>Y5C1675101</v>
          </cell>
          <cell r="B2173" t="str">
            <v>ETCX7 HERR NEXUS-7 51CM GRÅ/SI</v>
          </cell>
        </row>
        <row r="2174">
          <cell r="A2174" t="str">
            <v>Y5C1774301</v>
          </cell>
          <cell r="B2174" t="str">
            <v>ETCX7 DAM NEXUS-7 43CM SILV/GR</v>
          </cell>
        </row>
        <row r="2175">
          <cell r="A2175" t="str">
            <v>Y5C1774301</v>
          </cell>
          <cell r="B2175" t="str">
            <v>ETCX7 DAM NEXUS-7 43CM SILV/GR</v>
          </cell>
        </row>
        <row r="2176">
          <cell r="A2176" t="str">
            <v>Y5C1774301</v>
          </cell>
          <cell r="B2176" t="str">
            <v>ETCX7 DAM NEXUS-7 43CM SILV/GR</v>
          </cell>
        </row>
        <row r="2177">
          <cell r="A2177" t="str">
            <v>Y5C1774701</v>
          </cell>
          <cell r="B2177" t="str">
            <v>ETCX7 DAM NEXUS-7 47CM SILV/GR</v>
          </cell>
        </row>
        <row r="2178">
          <cell r="A2178" t="str">
            <v>Y5C1774701</v>
          </cell>
          <cell r="B2178" t="str">
            <v>ETCX7 DAM NEXUS-7 47CM SILV/GR</v>
          </cell>
        </row>
        <row r="2179">
          <cell r="A2179" t="str">
            <v>Y5C1774701</v>
          </cell>
          <cell r="B2179" t="str">
            <v>ETCX7 DAM NEXUS-7 47CM SILV/GR</v>
          </cell>
        </row>
        <row r="2180">
          <cell r="A2180" t="str">
            <v>Y5C1775101</v>
          </cell>
          <cell r="B2180" t="str">
            <v>ETCX7 DAM NEXUS-7 51CM SILV/GR</v>
          </cell>
        </row>
        <row r="2181">
          <cell r="A2181" t="str">
            <v>Y5C1775101</v>
          </cell>
          <cell r="B2181" t="str">
            <v>ETCX7 DAM NEXUS-7 51CM SILV/GR</v>
          </cell>
        </row>
        <row r="2182">
          <cell r="A2182" t="str">
            <v>Y5C1775101</v>
          </cell>
          <cell r="B2182" t="str">
            <v>ETCX7 DAM NEXUS-7 51CM SILV/GR</v>
          </cell>
        </row>
        <row r="2183">
          <cell r="A2183" t="str">
            <v>Y5C2035101</v>
          </cell>
          <cell r="B2183" t="str">
            <v>CLASSIC HERR NEXUS3 51CM GULD</v>
          </cell>
        </row>
        <row r="2184">
          <cell r="A2184" t="str">
            <v>Y5C2035101</v>
          </cell>
          <cell r="B2184" t="str">
            <v>CLASSIC HERR NEXUS3 51CM GULD</v>
          </cell>
        </row>
        <row r="2185">
          <cell r="A2185" t="str">
            <v>Y5C2035101</v>
          </cell>
          <cell r="B2185" t="str">
            <v>CLASSIC HERR NEXUS3 51CM GULD</v>
          </cell>
        </row>
        <row r="2186">
          <cell r="A2186" t="str">
            <v>Y5C2035501</v>
          </cell>
          <cell r="B2186" t="str">
            <v>CLASSIC HERR NEXUS3 55CM GULD</v>
          </cell>
        </row>
        <row r="2187">
          <cell r="A2187" t="str">
            <v>Y5C2035501</v>
          </cell>
          <cell r="B2187" t="str">
            <v>CLASSIC HERR NEXUS3 55CM GULD</v>
          </cell>
        </row>
        <row r="2188">
          <cell r="A2188" t="str">
            <v>Y5C2035501</v>
          </cell>
          <cell r="B2188" t="str">
            <v>CLASSIC HERR NEXUS3 55CM GULD</v>
          </cell>
        </row>
        <row r="2189">
          <cell r="A2189" t="str">
            <v>Y5C2135101</v>
          </cell>
          <cell r="B2189" t="str">
            <v>CLAS.LADY NEXUS3 51CM GULD KOR</v>
          </cell>
        </row>
        <row r="2190">
          <cell r="A2190" t="str">
            <v>Y5C2135101</v>
          </cell>
          <cell r="B2190" t="str">
            <v>CLAS.LADY NEXUS3 51CM GULD KOR</v>
          </cell>
        </row>
        <row r="2191">
          <cell r="A2191" t="str">
            <v>Y5C2135101</v>
          </cell>
          <cell r="B2191" t="str">
            <v>CLAS.LADY NEXUS3 51CM GULD KOR</v>
          </cell>
        </row>
        <row r="2192">
          <cell r="A2192" t="str">
            <v>Y5C2275101</v>
          </cell>
          <cell r="B2192" t="str">
            <v>CLASSIC GENT NEXUS7 51CM SV/GR</v>
          </cell>
        </row>
        <row r="2193">
          <cell r="A2193" t="str">
            <v>Y5C2275101</v>
          </cell>
          <cell r="B2193" t="str">
            <v>CLASSIC GENT NEXUS7 51CM SV/GR</v>
          </cell>
        </row>
        <row r="2194">
          <cell r="A2194" t="str">
            <v>Y5C2275101</v>
          </cell>
          <cell r="B2194" t="str">
            <v>CLASSIC GENT NEXUS7 51CM SV/GR</v>
          </cell>
        </row>
        <row r="2195">
          <cell r="A2195" t="str">
            <v>Y5C2275501</v>
          </cell>
          <cell r="B2195" t="str">
            <v>CLASSIC GENT NEXUS7 55CM SV/GR</v>
          </cell>
        </row>
        <row r="2196">
          <cell r="A2196" t="str">
            <v>Y5C2275501</v>
          </cell>
          <cell r="B2196" t="str">
            <v>CLASSIC GENT NEXUS7 55CM SV/GR</v>
          </cell>
        </row>
        <row r="2197">
          <cell r="A2197" t="str">
            <v>Y5C2275501</v>
          </cell>
          <cell r="B2197" t="str">
            <v>CLASSIC GENT NEXUS7 55CM SV/GR</v>
          </cell>
        </row>
        <row r="2198">
          <cell r="A2198" t="str">
            <v>Y5C2375101</v>
          </cell>
          <cell r="B2198" t="str">
            <v>CLAS.DAM NEXUS7 51CM S/G KOR</v>
          </cell>
        </row>
        <row r="2199">
          <cell r="A2199" t="str">
            <v>Y5C2375101</v>
          </cell>
          <cell r="B2199" t="str">
            <v>CLAS.DAM NEXUS7 51CM S/G KOR</v>
          </cell>
        </row>
        <row r="2200">
          <cell r="A2200" t="str">
            <v>Y5C2375101</v>
          </cell>
          <cell r="B2200" t="str">
            <v>CLAS.DAM NEXUS7 51CM S/G KOR</v>
          </cell>
        </row>
        <row r="2201">
          <cell r="A2201" t="str">
            <v>Y5C3065101</v>
          </cell>
          <cell r="B2201" t="str">
            <v>LTC800 GENT SORA 16V 51CM G/S</v>
          </cell>
        </row>
        <row r="2202">
          <cell r="A2202" t="str">
            <v>Y5C3065101</v>
          </cell>
          <cell r="B2202" t="str">
            <v>LTC800 GENT SORA 16V 51CM G/S</v>
          </cell>
        </row>
        <row r="2203">
          <cell r="A2203" t="str">
            <v>Y5C3065101</v>
          </cell>
          <cell r="B2203" t="str">
            <v>LTC800 GENT SORA 16V 51CM G/S</v>
          </cell>
        </row>
        <row r="2204">
          <cell r="A2204" t="str">
            <v>Y5C3065501</v>
          </cell>
          <cell r="B2204" t="str">
            <v>LTC800 HERR SORA 16V 55CM G/S</v>
          </cell>
        </row>
        <row r="2205">
          <cell r="A2205" t="str">
            <v>Y5C3065501</v>
          </cell>
          <cell r="B2205" t="str">
            <v>LTC800 HERR SORA 16V 55CM G/S</v>
          </cell>
        </row>
        <row r="2206">
          <cell r="A2206" t="str">
            <v>Y5C3065501</v>
          </cell>
          <cell r="B2206" t="str">
            <v>LTC800 HERR SORA 16V 55CM G/S</v>
          </cell>
        </row>
        <row r="2207">
          <cell r="A2207" t="str">
            <v>Y5C3085111</v>
          </cell>
          <cell r="B2207" t="str">
            <v>LTC X8 HERR 8V NEXUS 51 CM KAM</v>
          </cell>
        </row>
        <row r="2208">
          <cell r="A2208" t="str">
            <v>Y5C3085111</v>
          </cell>
          <cell r="B2208" t="str">
            <v>LTC X8 HERR 8V NEXUS 51 CM KAM</v>
          </cell>
        </row>
        <row r="2209">
          <cell r="A2209" t="str">
            <v>Y5C3085111</v>
          </cell>
          <cell r="B2209" t="str">
            <v>LTC X8 HERR 8V NEXUS 51 CM KAM</v>
          </cell>
        </row>
        <row r="2210">
          <cell r="A2210" t="str">
            <v>Y5C3085511</v>
          </cell>
          <cell r="B2210" t="str">
            <v>LTC X8 HERR 8V NEXUS 55 CM KAM</v>
          </cell>
        </row>
        <row r="2211">
          <cell r="A2211" t="str">
            <v>Y5C3085511</v>
          </cell>
          <cell r="B2211" t="str">
            <v>LTC X8 HERR 8V NEXUS 55 CM KAM</v>
          </cell>
        </row>
        <row r="2212">
          <cell r="A2212" t="str">
            <v>Y5C3085511</v>
          </cell>
          <cell r="B2212" t="str">
            <v>LTC X8 HERR 8V NEXUS 55 CM KAM</v>
          </cell>
        </row>
        <row r="2213">
          <cell r="A2213" t="str">
            <v>Y5C3085911</v>
          </cell>
          <cell r="B2213" t="str">
            <v>LTC X8 HERR 8V NEXUS 59 CM KAM</v>
          </cell>
        </row>
        <row r="2214">
          <cell r="A2214" t="str">
            <v>Y5C3085911</v>
          </cell>
          <cell r="B2214" t="str">
            <v>LTC X8 HERR 8V NEXUS 59 CM KAM</v>
          </cell>
        </row>
        <row r="2215">
          <cell r="A2215" t="str">
            <v>Y5C3085911</v>
          </cell>
          <cell r="B2215" t="str">
            <v>LTC X8 HERR 8V NEXUS 59 CM KAM</v>
          </cell>
        </row>
        <row r="2216">
          <cell r="A2216" t="str">
            <v>Y5C3165101</v>
          </cell>
          <cell r="B2216" t="str">
            <v>LTC800 DAM SORA 16V 51CM G/S</v>
          </cell>
        </row>
        <row r="2217">
          <cell r="A2217" t="str">
            <v>Y5C3165101</v>
          </cell>
          <cell r="B2217" t="str">
            <v>LTC800 DAM SORA 16V 51CM G/S</v>
          </cell>
        </row>
        <row r="2218">
          <cell r="A2218" t="str">
            <v>Y5C3165101</v>
          </cell>
          <cell r="B2218" t="str">
            <v>LTC800 DAM SORA 16V 51CM G/S</v>
          </cell>
        </row>
        <row r="2219">
          <cell r="A2219" t="str">
            <v>Y5C3165501</v>
          </cell>
          <cell r="B2219" t="str">
            <v>LTC800 DAM SORA 16V 55CM G/S</v>
          </cell>
        </row>
        <row r="2220">
          <cell r="A2220" t="str">
            <v>Y5C3165501</v>
          </cell>
          <cell r="B2220" t="str">
            <v>LTC800 DAM SORA 16V 55CM G/S</v>
          </cell>
        </row>
        <row r="2221">
          <cell r="A2221" t="str">
            <v>Y5C3165501</v>
          </cell>
          <cell r="B2221" t="str">
            <v>LTC800 DAM SORA 16V 55CM G/S</v>
          </cell>
        </row>
        <row r="2222">
          <cell r="A2222" t="str">
            <v>Y5C3185111</v>
          </cell>
          <cell r="B2222" t="str">
            <v>LTC X8 DAM 8V NEXUS 51 CM KAMP</v>
          </cell>
        </row>
        <row r="2223">
          <cell r="A2223" t="str">
            <v>Y5C3185111</v>
          </cell>
          <cell r="B2223" t="str">
            <v>LTC X8 DAM 8V NEXUS 51 CM KAMP</v>
          </cell>
        </row>
        <row r="2224">
          <cell r="A2224" t="str">
            <v>Y5C3185111</v>
          </cell>
          <cell r="B2224" t="str">
            <v>LTC X8 DAM 8V NEXUS 51 CM KAMP</v>
          </cell>
        </row>
        <row r="2225">
          <cell r="A2225" t="str">
            <v>Y5C3185511</v>
          </cell>
          <cell r="B2225" t="str">
            <v>LTC X8 DAM 8V NEXUS 51 CM KAM</v>
          </cell>
        </row>
        <row r="2226">
          <cell r="A2226" t="str">
            <v>Y5C3185511</v>
          </cell>
          <cell r="B2226" t="str">
            <v>LTC X8 DAM 8V NEXUS 51 CM KAM</v>
          </cell>
        </row>
        <row r="2227">
          <cell r="A2227" t="str">
            <v>Y5C3185511</v>
          </cell>
          <cell r="B2227" t="str">
            <v>LTC X8 DAM 8V NEXUS 51 CM KAM</v>
          </cell>
        </row>
        <row r="2228">
          <cell r="A2228" t="str">
            <v>Y5C3245101</v>
          </cell>
          <cell r="B2228" t="str">
            <v>LTC500 HERR ACERA24V 51CM SI/G</v>
          </cell>
        </row>
        <row r="2229">
          <cell r="A2229" t="str">
            <v>Y5C3245101</v>
          </cell>
          <cell r="B2229" t="str">
            <v>LTC500 HERR ACERA24V 51CM SI/G</v>
          </cell>
        </row>
        <row r="2230">
          <cell r="A2230" t="str">
            <v>Y5C3245101</v>
          </cell>
          <cell r="B2230" t="str">
            <v>LTC500 HERR ACERA24V 51CM SI/G</v>
          </cell>
        </row>
        <row r="2231">
          <cell r="A2231" t="str">
            <v>Y5C3245501</v>
          </cell>
          <cell r="B2231" t="str">
            <v>LTC500 HERR ACERA24V 55CM SI/G</v>
          </cell>
        </row>
        <row r="2232">
          <cell r="A2232" t="str">
            <v>Y5C3245501</v>
          </cell>
          <cell r="B2232" t="str">
            <v>LTC500 HERR ACERA24V 55CM SI/G</v>
          </cell>
        </row>
        <row r="2233">
          <cell r="A2233" t="str">
            <v>Y5C3245501</v>
          </cell>
          <cell r="B2233" t="str">
            <v>LTC500 HERR ACERA24V 55CM SI/G</v>
          </cell>
        </row>
        <row r="2234">
          <cell r="A2234" t="str">
            <v>Y5C3245901</v>
          </cell>
          <cell r="B2234" t="str">
            <v>LTC500 HERR ACERA24V 59CM SI/G</v>
          </cell>
        </row>
        <row r="2235">
          <cell r="A2235" t="str">
            <v>Y5C3245901</v>
          </cell>
          <cell r="B2235" t="str">
            <v>LTC500 HERR ACERA24V 59CM SI/G</v>
          </cell>
        </row>
        <row r="2236">
          <cell r="A2236" t="str">
            <v>Y5C3245901</v>
          </cell>
          <cell r="B2236" t="str">
            <v>LTC500 HERR ACERA24V 59CM SI/G</v>
          </cell>
        </row>
        <row r="2237">
          <cell r="A2237" t="str">
            <v>Y5C3344701</v>
          </cell>
          <cell r="B2237" t="str">
            <v>LTC500 DAM ACERA24V 47CM RÖ/SI</v>
          </cell>
        </row>
        <row r="2238">
          <cell r="A2238" t="str">
            <v>Y5C3344701</v>
          </cell>
          <cell r="B2238" t="str">
            <v>LTC500 DAM ACERA24V 47CM RÖ/SI</v>
          </cell>
        </row>
        <row r="2239">
          <cell r="A2239" t="str">
            <v>Y5C3344701</v>
          </cell>
          <cell r="B2239" t="str">
            <v>LTC500 DAM ACERA24V 47CM RÖ/SI</v>
          </cell>
        </row>
        <row r="2240">
          <cell r="A2240" t="str">
            <v>Y5C3345101</v>
          </cell>
          <cell r="B2240" t="str">
            <v>LTC500 DAM ACERA24V 51CM RÖ/SI</v>
          </cell>
        </row>
        <row r="2241">
          <cell r="A2241" t="str">
            <v>Y5C3345101</v>
          </cell>
          <cell r="B2241" t="str">
            <v>LTC500 DAM ACERA24V 51CM RÖ/SI</v>
          </cell>
        </row>
        <row r="2242">
          <cell r="A2242" t="str">
            <v>Y5C3345101</v>
          </cell>
          <cell r="B2242" t="str">
            <v>LTC500 DAM ACERA24V 51CM RÖ/SI</v>
          </cell>
        </row>
        <row r="2243">
          <cell r="A2243" t="str">
            <v>Y5C3345501</v>
          </cell>
          <cell r="B2243" t="str">
            <v>LTC500 DAM ACERA24V 55CM RÖ/SI</v>
          </cell>
        </row>
        <row r="2244">
          <cell r="A2244" t="str">
            <v>Y5C3345501</v>
          </cell>
          <cell r="B2244" t="str">
            <v>LTC500 DAM ACERA24V 55CM RÖ/SI</v>
          </cell>
        </row>
        <row r="2245">
          <cell r="A2245" t="str">
            <v>Y5C3345501</v>
          </cell>
          <cell r="B2245" t="str">
            <v>LTC500 DAM ACERA24V 55CM RÖ/SI</v>
          </cell>
        </row>
        <row r="2246">
          <cell r="A2246" t="str">
            <v>Y5C3645101</v>
          </cell>
          <cell r="B2246" t="str">
            <v>LTC400 HERR ALTUS 24V 51CM SIL</v>
          </cell>
        </row>
        <row r="2247">
          <cell r="A2247" t="str">
            <v>Y5C3645101</v>
          </cell>
          <cell r="B2247" t="str">
            <v>LTC400 HERR ALTUS 24V 51CM SIL</v>
          </cell>
        </row>
        <row r="2248">
          <cell r="A2248" t="str">
            <v>Y5C3645101</v>
          </cell>
          <cell r="B2248" t="str">
            <v>LTC400 HERR ALTUS 24V 51CM SIL</v>
          </cell>
        </row>
        <row r="2249">
          <cell r="A2249" t="str">
            <v>Y5C3645501</v>
          </cell>
          <cell r="B2249" t="str">
            <v>LTC400 HERR ALTUS 24V 55CM SIL</v>
          </cell>
        </row>
        <row r="2250">
          <cell r="A2250" t="str">
            <v>Y5C3645501</v>
          </cell>
          <cell r="B2250" t="str">
            <v>LTC400 HERR ALTUS 24V 55CM SIL</v>
          </cell>
        </row>
        <row r="2251">
          <cell r="A2251" t="str">
            <v>Y5C3645501</v>
          </cell>
          <cell r="B2251" t="str">
            <v>LTC400 HERR ALTUS 24V 55CM SIL</v>
          </cell>
        </row>
        <row r="2252">
          <cell r="A2252" t="str">
            <v>Y5C3745101</v>
          </cell>
          <cell r="B2252" t="str">
            <v>LTC400 DAM ALTUS 24V 51CM SIL</v>
          </cell>
        </row>
        <row r="2253">
          <cell r="A2253" t="str">
            <v>Y5C3745101</v>
          </cell>
          <cell r="B2253" t="str">
            <v>LTC400 DAM ALTUS 24V 51CM SIL</v>
          </cell>
        </row>
        <row r="2254">
          <cell r="A2254" t="str">
            <v>Y5C3745101</v>
          </cell>
          <cell r="B2254" t="str">
            <v>LTC400 DAM ALTUS 24V 51CM SIL</v>
          </cell>
        </row>
        <row r="2255">
          <cell r="A2255" t="str">
            <v>Y5C3745501</v>
          </cell>
          <cell r="B2255" t="str">
            <v>LTC400 DAM ALTUS 24V 55CM SIL</v>
          </cell>
        </row>
        <row r="2256">
          <cell r="A2256" t="str">
            <v>Y5C3745501</v>
          </cell>
          <cell r="B2256" t="str">
            <v>LTC400 DAM ALTUS 24V 55CM SIL</v>
          </cell>
        </row>
        <row r="2257">
          <cell r="A2257" t="str">
            <v>Y5C3745501</v>
          </cell>
          <cell r="B2257" t="str">
            <v>LTC400 DAM ALTUS 24V 55CM SIL</v>
          </cell>
        </row>
        <row r="2258">
          <cell r="A2258" t="str">
            <v>Y5C3875101</v>
          </cell>
          <cell r="B2258" t="str">
            <v>LTC700 HERR DEORE27V 51CM S/SI</v>
          </cell>
        </row>
        <row r="2259">
          <cell r="A2259" t="str">
            <v>Y5C3875101</v>
          </cell>
          <cell r="B2259" t="str">
            <v>LTC700 HERR DEORE27V 51CM S/SI</v>
          </cell>
        </row>
        <row r="2260">
          <cell r="A2260" t="str">
            <v>Y5C3875101</v>
          </cell>
          <cell r="B2260" t="str">
            <v>LTC700 HERR DEORE27V 51CM S/SI</v>
          </cell>
        </row>
        <row r="2261">
          <cell r="A2261" t="str">
            <v>Y5C3875501</v>
          </cell>
          <cell r="B2261" t="str">
            <v>LTC700 HERR DEORE27V 55CM S/S</v>
          </cell>
        </row>
        <row r="2262">
          <cell r="A2262" t="str">
            <v>Y5C3875501</v>
          </cell>
          <cell r="B2262" t="str">
            <v>LTC700 HERR DEORE27V 55CM S/S</v>
          </cell>
        </row>
        <row r="2263">
          <cell r="A2263" t="str">
            <v>Y5C3875501</v>
          </cell>
          <cell r="B2263" t="str">
            <v>LTC700 HERR DEORE27V 55CM S/S</v>
          </cell>
        </row>
        <row r="2264">
          <cell r="A2264" t="str">
            <v>Y5C3875901</v>
          </cell>
          <cell r="B2264" t="str">
            <v>LTC700 HERR DEORE27V 59CM S/S</v>
          </cell>
        </row>
        <row r="2265">
          <cell r="A2265" t="str">
            <v>Y5C3875901</v>
          </cell>
          <cell r="B2265" t="str">
            <v>LTC700 HERR DEORE27V 59CM S/S</v>
          </cell>
        </row>
        <row r="2266">
          <cell r="A2266" t="str">
            <v>Y5C3875901</v>
          </cell>
          <cell r="B2266" t="str">
            <v>LTC700 HERR DEORE27V 59CM S/S</v>
          </cell>
        </row>
        <row r="2267">
          <cell r="A2267" t="str">
            <v>Y5C3975101</v>
          </cell>
          <cell r="B2267" t="str">
            <v>LTC700 DAM DEORE27V 51CM KO/SI</v>
          </cell>
        </row>
        <row r="2268">
          <cell r="A2268" t="str">
            <v>Y5C3975101</v>
          </cell>
          <cell r="B2268" t="str">
            <v>LTC700 DAM DEORE27V 51CM KO/SI</v>
          </cell>
        </row>
        <row r="2269">
          <cell r="A2269" t="str">
            <v>Y5C3975101</v>
          </cell>
          <cell r="B2269" t="str">
            <v>LTC700 DAM DEORE27V 51CM KO/SI</v>
          </cell>
        </row>
        <row r="2270">
          <cell r="A2270" t="str">
            <v>Y5C3975501</v>
          </cell>
          <cell r="B2270" t="str">
            <v>LTC700 DAM DEORE27V 55CM KO/SI</v>
          </cell>
        </row>
        <row r="2271">
          <cell r="A2271" t="str">
            <v>Y5C3975501</v>
          </cell>
          <cell r="B2271" t="str">
            <v>LTC700 DAM DEORE27V 55CM KO/SI</v>
          </cell>
        </row>
        <row r="2272">
          <cell r="A2272" t="str">
            <v>Y5C3975501</v>
          </cell>
          <cell r="B2272" t="str">
            <v>LTC700 DAM DEORE27V 55CM KO/SI</v>
          </cell>
        </row>
        <row r="2273">
          <cell r="A2273" t="str">
            <v>Y5C4033301</v>
          </cell>
          <cell r="B2273" t="str">
            <v>BTC230 POJK 3V 33CM SILV. DÄM</v>
          </cell>
        </row>
        <row r="2274">
          <cell r="A2274" t="str">
            <v>Y5C4033301</v>
          </cell>
          <cell r="B2274" t="str">
            <v>BTC230 POJK 3V 33CM SILV. DÄM</v>
          </cell>
        </row>
        <row r="2275">
          <cell r="A2275" t="str">
            <v>Y5C4033301</v>
          </cell>
          <cell r="B2275" t="str">
            <v>BTC230 POJK 3V 33CM SILV. DÄM</v>
          </cell>
        </row>
        <row r="2276">
          <cell r="A2276" t="str">
            <v>Y5C4043801</v>
          </cell>
          <cell r="B2276" t="str">
            <v>BTC700 POJK ALTUS24 38CB KO/SI</v>
          </cell>
        </row>
        <row r="2277">
          <cell r="A2277" t="str">
            <v>Y5C4043801</v>
          </cell>
          <cell r="B2277" t="str">
            <v>BTC700 POJK ALTUS24 38CB KO/SI</v>
          </cell>
        </row>
        <row r="2278">
          <cell r="A2278" t="str">
            <v>Y5C4043801</v>
          </cell>
          <cell r="B2278" t="str">
            <v>BTC700 POJK ALTUS24 38CB KO/SI</v>
          </cell>
        </row>
        <row r="2279">
          <cell r="A2279" t="str">
            <v>Y5C4333301</v>
          </cell>
          <cell r="B2279" t="str">
            <v>BTC230 FLICK 3V 33CM RÖD</v>
          </cell>
        </row>
        <row r="2280">
          <cell r="A2280" t="str">
            <v>Y5C4333301</v>
          </cell>
          <cell r="B2280" t="str">
            <v>BTC230 FLICK 3V 33CM RÖD</v>
          </cell>
        </row>
        <row r="2281">
          <cell r="A2281" t="str">
            <v>Y5C4333301</v>
          </cell>
          <cell r="B2281" t="str">
            <v>BTC230 FLICK 3V 33CM RÖD</v>
          </cell>
        </row>
        <row r="2282">
          <cell r="A2282" t="str">
            <v>Y5C4433801</v>
          </cell>
          <cell r="B2282" t="str">
            <v>BTC430 POJK 3V 38CM MÖRKBLÅ DÄ</v>
          </cell>
        </row>
        <row r="2283">
          <cell r="A2283" t="str">
            <v>Y5C4433801</v>
          </cell>
          <cell r="B2283" t="str">
            <v>BTC430 POJK 3V 38CM MÖRKBLÅ DÄ</v>
          </cell>
        </row>
        <row r="2284">
          <cell r="A2284" t="str">
            <v>Y5C4433801</v>
          </cell>
          <cell r="B2284" t="str">
            <v>BTC430 POJK 3V 38CM MÖRKBLÅ DÄ</v>
          </cell>
        </row>
        <row r="2285">
          <cell r="A2285" t="str">
            <v>Y5C4473801</v>
          </cell>
          <cell r="B2285" t="str">
            <v>BTC470 POJK 7V 38CM SVA/SIL DÄ</v>
          </cell>
        </row>
        <row r="2286">
          <cell r="A2286" t="str">
            <v>Y5C4473801</v>
          </cell>
          <cell r="B2286" t="str">
            <v>BTC470 POJK 7V 38CM SVA/SIL DÄ</v>
          </cell>
        </row>
        <row r="2287">
          <cell r="A2287" t="str">
            <v>Y5C4473801</v>
          </cell>
          <cell r="B2287" t="str">
            <v>BTC470 POJK 7V 38CM SVA/SIL DÄ</v>
          </cell>
        </row>
        <row r="2288">
          <cell r="A2288" t="str">
            <v>Y5C4533801</v>
          </cell>
          <cell r="B2288" t="str">
            <v>BTC430 FLICK 3V 38 CM SYRÉN</v>
          </cell>
        </row>
        <row r="2289">
          <cell r="A2289" t="str">
            <v>Y5C4533801</v>
          </cell>
          <cell r="B2289" t="str">
            <v>BTC430 FLICK 3V 38 CM SYRÉN</v>
          </cell>
        </row>
        <row r="2290">
          <cell r="A2290" t="str">
            <v>Y5C4533801</v>
          </cell>
          <cell r="B2290" t="str">
            <v>BTC430 FLICK 3V 38 CM SYRÉN</v>
          </cell>
        </row>
        <row r="2291">
          <cell r="A2291" t="str">
            <v>Y5C4533802</v>
          </cell>
          <cell r="B2291" t="str">
            <v>BTC430 FLICK 3V 38 CM RÖD</v>
          </cell>
        </row>
        <row r="2292">
          <cell r="A2292" t="str">
            <v>Y5C4533802</v>
          </cell>
          <cell r="B2292" t="str">
            <v>BTC430 FLICK 3V 38 CM RÖD</v>
          </cell>
        </row>
        <row r="2293">
          <cell r="A2293" t="str">
            <v>Y5C4533802</v>
          </cell>
          <cell r="B2293" t="str">
            <v>BTC430 FLICK 3V 38 CM RÖD</v>
          </cell>
        </row>
        <row r="2294">
          <cell r="A2294" t="str">
            <v>Y5C4573801</v>
          </cell>
          <cell r="B2294" t="str">
            <v>BTC470 FLICK 7V 38CM SILVER</v>
          </cell>
        </row>
        <row r="2295">
          <cell r="A2295" t="str">
            <v>Y5C4573801</v>
          </cell>
          <cell r="B2295" t="str">
            <v>BTC470 FLICK 7V 38CM SILVER</v>
          </cell>
        </row>
        <row r="2296">
          <cell r="A2296" t="str">
            <v>Y5C4573801</v>
          </cell>
          <cell r="B2296" t="str">
            <v>BTC470 FLICK 7V 38CM SILVER</v>
          </cell>
        </row>
        <row r="2297">
          <cell r="A2297" t="str">
            <v>Y5C4934301</v>
          </cell>
          <cell r="B2297" t="str">
            <v>BTC630 FLICK 3V 43CM LILA</v>
          </cell>
        </row>
        <row r="2298">
          <cell r="A2298" t="str">
            <v>Y5C4934301</v>
          </cell>
          <cell r="B2298" t="str">
            <v>BTC630 FLICK 3V 43CM LILA</v>
          </cell>
        </row>
        <row r="2299">
          <cell r="A2299" t="str">
            <v>Y5C4934301</v>
          </cell>
          <cell r="B2299" t="str">
            <v>BTC630 FLICK 3V 43CM LILA</v>
          </cell>
        </row>
        <row r="2300">
          <cell r="A2300" t="str">
            <v>Y5C4934302</v>
          </cell>
          <cell r="B2300" t="str">
            <v>BTC630 FLICK 3V 43CM RÖD</v>
          </cell>
        </row>
        <row r="2301">
          <cell r="A2301" t="str">
            <v>Y5C4934302</v>
          </cell>
          <cell r="B2301" t="str">
            <v>BTC630 FLICK 3V 43CM RÖD</v>
          </cell>
        </row>
        <row r="2302">
          <cell r="A2302" t="str">
            <v>Y5C4934302</v>
          </cell>
          <cell r="B2302" t="str">
            <v>BTC630 FLICK 3V 43CM RÖD</v>
          </cell>
        </row>
        <row r="2303">
          <cell r="A2303" t="str">
            <v>Y5C4934701</v>
          </cell>
          <cell r="B2303" t="str">
            <v>BTC630 FLICK 3V 47CM LILA</v>
          </cell>
        </row>
        <row r="2304">
          <cell r="A2304" t="str">
            <v>Y5C4934701</v>
          </cell>
          <cell r="B2304" t="str">
            <v>BTC630 FLICK 3V 47CM LILA</v>
          </cell>
        </row>
        <row r="2305">
          <cell r="A2305" t="str">
            <v>Y5C4934701</v>
          </cell>
          <cell r="B2305" t="str">
            <v>BTC630 FLICK 3V 47CM LILA</v>
          </cell>
        </row>
        <row r="2306">
          <cell r="A2306" t="str">
            <v>Y5C4934702</v>
          </cell>
          <cell r="B2306" t="str">
            <v>BTC630 FLICK 3V 47CM RÖD</v>
          </cell>
        </row>
        <row r="2307">
          <cell r="A2307" t="str">
            <v>Y5C4934702</v>
          </cell>
          <cell r="B2307" t="str">
            <v>BTC630 FLICK 3V 47CM RÖD</v>
          </cell>
        </row>
        <row r="2308">
          <cell r="A2308" t="str">
            <v>Y5C4934702</v>
          </cell>
          <cell r="B2308" t="str">
            <v>BTC630 FLICK 3V 47CM RÖD</v>
          </cell>
        </row>
        <row r="2309">
          <cell r="A2309" t="str">
            <v>Y5C4974301</v>
          </cell>
          <cell r="B2309" t="str">
            <v>BTC670 FLICK 7V 43CM SVART MET</v>
          </cell>
        </row>
        <row r="2310">
          <cell r="A2310" t="str">
            <v>Y5C4974301</v>
          </cell>
          <cell r="B2310" t="str">
            <v>BTC670 FLICK 7V 43CM SVART MET</v>
          </cell>
        </row>
        <row r="2311">
          <cell r="A2311" t="str">
            <v>Y5C4974301</v>
          </cell>
          <cell r="B2311" t="str">
            <v>BTC670 FLICK 7V 43CM SVART MET</v>
          </cell>
        </row>
        <row r="2312">
          <cell r="A2312" t="str">
            <v>Y5C4974701</v>
          </cell>
          <cell r="B2312" t="str">
            <v>BTC670 FLICK 7V 47CM SVART MET</v>
          </cell>
        </row>
        <row r="2313">
          <cell r="A2313" t="str">
            <v>Y5C4974701</v>
          </cell>
          <cell r="B2313" t="str">
            <v>BTC670 FLICK 7V 47CM SVART MET</v>
          </cell>
        </row>
        <row r="2314">
          <cell r="A2314" t="str">
            <v>Y5C4974701</v>
          </cell>
          <cell r="B2314" t="str">
            <v>BTC670 FLICK 7V 47CM SVART MET</v>
          </cell>
        </row>
        <row r="2315">
          <cell r="A2315" t="str">
            <v>Y5C5974701</v>
          </cell>
          <cell r="B2315" t="str">
            <v>CTC570 DAM NEXUS7 47CM SV KORG</v>
          </cell>
        </row>
        <row r="2316">
          <cell r="A2316" t="str">
            <v>Y5C5974701</v>
          </cell>
          <cell r="B2316" t="str">
            <v>CTC570 DAM NEXUS7 47CM SV KORG</v>
          </cell>
        </row>
        <row r="2317">
          <cell r="A2317" t="str">
            <v>Y5C5974701</v>
          </cell>
          <cell r="B2317" t="str">
            <v>CTC570 DAM NEXUS7 47CM SV KORG</v>
          </cell>
        </row>
        <row r="2318">
          <cell r="A2318" t="str">
            <v>Y5C5975101</v>
          </cell>
          <cell r="B2318" t="str">
            <v>CTC570 DAM NEXUS7 51CM SV KORG</v>
          </cell>
        </row>
        <row r="2319">
          <cell r="A2319" t="str">
            <v>Y5C5975101</v>
          </cell>
          <cell r="B2319" t="str">
            <v>CTC570 DAM NEXUS7 51CM SV KORG</v>
          </cell>
        </row>
        <row r="2320">
          <cell r="A2320" t="str">
            <v>Y5C5975101</v>
          </cell>
          <cell r="B2320" t="str">
            <v>CTC570 DAM NEXUS7 51CM SV KORG</v>
          </cell>
        </row>
        <row r="2321">
          <cell r="A2321" t="str">
            <v>Y5C7075101</v>
          </cell>
          <cell r="B2321" t="str">
            <v>STC750 HERR DEORE 27V 51CM ALU</v>
          </cell>
        </row>
        <row r="2322">
          <cell r="A2322" t="str">
            <v>Y5C7075101</v>
          </cell>
          <cell r="B2322" t="str">
            <v>STC750 HERR DEORE 27V 51CM ALU</v>
          </cell>
        </row>
        <row r="2323">
          <cell r="A2323" t="str">
            <v>Y5C7075101</v>
          </cell>
          <cell r="B2323" t="str">
            <v>STC750 HERR DEORE 27V 51CM ALU</v>
          </cell>
        </row>
        <row r="2324">
          <cell r="A2324" t="str">
            <v>Y5C7075501</v>
          </cell>
          <cell r="B2324" t="str">
            <v>STC750 HERR DEORE 27V 55CM ALU</v>
          </cell>
        </row>
        <row r="2325">
          <cell r="A2325" t="str">
            <v>Y5C7075501</v>
          </cell>
          <cell r="B2325" t="str">
            <v>STC750 HERR DEORE 27V 55CM ALU</v>
          </cell>
        </row>
        <row r="2326">
          <cell r="A2326" t="str">
            <v>Y5C7075501</v>
          </cell>
          <cell r="B2326" t="str">
            <v>STC750 HERR DEORE 27V 55CM ALU</v>
          </cell>
        </row>
        <row r="2327">
          <cell r="A2327" t="str">
            <v>Y5C7175101</v>
          </cell>
          <cell r="B2327" t="str">
            <v>STC750 DAM DEORE 27V 51CM ALU</v>
          </cell>
        </row>
        <row r="2328">
          <cell r="A2328" t="str">
            <v>Y5C7175101</v>
          </cell>
          <cell r="B2328" t="str">
            <v>STC750 DAM DEORE 27V 51CM ALU</v>
          </cell>
        </row>
        <row r="2329">
          <cell r="A2329" t="str">
            <v>Y5C7175101</v>
          </cell>
          <cell r="B2329" t="str">
            <v>STC750 DAM DEORE 27V 51CM ALU</v>
          </cell>
        </row>
        <row r="2330">
          <cell r="A2330" t="str">
            <v>Y5C7175501</v>
          </cell>
          <cell r="B2330" t="str">
            <v>STC750 DAM DEORE 27V 55CM ALU</v>
          </cell>
        </row>
        <row r="2331">
          <cell r="A2331" t="str">
            <v>Y5C7175501</v>
          </cell>
          <cell r="B2331" t="str">
            <v>STC750 DAM DEORE 27V 55CM ALU</v>
          </cell>
        </row>
        <row r="2332">
          <cell r="A2332" t="str">
            <v>Y5C7175501</v>
          </cell>
          <cell r="B2332" t="str">
            <v>STC750 DAM DEORE 27V 55CM ALU</v>
          </cell>
        </row>
        <row r="2333">
          <cell r="A2333" t="str">
            <v>Y5C7245101</v>
          </cell>
          <cell r="B2333" t="str">
            <v>STC600 HERR ALIVIO24V 51CM S/B</v>
          </cell>
        </row>
        <row r="2334">
          <cell r="A2334" t="str">
            <v>Y5C7245101</v>
          </cell>
          <cell r="B2334" t="str">
            <v>STC600 HERR ALIVIO24V 51CM S/B</v>
          </cell>
        </row>
        <row r="2335">
          <cell r="A2335" t="str">
            <v>Y5C7245101</v>
          </cell>
          <cell r="B2335" t="str">
            <v>STC600 HERR ALIVIO24V 51CM S/B</v>
          </cell>
        </row>
        <row r="2336">
          <cell r="A2336" t="str">
            <v>Y5C7245102</v>
          </cell>
          <cell r="B2336" t="str">
            <v>STC600 HERR ALIVIO24V 51CM G/S</v>
          </cell>
        </row>
        <row r="2337">
          <cell r="A2337" t="str">
            <v>Y5C7245102</v>
          </cell>
          <cell r="B2337" t="str">
            <v>STC600 HERR ALIVIO24V 51CM G/S</v>
          </cell>
        </row>
        <row r="2338">
          <cell r="A2338" t="str">
            <v>Y5C7245102</v>
          </cell>
          <cell r="B2338" t="str">
            <v>STC600 HERR ALIVIO24V 51CM G/S</v>
          </cell>
        </row>
        <row r="2339">
          <cell r="A2339" t="str">
            <v>Y5C7245501</v>
          </cell>
          <cell r="B2339" t="str">
            <v>STC600 HERR ALIVIO24V 55CM S/B</v>
          </cell>
        </row>
        <row r="2340">
          <cell r="A2340" t="str">
            <v>Y5C7245501</v>
          </cell>
          <cell r="B2340" t="str">
            <v>STC600 HERR ALIVIO24V 55CM S/B</v>
          </cell>
        </row>
        <row r="2341">
          <cell r="A2341" t="str">
            <v>Y5C7245501</v>
          </cell>
          <cell r="B2341" t="str">
            <v>STC600 HERR ALIVIO24V 55CM S/B</v>
          </cell>
        </row>
        <row r="2342">
          <cell r="A2342" t="str">
            <v>Y5C7245502</v>
          </cell>
          <cell r="B2342" t="str">
            <v>STC600 HERR ALIVIO24V 55CM G/S</v>
          </cell>
        </row>
        <row r="2343">
          <cell r="A2343" t="str">
            <v>Y5C7245502</v>
          </cell>
          <cell r="B2343" t="str">
            <v>STC600 HERR ALIVIO24V 55CM G/S</v>
          </cell>
        </row>
        <row r="2344">
          <cell r="A2344" t="str">
            <v>Y5C7245502</v>
          </cell>
          <cell r="B2344" t="str">
            <v>STC600 HERR ALIVIO24V 55CM G/S</v>
          </cell>
        </row>
        <row r="2345">
          <cell r="A2345" t="str">
            <v>Y5C7245901</v>
          </cell>
          <cell r="B2345" t="str">
            <v>STC600 HERR ALIVIO24V 59CM S/B</v>
          </cell>
        </row>
        <row r="2346">
          <cell r="A2346" t="str">
            <v>Y5C7245901</v>
          </cell>
          <cell r="B2346" t="str">
            <v>STC600 HERR ALIVIO24V 59CM S/B</v>
          </cell>
        </row>
        <row r="2347">
          <cell r="A2347" t="str">
            <v>Y5C7245901</v>
          </cell>
          <cell r="B2347" t="str">
            <v>STC600 HERR ALIVIO24V 59CM S/B</v>
          </cell>
        </row>
        <row r="2348">
          <cell r="A2348" t="str">
            <v>Y5C7245902</v>
          </cell>
          <cell r="B2348" t="str">
            <v>STC600 HERR ALIVIO24V 59CM G/S</v>
          </cell>
        </row>
        <row r="2349">
          <cell r="A2349" t="str">
            <v>Y5C7245902</v>
          </cell>
          <cell r="B2349" t="str">
            <v>STC600 HERR ALIVIO24V 59CM G/S</v>
          </cell>
        </row>
        <row r="2350">
          <cell r="A2350" t="str">
            <v>Y5C7245902</v>
          </cell>
          <cell r="B2350" t="str">
            <v>STC600 HERR ALIVIO24V 59CM G/S</v>
          </cell>
        </row>
        <row r="2351">
          <cell r="A2351" t="str">
            <v>Y5C7275101</v>
          </cell>
          <cell r="B2351" t="str">
            <v>STCX7 HERR NEXUS-7 51CM BLÅ/SI</v>
          </cell>
        </row>
        <row r="2352">
          <cell r="A2352" t="str">
            <v>Y5C7275101</v>
          </cell>
          <cell r="B2352" t="str">
            <v>STCX7 HERR NEXUS-7 51CM BLÅ/SI</v>
          </cell>
        </row>
        <row r="2353">
          <cell r="A2353" t="str">
            <v>Y5C7275101</v>
          </cell>
          <cell r="B2353" t="str">
            <v>STCX7 HERR NEXUS-7 51CM BLÅ/SI</v>
          </cell>
        </row>
        <row r="2354">
          <cell r="A2354" t="str">
            <v>Y5C7275102</v>
          </cell>
          <cell r="B2354" t="str">
            <v>STCX7 HERR NEXUS-7 51CM SVART</v>
          </cell>
        </row>
        <row r="2355">
          <cell r="A2355" t="str">
            <v>Y5C7275102</v>
          </cell>
          <cell r="B2355" t="str">
            <v>STCX7 HERR NEXUS-7 51CM SVART</v>
          </cell>
        </row>
        <row r="2356">
          <cell r="A2356" t="str">
            <v>Y5C7275102</v>
          </cell>
          <cell r="B2356" t="str">
            <v>STCX7 HERR NEXUS-7 51CM SVART</v>
          </cell>
        </row>
        <row r="2357">
          <cell r="A2357" t="str">
            <v>Y5C7275501</v>
          </cell>
          <cell r="B2357" t="str">
            <v>STCX7 HERR NEXUS-7 55CM BLÅ/SI</v>
          </cell>
        </row>
        <row r="2358">
          <cell r="A2358" t="str">
            <v>Y5C7275501</v>
          </cell>
          <cell r="B2358" t="str">
            <v>STCX7 HERR NEXUS-7 55CM BLÅ/SI</v>
          </cell>
        </row>
        <row r="2359">
          <cell r="A2359" t="str">
            <v>Y5C7275501</v>
          </cell>
          <cell r="B2359" t="str">
            <v>STCX7 HERR NEXUS-7 55CM BLÅ/SI</v>
          </cell>
        </row>
        <row r="2360">
          <cell r="A2360" t="str">
            <v>Y5C7275502</v>
          </cell>
          <cell r="B2360" t="str">
            <v>STCX7 HERR NEXUS-7 55CM SVART</v>
          </cell>
        </row>
        <row r="2361">
          <cell r="A2361" t="str">
            <v>Y5C7275502</v>
          </cell>
          <cell r="B2361" t="str">
            <v>STCX7 HERR NEXUS-7 55CM SVART</v>
          </cell>
        </row>
        <row r="2362">
          <cell r="A2362" t="str">
            <v>Y5C7275502</v>
          </cell>
          <cell r="B2362" t="str">
            <v>STCX7 HERR NEXUS-7 55CM SVART</v>
          </cell>
        </row>
        <row r="2363">
          <cell r="A2363" t="str">
            <v>Y5C7275901</v>
          </cell>
          <cell r="B2363" t="str">
            <v>STCX7 HERR NEXUS-7 59CM BLÅ/SI</v>
          </cell>
        </row>
        <row r="2364">
          <cell r="A2364" t="str">
            <v>Y5C7275901</v>
          </cell>
          <cell r="B2364" t="str">
            <v>STCX7 HERR NEXUS-7 59CM BLÅ/SI</v>
          </cell>
        </row>
        <row r="2365">
          <cell r="A2365" t="str">
            <v>Y5C7275901</v>
          </cell>
          <cell r="B2365" t="str">
            <v>STCX7 HERR NEXUS-7 59CM BLÅ/SI</v>
          </cell>
        </row>
        <row r="2366">
          <cell r="A2366" t="str">
            <v>Y5C7275902</v>
          </cell>
          <cell r="B2366" t="str">
            <v>STCX7 HERR NEXUS-7 59CM SVART</v>
          </cell>
        </row>
        <row r="2367">
          <cell r="A2367" t="str">
            <v>Y5C7275902</v>
          </cell>
          <cell r="B2367" t="str">
            <v>STCX7 HERR NEXUS-7 59CM SVART</v>
          </cell>
        </row>
        <row r="2368">
          <cell r="A2368" t="str">
            <v>Y5C7275902</v>
          </cell>
          <cell r="B2368" t="str">
            <v>STCX7 HERR NEXUS-7 59CM SVART</v>
          </cell>
        </row>
        <row r="2369">
          <cell r="A2369" t="str">
            <v>Y5C7285111</v>
          </cell>
          <cell r="B2369" t="str">
            <v>STCX8 HERR NEXUS 8V 51CM</v>
          </cell>
        </row>
        <row r="2370">
          <cell r="A2370" t="str">
            <v>Y5C7285111</v>
          </cell>
          <cell r="B2370" t="str">
            <v>STCX8 HERR NEXUS 8V 51CM</v>
          </cell>
        </row>
        <row r="2371">
          <cell r="A2371" t="str">
            <v>Y5C7285111</v>
          </cell>
          <cell r="B2371" t="str">
            <v>STCX8 HERR NEXUS 8V 51CM</v>
          </cell>
        </row>
        <row r="2372">
          <cell r="A2372" t="str">
            <v>Y5C7285511</v>
          </cell>
          <cell r="B2372" t="str">
            <v>STCX8 HERR NEXUS 8V 55CM</v>
          </cell>
        </row>
        <row r="2373">
          <cell r="A2373" t="str">
            <v>Y5C7285511</v>
          </cell>
          <cell r="B2373" t="str">
            <v>STCX8 HERR NEXUS 8V 55CM</v>
          </cell>
        </row>
        <row r="2374">
          <cell r="A2374" t="str">
            <v>Y5C7285511</v>
          </cell>
          <cell r="B2374" t="str">
            <v>STCX8 HERR NEXUS 8V 55CM</v>
          </cell>
        </row>
        <row r="2375">
          <cell r="A2375" t="str">
            <v>Y5C7285911</v>
          </cell>
          <cell r="B2375" t="str">
            <v>STCX8 HERR NEXUS 8V 59CM</v>
          </cell>
        </row>
        <row r="2376">
          <cell r="A2376" t="str">
            <v>Y5C7285911</v>
          </cell>
          <cell r="B2376" t="str">
            <v>STCX8 HERR NEXUS 8V 59CM</v>
          </cell>
        </row>
        <row r="2377">
          <cell r="A2377" t="str">
            <v>Y5C7285911</v>
          </cell>
          <cell r="B2377" t="str">
            <v>STCX8 HERR NEXUS 8V 59CM</v>
          </cell>
        </row>
        <row r="2378">
          <cell r="A2378" t="str">
            <v>Y5C7345101</v>
          </cell>
          <cell r="B2378" t="str">
            <v>STC600 DAM ALIVIO24V 51CM L/S</v>
          </cell>
        </row>
        <row r="2379">
          <cell r="A2379" t="str">
            <v>Y5C7345101</v>
          </cell>
          <cell r="B2379" t="str">
            <v>STC600 DAM ALIVIO24V 51CM L/S</v>
          </cell>
        </row>
        <row r="2380">
          <cell r="A2380" t="str">
            <v>Y5C7345101</v>
          </cell>
          <cell r="B2380" t="str">
            <v>STC600 DAM ALIVIO24V 51CM L/S</v>
          </cell>
        </row>
        <row r="2381">
          <cell r="A2381" t="str">
            <v>Y5C7345102</v>
          </cell>
          <cell r="B2381" t="str">
            <v>STC600 DAM ALIVIO24V 51CM R/SI</v>
          </cell>
        </row>
        <row r="2382">
          <cell r="A2382" t="str">
            <v>Y5C7345102</v>
          </cell>
          <cell r="B2382" t="str">
            <v>STC600 DAM ALIVIO24V 51CM R/SI</v>
          </cell>
        </row>
        <row r="2383">
          <cell r="A2383" t="str">
            <v>Y5C7345102</v>
          </cell>
          <cell r="B2383" t="str">
            <v>STC600 DAM ALIVIO24V 51CM R/SI</v>
          </cell>
        </row>
        <row r="2384">
          <cell r="A2384" t="str">
            <v>Y5C7345501</v>
          </cell>
          <cell r="B2384" t="str">
            <v>STC600 DAM ALIVIO24V 55CM L/S</v>
          </cell>
        </row>
        <row r="2385">
          <cell r="A2385" t="str">
            <v>Y5C7345501</v>
          </cell>
          <cell r="B2385" t="str">
            <v>STC600 DAM ALIVIO24V 55CM L/S</v>
          </cell>
        </row>
        <row r="2386">
          <cell r="A2386" t="str">
            <v>Y5C7345501</v>
          </cell>
          <cell r="B2386" t="str">
            <v>STC600 DAM ALIVIO24V 55CM L/S</v>
          </cell>
        </row>
        <row r="2387">
          <cell r="A2387" t="str">
            <v>Y5C7345502</v>
          </cell>
          <cell r="B2387" t="str">
            <v>STC600 DAM ALIVIO24V 55CM R/SI</v>
          </cell>
        </row>
        <row r="2388">
          <cell r="A2388" t="str">
            <v>Y5C7345502</v>
          </cell>
          <cell r="B2388" t="str">
            <v>STC600 DAM ALIVIO24V 55CM R/SI</v>
          </cell>
        </row>
        <row r="2389">
          <cell r="A2389" t="str">
            <v>Y5C7345502</v>
          </cell>
          <cell r="B2389" t="str">
            <v>STC600 DAM ALIVIO24V 55CM R/SI</v>
          </cell>
        </row>
        <row r="2390">
          <cell r="A2390" t="str">
            <v>Y5C7375101</v>
          </cell>
          <cell r="B2390" t="str">
            <v>STCX7 DAM NEXUS-7 51CM RÖD/SI</v>
          </cell>
        </row>
        <row r="2391">
          <cell r="A2391" t="str">
            <v>Y5C7375101</v>
          </cell>
          <cell r="B2391" t="str">
            <v>STCX7 DAM NEXUS-7 51CM RÖD/SI</v>
          </cell>
        </row>
        <row r="2392">
          <cell r="A2392" t="str">
            <v>Y5C7375101</v>
          </cell>
          <cell r="B2392" t="str">
            <v>STCX7 DAM NEXUS-7 51CM RÖD/SI</v>
          </cell>
        </row>
        <row r="2393">
          <cell r="A2393" t="str">
            <v>Y5C7375102</v>
          </cell>
          <cell r="B2393" t="str">
            <v>STCX7 DAM NEXUS-7 51CM SVART</v>
          </cell>
        </row>
        <row r="2394">
          <cell r="A2394" t="str">
            <v>Y5C7375102</v>
          </cell>
          <cell r="B2394" t="str">
            <v>STCX7 DAM NEXUS-7 51CM SVART</v>
          </cell>
        </row>
        <row r="2395">
          <cell r="A2395" t="str">
            <v>Y5C7375102</v>
          </cell>
          <cell r="B2395" t="str">
            <v>STCX7 DAM NEXUS-7 51CM SVART</v>
          </cell>
        </row>
        <row r="2396">
          <cell r="A2396" t="str">
            <v>Y5C7375103</v>
          </cell>
          <cell r="B2396" t="str">
            <v>STCX7 LADY NEXUS-7 51CM LIL/SI</v>
          </cell>
        </row>
        <row r="2397">
          <cell r="A2397" t="str">
            <v>Y5C7375103</v>
          </cell>
          <cell r="B2397" t="str">
            <v>STCX7 LADY NEXUS-7 51CM LIL/SI</v>
          </cell>
        </row>
        <row r="2398">
          <cell r="A2398" t="str">
            <v>Y5C7375103</v>
          </cell>
          <cell r="B2398" t="str">
            <v>STCX7 LADY NEXUS-7 51CM LIL/SI</v>
          </cell>
        </row>
        <row r="2399">
          <cell r="A2399" t="str">
            <v>Y5C7375501</v>
          </cell>
          <cell r="B2399" t="str">
            <v>STCX7 DAM NEXUS-7 55CM RÖD/SI</v>
          </cell>
        </row>
        <row r="2400">
          <cell r="A2400" t="str">
            <v>Y5C7375501</v>
          </cell>
          <cell r="B2400" t="str">
            <v>STCX7 DAM NEXUS-7 55CM RÖD/SI</v>
          </cell>
        </row>
        <row r="2401">
          <cell r="A2401" t="str">
            <v>Y5C7375501</v>
          </cell>
          <cell r="B2401" t="str">
            <v>STCX7 DAM NEXUS-7 55CM RÖD/SI</v>
          </cell>
        </row>
        <row r="2402">
          <cell r="A2402" t="str">
            <v>Y5C7375502</v>
          </cell>
          <cell r="B2402" t="str">
            <v>STCX7 DAM NEXUS-7 55CM SVART</v>
          </cell>
        </row>
        <row r="2403">
          <cell r="A2403" t="str">
            <v>Y5C7375502</v>
          </cell>
          <cell r="B2403" t="str">
            <v>STCX7 DAM NEXUS-7 55CM SVART</v>
          </cell>
        </row>
        <row r="2404">
          <cell r="A2404" t="str">
            <v>Y5C7375502</v>
          </cell>
          <cell r="B2404" t="str">
            <v>STCX7 DAM NEXUS-7 55CM SVART</v>
          </cell>
        </row>
        <row r="2405">
          <cell r="A2405" t="str">
            <v>Y5C7375503</v>
          </cell>
          <cell r="B2405" t="str">
            <v>STCX7 LADY NEXUS-7 55CM LIL/SI</v>
          </cell>
        </row>
        <row r="2406">
          <cell r="A2406" t="str">
            <v>Y5C7375503</v>
          </cell>
          <cell r="B2406" t="str">
            <v>STCX7 LADY NEXUS-7 55CM LIL/SI</v>
          </cell>
        </row>
        <row r="2407">
          <cell r="A2407" t="str">
            <v>Y5C7375503</v>
          </cell>
          <cell r="B2407" t="str">
            <v>STCX7 LADY NEXUS-7 55CM LIL/SI</v>
          </cell>
        </row>
        <row r="2408">
          <cell r="A2408" t="str">
            <v>Y5C7385111</v>
          </cell>
          <cell r="B2408" t="str">
            <v>STCX8 DAM NEXUS 8V 51CM</v>
          </cell>
        </row>
        <row r="2409">
          <cell r="A2409" t="str">
            <v>Y5C7385111</v>
          </cell>
          <cell r="B2409" t="str">
            <v>STCX8 DAM NEXUS 8V 51CM</v>
          </cell>
        </row>
        <row r="2410">
          <cell r="A2410" t="str">
            <v>Y5C7385111</v>
          </cell>
          <cell r="B2410" t="str">
            <v>STCX8 DAM NEXUS 8V 51CM</v>
          </cell>
        </row>
        <row r="2411">
          <cell r="A2411" t="str">
            <v>Y5C7385511</v>
          </cell>
          <cell r="B2411" t="str">
            <v>STCX8 DAM NEXUS 8V 55CM</v>
          </cell>
        </row>
        <row r="2412">
          <cell r="A2412" t="str">
            <v>Y5C7385511</v>
          </cell>
          <cell r="B2412" t="str">
            <v>STCX8 DAM NEXUS 8V 55CM</v>
          </cell>
        </row>
        <row r="2413">
          <cell r="A2413" t="str">
            <v>Y5C7385511</v>
          </cell>
          <cell r="B2413" t="str">
            <v>STCX8 DAM NEXUS 8V 55CM</v>
          </cell>
        </row>
        <row r="2414">
          <cell r="A2414" t="str">
            <v>Y5C9035101</v>
          </cell>
          <cell r="B2414" t="str">
            <v>CTC830 HERR NEXUS-3 51CM SILVE</v>
          </cell>
        </row>
        <row r="2415">
          <cell r="A2415" t="str">
            <v>Y5C9035101</v>
          </cell>
          <cell r="B2415" t="str">
            <v>CTC830 HERR NEXUS-3 51CM SILVE</v>
          </cell>
        </row>
        <row r="2416">
          <cell r="A2416" t="str">
            <v>Y5C9035101</v>
          </cell>
          <cell r="B2416" t="str">
            <v>CTC830 HERR NEXUS-3 51CM SILVE</v>
          </cell>
        </row>
        <row r="2417">
          <cell r="A2417" t="str">
            <v>Y5C9035102</v>
          </cell>
          <cell r="B2417" t="str">
            <v>CTC830 HERR NEXUS-3 51CM SVART</v>
          </cell>
        </row>
        <row r="2418">
          <cell r="A2418" t="str">
            <v>Y5C9035102</v>
          </cell>
          <cell r="B2418" t="str">
            <v>CTC830 HERR NEXUS-3 51CM SVART</v>
          </cell>
        </row>
        <row r="2419">
          <cell r="A2419" t="str">
            <v>Y5C9035102</v>
          </cell>
          <cell r="B2419" t="str">
            <v>CTC830 HERR NEXUS-3 51CM SVART</v>
          </cell>
        </row>
        <row r="2420">
          <cell r="A2420" t="str">
            <v>Y5C9035103</v>
          </cell>
          <cell r="B2420" t="str">
            <v>CTC830 HERR SRAM-3 51CM SILVE</v>
          </cell>
        </row>
        <row r="2421">
          <cell r="A2421" t="str">
            <v>Y5C9035103</v>
          </cell>
          <cell r="B2421" t="str">
            <v>CTC830 HERR SRAM-3 51CM SILVE</v>
          </cell>
        </row>
        <row r="2422">
          <cell r="A2422" t="str">
            <v>Y5C9035103</v>
          </cell>
          <cell r="B2422" t="str">
            <v>CTC830 HERR SRAM-3 51CM SILVE</v>
          </cell>
        </row>
        <row r="2423">
          <cell r="A2423" t="str">
            <v>Y5C9035104</v>
          </cell>
          <cell r="B2423" t="str">
            <v>CTC830 HERR SRAM-3 51CM SVART</v>
          </cell>
        </row>
        <row r="2424">
          <cell r="A2424" t="str">
            <v>Y5C9035104</v>
          </cell>
          <cell r="B2424" t="str">
            <v>CTC830 HERR SRAM-3 51CM SVART</v>
          </cell>
        </row>
        <row r="2425">
          <cell r="A2425" t="str">
            <v>Y5C9035104</v>
          </cell>
          <cell r="B2425" t="str">
            <v>CTC830 HERR SRAM-3 51CM SVART</v>
          </cell>
        </row>
        <row r="2426">
          <cell r="A2426" t="str">
            <v>Y5C9035501</v>
          </cell>
          <cell r="B2426" t="str">
            <v>CTC830 HERR NEXUS-3 55CM SILVE</v>
          </cell>
        </row>
        <row r="2427">
          <cell r="A2427" t="str">
            <v>Y5C9035501</v>
          </cell>
          <cell r="B2427" t="str">
            <v>CTC830 HERR NEXUS-3 55CM SILVE</v>
          </cell>
        </row>
        <row r="2428">
          <cell r="A2428" t="str">
            <v>Y5C9035501</v>
          </cell>
          <cell r="B2428" t="str">
            <v>CTC830 HERR NEXUS-3 55CM SILVE</v>
          </cell>
        </row>
        <row r="2429">
          <cell r="A2429" t="str">
            <v>Y5C9035502</v>
          </cell>
          <cell r="B2429" t="str">
            <v>CTC830 HERR NEXUS-3 55CM SVART</v>
          </cell>
        </row>
        <row r="2430">
          <cell r="A2430" t="str">
            <v>Y5C9035502</v>
          </cell>
          <cell r="B2430" t="str">
            <v>CTC830 HERR NEXUS-3 55CM SVART</v>
          </cell>
        </row>
        <row r="2431">
          <cell r="A2431" t="str">
            <v>Y5C9035502</v>
          </cell>
          <cell r="B2431" t="str">
            <v>CTC830 HERR NEXUS-3 55CM SVART</v>
          </cell>
        </row>
        <row r="2432">
          <cell r="A2432" t="str">
            <v>Y5C9035503</v>
          </cell>
          <cell r="B2432" t="str">
            <v>CTC830 HERR SRAM-3 55CM SILVE</v>
          </cell>
        </row>
        <row r="2433">
          <cell r="A2433" t="str">
            <v>Y5C9035503</v>
          </cell>
          <cell r="B2433" t="str">
            <v>CTC830 HERR SRAM-3 55CM SILVE</v>
          </cell>
        </row>
        <row r="2434">
          <cell r="A2434" t="str">
            <v>Y5C9035503</v>
          </cell>
          <cell r="B2434" t="str">
            <v>CTC830 HERR SRAM-3 55CM SILVE</v>
          </cell>
        </row>
        <row r="2435">
          <cell r="A2435" t="str">
            <v>Y5C9035504</v>
          </cell>
          <cell r="B2435" t="str">
            <v>CTC830 HERR SRAM-3 55CM SVART</v>
          </cell>
        </row>
        <row r="2436">
          <cell r="A2436" t="str">
            <v>Y5C9035504</v>
          </cell>
          <cell r="B2436" t="str">
            <v>CTC830 HERR SRAM-3 55CM SVART</v>
          </cell>
        </row>
        <row r="2437">
          <cell r="A2437" t="str">
            <v>Y5C9035504</v>
          </cell>
          <cell r="B2437" t="str">
            <v>CTC830 HERR SRAM-3 55CM SVART</v>
          </cell>
        </row>
        <row r="2438">
          <cell r="A2438" t="str">
            <v>Y5C9035901</v>
          </cell>
          <cell r="B2438" t="str">
            <v>CTC830 HERR NEXUS-3 59CM SILVE</v>
          </cell>
        </row>
        <row r="2439">
          <cell r="A2439" t="str">
            <v>Y5C9035901</v>
          </cell>
          <cell r="B2439" t="str">
            <v>CTC830 HERR NEXUS-3 59CM SILVE</v>
          </cell>
        </row>
        <row r="2440">
          <cell r="A2440" t="str">
            <v>Y5C9035901</v>
          </cell>
          <cell r="B2440" t="str">
            <v>CTC830 HERR NEXUS-3 59CM SILVE</v>
          </cell>
        </row>
        <row r="2441">
          <cell r="A2441" t="str">
            <v>Y5C9035903</v>
          </cell>
          <cell r="B2441" t="str">
            <v>CTC830 HERR SRAM-3 59CM SILVE</v>
          </cell>
        </row>
        <row r="2442">
          <cell r="A2442" t="str">
            <v>Y5C9035903</v>
          </cell>
          <cell r="B2442" t="str">
            <v>CTC830 HERR SRAM-3 59CM SILVE</v>
          </cell>
        </row>
        <row r="2443">
          <cell r="A2443" t="str">
            <v>Y5C9035903</v>
          </cell>
          <cell r="B2443" t="str">
            <v>CTC830 HERR SRAM-3 59CM SILVE</v>
          </cell>
        </row>
        <row r="2444">
          <cell r="A2444" t="str">
            <v>Y5C9135101</v>
          </cell>
          <cell r="B2444" t="str">
            <v>CTC830 DAM NEXUS-3 51CM RÖD</v>
          </cell>
        </row>
        <row r="2445">
          <cell r="A2445" t="str">
            <v>Y5C9135101</v>
          </cell>
          <cell r="B2445" t="str">
            <v>CTC830 DAM NEXUS-3 51CM RÖD</v>
          </cell>
        </row>
        <row r="2446">
          <cell r="A2446" t="str">
            <v>Y5C9135101</v>
          </cell>
          <cell r="B2446" t="str">
            <v>CTC830 DAM NEXUS-3 51CM RÖD</v>
          </cell>
        </row>
        <row r="2447">
          <cell r="A2447" t="str">
            <v>Y5C9135102</v>
          </cell>
          <cell r="B2447" t="str">
            <v>CTC830 DAM NEXUS-3 51CM SILVE</v>
          </cell>
        </row>
        <row r="2448">
          <cell r="A2448" t="str">
            <v>Y5C9135102</v>
          </cell>
          <cell r="B2448" t="str">
            <v>CTC830 DAM NEXUS-3 51CM SILVE</v>
          </cell>
        </row>
        <row r="2449">
          <cell r="A2449" t="str">
            <v>Y5C9135102</v>
          </cell>
          <cell r="B2449" t="str">
            <v>CTC830 DAM NEXUS-3 51CM SILVE</v>
          </cell>
        </row>
        <row r="2450">
          <cell r="A2450" t="str">
            <v>Y5C9135103</v>
          </cell>
          <cell r="B2450" t="str">
            <v>CTC830 DAM SRAM-3 51CM RÖD</v>
          </cell>
        </row>
        <row r="2451">
          <cell r="A2451" t="str">
            <v>Y5C9135103</v>
          </cell>
          <cell r="B2451" t="str">
            <v>CTC830 DAM SRAM-3 51CM RÖD</v>
          </cell>
        </row>
        <row r="2452">
          <cell r="A2452" t="str">
            <v>Y5C9135103</v>
          </cell>
          <cell r="B2452" t="str">
            <v>CTC830 DAM SRAM-3 51CM RÖD</v>
          </cell>
        </row>
        <row r="2453">
          <cell r="A2453" t="str">
            <v>Y5C9135104</v>
          </cell>
          <cell r="B2453" t="str">
            <v>CTC830 DAM SRAM-3 51CM SILVE</v>
          </cell>
        </row>
        <row r="2454">
          <cell r="A2454" t="str">
            <v>Y5C9135104</v>
          </cell>
          <cell r="B2454" t="str">
            <v>CTC830 DAM SRAM-3 51CM SILVE</v>
          </cell>
        </row>
        <row r="2455">
          <cell r="A2455" t="str">
            <v>Y5C9135104</v>
          </cell>
          <cell r="B2455" t="str">
            <v>CTC830 DAM SRAM-3 51CM SILVE</v>
          </cell>
        </row>
        <row r="2456">
          <cell r="A2456" t="str">
            <v>Y5C9535101</v>
          </cell>
          <cell r="B2456" t="str">
            <v>CTC630 DAM NEXUS3 51CM SV KORG</v>
          </cell>
        </row>
        <row r="2457">
          <cell r="A2457" t="str">
            <v>Y5C9535101</v>
          </cell>
          <cell r="B2457" t="str">
            <v>CTC630 DAM NEXUS3 51CM SV KORG</v>
          </cell>
        </row>
        <row r="2458">
          <cell r="A2458" t="str">
            <v>Y5C9535101</v>
          </cell>
          <cell r="B2458" t="str">
            <v>CTC630 DAM NEXUS3 51CM SV KORG</v>
          </cell>
        </row>
        <row r="2459">
          <cell r="A2459" t="str">
            <v>Y5C9535102</v>
          </cell>
          <cell r="B2459" t="str">
            <v>CTC630 DAM NEXUS3 51CM GU KORG</v>
          </cell>
        </row>
        <row r="2460">
          <cell r="A2460" t="str">
            <v>Y5C9535102</v>
          </cell>
          <cell r="B2460" t="str">
            <v>CTC630 DAM NEXUS3 51CM GU KORG</v>
          </cell>
        </row>
        <row r="2461">
          <cell r="A2461" t="str">
            <v>Y5C9535102</v>
          </cell>
          <cell r="B2461" t="str">
            <v>CTC630 DAM NEXUS3 51CM GU KORG</v>
          </cell>
        </row>
        <row r="2462">
          <cell r="A2462" t="str">
            <v>Y5C9575101</v>
          </cell>
          <cell r="B2462" t="str">
            <v>CTC670 DAM NEXUS7 51CM SI KORG</v>
          </cell>
        </row>
        <row r="2463">
          <cell r="A2463" t="str">
            <v>Y5C9575101</v>
          </cell>
          <cell r="B2463" t="str">
            <v>CTC670 DAM NEXUS7 51CM SI KORG</v>
          </cell>
        </row>
        <row r="2464">
          <cell r="A2464" t="str">
            <v>Y5C9575101</v>
          </cell>
          <cell r="B2464" t="str">
            <v>CTC670 DAM NEXUS7 51CM SI KORG</v>
          </cell>
        </row>
        <row r="2465">
          <cell r="A2465" t="str">
            <v>Y5C9575102</v>
          </cell>
          <cell r="B2465" t="str">
            <v>CTC670 DAM NEXUS7 51CM RÖ KORG</v>
          </cell>
        </row>
        <row r="2466">
          <cell r="A2466" t="str">
            <v>Y5C9575102</v>
          </cell>
          <cell r="B2466" t="str">
            <v>CTC670 DAM NEXUS7 51CM RÖ KORG</v>
          </cell>
        </row>
        <row r="2467">
          <cell r="A2467" t="str">
            <v>Y5C9575102</v>
          </cell>
          <cell r="B2467" t="str">
            <v>CTC670 DAM NEXUS7 51CM RÖ KORG</v>
          </cell>
        </row>
        <row r="2468">
          <cell r="A2468" t="str">
            <v>Y5C9575103</v>
          </cell>
          <cell r="B2468" t="str">
            <v>CTC670 LADY NEXUS7 51CM SV KOR</v>
          </cell>
        </row>
        <row r="2469">
          <cell r="A2469" t="str">
            <v>Y5C9575103</v>
          </cell>
          <cell r="B2469" t="str">
            <v>CTC670 LADY NEXUS7 51CM SV KOR</v>
          </cell>
        </row>
        <row r="2470">
          <cell r="A2470" t="str">
            <v>Y5C9575103</v>
          </cell>
          <cell r="B2470" t="str">
            <v>CTC670 LADY NEXUS7 51CM SV KOR</v>
          </cell>
        </row>
        <row r="2471">
          <cell r="A2471" t="str">
            <v>Y5C9575104</v>
          </cell>
          <cell r="B2471" t="str">
            <v>CTC670 DAM NEXUS7 51CM GU KORG</v>
          </cell>
        </row>
        <row r="2472">
          <cell r="A2472" t="str">
            <v>Y5C9575104</v>
          </cell>
          <cell r="B2472" t="str">
            <v>CTC670 DAM NEXUS7 51CM GU KORG</v>
          </cell>
        </row>
        <row r="2473">
          <cell r="A2473" t="str">
            <v>Y5C9575104</v>
          </cell>
          <cell r="B2473" t="str">
            <v>CTC670 DAM NEXUS7 51CM GU KORG</v>
          </cell>
        </row>
        <row r="2474">
          <cell r="A2474" t="str">
            <v>Y5M2205501</v>
          </cell>
          <cell r="B2474" t="str">
            <v>ORIGINAL HERR 0-V 55 CM SVART</v>
          </cell>
        </row>
        <row r="2475">
          <cell r="A2475" t="str">
            <v>Y5M2205501</v>
          </cell>
          <cell r="B2475" t="str">
            <v>ORIGINAL HERR 0-V 55 CM SVART</v>
          </cell>
        </row>
        <row r="2476">
          <cell r="A2476" t="str">
            <v>Y5M2205501</v>
          </cell>
          <cell r="B2476" t="str">
            <v>ORIGINAL HERR 0-V 55 CM SVART</v>
          </cell>
        </row>
        <row r="2477">
          <cell r="A2477" t="str">
            <v>Y5M2235501</v>
          </cell>
          <cell r="B2477" t="str">
            <v>ORIGINAL HERR 3-V 55 CM SVART</v>
          </cell>
        </row>
        <row r="2478">
          <cell r="A2478" t="str">
            <v>Y5M2235501</v>
          </cell>
          <cell r="B2478" t="str">
            <v>ORIGINAL HERR 3-V 55 CM SVART</v>
          </cell>
        </row>
        <row r="2479">
          <cell r="A2479" t="str">
            <v>Y5M2235501</v>
          </cell>
          <cell r="B2479" t="str">
            <v>ORIGINAL HERR 3-V 55 CM SVART</v>
          </cell>
        </row>
        <row r="2480">
          <cell r="A2480" t="str">
            <v>Y5M2305101</v>
          </cell>
          <cell r="B2480" t="str">
            <v>ORIGINAL DAM 0-V 51 CM SVART</v>
          </cell>
        </row>
        <row r="2481">
          <cell r="A2481" t="str">
            <v>Y5M2305101</v>
          </cell>
          <cell r="B2481" t="str">
            <v>ORIGINAL DAM 0-V 51 CM SVART</v>
          </cell>
        </row>
        <row r="2482">
          <cell r="A2482" t="str">
            <v>Y5M2305101</v>
          </cell>
          <cell r="B2482" t="str">
            <v>ORIGINAL DAM 0-V 51 CM SVART</v>
          </cell>
        </row>
        <row r="2483">
          <cell r="A2483" t="str">
            <v>Y5M2335101</v>
          </cell>
          <cell r="B2483" t="str">
            <v>ORIGINAL DAM 3-V 51CM SV KOR</v>
          </cell>
        </row>
        <row r="2484">
          <cell r="A2484" t="str">
            <v>Y5M2335101</v>
          </cell>
          <cell r="B2484" t="str">
            <v>ORIGINAL DAM 3-V 51CM SV KOR</v>
          </cell>
        </row>
        <row r="2485">
          <cell r="A2485" t="str">
            <v>Y5M2335101</v>
          </cell>
          <cell r="B2485" t="str">
            <v>ORIGINAL DAM 3-V 51CM SV KOR</v>
          </cell>
        </row>
        <row r="2486">
          <cell r="A2486" t="str">
            <v>Y5M2375101</v>
          </cell>
          <cell r="B2486" t="str">
            <v>ORIGINAL DAM 7V 51CM GRÖ KORG</v>
          </cell>
        </row>
        <row r="2487">
          <cell r="A2487" t="str">
            <v>Y5M2375101</v>
          </cell>
          <cell r="B2487" t="str">
            <v>ORIGINAL DAM 7V 51CM GRÖ KORG</v>
          </cell>
        </row>
        <row r="2488">
          <cell r="A2488" t="str">
            <v>Y5M2375101</v>
          </cell>
          <cell r="B2488" t="str">
            <v>ORIGINAL DAM 7V 51CM GRÖ KORG</v>
          </cell>
        </row>
        <row r="2489">
          <cell r="A2489" t="str">
            <v>Y5M2375102</v>
          </cell>
          <cell r="B2489" t="str">
            <v>ORIGINAL DAM 7V 51CM SIL KORG</v>
          </cell>
        </row>
        <row r="2490">
          <cell r="A2490" t="str">
            <v>Y5M2375102</v>
          </cell>
          <cell r="B2490" t="str">
            <v>ORIGINAL DAM 7V 51CM SIL KORG</v>
          </cell>
        </row>
        <row r="2491">
          <cell r="A2491" t="str">
            <v>Y5M2375102</v>
          </cell>
          <cell r="B2491" t="str">
            <v>ORIGINAL DAM 7V 51CM SIL KORG</v>
          </cell>
        </row>
        <row r="2492">
          <cell r="A2492" t="str">
            <v>Y5M2735111</v>
          </cell>
          <cell r="B2492" t="str">
            <v>Dam 3 växlad svart kampanj</v>
          </cell>
        </row>
        <row r="2493">
          <cell r="A2493" t="str">
            <v>Y5M2735111</v>
          </cell>
          <cell r="B2493" t="str">
            <v>Dam 3 växlad svart kampanj</v>
          </cell>
        </row>
        <row r="2494">
          <cell r="A2494" t="str">
            <v>Y5M2735111</v>
          </cell>
          <cell r="B2494" t="str">
            <v>Dam 3 växlad svart kampanj</v>
          </cell>
        </row>
        <row r="2495">
          <cell r="A2495" t="str">
            <v>Y5M4002001</v>
          </cell>
          <cell r="B2495" t="str">
            <v>MINIZ 12" POJK SVART METALLIC</v>
          </cell>
        </row>
        <row r="2496">
          <cell r="A2496" t="str">
            <v>Y5M4002001</v>
          </cell>
          <cell r="B2496" t="str">
            <v>MINIZ 12" POJK SVART METALLIC</v>
          </cell>
        </row>
        <row r="2497">
          <cell r="A2497" t="str">
            <v>Y5M4002001</v>
          </cell>
          <cell r="B2497" t="str">
            <v>MINIZ 12" POJK SVART METALLIC</v>
          </cell>
        </row>
        <row r="2498">
          <cell r="A2498" t="str">
            <v>Y5M4012001</v>
          </cell>
          <cell r="B2498" t="str">
            <v>MINIZ 12" FLICK RÖD</v>
          </cell>
        </row>
        <row r="2499">
          <cell r="A2499" t="str">
            <v>Y5M4012001</v>
          </cell>
          <cell r="B2499" t="str">
            <v>MINIZ 12" FLICK RÖD</v>
          </cell>
        </row>
        <row r="2500">
          <cell r="A2500" t="str">
            <v>Y5M4012001</v>
          </cell>
          <cell r="B2500" t="str">
            <v>MINIZ 12" FLICK RÖD</v>
          </cell>
        </row>
        <row r="2501">
          <cell r="A2501" t="str">
            <v>Y5M4012002</v>
          </cell>
          <cell r="B2501" t="str">
            <v>MINIZ 12" FLICK LJUSLILA</v>
          </cell>
        </row>
        <row r="2502">
          <cell r="A2502" t="str">
            <v>Y5M4012002</v>
          </cell>
          <cell r="B2502" t="str">
            <v>MINIZ 12" FLICK LJUSLILA</v>
          </cell>
        </row>
        <row r="2503">
          <cell r="A2503" t="str">
            <v>Y5M4012002</v>
          </cell>
          <cell r="B2503" t="str">
            <v>MINIZ 12" FLICK LJUSLILA</v>
          </cell>
        </row>
        <row r="2504">
          <cell r="A2504" t="str">
            <v>Y5M4202601</v>
          </cell>
          <cell r="B2504" t="str">
            <v>MINIZ 16" POJK RÖD/SILVER DÄMP</v>
          </cell>
        </row>
        <row r="2505">
          <cell r="A2505" t="str">
            <v>Y5M4202601</v>
          </cell>
          <cell r="B2505" t="str">
            <v>MINIZ 16" POJK RÖD/SILVER DÄMP</v>
          </cell>
        </row>
        <row r="2506">
          <cell r="A2506" t="str">
            <v>Y5M4202601</v>
          </cell>
          <cell r="B2506" t="str">
            <v>MINIZ 16" POJK RÖD/SILVER DÄMP</v>
          </cell>
        </row>
        <row r="2507">
          <cell r="A2507" t="str">
            <v>Y5M4212601</v>
          </cell>
          <cell r="B2507" t="str">
            <v>MINIZ 16" POJK BLÅ/SILVER</v>
          </cell>
        </row>
        <row r="2508">
          <cell r="A2508" t="str">
            <v>Y5M4212601</v>
          </cell>
          <cell r="B2508" t="str">
            <v>MINIZ 16" POJK BLÅ/SILVER</v>
          </cell>
        </row>
        <row r="2509">
          <cell r="A2509" t="str">
            <v>Y5M4212601</v>
          </cell>
          <cell r="B2509" t="str">
            <v>MINIZ 16" POJK BLÅ/SILVER</v>
          </cell>
        </row>
        <row r="2510">
          <cell r="A2510" t="str">
            <v>Y5M4302601</v>
          </cell>
          <cell r="B2510" t="str">
            <v>MINIZ 16" GIRL RÖD/SILVER</v>
          </cell>
        </row>
        <row r="2511">
          <cell r="A2511" t="str">
            <v>Y5M4302601</v>
          </cell>
          <cell r="B2511" t="str">
            <v>MINIZ 16" GIRL RÖD/SILVER</v>
          </cell>
        </row>
        <row r="2512">
          <cell r="A2512" t="str">
            <v>Y5M4302601</v>
          </cell>
          <cell r="B2512" t="str">
            <v>MINIZ 16" GIRL RÖD/SILVER</v>
          </cell>
        </row>
        <row r="2513">
          <cell r="A2513" t="str">
            <v>Y5M4302602</v>
          </cell>
          <cell r="B2513" t="str">
            <v>MINIZ 16" FLICK LJUSBLÅ</v>
          </cell>
        </row>
        <row r="2514">
          <cell r="A2514" t="str">
            <v>Y5M4302602</v>
          </cell>
          <cell r="B2514" t="str">
            <v>MINIZ 16" FLICK LJUSBLÅ</v>
          </cell>
        </row>
        <row r="2515">
          <cell r="A2515" t="str">
            <v>Y5M4302602</v>
          </cell>
          <cell r="B2515" t="str">
            <v>MINIZ 16" FLICK LJUSBLÅ</v>
          </cell>
        </row>
        <row r="2516">
          <cell r="A2516" t="str">
            <v>Y5M4503001</v>
          </cell>
          <cell r="B2516" t="str">
            <v>MINIZ 20" FLICK LJUSBLÅ/SILVER</v>
          </cell>
        </row>
        <row r="2517">
          <cell r="A2517" t="str">
            <v>Y5M4503001</v>
          </cell>
          <cell r="B2517" t="str">
            <v>MINIZ 20" FLICK LJUSBLÅ/SILVER</v>
          </cell>
        </row>
        <row r="2518">
          <cell r="A2518" t="str">
            <v>Y5M4503001</v>
          </cell>
          <cell r="B2518" t="str">
            <v>MINIZ 20" FLICK LJUSBLÅ/SILVER</v>
          </cell>
        </row>
        <row r="2519">
          <cell r="A2519" t="str">
            <v>Y5M4503002</v>
          </cell>
          <cell r="B2519" t="str">
            <v>MINIZ 20" FLICK RÖD</v>
          </cell>
        </row>
        <row r="2520">
          <cell r="A2520" t="str">
            <v>Y5M4503002</v>
          </cell>
          <cell r="B2520" t="str">
            <v>MINIZ 20" FLICK RÖD</v>
          </cell>
        </row>
        <row r="2521">
          <cell r="A2521" t="str">
            <v>Y5M4503002</v>
          </cell>
          <cell r="B2521" t="str">
            <v>MINIZ 20" FLICK RÖD</v>
          </cell>
        </row>
        <row r="2522">
          <cell r="A2522" t="str">
            <v>Y5M4603301</v>
          </cell>
          <cell r="B2522" t="str">
            <v>MINIZ 20" POJK BLÅ/LJUSBLÅ</v>
          </cell>
        </row>
        <row r="2523">
          <cell r="A2523" t="str">
            <v>Y5M4603301</v>
          </cell>
          <cell r="B2523" t="str">
            <v>MINIZ 20" POJK BLÅ/LJUSBLÅ</v>
          </cell>
        </row>
        <row r="2524">
          <cell r="A2524" t="str">
            <v>Y5M4603301</v>
          </cell>
          <cell r="B2524" t="str">
            <v>MINIZ 20" POJK BLÅ/LJUSBLÅ</v>
          </cell>
        </row>
        <row r="2525">
          <cell r="A2525" t="str">
            <v>Y5M4803001</v>
          </cell>
          <cell r="B2525" t="str">
            <v>MINIZ 20" POJK GRÅ/SV DÄMP.GA</v>
          </cell>
        </row>
        <row r="2526">
          <cell r="A2526" t="str">
            <v>Y5M4803001</v>
          </cell>
          <cell r="B2526" t="str">
            <v>MINIZ 20" POJK GRÅ/SV DÄMP.GA</v>
          </cell>
        </row>
        <row r="2527">
          <cell r="A2527" t="str">
            <v>Y5M4803001</v>
          </cell>
          <cell r="B2527" t="str">
            <v>MINIZ 20" POJK GRÅ/SV DÄMP.GA</v>
          </cell>
        </row>
        <row r="2528">
          <cell r="A2528" t="str">
            <v>Y5M5934701</v>
          </cell>
          <cell r="B2528" t="str">
            <v>CLAS.DAM 3V 47CM RÖDM KORG</v>
          </cell>
        </row>
        <row r="2529">
          <cell r="A2529" t="str">
            <v>Y5M5934701</v>
          </cell>
          <cell r="B2529" t="str">
            <v>CLAS.DAM 3V 47CM RÖDM KORG</v>
          </cell>
        </row>
        <row r="2530">
          <cell r="A2530" t="str">
            <v>Y5M5934701</v>
          </cell>
          <cell r="B2530" t="str">
            <v>CLAS.DAM 3V 47CM RÖDM KORG</v>
          </cell>
        </row>
        <row r="2531">
          <cell r="A2531" t="str">
            <v>Y5M5935101</v>
          </cell>
          <cell r="B2531" t="str">
            <v>CLAS.DAM 3V 51CM RÖDM KORG</v>
          </cell>
        </row>
        <row r="2532">
          <cell r="A2532" t="str">
            <v>Y5M5935101</v>
          </cell>
          <cell r="B2532" t="str">
            <v>CLAS.DAM 3V 51CM RÖDM KORG</v>
          </cell>
        </row>
        <row r="2533">
          <cell r="A2533" t="str">
            <v>Y5M5935101</v>
          </cell>
          <cell r="B2533" t="str">
            <v>CLAS.DAM 3V 51CM RÖDM KORG</v>
          </cell>
        </row>
        <row r="2534">
          <cell r="A2534" t="str">
            <v>Y5M5975101</v>
          </cell>
          <cell r="B2534" t="str">
            <v>CLAS.DAM 7V 51CM SILVERM KORG</v>
          </cell>
        </row>
        <row r="2535">
          <cell r="A2535" t="str">
            <v>Y5M5975101</v>
          </cell>
          <cell r="B2535" t="str">
            <v>CLAS.DAM 7V 51CM SILVERM KORG</v>
          </cell>
        </row>
        <row r="2536">
          <cell r="A2536" t="str">
            <v>Y5M5975101</v>
          </cell>
          <cell r="B2536" t="str">
            <v>CLAS.DAM 7V 51CM SILVERM KORG</v>
          </cell>
        </row>
        <row r="2537">
          <cell r="A2537" t="str">
            <v>Y5M5975102</v>
          </cell>
          <cell r="B2537" t="str">
            <v>CLAS.DAM 7V 51CM SVART KORG</v>
          </cell>
        </row>
        <row r="2538">
          <cell r="A2538" t="str">
            <v>Y5M5975102</v>
          </cell>
          <cell r="B2538" t="str">
            <v>CLAS.DAM 7V 51CM SVART KORG</v>
          </cell>
        </row>
        <row r="2539">
          <cell r="A2539" t="str">
            <v>Y5M5975102</v>
          </cell>
          <cell r="B2539" t="str">
            <v>CLAS.DAM 7V 51CM SVART KORG</v>
          </cell>
        </row>
        <row r="2540">
          <cell r="A2540" t="str">
            <v>Y5M9075101</v>
          </cell>
          <cell r="B2540" t="str">
            <v>NORDIC HERR 7V 51CM SILV.METAL</v>
          </cell>
        </row>
        <row r="2541">
          <cell r="A2541" t="str">
            <v>Y5M9075101</v>
          </cell>
          <cell r="B2541" t="str">
            <v>NORDIC HERR 7V 51CM SILV.METAL</v>
          </cell>
        </row>
        <row r="2542">
          <cell r="A2542" t="str">
            <v>Y5M9075101</v>
          </cell>
          <cell r="B2542" t="str">
            <v>NORDIC HERR 7V 51CM SILV.METAL</v>
          </cell>
        </row>
        <row r="2543">
          <cell r="A2543" t="str">
            <v>Y5M9075501</v>
          </cell>
          <cell r="B2543" t="str">
            <v>NORDIC HERR 7V 55CM SILV.METAL</v>
          </cell>
        </row>
        <row r="2544">
          <cell r="A2544" t="str">
            <v>Y5M9075501</v>
          </cell>
          <cell r="B2544" t="str">
            <v>NORDIC HERR 7V 55CM SILV.METAL</v>
          </cell>
        </row>
        <row r="2545">
          <cell r="A2545" t="str">
            <v>Y5M9075501</v>
          </cell>
          <cell r="B2545" t="str">
            <v>NORDIC HERR 7V 55CM SILV.METAL</v>
          </cell>
        </row>
        <row r="2546">
          <cell r="A2546" t="str">
            <v>Y5M9075901</v>
          </cell>
          <cell r="B2546" t="str">
            <v>NORDIC HERR 7V 59CM SILV.METAL</v>
          </cell>
        </row>
        <row r="2547">
          <cell r="A2547" t="str">
            <v>Y5M9075901</v>
          </cell>
          <cell r="B2547" t="str">
            <v>NORDIC HERR 7V 59CM SILV.METAL</v>
          </cell>
        </row>
        <row r="2548">
          <cell r="A2548" t="str">
            <v>Y5M9075901</v>
          </cell>
          <cell r="B2548" t="str">
            <v>NORDIC HERR 7V 59CM SILV.METAL</v>
          </cell>
        </row>
        <row r="2549">
          <cell r="A2549" t="str">
            <v>Y5M9175101</v>
          </cell>
          <cell r="B2549" t="str">
            <v>NORDIC DAM 7V 51CM BORDEAUX</v>
          </cell>
        </row>
        <row r="2550">
          <cell r="A2550" t="str">
            <v>Y5M9175101</v>
          </cell>
          <cell r="B2550" t="str">
            <v>NORDIC DAM 7V 51CM BORDEAUX</v>
          </cell>
        </row>
        <row r="2551">
          <cell r="A2551" t="str">
            <v>Y5M9175101</v>
          </cell>
          <cell r="B2551" t="str">
            <v>NORDIC DAM 7V 51CM BORDEAUX</v>
          </cell>
        </row>
        <row r="2552">
          <cell r="A2552" t="str">
            <v>Y5M9175102</v>
          </cell>
          <cell r="B2552" t="str">
            <v>NORDIC DAM 7V 51CM SILV.METAL</v>
          </cell>
        </row>
        <row r="2553">
          <cell r="A2553" t="str">
            <v>Y5M9175102</v>
          </cell>
          <cell r="B2553" t="str">
            <v>NORDIC DAM 7V 51CM SILV.METAL</v>
          </cell>
        </row>
        <row r="2554">
          <cell r="A2554" t="str">
            <v>Y5M9175102</v>
          </cell>
          <cell r="B2554" t="str">
            <v>NORDIC DAM 7V 51CM SILV.METAL</v>
          </cell>
        </row>
        <row r="2555">
          <cell r="A2555" t="str">
            <v>Y5M9435101</v>
          </cell>
          <cell r="B2555" t="str">
            <v>NORDIC HERR 3V 51CM MÖRKBLÅ</v>
          </cell>
        </row>
        <row r="2556">
          <cell r="A2556" t="str">
            <v>Y5M9435101</v>
          </cell>
          <cell r="B2556" t="str">
            <v>NORDIC HERR 3V 51CM MÖRKBLÅ</v>
          </cell>
        </row>
        <row r="2557">
          <cell r="A2557" t="str">
            <v>Y5M9435101</v>
          </cell>
          <cell r="B2557" t="str">
            <v>NORDIC HERR 3V 51CM MÖRKBLÅ</v>
          </cell>
        </row>
        <row r="2558">
          <cell r="A2558" t="str">
            <v>Y5M9435501</v>
          </cell>
          <cell r="B2558" t="str">
            <v>NORDIC HERR 3V 55CM MÖRKBLÅ</v>
          </cell>
        </row>
        <row r="2559">
          <cell r="A2559" t="str">
            <v>Y5M9435501</v>
          </cell>
          <cell r="B2559" t="str">
            <v>NORDIC HERR 3V 55CM MÖRKBLÅ</v>
          </cell>
        </row>
        <row r="2560">
          <cell r="A2560" t="str">
            <v>Y5M9435501</v>
          </cell>
          <cell r="B2560" t="str">
            <v>NORDIC HERR 3V 55CM MÖRKBLÅ</v>
          </cell>
        </row>
        <row r="2561">
          <cell r="A2561" t="str">
            <v>Y5M9435901</v>
          </cell>
          <cell r="B2561" t="str">
            <v>NORDIC HERR 3V 59CM MÖRKBLÅ</v>
          </cell>
        </row>
        <row r="2562">
          <cell r="A2562" t="str">
            <v>Y5M9435901</v>
          </cell>
          <cell r="B2562" t="str">
            <v>NORDIC HERR 3V 59CM MÖRKBLÅ</v>
          </cell>
        </row>
        <row r="2563">
          <cell r="A2563" t="str">
            <v>Y5M9435901</v>
          </cell>
          <cell r="B2563" t="str">
            <v>NORDIC HERR 3V 59CM MÖRKBLÅ</v>
          </cell>
        </row>
        <row r="2564">
          <cell r="A2564" t="str">
            <v>Y5M9535101</v>
          </cell>
          <cell r="B2564" t="str">
            <v>NORDIC DAM 3V 51CM LJUSLILA</v>
          </cell>
        </row>
        <row r="2565">
          <cell r="A2565" t="str">
            <v>Y5M9535101</v>
          </cell>
          <cell r="B2565" t="str">
            <v>NORDIC DAM 3V 51CM LJUSLILA</v>
          </cell>
        </row>
        <row r="2566">
          <cell r="A2566" t="str">
            <v>Y5M9535101</v>
          </cell>
          <cell r="B2566" t="str">
            <v>NORDIC DAM 3V 51CM LJUSLILA</v>
          </cell>
        </row>
        <row r="2567">
          <cell r="A2567" t="str">
            <v>Y5M9535102</v>
          </cell>
          <cell r="B2567" t="str">
            <v>NORDIC DAM 3V 51CM RÖD.METAL</v>
          </cell>
        </row>
        <row r="2568">
          <cell r="A2568" t="str">
            <v>Y5M9535102</v>
          </cell>
          <cell r="B2568" t="str">
            <v>NORDIC DAM 3V 51CM RÖD.METAL</v>
          </cell>
        </row>
        <row r="2569">
          <cell r="A2569" t="str">
            <v>Y5M9535102</v>
          </cell>
          <cell r="B2569" t="str">
            <v>NORDIC DAM 3V 51CM RÖD.METAL</v>
          </cell>
        </row>
        <row r="2570">
          <cell r="A2570" t="str">
            <v>Y5M9735101</v>
          </cell>
          <cell r="B2570" t="str">
            <v>CLAS.DAM 3V 51CM BORDEAUX KORG</v>
          </cell>
        </row>
        <row r="2571">
          <cell r="A2571" t="str">
            <v>Y5M9735101</v>
          </cell>
          <cell r="B2571" t="str">
            <v>CLAS.DAM 3V 51CM BORDEAUX KORG</v>
          </cell>
        </row>
        <row r="2572">
          <cell r="A2572" t="str">
            <v>Y5M9735101</v>
          </cell>
          <cell r="B2572" t="str">
            <v>CLAS.DAM 3V 51CM BORDEAUX KORG</v>
          </cell>
        </row>
        <row r="2573">
          <cell r="A2573" t="str">
            <v>Y5M9735102</v>
          </cell>
          <cell r="B2573" t="str">
            <v>CLAS.DAM 3V 51CM VITMET.KORG</v>
          </cell>
        </row>
        <row r="2574">
          <cell r="A2574" t="str">
            <v>Y5M9735102</v>
          </cell>
          <cell r="B2574" t="str">
            <v>CLAS.DAM 3V 51CM VITMET.KORG</v>
          </cell>
        </row>
        <row r="2575">
          <cell r="A2575" t="str">
            <v>Y5M9735102</v>
          </cell>
          <cell r="B2575" t="str">
            <v>CLAS.DAM 3V 51CM VITMET.KORG</v>
          </cell>
        </row>
        <row r="2576">
          <cell r="A2576" t="str">
            <v>Y5M9775101</v>
          </cell>
          <cell r="B2576" t="str">
            <v>CLAS.DAM 7V 51CM SVART KORG</v>
          </cell>
        </row>
        <row r="2577">
          <cell r="A2577" t="str">
            <v>Y5M9775101</v>
          </cell>
          <cell r="B2577" t="str">
            <v>CLAS.DAM 7V 51CM SVART KORG</v>
          </cell>
        </row>
        <row r="2578">
          <cell r="A2578" t="str">
            <v>Y5M9775101</v>
          </cell>
          <cell r="B2578" t="str">
            <v>CLAS.DAM 7V 51CM SVART KORG</v>
          </cell>
        </row>
        <row r="2579">
          <cell r="A2579" t="str">
            <v>Y5M9775102</v>
          </cell>
          <cell r="B2579" t="str">
            <v>CLAS.DAM 7V 51CM RÖD KORG</v>
          </cell>
        </row>
        <row r="2580">
          <cell r="A2580" t="str">
            <v>Y5M9775102</v>
          </cell>
          <cell r="B2580" t="str">
            <v>CLAS.DAM 7V 51CM RÖD KORG</v>
          </cell>
        </row>
        <row r="2581">
          <cell r="A2581" t="str">
            <v>Y5M9775102</v>
          </cell>
          <cell r="B2581" t="str">
            <v>CLAS.DAM 7V 51CM RÖD KORG</v>
          </cell>
        </row>
        <row r="2582">
          <cell r="A2582" t="str">
            <v>YNC4433301</v>
          </cell>
          <cell r="B2582" t="str">
            <v>Torn 3vxl 24" svart 33 cm</v>
          </cell>
        </row>
        <row r="2583">
          <cell r="A2583" t="str">
            <v>YNC4433301</v>
          </cell>
          <cell r="B2583" t="str">
            <v>Torn 3vxl 24" svart 33 cm</v>
          </cell>
        </row>
        <row r="2584">
          <cell r="A2584" t="str">
            <v>YNC4433301</v>
          </cell>
          <cell r="B2584" t="str">
            <v>Torn 3vxl 24" svart 33 cm</v>
          </cell>
        </row>
        <row r="2585">
          <cell r="A2585" t="str">
            <v>YNC4433302</v>
          </cell>
          <cell r="B2585" t="str">
            <v>Torn 3vxl 24" blå 33 cm</v>
          </cell>
        </row>
        <row r="2586">
          <cell r="A2586" t="str">
            <v>YNC4433302</v>
          </cell>
          <cell r="B2586" t="str">
            <v>Torn 3vxl 24" blå 33 cm</v>
          </cell>
        </row>
        <row r="2587">
          <cell r="A2587" t="str">
            <v>YNC4433302</v>
          </cell>
          <cell r="B2587" t="str">
            <v>Torn 3vxl 24" blå 33 cm</v>
          </cell>
        </row>
        <row r="2588">
          <cell r="A2588" t="str">
            <v>YNC4473301</v>
          </cell>
          <cell r="B2588" t="str">
            <v>Jare 7vxl 24" mörkgrå 33 cm</v>
          </cell>
        </row>
        <row r="2589">
          <cell r="A2589" t="str">
            <v>YNC4473301</v>
          </cell>
          <cell r="B2589" t="str">
            <v>Jare 7vxl 24" mörkgrå 33 cm</v>
          </cell>
        </row>
        <row r="2590">
          <cell r="A2590" t="str">
            <v>YNC4473301</v>
          </cell>
          <cell r="B2590" t="str">
            <v>Jare 7vxl 24" mörkgrå 33 cm</v>
          </cell>
        </row>
        <row r="2591">
          <cell r="A2591" t="str">
            <v>YNC4473302</v>
          </cell>
          <cell r="B2591" t="str">
            <v>Jare 7vxl 24" limegrön 33 cm</v>
          </cell>
        </row>
        <row r="2592">
          <cell r="A2592" t="str">
            <v>YNC4473302</v>
          </cell>
          <cell r="B2592" t="str">
            <v>Jare 7vxl 24" limegrön 33 cm</v>
          </cell>
        </row>
        <row r="2593">
          <cell r="A2593" t="str">
            <v>YNC4473302</v>
          </cell>
          <cell r="B2593" t="str">
            <v>Jare 7vxl 24" limegrön 33 cm</v>
          </cell>
        </row>
        <row r="2594">
          <cell r="A2594" t="str">
            <v>YNC4473303</v>
          </cell>
          <cell r="B2594" t="str">
            <v>Jare 7vxl 24" blå matt 33 cm</v>
          </cell>
        </row>
        <row r="2595">
          <cell r="A2595" t="str">
            <v>YNC4473303</v>
          </cell>
          <cell r="B2595" t="str">
            <v>Jare 7vxl 24" blå matt 33 cm</v>
          </cell>
        </row>
        <row r="2596">
          <cell r="A2596" t="str">
            <v>YNC4473303</v>
          </cell>
          <cell r="B2596" t="str">
            <v>Jare 7vxl 24" blå matt 33 cm</v>
          </cell>
        </row>
        <row r="2597">
          <cell r="A2597" t="str">
            <v>YNC4733801</v>
          </cell>
          <cell r="B2597" t="str">
            <v>Ran 3vxl 24" ljusblå 38 cm</v>
          </cell>
        </row>
        <row r="2598">
          <cell r="A2598" t="str">
            <v>YNC4733801</v>
          </cell>
          <cell r="B2598" t="str">
            <v>Ran 3vxl 24" ljusblå 38 cm</v>
          </cell>
        </row>
        <row r="2599">
          <cell r="A2599" t="str">
            <v>YNC4733801</v>
          </cell>
          <cell r="B2599" t="str">
            <v>Ran 3vxl 24" ljusblå 38 cm</v>
          </cell>
        </row>
        <row r="2600">
          <cell r="A2600" t="str">
            <v>YNC4733802</v>
          </cell>
          <cell r="B2600" t="str">
            <v>Ran 3vxl 24" svart 38 cm</v>
          </cell>
        </row>
        <row r="2601">
          <cell r="A2601" t="str">
            <v>YNC4733802</v>
          </cell>
          <cell r="B2601" t="str">
            <v>Ran 3vxl 24" svart 38 cm</v>
          </cell>
        </row>
        <row r="2602">
          <cell r="A2602" t="str">
            <v>YNC4733802</v>
          </cell>
          <cell r="B2602" t="str">
            <v>Ran 3vxl 24" svart 38 cm</v>
          </cell>
        </row>
        <row r="2603">
          <cell r="A2603" t="str">
            <v>YNC4733803</v>
          </cell>
          <cell r="B2603" t="str">
            <v>Ran 3vxl 24" lila 38 cm</v>
          </cell>
        </row>
        <row r="2604">
          <cell r="A2604" t="str">
            <v>YNC4733803</v>
          </cell>
          <cell r="B2604" t="str">
            <v>Ran 3vxl 24" lila 38 cm</v>
          </cell>
        </row>
        <row r="2605">
          <cell r="A2605" t="str">
            <v>YNC4733803</v>
          </cell>
          <cell r="B2605" t="str">
            <v>Ran 3vxl 24" lila 38 cm</v>
          </cell>
        </row>
        <row r="2606">
          <cell r="A2606" t="str">
            <v>YNC4773801</v>
          </cell>
          <cell r="B2606" t="str">
            <v>Lone 7vxl 24"  ljusblå 38 cm</v>
          </cell>
        </row>
        <row r="2607">
          <cell r="A2607" t="str">
            <v>YNC4773801</v>
          </cell>
          <cell r="B2607" t="str">
            <v>Lone 7vxl 24"  ljusblå 38 cm</v>
          </cell>
        </row>
        <row r="2608">
          <cell r="A2608" t="str">
            <v>YNC4773801</v>
          </cell>
          <cell r="B2608" t="str">
            <v>Lone 7vxl 24"  ljusblå 38 cm</v>
          </cell>
        </row>
        <row r="2609">
          <cell r="A2609" t="str">
            <v>YNC4773802</v>
          </cell>
          <cell r="B2609" t="str">
            <v>Lone 7vxl 24" svart 38 cm</v>
          </cell>
        </row>
        <row r="2610">
          <cell r="A2610" t="str">
            <v>YNC4773802</v>
          </cell>
          <cell r="B2610" t="str">
            <v>Lone 7vxl 24" svart 38 cm</v>
          </cell>
        </row>
        <row r="2611">
          <cell r="A2611" t="str">
            <v>YNC4773802</v>
          </cell>
          <cell r="B2611" t="str">
            <v>Lone 7vxl 24" svart 38 cm</v>
          </cell>
        </row>
        <row r="2612">
          <cell r="A2612" t="str">
            <v>YNC4002001</v>
          </cell>
          <cell r="B2612" t="str">
            <v>Knytt 0vxl 12" svart 20 cm</v>
          </cell>
        </row>
        <row r="2613">
          <cell r="A2613" t="str">
            <v>YNC4002001</v>
          </cell>
          <cell r="B2613" t="str">
            <v>Knytt 0vxl 12" svart 20 cm</v>
          </cell>
        </row>
        <row r="2614">
          <cell r="A2614" t="str">
            <v>YNC4002001</v>
          </cell>
          <cell r="B2614" t="str">
            <v>Knytt 0vxl 12" svart 20 cm</v>
          </cell>
        </row>
        <row r="2615">
          <cell r="A2615" t="str">
            <v>YNC4002002</v>
          </cell>
          <cell r="B2615" t="str">
            <v>Knytt 0vxl 12" limegrön 20 cm</v>
          </cell>
        </row>
        <row r="2616">
          <cell r="A2616" t="str">
            <v>YNC4002002</v>
          </cell>
          <cell r="B2616" t="str">
            <v>Knytt 0vxl 12" limegrön 20 cm</v>
          </cell>
        </row>
        <row r="2617">
          <cell r="A2617" t="str">
            <v>YNC4002002</v>
          </cell>
          <cell r="B2617" t="str">
            <v>Knytt 0vxl 12" limegrön 20 cm</v>
          </cell>
        </row>
        <row r="2618">
          <cell r="A2618" t="str">
            <v>YNC4012001</v>
          </cell>
          <cell r="B2618" t="str">
            <v>Snotra 0vxl 12" rosa 20 cm</v>
          </cell>
        </row>
        <row r="2619">
          <cell r="A2619" t="str">
            <v>YNC4012001</v>
          </cell>
          <cell r="B2619" t="str">
            <v>Snotra 0vxl 12" rosa 20 cm</v>
          </cell>
        </row>
        <row r="2620">
          <cell r="A2620" t="str">
            <v>YNC4012001</v>
          </cell>
          <cell r="B2620" t="str">
            <v>Snotra 0vxl 12" rosa 20 cm</v>
          </cell>
        </row>
        <row r="2621">
          <cell r="A2621" t="str">
            <v>YNC4012002</v>
          </cell>
          <cell r="B2621" t="str">
            <v>Snotra 0vxl 12" turkos 20 cm</v>
          </cell>
        </row>
        <row r="2622">
          <cell r="A2622" t="str">
            <v>YNC4012002</v>
          </cell>
          <cell r="B2622" t="str">
            <v>Snotra 0vxl 12" turkos 20 cm</v>
          </cell>
        </row>
        <row r="2623">
          <cell r="A2623" t="str">
            <v>YNC4012002</v>
          </cell>
          <cell r="B2623" t="str">
            <v>Snotra 0vxl 12" turkos 20 cm</v>
          </cell>
        </row>
        <row r="2624">
          <cell r="A2624" t="str">
            <v>YEC0405401</v>
          </cell>
          <cell r="B2624" t="str">
            <v>Elgar 10vxl 54cm svart</v>
          </cell>
        </row>
        <row r="2625">
          <cell r="A2625" t="str">
            <v>YEC0405401</v>
          </cell>
          <cell r="B2625" t="str">
            <v>Elgar 10vxl 54cm svart</v>
          </cell>
        </row>
        <row r="2626">
          <cell r="A2626" t="str">
            <v>YEC0405401</v>
          </cell>
          <cell r="B2626" t="str">
            <v>Elgar 10vxl 54cm svart</v>
          </cell>
        </row>
        <row r="2627">
          <cell r="A2627" t="str">
            <v>YEC0404901</v>
          </cell>
          <cell r="B2627" t="str">
            <v>Elgar 10vxl 49cm svart</v>
          </cell>
        </row>
        <row r="2628">
          <cell r="A2628" t="str">
            <v>YEC0404901</v>
          </cell>
          <cell r="B2628" t="str">
            <v>Elgar 10vxl 49cm svart</v>
          </cell>
        </row>
        <row r="2629">
          <cell r="A2629" t="str">
            <v>YEC0404901</v>
          </cell>
          <cell r="B2629" t="str">
            <v>Elgar 10vxl 49cm svart</v>
          </cell>
        </row>
        <row r="2630">
          <cell r="A2630" t="str">
            <v>YEC0404401</v>
          </cell>
          <cell r="B2630" t="str">
            <v>Elgar 10vxl 44cm svart</v>
          </cell>
        </row>
        <row r="2631">
          <cell r="A2631" t="str">
            <v>YEC0404401</v>
          </cell>
          <cell r="B2631" t="str">
            <v>Elgar 10vxl 44cm svart</v>
          </cell>
        </row>
        <row r="2632">
          <cell r="A2632" t="str">
            <v>YEC0404401</v>
          </cell>
          <cell r="B2632" t="str">
            <v>Elgar 10vxl 44cm svart</v>
          </cell>
        </row>
        <row r="2633">
          <cell r="A2633" t="str">
            <v>YNC4102601</v>
          </cell>
          <cell r="B2633" t="str">
            <v>Fridälv 0vxl 16" 26cm blå</v>
          </cell>
        </row>
        <row r="2634">
          <cell r="A2634" t="str">
            <v>YNC4102601</v>
          </cell>
          <cell r="B2634" t="str">
            <v>Fridälv 0vxl 16" 26cm blå</v>
          </cell>
        </row>
        <row r="2635">
          <cell r="A2635" t="str">
            <v>YNC4102601</v>
          </cell>
          <cell r="B2635" t="str">
            <v>Fridälv 0vxl 16" 26cm blå</v>
          </cell>
        </row>
        <row r="2636">
          <cell r="A2636" t="str">
            <v>YNC4102602</v>
          </cell>
          <cell r="B2636" t="str">
            <v>Fridälv 0vxl 16" 26cm lila</v>
          </cell>
        </row>
        <row r="2637">
          <cell r="A2637" t="str">
            <v>YNC4102602</v>
          </cell>
          <cell r="B2637" t="str">
            <v>Fridälv 0vxl 16" 26cm lila</v>
          </cell>
        </row>
        <row r="2638">
          <cell r="A2638" t="str">
            <v>YNC4102602</v>
          </cell>
          <cell r="B2638" t="str">
            <v>Fridälv 0vxl 16" 26cm lila</v>
          </cell>
        </row>
        <row r="2639">
          <cell r="A2639" t="str">
            <v>YNC4202601</v>
          </cell>
          <cell r="B2639" t="str">
            <v>Munin 0vxl 16" svart 26 cm</v>
          </cell>
        </row>
        <row r="2640">
          <cell r="A2640" t="str">
            <v>YNC4202601</v>
          </cell>
          <cell r="B2640" t="str">
            <v>Munin 0vxl 16" svart 26 cm</v>
          </cell>
        </row>
        <row r="2641">
          <cell r="A2641" t="str">
            <v>YNC4202601</v>
          </cell>
          <cell r="B2641" t="str">
            <v>Munin 0vxl 16" svart 26 cm</v>
          </cell>
        </row>
        <row r="2642">
          <cell r="A2642" t="str">
            <v>YNC4202602</v>
          </cell>
          <cell r="B2642" t="str">
            <v>Munin 0vxl 16" 26cm limegrön</v>
          </cell>
        </row>
        <row r="2643">
          <cell r="A2643" t="str">
            <v>YNC4202602</v>
          </cell>
          <cell r="B2643" t="str">
            <v>Munin 0vxl 16" 26cm limegrön</v>
          </cell>
        </row>
        <row r="2644">
          <cell r="A2644" t="str">
            <v>YNC4202602</v>
          </cell>
          <cell r="B2644" t="str">
            <v>Munin 0vxl 16" 26cm limegrön</v>
          </cell>
        </row>
        <row r="2645">
          <cell r="A2645" t="str">
            <v>YNC4212601</v>
          </cell>
          <cell r="B2645" t="str">
            <v>Gorm 0vxl 16" blå 26 cm</v>
          </cell>
        </row>
        <row r="2646">
          <cell r="A2646" t="str">
            <v>YNC4212601</v>
          </cell>
          <cell r="B2646" t="str">
            <v>Gorm 0vxl 16" blå 26 cm</v>
          </cell>
        </row>
        <row r="2647">
          <cell r="A2647" t="str">
            <v>YNC4212601</v>
          </cell>
          <cell r="B2647" t="str">
            <v>Gorm 0vxl 16" blå 26 cm</v>
          </cell>
        </row>
        <row r="2648">
          <cell r="A2648" t="str">
            <v>YNC4302601</v>
          </cell>
          <cell r="B2648" t="str">
            <v>Svava 0vxl 16" rosa 26 cm</v>
          </cell>
        </row>
        <row r="2649">
          <cell r="A2649" t="str">
            <v>YNC4302601</v>
          </cell>
          <cell r="B2649" t="str">
            <v>Svava 0vxl 16" rosa 26 cm</v>
          </cell>
        </row>
        <row r="2650">
          <cell r="A2650" t="str">
            <v>YNC4302601</v>
          </cell>
          <cell r="B2650" t="str">
            <v>Svava 0vxl 16" rosa 26 cm</v>
          </cell>
        </row>
        <row r="2651">
          <cell r="A2651" t="str">
            <v>YNC4302602</v>
          </cell>
          <cell r="B2651" t="str">
            <v>Svava 0vxl 16" turkos 26 cm</v>
          </cell>
        </row>
        <row r="2652">
          <cell r="A2652" t="str">
            <v>YNC4302602</v>
          </cell>
          <cell r="B2652" t="str">
            <v>Svava 0vxl 16" turkos 26 cm</v>
          </cell>
        </row>
        <row r="2653">
          <cell r="A2653" t="str">
            <v>YNC4302602</v>
          </cell>
          <cell r="B2653" t="str">
            <v>Svava 0vxl 16" turkos 26 cm</v>
          </cell>
        </row>
        <row r="2654">
          <cell r="A2654" t="str">
            <v>YNC4402601</v>
          </cell>
          <cell r="B2654" t="str">
            <v>Brokk 0vxl 16" 26cm silver</v>
          </cell>
        </row>
        <row r="2655">
          <cell r="A2655" t="str">
            <v>YNC4402601</v>
          </cell>
          <cell r="B2655" t="str">
            <v>Brokk 0vxl 16" 26cm silver</v>
          </cell>
        </row>
        <row r="2656">
          <cell r="A2656" t="str">
            <v>YNC4402601</v>
          </cell>
          <cell r="B2656" t="str">
            <v>Brokk 0vxl 16" 26cm silver</v>
          </cell>
        </row>
        <row r="2657">
          <cell r="A2657" t="str">
            <v>YNC4402602</v>
          </cell>
          <cell r="B2657" t="str">
            <v>Brokk 0vxl 16" mörkgrå 26 cm</v>
          </cell>
        </row>
        <row r="2658">
          <cell r="A2658" t="str">
            <v>YNC4402602</v>
          </cell>
          <cell r="B2658" t="str">
            <v>Brokk 0vxl 16" mörkgrå 26 cm</v>
          </cell>
        </row>
        <row r="2659">
          <cell r="A2659" t="str">
            <v>YNC4402602</v>
          </cell>
          <cell r="B2659" t="str">
            <v>Brokk 0vxl 16" mörkgrå 26 cm</v>
          </cell>
        </row>
        <row r="2660">
          <cell r="A2660" t="str">
            <v>YNC4033001</v>
          </cell>
          <cell r="B2660" t="str">
            <v>Narre 3vxl 20" mörkgrå 30 cm</v>
          </cell>
        </row>
        <row r="2661">
          <cell r="A2661" t="str">
            <v>YNC4033001</v>
          </cell>
          <cell r="B2661" t="str">
            <v>Narre 3vxl 20" mörkgrå 30 cm</v>
          </cell>
        </row>
        <row r="2662">
          <cell r="A2662" t="str">
            <v>YNC4033001</v>
          </cell>
          <cell r="B2662" t="str">
            <v>Narre 3vxl 20" mörkgrå 30 cm</v>
          </cell>
        </row>
        <row r="2663">
          <cell r="A2663" t="str">
            <v>YNC4033002</v>
          </cell>
          <cell r="B2663" t="str">
            <v>Narre 3vxl 20" limegrön 30 cm</v>
          </cell>
        </row>
        <row r="2664">
          <cell r="A2664" t="str">
            <v>YNC4033002</v>
          </cell>
          <cell r="B2664" t="str">
            <v>Narre 3vxl 20" limegrön 30 cm</v>
          </cell>
        </row>
        <row r="2665">
          <cell r="A2665" t="str">
            <v>YNC4033002</v>
          </cell>
          <cell r="B2665" t="str">
            <v>Narre 3vxl 20" limegrön 30 cm</v>
          </cell>
        </row>
        <row r="2666">
          <cell r="A2666" t="str">
            <v>YNC4033003</v>
          </cell>
          <cell r="B2666" t="str">
            <v>Narre 3vxl 20" blå 30 cm</v>
          </cell>
        </row>
        <row r="2667">
          <cell r="A2667" t="str">
            <v>YNC4033003</v>
          </cell>
          <cell r="B2667" t="str">
            <v>Narre 3vxl 20" blå 30 cm</v>
          </cell>
        </row>
        <row r="2668">
          <cell r="A2668" t="str">
            <v>YNC4033003</v>
          </cell>
          <cell r="B2668" t="str">
            <v>Narre 3vxl 20" blå 30 cm</v>
          </cell>
        </row>
        <row r="2669">
          <cell r="A2669" t="str">
            <v>YNC4633001</v>
          </cell>
          <cell r="B2669" t="str">
            <v>Gang 3vxl 20" svart 30 cm</v>
          </cell>
        </row>
        <row r="2670">
          <cell r="A2670" t="str">
            <v>YNC4633001</v>
          </cell>
          <cell r="B2670" t="str">
            <v>Gang 3vxl 20" svart 30 cm</v>
          </cell>
        </row>
        <row r="2671">
          <cell r="A2671" t="str">
            <v>YNC4633001</v>
          </cell>
          <cell r="B2671" t="str">
            <v>Gang 3vxl 20" svart 30 cm</v>
          </cell>
        </row>
        <row r="2672">
          <cell r="A2672" t="str">
            <v>YNC4503001</v>
          </cell>
          <cell r="B2672" t="str">
            <v>Edda 0vxl 20" ljusblå 30 cm</v>
          </cell>
        </row>
        <row r="2673">
          <cell r="A2673" t="str">
            <v>YNC4503001</v>
          </cell>
          <cell r="B2673" t="str">
            <v>Edda 0vxl 20" ljusblå 30 cm</v>
          </cell>
        </row>
        <row r="2674">
          <cell r="A2674" t="str">
            <v>YNC4503001</v>
          </cell>
          <cell r="B2674" t="str">
            <v>Edda 0vxl 20" ljusblå 30 cm</v>
          </cell>
        </row>
        <row r="2675">
          <cell r="A2675" t="str">
            <v>YNC4503002</v>
          </cell>
          <cell r="B2675" t="str">
            <v>Edda 0vxl 20" 30cm svart</v>
          </cell>
        </row>
        <row r="2676">
          <cell r="A2676" t="str">
            <v>YNC4503002</v>
          </cell>
          <cell r="B2676" t="str">
            <v>Edda 0vxl 20" 30cm svart</v>
          </cell>
        </row>
        <row r="2677">
          <cell r="A2677" t="str">
            <v>YNC4503002</v>
          </cell>
          <cell r="B2677" t="str">
            <v>Edda 0vxl 20" 30cm svart</v>
          </cell>
        </row>
        <row r="2678">
          <cell r="A2678" t="str">
            <v>YNC4533001</v>
          </cell>
          <cell r="B2678" t="str">
            <v>Saga 3vxl 20" ljusblå 30 cm</v>
          </cell>
        </row>
        <row r="2679">
          <cell r="A2679" t="str">
            <v>YNC4533001</v>
          </cell>
          <cell r="B2679" t="str">
            <v>Saga 3vxl 20" ljusblå 30 cm</v>
          </cell>
        </row>
        <row r="2680">
          <cell r="A2680" t="str">
            <v>YNC4533001</v>
          </cell>
          <cell r="B2680" t="str">
            <v>Saga 3vxl 20" ljusblå 30 cm</v>
          </cell>
        </row>
        <row r="2681">
          <cell r="A2681" t="str">
            <v>YNC4533002</v>
          </cell>
          <cell r="B2681" t="str">
            <v>Saga 3vxl 20" svart 30 cm</v>
          </cell>
        </row>
        <row r="2682">
          <cell r="A2682" t="str">
            <v>YNC4533002</v>
          </cell>
          <cell r="B2682" t="str">
            <v>Saga 3vxl 20" svart 30 cm</v>
          </cell>
        </row>
        <row r="2683">
          <cell r="A2683" t="str">
            <v>YNC4533002</v>
          </cell>
          <cell r="B2683" t="str">
            <v>Saga 3vxl 20" svart 30 cm</v>
          </cell>
        </row>
        <row r="2684">
          <cell r="A2684" t="str">
            <v>YNC4533003</v>
          </cell>
          <cell r="B2684" t="str">
            <v>Saga 3vxl 20" lila 30 cm</v>
          </cell>
        </row>
        <row r="2685">
          <cell r="A2685" t="str">
            <v>YNC4533003</v>
          </cell>
          <cell r="B2685" t="str">
            <v>Saga 3vxl 20" lila 30 cm</v>
          </cell>
        </row>
        <row r="2686">
          <cell r="A2686" t="str">
            <v>YNC4533003</v>
          </cell>
          <cell r="B2686" t="str">
            <v>Saga 3vxl 20" lila 30 cm</v>
          </cell>
        </row>
        <row r="2687">
          <cell r="A2687" t="str">
            <v>YNC6224911</v>
          </cell>
          <cell r="B2687" t="str">
            <v>Tera 22vxl svart/carbon 49 cm</v>
          </cell>
        </row>
        <row r="2688">
          <cell r="A2688" t="str">
            <v>YNC6224911</v>
          </cell>
          <cell r="B2688" t="str">
            <v>Tera 22vxl svart/carbon 49 cm</v>
          </cell>
        </row>
        <row r="2689">
          <cell r="A2689" t="str">
            <v>YNC6224911</v>
          </cell>
          <cell r="B2689" t="str">
            <v>Tera 22vxl svart/carbon 49 cm</v>
          </cell>
        </row>
        <row r="2690">
          <cell r="A2690" t="str">
            <v>YNC6225211</v>
          </cell>
          <cell r="B2690" t="str">
            <v>Tera 22vxl svart/carbon 52 cm</v>
          </cell>
        </row>
        <row r="2691">
          <cell r="A2691" t="str">
            <v>YNC6225211</v>
          </cell>
          <cell r="B2691" t="str">
            <v>Tera 22vxl svart/carbon 52 cm</v>
          </cell>
        </row>
        <row r="2692">
          <cell r="A2692" t="str">
            <v>YNC6225211</v>
          </cell>
          <cell r="B2692" t="str">
            <v>Tera 22vxl svart/carbon 52 cm</v>
          </cell>
        </row>
        <row r="2693">
          <cell r="A2693" t="str">
            <v>YNC6225511</v>
          </cell>
          <cell r="B2693" t="str">
            <v>Tera 22vxl svart/carbon 55 cm</v>
          </cell>
        </row>
        <row r="2694">
          <cell r="A2694" t="str">
            <v>YNC6225511</v>
          </cell>
          <cell r="B2694" t="str">
            <v>Tera 22vxl svart/carbon 55 cm</v>
          </cell>
        </row>
        <row r="2695">
          <cell r="A2695" t="str">
            <v>YNC6225511</v>
          </cell>
          <cell r="B2695" t="str">
            <v>Tera 22vxl svart/carbon 55 cm</v>
          </cell>
        </row>
        <row r="2696">
          <cell r="A2696" t="str">
            <v>YNC6225811</v>
          </cell>
          <cell r="B2696" t="str">
            <v>Tera 22vxl svart/carbon 58 cm</v>
          </cell>
        </row>
        <row r="2697">
          <cell r="A2697" t="str">
            <v>YNC6225811</v>
          </cell>
          <cell r="B2697" t="str">
            <v>Tera 22vxl svart/carbon 58 cm</v>
          </cell>
        </row>
        <row r="2698">
          <cell r="A2698" t="str">
            <v>YNC6225811</v>
          </cell>
          <cell r="B2698" t="str">
            <v>Tera 22vxl svart/carbon 58 cm</v>
          </cell>
        </row>
        <row r="2699">
          <cell r="A2699" t="str">
            <v>YNC4063001</v>
          </cell>
          <cell r="B2699" t="str">
            <v>Trym 6vxl 20" 30cm mörkgrå</v>
          </cell>
        </row>
        <row r="2700">
          <cell r="A2700" t="str">
            <v>YNC4063001</v>
          </cell>
          <cell r="B2700" t="str">
            <v>Trym 6vxl 20" 30cm mörkgrå</v>
          </cell>
        </row>
        <row r="2701">
          <cell r="A2701" t="str">
            <v>YNC4063001</v>
          </cell>
          <cell r="B2701" t="str">
            <v>Trym 6vxl 20" 30cm mörkgrå</v>
          </cell>
        </row>
        <row r="2702">
          <cell r="A2702" t="str">
            <v>YNC4813301</v>
          </cell>
          <cell r="B2702" t="str">
            <v>Vale 24" mörkgrå 33 cm</v>
          </cell>
        </row>
        <row r="2703">
          <cell r="A2703" t="str">
            <v>YNC4813301</v>
          </cell>
          <cell r="B2703" t="str">
            <v>Vale 24" mörkgrå 33 cm</v>
          </cell>
        </row>
        <row r="2704">
          <cell r="A2704" t="str">
            <v>YNC4813301</v>
          </cell>
          <cell r="B2704" t="str">
            <v>Vale 24" mörkgrå 33 cm</v>
          </cell>
        </row>
        <row r="2705">
          <cell r="A2705" t="str">
            <v>YNC4813302</v>
          </cell>
          <cell r="B2705" t="str">
            <v>Vale 24" limegrön 33 cm</v>
          </cell>
        </row>
        <row r="2706">
          <cell r="A2706" t="str">
            <v>YNC4813302</v>
          </cell>
          <cell r="B2706" t="str">
            <v>Vale 24" limegrön 33 cm</v>
          </cell>
        </row>
        <row r="2707">
          <cell r="A2707" t="str">
            <v>YNC4813302</v>
          </cell>
          <cell r="B2707" t="str">
            <v>Vale 24" limegrön 33 cm</v>
          </cell>
        </row>
        <row r="2708">
          <cell r="A2708" t="str">
            <v>YNC4813303</v>
          </cell>
          <cell r="B2708" t="str">
            <v>Vale 24" blå 33 cm</v>
          </cell>
        </row>
        <row r="2709">
          <cell r="A2709" t="str">
            <v>YNC4813303</v>
          </cell>
          <cell r="B2709" t="str">
            <v>Vale 24" blå 33 cm</v>
          </cell>
        </row>
        <row r="2710">
          <cell r="A2710" t="str">
            <v>YNC4813303</v>
          </cell>
          <cell r="B2710" t="str">
            <v>Vale 24" blå 33 cm</v>
          </cell>
        </row>
        <row r="2711">
          <cell r="A2711" t="str">
            <v>YNC4283001</v>
          </cell>
          <cell r="B2711" t="str">
            <v>Team jr 8vxl 20" orange 30 cm</v>
          </cell>
        </row>
        <row r="2712">
          <cell r="A2712" t="str">
            <v>YNC4283001</v>
          </cell>
          <cell r="B2712" t="str">
            <v>Team jr 8vxl 20" orange 30 cm</v>
          </cell>
        </row>
        <row r="2713">
          <cell r="A2713" t="str">
            <v>YNC4283001</v>
          </cell>
          <cell r="B2713" t="str">
            <v>Team jr 8vxl 20" orange 30 cm</v>
          </cell>
        </row>
        <row r="2714">
          <cell r="A2714" t="str">
            <v>YNC4643301</v>
          </cell>
          <cell r="B2714" t="str">
            <v>Team jr 24 vxl orange 33 cm</v>
          </cell>
        </row>
        <row r="2715">
          <cell r="A2715" t="str">
            <v>YNC4643301</v>
          </cell>
          <cell r="B2715" t="str">
            <v>Team jr 24 vxl orange 33 cm</v>
          </cell>
        </row>
        <row r="2716">
          <cell r="A2716" t="str">
            <v>YNC4643301</v>
          </cell>
          <cell r="B2716" t="str">
            <v>Team jr 24 vxl orange 33 cm</v>
          </cell>
        </row>
        <row r="2717">
          <cell r="A2717" t="str">
            <v>YNM4733301</v>
          </cell>
          <cell r="B2717" t="str">
            <v>Lill Karin 3vxl 20" rosa matt</v>
          </cell>
        </row>
        <row r="2718">
          <cell r="A2718" t="str">
            <v>YNM4733301</v>
          </cell>
          <cell r="B2718" t="str">
            <v>Lill Karin 3vxl 20" rosa matt</v>
          </cell>
        </row>
        <row r="2719">
          <cell r="A2719" t="str">
            <v>YNM4733301</v>
          </cell>
          <cell r="B2719" t="str">
            <v>Lill Karin 3vxl 20" rosa matt</v>
          </cell>
        </row>
        <row r="2720">
          <cell r="A2720" t="str">
            <v>YNM4933801</v>
          </cell>
          <cell r="B2720" t="str">
            <v>Lill Karin 3vxl rosa matt 24"</v>
          </cell>
        </row>
        <row r="2721">
          <cell r="A2721" t="str">
            <v>YNM4933801</v>
          </cell>
          <cell r="B2721" t="str">
            <v>Lill Karin 3vxl rosa matt 24"</v>
          </cell>
        </row>
        <row r="2722">
          <cell r="A2722" t="str">
            <v>YNM4933801</v>
          </cell>
          <cell r="B2722" t="str">
            <v>Lill Karin 3vxl rosa matt 24"</v>
          </cell>
        </row>
        <row r="2723">
          <cell r="A2723" t="str">
            <v>YNM4933802</v>
          </cell>
          <cell r="B2723" t="str">
            <v>Lill Karin 3vxl 24" svart</v>
          </cell>
        </row>
        <row r="2724">
          <cell r="A2724" t="str">
            <v>YNM4933802</v>
          </cell>
          <cell r="B2724" t="str">
            <v>Lill Karin 3vxl 24" svart</v>
          </cell>
        </row>
        <row r="2725">
          <cell r="A2725" t="str">
            <v>YNM4933802</v>
          </cell>
          <cell r="B2725" t="str">
            <v>Lill Karin 3vxl 24" svart</v>
          </cell>
        </row>
        <row r="2726">
          <cell r="A2726" t="str">
            <v>YNM4702601</v>
          </cell>
          <cell r="B2726" t="str">
            <v>Lill Karin 0vxl 16" rosa matt</v>
          </cell>
        </row>
        <row r="2727">
          <cell r="A2727" t="str">
            <v>YNM4702601</v>
          </cell>
          <cell r="B2727" t="str">
            <v>Lill Karin 0vxl 16" rosa matt</v>
          </cell>
        </row>
        <row r="2728">
          <cell r="A2728" t="str">
            <v>YNM4702601</v>
          </cell>
          <cell r="B2728" t="str">
            <v>Lill Karin 0vxl 16" rosa matt</v>
          </cell>
        </row>
        <row r="2729">
          <cell r="A2729" t="str">
            <v>YNC6226111</v>
          </cell>
          <cell r="B2729" t="str">
            <v>Tera 22vxl svart/carbon 61 cm</v>
          </cell>
        </row>
        <row r="2730">
          <cell r="A2730" t="str">
            <v>YNC6226111</v>
          </cell>
          <cell r="B2730" t="str">
            <v>Tera 22vxl svart/carbon 61 cm</v>
          </cell>
        </row>
        <row r="2731">
          <cell r="A2731" t="str">
            <v>YNC6226111</v>
          </cell>
          <cell r="B2731" t="str">
            <v>Tera 22vxl svart/carbon 61 cm</v>
          </cell>
        </row>
        <row r="2732">
          <cell r="A2732" t="str">
            <v>YNC6625101</v>
          </cell>
          <cell r="B2732" t="str">
            <v>Giga 22vxl 51cm orange</v>
          </cell>
        </row>
        <row r="2733">
          <cell r="A2733" t="str">
            <v>YNC6625101</v>
          </cell>
          <cell r="B2733" t="str">
            <v>Giga 22vxl 51cm orange</v>
          </cell>
        </row>
        <row r="2734">
          <cell r="A2734" t="str">
            <v>YNC6625101</v>
          </cell>
          <cell r="B2734" t="str">
            <v>Giga 22vxl 51cm orange</v>
          </cell>
        </row>
        <row r="2735">
          <cell r="A2735" t="str">
            <v>YNC6625401</v>
          </cell>
          <cell r="B2735" t="str">
            <v>Giga 22vxl 54cm orange</v>
          </cell>
        </row>
        <row r="2736">
          <cell r="A2736" t="str">
            <v>YNC6625401</v>
          </cell>
          <cell r="B2736" t="str">
            <v>Giga 22vxl 54cm orange</v>
          </cell>
        </row>
        <row r="2737">
          <cell r="A2737" t="str">
            <v>YNC6625401</v>
          </cell>
          <cell r="B2737" t="str">
            <v>Giga 22vxl 54cm orange</v>
          </cell>
        </row>
        <row r="2738">
          <cell r="A2738" t="str">
            <v>YNC1623901</v>
          </cell>
          <cell r="B2738" t="str">
            <v>Draupner 29" 39cm mörkgrå</v>
          </cell>
        </row>
        <row r="2739">
          <cell r="A2739" t="str">
            <v>YNC1623901</v>
          </cell>
          <cell r="B2739" t="str">
            <v>Draupner 29" 39cm mörkgrå</v>
          </cell>
        </row>
        <row r="2740">
          <cell r="A2740" t="str">
            <v>YNC1623901</v>
          </cell>
          <cell r="B2740" t="str">
            <v>Draupner 29" 39cm mörkgrå</v>
          </cell>
        </row>
        <row r="2741">
          <cell r="A2741" t="str">
            <v>YNC1624301</v>
          </cell>
          <cell r="B2741" t="str">
            <v>Draupner 29" 43cm mörkgrå</v>
          </cell>
        </row>
        <row r="2742">
          <cell r="A2742" t="str">
            <v>YNC1624301</v>
          </cell>
          <cell r="B2742" t="str">
            <v>Draupner 29" 43cm mörkgrå</v>
          </cell>
        </row>
        <row r="2743">
          <cell r="A2743" t="str">
            <v>YNC1624301</v>
          </cell>
          <cell r="B2743" t="str">
            <v>Draupner 29" 43cm mörkgrå</v>
          </cell>
        </row>
        <row r="2744">
          <cell r="A2744" t="str">
            <v>YNC1624801</v>
          </cell>
          <cell r="B2744" t="str">
            <v>Draupner 29" 48cm mörkgrå</v>
          </cell>
        </row>
        <row r="2745">
          <cell r="A2745" t="str">
            <v>YNC1624801</v>
          </cell>
          <cell r="B2745" t="str">
            <v>Draupner 29" 48cm mörkgrå</v>
          </cell>
        </row>
        <row r="2746">
          <cell r="A2746" t="str">
            <v>YNC1624801</v>
          </cell>
          <cell r="B2746" t="str">
            <v>Draupner 29" 48cm mörkgrå</v>
          </cell>
        </row>
        <row r="2747">
          <cell r="A2747" t="str">
            <v>YNC1625301</v>
          </cell>
          <cell r="B2747" t="str">
            <v>Draupner 29" 53cm mörkgrå</v>
          </cell>
        </row>
        <row r="2748">
          <cell r="A2748" t="str">
            <v>YNC1625301</v>
          </cell>
          <cell r="B2748" t="str">
            <v>Draupner 29" 53cm mörkgrå</v>
          </cell>
        </row>
        <row r="2749">
          <cell r="A2749" t="str">
            <v>YNC1625301</v>
          </cell>
          <cell r="B2749" t="str">
            <v>Draupner 29" 53cm mörkgrå</v>
          </cell>
        </row>
        <row r="2750">
          <cell r="A2750" t="str">
            <v>YNC1803901</v>
          </cell>
          <cell r="B2750" t="str">
            <v>Vingner 29" 39cm svart</v>
          </cell>
        </row>
        <row r="2751">
          <cell r="A2751" t="str">
            <v>YNC1803901</v>
          </cell>
          <cell r="B2751" t="str">
            <v>Vingner 29" 39cm svart</v>
          </cell>
        </row>
        <row r="2752">
          <cell r="A2752" t="str">
            <v>YNC1803901</v>
          </cell>
          <cell r="B2752" t="str">
            <v>Vingner 29" 39cm svart</v>
          </cell>
        </row>
        <row r="2753">
          <cell r="A2753" t="str">
            <v>YNC1804301</v>
          </cell>
          <cell r="B2753" t="str">
            <v>Vingner 29" 43cm svart</v>
          </cell>
        </row>
        <row r="2754">
          <cell r="A2754" t="str">
            <v>YNC1804301</v>
          </cell>
          <cell r="B2754" t="str">
            <v>Vingner 29" 43cm svart</v>
          </cell>
        </row>
        <row r="2755">
          <cell r="A2755" t="str">
            <v>YNC1804301</v>
          </cell>
          <cell r="B2755" t="str">
            <v>Vingner 29" 43cm svart</v>
          </cell>
        </row>
        <row r="2756">
          <cell r="A2756" t="str">
            <v>YNC1804801</v>
          </cell>
          <cell r="B2756" t="str">
            <v>Vingner 29" 48cm svart</v>
          </cell>
        </row>
        <row r="2757">
          <cell r="A2757" t="str">
            <v>YNC1804801</v>
          </cell>
          <cell r="B2757" t="str">
            <v>Vingner 29" 48cm svart</v>
          </cell>
        </row>
        <row r="2758">
          <cell r="A2758" t="str">
            <v>YNC1804801</v>
          </cell>
          <cell r="B2758" t="str">
            <v>Vingner 29" 48cm svart</v>
          </cell>
        </row>
        <row r="2759">
          <cell r="A2759" t="str">
            <v>YNC1805301</v>
          </cell>
          <cell r="B2759" t="str">
            <v>Vingner 29" 53cm svart</v>
          </cell>
        </row>
        <row r="2760">
          <cell r="A2760" t="str">
            <v>YNC1805301</v>
          </cell>
          <cell r="B2760" t="str">
            <v>Vingner 29" 53cm svart</v>
          </cell>
        </row>
        <row r="2761">
          <cell r="A2761" t="str">
            <v>YNC1805301</v>
          </cell>
          <cell r="B2761" t="str">
            <v>Vingner 29" 53cm svart</v>
          </cell>
        </row>
        <row r="2762">
          <cell r="A2762" t="str">
            <v>YNC1424301</v>
          </cell>
          <cell r="B2762" t="str">
            <v>Marathon 29" 43cm orange</v>
          </cell>
        </row>
        <row r="2763">
          <cell r="A2763" t="str">
            <v>YNC1424301</v>
          </cell>
          <cell r="B2763" t="str">
            <v>Marathon 29" 43cm orange</v>
          </cell>
        </row>
        <row r="2764">
          <cell r="A2764" t="str">
            <v>YNC1424301</v>
          </cell>
          <cell r="B2764" t="str">
            <v>Marathon 29" 43cm orange</v>
          </cell>
        </row>
        <row r="2765">
          <cell r="A2765" t="str">
            <v>YNC1424801</v>
          </cell>
          <cell r="B2765" t="str">
            <v>Marathon 29" 48cm orange</v>
          </cell>
        </row>
        <row r="2766">
          <cell r="A2766" t="str">
            <v>YNC1424801</v>
          </cell>
          <cell r="B2766" t="str">
            <v>Marathon 29" 48cm orange</v>
          </cell>
        </row>
        <row r="2767">
          <cell r="A2767" t="str">
            <v>YNC1424801</v>
          </cell>
          <cell r="B2767" t="str">
            <v>Marathon 29" 48cm orange</v>
          </cell>
        </row>
        <row r="2768">
          <cell r="A2768" t="str">
            <v>YNC1425301</v>
          </cell>
          <cell r="B2768" t="str">
            <v>Marathon 29" 53cm orange</v>
          </cell>
        </row>
        <row r="2769">
          <cell r="A2769" t="str">
            <v>YNC1425301</v>
          </cell>
          <cell r="B2769" t="str">
            <v>Marathon 29" 53cm orange</v>
          </cell>
        </row>
        <row r="2770">
          <cell r="A2770" t="str">
            <v>YNC1425301</v>
          </cell>
          <cell r="B2770" t="str">
            <v>Marathon 29" 53cm orange</v>
          </cell>
        </row>
        <row r="2771">
          <cell r="A2771" t="str">
            <v>YNC1504301</v>
          </cell>
          <cell r="B2771" t="str">
            <v>Brimer 29" 43cm carbon</v>
          </cell>
        </row>
        <row r="2772">
          <cell r="A2772" t="str">
            <v>YNC1504301</v>
          </cell>
          <cell r="B2772" t="str">
            <v>Brimer 29" 43cm carbon</v>
          </cell>
        </row>
        <row r="2773">
          <cell r="A2773" t="str">
            <v>YNC1504301</v>
          </cell>
          <cell r="B2773" t="str">
            <v>Brimer 29" 43cm carbon</v>
          </cell>
        </row>
        <row r="2774">
          <cell r="A2774" t="str">
            <v>YNC1504801</v>
          </cell>
          <cell r="B2774" t="str">
            <v>Brimer 29" 48cm carbon</v>
          </cell>
        </row>
        <row r="2775">
          <cell r="A2775" t="str">
            <v>YNC1504801</v>
          </cell>
          <cell r="B2775" t="str">
            <v>Brimer 29" 48cm carbon</v>
          </cell>
        </row>
        <row r="2776">
          <cell r="A2776" t="str">
            <v>YNC1504801</v>
          </cell>
          <cell r="B2776" t="str">
            <v>Brimer 29" 48cm carbon</v>
          </cell>
        </row>
        <row r="2777">
          <cell r="A2777" t="str">
            <v>YNC1505301</v>
          </cell>
          <cell r="B2777" t="str">
            <v>Brimer 29" 53cm carbon</v>
          </cell>
        </row>
        <row r="2778">
          <cell r="A2778" t="str">
            <v>YNC1505301</v>
          </cell>
          <cell r="B2778" t="str">
            <v>Brimer 29" 53cm carbon</v>
          </cell>
        </row>
        <row r="2779">
          <cell r="A2779" t="str">
            <v>YNC1505301</v>
          </cell>
          <cell r="B2779" t="str">
            <v>Brimer 29" 53cm carbon</v>
          </cell>
        </row>
        <row r="2780">
          <cell r="A2780" t="str">
            <v>YNC6425211</v>
          </cell>
          <cell r="B2780" t="str">
            <v>Exa Di2 22vxl 52cm orange</v>
          </cell>
        </row>
        <row r="2781">
          <cell r="A2781" t="str">
            <v>YNC6425211</v>
          </cell>
          <cell r="B2781" t="str">
            <v>Exa Di2 22vxl 52cm orange</v>
          </cell>
        </row>
        <row r="2782">
          <cell r="A2782" t="str">
            <v>YNC6425211</v>
          </cell>
          <cell r="B2782" t="str">
            <v>Exa Di2 22vxl 52cm orange</v>
          </cell>
        </row>
        <row r="2783">
          <cell r="A2783" t="str">
            <v>YNC6425511</v>
          </cell>
          <cell r="B2783" t="str">
            <v>Exa Di2 22vxl 55cm orange</v>
          </cell>
        </row>
        <row r="2784">
          <cell r="A2784" t="str">
            <v>YNC6425511</v>
          </cell>
          <cell r="B2784" t="str">
            <v>Exa Di2 22vxl 55cm orange</v>
          </cell>
        </row>
        <row r="2785">
          <cell r="A2785" t="str">
            <v>YNC6425511</v>
          </cell>
          <cell r="B2785" t="str">
            <v>Exa Di2 22vxl 55cm orange</v>
          </cell>
        </row>
        <row r="2786">
          <cell r="A2786" t="str">
            <v>YNC6425811</v>
          </cell>
          <cell r="B2786" t="str">
            <v>Exa Di2 22vxl 58cm orange</v>
          </cell>
        </row>
        <row r="2787">
          <cell r="A2787" t="str">
            <v>YNC6425811</v>
          </cell>
          <cell r="B2787" t="str">
            <v>Exa Di2 22vxl 58cm orange</v>
          </cell>
        </row>
        <row r="2788">
          <cell r="A2788" t="str">
            <v>YNC6425811</v>
          </cell>
          <cell r="B2788" t="str">
            <v>Exa Di2 22vxl 58cm orange</v>
          </cell>
        </row>
        <row r="2789">
          <cell r="A2789" t="str">
            <v>YNC6426111</v>
          </cell>
          <cell r="B2789" t="str">
            <v>Exa Di2 22vxl 61cm orange</v>
          </cell>
        </row>
        <row r="2790">
          <cell r="A2790" t="str">
            <v>YNC6426111</v>
          </cell>
          <cell r="B2790" t="str">
            <v>Exa Di2 22vxl 61cm orange</v>
          </cell>
        </row>
        <row r="2791">
          <cell r="A2791" t="str">
            <v>YNC6426111</v>
          </cell>
          <cell r="B2791" t="str">
            <v>Exa Di2 22vxl 61cm orange</v>
          </cell>
        </row>
        <row r="2792">
          <cell r="A2792" t="str">
            <v>YNC6424901</v>
          </cell>
          <cell r="B2792" t="str">
            <v>Exa 22vxl 49cm orange</v>
          </cell>
        </row>
        <row r="2793">
          <cell r="A2793" t="str">
            <v>YNC6424901</v>
          </cell>
          <cell r="B2793" t="str">
            <v>Exa 22vxl 49cm orange</v>
          </cell>
        </row>
        <row r="2794">
          <cell r="A2794" t="str">
            <v>YNC6424901</v>
          </cell>
          <cell r="B2794" t="str">
            <v>Exa 22vxl 49cm orange</v>
          </cell>
        </row>
        <row r="2795">
          <cell r="A2795" t="str">
            <v>YNC6425201</v>
          </cell>
          <cell r="B2795" t="str">
            <v>Exa 22vxl 52cm orange</v>
          </cell>
        </row>
        <row r="2796">
          <cell r="A2796" t="str">
            <v>YNC6425201</v>
          </cell>
          <cell r="B2796" t="str">
            <v>Exa 22vxl 52cm orange</v>
          </cell>
        </row>
        <row r="2797">
          <cell r="A2797" t="str">
            <v>YNC6425201</v>
          </cell>
          <cell r="B2797" t="str">
            <v>Exa 22vxl 52cm orange</v>
          </cell>
        </row>
        <row r="2798">
          <cell r="A2798" t="str">
            <v>YNC6425501</v>
          </cell>
          <cell r="B2798" t="str">
            <v>Exa 22vxl 55cm orange</v>
          </cell>
        </row>
        <row r="2799">
          <cell r="A2799" t="str">
            <v>YNC6425501</v>
          </cell>
          <cell r="B2799" t="str">
            <v>Exa 22vxl 55cm orange</v>
          </cell>
        </row>
        <row r="2800">
          <cell r="A2800" t="str">
            <v>YNC6425501</v>
          </cell>
          <cell r="B2800" t="str">
            <v>Exa 22vxl 55cm orange</v>
          </cell>
        </row>
        <row r="2801">
          <cell r="A2801" t="str">
            <v>YNC6425801</v>
          </cell>
          <cell r="B2801" t="str">
            <v>Exa 22vxl 58cm orange</v>
          </cell>
        </row>
        <row r="2802">
          <cell r="A2802" t="str">
            <v>YNC6425801</v>
          </cell>
          <cell r="B2802" t="str">
            <v>Exa 22vxl 58cm orange</v>
          </cell>
        </row>
        <row r="2803">
          <cell r="A2803" t="str">
            <v>YNC6425801</v>
          </cell>
          <cell r="B2803" t="str">
            <v>Exa 22vxl 58cm orange</v>
          </cell>
        </row>
        <row r="2804">
          <cell r="A2804" t="str">
            <v>YNC6426101</v>
          </cell>
          <cell r="B2804" t="str">
            <v>Exa 22vxl 61cm orange</v>
          </cell>
        </row>
        <row r="2805">
          <cell r="A2805" t="str">
            <v>YNC6426101</v>
          </cell>
          <cell r="B2805" t="str">
            <v>Exa 22vxl 61cm orange</v>
          </cell>
        </row>
        <row r="2806">
          <cell r="A2806" t="str">
            <v>YNC6426101</v>
          </cell>
          <cell r="B2806" t="str">
            <v>Exa 22vxl 61cm orange</v>
          </cell>
        </row>
        <row r="2807">
          <cell r="A2807" t="str">
            <v>YNC6625701</v>
          </cell>
          <cell r="B2807" t="str">
            <v>Giga 22vxl 57cm orange</v>
          </cell>
        </row>
        <row r="2808">
          <cell r="A2808" t="str">
            <v>YNC6625701</v>
          </cell>
          <cell r="B2808" t="str">
            <v>Giga 22vxl 57cm orange</v>
          </cell>
        </row>
        <row r="2809">
          <cell r="A2809" t="str">
            <v>YNC6625701</v>
          </cell>
          <cell r="B2809" t="str">
            <v>Giga 22vxl 57cm orange</v>
          </cell>
        </row>
        <row r="2810">
          <cell r="A2810" t="str">
            <v>YNC6626001</v>
          </cell>
          <cell r="B2810" t="str">
            <v>Giga 22vxl 60cm orange</v>
          </cell>
        </row>
        <row r="2811">
          <cell r="A2811" t="str">
            <v>YNC6626001</v>
          </cell>
          <cell r="B2811" t="str">
            <v>Giga 22vxl 60cm orange</v>
          </cell>
        </row>
        <row r="2812">
          <cell r="A2812" t="str">
            <v>YNC6626001</v>
          </cell>
          <cell r="B2812" t="str">
            <v>Giga 22vxl 60cm orange</v>
          </cell>
        </row>
        <row r="2813">
          <cell r="A2813" t="str">
            <v>YNC6724501</v>
          </cell>
          <cell r="B2813" t="str">
            <v>Giga Compact 22vxl 45cm vit</v>
          </cell>
        </row>
        <row r="2814">
          <cell r="A2814" t="str">
            <v>YNC6724501</v>
          </cell>
          <cell r="B2814" t="str">
            <v>Giga Compact 22vxl 45cm vit</v>
          </cell>
        </row>
        <row r="2815">
          <cell r="A2815" t="str">
            <v>YNC6724501</v>
          </cell>
          <cell r="B2815" t="str">
            <v>Giga Compact 22vxl 45cm vit</v>
          </cell>
        </row>
        <row r="2816">
          <cell r="A2816" t="str">
            <v>YNC6724801</v>
          </cell>
          <cell r="B2816" t="str">
            <v>Giga Compact 22vxl 48cm vit</v>
          </cell>
        </row>
        <row r="2817">
          <cell r="A2817" t="str">
            <v>YNC6724801</v>
          </cell>
          <cell r="B2817" t="str">
            <v>Giga Compact 22vxl 48cm vit</v>
          </cell>
        </row>
        <row r="2818">
          <cell r="A2818" t="str">
            <v>YNC6724801</v>
          </cell>
          <cell r="B2818" t="str">
            <v>Giga Compact 22vxl 48cm vit</v>
          </cell>
        </row>
        <row r="2819">
          <cell r="A2819" t="str">
            <v>YNC6725101</v>
          </cell>
          <cell r="B2819" t="str">
            <v>Giga Compact 22vxl 51cm vit</v>
          </cell>
        </row>
        <row r="2820">
          <cell r="A2820" t="str">
            <v>YNC6725101</v>
          </cell>
          <cell r="B2820" t="str">
            <v>Giga Compact 22vxl 51cm vit</v>
          </cell>
        </row>
        <row r="2821">
          <cell r="A2821" t="str">
            <v>YNC6725101</v>
          </cell>
          <cell r="B2821" t="str">
            <v>Giga Compact 22vxl 51cm vit</v>
          </cell>
        </row>
        <row r="2822">
          <cell r="A2822" t="str">
            <v>YNC6725401</v>
          </cell>
          <cell r="B2822" t="str">
            <v>Giga Compact 22vxl 54cm vit</v>
          </cell>
        </row>
        <row r="2823">
          <cell r="A2823" t="str">
            <v>YNC6725401</v>
          </cell>
          <cell r="B2823" t="str">
            <v>Giga Compact 22vxl 54cm vit</v>
          </cell>
        </row>
        <row r="2824">
          <cell r="A2824" t="str">
            <v>YNC6725401</v>
          </cell>
          <cell r="B2824" t="str">
            <v>Giga Compact 22vxl 54cm vit</v>
          </cell>
        </row>
        <row r="2825">
          <cell r="A2825" t="str">
            <v>YNC6905101</v>
          </cell>
          <cell r="B2825" t="str">
            <v>Maxa 20vxl 51cm carbon</v>
          </cell>
        </row>
        <row r="2826">
          <cell r="A2826" t="str">
            <v>YNC6905101</v>
          </cell>
          <cell r="B2826" t="str">
            <v>Maxa 20vxl 51cm carbon</v>
          </cell>
        </row>
        <row r="2827">
          <cell r="A2827" t="str">
            <v>YNC6905101</v>
          </cell>
          <cell r="B2827" t="str">
            <v>Maxa 20vxl 51cm carbon</v>
          </cell>
        </row>
        <row r="2828">
          <cell r="A2828" t="str">
            <v>YNC6905401</v>
          </cell>
          <cell r="B2828" t="str">
            <v>Maxa 20vxl 54cm carbon</v>
          </cell>
        </row>
        <row r="2829">
          <cell r="A2829" t="str">
            <v>YNC6905401</v>
          </cell>
          <cell r="B2829" t="str">
            <v>Maxa 20vxl 54cm carbon</v>
          </cell>
        </row>
        <row r="2830">
          <cell r="A2830" t="str">
            <v>YNC6905401</v>
          </cell>
          <cell r="B2830" t="str">
            <v>Maxa 20vxl 54cm carbon</v>
          </cell>
        </row>
        <row r="2831">
          <cell r="A2831" t="str">
            <v>YNC6905701</v>
          </cell>
          <cell r="B2831" t="str">
            <v>Maxa 20vxl 57cm carbon</v>
          </cell>
        </row>
        <row r="2832">
          <cell r="A2832" t="str">
            <v>YNC6905701</v>
          </cell>
          <cell r="B2832" t="str">
            <v>Maxa 20vxl 57cm carbon</v>
          </cell>
        </row>
        <row r="2833">
          <cell r="A2833" t="str">
            <v>YNC6905701</v>
          </cell>
          <cell r="B2833" t="str">
            <v>Maxa 20vxl 57cm carbon</v>
          </cell>
        </row>
        <row r="2834">
          <cell r="A2834" t="str">
            <v>YNC6906001</v>
          </cell>
          <cell r="B2834" t="str">
            <v>Maxa 20vxl 60cm carbon</v>
          </cell>
        </row>
        <row r="2835">
          <cell r="A2835" t="str">
            <v>YNC6906001</v>
          </cell>
          <cell r="B2835" t="str">
            <v>Maxa 20vxl 60cm carbon</v>
          </cell>
        </row>
        <row r="2836">
          <cell r="A2836" t="str">
            <v>YNC6906001</v>
          </cell>
          <cell r="B2836" t="str">
            <v>Maxa 20vxl 60cm carbon</v>
          </cell>
        </row>
        <row r="2837">
          <cell r="A2837" t="str">
            <v>YNC6504501</v>
          </cell>
          <cell r="B2837" t="str">
            <v>Maxa compact 20vxl 45cm carbon</v>
          </cell>
        </row>
        <row r="2838">
          <cell r="A2838" t="str">
            <v>YNC6504501</v>
          </cell>
          <cell r="B2838" t="str">
            <v>Maxa compact 20vxl 45cm carbon</v>
          </cell>
        </row>
        <row r="2839">
          <cell r="A2839" t="str">
            <v>YNC6504501</v>
          </cell>
          <cell r="B2839" t="str">
            <v>Maxa compact 20vxl 45cm carbon</v>
          </cell>
        </row>
        <row r="2840">
          <cell r="A2840" t="str">
            <v>YNC6504801</v>
          </cell>
          <cell r="B2840" t="str">
            <v>Maxa compact 20vxl 48cm carbon</v>
          </cell>
        </row>
        <row r="2841">
          <cell r="A2841" t="str">
            <v>YNC6504801</v>
          </cell>
          <cell r="B2841" t="str">
            <v>Maxa compact 20vxl 48cm carbon</v>
          </cell>
        </row>
        <row r="2842">
          <cell r="A2842" t="str">
            <v>YNC6504801</v>
          </cell>
          <cell r="B2842" t="str">
            <v>Maxa compact 20vxl 48cm carbon</v>
          </cell>
        </row>
        <row r="2843">
          <cell r="A2843" t="str">
            <v>YNC6505101</v>
          </cell>
          <cell r="B2843" t="str">
            <v>Maxa compact 20vxl 51cm carbon</v>
          </cell>
        </row>
        <row r="2844">
          <cell r="A2844" t="str">
            <v>YNC6505101</v>
          </cell>
          <cell r="B2844" t="str">
            <v>Maxa compact 20vxl 51cm carbon</v>
          </cell>
        </row>
        <row r="2845">
          <cell r="A2845" t="str">
            <v>YNC6505101</v>
          </cell>
          <cell r="B2845" t="str">
            <v>Maxa compact 20vxl 51cm carbon</v>
          </cell>
        </row>
        <row r="2846">
          <cell r="A2846" t="str">
            <v>YNC6505401</v>
          </cell>
          <cell r="B2846" t="str">
            <v>Maxa compact 20vxl 54cm carbon</v>
          </cell>
        </row>
        <row r="2847">
          <cell r="A2847" t="str">
            <v>YNC6505401</v>
          </cell>
          <cell r="B2847" t="str">
            <v>Maxa compact 20vxl 54cm carbon</v>
          </cell>
        </row>
        <row r="2848">
          <cell r="A2848" t="str">
            <v>YNC6505401</v>
          </cell>
          <cell r="B2848" t="str">
            <v>Maxa compact 20vxl 54cm carbon</v>
          </cell>
        </row>
        <row r="2849">
          <cell r="A2849" t="str">
            <v>YEC9385132</v>
          </cell>
          <cell r="B2849" t="str">
            <v>Elsa 8vxl 51cm röd metallic</v>
          </cell>
        </row>
        <row r="2850">
          <cell r="A2850" t="str">
            <v>YEC9385132</v>
          </cell>
          <cell r="B2850" t="str">
            <v>Elsa 8vxl 51cm röd metallic</v>
          </cell>
        </row>
        <row r="2851">
          <cell r="A2851" t="str">
            <v>YEC9385132</v>
          </cell>
          <cell r="B2851" t="str">
            <v>Elsa 8vxl 51cm röd metallic</v>
          </cell>
        </row>
        <row r="2852">
          <cell r="A2852" t="str">
            <v>YNC1603801</v>
          </cell>
          <cell r="B2852" t="str">
            <v>Lodur 29" 38cm mörkgrå</v>
          </cell>
        </row>
        <row r="2853">
          <cell r="A2853" t="str">
            <v>YNC1603801</v>
          </cell>
          <cell r="B2853" t="str">
            <v>Lodur 29" 38cm mörkgrå</v>
          </cell>
        </row>
        <row r="2854">
          <cell r="A2854" t="str">
            <v>YNC1603801</v>
          </cell>
          <cell r="B2854" t="str">
            <v>Lodur 29" 38cm mörkgrå</v>
          </cell>
        </row>
        <row r="2855">
          <cell r="A2855" t="str">
            <v>YNC1604301</v>
          </cell>
          <cell r="B2855" t="str">
            <v>Lodur 29" 43cm mörkgrå</v>
          </cell>
        </row>
        <row r="2856">
          <cell r="A2856" t="str">
            <v>YNC1604301</v>
          </cell>
          <cell r="B2856" t="str">
            <v>Lodur 29" 43cm mörkgrå</v>
          </cell>
        </row>
        <row r="2857">
          <cell r="A2857" t="str">
            <v>YNC1604301</v>
          </cell>
          <cell r="B2857" t="str">
            <v>Lodur 29" 43cm mörkgrå</v>
          </cell>
        </row>
        <row r="2858">
          <cell r="A2858" t="str">
            <v>YNC1604801</v>
          </cell>
          <cell r="B2858" t="str">
            <v>Lodur 29" 48cm mörkgrå</v>
          </cell>
        </row>
        <row r="2859">
          <cell r="A2859" t="str">
            <v>YNC1604801</v>
          </cell>
          <cell r="B2859" t="str">
            <v>Lodur 29" 48cm mörkgrå</v>
          </cell>
        </row>
        <row r="2860">
          <cell r="A2860" t="str">
            <v>YNC1604801</v>
          </cell>
          <cell r="B2860" t="str">
            <v>Lodur 29" 48cm mörkgrå</v>
          </cell>
        </row>
        <row r="2861">
          <cell r="A2861" t="str">
            <v>YNC1605301</v>
          </cell>
          <cell r="B2861" t="str">
            <v>Lodur 29" 53cm mörkgrå</v>
          </cell>
        </row>
        <row r="2862">
          <cell r="A2862" t="str">
            <v>YNC1605301</v>
          </cell>
          <cell r="B2862" t="str">
            <v>Lodur 29" 53cm mörkgrå</v>
          </cell>
        </row>
        <row r="2863">
          <cell r="A2863" t="str">
            <v>YNC1605301</v>
          </cell>
          <cell r="B2863" t="str">
            <v>Lodur 29" 53cm mörkgrå</v>
          </cell>
        </row>
        <row r="2864">
          <cell r="A2864" t="str">
            <v>YNC0703801</v>
          </cell>
          <cell r="B2864" t="str">
            <v>Freke COMP 27,5" 38cm svart</v>
          </cell>
        </row>
        <row r="2865">
          <cell r="A2865" t="str">
            <v>YNC0703801</v>
          </cell>
          <cell r="B2865" t="str">
            <v>Freke COMP 27,5" 38cm svart</v>
          </cell>
        </row>
        <row r="2866">
          <cell r="A2866" t="str">
            <v>YNC0703801</v>
          </cell>
          <cell r="B2866" t="str">
            <v>Freke COMP 27,5" 38cm svart</v>
          </cell>
        </row>
        <row r="2867">
          <cell r="A2867" t="str">
            <v>YNC0704301</v>
          </cell>
          <cell r="B2867" t="str">
            <v>Freke COMP 27,5" 43cm svart</v>
          </cell>
        </row>
        <row r="2868">
          <cell r="A2868" t="str">
            <v>YNC0704301</v>
          </cell>
          <cell r="B2868" t="str">
            <v>Freke COMP 27,5" 43cm svart</v>
          </cell>
        </row>
        <row r="2869">
          <cell r="A2869" t="str">
            <v>YNC0704301</v>
          </cell>
          <cell r="B2869" t="str">
            <v>Freke COMP 27,5" 43cm svart</v>
          </cell>
        </row>
        <row r="2870">
          <cell r="A2870" t="str">
            <v>YNC0704801</v>
          </cell>
          <cell r="B2870" t="str">
            <v>Freke COMP 27,5" 48cm svart</v>
          </cell>
        </row>
        <row r="2871">
          <cell r="A2871" t="str">
            <v>YNC0704801</v>
          </cell>
          <cell r="B2871" t="str">
            <v>Freke COMP 27,5" 48cm svart</v>
          </cell>
        </row>
        <row r="2872">
          <cell r="A2872" t="str">
            <v>YNC0704801</v>
          </cell>
          <cell r="B2872" t="str">
            <v>Freke COMP 27,5" 48cm svart</v>
          </cell>
        </row>
        <row r="2873">
          <cell r="A2873" t="str">
            <v>YNC1704301</v>
          </cell>
          <cell r="B2873" t="str">
            <v>Freke COMP 29" 43cm svart</v>
          </cell>
        </row>
        <row r="2874">
          <cell r="A2874" t="str">
            <v>YNC1704301</v>
          </cell>
          <cell r="B2874" t="str">
            <v>Freke COMP 29" 43cm svart</v>
          </cell>
        </row>
        <row r="2875">
          <cell r="A2875" t="str">
            <v>YNC1704301</v>
          </cell>
          <cell r="B2875" t="str">
            <v>Freke COMP 29" 43cm svart</v>
          </cell>
        </row>
        <row r="2876">
          <cell r="A2876" t="str">
            <v>YNC1704801</v>
          </cell>
          <cell r="B2876" t="str">
            <v>Freke COMP 29" 48cm svart</v>
          </cell>
        </row>
        <row r="2877">
          <cell r="A2877" t="str">
            <v>YNC1704801</v>
          </cell>
          <cell r="B2877" t="str">
            <v>Freke COMP 29" 48cm svart</v>
          </cell>
        </row>
        <row r="2878">
          <cell r="A2878" t="str">
            <v>YNC1704801</v>
          </cell>
          <cell r="B2878" t="str">
            <v>Freke COMP 29" 48cm svart</v>
          </cell>
        </row>
        <row r="2879">
          <cell r="A2879" t="str">
            <v>YNC1705301</v>
          </cell>
          <cell r="B2879" t="str">
            <v>Freke COMP 29" 53cm svart</v>
          </cell>
        </row>
        <row r="2880">
          <cell r="A2880" t="str">
            <v>YNC1705301</v>
          </cell>
          <cell r="B2880" t="str">
            <v>Freke COMP 29" 53cm svart</v>
          </cell>
        </row>
        <row r="2881">
          <cell r="A2881" t="str">
            <v>YNC1705301</v>
          </cell>
          <cell r="B2881" t="str">
            <v>Freke COMP 29" 53cm svart</v>
          </cell>
        </row>
        <row r="2882">
          <cell r="A2882" t="str">
            <v>YNC0973801</v>
          </cell>
          <cell r="B2882" t="str">
            <v>Kile 27,5" 38cm svart</v>
          </cell>
        </row>
        <row r="2883">
          <cell r="A2883" t="str">
            <v>YNC0973801</v>
          </cell>
          <cell r="B2883" t="str">
            <v>Kile 27,5" 38cm svart</v>
          </cell>
        </row>
        <row r="2884">
          <cell r="A2884" t="str">
            <v>YNC0973801</v>
          </cell>
          <cell r="B2884" t="str">
            <v>Kile 27,5" 38cm svart</v>
          </cell>
        </row>
        <row r="2885">
          <cell r="A2885" t="str">
            <v>YNC0974301</v>
          </cell>
          <cell r="B2885" t="str">
            <v>Kile 27,5" 43cm svart</v>
          </cell>
        </row>
        <row r="2886">
          <cell r="A2886" t="str">
            <v>YNC0974301</v>
          </cell>
          <cell r="B2886" t="str">
            <v>Kile 27,5" 43cm svart</v>
          </cell>
        </row>
        <row r="2887">
          <cell r="A2887" t="str">
            <v>YNC0974301</v>
          </cell>
          <cell r="B2887" t="str">
            <v>Kile 27,5" 43cm svart</v>
          </cell>
        </row>
        <row r="2888">
          <cell r="A2888" t="str">
            <v>YNC0974801</v>
          </cell>
          <cell r="B2888" t="str">
            <v>Kile 27,5" 48cm svart</v>
          </cell>
        </row>
        <row r="2889">
          <cell r="A2889" t="str">
            <v>YNC0974801</v>
          </cell>
          <cell r="B2889" t="str">
            <v>Kile 27,5" 48cm svart</v>
          </cell>
        </row>
        <row r="2890">
          <cell r="A2890" t="str">
            <v>YNC0974801</v>
          </cell>
          <cell r="B2890" t="str">
            <v>Kile 27,5" 48cm svart</v>
          </cell>
        </row>
        <row r="2891">
          <cell r="A2891" t="str">
            <v>YNC1974301</v>
          </cell>
          <cell r="B2891" t="str">
            <v>Kile 29" 43cm svart</v>
          </cell>
        </row>
        <row r="2892">
          <cell r="A2892" t="str">
            <v>YNC1974301</v>
          </cell>
          <cell r="B2892" t="str">
            <v>Kile 29" 43cm svart</v>
          </cell>
        </row>
        <row r="2893">
          <cell r="A2893" t="str">
            <v>YNC1974301</v>
          </cell>
          <cell r="B2893" t="str">
            <v>Kile 29" 43cm svart</v>
          </cell>
        </row>
        <row r="2894">
          <cell r="A2894" t="str">
            <v>YNC1974801</v>
          </cell>
          <cell r="B2894" t="str">
            <v>Kile 29" 48cm svart</v>
          </cell>
        </row>
        <row r="2895">
          <cell r="A2895" t="str">
            <v>YNC1974801</v>
          </cell>
          <cell r="B2895" t="str">
            <v>Kile 29" 48cm svart</v>
          </cell>
        </row>
        <row r="2896">
          <cell r="A2896" t="str">
            <v>YNC1974801</v>
          </cell>
          <cell r="B2896" t="str">
            <v>Kile 29" 48cm svart</v>
          </cell>
        </row>
        <row r="2897">
          <cell r="A2897" t="str">
            <v>YNC1975301</v>
          </cell>
          <cell r="B2897" t="str">
            <v>Kile 29" 53cm svart</v>
          </cell>
        </row>
        <row r="2898">
          <cell r="A2898" t="str">
            <v>YNC1975301</v>
          </cell>
          <cell r="B2898" t="str">
            <v>Kile 29" 53cm svart</v>
          </cell>
        </row>
        <row r="2899">
          <cell r="A2899" t="str">
            <v>YNC1975301</v>
          </cell>
          <cell r="B2899" t="str">
            <v>Kile 29" 53cm svart</v>
          </cell>
        </row>
        <row r="2900">
          <cell r="A2900" t="str">
            <v>YNC0673801</v>
          </cell>
          <cell r="B2900" t="str">
            <v>Njord 27,5" 38cm grön</v>
          </cell>
        </row>
        <row r="2901">
          <cell r="A2901" t="str">
            <v>YNC0673801</v>
          </cell>
          <cell r="B2901" t="str">
            <v>Njord 27,5" 38cm grön</v>
          </cell>
        </row>
        <row r="2902">
          <cell r="A2902" t="str">
            <v>YNC0673801</v>
          </cell>
          <cell r="B2902" t="str">
            <v>Njord 27,5" 38cm grön</v>
          </cell>
        </row>
        <row r="2903">
          <cell r="A2903" t="str">
            <v>YNC0674301</v>
          </cell>
          <cell r="B2903" t="str">
            <v>Njord 27,5" 43cm grön</v>
          </cell>
        </row>
        <row r="2904">
          <cell r="A2904" t="str">
            <v>YNC0674301</v>
          </cell>
          <cell r="B2904" t="str">
            <v>Njord 27,5" 43cm grön</v>
          </cell>
        </row>
        <row r="2905">
          <cell r="A2905" t="str">
            <v>YNC0674301</v>
          </cell>
          <cell r="B2905" t="str">
            <v>Njord 27,5" 43cm grön</v>
          </cell>
        </row>
        <row r="2906">
          <cell r="A2906" t="str">
            <v>YNC0674801</v>
          </cell>
          <cell r="B2906" t="str">
            <v>Njord 27,5" 48cm grön</v>
          </cell>
        </row>
        <row r="2907">
          <cell r="A2907" t="str">
            <v>YNC0674801</v>
          </cell>
          <cell r="B2907" t="str">
            <v>Njord 27,5" 48cm grön</v>
          </cell>
        </row>
        <row r="2908">
          <cell r="A2908" t="str">
            <v>YNC0674801</v>
          </cell>
          <cell r="B2908" t="str">
            <v>Njord 27,5" 48cm grön</v>
          </cell>
        </row>
        <row r="2909">
          <cell r="A2909" t="str">
            <v>YNC1674301</v>
          </cell>
          <cell r="B2909" t="str">
            <v>Njord 29" 43cm grön</v>
          </cell>
        </row>
        <row r="2910">
          <cell r="A2910" t="str">
            <v>YNC1674301</v>
          </cell>
          <cell r="B2910" t="str">
            <v>Njord 29" 43cm grön</v>
          </cell>
        </row>
        <row r="2911">
          <cell r="A2911" t="str">
            <v>YNC1674301</v>
          </cell>
          <cell r="B2911" t="str">
            <v>Njord 29" 43cm grön</v>
          </cell>
        </row>
        <row r="2912">
          <cell r="A2912" t="str">
            <v>YNC1674801</v>
          </cell>
          <cell r="B2912" t="str">
            <v>Njord 29" 48cm grön</v>
          </cell>
        </row>
        <row r="2913">
          <cell r="A2913" t="str">
            <v>YNC1674801</v>
          </cell>
          <cell r="B2913" t="str">
            <v>Njord 29" 48cm grön</v>
          </cell>
        </row>
        <row r="2914">
          <cell r="A2914" t="str">
            <v>YNC1674801</v>
          </cell>
          <cell r="B2914" t="str">
            <v>Njord 29" 48cm grön</v>
          </cell>
        </row>
        <row r="2915">
          <cell r="A2915" t="str">
            <v>YNC1675301</v>
          </cell>
          <cell r="B2915" t="str">
            <v>Njord 29" 53cm grön</v>
          </cell>
        </row>
        <row r="2916">
          <cell r="A2916" t="str">
            <v>YNC1675301</v>
          </cell>
          <cell r="B2916" t="str">
            <v>Njord 29" 53cm grön</v>
          </cell>
        </row>
        <row r="2917">
          <cell r="A2917" t="str">
            <v>YNC1675301</v>
          </cell>
          <cell r="B2917" t="str">
            <v>Njord 29" 53cm grön</v>
          </cell>
        </row>
        <row r="2918">
          <cell r="A2918" t="str">
            <v>YNC1674302</v>
          </cell>
          <cell r="B2918" t="str">
            <v>Njord 29" 43cm svart</v>
          </cell>
        </row>
        <row r="2919">
          <cell r="A2919" t="str">
            <v>YNC1674302</v>
          </cell>
          <cell r="B2919" t="str">
            <v>Njord 29" 43cm svart</v>
          </cell>
        </row>
        <row r="2920">
          <cell r="A2920" t="str">
            <v>YNC1674302</v>
          </cell>
          <cell r="B2920" t="str">
            <v>Njord 29" 43cm svart</v>
          </cell>
        </row>
        <row r="2921">
          <cell r="A2921" t="str">
            <v>YNC1674802</v>
          </cell>
          <cell r="B2921" t="str">
            <v>Njord 29" 48cm svart</v>
          </cell>
        </row>
        <row r="2922">
          <cell r="A2922" t="str">
            <v>YNC1674802</v>
          </cell>
          <cell r="B2922" t="str">
            <v>Njord 29" 48cm svart</v>
          </cell>
        </row>
        <row r="2923">
          <cell r="A2923" t="str">
            <v>YNC1674802</v>
          </cell>
          <cell r="B2923" t="str">
            <v>Njord 29" 48cm svart</v>
          </cell>
        </row>
        <row r="2924">
          <cell r="A2924" t="str">
            <v>YNC1675302</v>
          </cell>
          <cell r="B2924" t="str">
            <v>Njord 29" 53cm svart</v>
          </cell>
        </row>
        <row r="2925">
          <cell r="A2925" t="str">
            <v>YNC1675302</v>
          </cell>
          <cell r="B2925" t="str">
            <v>Njord 29" 53cm svart</v>
          </cell>
        </row>
        <row r="2926">
          <cell r="A2926" t="str">
            <v>YNC1675302</v>
          </cell>
          <cell r="B2926" t="str">
            <v>Njord 29" 53cm svart</v>
          </cell>
        </row>
        <row r="2927">
          <cell r="A2927" t="str">
            <v>YNC1443301</v>
          </cell>
          <cell r="B2927" t="str">
            <v>Bjarke 26" 33cm svart</v>
          </cell>
        </row>
        <row r="2928">
          <cell r="A2928" t="str">
            <v>YNC1443301</v>
          </cell>
          <cell r="B2928" t="str">
            <v>Bjarke 26" 33cm svart</v>
          </cell>
        </row>
        <row r="2929">
          <cell r="A2929" t="str">
            <v>YNC1443301</v>
          </cell>
          <cell r="B2929" t="str">
            <v>Bjarke 26" 33cm svart</v>
          </cell>
        </row>
        <row r="2930">
          <cell r="A2930" t="str">
            <v>YNC1443801</v>
          </cell>
          <cell r="B2930" t="str">
            <v>Bjarke 26" 38cm svart</v>
          </cell>
        </row>
        <row r="2931">
          <cell r="A2931" t="str">
            <v>YNC1443801</v>
          </cell>
          <cell r="B2931" t="str">
            <v>Bjarke 26" 38cm svart</v>
          </cell>
        </row>
        <row r="2932">
          <cell r="A2932" t="str">
            <v>YNC1443801</v>
          </cell>
          <cell r="B2932" t="str">
            <v>Bjarke 26" 38cm svart</v>
          </cell>
        </row>
        <row r="2933">
          <cell r="A2933" t="str">
            <v>YNC1444301</v>
          </cell>
          <cell r="B2933" t="str">
            <v>Bjarke 26" 43cm svart</v>
          </cell>
        </row>
        <row r="2934">
          <cell r="A2934" t="str">
            <v>YNC1444301</v>
          </cell>
          <cell r="B2934" t="str">
            <v>Bjarke 26" 43cm svart</v>
          </cell>
        </row>
        <row r="2935">
          <cell r="A2935" t="str">
            <v>YNC1444301</v>
          </cell>
          <cell r="B2935" t="str">
            <v>Bjarke 26" 43cm svart</v>
          </cell>
        </row>
        <row r="2936">
          <cell r="A2936" t="str">
            <v>YNC1444801</v>
          </cell>
          <cell r="B2936" t="str">
            <v>Bjarke 26" 48cm svart</v>
          </cell>
        </row>
        <row r="2937">
          <cell r="A2937" t="str">
            <v>YNC1444801</v>
          </cell>
          <cell r="B2937" t="str">
            <v>Bjarke 26" 48cm svart</v>
          </cell>
        </row>
        <row r="2938">
          <cell r="A2938" t="str">
            <v>YNC1444801</v>
          </cell>
          <cell r="B2938" t="str">
            <v>Bjarke 26" 48cm svart</v>
          </cell>
        </row>
        <row r="2939">
          <cell r="A2939" t="str">
            <v>YNC1443302</v>
          </cell>
          <cell r="B2939" t="str">
            <v>Bjarke 26" 33cm grön</v>
          </cell>
        </row>
        <row r="2940">
          <cell r="A2940" t="str">
            <v>YNC1443302</v>
          </cell>
          <cell r="B2940" t="str">
            <v>Bjarke 26" 33cm grön</v>
          </cell>
        </row>
        <row r="2941">
          <cell r="A2941" t="str">
            <v>YNC1443302</v>
          </cell>
          <cell r="B2941" t="str">
            <v>Bjarke 26" 33cm grön</v>
          </cell>
        </row>
        <row r="2942">
          <cell r="A2942" t="str">
            <v>YNC1443802</v>
          </cell>
          <cell r="B2942" t="str">
            <v>Bjarke 26" 38cm grön</v>
          </cell>
        </row>
        <row r="2943">
          <cell r="A2943" t="str">
            <v>YNC1443802</v>
          </cell>
          <cell r="B2943" t="str">
            <v>Bjarke 26" 38cm grön</v>
          </cell>
        </row>
        <row r="2944">
          <cell r="A2944" t="str">
            <v>YNC1443802</v>
          </cell>
          <cell r="B2944" t="str">
            <v>Bjarke 26" 38cm grön</v>
          </cell>
        </row>
        <row r="2945">
          <cell r="A2945" t="str">
            <v>YNC1444302</v>
          </cell>
          <cell r="B2945" t="str">
            <v>Bjarke 26" 43cm grön</v>
          </cell>
        </row>
        <row r="2946">
          <cell r="A2946" t="str">
            <v>YNC1444302</v>
          </cell>
          <cell r="B2946" t="str">
            <v>Bjarke 26" 43cm grön</v>
          </cell>
        </row>
        <row r="2947">
          <cell r="A2947" t="str">
            <v>YNC1444302</v>
          </cell>
          <cell r="B2947" t="str">
            <v>Bjarke 26" 43cm grön</v>
          </cell>
        </row>
        <row r="2948">
          <cell r="A2948" t="str">
            <v>YNC1444802</v>
          </cell>
          <cell r="B2948" t="str">
            <v>Bjarke 26" 48cm grön</v>
          </cell>
        </row>
        <row r="2949">
          <cell r="A2949" t="str">
            <v>YNC1444802</v>
          </cell>
          <cell r="B2949" t="str">
            <v>Bjarke 26" 48cm grön</v>
          </cell>
        </row>
        <row r="2950">
          <cell r="A2950" t="str">
            <v>YNC1444802</v>
          </cell>
          <cell r="B2950" t="str">
            <v>Bjarke 26" 48cm grön</v>
          </cell>
        </row>
        <row r="2951">
          <cell r="A2951" t="str">
            <v>YNC1543801</v>
          </cell>
          <cell r="B2951" t="str">
            <v>Feima 26" 38cm svart/cerise</v>
          </cell>
        </row>
        <row r="2952">
          <cell r="A2952" t="str">
            <v>YNC1543801</v>
          </cell>
          <cell r="B2952" t="str">
            <v>Feima 26" 38cm svart/cerise</v>
          </cell>
        </row>
        <row r="2953">
          <cell r="A2953" t="str">
            <v>YNC1543801</v>
          </cell>
          <cell r="B2953" t="str">
            <v>Feima 26" 38cm svart/cerise</v>
          </cell>
        </row>
        <row r="2954">
          <cell r="A2954" t="str">
            <v>YNC1544301</v>
          </cell>
          <cell r="B2954" t="str">
            <v>Feima 26" 43cm svart/cerise</v>
          </cell>
        </row>
        <row r="2955">
          <cell r="A2955" t="str">
            <v>YNC1544301</v>
          </cell>
          <cell r="B2955" t="str">
            <v>Feima 26" 43cm svart/cerise</v>
          </cell>
        </row>
        <row r="2956">
          <cell r="A2956" t="str">
            <v>YNC1544301</v>
          </cell>
          <cell r="B2956" t="str">
            <v>Feima 26" 43cm svart/cerise</v>
          </cell>
        </row>
        <row r="2957">
          <cell r="A2957" t="str">
            <v>YNC1544801</v>
          </cell>
          <cell r="B2957" t="str">
            <v>Feima 26" 48cm svart/cerise</v>
          </cell>
        </row>
        <row r="2958">
          <cell r="A2958" t="str">
            <v>YNC1544801</v>
          </cell>
          <cell r="B2958" t="str">
            <v>Feima 26" 48cm svart/cerise</v>
          </cell>
        </row>
        <row r="2959">
          <cell r="A2959" t="str">
            <v>YNC1544801</v>
          </cell>
          <cell r="B2959" t="str">
            <v>Feima 26" 48cm svart/cerise</v>
          </cell>
        </row>
        <row r="2960">
          <cell r="A2960" t="str">
            <v>YNC1003301</v>
          </cell>
          <cell r="B2960" t="str">
            <v>Team jr 26" 33cm svart</v>
          </cell>
        </row>
        <row r="2961">
          <cell r="A2961" t="str">
            <v>YNC1003301</v>
          </cell>
          <cell r="B2961" t="str">
            <v>Team jr 26" 33cm svart</v>
          </cell>
        </row>
        <row r="2962">
          <cell r="A2962" t="str">
            <v>YNC1003301</v>
          </cell>
          <cell r="B2962" t="str">
            <v>Team jr 26" 33cm svart</v>
          </cell>
        </row>
        <row r="2963">
          <cell r="A2963" t="str">
            <v>Y6B08I51WG</v>
          </cell>
          <cell r="B2963" t="str">
            <v>RACER 1885TB HYDRO CARB CENT/V</v>
          </cell>
        </row>
        <row r="2964">
          <cell r="A2964" t="str">
            <v>Y6B08I51WG</v>
          </cell>
          <cell r="B2964" t="str">
            <v>RACER 1885TB HYDRO CARB CENT/V</v>
          </cell>
        </row>
        <row r="2965">
          <cell r="A2965" t="str">
            <v>Y6B08I51WG</v>
          </cell>
          <cell r="B2965" t="str">
            <v>RACER 1885TB HYDRO CARB CENT/V</v>
          </cell>
        </row>
        <row r="2966">
          <cell r="A2966" t="str">
            <v>Y6B08I53WG</v>
          </cell>
          <cell r="B2966" t="str">
            <v>RACER 1885TB HYDRO CARB CENT/V</v>
          </cell>
        </row>
        <row r="2967">
          <cell r="A2967" t="str">
            <v>Y6B08I53WG</v>
          </cell>
          <cell r="B2967" t="str">
            <v>RACER 1885TB HYDRO CARB CENT/V</v>
          </cell>
        </row>
        <row r="2968">
          <cell r="A2968" t="str">
            <v>Y6B08I53WG</v>
          </cell>
          <cell r="B2968" t="str">
            <v>RACER 1885TB HYDRO CARB CENT/V</v>
          </cell>
        </row>
        <row r="2969">
          <cell r="A2969" t="str">
            <v>Y6B08I55WG</v>
          </cell>
          <cell r="B2969" t="str">
            <v>RACER 1885TB HYDRO CARB CENT/V</v>
          </cell>
        </row>
        <row r="2970">
          <cell r="A2970" t="str">
            <v>Y6B08I55WG</v>
          </cell>
          <cell r="B2970" t="str">
            <v>RACER 1885TB HYDRO CARB CENT/V</v>
          </cell>
        </row>
        <row r="2971">
          <cell r="A2971" t="str">
            <v>Y6B08I55WG</v>
          </cell>
          <cell r="B2971" t="str">
            <v>RACER 1885TB HYDRO CARB CENT/V</v>
          </cell>
        </row>
        <row r="2972">
          <cell r="A2972" t="str">
            <v>Y6B08I57WG</v>
          </cell>
          <cell r="B2972" t="str">
            <v>RACER 1885TB HYDRO CARB CENT/V</v>
          </cell>
        </row>
        <row r="2973">
          <cell r="A2973" t="str">
            <v>Y6B08I57WG</v>
          </cell>
          <cell r="B2973" t="str">
            <v>RACER 1885TB HYDRO CARB CENT/V</v>
          </cell>
        </row>
        <row r="2974">
          <cell r="A2974" t="str">
            <v>Y6B08I57WG</v>
          </cell>
          <cell r="B2974" t="str">
            <v>RACER 1885TB HYDRO CARB CENT/V</v>
          </cell>
        </row>
        <row r="2975">
          <cell r="A2975" t="str">
            <v>Y6B08I59WG</v>
          </cell>
          <cell r="B2975" t="str">
            <v>RACER 1885TB HYDRO CARB CENT/V</v>
          </cell>
        </row>
        <row r="2976">
          <cell r="A2976" t="str">
            <v>Y6B08I59WG</v>
          </cell>
          <cell r="B2976" t="str">
            <v>RACER 1885TB HYDRO CARB CENT/V</v>
          </cell>
        </row>
        <row r="2977">
          <cell r="A2977" t="str">
            <v>Y6B08I59WG</v>
          </cell>
          <cell r="B2977" t="str">
            <v>RACER 1885TB HYDRO CARB CENT/V</v>
          </cell>
        </row>
        <row r="2978">
          <cell r="A2978" t="str">
            <v>Y6B08I61WG</v>
          </cell>
          <cell r="B2978" t="str">
            <v>RACER 1885TB HYDRO CARB CENT/V</v>
          </cell>
        </row>
        <row r="2979">
          <cell r="A2979" t="str">
            <v>Y6B08I61WG</v>
          </cell>
          <cell r="B2979" t="str">
            <v>RACER 1885TB HYDRO CARB CENT/V</v>
          </cell>
        </row>
        <row r="2980">
          <cell r="A2980" t="str">
            <v>Y6B08I61WG</v>
          </cell>
          <cell r="B2980" t="str">
            <v>RACER 1885TB HYDRO CARB CENT/V</v>
          </cell>
        </row>
        <row r="2981">
          <cell r="A2981" t="str">
            <v>Y6B14I50SL</v>
          </cell>
          <cell r="B2981" t="str">
            <v>RACER VIA NIRONE7 ALU MIX XEN</v>
          </cell>
        </row>
        <row r="2982">
          <cell r="A2982" t="str">
            <v>Y6B14I50SL</v>
          </cell>
          <cell r="B2982" t="str">
            <v>RACER VIA NIRONE7 ALU MIX XEN</v>
          </cell>
        </row>
        <row r="2983">
          <cell r="A2983" t="str">
            <v>Y6B14I50SL</v>
          </cell>
          <cell r="B2983" t="str">
            <v>RACER VIA NIRONE7 ALU MIX XEN</v>
          </cell>
        </row>
        <row r="2984">
          <cell r="A2984" t="str">
            <v>Y6B14I53SL</v>
          </cell>
          <cell r="B2984" t="str">
            <v>RACER VIA NIRONE7 ALU MIX XEN</v>
          </cell>
        </row>
        <row r="2985">
          <cell r="A2985" t="str">
            <v>Y6B14I53SL</v>
          </cell>
          <cell r="B2985" t="str">
            <v>RACER VIA NIRONE7 ALU MIX XEN</v>
          </cell>
        </row>
        <row r="2986">
          <cell r="A2986" t="str">
            <v>Y6B14I53SL</v>
          </cell>
          <cell r="B2986" t="str">
            <v>RACER VIA NIRONE7 ALU MIX XEN</v>
          </cell>
        </row>
        <row r="2987">
          <cell r="A2987" t="str">
            <v>Y6B14I55SL</v>
          </cell>
          <cell r="B2987" t="str">
            <v>RACER VIA NIRONE7 ALU MIX XEN</v>
          </cell>
        </row>
        <row r="2988">
          <cell r="A2988" t="str">
            <v>Y6B14I55SL</v>
          </cell>
          <cell r="B2988" t="str">
            <v>RACER VIA NIRONE7 ALU MIX XEN</v>
          </cell>
        </row>
        <row r="2989">
          <cell r="A2989" t="str">
            <v>Y6B14I55SL</v>
          </cell>
          <cell r="B2989" t="str">
            <v>RACER VIA NIRONE7 ALU MIX XEN</v>
          </cell>
        </row>
        <row r="2990">
          <cell r="A2990" t="str">
            <v>Y6B14I57SL</v>
          </cell>
          <cell r="B2990" t="str">
            <v>RACER VIA NIRONE7 ALU MIX XEN</v>
          </cell>
        </row>
        <row r="2991">
          <cell r="A2991" t="str">
            <v>Y6B14I57SL</v>
          </cell>
          <cell r="B2991" t="str">
            <v>RACER VIA NIRONE7 ALU MIX XEN</v>
          </cell>
        </row>
        <row r="2992">
          <cell r="A2992" t="str">
            <v>Y6B14I57SL</v>
          </cell>
          <cell r="B2992" t="str">
            <v>RACER VIA NIRONE7 ALU MIX XEN</v>
          </cell>
        </row>
        <row r="2993">
          <cell r="A2993" t="str">
            <v>Y6B14I59SL</v>
          </cell>
          <cell r="B2993" t="str">
            <v>RACER VIA NIRONE7 ALU MIX XEN</v>
          </cell>
        </row>
        <row r="2994">
          <cell r="A2994" t="str">
            <v>Y6B14I59SL</v>
          </cell>
          <cell r="B2994" t="str">
            <v>RACER VIA NIRONE7 ALU MIX XEN</v>
          </cell>
        </row>
        <row r="2995">
          <cell r="A2995" t="str">
            <v>Y6B14I59SL</v>
          </cell>
          <cell r="B2995" t="str">
            <v>RACER VIA NIRONE7 ALU MIX XEN</v>
          </cell>
        </row>
        <row r="2996">
          <cell r="A2996" t="str">
            <v>Y6B14I61SL</v>
          </cell>
          <cell r="B2996" t="str">
            <v>RACER VIA NIRONE7 ALU MIX XEN</v>
          </cell>
        </row>
        <row r="2997">
          <cell r="A2997" t="str">
            <v>Y6B14I61SL</v>
          </cell>
          <cell r="B2997" t="str">
            <v>RACER VIA NIRONE7 ALU MIX XEN</v>
          </cell>
        </row>
        <row r="2998">
          <cell r="A2998" t="str">
            <v>Y6B14I61SL</v>
          </cell>
          <cell r="B2998" t="str">
            <v>RACER VIA NIRONE7 ALU MIX XEN</v>
          </cell>
        </row>
        <row r="2999">
          <cell r="A2999" t="str">
            <v>Y6B16I46CY</v>
          </cell>
          <cell r="B2999" t="str">
            <v>RACER KAMPANJ VIA NIRONE SORA</v>
          </cell>
        </row>
        <row r="3000">
          <cell r="A3000" t="str">
            <v>Y6B16I46CY</v>
          </cell>
          <cell r="B3000" t="str">
            <v>RACER KAMPANJ VIA NIRONE SORA</v>
          </cell>
        </row>
        <row r="3001">
          <cell r="A3001" t="str">
            <v>Y6B16I46CY</v>
          </cell>
          <cell r="B3001" t="str">
            <v>RACER KAMPANJ VIA NIRONE SORA</v>
          </cell>
        </row>
        <row r="3002">
          <cell r="A3002" t="str">
            <v>Y6B16I50CY</v>
          </cell>
          <cell r="B3002" t="str">
            <v>RACER KAMPANJ VIA NIRONE SORA</v>
          </cell>
        </row>
        <row r="3003">
          <cell r="A3003" t="str">
            <v>Y6B16I50CY</v>
          </cell>
          <cell r="B3003" t="str">
            <v>RACER KAMPANJ VIA NIRONE SORA</v>
          </cell>
        </row>
        <row r="3004">
          <cell r="A3004" t="str">
            <v>Y6B16I50CY</v>
          </cell>
          <cell r="B3004" t="str">
            <v>RACER KAMPANJ VIA NIRONE SORA</v>
          </cell>
        </row>
        <row r="3005">
          <cell r="A3005" t="str">
            <v>Y6B16I55CY</v>
          </cell>
          <cell r="B3005" t="str">
            <v>RACER KAMPANJ VIA NIRONE SORA</v>
          </cell>
        </row>
        <row r="3006">
          <cell r="A3006" t="str">
            <v>Y6B16I55CY</v>
          </cell>
          <cell r="B3006" t="str">
            <v>RACER KAMPANJ VIA NIRONE SORA</v>
          </cell>
        </row>
        <row r="3007">
          <cell r="A3007" t="str">
            <v>Y6B16I55CY</v>
          </cell>
          <cell r="B3007" t="str">
            <v>RACER KAMPANJ VIA NIRONE SORA</v>
          </cell>
        </row>
        <row r="3008">
          <cell r="A3008" t="str">
            <v>Y6B16I59CY</v>
          </cell>
          <cell r="B3008" t="str">
            <v>RACER KAMPANJ VIA NIRONE SORA</v>
          </cell>
        </row>
        <row r="3009">
          <cell r="A3009" t="str">
            <v>Y6B16I59CY</v>
          </cell>
          <cell r="B3009" t="str">
            <v>RACER KAMPANJ VIA NIRONE SORA</v>
          </cell>
        </row>
        <row r="3010">
          <cell r="A3010" t="str">
            <v>Y6B16I59CY</v>
          </cell>
          <cell r="B3010" t="str">
            <v>RACER KAMPANJ VIA NIRONE SORA</v>
          </cell>
        </row>
        <row r="3011">
          <cell r="A3011" t="str">
            <v>Y6B20I49CX</v>
          </cell>
          <cell r="B3011" t="str">
            <v>RACER FREC.CEL SHIM ULTEGRALT</v>
          </cell>
        </row>
        <row r="3012">
          <cell r="A3012" t="str">
            <v>Y6B20I49CX</v>
          </cell>
          <cell r="B3012" t="str">
            <v>RACER FREC.CEL SHIM ULTEGRALT</v>
          </cell>
        </row>
        <row r="3013">
          <cell r="A3013" t="str">
            <v>Y6B20I49CX</v>
          </cell>
          <cell r="B3013" t="str">
            <v>RACER FREC.CEL SHIM ULTEGRALT</v>
          </cell>
        </row>
        <row r="3014">
          <cell r="A3014" t="str">
            <v>Y6B20I51CX</v>
          </cell>
          <cell r="B3014" t="str">
            <v>RACER FREC.CEL SHIM ULTEGRA</v>
          </cell>
        </row>
        <row r="3015">
          <cell r="A3015" t="str">
            <v>Y6B20I51CX</v>
          </cell>
          <cell r="B3015" t="str">
            <v>RACER FREC.CEL SHIM ULTEGRA</v>
          </cell>
        </row>
        <row r="3016">
          <cell r="A3016" t="str">
            <v>Y6B20I51CX</v>
          </cell>
          <cell r="B3016" t="str">
            <v>RACER FREC.CEL SHIM ULTEGRA</v>
          </cell>
        </row>
        <row r="3017">
          <cell r="A3017" t="str">
            <v>Y6B20I53CX</v>
          </cell>
          <cell r="B3017" t="str">
            <v>RACER FREC.CEL SHIM ULTEGRA</v>
          </cell>
        </row>
        <row r="3018">
          <cell r="A3018" t="str">
            <v>Y6B20I53CX</v>
          </cell>
          <cell r="B3018" t="str">
            <v>RACER FREC.CEL SHIM ULTEGRA</v>
          </cell>
        </row>
        <row r="3019">
          <cell r="A3019" t="str">
            <v>Y6B20I53CX</v>
          </cell>
          <cell r="B3019" t="str">
            <v>RACER FREC.CEL SHIM ULTEGRA</v>
          </cell>
        </row>
        <row r="3020">
          <cell r="A3020" t="str">
            <v>Y6B20I55CX</v>
          </cell>
          <cell r="B3020" t="str">
            <v>RACER FREC.CEL SHIM ULTEGRA</v>
          </cell>
        </row>
        <row r="3021">
          <cell r="A3021" t="str">
            <v>Y6B20I55CX</v>
          </cell>
          <cell r="B3021" t="str">
            <v>RACER FREC.CEL SHIM ULTEGRA</v>
          </cell>
        </row>
        <row r="3022">
          <cell r="A3022" t="str">
            <v>Y6B20I55CX</v>
          </cell>
          <cell r="B3022" t="str">
            <v>RACER FREC.CEL SHIM ULTEGRA</v>
          </cell>
        </row>
        <row r="3023">
          <cell r="A3023" t="str">
            <v>Y6B20I57CX</v>
          </cell>
          <cell r="B3023" t="str">
            <v>RACER FREC.CEL SHIM ULTEGRA</v>
          </cell>
        </row>
        <row r="3024">
          <cell r="A3024" t="str">
            <v>Y6B20I57CX</v>
          </cell>
          <cell r="B3024" t="str">
            <v>RACER FREC.CEL SHIM ULTEGRA</v>
          </cell>
        </row>
        <row r="3025">
          <cell r="A3025" t="str">
            <v>Y6B20I57CX</v>
          </cell>
          <cell r="B3025" t="str">
            <v>RACER FREC.CEL SHIM ULTEGRA</v>
          </cell>
        </row>
        <row r="3026">
          <cell r="A3026" t="str">
            <v>Y6B20I59CX</v>
          </cell>
          <cell r="B3026" t="str">
            <v>RACER FREC.CEL SHIM ULTEGRA</v>
          </cell>
        </row>
        <row r="3027">
          <cell r="A3027" t="str">
            <v>Y6B20I59CX</v>
          </cell>
          <cell r="B3027" t="str">
            <v>RACER FREC.CEL SHIM ULTEGRA</v>
          </cell>
        </row>
        <row r="3028">
          <cell r="A3028" t="str">
            <v>Y6B20I59CX</v>
          </cell>
          <cell r="B3028" t="str">
            <v>RACER FREC.CEL SHIM ULTEGRA</v>
          </cell>
        </row>
        <row r="3029">
          <cell r="A3029" t="str">
            <v>Y6B20I61CX</v>
          </cell>
          <cell r="B3029" t="str">
            <v>RACER FREC.CEL SHIM ULTEGRA</v>
          </cell>
        </row>
        <row r="3030">
          <cell r="A3030" t="str">
            <v>Y6B20I61CX</v>
          </cell>
          <cell r="B3030" t="str">
            <v>RACER FREC.CEL SHIM ULTEGRA</v>
          </cell>
        </row>
        <row r="3031">
          <cell r="A3031" t="str">
            <v>Y6B20I61CX</v>
          </cell>
          <cell r="B3031" t="str">
            <v>RACER FREC.CEL SHIM ULTEGRA</v>
          </cell>
        </row>
        <row r="3032">
          <cell r="A3032" t="str">
            <v>Y6B21I53CZ</v>
          </cell>
          <cell r="B3032" t="str">
            <v>RACER RG L/CA CAMP.REC 53 CM</v>
          </cell>
        </row>
        <row r="3033">
          <cell r="A3033" t="str">
            <v>Y6B21I53CZ</v>
          </cell>
          <cell r="B3033" t="str">
            <v>RACER RG L/CA CAMP.REC 53 CM</v>
          </cell>
        </row>
        <row r="3034">
          <cell r="A3034" t="str">
            <v>Y6B21I53CZ</v>
          </cell>
          <cell r="B3034" t="str">
            <v>RACER RG L/CA CAMP.REC 53 CM</v>
          </cell>
        </row>
        <row r="3035">
          <cell r="A3035" t="str">
            <v>Y6B21I55CZ</v>
          </cell>
          <cell r="B3035" t="str">
            <v>RACER RG L/CA CAMP.REC 55 CM</v>
          </cell>
        </row>
        <row r="3036">
          <cell r="A3036" t="str">
            <v>Y6B21I55CZ</v>
          </cell>
          <cell r="B3036" t="str">
            <v>RACER RG L/CA CAMP.REC 55 CM</v>
          </cell>
        </row>
        <row r="3037">
          <cell r="A3037" t="str">
            <v>Y6B21I55CZ</v>
          </cell>
          <cell r="B3037" t="str">
            <v>RACER RG L/CA CAMP.REC 55 CM</v>
          </cell>
        </row>
        <row r="3038">
          <cell r="A3038" t="str">
            <v>Y6B21I57CZ</v>
          </cell>
          <cell r="B3038" t="str">
            <v>RACER RG L/CA CAMP.REC 57 CM</v>
          </cell>
        </row>
        <row r="3039">
          <cell r="A3039" t="str">
            <v>Y6B21I57CZ</v>
          </cell>
          <cell r="B3039" t="str">
            <v>RACER RG L/CA CAMP.REC 57 CM</v>
          </cell>
        </row>
        <row r="3040">
          <cell r="A3040" t="str">
            <v>Y6B21I57CZ</v>
          </cell>
          <cell r="B3040" t="str">
            <v>RACER RG L/CA CAMP.REC 57 CM</v>
          </cell>
        </row>
        <row r="3041">
          <cell r="A3041" t="str">
            <v>Y6B21I59CZ</v>
          </cell>
          <cell r="B3041" t="str">
            <v>RACER RG L/CA CAMP.REC 59 CM</v>
          </cell>
        </row>
        <row r="3042">
          <cell r="A3042" t="str">
            <v>Y6B21I59CZ</v>
          </cell>
          <cell r="B3042" t="str">
            <v>RACER RG L/CA CAMP.REC 59 CM</v>
          </cell>
        </row>
        <row r="3043">
          <cell r="A3043" t="str">
            <v>Y6B21I59CZ</v>
          </cell>
          <cell r="B3043" t="str">
            <v>RACER RG L/CA CAMP.REC 59 CM</v>
          </cell>
        </row>
        <row r="3044">
          <cell r="A3044" t="str">
            <v>Y6B21I61CZ</v>
          </cell>
          <cell r="B3044" t="str">
            <v>RACER RG L/CA CAMP.REC 61 CM</v>
          </cell>
        </row>
        <row r="3045">
          <cell r="A3045" t="str">
            <v>Y6B21I61CZ</v>
          </cell>
          <cell r="B3045" t="str">
            <v>RACER RG L/CA CAMP.REC 61 CM</v>
          </cell>
        </row>
        <row r="3046">
          <cell r="A3046" t="str">
            <v>Y6B21I61CZ</v>
          </cell>
          <cell r="B3046" t="str">
            <v>RACER RG L/CA CAMP.REC 61 CM</v>
          </cell>
        </row>
        <row r="3047">
          <cell r="A3047" t="str">
            <v>Y6B25I51EL</v>
          </cell>
          <cell r="B3047" t="str">
            <v>RACER 928 CAR L CA CHORUS 10V</v>
          </cell>
        </row>
        <row r="3048">
          <cell r="A3048" t="str">
            <v>Y6B25I51EL</v>
          </cell>
          <cell r="B3048" t="str">
            <v>RACER 928 CAR L CA CHORUS 10V</v>
          </cell>
        </row>
        <row r="3049">
          <cell r="A3049" t="str">
            <v>Y6B25I51EL</v>
          </cell>
          <cell r="B3049" t="str">
            <v>RACER 928 CAR L CA CHORUS 10V</v>
          </cell>
        </row>
        <row r="3050">
          <cell r="A3050" t="str">
            <v>Y6B25I53EL</v>
          </cell>
          <cell r="B3050" t="str">
            <v>RACER 928 CAR L CA CHORUS 10V</v>
          </cell>
        </row>
        <row r="3051">
          <cell r="A3051" t="str">
            <v>Y6B25I53EL</v>
          </cell>
          <cell r="B3051" t="str">
            <v>RACER 928 CAR L CA CHORUS 10V</v>
          </cell>
        </row>
        <row r="3052">
          <cell r="A3052" t="str">
            <v>Y6B25I53EL</v>
          </cell>
          <cell r="B3052" t="str">
            <v>RACER 928 CAR L CA CHORUS 10V</v>
          </cell>
        </row>
        <row r="3053">
          <cell r="A3053" t="str">
            <v>Y6B25I55EL</v>
          </cell>
          <cell r="B3053" t="str">
            <v>RACER 928 CAR L CA CHORUS 10V</v>
          </cell>
        </row>
        <row r="3054">
          <cell r="A3054" t="str">
            <v>Y6B25I55EL</v>
          </cell>
          <cell r="B3054" t="str">
            <v>RACER 928 CAR L CA CHORUS 10V</v>
          </cell>
        </row>
        <row r="3055">
          <cell r="A3055" t="str">
            <v>Y6B25I55EL</v>
          </cell>
          <cell r="B3055" t="str">
            <v>RACER 928 CAR L CA CHORUS 10V</v>
          </cell>
        </row>
        <row r="3056">
          <cell r="A3056" t="str">
            <v>Y6B25I57EL</v>
          </cell>
          <cell r="B3056" t="str">
            <v>RACER 928 CAR L CA CHORUS 10V</v>
          </cell>
        </row>
        <row r="3057">
          <cell r="A3057" t="str">
            <v>Y6B25I57EL</v>
          </cell>
          <cell r="B3057" t="str">
            <v>RACER 928 CAR L CA CHORUS 10V</v>
          </cell>
        </row>
        <row r="3058">
          <cell r="A3058" t="str">
            <v>Y6B25I57EL</v>
          </cell>
          <cell r="B3058" t="str">
            <v>RACER 928 CAR L CA CHORUS 10V</v>
          </cell>
        </row>
        <row r="3059">
          <cell r="A3059" t="str">
            <v>Y6B25I59EL</v>
          </cell>
          <cell r="B3059" t="str">
            <v>RACER 928 CAR L CA CHORUS 10V</v>
          </cell>
        </row>
        <row r="3060">
          <cell r="A3060" t="str">
            <v>Y6B25I59EL</v>
          </cell>
          <cell r="B3060" t="str">
            <v>RACER 928 CAR L CA CHORUS 10V</v>
          </cell>
        </row>
        <row r="3061">
          <cell r="A3061" t="str">
            <v>Y6B25I59EL</v>
          </cell>
          <cell r="B3061" t="str">
            <v>RACER 928 CAR L CA CHORUS 10V</v>
          </cell>
        </row>
        <row r="3062">
          <cell r="A3062" t="str">
            <v>Y6B25I61EL</v>
          </cell>
          <cell r="B3062" t="str">
            <v>RACER 928 CAR L CA CHORUS 10V</v>
          </cell>
        </row>
        <row r="3063">
          <cell r="A3063" t="str">
            <v>Y6B25I61EL</v>
          </cell>
          <cell r="B3063" t="str">
            <v>RACER 928 CAR L CA CHORUS 10V</v>
          </cell>
        </row>
        <row r="3064">
          <cell r="A3064" t="str">
            <v>Y6B25I61EL</v>
          </cell>
          <cell r="B3064" t="str">
            <v>RACER 928 CAR L CA CHORUS 10V</v>
          </cell>
        </row>
        <row r="3065">
          <cell r="A3065" t="str">
            <v>Y6B27I50EB</v>
          </cell>
          <cell r="B3065" t="str">
            <v>RACER 928CARBON MIX SHIM ULTEG</v>
          </cell>
        </row>
        <row r="3066">
          <cell r="A3066" t="str">
            <v>Y6B27I50EB</v>
          </cell>
          <cell r="B3066" t="str">
            <v>RACER 928CARBON MIX SHIM ULTEG</v>
          </cell>
        </row>
        <row r="3067">
          <cell r="A3067" t="str">
            <v>Y6B27I50EB</v>
          </cell>
          <cell r="B3067" t="str">
            <v>RACER 928CARBON MIX SHIM ULTEG</v>
          </cell>
        </row>
        <row r="3068">
          <cell r="A3068" t="str">
            <v>Y6B27I53EB</v>
          </cell>
          <cell r="B3068" t="str">
            <v>RACER 928CARBON MIX SHIM ULTEG</v>
          </cell>
        </row>
        <row r="3069">
          <cell r="A3069" t="str">
            <v>Y6B27I53EB</v>
          </cell>
          <cell r="B3069" t="str">
            <v>RACER 928CARBON MIX SHIM ULTEG</v>
          </cell>
        </row>
        <row r="3070">
          <cell r="A3070" t="str">
            <v>Y6B27I53EB</v>
          </cell>
          <cell r="B3070" t="str">
            <v>RACER 928CARBON MIX SHIM ULTEG</v>
          </cell>
        </row>
        <row r="3071">
          <cell r="A3071" t="str">
            <v>Y6B27I55EB</v>
          </cell>
          <cell r="B3071" t="str">
            <v>RACER 928CARBON MIX SHIM ULTEG</v>
          </cell>
        </row>
        <row r="3072">
          <cell r="A3072" t="str">
            <v>Y6B27I55EB</v>
          </cell>
          <cell r="B3072" t="str">
            <v>RACER 928CARBON MIX SHIM ULTEG</v>
          </cell>
        </row>
        <row r="3073">
          <cell r="A3073" t="str">
            <v>Y6B27I55EB</v>
          </cell>
          <cell r="B3073" t="str">
            <v>RACER 928CARBON MIX SHIM ULTEG</v>
          </cell>
        </row>
        <row r="3074">
          <cell r="A3074" t="str">
            <v>Y6B27I58EB</v>
          </cell>
          <cell r="B3074" t="str">
            <v>RACER 928CARBON MIX SHIM ULTEG</v>
          </cell>
        </row>
        <row r="3075">
          <cell r="A3075" t="str">
            <v>Y6B27I58EB</v>
          </cell>
          <cell r="B3075" t="str">
            <v>RACER 928CARBON MIX SHIM ULTEG</v>
          </cell>
        </row>
        <row r="3076">
          <cell r="A3076" t="str">
            <v>Y6B27I58EB</v>
          </cell>
          <cell r="B3076" t="str">
            <v>RACER 928CARBON MIX SHIM ULTEG</v>
          </cell>
        </row>
        <row r="3077">
          <cell r="A3077" t="str">
            <v>Y6B27I61EB</v>
          </cell>
          <cell r="B3077" t="str">
            <v>RACER 928CARBON MIX SHIM ULTEG</v>
          </cell>
        </row>
        <row r="3078">
          <cell r="A3078" t="str">
            <v>Y6B27I61EB</v>
          </cell>
          <cell r="B3078" t="str">
            <v>RACER 928CARBON MIX SHIM ULTEG</v>
          </cell>
        </row>
        <row r="3079">
          <cell r="A3079" t="str">
            <v>Y6B27I61EB</v>
          </cell>
          <cell r="B3079" t="str">
            <v>RACER 928CARBON MIX SHIM ULTEG</v>
          </cell>
        </row>
        <row r="3080">
          <cell r="A3080" t="str">
            <v>Y6B28I50CY</v>
          </cell>
          <cell r="B3080" t="str">
            <v>RACER VIA NIRONE7 ALU/CARB ULT</v>
          </cell>
        </row>
        <row r="3081">
          <cell r="A3081" t="str">
            <v>Y6B28I50CY</v>
          </cell>
          <cell r="B3081" t="str">
            <v>RACER VIA NIRONE7 ALU/CARB ULT</v>
          </cell>
        </row>
        <row r="3082">
          <cell r="A3082" t="str">
            <v>Y6B28I50CY</v>
          </cell>
          <cell r="B3082" t="str">
            <v>RACER VIA NIRONE7 ALU/CARB ULT</v>
          </cell>
        </row>
        <row r="3083">
          <cell r="A3083" t="str">
            <v>Y6B28I53CY</v>
          </cell>
          <cell r="B3083" t="str">
            <v>RACER VIA NIRONE7 ALU/CARB ULT</v>
          </cell>
        </row>
        <row r="3084">
          <cell r="A3084" t="str">
            <v>Y6B28I53CY</v>
          </cell>
          <cell r="B3084" t="str">
            <v>RACER VIA NIRONE7 ALU/CARB ULT</v>
          </cell>
        </row>
        <row r="3085">
          <cell r="A3085" t="str">
            <v>Y6B28I53CY</v>
          </cell>
          <cell r="B3085" t="str">
            <v>RACER VIA NIRONE7 ALU/CARB ULT</v>
          </cell>
        </row>
        <row r="3086">
          <cell r="A3086" t="str">
            <v>Y6B28I55CY</v>
          </cell>
          <cell r="B3086" t="str">
            <v>RACER VIA NIRONE7 ALU/CARB ULT</v>
          </cell>
        </row>
        <row r="3087">
          <cell r="A3087" t="str">
            <v>Y6B28I55CY</v>
          </cell>
          <cell r="B3087" t="str">
            <v>RACER VIA NIRONE7 ALU/CARB ULT</v>
          </cell>
        </row>
        <row r="3088">
          <cell r="A3088" t="str">
            <v>Y6B28I55CY</v>
          </cell>
          <cell r="B3088" t="str">
            <v>RACER VIA NIRONE7 ALU/CARB ULT</v>
          </cell>
        </row>
        <row r="3089">
          <cell r="A3089" t="str">
            <v>Y6B28I57CY</v>
          </cell>
          <cell r="B3089" t="str">
            <v>RACER VIA NIRONE7 ALU/CARB ULT</v>
          </cell>
        </row>
        <row r="3090">
          <cell r="A3090" t="str">
            <v>Y6B28I57CY</v>
          </cell>
          <cell r="B3090" t="str">
            <v>RACER VIA NIRONE7 ALU/CARB ULT</v>
          </cell>
        </row>
        <row r="3091">
          <cell r="A3091" t="str">
            <v>Y6B28I57CY</v>
          </cell>
          <cell r="B3091" t="str">
            <v>RACER VIA NIRONE7 ALU/CARB ULT</v>
          </cell>
        </row>
        <row r="3092">
          <cell r="A3092" t="str">
            <v>Y6B28I59CY</v>
          </cell>
          <cell r="B3092" t="str">
            <v>RACER VIA NIRONE7 ALU/CARB ULT</v>
          </cell>
        </row>
        <row r="3093">
          <cell r="A3093" t="str">
            <v>Y6B28I59CY</v>
          </cell>
          <cell r="B3093" t="str">
            <v>RACER VIA NIRONE7 ALU/CARB ULT</v>
          </cell>
        </row>
        <row r="3094">
          <cell r="A3094" t="str">
            <v>Y6B28I59CY</v>
          </cell>
          <cell r="B3094" t="str">
            <v>RACER VIA NIRONE7 ALU/CARB ULT</v>
          </cell>
        </row>
        <row r="3095">
          <cell r="A3095" t="str">
            <v>Y6B28I61CY</v>
          </cell>
          <cell r="B3095" t="str">
            <v>RACER VIA NIRONE7 ALU/CARB ULT</v>
          </cell>
        </row>
        <row r="3096">
          <cell r="A3096" t="str">
            <v>Y6B28I61CY</v>
          </cell>
          <cell r="B3096" t="str">
            <v>RACER VIA NIRONE7 ALU/CARB ULT</v>
          </cell>
        </row>
        <row r="3097">
          <cell r="A3097" t="str">
            <v>Y6B28I61CY</v>
          </cell>
          <cell r="B3097" t="str">
            <v>RACER VIA NIRONE7 ALU/CARB ULT</v>
          </cell>
        </row>
        <row r="3098">
          <cell r="A3098" t="str">
            <v>Y6B50I43EM</v>
          </cell>
          <cell r="B3098" t="str">
            <v>MTB OETZI 9300 SHIM XT/LW V-BR</v>
          </cell>
        </row>
        <row r="3099">
          <cell r="A3099" t="str">
            <v>Y6B50I43EM</v>
          </cell>
          <cell r="B3099" t="str">
            <v>MTB OETZI 9300 SHIM XT/LW V-BR</v>
          </cell>
        </row>
        <row r="3100">
          <cell r="A3100" t="str">
            <v>Y6B50I43EM</v>
          </cell>
          <cell r="B3100" t="str">
            <v>MTB OETZI 9300 SHIM XT/LW V-BR</v>
          </cell>
        </row>
        <row r="3101">
          <cell r="A3101" t="str">
            <v>Y6B50I48EM</v>
          </cell>
          <cell r="B3101" t="str">
            <v>MTB OETZI 9300 SHIM XT/LW V-BR</v>
          </cell>
        </row>
        <row r="3102">
          <cell r="A3102" t="str">
            <v>Y6B50I48EM</v>
          </cell>
          <cell r="B3102" t="str">
            <v>MTB OETZI 9300 SHIM XT/LW V-BR</v>
          </cell>
        </row>
        <row r="3103">
          <cell r="A3103" t="str">
            <v>Y6B50I48EM</v>
          </cell>
          <cell r="B3103" t="str">
            <v>MTB OETZI 9300 SHIM XT/LW V-BR</v>
          </cell>
        </row>
        <row r="3104">
          <cell r="A3104" t="str">
            <v>Y6B50I53EM</v>
          </cell>
          <cell r="B3104" t="str">
            <v>MTB OETZI 9300 SHIM XT/LW V-BR</v>
          </cell>
        </row>
        <row r="3105">
          <cell r="A3105" t="str">
            <v>Y6B50I53EM</v>
          </cell>
          <cell r="B3105" t="str">
            <v>MTB OETZI 9300 SHIM XT/LW V-BR</v>
          </cell>
        </row>
        <row r="3106">
          <cell r="A3106" t="str">
            <v>Y6B50I53EM</v>
          </cell>
          <cell r="B3106" t="str">
            <v>MTB OETZI 9300 SHIM XT/LW V-BR</v>
          </cell>
        </row>
        <row r="3107">
          <cell r="A3107" t="str">
            <v>Y6B56I43DB</v>
          </cell>
          <cell r="B3107" t="str">
            <v>MTB OETZI 9200 SHIM LX DISC</v>
          </cell>
        </row>
        <row r="3108">
          <cell r="A3108" t="str">
            <v>Y6B56I43DB</v>
          </cell>
          <cell r="B3108" t="str">
            <v>MTB OETZI 9200 SHIM LX DISC</v>
          </cell>
        </row>
        <row r="3109">
          <cell r="A3109" t="str">
            <v>Y6B56I43DB</v>
          </cell>
          <cell r="B3109" t="str">
            <v>MTB OETZI 9200 SHIM LX DISC</v>
          </cell>
        </row>
        <row r="3110">
          <cell r="A3110" t="str">
            <v>Y6B56I48DB</v>
          </cell>
          <cell r="B3110" t="str">
            <v>MTB OETZI 9200 SHIM LX DISC</v>
          </cell>
        </row>
        <row r="3111">
          <cell r="A3111" t="str">
            <v>Y6B56I48DB</v>
          </cell>
          <cell r="B3111" t="str">
            <v>MTB OETZI 9200 SHIM LX DISC</v>
          </cell>
        </row>
        <row r="3112">
          <cell r="A3112" t="str">
            <v>Y6B56I48DB</v>
          </cell>
          <cell r="B3112" t="str">
            <v>MTB OETZI 9200 SHIM LX DISC</v>
          </cell>
        </row>
        <row r="3113">
          <cell r="A3113" t="str">
            <v>Y6B56I53DB</v>
          </cell>
          <cell r="B3113" t="str">
            <v>MTB OETZI 9200 SHIM LX DISC</v>
          </cell>
        </row>
        <row r="3114">
          <cell r="A3114" t="str">
            <v>Y6B56I53DB</v>
          </cell>
          <cell r="B3114" t="str">
            <v>MTB OETZI 9200 SHIM LX DISC</v>
          </cell>
        </row>
        <row r="3115">
          <cell r="A3115" t="str">
            <v>Y6B56I53DB</v>
          </cell>
          <cell r="B3115" t="str">
            <v>MTB OETZI 9200 SHIM LX DISC</v>
          </cell>
        </row>
        <row r="3116">
          <cell r="A3116" t="str">
            <v>Y6B59I43KW</v>
          </cell>
          <cell r="B3116" t="str">
            <v>MTB MUTT 7400 ALU/DB LX DEORED</v>
          </cell>
        </row>
        <row r="3117">
          <cell r="A3117" t="str">
            <v>Y6B59I43KW</v>
          </cell>
          <cell r="B3117" t="str">
            <v>MTB MUTT 7400 ALU/DB LX DEORED</v>
          </cell>
        </row>
        <row r="3118">
          <cell r="A3118" t="str">
            <v>Y6B59I43KW</v>
          </cell>
          <cell r="B3118" t="str">
            <v>MTB MUTT 7400 ALU/DB LX DEORED</v>
          </cell>
        </row>
        <row r="3119">
          <cell r="A3119" t="str">
            <v>Y6B59I48KW</v>
          </cell>
          <cell r="B3119" t="str">
            <v>MTB MUTT 7400 ALU/DB LX DEORED</v>
          </cell>
        </row>
        <row r="3120">
          <cell r="A3120" t="str">
            <v>Y6B59I48KW</v>
          </cell>
          <cell r="B3120" t="str">
            <v>MTB MUTT 7400 ALU/DB LX DEORED</v>
          </cell>
        </row>
        <row r="3121">
          <cell r="A3121" t="str">
            <v>Y6B59I48KW</v>
          </cell>
          <cell r="B3121" t="str">
            <v>MTB MUTT 7400 ALU/DB LX DEORED</v>
          </cell>
        </row>
        <row r="3122">
          <cell r="A3122" t="str">
            <v>Y6B59I53KW</v>
          </cell>
          <cell r="B3122" t="str">
            <v>MTB MUTT 7400 ALU/DB LX DEORED</v>
          </cell>
        </row>
        <row r="3123">
          <cell r="A3123" t="str">
            <v>Y6B59I53KW</v>
          </cell>
          <cell r="B3123" t="str">
            <v>MTB MUTT 7400 ALU/DB LX DEORED</v>
          </cell>
        </row>
        <row r="3124">
          <cell r="A3124" t="str">
            <v>Y6B59I53KW</v>
          </cell>
          <cell r="B3124" t="str">
            <v>MTB MUTT 7400 ALU/DB LX DEORED</v>
          </cell>
        </row>
        <row r="3125">
          <cell r="A3125" t="str">
            <v>Y6B61I43NT</v>
          </cell>
          <cell r="B3125" t="str">
            <v>MTB DOSS 6600 ALU/SHIM. DEORED</v>
          </cell>
        </row>
        <row r="3126">
          <cell r="A3126" t="str">
            <v>Y6B61I43NT</v>
          </cell>
          <cell r="B3126" t="str">
            <v>MTB DOSS 6600 ALU/SHIM. DEORED</v>
          </cell>
        </row>
        <row r="3127">
          <cell r="A3127" t="str">
            <v>Y6B61I43NT</v>
          </cell>
          <cell r="B3127" t="str">
            <v>MTB DOSS 6600 ALU/SHIM. DEORED</v>
          </cell>
        </row>
        <row r="3128">
          <cell r="A3128" t="str">
            <v>Y6B61I48NT</v>
          </cell>
          <cell r="B3128" t="str">
            <v>MTB DOSS 6600 ALU/SHIM. DEORED</v>
          </cell>
        </row>
        <row r="3129">
          <cell r="A3129" t="str">
            <v>Y6B61I48NT</v>
          </cell>
          <cell r="B3129" t="str">
            <v>MTB DOSS 6600 ALU/SHIM. DEORED</v>
          </cell>
        </row>
        <row r="3130">
          <cell r="A3130" t="str">
            <v>Y6B61I48NT</v>
          </cell>
          <cell r="B3130" t="str">
            <v>MTB DOSS 6600 ALU/SHIM. DEORED</v>
          </cell>
        </row>
        <row r="3131">
          <cell r="A3131" t="str">
            <v>Y6B61I53NT</v>
          </cell>
          <cell r="B3131" t="str">
            <v>MTB DOSS 6600 ALU/SHIM. DEORED</v>
          </cell>
        </row>
        <row r="3132">
          <cell r="A3132" t="str">
            <v>Y6B61I53NT</v>
          </cell>
          <cell r="B3132" t="str">
            <v>MTB DOSS 6600 ALU/SHIM. DEORED</v>
          </cell>
        </row>
        <row r="3133">
          <cell r="A3133" t="str">
            <v>Y6B61I53NT</v>
          </cell>
          <cell r="B3133" t="str">
            <v>MTB DOSS 6600 ALU/SHIM. DEORED</v>
          </cell>
        </row>
        <row r="3134">
          <cell r="A3134" t="str">
            <v>Y6B63I43MG</v>
          </cell>
          <cell r="B3134" t="str">
            <v>MTB DOSS 6100 ALU/SHIM. ALIV.V</v>
          </cell>
        </row>
        <row r="3135">
          <cell r="A3135" t="str">
            <v>Y6B63I43MG</v>
          </cell>
          <cell r="B3135" t="str">
            <v>MTB DOSS 6100 ALU/SHIM. ALIV.V</v>
          </cell>
        </row>
        <row r="3136">
          <cell r="A3136" t="str">
            <v>Y6B63I43MG</v>
          </cell>
          <cell r="B3136" t="str">
            <v>MTB DOSS 6100 ALU/SHIM. ALIV.V</v>
          </cell>
        </row>
        <row r="3137">
          <cell r="A3137" t="str">
            <v>Y6B63I48MG</v>
          </cell>
          <cell r="B3137" t="str">
            <v>MTB DOSS 6100 ALU/SHIM. ALIV.V</v>
          </cell>
        </row>
        <row r="3138">
          <cell r="A3138" t="str">
            <v>Y6B63I48MG</v>
          </cell>
          <cell r="B3138" t="str">
            <v>MTB DOSS 6100 ALU/SHIM. ALIV.V</v>
          </cell>
        </row>
        <row r="3139">
          <cell r="A3139" t="str">
            <v>Y6B63I48MG</v>
          </cell>
          <cell r="B3139" t="str">
            <v>MTB DOSS 6100 ALU/SHIM. ALIV.V</v>
          </cell>
        </row>
        <row r="3140">
          <cell r="A3140" t="str">
            <v>Y6B63I53MG</v>
          </cell>
          <cell r="B3140" t="str">
            <v>MTB DOSS 6100 ALU/SHIM. ALIV.V</v>
          </cell>
        </row>
        <row r="3141">
          <cell r="A3141" t="str">
            <v>Y6B63I53MG</v>
          </cell>
          <cell r="B3141" t="str">
            <v>MTB DOSS 6100 ALU/SHIM. ALIV.V</v>
          </cell>
        </row>
        <row r="3142">
          <cell r="A3142" t="str">
            <v>Y6B63I53MG</v>
          </cell>
          <cell r="B3142" t="str">
            <v>MTB DOSS 6100 ALU/SHIM. ALIV.V</v>
          </cell>
        </row>
        <row r="3143">
          <cell r="A3143" t="str">
            <v>Y6B66I425L</v>
          </cell>
          <cell r="B3143" t="str">
            <v>MTB CAAL8200 FULL SUSP.DEO DIS</v>
          </cell>
        </row>
        <row r="3144">
          <cell r="A3144" t="str">
            <v>Y6B66I425L</v>
          </cell>
          <cell r="B3144" t="str">
            <v>MTB CAAL8200 FULL SUSP.DEO DIS</v>
          </cell>
        </row>
        <row r="3145">
          <cell r="A3145" t="str">
            <v>Y6B66I425L</v>
          </cell>
          <cell r="B3145" t="str">
            <v>MTB CAAL8200 FULL SUSP.DEO DIS</v>
          </cell>
        </row>
        <row r="3146">
          <cell r="A3146" t="str">
            <v>Y6B66I475L</v>
          </cell>
          <cell r="B3146" t="str">
            <v>MTB CAAL8200 FULL SUSP.DEO DIS</v>
          </cell>
        </row>
        <row r="3147">
          <cell r="A3147" t="str">
            <v>Y6B66I475L</v>
          </cell>
          <cell r="B3147" t="str">
            <v>MTB CAAL8200 FULL SUSP.DEO DIS</v>
          </cell>
        </row>
        <row r="3148">
          <cell r="A3148" t="str">
            <v>Y6B66I475L</v>
          </cell>
          <cell r="B3148" t="str">
            <v>MTB CAAL8200 FULL SUSP.DEO DIS</v>
          </cell>
        </row>
        <row r="3149">
          <cell r="A3149" t="str">
            <v>Y6B66I525L</v>
          </cell>
          <cell r="B3149" t="str">
            <v>MTB CAAL8200 FULL SUSP.DEO DIS</v>
          </cell>
        </row>
        <row r="3150">
          <cell r="A3150" t="str">
            <v>Y6B66I525L</v>
          </cell>
          <cell r="B3150" t="str">
            <v>MTB CAAL8200 FULL SUSP.DEO DIS</v>
          </cell>
        </row>
        <row r="3151">
          <cell r="A3151" t="str">
            <v>Y6B66I525L</v>
          </cell>
          <cell r="B3151" t="str">
            <v>MTB CAAL8200 FULL SUSP.DEO DIS</v>
          </cell>
        </row>
        <row r="3152">
          <cell r="A3152" t="str">
            <v>Y6B90I50CK</v>
          </cell>
          <cell r="B3152" t="str">
            <v>SPORT CAMALEONTE 4 VEL TRIPLE</v>
          </cell>
        </row>
        <row r="3153">
          <cell r="A3153" t="str">
            <v>Y6B90I50CK</v>
          </cell>
          <cell r="B3153" t="str">
            <v>SPORT CAMALEONTE 4 VEL TRIPLE</v>
          </cell>
        </row>
        <row r="3154">
          <cell r="A3154" t="str">
            <v>Y6B90I50CK</v>
          </cell>
          <cell r="B3154" t="str">
            <v>SPORT CAMALEONTE 4 VEL TRIPLE</v>
          </cell>
        </row>
        <row r="3155">
          <cell r="A3155" t="str">
            <v>Y6B90I55CK</v>
          </cell>
          <cell r="B3155" t="str">
            <v>SPORT CAMALEONTE 4 VEL TRIPLE</v>
          </cell>
        </row>
        <row r="3156">
          <cell r="A3156" t="str">
            <v>Y6B90I55CK</v>
          </cell>
          <cell r="B3156" t="str">
            <v>SPORT CAMALEONTE 4 VEL TRIPLE</v>
          </cell>
        </row>
        <row r="3157">
          <cell r="A3157" t="str">
            <v>Y6B90I55CK</v>
          </cell>
          <cell r="B3157" t="str">
            <v>SPORT CAMALEONTE 4 VEL TRIPLE</v>
          </cell>
        </row>
        <row r="3158">
          <cell r="A3158" t="str">
            <v>Y6B90I59CK</v>
          </cell>
          <cell r="B3158" t="str">
            <v>SPORT CAMALEONTE 4 VEL TRIPLE</v>
          </cell>
        </row>
        <row r="3159">
          <cell r="A3159" t="str">
            <v>Y6B90I59CK</v>
          </cell>
          <cell r="B3159" t="str">
            <v>SPORT CAMALEONTE 4 VEL TRIPLE</v>
          </cell>
        </row>
        <row r="3160">
          <cell r="A3160" t="str">
            <v>Y6B90I59CK</v>
          </cell>
          <cell r="B3160" t="str">
            <v>SPORT CAMALEONTE 4 VEL TRIPLE</v>
          </cell>
        </row>
        <row r="3161">
          <cell r="A3161" t="str">
            <v>Y6B91I50KW</v>
          </cell>
          <cell r="B3161" t="str">
            <v>SPORT CAMALEONTE 3 MIR/XENON</v>
          </cell>
        </row>
        <row r="3162">
          <cell r="A3162" t="str">
            <v>Y6B91I50KW</v>
          </cell>
          <cell r="B3162" t="str">
            <v>SPORT CAMALEONTE 3 MIR/XENON</v>
          </cell>
        </row>
        <row r="3163">
          <cell r="A3163" t="str">
            <v>Y6B91I50KW</v>
          </cell>
          <cell r="B3163" t="str">
            <v>SPORT CAMALEONTE 3 MIR/XENON</v>
          </cell>
        </row>
        <row r="3164">
          <cell r="A3164" t="str">
            <v>Y6B91I55KW</v>
          </cell>
          <cell r="B3164" t="str">
            <v>SPORT CAMALEONTE 3 MIR/XENON</v>
          </cell>
        </row>
        <row r="3165">
          <cell r="A3165" t="str">
            <v>Y6B91I55KW</v>
          </cell>
          <cell r="B3165" t="str">
            <v>SPORT CAMALEONTE 3 MIR/XENON</v>
          </cell>
        </row>
        <row r="3166">
          <cell r="A3166" t="str">
            <v>Y6B91I55KW</v>
          </cell>
          <cell r="B3166" t="str">
            <v>SPORT CAMALEONTE 3 MIR/XENON</v>
          </cell>
        </row>
        <row r="3167">
          <cell r="A3167" t="str">
            <v>Y6B91I59KW</v>
          </cell>
          <cell r="B3167" t="str">
            <v>SPORT CAMALEONTE 3 MIR/XENON</v>
          </cell>
        </row>
        <row r="3168">
          <cell r="A3168" t="str">
            <v>Y6B91I59KW</v>
          </cell>
          <cell r="B3168" t="str">
            <v>SPORT CAMALEONTE 3 MIR/XENON</v>
          </cell>
        </row>
        <row r="3169">
          <cell r="A3169" t="str">
            <v>Y6B91I59KW</v>
          </cell>
          <cell r="B3169" t="str">
            <v>SPORT CAMALEONTE 3 MIR/XENON</v>
          </cell>
        </row>
        <row r="3170">
          <cell r="A3170" t="str">
            <v>Y6B92I53CK</v>
          </cell>
          <cell r="B3170" t="str">
            <v>SPORT CAMALEONTE 2 SORA 8 V</v>
          </cell>
        </row>
        <row r="3171">
          <cell r="A3171" t="str">
            <v>Y6B92I53CK</v>
          </cell>
          <cell r="B3171" t="str">
            <v>SPORT CAMALEONTE 2 SORA 8 V</v>
          </cell>
        </row>
        <row r="3172">
          <cell r="A3172" t="str">
            <v>Y6B92I53CK</v>
          </cell>
          <cell r="B3172" t="str">
            <v>SPORT CAMALEONTE 2 SORA 8 V</v>
          </cell>
        </row>
        <row r="3173">
          <cell r="A3173" t="str">
            <v>Y6B92I58CK</v>
          </cell>
          <cell r="B3173" t="str">
            <v>SPORT CAMALEONTE 2 SORA 8 V</v>
          </cell>
        </row>
        <row r="3174">
          <cell r="A3174" t="str">
            <v>Y6B92I58CK</v>
          </cell>
          <cell r="B3174" t="str">
            <v>SPORT CAMALEONTE 2 SORA 8 V</v>
          </cell>
        </row>
        <row r="3175">
          <cell r="A3175" t="str">
            <v>Y6B92I58CK</v>
          </cell>
          <cell r="B3175" t="str">
            <v>SPORT CAMALEONTE 2 SORA 8 V</v>
          </cell>
        </row>
        <row r="3176">
          <cell r="A3176" t="str">
            <v>Y6C0163801</v>
          </cell>
          <cell r="B3176" t="str">
            <v>ETC 016 DIRT ACERA 16 DISC SVA</v>
          </cell>
        </row>
        <row r="3177">
          <cell r="A3177" t="str">
            <v>Y6C0163801</v>
          </cell>
          <cell r="B3177" t="str">
            <v>ETC 016 DIRT ACERA 16 DISC SVA</v>
          </cell>
        </row>
        <row r="3178">
          <cell r="A3178" t="str">
            <v>Y6C0163801</v>
          </cell>
          <cell r="B3178" t="str">
            <v>ETC 016 DIRT ACERA 16 DISC SVA</v>
          </cell>
        </row>
        <row r="3179">
          <cell r="A3179" t="str">
            <v>Y6C0183801</v>
          </cell>
          <cell r="B3179" t="str">
            <v>ETC 018 DIRT DEORE 18V DISC VI</v>
          </cell>
        </row>
        <row r="3180">
          <cell r="A3180" t="str">
            <v>Y6C0183801</v>
          </cell>
          <cell r="B3180" t="str">
            <v>ETC 018 DIRT DEORE 18V DISC VI</v>
          </cell>
        </row>
        <row r="3181">
          <cell r="A3181" t="str">
            <v>Y6C0183801</v>
          </cell>
          <cell r="B3181" t="str">
            <v>ETC 018 DIRT DEORE 18V DISC VI</v>
          </cell>
        </row>
        <row r="3182">
          <cell r="A3182" t="str">
            <v>Y6C0274301</v>
          </cell>
          <cell r="B3182" t="str">
            <v>ETC800 LX DEORE 43CM SV/RÖD</v>
          </cell>
        </row>
        <row r="3183">
          <cell r="A3183" t="str">
            <v>Y6C0274301</v>
          </cell>
          <cell r="B3183" t="str">
            <v>ETC800 LX DEORE 43CM SV/RÖD</v>
          </cell>
        </row>
        <row r="3184">
          <cell r="A3184" t="str">
            <v>Y6C0274301</v>
          </cell>
          <cell r="B3184" t="str">
            <v>ETC800 LX DEORE 43CM SV/RÖD</v>
          </cell>
        </row>
        <row r="3185">
          <cell r="A3185" t="str">
            <v>Y6C0274701</v>
          </cell>
          <cell r="B3185" t="str">
            <v>ETC800 LX DEORE 47CM SV/RÖD</v>
          </cell>
        </row>
        <row r="3186">
          <cell r="A3186" t="str">
            <v>Y6C0274701</v>
          </cell>
          <cell r="B3186" t="str">
            <v>ETC800 LX DEORE 47CM SV/RÖD</v>
          </cell>
        </row>
        <row r="3187">
          <cell r="A3187" t="str">
            <v>Y6C0274701</v>
          </cell>
          <cell r="B3187" t="str">
            <v>ETC800 LX DEORE 47CM SV/RÖD</v>
          </cell>
        </row>
        <row r="3188">
          <cell r="A3188" t="str">
            <v>Y6C0275101</v>
          </cell>
          <cell r="B3188" t="str">
            <v>ETC800 LX DEORE 51CM SV/RÖD</v>
          </cell>
        </row>
        <row r="3189">
          <cell r="A3189" t="str">
            <v>Y6C0275101</v>
          </cell>
          <cell r="B3189" t="str">
            <v>ETC800 LX DEORE 51CM SV/RÖD</v>
          </cell>
        </row>
        <row r="3190">
          <cell r="A3190" t="str">
            <v>Y6C0275101</v>
          </cell>
          <cell r="B3190" t="str">
            <v>ETC800 LX DEORE 51CM SV/RÖD</v>
          </cell>
        </row>
        <row r="3191">
          <cell r="A3191" t="str">
            <v>Y6C0275501</v>
          </cell>
          <cell r="B3191" t="str">
            <v>ETC800 LX DEORE 55CM SV/RÖD</v>
          </cell>
        </row>
        <row r="3192">
          <cell r="A3192" t="str">
            <v>Y6C0275501</v>
          </cell>
          <cell r="B3192" t="str">
            <v>ETC800 LX DEORE 55CM SV/RÖD</v>
          </cell>
        </row>
        <row r="3193">
          <cell r="A3193" t="str">
            <v>Y6C0275501</v>
          </cell>
          <cell r="B3193" t="str">
            <v>ETC800 LX DEORE 55CM SV/RÖD</v>
          </cell>
        </row>
        <row r="3194">
          <cell r="A3194" t="str">
            <v>Y6C0944311</v>
          </cell>
          <cell r="B3194" t="str">
            <v>ETC900 C094 KAMPANJ 29" SVART</v>
          </cell>
        </row>
        <row r="3195">
          <cell r="A3195" t="str">
            <v>Y6C0944311</v>
          </cell>
          <cell r="B3195" t="str">
            <v>ETC900 C094 KAMPANJ 29" SVART</v>
          </cell>
        </row>
        <row r="3196">
          <cell r="A3196" t="str">
            <v>Y6C0944311</v>
          </cell>
          <cell r="B3196" t="str">
            <v>ETC900 C094 KAMPANJ 29" SVART</v>
          </cell>
        </row>
        <row r="3197">
          <cell r="A3197" t="str">
            <v>Y6C0944711</v>
          </cell>
          <cell r="B3197" t="str">
            <v>ETC900 C094 KAMPANJ 29" SVART</v>
          </cell>
        </row>
        <row r="3198">
          <cell r="A3198" t="str">
            <v>Y6C0944711</v>
          </cell>
          <cell r="B3198" t="str">
            <v>ETC900 C094 KAMPANJ 29" SVART</v>
          </cell>
        </row>
        <row r="3199">
          <cell r="A3199" t="str">
            <v>Y6C0944711</v>
          </cell>
          <cell r="B3199" t="str">
            <v>ETC900 C094 KAMPANJ 29" SVART</v>
          </cell>
        </row>
        <row r="3200">
          <cell r="A3200" t="str">
            <v>Y6C0945111</v>
          </cell>
          <cell r="B3200" t="str">
            <v>ETC900 C094 KAMPANJ 29" SVART</v>
          </cell>
        </row>
        <row r="3201">
          <cell r="A3201" t="str">
            <v>Y6C0945111</v>
          </cell>
          <cell r="B3201" t="str">
            <v>ETC900 C094 KAMPANJ 29" SVART</v>
          </cell>
        </row>
        <row r="3202">
          <cell r="A3202" t="str">
            <v>Y6C0945111</v>
          </cell>
          <cell r="B3202" t="str">
            <v>ETC900 C094 KAMPANJ 29" SVART</v>
          </cell>
        </row>
        <row r="3203">
          <cell r="A3203" t="str">
            <v>Y6C1044311</v>
          </cell>
          <cell r="B3203" t="str">
            <v>ETC550 C104 KAMPANJ SVART/RÖD</v>
          </cell>
        </row>
        <row r="3204">
          <cell r="A3204" t="str">
            <v>Y6C1044311</v>
          </cell>
          <cell r="B3204" t="str">
            <v>ETC550 C104 KAMPANJ SVART/RÖD</v>
          </cell>
        </row>
        <row r="3205">
          <cell r="A3205" t="str">
            <v>Y6C1044311</v>
          </cell>
          <cell r="B3205" t="str">
            <v>ETC550 C104 KAMPANJ SVART/RÖD</v>
          </cell>
        </row>
        <row r="3206">
          <cell r="A3206" t="str">
            <v>Y6C1044711</v>
          </cell>
          <cell r="B3206" t="str">
            <v>ETC550 C104 KAMPANJ SVART/RÖD</v>
          </cell>
        </row>
        <row r="3207">
          <cell r="A3207" t="str">
            <v>Y6C1044711</v>
          </cell>
          <cell r="B3207" t="str">
            <v>ETC550 C104 KAMPANJ SVART/RÖD</v>
          </cell>
        </row>
        <row r="3208">
          <cell r="A3208" t="str">
            <v>Y6C1044711</v>
          </cell>
          <cell r="B3208" t="str">
            <v>ETC550 C104 KAMPANJ SVART/RÖD</v>
          </cell>
        </row>
        <row r="3209">
          <cell r="A3209" t="str">
            <v>Y6C1045111</v>
          </cell>
          <cell r="B3209" t="str">
            <v>ETC550 C104 KAMPANJ SVART/RÖD</v>
          </cell>
        </row>
        <row r="3210">
          <cell r="A3210" t="str">
            <v>Y6C1045111</v>
          </cell>
          <cell r="B3210" t="str">
            <v>ETC550 C104 KAMPANJ SVART/RÖD</v>
          </cell>
        </row>
        <row r="3211">
          <cell r="A3211" t="str">
            <v>Y6C1045111</v>
          </cell>
          <cell r="B3211" t="str">
            <v>ETC550 C104 KAMPANJ SVART/RÖD</v>
          </cell>
        </row>
        <row r="3212">
          <cell r="A3212" t="str">
            <v>Y6C1045511</v>
          </cell>
          <cell r="B3212" t="str">
            <v>ETC550 C104 KAMPANJ SVART/RÖD</v>
          </cell>
        </row>
        <row r="3213">
          <cell r="A3213" t="str">
            <v>Y6C1045511</v>
          </cell>
          <cell r="B3213" t="str">
            <v>ETC550 C104 KAMPANJ SVART/RÖD</v>
          </cell>
        </row>
        <row r="3214">
          <cell r="A3214" t="str">
            <v>Y6C1045511</v>
          </cell>
          <cell r="B3214" t="str">
            <v>ETC550 C104 KAMPANJ SVART/RÖD</v>
          </cell>
        </row>
        <row r="3215">
          <cell r="A3215" t="str">
            <v>Y6C1074301</v>
          </cell>
          <cell r="B3215" t="str">
            <v>ETC700 DEORE DISC AX 43 VI/OR</v>
          </cell>
        </row>
        <row r="3216">
          <cell r="A3216" t="str">
            <v>Y6C1074301</v>
          </cell>
          <cell r="B3216" t="str">
            <v>ETC700 DEORE DISC AX 43 VI/OR</v>
          </cell>
        </row>
        <row r="3217">
          <cell r="A3217" t="str">
            <v>Y6C1074301</v>
          </cell>
          <cell r="B3217" t="str">
            <v>ETC700 DEORE DISC AX 43 VI/OR</v>
          </cell>
        </row>
        <row r="3218">
          <cell r="A3218" t="str">
            <v>Y6C1074701</v>
          </cell>
          <cell r="B3218" t="str">
            <v>ETC700 DEORE DISC AX 47 VI/OR</v>
          </cell>
        </row>
        <row r="3219">
          <cell r="A3219" t="str">
            <v>Y6C1074701</v>
          </cell>
          <cell r="B3219" t="str">
            <v>ETC700 DEORE DISC AX 47 VI/OR</v>
          </cell>
        </row>
        <row r="3220">
          <cell r="A3220" t="str">
            <v>Y6C1074701</v>
          </cell>
          <cell r="B3220" t="str">
            <v>ETC700 DEORE DISC AX 47 VI/OR</v>
          </cell>
        </row>
        <row r="3221">
          <cell r="A3221" t="str">
            <v>Y6C1075101</v>
          </cell>
          <cell r="B3221" t="str">
            <v>ETC700 DEORE DISC AX 51 VI/OR</v>
          </cell>
        </row>
        <row r="3222">
          <cell r="A3222" t="str">
            <v>Y6C1075101</v>
          </cell>
          <cell r="B3222" t="str">
            <v>ETC700 DEORE DISC AX 51 VI/OR</v>
          </cell>
        </row>
        <row r="3223">
          <cell r="A3223" t="str">
            <v>Y6C1075101</v>
          </cell>
          <cell r="B3223" t="str">
            <v>ETC700 DEORE DISC AX 51 VI/OR</v>
          </cell>
        </row>
        <row r="3224">
          <cell r="A3224" t="str">
            <v>Y6C1075501</v>
          </cell>
          <cell r="B3224" t="str">
            <v>ETC700 DEORE DISC AX 55 VI/OR</v>
          </cell>
        </row>
        <row r="3225">
          <cell r="A3225" t="str">
            <v>Y6C1075501</v>
          </cell>
          <cell r="B3225" t="str">
            <v>ETC700 DEORE DISC AX 55 VI/OR</v>
          </cell>
        </row>
        <row r="3226">
          <cell r="A3226" t="str">
            <v>Y6C1075501</v>
          </cell>
          <cell r="B3226" t="str">
            <v>ETC700 DEORE DISC AX 55 VI/OR</v>
          </cell>
        </row>
        <row r="3227">
          <cell r="A3227" t="str">
            <v>Y6C1244301</v>
          </cell>
          <cell r="B3227" t="str">
            <v>ETC600 ALIVIO V DISC 43 GU/SV</v>
          </cell>
        </row>
        <row r="3228">
          <cell r="A3228" t="str">
            <v>Y6C1244301</v>
          </cell>
          <cell r="B3228" t="str">
            <v>ETC600 ALIVIO V DISC 43 GU/SV</v>
          </cell>
        </row>
        <row r="3229">
          <cell r="A3229" t="str">
            <v>Y6C1244301</v>
          </cell>
          <cell r="B3229" t="str">
            <v>ETC600 ALIVIO V DISC 43 GU/SV</v>
          </cell>
        </row>
        <row r="3230">
          <cell r="A3230" t="str">
            <v>Y6C1244701</v>
          </cell>
          <cell r="B3230" t="str">
            <v>ETC600 ALIVIO V DISC 47 GU/SV</v>
          </cell>
        </row>
        <row r="3231">
          <cell r="A3231" t="str">
            <v>Y6C1244701</v>
          </cell>
          <cell r="B3231" t="str">
            <v>ETC600 ALIVIO V DISC 47 GU/SV</v>
          </cell>
        </row>
        <row r="3232">
          <cell r="A3232" t="str">
            <v>Y6C1244701</v>
          </cell>
          <cell r="B3232" t="str">
            <v>ETC600 ALIVIO V DISC 47 GU/SV</v>
          </cell>
        </row>
        <row r="3233">
          <cell r="A3233" t="str">
            <v>Y6C1245101</v>
          </cell>
          <cell r="B3233" t="str">
            <v>ETC600 ALIVIO V DISC 51 GU/SV</v>
          </cell>
        </row>
        <row r="3234">
          <cell r="A3234" t="str">
            <v>Y6C1245101</v>
          </cell>
          <cell r="B3234" t="str">
            <v>ETC600 ALIVIO V DISC 51 GU/SV</v>
          </cell>
        </row>
        <row r="3235">
          <cell r="A3235" t="str">
            <v>Y6C1245101</v>
          </cell>
          <cell r="B3235" t="str">
            <v>ETC600 ALIVIO V DISC 51 GU/SV</v>
          </cell>
        </row>
        <row r="3236">
          <cell r="A3236" t="str">
            <v>Y6C1444301</v>
          </cell>
          <cell r="B3236" t="str">
            <v>ETC500 HERR ACERA 43 GRÅ/MGRÖN</v>
          </cell>
        </row>
        <row r="3237">
          <cell r="A3237" t="str">
            <v>Y6C1444301</v>
          </cell>
          <cell r="B3237" t="str">
            <v>ETC500 HERR ACERA 43 GRÅ/MGRÖN</v>
          </cell>
        </row>
        <row r="3238">
          <cell r="A3238" t="str">
            <v>Y6C1444301</v>
          </cell>
          <cell r="B3238" t="str">
            <v>ETC500 HERR ACERA 43 GRÅ/MGRÖN</v>
          </cell>
        </row>
        <row r="3239">
          <cell r="A3239" t="str">
            <v>Y6C1444302</v>
          </cell>
          <cell r="B3239" t="str">
            <v>ETC500 HERR ACERA 43 SILVER/SV</v>
          </cell>
        </row>
        <row r="3240">
          <cell r="A3240" t="str">
            <v>Y6C1444302</v>
          </cell>
          <cell r="B3240" t="str">
            <v>ETC500 HERR ACERA 43 SILVER/SV</v>
          </cell>
        </row>
        <row r="3241">
          <cell r="A3241" t="str">
            <v>Y6C1444302</v>
          </cell>
          <cell r="B3241" t="str">
            <v>ETC500 HERR ACERA 43 SILVER/SV</v>
          </cell>
        </row>
        <row r="3242">
          <cell r="A3242" t="str">
            <v>Y6C1444701</v>
          </cell>
          <cell r="B3242" t="str">
            <v>ETC500 HERR ACERA 47 GRÅ/MGRÖN</v>
          </cell>
        </row>
        <row r="3243">
          <cell r="A3243" t="str">
            <v>Y6C1444701</v>
          </cell>
          <cell r="B3243" t="str">
            <v>ETC500 HERR ACERA 47 GRÅ/MGRÖN</v>
          </cell>
        </row>
        <row r="3244">
          <cell r="A3244" t="str">
            <v>Y6C1444701</v>
          </cell>
          <cell r="B3244" t="str">
            <v>ETC500 HERR ACERA 47 GRÅ/MGRÖN</v>
          </cell>
        </row>
        <row r="3245">
          <cell r="A3245" t="str">
            <v>Y6C1444702</v>
          </cell>
          <cell r="B3245" t="str">
            <v>ETC500 HERR ACERA 47 SILV/SVAR</v>
          </cell>
        </row>
        <row r="3246">
          <cell r="A3246" t="str">
            <v>Y6C1444702</v>
          </cell>
          <cell r="B3246" t="str">
            <v>ETC500 HERR ACERA 47 SILV/SVAR</v>
          </cell>
        </row>
        <row r="3247">
          <cell r="A3247" t="str">
            <v>Y6C1444702</v>
          </cell>
          <cell r="B3247" t="str">
            <v>ETC500 HERR ACERA 47 SILV/SVAR</v>
          </cell>
        </row>
        <row r="3248">
          <cell r="A3248" t="str">
            <v>Y6C1445101</v>
          </cell>
          <cell r="B3248" t="str">
            <v>ETC500 HERR ACERA 51 GRÅ/MGRÖN</v>
          </cell>
        </row>
        <row r="3249">
          <cell r="A3249" t="str">
            <v>Y6C1445101</v>
          </cell>
          <cell r="B3249" t="str">
            <v>ETC500 HERR ACERA 51 GRÅ/MGRÖN</v>
          </cell>
        </row>
        <row r="3250">
          <cell r="A3250" t="str">
            <v>Y6C1445101</v>
          </cell>
          <cell r="B3250" t="str">
            <v>ETC500 HERR ACERA 51 GRÅ/MGRÖN</v>
          </cell>
        </row>
        <row r="3251">
          <cell r="A3251" t="str">
            <v>Y6C1445102</v>
          </cell>
          <cell r="B3251" t="str">
            <v>ETC500 HERR ACERA 51 SIL/SVAR</v>
          </cell>
        </row>
        <row r="3252">
          <cell r="A3252" t="str">
            <v>Y6C1445102</v>
          </cell>
          <cell r="B3252" t="str">
            <v>ETC500 HERR ACERA 51 SIL/SVAR</v>
          </cell>
        </row>
        <row r="3253">
          <cell r="A3253" t="str">
            <v>Y6C1445102</v>
          </cell>
          <cell r="B3253" t="str">
            <v>ETC500 HERR ACERA 51 SIL/SVAR</v>
          </cell>
        </row>
        <row r="3254">
          <cell r="A3254" t="str">
            <v>Y6C1445501</v>
          </cell>
          <cell r="B3254" t="str">
            <v>ETC500 HERR ACERA 55 GRÅ/MGRÖN</v>
          </cell>
        </row>
        <row r="3255">
          <cell r="A3255" t="str">
            <v>Y6C1445501</v>
          </cell>
          <cell r="B3255" t="str">
            <v>ETC500 HERR ACERA 55 GRÅ/MGRÖN</v>
          </cell>
        </row>
        <row r="3256">
          <cell r="A3256" t="str">
            <v>Y6C1445501</v>
          </cell>
          <cell r="B3256" t="str">
            <v>ETC500 HERR ACERA 55 GRÅ/MGRÖN</v>
          </cell>
        </row>
        <row r="3257">
          <cell r="A3257" t="str">
            <v>Y6C1445502</v>
          </cell>
          <cell r="B3257" t="str">
            <v>ETC500 HERR ACERA 55 SIL/SVAR</v>
          </cell>
        </row>
        <row r="3258">
          <cell r="A3258" t="str">
            <v>Y6C1445502</v>
          </cell>
          <cell r="B3258" t="str">
            <v>ETC500 HERR ACERA 55 SIL/SVAR</v>
          </cell>
        </row>
        <row r="3259">
          <cell r="A3259" t="str">
            <v>Y6C1445502</v>
          </cell>
          <cell r="B3259" t="str">
            <v>ETC500 HERR ACERA 55 SIL/SVAR</v>
          </cell>
        </row>
        <row r="3260">
          <cell r="A3260" t="str">
            <v>Y6C1544301</v>
          </cell>
          <cell r="B3260" t="str">
            <v>ETC500 DAM 24V ACERA 43 GU/GU</v>
          </cell>
        </row>
        <row r="3261">
          <cell r="A3261" t="str">
            <v>Y6C1544301</v>
          </cell>
          <cell r="B3261" t="str">
            <v>ETC500 DAM 24V ACERA 43 GU/GU</v>
          </cell>
        </row>
        <row r="3262">
          <cell r="A3262" t="str">
            <v>Y6C1544301</v>
          </cell>
          <cell r="B3262" t="str">
            <v>ETC500 DAM 24V ACERA 43 GU/GU</v>
          </cell>
        </row>
        <row r="3263">
          <cell r="A3263" t="str">
            <v>Y6C1544701</v>
          </cell>
          <cell r="B3263" t="str">
            <v>ETC500 DAM 24V ACERA 47 GU/GU</v>
          </cell>
        </row>
        <row r="3264">
          <cell r="A3264" t="str">
            <v>Y6C1544701</v>
          </cell>
          <cell r="B3264" t="str">
            <v>ETC500 DAM 24V ACERA 47 GU/GU</v>
          </cell>
        </row>
        <row r="3265">
          <cell r="A3265" t="str">
            <v>Y6C1544701</v>
          </cell>
          <cell r="B3265" t="str">
            <v>ETC500 DAM 24V ACERA 47 GU/GU</v>
          </cell>
        </row>
        <row r="3266">
          <cell r="A3266" t="str">
            <v>Y6C1545101</v>
          </cell>
          <cell r="B3266" t="str">
            <v>ETC500 DAM 24V ACERA 51 GU/GU</v>
          </cell>
        </row>
        <row r="3267">
          <cell r="A3267" t="str">
            <v>Y6C1545101</v>
          </cell>
          <cell r="B3267" t="str">
            <v>ETC500 DAM 24V ACERA 51 GU/GU</v>
          </cell>
        </row>
        <row r="3268">
          <cell r="A3268" t="str">
            <v>Y6C1545101</v>
          </cell>
          <cell r="B3268" t="str">
            <v>ETC500 DAM 24V ACERA 51 GU/GU</v>
          </cell>
        </row>
        <row r="3269">
          <cell r="A3269" t="str">
            <v>Y6C1643801</v>
          </cell>
          <cell r="B3269" t="str">
            <v>ETC400 ACERA DL 38CM SVM/SILV</v>
          </cell>
        </row>
        <row r="3270">
          <cell r="A3270" t="str">
            <v>Y6C1643801</v>
          </cell>
          <cell r="B3270" t="str">
            <v>ETC400 ACERA DL 38CM SVM/SILV</v>
          </cell>
        </row>
        <row r="3271">
          <cell r="A3271" t="str">
            <v>Y6C1643801</v>
          </cell>
          <cell r="B3271" t="str">
            <v>ETC400 ACERA DL 38CM SVM/SILV</v>
          </cell>
        </row>
        <row r="3272">
          <cell r="A3272" t="str">
            <v>Y6C1643802</v>
          </cell>
          <cell r="B3272" t="str">
            <v>ETC400 ACERA DL 38CM ORA/SILV</v>
          </cell>
        </row>
        <row r="3273">
          <cell r="A3273" t="str">
            <v>Y6C1643802</v>
          </cell>
          <cell r="B3273" t="str">
            <v>ETC400 ACERA DL 38CM ORA/SILV</v>
          </cell>
        </row>
        <row r="3274">
          <cell r="A3274" t="str">
            <v>Y6C1643802</v>
          </cell>
          <cell r="B3274" t="str">
            <v>ETC400 ACERA DL 38CM ORA/SILV</v>
          </cell>
        </row>
        <row r="3275">
          <cell r="A3275" t="str">
            <v>Y6C1644301</v>
          </cell>
          <cell r="B3275" t="str">
            <v>ETC400 ACERA DL 43CM SVM/SILV</v>
          </cell>
        </row>
        <row r="3276">
          <cell r="A3276" t="str">
            <v>Y6C1644301</v>
          </cell>
          <cell r="B3276" t="str">
            <v>ETC400 ACERA DL 43CM SVM/SILV</v>
          </cell>
        </row>
        <row r="3277">
          <cell r="A3277" t="str">
            <v>Y6C1644301</v>
          </cell>
          <cell r="B3277" t="str">
            <v>ETC400 ACERA DL 43CM SVM/SILV</v>
          </cell>
        </row>
        <row r="3278">
          <cell r="A3278" t="str">
            <v>Y6C1644302</v>
          </cell>
          <cell r="B3278" t="str">
            <v>ETC400 ACERA DL 43CM ORA/SILV</v>
          </cell>
        </row>
        <row r="3279">
          <cell r="A3279" t="str">
            <v>Y6C1644302</v>
          </cell>
          <cell r="B3279" t="str">
            <v>ETC400 ACERA DL 43CM ORA/SILV</v>
          </cell>
        </row>
        <row r="3280">
          <cell r="A3280" t="str">
            <v>Y6C1644302</v>
          </cell>
          <cell r="B3280" t="str">
            <v>ETC400 ACERA DL 43CM ORA/SILV</v>
          </cell>
        </row>
        <row r="3281">
          <cell r="A3281" t="str">
            <v>Y6C1644701</v>
          </cell>
          <cell r="B3281" t="str">
            <v>ETC400 ACERA DL 47CM SVM/SILV</v>
          </cell>
        </row>
        <row r="3282">
          <cell r="A3282" t="str">
            <v>Y6C1644701</v>
          </cell>
          <cell r="B3282" t="str">
            <v>ETC400 ACERA DL 47CM SVM/SILV</v>
          </cell>
        </row>
        <row r="3283">
          <cell r="A3283" t="str">
            <v>Y6C1644701</v>
          </cell>
          <cell r="B3283" t="str">
            <v>ETC400 ACERA DL 47CM SVM/SILV</v>
          </cell>
        </row>
        <row r="3284">
          <cell r="A3284" t="str">
            <v>Y6C1644702</v>
          </cell>
          <cell r="B3284" t="str">
            <v>ETC400 ACERA DL 47CM ORA/SILV</v>
          </cell>
        </row>
        <row r="3285">
          <cell r="A3285" t="str">
            <v>Y6C1644702</v>
          </cell>
          <cell r="B3285" t="str">
            <v>ETC400 ACERA DL 47CM ORA/SILV</v>
          </cell>
        </row>
        <row r="3286">
          <cell r="A3286" t="str">
            <v>Y6C1644702</v>
          </cell>
          <cell r="B3286" t="str">
            <v>ETC400 ACERA DL 47CM ORA/SILV</v>
          </cell>
        </row>
        <row r="3287">
          <cell r="A3287" t="str">
            <v>Y6C1645101</v>
          </cell>
          <cell r="B3287" t="str">
            <v>ETC400 ACERA DL 51CM SVM/SILV</v>
          </cell>
        </row>
        <row r="3288">
          <cell r="A3288" t="str">
            <v>Y6C1645101</v>
          </cell>
          <cell r="B3288" t="str">
            <v>ETC400 ACERA DL 51CM SVM/SILV</v>
          </cell>
        </row>
        <row r="3289">
          <cell r="A3289" t="str">
            <v>Y6C1645101</v>
          </cell>
          <cell r="B3289" t="str">
            <v>ETC400 ACERA DL 51CM SVM/SILV</v>
          </cell>
        </row>
        <row r="3290">
          <cell r="A3290" t="str">
            <v>Y6C1645102</v>
          </cell>
          <cell r="B3290" t="str">
            <v>ETC400 ACERA DL 51CM ORA/SILV</v>
          </cell>
        </row>
        <row r="3291">
          <cell r="A3291" t="str">
            <v>Y6C1645102</v>
          </cell>
          <cell r="B3291" t="str">
            <v>ETC400 ACERA DL 51CM ORA/SILV</v>
          </cell>
        </row>
        <row r="3292">
          <cell r="A3292" t="str">
            <v>Y6C1645102</v>
          </cell>
          <cell r="B3292" t="str">
            <v>ETC400 ACERA DL 51CM ORA/SILV</v>
          </cell>
        </row>
        <row r="3293">
          <cell r="A3293" t="str">
            <v>Y6C2035101</v>
          </cell>
          <cell r="B3293" t="str">
            <v>KLASSIK HERR NEX3 51 SV/GULD</v>
          </cell>
        </row>
        <row r="3294">
          <cell r="A3294" t="str">
            <v>Y6C2035101</v>
          </cell>
          <cell r="B3294" t="str">
            <v>KLASSIK HERR NEX3 51 SV/GULD</v>
          </cell>
        </row>
        <row r="3295">
          <cell r="A3295" t="str">
            <v>Y6C2035101</v>
          </cell>
          <cell r="B3295" t="str">
            <v>KLASSIK HERR NEX3 51 SV/GULD</v>
          </cell>
        </row>
        <row r="3296">
          <cell r="A3296" t="str">
            <v>Y6C2035501</v>
          </cell>
          <cell r="B3296" t="str">
            <v>KLASSIK HERR NEX3 55 SV/GULD</v>
          </cell>
        </row>
        <row r="3297">
          <cell r="A3297" t="str">
            <v>Y6C2035501</v>
          </cell>
          <cell r="B3297" t="str">
            <v>KLASSIK HERR NEX3 55 SV/GULD</v>
          </cell>
        </row>
        <row r="3298">
          <cell r="A3298" t="str">
            <v>Y6C2035501</v>
          </cell>
          <cell r="B3298" t="str">
            <v>KLASSIK HERR NEX3 55 SV/GULD</v>
          </cell>
        </row>
        <row r="3299">
          <cell r="A3299" t="str">
            <v>Y6C2135101</v>
          </cell>
          <cell r="B3299" t="str">
            <v>KLASSIK DAM NEX3 51 SV/GU KORG</v>
          </cell>
        </row>
        <row r="3300">
          <cell r="A3300" t="str">
            <v>Y6C2135101</v>
          </cell>
          <cell r="B3300" t="str">
            <v>KLASSIK DAM NEX3 51 SV/GU KORG</v>
          </cell>
        </row>
        <row r="3301">
          <cell r="A3301" t="str">
            <v>Y6C2135101</v>
          </cell>
          <cell r="B3301" t="str">
            <v>KLASSIK DAM NEX3 51 SV/GU KORG</v>
          </cell>
        </row>
        <row r="3302">
          <cell r="A3302" t="str">
            <v>Y6C2275101</v>
          </cell>
          <cell r="B3302" t="str">
            <v>KLASSIK HERR NEX7 51 GR/VIT</v>
          </cell>
        </row>
        <row r="3303">
          <cell r="A3303" t="str">
            <v>Y6C2275101</v>
          </cell>
          <cell r="B3303" t="str">
            <v>KLASSIK HERR NEX7 51 GR/VIT</v>
          </cell>
        </row>
        <row r="3304">
          <cell r="A3304" t="str">
            <v>Y6C2275101</v>
          </cell>
          <cell r="B3304" t="str">
            <v>KLASSIK HERR NEX7 51 GR/VIT</v>
          </cell>
        </row>
        <row r="3305">
          <cell r="A3305" t="str">
            <v>Y6C2275501</v>
          </cell>
          <cell r="B3305" t="str">
            <v>KLASSIK HERR NEX7 55 GR/VIT</v>
          </cell>
        </row>
        <row r="3306">
          <cell r="A3306" t="str">
            <v>Y6C2275501</v>
          </cell>
          <cell r="B3306" t="str">
            <v>KLASSIK HERR NEX7 55 GR/VIT</v>
          </cell>
        </row>
        <row r="3307">
          <cell r="A3307" t="str">
            <v>Y6C2275501</v>
          </cell>
          <cell r="B3307" t="str">
            <v>KLASSIK HERR NEX7 55 GR/VIT</v>
          </cell>
        </row>
        <row r="3308">
          <cell r="A3308" t="str">
            <v>Y6C2375101</v>
          </cell>
          <cell r="B3308" t="str">
            <v>KLASSIK DAM NEX7 51 GR/VI KORG</v>
          </cell>
        </row>
        <row r="3309">
          <cell r="A3309" t="str">
            <v>Y6C2375101</v>
          </cell>
          <cell r="B3309" t="str">
            <v>KLASSIK DAM NEX7 51 GR/VI KORG</v>
          </cell>
        </row>
        <row r="3310">
          <cell r="A3310" t="str">
            <v>Y6C2375101</v>
          </cell>
          <cell r="B3310" t="str">
            <v>KLASSIK DAM NEX7 51 GR/VI KORG</v>
          </cell>
        </row>
        <row r="3311">
          <cell r="A3311" t="str">
            <v>Y6C3065101</v>
          </cell>
          <cell r="B3311" t="str">
            <v>LTC800 HERR SORA 16V 51 SI/VIT</v>
          </cell>
        </row>
        <row r="3312">
          <cell r="A3312" t="str">
            <v>Y6C3065101</v>
          </cell>
          <cell r="B3312" t="str">
            <v>LTC800 HERR SORA 16V 51 SI/VIT</v>
          </cell>
        </row>
        <row r="3313">
          <cell r="A3313" t="str">
            <v>Y6C3065101</v>
          </cell>
          <cell r="B3313" t="str">
            <v>LTC800 HERR SORA 16V 51 SI/VIT</v>
          </cell>
        </row>
        <row r="3314">
          <cell r="A3314" t="str">
            <v>Y6C3065501</v>
          </cell>
          <cell r="B3314" t="str">
            <v>LTC800 HERR SORA 16V 55 SIL/VI</v>
          </cell>
        </row>
        <row r="3315">
          <cell r="A3315" t="str">
            <v>Y6C3065501</v>
          </cell>
          <cell r="B3315" t="str">
            <v>LTC800 HERR SORA 16V 55 SIL/VI</v>
          </cell>
        </row>
        <row r="3316">
          <cell r="A3316" t="str">
            <v>Y6C3065501</v>
          </cell>
          <cell r="B3316" t="str">
            <v>LTC800 HERR SORA 16V 55 SIL/VI</v>
          </cell>
        </row>
        <row r="3317">
          <cell r="A3317" t="str">
            <v>Y6C3085101</v>
          </cell>
          <cell r="B3317" t="str">
            <v>LTCX8 HERR NEXUS 8 51 SVART</v>
          </cell>
        </row>
        <row r="3318">
          <cell r="A3318" t="str">
            <v>Y6C3085101</v>
          </cell>
          <cell r="B3318" t="str">
            <v>LTCX8 HERR NEXUS 8 51 SVART</v>
          </cell>
        </row>
        <row r="3319">
          <cell r="A3319" t="str">
            <v>Y6C3085101</v>
          </cell>
          <cell r="B3319" t="str">
            <v>LTCX8 HERR NEXUS 8 51 SVART</v>
          </cell>
        </row>
        <row r="3320">
          <cell r="A3320" t="str">
            <v>Y6C3085501</v>
          </cell>
          <cell r="B3320" t="str">
            <v>LTCX8 HERR NEXUS 8 55 SVART</v>
          </cell>
        </row>
        <row r="3321">
          <cell r="A3321" t="str">
            <v>Y6C3085501</v>
          </cell>
          <cell r="B3321" t="str">
            <v>LTCX8 HERR NEXUS 8 55 SVART</v>
          </cell>
        </row>
        <row r="3322">
          <cell r="A3322" t="str">
            <v>Y6C3085501</v>
          </cell>
          <cell r="B3322" t="str">
            <v>LTCX8 HERR NEXUS 8 55 SVART</v>
          </cell>
        </row>
        <row r="3323">
          <cell r="A3323" t="str">
            <v>Y6C3085901</v>
          </cell>
          <cell r="B3323" t="str">
            <v>LTCX8 HERR NEXUS 8 59 SVART</v>
          </cell>
        </row>
        <row r="3324">
          <cell r="A3324" t="str">
            <v>Y6C3085901</v>
          </cell>
          <cell r="B3324" t="str">
            <v>LTCX8 HERR NEXUS 8 59 SVART</v>
          </cell>
        </row>
        <row r="3325">
          <cell r="A3325" t="str">
            <v>Y6C3085901</v>
          </cell>
          <cell r="B3325" t="str">
            <v>LTCX8 HERR NEXUS 8 59 SVART</v>
          </cell>
        </row>
        <row r="3326">
          <cell r="A3326" t="str">
            <v>Y6C3164701</v>
          </cell>
          <cell r="B3326" t="str">
            <v>LTC800 DAM SORA 16V 47 SIL/VIT</v>
          </cell>
        </row>
        <row r="3327">
          <cell r="A3327" t="str">
            <v>Y6C3164701</v>
          </cell>
          <cell r="B3327" t="str">
            <v>LTC800 DAM SORA 16V 47 SIL/VIT</v>
          </cell>
        </row>
        <row r="3328">
          <cell r="A3328" t="str">
            <v>Y6C3164701</v>
          </cell>
          <cell r="B3328" t="str">
            <v>LTC800 DAM SORA 16V 47 SIL/VIT</v>
          </cell>
        </row>
        <row r="3329">
          <cell r="A3329" t="str">
            <v>Y6C3165101</v>
          </cell>
          <cell r="B3329" t="str">
            <v>LTC800 DAM SORA 16V 51 SIL/VIT</v>
          </cell>
        </row>
        <row r="3330">
          <cell r="A3330" t="str">
            <v>Y6C3165101</v>
          </cell>
          <cell r="B3330" t="str">
            <v>LTC800 DAM SORA 16V 51 SIL/VIT</v>
          </cell>
        </row>
        <row r="3331">
          <cell r="A3331" t="str">
            <v>Y6C3165101</v>
          </cell>
          <cell r="B3331" t="str">
            <v>LTC800 DAM SORA 16V 51 SIL/VIT</v>
          </cell>
        </row>
        <row r="3332">
          <cell r="A3332" t="str">
            <v>Y6C3165501</v>
          </cell>
          <cell r="B3332" t="str">
            <v>LTC800 DAM SORA 16V 55 SIL/VIT</v>
          </cell>
        </row>
        <row r="3333">
          <cell r="A3333" t="str">
            <v>Y6C3165501</v>
          </cell>
          <cell r="B3333" t="str">
            <v>LTC800 DAM SORA 16V 55 SIL/VIT</v>
          </cell>
        </row>
        <row r="3334">
          <cell r="A3334" t="str">
            <v>Y6C3165501</v>
          </cell>
          <cell r="B3334" t="str">
            <v>LTC800 DAM SORA 16V 55 SIL/VIT</v>
          </cell>
        </row>
        <row r="3335">
          <cell r="A3335" t="str">
            <v>Y6C3184701</v>
          </cell>
          <cell r="B3335" t="str">
            <v>LTCX8 DAM NEXUS 8 47 SVART</v>
          </cell>
        </row>
        <row r="3336">
          <cell r="A3336" t="str">
            <v>Y6C3184701</v>
          </cell>
          <cell r="B3336" t="str">
            <v>LTCX8 DAM NEXUS 8 47 SVART</v>
          </cell>
        </row>
        <row r="3337">
          <cell r="A3337" t="str">
            <v>Y6C3184701</v>
          </cell>
          <cell r="B3337" t="str">
            <v>LTCX8 DAM NEXUS 8 47 SVART</v>
          </cell>
        </row>
        <row r="3338">
          <cell r="A3338" t="str">
            <v>Y6C3185101</v>
          </cell>
          <cell r="B3338" t="str">
            <v>LTCX8 DAM NEXUS 8 51 SVART</v>
          </cell>
        </row>
        <row r="3339">
          <cell r="A3339" t="str">
            <v>Y6C3185101</v>
          </cell>
          <cell r="B3339" t="str">
            <v>LTCX8 DAM NEXUS 8 51 SVART</v>
          </cell>
        </row>
        <row r="3340">
          <cell r="A3340" t="str">
            <v>Y6C3185101</v>
          </cell>
          <cell r="B3340" t="str">
            <v>LTCX8 DAM NEXUS 8 51 SVART</v>
          </cell>
        </row>
        <row r="3341">
          <cell r="A3341" t="str">
            <v>Y6C3185501</v>
          </cell>
          <cell r="B3341" t="str">
            <v>LTCX8 DAM NEXUS 8 55 SVART</v>
          </cell>
        </row>
        <row r="3342">
          <cell r="A3342" t="str">
            <v>Y6C3185501</v>
          </cell>
          <cell r="B3342" t="str">
            <v>LTCX8 DAM NEXUS 8 55 SVART</v>
          </cell>
        </row>
        <row r="3343">
          <cell r="A3343" t="str">
            <v>Y6C3185501</v>
          </cell>
          <cell r="B3343" t="str">
            <v>LTCX8 DAM NEXUS 8 55 SVART</v>
          </cell>
        </row>
        <row r="3344">
          <cell r="A3344" t="str">
            <v>Y6C3245101</v>
          </cell>
          <cell r="B3344" t="str">
            <v>LTC500 HERR DEORE 24 51 SV/SI</v>
          </cell>
        </row>
        <row r="3345">
          <cell r="A3345" t="str">
            <v>Y6C3245101</v>
          </cell>
          <cell r="B3345" t="str">
            <v>LTC500 HERR DEORE 24 51 SV/SI</v>
          </cell>
        </row>
        <row r="3346">
          <cell r="A3346" t="str">
            <v>Y6C3245101</v>
          </cell>
          <cell r="B3346" t="str">
            <v>LTC500 HERR DEORE 24 51 SV/SI</v>
          </cell>
        </row>
        <row r="3347">
          <cell r="A3347" t="str">
            <v>Y6C3245501</v>
          </cell>
          <cell r="B3347" t="str">
            <v>LTC500 HERR DEORE 24 55 SV/SI</v>
          </cell>
        </row>
        <row r="3348">
          <cell r="A3348" t="str">
            <v>Y6C3245501</v>
          </cell>
          <cell r="B3348" t="str">
            <v>LTC500 HERR DEORE 24 55 SV/SI</v>
          </cell>
        </row>
        <row r="3349">
          <cell r="A3349" t="str">
            <v>Y6C3245501</v>
          </cell>
          <cell r="B3349" t="str">
            <v>LTC500 HERR DEORE 24 55 SV/SI</v>
          </cell>
        </row>
        <row r="3350">
          <cell r="A3350" t="str">
            <v>Y6C3245901</v>
          </cell>
          <cell r="B3350" t="str">
            <v>LTC500 HERR DEORE 24 59 SV/SI</v>
          </cell>
        </row>
        <row r="3351">
          <cell r="A3351" t="str">
            <v>Y6C3245901</v>
          </cell>
          <cell r="B3351" t="str">
            <v>LTC500 HERR DEORE 24 59 SV/SI</v>
          </cell>
        </row>
        <row r="3352">
          <cell r="A3352" t="str">
            <v>Y6C3245901</v>
          </cell>
          <cell r="B3352" t="str">
            <v>LTC500 HERR DEORE 24 59 SV/SI</v>
          </cell>
        </row>
        <row r="3353">
          <cell r="A3353" t="str">
            <v>Y6C3344701</v>
          </cell>
          <cell r="B3353" t="str">
            <v>LTC500 DAM DEORE 24 47 RÖ/SI</v>
          </cell>
        </row>
        <row r="3354">
          <cell r="A3354" t="str">
            <v>Y6C3344701</v>
          </cell>
          <cell r="B3354" t="str">
            <v>LTC500 DAM DEORE 24 47 RÖ/SI</v>
          </cell>
        </row>
        <row r="3355">
          <cell r="A3355" t="str">
            <v>Y6C3344701</v>
          </cell>
          <cell r="B3355" t="str">
            <v>LTC500 DAM DEORE 24 47 RÖ/SI</v>
          </cell>
        </row>
        <row r="3356">
          <cell r="A3356" t="str">
            <v>Y6C3345101</v>
          </cell>
          <cell r="B3356" t="str">
            <v>LTC500 DAM DEORE 24 51 RÖ/SI</v>
          </cell>
        </row>
        <row r="3357">
          <cell r="A3357" t="str">
            <v>Y6C3345101</v>
          </cell>
          <cell r="B3357" t="str">
            <v>LTC500 DAM DEORE 24 51 RÖ/SI</v>
          </cell>
        </row>
        <row r="3358">
          <cell r="A3358" t="str">
            <v>Y6C3345101</v>
          </cell>
          <cell r="B3358" t="str">
            <v>LTC500 DAM DEORE 24 51 RÖ/SI</v>
          </cell>
        </row>
        <row r="3359">
          <cell r="A3359" t="str">
            <v>Y6C3345501</v>
          </cell>
          <cell r="B3359" t="str">
            <v>LTC500 DAM DEORE 24 55 RÖ/SI</v>
          </cell>
        </row>
        <row r="3360">
          <cell r="A3360" t="str">
            <v>Y6C3345501</v>
          </cell>
          <cell r="B3360" t="str">
            <v>LTC500 DAM DEORE 24 55 RÖ/SI</v>
          </cell>
        </row>
        <row r="3361">
          <cell r="A3361" t="str">
            <v>Y6C3345501</v>
          </cell>
          <cell r="B3361" t="str">
            <v>LTC500 DAM DEORE 24 55 RÖ/SI</v>
          </cell>
        </row>
        <row r="3362">
          <cell r="A3362" t="str">
            <v>Y6C3875101</v>
          </cell>
          <cell r="B3362" t="str">
            <v>LTC700 HERR DEORE 27 51 SV/GU</v>
          </cell>
        </row>
        <row r="3363">
          <cell r="A3363" t="str">
            <v>Y6C3875101</v>
          </cell>
          <cell r="B3363" t="str">
            <v>LTC700 HERR DEORE 27 51 SV/GU</v>
          </cell>
        </row>
        <row r="3364">
          <cell r="A3364" t="str">
            <v>Y6C3875101</v>
          </cell>
          <cell r="B3364" t="str">
            <v>LTC700 HERR DEORE 27 51 SV/GU</v>
          </cell>
        </row>
        <row r="3365">
          <cell r="A3365" t="str">
            <v>Y6C3875501</v>
          </cell>
          <cell r="B3365" t="str">
            <v>LTC700 HERR DEORE 27 55 SV/GU</v>
          </cell>
        </row>
        <row r="3366">
          <cell r="A3366" t="str">
            <v>Y6C3875501</v>
          </cell>
          <cell r="B3366" t="str">
            <v>LTC700 HERR DEORE 27 55 SV/GU</v>
          </cell>
        </row>
        <row r="3367">
          <cell r="A3367" t="str">
            <v>Y6C3875501</v>
          </cell>
          <cell r="B3367" t="str">
            <v>LTC700 HERR DEORE 27 55 SV/GU</v>
          </cell>
        </row>
        <row r="3368">
          <cell r="A3368" t="str">
            <v>Y6C3875901</v>
          </cell>
          <cell r="B3368" t="str">
            <v>LTC700 HERR DEORE 27 59 SV/GU</v>
          </cell>
        </row>
        <row r="3369">
          <cell r="A3369" t="str">
            <v>Y6C3875901</v>
          </cell>
          <cell r="B3369" t="str">
            <v>LTC700 HERR DEORE 27 59 SV/GU</v>
          </cell>
        </row>
        <row r="3370">
          <cell r="A3370" t="str">
            <v>Y6C3875901</v>
          </cell>
          <cell r="B3370" t="str">
            <v>LTC700 HERR DEORE 27 59 SV/GU</v>
          </cell>
        </row>
        <row r="3371">
          <cell r="A3371" t="str">
            <v>Y6C3974301</v>
          </cell>
          <cell r="B3371" t="str">
            <v>LTC700 DAM DEORE 27 43 GU/SV</v>
          </cell>
        </row>
        <row r="3372">
          <cell r="A3372" t="str">
            <v>Y6C3974301</v>
          </cell>
          <cell r="B3372" t="str">
            <v>LTC700 DAM DEORE 27 43 GU/SV</v>
          </cell>
        </row>
        <row r="3373">
          <cell r="A3373" t="str">
            <v>Y6C3974301</v>
          </cell>
          <cell r="B3373" t="str">
            <v>LTC700 DAM DEORE 27 43 GU/SV</v>
          </cell>
        </row>
        <row r="3374">
          <cell r="A3374" t="str">
            <v>Y6C3974701</v>
          </cell>
          <cell r="B3374" t="str">
            <v>LTC700 DAM DEORE 27 47 GU/SV</v>
          </cell>
        </row>
        <row r="3375">
          <cell r="A3375" t="str">
            <v>Y6C3974701</v>
          </cell>
          <cell r="B3375" t="str">
            <v>LTC700 DAM DEORE 27 47 GU/SV</v>
          </cell>
        </row>
        <row r="3376">
          <cell r="A3376" t="str">
            <v>Y6C3974701</v>
          </cell>
          <cell r="B3376" t="str">
            <v>LTC700 DAM DEORE 27 47 GU/SV</v>
          </cell>
        </row>
        <row r="3377">
          <cell r="A3377" t="str">
            <v>Y6C3975101</v>
          </cell>
          <cell r="B3377" t="str">
            <v>LTC700 DAM DEORE 27 51 GU/SV</v>
          </cell>
        </row>
        <row r="3378">
          <cell r="A3378" t="str">
            <v>Y6C3975101</v>
          </cell>
          <cell r="B3378" t="str">
            <v>LTC700 DAM DEORE 27 51 GU/SV</v>
          </cell>
        </row>
        <row r="3379">
          <cell r="A3379" t="str">
            <v>Y6C3975101</v>
          </cell>
          <cell r="B3379" t="str">
            <v>LTC700 DAM DEORE 27 51 GU/SV</v>
          </cell>
        </row>
        <row r="3380">
          <cell r="A3380" t="str">
            <v>Y6C4002001</v>
          </cell>
          <cell r="B3380" t="str">
            <v>BTC120 POJK 12" BLÅ/SILVER</v>
          </cell>
        </row>
        <row r="3381">
          <cell r="A3381" t="str">
            <v>Y6C4002001</v>
          </cell>
          <cell r="B3381" t="str">
            <v>BTC120 POJK 12" BLÅ/SILVER</v>
          </cell>
        </row>
        <row r="3382">
          <cell r="A3382" t="str">
            <v>Y6C4002001</v>
          </cell>
          <cell r="B3382" t="str">
            <v>BTC120 POJK 12" BLÅ/SILVER</v>
          </cell>
        </row>
        <row r="3383">
          <cell r="A3383" t="str">
            <v>Y6C4012001</v>
          </cell>
          <cell r="B3383" t="str">
            <v>BTC120 FLICK 12" ROSA/SILVER</v>
          </cell>
        </row>
        <row r="3384">
          <cell r="A3384" t="str">
            <v>Y6C4012001</v>
          </cell>
          <cell r="B3384" t="str">
            <v>BTC120 FLICK 12" ROSA/SILVER</v>
          </cell>
        </row>
        <row r="3385">
          <cell r="A3385" t="str">
            <v>Y6C4012001</v>
          </cell>
          <cell r="B3385" t="str">
            <v>BTC120 FLICK 12" ROSA/SILVER</v>
          </cell>
        </row>
        <row r="3386">
          <cell r="A3386" t="str">
            <v>Y6C4012002</v>
          </cell>
          <cell r="B3386" t="str">
            <v>BTC120 FLICK 12" LILA/VIT</v>
          </cell>
        </row>
        <row r="3387">
          <cell r="A3387" t="str">
            <v>Y6C4012002</v>
          </cell>
          <cell r="B3387" t="str">
            <v>BTC120 FLICK 12" LILA/VIT</v>
          </cell>
        </row>
        <row r="3388">
          <cell r="A3388" t="str">
            <v>Y6C4012002</v>
          </cell>
          <cell r="B3388" t="str">
            <v>BTC120 FLICK 12" LILA/VIT</v>
          </cell>
        </row>
        <row r="3389">
          <cell r="A3389" t="str">
            <v>Y6C4033001</v>
          </cell>
          <cell r="B3389" t="str">
            <v>BTC200 POJK NEX3 20" GRÖN/SI</v>
          </cell>
        </row>
        <row r="3390">
          <cell r="A3390" t="str">
            <v>Y6C4033001</v>
          </cell>
          <cell r="B3390" t="str">
            <v>BTC200 POJK NEX3 20" GRÖN/SI</v>
          </cell>
        </row>
        <row r="3391">
          <cell r="A3391" t="str">
            <v>Y6C4033001</v>
          </cell>
          <cell r="B3391" t="str">
            <v>BTC200 POJK NEX3 20" GRÖN/SI</v>
          </cell>
        </row>
        <row r="3392">
          <cell r="A3392" t="str">
            <v>Y6C4033301</v>
          </cell>
          <cell r="B3392" t="str">
            <v>BTC230 POJK NEX3 20" MSVART</v>
          </cell>
        </row>
        <row r="3393">
          <cell r="A3393" t="str">
            <v>Y6C4033301</v>
          </cell>
          <cell r="B3393" t="str">
            <v>BTC230 POJK NEX3 20" MSVART</v>
          </cell>
        </row>
        <row r="3394">
          <cell r="A3394" t="str">
            <v>Y6C4033301</v>
          </cell>
          <cell r="B3394" t="str">
            <v>BTC230 POJK NEX3 20" MSVART</v>
          </cell>
        </row>
        <row r="3395">
          <cell r="A3395" t="str">
            <v>Y6C4043801</v>
          </cell>
          <cell r="B3395" t="str">
            <v>ETC240 SHIM ACERA 24 38 MSVART</v>
          </cell>
        </row>
        <row r="3396">
          <cell r="A3396" t="str">
            <v>Y6C4043801</v>
          </cell>
          <cell r="B3396" t="str">
            <v>ETC240 SHIM ACERA 24 38 MSVART</v>
          </cell>
        </row>
        <row r="3397">
          <cell r="A3397" t="str">
            <v>Y6C4043801</v>
          </cell>
          <cell r="B3397" t="str">
            <v>ETC240 SHIM ACERA 24 38 MSVART</v>
          </cell>
        </row>
        <row r="3398">
          <cell r="A3398" t="str">
            <v>Y6C4043802</v>
          </cell>
          <cell r="B3398" t="str">
            <v>ETC240 SHIM ACERA 24 38 SV/RÖ</v>
          </cell>
        </row>
        <row r="3399">
          <cell r="A3399" t="str">
            <v>Y6C4043802</v>
          </cell>
          <cell r="B3399" t="str">
            <v>ETC240 SHIM ACERA 24 38 SV/RÖ</v>
          </cell>
        </row>
        <row r="3400">
          <cell r="A3400" t="str">
            <v>Y6C4043802</v>
          </cell>
          <cell r="B3400" t="str">
            <v>ETC240 SHIM ACERA 24 38 SV/RÖ</v>
          </cell>
        </row>
        <row r="3401">
          <cell r="A3401" t="str">
            <v>Y6C4202601</v>
          </cell>
          <cell r="B3401" t="str">
            <v>BTC160 POJK 16" SVART/RÖD</v>
          </cell>
        </row>
        <row r="3402">
          <cell r="A3402" t="str">
            <v>Y6C4202601</v>
          </cell>
          <cell r="B3402" t="str">
            <v>BTC160 POJK 16" SVART/RÖD</v>
          </cell>
        </row>
        <row r="3403">
          <cell r="A3403" t="str">
            <v>Y6C4202601</v>
          </cell>
          <cell r="B3403" t="str">
            <v>BTC160 POJK 16" SVART/RÖD</v>
          </cell>
        </row>
        <row r="3404">
          <cell r="A3404" t="str">
            <v>Y6C4212601</v>
          </cell>
          <cell r="B3404" t="str">
            <v>BTC160 POJK 16" GRÅ</v>
          </cell>
        </row>
        <row r="3405">
          <cell r="A3405" t="str">
            <v>Y6C4212601</v>
          </cell>
          <cell r="B3405" t="str">
            <v>BTC160 POJK 16" GRÅ</v>
          </cell>
        </row>
        <row r="3406">
          <cell r="A3406" t="str">
            <v>Y6C4212601</v>
          </cell>
          <cell r="B3406" t="str">
            <v>BTC160 POJK 16" GRÅ</v>
          </cell>
        </row>
        <row r="3407">
          <cell r="A3407" t="str">
            <v>Y6C4302601</v>
          </cell>
          <cell r="B3407" t="str">
            <v>BTC160 FLICK 16" RÖD/SILVER</v>
          </cell>
        </row>
        <row r="3408">
          <cell r="A3408" t="str">
            <v>Y6C4302601</v>
          </cell>
          <cell r="B3408" t="str">
            <v>BTC160 FLICK 16" RÖD/SILVER</v>
          </cell>
        </row>
        <row r="3409">
          <cell r="A3409" t="str">
            <v>Y6C4302601</v>
          </cell>
          <cell r="B3409" t="str">
            <v>BTC160 FLICK 16" RÖD/SILVER</v>
          </cell>
        </row>
        <row r="3410">
          <cell r="A3410" t="str">
            <v>Y6C4302602</v>
          </cell>
          <cell r="B3410" t="str">
            <v>BTC160 FLICK 16" GUL/SILVER</v>
          </cell>
        </row>
        <row r="3411">
          <cell r="A3411" t="str">
            <v>Y6C4302602</v>
          </cell>
          <cell r="B3411" t="str">
            <v>BTC160 FLICK 16" GUL/SILVER</v>
          </cell>
        </row>
        <row r="3412">
          <cell r="A3412" t="str">
            <v>Y6C4302602</v>
          </cell>
          <cell r="B3412" t="str">
            <v>BTC160 FLICK 16" GUL/SILVER</v>
          </cell>
        </row>
        <row r="3413">
          <cell r="A3413" t="str">
            <v>Y6C4333301</v>
          </cell>
          <cell r="B3413" t="str">
            <v>BTC230 FLICK NEX3 20" RÖ/SILV</v>
          </cell>
        </row>
        <row r="3414">
          <cell r="A3414" t="str">
            <v>Y6C4333301</v>
          </cell>
          <cell r="B3414" t="str">
            <v>BTC230 FLICK NEX3 20" RÖ/SILV</v>
          </cell>
        </row>
        <row r="3415">
          <cell r="A3415" t="str">
            <v>Y6C4333301</v>
          </cell>
          <cell r="B3415" t="str">
            <v>BTC230 FLICK NEX3 20" RÖ/SILV</v>
          </cell>
        </row>
        <row r="3416">
          <cell r="A3416" t="str">
            <v>Y6C4433801</v>
          </cell>
          <cell r="B3416" t="str">
            <v>BTC430 POJK NEX3 507 38 GU/SV</v>
          </cell>
        </row>
        <row r="3417">
          <cell r="A3417" t="str">
            <v>Y6C4433801</v>
          </cell>
          <cell r="B3417" t="str">
            <v>BTC430 POJK NEX3 507 38 GU/SV</v>
          </cell>
        </row>
        <row r="3418">
          <cell r="A3418" t="str">
            <v>Y6C4433801</v>
          </cell>
          <cell r="B3418" t="str">
            <v>BTC430 POJK NEX3 507 38 GU/SV</v>
          </cell>
        </row>
        <row r="3419">
          <cell r="A3419" t="str">
            <v>Y6C4433802</v>
          </cell>
          <cell r="B3419" t="str">
            <v>BTC430 POJK NEX3 507 38 GR/GRÖ</v>
          </cell>
        </row>
        <row r="3420">
          <cell r="A3420" t="str">
            <v>Y6C4433802</v>
          </cell>
          <cell r="B3420" t="str">
            <v>BTC430 POJK NEX3 507 38 GR/GRÖ</v>
          </cell>
        </row>
        <row r="3421">
          <cell r="A3421" t="str">
            <v>Y6C4433802</v>
          </cell>
          <cell r="B3421" t="str">
            <v>BTC430 POJK NEX3 507 38 GR/GRÖ</v>
          </cell>
        </row>
        <row r="3422">
          <cell r="A3422" t="str">
            <v>Y6C4473801</v>
          </cell>
          <cell r="B3422" t="str">
            <v>BTC470 POJK NEX7 507 38 SI/SV</v>
          </cell>
        </row>
        <row r="3423">
          <cell r="A3423" t="str">
            <v>Y6C4473801</v>
          </cell>
          <cell r="B3423" t="str">
            <v>BTC470 POJK NEX7 507 38 SI/SV</v>
          </cell>
        </row>
        <row r="3424">
          <cell r="A3424" t="str">
            <v>Y6C4473801</v>
          </cell>
          <cell r="B3424" t="str">
            <v>BTC470 POJK NEX7 507 38 SI/SV</v>
          </cell>
        </row>
        <row r="3425">
          <cell r="A3425" t="str">
            <v>Y6C4473802</v>
          </cell>
          <cell r="B3425" t="str">
            <v>BTC470 POJK NEX7 507 38 GR/GRÖ</v>
          </cell>
        </row>
        <row r="3426">
          <cell r="A3426" t="str">
            <v>Y6C4473802</v>
          </cell>
          <cell r="B3426" t="str">
            <v>BTC470 POJK NEX7 507 38 GR/GRÖ</v>
          </cell>
        </row>
        <row r="3427">
          <cell r="A3427" t="str">
            <v>Y6C4473802</v>
          </cell>
          <cell r="B3427" t="str">
            <v>BTC470 POJK NEX7 507 38 GR/GRÖ</v>
          </cell>
        </row>
        <row r="3428">
          <cell r="A3428" t="str">
            <v>Y6C4503001</v>
          </cell>
          <cell r="B3428" t="str">
            <v>BTC200 FLICK 20" RÖD/SILVER</v>
          </cell>
        </row>
        <row r="3429">
          <cell r="A3429" t="str">
            <v>Y6C4503001</v>
          </cell>
          <cell r="B3429" t="str">
            <v>BTC200 FLICK 20" RÖD/SILVER</v>
          </cell>
        </row>
        <row r="3430">
          <cell r="A3430" t="str">
            <v>Y6C4503001</v>
          </cell>
          <cell r="B3430" t="str">
            <v>BTC200 FLICK 20" RÖD/SILVER</v>
          </cell>
        </row>
        <row r="3431">
          <cell r="A3431" t="str">
            <v>Y6C4503002</v>
          </cell>
          <cell r="B3431" t="str">
            <v>BTC200 FLICK 20" GUL/SILVER</v>
          </cell>
        </row>
        <row r="3432">
          <cell r="A3432" t="str">
            <v>Y6C4503002</v>
          </cell>
          <cell r="B3432" t="str">
            <v>BTC200 FLICK 20" GUL/SILVER</v>
          </cell>
        </row>
        <row r="3433">
          <cell r="A3433" t="str">
            <v>Y6C4503002</v>
          </cell>
          <cell r="B3433" t="str">
            <v>BTC200 FLICK 20" GUL/SILVER</v>
          </cell>
        </row>
        <row r="3434">
          <cell r="A3434" t="str">
            <v>Y6C4533001</v>
          </cell>
          <cell r="B3434" t="str">
            <v>BTC200 FLICK NEX3 20" RÖ/SILV</v>
          </cell>
        </row>
        <row r="3435">
          <cell r="A3435" t="str">
            <v>Y6C4533001</v>
          </cell>
          <cell r="B3435" t="str">
            <v>BTC200 FLICK NEX3 20" RÖ/SILV</v>
          </cell>
        </row>
        <row r="3436">
          <cell r="A3436" t="str">
            <v>Y6C4533001</v>
          </cell>
          <cell r="B3436" t="str">
            <v>BTC200 FLICK NEX3 20" RÖ/SILV</v>
          </cell>
        </row>
        <row r="3437">
          <cell r="A3437" t="str">
            <v>Y6C4533002</v>
          </cell>
          <cell r="B3437" t="str">
            <v>BTC200 FLICK NEX3 20" GUL/SILV</v>
          </cell>
        </row>
        <row r="3438">
          <cell r="A3438" t="str">
            <v>Y6C4533002</v>
          </cell>
          <cell r="B3438" t="str">
            <v>BTC200 FLICK NEX3 20" GUL/SILV</v>
          </cell>
        </row>
        <row r="3439">
          <cell r="A3439" t="str">
            <v>Y6C4533002</v>
          </cell>
          <cell r="B3439" t="str">
            <v>BTC200 FLICK NEX3 20" GUL/SILV</v>
          </cell>
        </row>
        <row r="3440">
          <cell r="A3440" t="str">
            <v>Y6C4533801</v>
          </cell>
          <cell r="B3440" t="str">
            <v>BTC430 FLI.NEX3 507 38 RÖ/SILV</v>
          </cell>
        </row>
        <row r="3441">
          <cell r="A3441" t="str">
            <v>Y6C4533801</v>
          </cell>
          <cell r="B3441" t="str">
            <v>BTC430 FLI.NEX3 507 38 RÖ/SILV</v>
          </cell>
        </row>
        <row r="3442">
          <cell r="A3442" t="str">
            <v>Y6C4533801</v>
          </cell>
          <cell r="B3442" t="str">
            <v>BTC430 FLI.NEX3 507 38 RÖ/SILV</v>
          </cell>
        </row>
        <row r="3443">
          <cell r="A3443" t="str">
            <v>Y6C4533802</v>
          </cell>
          <cell r="B3443" t="str">
            <v>BTC430 FLI.NEX3 507 38 LGRÖ/SI</v>
          </cell>
        </row>
        <row r="3444">
          <cell r="A3444" t="str">
            <v>Y6C4533802</v>
          </cell>
          <cell r="B3444" t="str">
            <v>BTC430 FLI.NEX3 507 38 LGRÖ/SI</v>
          </cell>
        </row>
        <row r="3445">
          <cell r="A3445" t="str">
            <v>Y6C4533802</v>
          </cell>
          <cell r="B3445" t="str">
            <v>BTC430 FLI.NEX3 507 38 LGRÖ/SI</v>
          </cell>
        </row>
        <row r="3446">
          <cell r="A3446" t="str">
            <v>Y6C4573801</v>
          </cell>
          <cell r="B3446" t="str">
            <v>BTC470 FLI.NEX7 507 38 BLÅ/SI</v>
          </cell>
        </row>
        <row r="3447">
          <cell r="A3447" t="str">
            <v>Y6C4573801</v>
          </cell>
          <cell r="B3447" t="str">
            <v>BTC470 FLI.NEX7 507 38 BLÅ/SI</v>
          </cell>
        </row>
        <row r="3448">
          <cell r="A3448" t="str">
            <v>Y6C4573801</v>
          </cell>
          <cell r="B3448" t="str">
            <v>BTC470 FLI.NEX7 507 38 BLÅ/SI</v>
          </cell>
        </row>
        <row r="3449">
          <cell r="A3449" t="str">
            <v>Y6C4573802</v>
          </cell>
          <cell r="B3449" t="str">
            <v>BTC470 FLI.NEX7 507 38 RÖ/SILV</v>
          </cell>
        </row>
        <row r="3450">
          <cell r="A3450" t="str">
            <v>Y6C4573802</v>
          </cell>
          <cell r="B3450" t="str">
            <v>BTC470 FLI.NEX7 507 38 RÖ/SILV</v>
          </cell>
        </row>
        <row r="3451">
          <cell r="A3451" t="str">
            <v>Y6C4573802</v>
          </cell>
          <cell r="B3451" t="str">
            <v>BTC470 FLI.NEX7 507 38 RÖ/SILV</v>
          </cell>
        </row>
        <row r="3452">
          <cell r="A3452" t="str">
            <v>Y6C4603001</v>
          </cell>
          <cell r="B3452" t="str">
            <v>BTC200 POJK DG 20" GRÖN/SILV</v>
          </cell>
        </row>
        <row r="3453">
          <cell r="A3453" t="str">
            <v>Y6C4603001</v>
          </cell>
          <cell r="B3453" t="str">
            <v>BTC200 POJK DG 20" GRÖN/SILV</v>
          </cell>
        </row>
        <row r="3454">
          <cell r="A3454" t="str">
            <v>Y6C4603001</v>
          </cell>
          <cell r="B3454" t="str">
            <v>BTC200 POJK DG 20" GRÖN/SILV</v>
          </cell>
        </row>
        <row r="3455">
          <cell r="A3455" t="str">
            <v>Y6C4803001</v>
          </cell>
          <cell r="B3455" t="str">
            <v>BTC200 POJK DG 20" VI/SVART</v>
          </cell>
        </row>
        <row r="3456">
          <cell r="A3456" t="str">
            <v>Y6C4803001</v>
          </cell>
          <cell r="B3456" t="str">
            <v>BTC200 POJK DG 20" VI/SVART</v>
          </cell>
        </row>
        <row r="3457">
          <cell r="A3457" t="str">
            <v>Y6C4803001</v>
          </cell>
          <cell r="B3457" t="str">
            <v>BTC200 POJK DG 20" VI/SVART</v>
          </cell>
        </row>
        <row r="3458">
          <cell r="A3458" t="str">
            <v>Y6C4834311</v>
          </cell>
          <cell r="B3458" t="str">
            <v>BTC630 POJK 3V KAMPANJ TS BLÅ</v>
          </cell>
        </row>
        <row r="3459">
          <cell r="A3459" t="str">
            <v>Y6C4834311</v>
          </cell>
          <cell r="B3459" t="str">
            <v>BTC630 POJK 3V KAMPANJ TS BLÅ</v>
          </cell>
        </row>
        <row r="3460">
          <cell r="A3460" t="str">
            <v>Y6C4834311</v>
          </cell>
          <cell r="B3460" t="str">
            <v>BTC630 POJK 3V KAMPANJ TS BLÅ</v>
          </cell>
        </row>
        <row r="3461">
          <cell r="A3461" t="str">
            <v>Y6C4874301</v>
          </cell>
          <cell r="B3461" t="str">
            <v>BTC670 UNISEX NEX7 559 43 S/SI</v>
          </cell>
        </row>
        <row r="3462">
          <cell r="A3462" t="str">
            <v>Y6C4874301</v>
          </cell>
          <cell r="B3462" t="str">
            <v>BTC670 UNISEX NEX7 559 43 S/SI</v>
          </cell>
        </row>
        <row r="3463">
          <cell r="A3463" t="str">
            <v>Y6C4874301</v>
          </cell>
          <cell r="B3463" t="str">
            <v>BTC670 UNISEX NEX7 559 43 S/SI</v>
          </cell>
        </row>
        <row r="3464">
          <cell r="A3464" t="str">
            <v>Y6C4874701</v>
          </cell>
          <cell r="B3464" t="str">
            <v>BTC670 UNISEX NEX7 559 47 S/SI</v>
          </cell>
        </row>
        <row r="3465">
          <cell r="A3465" t="str">
            <v>Y6C4874701</v>
          </cell>
          <cell r="B3465" t="str">
            <v>BTC670 UNISEX NEX7 559 47 S/SI</v>
          </cell>
        </row>
        <row r="3466">
          <cell r="A3466" t="str">
            <v>Y6C4874701</v>
          </cell>
          <cell r="B3466" t="str">
            <v>BTC670 UNISEX NEX7 559 47 S/SI</v>
          </cell>
        </row>
        <row r="3467">
          <cell r="A3467" t="str">
            <v>Y6C4934301</v>
          </cell>
          <cell r="B3467" t="str">
            <v>BTC630 FLICK NEX3 559 43 RÖ/SI</v>
          </cell>
        </row>
        <row r="3468">
          <cell r="A3468" t="str">
            <v>Y6C4934301</v>
          </cell>
          <cell r="B3468" t="str">
            <v>BTC630 FLICK NEX3 559 43 RÖ/SI</v>
          </cell>
        </row>
        <row r="3469">
          <cell r="A3469" t="str">
            <v>Y6C4934301</v>
          </cell>
          <cell r="B3469" t="str">
            <v>BTC630 FLICK NEX3 559 43 RÖ/SI</v>
          </cell>
        </row>
        <row r="3470">
          <cell r="A3470" t="str">
            <v>Y6C4934302</v>
          </cell>
          <cell r="B3470" t="str">
            <v>BTC630 FLICK NEX3 559 43 GU/GU</v>
          </cell>
        </row>
        <row r="3471">
          <cell r="A3471" t="str">
            <v>Y6C4934302</v>
          </cell>
          <cell r="B3471" t="str">
            <v>BTC630 FLICK NEX3 559 43 GU/GU</v>
          </cell>
        </row>
        <row r="3472">
          <cell r="A3472" t="str">
            <v>Y6C4934302</v>
          </cell>
          <cell r="B3472" t="str">
            <v>BTC630 FLICK NEX3 559 43 GU/GU</v>
          </cell>
        </row>
        <row r="3473">
          <cell r="A3473" t="str">
            <v>Y6C4934701</v>
          </cell>
          <cell r="B3473" t="str">
            <v>BTC630 FLICK NEX3 559 47 RÖ/SI</v>
          </cell>
        </row>
        <row r="3474">
          <cell r="A3474" t="str">
            <v>Y6C4934701</v>
          </cell>
          <cell r="B3474" t="str">
            <v>BTC630 FLICK NEX3 559 47 RÖ/SI</v>
          </cell>
        </row>
        <row r="3475">
          <cell r="A3475" t="str">
            <v>Y6C4934701</v>
          </cell>
          <cell r="B3475" t="str">
            <v>BTC630 FLICK NEX3 559 47 RÖ/SI</v>
          </cell>
        </row>
        <row r="3476">
          <cell r="A3476" t="str">
            <v>Y6C4934702</v>
          </cell>
          <cell r="B3476" t="str">
            <v>BTC630 FLICK NEX3 559 47 GU/GU</v>
          </cell>
        </row>
        <row r="3477">
          <cell r="A3477" t="str">
            <v>Y6C4934702</v>
          </cell>
          <cell r="B3477" t="str">
            <v>BTC630 FLICK NEX3 559 47 GU/GU</v>
          </cell>
        </row>
        <row r="3478">
          <cell r="A3478" t="str">
            <v>Y6C4934702</v>
          </cell>
          <cell r="B3478" t="str">
            <v>BTC630 FLICK NEX3 559 47 GU/GU</v>
          </cell>
        </row>
        <row r="3479">
          <cell r="A3479" t="str">
            <v>Y6C4974301</v>
          </cell>
          <cell r="B3479" t="str">
            <v>BTC670 FLICK NEX7 559 43 SV/GR</v>
          </cell>
        </row>
        <row r="3480">
          <cell r="A3480" t="str">
            <v>Y6C4974301</v>
          </cell>
          <cell r="B3480" t="str">
            <v>BTC670 FLICK NEX7 559 43 SV/GR</v>
          </cell>
        </row>
        <row r="3481">
          <cell r="A3481" t="str">
            <v>Y6C4974301</v>
          </cell>
          <cell r="B3481" t="str">
            <v>BTC670 FLICK NEX7 559 43 SV/GR</v>
          </cell>
        </row>
        <row r="3482">
          <cell r="A3482" t="str">
            <v>Y6C4974701</v>
          </cell>
          <cell r="B3482" t="str">
            <v>BTC670 FLICK NEX7 559 47 SV/G</v>
          </cell>
        </row>
        <row r="3483">
          <cell r="A3483" t="str">
            <v>Y6C4974701</v>
          </cell>
          <cell r="B3483" t="str">
            <v>BTC670 FLICK NEX7 559 47 SV/G</v>
          </cell>
        </row>
        <row r="3484">
          <cell r="A3484" t="str">
            <v>Y6C4974701</v>
          </cell>
          <cell r="B3484" t="str">
            <v>BTC670 FLICK NEX7 559 47 SV/G</v>
          </cell>
        </row>
        <row r="3485">
          <cell r="A3485" t="str">
            <v>Y6C5934701</v>
          </cell>
          <cell r="B3485" t="str">
            <v>CTC530 DAM NEX3 559 47 KORG RÖ</v>
          </cell>
        </row>
        <row r="3486">
          <cell r="A3486" t="str">
            <v>Y6C5934701</v>
          </cell>
          <cell r="B3486" t="str">
            <v>CTC530 DAM NEX3 559 47 KORG RÖ</v>
          </cell>
        </row>
        <row r="3487">
          <cell r="A3487" t="str">
            <v>Y6C5934701</v>
          </cell>
          <cell r="B3487" t="str">
            <v>CTC530 DAM NEX3 559 47 KORG RÖ</v>
          </cell>
        </row>
        <row r="3488">
          <cell r="A3488" t="str">
            <v>Y6C5974701</v>
          </cell>
          <cell r="B3488" t="str">
            <v>CTC570 DAM NEX7 47 559 SI KORG</v>
          </cell>
        </row>
        <row r="3489">
          <cell r="A3489" t="str">
            <v>Y6C5974701</v>
          </cell>
          <cell r="B3489" t="str">
            <v>CTC570 DAM NEX7 47 559 SI KORG</v>
          </cell>
        </row>
        <row r="3490">
          <cell r="A3490" t="str">
            <v>Y6C5974701</v>
          </cell>
          <cell r="B3490" t="str">
            <v>CTC570 DAM NEX7 47 559 SI KORG</v>
          </cell>
        </row>
        <row r="3491">
          <cell r="A3491" t="str">
            <v>Y6C7035511</v>
          </cell>
          <cell r="B3491" t="str">
            <v>STCX3 HERR 3V KAMPANJ 30 OR/VI</v>
          </cell>
        </row>
        <row r="3492">
          <cell r="A3492" t="str">
            <v>Y6C7035511</v>
          </cell>
          <cell r="B3492" t="str">
            <v>STCX3 HERR 3V KAMPANJ 30 OR/VI</v>
          </cell>
        </row>
        <row r="3493">
          <cell r="A3493" t="str">
            <v>Y6C7035511</v>
          </cell>
          <cell r="B3493" t="str">
            <v>STCX3 HERR 3V KAMPANJ 30 OR/VI</v>
          </cell>
        </row>
        <row r="3494">
          <cell r="A3494" t="str">
            <v>Y6C7035911</v>
          </cell>
          <cell r="B3494" t="str">
            <v>STCX3 HERR 3V KAMPANJ 30 OR/VI</v>
          </cell>
        </row>
        <row r="3495">
          <cell r="A3495" t="str">
            <v>Y6C7035911</v>
          </cell>
          <cell r="B3495" t="str">
            <v>STCX3 HERR 3V KAMPANJ 30 OR/VI</v>
          </cell>
        </row>
        <row r="3496">
          <cell r="A3496" t="str">
            <v>Y6C7035911</v>
          </cell>
          <cell r="B3496" t="str">
            <v>STCX3 HERR 3V KAMPANJ 30 OR/VI</v>
          </cell>
        </row>
        <row r="3497">
          <cell r="A3497" t="str">
            <v>Y6C7075101</v>
          </cell>
          <cell r="B3497" t="str">
            <v>STC900 HERR LX/DE 27 51 MSV/GU</v>
          </cell>
        </row>
        <row r="3498">
          <cell r="A3498" t="str">
            <v>Y6C7075101</v>
          </cell>
          <cell r="B3498" t="str">
            <v>STC900 HERR LX/DE 27 51 MSV/GU</v>
          </cell>
        </row>
        <row r="3499">
          <cell r="A3499" t="str">
            <v>Y6C7075101</v>
          </cell>
          <cell r="B3499" t="str">
            <v>STC900 HERR LX/DE 27 51 MSV/GU</v>
          </cell>
        </row>
        <row r="3500">
          <cell r="A3500" t="str">
            <v>Y6C7075501</v>
          </cell>
          <cell r="B3500" t="str">
            <v>STC900 HERR LX/DE 27 55 MSV/GU</v>
          </cell>
        </row>
        <row r="3501">
          <cell r="A3501" t="str">
            <v>Y6C7075501</v>
          </cell>
          <cell r="B3501" t="str">
            <v>STC900 HERR LX/DE 27 55 MSV/GU</v>
          </cell>
        </row>
        <row r="3502">
          <cell r="A3502" t="str">
            <v>Y6C7075501</v>
          </cell>
          <cell r="B3502" t="str">
            <v>STC900 HERR LX/DE 27 55 MSV/GU</v>
          </cell>
        </row>
        <row r="3503">
          <cell r="A3503" t="str">
            <v>Y6C7135111</v>
          </cell>
          <cell r="B3503" t="str">
            <v>STCX3 DAM 3V KAMPANJ 30 OR/VI</v>
          </cell>
        </row>
        <row r="3504">
          <cell r="A3504" t="str">
            <v>Y6C7135111</v>
          </cell>
          <cell r="B3504" t="str">
            <v>STCX3 DAM 3V KAMPANJ 30 OR/VI</v>
          </cell>
        </row>
        <row r="3505">
          <cell r="A3505" t="str">
            <v>Y6C7135111</v>
          </cell>
          <cell r="B3505" t="str">
            <v>STCX3 DAM 3V KAMPANJ 30 OR/VI</v>
          </cell>
        </row>
        <row r="3506">
          <cell r="A3506" t="str">
            <v>Y6C7135511</v>
          </cell>
          <cell r="B3506" t="str">
            <v>STCX3 DAM 3V KAMPANJ 30 OR/VI</v>
          </cell>
        </row>
        <row r="3507">
          <cell r="A3507" t="str">
            <v>Y6C7135511</v>
          </cell>
          <cell r="B3507" t="str">
            <v>STCX3 DAM 3V KAMPANJ 30 OR/VI</v>
          </cell>
        </row>
        <row r="3508">
          <cell r="A3508" t="str">
            <v>Y6C7135511</v>
          </cell>
          <cell r="B3508" t="str">
            <v>STCX3 DAM 3V KAMPANJ 30 OR/VI</v>
          </cell>
        </row>
        <row r="3509">
          <cell r="A3509" t="str">
            <v>Y6C7175101</v>
          </cell>
          <cell r="B3509" t="str">
            <v>STC900 DAM LX/DE 27 51 MSV/GU</v>
          </cell>
        </row>
        <row r="3510">
          <cell r="A3510" t="str">
            <v>Y6C7175101</v>
          </cell>
          <cell r="B3510" t="str">
            <v>STC900 DAM LX/DE 27 51 MSV/GU</v>
          </cell>
        </row>
        <row r="3511">
          <cell r="A3511" t="str">
            <v>Y6C7175101</v>
          </cell>
          <cell r="B3511" t="str">
            <v>STC900 DAM LX/DE 27 51 MSV/GU</v>
          </cell>
        </row>
        <row r="3512">
          <cell r="A3512" t="str">
            <v>Y6C7175501</v>
          </cell>
          <cell r="B3512" t="str">
            <v>STC900 DAM LX/DE 27 55 MSV/GU</v>
          </cell>
        </row>
        <row r="3513">
          <cell r="A3513" t="str">
            <v>Y6C7175501</v>
          </cell>
          <cell r="B3513" t="str">
            <v>STC900 DAM LX/DE 27 55 MSV/GU</v>
          </cell>
        </row>
        <row r="3514">
          <cell r="A3514" t="str">
            <v>Y6C7175501</v>
          </cell>
          <cell r="B3514" t="str">
            <v>STC900 DAM LX/DE 27 55 MSV/GU</v>
          </cell>
        </row>
        <row r="3515">
          <cell r="A3515" t="str">
            <v>Y6C7245101</v>
          </cell>
          <cell r="B3515" t="str">
            <v>STC600 HERR ALIVI 24 51 SI/GRÅ</v>
          </cell>
        </row>
        <row r="3516">
          <cell r="A3516" t="str">
            <v>Y6C7245101</v>
          </cell>
          <cell r="B3516" t="str">
            <v>STC600 HERR ALIVI 24 51 SI/GRÅ</v>
          </cell>
        </row>
        <row r="3517">
          <cell r="A3517" t="str">
            <v>Y6C7245101</v>
          </cell>
          <cell r="B3517" t="str">
            <v>STC600 HERR ALIVI 24 51 SI/GRÅ</v>
          </cell>
        </row>
        <row r="3518">
          <cell r="A3518" t="str">
            <v>Y6C7245102</v>
          </cell>
          <cell r="B3518" t="str">
            <v>STC600 HERR ALIVI 24 51 BLÅ/SI</v>
          </cell>
        </row>
        <row r="3519">
          <cell r="A3519" t="str">
            <v>Y6C7245102</v>
          </cell>
          <cell r="B3519" t="str">
            <v>STC600 HERR ALIVI 24 51 BLÅ/SI</v>
          </cell>
        </row>
        <row r="3520">
          <cell r="A3520" t="str">
            <v>Y6C7245102</v>
          </cell>
          <cell r="B3520" t="str">
            <v>STC600 HERR ALIVI 24 51 BLÅ/SI</v>
          </cell>
        </row>
        <row r="3521">
          <cell r="A3521" t="str">
            <v>Y6C7245501</v>
          </cell>
          <cell r="B3521" t="str">
            <v>STC600 HERR ALIVI 24 55 SI/GRÅ</v>
          </cell>
        </row>
        <row r="3522">
          <cell r="A3522" t="str">
            <v>Y6C7245501</v>
          </cell>
          <cell r="B3522" t="str">
            <v>STC600 HERR ALIVI 24 55 SI/GRÅ</v>
          </cell>
        </row>
        <row r="3523">
          <cell r="A3523" t="str">
            <v>Y6C7245501</v>
          </cell>
          <cell r="B3523" t="str">
            <v>STC600 HERR ALIVI 24 55 SI/GRÅ</v>
          </cell>
        </row>
        <row r="3524">
          <cell r="A3524" t="str">
            <v>Y6C7245502</v>
          </cell>
          <cell r="B3524" t="str">
            <v>STC600 HERR ALIVI 24 55 BLÅ/SI</v>
          </cell>
        </row>
        <row r="3525">
          <cell r="A3525" t="str">
            <v>Y6C7245502</v>
          </cell>
          <cell r="B3525" t="str">
            <v>STC600 HERR ALIVI 24 55 BLÅ/SI</v>
          </cell>
        </row>
        <row r="3526">
          <cell r="A3526" t="str">
            <v>Y6C7245502</v>
          </cell>
          <cell r="B3526" t="str">
            <v>STC600 HERR ALIVI 24 55 BLÅ/SI</v>
          </cell>
        </row>
        <row r="3527">
          <cell r="A3527" t="str">
            <v>Y6C7245901</v>
          </cell>
          <cell r="B3527" t="str">
            <v>STC600 HERR ALIVI 24 59 SI/GRÅ</v>
          </cell>
        </row>
        <row r="3528">
          <cell r="A3528" t="str">
            <v>Y6C7245901</v>
          </cell>
          <cell r="B3528" t="str">
            <v>STC600 HERR ALIVI 24 59 SI/GRÅ</v>
          </cell>
        </row>
        <row r="3529">
          <cell r="A3529" t="str">
            <v>Y6C7245901</v>
          </cell>
          <cell r="B3529" t="str">
            <v>STC600 HERR ALIVI 24 59 SI/GRÅ</v>
          </cell>
        </row>
        <row r="3530">
          <cell r="A3530" t="str">
            <v>Y6C7245902</v>
          </cell>
          <cell r="B3530" t="str">
            <v>STC600 HERR ALIVI 24 59 BLÅ/SI</v>
          </cell>
        </row>
        <row r="3531">
          <cell r="A3531" t="str">
            <v>Y6C7245902</v>
          </cell>
          <cell r="B3531" t="str">
            <v>STC600 HERR ALIVI 24 59 BLÅ/SI</v>
          </cell>
        </row>
        <row r="3532">
          <cell r="A3532" t="str">
            <v>Y6C7245902</v>
          </cell>
          <cell r="B3532" t="str">
            <v>STC600 HERR ALIVI 24 59 BLÅ/SI</v>
          </cell>
        </row>
        <row r="3533">
          <cell r="A3533" t="str">
            <v>Y6C7285101</v>
          </cell>
          <cell r="B3533" t="str">
            <v>STCX8 HERR NEXUS 8 51 SI/SVART</v>
          </cell>
        </row>
        <row r="3534">
          <cell r="A3534" t="str">
            <v>Y6C7285101</v>
          </cell>
          <cell r="B3534" t="str">
            <v>STCX8 HERR NEXUS 8 51 SI/SVART</v>
          </cell>
        </row>
        <row r="3535">
          <cell r="A3535" t="str">
            <v>Y6C7285101</v>
          </cell>
          <cell r="B3535" t="str">
            <v>STCX8 HERR NEXUS 8 51 SI/SVART</v>
          </cell>
        </row>
        <row r="3536">
          <cell r="A3536" t="str">
            <v>Y6C7285102</v>
          </cell>
          <cell r="B3536" t="str">
            <v>STCX8 HERR NEXUS 8 51 MGU/GULD</v>
          </cell>
        </row>
        <row r="3537">
          <cell r="A3537" t="str">
            <v>Y6C7285102</v>
          </cell>
          <cell r="B3537" t="str">
            <v>STCX8 HERR NEXUS 8 51 MGU/GULD</v>
          </cell>
        </row>
        <row r="3538">
          <cell r="A3538" t="str">
            <v>Y6C7285102</v>
          </cell>
          <cell r="B3538" t="str">
            <v>STCX8 HERR NEXUS 8 51 MGU/GULD</v>
          </cell>
        </row>
        <row r="3539">
          <cell r="A3539" t="str">
            <v>Y6C7285501</v>
          </cell>
          <cell r="B3539" t="str">
            <v>STCX8 HERR NEXUS 8 55 SI/SVART</v>
          </cell>
        </row>
        <row r="3540">
          <cell r="A3540" t="str">
            <v>Y6C7285501</v>
          </cell>
          <cell r="B3540" t="str">
            <v>STCX8 HERR NEXUS 8 55 SI/SVART</v>
          </cell>
        </row>
        <row r="3541">
          <cell r="A3541" t="str">
            <v>Y6C7285501</v>
          </cell>
          <cell r="B3541" t="str">
            <v>STCX8 HERR NEXUS 8 55 SI/SVART</v>
          </cell>
        </row>
        <row r="3542">
          <cell r="A3542" t="str">
            <v>Y6C7285502</v>
          </cell>
          <cell r="B3542" t="str">
            <v>STCX8 HERR NEXUS 8 55 MGU/GULD</v>
          </cell>
        </row>
        <row r="3543">
          <cell r="A3543" t="str">
            <v>Y6C7285502</v>
          </cell>
          <cell r="B3543" t="str">
            <v>STCX8 HERR NEXUS 8 55 MGU/GULD</v>
          </cell>
        </row>
        <row r="3544">
          <cell r="A3544" t="str">
            <v>Y6C7285502</v>
          </cell>
          <cell r="B3544" t="str">
            <v>STCX8 HERR NEXUS 8 55 MGU/GULD</v>
          </cell>
        </row>
        <row r="3545">
          <cell r="A3545" t="str">
            <v>Y6C7285901</v>
          </cell>
          <cell r="B3545" t="str">
            <v>STCX8 HERR NEXUS 8 59 SI/SVART</v>
          </cell>
        </row>
        <row r="3546">
          <cell r="A3546" t="str">
            <v>Y6C7285901</v>
          </cell>
          <cell r="B3546" t="str">
            <v>STCX8 HERR NEXUS 8 59 SI/SVART</v>
          </cell>
        </row>
        <row r="3547">
          <cell r="A3547" t="str">
            <v>Y6C7285901</v>
          </cell>
          <cell r="B3547" t="str">
            <v>STCX8 HERR NEXUS 8 59 SI/SVART</v>
          </cell>
        </row>
        <row r="3548">
          <cell r="A3548" t="str">
            <v>Y6C7285902</v>
          </cell>
          <cell r="B3548" t="str">
            <v>STCX8 HERR NEXUS 8 59 MGU/GULD</v>
          </cell>
        </row>
        <row r="3549">
          <cell r="A3549" t="str">
            <v>Y6C7285902</v>
          </cell>
          <cell r="B3549" t="str">
            <v>STCX8 HERR NEXUS 8 59 MGU/GULD</v>
          </cell>
        </row>
        <row r="3550">
          <cell r="A3550" t="str">
            <v>Y6C7285902</v>
          </cell>
          <cell r="B3550" t="str">
            <v>STCX8 HERR NEXUS 8 59 MGU/GULD</v>
          </cell>
        </row>
        <row r="3551">
          <cell r="A3551" t="str">
            <v>Y6C7345101</v>
          </cell>
          <cell r="B3551" t="str">
            <v>STC600 DAM ALIVI 24 51 SI/RÖD</v>
          </cell>
        </row>
        <row r="3552">
          <cell r="A3552" t="str">
            <v>Y6C7345101</v>
          </cell>
          <cell r="B3552" t="str">
            <v>STC600 DAM ALIVI 24 51 SI/RÖD</v>
          </cell>
        </row>
        <row r="3553">
          <cell r="A3553" t="str">
            <v>Y6C7345101</v>
          </cell>
          <cell r="B3553" t="str">
            <v>STC600 DAM ALIVI 24 51 SI/RÖD</v>
          </cell>
        </row>
        <row r="3554">
          <cell r="A3554" t="str">
            <v>Y6C7345102</v>
          </cell>
          <cell r="B3554" t="str">
            <v>STC600 DAM ALIVI 24 51 SV/GRÅ</v>
          </cell>
        </row>
        <row r="3555">
          <cell r="A3555" t="str">
            <v>Y6C7345102</v>
          </cell>
          <cell r="B3555" t="str">
            <v>STC600 DAM ALIVI 24 51 SV/GRÅ</v>
          </cell>
        </row>
        <row r="3556">
          <cell r="A3556" t="str">
            <v>Y6C7345102</v>
          </cell>
          <cell r="B3556" t="str">
            <v>STC600 DAM ALIVI 24 51 SV/GRÅ</v>
          </cell>
        </row>
        <row r="3557">
          <cell r="A3557" t="str">
            <v>Y6C7345501</v>
          </cell>
          <cell r="B3557" t="str">
            <v>STC600 DAM ALIVI 24 55 SI/RÖD</v>
          </cell>
        </row>
        <row r="3558">
          <cell r="A3558" t="str">
            <v>Y6C7345501</v>
          </cell>
          <cell r="B3558" t="str">
            <v>STC600 DAM ALIVI 24 55 SI/RÖD</v>
          </cell>
        </row>
        <row r="3559">
          <cell r="A3559" t="str">
            <v>Y6C7345501</v>
          </cell>
          <cell r="B3559" t="str">
            <v>STC600 DAM ALIVI 24 55 SI/RÖD</v>
          </cell>
        </row>
        <row r="3560">
          <cell r="A3560" t="str">
            <v>Y6C7345502</v>
          </cell>
          <cell r="B3560" t="str">
            <v>STC600 DAM ALIVI 24 55 SV/GRÅ</v>
          </cell>
        </row>
        <row r="3561">
          <cell r="A3561" t="str">
            <v>Y6C7345502</v>
          </cell>
          <cell r="B3561" t="str">
            <v>STC600 DAM ALIVI 24 55 SV/GRÅ</v>
          </cell>
        </row>
        <row r="3562">
          <cell r="A3562" t="str">
            <v>Y6C7345502</v>
          </cell>
          <cell r="B3562" t="str">
            <v>STC600 DAM ALIVI 24 55 SV/GRÅ</v>
          </cell>
        </row>
        <row r="3563">
          <cell r="A3563" t="str">
            <v>Y6C7385101</v>
          </cell>
          <cell r="B3563" t="str">
            <v>STCX8 DAM NEXUS 8 51 SI/RÖD</v>
          </cell>
        </row>
        <row r="3564">
          <cell r="A3564" t="str">
            <v>Y6C7385101</v>
          </cell>
          <cell r="B3564" t="str">
            <v>STCX8 DAM NEXUS 8 51 SI/RÖD</v>
          </cell>
        </row>
        <row r="3565">
          <cell r="A3565" t="str">
            <v>Y6C7385101</v>
          </cell>
          <cell r="B3565" t="str">
            <v>STCX8 DAM NEXUS 8 51 SI/RÖD</v>
          </cell>
        </row>
        <row r="3566">
          <cell r="A3566" t="str">
            <v>Y6C7385102</v>
          </cell>
          <cell r="B3566" t="str">
            <v>STCX8 DAM NEXUS 8 51 SI/SVART</v>
          </cell>
        </row>
        <row r="3567">
          <cell r="A3567" t="str">
            <v>Y6C7385102</v>
          </cell>
          <cell r="B3567" t="str">
            <v>STCX8 DAM NEXUS 8 51 SI/SVART</v>
          </cell>
        </row>
        <row r="3568">
          <cell r="A3568" t="str">
            <v>Y6C7385102</v>
          </cell>
          <cell r="B3568" t="str">
            <v>STCX8 DAM NEXUS 8 51 SI/SVART</v>
          </cell>
        </row>
        <row r="3569">
          <cell r="A3569" t="str">
            <v>Y6C7385103</v>
          </cell>
          <cell r="B3569" t="str">
            <v>STCX8 DAM NEXUS 8 51 MGU/GULD</v>
          </cell>
        </row>
        <row r="3570">
          <cell r="A3570" t="str">
            <v>Y6C7385103</v>
          </cell>
          <cell r="B3570" t="str">
            <v>STCX8 DAM NEXUS 8 51 MGU/GULD</v>
          </cell>
        </row>
        <row r="3571">
          <cell r="A3571" t="str">
            <v>Y6C7385103</v>
          </cell>
          <cell r="B3571" t="str">
            <v>STCX8 DAM NEXUS 8 51 MGU/GULD</v>
          </cell>
        </row>
        <row r="3572">
          <cell r="A3572" t="str">
            <v>Y6C7385501</v>
          </cell>
          <cell r="B3572" t="str">
            <v>STCX8 DAM NEXUS 8 55 SI/RÖD</v>
          </cell>
        </row>
        <row r="3573">
          <cell r="A3573" t="str">
            <v>Y6C7385501</v>
          </cell>
          <cell r="B3573" t="str">
            <v>STCX8 DAM NEXUS 8 55 SI/RÖD</v>
          </cell>
        </row>
        <row r="3574">
          <cell r="A3574" t="str">
            <v>Y6C7385501</v>
          </cell>
          <cell r="B3574" t="str">
            <v>STCX8 DAM NEXUS 8 55 SI/RÖD</v>
          </cell>
        </row>
        <row r="3575">
          <cell r="A3575" t="str">
            <v>Y6C7385502</v>
          </cell>
          <cell r="B3575" t="str">
            <v>STCX8 DAM NEXUS 8 55 SI/SVART</v>
          </cell>
        </row>
        <row r="3576">
          <cell r="A3576" t="str">
            <v>Y6C7385502</v>
          </cell>
          <cell r="B3576" t="str">
            <v>STCX8 DAM NEXUS 8 55 SI/SVART</v>
          </cell>
        </row>
        <row r="3577">
          <cell r="A3577" t="str">
            <v>Y6C7385502</v>
          </cell>
          <cell r="B3577" t="str">
            <v>STCX8 DAM NEXUS 8 55 SI/SVART</v>
          </cell>
        </row>
        <row r="3578">
          <cell r="A3578" t="str">
            <v>Y6C7385503</v>
          </cell>
          <cell r="B3578" t="str">
            <v>STCX8 DAM NEXUS 8 55 MGU/GULD</v>
          </cell>
        </row>
        <row r="3579">
          <cell r="A3579" t="str">
            <v>Y6C7385503</v>
          </cell>
          <cell r="B3579" t="str">
            <v>STCX8 DAM NEXUS 8 55 MGU/GULD</v>
          </cell>
        </row>
        <row r="3580">
          <cell r="A3580" t="str">
            <v>Y6C7385503</v>
          </cell>
          <cell r="B3580" t="str">
            <v>STCX8 DAM NEXUS 8 55 MGU/GULD</v>
          </cell>
        </row>
        <row r="3581">
          <cell r="A3581" t="str">
            <v>Y6C9035101</v>
          </cell>
          <cell r="B3581" t="str">
            <v>CTC830 HERR KAMPANJ DR  BLÅ</v>
          </cell>
        </row>
        <row r="3582">
          <cell r="A3582" t="str">
            <v>Y6C9035101</v>
          </cell>
          <cell r="B3582" t="str">
            <v>CTC830 HERR KAMPANJ DR  BLÅ</v>
          </cell>
        </row>
        <row r="3583">
          <cell r="A3583" t="str">
            <v>Y6C9035101</v>
          </cell>
          <cell r="B3583" t="str">
            <v>CTC830 HERR KAMPANJ DR  BLÅ</v>
          </cell>
        </row>
        <row r="3584">
          <cell r="A3584" t="str">
            <v>Y6C9035501</v>
          </cell>
          <cell r="B3584" t="str">
            <v>CTC830 HERR KAMPANJ DR  BLÅ</v>
          </cell>
        </row>
        <row r="3585">
          <cell r="A3585" t="str">
            <v>Y6C9035501</v>
          </cell>
          <cell r="B3585" t="str">
            <v>CTC830 HERR KAMPANJ DR  BLÅ</v>
          </cell>
        </row>
        <row r="3586">
          <cell r="A3586" t="str">
            <v>Y6C9035501</v>
          </cell>
          <cell r="B3586" t="str">
            <v>CTC830 HERR KAMPANJ DR  BLÅ</v>
          </cell>
        </row>
        <row r="3587">
          <cell r="A3587" t="str">
            <v>Y6C9035901</v>
          </cell>
          <cell r="B3587" t="str">
            <v>CTC830 HERR KAMPANJ DR  BLÅ</v>
          </cell>
        </row>
        <row r="3588">
          <cell r="A3588" t="str">
            <v>Y6C9035901</v>
          </cell>
          <cell r="B3588" t="str">
            <v>CTC830 HERR KAMPANJ DR  BLÅ</v>
          </cell>
        </row>
        <row r="3589">
          <cell r="A3589" t="str">
            <v>Y6C9035901</v>
          </cell>
          <cell r="B3589" t="str">
            <v>CTC830 HERR KAMPANJ DR  BLÅ</v>
          </cell>
        </row>
        <row r="3590">
          <cell r="A3590" t="str">
            <v>Y6C9075101</v>
          </cell>
          <cell r="B3590" t="str">
            <v>CTC700 HERR NEX 7 51 BLÅ/SILVE</v>
          </cell>
        </row>
        <row r="3591">
          <cell r="A3591" t="str">
            <v>Y6C9075101</v>
          </cell>
          <cell r="B3591" t="str">
            <v>CTC700 HERR NEX 7 51 BLÅ/SILVE</v>
          </cell>
        </row>
        <row r="3592">
          <cell r="A3592" t="str">
            <v>Y6C9075101</v>
          </cell>
          <cell r="B3592" t="str">
            <v>CTC700 HERR NEX 7 51 BLÅ/SILVE</v>
          </cell>
        </row>
        <row r="3593">
          <cell r="A3593" t="str">
            <v>Y6C9075102</v>
          </cell>
          <cell r="B3593" t="str">
            <v>CTC700 HERR NEX 7 51 SVA/GRÅ</v>
          </cell>
        </row>
        <row r="3594">
          <cell r="A3594" t="str">
            <v>Y6C9075102</v>
          </cell>
          <cell r="B3594" t="str">
            <v>CTC700 HERR NEX 7 51 SVA/GRÅ</v>
          </cell>
        </row>
        <row r="3595">
          <cell r="A3595" t="str">
            <v>Y6C9075102</v>
          </cell>
          <cell r="B3595" t="str">
            <v>CTC700 HERR NEX 7 51 SVA/GRÅ</v>
          </cell>
        </row>
        <row r="3596">
          <cell r="A3596" t="str">
            <v>Y6C9075501</v>
          </cell>
          <cell r="B3596" t="str">
            <v>CTC700 HERR NEX 7 55 BLÅ/SILVE</v>
          </cell>
        </row>
        <row r="3597">
          <cell r="A3597" t="str">
            <v>Y6C9075501</v>
          </cell>
          <cell r="B3597" t="str">
            <v>CTC700 HERR NEX 7 55 BLÅ/SILVE</v>
          </cell>
        </row>
        <row r="3598">
          <cell r="A3598" t="str">
            <v>Y6C9075501</v>
          </cell>
          <cell r="B3598" t="str">
            <v>CTC700 HERR NEX 7 55 BLÅ/SILVE</v>
          </cell>
        </row>
        <row r="3599">
          <cell r="A3599" t="str">
            <v>Y6C9075502</v>
          </cell>
          <cell r="B3599" t="str">
            <v>CTC700 HERR NEX 7 55 SVA/GRÅ</v>
          </cell>
        </row>
        <row r="3600">
          <cell r="A3600" t="str">
            <v>Y6C9075502</v>
          </cell>
          <cell r="B3600" t="str">
            <v>CTC700 HERR NEX 7 55 SVA/GRÅ</v>
          </cell>
        </row>
        <row r="3601">
          <cell r="A3601" t="str">
            <v>Y6C9075502</v>
          </cell>
          <cell r="B3601" t="str">
            <v>CTC700 HERR NEX 7 55 SVA/GRÅ</v>
          </cell>
        </row>
        <row r="3602">
          <cell r="A3602" t="str">
            <v>Y6C9075901</v>
          </cell>
          <cell r="B3602" t="str">
            <v>CTC700 HERR NEX 7 59 BLÅ/SILVE</v>
          </cell>
        </row>
        <row r="3603">
          <cell r="A3603" t="str">
            <v>Y6C9075901</v>
          </cell>
          <cell r="B3603" t="str">
            <v>CTC700 HERR NEX 7 59 BLÅ/SILVE</v>
          </cell>
        </row>
        <row r="3604">
          <cell r="A3604" t="str">
            <v>Y6C9075901</v>
          </cell>
          <cell r="B3604" t="str">
            <v>CTC700 HERR NEX 7 59 BLÅ/SILVE</v>
          </cell>
        </row>
        <row r="3605">
          <cell r="A3605" t="str">
            <v>Y6C9075902</v>
          </cell>
          <cell r="B3605" t="str">
            <v>CTC700 HERR NEX 7 59 SVA/GRÅ</v>
          </cell>
        </row>
        <row r="3606">
          <cell r="A3606" t="str">
            <v>Y6C9075902</v>
          </cell>
          <cell r="B3606" t="str">
            <v>CTC700 HERR NEX 7 59 SVA/GRÅ</v>
          </cell>
        </row>
        <row r="3607">
          <cell r="A3607" t="str">
            <v>Y6C9075902</v>
          </cell>
          <cell r="B3607" t="str">
            <v>CTC700 HERR NEX 7 59 SVA/GRÅ</v>
          </cell>
        </row>
        <row r="3608">
          <cell r="A3608" t="str">
            <v>Y6C9135101</v>
          </cell>
          <cell r="B3608" t="str">
            <v>CTC830 DAM KAMPANJ DR  RÖD</v>
          </cell>
        </row>
        <row r="3609">
          <cell r="A3609" t="str">
            <v>Y6C9135101</v>
          </cell>
          <cell r="B3609" t="str">
            <v>CTC830 DAM KAMPANJ DR  RÖD</v>
          </cell>
        </row>
        <row r="3610">
          <cell r="A3610" t="str">
            <v>Y6C9135101</v>
          </cell>
          <cell r="B3610" t="str">
            <v>CTC830 DAM KAMPANJ DR  RÖD</v>
          </cell>
        </row>
        <row r="3611">
          <cell r="A3611" t="str">
            <v>Y6C9175101</v>
          </cell>
          <cell r="B3611" t="str">
            <v>CTC700 DAM NEX 7 51 RÖD/SILVE</v>
          </cell>
        </row>
        <row r="3612">
          <cell r="A3612" t="str">
            <v>Y6C9175101</v>
          </cell>
          <cell r="B3612" t="str">
            <v>CTC700 DAM NEX 7 51 RÖD/SILVE</v>
          </cell>
        </row>
        <row r="3613">
          <cell r="A3613" t="str">
            <v>Y6C9175101</v>
          </cell>
          <cell r="B3613" t="str">
            <v>CTC700 DAM NEX 7 51 RÖD/SILVE</v>
          </cell>
        </row>
        <row r="3614">
          <cell r="A3614" t="str">
            <v>Y6C9175102</v>
          </cell>
          <cell r="B3614" t="str">
            <v>CTC700 DAM NEX 7 51 GRÖN/SILVE</v>
          </cell>
        </row>
        <row r="3615">
          <cell r="A3615" t="str">
            <v>Y6C9175102</v>
          </cell>
          <cell r="B3615" t="str">
            <v>CTC700 DAM NEX 7 51 GRÖN/SILVE</v>
          </cell>
        </row>
        <row r="3616">
          <cell r="A3616" t="str">
            <v>Y6C9175102</v>
          </cell>
          <cell r="B3616" t="str">
            <v>CTC700 DAM NEX 7 51 GRÖN/SILVE</v>
          </cell>
        </row>
        <row r="3617">
          <cell r="A3617" t="str">
            <v>Y6C9535101</v>
          </cell>
          <cell r="B3617" t="str">
            <v>CTC630 DAM NEX3 51 SVART KORG</v>
          </cell>
        </row>
        <row r="3618">
          <cell r="A3618" t="str">
            <v>Y6C9535101</v>
          </cell>
          <cell r="B3618" t="str">
            <v>CTC630 DAM NEX3 51 SVART KORG</v>
          </cell>
        </row>
        <row r="3619">
          <cell r="A3619" t="str">
            <v>Y6C9535101</v>
          </cell>
          <cell r="B3619" t="str">
            <v>CTC630 DAM NEX3 51 SVART KORG</v>
          </cell>
        </row>
        <row r="3620">
          <cell r="A3620" t="str">
            <v>Y6C9535102</v>
          </cell>
          <cell r="B3620" t="str">
            <v>CTC630 DAM NEX3 51 MGU/GU KORG</v>
          </cell>
        </row>
        <row r="3621">
          <cell r="A3621" t="str">
            <v>Y6C9535102</v>
          </cell>
          <cell r="B3621" t="str">
            <v>CTC630 DAM NEX3 51 MGU/GU KORG</v>
          </cell>
        </row>
        <row r="3622">
          <cell r="A3622" t="str">
            <v>Y6C9535102</v>
          </cell>
          <cell r="B3622" t="str">
            <v>CTC630 DAM NEX3 51 MGU/GU KORG</v>
          </cell>
        </row>
        <row r="3623">
          <cell r="A3623" t="str">
            <v>Y6C9575101</v>
          </cell>
          <cell r="B3623" t="str">
            <v>CTC670 DAM NEX 7 51 GR/VI KORG</v>
          </cell>
        </row>
        <row r="3624">
          <cell r="A3624" t="str">
            <v>Y6C9575101</v>
          </cell>
          <cell r="B3624" t="str">
            <v>CTC670 DAM NEX 7 51 GR/VI KORG</v>
          </cell>
        </row>
        <row r="3625">
          <cell r="A3625" t="str">
            <v>Y6C9575101</v>
          </cell>
          <cell r="B3625" t="str">
            <v>CTC670 DAM NEX 7 51 GR/VI KORG</v>
          </cell>
        </row>
        <row r="3626">
          <cell r="A3626" t="str">
            <v>Y6C9575102</v>
          </cell>
          <cell r="B3626" t="str">
            <v>CTC670 DAM NEX 7 51 RÖD KORG</v>
          </cell>
        </row>
        <row r="3627">
          <cell r="A3627" t="str">
            <v>Y6C9575102</v>
          </cell>
          <cell r="B3627" t="str">
            <v>CTC670 DAM NEX 7 51 RÖD KORG</v>
          </cell>
        </row>
        <row r="3628">
          <cell r="A3628" t="str">
            <v>Y6C9575102</v>
          </cell>
          <cell r="B3628" t="str">
            <v>CTC670 DAM NEX 7 51 RÖD KORG</v>
          </cell>
        </row>
        <row r="3629">
          <cell r="A3629" t="str">
            <v>Y6C9575103</v>
          </cell>
          <cell r="B3629" t="str">
            <v>CTC670 DAM NEX7 51 GRÖ/SI KORG</v>
          </cell>
        </row>
        <row r="3630">
          <cell r="A3630" t="str">
            <v>Y6C9575103</v>
          </cell>
          <cell r="B3630" t="str">
            <v>CTC670 DAM NEX7 51 GRÖ/SI KORG</v>
          </cell>
        </row>
        <row r="3631">
          <cell r="A3631" t="str">
            <v>Y6C9575103</v>
          </cell>
          <cell r="B3631" t="str">
            <v>CTC670 DAM NEX7 51 GRÖ/SI KORG</v>
          </cell>
        </row>
        <row r="3632">
          <cell r="A3632" t="str">
            <v>Y6C9575104</v>
          </cell>
          <cell r="B3632" t="str">
            <v>CTC670 DAM NEX7 51 MGU/GU KORG</v>
          </cell>
        </row>
        <row r="3633">
          <cell r="A3633" t="str">
            <v>Y6C9575104</v>
          </cell>
          <cell r="B3633" t="str">
            <v>CTC670 DAM NEX7 51 MGU/GU KORG</v>
          </cell>
        </row>
        <row r="3634">
          <cell r="A3634" t="str">
            <v>Y6C9575104</v>
          </cell>
          <cell r="B3634" t="str">
            <v>CTC670 DAM NEX7 51 MGU/GU KORG</v>
          </cell>
        </row>
        <row r="3635">
          <cell r="A3635" t="str">
            <v>Y6M2205501</v>
          </cell>
          <cell r="B3635" t="str">
            <v>ORIGINAL HERR 0-V 55 SVART</v>
          </cell>
        </row>
        <row r="3636">
          <cell r="A3636" t="str">
            <v>Y6M2205501</v>
          </cell>
          <cell r="B3636" t="str">
            <v>ORIGINAL HERR 0-V 55 SVART</v>
          </cell>
        </row>
        <row r="3637">
          <cell r="A3637" t="str">
            <v>Y6M2205501</v>
          </cell>
          <cell r="B3637" t="str">
            <v>ORIGINAL HERR 0-V 55 SVART</v>
          </cell>
        </row>
        <row r="3638">
          <cell r="A3638" t="str">
            <v>Y6M2235501</v>
          </cell>
          <cell r="B3638" t="str">
            <v>ORIGINAL HERR 3V 55 SVART</v>
          </cell>
        </row>
        <row r="3639">
          <cell r="A3639" t="str">
            <v>Y6M2235501</v>
          </cell>
          <cell r="B3639" t="str">
            <v>ORIGINAL HERR 3V 55 SVART</v>
          </cell>
        </row>
        <row r="3640">
          <cell r="A3640" t="str">
            <v>Y6M2235501</v>
          </cell>
          <cell r="B3640" t="str">
            <v>ORIGINAL HERR 3V 55 SVART</v>
          </cell>
        </row>
        <row r="3641">
          <cell r="A3641" t="str">
            <v>Y6M2305101</v>
          </cell>
          <cell r="B3641" t="str">
            <v>ORIGINAL DAM 0V 51 CM SVART</v>
          </cell>
        </row>
        <row r="3642">
          <cell r="A3642" t="str">
            <v>Y6M2305101</v>
          </cell>
          <cell r="B3642" t="str">
            <v>ORIGINAL DAM 0V 51 CM SVART</v>
          </cell>
        </row>
        <row r="3643">
          <cell r="A3643" t="str">
            <v>Y6M2305101</v>
          </cell>
          <cell r="B3643" t="str">
            <v>ORIGINAL DAM 0V 51 CM SVART</v>
          </cell>
        </row>
        <row r="3644">
          <cell r="A3644" t="str">
            <v>Y6M2335101</v>
          </cell>
          <cell r="B3644" t="str">
            <v>ORIGINAL DAM 3V 51 CM SVAR KOR</v>
          </cell>
        </row>
        <row r="3645">
          <cell r="A3645" t="str">
            <v>Y6M2335101</v>
          </cell>
          <cell r="B3645" t="str">
            <v>ORIGINAL DAM 3V 51 CM SVAR KOR</v>
          </cell>
        </row>
        <row r="3646">
          <cell r="A3646" t="str">
            <v>Y6M2335101</v>
          </cell>
          <cell r="B3646" t="str">
            <v>ORIGINAL DAM 3V 51 CM SVAR KOR</v>
          </cell>
        </row>
        <row r="3647">
          <cell r="A3647" t="str">
            <v>Y6M2335102</v>
          </cell>
          <cell r="B3647" t="str">
            <v>ORIGINAL DAM 3V 51 CM RÖD KORG</v>
          </cell>
        </row>
        <row r="3648">
          <cell r="A3648" t="str">
            <v>Y6M2335102</v>
          </cell>
          <cell r="B3648" t="str">
            <v>ORIGINAL DAM 3V 51 CM RÖD KORG</v>
          </cell>
        </row>
        <row r="3649">
          <cell r="A3649" t="str">
            <v>Y6M2335102</v>
          </cell>
          <cell r="B3649" t="str">
            <v>ORIGINAL DAM 3V 51 CM RÖD KORG</v>
          </cell>
        </row>
        <row r="3650">
          <cell r="A3650" t="str">
            <v>Y6M2375101</v>
          </cell>
          <cell r="B3650" t="str">
            <v>ORIGINAL DAM 7V 51 CM GRÖN KOR</v>
          </cell>
        </row>
        <row r="3651">
          <cell r="A3651" t="str">
            <v>Y6M2375101</v>
          </cell>
          <cell r="B3651" t="str">
            <v>ORIGINAL DAM 7V 51 CM GRÖN KOR</v>
          </cell>
        </row>
        <row r="3652">
          <cell r="A3652" t="str">
            <v>Y6M2375101</v>
          </cell>
          <cell r="B3652" t="str">
            <v>ORIGINAL DAM 7V 51 CM GRÖN KOR</v>
          </cell>
        </row>
        <row r="3653">
          <cell r="A3653" t="str">
            <v>Y6M2375102</v>
          </cell>
          <cell r="B3653" t="str">
            <v>ORIGINAL DAM 7V 51 CM SILV KOR</v>
          </cell>
        </row>
        <row r="3654">
          <cell r="A3654" t="str">
            <v>Y6M2375102</v>
          </cell>
          <cell r="B3654" t="str">
            <v>ORIGINAL DAM 7V 51 CM SILV KOR</v>
          </cell>
        </row>
        <row r="3655">
          <cell r="A3655" t="str">
            <v>Y6M2375102</v>
          </cell>
          <cell r="B3655" t="str">
            <v>ORIGINAL DAM 7V 51 CM SILV KOR</v>
          </cell>
        </row>
        <row r="3656">
          <cell r="A3656" t="str">
            <v>Y6M2375105</v>
          </cell>
          <cell r="B3656" t="str">
            <v>ORIGINAL DAM 7V 51 CM GRÖN KOR</v>
          </cell>
        </row>
        <row r="3657">
          <cell r="A3657" t="str">
            <v>Y6M2375105</v>
          </cell>
          <cell r="B3657" t="str">
            <v>ORIGINAL DAM 7V 51 CM GRÖN KOR</v>
          </cell>
        </row>
        <row r="3658">
          <cell r="A3658" t="str">
            <v>Y6M2375105</v>
          </cell>
          <cell r="B3658" t="str">
            <v>ORIGINAL DAM 7V 51 CM GRÖN KOR</v>
          </cell>
        </row>
        <row r="3659">
          <cell r="A3659" t="str">
            <v>Y6M2375106</v>
          </cell>
          <cell r="B3659" t="str">
            <v>ORIGINAL DAM 7V 51 CM SILV KOR</v>
          </cell>
        </row>
        <row r="3660">
          <cell r="A3660" t="str">
            <v>Y6M2375106</v>
          </cell>
          <cell r="B3660" t="str">
            <v>ORIGINAL DAM 7V 51 CM SILV KOR</v>
          </cell>
        </row>
        <row r="3661">
          <cell r="A3661" t="str">
            <v>Y6M2375106</v>
          </cell>
          <cell r="B3661" t="str">
            <v>ORIGINAL DAM 7V 51 CM SILV KOR</v>
          </cell>
        </row>
        <row r="3662">
          <cell r="A3662" t="str">
            <v>Y6M5934701</v>
          </cell>
          <cell r="B3662" t="str">
            <v>NORDIC TRAD 3 V 47 CM RÖD KORG</v>
          </cell>
        </row>
        <row r="3663">
          <cell r="A3663" t="str">
            <v>Y6M5934701</v>
          </cell>
          <cell r="B3663" t="str">
            <v>NORDIC TRAD 3 V 47 CM RÖD KORG</v>
          </cell>
        </row>
        <row r="3664">
          <cell r="A3664" t="str">
            <v>Y6M5934701</v>
          </cell>
          <cell r="B3664" t="str">
            <v>NORDIC TRAD 3 V 47 CM RÖD KORG</v>
          </cell>
        </row>
        <row r="3665">
          <cell r="A3665" t="str">
            <v>Y6M9075101</v>
          </cell>
          <cell r="B3665" t="str">
            <v>NORDIC TRAD HERR 7V 51 SILV</v>
          </cell>
        </row>
        <row r="3666">
          <cell r="A3666" t="str">
            <v>Y6M9075101</v>
          </cell>
          <cell r="B3666" t="str">
            <v>NORDIC TRAD HERR 7V 51 SILV</v>
          </cell>
        </row>
        <row r="3667">
          <cell r="A3667" t="str">
            <v>Y6M9075101</v>
          </cell>
          <cell r="B3667" t="str">
            <v>NORDIC TRAD HERR 7V 51 SILV</v>
          </cell>
        </row>
        <row r="3668">
          <cell r="A3668" t="str">
            <v>Y6M9075105</v>
          </cell>
          <cell r="B3668" t="str">
            <v>NORDIC TRAD HERR 7V 51 SILV</v>
          </cell>
        </row>
        <row r="3669">
          <cell r="A3669" t="str">
            <v>Y6M9075105</v>
          </cell>
          <cell r="B3669" t="str">
            <v>NORDIC TRAD HERR 7V 51 SILV</v>
          </cell>
        </row>
        <row r="3670">
          <cell r="A3670" t="str">
            <v>Y6M9075105</v>
          </cell>
          <cell r="B3670" t="str">
            <v>NORDIC TRAD HERR 7V 51 SILV</v>
          </cell>
        </row>
        <row r="3671">
          <cell r="A3671" t="str">
            <v>Y6M9075501</v>
          </cell>
          <cell r="B3671" t="str">
            <v>NORDIC TRAD HERR 7V 55 SILV</v>
          </cell>
        </row>
        <row r="3672">
          <cell r="A3672" t="str">
            <v>Y6M9075501</v>
          </cell>
          <cell r="B3672" t="str">
            <v>NORDIC TRAD HERR 7V 55 SILV</v>
          </cell>
        </row>
        <row r="3673">
          <cell r="A3673" t="str">
            <v>Y6M9075501</v>
          </cell>
          <cell r="B3673" t="str">
            <v>NORDIC TRAD HERR 7V 55 SILV</v>
          </cell>
        </row>
        <row r="3674">
          <cell r="A3674" t="str">
            <v>Y6M9075505</v>
          </cell>
          <cell r="B3674" t="str">
            <v>NORDIC TRAD HERR 7V 55 SILV</v>
          </cell>
        </row>
        <row r="3675">
          <cell r="A3675" t="str">
            <v>Y6M9075505</v>
          </cell>
          <cell r="B3675" t="str">
            <v>NORDIC TRAD HERR 7V 55 SILV</v>
          </cell>
        </row>
        <row r="3676">
          <cell r="A3676" t="str">
            <v>Y6M9075505</v>
          </cell>
          <cell r="B3676" t="str">
            <v>NORDIC TRAD HERR 7V 55 SILV</v>
          </cell>
        </row>
        <row r="3677">
          <cell r="A3677" t="str">
            <v>Y6M9075901</v>
          </cell>
          <cell r="B3677" t="str">
            <v>NORDIC TRAD HERR 7V 59 SILV</v>
          </cell>
        </row>
        <row r="3678">
          <cell r="A3678" t="str">
            <v>Y6M9075901</v>
          </cell>
          <cell r="B3678" t="str">
            <v>NORDIC TRAD HERR 7V 59 SILV</v>
          </cell>
        </row>
        <row r="3679">
          <cell r="A3679" t="str">
            <v>Y6M9075901</v>
          </cell>
          <cell r="B3679" t="str">
            <v>NORDIC TRAD HERR 7V 59 SILV</v>
          </cell>
        </row>
        <row r="3680">
          <cell r="A3680" t="str">
            <v>Y6M9075905</v>
          </cell>
          <cell r="B3680" t="str">
            <v>NORDIC TRAD HERR 7V 59 SILV</v>
          </cell>
        </row>
        <row r="3681">
          <cell r="A3681" t="str">
            <v>Y6M9075905</v>
          </cell>
          <cell r="B3681" t="str">
            <v>NORDIC TRAD HERR 7V 59 SILV</v>
          </cell>
        </row>
        <row r="3682">
          <cell r="A3682" t="str">
            <v>Y6M9075905</v>
          </cell>
          <cell r="B3682" t="str">
            <v>NORDIC TRAD HERR 7V 59 SILV</v>
          </cell>
        </row>
        <row r="3683">
          <cell r="A3683" t="str">
            <v>Y6M9175101</v>
          </cell>
          <cell r="B3683" t="str">
            <v>NORDIC TRAD DAM 7V 51 RÖD</v>
          </cell>
        </row>
        <row r="3684">
          <cell r="A3684" t="str">
            <v>Y6M9175101</v>
          </cell>
          <cell r="B3684" t="str">
            <v>NORDIC TRAD DAM 7V 51 RÖD</v>
          </cell>
        </row>
        <row r="3685">
          <cell r="A3685" t="str">
            <v>Y6M9175101</v>
          </cell>
          <cell r="B3685" t="str">
            <v>NORDIC TRAD DAM 7V 51 RÖD</v>
          </cell>
        </row>
        <row r="3686">
          <cell r="A3686" t="str">
            <v>Y6M9175102</v>
          </cell>
          <cell r="B3686" t="str">
            <v>NORDIC TRAD DAM 7V 51 SILVER</v>
          </cell>
        </row>
        <row r="3687">
          <cell r="A3687" t="str">
            <v>Y6M9175102</v>
          </cell>
          <cell r="B3687" t="str">
            <v>NORDIC TRAD DAM 7V 51 SILVER</v>
          </cell>
        </row>
        <row r="3688">
          <cell r="A3688" t="str">
            <v>Y6M9175102</v>
          </cell>
          <cell r="B3688" t="str">
            <v>NORDIC TRAD DAM 7V 51 SILVER</v>
          </cell>
        </row>
        <row r="3689">
          <cell r="A3689" t="str">
            <v>Y6M9175105</v>
          </cell>
          <cell r="B3689" t="str">
            <v>NORDIC TRAD DAM 7V 51 RÖD</v>
          </cell>
        </row>
        <row r="3690">
          <cell r="A3690" t="str">
            <v>Y6M9175105</v>
          </cell>
          <cell r="B3690" t="str">
            <v>NORDIC TRAD DAM 7V 51 RÖD</v>
          </cell>
        </row>
        <row r="3691">
          <cell r="A3691" t="str">
            <v>Y6M9175105</v>
          </cell>
          <cell r="B3691" t="str">
            <v>NORDIC TRAD DAM 7V 51 RÖD</v>
          </cell>
        </row>
        <row r="3692">
          <cell r="A3692" t="str">
            <v>Y6M9175106</v>
          </cell>
          <cell r="B3692" t="str">
            <v>NORDIC TRAD DAM 7V 51 SILVER</v>
          </cell>
        </row>
        <row r="3693">
          <cell r="A3693" t="str">
            <v>Y6M9175106</v>
          </cell>
          <cell r="B3693" t="str">
            <v>NORDIC TRAD DAM 7V 51 SILVER</v>
          </cell>
        </row>
        <row r="3694">
          <cell r="A3694" t="str">
            <v>Y6M9175106</v>
          </cell>
          <cell r="B3694" t="str">
            <v>NORDIC TRAD DAM 7V 51 SILVER</v>
          </cell>
        </row>
        <row r="3695">
          <cell r="A3695" t="str">
            <v>Y6M9435101</v>
          </cell>
          <cell r="B3695" t="str">
            <v>NORDIC TRAD HERR 3V 51 CM GRÅ</v>
          </cell>
        </row>
        <row r="3696">
          <cell r="A3696" t="str">
            <v>Y6M9435101</v>
          </cell>
          <cell r="B3696" t="str">
            <v>NORDIC TRAD HERR 3V 51 CM GRÅ</v>
          </cell>
        </row>
        <row r="3697">
          <cell r="A3697" t="str">
            <v>Y6M9435101</v>
          </cell>
          <cell r="B3697" t="str">
            <v>NORDIC TRAD HERR 3V 51 CM GRÅ</v>
          </cell>
        </row>
        <row r="3698">
          <cell r="A3698" t="str">
            <v>Y6M9435501</v>
          </cell>
          <cell r="B3698" t="str">
            <v>NORDIC TRAD HERR 3V 55 CM GRÅ</v>
          </cell>
        </row>
        <row r="3699">
          <cell r="A3699" t="str">
            <v>Y6M9435501</v>
          </cell>
          <cell r="B3699" t="str">
            <v>NORDIC TRAD HERR 3V 55 CM GRÅ</v>
          </cell>
        </row>
        <row r="3700">
          <cell r="A3700" t="str">
            <v>Y6M9435501</v>
          </cell>
          <cell r="B3700" t="str">
            <v>NORDIC TRAD HERR 3V 55 CM GRÅ</v>
          </cell>
        </row>
        <row r="3701">
          <cell r="A3701" t="str">
            <v>Y6M9435901</v>
          </cell>
          <cell r="B3701" t="str">
            <v>NORDIC TRAD HERR 3V 59 CM GRÅ</v>
          </cell>
        </row>
        <row r="3702">
          <cell r="A3702" t="str">
            <v>Y6M9435901</v>
          </cell>
          <cell r="B3702" t="str">
            <v>NORDIC TRAD HERR 3V 59 CM GRÅ</v>
          </cell>
        </row>
        <row r="3703">
          <cell r="A3703" t="str">
            <v>Y6M9435901</v>
          </cell>
          <cell r="B3703" t="str">
            <v>NORDIC TRAD HERR 3V 59 CM GRÅ</v>
          </cell>
        </row>
        <row r="3704">
          <cell r="A3704" t="str">
            <v>Y6M9535101</v>
          </cell>
          <cell r="B3704" t="str">
            <v>NORDIC TRAD DAM 3V 51 CM GRÅ</v>
          </cell>
        </row>
        <row r="3705">
          <cell r="A3705" t="str">
            <v>Y6M9535101</v>
          </cell>
          <cell r="B3705" t="str">
            <v>NORDIC TRAD DAM 3V 51 CM GRÅ</v>
          </cell>
        </row>
        <row r="3706">
          <cell r="A3706" t="str">
            <v>Y6M9535101</v>
          </cell>
          <cell r="B3706" t="str">
            <v>NORDIC TRAD DAM 3V 51 CM GRÅ</v>
          </cell>
        </row>
        <row r="3707">
          <cell r="A3707" t="str">
            <v>Y6M9535102</v>
          </cell>
          <cell r="B3707" t="str">
            <v>NORDIC TRAD DAM 3V 51 CM RÖD</v>
          </cell>
        </row>
        <row r="3708">
          <cell r="A3708" t="str">
            <v>Y6M9535102</v>
          </cell>
          <cell r="B3708" t="str">
            <v>NORDIC TRAD DAM 3V 51 CM RÖD</v>
          </cell>
        </row>
        <row r="3709">
          <cell r="A3709" t="str">
            <v>Y6M9535102</v>
          </cell>
          <cell r="B3709" t="str">
            <v>NORDIC TRAD DAM 3V 51 CM RÖD</v>
          </cell>
        </row>
        <row r="3710">
          <cell r="A3710" t="str">
            <v>Y6M9735101</v>
          </cell>
          <cell r="B3710" t="str">
            <v>NORD TRAD 3V 51 BORDEAUX KORG</v>
          </cell>
        </row>
        <row r="3711">
          <cell r="A3711" t="str">
            <v>Y6M9735101</v>
          </cell>
          <cell r="B3711" t="str">
            <v>NORD TRAD 3V 51 BORDEAUX KORG</v>
          </cell>
        </row>
        <row r="3712">
          <cell r="A3712" t="str">
            <v>Y6M9735101</v>
          </cell>
          <cell r="B3712" t="str">
            <v>NORD TRAD 3V 51 BORDEAUX KORG</v>
          </cell>
        </row>
        <row r="3713">
          <cell r="A3713" t="str">
            <v>Y6M9735102</v>
          </cell>
          <cell r="B3713" t="str">
            <v>NORD TRAD 3V 51 BLÅ KORG</v>
          </cell>
        </row>
        <row r="3714">
          <cell r="A3714" t="str">
            <v>Y6M9735102</v>
          </cell>
          <cell r="B3714" t="str">
            <v>NORD TRAD 3V 51 BLÅ KORG</v>
          </cell>
        </row>
        <row r="3715">
          <cell r="A3715" t="str">
            <v>Y6M9735102</v>
          </cell>
          <cell r="B3715" t="str">
            <v>NORD TRAD 3V 51 BLÅ KORG</v>
          </cell>
        </row>
        <row r="3716">
          <cell r="A3716" t="str">
            <v>Y6M9775101</v>
          </cell>
          <cell r="B3716" t="str">
            <v>NORDIC TRAD DAM 7V 51 SV KORG</v>
          </cell>
        </row>
        <row r="3717">
          <cell r="A3717" t="str">
            <v>Y6M9775101</v>
          </cell>
          <cell r="B3717" t="str">
            <v>NORDIC TRAD DAM 7V 51 SV KORG</v>
          </cell>
        </row>
        <row r="3718">
          <cell r="A3718" t="str">
            <v>Y6M9775101</v>
          </cell>
          <cell r="B3718" t="str">
            <v>NORDIC TRAD DAM 7V 51 SV KORG</v>
          </cell>
        </row>
        <row r="3719">
          <cell r="A3719" t="str">
            <v>Y6M9775102</v>
          </cell>
          <cell r="B3719" t="str">
            <v>NORDIC TRAD DAM 7V 51 RÖD KOR</v>
          </cell>
        </row>
        <row r="3720">
          <cell r="A3720" t="str">
            <v>Y6M9775102</v>
          </cell>
          <cell r="B3720" t="str">
            <v>NORDIC TRAD DAM 7V 51 RÖD KOR</v>
          </cell>
        </row>
        <row r="3721">
          <cell r="A3721" t="str">
            <v>Y6M9775102</v>
          </cell>
          <cell r="B3721" t="str">
            <v>NORDIC TRAD DAM 7V 51 RÖD KOR</v>
          </cell>
        </row>
        <row r="3722">
          <cell r="A3722" t="str">
            <v>Y6M9775105</v>
          </cell>
          <cell r="B3722" t="str">
            <v>NORDIC TRAD DAM 7V 51 SV KORG</v>
          </cell>
        </row>
        <row r="3723">
          <cell r="A3723" t="str">
            <v>Y6M9775105</v>
          </cell>
          <cell r="B3723" t="str">
            <v>NORDIC TRAD DAM 7V 51 SV KORG</v>
          </cell>
        </row>
        <row r="3724">
          <cell r="A3724" t="str">
            <v>Y6M9775105</v>
          </cell>
          <cell r="B3724" t="str">
            <v>NORDIC TRAD DAM 7V 51 SV KORG</v>
          </cell>
        </row>
        <row r="3725">
          <cell r="A3725" t="str">
            <v>Y6M9775106</v>
          </cell>
          <cell r="B3725" t="str">
            <v>NORDIC TRAD DAM 7V 51 RÖ KORG</v>
          </cell>
        </row>
        <row r="3726">
          <cell r="A3726" t="str">
            <v>Y6M9775106</v>
          </cell>
          <cell r="B3726" t="str">
            <v>NORDIC TRAD DAM 7V 51 RÖ KORG</v>
          </cell>
        </row>
        <row r="3727">
          <cell r="A3727" t="str">
            <v>Y6M9775106</v>
          </cell>
          <cell r="B3727" t="str">
            <v>NORDIC TRAD DAM 7V 51 RÖ KORG</v>
          </cell>
        </row>
        <row r="3728">
          <cell r="A3728" t="str">
            <v>YNC3405501</v>
          </cell>
          <cell r="B3728" t="str">
            <v>Hamra 30vxl 55cm silver</v>
          </cell>
        </row>
        <row r="3729">
          <cell r="A3729" t="str">
            <v>YNC3405501</v>
          </cell>
          <cell r="B3729" t="str">
            <v>Hamra 30vxl 55cm silver</v>
          </cell>
        </row>
        <row r="3730">
          <cell r="A3730" t="str">
            <v>YNC3405501</v>
          </cell>
          <cell r="B3730" t="str">
            <v>Hamra 30vxl 55cm silver</v>
          </cell>
        </row>
        <row r="3731">
          <cell r="A3731" t="str">
            <v>YNC3405901</v>
          </cell>
          <cell r="B3731" t="str">
            <v>Hamra 30vxl 59cm silver</v>
          </cell>
        </row>
        <row r="3732">
          <cell r="A3732" t="str">
            <v>YNC3405901</v>
          </cell>
          <cell r="B3732" t="str">
            <v>Hamra 30vxl 59cm silver</v>
          </cell>
        </row>
        <row r="3733">
          <cell r="A3733" t="str">
            <v>YNC3405901</v>
          </cell>
          <cell r="B3733" t="str">
            <v>Hamra 30vxl 59cm silver</v>
          </cell>
        </row>
        <row r="3734">
          <cell r="A3734" t="str">
            <v>YNC3475101</v>
          </cell>
          <cell r="B3734" t="str">
            <v>Helag 27vxl 51cm mörkgrå</v>
          </cell>
        </row>
        <row r="3735">
          <cell r="A3735" t="str">
            <v>YNC3475101</v>
          </cell>
          <cell r="B3735" t="str">
            <v>Helag 27vxl 51cm mörkgrå</v>
          </cell>
        </row>
        <row r="3736">
          <cell r="A3736" t="str">
            <v>YNC3475101</v>
          </cell>
          <cell r="B3736" t="str">
            <v>Helag 27vxl 51cm mörkgrå</v>
          </cell>
        </row>
        <row r="3737">
          <cell r="A3737" t="str">
            <v>YNC3475102</v>
          </cell>
          <cell r="B3737" t="str">
            <v>Helag 27vxl 51cm orange</v>
          </cell>
        </row>
        <row r="3738">
          <cell r="A3738" t="str">
            <v>YNC3475102</v>
          </cell>
          <cell r="B3738" t="str">
            <v>Helag 27vxl 51cm orange</v>
          </cell>
        </row>
        <row r="3739">
          <cell r="A3739" t="str">
            <v>YNC3475102</v>
          </cell>
          <cell r="B3739" t="str">
            <v>Helag 27vxl 51cm orange</v>
          </cell>
        </row>
        <row r="3740">
          <cell r="A3740" t="str">
            <v>YNC3475501</v>
          </cell>
          <cell r="B3740" t="str">
            <v>Helag 27vxl 55cm mörkgrå</v>
          </cell>
        </row>
        <row r="3741">
          <cell r="A3741" t="str">
            <v>YNC3475501</v>
          </cell>
          <cell r="B3741" t="str">
            <v>Helag 27vxl 55cm mörkgrå</v>
          </cell>
        </row>
        <row r="3742">
          <cell r="A3742" t="str">
            <v>YNC3475501</v>
          </cell>
          <cell r="B3742" t="str">
            <v>Helag 27vxl 55cm mörkgrå</v>
          </cell>
        </row>
        <row r="3743">
          <cell r="A3743" t="str">
            <v>YNC3475502</v>
          </cell>
          <cell r="B3743" t="str">
            <v>Helag 27vxl 55cm orange</v>
          </cell>
        </row>
        <row r="3744">
          <cell r="A3744" t="str">
            <v>YNC3475502</v>
          </cell>
          <cell r="B3744" t="str">
            <v>Helag 27vxl 55cm orange</v>
          </cell>
        </row>
        <row r="3745">
          <cell r="A3745" t="str">
            <v>YNC3475502</v>
          </cell>
          <cell r="B3745" t="str">
            <v>Helag 27vxl 55cm orange</v>
          </cell>
        </row>
        <row r="3746">
          <cell r="A3746" t="str">
            <v>YNC3475901</v>
          </cell>
          <cell r="B3746" t="str">
            <v>Helag 27vxl 59cm mörkgrå</v>
          </cell>
        </row>
        <row r="3747">
          <cell r="A3747" t="str">
            <v>YNC3475901</v>
          </cell>
          <cell r="B3747" t="str">
            <v>Helag 27vxl 59cm mörkgrå</v>
          </cell>
        </row>
        <row r="3748">
          <cell r="A3748" t="str">
            <v>YNC3475901</v>
          </cell>
          <cell r="B3748" t="str">
            <v>Helag 27vxl 59cm mörkgrå</v>
          </cell>
        </row>
        <row r="3749">
          <cell r="A3749" t="str">
            <v>YNC3475902</v>
          </cell>
          <cell r="B3749" t="str">
            <v>Helag 27vxl 59cm orange</v>
          </cell>
        </row>
        <row r="3750">
          <cell r="A3750" t="str">
            <v>YNC3475902</v>
          </cell>
          <cell r="B3750" t="str">
            <v>Helag 27vxl 59cm orange</v>
          </cell>
        </row>
        <row r="3751">
          <cell r="A3751" t="str">
            <v>YNC3475902</v>
          </cell>
          <cell r="B3751" t="str">
            <v>Helag 27vxl 59cm orange</v>
          </cell>
        </row>
        <row r="3752">
          <cell r="A3752" t="str">
            <v>YNC3574701</v>
          </cell>
          <cell r="B3752" t="str">
            <v>Anaris 27vxl 47cm lila</v>
          </cell>
        </row>
        <row r="3753">
          <cell r="A3753" t="str">
            <v>YNC3574701</v>
          </cell>
          <cell r="B3753" t="str">
            <v>Anaris 27vxl 47cm lila</v>
          </cell>
        </row>
        <row r="3754">
          <cell r="A3754" t="str">
            <v>YNC3574701</v>
          </cell>
          <cell r="B3754" t="str">
            <v>Anaris 27vxl 47cm lila</v>
          </cell>
        </row>
        <row r="3755">
          <cell r="A3755" t="str">
            <v>YNC3575101</v>
          </cell>
          <cell r="B3755" t="str">
            <v>Anaris 27vxl 51cm lila</v>
          </cell>
        </row>
        <row r="3756">
          <cell r="A3756" t="str">
            <v>YNC3575101</v>
          </cell>
          <cell r="B3756" t="str">
            <v>Anaris 27vxl 51cm lila</v>
          </cell>
        </row>
        <row r="3757">
          <cell r="A3757" t="str">
            <v>YNC3575101</v>
          </cell>
          <cell r="B3757" t="str">
            <v>Anaris 27vxl 51cm lila</v>
          </cell>
        </row>
        <row r="3758">
          <cell r="A3758" t="str">
            <v>YNC3575102</v>
          </cell>
          <cell r="B3758" t="str">
            <v>Anaris 27vxl 51cm mörkgrå</v>
          </cell>
        </row>
        <row r="3759">
          <cell r="A3759" t="str">
            <v>YNC3575102</v>
          </cell>
          <cell r="B3759" t="str">
            <v>Anaris 27vxl 51cm mörkgrå</v>
          </cell>
        </row>
        <row r="3760">
          <cell r="A3760" t="str">
            <v>YNC3575102</v>
          </cell>
          <cell r="B3760" t="str">
            <v>Anaris 27vxl 51cm mörkgrå</v>
          </cell>
        </row>
        <row r="3761">
          <cell r="A3761" t="str">
            <v>YNC3575501</v>
          </cell>
          <cell r="B3761" t="str">
            <v>Anaris 27vxl 55cm lila</v>
          </cell>
        </row>
        <row r="3762">
          <cell r="A3762" t="str">
            <v>YNC3575501</v>
          </cell>
          <cell r="B3762" t="str">
            <v>Anaris 27vxl 55cm lila</v>
          </cell>
        </row>
        <row r="3763">
          <cell r="A3763" t="str">
            <v>YNC3575501</v>
          </cell>
          <cell r="B3763" t="str">
            <v>Anaris 27vxl 55cm lila</v>
          </cell>
        </row>
        <row r="3764">
          <cell r="A3764" t="str">
            <v>YNC3645101</v>
          </cell>
          <cell r="B3764" t="str">
            <v>Starren 24vxl 51cm grön</v>
          </cell>
        </row>
        <row r="3765">
          <cell r="A3765" t="str">
            <v>YNC3645101</v>
          </cell>
          <cell r="B3765" t="str">
            <v>Starren 24vxl 51cm grön</v>
          </cell>
        </row>
        <row r="3766">
          <cell r="A3766" t="str">
            <v>YNC3645101</v>
          </cell>
          <cell r="B3766" t="str">
            <v>Starren 24vxl 51cm grön</v>
          </cell>
        </row>
        <row r="3767">
          <cell r="A3767" t="str">
            <v>YNC3645102</v>
          </cell>
          <cell r="B3767" t="str">
            <v>Starren+ 24vxl 51cm svart</v>
          </cell>
        </row>
        <row r="3768">
          <cell r="A3768" t="str">
            <v>YNC3645102</v>
          </cell>
          <cell r="B3768" t="str">
            <v>Starren+ 24vxl 51cm svart</v>
          </cell>
        </row>
        <row r="3769">
          <cell r="A3769" t="str">
            <v>YNC3645102</v>
          </cell>
          <cell r="B3769" t="str">
            <v>Starren+ 24vxl 51cm svart</v>
          </cell>
        </row>
        <row r="3770">
          <cell r="A3770" t="str">
            <v>YNC3645103</v>
          </cell>
          <cell r="B3770" t="str">
            <v>Starren 24vxl 51cm mörkgrå</v>
          </cell>
        </row>
        <row r="3771">
          <cell r="A3771" t="str">
            <v>YNC3645103</v>
          </cell>
          <cell r="B3771" t="str">
            <v>Starren 24vxl 51cm mörkgrå</v>
          </cell>
        </row>
        <row r="3772">
          <cell r="A3772" t="str">
            <v>YNC3645103</v>
          </cell>
          <cell r="B3772" t="str">
            <v>Starren 24vxl 51cm mörkgrå</v>
          </cell>
        </row>
        <row r="3773">
          <cell r="A3773" t="str">
            <v>YNC3645501</v>
          </cell>
          <cell r="B3773" t="str">
            <v>Starren 24vxl 55cm grön</v>
          </cell>
        </row>
        <row r="3774">
          <cell r="A3774" t="str">
            <v>YNC3645501</v>
          </cell>
          <cell r="B3774" t="str">
            <v>Starren 24vxl 55cm grön</v>
          </cell>
        </row>
        <row r="3775">
          <cell r="A3775" t="str">
            <v>YNC3645501</v>
          </cell>
          <cell r="B3775" t="str">
            <v>Starren 24vxl 55cm grön</v>
          </cell>
        </row>
        <row r="3776">
          <cell r="A3776" t="str">
            <v>YNC3645502</v>
          </cell>
          <cell r="B3776" t="str">
            <v>Starren+ 24vxl 55cm svart</v>
          </cell>
        </row>
        <row r="3777">
          <cell r="A3777" t="str">
            <v>YNC3645502</v>
          </cell>
          <cell r="B3777" t="str">
            <v>Starren+ 24vxl 55cm svart</v>
          </cell>
        </row>
        <row r="3778">
          <cell r="A3778" t="str">
            <v>YNC3645502</v>
          </cell>
          <cell r="B3778" t="str">
            <v>Starren+ 24vxl 55cm svart</v>
          </cell>
        </row>
        <row r="3779">
          <cell r="A3779" t="str">
            <v>YNC3645503</v>
          </cell>
          <cell r="B3779" t="str">
            <v>Starren 24vxl 55cm mörkgrå</v>
          </cell>
        </row>
        <row r="3780">
          <cell r="A3780" t="str">
            <v>YNC3645503</v>
          </cell>
          <cell r="B3780" t="str">
            <v>Starren 24vxl 55cm mörkgrå</v>
          </cell>
        </row>
        <row r="3781">
          <cell r="A3781" t="str">
            <v>YNC3645503</v>
          </cell>
          <cell r="B3781" t="str">
            <v>Starren 24vxl 55cm mörkgrå</v>
          </cell>
        </row>
        <row r="3782">
          <cell r="A3782" t="str">
            <v>YNC3645901</v>
          </cell>
          <cell r="B3782" t="str">
            <v>Starren 24vxl 59cm grön</v>
          </cell>
        </row>
        <row r="3783">
          <cell r="A3783" t="str">
            <v>YNC3645901</v>
          </cell>
          <cell r="B3783" t="str">
            <v>Starren 24vxl 59cm grön</v>
          </cell>
        </row>
        <row r="3784">
          <cell r="A3784" t="str">
            <v>YNC3645901</v>
          </cell>
          <cell r="B3784" t="str">
            <v>Starren 24vxl 59cm grön</v>
          </cell>
        </row>
        <row r="3785">
          <cell r="A3785" t="str">
            <v>YNC3645902</v>
          </cell>
          <cell r="B3785" t="str">
            <v>Starren+ 24vxl 59cm svart</v>
          </cell>
        </row>
        <row r="3786">
          <cell r="A3786" t="str">
            <v>YNC3645902</v>
          </cell>
          <cell r="B3786" t="str">
            <v>Starren+ 24vxl 59cm svart</v>
          </cell>
        </row>
        <row r="3787">
          <cell r="A3787" t="str">
            <v>YNC3645902</v>
          </cell>
          <cell r="B3787" t="str">
            <v>Starren+ 24vxl 59cm svart</v>
          </cell>
        </row>
        <row r="3788">
          <cell r="A3788" t="str">
            <v>YNC3645903</v>
          </cell>
          <cell r="B3788" t="str">
            <v>Starren 24vxl 59cm mörkgrå</v>
          </cell>
        </row>
        <row r="3789">
          <cell r="A3789" t="str">
            <v>YNC3645903</v>
          </cell>
          <cell r="B3789" t="str">
            <v>Starren 24vxl 59cm mörkgrå</v>
          </cell>
        </row>
        <row r="3790">
          <cell r="A3790" t="str">
            <v>YNC3645903</v>
          </cell>
          <cell r="B3790" t="str">
            <v>Starren 24vxl 59cm mörkgrå</v>
          </cell>
        </row>
        <row r="3791">
          <cell r="A3791" t="str">
            <v>YNC3744701</v>
          </cell>
          <cell r="B3791" t="str">
            <v>Åkulla 24vxl 47cm silver metal</v>
          </cell>
        </row>
        <row r="3792">
          <cell r="A3792" t="str">
            <v>YNC3744701</v>
          </cell>
          <cell r="B3792" t="str">
            <v>Åkulla 24vxl 47cm silver metal</v>
          </cell>
        </row>
        <row r="3793">
          <cell r="A3793" t="str">
            <v>YNC3744701</v>
          </cell>
          <cell r="B3793" t="str">
            <v>Åkulla 24vxl 47cm silver metal</v>
          </cell>
        </row>
        <row r="3794">
          <cell r="A3794" t="str">
            <v>YNC3744702</v>
          </cell>
          <cell r="B3794" t="str">
            <v>Åkulla+ 24vxl 47cm svart</v>
          </cell>
        </row>
        <row r="3795">
          <cell r="A3795" t="str">
            <v>YNC3744702</v>
          </cell>
          <cell r="B3795" t="str">
            <v>Åkulla+ 24vxl 47cm svart</v>
          </cell>
        </row>
        <row r="3796">
          <cell r="A3796" t="str">
            <v>YNC3744702</v>
          </cell>
          <cell r="B3796" t="str">
            <v>Åkulla+ 24vxl 47cm svart</v>
          </cell>
        </row>
        <row r="3797">
          <cell r="A3797" t="str">
            <v>YNC3744703</v>
          </cell>
          <cell r="B3797" t="str">
            <v>Åkulla 24vxl 47cm mörkgrå</v>
          </cell>
        </row>
        <row r="3798">
          <cell r="A3798" t="str">
            <v>YNC3744703</v>
          </cell>
          <cell r="B3798" t="str">
            <v>Åkulla 24vxl 47cm mörkgrå</v>
          </cell>
        </row>
        <row r="3799">
          <cell r="A3799" t="str">
            <v>YNC3744703</v>
          </cell>
          <cell r="B3799" t="str">
            <v>Åkulla 24vxl 47cm mörkgrå</v>
          </cell>
        </row>
        <row r="3800">
          <cell r="A3800" t="str">
            <v>YNC3745101</v>
          </cell>
          <cell r="B3800" t="str">
            <v>Åkulla 24vxl 51cm silver metal</v>
          </cell>
        </row>
        <row r="3801">
          <cell r="A3801" t="str">
            <v>YNC3745101</v>
          </cell>
          <cell r="B3801" t="str">
            <v>Åkulla 24vxl 51cm silver metal</v>
          </cell>
        </row>
        <row r="3802">
          <cell r="A3802" t="str">
            <v>YNC3745101</v>
          </cell>
          <cell r="B3802" t="str">
            <v>Åkulla 24vxl 51cm silver metal</v>
          </cell>
        </row>
        <row r="3803">
          <cell r="A3803" t="str">
            <v>YNC3745102</v>
          </cell>
          <cell r="B3803" t="str">
            <v>Åkulla+ 24vxl 51cm svart</v>
          </cell>
        </row>
        <row r="3804">
          <cell r="A3804" t="str">
            <v>YNC3745102</v>
          </cell>
          <cell r="B3804" t="str">
            <v>Åkulla+ 24vxl 51cm svart</v>
          </cell>
        </row>
        <row r="3805">
          <cell r="A3805" t="str">
            <v>YNC3745102</v>
          </cell>
          <cell r="B3805" t="str">
            <v>Åkulla+ 24vxl 51cm svart</v>
          </cell>
        </row>
        <row r="3806">
          <cell r="A3806" t="str">
            <v>YNC3745103</v>
          </cell>
          <cell r="B3806" t="str">
            <v>Åkulla 24vxl 51cm mörkgrå</v>
          </cell>
        </row>
        <row r="3807">
          <cell r="A3807" t="str">
            <v>YNC3745103</v>
          </cell>
          <cell r="B3807" t="str">
            <v>Åkulla 24vxl 51cm mörkgrå</v>
          </cell>
        </row>
        <row r="3808">
          <cell r="A3808" t="str">
            <v>YNC3745103</v>
          </cell>
          <cell r="B3808" t="str">
            <v>Åkulla 24vxl 51cm mörkgrå</v>
          </cell>
        </row>
        <row r="3809">
          <cell r="A3809" t="str">
            <v>YNC3745501</v>
          </cell>
          <cell r="B3809" t="str">
            <v>Åkulla 24vxl 55cm silver metal</v>
          </cell>
        </row>
        <row r="3810">
          <cell r="A3810" t="str">
            <v>YNC3745501</v>
          </cell>
          <cell r="B3810" t="str">
            <v>Åkulla 24vxl 55cm silver metal</v>
          </cell>
        </row>
        <row r="3811">
          <cell r="A3811" t="str">
            <v>YNC3745501</v>
          </cell>
          <cell r="B3811" t="str">
            <v>Åkulla 24vxl 55cm silver metal</v>
          </cell>
        </row>
        <row r="3812">
          <cell r="A3812" t="str">
            <v>YNC3745502</v>
          </cell>
          <cell r="B3812" t="str">
            <v>Åkulla+ 24vxl 55cm svart</v>
          </cell>
        </row>
        <row r="3813">
          <cell r="A3813" t="str">
            <v>YNC3745502</v>
          </cell>
          <cell r="B3813" t="str">
            <v>Åkulla+ 24vxl 55cm svart</v>
          </cell>
        </row>
        <row r="3814">
          <cell r="A3814" t="str">
            <v>YNC3745502</v>
          </cell>
          <cell r="B3814" t="str">
            <v>Åkulla+ 24vxl 55cm svart</v>
          </cell>
        </row>
        <row r="3815">
          <cell r="A3815" t="str">
            <v>YNC3745503</v>
          </cell>
          <cell r="B3815" t="str">
            <v>Åkulla 24vxl 55cm mörkgrå</v>
          </cell>
        </row>
        <row r="3816">
          <cell r="A3816" t="str">
            <v>YNC3745503</v>
          </cell>
          <cell r="B3816" t="str">
            <v>Åkulla 24vxl 55cm mörkgrå</v>
          </cell>
        </row>
        <row r="3817">
          <cell r="A3817" t="str">
            <v>YNC3745503</v>
          </cell>
          <cell r="B3817" t="str">
            <v>Åkulla 24vxl 55cm mörkgrå</v>
          </cell>
        </row>
        <row r="3818">
          <cell r="A3818" t="str">
            <v>YNC3845101</v>
          </cell>
          <cell r="B3818" t="str">
            <v>Ängsö 24vxl 51cm blå metallic</v>
          </cell>
        </row>
        <row r="3819">
          <cell r="A3819" t="str">
            <v>YNC3845101</v>
          </cell>
          <cell r="B3819" t="str">
            <v>Ängsö 24vxl 51cm blå metallic</v>
          </cell>
        </row>
        <row r="3820">
          <cell r="A3820" t="str">
            <v>YNC3845101</v>
          </cell>
          <cell r="B3820" t="str">
            <v>Ängsö 24vxl 51cm blå metallic</v>
          </cell>
        </row>
        <row r="3821">
          <cell r="A3821" t="str">
            <v>YNC3845501</v>
          </cell>
          <cell r="B3821" t="str">
            <v>Ängsö 24vxl 55cm blå metallic</v>
          </cell>
        </row>
        <row r="3822">
          <cell r="A3822" t="str">
            <v>YNC3845501</v>
          </cell>
          <cell r="B3822" t="str">
            <v>Ängsö 24vxl 55cm blå metallic</v>
          </cell>
        </row>
        <row r="3823">
          <cell r="A3823" t="str">
            <v>YNC3845501</v>
          </cell>
          <cell r="B3823" t="str">
            <v>Ängsö 24vxl 55cm blå metallic</v>
          </cell>
        </row>
        <row r="3824">
          <cell r="A3824" t="str">
            <v>YNC3845901</v>
          </cell>
          <cell r="B3824" t="str">
            <v>Ängsö 24vxl 59cm blå metallic</v>
          </cell>
        </row>
        <row r="3825">
          <cell r="A3825" t="str">
            <v>YNC3845901</v>
          </cell>
          <cell r="B3825" t="str">
            <v>Ängsö 24vxl 59cm blå metallic</v>
          </cell>
        </row>
        <row r="3826">
          <cell r="A3826" t="str">
            <v>YNC3845901</v>
          </cell>
          <cell r="B3826" t="str">
            <v>Ängsö 24vxl 59cm blå metallic</v>
          </cell>
        </row>
        <row r="3827">
          <cell r="A3827" t="str">
            <v>YNC3944701</v>
          </cell>
          <cell r="B3827" t="str">
            <v>Torne 24vxl 47cm lila metallic</v>
          </cell>
        </row>
        <row r="3828">
          <cell r="A3828" t="str">
            <v>YNC3944701</v>
          </cell>
          <cell r="B3828" t="str">
            <v>Torne 24vxl 47cm lila metallic</v>
          </cell>
        </row>
        <row r="3829">
          <cell r="A3829" t="str">
            <v>YNC3944701</v>
          </cell>
          <cell r="B3829" t="str">
            <v>Torne 24vxl 47cm lila metallic</v>
          </cell>
        </row>
        <row r="3830">
          <cell r="A3830" t="str">
            <v>YNC3945101</v>
          </cell>
          <cell r="B3830" t="str">
            <v>Torne 24vxl 51cm lila metallic</v>
          </cell>
        </row>
        <row r="3831">
          <cell r="A3831" t="str">
            <v>YNC3945101</v>
          </cell>
          <cell r="B3831" t="str">
            <v>Torne 24vxl 51cm lila metallic</v>
          </cell>
        </row>
        <row r="3832">
          <cell r="A3832" t="str">
            <v>YNC3945101</v>
          </cell>
          <cell r="B3832" t="str">
            <v>Torne 24vxl 51cm lila metallic</v>
          </cell>
        </row>
        <row r="3833">
          <cell r="A3833" t="str">
            <v>YNC3215101</v>
          </cell>
          <cell r="B3833" t="str">
            <v>Raidho 11vxl 51cm svart</v>
          </cell>
        </row>
        <row r="3834">
          <cell r="A3834" t="str">
            <v>YNC3215101</v>
          </cell>
          <cell r="B3834" t="str">
            <v>Raidho 11vxl 51cm svart</v>
          </cell>
        </row>
        <row r="3835">
          <cell r="A3835" t="str">
            <v>YNC3215101</v>
          </cell>
          <cell r="B3835" t="str">
            <v>Raidho 11vxl 51cm svart</v>
          </cell>
        </row>
        <row r="3836">
          <cell r="A3836" t="str">
            <v>YNC3215501</v>
          </cell>
          <cell r="B3836" t="str">
            <v>Raidho 11vxl 55cm svart</v>
          </cell>
        </row>
        <row r="3837">
          <cell r="A3837" t="str">
            <v>YNC3215501</v>
          </cell>
          <cell r="B3837" t="str">
            <v>Raidho 11vxl 55cm svart</v>
          </cell>
        </row>
        <row r="3838">
          <cell r="A3838" t="str">
            <v>YNC3215501</v>
          </cell>
          <cell r="B3838" t="str">
            <v>Raidho 11vxl 55cm svart</v>
          </cell>
        </row>
        <row r="3839">
          <cell r="A3839" t="str">
            <v>YNC3215901</v>
          </cell>
          <cell r="B3839" t="str">
            <v>Raidho 11vxl 59cm svart</v>
          </cell>
        </row>
        <row r="3840">
          <cell r="A3840" t="str">
            <v>YNC3215901</v>
          </cell>
          <cell r="B3840" t="str">
            <v>Raidho 11vxl 59cm svart</v>
          </cell>
        </row>
        <row r="3841">
          <cell r="A3841" t="str">
            <v>YNC3215901</v>
          </cell>
          <cell r="B3841" t="str">
            <v>Raidho 11vxl 59cm svart</v>
          </cell>
        </row>
        <row r="3842">
          <cell r="A3842" t="str">
            <v>YNC3485101</v>
          </cell>
          <cell r="B3842" t="str">
            <v>Zetta 18vxl svart 51 cm</v>
          </cell>
        </row>
        <row r="3843">
          <cell r="A3843" t="str">
            <v>YNC3485101</v>
          </cell>
          <cell r="B3843" t="str">
            <v>Zetta 18vxl svart 51 cm</v>
          </cell>
        </row>
        <row r="3844">
          <cell r="A3844" t="str">
            <v>YNC3485101</v>
          </cell>
          <cell r="B3844" t="str">
            <v>Zetta 18vxl svart 51 cm</v>
          </cell>
        </row>
        <row r="3845">
          <cell r="A3845" t="str">
            <v>YNC3485501</v>
          </cell>
          <cell r="B3845" t="str">
            <v>Zetta 18vxl svart 55 cm</v>
          </cell>
        </row>
        <row r="3846">
          <cell r="A3846" t="str">
            <v>YNC3485501</v>
          </cell>
          <cell r="B3846" t="str">
            <v>Zetta 18vxl svart 55 cm</v>
          </cell>
        </row>
        <row r="3847">
          <cell r="A3847" t="str">
            <v>YNC3485501</v>
          </cell>
          <cell r="B3847" t="str">
            <v>Zetta 18vxl svart 55 cm</v>
          </cell>
        </row>
        <row r="3848">
          <cell r="A3848" t="str">
            <v>YNC3485901</v>
          </cell>
          <cell r="B3848" t="str">
            <v>Zetta 18vxl svart 59 cm</v>
          </cell>
        </row>
        <row r="3849">
          <cell r="A3849" t="str">
            <v>YNC3485901</v>
          </cell>
          <cell r="B3849" t="str">
            <v>Zetta 18vxl svart 59 cm</v>
          </cell>
        </row>
        <row r="3850">
          <cell r="A3850" t="str">
            <v>YNC3485901</v>
          </cell>
          <cell r="B3850" t="str">
            <v>Zetta 18vxl svart 59 cm</v>
          </cell>
        </row>
        <row r="3851">
          <cell r="A3851" t="str">
            <v>YNC3585101</v>
          </cell>
          <cell r="B3851" t="str">
            <v>Centi 18vxl mörkgrå 51 cm</v>
          </cell>
        </row>
        <row r="3852">
          <cell r="A3852" t="str">
            <v>YNC3585101</v>
          </cell>
          <cell r="B3852" t="str">
            <v>Centi 18vxl mörkgrå 51 cm</v>
          </cell>
        </row>
        <row r="3853">
          <cell r="A3853" t="str">
            <v>YNC3585101</v>
          </cell>
          <cell r="B3853" t="str">
            <v>Centi 18vxl mörkgrå 51 cm</v>
          </cell>
        </row>
        <row r="3854">
          <cell r="A3854" t="str">
            <v>YNC3585501</v>
          </cell>
          <cell r="B3854" t="str">
            <v>Centi 18vxl mörkgrå 55 cm</v>
          </cell>
        </row>
        <row r="3855">
          <cell r="A3855" t="str">
            <v>YNC3585501</v>
          </cell>
          <cell r="B3855" t="str">
            <v>Centi 18vxl mörkgrå 55 cm</v>
          </cell>
        </row>
        <row r="3856">
          <cell r="A3856" t="str">
            <v>YNC3585501</v>
          </cell>
          <cell r="B3856" t="str">
            <v>Centi 18vxl mörkgrå 55 cm</v>
          </cell>
        </row>
        <row r="3857">
          <cell r="A3857" t="str">
            <v>YNC3465101</v>
          </cell>
          <cell r="B3857" t="str">
            <v>Pico 16vxl 51cm mörkgrå</v>
          </cell>
        </row>
        <row r="3858">
          <cell r="A3858" t="str">
            <v>YNC3465101</v>
          </cell>
          <cell r="B3858" t="str">
            <v>Pico 16vxl 51cm mörkgrå</v>
          </cell>
        </row>
        <row r="3859">
          <cell r="A3859" t="str">
            <v>YNC3465101</v>
          </cell>
          <cell r="B3859" t="str">
            <v>Pico 16vxl 51cm mörkgrå</v>
          </cell>
        </row>
        <row r="3860">
          <cell r="A3860" t="str">
            <v>YNC3465501</v>
          </cell>
          <cell r="B3860" t="str">
            <v>Pico 16vxl 55cm mörkgrå</v>
          </cell>
        </row>
        <row r="3861">
          <cell r="A3861" t="str">
            <v>YNC3465501</v>
          </cell>
          <cell r="B3861" t="str">
            <v>Pico 16vxl 55cm mörkgrå</v>
          </cell>
        </row>
        <row r="3862">
          <cell r="A3862" t="str">
            <v>YNC3465501</v>
          </cell>
          <cell r="B3862" t="str">
            <v>Pico 16vxl 55cm mörkgrå</v>
          </cell>
        </row>
        <row r="3863">
          <cell r="A3863" t="str">
            <v>YNC3465901</v>
          </cell>
          <cell r="B3863" t="str">
            <v>Pico 16vxl 59cm mörkgrå</v>
          </cell>
        </row>
        <row r="3864">
          <cell r="A3864" t="str">
            <v>YNC3465901</v>
          </cell>
          <cell r="B3864" t="str">
            <v>Pico 16vxl 59cm mörkgrå</v>
          </cell>
        </row>
        <row r="3865">
          <cell r="A3865" t="str">
            <v>YNC3465901</v>
          </cell>
          <cell r="B3865" t="str">
            <v>Pico 16vxl 59cm mörkgrå</v>
          </cell>
        </row>
        <row r="3866">
          <cell r="A3866" t="str">
            <v>YNC3565101</v>
          </cell>
          <cell r="B3866" t="str">
            <v>Deci 16vxl 51cm vit</v>
          </cell>
        </row>
        <row r="3867">
          <cell r="A3867" t="str">
            <v>YNC3565101</v>
          </cell>
          <cell r="B3867" t="str">
            <v>Deci 16vxl 51cm vit</v>
          </cell>
        </row>
        <row r="3868">
          <cell r="A3868" t="str">
            <v>YNC3565101</v>
          </cell>
          <cell r="B3868" t="str">
            <v>Deci 16vxl 51cm vit</v>
          </cell>
        </row>
        <row r="3869">
          <cell r="A3869" t="str">
            <v>YNC3565501</v>
          </cell>
          <cell r="B3869" t="str">
            <v>Deci 16vxl 55cm vit</v>
          </cell>
        </row>
        <row r="3870">
          <cell r="A3870" t="str">
            <v>YNC3565501</v>
          </cell>
          <cell r="B3870" t="str">
            <v>Deci 16vxl 55cm vit</v>
          </cell>
        </row>
        <row r="3871">
          <cell r="A3871" t="str">
            <v>YNC3565501</v>
          </cell>
          <cell r="B3871" t="str">
            <v>Deci 16vxl 55cm vit</v>
          </cell>
        </row>
        <row r="3872">
          <cell r="A3872" t="str">
            <v>YNC3045101</v>
          </cell>
          <cell r="B3872" t="str">
            <v>Atto 24vxl 51cm blank</v>
          </cell>
        </row>
        <row r="3873">
          <cell r="A3873" t="str">
            <v>YNC3045101</v>
          </cell>
          <cell r="B3873" t="str">
            <v>Atto 24vxl 51cm blank</v>
          </cell>
        </row>
        <row r="3874">
          <cell r="A3874" t="str">
            <v>YNC3045101</v>
          </cell>
          <cell r="B3874" t="str">
            <v>Atto 24vxl 51cm blank</v>
          </cell>
        </row>
        <row r="3875">
          <cell r="A3875" t="str">
            <v>YNC3045102</v>
          </cell>
          <cell r="B3875" t="str">
            <v>Atto+ 24vxl 51cm svart</v>
          </cell>
        </row>
        <row r="3876">
          <cell r="A3876" t="str">
            <v>YNC3045102</v>
          </cell>
          <cell r="B3876" t="str">
            <v>Atto+ 24vxl 51cm svart</v>
          </cell>
        </row>
        <row r="3877">
          <cell r="A3877" t="str">
            <v>YNC3045102</v>
          </cell>
          <cell r="B3877" t="str">
            <v>Atto+ 24vxl 51cm svart</v>
          </cell>
        </row>
        <row r="3878">
          <cell r="A3878" t="str">
            <v>YNC3045103</v>
          </cell>
          <cell r="B3878" t="str">
            <v>Atto 24vxl 51cm mörkgrå</v>
          </cell>
        </row>
        <row r="3879">
          <cell r="A3879" t="str">
            <v>YNC3045103</v>
          </cell>
          <cell r="B3879" t="str">
            <v>Atto 24vxl 51cm mörkgrå</v>
          </cell>
        </row>
        <row r="3880">
          <cell r="A3880" t="str">
            <v>YNC3045103</v>
          </cell>
          <cell r="B3880" t="str">
            <v>Atto 24vxl 51cm mörkgrå</v>
          </cell>
        </row>
        <row r="3881">
          <cell r="A3881" t="str">
            <v>YNC3045501</v>
          </cell>
          <cell r="B3881" t="str">
            <v>Atto 24vxl 55cm blank</v>
          </cell>
        </row>
        <row r="3882">
          <cell r="A3882" t="str">
            <v>YNC3045501</v>
          </cell>
          <cell r="B3882" t="str">
            <v>Atto 24vxl 55cm blank</v>
          </cell>
        </row>
        <row r="3883">
          <cell r="A3883" t="str">
            <v>YNC3045501</v>
          </cell>
          <cell r="B3883" t="str">
            <v>Atto 24vxl 55cm blank</v>
          </cell>
        </row>
        <row r="3884">
          <cell r="A3884" t="str">
            <v>YNC3045502</v>
          </cell>
          <cell r="B3884" t="str">
            <v>Atto+ 24vxl 55cm svart</v>
          </cell>
        </row>
        <row r="3885">
          <cell r="A3885" t="str">
            <v>YNC3045502</v>
          </cell>
          <cell r="B3885" t="str">
            <v>Atto+ 24vxl 55cm svart</v>
          </cell>
        </row>
        <row r="3886">
          <cell r="A3886" t="str">
            <v>YNC3045502</v>
          </cell>
          <cell r="B3886" t="str">
            <v>Atto+ 24vxl 55cm svart</v>
          </cell>
        </row>
        <row r="3887">
          <cell r="A3887" t="str">
            <v>YNC3045503</v>
          </cell>
          <cell r="B3887" t="str">
            <v>Atto 24vxl 55cm mörkgrå</v>
          </cell>
        </row>
        <row r="3888">
          <cell r="A3888" t="str">
            <v>YNC3045503</v>
          </cell>
          <cell r="B3888" t="str">
            <v>Atto 24vxl 55cm mörkgrå</v>
          </cell>
        </row>
        <row r="3889">
          <cell r="A3889" t="str">
            <v>YNC3045503</v>
          </cell>
          <cell r="B3889" t="str">
            <v>Atto 24vxl 55cm mörkgrå</v>
          </cell>
        </row>
        <row r="3890">
          <cell r="A3890" t="str">
            <v>YNC3045901</v>
          </cell>
          <cell r="B3890" t="str">
            <v>Atto 24vxl 59cm blank</v>
          </cell>
        </row>
        <row r="3891">
          <cell r="A3891" t="str">
            <v>YNC3045901</v>
          </cell>
          <cell r="B3891" t="str">
            <v>Atto 24vxl 59cm blank</v>
          </cell>
        </row>
        <row r="3892">
          <cell r="A3892" t="str">
            <v>YNC3045901</v>
          </cell>
          <cell r="B3892" t="str">
            <v>Atto 24vxl 59cm blank</v>
          </cell>
        </row>
        <row r="3893">
          <cell r="A3893" t="str">
            <v>YNC3045902</v>
          </cell>
          <cell r="B3893" t="str">
            <v>Atto+ 24vxl 59cm svart</v>
          </cell>
        </row>
        <row r="3894">
          <cell r="A3894" t="str">
            <v>YNC3045902</v>
          </cell>
          <cell r="B3894" t="str">
            <v>Atto+ 24vxl 59cm svart</v>
          </cell>
        </row>
        <row r="3895">
          <cell r="A3895" t="str">
            <v>YNC3045902</v>
          </cell>
          <cell r="B3895" t="str">
            <v>Atto+ 24vxl 59cm svart</v>
          </cell>
        </row>
        <row r="3896">
          <cell r="A3896" t="str">
            <v>YNC3045903</v>
          </cell>
          <cell r="B3896" t="str">
            <v>Atto 24vxl 59cm mörkgrå</v>
          </cell>
        </row>
        <row r="3897">
          <cell r="A3897" t="str">
            <v>YNC3045903</v>
          </cell>
          <cell r="B3897" t="str">
            <v>Atto 24vxl 59cm mörkgrå</v>
          </cell>
        </row>
        <row r="3898">
          <cell r="A3898" t="str">
            <v>YNC3045903</v>
          </cell>
          <cell r="B3898" t="str">
            <v>Atto 24vxl 59cm mörkgrå</v>
          </cell>
        </row>
        <row r="3899">
          <cell r="A3899" t="str">
            <v>YNC3144701</v>
          </cell>
          <cell r="B3899" t="str">
            <v>Femto 24vxl 47cm röd metallic</v>
          </cell>
        </row>
        <row r="3900">
          <cell r="A3900" t="str">
            <v>YNC3144701</v>
          </cell>
          <cell r="B3900" t="str">
            <v>Femto 24vxl 47cm röd metallic</v>
          </cell>
        </row>
        <row r="3901">
          <cell r="A3901" t="str">
            <v>YNC3144701</v>
          </cell>
          <cell r="B3901" t="str">
            <v>Femto 24vxl 47cm röd metallic</v>
          </cell>
        </row>
        <row r="3902">
          <cell r="A3902" t="str">
            <v>YNC3144702</v>
          </cell>
          <cell r="B3902" t="str">
            <v>Femto+ 24vxl 47cm svart</v>
          </cell>
        </row>
        <row r="3903">
          <cell r="A3903" t="str">
            <v>YNC3144702</v>
          </cell>
          <cell r="B3903" t="str">
            <v>Femto+ 24vxl 47cm svart</v>
          </cell>
        </row>
        <row r="3904">
          <cell r="A3904" t="str">
            <v>YNC3144702</v>
          </cell>
          <cell r="B3904" t="str">
            <v>Femto+ 24vxl 47cm svart</v>
          </cell>
        </row>
        <row r="3905">
          <cell r="A3905" t="str">
            <v>YNC3144703</v>
          </cell>
          <cell r="B3905" t="str">
            <v>Femto 24vxl 47cm mörkgrå</v>
          </cell>
        </row>
        <row r="3906">
          <cell r="A3906" t="str">
            <v>YNC3144703</v>
          </cell>
          <cell r="B3906" t="str">
            <v>Femto 24vxl 47cm mörkgrå</v>
          </cell>
        </row>
        <row r="3907">
          <cell r="A3907" t="str">
            <v>YNC3144703</v>
          </cell>
          <cell r="B3907" t="str">
            <v>Femto 24vxl 47cm mörkgrå</v>
          </cell>
        </row>
        <row r="3908">
          <cell r="A3908" t="str">
            <v>YNC3145101</v>
          </cell>
          <cell r="B3908" t="str">
            <v>Femto 24vxl 51cm röd metallic</v>
          </cell>
        </row>
        <row r="3909">
          <cell r="A3909" t="str">
            <v>YNC3145101</v>
          </cell>
          <cell r="B3909" t="str">
            <v>Femto 24vxl 51cm röd metallic</v>
          </cell>
        </row>
        <row r="3910">
          <cell r="A3910" t="str">
            <v>YNC3145101</v>
          </cell>
          <cell r="B3910" t="str">
            <v>Femto 24vxl 51cm röd metallic</v>
          </cell>
        </row>
        <row r="3911">
          <cell r="A3911" t="str">
            <v>YNC3145102</v>
          </cell>
          <cell r="B3911" t="str">
            <v>Femto+ 24vxl 51cm svart</v>
          </cell>
        </row>
        <row r="3912">
          <cell r="A3912" t="str">
            <v>YNC3145102</v>
          </cell>
          <cell r="B3912" t="str">
            <v>Femto+ 24vxl 51cm svart</v>
          </cell>
        </row>
        <row r="3913">
          <cell r="A3913" t="str">
            <v>YNC3145102</v>
          </cell>
          <cell r="B3913" t="str">
            <v>Femto+ 24vxl 51cm svart</v>
          </cell>
        </row>
        <row r="3914">
          <cell r="A3914" t="str">
            <v>YNC3145103</v>
          </cell>
          <cell r="B3914" t="str">
            <v>Femto 24vxl 51cm mörkgrå</v>
          </cell>
        </row>
        <row r="3915">
          <cell r="A3915" t="str">
            <v>YNC3145103</v>
          </cell>
          <cell r="B3915" t="str">
            <v>Femto 24vxl 51cm mörkgrå</v>
          </cell>
        </row>
        <row r="3916">
          <cell r="A3916" t="str">
            <v>YNC3145103</v>
          </cell>
          <cell r="B3916" t="str">
            <v>Femto 24vxl 51cm mörkgrå</v>
          </cell>
        </row>
        <row r="3917">
          <cell r="A3917" t="str">
            <v>YNC3145501</v>
          </cell>
          <cell r="B3917" t="str">
            <v>Femto 24vxl 55cm röd metallic</v>
          </cell>
        </row>
        <row r="3918">
          <cell r="A3918" t="str">
            <v>YNC3145501</v>
          </cell>
          <cell r="B3918" t="str">
            <v>Femto 24vxl 55cm röd metallic</v>
          </cell>
        </row>
        <row r="3919">
          <cell r="A3919" t="str">
            <v>YNC3145501</v>
          </cell>
          <cell r="B3919" t="str">
            <v>Femto 24vxl 55cm röd metallic</v>
          </cell>
        </row>
        <row r="3920">
          <cell r="A3920" t="str">
            <v>YNC3145502</v>
          </cell>
          <cell r="B3920" t="str">
            <v>Femto+ 24vxl 55cm svart</v>
          </cell>
        </row>
        <row r="3921">
          <cell r="A3921" t="str">
            <v>YNC3145502</v>
          </cell>
          <cell r="B3921" t="str">
            <v>Femto+ 24vxl 55cm svart</v>
          </cell>
        </row>
        <row r="3922">
          <cell r="A3922" t="str">
            <v>YNC3145502</v>
          </cell>
          <cell r="B3922" t="str">
            <v>Femto+ 24vxl 55cm svart</v>
          </cell>
        </row>
        <row r="3923">
          <cell r="A3923" t="str">
            <v>YNC3145503</v>
          </cell>
          <cell r="B3923" t="str">
            <v>Femto 24vxl 55cm mörkgrå</v>
          </cell>
        </row>
        <row r="3924">
          <cell r="A3924" t="str">
            <v>YNC3145503</v>
          </cell>
          <cell r="B3924" t="str">
            <v>Femto 24vxl 55cm mörkgrå</v>
          </cell>
        </row>
        <row r="3925">
          <cell r="A3925" t="str">
            <v>YNC3145503</v>
          </cell>
          <cell r="B3925" t="str">
            <v>Femto 24vxl 55cm mörkgrå</v>
          </cell>
        </row>
        <row r="3926">
          <cell r="A3926" t="str">
            <v>YNC3245101</v>
          </cell>
          <cell r="B3926" t="str">
            <v>Yokto 24vxl 51cm blå metallic</v>
          </cell>
        </row>
        <row r="3927">
          <cell r="A3927" t="str">
            <v>YNC3245101</v>
          </cell>
          <cell r="B3927" t="str">
            <v>Yokto 24vxl 51cm blå metallic</v>
          </cell>
        </row>
        <row r="3928">
          <cell r="A3928" t="str">
            <v>YNC3245101</v>
          </cell>
          <cell r="B3928" t="str">
            <v>Yokto 24vxl 51cm blå metallic</v>
          </cell>
        </row>
        <row r="3929">
          <cell r="A3929" t="str">
            <v>YNC3245501</v>
          </cell>
          <cell r="B3929" t="str">
            <v>Yokto 24vxl 55cm blå metallic</v>
          </cell>
        </row>
        <row r="3930">
          <cell r="A3930" t="str">
            <v>YNC3245501</v>
          </cell>
          <cell r="B3930" t="str">
            <v>Yokto 24vxl 55cm blå metallic</v>
          </cell>
        </row>
        <row r="3931">
          <cell r="A3931" t="str">
            <v>YNC3245501</v>
          </cell>
          <cell r="B3931" t="str">
            <v>Yokto 24vxl 55cm blå metallic</v>
          </cell>
        </row>
        <row r="3932">
          <cell r="A3932" t="str">
            <v>YNC3245901</v>
          </cell>
          <cell r="B3932" t="str">
            <v>Yokto 24vxl 59cm blå metallic</v>
          </cell>
        </row>
        <row r="3933">
          <cell r="A3933" t="str">
            <v>YNC3245901</v>
          </cell>
          <cell r="B3933" t="str">
            <v>Yokto 24vxl 59cm blå metallic</v>
          </cell>
        </row>
        <row r="3934">
          <cell r="A3934" t="str">
            <v>YNC3245901</v>
          </cell>
          <cell r="B3934" t="str">
            <v>Yokto 24vxl 59cm blå metallic</v>
          </cell>
        </row>
        <row r="3935">
          <cell r="A3935" t="str">
            <v>YNC3345101</v>
          </cell>
          <cell r="B3935" t="str">
            <v>Milli 24vxl 51cm lila</v>
          </cell>
        </row>
        <row r="3936">
          <cell r="A3936" t="str">
            <v>YNC3345101</v>
          </cell>
          <cell r="B3936" t="str">
            <v>Milli 24vxl 51cm lila</v>
          </cell>
        </row>
        <row r="3937">
          <cell r="A3937" t="str">
            <v>YNC3345101</v>
          </cell>
          <cell r="B3937" t="str">
            <v>Milli 24vxl 51cm lila</v>
          </cell>
        </row>
        <row r="3938">
          <cell r="A3938" t="str">
            <v>YNC3345501</v>
          </cell>
          <cell r="B3938" t="str">
            <v>Milli 24vxl 55cm lila</v>
          </cell>
        </row>
        <row r="3939">
          <cell r="A3939" t="str">
            <v>YNC3345501</v>
          </cell>
          <cell r="B3939" t="str">
            <v>Milli 24vxl 55cm lila</v>
          </cell>
        </row>
        <row r="3940">
          <cell r="A3940" t="str">
            <v>YNC3345501</v>
          </cell>
          <cell r="B3940" t="str">
            <v>Milli 24vxl 55cm lila</v>
          </cell>
        </row>
        <row r="3941">
          <cell r="A3941" t="str">
            <v>YNC7045101</v>
          </cell>
          <cell r="B3941" t="str">
            <v>Kebne 24vxl 51cm svart</v>
          </cell>
        </row>
        <row r="3942">
          <cell r="A3942" t="str">
            <v>YNC7045101</v>
          </cell>
          <cell r="B3942" t="str">
            <v>Kebne 24vxl 51cm svart</v>
          </cell>
        </row>
        <row r="3943">
          <cell r="A3943" t="str">
            <v>YNC7045101</v>
          </cell>
          <cell r="B3943" t="str">
            <v>Kebne 24vxl 51cm svart</v>
          </cell>
        </row>
        <row r="3944">
          <cell r="A3944" t="str">
            <v>YNC7045102</v>
          </cell>
          <cell r="B3944" t="str">
            <v>Kebne 24vxl 51cm brun metallic</v>
          </cell>
        </row>
        <row r="3945">
          <cell r="A3945" t="str">
            <v>YNC7045102</v>
          </cell>
          <cell r="B3945" t="str">
            <v>Kebne 24vxl 51cm brun metallic</v>
          </cell>
        </row>
        <row r="3946">
          <cell r="A3946" t="str">
            <v>YNC7045102</v>
          </cell>
          <cell r="B3946" t="str">
            <v>Kebne 24vxl 51cm brun metallic</v>
          </cell>
        </row>
        <row r="3947">
          <cell r="A3947" t="str">
            <v>YNC7045501</v>
          </cell>
          <cell r="B3947" t="str">
            <v>Kebne 24vxl 55cm svart</v>
          </cell>
        </row>
        <row r="3948">
          <cell r="A3948" t="str">
            <v>YNC7045501</v>
          </cell>
          <cell r="B3948" t="str">
            <v>Kebne 24vxl 55cm svart</v>
          </cell>
        </row>
        <row r="3949">
          <cell r="A3949" t="str">
            <v>YNC7045501</v>
          </cell>
          <cell r="B3949" t="str">
            <v>Kebne 24vxl 55cm svart</v>
          </cell>
        </row>
        <row r="3950">
          <cell r="A3950" t="str">
            <v>YNC7045502</v>
          </cell>
          <cell r="B3950" t="str">
            <v>Kebne 24vxl 55cm brun metallic</v>
          </cell>
        </row>
        <row r="3951">
          <cell r="A3951" t="str">
            <v>YNC7045502</v>
          </cell>
          <cell r="B3951" t="str">
            <v>Kebne 24vxl 55cm brun metallic</v>
          </cell>
        </row>
        <row r="3952">
          <cell r="A3952" t="str">
            <v>YNC7045502</v>
          </cell>
          <cell r="B3952" t="str">
            <v>Kebne 24vxl 55cm brun metallic</v>
          </cell>
        </row>
        <row r="3953">
          <cell r="A3953" t="str">
            <v>YNC7045901</v>
          </cell>
          <cell r="B3953" t="str">
            <v>Kebne 24vxl 59cm svart</v>
          </cell>
        </row>
        <row r="3954">
          <cell r="A3954" t="str">
            <v>YNC7045901</v>
          </cell>
          <cell r="B3954" t="str">
            <v>Kebne 24vxl 59cm svart</v>
          </cell>
        </row>
        <row r="3955">
          <cell r="A3955" t="str">
            <v>YNC7045901</v>
          </cell>
          <cell r="B3955" t="str">
            <v>Kebne 24vxl 59cm svart</v>
          </cell>
        </row>
        <row r="3956">
          <cell r="A3956" t="str">
            <v>YNC7045902</v>
          </cell>
          <cell r="B3956" t="str">
            <v>Kebne 24vxl 59cm brun metallic</v>
          </cell>
        </row>
        <row r="3957">
          <cell r="A3957" t="str">
            <v>YNC7045902</v>
          </cell>
          <cell r="B3957" t="str">
            <v>Kebne 24vxl 59cm brun metallic</v>
          </cell>
        </row>
        <row r="3958">
          <cell r="A3958" t="str">
            <v>YNC7045902</v>
          </cell>
          <cell r="B3958" t="str">
            <v>Kebne 24vxl 59cm brun metallic</v>
          </cell>
        </row>
        <row r="3959">
          <cell r="A3959" t="str">
            <v>YNC7145101</v>
          </cell>
          <cell r="B3959" t="str">
            <v>Holma 24vxl 51cm svart</v>
          </cell>
        </row>
        <row r="3960">
          <cell r="A3960" t="str">
            <v>YNC7145101</v>
          </cell>
          <cell r="B3960" t="str">
            <v>Holma 24vxl 51cm svart</v>
          </cell>
        </row>
        <row r="3961">
          <cell r="A3961" t="str">
            <v>YNC7145101</v>
          </cell>
          <cell r="B3961" t="str">
            <v>Holma 24vxl 51cm svart</v>
          </cell>
        </row>
        <row r="3962">
          <cell r="A3962" t="str">
            <v>YNC7145102</v>
          </cell>
          <cell r="B3962" t="str">
            <v>Holma 24vxl 51cm vit</v>
          </cell>
        </row>
        <row r="3963">
          <cell r="A3963" t="str">
            <v>YNC7145102</v>
          </cell>
          <cell r="B3963" t="str">
            <v>Holma 24vxl 51cm vit</v>
          </cell>
        </row>
        <row r="3964">
          <cell r="A3964" t="str">
            <v>YNC7145102</v>
          </cell>
          <cell r="B3964" t="str">
            <v>Holma 24vxl 51cm vit</v>
          </cell>
        </row>
        <row r="3965">
          <cell r="A3965" t="str">
            <v>YNC7145103</v>
          </cell>
          <cell r="B3965" t="str">
            <v>Holma 24vxl 51cm rosé metallic</v>
          </cell>
        </row>
        <row r="3966">
          <cell r="A3966" t="str">
            <v>YNC7145103</v>
          </cell>
          <cell r="B3966" t="str">
            <v>Holma 24vxl 51cm rosé metallic</v>
          </cell>
        </row>
        <row r="3967">
          <cell r="A3967" t="str">
            <v>YNC7145103</v>
          </cell>
          <cell r="B3967" t="str">
            <v>Holma 24vxl 51cm rosé metallic</v>
          </cell>
        </row>
        <row r="3968">
          <cell r="A3968" t="str">
            <v>YNC7145501</v>
          </cell>
          <cell r="B3968" t="str">
            <v>Holma 24vxl 55cm svart</v>
          </cell>
        </row>
        <row r="3969">
          <cell r="A3969" t="str">
            <v>YNC7145501</v>
          </cell>
          <cell r="B3969" t="str">
            <v>Holma 24vxl 55cm svart</v>
          </cell>
        </row>
        <row r="3970">
          <cell r="A3970" t="str">
            <v>YNC7145501</v>
          </cell>
          <cell r="B3970" t="str">
            <v>Holma 24vxl 55cm svart</v>
          </cell>
        </row>
        <row r="3971">
          <cell r="A3971" t="str">
            <v>YNC7145502</v>
          </cell>
          <cell r="B3971" t="str">
            <v>Holma 24vxl 55cm vit</v>
          </cell>
        </row>
        <row r="3972">
          <cell r="A3972" t="str">
            <v>YNC7145502</v>
          </cell>
          <cell r="B3972" t="str">
            <v>Holma 24vxl 55cm vit</v>
          </cell>
        </row>
        <row r="3973">
          <cell r="A3973" t="str">
            <v>YNC7145502</v>
          </cell>
          <cell r="B3973" t="str">
            <v>Holma 24vxl 55cm vit</v>
          </cell>
        </row>
        <row r="3974">
          <cell r="A3974" t="str">
            <v>YNC7145503</v>
          </cell>
          <cell r="B3974" t="str">
            <v>Holma 24vxl 55cm rosé metallic</v>
          </cell>
        </row>
        <row r="3975">
          <cell r="A3975" t="str">
            <v>YNC7145503</v>
          </cell>
          <cell r="B3975" t="str">
            <v>Holma 24vxl 55cm rosé metallic</v>
          </cell>
        </row>
        <row r="3976">
          <cell r="A3976" t="str">
            <v>YNC7145503</v>
          </cell>
          <cell r="B3976" t="str">
            <v>Holma 24vxl 55cm rosé metallic</v>
          </cell>
        </row>
        <row r="3977">
          <cell r="A3977" t="str">
            <v>YNC7475101</v>
          </cell>
          <cell r="B3977" t="str">
            <v>Tarfek 7vxl 51cm svart</v>
          </cell>
        </row>
        <row r="3978">
          <cell r="A3978" t="str">
            <v>YNC7475101</v>
          </cell>
          <cell r="B3978" t="str">
            <v>Tarfek 7vxl 51cm svart</v>
          </cell>
        </row>
        <row r="3979">
          <cell r="A3979" t="str">
            <v>YNC7475101</v>
          </cell>
          <cell r="B3979" t="str">
            <v>Tarfek 7vxl 51cm svart</v>
          </cell>
        </row>
        <row r="3980">
          <cell r="A3980" t="str">
            <v>YNC7475102</v>
          </cell>
          <cell r="B3980" t="str">
            <v>Tarfek 7vxl 51cm brun</v>
          </cell>
        </row>
        <row r="3981">
          <cell r="A3981" t="str">
            <v>YNC7475102</v>
          </cell>
          <cell r="B3981" t="str">
            <v>Tarfek 7vxl 51cm brun</v>
          </cell>
        </row>
        <row r="3982">
          <cell r="A3982" t="str">
            <v>YNC7475102</v>
          </cell>
          <cell r="B3982" t="str">
            <v>Tarfek 7vxl 51cm brun</v>
          </cell>
        </row>
        <row r="3983">
          <cell r="A3983" t="str">
            <v>YNC7475501</v>
          </cell>
          <cell r="B3983" t="str">
            <v>Tarfek 7vxl 55cm svart</v>
          </cell>
        </row>
        <row r="3984">
          <cell r="A3984" t="str">
            <v>YNC7475501</v>
          </cell>
          <cell r="B3984" t="str">
            <v>Tarfek 7vxl 55cm svart</v>
          </cell>
        </row>
        <row r="3985">
          <cell r="A3985" t="str">
            <v>YNC7475501</v>
          </cell>
          <cell r="B3985" t="str">
            <v>Tarfek 7vxl 55cm svart</v>
          </cell>
        </row>
        <row r="3986">
          <cell r="A3986" t="str">
            <v>YNC7475502</v>
          </cell>
          <cell r="B3986" t="str">
            <v>Tarfek 7vxl 55cm brun</v>
          </cell>
        </row>
        <row r="3987">
          <cell r="A3987" t="str">
            <v>YNC7475502</v>
          </cell>
          <cell r="B3987" t="str">
            <v>Tarfek 7vxl 55cm brun</v>
          </cell>
        </row>
        <row r="3988">
          <cell r="A3988" t="str">
            <v>YNC7475502</v>
          </cell>
          <cell r="B3988" t="str">
            <v>Tarfek 7vxl 55cm brun</v>
          </cell>
        </row>
        <row r="3989">
          <cell r="A3989" t="str">
            <v>YNC7475901</v>
          </cell>
          <cell r="B3989" t="str">
            <v>Tarfek 7vxl 59cm svart</v>
          </cell>
        </row>
        <row r="3990">
          <cell r="A3990" t="str">
            <v>YNC7475901</v>
          </cell>
          <cell r="B3990" t="str">
            <v>Tarfek 7vxl 59cm svart</v>
          </cell>
        </row>
        <row r="3991">
          <cell r="A3991" t="str">
            <v>YNC7475901</v>
          </cell>
          <cell r="B3991" t="str">
            <v>Tarfek 7vxl 59cm svart</v>
          </cell>
        </row>
        <row r="3992">
          <cell r="A3992" t="str">
            <v>YNC7475902</v>
          </cell>
          <cell r="B3992" t="str">
            <v>Tarfek 7vxl 59cm brun</v>
          </cell>
        </row>
        <row r="3993">
          <cell r="A3993" t="str">
            <v>YNC7475902</v>
          </cell>
          <cell r="B3993" t="str">
            <v>Tarfek 7vxl 59cm brun</v>
          </cell>
        </row>
        <row r="3994">
          <cell r="A3994" t="str">
            <v>YNC7475902</v>
          </cell>
          <cell r="B3994" t="str">
            <v>Tarfek 7vxl 59cm brun</v>
          </cell>
        </row>
        <row r="3995">
          <cell r="A3995" t="str">
            <v>YNC7575101</v>
          </cell>
          <cell r="B3995" t="str">
            <v>Rissa 7vxl 51cm svart</v>
          </cell>
        </row>
        <row r="3996">
          <cell r="A3996" t="str">
            <v>YNC7575101</v>
          </cell>
          <cell r="B3996" t="str">
            <v>Rissa 7vxl 51cm svart</v>
          </cell>
        </row>
        <row r="3997">
          <cell r="A3997" t="str">
            <v>YNC7575101</v>
          </cell>
          <cell r="B3997" t="str">
            <v>Rissa 7vxl 51cm svart</v>
          </cell>
        </row>
        <row r="3998">
          <cell r="A3998" t="str">
            <v>YNC7575102</v>
          </cell>
          <cell r="B3998" t="str">
            <v>Rissa 7vxl 51cm vit</v>
          </cell>
        </row>
        <row r="3999">
          <cell r="A3999" t="str">
            <v>YNC7575102</v>
          </cell>
          <cell r="B3999" t="str">
            <v>Rissa 7vxl 51cm vit</v>
          </cell>
        </row>
        <row r="4000">
          <cell r="A4000" t="str">
            <v>YNC7575102</v>
          </cell>
          <cell r="B4000" t="str">
            <v>Rissa 7vxl 51cm vit</v>
          </cell>
        </row>
        <row r="4001">
          <cell r="A4001" t="str">
            <v>YNC7575103</v>
          </cell>
          <cell r="B4001" t="str">
            <v>Rissa 7vxl 51cm rosé metallic</v>
          </cell>
        </row>
        <row r="4002">
          <cell r="A4002" t="str">
            <v>YNC7575103</v>
          </cell>
          <cell r="B4002" t="str">
            <v>Rissa 7vxl 51cm rosé metallic</v>
          </cell>
        </row>
        <row r="4003">
          <cell r="A4003" t="str">
            <v>YNC7575103</v>
          </cell>
          <cell r="B4003" t="str">
            <v>Rissa 7vxl 51cm rosé metallic</v>
          </cell>
        </row>
        <row r="4004">
          <cell r="A4004" t="str">
            <v>YNC7575501</v>
          </cell>
          <cell r="B4004" t="str">
            <v>Rissa 7vxl 55cm svart</v>
          </cell>
        </row>
        <row r="4005">
          <cell r="A4005" t="str">
            <v>YNC7575501</v>
          </cell>
          <cell r="B4005" t="str">
            <v>Rissa 7vxl 55cm svart</v>
          </cell>
        </row>
        <row r="4006">
          <cell r="A4006" t="str">
            <v>YNC7575501</v>
          </cell>
          <cell r="B4006" t="str">
            <v>Rissa 7vxl 55cm svart</v>
          </cell>
        </row>
        <row r="4007">
          <cell r="A4007" t="str">
            <v>YNC7575502</v>
          </cell>
          <cell r="B4007" t="str">
            <v>Rissa 7vxl 55cm vit</v>
          </cell>
        </row>
        <row r="4008">
          <cell r="A4008" t="str">
            <v>YNC7575502</v>
          </cell>
          <cell r="B4008" t="str">
            <v>Rissa 7vxl 55cm vit</v>
          </cell>
        </row>
        <row r="4009">
          <cell r="A4009" t="str">
            <v>YNC7575502</v>
          </cell>
          <cell r="B4009" t="str">
            <v>Rissa 7vxl 55cm vit</v>
          </cell>
        </row>
        <row r="4010">
          <cell r="A4010" t="str">
            <v>YNC7575503</v>
          </cell>
          <cell r="B4010" t="str">
            <v>Rissa 7vxl 55cm rosé metallic</v>
          </cell>
        </row>
        <row r="4011">
          <cell r="A4011" t="str">
            <v>YNC7575503</v>
          </cell>
          <cell r="B4011" t="str">
            <v>Rissa 7vxl 55cm rosé metallic</v>
          </cell>
        </row>
        <row r="4012">
          <cell r="A4012" t="str">
            <v>YNC7575503</v>
          </cell>
          <cell r="B4012" t="str">
            <v>Rissa 7vxl 55cm rosé metallic</v>
          </cell>
        </row>
        <row r="4013">
          <cell r="A4013" t="str">
            <v>YNC9075101</v>
          </cell>
          <cell r="B4013" t="str">
            <v>Castor 7vxl 51cm mörkblå</v>
          </cell>
        </row>
        <row r="4014">
          <cell r="A4014" t="str">
            <v>YNC9075101</v>
          </cell>
          <cell r="B4014" t="str">
            <v>Castor 7vxl 51cm mörkblå</v>
          </cell>
        </row>
        <row r="4015">
          <cell r="A4015" t="str">
            <v>YNC9075101</v>
          </cell>
          <cell r="B4015" t="str">
            <v>Castor 7vxl 51cm mörkblå</v>
          </cell>
        </row>
        <row r="4016">
          <cell r="A4016" t="str">
            <v>YNC9075501</v>
          </cell>
          <cell r="B4016" t="str">
            <v>Castor 7vxl 55cm mörkblå</v>
          </cell>
        </row>
        <row r="4017">
          <cell r="A4017" t="str">
            <v>YNC9075501</v>
          </cell>
          <cell r="B4017" t="str">
            <v>Castor 7vxl 55cm mörkblå</v>
          </cell>
        </row>
        <row r="4018">
          <cell r="A4018" t="str">
            <v>YNC9075501</v>
          </cell>
          <cell r="B4018" t="str">
            <v>Castor 7vxl 55cm mörkblå</v>
          </cell>
        </row>
        <row r="4019">
          <cell r="A4019" t="str">
            <v>YNC9075901</v>
          </cell>
          <cell r="B4019" t="str">
            <v>Castor 7vxl 59cm mörkblå</v>
          </cell>
        </row>
        <row r="4020">
          <cell r="A4020" t="str">
            <v>YNC9075901</v>
          </cell>
          <cell r="B4020" t="str">
            <v>Castor 7vxl 59cm mörkblå</v>
          </cell>
        </row>
        <row r="4021">
          <cell r="A4021" t="str">
            <v>YNC9075901</v>
          </cell>
          <cell r="B4021" t="str">
            <v>Castor 7vxl 59cm mörkblå</v>
          </cell>
        </row>
        <row r="4022">
          <cell r="A4022" t="str">
            <v>YNC9076201</v>
          </cell>
          <cell r="B4022" t="str">
            <v>Castor 7vxl 62cm mörkblå</v>
          </cell>
        </row>
        <row r="4023">
          <cell r="A4023" t="str">
            <v>YNC9076201</v>
          </cell>
          <cell r="B4023" t="str">
            <v>Castor 7vxl 62cm mörkblå</v>
          </cell>
        </row>
        <row r="4024">
          <cell r="A4024" t="str">
            <v>YNC9076201</v>
          </cell>
          <cell r="B4024" t="str">
            <v>Castor 7vxl 62cm mörkblå</v>
          </cell>
        </row>
        <row r="4025">
          <cell r="A4025" t="str">
            <v>YNC9574701</v>
          </cell>
          <cell r="B4025" t="str">
            <v>Tove 7vxl 47cm svart svalukorg</v>
          </cell>
        </row>
        <row r="4026">
          <cell r="A4026" t="str">
            <v>YNC9574701</v>
          </cell>
          <cell r="B4026" t="str">
            <v>Tove 7vxl 47cm svart svalukorg</v>
          </cell>
        </row>
        <row r="4027">
          <cell r="A4027" t="str">
            <v>YNC9574701</v>
          </cell>
          <cell r="B4027" t="str">
            <v>Tove 7vxl 47cm svart svalukorg</v>
          </cell>
        </row>
        <row r="4028">
          <cell r="A4028" t="str">
            <v>YNC9574702</v>
          </cell>
          <cell r="B4028" t="str">
            <v>Tove 7vxl 47cm vit svalukorg</v>
          </cell>
        </row>
        <row r="4029">
          <cell r="A4029" t="str">
            <v>YNC9574702</v>
          </cell>
          <cell r="B4029" t="str">
            <v>Tove 7vxl 47cm vit svalukorg</v>
          </cell>
        </row>
        <row r="4030">
          <cell r="A4030" t="str">
            <v>YNC9574702</v>
          </cell>
          <cell r="B4030" t="str">
            <v>Tove 7vxl 47cm vit svalukorg</v>
          </cell>
        </row>
        <row r="4031">
          <cell r="A4031" t="str">
            <v>YNC9575101</v>
          </cell>
          <cell r="B4031" t="str">
            <v>Tove 7vxl 51cm svart svalukorg</v>
          </cell>
        </row>
        <row r="4032">
          <cell r="A4032" t="str">
            <v>YNC9575101</v>
          </cell>
          <cell r="B4032" t="str">
            <v>Tove 7vxl 51cm svart svalukorg</v>
          </cell>
        </row>
        <row r="4033">
          <cell r="A4033" t="str">
            <v>YNC9575101</v>
          </cell>
          <cell r="B4033" t="str">
            <v>Tove 7vxl 51cm svart svalukorg</v>
          </cell>
        </row>
        <row r="4034">
          <cell r="A4034" t="str">
            <v>YNC9575102</v>
          </cell>
          <cell r="B4034" t="str">
            <v>Tove 7vxl 51cm vit svalukorg</v>
          </cell>
        </row>
        <row r="4035">
          <cell r="A4035" t="str">
            <v>YNC9575102</v>
          </cell>
          <cell r="B4035" t="str">
            <v>Tove 7vxl 51cm vit svalukorg</v>
          </cell>
        </row>
        <row r="4036">
          <cell r="A4036" t="str">
            <v>YNC9575102</v>
          </cell>
          <cell r="B4036" t="str">
            <v>Tove 7vxl 51cm vit svalukorg</v>
          </cell>
        </row>
        <row r="4037">
          <cell r="A4037" t="str">
            <v>YNC9575103</v>
          </cell>
          <cell r="B4037" t="str">
            <v>Tove 7vxl 51cm rosa svalukorg</v>
          </cell>
        </row>
        <row r="4038">
          <cell r="A4038" t="str">
            <v>YNC9575103</v>
          </cell>
          <cell r="B4038" t="str">
            <v>Tove 7vxl 51cm rosa svalukorg</v>
          </cell>
        </row>
        <row r="4039">
          <cell r="A4039" t="str">
            <v>YNC9575103</v>
          </cell>
          <cell r="B4039" t="str">
            <v>Tove 7vxl 51cm rosa svalukorg</v>
          </cell>
        </row>
        <row r="4040">
          <cell r="A4040" t="str">
            <v>YNC9575104</v>
          </cell>
          <cell r="B4040" t="str">
            <v>Tove 7vxl 51cm rosé svalukorg</v>
          </cell>
        </row>
        <row r="4041">
          <cell r="A4041" t="str">
            <v>YNC9575104</v>
          </cell>
          <cell r="B4041" t="str">
            <v>Tove 7vxl 51cm rosé svalukorg</v>
          </cell>
        </row>
        <row r="4042">
          <cell r="A4042" t="str">
            <v>YNC9575104</v>
          </cell>
          <cell r="B4042" t="str">
            <v>Tove 7vxl 51cm rosé svalukorg</v>
          </cell>
        </row>
        <row r="4043">
          <cell r="A4043" t="str">
            <v>YNC9575501</v>
          </cell>
          <cell r="B4043" t="str">
            <v>Tove 7vxl 55cm svart svalukorg</v>
          </cell>
        </row>
        <row r="4044">
          <cell r="A4044" t="str">
            <v>YNC9575501</v>
          </cell>
          <cell r="B4044" t="str">
            <v>Tove 7vxl 55cm svart svalukorg</v>
          </cell>
        </row>
        <row r="4045">
          <cell r="A4045" t="str">
            <v>YNC9575501</v>
          </cell>
          <cell r="B4045" t="str">
            <v>Tove 7vxl 55cm svart svalukorg</v>
          </cell>
        </row>
        <row r="4046">
          <cell r="A4046" t="str">
            <v>YNC1473801</v>
          </cell>
          <cell r="B4046" t="str">
            <v>Ire 26" 38cm svart</v>
          </cell>
        </row>
        <row r="4047">
          <cell r="A4047" t="str">
            <v>YNC1473801</v>
          </cell>
          <cell r="B4047" t="str">
            <v>Ire 26" 38cm svart</v>
          </cell>
        </row>
        <row r="4048">
          <cell r="A4048" t="str">
            <v>YNC1473801</v>
          </cell>
          <cell r="B4048" t="str">
            <v>Ire 26" 38cm svart</v>
          </cell>
        </row>
        <row r="4049">
          <cell r="A4049" t="str">
            <v>YNC1474301</v>
          </cell>
          <cell r="B4049" t="str">
            <v>Ire 26" 43cm svart</v>
          </cell>
        </row>
        <row r="4050">
          <cell r="A4050" t="str">
            <v>YNC1474301</v>
          </cell>
          <cell r="B4050" t="str">
            <v>Ire 26" 43cm svart</v>
          </cell>
        </row>
        <row r="4051">
          <cell r="A4051" t="str">
            <v>YNC1474301</v>
          </cell>
          <cell r="B4051" t="str">
            <v>Ire 26" 43cm svart</v>
          </cell>
        </row>
        <row r="4052">
          <cell r="A4052" t="str">
            <v>YNC4334301</v>
          </cell>
          <cell r="B4052" t="str">
            <v>Embla 26" 3vxl svart 43 cm</v>
          </cell>
        </row>
        <row r="4053">
          <cell r="A4053" t="str">
            <v>YNC4334301</v>
          </cell>
          <cell r="B4053" t="str">
            <v>Embla 26" 3vxl svart 43 cm</v>
          </cell>
        </row>
        <row r="4054">
          <cell r="A4054" t="str">
            <v>YNC4334301</v>
          </cell>
          <cell r="B4054" t="str">
            <v>Embla 26" 3vxl svart 43 cm</v>
          </cell>
        </row>
        <row r="4055">
          <cell r="A4055" t="str">
            <v>YNC4334302</v>
          </cell>
          <cell r="B4055" t="str">
            <v>Embla 26" 3vxl 43cm lila</v>
          </cell>
        </row>
        <row r="4056">
          <cell r="A4056" t="str">
            <v>YNC4334302</v>
          </cell>
          <cell r="B4056" t="str">
            <v>Embla 26" 3vxl 43cm lila</v>
          </cell>
        </row>
        <row r="4057">
          <cell r="A4057" t="str">
            <v>YNC4334302</v>
          </cell>
          <cell r="B4057" t="str">
            <v>Embla 26" 3vxl 43cm lila</v>
          </cell>
        </row>
        <row r="4058">
          <cell r="A4058" t="str">
            <v>YNC4374301</v>
          </cell>
          <cell r="B4058" t="str">
            <v>Mist 26" 7vxl vit 43 cm</v>
          </cell>
        </row>
        <row r="4059">
          <cell r="A4059" t="str">
            <v>YNC4374301</v>
          </cell>
          <cell r="B4059" t="str">
            <v>Mist 26" 7vxl vit 43 cm</v>
          </cell>
        </row>
        <row r="4060">
          <cell r="A4060" t="str">
            <v>YNC4374301</v>
          </cell>
          <cell r="B4060" t="str">
            <v>Mist 26" 7vxl vit 43 cm</v>
          </cell>
        </row>
        <row r="4061">
          <cell r="A4061" t="str">
            <v>YNC4374302</v>
          </cell>
          <cell r="B4061" t="str">
            <v>Mist 26" 7vxl mörkrosa 43 cm</v>
          </cell>
        </row>
        <row r="4062">
          <cell r="A4062" t="str">
            <v>YNC4374302</v>
          </cell>
          <cell r="B4062" t="str">
            <v>Mist 26" 7vxl mörkrosa 43 cm</v>
          </cell>
        </row>
        <row r="4063">
          <cell r="A4063" t="str">
            <v>YNC4374302</v>
          </cell>
          <cell r="B4063" t="str">
            <v>Mist 26" 7vxl mörkrosa 43 cm</v>
          </cell>
        </row>
        <row r="4064">
          <cell r="A4064" t="str">
            <v>YNC2275601</v>
          </cell>
          <cell r="B4064" t="str">
            <v>Boge 7vxl 56cm mörkgrön</v>
          </cell>
        </row>
        <row r="4065">
          <cell r="A4065" t="str">
            <v>YNC2275601</v>
          </cell>
          <cell r="B4065" t="str">
            <v>Boge 7vxl 56cm mörkgrön</v>
          </cell>
        </row>
        <row r="4066">
          <cell r="A4066" t="str">
            <v>YNC2275601</v>
          </cell>
          <cell r="B4066" t="str">
            <v>Boge 7vxl 56cm mörkgrön</v>
          </cell>
        </row>
        <row r="4067">
          <cell r="A4067" t="str">
            <v>YNC2375101</v>
          </cell>
          <cell r="B4067" t="str">
            <v>Sunnan 7vxl 51cm bourde brkorg</v>
          </cell>
        </row>
        <row r="4068">
          <cell r="A4068" t="str">
            <v>YNC2375101</v>
          </cell>
          <cell r="B4068" t="str">
            <v>Sunnan 7vxl 51cm bourde brkorg</v>
          </cell>
        </row>
        <row r="4069">
          <cell r="A4069" t="str">
            <v>YNC2375101</v>
          </cell>
          <cell r="B4069" t="str">
            <v>Sunnan 7vxl 51cm bourde brkorg</v>
          </cell>
        </row>
        <row r="4070">
          <cell r="A4070" t="str">
            <v>YNC2375102</v>
          </cell>
          <cell r="B4070" t="str">
            <v>Sunnan 7vxl 51cm turkos brkorg</v>
          </cell>
        </row>
        <row r="4071">
          <cell r="A4071" t="str">
            <v>YNC2375102</v>
          </cell>
          <cell r="B4071" t="str">
            <v>Sunnan 7vxl 51cm turkos brkorg</v>
          </cell>
        </row>
        <row r="4072">
          <cell r="A4072" t="str">
            <v>YNC2375102</v>
          </cell>
          <cell r="B4072" t="str">
            <v>Sunnan 7vxl 51cm turkos brkorg</v>
          </cell>
        </row>
        <row r="4073">
          <cell r="A4073" t="str">
            <v>YNC2535101</v>
          </cell>
          <cell r="B4073" t="str">
            <v>Toste 3vxl 51cm grön brkorg</v>
          </cell>
        </row>
        <row r="4074">
          <cell r="A4074" t="str">
            <v>YNC2535101</v>
          </cell>
          <cell r="B4074" t="str">
            <v>Toste 3vxl 51cm grön brkorg</v>
          </cell>
        </row>
        <row r="4075">
          <cell r="A4075" t="str">
            <v>YNC2535101</v>
          </cell>
          <cell r="B4075" t="str">
            <v>Toste 3vxl 51cm grön brkorg</v>
          </cell>
        </row>
        <row r="4076">
          <cell r="A4076" t="str">
            <v>YNC2535102</v>
          </cell>
          <cell r="B4076" t="str">
            <v>Toste 3vxl 51cm rosa brkorg</v>
          </cell>
        </row>
        <row r="4077">
          <cell r="A4077" t="str">
            <v>YNC2535102</v>
          </cell>
          <cell r="B4077" t="str">
            <v>Toste 3vxl 51cm rosa brkorg</v>
          </cell>
        </row>
        <row r="4078">
          <cell r="A4078" t="str">
            <v>YNC2535102</v>
          </cell>
          <cell r="B4078" t="str">
            <v>Toste 3vxl 51cm rosa brkorg</v>
          </cell>
        </row>
        <row r="4079">
          <cell r="A4079" t="str">
            <v>YNC2735101</v>
          </cell>
          <cell r="B4079" t="str">
            <v>Lotta 3vxl 51cm svart</v>
          </cell>
        </row>
        <row r="4080">
          <cell r="A4080" t="str">
            <v>YNC2735101</v>
          </cell>
          <cell r="B4080" t="str">
            <v>Lotta 3vxl 51cm svart</v>
          </cell>
        </row>
        <row r="4081">
          <cell r="A4081" t="str">
            <v>YNC2735101</v>
          </cell>
          <cell r="B4081" t="str">
            <v>Lotta 3vxl 51cm svart</v>
          </cell>
        </row>
        <row r="4082">
          <cell r="A4082" t="str">
            <v>YNC2735102</v>
          </cell>
          <cell r="B4082" t="str">
            <v>Lotta 3vxl 51cm rosé metallic</v>
          </cell>
        </row>
        <row r="4083">
          <cell r="A4083" t="str">
            <v>YNC2735102</v>
          </cell>
          <cell r="B4083" t="str">
            <v>Lotta 3vxl 51cm rosé metallic</v>
          </cell>
        </row>
        <row r="4084">
          <cell r="A4084" t="str">
            <v>YNC2735102</v>
          </cell>
          <cell r="B4084" t="str">
            <v>Lotta 3vxl 51cm rosé metallic</v>
          </cell>
        </row>
        <row r="4085">
          <cell r="A4085" t="str">
            <v>YNC2635101</v>
          </cell>
          <cell r="B4085" t="str">
            <v>August 3vxl 51cm svart</v>
          </cell>
        </row>
        <row r="4086">
          <cell r="A4086" t="str">
            <v>YNC2635101</v>
          </cell>
          <cell r="B4086" t="str">
            <v>August 3vxl 51cm svart</v>
          </cell>
        </row>
        <row r="4087">
          <cell r="A4087" t="str">
            <v>YNC2635101</v>
          </cell>
          <cell r="B4087" t="str">
            <v>August 3vxl 51cm svart</v>
          </cell>
        </row>
        <row r="4088">
          <cell r="A4088" t="str">
            <v>YNC2635601</v>
          </cell>
          <cell r="B4088" t="str">
            <v>August 3vxl 56cm svart</v>
          </cell>
        </row>
        <row r="4089">
          <cell r="A4089" t="str">
            <v>YNC2635601</v>
          </cell>
          <cell r="B4089" t="str">
            <v>August 3vxl 56cm svart</v>
          </cell>
        </row>
        <row r="4090">
          <cell r="A4090" t="str">
            <v>YNC2635601</v>
          </cell>
          <cell r="B4090" t="str">
            <v>August 3vxl 56cm svart</v>
          </cell>
        </row>
        <row r="4091">
          <cell r="A4091" t="str">
            <v>YNC1214301</v>
          </cell>
          <cell r="B4091" t="str">
            <v>Ultima Team 29" 43cm orange</v>
          </cell>
        </row>
        <row r="4092">
          <cell r="A4092" t="str">
            <v>YNC1214301</v>
          </cell>
          <cell r="B4092" t="str">
            <v>Ultima Team 29" 43cm orange</v>
          </cell>
        </row>
        <row r="4093">
          <cell r="A4093" t="str">
            <v>YNC1214301</v>
          </cell>
          <cell r="B4093" t="str">
            <v>Ultima Team 29" 43cm orange</v>
          </cell>
        </row>
        <row r="4094">
          <cell r="A4094" t="str">
            <v>YNC1214801</v>
          </cell>
          <cell r="B4094" t="str">
            <v>Ultima Team 29" 48cm orange</v>
          </cell>
        </row>
        <row r="4095">
          <cell r="A4095" t="str">
            <v>YNC1214801</v>
          </cell>
          <cell r="B4095" t="str">
            <v>Ultima Team 29" 48cm orange</v>
          </cell>
        </row>
        <row r="4096">
          <cell r="A4096" t="str">
            <v>YNC1214801</v>
          </cell>
          <cell r="B4096" t="str">
            <v>Ultima Team 29" 48cm orange</v>
          </cell>
        </row>
        <row r="4097">
          <cell r="A4097" t="str">
            <v>YNC1215301</v>
          </cell>
          <cell r="B4097" t="str">
            <v>Ultima Team 29" 53cm orange</v>
          </cell>
        </row>
        <row r="4098">
          <cell r="A4098" t="str">
            <v>YNC1215301</v>
          </cell>
          <cell r="B4098" t="str">
            <v>Ultima Team 29" 53cm orange</v>
          </cell>
        </row>
        <row r="4099">
          <cell r="A4099" t="str">
            <v>YNC1215301</v>
          </cell>
          <cell r="B4099" t="str">
            <v>Ultima Team 29" 53cm orange</v>
          </cell>
        </row>
        <row r="4100">
          <cell r="A4100" t="str">
            <v>YNC1314001</v>
          </cell>
          <cell r="B4100" t="str">
            <v>Mjölner Team 29" 40cm orange</v>
          </cell>
        </row>
        <row r="4101">
          <cell r="A4101" t="str">
            <v>YNC1314001</v>
          </cell>
          <cell r="B4101" t="str">
            <v>Mjölner Team 29" 40cm orange</v>
          </cell>
        </row>
        <row r="4102">
          <cell r="A4102" t="str">
            <v>YNC1314001</v>
          </cell>
          <cell r="B4102" t="str">
            <v>Mjölner Team 29" 40cm orange</v>
          </cell>
        </row>
        <row r="4103">
          <cell r="A4103" t="str">
            <v>YNC1314801</v>
          </cell>
          <cell r="B4103" t="str">
            <v>Mjölner Team 29" 48cm orange</v>
          </cell>
        </row>
        <row r="4104">
          <cell r="A4104" t="str">
            <v>YNC1314801</v>
          </cell>
          <cell r="B4104" t="str">
            <v>Mjölner Team 29" 48cm orange</v>
          </cell>
        </row>
        <row r="4105">
          <cell r="A4105" t="str">
            <v>YNC1314801</v>
          </cell>
          <cell r="B4105" t="str">
            <v>Mjölner Team 29" 48cm orange</v>
          </cell>
        </row>
        <row r="4106">
          <cell r="A4106" t="str">
            <v>YNC1413801</v>
          </cell>
          <cell r="B4106" t="str">
            <v>Rimfaxe 29" 38cm black/carbon</v>
          </cell>
        </row>
        <row r="4107">
          <cell r="A4107" t="str">
            <v>YNC1413801</v>
          </cell>
          <cell r="B4107" t="str">
            <v>Rimfaxe 29" 38cm black/carbon</v>
          </cell>
        </row>
        <row r="4108">
          <cell r="A4108" t="str">
            <v>YNC1413801</v>
          </cell>
          <cell r="B4108" t="str">
            <v>Rimfaxe 29" 38cm black/carbon</v>
          </cell>
        </row>
        <row r="4109">
          <cell r="A4109" t="str">
            <v>YNC1414301</v>
          </cell>
          <cell r="B4109" t="str">
            <v>Rimfaxe 29" 43cm black/carbon</v>
          </cell>
        </row>
        <row r="4110">
          <cell r="A4110" t="str">
            <v>YNC1414301</v>
          </cell>
          <cell r="B4110" t="str">
            <v>Rimfaxe 29" 43cm black/carbon</v>
          </cell>
        </row>
        <row r="4111">
          <cell r="A4111" t="str">
            <v>YNC1414301</v>
          </cell>
          <cell r="B4111" t="str">
            <v>Rimfaxe 29" 43cm black/carbon</v>
          </cell>
        </row>
        <row r="4112">
          <cell r="A4112" t="str">
            <v>YNC1414801</v>
          </cell>
          <cell r="B4112" t="str">
            <v>Rimfaxe 29" 48cm mörkgrå</v>
          </cell>
        </row>
        <row r="4113">
          <cell r="A4113" t="str">
            <v>YNC1414801</v>
          </cell>
          <cell r="B4113" t="str">
            <v>Rimfaxe 29" 48cm mörkgrå</v>
          </cell>
        </row>
        <row r="4114">
          <cell r="A4114" t="str">
            <v>YNC1414801</v>
          </cell>
          <cell r="B4114" t="str">
            <v>Rimfaxe 29" 48cm mörkgrå</v>
          </cell>
        </row>
        <row r="4115">
          <cell r="A4115" t="str">
            <v>YNC1415301</v>
          </cell>
          <cell r="B4115" t="str">
            <v>Rimfaxe 29" 53cm mörkgrå</v>
          </cell>
        </row>
        <row r="4116">
          <cell r="A4116" t="str">
            <v>YNC1415301</v>
          </cell>
          <cell r="B4116" t="str">
            <v>Rimfaxe 29" 53cm mörkgrå</v>
          </cell>
        </row>
        <row r="4117">
          <cell r="A4117" t="str">
            <v>YNC1415301</v>
          </cell>
          <cell r="B4117" t="str">
            <v>Rimfaxe 29" 53cm mörkgrå</v>
          </cell>
        </row>
        <row r="4118">
          <cell r="A4118" t="str">
            <v>YNC6C14901</v>
          </cell>
          <cell r="B4118" t="str">
            <v>Zepto Pro 11vxl 49cm orange</v>
          </cell>
        </row>
        <row r="4119">
          <cell r="A4119" t="str">
            <v>YNC6C14901</v>
          </cell>
          <cell r="B4119" t="str">
            <v>Zepto Pro 11vxl 49cm orange</v>
          </cell>
        </row>
        <row r="4120">
          <cell r="A4120" t="str">
            <v>YNC6C14901</v>
          </cell>
          <cell r="B4120" t="str">
            <v>Zepto Pro 11vxl 49cm orange</v>
          </cell>
        </row>
        <row r="4121">
          <cell r="A4121" t="str">
            <v>YNC6C15201</v>
          </cell>
          <cell r="B4121" t="str">
            <v>Zepto Pro 11vxl 52cm orange</v>
          </cell>
        </row>
        <row r="4122">
          <cell r="A4122" t="str">
            <v>YNC6C15201</v>
          </cell>
          <cell r="B4122" t="str">
            <v>Zepto Pro 11vxl 52cm orange</v>
          </cell>
        </row>
        <row r="4123">
          <cell r="A4123" t="str">
            <v>YNC6C15201</v>
          </cell>
          <cell r="B4123" t="str">
            <v>Zepto Pro 11vxl 52cm orange</v>
          </cell>
        </row>
        <row r="4124">
          <cell r="A4124" t="str">
            <v>YNC6C15401</v>
          </cell>
          <cell r="B4124" t="str">
            <v>Zepto Pro 11vxl 54cm orange</v>
          </cell>
        </row>
        <row r="4125">
          <cell r="A4125" t="str">
            <v>YNC6C15401</v>
          </cell>
          <cell r="B4125" t="str">
            <v>Zepto Pro 11vxl 54cm orange</v>
          </cell>
        </row>
        <row r="4126">
          <cell r="A4126" t="str">
            <v>YNC6C15401</v>
          </cell>
          <cell r="B4126" t="str">
            <v>Zepto Pro 11vxl 54cm orange</v>
          </cell>
        </row>
        <row r="4127">
          <cell r="A4127" t="str">
            <v>YNC6C15701</v>
          </cell>
          <cell r="B4127" t="str">
            <v>Zepto Pro 11vxl 57cm orange</v>
          </cell>
        </row>
        <row r="4128">
          <cell r="A4128" t="str">
            <v>YNC6C15701</v>
          </cell>
          <cell r="B4128" t="str">
            <v>Zepto Pro 11vxl 57cm orange</v>
          </cell>
        </row>
        <row r="4129">
          <cell r="A4129" t="str">
            <v>YNC6C15701</v>
          </cell>
          <cell r="B4129" t="str">
            <v>Zepto Pro 11vxl 57cm orange</v>
          </cell>
        </row>
        <row r="4130">
          <cell r="A4130" t="str">
            <v>YNC6C15901</v>
          </cell>
          <cell r="B4130" t="str">
            <v>Zepto Pro 11vxl 59cm orange</v>
          </cell>
        </row>
        <row r="4131">
          <cell r="A4131" t="str">
            <v>YNC6C15901</v>
          </cell>
          <cell r="B4131" t="str">
            <v>Zepto Pro 11vxl 59cm orange</v>
          </cell>
        </row>
        <row r="4132">
          <cell r="A4132" t="str">
            <v>YNC6C15901</v>
          </cell>
          <cell r="B4132" t="str">
            <v>Zepto Pro 11vxl 59cm orange</v>
          </cell>
        </row>
        <row r="4133">
          <cell r="A4133" t="str">
            <v>YNC6C35201</v>
          </cell>
          <cell r="B4133" t="str">
            <v>Zepto Comp 22vxl 52cm svart</v>
          </cell>
        </row>
        <row r="4134">
          <cell r="A4134" t="str">
            <v>YNC6C35201</v>
          </cell>
          <cell r="B4134" t="str">
            <v>Zepto Comp 22vxl 52cm svart</v>
          </cell>
        </row>
        <row r="4135">
          <cell r="A4135" t="str">
            <v>YNC6C35201</v>
          </cell>
          <cell r="B4135" t="str">
            <v>Zepto Comp 22vxl 52cm svart</v>
          </cell>
        </row>
        <row r="4136">
          <cell r="A4136" t="str">
            <v>YNC6C45201</v>
          </cell>
          <cell r="B4136" t="str">
            <v>Zepto Sport 18vxl 52cm silver</v>
          </cell>
        </row>
        <row r="4137">
          <cell r="A4137" t="str">
            <v>YNC6C45201</v>
          </cell>
          <cell r="B4137" t="str">
            <v>Zepto Sport 18vxl 52cm silver</v>
          </cell>
        </row>
        <row r="4138">
          <cell r="A4138" t="str">
            <v>YNC6C45201</v>
          </cell>
          <cell r="B4138" t="str">
            <v>Zepto Sport 18vxl 52cm silver</v>
          </cell>
        </row>
        <row r="4139">
          <cell r="A4139" t="str">
            <v>YNC9785101</v>
          </cell>
          <cell r="B4139" t="str">
            <v>Alma 8vxl 51cm mörkrosa</v>
          </cell>
        </row>
        <row r="4140">
          <cell r="A4140" t="str">
            <v>YNC9785101</v>
          </cell>
          <cell r="B4140" t="str">
            <v>Alma 8vxl 51cm mörkrosa</v>
          </cell>
        </row>
        <row r="4141">
          <cell r="A4141" t="str">
            <v>YNC9785101</v>
          </cell>
          <cell r="B4141" t="str">
            <v>Alma 8vxl 51cm mörkrosa</v>
          </cell>
        </row>
        <row r="4142">
          <cell r="A4142" t="str">
            <v>YNC9785102</v>
          </cell>
          <cell r="B4142" t="str">
            <v>Alma 8vxl 51cm svart</v>
          </cell>
        </row>
        <row r="4143">
          <cell r="A4143" t="str">
            <v>YNC9785102</v>
          </cell>
          <cell r="B4143" t="str">
            <v>Alma 8vxl 51cm svart</v>
          </cell>
        </row>
        <row r="4144">
          <cell r="A4144" t="str">
            <v>YNC9785102</v>
          </cell>
          <cell r="B4144" t="str">
            <v>Alma 8vxl 51cm svart</v>
          </cell>
        </row>
        <row r="4145">
          <cell r="A4145" t="str">
            <v>YNC1314401</v>
          </cell>
          <cell r="B4145" t="str">
            <v>Mjölner Team 29" 44cm orange</v>
          </cell>
        </row>
        <row r="4146">
          <cell r="A4146" t="str">
            <v>YNC1314401</v>
          </cell>
          <cell r="B4146" t="str">
            <v>Mjölner Team 29" 44cm orange</v>
          </cell>
        </row>
        <row r="4147">
          <cell r="A4147" t="str">
            <v>YNC1314401</v>
          </cell>
          <cell r="B4147" t="str">
            <v>Mjölner Team 29" 44cm orange</v>
          </cell>
        </row>
        <row r="4148">
          <cell r="A4148" t="str">
            <v>YNC1315201</v>
          </cell>
          <cell r="B4148" t="str">
            <v>Mjölner Team 29" 52cm orange</v>
          </cell>
        </row>
        <row r="4149">
          <cell r="A4149" t="str">
            <v>YNC1315201</v>
          </cell>
          <cell r="B4149" t="str">
            <v>Mjölner Team 29" 52cm orange</v>
          </cell>
        </row>
        <row r="4150">
          <cell r="A4150" t="str">
            <v>YNC1315201</v>
          </cell>
          <cell r="B4150" t="str">
            <v>Mjölner Team 29" 52cm orange</v>
          </cell>
        </row>
        <row r="4151">
          <cell r="A4151" t="str">
            <v>YEM9335125</v>
          </cell>
          <cell r="B4151" t="str">
            <v>Emma 3vxl svart 51 cm</v>
          </cell>
        </row>
        <row r="4152">
          <cell r="A4152" t="str">
            <v>YEM9335125</v>
          </cell>
          <cell r="B4152" t="str">
            <v>Emma 3vxl svart 51 cm</v>
          </cell>
        </row>
        <row r="4153">
          <cell r="A4153" t="str">
            <v>YEM9335125</v>
          </cell>
          <cell r="B4153" t="str">
            <v>Emma 3vxl svart 51 cm</v>
          </cell>
        </row>
        <row r="4154">
          <cell r="A4154" t="str">
            <v>YEM9335127</v>
          </cell>
          <cell r="B4154" t="str">
            <v>Emma 3vxl vit 51 cm</v>
          </cell>
        </row>
        <row r="4155">
          <cell r="A4155" t="str">
            <v>YEM9335127</v>
          </cell>
          <cell r="B4155" t="str">
            <v>Emma 3vxl vit 51 cm</v>
          </cell>
        </row>
        <row r="4156">
          <cell r="A4156" t="str">
            <v>YEM9335127</v>
          </cell>
          <cell r="B4156" t="str">
            <v>Emma 3vxl vit 51 cm</v>
          </cell>
        </row>
        <row r="4157">
          <cell r="A4157" t="str">
            <v>YEM9335128</v>
          </cell>
          <cell r="B4157" t="str">
            <v>Emma 3vxl lila 51 cm</v>
          </cell>
        </row>
        <row r="4158">
          <cell r="A4158" t="str">
            <v>YEM9335128</v>
          </cell>
          <cell r="B4158" t="str">
            <v>Emma 3vxl lila 51 cm</v>
          </cell>
        </row>
        <row r="4159">
          <cell r="A4159" t="str">
            <v>YEM9335128</v>
          </cell>
          <cell r="B4159" t="str">
            <v>Emma 3vxl lila 51 cm</v>
          </cell>
        </row>
        <row r="4160">
          <cell r="A4160" t="str">
            <v>YEM9035502</v>
          </cell>
          <cell r="B4160" t="str">
            <v>Sigvard 3vxl svart 55 cm</v>
          </cell>
        </row>
        <row r="4161">
          <cell r="A4161" t="str">
            <v>YEM9035502</v>
          </cell>
          <cell r="B4161" t="str">
            <v>Sigvard 3vxl svart 55 cm</v>
          </cell>
        </row>
        <row r="4162">
          <cell r="A4162" t="str">
            <v>YEM9035502</v>
          </cell>
          <cell r="B4162" t="str">
            <v>Sigvard 3vxl svart 55 cm</v>
          </cell>
        </row>
        <row r="4163">
          <cell r="A4163" t="str">
            <v>YNW4733801</v>
          </cell>
          <cell r="B4163" t="str">
            <v>Wombat 24" 3-sp vit</v>
          </cell>
        </row>
        <row r="4164">
          <cell r="A4164" t="str">
            <v>YNW4733801</v>
          </cell>
          <cell r="B4164" t="str">
            <v>Wombat 24" 3-sp vit</v>
          </cell>
        </row>
        <row r="4165">
          <cell r="A4165" t="str">
            <v>YNW4733801</v>
          </cell>
          <cell r="B4165" t="str">
            <v>Wombat 24" 3-sp vit</v>
          </cell>
        </row>
        <row r="4166">
          <cell r="A4166" t="str">
            <v>YNW4733802</v>
          </cell>
          <cell r="B4166" t="str">
            <v>Wombat 24" 3-sp rosa</v>
          </cell>
        </row>
        <row r="4167">
          <cell r="A4167" t="str">
            <v>YNW4733802</v>
          </cell>
          <cell r="B4167" t="str">
            <v>Wombat 24" 3-sp rosa</v>
          </cell>
        </row>
        <row r="4168">
          <cell r="A4168" t="str">
            <v>YNW4733802</v>
          </cell>
          <cell r="B4168" t="str">
            <v>Wombat 24" 3-sp rosa</v>
          </cell>
        </row>
        <row r="4169">
          <cell r="A4169" t="str">
            <v>YNW3445501</v>
          </cell>
          <cell r="B4169" t="str">
            <v>Douglas 24-sp svart matt</v>
          </cell>
        </row>
        <row r="4170">
          <cell r="A4170" t="str">
            <v>YNW3445501</v>
          </cell>
          <cell r="B4170" t="str">
            <v>Douglas 24-sp svart matt</v>
          </cell>
        </row>
        <row r="4171">
          <cell r="A4171" t="str">
            <v>YNW3445501</v>
          </cell>
          <cell r="B4171" t="str">
            <v>Douglas 24-sp svart matt</v>
          </cell>
        </row>
        <row r="4172">
          <cell r="A4172" t="str">
            <v>YNW3445901</v>
          </cell>
          <cell r="B4172" t="str">
            <v>Douglas 24-sp svart matt</v>
          </cell>
        </row>
        <row r="4173">
          <cell r="A4173" t="str">
            <v>YNW3445901</v>
          </cell>
          <cell r="B4173" t="str">
            <v>Douglas 24-sp svart matt</v>
          </cell>
        </row>
        <row r="4174">
          <cell r="A4174" t="str">
            <v>YNW3445901</v>
          </cell>
          <cell r="B4174" t="str">
            <v>Douglas 24-sp svart matt</v>
          </cell>
        </row>
        <row r="4175">
          <cell r="A4175" t="str">
            <v>YNW3545101</v>
          </cell>
          <cell r="B4175" t="str">
            <v>Douglas 24-sp mörkgrå matt</v>
          </cell>
        </row>
        <row r="4176">
          <cell r="A4176" t="str">
            <v>YNW3545101</v>
          </cell>
          <cell r="B4176" t="str">
            <v>Douglas 24-sp mörkgrå matt</v>
          </cell>
        </row>
        <row r="4177">
          <cell r="A4177" t="str">
            <v>YNW3545101</v>
          </cell>
          <cell r="B4177" t="str">
            <v>Douglas 24-sp mörkgrå matt</v>
          </cell>
        </row>
        <row r="4178">
          <cell r="A4178" t="str">
            <v>YNW3645501</v>
          </cell>
          <cell r="B4178" t="str">
            <v>Arlington herr 55 24v svart</v>
          </cell>
        </row>
        <row r="4179">
          <cell r="A4179" t="str">
            <v>YNW3645501</v>
          </cell>
          <cell r="B4179" t="str">
            <v>Arlington herr 55 24v svart</v>
          </cell>
        </row>
        <row r="4180">
          <cell r="A4180" t="str">
            <v>YNW3645501</v>
          </cell>
          <cell r="B4180" t="str">
            <v>Arlington herr 55 24v svart</v>
          </cell>
        </row>
        <row r="4181">
          <cell r="A4181" t="str">
            <v>YNW3645901</v>
          </cell>
          <cell r="B4181" t="str">
            <v>Arlington herr 59 24v svart</v>
          </cell>
        </row>
        <row r="4182">
          <cell r="A4182" t="str">
            <v>YNW3645901</v>
          </cell>
          <cell r="B4182" t="str">
            <v>Arlington herr 59 24v svart</v>
          </cell>
        </row>
        <row r="4183">
          <cell r="A4183" t="str">
            <v>YNW3645901</v>
          </cell>
          <cell r="B4183" t="str">
            <v>Arlington herr 59 24v svart</v>
          </cell>
        </row>
        <row r="4184">
          <cell r="A4184" t="str">
            <v>YNM3175101</v>
          </cell>
          <cell r="B4184" t="str">
            <v>Karla 7vxl 51cm ljusblå</v>
          </cell>
        </row>
        <row r="4185">
          <cell r="A4185" t="str">
            <v>YNM3175101</v>
          </cell>
          <cell r="B4185" t="str">
            <v>Karla 7vxl 51cm ljusblå</v>
          </cell>
        </row>
        <row r="4186">
          <cell r="A4186" t="str">
            <v>YNM3175101</v>
          </cell>
          <cell r="B4186" t="str">
            <v>Karla 7vxl 51cm ljusblå</v>
          </cell>
        </row>
        <row r="4187">
          <cell r="A4187" t="str">
            <v>YNM3175501</v>
          </cell>
          <cell r="B4187" t="str">
            <v>Karla 7vxl 55cm ljusblå</v>
          </cell>
        </row>
        <row r="4188">
          <cell r="A4188" t="str">
            <v>YNM3175501</v>
          </cell>
          <cell r="B4188" t="str">
            <v>Karla 7vxl 55cm ljusblå</v>
          </cell>
        </row>
        <row r="4189">
          <cell r="A4189" t="str">
            <v>YNM3175501</v>
          </cell>
          <cell r="B4189" t="str">
            <v>Karla 7vxl 55cm ljusblå</v>
          </cell>
        </row>
        <row r="4190">
          <cell r="A4190" t="str">
            <v>YNM3085101</v>
          </cell>
          <cell r="B4190" t="str">
            <v>Zinken 8vxl 51cm silver</v>
          </cell>
        </row>
        <row r="4191">
          <cell r="A4191" t="str">
            <v>YNM3085101</v>
          </cell>
          <cell r="B4191" t="str">
            <v>Zinken 8vxl 51cm silver</v>
          </cell>
        </row>
        <row r="4192">
          <cell r="A4192" t="str">
            <v>YNM3085101</v>
          </cell>
          <cell r="B4192" t="str">
            <v>Zinken 8vxl 51cm silver</v>
          </cell>
        </row>
        <row r="4193">
          <cell r="A4193" t="str">
            <v>YNM3085501</v>
          </cell>
          <cell r="B4193" t="str">
            <v>Zinken 8vxl 55cm silver</v>
          </cell>
        </row>
        <row r="4194">
          <cell r="A4194" t="str">
            <v>YNM3085501</v>
          </cell>
          <cell r="B4194" t="str">
            <v>Zinken 8vxl 55cm silver</v>
          </cell>
        </row>
        <row r="4195">
          <cell r="A4195" t="str">
            <v>YNM3085501</v>
          </cell>
          <cell r="B4195" t="str">
            <v>Zinken 8vxl 55cm silver</v>
          </cell>
        </row>
        <row r="4196">
          <cell r="A4196" t="str">
            <v>YNM3085901</v>
          </cell>
          <cell r="B4196" t="str">
            <v>Zinken 8vxl 59cm silver</v>
          </cell>
        </row>
        <row r="4197">
          <cell r="A4197" t="str">
            <v>YNM3085901</v>
          </cell>
          <cell r="B4197" t="str">
            <v>Zinken 8vxl 59cm silver</v>
          </cell>
        </row>
        <row r="4198">
          <cell r="A4198" t="str">
            <v>YNM3085901</v>
          </cell>
          <cell r="B4198" t="str">
            <v>Zinken 8vxl 59cm silver</v>
          </cell>
        </row>
        <row r="4199">
          <cell r="A4199" t="str">
            <v>YNM3185101</v>
          </cell>
          <cell r="B4199" t="str">
            <v>Vitan 8vxl 51cm svart</v>
          </cell>
        </row>
        <row r="4200">
          <cell r="A4200" t="str">
            <v>YNM3185101</v>
          </cell>
          <cell r="B4200" t="str">
            <v>Vitan 8vxl 51cm svart</v>
          </cell>
        </row>
        <row r="4201">
          <cell r="A4201" t="str">
            <v>YNM3185101</v>
          </cell>
          <cell r="B4201" t="str">
            <v>Vitan 8vxl 51cm svart</v>
          </cell>
        </row>
        <row r="4202">
          <cell r="A4202" t="str">
            <v>YNM3185501</v>
          </cell>
          <cell r="B4202" t="str">
            <v>Vitan 8vxl 55cm svart</v>
          </cell>
        </row>
        <row r="4203">
          <cell r="A4203" t="str">
            <v>YNM3185501</v>
          </cell>
          <cell r="B4203" t="str">
            <v>Vitan 8vxl 55cm svart</v>
          </cell>
        </row>
        <row r="4204">
          <cell r="A4204" t="str">
            <v>YNM3185501</v>
          </cell>
          <cell r="B4204" t="str">
            <v>Vitan 8vxl 55cm svart</v>
          </cell>
        </row>
        <row r="4205">
          <cell r="A4205" t="str">
            <v>YNM3095101</v>
          </cell>
          <cell r="B4205" t="str">
            <v>Saltis 9vxl 51cm blå</v>
          </cell>
        </row>
        <row r="4206">
          <cell r="A4206" t="str">
            <v>YNM3095101</v>
          </cell>
          <cell r="B4206" t="str">
            <v>Saltis 9vxl 51cm blå</v>
          </cell>
        </row>
        <row r="4207">
          <cell r="A4207" t="str">
            <v>YNM3095101</v>
          </cell>
          <cell r="B4207" t="str">
            <v>Saltis 9vxl 51cm blå</v>
          </cell>
        </row>
        <row r="4208">
          <cell r="A4208" t="str">
            <v>YNM3095501</v>
          </cell>
          <cell r="B4208" t="str">
            <v>Saltis 9vxl 55cm blå</v>
          </cell>
        </row>
        <row r="4209">
          <cell r="A4209" t="str">
            <v>YNM3095501</v>
          </cell>
          <cell r="B4209" t="str">
            <v>Saltis 9vxl 55cm blå</v>
          </cell>
        </row>
        <row r="4210">
          <cell r="A4210" t="str">
            <v>YNM3095501</v>
          </cell>
          <cell r="B4210" t="str">
            <v>Saltis 9vxl 55cm blå</v>
          </cell>
        </row>
        <row r="4211">
          <cell r="A4211" t="str">
            <v>YNM3095901</v>
          </cell>
          <cell r="B4211" t="str">
            <v>Saltis 9vxl 59cm blå</v>
          </cell>
        </row>
        <row r="4212">
          <cell r="A4212" t="str">
            <v>YNM3095901</v>
          </cell>
          <cell r="B4212" t="str">
            <v>Saltis 9vxl 59cm blå</v>
          </cell>
        </row>
        <row r="4213">
          <cell r="A4213" t="str">
            <v>YNM3095901</v>
          </cell>
          <cell r="B4213" t="str">
            <v>Saltis 9vxl 59cm blå</v>
          </cell>
        </row>
        <row r="4214">
          <cell r="A4214" t="str">
            <v>YNW3745101</v>
          </cell>
          <cell r="B4214" t="str">
            <v>Arlington dam 51 24v svart</v>
          </cell>
        </row>
        <row r="4215">
          <cell r="A4215" t="str">
            <v>YNW3745101</v>
          </cell>
          <cell r="B4215" t="str">
            <v>Arlington dam 51 24v svart</v>
          </cell>
        </row>
        <row r="4216">
          <cell r="A4216" t="str">
            <v>YNW3745101</v>
          </cell>
          <cell r="B4216" t="str">
            <v>Arlington dam 51 24v svart</v>
          </cell>
        </row>
        <row r="4217">
          <cell r="A4217" t="str">
            <v>YNM3195101</v>
          </cell>
          <cell r="B4217" t="str">
            <v>Humlan 9vxl 51cm Bourdeux</v>
          </cell>
        </row>
        <row r="4218">
          <cell r="A4218" t="str">
            <v>YNM3195101</v>
          </cell>
          <cell r="B4218" t="str">
            <v>Humlan 9vxl 51cm Bourdeux</v>
          </cell>
        </row>
        <row r="4219">
          <cell r="A4219" t="str">
            <v>YNM3195101</v>
          </cell>
          <cell r="B4219" t="str">
            <v>Humlan 9vxl 51cm Bourdeux</v>
          </cell>
        </row>
        <row r="4220">
          <cell r="A4220" t="str">
            <v>YNM3195501</v>
          </cell>
          <cell r="B4220" t="str">
            <v>Humlan 9vxl 55cm Bourdeux</v>
          </cell>
        </row>
        <row r="4221">
          <cell r="A4221" t="str">
            <v>YNM3195501</v>
          </cell>
          <cell r="B4221" t="str">
            <v>Humlan 9vxl 55cm Bourdeux</v>
          </cell>
        </row>
        <row r="4222">
          <cell r="A4222" t="str">
            <v>YNM3195501</v>
          </cell>
          <cell r="B4222" t="str">
            <v>Humlan 9vxl 55cm Bourdeux</v>
          </cell>
        </row>
        <row r="4223">
          <cell r="A4223" t="str">
            <v>YNW4643102</v>
          </cell>
          <cell r="B4223" t="str">
            <v>Hotham 24" 24-sp svart</v>
          </cell>
        </row>
        <row r="4224">
          <cell r="A4224" t="str">
            <v>YNW4643102</v>
          </cell>
          <cell r="B4224" t="str">
            <v>Hotham 24" 24-sp svart</v>
          </cell>
        </row>
        <row r="4225">
          <cell r="A4225" t="str">
            <v>YNW4643102</v>
          </cell>
          <cell r="B4225" t="str">
            <v>Hotham 24" 24-sp svart</v>
          </cell>
        </row>
        <row r="4226">
          <cell r="A4226" t="str">
            <v>YNS2534701</v>
          </cell>
          <cell r="B4226" t="str">
            <v>Petronella 3-sp vit</v>
          </cell>
        </row>
        <row r="4227">
          <cell r="A4227" t="str">
            <v>YNS2534701</v>
          </cell>
          <cell r="B4227" t="str">
            <v>Petronella 3-sp vit</v>
          </cell>
        </row>
        <row r="4228">
          <cell r="A4228" t="str">
            <v>YNS2534701</v>
          </cell>
          <cell r="B4228" t="str">
            <v>Petronella 3-sp vit</v>
          </cell>
        </row>
        <row r="4229">
          <cell r="A4229" t="str">
            <v>YEC9335142</v>
          </cell>
          <cell r="B4229" t="str">
            <v>Ella 3vxl 51cm svart alukorg</v>
          </cell>
        </row>
        <row r="4230">
          <cell r="A4230" t="str">
            <v>YEC9335142</v>
          </cell>
          <cell r="B4230" t="str">
            <v>Ella 3vxl 51cm svart alukorg</v>
          </cell>
        </row>
        <row r="4231">
          <cell r="A4231" t="str">
            <v>YEC9335142</v>
          </cell>
          <cell r="B4231" t="str">
            <v>Ella 3vxl 51cm svart alukorg</v>
          </cell>
        </row>
        <row r="4232">
          <cell r="A4232" t="str">
            <v>YEC9335542</v>
          </cell>
          <cell r="B4232" t="str">
            <v>Ella 3vxl 55cm svart alukorg</v>
          </cell>
        </row>
        <row r="4233">
          <cell r="A4233" t="str">
            <v>YEC9335542</v>
          </cell>
          <cell r="B4233" t="str">
            <v>Ella 3vxl 55cm svart alukorg</v>
          </cell>
        </row>
        <row r="4234">
          <cell r="A4234" t="str">
            <v>YEC9335542</v>
          </cell>
          <cell r="B4234" t="str">
            <v>Ella 3vxl 55cm svart alukorg</v>
          </cell>
        </row>
        <row r="4235">
          <cell r="A4235" t="str">
            <v>YEC9374747</v>
          </cell>
          <cell r="B4235" t="str">
            <v>Elina 7vxl 47cm svalukorg svar</v>
          </cell>
        </row>
        <row r="4236">
          <cell r="A4236" t="str">
            <v>YEC9374747</v>
          </cell>
          <cell r="B4236" t="str">
            <v>Elina 7vxl 47cm svalukorg svar</v>
          </cell>
        </row>
        <row r="4237">
          <cell r="A4237" t="str">
            <v>YEC9374747</v>
          </cell>
          <cell r="B4237" t="str">
            <v>Elina 7vxl 47cm svalukorg svar</v>
          </cell>
        </row>
        <row r="4238">
          <cell r="A4238" t="str">
            <v>YEM2134315</v>
          </cell>
          <cell r="B4238" t="str">
            <v>Karin 26 3vxl 43 cm svart korg</v>
          </cell>
        </row>
        <row r="4239">
          <cell r="A4239" t="str">
            <v>YEM2134315</v>
          </cell>
          <cell r="B4239" t="str">
            <v>Karin 26 3vxl 43 cm svart korg</v>
          </cell>
        </row>
        <row r="4240">
          <cell r="A4240" t="str">
            <v>YEM2134315</v>
          </cell>
          <cell r="B4240" t="str">
            <v>Karin 26 3vxl 43 cm svart korg</v>
          </cell>
        </row>
        <row r="4241">
          <cell r="A4241" t="str">
            <v>YEM2134316</v>
          </cell>
          <cell r="B4241" t="str">
            <v>Karin 26 3vxl 43 cm mrosa korg</v>
          </cell>
        </row>
        <row r="4242">
          <cell r="A4242" t="str">
            <v>YEM2134316</v>
          </cell>
          <cell r="B4242" t="str">
            <v>Karin 26 3vxl 43 cm mrosa korg</v>
          </cell>
        </row>
        <row r="4243">
          <cell r="A4243" t="str">
            <v>YEM2134316</v>
          </cell>
          <cell r="B4243" t="str">
            <v>Karin 26 3vxl 43 cm mrosa korg</v>
          </cell>
        </row>
        <row r="4244">
          <cell r="A4244" t="str">
            <v>YEM2134317</v>
          </cell>
          <cell r="B4244" t="str">
            <v>Karin 26 3vxl 43 cm ljblå korg</v>
          </cell>
        </row>
        <row r="4245">
          <cell r="A4245" t="str">
            <v>YEM2134317</v>
          </cell>
          <cell r="B4245" t="str">
            <v>Karin 26 3vxl 43 cm ljblå korg</v>
          </cell>
        </row>
        <row r="4246">
          <cell r="A4246" t="str">
            <v>YEM2134317</v>
          </cell>
          <cell r="B4246" t="str">
            <v>Karin 26 3vxl 43 cm ljblå korg</v>
          </cell>
        </row>
        <row r="4247">
          <cell r="A4247" t="str">
            <v>YEM2275603</v>
          </cell>
          <cell r="B4247" t="str">
            <v>Thor 7vxl 56cm grön</v>
          </cell>
        </row>
        <row r="4248">
          <cell r="A4248" t="str">
            <v>YEM2275603</v>
          </cell>
          <cell r="B4248" t="str">
            <v>Thor 7vxl 56cm grön</v>
          </cell>
        </row>
        <row r="4249">
          <cell r="A4249" t="str">
            <v>YEM2275603</v>
          </cell>
          <cell r="B4249" t="str">
            <v>Thor 7vxl 56cm grön</v>
          </cell>
        </row>
        <row r="4250">
          <cell r="A4250" t="str">
            <v>YEM2535128</v>
          </cell>
          <cell r="B4250" t="str">
            <v>Vera 3vxl 51cm turkos korg</v>
          </cell>
        </row>
        <row r="4251">
          <cell r="A4251" t="str">
            <v>YEM2535128</v>
          </cell>
          <cell r="B4251" t="str">
            <v>Vera 3vxl 51cm turkos korg</v>
          </cell>
        </row>
        <row r="4252">
          <cell r="A4252" t="str">
            <v>YEM2535128</v>
          </cell>
          <cell r="B4252" t="str">
            <v>Vera 3vxl 51cm turkos korg</v>
          </cell>
        </row>
        <row r="4253">
          <cell r="A4253" t="str">
            <v>YNM3075101</v>
          </cell>
          <cell r="B4253" t="str">
            <v>Sture 7vxl 51cm svart</v>
          </cell>
        </row>
        <row r="4254">
          <cell r="A4254" t="str">
            <v>YNM3075101</v>
          </cell>
          <cell r="B4254" t="str">
            <v>Sture 7vxl 51cm svart</v>
          </cell>
        </row>
        <row r="4255">
          <cell r="A4255" t="str">
            <v>YNM3075101</v>
          </cell>
          <cell r="B4255" t="str">
            <v>Sture 7vxl 51cm svart</v>
          </cell>
        </row>
        <row r="4256">
          <cell r="A4256" t="str">
            <v>YNM3075501</v>
          </cell>
          <cell r="B4256" t="str">
            <v>Sture 7vxl 55cm svart</v>
          </cell>
        </row>
        <row r="4257">
          <cell r="A4257" t="str">
            <v>YNM3075501</v>
          </cell>
          <cell r="B4257" t="str">
            <v>Sture 7vxl 55cm svart</v>
          </cell>
        </row>
        <row r="4258">
          <cell r="A4258" t="str">
            <v>YNM3075501</v>
          </cell>
          <cell r="B4258" t="str">
            <v>Sture 7vxl 55cm svart</v>
          </cell>
        </row>
        <row r="4259">
          <cell r="A4259" t="str">
            <v>YNM3075901</v>
          </cell>
          <cell r="B4259" t="str">
            <v>Sture 7vxl 59cm svart</v>
          </cell>
        </row>
        <row r="4260">
          <cell r="A4260" t="str">
            <v>YNM3075901</v>
          </cell>
          <cell r="B4260" t="str">
            <v>Sture 7vxl 59cm svart</v>
          </cell>
        </row>
        <row r="4261">
          <cell r="A4261" t="str">
            <v>YNM3075901</v>
          </cell>
          <cell r="B4261" t="str">
            <v>Sture 7vxl 59cm svart</v>
          </cell>
        </row>
        <row r="4262">
          <cell r="A4262" t="str">
            <v>YEC9375148</v>
          </cell>
          <cell r="B4262" t="str">
            <v>Elina 7vxl 51cm silver alukorg</v>
          </cell>
        </row>
        <row r="4263">
          <cell r="A4263" t="str">
            <v>YEC9375148</v>
          </cell>
          <cell r="B4263" t="str">
            <v>Elina 7vxl 51cm silver alukorg</v>
          </cell>
        </row>
        <row r="4264">
          <cell r="A4264" t="str">
            <v>YEC9375148</v>
          </cell>
          <cell r="B4264" t="str">
            <v>Elina 7vxl 51cm silver alukorg</v>
          </cell>
        </row>
        <row r="4265">
          <cell r="A4265" t="str">
            <v>YEC9375149</v>
          </cell>
          <cell r="B4265" t="str">
            <v>Elina 7vxl 51cm lila alukorg</v>
          </cell>
        </row>
        <row r="4266">
          <cell r="A4266" t="str">
            <v>YEC9375149</v>
          </cell>
          <cell r="B4266" t="str">
            <v>Elina 7vxl 51cm lila alukorg</v>
          </cell>
        </row>
        <row r="4267">
          <cell r="A4267" t="str">
            <v>YEC9375149</v>
          </cell>
          <cell r="B4267" t="str">
            <v>Elina 7vxl 51cm lila alukorg</v>
          </cell>
        </row>
        <row r="4268">
          <cell r="A4268" t="str">
            <v>YEC9375150</v>
          </cell>
          <cell r="B4268" t="str">
            <v>Elina 7vxl 51cm brun alukorg</v>
          </cell>
        </row>
        <row r="4269">
          <cell r="A4269" t="str">
            <v>YEC9375150</v>
          </cell>
          <cell r="B4269" t="str">
            <v>Elina 7vxl 51cm brun alukorg</v>
          </cell>
        </row>
        <row r="4270">
          <cell r="A4270" t="str">
            <v>YEC9375150</v>
          </cell>
          <cell r="B4270" t="str">
            <v>Elina 7vxl 51cm brun alukorg</v>
          </cell>
        </row>
        <row r="4271">
          <cell r="A4271" t="str">
            <v>YEC9375151</v>
          </cell>
          <cell r="B4271" t="str">
            <v>Elina 7vxl 51cm blå alukorg</v>
          </cell>
        </row>
        <row r="4272">
          <cell r="A4272" t="str">
            <v>YEC9375151</v>
          </cell>
          <cell r="B4272" t="str">
            <v>Elina 7vxl 51cm blå alukorg</v>
          </cell>
        </row>
        <row r="4273">
          <cell r="A4273" t="str">
            <v>YEC9375151</v>
          </cell>
          <cell r="B4273" t="str">
            <v>Elina 7vxl 51cm blå alukorg</v>
          </cell>
        </row>
        <row r="4274">
          <cell r="A4274" t="str">
            <v>YEC9875134</v>
          </cell>
          <cell r="B4274" t="str">
            <v>Elwin 7vxl 51cm svart</v>
          </cell>
        </row>
        <row r="4275">
          <cell r="A4275" t="str">
            <v>YEC9875134</v>
          </cell>
          <cell r="B4275" t="str">
            <v>Elwin 7vxl 51cm svart</v>
          </cell>
        </row>
        <row r="4276">
          <cell r="A4276" t="str">
            <v>YEC9875134</v>
          </cell>
          <cell r="B4276" t="str">
            <v>Elwin 7vxl 51cm svart</v>
          </cell>
        </row>
        <row r="4277">
          <cell r="A4277" t="str">
            <v>YEC9875534</v>
          </cell>
          <cell r="B4277" t="str">
            <v>Elwin 7vxl 55cm svart</v>
          </cell>
        </row>
        <row r="4278">
          <cell r="A4278" t="str">
            <v>YEC9875534</v>
          </cell>
          <cell r="B4278" t="str">
            <v>Elwin 7vxl 55cm svart</v>
          </cell>
        </row>
        <row r="4279">
          <cell r="A4279" t="str">
            <v>YEC9875534</v>
          </cell>
          <cell r="B4279" t="str">
            <v>Elwin 7vxl 55cm svart</v>
          </cell>
        </row>
        <row r="4280">
          <cell r="A4280" t="str">
            <v>YNW4002001</v>
          </cell>
          <cell r="B4280" t="str">
            <v>Crocodile 12" 0-sp blå</v>
          </cell>
        </row>
        <row r="4281">
          <cell r="A4281" t="str">
            <v>YNW4002001</v>
          </cell>
          <cell r="B4281" t="str">
            <v>Crocodile 12" 0-sp blå</v>
          </cell>
        </row>
        <row r="4282">
          <cell r="A4282" t="str">
            <v>YNW4002001</v>
          </cell>
          <cell r="B4282" t="str">
            <v>Crocodile 12" 0-sp blå</v>
          </cell>
        </row>
        <row r="4283">
          <cell r="A4283" t="str">
            <v>YNW4012001</v>
          </cell>
          <cell r="B4283" t="str">
            <v>Kangeroo 12" 0-sp rosa</v>
          </cell>
        </row>
        <row r="4284">
          <cell r="A4284" t="str">
            <v>YNW4012001</v>
          </cell>
          <cell r="B4284" t="str">
            <v>Kangeroo 12" 0-sp rosa</v>
          </cell>
        </row>
        <row r="4285">
          <cell r="A4285" t="str">
            <v>YNW4012001</v>
          </cell>
          <cell r="B4285" t="str">
            <v>Kangeroo 12" 0-sp rosa</v>
          </cell>
        </row>
        <row r="4286">
          <cell r="A4286" t="str">
            <v>YNW4202601</v>
          </cell>
          <cell r="B4286" t="str">
            <v>Wallaby 16" 0-sp blå</v>
          </cell>
        </row>
        <row r="4287">
          <cell r="A4287" t="str">
            <v>YNW4202601</v>
          </cell>
          <cell r="B4287" t="str">
            <v>Wallaby 16" 0-sp blå</v>
          </cell>
        </row>
        <row r="4288">
          <cell r="A4288" t="str">
            <v>YNW4202601</v>
          </cell>
          <cell r="B4288" t="str">
            <v>Wallaby 16" 0-sp blå</v>
          </cell>
        </row>
        <row r="4289">
          <cell r="A4289" t="str">
            <v>YNW4533302</v>
          </cell>
          <cell r="B4289" t="str">
            <v>Kookaburra 20" 3-sp rosa</v>
          </cell>
        </row>
        <row r="4290">
          <cell r="A4290" t="str">
            <v>YNW4533302</v>
          </cell>
          <cell r="B4290" t="str">
            <v>Kookaburra 20" 3-sp rosa</v>
          </cell>
        </row>
        <row r="4291">
          <cell r="A4291" t="str">
            <v>YNW4533302</v>
          </cell>
          <cell r="B4291" t="str">
            <v>Kookaburra 20" 3-sp rosa</v>
          </cell>
        </row>
        <row r="4292">
          <cell r="A4292" t="str">
            <v>YNS4133301</v>
          </cell>
          <cell r="B4292" t="str">
            <v>Smilla 20" 3-sp rosa</v>
          </cell>
        </row>
        <row r="4293">
          <cell r="A4293" t="str">
            <v>YNS4133301</v>
          </cell>
          <cell r="B4293" t="str">
            <v>Smilla 20" 3-sp rosa</v>
          </cell>
        </row>
        <row r="4294">
          <cell r="A4294" t="str">
            <v>YNS4133301</v>
          </cell>
          <cell r="B4294" t="str">
            <v>Smilla 20" 3-sp rosa</v>
          </cell>
        </row>
        <row r="4295">
          <cell r="A4295" t="str">
            <v>YEC3845132</v>
          </cell>
          <cell r="B4295" t="str">
            <v>Elis 24vxl 51cm silver</v>
          </cell>
        </row>
        <row r="4296">
          <cell r="A4296" t="str">
            <v>YEC3845132</v>
          </cell>
          <cell r="B4296" t="str">
            <v>Elis 24vxl 51cm silver</v>
          </cell>
        </row>
        <row r="4297">
          <cell r="A4297" t="str">
            <v>YEC3845132</v>
          </cell>
          <cell r="B4297" t="str">
            <v>Elis 24vxl 51cm silver</v>
          </cell>
        </row>
        <row r="4298">
          <cell r="A4298" t="str">
            <v>YEC3845932</v>
          </cell>
          <cell r="B4298" t="str">
            <v>Elis 24vxl 59cm silver</v>
          </cell>
        </row>
        <row r="4299">
          <cell r="A4299" t="str">
            <v>YEC3845932</v>
          </cell>
          <cell r="B4299" t="str">
            <v>Elis 24vxl 59cm silver</v>
          </cell>
        </row>
        <row r="4300">
          <cell r="A4300" t="str">
            <v>YEC3845932</v>
          </cell>
          <cell r="B4300" t="str">
            <v>Elis 24vxl 59cm silver</v>
          </cell>
        </row>
        <row r="4301">
          <cell r="A4301" t="str">
            <v>YEC3845532</v>
          </cell>
          <cell r="B4301" t="str">
            <v>Elis 24vxl 55cm silver</v>
          </cell>
        </row>
        <row r="4302">
          <cell r="A4302" t="str">
            <v>YEC3845532</v>
          </cell>
          <cell r="B4302" t="str">
            <v>Elis 24vxl 55cm silver</v>
          </cell>
        </row>
        <row r="4303">
          <cell r="A4303" t="str">
            <v>YEC3845532</v>
          </cell>
          <cell r="B4303" t="str">
            <v>Elis 24vxl 55cm silver</v>
          </cell>
        </row>
        <row r="4304">
          <cell r="A4304" t="str">
            <v>YEC3945132</v>
          </cell>
          <cell r="B4304" t="str">
            <v>Elly 24vxl 51cm Lilla matt</v>
          </cell>
        </row>
        <row r="4305">
          <cell r="A4305" t="str">
            <v>YEC3945132</v>
          </cell>
          <cell r="B4305" t="str">
            <v>Elly 24vxl 51cm Lilla matt</v>
          </cell>
        </row>
        <row r="4306">
          <cell r="A4306" t="str">
            <v>YEC3945132</v>
          </cell>
          <cell r="B4306" t="str">
            <v>Elly 24vxl 51cm Lilla matt</v>
          </cell>
        </row>
        <row r="4307">
          <cell r="A4307" t="str">
            <v>YEC3805134</v>
          </cell>
          <cell r="B4307" t="str">
            <v>Elder 10vxl 51cm svart 2018</v>
          </cell>
        </row>
        <row r="4308">
          <cell r="A4308" t="str">
            <v>YEC3805134</v>
          </cell>
          <cell r="B4308" t="str">
            <v>Elder 10vxl 51cm svart 2018</v>
          </cell>
        </row>
        <row r="4309">
          <cell r="A4309" t="str">
            <v>YEC3805134</v>
          </cell>
          <cell r="B4309" t="str">
            <v>Elder 10vxl 51cm svart 2018</v>
          </cell>
        </row>
        <row r="4310">
          <cell r="A4310" t="str">
            <v>YEC3805135</v>
          </cell>
          <cell r="B4310" t="str">
            <v>Elder 10vxl 51cm orange 2018</v>
          </cell>
        </row>
        <row r="4311">
          <cell r="A4311" t="str">
            <v>YEC3805135</v>
          </cell>
          <cell r="B4311" t="str">
            <v>Elder 10vxl 51cm orange 2018</v>
          </cell>
        </row>
        <row r="4312">
          <cell r="A4312" t="str">
            <v>YEC3805135</v>
          </cell>
          <cell r="B4312" t="str">
            <v>Elder 10vxl 51cm orange 2018</v>
          </cell>
        </row>
        <row r="4313">
          <cell r="A4313" t="str">
            <v>YEC3805534</v>
          </cell>
          <cell r="B4313" t="str">
            <v>Elder 10vxl 55cm svart 2018</v>
          </cell>
        </row>
        <row r="4314">
          <cell r="A4314" t="str">
            <v>YEC3805534</v>
          </cell>
          <cell r="B4314" t="str">
            <v>Elder 10vxl 55cm svart 2018</v>
          </cell>
        </row>
        <row r="4315">
          <cell r="A4315" t="str">
            <v>YEC3805534</v>
          </cell>
          <cell r="B4315" t="str">
            <v>Elder 10vxl 55cm svart 2018</v>
          </cell>
        </row>
        <row r="4316">
          <cell r="A4316" t="str">
            <v>YEC3805535</v>
          </cell>
          <cell r="B4316" t="str">
            <v>Elder 10vxl 55cm orange 2018</v>
          </cell>
        </row>
        <row r="4317">
          <cell r="A4317" t="str">
            <v>YEC3805535</v>
          </cell>
          <cell r="B4317" t="str">
            <v>Elder 10vxl 55cm orange 2018</v>
          </cell>
        </row>
        <row r="4318">
          <cell r="A4318" t="str">
            <v>YEC3805535</v>
          </cell>
          <cell r="B4318" t="str">
            <v>Elder 10vxl 55cm orange 2018</v>
          </cell>
        </row>
        <row r="4319">
          <cell r="A4319" t="str">
            <v>YEC3805934</v>
          </cell>
          <cell r="B4319" t="str">
            <v>Elder 10vxl 59cm svart 2018</v>
          </cell>
        </row>
        <row r="4320">
          <cell r="A4320" t="str">
            <v>YEC3805934</v>
          </cell>
          <cell r="B4320" t="str">
            <v>Elder 10vxl 59cm svart 2018</v>
          </cell>
        </row>
        <row r="4321">
          <cell r="A4321" t="str">
            <v>YEC3805934</v>
          </cell>
          <cell r="B4321" t="str">
            <v>Elder 10vxl 59cm svart 2018</v>
          </cell>
        </row>
        <row r="4322">
          <cell r="A4322" t="str">
            <v>YEC3805935</v>
          </cell>
          <cell r="B4322" t="str">
            <v>Elder 10vxl 59cm orange 2018</v>
          </cell>
        </row>
        <row r="4323">
          <cell r="A4323" t="str">
            <v>YEC3805935</v>
          </cell>
          <cell r="B4323" t="str">
            <v>Elder 10vxl 59cm orange 2018</v>
          </cell>
        </row>
        <row r="4324">
          <cell r="A4324" t="str">
            <v>YEC3805935</v>
          </cell>
          <cell r="B4324" t="str">
            <v>Elder 10vxl 59cm orange 2018</v>
          </cell>
        </row>
        <row r="4325">
          <cell r="A4325" t="str">
            <v>YEC3904733</v>
          </cell>
          <cell r="B4325" t="str">
            <v>Elda 10vxl 47cm vit 2018</v>
          </cell>
        </row>
        <row r="4326">
          <cell r="A4326" t="str">
            <v>YEC3904733</v>
          </cell>
          <cell r="B4326" t="str">
            <v>Elda 10vxl 47cm vit 2018</v>
          </cell>
        </row>
        <row r="4327">
          <cell r="A4327" t="str">
            <v>YEC3904733</v>
          </cell>
          <cell r="B4327" t="str">
            <v>Elda 10vxl 47cm vit 2018</v>
          </cell>
        </row>
        <row r="4328">
          <cell r="A4328" t="str">
            <v>YEC3905133</v>
          </cell>
          <cell r="B4328" t="str">
            <v>Elda 10vxl 51cm vit 2018</v>
          </cell>
        </row>
        <row r="4329">
          <cell r="A4329" t="str">
            <v>YEC3905133</v>
          </cell>
          <cell r="B4329" t="str">
            <v>Elda 10vxl 51cm vit 2018</v>
          </cell>
        </row>
        <row r="4330">
          <cell r="A4330" t="str">
            <v>YEC3905133</v>
          </cell>
          <cell r="B4330" t="str">
            <v>Elda 10vxl 51cm vit 2018</v>
          </cell>
        </row>
        <row r="4331">
          <cell r="A4331" t="str">
            <v>YEC9275133</v>
          </cell>
          <cell r="B4331" t="str">
            <v>Elmo 7vxl 51cm grå</v>
          </cell>
        </row>
        <row r="4332">
          <cell r="A4332" t="str">
            <v>YEC9275133</v>
          </cell>
          <cell r="B4332" t="str">
            <v>Elmo 7vxl 51cm grå</v>
          </cell>
        </row>
        <row r="4333">
          <cell r="A4333" t="str">
            <v>YEC9275133</v>
          </cell>
          <cell r="B4333" t="str">
            <v>Elmo 7vxl 51cm grå</v>
          </cell>
        </row>
        <row r="4334">
          <cell r="A4334" t="str">
            <v>YEC9275533</v>
          </cell>
          <cell r="B4334" t="str">
            <v>Elmo 7vxl 55cm grå 2019</v>
          </cell>
        </row>
        <row r="4335">
          <cell r="A4335" t="str">
            <v>YEC9275533</v>
          </cell>
          <cell r="B4335" t="str">
            <v>Elmo 7vxl 55cm grå 2019</v>
          </cell>
        </row>
        <row r="4336">
          <cell r="A4336" t="str">
            <v>YEC9275533</v>
          </cell>
          <cell r="B4336" t="str">
            <v>Elmo 7vxl 55cm grå 2019</v>
          </cell>
        </row>
        <row r="4337">
          <cell r="A4337" t="str">
            <v>YEC9275933</v>
          </cell>
          <cell r="B4337" t="str">
            <v>Elmo 7vxl 59cm grå 2019</v>
          </cell>
        </row>
        <row r="4338">
          <cell r="A4338" t="str">
            <v>YEC9275933</v>
          </cell>
          <cell r="B4338" t="str">
            <v>Elmo 7vxl 59cm grå 2019</v>
          </cell>
        </row>
        <row r="4339">
          <cell r="A4339" t="str">
            <v>YEC9275933</v>
          </cell>
          <cell r="B4339" t="str">
            <v>Elmo 7vxl 59cm grå 2019</v>
          </cell>
        </row>
        <row r="4340">
          <cell r="A4340" t="str">
            <v>YEC9774735</v>
          </cell>
          <cell r="B4340" t="str">
            <v>Elora 7vxl 47cm grå 2019</v>
          </cell>
        </row>
        <row r="4341">
          <cell r="A4341" t="str">
            <v>YEC9774735</v>
          </cell>
          <cell r="B4341" t="str">
            <v>Elora 7vxl 47cm grå 2019</v>
          </cell>
        </row>
        <row r="4342">
          <cell r="A4342" t="str">
            <v>YEC9774735</v>
          </cell>
          <cell r="B4342" t="str">
            <v>Elora 7vxl 47cm grå 2019</v>
          </cell>
        </row>
        <row r="4343">
          <cell r="A4343" t="str">
            <v>YEC9774736</v>
          </cell>
          <cell r="B4343" t="str">
            <v>Elora 7vxl 47cm beige 2019</v>
          </cell>
        </row>
        <row r="4344">
          <cell r="A4344" t="str">
            <v>YEC9774736</v>
          </cell>
          <cell r="B4344" t="str">
            <v>Elora 7vxl 47cm beige 2019</v>
          </cell>
        </row>
        <row r="4345">
          <cell r="A4345" t="str">
            <v>YEC9774736</v>
          </cell>
          <cell r="B4345" t="str">
            <v>Elora 7vxl 47cm beige 2019</v>
          </cell>
        </row>
        <row r="4346">
          <cell r="A4346" t="str">
            <v>YEC9775135</v>
          </cell>
          <cell r="B4346" t="str">
            <v>Elora 7vxl 51cm grå 2019</v>
          </cell>
        </row>
        <row r="4347">
          <cell r="A4347" t="str">
            <v>YEC9775135</v>
          </cell>
          <cell r="B4347" t="str">
            <v>Elora 7vxl 51cm grå 2019</v>
          </cell>
        </row>
        <row r="4348">
          <cell r="A4348" t="str">
            <v>YEC9775135</v>
          </cell>
          <cell r="B4348" t="str">
            <v>Elora 7vxl 51cm grå 2019</v>
          </cell>
        </row>
        <row r="4349">
          <cell r="A4349" t="str">
            <v>YEC9775136</v>
          </cell>
          <cell r="B4349" t="str">
            <v>Elora 7vxl 51cm beige 2019</v>
          </cell>
        </row>
        <row r="4350">
          <cell r="A4350" t="str">
            <v>YEC9775136</v>
          </cell>
          <cell r="B4350" t="str">
            <v>Elora 7vxl 51cm beige 2019</v>
          </cell>
        </row>
        <row r="4351">
          <cell r="A4351" t="str">
            <v>YEC9775136</v>
          </cell>
          <cell r="B4351" t="str">
            <v>Elora 7vxl 51cm beige 2019</v>
          </cell>
        </row>
        <row r="4352">
          <cell r="A4352" t="str">
            <v>YEC7405131</v>
          </cell>
          <cell r="B4352" t="str">
            <v>Elton 10vxl 51cm svart 2019</v>
          </cell>
        </row>
        <row r="4353">
          <cell r="A4353" t="str">
            <v>YEC7405131</v>
          </cell>
          <cell r="B4353" t="str">
            <v>Elton 10vxl 51cm svart 2019</v>
          </cell>
        </row>
        <row r="4354">
          <cell r="A4354" t="str">
            <v>YEC7405131</v>
          </cell>
          <cell r="B4354" t="str">
            <v>Elton 10vxl 51cm svart 2019</v>
          </cell>
        </row>
        <row r="4355">
          <cell r="A4355" t="str">
            <v>YEC7405531</v>
          </cell>
          <cell r="B4355" t="str">
            <v>Elton 10vxl 55cm svart 2019</v>
          </cell>
        </row>
        <row r="4356">
          <cell r="A4356" t="str">
            <v>YEC7405531</v>
          </cell>
          <cell r="B4356" t="str">
            <v>Elton 10vxl 55cm svart 2019</v>
          </cell>
        </row>
        <row r="4357">
          <cell r="A4357" t="str">
            <v>YEC7405531</v>
          </cell>
          <cell r="B4357" t="str">
            <v>Elton 10vxl 55cm svart 2019</v>
          </cell>
        </row>
        <row r="4358">
          <cell r="A4358" t="str">
            <v>YEC7405931</v>
          </cell>
          <cell r="B4358" t="str">
            <v>Elton 10vxl 59cm svart 2019</v>
          </cell>
        </row>
        <row r="4359">
          <cell r="A4359" t="str">
            <v>YEC7405931</v>
          </cell>
          <cell r="B4359" t="str">
            <v>Elton 10vxl 59cm svart 2019</v>
          </cell>
        </row>
        <row r="4360">
          <cell r="A4360" t="str">
            <v>YEC7405931</v>
          </cell>
          <cell r="B4360" t="str">
            <v>Elton 10vxl 59cm svart 2019</v>
          </cell>
        </row>
        <row r="4361">
          <cell r="A4361" t="str">
            <v>YEC7504731</v>
          </cell>
          <cell r="B4361" t="str">
            <v>Eloise 10vxl 47cm svart</v>
          </cell>
        </row>
        <row r="4362">
          <cell r="A4362" t="str">
            <v>YEC7504731</v>
          </cell>
          <cell r="B4362" t="str">
            <v>Eloise 10vxl 47cm svart</v>
          </cell>
        </row>
        <row r="4363">
          <cell r="A4363" t="str">
            <v>YEC7504731</v>
          </cell>
          <cell r="B4363" t="str">
            <v>Eloise 10vxl 47cm svart</v>
          </cell>
        </row>
        <row r="4364">
          <cell r="A4364" t="str">
            <v>YEC7505131</v>
          </cell>
          <cell r="B4364" t="str">
            <v>Eloise 10vxl 51cm svart 2019</v>
          </cell>
        </row>
        <row r="4365">
          <cell r="A4365" t="str">
            <v>YEC7505131</v>
          </cell>
          <cell r="B4365" t="str">
            <v>Eloise 10vxl 51cm svart 2019</v>
          </cell>
        </row>
        <row r="4366">
          <cell r="A4366" t="str">
            <v>YEC7505131</v>
          </cell>
          <cell r="B4366" t="str">
            <v>Eloise 10vxl 51cm svart 2019</v>
          </cell>
        </row>
        <row r="4367">
          <cell r="A4367" t="str">
            <v>YEC7505531</v>
          </cell>
          <cell r="B4367" t="str">
            <v>Eloise 10vxl 55cm svart 2019</v>
          </cell>
        </row>
        <row r="4368">
          <cell r="A4368" t="str">
            <v>YEC7505531</v>
          </cell>
          <cell r="B4368" t="str">
            <v>Eloise 10vxl 55cm svart 2019</v>
          </cell>
        </row>
        <row r="4369">
          <cell r="A4369" t="str">
            <v>YEC7505531</v>
          </cell>
          <cell r="B4369" t="str">
            <v>Eloise 10vxl 55cm svart 2019</v>
          </cell>
        </row>
        <row r="4370">
          <cell r="A4370" t="str">
            <v>YEM2975131</v>
          </cell>
          <cell r="B4370" t="str">
            <v>e-Nytan 7vxl blå matt 51 2019</v>
          </cell>
        </row>
        <row r="4371">
          <cell r="A4371" t="str">
            <v>YEM2975131</v>
          </cell>
          <cell r="B4371" t="str">
            <v>e-Nytan 7vxl blå matt 51 2019</v>
          </cell>
        </row>
        <row r="4372">
          <cell r="A4372" t="str">
            <v>YEM2975131</v>
          </cell>
          <cell r="B4372" t="str">
            <v>e-Nytan 7vxl blå matt 51 2019</v>
          </cell>
        </row>
        <row r="4373">
          <cell r="A4373" t="str">
            <v>YEM2875531</v>
          </cell>
          <cell r="B4373" t="str">
            <v>e-Karl 7vxl blå matt 55cm 2019</v>
          </cell>
        </row>
        <row r="4374">
          <cell r="A4374" t="str">
            <v>YEM2875531</v>
          </cell>
          <cell r="B4374" t="str">
            <v>e-Karl 7vxl blå matt 55cm 2019</v>
          </cell>
        </row>
        <row r="4375">
          <cell r="A4375" t="str">
            <v>YEM2875531</v>
          </cell>
          <cell r="B4375" t="str">
            <v>e-Karl 7vxl blå matt 55cm 2019</v>
          </cell>
        </row>
        <row r="4376">
          <cell r="A4376" t="str">
            <v>YEC0944133</v>
          </cell>
          <cell r="B4376" t="str">
            <v>Elir 24vxl 41cm grå</v>
          </cell>
        </row>
        <row r="4377">
          <cell r="A4377" t="str">
            <v>YEC0944133</v>
          </cell>
          <cell r="B4377" t="str">
            <v>Elir 24vxl 41cm grå</v>
          </cell>
        </row>
        <row r="4378">
          <cell r="A4378" t="str">
            <v>YEC0944133</v>
          </cell>
          <cell r="B4378" t="str">
            <v>Elir 24vxl 41cm grå</v>
          </cell>
        </row>
        <row r="4379">
          <cell r="A4379" t="str">
            <v>YEC0945333</v>
          </cell>
          <cell r="B4379" t="str">
            <v>Elir 24vxl 53cm grå</v>
          </cell>
        </row>
        <row r="4380">
          <cell r="A4380" t="str">
            <v>YEC0945333</v>
          </cell>
          <cell r="B4380" t="str">
            <v>Elir 24vxl 53cm grå</v>
          </cell>
        </row>
        <row r="4381">
          <cell r="A4381" t="str">
            <v>YEC0945333</v>
          </cell>
          <cell r="B4381" t="str">
            <v>Elir 24vxl 53cm grå</v>
          </cell>
        </row>
        <row r="4382">
          <cell r="A4382" t="str">
            <v>YEC9335196</v>
          </cell>
          <cell r="B4382" t="str">
            <v>ELla 3vxl 51cm valukorg svart</v>
          </cell>
        </row>
        <row r="4383">
          <cell r="A4383" t="str">
            <v>YEC9335196</v>
          </cell>
          <cell r="B4383" t="str">
            <v>ELla 3vxl 51cm valukorg svart</v>
          </cell>
        </row>
        <row r="4384">
          <cell r="A4384" t="str">
            <v>YEC9335196</v>
          </cell>
          <cell r="B4384" t="str">
            <v>ELla 3vxl 51cm valukorg svart</v>
          </cell>
        </row>
        <row r="4385">
          <cell r="A4385" t="str">
            <v>YEC0944733</v>
          </cell>
          <cell r="B4385" t="str">
            <v>Elir 24vxl 47cm grå</v>
          </cell>
        </row>
        <row r="4386">
          <cell r="A4386" t="str">
            <v>YEC0944733</v>
          </cell>
          <cell r="B4386" t="str">
            <v>Elir 24vxl 47cm grå</v>
          </cell>
        </row>
        <row r="4387">
          <cell r="A4387" t="str">
            <v>YEC0944733</v>
          </cell>
          <cell r="B4387" t="str">
            <v>Elir 24vxl 47cm grå</v>
          </cell>
        </row>
        <row r="4388">
          <cell r="A4388" t="str">
            <v>1061-4431</v>
          </cell>
          <cell r="B4388" t="str">
            <v>ULDRER 26" 21V 43CM SILVER/SV</v>
          </cell>
        </row>
        <row r="4389">
          <cell r="A4389" t="str">
            <v>1061-4431</v>
          </cell>
          <cell r="B4389" t="str">
            <v>ULDRER 26" 21V 43CM SILVER/SV</v>
          </cell>
        </row>
        <row r="4390">
          <cell r="A4390" t="str">
            <v>1061-4471</v>
          </cell>
          <cell r="B4390" t="str">
            <v>ULDRER 26" 21V 48CM SILVER/SV</v>
          </cell>
        </row>
        <row r="4391">
          <cell r="A4391" t="str">
            <v>1061-4471</v>
          </cell>
          <cell r="B4391" t="str">
            <v>ULDRER 26" 21V 48CM SILVER/SV</v>
          </cell>
        </row>
        <row r="4392">
          <cell r="A4392" t="str">
            <v>1061-4511</v>
          </cell>
          <cell r="B4392" t="str">
            <v>ULDRER 26" 21V 51CM SILVER/SV</v>
          </cell>
        </row>
        <row r="4393">
          <cell r="A4393" t="str">
            <v>1061-4511</v>
          </cell>
          <cell r="B4393" t="str">
            <v>ULDRER 26" 21V 51CM SILVER/SV</v>
          </cell>
        </row>
        <row r="4394">
          <cell r="A4394" t="str">
            <v>YEC9374742</v>
          </cell>
          <cell r="B4394" t="str">
            <v>Elina 7vxl 47cm svart 2019</v>
          </cell>
        </row>
        <row r="4395">
          <cell r="A4395" t="str">
            <v>YEC9374742</v>
          </cell>
          <cell r="B4395" t="str">
            <v>Elina 7vxl 47cm svart 2019</v>
          </cell>
        </row>
        <row r="4396">
          <cell r="A4396" t="str">
            <v>YEC9374742</v>
          </cell>
          <cell r="B4396" t="str">
            <v>Elina 7vxl 47cm svart 2019</v>
          </cell>
        </row>
        <row r="4397">
          <cell r="A4397" t="str">
            <v>YEC9375142</v>
          </cell>
          <cell r="B4397" t="str">
            <v>Elina 7vxl 51cm svart 2019</v>
          </cell>
        </row>
        <row r="4398">
          <cell r="A4398" t="str">
            <v>YEC9375142</v>
          </cell>
          <cell r="B4398" t="str">
            <v>Elina 7vxl 51cm svart 2019</v>
          </cell>
        </row>
        <row r="4399">
          <cell r="A4399" t="str">
            <v>YEC9375142</v>
          </cell>
          <cell r="B4399" t="str">
            <v>Elina 7vxl 51cm svart 2019</v>
          </cell>
        </row>
        <row r="4400">
          <cell r="A4400" t="str">
            <v>YEC9375542</v>
          </cell>
          <cell r="B4400" t="str">
            <v>Elina 7vxl 55cm svart 2019</v>
          </cell>
        </row>
        <row r="4401">
          <cell r="A4401" t="str">
            <v>YEC9375542</v>
          </cell>
          <cell r="B4401" t="str">
            <v>Elina 7vxl 55cm svart 2019</v>
          </cell>
        </row>
        <row r="4402">
          <cell r="A4402" t="str">
            <v>YEC9375542</v>
          </cell>
          <cell r="B4402" t="str">
            <v>Elina 7vxl 55cm svart 2019</v>
          </cell>
        </row>
        <row r="4403">
          <cell r="A4403" t="str">
            <v>1071-4431</v>
          </cell>
          <cell r="B4403" t="str">
            <v>MARA 26" 21V 43CM RÖD/SILVER</v>
          </cell>
        </row>
        <row r="4404">
          <cell r="A4404" t="str">
            <v>1071-4431</v>
          </cell>
          <cell r="B4404" t="str">
            <v>MARA 26" 21V 43CM RÖD/SILVER</v>
          </cell>
        </row>
        <row r="4405">
          <cell r="A4405" t="str">
            <v>1071-4471</v>
          </cell>
          <cell r="B4405" t="str">
            <v>MARA 26" 21V 47CM RÖD/SILVER</v>
          </cell>
        </row>
        <row r="4406">
          <cell r="A4406" t="str">
            <v>1071-4471</v>
          </cell>
          <cell r="B4406" t="str">
            <v>MARA 26" 21V 47CM RÖD/SILVER</v>
          </cell>
        </row>
        <row r="4407">
          <cell r="A4407" t="str">
            <v>1071-4511</v>
          </cell>
          <cell r="B4407" t="str">
            <v>MARA 26" 21V 51CM RÖD/SILVER</v>
          </cell>
        </row>
        <row r="4408">
          <cell r="A4408" t="str">
            <v>1071-4511</v>
          </cell>
          <cell r="B4408" t="str">
            <v>MARA 26" 21V 51CM RÖD/SILVER</v>
          </cell>
        </row>
        <row r="4409">
          <cell r="A4409" t="str">
            <v>YNS2335101</v>
          </cell>
          <cell r="B4409" t="str">
            <v>Sjösala Mariedal 3-sp svart</v>
          </cell>
        </row>
        <row r="4410">
          <cell r="A4410" t="str">
            <v>YNS2335101</v>
          </cell>
          <cell r="B4410" t="str">
            <v>Sjösala Mariedal 3-sp svart</v>
          </cell>
        </row>
        <row r="4411">
          <cell r="A4411" t="str">
            <v>YNS2335101</v>
          </cell>
          <cell r="B4411" t="str">
            <v>Sjösala Mariedal 3-sp svart</v>
          </cell>
        </row>
        <row r="4412">
          <cell r="A4412" t="str">
            <v>YNS2335102</v>
          </cell>
          <cell r="B4412" t="str">
            <v>Sjösala Mariedal 3-sp vit</v>
          </cell>
        </row>
        <row r="4413">
          <cell r="A4413" t="str">
            <v>YNS2335102</v>
          </cell>
          <cell r="B4413" t="str">
            <v>Sjösala Mariedal 3-sp vit</v>
          </cell>
        </row>
        <row r="4414">
          <cell r="A4414" t="str">
            <v>YNS2335102</v>
          </cell>
          <cell r="B4414" t="str">
            <v>Sjösala Mariedal 3-sp vit</v>
          </cell>
        </row>
        <row r="4415">
          <cell r="A4415" t="str">
            <v>YNS2335103</v>
          </cell>
          <cell r="B4415" t="str">
            <v>Sjösala Mariedal 3-sp Turkos</v>
          </cell>
        </row>
        <row r="4416">
          <cell r="A4416" t="str">
            <v>YNS2335103</v>
          </cell>
          <cell r="B4416" t="str">
            <v>Sjösala Mariedal 3-sp Turkos</v>
          </cell>
        </row>
        <row r="4417">
          <cell r="A4417" t="str">
            <v>YNS2335103</v>
          </cell>
          <cell r="B4417" t="str">
            <v>Sjösala Mariedal 3-sp Turkos</v>
          </cell>
        </row>
        <row r="4418">
          <cell r="A4418" t="str">
            <v>YNS2375101</v>
          </cell>
          <cell r="B4418" t="str">
            <v>Amanda 7-sp svart matt</v>
          </cell>
        </row>
        <row r="4419">
          <cell r="A4419" t="str">
            <v>YNS2375101</v>
          </cell>
          <cell r="B4419" t="str">
            <v>Amanda 7-sp svart matt</v>
          </cell>
        </row>
        <row r="4420">
          <cell r="A4420" t="str">
            <v>YNS2375101</v>
          </cell>
          <cell r="B4420" t="str">
            <v>Amanda 7-sp svart matt</v>
          </cell>
        </row>
        <row r="4421">
          <cell r="A4421" t="str">
            <v>YNS2375102</v>
          </cell>
          <cell r="B4421" t="str">
            <v>Amanda 7-sp vit matt</v>
          </cell>
        </row>
        <row r="4422">
          <cell r="A4422" t="str">
            <v>YNS2375102</v>
          </cell>
          <cell r="B4422" t="str">
            <v>Amanda 7-sp vit matt</v>
          </cell>
        </row>
        <row r="4423">
          <cell r="A4423" t="str">
            <v>YNS2375102</v>
          </cell>
          <cell r="B4423" t="str">
            <v>Amanda 7-sp vit matt</v>
          </cell>
        </row>
        <row r="4424">
          <cell r="A4424" t="str">
            <v>YNS2235501</v>
          </cell>
          <cell r="B4424" t="str">
            <v>Sjösala Smögen 3-sp svart matt</v>
          </cell>
        </row>
        <row r="4425">
          <cell r="A4425" t="str">
            <v>YNS2235501</v>
          </cell>
          <cell r="B4425" t="str">
            <v>Sjösala Smögen 3-sp svart matt</v>
          </cell>
        </row>
        <row r="4426">
          <cell r="A4426" t="str">
            <v>YNS2235501</v>
          </cell>
          <cell r="B4426" t="str">
            <v>Sjösala Smögen 3-sp svart matt</v>
          </cell>
        </row>
        <row r="4427">
          <cell r="A4427" t="str">
            <v>YNS2275501</v>
          </cell>
          <cell r="B4427" t="str">
            <v>Sjösala Skagen 7-sp svart matt</v>
          </cell>
        </row>
        <row r="4428">
          <cell r="A4428" t="str">
            <v>YNS2275501</v>
          </cell>
          <cell r="B4428" t="str">
            <v>Sjösala Skagen 7-sp svart matt</v>
          </cell>
        </row>
        <row r="4429">
          <cell r="A4429" t="str">
            <v>YNS2275501</v>
          </cell>
          <cell r="B4429" t="str">
            <v>Sjösala Skagen 7-sp svart matt</v>
          </cell>
        </row>
        <row r="4430">
          <cell r="A4430" t="str">
            <v>YNS2535101</v>
          </cell>
          <cell r="B4430" t="str">
            <v>Petronella 3-sp vit</v>
          </cell>
        </row>
        <row r="4431">
          <cell r="A4431" t="str">
            <v>YNS2535101</v>
          </cell>
          <cell r="B4431" t="str">
            <v>Petronella 3-sp vit</v>
          </cell>
        </row>
        <row r="4432">
          <cell r="A4432" t="str">
            <v>YNS2535101</v>
          </cell>
          <cell r="B4432" t="str">
            <v>Petronella 3-sp vit</v>
          </cell>
        </row>
        <row r="4433">
          <cell r="A4433" t="str">
            <v>YNS2535102</v>
          </cell>
          <cell r="B4433" t="str">
            <v>Petronella 3-sp svart</v>
          </cell>
        </row>
        <row r="4434">
          <cell r="A4434" t="str">
            <v>YNS2535102</v>
          </cell>
          <cell r="B4434" t="str">
            <v>Petronella 3-sp svart</v>
          </cell>
        </row>
        <row r="4435">
          <cell r="A4435" t="str">
            <v>YNS2535102</v>
          </cell>
          <cell r="B4435" t="str">
            <v>Petronella 3-sp svart</v>
          </cell>
        </row>
        <row r="4436">
          <cell r="A4436" t="str">
            <v>YNS2575102</v>
          </cell>
          <cell r="B4436" t="str">
            <v>Isabelle 7-sp vit</v>
          </cell>
        </row>
        <row r="4437">
          <cell r="A4437" t="str">
            <v>YNS2575102</v>
          </cell>
          <cell r="B4437" t="str">
            <v>Isabelle 7-sp vit</v>
          </cell>
        </row>
        <row r="4438">
          <cell r="A4438" t="str">
            <v>YNS2575102</v>
          </cell>
          <cell r="B4438" t="str">
            <v>Isabelle 7-sp vit</v>
          </cell>
        </row>
        <row r="4439">
          <cell r="A4439" t="str">
            <v>YNS2575103</v>
          </cell>
          <cell r="B4439" t="str">
            <v>Isabelle 7-sp röd matt</v>
          </cell>
        </row>
        <row r="4440">
          <cell r="A4440" t="str">
            <v>YNS2575103</v>
          </cell>
          <cell r="B4440" t="str">
            <v>Isabelle 7-sp röd matt</v>
          </cell>
        </row>
        <row r="4441">
          <cell r="A4441" t="str">
            <v>YNS2575103</v>
          </cell>
          <cell r="B4441" t="str">
            <v>Isabelle 7-sp röd matt</v>
          </cell>
        </row>
        <row r="4442">
          <cell r="A4442" t="str">
            <v>YNS2134301</v>
          </cell>
          <cell r="B4442" t="str">
            <v>Sjösala Mariedal 26 3-sp svart</v>
          </cell>
        </row>
        <row r="4443">
          <cell r="A4443" t="str">
            <v>YNS2134301</v>
          </cell>
          <cell r="B4443" t="str">
            <v>Sjösala Mariedal 26 3-sp svart</v>
          </cell>
        </row>
        <row r="4444">
          <cell r="A4444" t="str">
            <v>YNS2134301</v>
          </cell>
          <cell r="B4444" t="str">
            <v>Sjösala Mariedal 26 3-sp svart</v>
          </cell>
        </row>
        <row r="4445">
          <cell r="A4445" t="str">
            <v>YNS2134302</v>
          </cell>
          <cell r="B4445" t="str">
            <v>Mariedal 26" 3-sp turkos</v>
          </cell>
        </row>
        <row r="4446">
          <cell r="A4446" t="str">
            <v>YNS2134302</v>
          </cell>
          <cell r="B4446" t="str">
            <v>Mariedal 26" 3-sp turkos</v>
          </cell>
        </row>
        <row r="4447">
          <cell r="A4447" t="str">
            <v>YNS2134302</v>
          </cell>
          <cell r="B4447" t="str">
            <v>Mariedal 26" 3-sp turkos</v>
          </cell>
        </row>
        <row r="4448">
          <cell r="A4448" t="str">
            <v>YNS2134303</v>
          </cell>
          <cell r="B4448" t="str">
            <v>Mariedal 26" 3-sp röd matt</v>
          </cell>
        </row>
        <row r="4449">
          <cell r="A4449" t="str">
            <v>YNS2134303</v>
          </cell>
          <cell r="B4449" t="str">
            <v>Mariedal 26" 3-sp röd matt</v>
          </cell>
        </row>
        <row r="4450">
          <cell r="A4450" t="str">
            <v>YNS2134303</v>
          </cell>
          <cell r="B4450" t="str">
            <v>Mariedal 26" 3-sp röd matt</v>
          </cell>
        </row>
        <row r="4451">
          <cell r="A4451" t="str">
            <v>YEC9335143</v>
          </cell>
          <cell r="B4451" t="str">
            <v>Ella 3vxl 51cm röd alukorg</v>
          </cell>
        </row>
        <row r="4452">
          <cell r="A4452" t="str">
            <v>YEC9335143</v>
          </cell>
          <cell r="B4452" t="str">
            <v>Ella 3vxl 51cm röd alukorg</v>
          </cell>
        </row>
        <row r="4453">
          <cell r="A4453" t="str">
            <v>YEC9335143</v>
          </cell>
          <cell r="B4453" t="str">
            <v>Ella 3vxl 51cm röd alukorg</v>
          </cell>
        </row>
        <row r="4454">
          <cell r="A4454" t="str">
            <v>YEC3845133</v>
          </cell>
          <cell r="B4454" t="str">
            <v>Elis 24vxl 51cm orange</v>
          </cell>
        </row>
        <row r="4455">
          <cell r="A4455" t="str">
            <v>YEC3845133</v>
          </cell>
          <cell r="B4455" t="str">
            <v>Elis 24vxl 51cm orange</v>
          </cell>
        </row>
        <row r="4456">
          <cell r="A4456" t="str">
            <v>YEC3845133</v>
          </cell>
          <cell r="B4456" t="str">
            <v>Elis 24vxl 51cm orange</v>
          </cell>
        </row>
        <row r="4457">
          <cell r="A4457" t="str">
            <v>YEC3845533</v>
          </cell>
          <cell r="B4457" t="str">
            <v>Elis 24vxl 55cm orange</v>
          </cell>
        </row>
        <row r="4458">
          <cell r="A4458" t="str">
            <v>YEC3845533</v>
          </cell>
          <cell r="B4458" t="str">
            <v>Elis 24vxl 55cm orange</v>
          </cell>
        </row>
        <row r="4459">
          <cell r="A4459" t="str">
            <v>YEC3845533</v>
          </cell>
          <cell r="B4459" t="str">
            <v>Elis 24vxl 55cm orange</v>
          </cell>
        </row>
        <row r="4460">
          <cell r="A4460" t="str">
            <v>YEC3845933</v>
          </cell>
          <cell r="B4460" t="str">
            <v>Elis 24vxl 59cm orange</v>
          </cell>
        </row>
        <row r="4461">
          <cell r="A4461" t="str">
            <v>YEC3845933</v>
          </cell>
          <cell r="B4461" t="str">
            <v>Elis 24vxl 59cm orange</v>
          </cell>
        </row>
        <row r="4462">
          <cell r="A4462" t="str">
            <v>YEC3845933</v>
          </cell>
          <cell r="B4462" t="str">
            <v>Elis 24vxl 59cm orange</v>
          </cell>
        </row>
        <row r="4463">
          <cell r="A4463" t="str">
            <v>YEC9775137</v>
          </cell>
          <cell r="B4463" t="str">
            <v>Elora 7vxl 51cm petrol 2019</v>
          </cell>
        </row>
        <row r="4464">
          <cell r="A4464" t="str">
            <v>YEC9775137</v>
          </cell>
          <cell r="B4464" t="str">
            <v>Elora 7vxl 51cm petrol 2019</v>
          </cell>
        </row>
        <row r="4465">
          <cell r="A4465" t="str">
            <v>YEC9775137</v>
          </cell>
          <cell r="B4465" t="str">
            <v>Elora 7vxl 51cm petrol 2019</v>
          </cell>
        </row>
        <row r="4466">
          <cell r="A4466" t="str">
            <v>YEC9375152</v>
          </cell>
          <cell r="B4466" t="str">
            <v>Elina 7vxl 51cm rosa 2019</v>
          </cell>
        </row>
        <row r="4467">
          <cell r="A4467" t="str">
            <v>YEC9375152</v>
          </cell>
          <cell r="B4467" t="str">
            <v>Elina 7vxl 51cm rosa 2019</v>
          </cell>
        </row>
        <row r="4468">
          <cell r="A4468" t="str">
            <v>YEC9375152</v>
          </cell>
          <cell r="B4468" t="str">
            <v>Elina 7vxl 51cm rosa 2019</v>
          </cell>
        </row>
        <row r="4469">
          <cell r="A4469" t="str">
            <v>YEM2035103</v>
          </cell>
          <cell r="B4469" t="str">
            <v>Kalle 26" 3vxl svart 51 cm</v>
          </cell>
        </row>
        <row r="4470">
          <cell r="A4470" t="str">
            <v>YEM2035103</v>
          </cell>
          <cell r="B4470" t="str">
            <v>Kalle 26" 3vxl svart 51 cm</v>
          </cell>
        </row>
        <row r="4471">
          <cell r="A4471" t="str">
            <v>YEM2035103</v>
          </cell>
          <cell r="B4471" t="str">
            <v>Kalle 26" 3vxl svart 51 cm</v>
          </cell>
        </row>
        <row r="4472">
          <cell r="A4472" t="str">
            <v>1177-4431</v>
          </cell>
          <cell r="B4472" t="str">
            <v>NAJAD 26" 7V 43CM GRÅ</v>
          </cell>
        </row>
        <row r="4473">
          <cell r="A4473" t="str">
            <v>1177-4431</v>
          </cell>
          <cell r="B4473" t="str">
            <v>NAJAD 26" 7V 43CM GRÅ</v>
          </cell>
        </row>
        <row r="4474">
          <cell r="A4474" t="str">
            <v>1177-4431</v>
          </cell>
          <cell r="B4474" t="str">
            <v>NAJAD 26" 7V 43CM GRÅ</v>
          </cell>
        </row>
        <row r="4475">
          <cell r="A4475" t="str">
            <v>1177-4471</v>
          </cell>
          <cell r="B4475" t="str">
            <v>NAJAD 26" 7V 47CM GRÅ</v>
          </cell>
        </row>
        <row r="4476">
          <cell r="A4476" t="str">
            <v>1177-4471</v>
          </cell>
          <cell r="B4476" t="str">
            <v>NAJAD 26" 7V 47CM GRÅ</v>
          </cell>
        </row>
        <row r="4477">
          <cell r="A4477" t="str">
            <v>1177-4471</v>
          </cell>
          <cell r="B4477" t="str">
            <v>NAJAD 26" 7V 47CM GRÅ</v>
          </cell>
        </row>
        <row r="4478">
          <cell r="A4478" t="str">
            <v>1177-4511</v>
          </cell>
          <cell r="B4478" t="str">
            <v>NAJAD 26" 7V 51CM GRÅ</v>
          </cell>
        </row>
        <row r="4479">
          <cell r="A4479" t="str">
            <v>1177-4511</v>
          </cell>
          <cell r="B4479" t="str">
            <v>NAJAD 26" 7V 51CM GRÅ</v>
          </cell>
        </row>
        <row r="4480">
          <cell r="A4480" t="str">
            <v>1177-4511</v>
          </cell>
          <cell r="B4480" t="str">
            <v>NAJAD 26" 7V 51CM GRÅ</v>
          </cell>
        </row>
        <row r="4481">
          <cell r="A4481" t="str">
            <v>1187-4431</v>
          </cell>
          <cell r="B4481" t="str">
            <v>GAST 26" 7V 43CM GRÅ</v>
          </cell>
        </row>
        <row r="4482">
          <cell r="A4482" t="str">
            <v>1187-4431</v>
          </cell>
          <cell r="B4482" t="str">
            <v>GAST 26" 7V 43CM GRÅ</v>
          </cell>
        </row>
        <row r="4483">
          <cell r="A4483" t="str">
            <v>1187-4431</v>
          </cell>
          <cell r="B4483" t="str">
            <v>GAST 26" 7V 43CM GRÅ</v>
          </cell>
        </row>
        <row r="4484">
          <cell r="A4484" t="str">
            <v>1187-4471</v>
          </cell>
          <cell r="B4484" t="str">
            <v>GAST 26" 7V 48CM GRÅ</v>
          </cell>
        </row>
        <row r="4485">
          <cell r="A4485" t="str">
            <v>1187-4471</v>
          </cell>
          <cell r="B4485" t="str">
            <v>GAST 26" 7V 48CM GRÅ</v>
          </cell>
        </row>
        <row r="4486">
          <cell r="A4486" t="str">
            <v>1187-4471</v>
          </cell>
          <cell r="B4486" t="str">
            <v>GAST 26" 7V 48CM GRÅ</v>
          </cell>
        </row>
        <row r="4487">
          <cell r="A4487" t="str">
            <v>1187-4511</v>
          </cell>
          <cell r="B4487" t="str">
            <v>GAST 26" 7V 51CM GRÅ</v>
          </cell>
        </row>
        <row r="4488">
          <cell r="A4488" t="str">
            <v>1187-4511</v>
          </cell>
          <cell r="B4488" t="str">
            <v>GAST 26" 7V 51CM GRÅ</v>
          </cell>
        </row>
        <row r="4489">
          <cell r="A4489" t="str">
            <v>1187-4511</v>
          </cell>
          <cell r="B4489" t="str">
            <v>GAST 26" 7V 51CM GRÅ</v>
          </cell>
        </row>
        <row r="4490">
          <cell r="A4490" t="str">
            <v>1220-4531</v>
          </cell>
          <cell r="B4490" t="str">
            <v>MONARK HERR O-V SVART K</v>
          </cell>
        </row>
        <row r="4491">
          <cell r="A4491" t="str">
            <v>1220-4531</v>
          </cell>
          <cell r="B4491" t="str">
            <v>MONARK HERR O-V SVART K</v>
          </cell>
        </row>
        <row r="4492">
          <cell r="A4492" t="str">
            <v>1220-4531</v>
          </cell>
          <cell r="B4492" t="str">
            <v>MONARK HERR O-V SVART K</v>
          </cell>
        </row>
        <row r="4493">
          <cell r="A4493" t="str">
            <v>1220-4551</v>
          </cell>
          <cell r="B4493" t="str">
            <v>OSCAR 28" SVART</v>
          </cell>
        </row>
        <row r="4494">
          <cell r="A4494" t="str">
            <v>1220-4551</v>
          </cell>
          <cell r="B4494" t="str">
            <v>OSCAR 28" SVART</v>
          </cell>
        </row>
        <row r="4495">
          <cell r="A4495" t="str">
            <v>1220-4551</v>
          </cell>
          <cell r="B4495" t="str">
            <v>OSCAR 28" SVART</v>
          </cell>
        </row>
        <row r="4496">
          <cell r="A4496" t="str">
            <v>1223-4531</v>
          </cell>
          <cell r="B4496" t="str">
            <v>MONARK HERR 3-V SVART K</v>
          </cell>
        </row>
        <row r="4497">
          <cell r="A4497" t="str">
            <v>1223-4531</v>
          </cell>
          <cell r="B4497" t="str">
            <v>MONARK HERR 3-V SVART K</v>
          </cell>
        </row>
        <row r="4498">
          <cell r="A4498" t="str">
            <v>1223-4531</v>
          </cell>
          <cell r="B4498" t="str">
            <v>MONARK HERR 3-V SVART K</v>
          </cell>
        </row>
        <row r="4499">
          <cell r="A4499" t="str">
            <v>1223-4551</v>
          </cell>
          <cell r="B4499" t="str">
            <v>KARL 3V 28" SVART</v>
          </cell>
        </row>
        <row r="4500">
          <cell r="A4500" t="str">
            <v>1223-4551</v>
          </cell>
          <cell r="B4500" t="str">
            <v>KARL 3V 28" SVART</v>
          </cell>
        </row>
        <row r="4501">
          <cell r="A4501" t="str">
            <v>1223-4551</v>
          </cell>
          <cell r="B4501" t="str">
            <v>KARL 3V 28" SVART</v>
          </cell>
        </row>
        <row r="4502">
          <cell r="A4502" t="str">
            <v>1230-4511</v>
          </cell>
          <cell r="B4502" t="str">
            <v>ELEONORA 28" 0V SVART</v>
          </cell>
        </row>
        <row r="4503">
          <cell r="A4503" t="str">
            <v>1230-4511</v>
          </cell>
          <cell r="B4503" t="str">
            <v>ELEONORA 28" 0V SVART</v>
          </cell>
        </row>
        <row r="4504">
          <cell r="A4504" t="str">
            <v>1230-4511</v>
          </cell>
          <cell r="B4504" t="str">
            <v>ELEONORA 28" 0V SVART</v>
          </cell>
        </row>
        <row r="4505">
          <cell r="A4505" t="str">
            <v>1230-4531</v>
          </cell>
          <cell r="B4505" t="str">
            <v>MONARK DAM O-V SVART K</v>
          </cell>
        </row>
        <row r="4506">
          <cell r="A4506" t="str">
            <v>1230-4531</v>
          </cell>
          <cell r="B4506" t="str">
            <v>MONARK DAM O-V SVART K</v>
          </cell>
        </row>
        <row r="4507">
          <cell r="A4507" t="str">
            <v>1230-4531</v>
          </cell>
          <cell r="B4507" t="str">
            <v>MONARK DAM O-V SVART K</v>
          </cell>
        </row>
        <row r="4508">
          <cell r="A4508" t="str">
            <v>1233-4511</v>
          </cell>
          <cell r="B4508" t="str">
            <v>KARIN 28" 3V SVART        KORG</v>
          </cell>
        </row>
        <row r="4509">
          <cell r="A4509" t="str">
            <v>1233-4511</v>
          </cell>
          <cell r="B4509" t="str">
            <v>KARIN 28" 3V SVART        KORG</v>
          </cell>
        </row>
        <row r="4510">
          <cell r="A4510" t="str">
            <v>1233-4511</v>
          </cell>
          <cell r="B4510" t="str">
            <v>KARIN 28" 3V SVART        KORG</v>
          </cell>
        </row>
        <row r="4511">
          <cell r="A4511" t="str">
            <v>1233-4512</v>
          </cell>
          <cell r="B4511" t="str">
            <v>KARIN 28" 3V RÖD METALLIC KORG</v>
          </cell>
        </row>
        <row r="4512">
          <cell r="A4512" t="str">
            <v>1233-4512</v>
          </cell>
          <cell r="B4512" t="str">
            <v>KARIN 28" 3V RÖD METALLIC KORG</v>
          </cell>
        </row>
        <row r="4513">
          <cell r="A4513" t="str">
            <v>1233-4512</v>
          </cell>
          <cell r="B4513" t="str">
            <v>KARIN 28" 3V RÖD METALLIC KORG</v>
          </cell>
        </row>
        <row r="4514">
          <cell r="A4514" t="str">
            <v>1233-4531</v>
          </cell>
          <cell r="B4514" t="str">
            <v>MONARK DAM 3-V SVART K</v>
          </cell>
        </row>
        <row r="4515">
          <cell r="A4515" t="str">
            <v>1233-4531</v>
          </cell>
          <cell r="B4515" t="str">
            <v>MONARK DAM 3-V SVART K</v>
          </cell>
        </row>
        <row r="4516">
          <cell r="A4516" t="str">
            <v>1233-4531</v>
          </cell>
          <cell r="B4516" t="str">
            <v>MONARK DAM 3-V SVART K</v>
          </cell>
        </row>
        <row r="4517">
          <cell r="A4517" t="str">
            <v>1235-4531</v>
          </cell>
          <cell r="B4517" t="str">
            <v>MONARK ORGINAL 5 V KTS</v>
          </cell>
        </row>
        <row r="4518">
          <cell r="A4518" t="str">
            <v>1235-4531</v>
          </cell>
          <cell r="B4518" t="str">
            <v>MONARK ORGINAL 5 V KTS</v>
          </cell>
        </row>
        <row r="4519">
          <cell r="A4519" t="str">
            <v>1235-4531</v>
          </cell>
          <cell r="B4519" t="str">
            <v>MONARK ORGINAL 5 V KTS</v>
          </cell>
        </row>
        <row r="4520">
          <cell r="A4520" t="str">
            <v>YOM2375104</v>
          </cell>
          <cell r="B4520" t="str">
            <v>Karin 7vxl 51cm gul korg</v>
          </cell>
        </row>
        <row r="4521">
          <cell r="A4521" t="str">
            <v>YOM2375104</v>
          </cell>
          <cell r="B4521" t="str">
            <v>Karin 7vxl 51cm gul korg</v>
          </cell>
        </row>
        <row r="4522">
          <cell r="A4522" t="str">
            <v>YOM2375104</v>
          </cell>
          <cell r="B4522" t="str">
            <v>Karin 7vxl 51cm gul korg</v>
          </cell>
        </row>
        <row r="4523">
          <cell r="A4523" t="str">
            <v>YPC0263801</v>
          </cell>
          <cell r="B4523" t="str">
            <v>Rask R60 29" 38 cm gul</v>
          </cell>
        </row>
        <row r="4524">
          <cell r="A4524" t="str">
            <v>YPC0263801</v>
          </cell>
          <cell r="B4524" t="str">
            <v>Rask R60 29" 38 cm gul</v>
          </cell>
        </row>
        <row r="4525">
          <cell r="A4525" t="str">
            <v>YPC0263801</v>
          </cell>
          <cell r="B4525" t="str">
            <v>Rask R60 29" 38 cm gul</v>
          </cell>
        </row>
        <row r="4526">
          <cell r="A4526" t="str">
            <v>YPC0264301</v>
          </cell>
          <cell r="B4526" t="str">
            <v>Rask R60 29" 43 cm gul</v>
          </cell>
        </row>
        <row r="4527">
          <cell r="A4527" t="str">
            <v>YPC0264301</v>
          </cell>
          <cell r="B4527" t="str">
            <v>Rask R60 29" 43 cm gul</v>
          </cell>
        </row>
        <row r="4528">
          <cell r="A4528" t="str">
            <v>YPC0264301</v>
          </cell>
          <cell r="B4528" t="str">
            <v>Rask R60 29" 43 cm gul</v>
          </cell>
        </row>
        <row r="4529">
          <cell r="A4529" t="str">
            <v>YPC0265301</v>
          </cell>
          <cell r="B4529" t="str">
            <v>Rask R60 29" 53 cm gul</v>
          </cell>
        </row>
        <row r="4530">
          <cell r="A4530" t="str">
            <v>YPC0265301</v>
          </cell>
          <cell r="B4530" t="str">
            <v>Rask R60 29" 53 cm gul</v>
          </cell>
        </row>
        <row r="4531">
          <cell r="A4531" t="str">
            <v>YPC0265301</v>
          </cell>
          <cell r="B4531" t="str">
            <v>Rask R60 29" 53 cm gul</v>
          </cell>
        </row>
        <row r="4532">
          <cell r="A4532" t="str">
            <v>YPC0263802</v>
          </cell>
          <cell r="B4532" t="str">
            <v>Rask R60 29" 38 cm mossgrön</v>
          </cell>
        </row>
        <row r="4533">
          <cell r="A4533" t="str">
            <v>YPC0263802</v>
          </cell>
          <cell r="B4533" t="str">
            <v>Rask R60 29" 38 cm mossgrön</v>
          </cell>
        </row>
        <row r="4534">
          <cell r="A4534" t="str">
            <v>YPC0263802</v>
          </cell>
          <cell r="B4534" t="str">
            <v>Rask R60 29" 38 cm mossgrön</v>
          </cell>
        </row>
        <row r="4535">
          <cell r="A4535" t="str">
            <v>YPC0264302</v>
          </cell>
          <cell r="B4535" t="str">
            <v>Rask R60 29" 43 cm mossgrön</v>
          </cell>
        </row>
        <row r="4536">
          <cell r="A4536" t="str">
            <v>YPC0264302</v>
          </cell>
          <cell r="B4536" t="str">
            <v>Rask R60 29" 43 cm mossgrön</v>
          </cell>
        </row>
        <row r="4537">
          <cell r="A4537" t="str">
            <v>YPC0264302</v>
          </cell>
          <cell r="B4537" t="str">
            <v>Rask R60 29" 43 cm mossgrön</v>
          </cell>
        </row>
        <row r="4538">
          <cell r="A4538" t="str">
            <v>YPC0265302</v>
          </cell>
          <cell r="B4538" t="str">
            <v>Rask R60 29" 53 cm mossgrön</v>
          </cell>
        </row>
        <row r="4539">
          <cell r="A4539" t="str">
            <v>YPC0265302</v>
          </cell>
          <cell r="B4539" t="str">
            <v>Rask R60 29" 53 cm mossgrön</v>
          </cell>
        </row>
        <row r="4540">
          <cell r="A4540" t="str">
            <v>YPC0265302</v>
          </cell>
          <cell r="B4540" t="str">
            <v>Rask R60 29" 53 cm mossgrön</v>
          </cell>
        </row>
        <row r="4541">
          <cell r="A4541" t="str">
            <v>YPC1114301</v>
          </cell>
          <cell r="B4541" t="str">
            <v>Modig M10 29" 43 cm mossgrön</v>
          </cell>
        </row>
        <row r="4542">
          <cell r="A4542" t="str">
            <v>YPC1114301</v>
          </cell>
          <cell r="B4542" t="str">
            <v>Modig M10 29" 43 cm mossgrön</v>
          </cell>
        </row>
        <row r="4543">
          <cell r="A4543" t="str">
            <v>YPC1114301</v>
          </cell>
          <cell r="B4543" t="str">
            <v>Modig M10 29" 43 cm mossgrön</v>
          </cell>
        </row>
        <row r="4544">
          <cell r="A4544" t="str">
            <v>YPC1115301</v>
          </cell>
          <cell r="B4544" t="str">
            <v>Modig M10 29" 53 cm mossgrön</v>
          </cell>
        </row>
        <row r="4545">
          <cell r="A4545" t="str">
            <v>YPC1115301</v>
          </cell>
          <cell r="B4545" t="str">
            <v>Modig M10 29" 53 cm mossgrön</v>
          </cell>
        </row>
        <row r="4546">
          <cell r="A4546" t="str">
            <v>YPC1115301</v>
          </cell>
          <cell r="B4546" t="str">
            <v>Modig M10 29" 53 cm mossgrön</v>
          </cell>
        </row>
        <row r="4547">
          <cell r="A4547" t="str">
            <v>YPC1123801</v>
          </cell>
          <cell r="B4547" t="str">
            <v>Modig M10 27,5" 38 cm mossgrön</v>
          </cell>
        </row>
        <row r="4548">
          <cell r="A4548" t="str">
            <v>YPC1123801</v>
          </cell>
          <cell r="B4548" t="str">
            <v>Modig M10 27,5" 38 cm mossgrön</v>
          </cell>
        </row>
        <row r="4549">
          <cell r="A4549" t="str">
            <v>YPC1123801</v>
          </cell>
          <cell r="B4549" t="str">
            <v>Modig M10 27,5" 38 cm mossgrön</v>
          </cell>
        </row>
        <row r="4550">
          <cell r="A4550" t="str">
            <v>YPC1134301</v>
          </cell>
          <cell r="B4550" t="str">
            <v>Modig M20 29" 43 cm blå</v>
          </cell>
        </row>
        <row r="4551">
          <cell r="A4551" t="str">
            <v>YPC1134301</v>
          </cell>
          <cell r="B4551" t="str">
            <v>Modig M20 29" 43 cm blå</v>
          </cell>
        </row>
        <row r="4552">
          <cell r="A4552" t="str">
            <v>YPC1134301</v>
          </cell>
          <cell r="B4552" t="str">
            <v>Modig M20 29" 43 cm blå</v>
          </cell>
        </row>
        <row r="4553">
          <cell r="A4553" t="str">
            <v>YPC1135301</v>
          </cell>
          <cell r="B4553" t="str">
            <v>Modig M20 29" 53 cm blå</v>
          </cell>
        </row>
        <row r="4554">
          <cell r="A4554" t="str">
            <v>YPC1135301</v>
          </cell>
          <cell r="B4554" t="str">
            <v>Modig M20 29" 53 cm blå</v>
          </cell>
        </row>
        <row r="4555">
          <cell r="A4555" t="str">
            <v>YPC1135301</v>
          </cell>
          <cell r="B4555" t="str">
            <v>Modig M20 29" 53 cm blå</v>
          </cell>
        </row>
        <row r="4556">
          <cell r="A4556" t="str">
            <v>YPC1143801</v>
          </cell>
          <cell r="B4556" t="str">
            <v>Modig M20 27,5" 38 cm blå</v>
          </cell>
        </row>
        <row r="4557">
          <cell r="A4557" t="str">
            <v>YPC1143801</v>
          </cell>
          <cell r="B4557" t="str">
            <v>Modig M20 27,5" 38 cm blå</v>
          </cell>
        </row>
        <row r="4558">
          <cell r="A4558" t="str">
            <v>YPC1143801</v>
          </cell>
          <cell r="B4558" t="str">
            <v>Modig M20 27,5" 38 cm blå</v>
          </cell>
        </row>
        <row r="4559">
          <cell r="A4559" t="str">
            <v>YPC1153301</v>
          </cell>
          <cell r="B4559" t="str">
            <v>Modig M30 26" 33 cm blå</v>
          </cell>
        </row>
        <row r="4560">
          <cell r="A4560" t="str">
            <v>YPC1153301</v>
          </cell>
          <cell r="B4560" t="str">
            <v>Modig M30 26" 33 cm blå</v>
          </cell>
        </row>
        <row r="4561">
          <cell r="A4561" t="str">
            <v>YPC1153301</v>
          </cell>
          <cell r="B4561" t="str">
            <v>Modig M30 26" 33 cm blå</v>
          </cell>
        </row>
        <row r="4562">
          <cell r="A4562" t="str">
            <v>YPC1153801</v>
          </cell>
          <cell r="B4562" t="str">
            <v>Modig M30 26" 38 cm blå</v>
          </cell>
        </row>
        <row r="4563">
          <cell r="A4563" t="str">
            <v>YPC1153801</v>
          </cell>
          <cell r="B4563" t="str">
            <v>Modig M30 26" 38 cm blå</v>
          </cell>
        </row>
        <row r="4564">
          <cell r="A4564" t="str">
            <v>YPC1153801</v>
          </cell>
          <cell r="B4564" t="str">
            <v>Modig M30 26" 38 cm blå</v>
          </cell>
        </row>
        <row r="4565">
          <cell r="A4565" t="str">
            <v>YPC1154301</v>
          </cell>
          <cell r="B4565" t="str">
            <v>Modig M30 26" 43 cm blå</v>
          </cell>
        </row>
        <row r="4566">
          <cell r="A4566" t="str">
            <v>YPC1154301</v>
          </cell>
          <cell r="B4566" t="str">
            <v>Modig M30 26" 43 cm blå</v>
          </cell>
        </row>
        <row r="4567">
          <cell r="A4567" t="str">
            <v>YPC1154301</v>
          </cell>
          <cell r="B4567" t="str">
            <v>Modig M30 26" 43 cm blå</v>
          </cell>
        </row>
        <row r="4568">
          <cell r="A4568" t="str">
            <v>YPC1153302</v>
          </cell>
          <cell r="B4568" t="str">
            <v>Modig M30 26" 33 cm svart</v>
          </cell>
        </row>
        <row r="4569">
          <cell r="A4569" t="str">
            <v>YPC1153302</v>
          </cell>
          <cell r="B4569" t="str">
            <v>Modig M30 26" 33 cm svart</v>
          </cell>
        </row>
        <row r="4570">
          <cell r="A4570" t="str">
            <v>YPC1153302</v>
          </cell>
          <cell r="B4570" t="str">
            <v>Modig M30 26" 33 cm svart</v>
          </cell>
        </row>
        <row r="4571">
          <cell r="A4571" t="str">
            <v>YPC1153802</v>
          </cell>
          <cell r="B4571" t="str">
            <v>Modig M30 26" 38 cm svart</v>
          </cell>
        </row>
        <row r="4572">
          <cell r="A4572" t="str">
            <v>YPC1153802</v>
          </cell>
          <cell r="B4572" t="str">
            <v>Modig M30 26" 38 cm svart</v>
          </cell>
        </row>
        <row r="4573">
          <cell r="A4573" t="str">
            <v>YPC1153802</v>
          </cell>
          <cell r="B4573" t="str">
            <v>Modig M30 26" 38 cm svart</v>
          </cell>
        </row>
        <row r="4574">
          <cell r="A4574" t="str">
            <v>YPC1154302</v>
          </cell>
          <cell r="B4574" t="str">
            <v>Modig M30 26" 43 cm svart</v>
          </cell>
        </row>
        <row r="4575">
          <cell r="A4575" t="str">
            <v>YPC1154302</v>
          </cell>
          <cell r="B4575" t="str">
            <v>Modig M30 26" 43 cm svart</v>
          </cell>
        </row>
        <row r="4576">
          <cell r="A4576" t="str">
            <v>YPC1154302</v>
          </cell>
          <cell r="B4576" t="str">
            <v>Modig M30 26" 43 cm svart</v>
          </cell>
        </row>
        <row r="4577">
          <cell r="A4577" t="str">
            <v>YPC1163301</v>
          </cell>
          <cell r="B4577" t="str">
            <v>Modig M35 26" 33 cm röd</v>
          </cell>
        </row>
        <row r="4578">
          <cell r="A4578" t="str">
            <v>YPC1163301</v>
          </cell>
          <cell r="B4578" t="str">
            <v>Modig M35 26" 33 cm röd</v>
          </cell>
        </row>
        <row r="4579">
          <cell r="A4579" t="str">
            <v>YPC1163301</v>
          </cell>
          <cell r="B4579" t="str">
            <v>Modig M35 26" 33 cm röd</v>
          </cell>
        </row>
        <row r="4580">
          <cell r="A4580" t="str">
            <v>YPC1163801</v>
          </cell>
          <cell r="B4580" t="str">
            <v>Modig M35 26" 38 cm röd</v>
          </cell>
        </row>
        <row r="4581">
          <cell r="A4581" t="str">
            <v>YPC1163801</v>
          </cell>
          <cell r="B4581" t="str">
            <v>Modig M35 26" 38 cm röd</v>
          </cell>
        </row>
        <row r="4582">
          <cell r="A4582" t="str">
            <v>YPC1163801</v>
          </cell>
          <cell r="B4582" t="str">
            <v>Modig M35 26" 38 cm röd</v>
          </cell>
        </row>
        <row r="4583">
          <cell r="A4583" t="str">
            <v>YPC6824601</v>
          </cell>
          <cell r="B4583" t="str">
            <v>Giga G20 22vxl 46 cm svart</v>
          </cell>
        </row>
        <row r="4584">
          <cell r="A4584" t="str">
            <v>YPC6824601</v>
          </cell>
          <cell r="B4584" t="str">
            <v>Giga G20 22vxl 46 cm svart</v>
          </cell>
        </row>
        <row r="4585">
          <cell r="A4585" t="str">
            <v>YPC6824601</v>
          </cell>
          <cell r="B4585" t="str">
            <v>Giga G20 22vxl 46 cm svart</v>
          </cell>
        </row>
        <row r="4586">
          <cell r="A4586" t="str">
            <v>YPC6824901</v>
          </cell>
          <cell r="B4586" t="str">
            <v>Giga G20 22vxl 49 cm svart</v>
          </cell>
        </row>
        <row r="4587">
          <cell r="A4587" t="str">
            <v>YPC6824901</v>
          </cell>
          <cell r="B4587" t="str">
            <v>Giga G20 22vxl 49 cm svart</v>
          </cell>
        </row>
        <row r="4588">
          <cell r="A4588" t="str">
            <v>YPC6824901</v>
          </cell>
          <cell r="B4588" t="str">
            <v>Giga G20 22vxl 49 cm svart</v>
          </cell>
        </row>
        <row r="4589">
          <cell r="A4589" t="str">
            <v>YPC6825201</v>
          </cell>
          <cell r="B4589" t="str">
            <v>Giga G20 22vxl 52 cm svart</v>
          </cell>
        </row>
        <row r="4590">
          <cell r="A4590" t="str">
            <v>YPC6825201</v>
          </cell>
          <cell r="B4590" t="str">
            <v>Giga G20 22vxl 52 cm svart</v>
          </cell>
        </row>
        <row r="4591">
          <cell r="A4591" t="str">
            <v>YPC6825201</v>
          </cell>
          <cell r="B4591" t="str">
            <v>Giga G20 22vxl 52 cm svart</v>
          </cell>
        </row>
        <row r="4592">
          <cell r="A4592" t="str">
            <v>YPC6825801</v>
          </cell>
          <cell r="B4592" t="str">
            <v>Giga G20 22vxl 58 cm svart</v>
          </cell>
        </row>
        <row r="4593">
          <cell r="A4593" t="str">
            <v>YPC6825801</v>
          </cell>
          <cell r="B4593" t="str">
            <v>Giga G20 22vxl 58 cm svart</v>
          </cell>
        </row>
        <row r="4594">
          <cell r="A4594" t="str">
            <v>YPC6825801</v>
          </cell>
          <cell r="B4594" t="str">
            <v>Giga G20 22vxl 58 cm svart</v>
          </cell>
        </row>
        <row r="4595">
          <cell r="A4595" t="str">
            <v>YPC6024902</v>
          </cell>
          <cell r="B4595" t="str">
            <v>Giga G30 22vxl 49 cm blå</v>
          </cell>
        </row>
        <row r="4596">
          <cell r="A4596" t="str">
            <v>YPC6024902</v>
          </cell>
          <cell r="B4596" t="str">
            <v>Giga G30 22vxl 49 cm blå</v>
          </cell>
        </row>
        <row r="4597">
          <cell r="A4597" t="str">
            <v>YPC6024902</v>
          </cell>
          <cell r="B4597" t="str">
            <v>Giga G30 22vxl 49 cm blå</v>
          </cell>
        </row>
        <row r="4598">
          <cell r="A4598" t="str">
            <v>YPC6025202</v>
          </cell>
          <cell r="B4598" t="str">
            <v>Giga G30 22vxl 52 cm blå</v>
          </cell>
        </row>
        <row r="4599">
          <cell r="A4599" t="str">
            <v>YPC6025202</v>
          </cell>
          <cell r="B4599" t="str">
            <v>Giga G30 22vxl 52 cm blå</v>
          </cell>
        </row>
        <row r="4600">
          <cell r="A4600" t="str">
            <v>YPC6025202</v>
          </cell>
          <cell r="B4600" t="str">
            <v>Giga G30 22vxl 52 cm blå</v>
          </cell>
        </row>
        <row r="4601">
          <cell r="A4601" t="str">
            <v>YPC6025802</v>
          </cell>
          <cell r="B4601" t="str">
            <v>Giga G30 22vxl 58 cm blå</v>
          </cell>
        </row>
        <row r="4602">
          <cell r="A4602" t="str">
            <v>YPC6025802</v>
          </cell>
          <cell r="B4602" t="str">
            <v>Giga G30 22vxl 58 cm blå</v>
          </cell>
        </row>
        <row r="4603">
          <cell r="A4603" t="str">
            <v>YPC6025802</v>
          </cell>
          <cell r="B4603" t="str">
            <v>Giga G30 22vxl 58 cm blå</v>
          </cell>
        </row>
        <row r="4604">
          <cell r="A4604" t="str">
            <v>YPC6026102</v>
          </cell>
          <cell r="B4604" t="str">
            <v>Giga G30 22vxl 61 cm blå</v>
          </cell>
        </row>
        <row r="4605">
          <cell r="A4605" t="str">
            <v>YPC6026102</v>
          </cell>
          <cell r="B4605" t="str">
            <v>Giga G30 22vxl 61 cm blå</v>
          </cell>
        </row>
        <row r="4606">
          <cell r="A4606" t="str">
            <v>YPC6026102</v>
          </cell>
          <cell r="B4606" t="str">
            <v>Giga G30 22vxl 61 cm blå</v>
          </cell>
        </row>
        <row r="4607">
          <cell r="A4607" t="str">
            <v>YPC6224602</v>
          </cell>
          <cell r="B4607" t="str">
            <v>Giga G40 20vxl 46 cm svart</v>
          </cell>
        </row>
        <row r="4608">
          <cell r="A4608" t="str">
            <v>YPC6224602</v>
          </cell>
          <cell r="B4608" t="str">
            <v>Giga G40 20vxl 46 cm svart</v>
          </cell>
        </row>
        <row r="4609">
          <cell r="A4609" t="str">
            <v>YPC6224602</v>
          </cell>
          <cell r="B4609" t="str">
            <v>Giga G40 20vxl 46 cm svart</v>
          </cell>
        </row>
        <row r="4610">
          <cell r="A4610" t="str">
            <v>YPC6224902</v>
          </cell>
          <cell r="B4610" t="str">
            <v>Giga G40 20vxl 49 cm svart</v>
          </cell>
        </row>
        <row r="4611">
          <cell r="A4611" t="str">
            <v>YPC6224902</v>
          </cell>
          <cell r="B4611" t="str">
            <v>Giga G40 20vxl 49 cm svart</v>
          </cell>
        </row>
        <row r="4612">
          <cell r="A4612" t="str">
            <v>YPC6224902</v>
          </cell>
          <cell r="B4612" t="str">
            <v>Giga G40 20vxl 49 cm svart</v>
          </cell>
        </row>
        <row r="4613">
          <cell r="A4613" t="str">
            <v>YPC6225202</v>
          </cell>
          <cell r="B4613" t="str">
            <v>Giga G40 20vxl 52 cm svart</v>
          </cell>
        </row>
        <row r="4614">
          <cell r="A4614" t="str">
            <v>YPC6225202</v>
          </cell>
          <cell r="B4614" t="str">
            <v>Giga G40 20vxl 52 cm svart</v>
          </cell>
        </row>
        <row r="4615">
          <cell r="A4615" t="str">
            <v>YPC6225202</v>
          </cell>
          <cell r="B4615" t="str">
            <v>Giga G40 20vxl 52 cm svart</v>
          </cell>
        </row>
        <row r="4616">
          <cell r="A4616" t="str">
            <v>YPC6225802</v>
          </cell>
          <cell r="B4616" t="str">
            <v>Giga G40 20vxl 58 cm svart</v>
          </cell>
        </row>
        <row r="4617">
          <cell r="A4617" t="str">
            <v>YPC6225802</v>
          </cell>
          <cell r="B4617" t="str">
            <v>Giga G40 20vxl 58 cm svart</v>
          </cell>
        </row>
        <row r="4618">
          <cell r="A4618" t="str">
            <v>YPC6225802</v>
          </cell>
          <cell r="B4618" t="str">
            <v>Giga G40 20vxl 58 cm svart</v>
          </cell>
        </row>
        <row r="4619">
          <cell r="A4619" t="str">
            <v>YPC6226102</v>
          </cell>
          <cell r="B4619" t="str">
            <v>Giga G40 20vxl 61 cm svart</v>
          </cell>
        </row>
        <row r="4620">
          <cell r="A4620" t="str">
            <v>YPC6226102</v>
          </cell>
          <cell r="B4620" t="str">
            <v>Giga G40 20vxl 61 cm svart</v>
          </cell>
        </row>
        <row r="4621">
          <cell r="A4621" t="str">
            <v>YPC6226102</v>
          </cell>
          <cell r="B4621" t="str">
            <v>Giga G40 20vxl 61 cm svart</v>
          </cell>
        </row>
        <row r="4622">
          <cell r="A4622" t="str">
            <v>1321-4511</v>
          </cell>
          <cell r="B4622" t="str">
            <v>GNIST 28" 21V 51 CM MÖRKBLÅ</v>
          </cell>
        </row>
        <row r="4623">
          <cell r="A4623" t="str">
            <v>1321-4511</v>
          </cell>
          <cell r="B4623" t="str">
            <v>GNIST 28" 21V 51 CM MÖRKBLÅ</v>
          </cell>
        </row>
        <row r="4624">
          <cell r="A4624" t="str">
            <v>1321-4511</v>
          </cell>
          <cell r="B4624" t="str">
            <v>GNIST 28" 21V 51 CM MÖRKBLÅ</v>
          </cell>
        </row>
        <row r="4625">
          <cell r="A4625" t="str">
            <v>1321-4551</v>
          </cell>
          <cell r="B4625" t="str">
            <v>GNIST 28" 21V 55 CM MÖRKBLÅ</v>
          </cell>
        </row>
        <row r="4626">
          <cell r="A4626" t="str">
            <v>1321-4551</v>
          </cell>
          <cell r="B4626" t="str">
            <v>GNIST 28" 21V 55 CM MÖRKBLÅ</v>
          </cell>
        </row>
        <row r="4627">
          <cell r="A4627" t="str">
            <v>1321-4551</v>
          </cell>
          <cell r="B4627" t="str">
            <v>GNIST 28" 21V 55 CM MÖRKBLÅ</v>
          </cell>
        </row>
        <row r="4628">
          <cell r="A4628" t="str">
            <v>1331-3315</v>
          </cell>
          <cell r="B4628" t="str">
            <v>GREIF DAM SH.ALTUS 21V 58CM</v>
          </cell>
        </row>
        <row r="4629">
          <cell r="A4629" t="str">
            <v>1331-3315</v>
          </cell>
          <cell r="B4629" t="str">
            <v>GREIF DAM SH.ALTUS 21V 58CM</v>
          </cell>
        </row>
        <row r="4630">
          <cell r="A4630" t="str">
            <v>1331-3315</v>
          </cell>
          <cell r="B4630" t="str">
            <v>GREIF DAM SH.ALTUS 21V 58CM</v>
          </cell>
        </row>
        <row r="4631">
          <cell r="A4631" t="str">
            <v>1331-4511</v>
          </cell>
          <cell r="B4631" t="str">
            <v>GREIF 28" 21V 55 CM VIT</v>
          </cell>
        </row>
        <row r="4632">
          <cell r="A4632" t="str">
            <v>1331-4511</v>
          </cell>
          <cell r="B4632" t="str">
            <v>GREIF 28" 21V 55 CM VIT</v>
          </cell>
        </row>
        <row r="4633">
          <cell r="A4633" t="str">
            <v>1331-4511</v>
          </cell>
          <cell r="B4633" t="str">
            <v>GREIF 28" 21V 55 CM VIT</v>
          </cell>
        </row>
        <row r="4634">
          <cell r="A4634" t="str">
            <v>1400-4201</v>
          </cell>
          <cell r="B4634" t="str">
            <v>MTB-CYKEL 12" STÖDHJUL BLÅ</v>
          </cell>
        </row>
        <row r="4635">
          <cell r="A4635" t="str">
            <v>1400-4201</v>
          </cell>
          <cell r="B4635" t="str">
            <v>MTB-CYKEL 12" STÖDHJUL BLÅ</v>
          </cell>
        </row>
        <row r="4636">
          <cell r="A4636" t="str">
            <v>1400-4201</v>
          </cell>
          <cell r="B4636" t="str">
            <v>MTB-CYKEL 12" STÖDHJUL BLÅ</v>
          </cell>
        </row>
        <row r="4637">
          <cell r="A4637" t="str">
            <v>1410-4201</v>
          </cell>
          <cell r="B4637" t="str">
            <v>FLICKCYKEL 12" ST.HJ. KORG RÖD</v>
          </cell>
        </row>
        <row r="4638">
          <cell r="A4638" t="str">
            <v>1410-4201</v>
          </cell>
          <cell r="B4638" t="str">
            <v>FLICKCYKEL 12" ST.HJ. KORG RÖD</v>
          </cell>
        </row>
        <row r="4639">
          <cell r="A4639" t="str">
            <v>1410-4201</v>
          </cell>
          <cell r="B4639" t="str">
            <v>FLICKCYKEL 12" ST.HJ. KORG RÖD</v>
          </cell>
        </row>
        <row r="4640">
          <cell r="A4640" t="str">
            <v>1410-4202</v>
          </cell>
          <cell r="B4640" t="str">
            <v>FLICKCYKEL 12" ST.HJ. KORG LIL</v>
          </cell>
        </row>
        <row r="4641">
          <cell r="A4641" t="str">
            <v>1410-4202</v>
          </cell>
          <cell r="B4641" t="str">
            <v>FLICKCYKEL 12" ST.HJ. KORG LIL</v>
          </cell>
        </row>
        <row r="4642">
          <cell r="A4642" t="str">
            <v>1410-4202</v>
          </cell>
          <cell r="B4642" t="str">
            <v>FLICKCYKEL 12" ST.HJ. KORG LIL</v>
          </cell>
        </row>
        <row r="4643">
          <cell r="A4643" t="str">
            <v>1420-4261</v>
          </cell>
          <cell r="B4643" t="str">
            <v>MTB CYKEL 16" Y-RAM SILVER</v>
          </cell>
        </row>
        <row r="4644">
          <cell r="A4644" t="str">
            <v>1420-4261</v>
          </cell>
          <cell r="B4644" t="str">
            <v>MTB CYKEL 16" Y-RAM SILVER</v>
          </cell>
        </row>
        <row r="4645">
          <cell r="A4645" t="str">
            <v>1420-4261</v>
          </cell>
          <cell r="B4645" t="str">
            <v>MTB CYKEL 16" Y-RAM SILVER</v>
          </cell>
        </row>
        <row r="4646">
          <cell r="A4646" t="str">
            <v>1420-4262</v>
          </cell>
          <cell r="B4646" t="str">
            <v>POJKCYKEL 16" Y-RAM BLÅ</v>
          </cell>
        </row>
        <row r="4647">
          <cell r="A4647" t="str">
            <v>1420-4262</v>
          </cell>
          <cell r="B4647" t="str">
            <v>POJKCYKEL 16" Y-RAM BLÅ</v>
          </cell>
        </row>
        <row r="4648">
          <cell r="A4648" t="str">
            <v>1420-4262</v>
          </cell>
          <cell r="B4648" t="str">
            <v>POJKCYKEL 16" Y-RAM BLÅ</v>
          </cell>
        </row>
        <row r="4649">
          <cell r="A4649" t="str">
            <v>1430-4261</v>
          </cell>
          <cell r="B4649" t="str">
            <v>FLICKCYKEL 16" KORG RÖD</v>
          </cell>
        </row>
        <row r="4650">
          <cell r="A4650" t="str">
            <v>1430-4261</v>
          </cell>
          <cell r="B4650" t="str">
            <v>FLICKCYKEL 16" KORG RÖD</v>
          </cell>
        </row>
        <row r="4651">
          <cell r="A4651" t="str">
            <v>1430-4261</v>
          </cell>
          <cell r="B4651" t="str">
            <v>FLICKCYKEL 16" KORG RÖD</v>
          </cell>
        </row>
        <row r="4652">
          <cell r="A4652" t="str">
            <v>1430-4262</v>
          </cell>
          <cell r="B4652" t="str">
            <v>FLICKCYKEL 16" KORG LILA</v>
          </cell>
        </row>
        <row r="4653">
          <cell r="A4653" t="str">
            <v>1430-4262</v>
          </cell>
          <cell r="B4653" t="str">
            <v>FLICKCYKEL 16" KORG LILA</v>
          </cell>
        </row>
        <row r="4654">
          <cell r="A4654" t="str">
            <v>1430-4262</v>
          </cell>
          <cell r="B4654" t="str">
            <v>FLICKCYKEL 16" KORG LILA</v>
          </cell>
        </row>
        <row r="4655">
          <cell r="A4655" t="str">
            <v>1450-4301</v>
          </cell>
          <cell r="B4655" t="str">
            <v>FLICK 20" KORG RÖD</v>
          </cell>
        </row>
        <row r="4656">
          <cell r="A4656" t="str">
            <v>1450-4301</v>
          </cell>
          <cell r="B4656" t="str">
            <v>FLICK 20" KORG RÖD</v>
          </cell>
        </row>
        <row r="4657">
          <cell r="A4657" t="str">
            <v>1450-4301</v>
          </cell>
          <cell r="B4657" t="str">
            <v>FLICK 20" KORG RÖD</v>
          </cell>
        </row>
        <row r="4658">
          <cell r="A4658" t="str">
            <v>1450-4302</v>
          </cell>
          <cell r="B4658" t="str">
            <v>FLICK 20" KORG SILVER</v>
          </cell>
        </row>
        <row r="4659">
          <cell r="A4659" t="str">
            <v>1450-4302</v>
          </cell>
          <cell r="B4659" t="str">
            <v>FLICK 20" KORG SILVER</v>
          </cell>
        </row>
        <row r="4660">
          <cell r="A4660" t="str">
            <v>1450-4302</v>
          </cell>
          <cell r="B4660" t="str">
            <v>FLICK 20" KORG SILVER</v>
          </cell>
        </row>
        <row r="4661">
          <cell r="A4661" t="str">
            <v>YEM2334730</v>
          </cell>
          <cell r="B4661" t="str">
            <v>Karin 3vxl 47cm grålila korg</v>
          </cell>
        </row>
        <row r="4662">
          <cell r="A4662" t="str">
            <v>YEM2334730</v>
          </cell>
          <cell r="B4662" t="str">
            <v>Karin 3vxl 47cm grålila korg</v>
          </cell>
        </row>
        <row r="4663">
          <cell r="A4663" t="str">
            <v>YEM2334730</v>
          </cell>
          <cell r="B4663" t="str">
            <v>Karin 3vxl 47cm grålila korg</v>
          </cell>
        </row>
        <row r="4664">
          <cell r="A4664" t="str">
            <v>YEM2334731</v>
          </cell>
          <cell r="B4664" t="str">
            <v>Karin 3vxl 47cm ljusblå korg</v>
          </cell>
        </row>
        <row r="4665">
          <cell r="A4665" t="str">
            <v>YEM2334731</v>
          </cell>
          <cell r="B4665" t="str">
            <v>Karin 3vxl 47cm ljusblå korg</v>
          </cell>
        </row>
        <row r="4666">
          <cell r="A4666" t="str">
            <v>YEM2334731</v>
          </cell>
          <cell r="B4666" t="str">
            <v>Karin 3vxl 47cm ljusblå korg</v>
          </cell>
        </row>
        <row r="4667">
          <cell r="A4667" t="str">
            <v>YEM2334732</v>
          </cell>
          <cell r="B4667" t="str">
            <v>Karin 3vxl 47cm brun korg</v>
          </cell>
        </row>
        <row r="4668">
          <cell r="A4668" t="str">
            <v>YEM2334732</v>
          </cell>
          <cell r="B4668" t="str">
            <v>Karin 3vxl 47cm brun korg</v>
          </cell>
        </row>
        <row r="4669">
          <cell r="A4669" t="str">
            <v>YEM2334732</v>
          </cell>
          <cell r="B4669" t="str">
            <v>Karin 3vxl 47cm brun korg</v>
          </cell>
        </row>
        <row r="4670">
          <cell r="A4670" t="str">
            <v>YEM2335130</v>
          </cell>
          <cell r="B4670" t="str">
            <v>Karin 3vxl 51cm grålila korg</v>
          </cell>
        </row>
        <row r="4671">
          <cell r="A4671" t="str">
            <v>YEM2335130</v>
          </cell>
          <cell r="B4671" t="str">
            <v>Karin 3vxl 51cm grålila korg</v>
          </cell>
        </row>
        <row r="4672">
          <cell r="A4672" t="str">
            <v>YEM2335130</v>
          </cell>
          <cell r="B4672" t="str">
            <v>Karin 3vxl 51cm grålila korg</v>
          </cell>
        </row>
        <row r="4673">
          <cell r="A4673" t="str">
            <v>YEM2335131</v>
          </cell>
          <cell r="B4673" t="str">
            <v>Karin 3vxl 51cm ljusblå korg</v>
          </cell>
        </row>
        <row r="4674">
          <cell r="A4674" t="str">
            <v>YEM2335131</v>
          </cell>
          <cell r="B4674" t="str">
            <v>Karin 3vxl 51cm ljusblå korg</v>
          </cell>
        </row>
        <row r="4675">
          <cell r="A4675" t="str">
            <v>YEM2335131</v>
          </cell>
          <cell r="B4675" t="str">
            <v>Karin 3vxl 51cm ljusblå korg</v>
          </cell>
        </row>
        <row r="4676">
          <cell r="A4676" t="str">
            <v>YEM2335132</v>
          </cell>
          <cell r="B4676" t="str">
            <v>Karin 3vxl 51cm brun korg</v>
          </cell>
        </row>
        <row r="4677">
          <cell r="A4677" t="str">
            <v>YEM2335132</v>
          </cell>
          <cell r="B4677" t="str">
            <v>Karin 3vxl 51cm brun korg</v>
          </cell>
        </row>
        <row r="4678">
          <cell r="A4678" t="str">
            <v>YEM2335132</v>
          </cell>
          <cell r="B4678" t="str">
            <v>Karin 3vxl 51cm brun korg</v>
          </cell>
        </row>
        <row r="4679">
          <cell r="A4679" t="str">
            <v>1460-4331</v>
          </cell>
          <cell r="B4679" t="str">
            <v>POJK 20" Y-RAM BLÅ</v>
          </cell>
        </row>
        <row r="4680">
          <cell r="A4680" t="str">
            <v>1460-4331</v>
          </cell>
          <cell r="B4680" t="str">
            <v>POJK 20" Y-RAM BLÅ</v>
          </cell>
        </row>
        <row r="4681">
          <cell r="A4681" t="str">
            <v>1460-4331</v>
          </cell>
          <cell r="B4681" t="str">
            <v>POJK 20" Y-RAM BLÅ</v>
          </cell>
        </row>
        <row r="4682">
          <cell r="A4682" t="str">
            <v>1480-4301</v>
          </cell>
          <cell r="B4682" t="str">
            <v>MTB 20" Y-RAM SILVER</v>
          </cell>
        </row>
        <row r="4683">
          <cell r="A4683" t="str">
            <v>1480-4301</v>
          </cell>
          <cell r="B4683" t="str">
            <v>MTB 20" Y-RAM SILVER</v>
          </cell>
        </row>
        <row r="4684">
          <cell r="A4684" t="str">
            <v>1480-4301</v>
          </cell>
          <cell r="B4684" t="str">
            <v>MTB 20" Y-RAM SILVER</v>
          </cell>
        </row>
        <row r="4685">
          <cell r="A4685" t="str">
            <v>1593-4471</v>
          </cell>
          <cell r="B4685" t="str">
            <v>EMMA 26" 3V 47CM BORDEAUX KORG</v>
          </cell>
        </row>
        <row r="4686">
          <cell r="A4686" t="str">
            <v>1593-4471</v>
          </cell>
          <cell r="B4686" t="str">
            <v>EMMA 26" 3V 47CM BORDEAUX KORG</v>
          </cell>
        </row>
        <row r="4687">
          <cell r="A4687" t="str">
            <v>1593-4471</v>
          </cell>
          <cell r="B4687" t="str">
            <v>EMMA 26" 3V 47CM BORDEAUX KORG</v>
          </cell>
        </row>
        <row r="4688">
          <cell r="A4688" t="str">
            <v>1593-4511</v>
          </cell>
          <cell r="B4688" t="str">
            <v>EMMA 26" 3V 51CM BORDEAUX KORG</v>
          </cell>
        </row>
        <row r="4689">
          <cell r="A4689" t="str">
            <v>1593-4511</v>
          </cell>
          <cell r="B4689" t="str">
            <v>EMMA 26" 3V 51CM BORDEAUX KORG</v>
          </cell>
        </row>
        <row r="4690">
          <cell r="A4690" t="str">
            <v>1593-4511</v>
          </cell>
          <cell r="B4690" t="str">
            <v>EMMA 26" 3V 51CM BORDEAUX KORG</v>
          </cell>
        </row>
        <row r="4691">
          <cell r="A4691" t="str">
            <v>YNM4402601</v>
          </cell>
          <cell r="B4691" t="str">
            <v>Lill Kalle 0vxl blå 16"</v>
          </cell>
        </row>
        <row r="4692">
          <cell r="A4692" t="str">
            <v>YNM4402601</v>
          </cell>
          <cell r="B4692" t="str">
            <v>Lill Kalle 0vxl blå 16"</v>
          </cell>
        </row>
        <row r="4693">
          <cell r="A4693" t="str">
            <v>YNM4402601</v>
          </cell>
          <cell r="B4693" t="str">
            <v>Lill Kalle 0vxl blå 16"</v>
          </cell>
        </row>
        <row r="4694">
          <cell r="A4694" t="str">
            <v>YNM4633301</v>
          </cell>
          <cell r="B4694" t="str">
            <v>Kalle 3vxl svart 20"</v>
          </cell>
        </row>
        <row r="4695">
          <cell r="A4695" t="str">
            <v>YNM4633301</v>
          </cell>
          <cell r="B4695" t="str">
            <v>Kalle 3vxl svart 20"</v>
          </cell>
        </row>
        <row r="4696">
          <cell r="A4696" t="str">
            <v>YNM4633301</v>
          </cell>
          <cell r="B4696" t="str">
            <v>Kalle 3vxl svart 20"</v>
          </cell>
        </row>
        <row r="4697">
          <cell r="A4697" t="str">
            <v>YNM4833801</v>
          </cell>
          <cell r="B4697" t="str">
            <v>Kalle 3vxl svart 24"</v>
          </cell>
        </row>
        <row r="4698">
          <cell r="A4698" t="str">
            <v>YNM4833801</v>
          </cell>
          <cell r="B4698" t="str">
            <v>Kalle 3vxl svart 24"</v>
          </cell>
        </row>
        <row r="4699">
          <cell r="A4699" t="str">
            <v>YNM4833801</v>
          </cell>
          <cell r="B4699" t="str">
            <v>Kalle 3vxl svart 24"</v>
          </cell>
        </row>
        <row r="4700">
          <cell r="A4700" t="str">
            <v>1861-3957</v>
          </cell>
          <cell r="B4700" t="str">
            <v>ULDRER HERR SH.TY-22 21V 48CM</v>
          </cell>
        </row>
        <row r="4701">
          <cell r="A4701" t="str">
            <v>1861-3957</v>
          </cell>
          <cell r="B4701" t="str">
            <v>ULDRER HERR SH.TY-22 21V 48CM</v>
          </cell>
        </row>
        <row r="4702">
          <cell r="A4702" t="str">
            <v>1861-3957</v>
          </cell>
          <cell r="B4702" t="str">
            <v>ULDRER HERR SH.TY-22 21V 48CM</v>
          </cell>
        </row>
        <row r="4703">
          <cell r="A4703" t="str">
            <v>1905-3152</v>
          </cell>
          <cell r="B4703" t="str">
            <v>WRANGEL HERR SACHS 5V 53CM</v>
          </cell>
        </row>
        <row r="4704">
          <cell r="A4704" t="str">
            <v>1905-3152</v>
          </cell>
          <cell r="B4704" t="str">
            <v>WRANGEL HERR SACHS 5V 53CM</v>
          </cell>
        </row>
        <row r="4705">
          <cell r="A4705" t="str">
            <v>1905-3152</v>
          </cell>
          <cell r="B4705" t="str">
            <v>WRANGEL HERR SACHS 5V 53CM</v>
          </cell>
        </row>
        <row r="4706">
          <cell r="A4706" t="str">
            <v>1907-4511</v>
          </cell>
          <cell r="B4706" t="str">
            <v>GUSTAV 28" 7V 51 CM BUTELJGRÖN</v>
          </cell>
        </row>
        <row r="4707">
          <cell r="A4707" t="str">
            <v>1907-4511</v>
          </cell>
          <cell r="B4707" t="str">
            <v>GUSTAV 28" 7V 51 CM BUTELJGRÖN</v>
          </cell>
        </row>
        <row r="4708">
          <cell r="A4708" t="str">
            <v>1907-4511</v>
          </cell>
          <cell r="B4708" t="str">
            <v>GUSTAV 28" 7V 51 CM BUTELJGRÖN</v>
          </cell>
        </row>
        <row r="4709">
          <cell r="A4709" t="str">
            <v>1907-4551</v>
          </cell>
          <cell r="B4709" t="str">
            <v>GUSTAV 28" 7V 55 CM BUTELJGRÖN</v>
          </cell>
        </row>
        <row r="4710">
          <cell r="A4710" t="str">
            <v>1907-4551</v>
          </cell>
          <cell r="B4710" t="str">
            <v>GUSTAV 28" 7V 55 CM BUTELJGRÖN</v>
          </cell>
        </row>
        <row r="4711">
          <cell r="A4711" t="str">
            <v>1907-4551</v>
          </cell>
          <cell r="B4711" t="str">
            <v>GUSTAV 28" 7V 55 CM BUTELJGRÖN</v>
          </cell>
        </row>
        <row r="4712">
          <cell r="A4712" t="str">
            <v>1915-3188</v>
          </cell>
          <cell r="B4712" t="str">
            <v>CHALMER DAM SACHS 5V 53CM</v>
          </cell>
        </row>
        <row r="4713">
          <cell r="A4713" t="str">
            <v>1915-3188</v>
          </cell>
          <cell r="B4713" t="str">
            <v>CHALMER DAM SACHS 5V 53CM</v>
          </cell>
        </row>
        <row r="4714">
          <cell r="A4714" t="str">
            <v>1915-3188</v>
          </cell>
          <cell r="B4714" t="str">
            <v>CHALMER DAM SACHS 5V 53CM</v>
          </cell>
        </row>
        <row r="4715">
          <cell r="A4715" t="str">
            <v>1917-4511</v>
          </cell>
          <cell r="B4715" t="str">
            <v>LOVISA 28" 7V SILVER</v>
          </cell>
        </row>
        <row r="4716">
          <cell r="A4716" t="str">
            <v>1917-4511</v>
          </cell>
          <cell r="B4716" t="str">
            <v>LOVISA 28" 7V SILVER</v>
          </cell>
        </row>
        <row r="4717">
          <cell r="A4717" t="str">
            <v>1917-4511</v>
          </cell>
          <cell r="B4717" t="str">
            <v>LOVISA 28" 7V SILVER</v>
          </cell>
        </row>
        <row r="4718">
          <cell r="A4718" t="str">
            <v>1943-3174</v>
          </cell>
          <cell r="B4718" t="str">
            <v>PHILIP HERR SRAM 3V 53CM</v>
          </cell>
        </row>
        <row r="4719">
          <cell r="A4719" t="str">
            <v>1943-3174</v>
          </cell>
          <cell r="B4719" t="str">
            <v>PHILIP HERR SRAM 3V 53CM</v>
          </cell>
        </row>
        <row r="4720">
          <cell r="A4720" t="str">
            <v>1943-3174</v>
          </cell>
          <cell r="B4720" t="str">
            <v>PHILIP HERR SRAM 3V 53CM</v>
          </cell>
        </row>
        <row r="4721">
          <cell r="A4721" t="str">
            <v>1943-4511</v>
          </cell>
          <cell r="B4721" t="str">
            <v>PHILIP 28" 3V 51CM GRÅ</v>
          </cell>
        </row>
        <row r="4722">
          <cell r="A4722" t="str">
            <v>1943-4511</v>
          </cell>
          <cell r="B4722" t="str">
            <v>PHILIP 28" 3V 51CM GRÅ</v>
          </cell>
        </row>
        <row r="4723">
          <cell r="A4723" t="str">
            <v>1943-4511</v>
          </cell>
          <cell r="B4723" t="str">
            <v>PHILIP 28" 3V 51CM GRÅ</v>
          </cell>
        </row>
        <row r="4724">
          <cell r="A4724" t="str">
            <v>1943-4551</v>
          </cell>
          <cell r="B4724" t="str">
            <v>PHILIP 28" 3V 55CM GRÅ</v>
          </cell>
        </row>
        <row r="4725">
          <cell r="A4725" t="str">
            <v>1943-4551</v>
          </cell>
          <cell r="B4725" t="str">
            <v>PHILIP 28" 3V 55CM GRÅ</v>
          </cell>
        </row>
        <row r="4726">
          <cell r="A4726" t="str">
            <v>1943-4551</v>
          </cell>
          <cell r="B4726" t="str">
            <v>PHILIP 28" 3V 55CM GRÅ</v>
          </cell>
        </row>
        <row r="4727">
          <cell r="A4727" t="str">
            <v>1953-3159</v>
          </cell>
          <cell r="B4727" t="str">
            <v>VICTORIA DAM SRAM 3V 53CM</v>
          </cell>
        </row>
        <row r="4728">
          <cell r="A4728" t="str">
            <v>1953-3159</v>
          </cell>
          <cell r="B4728" t="str">
            <v>VICTORIA DAM SRAM 3V 53CM</v>
          </cell>
        </row>
        <row r="4729">
          <cell r="A4729" t="str">
            <v>1953-3159</v>
          </cell>
          <cell r="B4729" t="str">
            <v>VICTORIA DAM SRAM 3V 53CM</v>
          </cell>
        </row>
        <row r="4730">
          <cell r="A4730" t="str">
            <v>1953-4511</v>
          </cell>
          <cell r="B4730" t="str">
            <v>VICTORIA 28" 3V GRÅ</v>
          </cell>
        </row>
        <row r="4731">
          <cell r="A4731" t="str">
            <v>1953-4511</v>
          </cell>
          <cell r="B4731" t="str">
            <v>VICTORIA 28" 3V GRÅ</v>
          </cell>
        </row>
        <row r="4732">
          <cell r="A4732" t="str">
            <v>1953-4511</v>
          </cell>
          <cell r="B4732" t="str">
            <v>VICTORIA 28" 3V GRÅ</v>
          </cell>
        </row>
        <row r="4733">
          <cell r="A4733" t="str">
            <v>1953-4512</v>
          </cell>
          <cell r="B4733" t="str">
            <v>VICTORIA 28" 3V BORDEAUX</v>
          </cell>
        </row>
        <row r="4734">
          <cell r="A4734" t="str">
            <v>1953-4512</v>
          </cell>
          <cell r="B4734" t="str">
            <v>VICTORIA 28" 3V BORDEAUX</v>
          </cell>
        </row>
        <row r="4735">
          <cell r="A4735" t="str">
            <v>1953-4512</v>
          </cell>
          <cell r="B4735" t="str">
            <v>VICTORIA 28" 3V BORDEAUX</v>
          </cell>
        </row>
        <row r="4736">
          <cell r="A4736" t="str">
            <v>1973-4511</v>
          </cell>
          <cell r="B4736" t="str">
            <v>KRISTINA 28" 3V RÖD/METAL KORG</v>
          </cell>
        </row>
        <row r="4737">
          <cell r="A4737" t="str">
            <v>1973-4511</v>
          </cell>
          <cell r="B4737" t="str">
            <v>KRISTINA 28" 3V RÖD/METAL KORG</v>
          </cell>
        </row>
        <row r="4738">
          <cell r="A4738" t="str">
            <v>1973-4511</v>
          </cell>
          <cell r="B4738" t="str">
            <v>KRISTINA 28" 3V RÖD/METAL KORG</v>
          </cell>
        </row>
        <row r="4739">
          <cell r="A4739" t="str">
            <v>1973-4512</v>
          </cell>
          <cell r="B4739" t="str">
            <v>KRISTINA 28" 3V VIT       KORG</v>
          </cell>
        </row>
        <row r="4740">
          <cell r="A4740" t="str">
            <v>1973-4512</v>
          </cell>
          <cell r="B4740" t="str">
            <v>KRISTINA 28" 3V VIT       KORG</v>
          </cell>
        </row>
        <row r="4741">
          <cell r="A4741" t="str">
            <v>1973-4512</v>
          </cell>
          <cell r="B4741" t="str">
            <v>KRISTINA 28" 3V VIT       KORG</v>
          </cell>
        </row>
        <row r="4742">
          <cell r="A4742" t="str">
            <v>1973-4514</v>
          </cell>
          <cell r="B4742" t="str">
            <v>KRISTINA 3V KORG RÖD</v>
          </cell>
        </row>
        <row r="4743">
          <cell r="A4743" t="str">
            <v>1973-4514</v>
          </cell>
          <cell r="B4743" t="str">
            <v>KRISTINA 3V KORG RÖD</v>
          </cell>
        </row>
        <row r="4744">
          <cell r="A4744" t="str">
            <v>1973-4514</v>
          </cell>
          <cell r="B4744" t="str">
            <v>KRISTINA 3V KORG RÖD</v>
          </cell>
        </row>
        <row r="4745">
          <cell r="A4745" t="str">
            <v>YPC0253801</v>
          </cell>
          <cell r="B4745" t="str">
            <v>Rask R50 29" 38 cm orange</v>
          </cell>
        </row>
        <row r="4746">
          <cell r="A4746" t="str">
            <v>YPC0253801</v>
          </cell>
          <cell r="B4746" t="str">
            <v>Rask R50 29" 38 cm orange</v>
          </cell>
        </row>
        <row r="4747">
          <cell r="A4747" t="str">
            <v>YPC0253801</v>
          </cell>
          <cell r="B4747" t="str">
            <v>Rask R50 29" 38 cm orange</v>
          </cell>
        </row>
        <row r="4748">
          <cell r="A4748" t="str">
            <v>YPC0254301</v>
          </cell>
          <cell r="B4748" t="str">
            <v>Rask R50 29" 43 cm orange</v>
          </cell>
        </row>
        <row r="4749">
          <cell r="A4749" t="str">
            <v>YPC0254301</v>
          </cell>
          <cell r="B4749" t="str">
            <v>Rask R50 29" 43 cm orange</v>
          </cell>
        </row>
        <row r="4750">
          <cell r="A4750" t="str">
            <v>YPC0254301</v>
          </cell>
          <cell r="B4750" t="str">
            <v>Rask R50 29" 43 cm orange</v>
          </cell>
        </row>
        <row r="4751">
          <cell r="A4751" t="str">
            <v>YPC0254801</v>
          </cell>
          <cell r="B4751" t="str">
            <v>Rask R50 29" 48 cm orange</v>
          </cell>
        </row>
        <row r="4752">
          <cell r="A4752" t="str">
            <v>YPC0254801</v>
          </cell>
          <cell r="B4752" t="str">
            <v>Rask R50 29" 48 cm orange</v>
          </cell>
        </row>
        <row r="4753">
          <cell r="A4753" t="str">
            <v>YPC0254801</v>
          </cell>
          <cell r="B4753" t="str">
            <v>Rask R50 29" 48 cm orange</v>
          </cell>
        </row>
        <row r="4754">
          <cell r="A4754" t="str">
            <v>YPC0255301</v>
          </cell>
          <cell r="B4754" t="str">
            <v>Rask R50 29" 53 cm orange</v>
          </cell>
        </row>
        <row r="4755">
          <cell r="A4755" t="str">
            <v>YPC0255301</v>
          </cell>
          <cell r="B4755" t="str">
            <v>Rask R50 29" 53 cm orange</v>
          </cell>
        </row>
        <row r="4756">
          <cell r="A4756" t="str">
            <v>YPC0255301</v>
          </cell>
          <cell r="B4756" t="str">
            <v>Rask R50 29" 53 cm orange</v>
          </cell>
        </row>
        <row r="4757">
          <cell r="A4757" t="str">
            <v>YNC6825201</v>
          </cell>
          <cell r="B4757" t="str">
            <v>Deca 22vxl 52cm svart</v>
          </cell>
        </row>
        <row r="4758">
          <cell r="A4758" t="str">
            <v>YNC6825201</v>
          </cell>
          <cell r="B4758" t="str">
            <v>Deca 22vxl 52cm svart</v>
          </cell>
        </row>
        <row r="4759">
          <cell r="A4759" t="str">
            <v>YNC6825201</v>
          </cell>
          <cell r="B4759" t="str">
            <v>Deca 22vxl 52cm svart</v>
          </cell>
        </row>
        <row r="4760">
          <cell r="A4760" t="str">
            <v>YNC6825801</v>
          </cell>
          <cell r="B4760" t="str">
            <v>Deca 22vxl 58cm svart</v>
          </cell>
        </row>
        <row r="4761">
          <cell r="A4761" t="str">
            <v>YNC6825801</v>
          </cell>
          <cell r="B4761" t="str">
            <v>Deca 22vxl 58cm svart</v>
          </cell>
        </row>
        <row r="4762">
          <cell r="A4762" t="str">
            <v>YNC6825801</v>
          </cell>
          <cell r="B4762" t="str">
            <v>Deca 22vxl 58cm svart</v>
          </cell>
        </row>
        <row r="4763">
          <cell r="A4763" t="str">
            <v>YNC6826101</v>
          </cell>
          <cell r="B4763" t="str">
            <v>Deca 22vxl 61cm svart</v>
          </cell>
        </row>
        <row r="4764">
          <cell r="A4764" t="str">
            <v>YNC6826101</v>
          </cell>
          <cell r="B4764" t="str">
            <v>Deca 22vxl 61cm svart</v>
          </cell>
        </row>
        <row r="4765">
          <cell r="A4765" t="str">
            <v>YNC6826101</v>
          </cell>
          <cell r="B4765" t="str">
            <v>Deca 22vxl 61cm svart</v>
          </cell>
        </row>
        <row r="4766">
          <cell r="A4766" t="str">
            <v>YNC6924601</v>
          </cell>
          <cell r="B4766" t="str">
            <v>Deca 22vxl 46cm svart</v>
          </cell>
        </row>
        <row r="4767">
          <cell r="A4767" t="str">
            <v>YNC6924601</v>
          </cell>
          <cell r="B4767" t="str">
            <v>Deca 22vxl 46cm svart</v>
          </cell>
        </row>
        <row r="4768">
          <cell r="A4768" t="str">
            <v>YNC6924601</v>
          </cell>
          <cell r="B4768" t="str">
            <v>Deca 22vxl 46cm svart</v>
          </cell>
        </row>
        <row r="4769">
          <cell r="A4769" t="str">
            <v>YNC6925201</v>
          </cell>
          <cell r="B4769" t="str">
            <v>Deca 22vxl 52cm svart</v>
          </cell>
        </row>
        <row r="4770">
          <cell r="A4770" t="str">
            <v>YNC6925201</v>
          </cell>
          <cell r="B4770" t="str">
            <v>Deca 22vxl 52cm svart</v>
          </cell>
        </row>
        <row r="4771">
          <cell r="A4771" t="str">
            <v>YNC6925201</v>
          </cell>
          <cell r="B4771" t="str">
            <v>Deca 22vxl 52cm svart</v>
          </cell>
        </row>
        <row r="4772">
          <cell r="A4772" t="str">
            <v>YNC6925501</v>
          </cell>
          <cell r="B4772" t="str">
            <v>Deca 22vxl 55cm svart</v>
          </cell>
        </row>
        <row r="4773">
          <cell r="A4773" t="str">
            <v>YNC6925501</v>
          </cell>
          <cell r="B4773" t="str">
            <v>Deca 22vxl 55cm svart</v>
          </cell>
        </row>
        <row r="4774">
          <cell r="A4774" t="str">
            <v>YNC6925501</v>
          </cell>
          <cell r="B4774" t="str">
            <v>Deca 22vxl 55cm svart</v>
          </cell>
        </row>
        <row r="4775">
          <cell r="A4775" t="str">
            <v>YEC9875934</v>
          </cell>
          <cell r="B4775" t="str">
            <v>Elwin 7vxl 59cm svart</v>
          </cell>
        </row>
        <row r="4776">
          <cell r="A4776" t="str">
            <v>YEC9875934</v>
          </cell>
          <cell r="B4776" t="str">
            <v>Elwin 7vxl 59cm svart</v>
          </cell>
        </row>
        <row r="4777">
          <cell r="A4777" t="str">
            <v>YEC9875934</v>
          </cell>
          <cell r="B4777" t="str">
            <v>Elwin 7vxl 59cm svart</v>
          </cell>
        </row>
        <row r="4778">
          <cell r="A4778" t="str">
            <v>2087-4432</v>
          </cell>
          <cell r="B4778" t="str">
            <v>ITC800 HERR 27V 43CM VIT/ORANG</v>
          </cell>
        </row>
        <row r="4779">
          <cell r="A4779" t="str">
            <v>2087-4432</v>
          </cell>
          <cell r="B4779" t="str">
            <v>ITC800 HERR 27V 43CM VIT/ORANG</v>
          </cell>
        </row>
        <row r="4780">
          <cell r="A4780" t="str">
            <v>2087-4432</v>
          </cell>
          <cell r="B4780" t="str">
            <v>ITC800 HERR 27V 43CM VIT/ORANG</v>
          </cell>
        </row>
        <row r="4781">
          <cell r="A4781" t="str">
            <v>2087-4472</v>
          </cell>
          <cell r="B4781" t="str">
            <v>ITC800 HERR 27V 47CM VIT/ORANG</v>
          </cell>
        </row>
        <row r="4782">
          <cell r="A4782" t="str">
            <v>2087-4472</v>
          </cell>
          <cell r="B4782" t="str">
            <v>ITC800 HERR 27V 47CM VIT/ORANG</v>
          </cell>
        </row>
        <row r="4783">
          <cell r="A4783" t="str">
            <v>2087-4472</v>
          </cell>
          <cell r="B4783" t="str">
            <v>ITC800 HERR 27V 47CM VIT/ORANG</v>
          </cell>
        </row>
        <row r="4784">
          <cell r="A4784" t="str">
            <v>2087-4512</v>
          </cell>
          <cell r="B4784" t="str">
            <v>ITC800 HERR 27V 51CM VIT/ORANG</v>
          </cell>
        </row>
        <row r="4785">
          <cell r="A4785" t="str">
            <v>2087-4512</v>
          </cell>
          <cell r="B4785" t="str">
            <v>ITC800 HERR 27V 51CM VIT/ORANG</v>
          </cell>
        </row>
        <row r="4786">
          <cell r="A4786" t="str">
            <v>2087-4512</v>
          </cell>
          <cell r="B4786" t="str">
            <v>ITC800 HERR 27V 51CM VIT/ORANG</v>
          </cell>
        </row>
        <row r="4787">
          <cell r="A4787" t="str">
            <v>2107-4431</v>
          </cell>
          <cell r="B4787" t="str">
            <v>ITC700 HERR 27V 43CM BLÅ/SILVE</v>
          </cell>
        </row>
        <row r="4788">
          <cell r="A4788" t="str">
            <v>2107-4431</v>
          </cell>
          <cell r="B4788" t="str">
            <v>ITC700 HERR 27V 43CM BLÅ/SILVE</v>
          </cell>
        </row>
        <row r="4789">
          <cell r="A4789" t="str">
            <v>2107-4431</v>
          </cell>
          <cell r="B4789" t="str">
            <v>ITC700 HERR 27V 43CM BLÅ/SILVE</v>
          </cell>
        </row>
        <row r="4790">
          <cell r="A4790" t="str">
            <v>2107-4471</v>
          </cell>
          <cell r="B4790" t="str">
            <v>ITC700 HERR 27V 47CM BLÅ/SILVE</v>
          </cell>
        </row>
        <row r="4791">
          <cell r="A4791" t="str">
            <v>2107-4471</v>
          </cell>
          <cell r="B4791" t="str">
            <v>ITC700 HERR 27V 47CM BLÅ/SILVE</v>
          </cell>
        </row>
        <row r="4792">
          <cell r="A4792" t="str">
            <v>2107-4471</v>
          </cell>
          <cell r="B4792" t="str">
            <v>ITC700 HERR 27V 47CM BLÅ/SILVE</v>
          </cell>
        </row>
        <row r="4793">
          <cell r="A4793" t="str">
            <v>2107-4511</v>
          </cell>
          <cell r="B4793" t="str">
            <v>ITC700 HERR 27V 51CM BLÅ/SILVE</v>
          </cell>
        </row>
        <row r="4794">
          <cell r="A4794" t="str">
            <v>2107-4511</v>
          </cell>
          <cell r="B4794" t="str">
            <v>ITC700 HERR 27V 51CM BLÅ/SILVE</v>
          </cell>
        </row>
        <row r="4795">
          <cell r="A4795" t="str">
            <v>2107-4511</v>
          </cell>
          <cell r="B4795" t="str">
            <v>ITC700 HERR 27V 51CM BLÅ/SILVE</v>
          </cell>
        </row>
        <row r="4796">
          <cell r="A4796" t="str">
            <v>2124-27052</v>
          </cell>
          <cell r="B4796" t="str">
            <v>BALDER AL/AC 24V 43CM POLYGON</v>
          </cell>
        </row>
        <row r="4797">
          <cell r="A4797" t="str">
            <v>2124-27052</v>
          </cell>
          <cell r="B4797" t="str">
            <v>BALDER AL/AC 24V 43CM POLYGON</v>
          </cell>
        </row>
        <row r="4798">
          <cell r="A4798" t="str">
            <v>2124-27052</v>
          </cell>
          <cell r="B4798" t="str">
            <v>BALDER AL/AC 24V 43CM POLYGON</v>
          </cell>
        </row>
        <row r="4799">
          <cell r="A4799" t="str">
            <v>2124-317715</v>
          </cell>
          <cell r="B4799" t="str">
            <v>BALDER AL/AC 24V 53CM POLYGON</v>
          </cell>
        </row>
        <row r="4800">
          <cell r="A4800" t="str">
            <v>2124-317715</v>
          </cell>
          <cell r="B4800" t="str">
            <v>BALDER AL/AC 24V 53CM POLYGON</v>
          </cell>
        </row>
        <row r="4801">
          <cell r="A4801" t="str">
            <v>2124-317715</v>
          </cell>
          <cell r="B4801" t="str">
            <v>BALDER AL/AC 24V 53CM POLYGON</v>
          </cell>
        </row>
        <row r="4802">
          <cell r="A4802" t="str">
            <v>2124-376877</v>
          </cell>
          <cell r="B4802" t="str">
            <v>BALDER AL/AC 24V 43CM POLYGON</v>
          </cell>
        </row>
        <row r="4803">
          <cell r="A4803" t="str">
            <v>2124-376877</v>
          </cell>
          <cell r="B4803" t="str">
            <v>BALDER AL/AC 24V 43CM POLYGON</v>
          </cell>
        </row>
        <row r="4804">
          <cell r="A4804" t="str">
            <v>2124-376877</v>
          </cell>
          <cell r="B4804" t="str">
            <v>BALDER AL/AC 24V 43CM POLYGON</v>
          </cell>
        </row>
        <row r="4805">
          <cell r="A4805" t="str">
            <v>2124-377715</v>
          </cell>
          <cell r="B4805" t="str">
            <v>BALDER AL/AC 24V 43CM POLYGON</v>
          </cell>
        </row>
        <row r="4806">
          <cell r="A4806" t="str">
            <v>2124-377715</v>
          </cell>
          <cell r="B4806" t="str">
            <v>BALDER AL/AC 24V 43CM POLYGON</v>
          </cell>
        </row>
        <row r="4807">
          <cell r="A4807" t="str">
            <v>2124-377715</v>
          </cell>
          <cell r="B4807" t="str">
            <v>BALDER AL/AC 24V 43CM POLYGON</v>
          </cell>
        </row>
        <row r="4808">
          <cell r="A4808" t="str">
            <v>2124-397715</v>
          </cell>
          <cell r="B4808" t="str">
            <v>BALDER AL/AC 24V 48CM POLYGON</v>
          </cell>
        </row>
        <row r="4809">
          <cell r="A4809" t="str">
            <v>2124-397715</v>
          </cell>
          <cell r="B4809" t="str">
            <v>BALDER AL/AC 24V 48CM POLYGON</v>
          </cell>
        </row>
        <row r="4810">
          <cell r="A4810" t="str">
            <v>2124-397715</v>
          </cell>
          <cell r="B4810" t="str">
            <v>BALDER AL/AC 24V 48CM POLYGON</v>
          </cell>
        </row>
        <row r="4811">
          <cell r="A4811" t="str">
            <v>2134-311415</v>
          </cell>
          <cell r="B4811" t="str">
            <v>FREJA DAM SH.ACERA/AL 24V 53CM</v>
          </cell>
        </row>
        <row r="4812">
          <cell r="A4812" t="str">
            <v>2134-311415</v>
          </cell>
          <cell r="B4812" t="str">
            <v>FREJA DAM SH.ACERA/AL 24V 53CM</v>
          </cell>
        </row>
        <row r="4813">
          <cell r="A4813" t="str">
            <v>2134-311415</v>
          </cell>
          <cell r="B4813" t="str">
            <v>FREJA DAM SH.ACERA/AL 24V 53CM</v>
          </cell>
        </row>
        <row r="4814">
          <cell r="A4814" t="str">
            <v>2134-311454</v>
          </cell>
          <cell r="B4814" t="str">
            <v>FREJA DAM SH.ACERA/AL 24V 53CM</v>
          </cell>
        </row>
        <row r="4815">
          <cell r="A4815" t="str">
            <v>2134-311454</v>
          </cell>
          <cell r="B4815" t="str">
            <v>FREJA DAM SH.ACERA/AL 24V 53CM</v>
          </cell>
        </row>
        <row r="4816">
          <cell r="A4816" t="str">
            <v>2134-311454</v>
          </cell>
          <cell r="B4816" t="str">
            <v>FREJA DAM SH.ACERA/AL 24V 53CM</v>
          </cell>
        </row>
        <row r="4817">
          <cell r="A4817" t="str">
            <v>2134-391415</v>
          </cell>
          <cell r="B4817" t="str">
            <v>FREJA DAM SH.ACERA/AL 24V 48CM</v>
          </cell>
        </row>
        <row r="4818">
          <cell r="A4818" t="str">
            <v>2134-391415</v>
          </cell>
          <cell r="B4818" t="str">
            <v>FREJA DAM SH.ACERA/AL 24V 48CM</v>
          </cell>
        </row>
        <row r="4819">
          <cell r="A4819" t="str">
            <v>2134-391415</v>
          </cell>
          <cell r="B4819" t="str">
            <v>FREJA DAM SH.ACERA/AL 24V 48CM</v>
          </cell>
        </row>
        <row r="4820">
          <cell r="A4820" t="str">
            <v>2134-391454</v>
          </cell>
          <cell r="B4820" t="str">
            <v>FREJA DAM SH.ACERA/AL 24V 48CM</v>
          </cell>
        </row>
        <row r="4821">
          <cell r="A4821" t="str">
            <v>2134-391454</v>
          </cell>
          <cell r="B4821" t="str">
            <v>FREJA DAM SH.ACERA/AL 24V 48CM</v>
          </cell>
        </row>
        <row r="4822">
          <cell r="A4822" t="str">
            <v>2134-391454</v>
          </cell>
          <cell r="B4822" t="str">
            <v>FREJA DAM SH.ACERA/AL 24V 48CM</v>
          </cell>
        </row>
        <row r="4823">
          <cell r="A4823" t="str">
            <v>2141-371468</v>
          </cell>
          <cell r="B4823" t="str">
            <v>ORION MTB ACER/AL C92 21V 43CM</v>
          </cell>
        </row>
        <row r="4824">
          <cell r="A4824" t="str">
            <v>2141-371468</v>
          </cell>
          <cell r="B4824" t="str">
            <v>ORION MTB ACER/AL C92 21V 43CM</v>
          </cell>
        </row>
        <row r="4825">
          <cell r="A4825" t="str">
            <v>2141-371468</v>
          </cell>
          <cell r="B4825" t="str">
            <v>ORION MTB ACER/AL C92 21V 43CM</v>
          </cell>
        </row>
        <row r="4826">
          <cell r="A4826" t="str">
            <v>2144-4431</v>
          </cell>
          <cell r="B4826" t="str">
            <v>ITC500 HERR 24V 43CM SILV/GRÅ</v>
          </cell>
        </row>
        <row r="4827">
          <cell r="A4827" t="str">
            <v>2144-4431</v>
          </cell>
          <cell r="B4827" t="str">
            <v>ITC500 HERR 24V 43CM SILV/GRÅ</v>
          </cell>
        </row>
        <row r="4828">
          <cell r="A4828" t="str">
            <v>2144-4431</v>
          </cell>
          <cell r="B4828" t="str">
            <v>ITC500 HERR 24V 43CM SILV/GRÅ</v>
          </cell>
        </row>
        <row r="4829">
          <cell r="A4829" t="str">
            <v>2144-4432</v>
          </cell>
          <cell r="B4829" t="str">
            <v>ITC500 HERR 24V 43CM ORA/SILV</v>
          </cell>
        </row>
        <row r="4830">
          <cell r="A4830" t="str">
            <v>2144-4432</v>
          </cell>
          <cell r="B4830" t="str">
            <v>ITC500 HERR 24V 43CM ORA/SILV</v>
          </cell>
        </row>
        <row r="4831">
          <cell r="A4831" t="str">
            <v>2144-4432</v>
          </cell>
          <cell r="B4831" t="str">
            <v>ITC500 HERR 24V 43CM ORA/SILV</v>
          </cell>
        </row>
        <row r="4832">
          <cell r="A4832" t="str">
            <v>2144-4471</v>
          </cell>
          <cell r="B4832" t="str">
            <v>ITC500 HERR 24V 47CM SILV/GRÅ</v>
          </cell>
        </row>
        <row r="4833">
          <cell r="A4833" t="str">
            <v>2144-4471</v>
          </cell>
          <cell r="B4833" t="str">
            <v>ITC500 HERR 24V 47CM SILV/GRÅ</v>
          </cell>
        </row>
        <row r="4834">
          <cell r="A4834" t="str">
            <v>2144-4471</v>
          </cell>
          <cell r="B4834" t="str">
            <v>ITC500 HERR 24V 47CM SILV/GRÅ</v>
          </cell>
        </row>
        <row r="4835">
          <cell r="A4835" t="str">
            <v>2144-4472</v>
          </cell>
          <cell r="B4835" t="str">
            <v>ITC500 HERR 24V 47CM ORAN/SILV</v>
          </cell>
        </row>
        <row r="4836">
          <cell r="A4836" t="str">
            <v>2144-4472</v>
          </cell>
          <cell r="B4836" t="str">
            <v>ITC500 HERR 24V 47CM ORAN/SILV</v>
          </cell>
        </row>
        <row r="4837">
          <cell r="A4837" t="str">
            <v>2144-4472</v>
          </cell>
          <cell r="B4837" t="str">
            <v>ITC500 HERR 24V 47CM ORAN/SILV</v>
          </cell>
        </row>
        <row r="4838">
          <cell r="A4838" t="str">
            <v>2144-4511</v>
          </cell>
          <cell r="B4838" t="str">
            <v>ITC500 HERR 24V 51CM SILV/GRÅ</v>
          </cell>
        </row>
        <row r="4839">
          <cell r="A4839" t="str">
            <v>2144-4511</v>
          </cell>
          <cell r="B4839" t="str">
            <v>ITC500 HERR 24V 51CM SILV/GRÅ</v>
          </cell>
        </row>
        <row r="4840">
          <cell r="A4840" t="str">
            <v>2144-4511</v>
          </cell>
          <cell r="B4840" t="str">
            <v>ITC500 HERR 24V 51CM SILV/GRÅ</v>
          </cell>
        </row>
        <row r="4841">
          <cell r="A4841" t="str">
            <v>2144-4512</v>
          </cell>
          <cell r="B4841" t="str">
            <v>ITC500 HERR 24V 51CM ORAN/SILV</v>
          </cell>
        </row>
        <row r="4842">
          <cell r="A4842" t="str">
            <v>2144-4512</v>
          </cell>
          <cell r="B4842" t="str">
            <v>ITC500 HERR 24V 51CM ORAN/SILV</v>
          </cell>
        </row>
        <row r="4843">
          <cell r="A4843" t="str">
            <v>2144-4512</v>
          </cell>
          <cell r="B4843" t="str">
            <v>ITC500 HERR 24V 51CM ORAN/SILV</v>
          </cell>
        </row>
        <row r="4844">
          <cell r="A4844" t="str">
            <v>2144-4551</v>
          </cell>
          <cell r="B4844" t="str">
            <v>ITC500 HERR 24V 55CM SILV/GRÅ</v>
          </cell>
        </row>
        <row r="4845">
          <cell r="A4845" t="str">
            <v>2144-4551</v>
          </cell>
          <cell r="B4845" t="str">
            <v>ITC500 HERR 24V 55CM SILV/GRÅ</v>
          </cell>
        </row>
        <row r="4846">
          <cell r="A4846" t="str">
            <v>2144-4551</v>
          </cell>
          <cell r="B4846" t="str">
            <v>ITC500 HERR 24V 55CM SILV/GRÅ</v>
          </cell>
        </row>
        <row r="4847">
          <cell r="A4847" t="str">
            <v>2144-4552</v>
          </cell>
          <cell r="B4847" t="str">
            <v>ITC500 HERR 24V 55CM ORAN/SILV</v>
          </cell>
        </row>
        <row r="4848">
          <cell r="A4848" t="str">
            <v>2144-4552</v>
          </cell>
          <cell r="B4848" t="str">
            <v>ITC500 HERR 24V 55CM ORAN/SILV</v>
          </cell>
        </row>
        <row r="4849">
          <cell r="A4849" t="str">
            <v>2144-4552</v>
          </cell>
          <cell r="B4849" t="str">
            <v>ITC500 HERR 24V 55CM ORAN/SILV</v>
          </cell>
        </row>
        <row r="4850">
          <cell r="A4850" t="str">
            <v>2151-311450</v>
          </cell>
          <cell r="B4850" t="str">
            <v>ATLA DAM ACERA/AL C92 21V 53CM</v>
          </cell>
        </row>
        <row r="4851">
          <cell r="A4851" t="str">
            <v>2151-311450</v>
          </cell>
          <cell r="B4851" t="str">
            <v>ATLA DAM ACERA/AL C92 21V 53CM</v>
          </cell>
        </row>
        <row r="4852">
          <cell r="A4852" t="str">
            <v>2151-311450</v>
          </cell>
          <cell r="B4852" t="str">
            <v>ATLA DAM ACERA/AL C92 21V 53CM</v>
          </cell>
        </row>
        <row r="4853">
          <cell r="A4853" t="str">
            <v>2151-3914</v>
          </cell>
          <cell r="B4853" t="str">
            <v>ATLA DAM ACERA/AL C92 21V 48CM</v>
          </cell>
        </row>
        <row r="4854">
          <cell r="A4854" t="str">
            <v>2151-3914</v>
          </cell>
          <cell r="B4854" t="str">
            <v>ATLA DAM ACERA/AL C92 21V 48CM</v>
          </cell>
        </row>
        <row r="4855">
          <cell r="A4855" t="str">
            <v>2151-3914</v>
          </cell>
          <cell r="B4855" t="str">
            <v>ATLA DAM ACERA/AL C92 21V 48CM</v>
          </cell>
        </row>
        <row r="4856">
          <cell r="A4856" t="str">
            <v>2154-4431</v>
          </cell>
          <cell r="B4856" t="str">
            <v>ITC500 DAM 24V 43CM</v>
          </cell>
        </row>
        <row r="4857">
          <cell r="A4857" t="str">
            <v>2154-4431</v>
          </cell>
          <cell r="B4857" t="str">
            <v>ITC500 DAM 24V 43CM</v>
          </cell>
        </row>
        <row r="4858">
          <cell r="A4858" t="str">
            <v>2154-4431</v>
          </cell>
          <cell r="B4858" t="str">
            <v>ITC500 DAM 24V 43CM</v>
          </cell>
        </row>
        <row r="4859">
          <cell r="A4859" t="str">
            <v>2154-4432</v>
          </cell>
          <cell r="B4859" t="str">
            <v>ITC500 DAM 24V 43CM RÖD/GRÅ</v>
          </cell>
        </row>
        <row r="4860">
          <cell r="A4860" t="str">
            <v>2154-4432</v>
          </cell>
          <cell r="B4860" t="str">
            <v>ITC500 DAM 24V 43CM RÖD/GRÅ</v>
          </cell>
        </row>
        <row r="4861">
          <cell r="A4861" t="str">
            <v>2154-4432</v>
          </cell>
          <cell r="B4861" t="str">
            <v>ITC500 DAM 24V 43CM RÖD/GRÅ</v>
          </cell>
        </row>
        <row r="4862">
          <cell r="A4862" t="str">
            <v>2154-4471</v>
          </cell>
          <cell r="B4862" t="str">
            <v>ITC500 DAM 24V 47CM</v>
          </cell>
        </row>
        <row r="4863">
          <cell r="A4863" t="str">
            <v>2154-4471</v>
          </cell>
          <cell r="B4863" t="str">
            <v>ITC500 DAM 24V 47CM</v>
          </cell>
        </row>
        <row r="4864">
          <cell r="A4864" t="str">
            <v>2154-4471</v>
          </cell>
          <cell r="B4864" t="str">
            <v>ITC500 DAM 24V 47CM</v>
          </cell>
        </row>
        <row r="4865">
          <cell r="A4865" t="str">
            <v>2154-4472</v>
          </cell>
          <cell r="B4865" t="str">
            <v>ITC500 DAM 24V 47CM RÖD/GRÅ</v>
          </cell>
        </row>
        <row r="4866">
          <cell r="A4866" t="str">
            <v>2154-4472</v>
          </cell>
          <cell r="B4866" t="str">
            <v>ITC500 DAM 24V 47CM RÖD/GRÅ</v>
          </cell>
        </row>
        <row r="4867">
          <cell r="A4867" t="str">
            <v>2154-4472</v>
          </cell>
          <cell r="B4867" t="str">
            <v>ITC500 DAM 24V 47CM RÖD/GRÅ</v>
          </cell>
        </row>
        <row r="4868">
          <cell r="A4868" t="str">
            <v>2154-4511</v>
          </cell>
          <cell r="B4868" t="str">
            <v>ITC500 DAM 24V 51CM</v>
          </cell>
        </row>
        <row r="4869">
          <cell r="A4869" t="str">
            <v>2154-4511</v>
          </cell>
          <cell r="B4869" t="str">
            <v>ITC500 DAM 24V 51CM</v>
          </cell>
        </row>
        <row r="4870">
          <cell r="A4870" t="str">
            <v>2154-4511</v>
          </cell>
          <cell r="B4870" t="str">
            <v>ITC500 DAM 24V 51CM</v>
          </cell>
        </row>
        <row r="4871">
          <cell r="A4871" t="str">
            <v>2154-4512</v>
          </cell>
          <cell r="B4871" t="str">
            <v>ITC500 DAM 24V 51CM RÖD/GRÅ</v>
          </cell>
        </row>
        <row r="4872">
          <cell r="A4872" t="str">
            <v>2154-4512</v>
          </cell>
          <cell r="B4872" t="str">
            <v>ITC500 DAM 24V 51CM RÖD/GRÅ</v>
          </cell>
        </row>
        <row r="4873">
          <cell r="A4873" t="str">
            <v>2154-4512</v>
          </cell>
          <cell r="B4873" t="str">
            <v>ITC500 DAM 24V 51CM RÖD/GRÅ</v>
          </cell>
        </row>
        <row r="4874">
          <cell r="A4874" t="str">
            <v>2167-4431</v>
          </cell>
          <cell r="B4874" t="str">
            <v>ITCX7 HERR 7V 43CM POL ALUM</v>
          </cell>
        </row>
        <row r="4875">
          <cell r="A4875" t="str">
            <v>2167-4431</v>
          </cell>
          <cell r="B4875" t="str">
            <v>ITCX7 HERR 7V 43CM POL ALUM</v>
          </cell>
        </row>
        <row r="4876">
          <cell r="A4876" t="str">
            <v>2167-4431</v>
          </cell>
          <cell r="B4876" t="str">
            <v>ITCX7 HERR 7V 43CM POL ALUM</v>
          </cell>
        </row>
        <row r="4877">
          <cell r="A4877" t="str">
            <v>2167-4471</v>
          </cell>
          <cell r="B4877" t="str">
            <v>ITCX7 HERR 7V 47CM POL ALUM</v>
          </cell>
        </row>
        <row r="4878">
          <cell r="A4878" t="str">
            <v>2167-4471</v>
          </cell>
          <cell r="B4878" t="str">
            <v>ITCX7 HERR 7V 47CM POL ALUM</v>
          </cell>
        </row>
        <row r="4879">
          <cell r="A4879" t="str">
            <v>2167-4471</v>
          </cell>
          <cell r="B4879" t="str">
            <v>ITCX7 HERR 7V 47CM POL ALUM</v>
          </cell>
        </row>
        <row r="4880">
          <cell r="A4880" t="str">
            <v>2167-4511</v>
          </cell>
          <cell r="B4880" t="str">
            <v>ITCX7 HERR 7V 51CM POL ALUM</v>
          </cell>
        </row>
        <row r="4881">
          <cell r="A4881" t="str">
            <v>2167-4511</v>
          </cell>
          <cell r="B4881" t="str">
            <v>ITCX7 HERR 7V 51CM POL ALUM</v>
          </cell>
        </row>
        <row r="4882">
          <cell r="A4882" t="str">
            <v>2167-4511</v>
          </cell>
          <cell r="B4882" t="str">
            <v>ITCX7 HERR 7V 51CM POL ALUM</v>
          </cell>
        </row>
        <row r="4883">
          <cell r="A4883" t="str">
            <v>2177-391450</v>
          </cell>
          <cell r="B4883" t="str">
            <v>EMBLA DAM SHIM.NEXUS 7V 48CM</v>
          </cell>
        </row>
        <row r="4884">
          <cell r="A4884" t="str">
            <v>2177-391450</v>
          </cell>
          <cell r="B4884" t="str">
            <v>EMBLA DAM SHIM.NEXUS 7V 48CM</v>
          </cell>
        </row>
        <row r="4885">
          <cell r="A4885" t="str">
            <v>2177-391450</v>
          </cell>
          <cell r="B4885" t="str">
            <v>EMBLA DAM SHIM.NEXUS 7V 48CM</v>
          </cell>
        </row>
        <row r="4886">
          <cell r="A4886" t="str">
            <v>2177-4431</v>
          </cell>
          <cell r="B4886" t="str">
            <v>ITCX7 DAM 7V 43CM POL ALUM</v>
          </cell>
        </row>
        <row r="4887">
          <cell r="A4887" t="str">
            <v>2177-4431</v>
          </cell>
          <cell r="B4887" t="str">
            <v>ITCX7 DAM 7V 43CM POL ALUM</v>
          </cell>
        </row>
        <row r="4888">
          <cell r="A4888" t="str">
            <v>2177-4431</v>
          </cell>
          <cell r="B4888" t="str">
            <v>ITCX7 DAM 7V 43CM POL ALUM</v>
          </cell>
        </row>
        <row r="4889">
          <cell r="A4889" t="str">
            <v>2177-4471</v>
          </cell>
          <cell r="B4889" t="str">
            <v>ITCX7 DAM 7V 47CM POL ALUM</v>
          </cell>
        </row>
        <row r="4890">
          <cell r="A4890" t="str">
            <v>2177-4471</v>
          </cell>
          <cell r="B4890" t="str">
            <v>ITCX7 DAM 7V 47CM POL ALUM</v>
          </cell>
        </row>
        <row r="4891">
          <cell r="A4891" t="str">
            <v>2177-4471</v>
          </cell>
          <cell r="B4891" t="str">
            <v>ITCX7 DAM 7V 47CM POL ALUM</v>
          </cell>
        </row>
        <row r="4892">
          <cell r="A4892" t="str">
            <v>2177-4511</v>
          </cell>
          <cell r="B4892" t="str">
            <v>ITCX7 DAM 7V 51CM POL ALUM</v>
          </cell>
        </row>
        <row r="4893">
          <cell r="A4893" t="str">
            <v>2177-4511</v>
          </cell>
          <cell r="B4893" t="str">
            <v>ITCX7 DAM 7V 51CM POL ALUM</v>
          </cell>
        </row>
        <row r="4894">
          <cell r="A4894" t="str">
            <v>2177-4511</v>
          </cell>
          <cell r="B4894" t="str">
            <v>ITCX7 DAM 7V 51CM POL ALUM</v>
          </cell>
        </row>
        <row r="4895">
          <cell r="A4895" t="str">
            <v>2184-4431</v>
          </cell>
          <cell r="B4895" t="str">
            <v>ITC 540 HERR 24V DEORE 43CM</v>
          </cell>
        </row>
        <row r="4896">
          <cell r="A4896" t="str">
            <v>2184-4431</v>
          </cell>
          <cell r="B4896" t="str">
            <v>ITC 540 HERR 24V DEORE 43CM</v>
          </cell>
        </row>
        <row r="4897">
          <cell r="A4897" t="str">
            <v>2184-4431</v>
          </cell>
          <cell r="B4897" t="str">
            <v>ITC 540 HERR 24V DEORE 43CM</v>
          </cell>
        </row>
        <row r="4898">
          <cell r="A4898" t="str">
            <v>2184-4471</v>
          </cell>
          <cell r="B4898" t="str">
            <v>ITC 540 HERR 24V DEORE 47CM</v>
          </cell>
        </row>
        <row r="4899">
          <cell r="A4899" t="str">
            <v>2184-4471</v>
          </cell>
          <cell r="B4899" t="str">
            <v>ITC 540 HERR 24V DEORE 47CM</v>
          </cell>
        </row>
        <row r="4900">
          <cell r="A4900" t="str">
            <v>2184-4471</v>
          </cell>
          <cell r="B4900" t="str">
            <v>ITC 540 HERR 24V DEORE 47CM</v>
          </cell>
        </row>
        <row r="4901">
          <cell r="A4901" t="str">
            <v>2184-4511</v>
          </cell>
          <cell r="B4901" t="str">
            <v>ITC 540 HERR 24V DEORE 51CM</v>
          </cell>
        </row>
        <row r="4902">
          <cell r="A4902" t="str">
            <v>2184-4511</v>
          </cell>
          <cell r="B4902" t="str">
            <v>ITC 540 HERR 24V DEORE 51CM</v>
          </cell>
        </row>
        <row r="4903">
          <cell r="A4903" t="str">
            <v>2184-4511</v>
          </cell>
          <cell r="B4903" t="str">
            <v>ITC 540 HERR 24V DEORE 51CM</v>
          </cell>
        </row>
        <row r="4904">
          <cell r="A4904" t="str">
            <v>2203-333877</v>
          </cell>
          <cell r="B4904" t="str">
            <v>VISING*HERR SH.INTER3V 58CM</v>
          </cell>
        </row>
        <row r="4905">
          <cell r="A4905" t="str">
            <v>2203-333877</v>
          </cell>
          <cell r="B4905" t="str">
            <v>VISING*HERR SH.INTER3V 58CM</v>
          </cell>
        </row>
        <row r="4906">
          <cell r="A4906" t="str">
            <v>2203-333877</v>
          </cell>
          <cell r="B4906" t="str">
            <v>VISING*HERR SH.INTER3V 58CM</v>
          </cell>
        </row>
        <row r="4907">
          <cell r="A4907" t="str">
            <v>2203-4511</v>
          </cell>
          <cell r="B4907" t="str">
            <v>VISING HERR 3V 51CM SVART/GRÄ.</v>
          </cell>
        </row>
        <row r="4908">
          <cell r="A4908" t="str">
            <v>2203-4511</v>
          </cell>
          <cell r="B4908" t="str">
            <v>VISING HERR 3V 51CM SVART/GRÄ.</v>
          </cell>
        </row>
        <row r="4909">
          <cell r="A4909" t="str">
            <v>2203-4511</v>
          </cell>
          <cell r="B4909" t="str">
            <v>VISING HERR 3V 51CM SVART/GRÄ.</v>
          </cell>
        </row>
        <row r="4910">
          <cell r="A4910" t="str">
            <v>2203-4551</v>
          </cell>
          <cell r="B4910" t="str">
            <v>VISING HERR 3V 55CM SVART/GRÄ.</v>
          </cell>
        </row>
        <row r="4911">
          <cell r="A4911" t="str">
            <v>2203-4551</v>
          </cell>
          <cell r="B4911" t="str">
            <v>VISING HERR 3V 55CM SVART/GRÄ.</v>
          </cell>
        </row>
        <row r="4912">
          <cell r="A4912" t="str">
            <v>2203-4551</v>
          </cell>
          <cell r="B4912" t="str">
            <v>VISING HERR 3V 55CM SVART/GRÄ.</v>
          </cell>
        </row>
        <row r="4913">
          <cell r="A4913" t="str">
            <v>2213-4511</v>
          </cell>
          <cell r="B4913" t="str">
            <v>VINGA DAM 3V 51 SV/GR.VIT KORG</v>
          </cell>
        </row>
        <row r="4914">
          <cell r="A4914" t="str">
            <v>2213-4511</v>
          </cell>
          <cell r="B4914" t="str">
            <v>VINGA DAM 3V 51 SV/GR.VIT KORG</v>
          </cell>
        </row>
        <row r="4915">
          <cell r="A4915" t="str">
            <v>2213-4511</v>
          </cell>
          <cell r="B4915" t="str">
            <v>VINGA DAM 3V 51 SV/GR.VIT KORG</v>
          </cell>
        </row>
        <row r="4916">
          <cell r="A4916" t="str">
            <v>2227-313819</v>
          </cell>
          <cell r="B4916" t="str">
            <v>BOGE SHIMANO 7V 53CM</v>
          </cell>
        </row>
        <row r="4917">
          <cell r="A4917" t="str">
            <v>2227-313819</v>
          </cell>
          <cell r="B4917" t="str">
            <v>BOGE SHIMANO 7V 53CM</v>
          </cell>
        </row>
        <row r="4918">
          <cell r="A4918" t="str">
            <v>2227-313819</v>
          </cell>
          <cell r="B4918" t="str">
            <v>BOGE SHIMANO 7V 53CM</v>
          </cell>
        </row>
        <row r="4919">
          <cell r="A4919" t="str">
            <v>2227-333819</v>
          </cell>
          <cell r="B4919" t="str">
            <v>BOGE SHIMANO 7V 58CM</v>
          </cell>
        </row>
        <row r="4920">
          <cell r="A4920" t="str">
            <v>2227-333819</v>
          </cell>
          <cell r="B4920" t="str">
            <v>BOGE SHIMANO 7V 58CM</v>
          </cell>
        </row>
        <row r="4921">
          <cell r="A4921" t="str">
            <v>2227-333819</v>
          </cell>
          <cell r="B4921" t="str">
            <v>BOGE SHIMANO 7V 58CM</v>
          </cell>
        </row>
        <row r="4922">
          <cell r="A4922" t="str">
            <v>2227-4511</v>
          </cell>
          <cell r="B4922" t="str">
            <v>BOGE HERR 7V 51CM SVART/GR.VIT</v>
          </cell>
        </row>
        <row r="4923">
          <cell r="A4923" t="str">
            <v>2227-4511</v>
          </cell>
          <cell r="B4923" t="str">
            <v>BOGE HERR 7V 51CM SVART/GR.VIT</v>
          </cell>
        </row>
        <row r="4924">
          <cell r="A4924" t="str">
            <v>2227-4511</v>
          </cell>
          <cell r="B4924" t="str">
            <v>BOGE HERR 7V 51CM SVART/GR.VIT</v>
          </cell>
        </row>
        <row r="4925">
          <cell r="A4925" t="str">
            <v>2227-4551</v>
          </cell>
          <cell r="B4925" t="str">
            <v>BOGE HERR 7V 55CM SVART/GR.VI</v>
          </cell>
        </row>
        <row r="4926">
          <cell r="A4926" t="str">
            <v>2227-4551</v>
          </cell>
          <cell r="B4926" t="str">
            <v>BOGE HERR 7V 55CM SVART/GR.VI</v>
          </cell>
        </row>
        <row r="4927">
          <cell r="A4927" t="str">
            <v>2227-4551</v>
          </cell>
          <cell r="B4927" t="str">
            <v>BOGE HERR 7V 55CM SVART/GR.VI</v>
          </cell>
        </row>
        <row r="4928">
          <cell r="A4928" t="str">
            <v>2237-4511</v>
          </cell>
          <cell r="B4928" t="str">
            <v>SUNNAN DAM 7V 51CM SV/VIT KORG</v>
          </cell>
        </row>
        <row r="4929">
          <cell r="A4929" t="str">
            <v>2237-4511</v>
          </cell>
          <cell r="B4929" t="str">
            <v>SUNNAN DAM 7V 51CM SV/VIT KORG</v>
          </cell>
        </row>
        <row r="4930">
          <cell r="A4930" t="str">
            <v>2237-4511</v>
          </cell>
          <cell r="B4930" t="str">
            <v>SUNNAN DAM 7V 51CM SV/VIT KORG</v>
          </cell>
        </row>
        <row r="4931">
          <cell r="A4931" t="str">
            <v>2304-4511</v>
          </cell>
          <cell r="B4931" t="str">
            <v>STC800 HERR 24-V 51-CM POL ALU</v>
          </cell>
        </row>
        <row r="4932">
          <cell r="A4932" t="str">
            <v>2304-4511</v>
          </cell>
          <cell r="B4932" t="str">
            <v>STC800 HERR 24-V 51-CM POL ALU</v>
          </cell>
        </row>
        <row r="4933">
          <cell r="A4933" t="str">
            <v>2304-4511</v>
          </cell>
          <cell r="B4933" t="str">
            <v>STC800 HERR 24-V 51-CM POL ALU</v>
          </cell>
        </row>
        <row r="4934">
          <cell r="A4934" t="str">
            <v>2304-4551</v>
          </cell>
          <cell r="B4934" t="str">
            <v>STC800 HERR 24-V 55-CM POL ALU</v>
          </cell>
        </row>
        <row r="4935">
          <cell r="A4935" t="str">
            <v>2304-4551</v>
          </cell>
          <cell r="B4935" t="str">
            <v>STC800 HERR 24-V 55-CM POL ALU</v>
          </cell>
        </row>
        <row r="4936">
          <cell r="A4936" t="str">
            <v>2304-4551</v>
          </cell>
          <cell r="B4936" t="str">
            <v>STC800 HERR 24-V 55-CM POL ALU</v>
          </cell>
        </row>
        <row r="4937">
          <cell r="A4937" t="str">
            <v>2306-396800</v>
          </cell>
          <cell r="B4937" t="str">
            <v>EHWAS HERR SH.2200 16V 48CM</v>
          </cell>
        </row>
        <row r="4938">
          <cell r="A4938" t="str">
            <v>2306-396800</v>
          </cell>
          <cell r="B4938" t="str">
            <v>EHWAS HERR SH.2200 16V 48CM</v>
          </cell>
        </row>
        <row r="4939">
          <cell r="A4939" t="str">
            <v>2306-396800</v>
          </cell>
          <cell r="B4939" t="str">
            <v>EHWAS HERR SH.2200 16V 48CM</v>
          </cell>
        </row>
        <row r="4940">
          <cell r="A4940" t="str">
            <v>2306-4471</v>
          </cell>
          <cell r="B4940" t="str">
            <v>LTC800 HERR 16V 47CM VIT/ORANG</v>
          </cell>
        </row>
        <row r="4941">
          <cell r="A4941" t="str">
            <v>2306-4471</v>
          </cell>
          <cell r="B4941" t="str">
            <v>LTC800 HERR 16V 47CM VIT/ORANG</v>
          </cell>
        </row>
        <row r="4942">
          <cell r="A4942" t="str">
            <v>2306-4471</v>
          </cell>
          <cell r="B4942" t="str">
            <v>LTC800 HERR 16V 47CM VIT/ORANG</v>
          </cell>
        </row>
        <row r="4943">
          <cell r="A4943" t="str">
            <v>2306-4511</v>
          </cell>
          <cell r="B4943" t="str">
            <v>LTC800 HERR 16V 51CM VIT/ORANG</v>
          </cell>
        </row>
        <row r="4944">
          <cell r="A4944" t="str">
            <v>2306-4511</v>
          </cell>
          <cell r="B4944" t="str">
            <v>LTC800 HERR 16V 51CM VIT/ORANG</v>
          </cell>
        </row>
        <row r="4945">
          <cell r="A4945" t="str">
            <v>2306-4511</v>
          </cell>
          <cell r="B4945" t="str">
            <v>LTC800 HERR 16V 51CM VIT/ORANG</v>
          </cell>
        </row>
        <row r="4946">
          <cell r="A4946" t="str">
            <v>2306-4551</v>
          </cell>
          <cell r="B4946" t="str">
            <v>LTC800 HERR 16V 55CM VIT/ORANG</v>
          </cell>
        </row>
        <row r="4947">
          <cell r="A4947" t="str">
            <v>2306-4551</v>
          </cell>
          <cell r="B4947" t="str">
            <v>LTC800 HERR 16V 55CM VIT/ORANG</v>
          </cell>
        </row>
        <row r="4948">
          <cell r="A4948" t="str">
            <v>2306-4551</v>
          </cell>
          <cell r="B4948" t="str">
            <v>LTC800 HERR 16V 55CM VIT/ORANG</v>
          </cell>
        </row>
        <row r="4949">
          <cell r="A4949" t="str">
            <v>2307-4471</v>
          </cell>
          <cell r="B4949" t="str">
            <v>LTC X7 HERR 7V 47CM MGRÅ/SILV</v>
          </cell>
        </row>
        <row r="4950">
          <cell r="A4950" t="str">
            <v>2307-4471</v>
          </cell>
          <cell r="B4950" t="str">
            <v>LTC X7 HERR 7V 47CM MGRÅ/SILV</v>
          </cell>
        </row>
        <row r="4951">
          <cell r="A4951" t="str">
            <v>2307-4471</v>
          </cell>
          <cell r="B4951" t="str">
            <v>LTC X7 HERR 7V 47CM MGRÅ/SILV</v>
          </cell>
        </row>
        <row r="4952">
          <cell r="A4952" t="str">
            <v>2307-4511</v>
          </cell>
          <cell r="B4952" t="str">
            <v>LTC X7 HERR 7V 51CM MGRÅ/SILV</v>
          </cell>
        </row>
        <row r="4953">
          <cell r="A4953" t="str">
            <v>2307-4511</v>
          </cell>
          <cell r="B4953" t="str">
            <v>LTC X7 HERR 7V 51CM MGRÅ/SILV</v>
          </cell>
        </row>
        <row r="4954">
          <cell r="A4954" t="str">
            <v>2307-4511</v>
          </cell>
          <cell r="B4954" t="str">
            <v>LTC X7 HERR 7V 51CM MGRÅ/SILV</v>
          </cell>
        </row>
        <row r="4955">
          <cell r="A4955" t="str">
            <v>2307-4551</v>
          </cell>
          <cell r="B4955" t="str">
            <v>LTC X7 HERR 7V 55CM MGRÅ/SILV</v>
          </cell>
        </row>
        <row r="4956">
          <cell r="A4956" t="str">
            <v>2307-4551</v>
          </cell>
          <cell r="B4956" t="str">
            <v>LTC X7 HERR 7V 55CM MGRÅ/SILV</v>
          </cell>
        </row>
        <row r="4957">
          <cell r="A4957" t="str">
            <v>2307-4551</v>
          </cell>
          <cell r="B4957" t="str">
            <v>LTC X7 HERR 7V 55CM MGRÅ/SILV</v>
          </cell>
        </row>
        <row r="4958">
          <cell r="A4958" t="str">
            <v>2314-3300</v>
          </cell>
          <cell r="B4958" t="str">
            <v>SAREK DAM SH.NEXAVE 24V 58CM</v>
          </cell>
        </row>
        <row r="4959">
          <cell r="A4959" t="str">
            <v>2314-3300</v>
          </cell>
          <cell r="B4959" t="str">
            <v>SAREK DAM SH.NEXAVE 24V 58CM</v>
          </cell>
        </row>
        <row r="4960">
          <cell r="A4960" t="str">
            <v>2314-3300</v>
          </cell>
          <cell r="B4960" t="str">
            <v>SAREK DAM SH.NEXAVE 24V 58CM</v>
          </cell>
        </row>
        <row r="4961">
          <cell r="A4961" t="str">
            <v>2314-4511</v>
          </cell>
          <cell r="B4961" t="str">
            <v>STC800 DAM 24V 51CM POL.ALUM</v>
          </cell>
        </row>
        <row r="4962">
          <cell r="A4962" t="str">
            <v>2314-4511</v>
          </cell>
          <cell r="B4962" t="str">
            <v>STC800 DAM 24V 51CM POL.ALUM</v>
          </cell>
        </row>
        <row r="4963">
          <cell r="A4963" t="str">
            <v>2314-4511</v>
          </cell>
          <cell r="B4963" t="str">
            <v>STC800 DAM 24V 51CM POL.ALUM</v>
          </cell>
        </row>
        <row r="4964">
          <cell r="A4964" t="str">
            <v>2314-4551</v>
          </cell>
          <cell r="B4964" t="str">
            <v>STC800 DAM 24V 55CM POL.ALUM</v>
          </cell>
        </row>
        <row r="4965">
          <cell r="A4965" t="str">
            <v>2314-4551</v>
          </cell>
          <cell r="B4965" t="str">
            <v>STC800 DAM 24V 55CM POL.ALUM</v>
          </cell>
        </row>
        <row r="4966">
          <cell r="A4966" t="str">
            <v>2314-4551</v>
          </cell>
          <cell r="B4966" t="str">
            <v>STC800 DAM 24V 55CM POL.ALUM</v>
          </cell>
        </row>
        <row r="4967">
          <cell r="A4967" t="str">
            <v>2317-331454</v>
          </cell>
          <cell r="B4967" t="str">
            <v>DAM SH.NEXUS 7V 58CM</v>
          </cell>
        </row>
        <row r="4968">
          <cell r="A4968" t="str">
            <v>2317-331454</v>
          </cell>
          <cell r="B4968" t="str">
            <v>DAM SH.NEXUS 7V 58CM</v>
          </cell>
        </row>
        <row r="4969">
          <cell r="A4969" t="str">
            <v>2317-331454</v>
          </cell>
          <cell r="B4969" t="str">
            <v>DAM SH.NEXUS 7V 58CM</v>
          </cell>
        </row>
        <row r="4970">
          <cell r="A4970" t="str">
            <v>2317-4471</v>
          </cell>
          <cell r="B4970" t="str">
            <v>LTC X7 DAM 7V 47CM MSILV/GRÅ</v>
          </cell>
        </row>
        <row r="4971">
          <cell r="A4971" t="str">
            <v>2317-4471</v>
          </cell>
          <cell r="B4971" t="str">
            <v>LTC X7 DAM 7V 47CM MSILV/GRÅ</v>
          </cell>
        </row>
        <row r="4972">
          <cell r="A4972" t="str">
            <v>2317-4471</v>
          </cell>
          <cell r="B4972" t="str">
            <v>LTC X7 DAM 7V 47CM MSILV/GRÅ</v>
          </cell>
        </row>
        <row r="4973">
          <cell r="A4973" t="str">
            <v>2317-4511</v>
          </cell>
          <cell r="B4973" t="str">
            <v>LTC X7 DAM 7V 51CM MSILV/GRÅ</v>
          </cell>
        </row>
        <row r="4974">
          <cell r="A4974" t="str">
            <v>2317-4511</v>
          </cell>
          <cell r="B4974" t="str">
            <v>LTC X7 DAM 7V 51CM MSILV/GRÅ</v>
          </cell>
        </row>
        <row r="4975">
          <cell r="A4975" t="str">
            <v>2317-4511</v>
          </cell>
          <cell r="B4975" t="str">
            <v>LTC X7 DAM 7V 51CM MSILV/GRÅ</v>
          </cell>
        </row>
        <row r="4976">
          <cell r="A4976" t="str">
            <v>2317-4551</v>
          </cell>
          <cell r="B4976" t="str">
            <v>LTC X7 DAM 7V 55CM MSILV/GRÅ</v>
          </cell>
        </row>
        <row r="4977">
          <cell r="A4977" t="str">
            <v>2317-4551</v>
          </cell>
          <cell r="B4977" t="str">
            <v>LTC X7 DAM 7V 55CM MSILV/GRÅ</v>
          </cell>
        </row>
        <row r="4978">
          <cell r="A4978" t="str">
            <v>2317-4551</v>
          </cell>
          <cell r="B4978" t="str">
            <v>LTC X7 DAM 7V 55CM MSILV/GRÅ</v>
          </cell>
        </row>
        <row r="4979">
          <cell r="A4979" t="str">
            <v>2324-3169</v>
          </cell>
          <cell r="B4979" t="str">
            <v>KEBNE HERR SH.ALIVIO 24V 53CM</v>
          </cell>
        </row>
        <row r="4980">
          <cell r="A4980" t="str">
            <v>2324-3169</v>
          </cell>
          <cell r="B4980" t="str">
            <v>KEBNE HERR SH.ALIVIO 24V 53CM</v>
          </cell>
        </row>
        <row r="4981">
          <cell r="A4981" t="str">
            <v>2324-3169</v>
          </cell>
          <cell r="B4981" t="str">
            <v>KEBNE HERR SH.ALIVIO 24V 53CM</v>
          </cell>
        </row>
        <row r="4982">
          <cell r="A4982" t="str">
            <v>2324-317700</v>
          </cell>
          <cell r="B4982" t="str">
            <v>KEBNE HERR SH.ALIVIO 24V 53CM</v>
          </cell>
        </row>
        <row r="4983">
          <cell r="A4983" t="str">
            <v>2324-317700</v>
          </cell>
          <cell r="B4983" t="str">
            <v>KEBNE HERR SH.ALIVIO 24V 53CM</v>
          </cell>
        </row>
        <row r="4984">
          <cell r="A4984" t="str">
            <v>2324-317700</v>
          </cell>
          <cell r="B4984" t="str">
            <v>KEBNE HERR SH.ALIVIO 24V 53CM</v>
          </cell>
        </row>
        <row r="4985">
          <cell r="A4985" t="str">
            <v>2324-337700</v>
          </cell>
          <cell r="B4985" t="str">
            <v>KEBNE HERR SH.ALIVIO 24V 58CM</v>
          </cell>
        </row>
        <row r="4986">
          <cell r="A4986" t="str">
            <v>2324-337700</v>
          </cell>
          <cell r="B4986" t="str">
            <v>KEBNE HERR SH.ALIVIO 24V 58CM</v>
          </cell>
        </row>
        <row r="4987">
          <cell r="A4987" t="str">
            <v>2324-337700</v>
          </cell>
          <cell r="B4987" t="str">
            <v>KEBNE HERR SH.ALIVIO 24V 58CM</v>
          </cell>
        </row>
        <row r="4988">
          <cell r="A4988" t="str">
            <v>2324-4511</v>
          </cell>
          <cell r="B4988" t="str">
            <v>STC600 HERR 24V 51CM POL ALU</v>
          </cell>
        </row>
        <row r="4989">
          <cell r="A4989" t="str">
            <v>2324-4511</v>
          </cell>
          <cell r="B4989" t="str">
            <v>STC600 HERR 24V 51CM POL ALU</v>
          </cell>
        </row>
        <row r="4990">
          <cell r="A4990" t="str">
            <v>2324-4511</v>
          </cell>
          <cell r="B4990" t="str">
            <v>STC600 HERR 24V 51CM POL ALU</v>
          </cell>
        </row>
        <row r="4991">
          <cell r="A4991" t="str">
            <v>2324-4512</v>
          </cell>
          <cell r="B4991" t="str">
            <v>STC600 HERR 24V 51CM BLÅ/SILVE</v>
          </cell>
        </row>
        <row r="4992">
          <cell r="A4992" t="str">
            <v>2324-4512</v>
          </cell>
          <cell r="B4992" t="str">
            <v>STC600 HERR 24V 51CM BLÅ/SILVE</v>
          </cell>
        </row>
        <row r="4993">
          <cell r="A4993" t="str">
            <v>2324-4512</v>
          </cell>
          <cell r="B4993" t="str">
            <v>STC600 HERR 24V 51CM BLÅ/SILVE</v>
          </cell>
        </row>
        <row r="4994">
          <cell r="A4994" t="str">
            <v>2324-4551</v>
          </cell>
          <cell r="B4994" t="str">
            <v>STC600 HERR 24V 55CM POL ALU</v>
          </cell>
        </row>
        <row r="4995">
          <cell r="A4995" t="str">
            <v>2324-4551</v>
          </cell>
          <cell r="B4995" t="str">
            <v>STC600 HERR 24V 55CM POL ALU</v>
          </cell>
        </row>
        <row r="4996">
          <cell r="A4996" t="str">
            <v>2324-4551</v>
          </cell>
          <cell r="B4996" t="str">
            <v>STC600 HERR 24V 55CM POL ALU</v>
          </cell>
        </row>
        <row r="4997">
          <cell r="A4997" t="str">
            <v>2324-4552</v>
          </cell>
          <cell r="B4997" t="str">
            <v>STC600 HERR 24V 55CM BLÅ/SILV</v>
          </cell>
        </row>
        <row r="4998">
          <cell r="A4998" t="str">
            <v>2324-4552</v>
          </cell>
          <cell r="B4998" t="str">
            <v>STC600 HERR 24V 55CM BLÅ/SILV</v>
          </cell>
        </row>
        <row r="4999">
          <cell r="A4999" t="str">
            <v>2324-4552</v>
          </cell>
          <cell r="B4999" t="str">
            <v>STC600 HERR 24V 55CM BLÅ/SILV</v>
          </cell>
        </row>
        <row r="5000">
          <cell r="A5000" t="str">
            <v>2324-4591</v>
          </cell>
          <cell r="B5000" t="str">
            <v>STC600 HERR 24V 59CM POL ALU</v>
          </cell>
        </row>
        <row r="5001">
          <cell r="A5001" t="str">
            <v>2324-4591</v>
          </cell>
          <cell r="B5001" t="str">
            <v>STC600 HERR 24V 59CM POL ALU</v>
          </cell>
        </row>
        <row r="5002">
          <cell r="A5002" t="str">
            <v>2324-4591</v>
          </cell>
          <cell r="B5002" t="str">
            <v>STC600 HERR 24V 59CM POL ALU</v>
          </cell>
        </row>
        <row r="5003">
          <cell r="A5003" t="str">
            <v>2324-4592</v>
          </cell>
          <cell r="B5003" t="str">
            <v>STC600 HERR 24V 59CM BLÅ/SILV</v>
          </cell>
        </row>
        <row r="5004">
          <cell r="A5004" t="str">
            <v>2324-4592</v>
          </cell>
          <cell r="B5004" t="str">
            <v>STC600 HERR 24V 59CM BLÅ/SILV</v>
          </cell>
        </row>
        <row r="5005">
          <cell r="A5005" t="str">
            <v>2324-4592</v>
          </cell>
          <cell r="B5005" t="str">
            <v>STC600 HERR 24V 59CM BLÅ/SILV</v>
          </cell>
        </row>
        <row r="5006">
          <cell r="A5006" t="str">
            <v>2327-315446</v>
          </cell>
          <cell r="B5006" t="str">
            <v>TARFEK*HERR SH.NEXUS 7V 53CM</v>
          </cell>
        </row>
        <row r="5007">
          <cell r="A5007" t="str">
            <v>2327-315446</v>
          </cell>
          <cell r="B5007" t="str">
            <v>TARFEK*HERR SH.NEXUS 7V 53CM</v>
          </cell>
        </row>
        <row r="5008">
          <cell r="A5008" t="str">
            <v>2327-315446</v>
          </cell>
          <cell r="B5008" t="str">
            <v>TARFEK*HERR SH.NEXUS 7V 53CM</v>
          </cell>
        </row>
        <row r="5009">
          <cell r="A5009" t="str">
            <v>2327-335446</v>
          </cell>
          <cell r="B5009" t="str">
            <v>TARFEK*HERR SH.NEXUS 7V 58CM</v>
          </cell>
        </row>
        <row r="5010">
          <cell r="A5010" t="str">
            <v>2327-335446</v>
          </cell>
          <cell r="B5010" t="str">
            <v>TARFEK*HERR SH.NEXUS 7V 58CM</v>
          </cell>
        </row>
        <row r="5011">
          <cell r="A5011" t="str">
            <v>2327-335446</v>
          </cell>
          <cell r="B5011" t="str">
            <v>TARFEK*HERR SH.NEXUS 7V 58CM</v>
          </cell>
        </row>
        <row r="5012">
          <cell r="A5012" t="str">
            <v>2327-4511</v>
          </cell>
          <cell r="B5012" t="str">
            <v>STCX7 HERR 7V 51CM SILVER/GRÅ</v>
          </cell>
        </row>
        <row r="5013">
          <cell r="A5013" t="str">
            <v>2327-4511</v>
          </cell>
          <cell r="B5013" t="str">
            <v>STCX7 HERR 7V 51CM SILVER/GRÅ</v>
          </cell>
        </row>
        <row r="5014">
          <cell r="A5014" t="str">
            <v>2327-4511</v>
          </cell>
          <cell r="B5014" t="str">
            <v>STCX7 HERR 7V 51CM SILVER/GRÅ</v>
          </cell>
        </row>
        <row r="5015">
          <cell r="A5015" t="str">
            <v>2327-4512</v>
          </cell>
          <cell r="B5015" t="str">
            <v>STCX7 HERR 7V 51CM SVART</v>
          </cell>
        </row>
        <row r="5016">
          <cell r="A5016" t="str">
            <v>2327-4512</v>
          </cell>
          <cell r="B5016" t="str">
            <v>STCX7 HERR 7V 51CM SVART</v>
          </cell>
        </row>
        <row r="5017">
          <cell r="A5017" t="str">
            <v>2327-4512</v>
          </cell>
          <cell r="B5017" t="str">
            <v>STCX7 HERR 7V 51CM SVART</v>
          </cell>
        </row>
        <row r="5018">
          <cell r="A5018" t="str">
            <v>2327-4518</v>
          </cell>
          <cell r="B5018" t="str">
            <v>TARFEK 7-V 51 CM GRÅ</v>
          </cell>
        </row>
        <row r="5019">
          <cell r="A5019" t="str">
            <v>2327-4518</v>
          </cell>
          <cell r="B5019" t="str">
            <v>TARFEK 7-V 51 CM GRÅ</v>
          </cell>
        </row>
        <row r="5020">
          <cell r="A5020" t="str">
            <v>2327-4518</v>
          </cell>
          <cell r="B5020" t="str">
            <v>TARFEK 7-V 51 CM GRÅ</v>
          </cell>
        </row>
        <row r="5021">
          <cell r="A5021" t="str">
            <v>2327-4519</v>
          </cell>
          <cell r="B5021" t="str">
            <v>TARFEK HERR 7V 51CM SVART</v>
          </cell>
        </row>
        <row r="5022">
          <cell r="A5022" t="str">
            <v>2327-4519</v>
          </cell>
          <cell r="B5022" t="str">
            <v>TARFEK HERR 7V 51CM SVART</v>
          </cell>
        </row>
        <row r="5023">
          <cell r="A5023" t="str">
            <v>2327-4519</v>
          </cell>
          <cell r="B5023" t="str">
            <v>TARFEK HERR 7V 51CM SVART</v>
          </cell>
        </row>
        <row r="5024">
          <cell r="A5024" t="str">
            <v>2327-4551</v>
          </cell>
          <cell r="B5024" t="str">
            <v>STCX7 HERR 7V 55CM SILVER/GRÅ</v>
          </cell>
        </row>
        <row r="5025">
          <cell r="A5025" t="str">
            <v>2327-4551</v>
          </cell>
          <cell r="B5025" t="str">
            <v>STCX7 HERR 7V 55CM SILVER/GRÅ</v>
          </cell>
        </row>
        <row r="5026">
          <cell r="A5026" t="str">
            <v>2327-4551</v>
          </cell>
          <cell r="B5026" t="str">
            <v>STCX7 HERR 7V 55CM SILVER/GRÅ</v>
          </cell>
        </row>
        <row r="5027">
          <cell r="A5027" t="str">
            <v>2327-4552</v>
          </cell>
          <cell r="B5027" t="str">
            <v>STCX7 HERR 7V 55CM SVART</v>
          </cell>
        </row>
        <row r="5028">
          <cell r="A5028" t="str">
            <v>2327-4552</v>
          </cell>
          <cell r="B5028" t="str">
            <v>STCX7 HERR 7V 55CM SVART</v>
          </cell>
        </row>
        <row r="5029">
          <cell r="A5029" t="str">
            <v>2327-4552</v>
          </cell>
          <cell r="B5029" t="str">
            <v>STCX7 HERR 7V 55CM SVART</v>
          </cell>
        </row>
        <row r="5030">
          <cell r="A5030" t="str">
            <v>2327-4558</v>
          </cell>
          <cell r="B5030" t="str">
            <v>TARFEK 7-V 55 CM GRÅ</v>
          </cell>
        </row>
        <row r="5031">
          <cell r="A5031" t="str">
            <v>2327-4558</v>
          </cell>
          <cell r="B5031" t="str">
            <v>TARFEK 7-V 55 CM GRÅ</v>
          </cell>
        </row>
        <row r="5032">
          <cell r="A5032" t="str">
            <v>2327-4558</v>
          </cell>
          <cell r="B5032" t="str">
            <v>TARFEK 7-V 55 CM GRÅ</v>
          </cell>
        </row>
        <row r="5033">
          <cell r="A5033" t="str">
            <v>2327-4559</v>
          </cell>
          <cell r="B5033" t="str">
            <v>TARFEK 7-V 55 CM SVART</v>
          </cell>
        </row>
        <row r="5034">
          <cell r="A5034" t="str">
            <v>2327-4559</v>
          </cell>
          <cell r="B5034" t="str">
            <v>TARFEK 7-V 55 CM SVART</v>
          </cell>
        </row>
        <row r="5035">
          <cell r="A5035" t="str">
            <v>2327-4559</v>
          </cell>
          <cell r="B5035" t="str">
            <v>TARFEK 7-V 55 CM SVART</v>
          </cell>
        </row>
        <row r="5036">
          <cell r="A5036" t="str">
            <v>2327-4591</v>
          </cell>
          <cell r="B5036" t="str">
            <v>STCX7 HERR 7V 59CM SILVER/GRÅ</v>
          </cell>
        </row>
        <row r="5037">
          <cell r="A5037" t="str">
            <v>2327-4591</v>
          </cell>
          <cell r="B5037" t="str">
            <v>STCX7 HERR 7V 59CM SILVER/GRÅ</v>
          </cell>
        </row>
        <row r="5038">
          <cell r="A5038" t="str">
            <v>2327-4591</v>
          </cell>
          <cell r="B5038" t="str">
            <v>STCX7 HERR 7V 59CM SILVER/GRÅ</v>
          </cell>
        </row>
        <row r="5039">
          <cell r="A5039" t="str">
            <v>2327-4592</v>
          </cell>
          <cell r="B5039" t="str">
            <v>STCX7 HERR 7V 59CM SVART</v>
          </cell>
        </row>
        <row r="5040">
          <cell r="A5040" t="str">
            <v>2327-4592</v>
          </cell>
          <cell r="B5040" t="str">
            <v>STCX7 HERR 7V 59CM SVART</v>
          </cell>
        </row>
        <row r="5041">
          <cell r="A5041" t="str">
            <v>2327-4592</v>
          </cell>
          <cell r="B5041" t="str">
            <v>STCX7 HERR 7V 59CM SVART</v>
          </cell>
        </row>
        <row r="5042">
          <cell r="A5042" t="str">
            <v>2334-311400</v>
          </cell>
          <cell r="B5042" t="str">
            <v>HOLMA DAM SH.ALIVIO 24V 53CM</v>
          </cell>
        </row>
        <row r="5043">
          <cell r="A5043" t="str">
            <v>2334-311400</v>
          </cell>
          <cell r="B5043" t="str">
            <v>HOLMA DAM SH.ALIVIO 24V 53CM</v>
          </cell>
        </row>
        <row r="5044">
          <cell r="A5044" t="str">
            <v>2334-311400</v>
          </cell>
          <cell r="B5044" t="str">
            <v>HOLMA DAM SH.ALIVIO 24V 53CM</v>
          </cell>
        </row>
        <row r="5045">
          <cell r="A5045" t="str">
            <v>2334-4511</v>
          </cell>
          <cell r="B5045" t="str">
            <v>STC600 DAM 24V 51CM POL ALU</v>
          </cell>
        </row>
        <row r="5046">
          <cell r="A5046" t="str">
            <v>2334-4511</v>
          </cell>
          <cell r="B5046" t="str">
            <v>STC600 DAM 24V 51CM POL ALU</v>
          </cell>
        </row>
        <row r="5047">
          <cell r="A5047" t="str">
            <v>2334-4511</v>
          </cell>
          <cell r="B5047" t="str">
            <v>STC600 DAM 24V 51CM POL ALU</v>
          </cell>
        </row>
        <row r="5048">
          <cell r="A5048" t="str">
            <v>2334-4512</v>
          </cell>
          <cell r="B5048" t="str">
            <v>STC600 DAM 24V 51CM RÖD/SILVER</v>
          </cell>
        </row>
        <row r="5049">
          <cell r="A5049" t="str">
            <v>2334-4512</v>
          </cell>
          <cell r="B5049" t="str">
            <v>STC600 DAM 24V 51CM RÖD/SILVER</v>
          </cell>
        </row>
        <row r="5050">
          <cell r="A5050" t="str">
            <v>2334-4512</v>
          </cell>
          <cell r="B5050" t="str">
            <v>STC600 DAM 24V 51CM RÖD/SILVER</v>
          </cell>
        </row>
        <row r="5051">
          <cell r="A5051" t="str">
            <v>2334-4551</v>
          </cell>
          <cell r="B5051" t="str">
            <v>STC600 DAM 24V 55CM POL ALU</v>
          </cell>
        </row>
        <row r="5052">
          <cell r="A5052" t="str">
            <v>2334-4551</v>
          </cell>
          <cell r="B5052" t="str">
            <v>STC600 DAM 24V 55CM POL ALU</v>
          </cell>
        </row>
        <row r="5053">
          <cell r="A5053" t="str">
            <v>2334-4551</v>
          </cell>
          <cell r="B5053" t="str">
            <v>STC600 DAM 24V 55CM POL ALU</v>
          </cell>
        </row>
        <row r="5054">
          <cell r="A5054" t="str">
            <v>2334-4552</v>
          </cell>
          <cell r="B5054" t="str">
            <v>STC600 DAM 24V 55CM RÖD/SILVER</v>
          </cell>
        </row>
        <row r="5055">
          <cell r="A5055" t="str">
            <v>2334-4552</v>
          </cell>
          <cell r="B5055" t="str">
            <v>STC600 DAM 24V 55CM RÖD/SILVER</v>
          </cell>
        </row>
        <row r="5056">
          <cell r="A5056" t="str">
            <v>2334-4552</v>
          </cell>
          <cell r="B5056" t="str">
            <v>STC600 DAM 24V 55CM RÖD/SILVER</v>
          </cell>
        </row>
        <row r="5057">
          <cell r="A5057" t="str">
            <v>2337-4511</v>
          </cell>
          <cell r="B5057" t="str">
            <v>STCX7 DAM 7V 51CM SILVER/GRÅ</v>
          </cell>
        </row>
        <row r="5058">
          <cell r="A5058" t="str">
            <v>2337-4511</v>
          </cell>
          <cell r="B5058" t="str">
            <v>STCX7 DAM 7V 51CM SILVER/GRÅ</v>
          </cell>
        </row>
        <row r="5059">
          <cell r="A5059" t="str">
            <v>2337-4511</v>
          </cell>
          <cell r="B5059" t="str">
            <v>STCX7 DAM 7V 51CM SILVER/GRÅ</v>
          </cell>
        </row>
        <row r="5060">
          <cell r="A5060" t="str">
            <v>2337-4512</v>
          </cell>
          <cell r="B5060" t="str">
            <v>STCX7 DAM 7V 51CM SVART</v>
          </cell>
        </row>
        <row r="5061">
          <cell r="A5061" t="str">
            <v>2337-4512</v>
          </cell>
          <cell r="B5061" t="str">
            <v>STCX7 DAM 7V 51CM SVART</v>
          </cell>
        </row>
        <row r="5062">
          <cell r="A5062" t="str">
            <v>2337-4512</v>
          </cell>
          <cell r="B5062" t="str">
            <v>STCX7 DAM 7V 51CM SVART</v>
          </cell>
        </row>
        <row r="5063">
          <cell r="A5063" t="str">
            <v>2337-4513</v>
          </cell>
          <cell r="B5063" t="str">
            <v>STCX7 DAM 7V 51CM RÖD METALLIC</v>
          </cell>
        </row>
        <row r="5064">
          <cell r="A5064" t="str">
            <v>2337-4513</v>
          </cell>
          <cell r="B5064" t="str">
            <v>STCX7 DAM 7V 51CM RÖD METALLIC</v>
          </cell>
        </row>
        <row r="5065">
          <cell r="A5065" t="str">
            <v>2337-4513</v>
          </cell>
          <cell r="B5065" t="str">
            <v>STCX7 DAM 7V 51CM RÖD METALLIC</v>
          </cell>
        </row>
        <row r="5066">
          <cell r="A5066" t="str">
            <v>2337-4518</v>
          </cell>
          <cell r="B5066" t="str">
            <v>RISSA DAM 7V 51CM SILV/GRÅ</v>
          </cell>
        </row>
        <row r="5067">
          <cell r="A5067" t="str">
            <v>2337-4518</v>
          </cell>
          <cell r="B5067" t="str">
            <v>RISSA DAM 7V 51CM SILV/GRÅ</v>
          </cell>
        </row>
        <row r="5068">
          <cell r="A5068" t="str">
            <v>2337-4518</v>
          </cell>
          <cell r="B5068" t="str">
            <v>RISSA DAM 7V 51CM SILV/GRÅ</v>
          </cell>
        </row>
        <row r="5069">
          <cell r="A5069" t="str">
            <v>2337-4519</v>
          </cell>
          <cell r="B5069" t="str">
            <v>RISSA DAM 7V 51CM SVART</v>
          </cell>
        </row>
        <row r="5070">
          <cell r="A5070" t="str">
            <v>2337-4519</v>
          </cell>
          <cell r="B5070" t="str">
            <v>RISSA DAM 7V 51CM SVART</v>
          </cell>
        </row>
        <row r="5071">
          <cell r="A5071" t="str">
            <v>2337-4519</v>
          </cell>
          <cell r="B5071" t="str">
            <v>RISSA DAM 7V 51CM SVART</v>
          </cell>
        </row>
        <row r="5072">
          <cell r="A5072" t="str">
            <v>2337-4551</v>
          </cell>
          <cell r="B5072" t="str">
            <v>STCX7 DAM 7V 55CM SILV/GRÅ</v>
          </cell>
        </row>
        <row r="5073">
          <cell r="A5073" t="str">
            <v>2337-4551</v>
          </cell>
          <cell r="B5073" t="str">
            <v>STCX7 DAM 7V 55CM SILV/GRÅ</v>
          </cell>
        </row>
        <row r="5074">
          <cell r="A5074" t="str">
            <v>2337-4551</v>
          </cell>
          <cell r="B5074" t="str">
            <v>STCX7 DAM 7V 55CM SILV/GRÅ</v>
          </cell>
        </row>
        <row r="5075">
          <cell r="A5075" t="str">
            <v>2337-4552</v>
          </cell>
          <cell r="B5075" t="str">
            <v>STCX7 DAM 7V 55CM SVART</v>
          </cell>
        </row>
        <row r="5076">
          <cell r="A5076" t="str">
            <v>2337-4552</v>
          </cell>
          <cell r="B5076" t="str">
            <v>STCX7 DAM 7V 55CM SVART</v>
          </cell>
        </row>
        <row r="5077">
          <cell r="A5077" t="str">
            <v>2337-4552</v>
          </cell>
          <cell r="B5077" t="str">
            <v>STCX7 DAM 7V 55CM SVART</v>
          </cell>
        </row>
        <row r="5078">
          <cell r="A5078" t="str">
            <v>2337-4553</v>
          </cell>
          <cell r="B5078" t="str">
            <v>STCX7 DAM 7V 55CM RÖD METALLIC</v>
          </cell>
        </row>
        <row r="5079">
          <cell r="A5079" t="str">
            <v>2337-4553</v>
          </cell>
          <cell r="B5079" t="str">
            <v>STCX7 DAM 7V 55CM RÖD METALLIC</v>
          </cell>
        </row>
        <row r="5080">
          <cell r="A5080" t="str">
            <v>2337-4553</v>
          </cell>
          <cell r="B5080" t="str">
            <v>STCX7 DAM 7V 55CM RÖD METALLIC</v>
          </cell>
        </row>
        <row r="5081">
          <cell r="A5081" t="str">
            <v>2337-4558</v>
          </cell>
          <cell r="B5081" t="str">
            <v>RISSA 7V 55CM SILV/GRÅ</v>
          </cell>
        </row>
        <row r="5082">
          <cell r="A5082" t="str">
            <v>2337-4558</v>
          </cell>
          <cell r="B5082" t="str">
            <v>RISSA 7V 55CM SILV/GRÅ</v>
          </cell>
        </row>
        <row r="5083">
          <cell r="A5083" t="str">
            <v>2337-4558</v>
          </cell>
          <cell r="B5083" t="str">
            <v>RISSA 7V 55CM SILV/GRÅ</v>
          </cell>
        </row>
        <row r="5084">
          <cell r="A5084" t="str">
            <v>2337-4559</v>
          </cell>
          <cell r="B5084" t="str">
            <v>RISSA 7V 55CM SVART</v>
          </cell>
        </row>
        <row r="5085">
          <cell r="A5085" t="str">
            <v>2337-4559</v>
          </cell>
          <cell r="B5085" t="str">
            <v>RISSA 7V 55CM SVART</v>
          </cell>
        </row>
        <row r="5086">
          <cell r="A5086" t="str">
            <v>2337-4559</v>
          </cell>
          <cell r="B5086" t="str">
            <v>RISSA 7V 55CM SVART</v>
          </cell>
        </row>
        <row r="5087">
          <cell r="A5087" t="str">
            <v>2344-317752M</v>
          </cell>
          <cell r="B5087" t="str">
            <v>STARREN SH.ACERA 24V 53CM</v>
          </cell>
        </row>
        <row r="5088">
          <cell r="A5088" t="str">
            <v>2344-317752M</v>
          </cell>
          <cell r="B5088" t="str">
            <v>STARREN SH.ACERA 24V 53CM</v>
          </cell>
        </row>
        <row r="5089">
          <cell r="A5089" t="str">
            <v>2344-317752M</v>
          </cell>
          <cell r="B5089" t="str">
            <v>STARREN SH.ACERA 24V 53CM</v>
          </cell>
        </row>
        <row r="5090">
          <cell r="A5090" t="str">
            <v>2344-337752M</v>
          </cell>
          <cell r="B5090" t="str">
            <v>STARREN SH.ACERA 24V 58CM</v>
          </cell>
        </row>
        <row r="5091">
          <cell r="A5091" t="str">
            <v>2344-337752M</v>
          </cell>
          <cell r="B5091" t="str">
            <v>STARREN SH.ACERA 24V 58CM</v>
          </cell>
        </row>
        <row r="5092">
          <cell r="A5092" t="str">
            <v>2344-337752M</v>
          </cell>
          <cell r="B5092" t="str">
            <v>STARREN SH.ACERA 24V 58CM</v>
          </cell>
        </row>
        <row r="5093">
          <cell r="A5093" t="str">
            <v>2344-4511</v>
          </cell>
          <cell r="B5093" t="str">
            <v>LTC500 HERR 24 V 51 CM SIL/GRÅ</v>
          </cell>
        </row>
        <row r="5094">
          <cell r="A5094" t="str">
            <v>2344-4511</v>
          </cell>
          <cell r="B5094" t="str">
            <v>LTC500 HERR 24 V 51 CM SIL/GRÅ</v>
          </cell>
        </row>
        <row r="5095">
          <cell r="A5095" t="str">
            <v>2344-4511</v>
          </cell>
          <cell r="B5095" t="str">
            <v>LTC500 HERR 24 V 51 CM SIL/GRÅ</v>
          </cell>
        </row>
        <row r="5096">
          <cell r="A5096" t="str">
            <v>2344-4551</v>
          </cell>
          <cell r="B5096" t="str">
            <v>LTC500 HERR 24 V 55 CM SIL/GR</v>
          </cell>
        </row>
        <row r="5097">
          <cell r="A5097" t="str">
            <v>2344-4551</v>
          </cell>
          <cell r="B5097" t="str">
            <v>LTC500 HERR 24 V 55 CM SIL/GR</v>
          </cell>
        </row>
        <row r="5098">
          <cell r="A5098" t="str">
            <v>2344-4551</v>
          </cell>
          <cell r="B5098" t="str">
            <v>LTC500 HERR 24 V 55 CM SIL/GR</v>
          </cell>
        </row>
        <row r="5099">
          <cell r="A5099" t="str">
            <v>2344-4591</v>
          </cell>
          <cell r="B5099" t="str">
            <v>LTC500 HERR 24 V 59 CM SIL/GR</v>
          </cell>
        </row>
        <row r="5100">
          <cell r="A5100" t="str">
            <v>2344-4591</v>
          </cell>
          <cell r="B5100" t="str">
            <v>LTC500 HERR 24 V 59 CM SIL/GR</v>
          </cell>
        </row>
        <row r="5101">
          <cell r="A5101" t="str">
            <v>2344-4591</v>
          </cell>
          <cell r="B5101" t="str">
            <v>LTC500 HERR 24 V 59 CM SIL/GR</v>
          </cell>
        </row>
        <row r="5102">
          <cell r="A5102" t="str">
            <v>2354-29081</v>
          </cell>
          <cell r="B5102" t="str">
            <v>ÅKULLA SH.ACERA 24V 48CM</v>
          </cell>
        </row>
        <row r="5103">
          <cell r="A5103" t="str">
            <v>2354-29081</v>
          </cell>
          <cell r="B5103" t="str">
            <v>ÅKULLA SH.ACERA 24V 48CM</v>
          </cell>
        </row>
        <row r="5104">
          <cell r="A5104" t="str">
            <v>2354-331415</v>
          </cell>
          <cell r="B5104" t="str">
            <v>ÅKULLA SH.ACERA 24V 58CM</v>
          </cell>
        </row>
        <row r="5105">
          <cell r="A5105" t="str">
            <v>2354-331415</v>
          </cell>
          <cell r="B5105" t="str">
            <v>ÅKULLA SH.ACERA 24V 58CM</v>
          </cell>
        </row>
        <row r="5106">
          <cell r="A5106" t="str">
            <v>2354-4471</v>
          </cell>
          <cell r="B5106" t="str">
            <v>LTC500 DAM 24 V 47 CM RÖD/SILV</v>
          </cell>
        </row>
        <row r="5107">
          <cell r="A5107" t="str">
            <v>2354-4471</v>
          </cell>
          <cell r="B5107" t="str">
            <v>LTC500 DAM 24 V 47 CM RÖD/SILV</v>
          </cell>
        </row>
        <row r="5108">
          <cell r="A5108" t="str">
            <v>2354-4511</v>
          </cell>
          <cell r="B5108" t="str">
            <v>LTC500 DAM 24 V 51 CM RÖD/SIL</v>
          </cell>
        </row>
        <row r="5109">
          <cell r="A5109" t="str">
            <v>2354-4511</v>
          </cell>
          <cell r="B5109" t="str">
            <v>LTC500 DAM 24 V 51 CM RÖD/SIL</v>
          </cell>
        </row>
        <row r="5110">
          <cell r="A5110" t="str">
            <v>2354-4551</v>
          </cell>
          <cell r="B5110" t="str">
            <v>LTC500 DAM 24 V 55 CM RÖD/SIL</v>
          </cell>
        </row>
        <row r="5111">
          <cell r="A5111" t="str">
            <v>2354-4551</v>
          </cell>
          <cell r="B5111" t="str">
            <v>LTC500 DAM 24 V 55 CM RÖD/SIL</v>
          </cell>
        </row>
        <row r="5112">
          <cell r="A5112" t="str">
            <v>2384-337700</v>
          </cell>
          <cell r="B5112" t="str">
            <v>HAMRA HERR SH.DEORE 24V 58CM</v>
          </cell>
        </row>
        <row r="5113">
          <cell r="A5113" t="str">
            <v>2384-337700</v>
          </cell>
          <cell r="B5113" t="str">
            <v>HAMRA HERR SH.DEORE 24V 58CM</v>
          </cell>
        </row>
        <row r="5114">
          <cell r="A5114" t="str">
            <v>2384-337700</v>
          </cell>
          <cell r="B5114" t="str">
            <v>HAMRA HERR SH.DEORE 24V 58CM</v>
          </cell>
        </row>
        <row r="5115">
          <cell r="A5115" t="str">
            <v>2384-397700</v>
          </cell>
          <cell r="B5115" t="str">
            <v>HAMRA HERR SH.DEORE 24V 48CM</v>
          </cell>
        </row>
        <row r="5116">
          <cell r="A5116" t="str">
            <v>2384-397700</v>
          </cell>
          <cell r="B5116" t="str">
            <v>HAMRA HERR SH.DEORE 24V 48CM</v>
          </cell>
        </row>
        <row r="5117">
          <cell r="A5117" t="str">
            <v>2384-397700</v>
          </cell>
          <cell r="B5117" t="str">
            <v>HAMRA HERR SH.DEORE 24V 48CM</v>
          </cell>
        </row>
        <row r="5118">
          <cell r="A5118" t="str">
            <v>2384-4551</v>
          </cell>
          <cell r="B5118" t="str">
            <v>LOGIC LTC640 55 CM HERR</v>
          </cell>
        </row>
        <row r="5119">
          <cell r="A5119" t="str">
            <v>2384-4551</v>
          </cell>
          <cell r="B5119" t="str">
            <v>LOGIC LTC640 55 CM HERR</v>
          </cell>
        </row>
        <row r="5120">
          <cell r="A5120" t="str">
            <v>2384-4551</v>
          </cell>
          <cell r="B5120" t="str">
            <v>LOGIC LTC640 55 CM HERR</v>
          </cell>
        </row>
        <row r="5121">
          <cell r="A5121" t="str">
            <v>2387-4511</v>
          </cell>
          <cell r="B5121" t="str">
            <v>LTC700 HERR 27-V 51 CM SV/ORA</v>
          </cell>
        </row>
        <row r="5122">
          <cell r="A5122" t="str">
            <v>2387-4511</v>
          </cell>
          <cell r="B5122" t="str">
            <v>LTC700 HERR 27-V 51 CM SV/ORA</v>
          </cell>
        </row>
        <row r="5123">
          <cell r="A5123" t="str">
            <v>2387-4511</v>
          </cell>
          <cell r="B5123" t="str">
            <v>LTC700 HERR 27-V 51 CM SV/ORA</v>
          </cell>
        </row>
        <row r="5124">
          <cell r="A5124" t="str">
            <v>2387-4551</v>
          </cell>
          <cell r="B5124" t="str">
            <v>LTC700 HERR 27-V 55 CM SV/ORA</v>
          </cell>
        </row>
        <row r="5125">
          <cell r="A5125" t="str">
            <v>2387-4551</v>
          </cell>
          <cell r="B5125" t="str">
            <v>LTC700 HERR 27-V 55 CM SV/ORA</v>
          </cell>
        </row>
        <row r="5126">
          <cell r="A5126" t="str">
            <v>2387-4551</v>
          </cell>
          <cell r="B5126" t="str">
            <v>LTC700 HERR 27-V 55 CM SV/ORA</v>
          </cell>
        </row>
        <row r="5127">
          <cell r="A5127" t="str">
            <v>2394-4511</v>
          </cell>
          <cell r="B5127" t="str">
            <v>LOGIC LTC640 51 CM DAM</v>
          </cell>
        </row>
        <row r="5128">
          <cell r="A5128" t="str">
            <v>2394-4511</v>
          </cell>
          <cell r="B5128" t="str">
            <v>LOGIC LTC640 51 CM DAM</v>
          </cell>
        </row>
        <row r="5129">
          <cell r="A5129" t="str">
            <v>2394-4511</v>
          </cell>
          <cell r="B5129" t="str">
            <v>LOGIC LTC640 51 CM DAM</v>
          </cell>
        </row>
        <row r="5130">
          <cell r="A5130" t="str">
            <v>2397-4511</v>
          </cell>
          <cell r="B5130" t="str">
            <v>LTC700 DAM 27-V 51 CM SV/ORAN</v>
          </cell>
        </row>
        <row r="5131">
          <cell r="A5131" t="str">
            <v>2397-4511</v>
          </cell>
          <cell r="B5131" t="str">
            <v>LTC700 DAM 27-V 51 CM SV/ORAN</v>
          </cell>
        </row>
        <row r="5132">
          <cell r="A5132" t="str">
            <v>2397-4511</v>
          </cell>
          <cell r="B5132" t="str">
            <v>LTC700 DAM 27-V 51 CM SV/ORAN</v>
          </cell>
        </row>
        <row r="5133">
          <cell r="A5133" t="str">
            <v>2397-4551</v>
          </cell>
          <cell r="B5133" t="str">
            <v>LTC700 DAM 27-V 55 CM SV/ORAN</v>
          </cell>
        </row>
        <row r="5134">
          <cell r="A5134" t="str">
            <v>2397-4551</v>
          </cell>
          <cell r="B5134" t="str">
            <v>LTC700 DAM 27-V 55 CM SV/ORAN</v>
          </cell>
        </row>
        <row r="5135">
          <cell r="A5135" t="str">
            <v>2397-4551</v>
          </cell>
          <cell r="B5135" t="str">
            <v>LTC700 DAM 27-V 55 CM SV/ORAN</v>
          </cell>
        </row>
        <row r="5136">
          <cell r="A5136" t="str">
            <v>2400-2087</v>
          </cell>
          <cell r="B5136" t="str">
            <v>MUNIN*POJK/FLICK MTB 0V 26,5CM</v>
          </cell>
        </row>
        <row r="5137">
          <cell r="A5137" t="str">
            <v>2400-2087</v>
          </cell>
          <cell r="B5137" t="str">
            <v>MUNIN*POJK/FLICK MTB 0V 26,5CM</v>
          </cell>
        </row>
        <row r="5138">
          <cell r="A5138" t="str">
            <v>2400-2087</v>
          </cell>
          <cell r="B5138" t="str">
            <v>MUNIN*POJK/FLICK MTB 0V 26,5CM</v>
          </cell>
        </row>
        <row r="5139">
          <cell r="A5139" t="str">
            <v>2401-4381</v>
          </cell>
          <cell r="B5139" t="str">
            <v>BTC700 POJK 21V 38CM SVART</v>
          </cell>
        </row>
        <row r="5140">
          <cell r="A5140" t="str">
            <v>2401-4381</v>
          </cell>
          <cell r="B5140" t="str">
            <v>BTC700 POJK 21V 38CM SVART</v>
          </cell>
        </row>
        <row r="5141">
          <cell r="A5141" t="str">
            <v>2401-4381</v>
          </cell>
          <cell r="B5141" t="str">
            <v>BTC700 POJK 21V 38CM SVART</v>
          </cell>
        </row>
        <row r="5142">
          <cell r="A5142" t="str">
            <v>2403-4331</v>
          </cell>
          <cell r="B5142" t="str">
            <v>BTC230  POJK 20" 3V 33CM MÖRKB</v>
          </cell>
        </row>
        <row r="5143">
          <cell r="A5143" t="str">
            <v>2403-4331</v>
          </cell>
          <cell r="B5143" t="str">
            <v>BTC230  POJK 20" 3V 33CM MÖRKB</v>
          </cell>
        </row>
        <row r="5144">
          <cell r="A5144" t="str">
            <v>2403-4331</v>
          </cell>
          <cell r="B5144" t="str">
            <v>BTC230  POJK 20" 3V 33CM MÖRKB</v>
          </cell>
        </row>
        <row r="5145">
          <cell r="A5145" t="str">
            <v>2421-367177</v>
          </cell>
          <cell r="B5145" t="str">
            <v>VALE SH.ALTUS/C-050. 21V 40CM</v>
          </cell>
        </row>
        <row r="5146">
          <cell r="A5146" t="str">
            <v>2421-367177</v>
          </cell>
          <cell r="B5146" t="str">
            <v>VALE SH.ALTUS/C-050. 21V 40CM</v>
          </cell>
        </row>
        <row r="5147">
          <cell r="A5147" t="str">
            <v>2421-367177</v>
          </cell>
          <cell r="B5147" t="str">
            <v>VALE SH.ALTUS/C-050. 21V 40CM</v>
          </cell>
        </row>
        <row r="5148">
          <cell r="A5148" t="str">
            <v>2433-3415</v>
          </cell>
          <cell r="B5148" t="str">
            <v>SAGA FLICK SH.INTER 3V 36CM</v>
          </cell>
        </row>
        <row r="5149">
          <cell r="A5149" t="str">
            <v>2433-3415</v>
          </cell>
          <cell r="B5149" t="str">
            <v>SAGA FLICK SH.INTER 3V 36CM</v>
          </cell>
        </row>
        <row r="5150">
          <cell r="A5150" t="str">
            <v>2433-3415</v>
          </cell>
          <cell r="B5150" t="str">
            <v>SAGA FLICK SH.INTER 3V 36CM</v>
          </cell>
        </row>
        <row r="5151">
          <cell r="A5151" t="str">
            <v>2433-4331</v>
          </cell>
          <cell r="B5151" t="str">
            <v>BTC230 FLICK 20" 3V 33CM SILVE</v>
          </cell>
        </row>
        <row r="5152">
          <cell r="A5152" t="str">
            <v>2433-4331</v>
          </cell>
          <cell r="B5152" t="str">
            <v>BTC230 FLICK 20" 3V 33CM SILVE</v>
          </cell>
        </row>
        <row r="5153">
          <cell r="A5153" t="str">
            <v>2433-4331</v>
          </cell>
          <cell r="B5153" t="str">
            <v>BTC230 FLICK 20" 3V 33CM SILVE</v>
          </cell>
        </row>
        <row r="5154">
          <cell r="A5154" t="str">
            <v>2443-3657</v>
          </cell>
          <cell r="B5154" t="str">
            <v>TORN MTB SH.NEXUS 3V 40CM</v>
          </cell>
        </row>
        <row r="5155">
          <cell r="A5155" t="str">
            <v>2443-3657</v>
          </cell>
          <cell r="B5155" t="str">
            <v>TORN MTB SH.NEXUS 3V 40CM</v>
          </cell>
        </row>
        <row r="5156">
          <cell r="A5156" t="str">
            <v>2443-3657</v>
          </cell>
          <cell r="B5156" t="str">
            <v>TORN MTB SH.NEXUS 3V 40CM</v>
          </cell>
        </row>
        <row r="5157">
          <cell r="A5157" t="str">
            <v>2443-4381</v>
          </cell>
          <cell r="B5157" t="str">
            <v>BTC430 POJK 24" 3V 38CM SILVE</v>
          </cell>
        </row>
        <row r="5158">
          <cell r="A5158" t="str">
            <v>2443-4381</v>
          </cell>
          <cell r="B5158" t="str">
            <v>BTC430 POJK 24" 3V 38CM SILVE</v>
          </cell>
        </row>
        <row r="5159">
          <cell r="A5159" t="str">
            <v>2443-4381</v>
          </cell>
          <cell r="B5159" t="str">
            <v>BTC430 POJK 24" 3V 38CM SILVE</v>
          </cell>
        </row>
        <row r="5160">
          <cell r="A5160" t="str">
            <v>2447-4381</v>
          </cell>
          <cell r="B5160" t="str">
            <v>BTC470 POJK 7V 38CM MATT GRÅ</v>
          </cell>
        </row>
        <row r="5161">
          <cell r="A5161" t="str">
            <v>2447-4381</v>
          </cell>
          <cell r="B5161" t="str">
            <v>BTC470 POJK 7V 38CM MATT GRÅ</v>
          </cell>
        </row>
        <row r="5162">
          <cell r="A5162" t="str">
            <v>2447-4381</v>
          </cell>
          <cell r="B5162" t="str">
            <v>BTC470 POJK 7V 38CM MATT GRÅ</v>
          </cell>
        </row>
        <row r="5163">
          <cell r="A5163" t="str">
            <v>2453-4381</v>
          </cell>
          <cell r="B5163" t="str">
            <v>BTC430 FLICK 24"3V 38CM SILVE</v>
          </cell>
        </row>
        <row r="5164">
          <cell r="A5164" t="str">
            <v>2453-4381</v>
          </cell>
          <cell r="B5164" t="str">
            <v>BTC430 FLICK 24"3V 38CM SILVE</v>
          </cell>
        </row>
        <row r="5165">
          <cell r="A5165" t="str">
            <v>2453-4381</v>
          </cell>
          <cell r="B5165" t="str">
            <v>BTC430 FLICK 24"3V 38CM SILVE</v>
          </cell>
        </row>
        <row r="5166">
          <cell r="A5166" t="str">
            <v>2453-4382</v>
          </cell>
          <cell r="B5166" t="str">
            <v>BTC430 FLICK 24"3V 38CM RÖD</v>
          </cell>
        </row>
        <row r="5167">
          <cell r="A5167" t="str">
            <v>2453-4382</v>
          </cell>
          <cell r="B5167" t="str">
            <v>BTC430 FLICK 24"3V 38CM RÖD</v>
          </cell>
        </row>
        <row r="5168">
          <cell r="A5168" t="str">
            <v>2453-4382</v>
          </cell>
          <cell r="B5168" t="str">
            <v>BTC430 FLICK 24"3V 38CM RÖD</v>
          </cell>
        </row>
        <row r="5169">
          <cell r="A5169" t="str">
            <v>2457-4381</v>
          </cell>
          <cell r="B5169" t="str">
            <v>BTC470 FLICK 7V 38CM MATT GRÅ</v>
          </cell>
        </row>
        <row r="5170">
          <cell r="A5170" t="str">
            <v>2457-4381</v>
          </cell>
          <cell r="B5170" t="str">
            <v>BTC470 FLICK 7V 38CM MATT GRÅ</v>
          </cell>
        </row>
        <row r="5171">
          <cell r="A5171" t="str">
            <v>2457-4381</v>
          </cell>
          <cell r="B5171" t="str">
            <v>BTC470 FLICK 7V 38CM MATT GRÅ</v>
          </cell>
        </row>
        <row r="5172">
          <cell r="A5172" t="str">
            <v>2493-3715</v>
          </cell>
          <cell r="B5172" t="str">
            <v>IDUN FLICK SH.INTER 3V 43CM</v>
          </cell>
        </row>
        <row r="5173">
          <cell r="A5173" t="str">
            <v>2493-3715</v>
          </cell>
          <cell r="B5173" t="str">
            <v>IDUN FLICK SH.INTER 3V 43CM</v>
          </cell>
        </row>
        <row r="5174">
          <cell r="A5174" t="str">
            <v>2493-3715</v>
          </cell>
          <cell r="B5174" t="str">
            <v>IDUN FLICK SH.INTER 3V 43CM</v>
          </cell>
        </row>
        <row r="5175">
          <cell r="A5175" t="str">
            <v>2493-4431</v>
          </cell>
          <cell r="B5175" t="str">
            <v>BCT630 26" 3V 43 CM RÖD</v>
          </cell>
        </row>
        <row r="5176">
          <cell r="A5176" t="str">
            <v>2493-4431</v>
          </cell>
          <cell r="B5176" t="str">
            <v>BCT630 26" 3V 43 CM RÖD</v>
          </cell>
        </row>
        <row r="5177">
          <cell r="A5177" t="str">
            <v>2493-4431</v>
          </cell>
          <cell r="B5177" t="str">
            <v>BCT630 26" 3V 43 CM RÖD</v>
          </cell>
        </row>
        <row r="5178">
          <cell r="A5178" t="str">
            <v>2493-4432</v>
          </cell>
          <cell r="B5178" t="str">
            <v>BCT630 26" 3V 43 CM LILA</v>
          </cell>
        </row>
        <row r="5179">
          <cell r="A5179" t="str">
            <v>2493-4432</v>
          </cell>
          <cell r="B5179" t="str">
            <v>BCT630 26" 3V 43 CM LILA</v>
          </cell>
        </row>
        <row r="5180">
          <cell r="A5180" t="str">
            <v>2493-4432</v>
          </cell>
          <cell r="B5180" t="str">
            <v>BCT630 26" 3V 43 CM LILA</v>
          </cell>
        </row>
        <row r="5181">
          <cell r="A5181" t="str">
            <v>2493-4471</v>
          </cell>
          <cell r="B5181" t="str">
            <v>BCT630 26" 3V 47 CM RÖD</v>
          </cell>
        </row>
        <row r="5182">
          <cell r="A5182" t="str">
            <v>2493-4471</v>
          </cell>
          <cell r="B5182" t="str">
            <v>BCT630 26" 3V 47 CM RÖD</v>
          </cell>
        </row>
        <row r="5183">
          <cell r="A5183" t="str">
            <v>2493-4471</v>
          </cell>
          <cell r="B5183" t="str">
            <v>BCT630 26" 3V 47 CM RÖD</v>
          </cell>
        </row>
        <row r="5184">
          <cell r="A5184" t="str">
            <v>2493-4472</v>
          </cell>
          <cell r="B5184" t="str">
            <v>BCT630 26" 3V 47 CM LILA</v>
          </cell>
        </row>
        <row r="5185">
          <cell r="A5185" t="str">
            <v>2493-4472</v>
          </cell>
          <cell r="B5185" t="str">
            <v>BCT630 26" 3V 47 CM LILA</v>
          </cell>
        </row>
        <row r="5186">
          <cell r="A5186" t="str">
            <v>2493-4472</v>
          </cell>
          <cell r="B5186" t="str">
            <v>BCT630 26" 3V 47 CM LILA</v>
          </cell>
        </row>
        <row r="5187">
          <cell r="A5187" t="str">
            <v>2497-4471</v>
          </cell>
          <cell r="B5187" t="str">
            <v>BTC670 FLICK 7V 47CM SILVER</v>
          </cell>
        </row>
        <row r="5188">
          <cell r="A5188" t="str">
            <v>2497-4471</v>
          </cell>
          <cell r="B5188" t="str">
            <v>BTC670 FLICK 7V 47CM SILVER</v>
          </cell>
        </row>
        <row r="5189">
          <cell r="A5189" t="str">
            <v>2497-4471</v>
          </cell>
          <cell r="B5189" t="str">
            <v>BTC670 FLICK 7V 47CM SILVER</v>
          </cell>
        </row>
        <row r="5190">
          <cell r="A5190" t="str">
            <v>2497-4511</v>
          </cell>
          <cell r="B5190" t="str">
            <v>BTC670 FLICK 7V 51CM SILVER</v>
          </cell>
        </row>
        <row r="5191">
          <cell r="A5191" t="str">
            <v>2497-4511</v>
          </cell>
          <cell r="B5191" t="str">
            <v>BTC670 FLICK 7V 51CM SILVER</v>
          </cell>
        </row>
        <row r="5192">
          <cell r="A5192" t="str">
            <v>2497-4511</v>
          </cell>
          <cell r="B5192" t="str">
            <v>BTC670 FLICK 7V 51CM SILVER</v>
          </cell>
        </row>
        <row r="5193">
          <cell r="A5193" t="str">
            <v>2593-3115</v>
          </cell>
          <cell r="B5193" t="str">
            <v>DANA DAM SH.INTER 3V 53CM KORG</v>
          </cell>
        </row>
        <row r="5194">
          <cell r="A5194" t="str">
            <v>2593-3115</v>
          </cell>
          <cell r="B5194" t="str">
            <v>DANA DAM SH.INTER 3V 53CM KORG</v>
          </cell>
        </row>
        <row r="5195">
          <cell r="A5195" t="str">
            <v>2593-3115</v>
          </cell>
          <cell r="B5195" t="str">
            <v>DANA DAM SH.INTER 3V 53CM KORG</v>
          </cell>
        </row>
        <row r="5196">
          <cell r="A5196" t="str">
            <v>2593-4471</v>
          </cell>
          <cell r="B5196" t="str">
            <v>CTC 530 DAM 3V 47 SVART   KORG</v>
          </cell>
        </row>
        <row r="5197">
          <cell r="A5197" t="str">
            <v>2593-4471</v>
          </cell>
          <cell r="B5197" t="str">
            <v>CTC 530 DAM 3V 47 SVART   KORG</v>
          </cell>
        </row>
        <row r="5198">
          <cell r="A5198" t="str">
            <v>2593-4471</v>
          </cell>
          <cell r="B5198" t="str">
            <v>CTC 530 DAM 3V 47 SVART   KORG</v>
          </cell>
        </row>
        <row r="5199">
          <cell r="A5199" t="str">
            <v>2593-4511</v>
          </cell>
          <cell r="B5199" t="str">
            <v>CTC 530 DAM 3V 55 SVART   KORG</v>
          </cell>
        </row>
        <row r="5200">
          <cell r="A5200" t="str">
            <v>2593-4511</v>
          </cell>
          <cell r="B5200" t="str">
            <v>CTC 530 DAM 3V 55 SVART   KORG</v>
          </cell>
        </row>
        <row r="5201">
          <cell r="A5201" t="str">
            <v>2593-4511</v>
          </cell>
          <cell r="B5201" t="str">
            <v>CTC 530 DAM 3V 55 SVART   KORG</v>
          </cell>
        </row>
        <row r="5202">
          <cell r="A5202" t="str">
            <v>2707-3269</v>
          </cell>
          <cell r="B5202" t="str">
            <v>SAMÅKER TANDEM SH.N 7V 56/45CM</v>
          </cell>
        </row>
        <row r="5203">
          <cell r="A5203" t="str">
            <v>2707-3269</v>
          </cell>
          <cell r="B5203" t="str">
            <v>SAMÅKER TANDEM SH.N 7V 56/45CM</v>
          </cell>
        </row>
        <row r="5204">
          <cell r="A5204" t="str">
            <v>2707-3269</v>
          </cell>
          <cell r="B5204" t="str">
            <v>SAMÅKER TANDEM SH.N 7V 56/45CM</v>
          </cell>
        </row>
        <row r="5205">
          <cell r="A5205" t="str">
            <v>2903-3146</v>
          </cell>
          <cell r="B5205" t="str">
            <v>LINNE HERR SH.INTER 3V 53CM</v>
          </cell>
        </row>
        <row r="5206">
          <cell r="A5206" t="str">
            <v>2903-3146</v>
          </cell>
          <cell r="B5206" t="str">
            <v>LINNE HERR SH.INTER 3V 53CM</v>
          </cell>
        </row>
        <row r="5207">
          <cell r="A5207" t="str">
            <v>2903-3146</v>
          </cell>
          <cell r="B5207" t="str">
            <v>LINNE HERR SH.INTER 3V 53CM</v>
          </cell>
        </row>
        <row r="5208">
          <cell r="A5208" t="str">
            <v>2903-3346</v>
          </cell>
          <cell r="B5208" t="str">
            <v>LINNE HERR SH.INTER 3V 58CM</v>
          </cell>
        </row>
        <row r="5209">
          <cell r="A5209" t="str">
            <v>2903-3346</v>
          </cell>
          <cell r="B5209" t="str">
            <v>LINNE HERR SH.INTER 3V 58CM</v>
          </cell>
        </row>
        <row r="5210">
          <cell r="A5210" t="str">
            <v>2903-3346</v>
          </cell>
          <cell r="B5210" t="str">
            <v>LINNE HERR SH.INTER 3V 58CM</v>
          </cell>
        </row>
        <row r="5211">
          <cell r="A5211" t="str">
            <v>2903-3357</v>
          </cell>
          <cell r="B5211" t="str">
            <v>LINNE HERR SH.INTER 3V 58CM</v>
          </cell>
        </row>
        <row r="5212">
          <cell r="A5212" t="str">
            <v>2903-3357</v>
          </cell>
          <cell r="B5212" t="str">
            <v>LINNE HERR SH.INTER 3V 58CM</v>
          </cell>
        </row>
        <row r="5213">
          <cell r="A5213" t="str">
            <v>2903-3357</v>
          </cell>
          <cell r="B5213" t="str">
            <v>LINNE HERR SH.INTER 3V 58CM</v>
          </cell>
        </row>
        <row r="5214">
          <cell r="A5214" t="str">
            <v>2903-4511</v>
          </cell>
          <cell r="B5214" t="str">
            <v>CTC 830 HERR 3V 51CM SILVER</v>
          </cell>
        </row>
        <row r="5215">
          <cell r="A5215" t="str">
            <v>2903-4511</v>
          </cell>
          <cell r="B5215" t="str">
            <v>CTC 830 HERR 3V 51CM SILVER</v>
          </cell>
        </row>
        <row r="5216">
          <cell r="A5216" t="str">
            <v>2903-4511</v>
          </cell>
          <cell r="B5216" t="str">
            <v>CTC 830 HERR 3V 51CM SILVER</v>
          </cell>
        </row>
        <row r="5217">
          <cell r="A5217" t="str">
            <v>2903-4512</v>
          </cell>
          <cell r="B5217" t="str">
            <v>CTC 830 HERR 3V 51CM SVART</v>
          </cell>
        </row>
        <row r="5218">
          <cell r="A5218" t="str">
            <v>2903-4512</v>
          </cell>
          <cell r="B5218" t="str">
            <v>CTC 830 HERR 3V 51CM SVART</v>
          </cell>
        </row>
        <row r="5219">
          <cell r="A5219" t="str">
            <v>2903-4512</v>
          </cell>
          <cell r="B5219" t="str">
            <v>CTC 830 HERR 3V 51CM SVART</v>
          </cell>
        </row>
        <row r="5220">
          <cell r="A5220" t="str">
            <v>2903-4551</v>
          </cell>
          <cell r="B5220" t="str">
            <v>CTC 830 HERR 3V 55CM SILVER</v>
          </cell>
        </row>
        <row r="5221">
          <cell r="A5221" t="str">
            <v>2903-4551</v>
          </cell>
          <cell r="B5221" t="str">
            <v>CTC 830 HERR 3V 55CM SILVER</v>
          </cell>
        </row>
        <row r="5222">
          <cell r="A5222" t="str">
            <v>2903-4551</v>
          </cell>
          <cell r="B5222" t="str">
            <v>CTC 830 HERR 3V 55CM SILVER</v>
          </cell>
        </row>
        <row r="5223">
          <cell r="A5223" t="str">
            <v>2903-4552</v>
          </cell>
          <cell r="B5223" t="str">
            <v>CTC 830 HERR 3V 55CM SVART</v>
          </cell>
        </row>
        <row r="5224">
          <cell r="A5224" t="str">
            <v>2903-4552</v>
          </cell>
          <cell r="B5224" t="str">
            <v>CTC 830 HERR 3V 55CM SVART</v>
          </cell>
        </row>
        <row r="5225">
          <cell r="A5225" t="str">
            <v>2903-4552</v>
          </cell>
          <cell r="B5225" t="str">
            <v>CTC 830 HERR 3V 55CM SVART</v>
          </cell>
        </row>
        <row r="5226">
          <cell r="A5226" t="str">
            <v>2907-4511</v>
          </cell>
          <cell r="B5226" t="str">
            <v>CTC 700 HERR 7V 51CM SILVER</v>
          </cell>
        </row>
        <row r="5227">
          <cell r="A5227" t="str">
            <v>2907-4511</v>
          </cell>
          <cell r="B5227" t="str">
            <v>CTC 700 HERR 7V 51CM SILVER</v>
          </cell>
        </row>
        <row r="5228">
          <cell r="A5228" t="str">
            <v>2907-4511</v>
          </cell>
          <cell r="B5228" t="str">
            <v>CTC 700 HERR 7V 51CM SILVER</v>
          </cell>
        </row>
        <row r="5229">
          <cell r="A5229" t="str">
            <v>2907-4512</v>
          </cell>
          <cell r="B5229" t="str">
            <v>CTC 700 HERR 7V 51CM MÖRKBLÅ</v>
          </cell>
        </row>
        <row r="5230">
          <cell r="A5230" t="str">
            <v>2907-4512</v>
          </cell>
          <cell r="B5230" t="str">
            <v>CTC 700 HERR 7V 51CM MÖRKBLÅ</v>
          </cell>
        </row>
        <row r="5231">
          <cell r="A5231" t="str">
            <v>2907-4512</v>
          </cell>
          <cell r="B5231" t="str">
            <v>CTC 700 HERR 7V 51CM MÖRKBLÅ</v>
          </cell>
        </row>
        <row r="5232">
          <cell r="A5232" t="str">
            <v>2907-4551</v>
          </cell>
          <cell r="B5232" t="str">
            <v>CTC 700 HERR 7V 55CM SILVER</v>
          </cell>
        </row>
        <row r="5233">
          <cell r="A5233" t="str">
            <v>2907-4551</v>
          </cell>
          <cell r="B5233" t="str">
            <v>CTC 700 HERR 7V 55CM SILVER</v>
          </cell>
        </row>
        <row r="5234">
          <cell r="A5234" t="str">
            <v>2907-4551</v>
          </cell>
          <cell r="B5234" t="str">
            <v>CTC 700 HERR 7V 55CM SILVER</v>
          </cell>
        </row>
        <row r="5235">
          <cell r="A5235" t="str">
            <v>2907-4552</v>
          </cell>
          <cell r="B5235" t="str">
            <v>CTC 700 HERR 7V 55CM MÖRKBLÅ</v>
          </cell>
        </row>
        <row r="5236">
          <cell r="A5236" t="str">
            <v>2907-4552</v>
          </cell>
          <cell r="B5236" t="str">
            <v>CTC 700 HERR 7V 55CM MÖRKBLÅ</v>
          </cell>
        </row>
        <row r="5237">
          <cell r="A5237" t="str">
            <v>2907-4552</v>
          </cell>
          <cell r="B5237" t="str">
            <v>CTC 700 HERR 7V 55CM MÖRKBLÅ</v>
          </cell>
        </row>
        <row r="5238">
          <cell r="A5238" t="str">
            <v>2907-4591</v>
          </cell>
          <cell r="B5238" t="str">
            <v>CTC 700 HERR 7V 59CM SILVER</v>
          </cell>
        </row>
        <row r="5239">
          <cell r="A5239" t="str">
            <v>2907-4591</v>
          </cell>
          <cell r="B5239" t="str">
            <v>CTC 700 HERR 7V 59CM SILVER</v>
          </cell>
        </row>
        <row r="5240">
          <cell r="A5240" t="str">
            <v>2907-4591</v>
          </cell>
          <cell r="B5240" t="str">
            <v>CTC 700 HERR 7V 59CM SILVER</v>
          </cell>
        </row>
        <row r="5241">
          <cell r="A5241" t="str">
            <v>2913-4511</v>
          </cell>
          <cell r="B5241" t="str">
            <v>CTC 830 DAM 3V 51CM SVART</v>
          </cell>
        </row>
        <row r="5242">
          <cell r="A5242" t="str">
            <v>2913-4511</v>
          </cell>
          <cell r="B5242" t="str">
            <v>CTC 830 DAM 3V 51CM SVART</v>
          </cell>
        </row>
        <row r="5243">
          <cell r="A5243" t="str">
            <v>2913-4511</v>
          </cell>
          <cell r="B5243" t="str">
            <v>CTC 830 DAM 3V 51CM SVART</v>
          </cell>
        </row>
        <row r="5244">
          <cell r="A5244" t="str">
            <v>2913-4512</v>
          </cell>
          <cell r="B5244" t="str">
            <v>CTC 830 DAM 3V 51CM RÖD METALL</v>
          </cell>
        </row>
        <row r="5245">
          <cell r="A5245" t="str">
            <v>2913-4512</v>
          </cell>
          <cell r="B5245" t="str">
            <v>CTC 830 DAM 3V 51CM RÖD METALL</v>
          </cell>
        </row>
        <row r="5246">
          <cell r="A5246" t="str">
            <v>2913-4512</v>
          </cell>
          <cell r="B5246" t="str">
            <v>CTC 830 DAM 3V 51CM RÖD METALL</v>
          </cell>
        </row>
        <row r="5247">
          <cell r="A5247" t="str">
            <v>2917-4511</v>
          </cell>
          <cell r="B5247" t="str">
            <v>CTC 700 DAM 7V 51CM LJUS LILA</v>
          </cell>
        </row>
        <row r="5248">
          <cell r="A5248" t="str">
            <v>2917-4511</v>
          </cell>
          <cell r="B5248" t="str">
            <v>CTC 700 DAM 7V 51CM LJUS LILA</v>
          </cell>
        </row>
        <row r="5249">
          <cell r="A5249" t="str">
            <v>2917-4511</v>
          </cell>
          <cell r="B5249" t="str">
            <v>CTC 700 DAM 7V 51CM LJUS LILA</v>
          </cell>
        </row>
        <row r="5250">
          <cell r="A5250" t="str">
            <v>2917-4512</v>
          </cell>
          <cell r="B5250" t="str">
            <v>CTC 700 DAM 7V 51CM RÖD METALL</v>
          </cell>
        </row>
        <row r="5251">
          <cell r="A5251" t="str">
            <v>2917-4512</v>
          </cell>
          <cell r="B5251" t="str">
            <v>CTC 700 DAM 7V 51CM RÖD METALL</v>
          </cell>
        </row>
        <row r="5252">
          <cell r="A5252" t="str">
            <v>2917-4512</v>
          </cell>
          <cell r="B5252" t="str">
            <v>CTC 700 DAM 7V 51CM RÖD METALL</v>
          </cell>
        </row>
        <row r="5253">
          <cell r="A5253" t="str">
            <v>2953-4511</v>
          </cell>
          <cell r="B5253" t="str">
            <v>CTC 630 DAM 3V 51 SVART   KORG</v>
          </cell>
        </row>
        <row r="5254">
          <cell r="A5254" t="str">
            <v>2953-4511</v>
          </cell>
          <cell r="B5254" t="str">
            <v>CTC 630 DAM 3V 51 SVART   KORG</v>
          </cell>
        </row>
        <row r="5255">
          <cell r="A5255" t="str">
            <v>2953-4511</v>
          </cell>
          <cell r="B5255" t="str">
            <v>CTC 630 DAM 3V 51 SVART   KORG</v>
          </cell>
        </row>
        <row r="5256">
          <cell r="A5256" t="str">
            <v>2953-4512</v>
          </cell>
          <cell r="B5256" t="str">
            <v>CTC 630 DAM 3V 51 RÖD/MET KORG</v>
          </cell>
        </row>
        <row r="5257">
          <cell r="A5257" t="str">
            <v>2953-4512</v>
          </cell>
          <cell r="B5257" t="str">
            <v>CTC 630 DAM 3V 51 RÖD/MET KORG</v>
          </cell>
        </row>
        <row r="5258">
          <cell r="A5258" t="str">
            <v>2953-4512</v>
          </cell>
          <cell r="B5258" t="str">
            <v>CTC 630 DAM 3V 51 RÖD/MET KORG</v>
          </cell>
        </row>
        <row r="5259">
          <cell r="A5259" t="str">
            <v>2957-2156</v>
          </cell>
          <cell r="B5259" t="str">
            <v>TOVE DAM SH.NEXUS 7V 53CM KORG</v>
          </cell>
        </row>
        <row r="5260">
          <cell r="A5260" t="str">
            <v>2957-2156</v>
          </cell>
          <cell r="B5260" t="str">
            <v>TOVE DAM SH.NEXUS 7V 53CM KORG</v>
          </cell>
        </row>
        <row r="5261">
          <cell r="A5261" t="str">
            <v>2957-2156</v>
          </cell>
          <cell r="B5261" t="str">
            <v>TOVE DAM SH.NEXUS 7V 53CM KORG</v>
          </cell>
        </row>
        <row r="5262">
          <cell r="A5262" t="str">
            <v>2957-4511</v>
          </cell>
          <cell r="B5262" t="str">
            <v>CTC 670 DAM 7V 51 SILVER  KORG</v>
          </cell>
        </row>
        <row r="5263">
          <cell r="A5263" t="str">
            <v>2957-4511</v>
          </cell>
          <cell r="B5263" t="str">
            <v>CTC 670 DAM 7V 51 SILVER  KORG</v>
          </cell>
        </row>
        <row r="5264">
          <cell r="A5264" t="str">
            <v>2957-4511</v>
          </cell>
          <cell r="B5264" t="str">
            <v>CTC 670 DAM 7V 51 SILVER  KORG</v>
          </cell>
        </row>
        <row r="5265">
          <cell r="A5265" t="str">
            <v>2957-4512</v>
          </cell>
          <cell r="B5265" t="str">
            <v>CTC 670 DAM 7V 51 M/LILA  KORG</v>
          </cell>
        </row>
        <row r="5266">
          <cell r="A5266" t="str">
            <v>2957-4512</v>
          </cell>
          <cell r="B5266" t="str">
            <v>CTC 670 DAM 7V 51 M/LILA  KORG</v>
          </cell>
        </row>
        <row r="5267">
          <cell r="A5267" t="str">
            <v>2957-4512</v>
          </cell>
          <cell r="B5267" t="str">
            <v>CTC 670 DAM 7V 51 M/LILA  KORG</v>
          </cell>
        </row>
        <row r="5268">
          <cell r="A5268" t="str">
            <v>7933-4511</v>
          </cell>
          <cell r="B5268" t="str">
            <v>DAM SRAM 3V 51CM KORG FOLKHÄL</v>
          </cell>
        </row>
        <row r="5269">
          <cell r="A5269" t="str">
            <v>7933-4511</v>
          </cell>
          <cell r="B5269" t="str">
            <v>DAM SRAM 3V 51CM KORG FOLKHÄL</v>
          </cell>
        </row>
        <row r="5270">
          <cell r="A5270" t="str">
            <v>7933-4511</v>
          </cell>
          <cell r="B5270" t="str">
            <v>DAM SRAM 3V 51CM KORG FOLKHÄL</v>
          </cell>
        </row>
        <row r="5271">
          <cell r="A5271" t="str">
            <v>7947-4511</v>
          </cell>
          <cell r="B5271" t="str">
            <v>HERR SRAM 7V 51CM FOLKHÄLSOCYK</v>
          </cell>
        </row>
        <row r="5272">
          <cell r="A5272" t="str">
            <v>7947-4511</v>
          </cell>
          <cell r="B5272" t="str">
            <v>HERR SRAM 7V 51CM FOLKHÄLSOCYK</v>
          </cell>
        </row>
        <row r="5273">
          <cell r="A5273" t="str">
            <v>7947-4511</v>
          </cell>
          <cell r="B5273" t="str">
            <v>HERR SRAM 7V 51CM FOLKHÄLSOCYK</v>
          </cell>
        </row>
        <row r="5274">
          <cell r="A5274" t="str">
            <v>7947-4551</v>
          </cell>
          <cell r="B5274" t="str">
            <v>HERR SRAM 7V 55CM FOLKHÄLSOCYK</v>
          </cell>
        </row>
        <row r="5275">
          <cell r="A5275" t="str">
            <v>7947-4551</v>
          </cell>
          <cell r="B5275" t="str">
            <v>HERR SRAM 7V 55CM FOLKHÄLSOCYK</v>
          </cell>
        </row>
        <row r="5276">
          <cell r="A5276" t="str">
            <v>7947-4551</v>
          </cell>
          <cell r="B5276" t="str">
            <v>HERR SRAM 7V 55CM FOLKHÄLSOCYK</v>
          </cell>
        </row>
        <row r="5277">
          <cell r="A5277" t="str">
            <v>7957-4511</v>
          </cell>
          <cell r="B5277" t="str">
            <v>DAM SRAM 7V 51CM  FOLKHÄL</v>
          </cell>
        </row>
        <row r="5278">
          <cell r="A5278" t="str">
            <v>7957-4511</v>
          </cell>
          <cell r="B5278" t="str">
            <v>DAM SRAM 7V 51CM  FOLKHÄL</v>
          </cell>
        </row>
        <row r="5279">
          <cell r="A5279" t="str">
            <v>7957-4511</v>
          </cell>
          <cell r="B5279" t="str">
            <v>DAM SRAM 7V 51CM  FOLKHÄL</v>
          </cell>
        </row>
        <row r="5280">
          <cell r="A5280" t="str">
            <v>9017-3792</v>
          </cell>
          <cell r="B5280" t="str">
            <v>BIANCHI MTB SH.XTR 27V 43CM</v>
          </cell>
        </row>
        <row r="5281">
          <cell r="A5281" t="str">
            <v>9017-3792</v>
          </cell>
          <cell r="B5281" t="str">
            <v>BIANCHI MTB SH.XTR 27V 43CM</v>
          </cell>
        </row>
        <row r="5282">
          <cell r="A5282" t="str">
            <v>9017-3792</v>
          </cell>
          <cell r="B5282" t="str">
            <v>BIANCHI MTB SH.XTR 27V 43CM</v>
          </cell>
        </row>
        <row r="5283">
          <cell r="A5283" t="str">
            <v>9809-3292</v>
          </cell>
          <cell r="B5283" t="str">
            <v>ILIONS TRIAL SH.XTR 9V 31,5 CM</v>
          </cell>
        </row>
        <row r="5284">
          <cell r="A5284" t="str">
            <v>9809-3292</v>
          </cell>
          <cell r="B5284" t="str">
            <v>ILIONS TRIAL SH.XTR 9V 31,5 CM</v>
          </cell>
        </row>
        <row r="5285">
          <cell r="A5285" t="str">
            <v>9809-3292</v>
          </cell>
          <cell r="B5285" t="str">
            <v>ILIONS TRIAL SH.XTR 9V 31,5 CM</v>
          </cell>
        </row>
        <row r="5286">
          <cell r="A5286" t="str">
            <v>Y6C3065111</v>
          </cell>
          <cell r="B5286" t="str">
            <v>LTC800 KAMPANJ HERR VR</v>
          </cell>
        </row>
        <row r="5287">
          <cell r="A5287" t="str">
            <v>Y6C3065111</v>
          </cell>
          <cell r="B5287" t="str">
            <v>LTC800 KAMPANJ HERR VR</v>
          </cell>
        </row>
        <row r="5288">
          <cell r="A5288" t="str">
            <v>Y6C3065111</v>
          </cell>
          <cell r="B5288" t="str">
            <v>LTC800 KAMPANJ HERR VR</v>
          </cell>
        </row>
        <row r="5289">
          <cell r="A5289" t="str">
            <v>Y6C3065511</v>
          </cell>
          <cell r="B5289" t="str">
            <v>LTC800 KAMPANJ HERR VR</v>
          </cell>
        </row>
        <row r="5290">
          <cell r="A5290" t="str">
            <v>Y6C3065511</v>
          </cell>
          <cell r="B5290" t="str">
            <v>LTC800 KAMPANJ HERR VR</v>
          </cell>
        </row>
        <row r="5291">
          <cell r="A5291" t="str">
            <v>Y6C3065511</v>
          </cell>
          <cell r="B5291" t="str">
            <v>LTC800 KAMPANJ HERR VR</v>
          </cell>
        </row>
        <row r="5292">
          <cell r="A5292" t="str">
            <v>Y6C3164711</v>
          </cell>
          <cell r="B5292" t="str">
            <v>LTC800 KAMPANJ DAM VR</v>
          </cell>
        </row>
        <row r="5293">
          <cell r="A5293" t="str">
            <v>Y6C3164711</v>
          </cell>
          <cell r="B5293" t="str">
            <v>LTC800 KAMPANJ DAM VR</v>
          </cell>
        </row>
        <row r="5294">
          <cell r="A5294" t="str">
            <v>Y6C3164711</v>
          </cell>
          <cell r="B5294" t="str">
            <v>LTC800 KAMPANJ DAM VR</v>
          </cell>
        </row>
        <row r="5295">
          <cell r="A5295" t="str">
            <v>Y6C3165111</v>
          </cell>
          <cell r="B5295" t="str">
            <v>LTC800 KAMPANJ DAM VR</v>
          </cell>
        </row>
        <row r="5296">
          <cell r="A5296" t="str">
            <v>Y6C3165111</v>
          </cell>
          <cell r="B5296" t="str">
            <v>LTC800 KAMPANJ DAM VR</v>
          </cell>
        </row>
        <row r="5297">
          <cell r="A5297" t="str">
            <v>Y6C3165111</v>
          </cell>
          <cell r="B5297" t="str">
            <v>LTC800 KAMPANJ DAM VR</v>
          </cell>
        </row>
        <row r="5298">
          <cell r="A5298" t="str">
            <v>Y6M2735111</v>
          </cell>
          <cell r="B5298" t="str">
            <v>MONARK KAMPANJ 3-V SVART</v>
          </cell>
        </row>
        <row r="5299">
          <cell r="A5299" t="str">
            <v>Y6M2735111</v>
          </cell>
          <cell r="B5299" t="str">
            <v>MONARK KAMPANJ 3-V SVART</v>
          </cell>
        </row>
        <row r="5300">
          <cell r="A5300" t="str">
            <v>Y6M2735111</v>
          </cell>
          <cell r="B5300" t="str">
            <v>MONARK KAMPANJ 3-V SVART</v>
          </cell>
        </row>
        <row r="5301">
          <cell r="A5301" t="str">
            <v>Y7M5934701</v>
          </cell>
          <cell r="B5301" t="str">
            <v>NORDIC TRAD 3 V 47 CM CHA KORG</v>
          </cell>
        </row>
        <row r="5302">
          <cell r="A5302" t="str">
            <v>Y7M5934701</v>
          </cell>
          <cell r="B5302" t="str">
            <v>NORDIC TRAD 3 V 47 CM CHA KORG</v>
          </cell>
        </row>
        <row r="5303">
          <cell r="A5303" t="str">
            <v>Y7M5934701</v>
          </cell>
          <cell r="B5303" t="str">
            <v>NORDIC TRAD 3 V 47 CM CHA KORG</v>
          </cell>
        </row>
        <row r="5304">
          <cell r="A5304" t="str">
            <v>Y7M9075101</v>
          </cell>
          <cell r="B5304" t="str">
            <v>NORDIC TRAD HERR 7V 51 SVART</v>
          </cell>
        </row>
        <row r="5305">
          <cell r="A5305" t="str">
            <v>Y7M9075101</v>
          </cell>
          <cell r="B5305" t="str">
            <v>NORDIC TRAD HERR 7V 51 SVART</v>
          </cell>
        </row>
        <row r="5306">
          <cell r="A5306" t="str">
            <v>Y7M9075101</v>
          </cell>
          <cell r="B5306" t="str">
            <v>NORDIC TRAD HERR 7V 51 SVART</v>
          </cell>
        </row>
        <row r="5307">
          <cell r="A5307" t="str">
            <v>Y7M9075501</v>
          </cell>
          <cell r="B5307" t="str">
            <v>NORDIC TRAD HERR 7V 55 SVART</v>
          </cell>
        </row>
        <row r="5308">
          <cell r="A5308" t="str">
            <v>Y7M9075501</v>
          </cell>
          <cell r="B5308" t="str">
            <v>NORDIC TRAD HERR 7V 55 SVART</v>
          </cell>
        </row>
        <row r="5309">
          <cell r="A5309" t="str">
            <v>Y7M9075501</v>
          </cell>
          <cell r="B5309" t="str">
            <v>NORDIC TRAD HERR 7V 55 SVART</v>
          </cell>
        </row>
        <row r="5310">
          <cell r="A5310" t="str">
            <v>Y7M9075901</v>
          </cell>
          <cell r="B5310" t="str">
            <v>NORDIC TRAD HERR 7V 59 SVART</v>
          </cell>
        </row>
        <row r="5311">
          <cell r="A5311" t="str">
            <v>Y7M9075901</v>
          </cell>
          <cell r="B5311" t="str">
            <v>NORDIC TRAD HERR 7V 59 SVART</v>
          </cell>
        </row>
        <row r="5312">
          <cell r="A5312" t="str">
            <v>Y7M9075901</v>
          </cell>
          <cell r="B5312" t="str">
            <v>NORDIC TRAD HERR 7V 59 SVART</v>
          </cell>
        </row>
        <row r="5313">
          <cell r="A5313" t="str">
            <v>Y7M9175101</v>
          </cell>
          <cell r="B5313" t="str">
            <v>NORDIC TRAD DAM 7V 51 RÖD</v>
          </cell>
        </row>
        <row r="5314">
          <cell r="A5314" t="str">
            <v>Y7M9175101</v>
          </cell>
          <cell r="B5314" t="str">
            <v>NORDIC TRAD DAM 7V 51 RÖD</v>
          </cell>
        </row>
        <row r="5315">
          <cell r="A5315" t="str">
            <v>Y7M9175101</v>
          </cell>
          <cell r="B5315" t="str">
            <v>NORDIC TRAD DAM 7V 51 RÖD</v>
          </cell>
        </row>
        <row r="5316">
          <cell r="A5316" t="str">
            <v>Y7M9175102</v>
          </cell>
          <cell r="B5316" t="str">
            <v>NORDIC TRAD DAM 7V 51 SVART</v>
          </cell>
        </row>
        <row r="5317">
          <cell r="A5317" t="str">
            <v>Y7M9175102</v>
          </cell>
          <cell r="B5317" t="str">
            <v>NORDIC TRAD DAM 7V 51 SVART</v>
          </cell>
        </row>
        <row r="5318">
          <cell r="A5318" t="str">
            <v>Y7M9175102</v>
          </cell>
          <cell r="B5318" t="str">
            <v>NORDIC TRAD DAM 7V 51 SVART</v>
          </cell>
        </row>
        <row r="5319">
          <cell r="A5319" t="str">
            <v>Y7M9435101</v>
          </cell>
          <cell r="B5319" t="str">
            <v>NORDIC TRAD HERR 3V 51 CM GRÖN</v>
          </cell>
        </row>
        <row r="5320">
          <cell r="A5320" t="str">
            <v>Y7M9435101</v>
          </cell>
          <cell r="B5320" t="str">
            <v>NORDIC TRAD HERR 3V 51 CM GRÖN</v>
          </cell>
        </row>
        <row r="5321">
          <cell r="A5321" t="str">
            <v>Y7M9435101</v>
          </cell>
          <cell r="B5321" t="str">
            <v>NORDIC TRAD HERR 3V 51 CM GRÖN</v>
          </cell>
        </row>
        <row r="5322">
          <cell r="A5322" t="str">
            <v>Y7M9435501</v>
          </cell>
          <cell r="B5322" t="str">
            <v>NORDIC TRAD HERR 3V 55 CM GRÖN</v>
          </cell>
        </row>
        <row r="5323">
          <cell r="A5323" t="str">
            <v>Y7M9435501</v>
          </cell>
          <cell r="B5323" t="str">
            <v>NORDIC TRAD HERR 3V 55 CM GRÖN</v>
          </cell>
        </row>
        <row r="5324">
          <cell r="A5324" t="str">
            <v>Y7M9435501</v>
          </cell>
          <cell r="B5324" t="str">
            <v>NORDIC TRAD HERR 3V 55 CM GRÖN</v>
          </cell>
        </row>
        <row r="5325">
          <cell r="A5325" t="str">
            <v>Y7M9435901</v>
          </cell>
          <cell r="B5325" t="str">
            <v>NORDIC TRAD HERR 3V 59 CM GRÖN</v>
          </cell>
        </row>
        <row r="5326">
          <cell r="A5326" t="str">
            <v>Y7M9435901</v>
          </cell>
          <cell r="B5326" t="str">
            <v>NORDIC TRAD HERR 3V 59 CM GRÖN</v>
          </cell>
        </row>
        <row r="5327">
          <cell r="A5327" t="str">
            <v>Y7M9435901</v>
          </cell>
          <cell r="B5327" t="str">
            <v>NORDIC TRAD HERR 3V 59 CM GRÖN</v>
          </cell>
        </row>
        <row r="5328">
          <cell r="A5328" t="str">
            <v>Y7M9535101</v>
          </cell>
          <cell r="B5328" t="str">
            <v>NORDIC TRAD DAM 3V 51 CM BORDE</v>
          </cell>
        </row>
        <row r="5329">
          <cell r="A5329" t="str">
            <v>Y7M9535101</v>
          </cell>
          <cell r="B5329" t="str">
            <v>NORDIC TRAD DAM 3V 51 CM BORDE</v>
          </cell>
        </row>
        <row r="5330">
          <cell r="A5330" t="str">
            <v>Y7M9535101</v>
          </cell>
          <cell r="B5330" t="str">
            <v>NORDIC TRAD DAM 3V 51 CM BORDE</v>
          </cell>
        </row>
        <row r="5331">
          <cell r="A5331" t="str">
            <v>Y7M9535102</v>
          </cell>
          <cell r="B5331" t="str">
            <v>NORDIC TRAD DAM 3V 51 CM SILVE</v>
          </cell>
        </row>
        <row r="5332">
          <cell r="A5332" t="str">
            <v>Y7M9535102</v>
          </cell>
          <cell r="B5332" t="str">
            <v>NORDIC TRAD DAM 3V 51 CM SILVE</v>
          </cell>
        </row>
        <row r="5333">
          <cell r="A5333" t="str">
            <v>Y7M9535102</v>
          </cell>
          <cell r="B5333" t="str">
            <v>NORDIC TRAD DAM 3V 51 CM SILVE</v>
          </cell>
        </row>
        <row r="5334">
          <cell r="A5334" t="str">
            <v>Y7M9735101</v>
          </cell>
          <cell r="B5334" t="str">
            <v>NORD TRAD 3V 51 CHAMPANGE KORG</v>
          </cell>
        </row>
        <row r="5335">
          <cell r="A5335" t="str">
            <v>Y7M9735101</v>
          </cell>
          <cell r="B5335" t="str">
            <v>NORD TRAD 3V 51 CHAMPANGE KORG</v>
          </cell>
        </row>
        <row r="5336">
          <cell r="A5336" t="str">
            <v>Y7M9735101</v>
          </cell>
          <cell r="B5336" t="str">
            <v>NORD TRAD 3V 51 CHAMPANGE KORG</v>
          </cell>
        </row>
        <row r="5337">
          <cell r="A5337" t="str">
            <v>Y7M9735102</v>
          </cell>
          <cell r="B5337" t="str">
            <v>NORD TRAD 3V 51 RÖD MET. KORG</v>
          </cell>
        </row>
        <row r="5338">
          <cell r="A5338" t="str">
            <v>Y7M9735102</v>
          </cell>
          <cell r="B5338" t="str">
            <v>NORD TRAD 3V 51 RÖD MET. KORG</v>
          </cell>
        </row>
        <row r="5339">
          <cell r="A5339" t="str">
            <v>Y7M9735102</v>
          </cell>
          <cell r="B5339" t="str">
            <v>NORD TRAD 3V 51 RÖD MET. KORG</v>
          </cell>
        </row>
        <row r="5340">
          <cell r="A5340" t="str">
            <v>Y7M9775101</v>
          </cell>
          <cell r="B5340" t="str">
            <v>NORDIC TRAD 7V 51CM CHAMP KORG</v>
          </cell>
        </row>
        <row r="5341">
          <cell r="A5341" t="str">
            <v>Y7M9775101</v>
          </cell>
          <cell r="B5341" t="str">
            <v>NORDIC TRAD 7V 51CM CHAMP KORG</v>
          </cell>
        </row>
        <row r="5342">
          <cell r="A5342" t="str">
            <v>Y7M9775101</v>
          </cell>
          <cell r="B5342" t="str">
            <v>NORDIC TRAD 7V 51CM CHAMP KORG</v>
          </cell>
        </row>
        <row r="5343">
          <cell r="A5343" t="str">
            <v>Y7M9775102</v>
          </cell>
          <cell r="B5343" t="str">
            <v>NORDIC TRAD 7V 51CM RÖDMETKORG</v>
          </cell>
        </row>
        <row r="5344">
          <cell r="A5344" t="str">
            <v>Y7M9775102</v>
          </cell>
          <cell r="B5344" t="str">
            <v>NORDIC TRAD 7V 51CM RÖDMETKORG</v>
          </cell>
        </row>
        <row r="5345">
          <cell r="A5345" t="str">
            <v>Y7M9775102</v>
          </cell>
          <cell r="B5345" t="str">
            <v>NORDIC TRAD 7V 51CM RÖDMETKORG</v>
          </cell>
        </row>
        <row r="5346">
          <cell r="A5346" t="str">
            <v>Y7M2205501</v>
          </cell>
          <cell r="B5346" t="str">
            <v>ORIGINAL HERR 0-V 55 SVART</v>
          </cell>
        </row>
        <row r="5347">
          <cell r="A5347" t="str">
            <v>Y7M2205501</v>
          </cell>
          <cell r="B5347" t="str">
            <v>ORIGINAL HERR 0-V 55 SVART</v>
          </cell>
        </row>
        <row r="5348">
          <cell r="A5348" t="str">
            <v>Y7M2205501</v>
          </cell>
          <cell r="B5348" t="str">
            <v>ORIGINAL HERR 0-V 55 SVART</v>
          </cell>
        </row>
        <row r="5349">
          <cell r="A5349" t="str">
            <v>Y7M2305101</v>
          </cell>
          <cell r="B5349" t="str">
            <v>ORIGINAL DAM 0V 51 CM SVART</v>
          </cell>
        </row>
        <row r="5350">
          <cell r="A5350" t="str">
            <v>Y7M2305101</v>
          </cell>
          <cell r="B5350" t="str">
            <v>ORIGINAL DAM 0V 51 CM SVART</v>
          </cell>
        </row>
        <row r="5351">
          <cell r="A5351" t="str">
            <v>Y7M2305101</v>
          </cell>
          <cell r="B5351" t="str">
            <v>ORIGINAL DAM 0V 51 CM SVART</v>
          </cell>
        </row>
        <row r="5352">
          <cell r="A5352" t="str">
            <v>Y7M2235501</v>
          </cell>
          <cell r="B5352" t="str">
            <v>ORIGINAL HERR 3V 55 CM SVART</v>
          </cell>
        </row>
        <row r="5353">
          <cell r="A5353" t="str">
            <v>Y7M2235501</v>
          </cell>
          <cell r="B5353" t="str">
            <v>ORIGINAL HERR 3V 55 CM SVART</v>
          </cell>
        </row>
        <row r="5354">
          <cell r="A5354" t="str">
            <v>Y7M2235501</v>
          </cell>
          <cell r="B5354" t="str">
            <v>ORIGINAL HERR 3V 55 CM SVART</v>
          </cell>
        </row>
        <row r="5355">
          <cell r="A5355" t="str">
            <v>Y7M2335101</v>
          </cell>
          <cell r="B5355" t="str">
            <v>ORIGINAL DAM 3V 51CM SVAR KORG</v>
          </cell>
        </row>
        <row r="5356">
          <cell r="A5356" t="str">
            <v>Y7M2335101</v>
          </cell>
          <cell r="B5356" t="str">
            <v>ORIGINAL DAM 3V 51CM SVAR KORG</v>
          </cell>
        </row>
        <row r="5357">
          <cell r="A5357" t="str">
            <v>Y7M2335101</v>
          </cell>
          <cell r="B5357" t="str">
            <v>ORIGINAL DAM 3V 51CM SVAR KORG</v>
          </cell>
        </row>
        <row r="5358">
          <cell r="A5358" t="str">
            <v>Y7M2335102</v>
          </cell>
          <cell r="B5358" t="str">
            <v>ORIGINAL DAM 3V 51 CM CHAM KOR</v>
          </cell>
        </row>
        <row r="5359">
          <cell r="A5359" t="str">
            <v>Y7M2335102</v>
          </cell>
          <cell r="B5359" t="str">
            <v>ORIGINAL DAM 3V 51 CM CHAM KOR</v>
          </cell>
        </row>
        <row r="5360">
          <cell r="A5360" t="str">
            <v>Y7M2335102</v>
          </cell>
          <cell r="B5360" t="str">
            <v>ORIGINAL DAM 3V 51 CM CHAM KOR</v>
          </cell>
        </row>
        <row r="5361">
          <cell r="A5361" t="str">
            <v>Y7M2375101</v>
          </cell>
          <cell r="B5361" t="str">
            <v>ORIGINAL DAM 7V 51CM BUTGRÖKOR</v>
          </cell>
        </row>
        <row r="5362">
          <cell r="A5362" t="str">
            <v>Y7M2375101</v>
          </cell>
          <cell r="B5362" t="str">
            <v>ORIGINAL DAM 7V 51CM BUTGRÖKOR</v>
          </cell>
        </row>
        <row r="5363">
          <cell r="A5363" t="str">
            <v>Y7M2375101</v>
          </cell>
          <cell r="B5363" t="str">
            <v>ORIGINAL DAM 7V 51CM BUTGRÖKOR</v>
          </cell>
        </row>
        <row r="5364">
          <cell r="A5364" t="str">
            <v>Y7M2375102</v>
          </cell>
          <cell r="B5364" t="str">
            <v>ORIGINAL DAM 7V 51 CM CHAM KOR</v>
          </cell>
        </row>
        <row r="5365">
          <cell r="A5365" t="str">
            <v>Y7M2375102</v>
          </cell>
          <cell r="B5365" t="str">
            <v>ORIGINAL DAM 7V 51 CM CHAM KOR</v>
          </cell>
        </row>
        <row r="5366">
          <cell r="A5366" t="str">
            <v>Y7M2375102</v>
          </cell>
          <cell r="B5366" t="str">
            <v>ORIGINAL DAM 7V 51 CM CHAM KOR</v>
          </cell>
        </row>
        <row r="5367">
          <cell r="A5367" t="str">
            <v>Y6B64I42DB</v>
          </cell>
          <cell r="B5367" t="str">
            <v>MTB CAAL8800 FULL SUSP. XT DIS</v>
          </cell>
        </row>
        <row r="5368">
          <cell r="A5368" t="str">
            <v>Y6B64I42DB</v>
          </cell>
          <cell r="B5368" t="str">
            <v>MTB CAAL8800 FULL SUSP. XT DIS</v>
          </cell>
        </row>
        <row r="5369">
          <cell r="A5369" t="str">
            <v>Y6B64I42DB</v>
          </cell>
          <cell r="B5369" t="str">
            <v>MTB CAAL8800 FULL SUSP. XT DIS</v>
          </cell>
        </row>
        <row r="5370">
          <cell r="A5370" t="str">
            <v>Y6B64I47DB</v>
          </cell>
          <cell r="B5370" t="str">
            <v>MTB CAAL8800 FULL SUSP. XT DIS</v>
          </cell>
        </row>
        <row r="5371">
          <cell r="A5371" t="str">
            <v>Y6B64I47DB</v>
          </cell>
          <cell r="B5371" t="str">
            <v>MTB CAAL8800 FULL SUSP. XT DIS</v>
          </cell>
        </row>
        <row r="5372">
          <cell r="A5372" t="str">
            <v>Y6B64I47DB</v>
          </cell>
          <cell r="B5372" t="str">
            <v>MTB CAAL8800 FULL SUSP. XT DIS</v>
          </cell>
        </row>
        <row r="5373">
          <cell r="A5373" t="str">
            <v>Y6B64I52DB</v>
          </cell>
          <cell r="B5373" t="str">
            <v>MTB CAAL8800 FULL SUSP. XT DIS</v>
          </cell>
        </row>
        <row r="5374">
          <cell r="A5374" t="str">
            <v>Y6B64I52DB</v>
          </cell>
          <cell r="B5374" t="str">
            <v>MTB CAAL8800 FULL SUSP. XT DIS</v>
          </cell>
        </row>
        <row r="5375">
          <cell r="A5375" t="str">
            <v>Y6B64I52DB</v>
          </cell>
          <cell r="B5375" t="str">
            <v>MTB CAAL8800 FULL SUSP. XT DIS</v>
          </cell>
        </row>
        <row r="5376">
          <cell r="A5376" t="str">
            <v>Y7M4473811</v>
          </cell>
          <cell r="B5376" t="str">
            <v>MONARK JUN NEX7 24" SILV KAMPA</v>
          </cell>
        </row>
        <row r="5377">
          <cell r="A5377" t="str">
            <v>Y7M4473811</v>
          </cell>
          <cell r="B5377" t="str">
            <v>MONARK JUN NEX7 24" SILV KAMPA</v>
          </cell>
        </row>
        <row r="5378">
          <cell r="A5378" t="str">
            <v>Y7M4473811</v>
          </cell>
          <cell r="B5378" t="str">
            <v>MONARK JUN NEX7 24" SILV KAMPA</v>
          </cell>
        </row>
        <row r="5379">
          <cell r="A5379" t="str">
            <v>Y7C1643801</v>
          </cell>
          <cell r="B5379" t="str">
            <v>DIRT 164 24V ACERA 38CM MARMÉG</v>
          </cell>
        </row>
        <row r="5380">
          <cell r="A5380" t="str">
            <v>Y7C1643801</v>
          </cell>
          <cell r="B5380" t="str">
            <v>DIRT 164 24V ACERA 38CM MARMÉG</v>
          </cell>
        </row>
        <row r="5381">
          <cell r="A5381" t="str">
            <v>Y7C1643801</v>
          </cell>
          <cell r="B5381" t="str">
            <v>DIRT 164 24V ACERA 38CM MARMÉG</v>
          </cell>
        </row>
        <row r="5382">
          <cell r="A5382" t="str">
            <v>Y7C1643802</v>
          </cell>
          <cell r="B5382" t="str">
            <v>DIRT 164 24V ACERA 38CM MATTSV</v>
          </cell>
        </row>
        <row r="5383">
          <cell r="A5383" t="str">
            <v>Y7C1643802</v>
          </cell>
          <cell r="B5383" t="str">
            <v>DIRT 164 24V ACERA 38CM MATTSV</v>
          </cell>
        </row>
        <row r="5384">
          <cell r="A5384" t="str">
            <v>Y7C1643802</v>
          </cell>
          <cell r="B5384" t="str">
            <v>DIRT 164 24V ACERA 38CM MATTSV</v>
          </cell>
        </row>
        <row r="5385">
          <cell r="A5385" t="str">
            <v>Y7C9035101</v>
          </cell>
          <cell r="B5385" t="str">
            <v>CITY 903 H NEX3 51 MÖRKBLÅ</v>
          </cell>
        </row>
        <row r="5386">
          <cell r="A5386" t="str">
            <v>Y7C9035101</v>
          </cell>
          <cell r="B5386" t="str">
            <v>CITY 903 H NEX3 51 MÖRKBLÅ</v>
          </cell>
        </row>
        <row r="5387">
          <cell r="A5387" t="str">
            <v>Y7C9035101</v>
          </cell>
          <cell r="B5387" t="str">
            <v>CITY 903 H NEX3 51 MÖRKBLÅ</v>
          </cell>
        </row>
        <row r="5388">
          <cell r="A5388" t="str">
            <v>Y7C9035501</v>
          </cell>
          <cell r="B5388" t="str">
            <v>CITY 903 H NEX3 55 MÖRKBLÅ</v>
          </cell>
        </row>
        <row r="5389">
          <cell r="A5389" t="str">
            <v>Y7C9035501</v>
          </cell>
          <cell r="B5389" t="str">
            <v>CITY 903 H NEX3 55 MÖRKBLÅ</v>
          </cell>
        </row>
        <row r="5390">
          <cell r="A5390" t="str">
            <v>Y7C9035501</v>
          </cell>
          <cell r="B5390" t="str">
            <v>CITY 903 H NEX3 55 MÖRKBLÅ</v>
          </cell>
        </row>
        <row r="5391">
          <cell r="A5391" t="str">
            <v>Y7C9075101</v>
          </cell>
          <cell r="B5391" t="str">
            <v>CITY 907 H NEX7 51 SVART PÄRLE</v>
          </cell>
        </row>
        <row r="5392">
          <cell r="A5392" t="str">
            <v>Y7C9075101</v>
          </cell>
          <cell r="B5392" t="str">
            <v>CITY 907 H NEX7 51 SVART PÄRLE</v>
          </cell>
        </row>
        <row r="5393">
          <cell r="A5393" t="str">
            <v>Y7C9075101</v>
          </cell>
          <cell r="B5393" t="str">
            <v>CITY 907 H NEX7 51 SVART PÄRLE</v>
          </cell>
        </row>
        <row r="5394">
          <cell r="A5394" t="str">
            <v>Y7C9075102</v>
          </cell>
          <cell r="B5394" t="str">
            <v>CITY 907 H NEX7 51 SILVER</v>
          </cell>
        </row>
        <row r="5395">
          <cell r="A5395" t="str">
            <v>Y7C9075102</v>
          </cell>
          <cell r="B5395" t="str">
            <v>CITY 907 H NEX7 51 SILVER</v>
          </cell>
        </row>
        <row r="5396">
          <cell r="A5396" t="str">
            <v>Y7C9075102</v>
          </cell>
          <cell r="B5396" t="str">
            <v>CITY 907 H NEX7 51 SILVER</v>
          </cell>
        </row>
        <row r="5397">
          <cell r="A5397" t="str">
            <v>Y7C9075501</v>
          </cell>
          <cell r="B5397" t="str">
            <v>CITY 907 H NEX7 55 SVART PÄRLE</v>
          </cell>
        </row>
        <row r="5398">
          <cell r="A5398" t="str">
            <v>Y7C9075501</v>
          </cell>
          <cell r="B5398" t="str">
            <v>CITY 907 H NEX7 55 SVART PÄRLE</v>
          </cell>
        </row>
        <row r="5399">
          <cell r="A5399" t="str">
            <v>Y7C9075501</v>
          </cell>
          <cell r="B5399" t="str">
            <v>CITY 907 H NEX7 55 SVART PÄRLE</v>
          </cell>
        </row>
        <row r="5400">
          <cell r="A5400" t="str">
            <v>Y7C9075502</v>
          </cell>
          <cell r="B5400" t="str">
            <v>CITY 907 H NEX7 55 SILVER</v>
          </cell>
        </row>
        <row r="5401">
          <cell r="A5401" t="str">
            <v>Y7C9075502</v>
          </cell>
          <cell r="B5401" t="str">
            <v>CITY 907 H NEX7 55 SILVER</v>
          </cell>
        </row>
        <row r="5402">
          <cell r="A5402" t="str">
            <v>Y7C9075502</v>
          </cell>
          <cell r="B5402" t="str">
            <v>CITY 907 H NEX7 55 SILVER</v>
          </cell>
        </row>
        <row r="5403">
          <cell r="A5403" t="str">
            <v>Y7C9135101</v>
          </cell>
          <cell r="B5403" t="str">
            <v>CITY 913 DAM 3V 51CM HALLONRÖD</v>
          </cell>
        </row>
        <row r="5404">
          <cell r="A5404" t="str">
            <v>Y7C9135101</v>
          </cell>
          <cell r="B5404" t="str">
            <v>CITY 913 DAM 3V 51CM HALLONRÖD</v>
          </cell>
        </row>
        <row r="5405">
          <cell r="A5405" t="str">
            <v>Y7C9135101</v>
          </cell>
          <cell r="B5405" t="str">
            <v>CITY 913 DAM 3V 51CM HALLONRÖD</v>
          </cell>
        </row>
        <row r="5406">
          <cell r="A5406" t="str">
            <v>Y7C9135102</v>
          </cell>
          <cell r="B5406" t="str">
            <v>CITY 913 DAM 3V 51CM SILVER</v>
          </cell>
        </row>
        <row r="5407">
          <cell r="A5407" t="str">
            <v>Y7C9135102</v>
          </cell>
          <cell r="B5407" t="str">
            <v>CITY 913 DAM 3V 51CM SILVER</v>
          </cell>
        </row>
        <row r="5408">
          <cell r="A5408" t="str">
            <v>Y7C9135102</v>
          </cell>
          <cell r="B5408" t="str">
            <v>CITY 913 DAM 3V 51CM SILVER</v>
          </cell>
        </row>
        <row r="5409">
          <cell r="A5409" t="str">
            <v>Y7C9175101</v>
          </cell>
          <cell r="B5409" t="str">
            <v>CITY 917 D NEX7 51 LJUSGRÖN</v>
          </cell>
        </row>
        <row r="5410">
          <cell r="A5410" t="str">
            <v>Y7C9175101</v>
          </cell>
          <cell r="B5410" t="str">
            <v>CITY 917 D NEX7 51 LJUSGRÖN</v>
          </cell>
        </row>
        <row r="5411">
          <cell r="A5411" t="str">
            <v>Y7C9175101</v>
          </cell>
          <cell r="B5411" t="str">
            <v>CITY 917 D NEX7 51 LJUSGRÖN</v>
          </cell>
        </row>
        <row r="5412">
          <cell r="A5412" t="str">
            <v>Y7C9175102</v>
          </cell>
          <cell r="B5412" t="str">
            <v>CITY 917 D NEX7 51 SILVER</v>
          </cell>
        </row>
        <row r="5413">
          <cell r="A5413" t="str">
            <v>Y7C9175102</v>
          </cell>
          <cell r="B5413" t="str">
            <v>CITY 917 D NEX7 51 SILVER</v>
          </cell>
        </row>
        <row r="5414">
          <cell r="A5414" t="str">
            <v>Y7C9175102</v>
          </cell>
          <cell r="B5414" t="str">
            <v>CITY 917 D NEX7 51 SILVER</v>
          </cell>
        </row>
        <row r="5415">
          <cell r="A5415" t="str">
            <v>Y7C9535101</v>
          </cell>
          <cell r="B5415" t="str">
            <v>CITY 953 DAM 3V 51CM SILV.KORG</v>
          </cell>
        </row>
        <row r="5416">
          <cell r="A5416" t="str">
            <v>Y7C9535101</v>
          </cell>
          <cell r="B5416" t="str">
            <v>CITY 953 DAM 3V 51CM SILV.KORG</v>
          </cell>
        </row>
        <row r="5417">
          <cell r="A5417" t="str">
            <v>Y7C9535101</v>
          </cell>
          <cell r="B5417" t="str">
            <v>CITY 953 DAM 3V 51CM SILV.KORG</v>
          </cell>
        </row>
        <row r="5418">
          <cell r="A5418" t="str">
            <v>Y7C9535102</v>
          </cell>
          <cell r="B5418" t="str">
            <v>CITY 953 DAM 3V 51CM HRÖD.KORG</v>
          </cell>
        </row>
        <row r="5419">
          <cell r="A5419" t="str">
            <v>Y7C9535102</v>
          </cell>
          <cell r="B5419" t="str">
            <v>CITY 953 DAM 3V 51CM HRÖD.KORG</v>
          </cell>
        </row>
        <row r="5420">
          <cell r="A5420" t="str">
            <v>Y7C9535102</v>
          </cell>
          <cell r="B5420" t="str">
            <v>CITY 953 DAM 3V 51CM HRÖD.KORG</v>
          </cell>
        </row>
        <row r="5421">
          <cell r="A5421" t="str">
            <v>Y7C5974701</v>
          </cell>
          <cell r="B5421" t="str">
            <v>CITY 597 D NEX7 47 HAL.RÖDKORG</v>
          </cell>
        </row>
        <row r="5422">
          <cell r="A5422" t="str">
            <v>Y7C5974701</v>
          </cell>
          <cell r="B5422" t="str">
            <v>CITY 597 D NEX7 47 HAL.RÖDKORG</v>
          </cell>
        </row>
        <row r="5423">
          <cell r="A5423" t="str">
            <v>Y7C5974701</v>
          </cell>
          <cell r="B5423" t="str">
            <v>CITY 597 D NEX7 47 HAL.RÖDKORG</v>
          </cell>
        </row>
        <row r="5424">
          <cell r="A5424" t="str">
            <v>Y7C5934701</v>
          </cell>
          <cell r="B5424" t="str">
            <v>CITY 593 D NEX3 47 HALRÖD KORG</v>
          </cell>
        </row>
        <row r="5425">
          <cell r="A5425" t="str">
            <v>Y7C5934701</v>
          </cell>
          <cell r="B5425" t="str">
            <v>CITY 593 D NEX3 47 HALRÖD KORG</v>
          </cell>
        </row>
        <row r="5426">
          <cell r="A5426" t="str">
            <v>Y7C5934701</v>
          </cell>
          <cell r="B5426" t="str">
            <v>CITY 593 D NEX3 47 HALRÖD KORG</v>
          </cell>
        </row>
        <row r="5427">
          <cell r="A5427" t="str">
            <v>Y7C7285101</v>
          </cell>
          <cell r="B5427" t="str">
            <v>TARFEK 728 H NEX8 51 SILV/TITA</v>
          </cell>
        </row>
        <row r="5428">
          <cell r="A5428" t="str">
            <v>Y7C7285101</v>
          </cell>
          <cell r="B5428" t="str">
            <v>TARFEK 728 H NEX8 51 SILV/TITA</v>
          </cell>
        </row>
        <row r="5429">
          <cell r="A5429" t="str">
            <v>Y7C7285101</v>
          </cell>
          <cell r="B5429" t="str">
            <v>TARFEK 728 H NEX8 51 SILV/TITA</v>
          </cell>
        </row>
        <row r="5430">
          <cell r="A5430" t="str">
            <v>Y7C7285102</v>
          </cell>
          <cell r="B5430" t="str">
            <v>TARFEK 728 H NEX8 51 SVART</v>
          </cell>
        </row>
        <row r="5431">
          <cell r="A5431" t="str">
            <v>Y7C7285102</v>
          </cell>
          <cell r="B5431" t="str">
            <v>TARFEK 728 H NEX8 51 SVART</v>
          </cell>
        </row>
        <row r="5432">
          <cell r="A5432" t="str">
            <v>Y7C7285102</v>
          </cell>
          <cell r="B5432" t="str">
            <v>TARFEK 728 H NEX8 51 SVART</v>
          </cell>
        </row>
        <row r="5433">
          <cell r="A5433" t="str">
            <v>Y7C7285501</v>
          </cell>
          <cell r="B5433" t="str">
            <v>TARFEK 728 H NEX8 55 SILV/TITA</v>
          </cell>
        </row>
        <row r="5434">
          <cell r="A5434" t="str">
            <v>Y7C7285501</v>
          </cell>
          <cell r="B5434" t="str">
            <v>TARFEK 728 H NEX8 55 SILV/TITA</v>
          </cell>
        </row>
        <row r="5435">
          <cell r="A5435" t="str">
            <v>Y7C7285501</v>
          </cell>
          <cell r="B5435" t="str">
            <v>TARFEK 728 H NEX8 55 SILV/TITA</v>
          </cell>
        </row>
        <row r="5436">
          <cell r="A5436" t="str">
            <v>Y7C7285502</v>
          </cell>
          <cell r="B5436" t="str">
            <v>TARFEK 728 H NEX8 55 SVART</v>
          </cell>
        </row>
        <row r="5437">
          <cell r="A5437" t="str">
            <v>Y7C7285502</v>
          </cell>
          <cell r="B5437" t="str">
            <v>TARFEK 728 H NEX8 55 SVART</v>
          </cell>
        </row>
        <row r="5438">
          <cell r="A5438" t="str">
            <v>Y7C7285502</v>
          </cell>
          <cell r="B5438" t="str">
            <v>TARFEK 728 H NEX8 55 SVART</v>
          </cell>
        </row>
        <row r="5439">
          <cell r="A5439" t="str">
            <v>Y7C7285901</v>
          </cell>
          <cell r="B5439" t="str">
            <v>TARFEK 728 H NEX8 59 SILV/TITA</v>
          </cell>
        </row>
        <row r="5440">
          <cell r="A5440" t="str">
            <v>Y7C7285901</v>
          </cell>
          <cell r="B5440" t="str">
            <v>TARFEK 728 H NEX8 59 SILV/TITA</v>
          </cell>
        </row>
        <row r="5441">
          <cell r="A5441" t="str">
            <v>Y7C7285901</v>
          </cell>
          <cell r="B5441" t="str">
            <v>TARFEK 728 H NEX8 59 SILV/TITA</v>
          </cell>
        </row>
        <row r="5442">
          <cell r="A5442" t="str">
            <v>Y7C7285902</v>
          </cell>
          <cell r="B5442" t="str">
            <v>TARFEK 728 H NEX8 59 SVART</v>
          </cell>
        </row>
        <row r="5443">
          <cell r="A5443" t="str">
            <v>Y7C7285902</v>
          </cell>
          <cell r="B5443" t="str">
            <v>TARFEK 728 H NEX8 59 SVART</v>
          </cell>
        </row>
        <row r="5444">
          <cell r="A5444" t="str">
            <v>Y7C7285902</v>
          </cell>
          <cell r="B5444" t="str">
            <v>TARFEK 728 H NEX8 59 SVART</v>
          </cell>
        </row>
        <row r="5445">
          <cell r="A5445" t="str">
            <v>Y7C7385101</v>
          </cell>
          <cell r="B5445" t="str">
            <v>RISSA  738 D NEX8 51 GRVI/BEIG</v>
          </cell>
        </row>
        <row r="5446">
          <cell r="A5446" t="str">
            <v>Y7C7385101</v>
          </cell>
          <cell r="B5446" t="str">
            <v>RISSA  738 D NEX8 51 GRVI/BEIG</v>
          </cell>
        </row>
        <row r="5447">
          <cell r="A5447" t="str">
            <v>Y7C7385101</v>
          </cell>
          <cell r="B5447" t="str">
            <v>RISSA  738 D NEX8 51 GRVI/BEIG</v>
          </cell>
        </row>
        <row r="5448">
          <cell r="A5448" t="str">
            <v>Y7C7385102</v>
          </cell>
          <cell r="B5448" t="str">
            <v>RISSA  738 D NEX8 51 SVAR/SVAR</v>
          </cell>
        </row>
        <row r="5449">
          <cell r="A5449" t="str">
            <v>Y7C7385102</v>
          </cell>
          <cell r="B5449" t="str">
            <v>RISSA  738 D NEX8 51 SVAR/SVAR</v>
          </cell>
        </row>
        <row r="5450">
          <cell r="A5450" t="str">
            <v>Y7C7385102</v>
          </cell>
          <cell r="B5450" t="str">
            <v>RISSA  738 D NEX8 51 SVAR/SVAR</v>
          </cell>
        </row>
        <row r="5451">
          <cell r="A5451" t="str">
            <v>Y7C7385103</v>
          </cell>
          <cell r="B5451" t="str">
            <v>RISSA  738 D NEX8 51 APRI/KOPP</v>
          </cell>
        </row>
        <row r="5452">
          <cell r="A5452" t="str">
            <v>Y7C7385103</v>
          </cell>
          <cell r="B5452" t="str">
            <v>RISSA  738 D NEX8 51 APRI/KOPP</v>
          </cell>
        </row>
        <row r="5453">
          <cell r="A5453" t="str">
            <v>Y7C7385103</v>
          </cell>
          <cell r="B5453" t="str">
            <v>RISSA  738 D NEX8 51 APRI/KOPP</v>
          </cell>
        </row>
        <row r="5454">
          <cell r="A5454" t="str">
            <v>Y7C7385501</v>
          </cell>
          <cell r="B5454" t="str">
            <v>RISSA  738 D NEX8 55 GRVI/BEIG</v>
          </cell>
        </row>
        <row r="5455">
          <cell r="A5455" t="str">
            <v>Y7C7385501</v>
          </cell>
          <cell r="B5455" t="str">
            <v>RISSA  738 D NEX8 55 GRVI/BEIG</v>
          </cell>
        </row>
        <row r="5456">
          <cell r="A5456" t="str">
            <v>Y7C7385501</v>
          </cell>
          <cell r="B5456" t="str">
            <v>RISSA  738 D NEX8 55 GRVI/BEIG</v>
          </cell>
        </row>
        <row r="5457">
          <cell r="A5457" t="str">
            <v>Y7C7385502</v>
          </cell>
          <cell r="B5457" t="str">
            <v>RISSA  738 D NEX8 55 SVAR/SVAR</v>
          </cell>
        </row>
        <row r="5458">
          <cell r="A5458" t="str">
            <v>Y7C7385502</v>
          </cell>
          <cell r="B5458" t="str">
            <v>RISSA  738 D NEX8 55 SVAR/SVAR</v>
          </cell>
        </row>
        <row r="5459">
          <cell r="A5459" t="str">
            <v>Y7C7385502</v>
          </cell>
          <cell r="B5459" t="str">
            <v>RISSA  738 D NEX8 55 SVAR/SVAR</v>
          </cell>
        </row>
        <row r="5460">
          <cell r="A5460" t="str">
            <v>Y7C7385503</v>
          </cell>
          <cell r="B5460" t="str">
            <v>RISSA  738 D NEX8 55 APRI/KOPP</v>
          </cell>
        </row>
        <row r="5461">
          <cell r="A5461" t="str">
            <v>Y7C7385503</v>
          </cell>
          <cell r="B5461" t="str">
            <v>RISSA  738 D NEX8 55 APRI/KOPP</v>
          </cell>
        </row>
        <row r="5462">
          <cell r="A5462" t="str">
            <v>Y7C7385503</v>
          </cell>
          <cell r="B5462" t="str">
            <v>RISSA  738 D NEX8 55 APRI/KOPP</v>
          </cell>
        </row>
        <row r="5463">
          <cell r="A5463" t="str">
            <v>Y7C7045101</v>
          </cell>
          <cell r="B5463" t="str">
            <v>STREET 704 H 24V ACER 51 SIL/T</v>
          </cell>
        </row>
        <row r="5464">
          <cell r="A5464" t="str">
            <v>Y7C7045101</v>
          </cell>
          <cell r="B5464" t="str">
            <v>STREET 704 H 24V ACER 51 SIL/T</v>
          </cell>
        </row>
        <row r="5465">
          <cell r="A5465" t="str">
            <v>Y7C7045101</v>
          </cell>
          <cell r="B5465" t="str">
            <v>STREET 704 H 24V ACER 51 SIL/T</v>
          </cell>
        </row>
        <row r="5466">
          <cell r="A5466" t="str">
            <v>Y7C7045102</v>
          </cell>
          <cell r="B5466" t="str">
            <v>STREET 704 H 24V ACER 51 SV/SV</v>
          </cell>
        </row>
        <row r="5467">
          <cell r="A5467" t="str">
            <v>Y7C7045102</v>
          </cell>
          <cell r="B5467" t="str">
            <v>STREET 704 H 24V ACER 51 SV/SV</v>
          </cell>
        </row>
        <row r="5468">
          <cell r="A5468" t="str">
            <v>Y7C7045102</v>
          </cell>
          <cell r="B5468" t="str">
            <v>STREET 704 H 24V ACER 51 SV/SV</v>
          </cell>
        </row>
        <row r="5469">
          <cell r="A5469" t="str">
            <v>Y7C7045501</v>
          </cell>
          <cell r="B5469" t="str">
            <v>STREET 704 H 24V ACER 55 SIL/T</v>
          </cell>
        </row>
        <row r="5470">
          <cell r="A5470" t="str">
            <v>Y7C7045501</v>
          </cell>
          <cell r="B5470" t="str">
            <v>STREET 704 H 24V ACER 55 SIL/T</v>
          </cell>
        </row>
        <row r="5471">
          <cell r="A5471" t="str">
            <v>Y7C7045501</v>
          </cell>
          <cell r="B5471" t="str">
            <v>STREET 704 H 24V ACER 55 SIL/T</v>
          </cell>
        </row>
        <row r="5472">
          <cell r="A5472" t="str">
            <v>Y7C7045502</v>
          </cell>
          <cell r="B5472" t="str">
            <v>STREET 704 H 24V ACER 55 SV/SV</v>
          </cell>
        </row>
        <row r="5473">
          <cell r="A5473" t="str">
            <v>Y7C7045502</v>
          </cell>
          <cell r="B5473" t="str">
            <v>STREET 704 H 24V ACER 55 SV/SV</v>
          </cell>
        </row>
        <row r="5474">
          <cell r="A5474" t="str">
            <v>Y7C7045502</v>
          </cell>
          <cell r="B5474" t="str">
            <v>STREET 704 H 24V ACER 55 SV/SV</v>
          </cell>
        </row>
        <row r="5475">
          <cell r="A5475" t="str">
            <v>Y7C7145101</v>
          </cell>
          <cell r="B5475" t="str">
            <v>STREET 714 D 24V ACER 51 GV/BE</v>
          </cell>
        </row>
        <row r="5476">
          <cell r="A5476" t="str">
            <v>Y7C7145101</v>
          </cell>
          <cell r="B5476" t="str">
            <v>STREET 714 D 24V ACER 51 GV/BE</v>
          </cell>
        </row>
        <row r="5477">
          <cell r="A5477" t="str">
            <v>Y7C7145101</v>
          </cell>
          <cell r="B5477" t="str">
            <v>STREET 714 D 24V ACER 51 GV/BE</v>
          </cell>
        </row>
        <row r="5478">
          <cell r="A5478" t="str">
            <v>Y7C7145102</v>
          </cell>
          <cell r="B5478" t="str">
            <v>STREET 714 D 24V ACER 51 SV/SV</v>
          </cell>
        </row>
        <row r="5479">
          <cell r="A5479" t="str">
            <v>Y7C7145102</v>
          </cell>
          <cell r="B5479" t="str">
            <v>STREET 714 D 24V ACER 51 SV/SV</v>
          </cell>
        </row>
        <row r="5480">
          <cell r="A5480" t="str">
            <v>Y7C7145102</v>
          </cell>
          <cell r="B5480" t="str">
            <v>STREET 714 D 24V ACER 51 SV/SV</v>
          </cell>
        </row>
        <row r="5481">
          <cell r="A5481" t="str">
            <v>Y7C4002001</v>
          </cell>
          <cell r="B5481" t="str">
            <v>BIKERZ 400 12" POJK 0 V LJUSBL</v>
          </cell>
        </row>
        <row r="5482">
          <cell r="A5482" t="str">
            <v>Y7C4002001</v>
          </cell>
          <cell r="B5482" t="str">
            <v>BIKERZ 400 12" POJK 0 V LJUSBL</v>
          </cell>
        </row>
        <row r="5483">
          <cell r="A5483" t="str">
            <v>Y7C4002001</v>
          </cell>
          <cell r="B5483" t="str">
            <v>BIKERZ 400 12" POJK 0 V LJUSBL</v>
          </cell>
        </row>
        <row r="5484">
          <cell r="A5484" t="str">
            <v>Y7C4012001</v>
          </cell>
          <cell r="B5484" t="str">
            <v>BIKERZ 401 FLICK 12" ROSA</v>
          </cell>
        </row>
        <row r="5485">
          <cell r="A5485" t="str">
            <v>Y7C4012001</v>
          </cell>
          <cell r="B5485" t="str">
            <v>BIKERZ 401 FLICK 12" ROSA</v>
          </cell>
        </row>
        <row r="5486">
          <cell r="A5486" t="str">
            <v>Y7C4012001</v>
          </cell>
          <cell r="B5486" t="str">
            <v>BIKERZ 401 FLICK 12" ROSA</v>
          </cell>
        </row>
        <row r="5487">
          <cell r="A5487" t="str">
            <v>Y7C4012002</v>
          </cell>
          <cell r="B5487" t="str">
            <v>BIKERZ 401 12" FLICK LJUSGRÖN</v>
          </cell>
        </row>
        <row r="5488">
          <cell r="A5488" t="str">
            <v>Y7C4012002</v>
          </cell>
          <cell r="B5488" t="str">
            <v>BIKERZ 401 12" FLICK LJUSGRÖN</v>
          </cell>
        </row>
        <row r="5489">
          <cell r="A5489" t="str">
            <v>Y7C4012002</v>
          </cell>
          <cell r="B5489" t="str">
            <v>BIKERZ 401 12" FLICK LJUSGRÖN</v>
          </cell>
        </row>
        <row r="5490">
          <cell r="A5490" t="str">
            <v>Y7C4202601</v>
          </cell>
          <cell r="B5490" t="str">
            <v>BIKERZ 420 POJK 16" 0V ARMEGR</v>
          </cell>
        </row>
        <row r="5491">
          <cell r="A5491" t="str">
            <v>Y7C4202601</v>
          </cell>
          <cell r="B5491" t="str">
            <v>BIKERZ 420 POJK 16" 0V ARMEGR</v>
          </cell>
        </row>
        <row r="5492">
          <cell r="A5492" t="str">
            <v>Y7C4202601</v>
          </cell>
          <cell r="B5492" t="str">
            <v>BIKERZ 420 POJK 16" 0V ARMEGR</v>
          </cell>
        </row>
        <row r="5493">
          <cell r="A5493" t="str">
            <v>Y7C4212601</v>
          </cell>
          <cell r="B5493" t="str">
            <v>BIKERZ 421 POJK 16" 0V OR/SVA</v>
          </cell>
        </row>
        <row r="5494">
          <cell r="A5494" t="str">
            <v>Y7C4212601</v>
          </cell>
          <cell r="B5494" t="str">
            <v>BIKERZ 421 POJK 16" 0V OR/SVA</v>
          </cell>
        </row>
        <row r="5495">
          <cell r="A5495" t="str">
            <v>Y7C4212601</v>
          </cell>
          <cell r="B5495" t="str">
            <v>BIKERZ 421 POJK 16" 0V OR/SVA</v>
          </cell>
        </row>
        <row r="5496">
          <cell r="A5496" t="str">
            <v>Y7C4302601</v>
          </cell>
          <cell r="B5496" t="str">
            <v>BIKERZ 430 FLICK 16" LJUSBLÅ</v>
          </cell>
        </row>
        <row r="5497">
          <cell r="A5497" t="str">
            <v>Y7C4302601</v>
          </cell>
          <cell r="B5497" t="str">
            <v>BIKERZ 430 FLICK 16" LJUSBLÅ</v>
          </cell>
        </row>
        <row r="5498">
          <cell r="A5498" t="str">
            <v>Y7C4302601</v>
          </cell>
          <cell r="B5498" t="str">
            <v>BIKERZ 430 FLICK 16" LJUSBLÅ</v>
          </cell>
        </row>
        <row r="5499">
          <cell r="A5499" t="str">
            <v>Y7C0274301</v>
          </cell>
          <cell r="B5499" t="str">
            <v>EDGE 027 27v XTR/XT 43CM SVART</v>
          </cell>
        </row>
        <row r="5500">
          <cell r="A5500" t="str">
            <v>Y7C0274301</v>
          </cell>
          <cell r="B5500" t="str">
            <v>EDGE 027 27v XTR/XT 43CM SVART</v>
          </cell>
        </row>
        <row r="5501">
          <cell r="A5501" t="str">
            <v>Y7C0274301</v>
          </cell>
          <cell r="B5501" t="str">
            <v>EDGE 027 27v XTR/XT 43CM SVART</v>
          </cell>
        </row>
        <row r="5502">
          <cell r="A5502" t="str">
            <v>Y7C4302602</v>
          </cell>
          <cell r="B5502" t="str">
            <v>BIKERZ 430 FLICK 16" LJUSGRÖN</v>
          </cell>
        </row>
        <row r="5503">
          <cell r="A5503" t="str">
            <v>Y7C4302602</v>
          </cell>
          <cell r="B5503" t="str">
            <v>BIKERZ 430 FLICK 16" LJUSGRÖN</v>
          </cell>
        </row>
        <row r="5504">
          <cell r="A5504" t="str">
            <v>Y7C4302602</v>
          </cell>
          <cell r="B5504" t="str">
            <v>BIKERZ 430 FLICK 16" LJUSGRÖN</v>
          </cell>
        </row>
        <row r="5505">
          <cell r="A5505" t="str">
            <v>Y7C4503001</v>
          </cell>
          <cell r="B5505" t="str">
            <v>BIKERZ 450 FLICK 20"0V LJUSBLÅ</v>
          </cell>
        </row>
        <row r="5506">
          <cell r="A5506" t="str">
            <v>Y7C4503001</v>
          </cell>
          <cell r="B5506" t="str">
            <v>BIKERZ 450 FLICK 20"0V LJUSBLÅ</v>
          </cell>
        </row>
        <row r="5507">
          <cell r="A5507" t="str">
            <v>Y7C4503001</v>
          </cell>
          <cell r="B5507" t="str">
            <v>BIKERZ 450 FLICK 20"0V LJUSBLÅ</v>
          </cell>
        </row>
        <row r="5508">
          <cell r="A5508" t="str">
            <v>Y7C4503002</v>
          </cell>
          <cell r="B5508" t="str">
            <v>BIKERZ 450 FLICK 20"0V KOPPAR</v>
          </cell>
        </row>
        <row r="5509">
          <cell r="A5509" t="str">
            <v>Y7C4503002</v>
          </cell>
          <cell r="B5509" t="str">
            <v>BIKERZ 450 FLICK 20"0V KOPPAR</v>
          </cell>
        </row>
        <row r="5510">
          <cell r="A5510" t="str">
            <v>Y7C4503002</v>
          </cell>
          <cell r="B5510" t="str">
            <v>BIKERZ 450 FLICK 20"0V KOPPAR</v>
          </cell>
        </row>
        <row r="5511">
          <cell r="A5511" t="str">
            <v>Y7C4033001</v>
          </cell>
          <cell r="B5511" t="str">
            <v>BIKERZ 403 P 3V 20" MARMÉGRÖN</v>
          </cell>
        </row>
        <row r="5512">
          <cell r="A5512" t="str">
            <v>Y7C4033001</v>
          </cell>
          <cell r="B5512" t="str">
            <v>BIKERZ 403 P 3V 20" MARMÉGRÖN</v>
          </cell>
        </row>
        <row r="5513">
          <cell r="A5513" t="str">
            <v>Y7C4033001</v>
          </cell>
          <cell r="B5513" t="str">
            <v>BIKERZ 403 P 3V 20" MARMÉGRÖN</v>
          </cell>
        </row>
        <row r="5514">
          <cell r="A5514" t="str">
            <v>Y7C4533001</v>
          </cell>
          <cell r="B5514" t="str">
            <v>BIKERZ 453 F 3V 20" LJUSBLÅ</v>
          </cell>
        </row>
        <row r="5515">
          <cell r="A5515" t="str">
            <v>Y7C4533001</v>
          </cell>
          <cell r="B5515" t="str">
            <v>BIKERZ 453 F 3V 20" LJUSBLÅ</v>
          </cell>
        </row>
        <row r="5516">
          <cell r="A5516" t="str">
            <v>Y7C4533001</v>
          </cell>
          <cell r="B5516" t="str">
            <v>BIKERZ 453 F 3V 20" LJUSBLÅ</v>
          </cell>
        </row>
        <row r="5517">
          <cell r="A5517" t="str">
            <v>Y7C4533002</v>
          </cell>
          <cell r="B5517" t="str">
            <v>BIKERZ 453 F 3V 20" KOPPAR</v>
          </cell>
        </row>
        <row r="5518">
          <cell r="A5518" t="str">
            <v>Y7C4533002</v>
          </cell>
          <cell r="B5518" t="str">
            <v>BIKERZ 453 F 3V 20" KOPPAR</v>
          </cell>
        </row>
        <row r="5519">
          <cell r="A5519" t="str">
            <v>Y7C4533002</v>
          </cell>
          <cell r="B5519" t="str">
            <v>BIKERZ 453 F 3V 20" KOPPAR</v>
          </cell>
        </row>
        <row r="5520">
          <cell r="A5520" t="str">
            <v>Y7C4633001</v>
          </cell>
          <cell r="B5520" t="str">
            <v>BIKERZ 463 P 3V 20" ML ARMÉGR</v>
          </cell>
        </row>
        <row r="5521">
          <cell r="A5521" t="str">
            <v>Y7C4633001</v>
          </cell>
          <cell r="B5521" t="str">
            <v>BIKERZ 463 P 3V 20" ML ARMÉGR</v>
          </cell>
        </row>
        <row r="5522">
          <cell r="A5522" t="str">
            <v>Y7C4633001</v>
          </cell>
          <cell r="B5522" t="str">
            <v>BIKERZ 463 P 3V 20" ML ARMÉGR</v>
          </cell>
        </row>
        <row r="5523">
          <cell r="A5523" t="str">
            <v>Y7C4803001</v>
          </cell>
          <cell r="B5523" t="str">
            <v>BIKERZ 480 POJK 20" 0V MMÖRKBR</v>
          </cell>
        </row>
        <row r="5524">
          <cell r="A5524" t="str">
            <v>Y7C4803001</v>
          </cell>
          <cell r="B5524" t="str">
            <v>BIKERZ 480 POJK 20" 0V MMÖRKBR</v>
          </cell>
        </row>
        <row r="5525">
          <cell r="A5525" t="str">
            <v>Y7C4803001</v>
          </cell>
          <cell r="B5525" t="str">
            <v>BIKERZ 480 POJK 20" 0V MMÖRKBR</v>
          </cell>
        </row>
        <row r="5526">
          <cell r="A5526" t="str">
            <v>Y7C0274701</v>
          </cell>
          <cell r="B5526" t="str">
            <v>EDGE 027 27v XTR/XT 47CM SVART</v>
          </cell>
        </row>
        <row r="5527">
          <cell r="A5527" t="str">
            <v>Y7C0274701</v>
          </cell>
          <cell r="B5527" t="str">
            <v>EDGE 027 27v XTR/XT 47CM SVART</v>
          </cell>
        </row>
        <row r="5528">
          <cell r="A5528" t="str">
            <v>Y7C0274701</v>
          </cell>
          <cell r="B5528" t="str">
            <v>EDGE 027 27v XTR/XT 47CM SVART</v>
          </cell>
        </row>
        <row r="5529">
          <cell r="A5529" t="str">
            <v>Y7C0275101</v>
          </cell>
          <cell r="B5529" t="str">
            <v>EDGE 027 27v XTR/XT 51CM SVART</v>
          </cell>
        </row>
        <row r="5530">
          <cell r="A5530" t="str">
            <v>Y7C0275101</v>
          </cell>
          <cell r="B5530" t="str">
            <v>EDGE 027 27v XTR/XT 51CM SVART</v>
          </cell>
        </row>
        <row r="5531">
          <cell r="A5531" t="str">
            <v>Y7C0275101</v>
          </cell>
          <cell r="B5531" t="str">
            <v>EDGE 027 27v XTR/XT 51CM SVART</v>
          </cell>
        </row>
        <row r="5532">
          <cell r="A5532" t="str">
            <v>Y7C0093801</v>
          </cell>
          <cell r="B5532" t="str">
            <v>DIRT 009 9V 38CM MATT VIT</v>
          </cell>
        </row>
        <row r="5533">
          <cell r="A5533" t="str">
            <v>Y7C0093801</v>
          </cell>
          <cell r="B5533" t="str">
            <v>DIRT 009 9V 38CM MATT VIT</v>
          </cell>
        </row>
        <row r="5534">
          <cell r="A5534" t="str">
            <v>Y7C0093801</v>
          </cell>
          <cell r="B5534" t="str">
            <v>DIRT 009 9V 38CM MATT VIT</v>
          </cell>
        </row>
        <row r="5535">
          <cell r="A5535" t="str">
            <v>Y7C0094301</v>
          </cell>
          <cell r="B5535" t="str">
            <v>DIRT 009 9V 43CM MATT VIT</v>
          </cell>
        </row>
        <row r="5536">
          <cell r="A5536" t="str">
            <v>Y7C0094301</v>
          </cell>
          <cell r="B5536" t="str">
            <v>DIRT 009 9V 43CM MATT VIT</v>
          </cell>
        </row>
        <row r="5537">
          <cell r="A5537" t="str">
            <v>Y7C0094301</v>
          </cell>
          <cell r="B5537" t="str">
            <v>DIRT 009 9V 43CM MATT VIT</v>
          </cell>
        </row>
        <row r="5538">
          <cell r="A5538" t="str">
            <v>Y7C0193801</v>
          </cell>
          <cell r="B5538" t="str">
            <v>DIRT 019 9V 38 CM MATT GULBRUN</v>
          </cell>
        </row>
        <row r="5539">
          <cell r="A5539" t="str">
            <v>Y7C0193801</v>
          </cell>
          <cell r="B5539" t="str">
            <v>DIRT 019 9V 38 CM MATT GULBRUN</v>
          </cell>
        </row>
        <row r="5540">
          <cell r="A5540" t="str">
            <v>Y7C0193801</v>
          </cell>
          <cell r="B5540" t="str">
            <v>DIRT 019 9V 38 CM MATT GULBRUN</v>
          </cell>
        </row>
        <row r="5541">
          <cell r="A5541" t="str">
            <v>Y7C0194301</v>
          </cell>
          <cell r="B5541" t="str">
            <v>DIRT 019 9V 43 CM MATT GULBRUN</v>
          </cell>
        </row>
        <row r="5542">
          <cell r="A5542" t="str">
            <v>Y7C0194301</v>
          </cell>
          <cell r="B5542" t="str">
            <v>DIRT 019 9V 43 CM MATT GULBRUN</v>
          </cell>
        </row>
        <row r="5543">
          <cell r="A5543" t="str">
            <v>Y7C0194301</v>
          </cell>
          <cell r="B5543" t="str">
            <v>DIRT 019 9V 43 CM MATT GULBRUN</v>
          </cell>
        </row>
        <row r="5544">
          <cell r="A5544" t="str">
            <v>Y7C0263801</v>
          </cell>
          <cell r="B5544" t="str">
            <v>DIRT 026 16V 38CM MATT SVART</v>
          </cell>
        </row>
        <row r="5545">
          <cell r="A5545" t="str">
            <v>Y7C0263801</v>
          </cell>
          <cell r="B5545" t="str">
            <v>DIRT 026 16V 38CM MATT SVART</v>
          </cell>
        </row>
        <row r="5546">
          <cell r="A5546" t="str">
            <v>Y7C0263801</v>
          </cell>
          <cell r="B5546" t="str">
            <v>DIRT 026 16V 38CM MATT SVART</v>
          </cell>
        </row>
        <row r="5547">
          <cell r="A5547" t="str">
            <v>Y7M4033311</v>
          </cell>
          <cell r="B5547" t="str">
            <v>MONARK JUN NEX3 20" SILV KAMPA</v>
          </cell>
        </row>
        <row r="5548">
          <cell r="A5548" t="str">
            <v>Y7M4033311</v>
          </cell>
          <cell r="B5548" t="str">
            <v>MONARK JUN NEX3 20" SILV KAMPA</v>
          </cell>
        </row>
        <row r="5549">
          <cell r="A5549" t="str">
            <v>Y7M4033311</v>
          </cell>
          <cell r="B5549" t="str">
            <v>MONARK JUN NEX3 20" SILV KAMPA</v>
          </cell>
        </row>
        <row r="5550">
          <cell r="A5550" t="str">
            <v>Y7D4002005</v>
          </cell>
          <cell r="B5550" t="str">
            <v>POJK 400 0V 12" STÖDHJ LJUSBLÅ</v>
          </cell>
        </row>
        <row r="5551">
          <cell r="A5551" t="str">
            <v>Y7D4002005</v>
          </cell>
          <cell r="B5551" t="str">
            <v>POJK 400 0V 12" STÖDHJ LJUSBLÅ</v>
          </cell>
        </row>
        <row r="5552">
          <cell r="A5552" t="str">
            <v>Y7D4002005</v>
          </cell>
          <cell r="B5552" t="str">
            <v>POJK 400 0V 12" STÖDHJ LJUSBLÅ</v>
          </cell>
        </row>
        <row r="5553">
          <cell r="A5553" t="str">
            <v>Y7D4012005</v>
          </cell>
          <cell r="B5553" t="str">
            <v>FLICK 401 12" STÖDHJ KORG ROSA</v>
          </cell>
        </row>
        <row r="5554">
          <cell r="A5554" t="str">
            <v>Y7D4012005</v>
          </cell>
          <cell r="B5554" t="str">
            <v>FLICK 401 12" STÖDHJ KORG ROSA</v>
          </cell>
        </row>
        <row r="5555">
          <cell r="A5555" t="str">
            <v>Y7D4012005</v>
          </cell>
          <cell r="B5555" t="str">
            <v>FLICK 401 12" STÖDHJ KORG ROSA</v>
          </cell>
        </row>
        <row r="5556">
          <cell r="A5556" t="str">
            <v>Y7D4033005</v>
          </cell>
          <cell r="B5556" t="str">
            <v>POJK 403 3V 20" MATT ARMÉGRÖN</v>
          </cell>
        </row>
        <row r="5557">
          <cell r="A5557" t="str">
            <v>Y7D4033005</v>
          </cell>
          <cell r="B5557" t="str">
            <v>POJK 403 3V 20" MATT ARMÉGRÖN</v>
          </cell>
        </row>
        <row r="5558">
          <cell r="A5558" t="str">
            <v>Y7D4033005</v>
          </cell>
          <cell r="B5558" t="str">
            <v>POJK 403 3V 20" MATT ARMÉGRÖN</v>
          </cell>
        </row>
        <row r="5559">
          <cell r="A5559" t="str">
            <v>Y7D4202605</v>
          </cell>
          <cell r="B5559" t="str">
            <v>POJK 420 0V 16" MATT ARMÉGRÖN</v>
          </cell>
        </row>
        <row r="5560">
          <cell r="A5560" t="str">
            <v>Y7D4202605</v>
          </cell>
          <cell r="B5560" t="str">
            <v>POJK 420 0V 16" MATT ARMÉGRÖN</v>
          </cell>
        </row>
        <row r="5561">
          <cell r="A5561" t="str">
            <v>Y7D4202605</v>
          </cell>
          <cell r="B5561" t="str">
            <v>POJK 420 0V 16" MATT ARMÉGRÖN</v>
          </cell>
        </row>
        <row r="5562">
          <cell r="A5562" t="str">
            <v>Y7D4302605</v>
          </cell>
          <cell r="B5562" t="str">
            <v>FLICK 430 0V 16" KORG ROSA</v>
          </cell>
        </row>
        <row r="5563">
          <cell r="A5563" t="str">
            <v>Y7D4302605</v>
          </cell>
          <cell r="B5563" t="str">
            <v>FLICK 430 0V 16" KORG ROSA</v>
          </cell>
        </row>
        <row r="5564">
          <cell r="A5564" t="str">
            <v>Y7D4302605</v>
          </cell>
          <cell r="B5564" t="str">
            <v>FLICK 430 0V 16" KORG ROSA</v>
          </cell>
        </row>
        <row r="5565">
          <cell r="A5565" t="str">
            <v>Y7D4533005</v>
          </cell>
          <cell r="B5565" t="str">
            <v>FLICK 453 3V 20" KORG LJUSBLÅ</v>
          </cell>
        </row>
        <row r="5566">
          <cell r="A5566" t="str">
            <v>Y7D4533005</v>
          </cell>
          <cell r="B5566" t="str">
            <v>FLICK 453 3V 20" KORG LJUSBLÅ</v>
          </cell>
        </row>
        <row r="5567">
          <cell r="A5567" t="str">
            <v>Y7D4533005</v>
          </cell>
          <cell r="B5567" t="str">
            <v>FLICK 453 3V 20" KORG LJUSBLÅ</v>
          </cell>
        </row>
        <row r="5568">
          <cell r="A5568" t="str">
            <v>Y7C7045901</v>
          </cell>
          <cell r="B5568" t="str">
            <v>STREET 704 H 24V ACER 59 SIL/T</v>
          </cell>
        </row>
        <row r="5569">
          <cell r="A5569" t="str">
            <v>Y7C7045901</v>
          </cell>
          <cell r="B5569" t="str">
            <v>STREET 704 H 24V ACER 59 SIL/T</v>
          </cell>
        </row>
        <row r="5570">
          <cell r="A5570" t="str">
            <v>Y7C7045901</v>
          </cell>
          <cell r="B5570" t="str">
            <v>STREET 704 H 24V ACER 59 SIL/T</v>
          </cell>
        </row>
        <row r="5571">
          <cell r="A5571" t="str">
            <v>Y7C7045902</v>
          </cell>
          <cell r="B5571" t="str">
            <v>STREET 704 H 24V ACER 59 SV/SV</v>
          </cell>
        </row>
        <row r="5572">
          <cell r="A5572" t="str">
            <v>Y7C7045902</v>
          </cell>
          <cell r="B5572" t="str">
            <v>STREET 704 H 24V ACER 59 SV/SV</v>
          </cell>
        </row>
        <row r="5573">
          <cell r="A5573" t="str">
            <v>Y7C7045902</v>
          </cell>
          <cell r="B5573" t="str">
            <v>STREET 704 H 24V ACER 59 SV/SV</v>
          </cell>
        </row>
        <row r="5574">
          <cell r="A5574" t="str">
            <v>Y7C7145501</v>
          </cell>
          <cell r="B5574" t="str">
            <v>STREET 714 D 24V ACER 55 GV/BE</v>
          </cell>
        </row>
        <row r="5575">
          <cell r="A5575" t="str">
            <v>Y7C7145501</v>
          </cell>
          <cell r="B5575" t="str">
            <v>STREET 714 D 24V ACER 55 GV/BE</v>
          </cell>
        </row>
        <row r="5576">
          <cell r="A5576" t="str">
            <v>Y7C7145501</v>
          </cell>
          <cell r="B5576" t="str">
            <v>STREET 714 D 24V ACER 55 GV/BE</v>
          </cell>
        </row>
        <row r="5577">
          <cell r="A5577" t="str">
            <v>Y7C7145502</v>
          </cell>
          <cell r="B5577" t="str">
            <v>STREET 714 D 24V ACER 55 SV/SV</v>
          </cell>
        </row>
        <row r="5578">
          <cell r="A5578" t="str">
            <v>Y7C7145502</v>
          </cell>
          <cell r="B5578" t="str">
            <v>STREET 714 D 24V ACER 55 SV/SV</v>
          </cell>
        </row>
        <row r="5579">
          <cell r="A5579" t="str">
            <v>Y7C7145502</v>
          </cell>
          <cell r="B5579" t="str">
            <v>STREET 714 D 24V ACER 55 SV/SV</v>
          </cell>
        </row>
        <row r="5580">
          <cell r="A5580" t="str">
            <v>Y7C7374301</v>
          </cell>
          <cell r="B5580" t="str">
            <v>STREET 737 F NEX7 43 BEIG/GVIT</v>
          </cell>
        </row>
        <row r="5581">
          <cell r="A5581" t="str">
            <v>Y7C7374301</v>
          </cell>
          <cell r="B5581" t="str">
            <v>STREET 737 F NEX7 43 BEIG/GVIT</v>
          </cell>
        </row>
        <row r="5582">
          <cell r="A5582" t="str">
            <v>Y7C7374301</v>
          </cell>
          <cell r="B5582" t="str">
            <v>STREET 737 F NEX7 43 BEIG/GVIT</v>
          </cell>
        </row>
        <row r="5583">
          <cell r="A5583" t="str">
            <v>Y7C7374701</v>
          </cell>
          <cell r="B5583" t="str">
            <v>STREET 737 F NEX7 47 BEIG/GVIT</v>
          </cell>
        </row>
        <row r="5584">
          <cell r="A5584" t="str">
            <v>Y7C7374701</v>
          </cell>
          <cell r="B5584" t="str">
            <v>STREET 737 F NEX7 47 BEIG/GVIT</v>
          </cell>
        </row>
        <row r="5585">
          <cell r="A5585" t="str">
            <v>Y7C7374701</v>
          </cell>
          <cell r="B5585" t="str">
            <v>STREET 737 F NEX7 47 BEIG/GVIT</v>
          </cell>
        </row>
        <row r="5586">
          <cell r="A5586" t="str">
            <v>Y7C7334301</v>
          </cell>
          <cell r="B5586" t="str">
            <v>STREET 733 FLICK 3 V 43 MBEIGE</v>
          </cell>
        </row>
        <row r="5587">
          <cell r="A5587" t="str">
            <v>Y7C7334301</v>
          </cell>
          <cell r="B5587" t="str">
            <v>STREET 733 FLICK 3 V 43 MBEIGE</v>
          </cell>
        </row>
        <row r="5588">
          <cell r="A5588" t="str">
            <v>Y7C7334301</v>
          </cell>
          <cell r="B5588" t="str">
            <v>STREET 733 FLICK 3 V 43 MBEIGE</v>
          </cell>
        </row>
        <row r="5589">
          <cell r="A5589" t="str">
            <v>Y7C7334302</v>
          </cell>
          <cell r="B5589" t="str">
            <v>STREET 733 FLICK 3 V 43 MKO/AP</v>
          </cell>
        </row>
        <row r="5590">
          <cell r="A5590" t="str">
            <v>Y7C7334302</v>
          </cell>
          <cell r="B5590" t="str">
            <v>STREET 733 FLICK 3 V 43 MKO/AP</v>
          </cell>
        </row>
        <row r="5591">
          <cell r="A5591" t="str">
            <v>Y7C7334302</v>
          </cell>
          <cell r="B5591" t="str">
            <v>STREET 733 FLICK 3 V 43 MKO/AP</v>
          </cell>
        </row>
        <row r="5592">
          <cell r="A5592" t="str">
            <v>Y7C7334701</v>
          </cell>
          <cell r="B5592" t="str">
            <v>STREET 733 FLICK 3 V 47 MBEIGE</v>
          </cell>
        </row>
        <row r="5593">
          <cell r="A5593" t="str">
            <v>Y7C7334701</v>
          </cell>
          <cell r="B5593" t="str">
            <v>STREET 733 FLICK 3 V 47 MBEIGE</v>
          </cell>
        </row>
        <row r="5594">
          <cell r="A5594" t="str">
            <v>Y7C7334701</v>
          </cell>
          <cell r="B5594" t="str">
            <v>STREET 733 FLICK 3 V 47 MBEIGE</v>
          </cell>
        </row>
        <row r="5595">
          <cell r="A5595" t="str">
            <v>Y7C7334702</v>
          </cell>
          <cell r="B5595" t="str">
            <v>STREET 733 FLICK 3 V 47 MKO/AP</v>
          </cell>
        </row>
        <row r="5596">
          <cell r="A5596" t="str">
            <v>Y7C7334702</v>
          </cell>
          <cell r="B5596" t="str">
            <v>STREET 733 FLICK 3 V 47 MKO/AP</v>
          </cell>
        </row>
        <row r="5597">
          <cell r="A5597" t="str">
            <v>Y7C7334702</v>
          </cell>
          <cell r="B5597" t="str">
            <v>STREET 733 FLICK 3 V 47 MKO/AP</v>
          </cell>
        </row>
        <row r="5598">
          <cell r="A5598" t="str">
            <v>Y7C3085101</v>
          </cell>
          <cell r="B5598" t="str">
            <v>LOGIC 308 H NEXUS 8 51 M SVART</v>
          </cell>
        </row>
        <row r="5599">
          <cell r="A5599" t="str">
            <v>Y7C3085101</v>
          </cell>
          <cell r="B5599" t="str">
            <v>LOGIC 308 H NEXUS 8 51 M SVART</v>
          </cell>
        </row>
        <row r="5600">
          <cell r="A5600" t="str">
            <v>Y7C3085101</v>
          </cell>
          <cell r="B5600" t="str">
            <v>LOGIC 308 H NEXUS 8 51 M SVART</v>
          </cell>
        </row>
        <row r="5601">
          <cell r="A5601" t="str">
            <v>Y7C3085501</v>
          </cell>
          <cell r="B5601" t="str">
            <v>LOGIC 308 H NEXUS 8 55 M SVART</v>
          </cell>
        </row>
        <row r="5602">
          <cell r="A5602" t="str">
            <v>Y7C3085501</v>
          </cell>
          <cell r="B5602" t="str">
            <v>LOGIC 308 H NEXUS 8 55 M SVART</v>
          </cell>
        </row>
        <row r="5603">
          <cell r="A5603" t="str">
            <v>Y7C3085501</v>
          </cell>
          <cell r="B5603" t="str">
            <v>LOGIC 308 H NEXUS 8 55 M SVART</v>
          </cell>
        </row>
        <row r="5604">
          <cell r="A5604" t="str">
            <v>Y7C3085901</v>
          </cell>
          <cell r="B5604" t="str">
            <v>LOGIC 308 H NEXUS 8 59 M SVART</v>
          </cell>
        </row>
        <row r="5605">
          <cell r="A5605" t="str">
            <v>Y7C3085901</v>
          </cell>
          <cell r="B5605" t="str">
            <v>LOGIC 308 H NEXUS 8 59 M SVART</v>
          </cell>
        </row>
        <row r="5606">
          <cell r="A5606" t="str">
            <v>Y7C3085901</v>
          </cell>
          <cell r="B5606" t="str">
            <v>LOGIC 308 H NEXUS 8 59 M SVART</v>
          </cell>
        </row>
        <row r="5607">
          <cell r="A5607" t="str">
            <v>Y7C3184701</v>
          </cell>
          <cell r="B5607" t="str">
            <v>LOGIC 318 D NEXUS 8 47 M SVART</v>
          </cell>
        </row>
        <row r="5608">
          <cell r="A5608" t="str">
            <v>Y7C3184701</v>
          </cell>
          <cell r="B5608" t="str">
            <v>LOGIC 318 D NEXUS 8 47 M SVART</v>
          </cell>
        </row>
        <row r="5609">
          <cell r="A5609" t="str">
            <v>Y7C3184701</v>
          </cell>
          <cell r="B5609" t="str">
            <v>LOGIC 318 D NEXUS 8 47 M SVART</v>
          </cell>
        </row>
        <row r="5610">
          <cell r="A5610" t="str">
            <v>Y7C3185101</v>
          </cell>
          <cell r="B5610" t="str">
            <v>LOGIC 318 D NEXUS 8 51 M SVART</v>
          </cell>
        </row>
        <row r="5611">
          <cell r="A5611" t="str">
            <v>Y7C3185101</v>
          </cell>
          <cell r="B5611" t="str">
            <v>LOGIC 318 D NEXUS 8 51 M SVART</v>
          </cell>
        </row>
        <row r="5612">
          <cell r="A5612" t="str">
            <v>Y7C3185101</v>
          </cell>
          <cell r="B5612" t="str">
            <v>LOGIC 318 D NEXUS 8 51 M SVART</v>
          </cell>
        </row>
        <row r="5613">
          <cell r="A5613" t="str">
            <v>Y7C3185501</v>
          </cell>
          <cell r="B5613" t="str">
            <v>LOGIC 318 D NEXUS 8 55 M SVART</v>
          </cell>
        </row>
        <row r="5614">
          <cell r="A5614" t="str">
            <v>Y7C3185501</v>
          </cell>
          <cell r="B5614" t="str">
            <v>LOGIC 318 D NEXUS 8 55 M SVART</v>
          </cell>
        </row>
        <row r="5615">
          <cell r="A5615" t="str">
            <v>Y7C3185501</v>
          </cell>
          <cell r="B5615" t="str">
            <v>LOGIC 318 D NEXUS 8 55 M SVART</v>
          </cell>
        </row>
        <row r="5616">
          <cell r="A5616" t="str">
            <v>Y7C2035101</v>
          </cell>
          <cell r="B5616" t="str">
            <v>CLASSIC 203 H NEX3 51 MÖRKBLÅ</v>
          </cell>
        </row>
        <row r="5617">
          <cell r="A5617" t="str">
            <v>Y7C2035101</v>
          </cell>
          <cell r="B5617" t="str">
            <v>CLASSIC 203 H NEX3 51 MÖRKBLÅ</v>
          </cell>
        </row>
        <row r="5618">
          <cell r="A5618" t="str">
            <v>Y7C2035101</v>
          </cell>
          <cell r="B5618" t="str">
            <v>CLASSIC 203 H NEX3 51 MÖRKBLÅ</v>
          </cell>
        </row>
        <row r="5619">
          <cell r="A5619" t="str">
            <v>Y7C2035501</v>
          </cell>
          <cell r="B5619" t="str">
            <v>CLASSIC 203 H NEX3 55 MÖRKBLÅ</v>
          </cell>
        </row>
        <row r="5620">
          <cell r="A5620" t="str">
            <v>Y7C2035501</v>
          </cell>
          <cell r="B5620" t="str">
            <v>CLASSIC 203 H NEX3 55 MÖRKBLÅ</v>
          </cell>
        </row>
        <row r="5621">
          <cell r="A5621" t="str">
            <v>Y7C2035501</v>
          </cell>
          <cell r="B5621" t="str">
            <v>CLASSIC 203 H NEX3 55 MÖRKBLÅ</v>
          </cell>
        </row>
        <row r="5622">
          <cell r="A5622" t="str">
            <v>Y7C2135101</v>
          </cell>
          <cell r="B5622" t="str">
            <v>CLASSIC 213 D NEX3 51 BOR.PIKO</v>
          </cell>
        </row>
        <row r="5623">
          <cell r="A5623" t="str">
            <v>Y7C2135101</v>
          </cell>
          <cell r="B5623" t="str">
            <v>CLASSIC 213 D NEX3 51 BOR.PIKO</v>
          </cell>
        </row>
        <row r="5624">
          <cell r="A5624" t="str">
            <v>Y7C2135101</v>
          </cell>
          <cell r="B5624" t="str">
            <v>CLASSIC 213 D NEX3 51 BOR.PIKO</v>
          </cell>
        </row>
        <row r="5625">
          <cell r="A5625" t="str">
            <v>Y7C2275101</v>
          </cell>
          <cell r="B5625" t="str">
            <v>CLASSIC 227 H NEX7 51 SVART</v>
          </cell>
        </row>
        <row r="5626">
          <cell r="A5626" t="str">
            <v>Y7C2275101</v>
          </cell>
          <cell r="B5626" t="str">
            <v>CLASSIC 227 H NEX7 51 SVART</v>
          </cell>
        </row>
        <row r="5627">
          <cell r="A5627" t="str">
            <v>Y7C2275101</v>
          </cell>
          <cell r="B5627" t="str">
            <v>CLASSIC 227 H NEX7 51 SVART</v>
          </cell>
        </row>
        <row r="5628">
          <cell r="A5628" t="str">
            <v>Y7C2275501</v>
          </cell>
          <cell r="B5628" t="str">
            <v>CLASSIC 227 H NEX7 55 SVART</v>
          </cell>
        </row>
        <row r="5629">
          <cell r="A5629" t="str">
            <v>Y7C2275501</v>
          </cell>
          <cell r="B5629" t="str">
            <v>CLASSIC 227 H NEX7 55 SVART</v>
          </cell>
        </row>
        <row r="5630">
          <cell r="A5630" t="str">
            <v>Y7C2275501</v>
          </cell>
          <cell r="B5630" t="str">
            <v>CLASSIC 227 H NEX7 55 SVART</v>
          </cell>
        </row>
        <row r="5631">
          <cell r="A5631" t="str">
            <v>Y7C2375101</v>
          </cell>
          <cell r="B5631" t="str">
            <v>CLASSIC 237 D NEX7 MGRÖ PILKOR</v>
          </cell>
        </row>
        <row r="5632">
          <cell r="A5632" t="str">
            <v>Y7C2375101</v>
          </cell>
          <cell r="B5632" t="str">
            <v>CLASSIC 237 D NEX7 MGRÖ PILKOR</v>
          </cell>
        </row>
        <row r="5633">
          <cell r="A5633" t="str">
            <v>Y7C2375101</v>
          </cell>
          <cell r="B5633" t="str">
            <v>CLASSIC 237 D NEX7 MGRÖ PILKOR</v>
          </cell>
        </row>
        <row r="5634">
          <cell r="A5634" t="str">
            <v>Y7C9575101</v>
          </cell>
          <cell r="B5634" t="str">
            <v>CITY 957 D NEX7 51 HA.RÖD KOR</v>
          </cell>
        </row>
        <row r="5635">
          <cell r="A5635" t="str">
            <v>Y7C9575101</v>
          </cell>
          <cell r="B5635" t="str">
            <v>CITY 957 D NEX7 51 HA.RÖD KOR</v>
          </cell>
        </row>
        <row r="5636">
          <cell r="A5636" t="str">
            <v>Y7C9575101</v>
          </cell>
          <cell r="B5636" t="str">
            <v>CITY 957 D NEX7 51 HA.RÖD KOR</v>
          </cell>
        </row>
        <row r="5637">
          <cell r="A5637" t="str">
            <v>Y7C9575102</v>
          </cell>
          <cell r="B5637" t="str">
            <v>CITY 957 D NEX7 51 GRÄVIT KORG</v>
          </cell>
        </row>
        <row r="5638">
          <cell r="A5638" t="str">
            <v>Y7C9575102</v>
          </cell>
          <cell r="B5638" t="str">
            <v>CITY 957 D NEX7 51 GRÄVIT KORG</v>
          </cell>
        </row>
        <row r="5639">
          <cell r="A5639" t="str">
            <v>Y7C9575102</v>
          </cell>
          <cell r="B5639" t="str">
            <v>CITY 957 D NEX7 51 GRÄVIT KORG</v>
          </cell>
        </row>
        <row r="5640">
          <cell r="A5640" t="str">
            <v>Y7C9575103</v>
          </cell>
          <cell r="B5640" t="str">
            <v>CITY 957 D NEX7 51 LJ.GRÖN KOR</v>
          </cell>
        </row>
        <row r="5641">
          <cell r="A5641" t="str">
            <v>Y7C9575103</v>
          </cell>
          <cell r="B5641" t="str">
            <v>CITY 957 D NEX7 51 LJ.GRÖN KOR</v>
          </cell>
        </row>
        <row r="5642">
          <cell r="A5642" t="str">
            <v>Y7C9575103</v>
          </cell>
          <cell r="B5642" t="str">
            <v>CITY 957 D NEX7 51 LJ.GRÖN KOR</v>
          </cell>
        </row>
        <row r="5643">
          <cell r="A5643" t="str">
            <v>Y7M4974311</v>
          </cell>
          <cell r="B5643" t="str">
            <v>MONARK FLICK 7V 26" RÖD  KAMPA</v>
          </cell>
        </row>
        <row r="5644">
          <cell r="A5644" t="str">
            <v>Y7M4974311</v>
          </cell>
          <cell r="B5644" t="str">
            <v>MONARK FLICK 7V 26" RÖD  KAMPA</v>
          </cell>
        </row>
        <row r="5645">
          <cell r="A5645" t="str">
            <v>Y7M4974311</v>
          </cell>
          <cell r="B5645" t="str">
            <v>MONARK FLICK 7V 26" RÖD  KAMPA</v>
          </cell>
        </row>
        <row r="5646">
          <cell r="A5646" t="str">
            <v>Y7M4974711</v>
          </cell>
          <cell r="B5646" t="str">
            <v>MONARK FLICK 7V 26" RÖD  KAMPA</v>
          </cell>
        </row>
        <row r="5647">
          <cell r="A5647" t="str">
            <v>Y7M4974711</v>
          </cell>
          <cell r="B5647" t="str">
            <v>MONARK FLICK 7V 26" RÖD  KAMPA</v>
          </cell>
        </row>
        <row r="5648">
          <cell r="A5648" t="str">
            <v>Y7M4974711</v>
          </cell>
          <cell r="B5648" t="str">
            <v>MONARK FLICK 7V 26" RÖD  KAMPA</v>
          </cell>
        </row>
        <row r="5649">
          <cell r="A5649" t="str">
            <v>Y7C9035901</v>
          </cell>
          <cell r="B5649" t="str">
            <v>CITY 903 H NEX3 59 MÖRKBLÅ</v>
          </cell>
        </row>
        <row r="5650">
          <cell r="A5650" t="str">
            <v>Y7C9035901</v>
          </cell>
          <cell r="B5650" t="str">
            <v>CITY 903 H NEX3 59 MÖRKBLÅ</v>
          </cell>
        </row>
        <row r="5651">
          <cell r="A5651" t="str">
            <v>Y7C9035901</v>
          </cell>
          <cell r="B5651" t="str">
            <v>CITY 903 H NEX3 59 MÖRKBLÅ</v>
          </cell>
        </row>
        <row r="5652">
          <cell r="A5652" t="str">
            <v>Y7C9075901</v>
          </cell>
          <cell r="B5652" t="str">
            <v>CITY 907 H NEX7 59 SVART PÄRLE</v>
          </cell>
        </row>
        <row r="5653">
          <cell r="A5653" t="str">
            <v>Y7C9075901</v>
          </cell>
          <cell r="B5653" t="str">
            <v>CITY 907 H NEX7 59 SVART PÄRLE</v>
          </cell>
        </row>
        <row r="5654">
          <cell r="A5654" t="str">
            <v>Y7C9075901</v>
          </cell>
          <cell r="B5654" t="str">
            <v>CITY 907 H NEX7 59 SVART PÄRLE</v>
          </cell>
        </row>
        <row r="5655">
          <cell r="A5655" t="str">
            <v>Y7C9075902</v>
          </cell>
          <cell r="B5655" t="str">
            <v>CITY 907 H NEX7 59 SILVER</v>
          </cell>
        </row>
        <row r="5656">
          <cell r="A5656" t="str">
            <v>Y7C9075902</v>
          </cell>
          <cell r="B5656" t="str">
            <v>CITY 907 H NEX7 59 SILVER</v>
          </cell>
        </row>
        <row r="5657">
          <cell r="A5657" t="str">
            <v>Y7C9075902</v>
          </cell>
          <cell r="B5657" t="str">
            <v>CITY 907 H NEX7 59 SILVER</v>
          </cell>
        </row>
        <row r="5658">
          <cell r="A5658" t="str">
            <v>Y7C9175103</v>
          </cell>
          <cell r="B5658" t="str">
            <v>CITY 917 D NEX7 51 HALLONRÖD</v>
          </cell>
        </row>
        <row r="5659">
          <cell r="A5659" t="str">
            <v>Y7C9175103</v>
          </cell>
          <cell r="B5659" t="str">
            <v>CITY 917 D NEX7 51 HALLONRÖD</v>
          </cell>
        </row>
        <row r="5660">
          <cell r="A5660" t="str">
            <v>Y7C9175103</v>
          </cell>
          <cell r="B5660" t="str">
            <v>CITY 917 D NEX7 51 HALLONRÖD</v>
          </cell>
        </row>
        <row r="5661">
          <cell r="A5661" t="str">
            <v>Y7C7075101</v>
          </cell>
          <cell r="B5661" t="str">
            <v>STREET 707 H 27V LX/D 51 GRÅ/S</v>
          </cell>
        </row>
        <row r="5662">
          <cell r="A5662" t="str">
            <v>Y7C7075101</v>
          </cell>
          <cell r="B5662" t="str">
            <v>STREET 707 H 27V LX/D 51 GRÅ/S</v>
          </cell>
        </row>
        <row r="5663">
          <cell r="A5663" t="str">
            <v>Y7C7075101</v>
          </cell>
          <cell r="B5663" t="str">
            <v>STREET 707 H 27V LX/D 51 GRÅ/S</v>
          </cell>
        </row>
        <row r="5664">
          <cell r="A5664" t="str">
            <v>Y7C7075501</v>
          </cell>
          <cell r="B5664" t="str">
            <v>STREET 707 H 27V LX/D 55 GRÅ/S</v>
          </cell>
        </row>
        <row r="5665">
          <cell r="A5665" t="str">
            <v>Y7C7075501</v>
          </cell>
          <cell r="B5665" t="str">
            <v>STREET 707 H 27V LX/D 55 GRÅ/S</v>
          </cell>
        </row>
        <row r="5666">
          <cell r="A5666" t="str">
            <v>Y7C7075501</v>
          </cell>
          <cell r="B5666" t="str">
            <v>STREET 707 H 27V LX/D 55 GRÅ/S</v>
          </cell>
        </row>
        <row r="5667">
          <cell r="A5667" t="str">
            <v>Y7C7175101</v>
          </cell>
          <cell r="B5667" t="str">
            <v>STREET 717 D 27V LX/D 51 GRÅ/S</v>
          </cell>
        </row>
        <row r="5668">
          <cell r="A5668" t="str">
            <v>Y7C7175101</v>
          </cell>
          <cell r="B5668" t="str">
            <v>STREET 717 D 27V LX/D 51 GRÅ/S</v>
          </cell>
        </row>
        <row r="5669">
          <cell r="A5669" t="str">
            <v>Y7C7175101</v>
          </cell>
          <cell r="B5669" t="str">
            <v>STREET 717 D 27V LX/D 51 GRÅ/S</v>
          </cell>
        </row>
        <row r="5670">
          <cell r="A5670" t="str">
            <v>Y7C7175501</v>
          </cell>
          <cell r="B5670" t="str">
            <v>STREET 717 D 27V LX/D 55 GRÅ/S</v>
          </cell>
        </row>
        <row r="5671">
          <cell r="A5671" t="str">
            <v>Y7C7175501</v>
          </cell>
          <cell r="B5671" t="str">
            <v>STREET 717 D 27V LX/D 55 GRÅ/S</v>
          </cell>
        </row>
        <row r="5672">
          <cell r="A5672" t="str">
            <v>Y7C7175501</v>
          </cell>
          <cell r="B5672" t="str">
            <v>STREET 717 D 27V LX/D 55 GRÅ/S</v>
          </cell>
        </row>
        <row r="5673">
          <cell r="A5673" t="str">
            <v>Y7M5945111</v>
          </cell>
          <cell r="B5673" t="str">
            <v>CITY DAM KAMPANJ RÖD</v>
          </cell>
        </row>
        <row r="5674">
          <cell r="A5674" t="str">
            <v>Y7M5945111</v>
          </cell>
          <cell r="B5674" t="str">
            <v>CITY DAM KAMPANJ RÖD</v>
          </cell>
        </row>
        <row r="5675">
          <cell r="A5675" t="str">
            <v>Y7M5945111</v>
          </cell>
          <cell r="B5675" t="str">
            <v>CITY DAM KAMPANJ RÖD</v>
          </cell>
        </row>
        <row r="5676">
          <cell r="A5676" t="str">
            <v>Y7B22I55ES</v>
          </cell>
          <cell r="B5676" t="str">
            <v>HOC 928CARB SL DURA-ACE 55 ES</v>
          </cell>
        </row>
        <row r="5677">
          <cell r="A5677" t="str">
            <v>Y7B22I55ES</v>
          </cell>
          <cell r="B5677" t="str">
            <v>HOC 928CARB SL DURA-ACE 55 ES</v>
          </cell>
        </row>
        <row r="5678">
          <cell r="A5678" t="str">
            <v>Y7B22I55ES</v>
          </cell>
          <cell r="B5678" t="str">
            <v>HOC 928CARB SL DURA-ACE 55 ES</v>
          </cell>
        </row>
        <row r="5679">
          <cell r="A5679" t="str">
            <v>Y7B02I50CH</v>
          </cell>
          <cell r="B5679" t="str">
            <v>928 CARBON 105 COMPACT 50CM CH</v>
          </cell>
        </row>
        <row r="5680">
          <cell r="A5680" t="str">
            <v>Y7B02I50CH</v>
          </cell>
          <cell r="B5680" t="str">
            <v>928 CARBON 105 COMPACT 50CM CH</v>
          </cell>
        </row>
        <row r="5681">
          <cell r="A5681" t="str">
            <v>Y7B02I50CH</v>
          </cell>
          <cell r="B5681" t="str">
            <v>928 CARBON 105 COMPACT 50CM CH</v>
          </cell>
        </row>
        <row r="5682">
          <cell r="A5682" t="str">
            <v>Y7B02I53CH</v>
          </cell>
          <cell r="B5682" t="str">
            <v>928 CARBON 105 COMPACT 53CM CH</v>
          </cell>
        </row>
        <row r="5683">
          <cell r="A5683" t="str">
            <v>Y7B02I53CH</v>
          </cell>
          <cell r="B5683" t="str">
            <v>928 CARBON 105 COMPACT 53CM CH</v>
          </cell>
        </row>
        <row r="5684">
          <cell r="A5684" t="str">
            <v>Y7B02I53CH</v>
          </cell>
          <cell r="B5684" t="str">
            <v>928 CARBON 105 COMPACT 53CM CH</v>
          </cell>
        </row>
        <row r="5685">
          <cell r="A5685" t="str">
            <v>Y7B02I55CH</v>
          </cell>
          <cell r="B5685" t="str">
            <v>928 CARBON 105 COMPACT 55CM CH</v>
          </cell>
        </row>
        <row r="5686">
          <cell r="A5686" t="str">
            <v>Y7B02I55CH</v>
          </cell>
          <cell r="B5686" t="str">
            <v>928 CARBON 105 COMPACT 55CM CH</v>
          </cell>
        </row>
        <row r="5687">
          <cell r="A5687" t="str">
            <v>Y7B02I55CH</v>
          </cell>
          <cell r="B5687" t="str">
            <v>928 CARBON 105 COMPACT 55CM CH</v>
          </cell>
        </row>
        <row r="5688">
          <cell r="A5688" t="str">
            <v>Y7B02I58CH</v>
          </cell>
          <cell r="B5688" t="str">
            <v>928 CARBON 105 COMPACT 58CM CH</v>
          </cell>
        </row>
        <row r="5689">
          <cell r="A5689" t="str">
            <v>Y7B02I58CH</v>
          </cell>
          <cell r="B5689" t="str">
            <v>928 CARBON 105 COMPACT 58CM CH</v>
          </cell>
        </row>
        <row r="5690">
          <cell r="A5690" t="str">
            <v>Y7B02I58CH</v>
          </cell>
          <cell r="B5690" t="str">
            <v>928 CARBON 105 COMPACT 58CM CH</v>
          </cell>
        </row>
        <row r="5691">
          <cell r="A5691" t="str">
            <v>Y7B02I61CH</v>
          </cell>
          <cell r="B5691" t="str">
            <v>928 CARBON 105 COMPACT 50CM CH</v>
          </cell>
        </row>
        <row r="5692">
          <cell r="A5692" t="str">
            <v>Y7B02I61CH</v>
          </cell>
          <cell r="B5692" t="str">
            <v>928 CARBON 105 COMPACT 50CM CH</v>
          </cell>
        </row>
        <row r="5693">
          <cell r="A5693" t="str">
            <v>Y7B02I61CH</v>
          </cell>
          <cell r="B5693" t="str">
            <v>928 CARBON 105 COMPACT 50CM CH</v>
          </cell>
        </row>
        <row r="5694">
          <cell r="A5694" t="str">
            <v>Y7B04I49EC</v>
          </cell>
          <cell r="B5694" t="str">
            <v>928 CARB.L. ULTEGRA 49 EC</v>
          </cell>
        </row>
        <row r="5695">
          <cell r="A5695" t="str">
            <v>Y7B04I49EC</v>
          </cell>
          <cell r="B5695" t="str">
            <v>928 CARB.L. ULTEGRA 49 EC</v>
          </cell>
        </row>
        <row r="5696">
          <cell r="A5696" t="str">
            <v>Y7B04I49EC</v>
          </cell>
          <cell r="B5696" t="str">
            <v>928 CARB.L. ULTEGRA 49 EC</v>
          </cell>
        </row>
        <row r="5697">
          <cell r="A5697" t="str">
            <v>Y7B04I50EC</v>
          </cell>
          <cell r="B5697" t="str">
            <v>928 CARB.L. ULTEGRA 50 EC</v>
          </cell>
        </row>
        <row r="5698">
          <cell r="A5698" t="str">
            <v>Y7B04I50EC</v>
          </cell>
          <cell r="B5698" t="str">
            <v>928 CARB.L. ULTEGRA 50 EC</v>
          </cell>
        </row>
        <row r="5699">
          <cell r="A5699" t="str">
            <v>Y7B04I50EC</v>
          </cell>
          <cell r="B5699" t="str">
            <v>928 CARB.L. ULTEGRA 50 EC</v>
          </cell>
        </row>
        <row r="5700">
          <cell r="A5700" t="str">
            <v>Y7B04I51EC</v>
          </cell>
          <cell r="B5700" t="str">
            <v>928 CARB.L. ULTEGRA 51 EC</v>
          </cell>
        </row>
        <row r="5701">
          <cell r="A5701" t="str">
            <v>Y7B04I51EC</v>
          </cell>
          <cell r="B5701" t="str">
            <v>928 CARB.L. ULTEGRA 51 EC</v>
          </cell>
        </row>
        <row r="5702">
          <cell r="A5702" t="str">
            <v>Y7B04I51EC</v>
          </cell>
          <cell r="B5702" t="str">
            <v>928 CARB.L. ULTEGRA 51 EC</v>
          </cell>
        </row>
        <row r="5703">
          <cell r="A5703" t="str">
            <v>Y7B04I52EC</v>
          </cell>
          <cell r="B5703" t="str">
            <v>928 CARB.L. ULTEGRA 52 EC</v>
          </cell>
        </row>
        <row r="5704">
          <cell r="A5704" t="str">
            <v>Y7B04I52EC</v>
          </cell>
          <cell r="B5704" t="str">
            <v>928 CARB.L. ULTEGRA 52 EC</v>
          </cell>
        </row>
        <row r="5705">
          <cell r="A5705" t="str">
            <v>Y7B04I52EC</v>
          </cell>
          <cell r="B5705" t="str">
            <v>928 CARB.L. ULTEGRA 52 EC</v>
          </cell>
        </row>
        <row r="5706">
          <cell r="A5706" t="str">
            <v>Y7B04I53EC</v>
          </cell>
          <cell r="B5706" t="str">
            <v>928 CARB.L. ULTEGRA 53 EC</v>
          </cell>
        </row>
        <row r="5707">
          <cell r="A5707" t="str">
            <v>Y7B04I53EC</v>
          </cell>
          <cell r="B5707" t="str">
            <v>928 CARB.L. ULTEGRA 53 EC</v>
          </cell>
        </row>
        <row r="5708">
          <cell r="A5708" t="str">
            <v>Y7B04I53EC</v>
          </cell>
          <cell r="B5708" t="str">
            <v>928 CARB.L. ULTEGRA 53 EC</v>
          </cell>
        </row>
        <row r="5709">
          <cell r="A5709" t="str">
            <v>Y7B04I54EC</v>
          </cell>
          <cell r="B5709" t="str">
            <v>928 CARB.L. ULTEGRA 54 EC</v>
          </cell>
        </row>
        <row r="5710">
          <cell r="A5710" t="str">
            <v>Y7B04I54EC</v>
          </cell>
          <cell r="B5710" t="str">
            <v>928 CARB.L. ULTEGRA 54 EC</v>
          </cell>
        </row>
        <row r="5711">
          <cell r="A5711" t="str">
            <v>Y7B04I54EC</v>
          </cell>
          <cell r="B5711" t="str">
            <v>928 CARB.L. ULTEGRA 54 EC</v>
          </cell>
        </row>
        <row r="5712">
          <cell r="A5712" t="str">
            <v>Y7B04I55EC</v>
          </cell>
          <cell r="B5712" t="str">
            <v>928 CARB.L. ULTEGRA 55 EC</v>
          </cell>
        </row>
        <row r="5713">
          <cell r="A5713" t="str">
            <v>Y7B04I55EC</v>
          </cell>
          <cell r="B5713" t="str">
            <v>928 CARB.L. ULTEGRA 55 EC</v>
          </cell>
        </row>
        <row r="5714">
          <cell r="A5714" t="str">
            <v>Y7B04I55EC</v>
          </cell>
          <cell r="B5714" t="str">
            <v>928 CARB.L. ULTEGRA 55 EC</v>
          </cell>
        </row>
        <row r="5715">
          <cell r="A5715" t="str">
            <v>Y7B04I56EC</v>
          </cell>
          <cell r="B5715" t="str">
            <v>928 CARB.L. ULTEGRA 56 EC</v>
          </cell>
        </row>
        <row r="5716">
          <cell r="A5716" t="str">
            <v>Y7B04I56EC</v>
          </cell>
          <cell r="B5716" t="str">
            <v>928 CARB.L. ULTEGRA 56 EC</v>
          </cell>
        </row>
        <row r="5717">
          <cell r="A5717" t="str">
            <v>Y7B04I56EC</v>
          </cell>
          <cell r="B5717" t="str">
            <v>928 CARB.L. ULTEGRA 56 EC</v>
          </cell>
        </row>
        <row r="5718">
          <cell r="A5718" t="str">
            <v>Y7B04I57EC</v>
          </cell>
          <cell r="B5718" t="str">
            <v>928 CARB.L. ULTEGRA 57 EC</v>
          </cell>
        </row>
        <row r="5719">
          <cell r="A5719" t="str">
            <v>Y7B04I57EC</v>
          </cell>
          <cell r="B5719" t="str">
            <v>928 CARB.L. ULTEGRA 57 EC</v>
          </cell>
        </row>
        <row r="5720">
          <cell r="A5720" t="str">
            <v>Y7B04I57EC</v>
          </cell>
          <cell r="B5720" t="str">
            <v>928 CARB.L. ULTEGRA 57 EC</v>
          </cell>
        </row>
        <row r="5721">
          <cell r="A5721" t="str">
            <v>Y7B04I58EC</v>
          </cell>
          <cell r="B5721" t="str">
            <v>928 CARB.L. ULTEGRA 58 EC</v>
          </cell>
        </row>
        <row r="5722">
          <cell r="A5722" t="str">
            <v>Y7B04I58EC</v>
          </cell>
          <cell r="B5722" t="str">
            <v>928 CARB.L. ULTEGRA 58 EC</v>
          </cell>
        </row>
        <row r="5723">
          <cell r="A5723" t="str">
            <v>Y7B04I58EC</v>
          </cell>
          <cell r="B5723" t="str">
            <v>928 CARB.L. ULTEGRA 58 EC</v>
          </cell>
        </row>
        <row r="5724">
          <cell r="A5724" t="str">
            <v>Y7B04I59EC</v>
          </cell>
          <cell r="B5724" t="str">
            <v>928 CARB.L. ULTEGRA 59 EC</v>
          </cell>
        </row>
        <row r="5725">
          <cell r="A5725" t="str">
            <v>Y7B04I59EC</v>
          </cell>
          <cell r="B5725" t="str">
            <v>928 CARB.L. ULTEGRA 59 EC</v>
          </cell>
        </row>
        <row r="5726">
          <cell r="A5726" t="str">
            <v>Y7B04I59EC</v>
          </cell>
          <cell r="B5726" t="str">
            <v>928 CARB.L. ULTEGRA 59 EC</v>
          </cell>
        </row>
        <row r="5727">
          <cell r="A5727" t="str">
            <v>Y7B04I60EC</v>
          </cell>
          <cell r="B5727" t="str">
            <v>928 CARB.L. ULTEGRA 60 EC</v>
          </cell>
        </row>
        <row r="5728">
          <cell r="A5728" t="str">
            <v>Y7B04I60EC</v>
          </cell>
          <cell r="B5728" t="str">
            <v>928 CARB.L. ULTEGRA 60 EC</v>
          </cell>
        </row>
        <row r="5729">
          <cell r="A5729" t="str">
            <v>Y7B04I60EC</v>
          </cell>
          <cell r="B5729" t="str">
            <v>928 CARB.L. ULTEGRA 60 EC</v>
          </cell>
        </row>
        <row r="5730">
          <cell r="A5730" t="str">
            <v>Y7B04I61EC</v>
          </cell>
          <cell r="B5730" t="str">
            <v>928 CARB.L. ULTEGRA 61 EC</v>
          </cell>
        </row>
        <row r="5731">
          <cell r="A5731" t="str">
            <v>Y7B04I61EC</v>
          </cell>
          <cell r="B5731" t="str">
            <v>928 CARB.L. ULTEGRA 61 EC</v>
          </cell>
        </row>
        <row r="5732">
          <cell r="A5732" t="str">
            <v>Y7B04I61EC</v>
          </cell>
          <cell r="B5732" t="str">
            <v>928 CARB.L. ULTEGRA 61 EC</v>
          </cell>
        </row>
        <row r="5733">
          <cell r="A5733" t="str">
            <v>Y7B04I62EC</v>
          </cell>
          <cell r="B5733" t="str">
            <v>928 CARB.L. ULTEGRA 62 EC</v>
          </cell>
        </row>
        <row r="5734">
          <cell r="A5734" t="str">
            <v>Y7B04I62EC</v>
          </cell>
          <cell r="B5734" t="str">
            <v>928 CARB.L. ULTEGRA 62 EC</v>
          </cell>
        </row>
        <row r="5735">
          <cell r="A5735" t="str">
            <v>Y7B04I62EC</v>
          </cell>
          <cell r="B5735" t="str">
            <v>928 CARB.L. ULTEGRA 62 EC</v>
          </cell>
        </row>
        <row r="5736">
          <cell r="A5736" t="str">
            <v>Y7B04I63EC</v>
          </cell>
          <cell r="B5736" t="str">
            <v>928 CARB.L. ULTEGRA 63 EC</v>
          </cell>
        </row>
        <row r="5737">
          <cell r="A5737" t="str">
            <v>Y7B04I63EC</v>
          </cell>
          <cell r="B5737" t="str">
            <v>928 CARB.L. ULTEGRA 63 EC</v>
          </cell>
        </row>
        <row r="5738">
          <cell r="A5738" t="str">
            <v>Y7B04I63EC</v>
          </cell>
          <cell r="B5738" t="str">
            <v>928 CARB.L. ULTEGRA 63 EC</v>
          </cell>
        </row>
        <row r="5739">
          <cell r="A5739" t="str">
            <v>Y7B06I49CK</v>
          </cell>
          <cell r="B5739" t="str">
            <v>1885 H-CARB VELOCE DUO 49CM CK</v>
          </cell>
        </row>
        <row r="5740">
          <cell r="A5740" t="str">
            <v>Y7B06I49CK</v>
          </cell>
          <cell r="B5740" t="str">
            <v>1885 H-CARB VELOCE DUO 49CM CK</v>
          </cell>
        </row>
        <row r="5741">
          <cell r="A5741" t="str">
            <v>Y7B06I49CK</v>
          </cell>
          <cell r="B5741" t="str">
            <v>1885 H-CARB VELOCE DUO 49CM CK</v>
          </cell>
        </row>
        <row r="5742">
          <cell r="A5742" t="str">
            <v>Y7B06I51CK</v>
          </cell>
          <cell r="B5742" t="str">
            <v>1885 H-CARB VELOCE DUO 51CM CK</v>
          </cell>
        </row>
        <row r="5743">
          <cell r="A5743" t="str">
            <v>Y7B06I51CK</v>
          </cell>
          <cell r="B5743" t="str">
            <v>1885 H-CARB VELOCE DUO 51CM CK</v>
          </cell>
        </row>
        <row r="5744">
          <cell r="A5744" t="str">
            <v>Y7B06I51CK</v>
          </cell>
          <cell r="B5744" t="str">
            <v>1885 H-CARB VELOCE DUO 51CM CK</v>
          </cell>
        </row>
        <row r="5745">
          <cell r="A5745" t="str">
            <v>Y7B06I53CK</v>
          </cell>
          <cell r="B5745" t="str">
            <v>1885 H-CARB VELOCE DUO 53CM CK</v>
          </cell>
        </row>
        <row r="5746">
          <cell r="A5746" t="str">
            <v>Y7B06I53CK</v>
          </cell>
          <cell r="B5746" t="str">
            <v>1885 H-CARB VELOCE DUO 53CM CK</v>
          </cell>
        </row>
        <row r="5747">
          <cell r="A5747" t="str">
            <v>Y7B06I53CK</v>
          </cell>
          <cell r="B5747" t="str">
            <v>1885 H-CARB VELOCE DUO 53CM CK</v>
          </cell>
        </row>
        <row r="5748">
          <cell r="A5748" t="str">
            <v>Y7B06I55CK</v>
          </cell>
          <cell r="B5748" t="str">
            <v>1885 H-CARB VELOCE DUO 55CM CK</v>
          </cell>
        </row>
        <row r="5749">
          <cell r="A5749" t="str">
            <v>Y7B06I55CK</v>
          </cell>
          <cell r="B5749" t="str">
            <v>1885 H-CARB VELOCE DUO 55CM CK</v>
          </cell>
        </row>
        <row r="5750">
          <cell r="A5750" t="str">
            <v>Y7B06I55CK</v>
          </cell>
          <cell r="B5750" t="str">
            <v>1885 H-CARB VELOCE DUO 55CM CK</v>
          </cell>
        </row>
        <row r="5751">
          <cell r="A5751" t="str">
            <v>Y7B06I57CK</v>
          </cell>
          <cell r="B5751" t="str">
            <v>1885 H-CARB VELOCE DUO 57CM CK</v>
          </cell>
        </row>
        <row r="5752">
          <cell r="A5752" t="str">
            <v>Y7B06I57CK</v>
          </cell>
          <cell r="B5752" t="str">
            <v>1885 H-CARB VELOCE DUO 57CM CK</v>
          </cell>
        </row>
        <row r="5753">
          <cell r="A5753" t="str">
            <v>Y7B06I57CK</v>
          </cell>
          <cell r="B5753" t="str">
            <v>1885 H-CARB VELOCE DUO 57CM CK</v>
          </cell>
        </row>
        <row r="5754">
          <cell r="A5754" t="str">
            <v>Y7B06I59CK</v>
          </cell>
          <cell r="B5754" t="str">
            <v>1885 H-CARB VELOCE DUO 59CM CK</v>
          </cell>
        </row>
        <row r="5755">
          <cell r="A5755" t="str">
            <v>Y7B06I59CK</v>
          </cell>
          <cell r="B5755" t="str">
            <v>1885 H-CARB VELOCE DUO 59CM CK</v>
          </cell>
        </row>
        <row r="5756">
          <cell r="A5756" t="str">
            <v>Y7B06I59CK</v>
          </cell>
          <cell r="B5756" t="str">
            <v>1885 H-CARB VELOCE DUO 59CM CK</v>
          </cell>
        </row>
        <row r="5757">
          <cell r="A5757" t="str">
            <v>Y7B06I61CK</v>
          </cell>
          <cell r="B5757" t="str">
            <v>1885 H-CARB VELOCE DUO 61CM CK</v>
          </cell>
        </row>
        <row r="5758">
          <cell r="A5758" t="str">
            <v>Y7B06I61CK</v>
          </cell>
          <cell r="B5758" t="str">
            <v>1885 H-CARB VELOCE DUO 61CM CK</v>
          </cell>
        </row>
        <row r="5759">
          <cell r="A5759" t="str">
            <v>Y7B06I61CK</v>
          </cell>
          <cell r="B5759" t="str">
            <v>1885 H-CARB VELOCE DUO 61CM CK</v>
          </cell>
        </row>
        <row r="5760">
          <cell r="A5760" t="str">
            <v>Y7B07I50CK</v>
          </cell>
          <cell r="B5760" t="str">
            <v>VIA NIRONE ULT.DUO 50CM CK</v>
          </cell>
        </row>
        <row r="5761">
          <cell r="A5761" t="str">
            <v>Y7B07I50CK</v>
          </cell>
          <cell r="B5761" t="str">
            <v>VIA NIRONE ULT.DUO 50CM CK</v>
          </cell>
        </row>
        <row r="5762">
          <cell r="A5762" t="str">
            <v>Y7B07I50CK</v>
          </cell>
          <cell r="B5762" t="str">
            <v>VIA NIRONE ULT.DUO 50CM CK</v>
          </cell>
        </row>
        <row r="5763">
          <cell r="A5763" t="str">
            <v>Y7B07I53CK</v>
          </cell>
          <cell r="B5763" t="str">
            <v>VIA NIRONE ULT.DUO 53CM CK</v>
          </cell>
        </row>
        <row r="5764">
          <cell r="A5764" t="str">
            <v>Y7B07I53CK</v>
          </cell>
          <cell r="B5764" t="str">
            <v>VIA NIRONE ULT.DUO 53CM CK</v>
          </cell>
        </row>
        <row r="5765">
          <cell r="A5765" t="str">
            <v>Y7B07I53CK</v>
          </cell>
          <cell r="B5765" t="str">
            <v>VIA NIRONE ULT.DUO 53CM CK</v>
          </cell>
        </row>
        <row r="5766">
          <cell r="A5766" t="str">
            <v>Y7B07I55CK</v>
          </cell>
          <cell r="B5766" t="str">
            <v>VIA NIRONE ULT.DUO 55CM CK</v>
          </cell>
        </row>
        <row r="5767">
          <cell r="A5767" t="str">
            <v>Y7B07I55CK</v>
          </cell>
          <cell r="B5767" t="str">
            <v>VIA NIRONE ULT.DUO 55CM CK</v>
          </cell>
        </row>
        <row r="5768">
          <cell r="A5768" t="str">
            <v>Y7B07I55CK</v>
          </cell>
          <cell r="B5768" t="str">
            <v>VIA NIRONE ULT.DUO 55CM CK</v>
          </cell>
        </row>
        <row r="5769">
          <cell r="A5769" t="str">
            <v>Y7B07I57CK</v>
          </cell>
          <cell r="B5769" t="str">
            <v>VIA NIRONE ULT.DUO 57CM CK</v>
          </cell>
        </row>
        <row r="5770">
          <cell r="A5770" t="str">
            <v>Y7B07I57CK</v>
          </cell>
          <cell r="B5770" t="str">
            <v>VIA NIRONE ULT.DUO 57CM CK</v>
          </cell>
        </row>
        <row r="5771">
          <cell r="A5771" t="str">
            <v>Y7B07I57CK</v>
          </cell>
          <cell r="B5771" t="str">
            <v>VIA NIRONE ULT.DUO 57CM CK</v>
          </cell>
        </row>
        <row r="5772">
          <cell r="A5772" t="str">
            <v>Y7B07I59CK</v>
          </cell>
          <cell r="B5772" t="str">
            <v>VIA NIRONE ULT.DUO 59CM CK</v>
          </cell>
        </row>
        <row r="5773">
          <cell r="A5773" t="str">
            <v>Y7B07I59CK</v>
          </cell>
          <cell r="B5773" t="str">
            <v>VIA NIRONE ULT.DUO 59CM CK</v>
          </cell>
        </row>
        <row r="5774">
          <cell r="A5774" t="str">
            <v>Y7B07I59CK</v>
          </cell>
          <cell r="B5774" t="str">
            <v>VIA NIRONE ULT.DUO 59CM CK</v>
          </cell>
        </row>
        <row r="5775">
          <cell r="A5775" t="str">
            <v>Y7B07I61CK</v>
          </cell>
          <cell r="B5775" t="str">
            <v>VIA NIRONE ULT.DUO 61CM CK</v>
          </cell>
        </row>
        <row r="5776">
          <cell r="A5776" t="str">
            <v>Y7B07I61CK</v>
          </cell>
          <cell r="B5776" t="str">
            <v>VIA NIRONE ULT.DUO 61CM CK</v>
          </cell>
        </row>
        <row r="5777">
          <cell r="A5777" t="str">
            <v>Y7B07I61CK</v>
          </cell>
          <cell r="B5777" t="str">
            <v>VIA NIRONE ULT.DUO 61CM CK</v>
          </cell>
        </row>
        <row r="5778">
          <cell r="A5778" t="str">
            <v>Y7B09I44KT</v>
          </cell>
          <cell r="B5778" t="str">
            <v>VIA NIRONE 105 COMPACT 44CM KT</v>
          </cell>
        </row>
        <row r="5779">
          <cell r="A5779" t="str">
            <v>Y7B09I44KT</v>
          </cell>
          <cell r="B5779" t="str">
            <v>VIA NIRONE 105 COMPACT 44CM KT</v>
          </cell>
        </row>
        <row r="5780">
          <cell r="A5780" t="str">
            <v>Y7B09I44KT</v>
          </cell>
          <cell r="B5780" t="str">
            <v>VIA NIRONE 105 COMPACT 44CM KT</v>
          </cell>
        </row>
        <row r="5781">
          <cell r="A5781" t="str">
            <v>Y7B09I46KT</v>
          </cell>
          <cell r="B5781" t="str">
            <v>VIA NIRONE 105 COMPACT 46CM KT</v>
          </cell>
        </row>
        <row r="5782">
          <cell r="A5782" t="str">
            <v>Y7B09I46KT</v>
          </cell>
          <cell r="B5782" t="str">
            <v>VIA NIRONE 105 COMPACT 46CM KT</v>
          </cell>
        </row>
        <row r="5783">
          <cell r="A5783" t="str">
            <v>Y7B09I46KT</v>
          </cell>
          <cell r="B5783" t="str">
            <v>VIA NIRONE 105 COMPACT 46CM KT</v>
          </cell>
        </row>
        <row r="5784">
          <cell r="A5784" t="str">
            <v>Y7B09I50KT</v>
          </cell>
          <cell r="B5784" t="str">
            <v>VIA NIRONE 105 COMPACT 50CM KT</v>
          </cell>
        </row>
        <row r="5785">
          <cell r="A5785" t="str">
            <v>Y7B09I50KT</v>
          </cell>
          <cell r="B5785" t="str">
            <v>VIA NIRONE 105 COMPACT 50CM KT</v>
          </cell>
        </row>
        <row r="5786">
          <cell r="A5786" t="str">
            <v>Y7B09I50KT</v>
          </cell>
          <cell r="B5786" t="str">
            <v>VIA NIRONE 105 COMPACT 50CM KT</v>
          </cell>
        </row>
        <row r="5787">
          <cell r="A5787" t="str">
            <v>Y7B09I53KT</v>
          </cell>
          <cell r="B5787" t="str">
            <v>VIA NIRONE 105 COMPACT 53CM KT</v>
          </cell>
        </row>
        <row r="5788">
          <cell r="A5788" t="str">
            <v>Y7B09I53KT</v>
          </cell>
          <cell r="B5788" t="str">
            <v>VIA NIRONE 105 COMPACT 53CM KT</v>
          </cell>
        </row>
        <row r="5789">
          <cell r="A5789" t="str">
            <v>Y7B09I53KT</v>
          </cell>
          <cell r="B5789" t="str">
            <v>VIA NIRONE 105 COMPACT 53CM KT</v>
          </cell>
        </row>
        <row r="5790">
          <cell r="A5790" t="str">
            <v>Y7B09I55KT</v>
          </cell>
          <cell r="B5790" t="str">
            <v>VIA NIRONE 105 COMPACT 55CM KT</v>
          </cell>
        </row>
        <row r="5791">
          <cell r="A5791" t="str">
            <v>Y7B09I55KT</v>
          </cell>
          <cell r="B5791" t="str">
            <v>VIA NIRONE 105 COMPACT 55CM KT</v>
          </cell>
        </row>
        <row r="5792">
          <cell r="A5792" t="str">
            <v>Y7B09I55KT</v>
          </cell>
          <cell r="B5792" t="str">
            <v>VIA NIRONE 105 COMPACT 55CM KT</v>
          </cell>
        </row>
        <row r="5793">
          <cell r="A5793" t="str">
            <v>Y7B09I57KT</v>
          </cell>
          <cell r="B5793" t="str">
            <v>VIA NIRONE 105 COMPACT 57CM KT</v>
          </cell>
        </row>
        <row r="5794">
          <cell r="A5794" t="str">
            <v>Y7B09I57KT</v>
          </cell>
          <cell r="B5794" t="str">
            <v>VIA NIRONE 105 COMPACT 57CM KT</v>
          </cell>
        </row>
        <row r="5795">
          <cell r="A5795" t="str">
            <v>Y7B09I57KT</v>
          </cell>
          <cell r="B5795" t="str">
            <v>VIA NIRONE 105 COMPACT 57CM KT</v>
          </cell>
        </row>
        <row r="5796">
          <cell r="A5796" t="str">
            <v>Y7B09I59KT</v>
          </cell>
          <cell r="B5796" t="str">
            <v>VIA NIRONE 105 COMPACT 59CM KT</v>
          </cell>
        </row>
        <row r="5797">
          <cell r="A5797" t="str">
            <v>Y7B09I59KT</v>
          </cell>
          <cell r="B5797" t="str">
            <v>VIA NIRONE 105 COMPACT 59CM KT</v>
          </cell>
        </row>
        <row r="5798">
          <cell r="A5798" t="str">
            <v>Y7B09I59KT</v>
          </cell>
          <cell r="B5798" t="str">
            <v>VIA NIRONE 105 COMPACT 59CM KT</v>
          </cell>
        </row>
        <row r="5799">
          <cell r="A5799" t="str">
            <v>Y7B09I61KT</v>
          </cell>
          <cell r="B5799" t="str">
            <v>VIA NIRONE 105 COMPACT 61CM KT</v>
          </cell>
        </row>
        <row r="5800">
          <cell r="A5800" t="str">
            <v>Y7B09I61KT</v>
          </cell>
          <cell r="B5800" t="str">
            <v>VIA NIRONE 105 COMPACT 61CM KT</v>
          </cell>
        </row>
        <row r="5801">
          <cell r="A5801" t="str">
            <v>Y7B09I61KT</v>
          </cell>
          <cell r="B5801" t="str">
            <v>VIA NIRONE 105 COMPACT 61CM KT</v>
          </cell>
        </row>
        <row r="5802">
          <cell r="A5802" t="str">
            <v>Y7B12I46CK</v>
          </cell>
          <cell r="B5802" t="str">
            <v>D.BIANCA ELLE ULT.TRIP.46CM CK</v>
          </cell>
        </row>
        <row r="5803">
          <cell r="A5803" t="str">
            <v>Y7B12I46CK</v>
          </cell>
          <cell r="B5803" t="str">
            <v>D.BIANCA ELLE ULT.TRIP.46CM CK</v>
          </cell>
        </row>
        <row r="5804">
          <cell r="A5804" t="str">
            <v>Y7B12I46CK</v>
          </cell>
          <cell r="B5804" t="str">
            <v>D.BIANCA ELLE ULT.TRIP.46CM CK</v>
          </cell>
        </row>
        <row r="5805">
          <cell r="A5805" t="str">
            <v>Y7B12I49CK</v>
          </cell>
          <cell r="B5805" t="str">
            <v>D.BIANCA ELLE ULT.TRIP.49CM CK</v>
          </cell>
        </row>
        <row r="5806">
          <cell r="A5806" t="str">
            <v>Y7B12I49CK</v>
          </cell>
          <cell r="B5806" t="str">
            <v>D.BIANCA ELLE ULT.TRIP.49CM CK</v>
          </cell>
        </row>
        <row r="5807">
          <cell r="A5807" t="str">
            <v>Y7B12I49CK</v>
          </cell>
          <cell r="B5807" t="str">
            <v>D.BIANCA ELLE ULT.TRIP.49CM CK</v>
          </cell>
        </row>
        <row r="5808">
          <cell r="A5808" t="str">
            <v>Y7B12I51CK</v>
          </cell>
          <cell r="B5808" t="str">
            <v>D.BIANCA ELLE ULT.TRIP.51CM CK</v>
          </cell>
        </row>
        <row r="5809">
          <cell r="A5809" t="str">
            <v>Y7B12I51CK</v>
          </cell>
          <cell r="B5809" t="str">
            <v>D.BIANCA ELLE ULT.TRIP.51CM CK</v>
          </cell>
        </row>
        <row r="5810">
          <cell r="A5810" t="str">
            <v>Y7B12I51CK</v>
          </cell>
          <cell r="B5810" t="str">
            <v>D.BIANCA ELLE ULT.TRIP.51CM CK</v>
          </cell>
        </row>
        <row r="5811">
          <cell r="A5811" t="str">
            <v>Y7B12I53CK</v>
          </cell>
          <cell r="B5811" t="str">
            <v>D.BIANCA ELLE ULT.TRIP.53CM CK</v>
          </cell>
        </row>
        <row r="5812">
          <cell r="A5812" t="str">
            <v>Y7B12I53CK</v>
          </cell>
          <cell r="B5812" t="str">
            <v>D.BIANCA ELLE ULT.TRIP.53CM CK</v>
          </cell>
        </row>
        <row r="5813">
          <cell r="A5813" t="str">
            <v>Y7B12I53CK</v>
          </cell>
          <cell r="B5813" t="str">
            <v>D.BIANCA ELLE ULT.TRIP.53CM CK</v>
          </cell>
        </row>
        <row r="5814">
          <cell r="A5814" t="str">
            <v>Y7B22I50ES</v>
          </cell>
          <cell r="B5814" t="str">
            <v>HOC 928CARB SL DURA-ACE 50 ES</v>
          </cell>
        </row>
        <row r="5815">
          <cell r="A5815" t="str">
            <v>Y7B22I50ES</v>
          </cell>
          <cell r="B5815" t="str">
            <v>HOC 928CARB SL DURA-ACE 50 ES</v>
          </cell>
        </row>
        <row r="5816">
          <cell r="A5816" t="str">
            <v>Y7B22I50ES</v>
          </cell>
          <cell r="B5816" t="str">
            <v>HOC 928CARB SL DURA-ACE 50 ES</v>
          </cell>
        </row>
        <row r="5817">
          <cell r="A5817" t="str">
            <v>Y7B22I53ES</v>
          </cell>
          <cell r="B5817" t="str">
            <v>HOC 928CARB SL DURA-ACE 53 ES</v>
          </cell>
        </row>
        <row r="5818">
          <cell r="A5818" t="str">
            <v>Y7B22I53ES</v>
          </cell>
          <cell r="B5818" t="str">
            <v>HOC 928CARB SL DURA-ACE 53 ES</v>
          </cell>
        </row>
        <row r="5819">
          <cell r="A5819" t="str">
            <v>Y7B22I53ES</v>
          </cell>
          <cell r="B5819" t="str">
            <v>HOC 928CARB SL DURA-ACE 53 ES</v>
          </cell>
        </row>
        <row r="5820">
          <cell r="A5820" t="str">
            <v>Y7B22I57ES</v>
          </cell>
          <cell r="B5820" t="str">
            <v>HOC 928CARB SL DURA-ACE 57 ES</v>
          </cell>
        </row>
        <row r="5821">
          <cell r="A5821" t="str">
            <v>Y7B22I57ES</v>
          </cell>
          <cell r="B5821" t="str">
            <v>HOC 928CARB SL DURA-ACE 57 ES</v>
          </cell>
        </row>
        <row r="5822">
          <cell r="A5822" t="str">
            <v>Y7B22I57ES</v>
          </cell>
          <cell r="B5822" t="str">
            <v>HOC 928CARB SL DURA-ACE 57 ES</v>
          </cell>
        </row>
        <row r="5823">
          <cell r="A5823" t="str">
            <v>Y7B22I59ES</v>
          </cell>
          <cell r="B5823" t="str">
            <v>HOC 928CARB SL DURA-ACE 59 ES</v>
          </cell>
        </row>
        <row r="5824">
          <cell r="A5824" t="str">
            <v>Y7B22I59ES</v>
          </cell>
          <cell r="B5824" t="str">
            <v>HOC 928CARB SL DURA-ACE 59 ES</v>
          </cell>
        </row>
        <row r="5825">
          <cell r="A5825" t="str">
            <v>Y7B22I59ES</v>
          </cell>
          <cell r="B5825" t="str">
            <v>HOC 928CARB SL DURA-ACE 59 ES</v>
          </cell>
        </row>
        <row r="5826">
          <cell r="A5826" t="str">
            <v>Y7B22I61ES</v>
          </cell>
          <cell r="B5826" t="str">
            <v>HOC 928CARB SL DURA-ACE 61 ES</v>
          </cell>
        </row>
        <row r="5827">
          <cell r="A5827" t="str">
            <v>Y7B22I61ES</v>
          </cell>
          <cell r="B5827" t="str">
            <v>HOC 928CARB SL DURA-ACE 61 ES</v>
          </cell>
        </row>
        <row r="5828">
          <cell r="A5828" t="str">
            <v>Y7B22I61ES</v>
          </cell>
          <cell r="B5828" t="str">
            <v>HOC 928CARB SL DURA-ACE 61 ES</v>
          </cell>
        </row>
        <row r="5829">
          <cell r="A5829" t="str">
            <v>Y7B26I49CK</v>
          </cell>
          <cell r="B5829" t="str">
            <v>HOC FG LITE CB. ULT.COMP 49 CK</v>
          </cell>
        </row>
        <row r="5830">
          <cell r="A5830" t="str">
            <v>Y7B26I49CK</v>
          </cell>
          <cell r="B5830" t="str">
            <v>HOC FG LITE CB. ULT.COMP 49 CK</v>
          </cell>
        </row>
        <row r="5831">
          <cell r="A5831" t="str">
            <v>Y7B26I49CK</v>
          </cell>
          <cell r="B5831" t="str">
            <v>HOC FG LITE CB. ULT.COMP 49 CK</v>
          </cell>
        </row>
        <row r="5832">
          <cell r="A5832" t="str">
            <v>Y7B26I50CK</v>
          </cell>
          <cell r="B5832" t="str">
            <v>HOC FG LITE CB. ULT.COMP 50 CK</v>
          </cell>
        </row>
        <row r="5833">
          <cell r="A5833" t="str">
            <v>Y7B26I50CK</v>
          </cell>
          <cell r="B5833" t="str">
            <v>HOC FG LITE CB. ULT.COMP 50 CK</v>
          </cell>
        </row>
        <row r="5834">
          <cell r="A5834" t="str">
            <v>Y7B26I50CK</v>
          </cell>
          <cell r="B5834" t="str">
            <v>HOC FG LITE CB. ULT.COMP 50 CK</v>
          </cell>
        </row>
        <row r="5835">
          <cell r="A5835" t="str">
            <v>Y7B26I51CK</v>
          </cell>
          <cell r="B5835" t="str">
            <v>HOC FG LITE CB. ULT.COMP 51 CK</v>
          </cell>
        </row>
        <row r="5836">
          <cell r="A5836" t="str">
            <v>Y7B26I51CK</v>
          </cell>
          <cell r="B5836" t="str">
            <v>HOC FG LITE CB. ULT.COMP 51 CK</v>
          </cell>
        </row>
        <row r="5837">
          <cell r="A5837" t="str">
            <v>Y7B26I51CK</v>
          </cell>
          <cell r="B5837" t="str">
            <v>HOC FG LITE CB. ULT.COMP 51 CK</v>
          </cell>
        </row>
        <row r="5838">
          <cell r="A5838" t="str">
            <v>Y7B26I52CK</v>
          </cell>
          <cell r="B5838" t="str">
            <v>HOC FG LITE CB. ULT.COMP 52 CK</v>
          </cell>
        </row>
        <row r="5839">
          <cell r="A5839" t="str">
            <v>Y7B26I52CK</v>
          </cell>
          <cell r="B5839" t="str">
            <v>HOC FG LITE CB. ULT.COMP 52 CK</v>
          </cell>
        </row>
        <row r="5840">
          <cell r="A5840" t="str">
            <v>Y7B26I52CK</v>
          </cell>
          <cell r="B5840" t="str">
            <v>HOC FG LITE CB. ULT.COMP 52 CK</v>
          </cell>
        </row>
        <row r="5841">
          <cell r="A5841" t="str">
            <v>Y7B26I53CK</v>
          </cell>
          <cell r="B5841" t="str">
            <v>HOC FG LITE CB. ULT.COMP 53 CK</v>
          </cell>
        </row>
        <row r="5842">
          <cell r="A5842" t="str">
            <v>Y7B26I53CK</v>
          </cell>
          <cell r="B5842" t="str">
            <v>HOC FG LITE CB. ULT.COMP 53 CK</v>
          </cell>
        </row>
        <row r="5843">
          <cell r="A5843" t="str">
            <v>Y7B26I53CK</v>
          </cell>
          <cell r="B5843" t="str">
            <v>HOC FG LITE CB. ULT.COMP 53 CK</v>
          </cell>
        </row>
        <row r="5844">
          <cell r="A5844" t="str">
            <v>Y7B26I54CK</v>
          </cell>
          <cell r="B5844" t="str">
            <v>HOC FG LITE CB. ULT.COMP 54 CK</v>
          </cell>
        </row>
        <row r="5845">
          <cell r="A5845" t="str">
            <v>Y7B26I54CK</v>
          </cell>
          <cell r="B5845" t="str">
            <v>HOC FG LITE CB. ULT.COMP 54 CK</v>
          </cell>
        </row>
        <row r="5846">
          <cell r="A5846" t="str">
            <v>Y7B26I54CK</v>
          </cell>
          <cell r="B5846" t="str">
            <v>HOC FG LITE CB. ULT.COMP 54 CK</v>
          </cell>
        </row>
        <row r="5847">
          <cell r="A5847" t="str">
            <v>Y7B26I55CK</v>
          </cell>
          <cell r="B5847" t="str">
            <v>HOC FG LITE CB. ULT.COMP 55 CK</v>
          </cell>
        </row>
        <row r="5848">
          <cell r="A5848" t="str">
            <v>Y7B26I55CK</v>
          </cell>
          <cell r="B5848" t="str">
            <v>HOC FG LITE CB. ULT.COMP 55 CK</v>
          </cell>
        </row>
        <row r="5849">
          <cell r="A5849" t="str">
            <v>Y7B26I55CK</v>
          </cell>
          <cell r="B5849" t="str">
            <v>HOC FG LITE CB. ULT.COMP 55 CK</v>
          </cell>
        </row>
        <row r="5850">
          <cell r="A5850" t="str">
            <v>Y7B26I56CK</v>
          </cell>
          <cell r="B5850" t="str">
            <v>HOC FG LITE CB. ULT.COMP 56 CK</v>
          </cell>
        </row>
        <row r="5851">
          <cell r="A5851" t="str">
            <v>Y7B26I56CK</v>
          </cell>
          <cell r="B5851" t="str">
            <v>HOC FG LITE CB. ULT.COMP 56 CK</v>
          </cell>
        </row>
        <row r="5852">
          <cell r="A5852" t="str">
            <v>Y7B26I56CK</v>
          </cell>
          <cell r="B5852" t="str">
            <v>HOC FG LITE CB. ULT.COMP 56 CK</v>
          </cell>
        </row>
        <row r="5853">
          <cell r="A5853" t="str">
            <v>Y7B26I57CK</v>
          </cell>
          <cell r="B5853" t="str">
            <v>HOC FG LITE CB. ULT.COMP 57 CK</v>
          </cell>
        </row>
        <row r="5854">
          <cell r="A5854" t="str">
            <v>Y7B26I57CK</v>
          </cell>
          <cell r="B5854" t="str">
            <v>HOC FG LITE CB. ULT.COMP 57 CK</v>
          </cell>
        </row>
        <row r="5855">
          <cell r="A5855" t="str">
            <v>Y7B26I57CK</v>
          </cell>
          <cell r="B5855" t="str">
            <v>HOC FG LITE CB. ULT.COMP 57 CK</v>
          </cell>
        </row>
        <row r="5856">
          <cell r="A5856" t="str">
            <v>Y7B26I58CK</v>
          </cell>
          <cell r="B5856" t="str">
            <v>HOC FG LITE CB. ULT.COMP 58 CK</v>
          </cell>
        </row>
        <row r="5857">
          <cell r="A5857" t="str">
            <v>Y7B26I58CK</v>
          </cell>
          <cell r="B5857" t="str">
            <v>HOC FG LITE CB. ULT.COMP 58 CK</v>
          </cell>
        </row>
        <row r="5858">
          <cell r="A5858" t="str">
            <v>Y7B26I58CK</v>
          </cell>
          <cell r="B5858" t="str">
            <v>HOC FG LITE CB. ULT.COMP 58 CK</v>
          </cell>
        </row>
        <row r="5859">
          <cell r="A5859" t="str">
            <v>Y7B26I59CK</v>
          </cell>
          <cell r="B5859" t="str">
            <v>HOC FG LITE CB. ULT.COMP 59 CK</v>
          </cell>
        </row>
        <row r="5860">
          <cell r="A5860" t="str">
            <v>Y7B26I59CK</v>
          </cell>
          <cell r="B5860" t="str">
            <v>HOC FG LITE CB. ULT.COMP 59 CK</v>
          </cell>
        </row>
        <row r="5861">
          <cell r="A5861" t="str">
            <v>Y7B26I59CK</v>
          </cell>
          <cell r="B5861" t="str">
            <v>HOC FG LITE CB. ULT.COMP 59 CK</v>
          </cell>
        </row>
        <row r="5862">
          <cell r="A5862" t="str">
            <v>Y7B26I60CK</v>
          </cell>
          <cell r="B5862" t="str">
            <v>HOC FG LITE CB. ULT.COMP 60 CK</v>
          </cell>
        </row>
        <row r="5863">
          <cell r="A5863" t="str">
            <v>Y7B26I60CK</v>
          </cell>
          <cell r="B5863" t="str">
            <v>HOC FG LITE CB. ULT.COMP 60 CK</v>
          </cell>
        </row>
        <row r="5864">
          <cell r="A5864" t="str">
            <v>Y7B26I60CK</v>
          </cell>
          <cell r="B5864" t="str">
            <v>HOC FG LITE CB. ULT.COMP 60 CK</v>
          </cell>
        </row>
        <row r="5865">
          <cell r="A5865" t="str">
            <v>Y7B26I61CK</v>
          </cell>
          <cell r="B5865" t="str">
            <v>HOC FG LITE CB. ULT.COMP 61 CK</v>
          </cell>
        </row>
        <row r="5866">
          <cell r="A5866" t="str">
            <v>Y7B26I61CK</v>
          </cell>
          <cell r="B5866" t="str">
            <v>HOC FG LITE CB. ULT.COMP 61 CK</v>
          </cell>
        </row>
        <row r="5867">
          <cell r="A5867" t="str">
            <v>Y7B26I61CK</v>
          </cell>
          <cell r="B5867" t="str">
            <v>HOC FG LITE CB. ULT.COMP 61 CK</v>
          </cell>
        </row>
        <row r="5868">
          <cell r="A5868" t="str">
            <v>Y7B26I62CK</v>
          </cell>
          <cell r="B5868" t="str">
            <v>HOC FG LITE CB. ULT.COMP 62 CK</v>
          </cell>
        </row>
        <row r="5869">
          <cell r="A5869" t="str">
            <v>Y7B26I62CK</v>
          </cell>
          <cell r="B5869" t="str">
            <v>HOC FG LITE CB. ULT.COMP 62 CK</v>
          </cell>
        </row>
        <row r="5870">
          <cell r="A5870" t="str">
            <v>Y7B26I62CK</v>
          </cell>
          <cell r="B5870" t="str">
            <v>HOC FG LITE CB. ULT.COMP 62 CK</v>
          </cell>
        </row>
        <row r="5871">
          <cell r="A5871" t="str">
            <v>Y7B49I44CK</v>
          </cell>
          <cell r="B5871" t="str">
            <v>VIA NIRONE SORA DUO 44CM CK</v>
          </cell>
        </row>
        <row r="5872">
          <cell r="A5872" t="str">
            <v>Y7B49I44CK</v>
          </cell>
          <cell r="B5872" t="str">
            <v>VIA NIRONE SORA DUO 44CM CK</v>
          </cell>
        </row>
        <row r="5873">
          <cell r="A5873" t="str">
            <v>Y7B49I44CK</v>
          </cell>
          <cell r="B5873" t="str">
            <v>VIA NIRONE SORA DUO 44CM CK</v>
          </cell>
        </row>
        <row r="5874">
          <cell r="A5874" t="str">
            <v>Y7B49I46CK</v>
          </cell>
          <cell r="B5874" t="str">
            <v>VIA NIRONE SORA DUO 49CM CK</v>
          </cell>
        </row>
        <row r="5875">
          <cell r="A5875" t="str">
            <v>Y7B49I46CK</v>
          </cell>
          <cell r="B5875" t="str">
            <v>VIA NIRONE SORA DUO 49CM CK</v>
          </cell>
        </row>
        <row r="5876">
          <cell r="A5876" t="str">
            <v>Y7B49I46CK</v>
          </cell>
          <cell r="B5876" t="str">
            <v>VIA NIRONE SORA DUO 49CM CK</v>
          </cell>
        </row>
        <row r="5877">
          <cell r="A5877" t="str">
            <v>Y7B49I50CK</v>
          </cell>
          <cell r="B5877" t="str">
            <v>VIA NIRONE SORA DUO 50CM CK</v>
          </cell>
        </row>
        <row r="5878">
          <cell r="A5878" t="str">
            <v>Y7B49I50CK</v>
          </cell>
          <cell r="B5878" t="str">
            <v>VIA NIRONE SORA DUO 50CM CK</v>
          </cell>
        </row>
        <row r="5879">
          <cell r="A5879" t="str">
            <v>Y7B49I50CK</v>
          </cell>
          <cell r="B5879" t="str">
            <v>VIA NIRONE SORA DUO 50CM CK</v>
          </cell>
        </row>
        <row r="5880">
          <cell r="A5880" t="str">
            <v>Y7B49I53CK</v>
          </cell>
          <cell r="B5880" t="str">
            <v>VIA NIRONE SORA DUO 53CM CK</v>
          </cell>
        </row>
        <row r="5881">
          <cell r="A5881" t="str">
            <v>Y7B49I53CK</v>
          </cell>
          <cell r="B5881" t="str">
            <v>VIA NIRONE SORA DUO 53CM CK</v>
          </cell>
        </row>
        <row r="5882">
          <cell r="A5882" t="str">
            <v>Y7B49I53CK</v>
          </cell>
          <cell r="B5882" t="str">
            <v>VIA NIRONE SORA DUO 53CM CK</v>
          </cell>
        </row>
        <row r="5883">
          <cell r="A5883" t="str">
            <v>Y7B49I55CK</v>
          </cell>
          <cell r="B5883" t="str">
            <v>VIA NIRONE SORA DUO 55CM CK</v>
          </cell>
        </row>
        <row r="5884">
          <cell r="A5884" t="str">
            <v>Y7B49I55CK</v>
          </cell>
          <cell r="B5884" t="str">
            <v>VIA NIRONE SORA DUO 55CM CK</v>
          </cell>
        </row>
        <row r="5885">
          <cell r="A5885" t="str">
            <v>Y7B49I55CK</v>
          </cell>
          <cell r="B5885" t="str">
            <v>VIA NIRONE SORA DUO 55CM CK</v>
          </cell>
        </row>
        <row r="5886">
          <cell r="A5886" t="str">
            <v>Y7B49I57CK</v>
          </cell>
          <cell r="B5886" t="str">
            <v>VIA NIRONE SORA DUO 57CM CK</v>
          </cell>
        </row>
        <row r="5887">
          <cell r="A5887" t="str">
            <v>Y7B49I57CK</v>
          </cell>
          <cell r="B5887" t="str">
            <v>VIA NIRONE SORA DUO 57CM CK</v>
          </cell>
        </row>
        <row r="5888">
          <cell r="A5888" t="str">
            <v>Y7B49I57CK</v>
          </cell>
          <cell r="B5888" t="str">
            <v>VIA NIRONE SORA DUO 57CM CK</v>
          </cell>
        </row>
        <row r="5889">
          <cell r="A5889" t="str">
            <v>Y7B49I59CK</v>
          </cell>
          <cell r="B5889" t="str">
            <v>VIA NIRONE SORA DUO 59CM CK</v>
          </cell>
        </row>
        <row r="5890">
          <cell r="A5890" t="str">
            <v>Y7B49I59CK</v>
          </cell>
          <cell r="B5890" t="str">
            <v>VIA NIRONE SORA DUO 59CM CK</v>
          </cell>
        </row>
        <row r="5891">
          <cell r="A5891" t="str">
            <v>Y7B49I59CK</v>
          </cell>
          <cell r="B5891" t="str">
            <v>VIA NIRONE SORA DUO 59CM CK</v>
          </cell>
        </row>
        <row r="5892">
          <cell r="A5892" t="str">
            <v>Y7B49I61CK</v>
          </cell>
          <cell r="B5892" t="str">
            <v>VIA NIRONE SORA DUO 61CM CK</v>
          </cell>
        </row>
        <row r="5893">
          <cell r="A5893" t="str">
            <v>Y7B49I61CK</v>
          </cell>
          <cell r="B5893" t="str">
            <v>VIA NIRONE SORA DUO 61CM CK</v>
          </cell>
        </row>
        <row r="5894">
          <cell r="A5894" t="str">
            <v>Y7B49I61CK</v>
          </cell>
          <cell r="B5894" t="str">
            <v>VIA NIRONE SORA DUO 61CM CK</v>
          </cell>
        </row>
        <row r="5895">
          <cell r="A5895" t="str">
            <v>Y7B64I43EN</v>
          </cell>
          <cell r="B5895" t="str">
            <v>OETZI 9300 CARBON XT 43CM EN</v>
          </cell>
        </row>
        <row r="5896">
          <cell r="A5896" t="str">
            <v>Y7B64I43EN</v>
          </cell>
          <cell r="B5896" t="str">
            <v>OETZI 9300 CARBON XT 43CM EN</v>
          </cell>
        </row>
        <row r="5897">
          <cell r="A5897" t="str">
            <v>Y7B64I43EN</v>
          </cell>
          <cell r="B5897" t="str">
            <v>OETZI 9300 CARBON XT 43CM EN</v>
          </cell>
        </row>
        <row r="5898">
          <cell r="A5898" t="str">
            <v>Y7B64I48EN</v>
          </cell>
          <cell r="B5898" t="str">
            <v>OETZI 9300 CARBON XT 48CM EN</v>
          </cell>
        </row>
        <row r="5899">
          <cell r="A5899" t="str">
            <v>Y7B64I48EN</v>
          </cell>
          <cell r="B5899" t="str">
            <v>OETZI 9300 CARBON XT 48CM EN</v>
          </cell>
        </row>
        <row r="5900">
          <cell r="A5900" t="str">
            <v>Y7B64I48EN</v>
          </cell>
          <cell r="B5900" t="str">
            <v>OETZI 9300 CARBON XT 48CM EN</v>
          </cell>
        </row>
        <row r="5901">
          <cell r="A5901" t="str">
            <v>Y7B64I53EN</v>
          </cell>
          <cell r="B5901" t="str">
            <v>OETZI 9300 CARBON XT 53CM EN</v>
          </cell>
        </row>
        <row r="5902">
          <cell r="A5902" t="str">
            <v>Y7B64I53EN</v>
          </cell>
          <cell r="B5902" t="str">
            <v>OETZI 9300 CARBON XT 53CM EN</v>
          </cell>
        </row>
        <row r="5903">
          <cell r="A5903" t="str">
            <v>Y7B64I53EN</v>
          </cell>
          <cell r="B5903" t="str">
            <v>OETZI 9300 CARBON XT 53CM EN</v>
          </cell>
        </row>
        <row r="5904">
          <cell r="A5904" t="str">
            <v>Y7B65I43KW</v>
          </cell>
          <cell r="B5904" t="str">
            <v>MUTT 7800 ALU XTR MIX 43CM KW</v>
          </cell>
        </row>
        <row r="5905">
          <cell r="A5905" t="str">
            <v>Y7B65I43KW</v>
          </cell>
          <cell r="B5905" t="str">
            <v>MUTT 7800 ALU XTR MIX 43CM KW</v>
          </cell>
        </row>
        <row r="5906">
          <cell r="A5906" t="str">
            <v>Y7B65I43KW</v>
          </cell>
          <cell r="B5906" t="str">
            <v>MUTT 7800 ALU XTR MIX 43CM KW</v>
          </cell>
        </row>
        <row r="5907">
          <cell r="A5907" t="str">
            <v>Y7B65I48KW</v>
          </cell>
          <cell r="B5907" t="str">
            <v>MUTT 7800 ALU XTR MIX 48CM KW</v>
          </cell>
        </row>
        <row r="5908">
          <cell r="A5908" t="str">
            <v>Y7B65I48KW</v>
          </cell>
          <cell r="B5908" t="str">
            <v>MUTT 7800 ALU XTR MIX 48CM KW</v>
          </cell>
        </row>
        <row r="5909">
          <cell r="A5909" t="str">
            <v>Y7B65I48KW</v>
          </cell>
          <cell r="B5909" t="str">
            <v>MUTT 7800 ALU XTR MIX 48CM KW</v>
          </cell>
        </row>
        <row r="5910">
          <cell r="A5910" t="str">
            <v>Y7B65I53KW</v>
          </cell>
          <cell r="B5910" t="str">
            <v>MUTT 7800 ALU XTR MIX 53CM KW</v>
          </cell>
        </row>
        <row r="5911">
          <cell r="A5911" t="str">
            <v>Y7B65I53KW</v>
          </cell>
          <cell r="B5911" t="str">
            <v>MUTT 7800 ALU XTR MIX 53CM KW</v>
          </cell>
        </row>
        <row r="5912">
          <cell r="A5912" t="str">
            <v>Y7B65I53KW</v>
          </cell>
          <cell r="B5912" t="str">
            <v>MUTT 7800 ALU XTR MIX 53CM KW</v>
          </cell>
        </row>
        <row r="5913">
          <cell r="A5913" t="str">
            <v>Y7B67I43GH</v>
          </cell>
          <cell r="B5913" t="str">
            <v>MUTT 7400 ALU LX/DEORE 43CM GH</v>
          </cell>
        </row>
        <row r="5914">
          <cell r="A5914" t="str">
            <v>Y7B67I43GH</v>
          </cell>
          <cell r="B5914" t="str">
            <v>MUTT 7400 ALU LX/DEORE 43CM GH</v>
          </cell>
        </row>
        <row r="5915">
          <cell r="A5915" t="str">
            <v>Y7B67I43GH</v>
          </cell>
          <cell r="B5915" t="str">
            <v>MUTT 7400 ALU LX/DEORE 43CM GH</v>
          </cell>
        </row>
        <row r="5916">
          <cell r="A5916" t="str">
            <v>Y7B67I48GH</v>
          </cell>
          <cell r="B5916" t="str">
            <v>MUTT 7400 ALU LX/DEORE 48CM GH</v>
          </cell>
        </row>
        <row r="5917">
          <cell r="A5917" t="str">
            <v>Y7B67I48GH</v>
          </cell>
          <cell r="B5917" t="str">
            <v>MUTT 7400 ALU LX/DEORE 48CM GH</v>
          </cell>
        </row>
        <row r="5918">
          <cell r="A5918" t="str">
            <v>Y7B67I48GH</v>
          </cell>
          <cell r="B5918" t="str">
            <v>MUTT 7400 ALU LX/DEORE 48CM GH</v>
          </cell>
        </row>
        <row r="5919">
          <cell r="A5919" t="str">
            <v>Y7B67I53GH</v>
          </cell>
          <cell r="B5919" t="str">
            <v>MUTT 7400 ALU LX/DEORE 53CM GH</v>
          </cell>
        </row>
        <row r="5920">
          <cell r="A5920" t="str">
            <v>Y7B67I53GH</v>
          </cell>
          <cell r="B5920" t="str">
            <v>MUTT 7400 ALU LX/DEORE 53CM GH</v>
          </cell>
        </row>
        <row r="5921">
          <cell r="A5921" t="str">
            <v>Y7B67I53GH</v>
          </cell>
          <cell r="B5921" t="str">
            <v>MUTT 7400 ALU LX/DEORE 53CM GH</v>
          </cell>
        </row>
        <row r="5922">
          <cell r="A5922" t="str">
            <v>Y7B68I38OK</v>
          </cell>
          <cell r="B5922" t="str">
            <v>DOSS 6600 ALU DEORE 38CM OK</v>
          </cell>
        </row>
        <row r="5923">
          <cell r="A5923" t="str">
            <v>Y7B68I38OK</v>
          </cell>
          <cell r="B5923" t="str">
            <v>DOSS 6600 ALU DEORE 38CM OK</v>
          </cell>
        </row>
        <row r="5924">
          <cell r="A5924" t="str">
            <v>Y7B68I38OK</v>
          </cell>
          <cell r="B5924" t="str">
            <v>DOSS 6600 ALU DEORE 38CM OK</v>
          </cell>
        </row>
        <row r="5925">
          <cell r="A5925" t="str">
            <v>Y7B68I43OK</v>
          </cell>
          <cell r="B5925" t="str">
            <v>DOSS 6600 ALU DEORE 43CM OK</v>
          </cell>
        </row>
        <row r="5926">
          <cell r="A5926" t="str">
            <v>Y7B68I43OK</v>
          </cell>
          <cell r="B5926" t="str">
            <v>DOSS 6600 ALU DEORE 43CM OK</v>
          </cell>
        </row>
        <row r="5927">
          <cell r="A5927" t="str">
            <v>Y7B68I43OK</v>
          </cell>
          <cell r="B5927" t="str">
            <v>DOSS 6600 ALU DEORE 43CM OK</v>
          </cell>
        </row>
        <row r="5928">
          <cell r="A5928" t="str">
            <v>Y7B68I48OK</v>
          </cell>
          <cell r="B5928" t="str">
            <v>DOSS 6600 ALU DEORE 48CM OK</v>
          </cell>
        </row>
        <row r="5929">
          <cell r="A5929" t="str">
            <v>Y7B68I48OK</v>
          </cell>
          <cell r="B5929" t="str">
            <v>DOSS 6600 ALU DEORE 48CM OK</v>
          </cell>
        </row>
        <row r="5930">
          <cell r="A5930" t="str">
            <v>Y7B68I48OK</v>
          </cell>
          <cell r="B5930" t="str">
            <v>DOSS 6600 ALU DEORE 48CM OK</v>
          </cell>
        </row>
        <row r="5931">
          <cell r="A5931" t="str">
            <v>Y7B68I53OK</v>
          </cell>
          <cell r="B5931" t="str">
            <v>DOSS 6600 ALU DEORE 53CM OK</v>
          </cell>
        </row>
        <row r="5932">
          <cell r="A5932" t="str">
            <v>Y7B68I53OK</v>
          </cell>
          <cell r="B5932" t="str">
            <v>DOSS 6600 ALU DEORE 53CM OK</v>
          </cell>
        </row>
        <row r="5933">
          <cell r="A5933" t="str">
            <v>Y7B68I53OK</v>
          </cell>
          <cell r="B5933" t="str">
            <v>DOSS 6600 ALU DEORE 53CM OK</v>
          </cell>
        </row>
        <row r="5934">
          <cell r="A5934" t="str">
            <v>Y7B70I38PB</v>
          </cell>
          <cell r="B5934" t="str">
            <v>DOSS 6100 ALU ALIVIO 38CM PB</v>
          </cell>
        </row>
        <row r="5935">
          <cell r="A5935" t="str">
            <v>Y7B70I38PB</v>
          </cell>
          <cell r="B5935" t="str">
            <v>DOSS 6100 ALU ALIVIO 38CM PB</v>
          </cell>
        </row>
        <row r="5936">
          <cell r="A5936" t="str">
            <v>Y7B70I38PB</v>
          </cell>
          <cell r="B5936" t="str">
            <v>DOSS 6100 ALU ALIVIO 38CM PB</v>
          </cell>
        </row>
        <row r="5937">
          <cell r="A5937" t="str">
            <v>Y7B70I43PB</v>
          </cell>
          <cell r="B5937" t="str">
            <v>DOSS 6100 ALU ALIVIO 43CM PB</v>
          </cell>
        </row>
        <row r="5938">
          <cell r="A5938" t="str">
            <v>Y7B70I43PB</v>
          </cell>
          <cell r="B5938" t="str">
            <v>DOSS 6100 ALU ALIVIO 43CM PB</v>
          </cell>
        </row>
        <row r="5939">
          <cell r="A5939" t="str">
            <v>Y7B70I43PB</v>
          </cell>
          <cell r="B5939" t="str">
            <v>DOSS 6100 ALU ALIVIO 43CM PB</v>
          </cell>
        </row>
        <row r="5940">
          <cell r="A5940" t="str">
            <v>Y7B70I48PB</v>
          </cell>
          <cell r="B5940" t="str">
            <v>DOSS 6100 ALU ALIVIO 48CM PB</v>
          </cell>
        </row>
        <row r="5941">
          <cell r="A5941" t="str">
            <v>Y7B70I48PB</v>
          </cell>
          <cell r="B5941" t="str">
            <v>DOSS 6100 ALU ALIVIO 48CM PB</v>
          </cell>
        </row>
        <row r="5942">
          <cell r="A5942" t="str">
            <v>Y7B70I48PB</v>
          </cell>
          <cell r="B5942" t="str">
            <v>DOSS 6100 ALU ALIVIO 48CM PB</v>
          </cell>
        </row>
        <row r="5943">
          <cell r="A5943" t="str">
            <v>Y7B70I53PB</v>
          </cell>
          <cell r="B5943" t="str">
            <v>DOSS 6100 ALU ALIVIO 53CM PB</v>
          </cell>
        </row>
        <row r="5944">
          <cell r="A5944" t="str">
            <v>Y7B70I53PB</v>
          </cell>
          <cell r="B5944" t="str">
            <v>DOSS 6100 ALU ALIVIO 53CM PB</v>
          </cell>
        </row>
        <row r="5945">
          <cell r="A5945" t="str">
            <v>Y7B70I53PB</v>
          </cell>
          <cell r="B5945" t="str">
            <v>DOSS 6100 ALU ALIVIO 53CM PB</v>
          </cell>
        </row>
        <row r="5946">
          <cell r="A5946" t="str">
            <v>Y7B76I42WS</v>
          </cell>
          <cell r="B5946" t="str">
            <v>CAAL 8200 ALU DEORE 42CM WS</v>
          </cell>
        </row>
        <row r="5947">
          <cell r="A5947" t="str">
            <v>Y7B76I42WS</v>
          </cell>
          <cell r="B5947" t="str">
            <v>CAAL 8200 ALU DEORE 42CM WS</v>
          </cell>
        </row>
        <row r="5948">
          <cell r="A5948" t="str">
            <v>Y7B76I42WS</v>
          </cell>
          <cell r="B5948" t="str">
            <v>CAAL 8200 ALU DEORE 42CM WS</v>
          </cell>
        </row>
        <row r="5949">
          <cell r="A5949" t="str">
            <v>Y7B76I47WS</v>
          </cell>
          <cell r="B5949" t="str">
            <v>CAAL 8200 ALU DEORE 47CM WS</v>
          </cell>
        </row>
        <row r="5950">
          <cell r="A5950" t="str">
            <v>Y7B76I47WS</v>
          </cell>
          <cell r="B5950" t="str">
            <v>CAAL 8200 ALU DEORE 47CM WS</v>
          </cell>
        </row>
        <row r="5951">
          <cell r="A5951" t="str">
            <v>Y7B76I47WS</v>
          </cell>
          <cell r="B5951" t="str">
            <v>CAAL 8200 ALU DEORE 47CM WS</v>
          </cell>
        </row>
        <row r="5952">
          <cell r="A5952" t="str">
            <v>Y7B76I52WS</v>
          </cell>
          <cell r="B5952" t="str">
            <v>CAAL 8200 ALU DEORE 52CM WS</v>
          </cell>
        </row>
        <row r="5953">
          <cell r="A5953" t="str">
            <v>Y7B76I52WS</v>
          </cell>
          <cell r="B5953" t="str">
            <v>CAAL 8200 ALU DEORE 52CM WS</v>
          </cell>
        </row>
        <row r="5954">
          <cell r="A5954" t="str">
            <v>Y7B76I52WS</v>
          </cell>
          <cell r="B5954" t="str">
            <v>CAAL 8200 ALU DEORE 52CM WS</v>
          </cell>
        </row>
        <row r="5955">
          <cell r="A5955" t="str">
            <v>Y7B92I43GH</v>
          </cell>
          <cell r="B5955" t="str">
            <v>CAMALEONTE 3 TIAGRA TR.43CM GH</v>
          </cell>
        </row>
        <row r="5956">
          <cell r="A5956" t="str">
            <v>Y7B92I43GH</v>
          </cell>
          <cell r="B5956" t="str">
            <v>CAMALEONTE 3 TIAGRA TR.43CM GH</v>
          </cell>
        </row>
        <row r="5957">
          <cell r="A5957" t="str">
            <v>Y7B92I43GH</v>
          </cell>
          <cell r="B5957" t="str">
            <v>CAMALEONTE 3 TIAGRA TR.43CM GH</v>
          </cell>
        </row>
        <row r="5958">
          <cell r="A5958" t="str">
            <v>Y7B92I48GH</v>
          </cell>
          <cell r="B5958" t="str">
            <v>CAMALEONTE 3 TIAGRA TR.48CM GH</v>
          </cell>
        </row>
        <row r="5959">
          <cell r="A5959" t="str">
            <v>Y7B92I48GH</v>
          </cell>
          <cell r="B5959" t="str">
            <v>CAMALEONTE 3 TIAGRA TR.48CM GH</v>
          </cell>
        </row>
        <row r="5960">
          <cell r="A5960" t="str">
            <v>Y7B92I48GH</v>
          </cell>
          <cell r="B5960" t="str">
            <v>CAMALEONTE 3 TIAGRA TR.48CM GH</v>
          </cell>
        </row>
        <row r="5961">
          <cell r="A5961" t="str">
            <v>Y7B92I53GH</v>
          </cell>
          <cell r="B5961" t="str">
            <v>CAMALEONTE 3 TIAGRA TR.53CM GH</v>
          </cell>
        </row>
        <row r="5962">
          <cell r="A5962" t="str">
            <v>Y7B92I53GH</v>
          </cell>
          <cell r="B5962" t="str">
            <v>CAMALEONTE 3 TIAGRA TR.53CM GH</v>
          </cell>
        </row>
        <row r="5963">
          <cell r="A5963" t="str">
            <v>Y7B92I53GH</v>
          </cell>
          <cell r="B5963" t="str">
            <v>CAMALEONTE 3 TIAGRA TR.53CM GH</v>
          </cell>
        </row>
        <row r="5964">
          <cell r="A5964" t="str">
            <v>Y7B92I58GH</v>
          </cell>
          <cell r="B5964" t="str">
            <v>CAMALEONTE 3 TIAGRA TR.58CM GH</v>
          </cell>
        </row>
        <row r="5965">
          <cell r="A5965" t="str">
            <v>Y7B92I58GH</v>
          </cell>
          <cell r="B5965" t="str">
            <v>CAMALEONTE 3 TIAGRA TR.58CM GH</v>
          </cell>
        </row>
        <row r="5966">
          <cell r="A5966" t="str">
            <v>Y7B92I58GH</v>
          </cell>
          <cell r="B5966" t="str">
            <v>CAMALEONTE 3 TIAGRA TR.58CM GH</v>
          </cell>
        </row>
        <row r="5967">
          <cell r="A5967" t="str">
            <v>Y7C1644301</v>
          </cell>
          <cell r="B5967" t="str">
            <v>DIRT 164 24V ACERA 43CM MARMÉG</v>
          </cell>
        </row>
        <row r="5968">
          <cell r="A5968" t="str">
            <v>Y7C1644301</v>
          </cell>
          <cell r="B5968" t="str">
            <v>DIRT 164 24V ACERA 43CM MARMÉG</v>
          </cell>
        </row>
        <row r="5969">
          <cell r="A5969" t="str">
            <v>Y7C1644301</v>
          </cell>
          <cell r="B5969" t="str">
            <v>DIRT 164 24V ACERA 43CM MARMÉG</v>
          </cell>
        </row>
        <row r="5970">
          <cell r="A5970" t="str">
            <v>Y7C1644302</v>
          </cell>
          <cell r="B5970" t="str">
            <v>DIRT 164 24V ACERA 43CM MSVART</v>
          </cell>
        </row>
        <row r="5971">
          <cell r="A5971" t="str">
            <v>Y7C1644302</v>
          </cell>
          <cell r="B5971" t="str">
            <v>DIRT 164 24V ACERA 43CM MSVART</v>
          </cell>
        </row>
        <row r="5972">
          <cell r="A5972" t="str">
            <v>Y7C1644302</v>
          </cell>
          <cell r="B5972" t="str">
            <v>DIRT 164 24V ACERA 43CM MSVART</v>
          </cell>
        </row>
        <row r="5973">
          <cell r="A5973" t="str">
            <v>Y7C1644701</v>
          </cell>
          <cell r="B5973" t="str">
            <v>DIRT 164 24V ACERA 47CM MARMÉG</v>
          </cell>
        </row>
        <row r="5974">
          <cell r="A5974" t="str">
            <v>Y7C1644701</v>
          </cell>
          <cell r="B5974" t="str">
            <v>DIRT 164 24V ACERA 47CM MARMÉG</v>
          </cell>
        </row>
        <row r="5975">
          <cell r="A5975" t="str">
            <v>Y7C1644701</v>
          </cell>
          <cell r="B5975" t="str">
            <v>DIRT 164 24V ACERA 47CM MARMÉG</v>
          </cell>
        </row>
        <row r="5976">
          <cell r="A5976" t="str">
            <v>Y7C1644702</v>
          </cell>
          <cell r="B5976" t="str">
            <v>DIRT 164 24V ACERA 47CM MSVART</v>
          </cell>
        </row>
        <row r="5977">
          <cell r="A5977" t="str">
            <v>Y7C1644702</v>
          </cell>
          <cell r="B5977" t="str">
            <v>DIRT 164 24V ACERA 47CM MSVART</v>
          </cell>
        </row>
        <row r="5978">
          <cell r="A5978" t="str">
            <v>Y7C1644702</v>
          </cell>
          <cell r="B5978" t="str">
            <v>DIRT 164 24V ACERA 47CM MSVART</v>
          </cell>
        </row>
        <row r="5979">
          <cell r="A5979" t="str">
            <v>Y7C1645101</v>
          </cell>
          <cell r="B5979" t="str">
            <v>DIRT 164 24V ACERA 51CM MARMÉG</v>
          </cell>
        </row>
        <row r="5980">
          <cell r="A5980" t="str">
            <v>Y7C1645101</v>
          </cell>
          <cell r="B5980" t="str">
            <v>DIRT 164 24V ACERA 51CM MARMÉG</v>
          </cell>
        </row>
        <row r="5981">
          <cell r="A5981" t="str">
            <v>Y7C1645101</v>
          </cell>
          <cell r="B5981" t="str">
            <v>DIRT 164 24V ACERA 51CM MARMÉG</v>
          </cell>
        </row>
        <row r="5982">
          <cell r="A5982" t="str">
            <v>Y7C1645102</v>
          </cell>
          <cell r="B5982" t="str">
            <v>DIRT 164 24V ACERA 51CM MSVART</v>
          </cell>
        </row>
        <row r="5983">
          <cell r="A5983" t="str">
            <v>Y7C1645102</v>
          </cell>
          <cell r="B5983" t="str">
            <v>DIRT 164 24V ACERA 51CM MSVART</v>
          </cell>
        </row>
        <row r="5984">
          <cell r="A5984" t="str">
            <v>Y7C1645102</v>
          </cell>
          <cell r="B5984" t="str">
            <v>DIRT 164 24V ACERA 51CM MSVART</v>
          </cell>
        </row>
        <row r="5985">
          <cell r="A5985" t="str">
            <v>Y7C4043801</v>
          </cell>
          <cell r="B5985" t="str">
            <v>DIRT 404 24V ACERA 38CM MARGUB</v>
          </cell>
        </row>
        <row r="5986">
          <cell r="A5986" t="str">
            <v>Y7C4043801</v>
          </cell>
          <cell r="B5986" t="str">
            <v>DIRT 404 24V ACERA 38CM MARGUB</v>
          </cell>
        </row>
        <row r="5987">
          <cell r="A5987" t="str">
            <v>Y7C4043801</v>
          </cell>
          <cell r="B5987" t="str">
            <v>DIRT 404 24V ACERA 38CM MARGUB</v>
          </cell>
        </row>
        <row r="5988">
          <cell r="A5988" t="str">
            <v>Y7C4043802</v>
          </cell>
          <cell r="B5988" t="str">
            <v>DIRT 404 24V ACERA 38CM MA VIT</v>
          </cell>
        </row>
        <row r="5989">
          <cell r="A5989" t="str">
            <v>Y7C4043802</v>
          </cell>
          <cell r="B5989" t="str">
            <v>DIRT 404 24V ACERA 38CM MA VIT</v>
          </cell>
        </row>
        <row r="5990">
          <cell r="A5990" t="str">
            <v>Y7C4043802</v>
          </cell>
          <cell r="B5990" t="str">
            <v>DIRT 404 24V ACERA 38CM MA VIT</v>
          </cell>
        </row>
        <row r="5991">
          <cell r="A5991" t="str">
            <v>Y7C1044301</v>
          </cell>
          <cell r="B5991" t="str">
            <v>EDGE 104 H 24V DEORE 43CM O/TI</v>
          </cell>
        </row>
        <row r="5992">
          <cell r="A5992" t="str">
            <v>Y7C1044301</v>
          </cell>
          <cell r="B5992" t="str">
            <v>EDGE 104 H 24V DEORE 43CM O/TI</v>
          </cell>
        </row>
        <row r="5993">
          <cell r="A5993" t="str">
            <v>Y7C1044301</v>
          </cell>
          <cell r="B5993" t="str">
            <v>EDGE 104 H 24V DEORE 43CM O/TI</v>
          </cell>
        </row>
        <row r="5994">
          <cell r="A5994" t="str">
            <v>Y7C1044701</v>
          </cell>
          <cell r="B5994" t="str">
            <v>EDGE 104 H 24V DEORE 47CM O/TI</v>
          </cell>
        </row>
        <row r="5995">
          <cell r="A5995" t="str">
            <v>Y7C1044701</v>
          </cell>
          <cell r="B5995" t="str">
            <v>EDGE 104 H 24V DEORE 47CM O/TI</v>
          </cell>
        </row>
        <row r="5996">
          <cell r="A5996" t="str">
            <v>Y7C1044701</v>
          </cell>
          <cell r="B5996" t="str">
            <v>EDGE 104 H 24V DEORE 47CM O/TI</v>
          </cell>
        </row>
        <row r="5997">
          <cell r="A5997" t="str">
            <v>Y7C1045101</v>
          </cell>
          <cell r="B5997" t="str">
            <v>EDGE 104 H 24V DEORE 51CM O/TI</v>
          </cell>
        </row>
        <row r="5998">
          <cell r="A5998" t="str">
            <v>Y7C1045101</v>
          </cell>
          <cell r="B5998" t="str">
            <v>EDGE 104 H 24V DEORE 51CM O/TI</v>
          </cell>
        </row>
        <row r="5999">
          <cell r="A5999" t="str">
            <v>Y7C1045101</v>
          </cell>
          <cell r="B5999" t="str">
            <v>EDGE 104 H 24V DEORE 51CM O/TI</v>
          </cell>
        </row>
        <row r="6000">
          <cell r="A6000" t="str">
            <v>Y7C1045501</v>
          </cell>
          <cell r="B6000" t="str">
            <v>EDGE 104 H 24V DEORE 55CM O/TI</v>
          </cell>
        </row>
        <row r="6001">
          <cell r="A6001" t="str">
            <v>Y7C1045501</v>
          </cell>
          <cell r="B6001" t="str">
            <v>EDGE 104 H 24V DEORE 55CM O/TI</v>
          </cell>
        </row>
        <row r="6002">
          <cell r="A6002" t="str">
            <v>Y7C1045501</v>
          </cell>
          <cell r="B6002" t="str">
            <v>EDGE 104 H 24V DEORE 55CM O/TI</v>
          </cell>
        </row>
        <row r="6003">
          <cell r="A6003" t="str">
            <v>Y7C1144301</v>
          </cell>
          <cell r="B6003" t="str">
            <v>EDGE 114 D 24V DEORE 43CM GVSI</v>
          </cell>
        </row>
        <row r="6004">
          <cell r="A6004" t="str">
            <v>Y7C1144301</v>
          </cell>
          <cell r="B6004" t="str">
            <v>EDGE 114 D 24V DEORE 43CM GVSI</v>
          </cell>
        </row>
        <row r="6005">
          <cell r="A6005" t="str">
            <v>Y7C1144301</v>
          </cell>
          <cell r="B6005" t="str">
            <v>EDGE 114 D 24V DEORE 43CM GVSI</v>
          </cell>
        </row>
        <row r="6006">
          <cell r="A6006" t="str">
            <v>Y7C1144701</v>
          </cell>
          <cell r="B6006" t="str">
            <v>EDGE 114 D 24V DEORE 47CM GVSI</v>
          </cell>
        </row>
        <row r="6007">
          <cell r="A6007" t="str">
            <v>Y7C1144701</v>
          </cell>
          <cell r="B6007" t="str">
            <v>EDGE 114 D 24V DEORE 47CM GVSI</v>
          </cell>
        </row>
        <row r="6008">
          <cell r="A6008" t="str">
            <v>Y7C1144701</v>
          </cell>
          <cell r="B6008" t="str">
            <v>EDGE 114 D 24V DEORE 47CM GVSI</v>
          </cell>
        </row>
        <row r="6009">
          <cell r="A6009" t="str">
            <v>Y7C1145101</v>
          </cell>
          <cell r="B6009" t="str">
            <v>EDGE 114 D 24V DEORE 51CM GVSI</v>
          </cell>
        </row>
        <row r="6010">
          <cell r="A6010" t="str">
            <v>Y7C1145101</v>
          </cell>
          <cell r="B6010" t="str">
            <v>EDGE 114 D 24V DEORE 51CM GVSI</v>
          </cell>
        </row>
        <row r="6011">
          <cell r="A6011" t="str">
            <v>Y7C1145101</v>
          </cell>
          <cell r="B6011" t="str">
            <v>EDGE 114 D 24V DEORE 51CM GVSI</v>
          </cell>
        </row>
        <row r="6012">
          <cell r="A6012" t="str">
            <v>Y7C0674301</v>
          </cell>
          <cell r="B6012" t="str">
            <v>EDGE 067 27V LX/DEO 43CM BE/SI</v>
          </cell>
        </row>
        <row r="6013">
          <cell r="A6013" t="str">
            <v>Y7C0674301</v>
          </cell>
          <cell r="B6013" t="str">
            <v>EDGE 067 27V LX/DEO 43CM BE/SI</v>
          </cell>
        </row>
        <row r="6014">
          <cell r="A6014" t="str">
            <v>Y7C0674301</v>
          </cell>
          <cell r="B6014" t="str">
            <v>EDGE 067 27V LX/DEO 43CM BE/SI</v>
          </cell>
        </row>
        <row r="6015">
          <cell r="A6015" t="str">
            <v>Y7C0674701</v>
          </cell>
          <cell r="B6015" t="str">
            <v>EDGE 067 27V LX/DEO 47CM BE/SI</v>
          </cell>
        </row>
        <row r="6016">
          <cell r="A6016" t="str">
            <v>Y7C0674701</v>
          </cell>
          <cell r="B6016" t="str">
            <v>EDGE 067 27V LX/DEO 47CM BE/SI</v>
          </cell>
        </row>
        <row r="6017">
          <cell r="A6017" t="str">
            <v>Y7C0674701</v>
          </cell>
          <cell r="B6017" t="str">
            <v>EDGE 067 27V LX/DEO 47CM BE/SI</v>
          </cell>
        </row>
        <row r="6018">
          <cell r="A6018" t="str">
            <v>Y7C0675101</v>
          </cell>
          <cell r="B6018" t="str">
            <v>EDGE 067 27V LX/DEO 51CM BE/SI</v>
          </cell>
        </row>
        <row r="6019">
          <cell r="A6019" t="str">
            <v>Y7C0675101</v>
          </cell>
          <cell r="B6019" t="str">
            <v>EDGE 067 27V LX/DEO 51CM BE/SI</v>
          </cell>
        </row>
        <row r="6020">
          <cell r="A6020" t="str">
            <v>Y7C0675101</v>
          </cell>
          <cell r="B6020" t="str">
            <v>EDGE 067 27V LX/DEO 51CM BE/SI</v>
          </cell>
        </row>
        <row r="6021">
          <cell r="A6021" t="str">
            <v>Y7C0474301</v>
          </cell>
          <cell r="B6021" t="str">
            <v>EDGE 047 27V XT/LX 43CM GBL/TI</v>
          </cell>
        </row>
        <row r="6022">
          <cell r="A6022" t="str">
            <v>Y7C0474301</v>
          </cell>
          <cell r="B6022" t="str">
            <v>EDGE 047 27V XT/LX 43CM GBL/TI</v>
          </cell>
        </row>
        <row r="6023">
          <cell r="A6023" t="str">
            <v>Y7C0474301</v>
          </cell>
          <cell r="B6023" t="str">
            <v>EDGE 047 27V XT/LX 43CM GBL/TI</v>
          </cell>
        </row>
        <row r="6024">
          <cell r="A6024" t="str">
            <v>Y7C0474701</v>
          </cell>
          <cell r="B6024" t="str">
            <v>EDGE 047 27V XT/LX 47CM GBL/TI</v>
          </cell>
        </row>
        <row r="6025">
          <cell r="A6025" t="str">
            <v>Y7C0474701</v>
          </cell>
          <cell r="B6025" t="str">
            <v>EDGE 047 27V XT/LX 47CM GBL/TI</v>
          </cell>
        </row>
        <row r="6026">
          <cell r="A6026" t="str">
            <v>Y7C0474701</v>
          </cell>
          <cell r="B6026" t="str">
            <v>EDGE 047 27V XT/LX 47CM GBL/TI</v>
          </cell>
        </row>
        <row r="6027">
          <cell r="A6027" t="str">
            <v>Y7C0475101</v>
          </cell>
          <cell r="B6027" t="str">
            <v>EDGE 047 27V XT/LX 43CM GBL/TI</v>
          </cell>
        </row>
        <row r="6028">
          <cell r="A6028" t="str">
            <v>Y7C0475101</v>
          </cell>
          <cell r="B6028" t="str">
            <v>EDGE 047 27V XT/LX 43CM GBL/TI</v>
          </cell>
        </row>
        <row r="6029">
          <cell r="A6029" t="str">
            <v>Y7C0475101</v>
          </cell>
          <cell r="B6029" t="str">
            <v>EDGE 047 27V XT/LX 43CM GBL/TI</v>
          </cell>
        </row>
        <row r="6030">
          <cell r="A6030" t="str">
            <v>Y7C1674301</v>
          </cell>
          <cell r="B6030" t="str">
            <v>EDGE 167 7V SHI 43CM MARMÉ GUB</v>
          </cell>
        </row>
        <row r="6031">
          <cell r="A6031" t="str">
            <v>Y7C1674301</v>
          </cell>
          <cell r="B6031" t="str">
            <v>EDGE 167 7V SHI 43CM MARMÉ GUB</v>
          </cell>
        </row>
        <row r="6032">
          <cell r="A6032" t="str">
            <v>Y7C1674301</v>
          </cell>
          <cell r="B6032" t="str">
            <v>EDGE 167 7V SHI 43CM MARMÉ GUB</v>
          </cell>
        </row>
        <row r="6033">
          <cell r="A6033" t="str">
            <v>Y7C1674701</v>
          </cell>
          <cell r="B6033" t="str">
            <v>EDGE 167 7V SHI 47CM MARMÉ GUB</v>
          </cell>
        </row>
        <row r="6034">
          <cell r="A6034" t="str">
            <v>Y7C1674701</v>
          </cell>
          <cell r="B6034" t="str">
            <v>EDGE 167 7V SHI 47CM MARMÉ GUB</v>
          </cell>
        </row>
        <row r="6035">
          <cell r="A6035" t="str">
            <v>Y7C1674701</v>
          </cell>
          <cell r="B6035" t="str">
            <v>EDGE 167 7V SHI 47CM MARMÉ GUB</v>
          </cell>
        </row>
        <row r="6036">
          <cell r="A6036" t="str">
            <v>Y7C3884701</v>
          </cell>
          <cell r="B6036" t="str">
            <v>LOGIC 388 H 18V TIAGR 47CM PAL</v>
          </cell>
        </row>
        <row r="6037">
          <cell r="A6037" t="str">
            <v>Y7C3884701</v>
          </cell>
          <cell r="B6037" t="str">
            <v>LOGIC 388 H 18V TIAGR 47CM PAL</v>
          </cell>
        </row>
        <row r="6038">
          <cell r="A6038" t="str">
            <v>Y7C3884701</v>
          </cell>
          <cell r="B6038" t="str">
            <v>LOGIC 388 H 18V TIAGR 47CM PAL</v>
          </cell>
        </row>
        <row r="6039">
          <cell r="A6039" t="str">
            <v>Y7C3885101</v>
          </cell>
          <cell r="B6039" t="str">
            <v>LOGIC 388 H 18V TIAGR 51CM PAL</v>
          </cell>
        </row>
        <row r="6040">
          <cell r="A6040" t="str">
            <v>Y7C3885101</v>
          </cell>
          <cell r="B6040" t="str">
            <v>LOGIC 388 H 18V TIAGR 51CM PAL</v>
          </cell>
        </row>
        <row r="6041">
          <cell r="A6041" t="str">
            <v>Y7C3885101</v>
          </cell>
          <cell r="B6041" t="str">
            <v>LOGIC 388 H 18V TIAGR 51CM PAL</v>
          </cell>
        </row>
        <row r="6042">
          <cell r="A6042" t="str">
            <v>Y7C3885501</v>
          </cell>
          <cell r="B6042" t="str">
            <v>LOGIC 388 H 18V TIAGR 55CM PAL</v>
          </cell>
        </row>
        <row r="6043">
          <cell r="A6043" t="str">
            <v>Y7C3885501</v>
          </cell>
          <cell r="B6043" t="str">
            <v>LOGIC 388 H 18V TIAGR 55CM PAL</v>
          </cell>
        </row>
        <row r="6044">
          <cell r="A6044" t="str">
            <v>Y7C3885501</v>
          </cell>
          <cell r="B6044" t="str">
            <v>LOGIC 388 H 18V TIAGR 55CM PAL</v>
          </cell>
        </row>
        <row r="6045">
          <cell r="A6045" t="str">
            <v>Y7C3885901</v>
          </cell>
          <cell r="B6045" t="str">
            <v>LOGIC 388 H 18V TIAGR 59CM PAL</v>
          </cell>
        </row>
        <row r="6046">
          <cell r="A6046" t="str">
            <v>Y7C3885901</v>
          </cell>
          <cell r="B6046" t="str">
            <v>LOGIC 388 H 18V TIAGR 59CM PAL</v>
          </cell>
        </row>
        <row r="6047">
          <cell r="A6047" t="str">
            <v>Y7C3885901</v>
          </cell>
          <cell r="B6047" t="str">
            <v>LOGIC 388 H 18V TIAGR 59CM PAL</v>
          </cell>
        </row>
        <row r="6048">
          <cell r="A6048" t="str">
            <v>Y7C3065101</v>
          </cell>
          <cell r="B6048" t="str">
            <v>LOGIC 306 H 16V SORA 51CM TITA</v>
          </cell>
        </row>
        <row r="6049">
          <cell r="A6049" t="str">
            <v>Y7C3065101</v>
          </cell>
          <cell r="B6049" t="str">
            <v>LOGIC 306 H 16V SORA 51CM TITA</v>
          </cell>
        </row>
        <row r="6050">
          <cell r="A6050" t="str">
            <v>Y7C3065101</v>
          </cell>
          <cell r="B6050" t="str">
            <v>LOGIC 306 H 16V SORA 51CM TITA</v>
          </cell>
        </row>
        <row r="6051">
          <cell r="A6051" t="str">
            <v>Y7C3065501</v>
          </cell>
          <cell r="B6051" t="str">
            <v>LOGIC 306 H 16V SORA 55CM TITA</v>
          </cell>
        </row>
        <row r="6052">
          <cell r="A6052" t="str">
            <v>Y7C3065501</v>
          </cell>
          <cell r="B6052" t="str">
            <v>LOGIC 306 H 16V SORA 55CM TITA</v>
          </cell>
        </row>
        <row r="6053">
          <cell r="A6053" t="str">
            <v>Y7C3065501</v>
          </cell>
          <cell r="B6053" t="str">
            <v>LOGIC 306 H 16V SORA 55CM TITA</v>
          </cell>
        </row>
        <row r="6054">
          <cell r="A6054" t="str">
            <v>Y7C3164701</v>
          </cell>
          <cell r="B6054" t="str">
            <v>LOGIC 316 DAM 16V SORA 47 TITA</v>
          </cell>
        </row>
        <row r="6055">
          <cell r="A6055" t="str">
            <v>Y7C3164701</v>
          </cell>
          <cell r="B6055" t="str">
            <v>LOGIC 316 DAM 16V SORA 47 TITA</v>
          </cell>
        </row>
        <row r="6056">
          <cell r="A6056" t="str">
            <v>Y7C3164701</v>
          </cell>
          <cell r="B6056" t="str">
            <v>LOGIC 316 DAM 16V SORA 47 TITA</v>
          </cell>
        </row>
        <row r="6057">
          <cell r="A6057" t="str">
            <v>Y7C3165101</v>
          </cell>
          <cell r="B6057" t="str">
            <v>LOGIC 316 DAM 16V SORA 51 TITA</v>
          </cell>
        </row>
        <row r="6058">
          <cell r="A6058" t="str">
            <v>Y7C3165101</v>
          </cell>
          <cell r="B6058" t="str">
            <v>LOGIC 316 DAM 16V SORA 51 TITA</v>
          </cell>
        </row>
        <row r="6059">
          <cell r="A6059" t="str">
            <v>Y7C3165101</v>
          </cell>
          <cell r="B6059" t="str">
            <v>LOGIC 316 DAM 16V SORA 51 TITA</v>
          </cell>
        </row>
        <row r="6060">
          <cell r="A6060" t="str">
            <v>Y7C3245101</v>
          </cell>
          <cell r="B6060" t="str">
            <v>LOGIC 324 H 24V ACERA 51 MSILV</v>
          </cell>
        </row>
        <row r="6061">
          <cell r="A6061" t="str">
            <v>Y7C3245101</v>
          </cell>
          <cell r="B6061" t="str">
            <v>LOGIC 324 H 24V ACERA 51 MSILV</v>
          </cell>
        </row>
        <row r="6062">
          <cell r="A6062" t="str">
            <v>Y7C3245101</v>
          </cell>
          <cell r="B6062" t="str">
            <v>LOGIC 324 H 24V ACERA 51 MSILV</v>
          </cell>
        </row>
        <row r="6063">
          <cell r="A6063" t="str">
            <v>Y7C3245501</v>
          </cell>
          <cell r="B6063" t="str">
            <v>LOGIC 324 H 24V ACERA 55 MSILV</v>
          </cell>
        </row>
        <row r="6064">
          <cell r="A6064" t="str">
            <v>Y7C3245501</v>
          </cell>
          <cell r="B6064" t="str">
            <v>LOGIC 324 H 24V ACERA 55 MSILV</v>
          </cell>
        </row>
        <row r="6065">
          <cell r="A6065" t="str">
            <v>Y7C3245501</v>
          </cell>
          <cell r="B6065" t="str">
            <v>LOGIC 324 H 24V ACERA 55 MSILV</v>
          </cell>
        </row>
        <row r="6066">
          <cell r="A6066" t="str">
            <v>Y7C3245901</v>
          </cell>
          <cell r="B6066" t="str">
            <v>LOGIC 324 H 24V ACERA 59 MSILV</v>
          </cell>
        </row>
        <row r="6067">
          <cell r="A6067" t="str">
            <v>Y7C3245901</v>
          </cell>
          <cell r="B6067" t="str">
            <v>LOGIC 324 H 24V ACERA 59 MSILV</v>
          </cell>
        </row>
        <row r="6068">
          <cell r="A6068" t="str">
            <v>Y7C3245901</v>
          </cell>
          <cell r="B6068" t="str">
            <v>LOGIC 324 H 24V ACERA 59 MSILV</v>
          </cell>
        </row>
        <row r="6069">
          <cell r="A6069" t="str">
            <v>Y7B59I50CS</v>
          </cell>
          <cell r="B6069" t="str">
            <v>928 CARBON CHORUS DUO 50CM CS</v>
          </cell>
        </row>
        <row r="6070">
          <cell r="A6070" t="str">
            <v>Y7B59I50CS</v>
          </cell>
          <cell r="B6070" t="str">
            <v>928 CARBON CHORUS DUO 50CM CS</v>
          </cell>
        </row>
        <row r="6071">
          <cell r="A6071" t="str">
            <v>Y7B59I50CS</v>
          </cell>
          <cell r="B6071" t="str">
            <v>928 CARBON CHORUS DUO 50CM CS</v>
          </cell>
        </row>
        <row r="6072">
          <cell r="A6072" t="str">
            <v>Y7B59I53CS</v>
          </cell>
          <cell r="B6072" t="str">
            <v>928 CARBON CHORUS DUO 53CM CS</v>
          </cell>
        </row>
        <row r="6073">
          <cell r="A6073" t="str">
            <v>Y7B59I53CS</v>
          </cell>
          <cell r="B6073" t="str">
            <v>928 CARBON CHORUS DUO 53CM CS</v>
          </cell>
        </row>
        <row r="6074">
          <cell r="A6074" t="str">
            <v>Y7B59I53CS</v>
          </cell>
          <cell r="B6074" t="str">
            <v>928 CARBON CHORUS DUO 53CM CS</v>
          </cell>
        </row>
        <row r="6075">
          <cell r="A6075" t="str">
            <v>Y7B59I55CS</v>
          </cell>
          <cell r="B6075" t="str">
            <v>928 CARBON CHORUS DUO 55CM CS</v>
          </cell>
        </row>
        <row r="6076">
          <cell r="A6076" t="str">
            <v>Y7B59I55CS</v>
          </cell>
          <cell r="B6076" t="str">
            <v>928 CARBON CHORUS DUO 55CM CS</v>
          </cell>
        </row>
        <row r="6077">
          <cell r="A6077" t="str">
            <v>Y7B59I55CS</v>
          </cell>
          <cell r="B6077" t="str">
            <v>928 CARBON CHORUS DUO 55CM CS</v>
          </cell>
        </row>
        <row r="6078">
          <cell r="A6078" t="str">
            <v>Y7B59I58CS</v>
          </cell>
          <cell r="B6078" t="str">
            <v>928 CARBON CHORUS DUO 58CM CS</v>
          </cell>
        </row>
        <row r="6079">
          <cell r="A6079" t="str">
            <v>Y7B59I58CS</v>
          </cell>
          <cell r="B6079" t="str">
            <v>928 CARBON CHORUS DUO 58CM CS</v>
          </cell>
        </row>
        <row r="6080">
          <cell r="A6080" t="str">
            <v>Y7B59I58CS</v>
          </cell>
          <cell r="B6080" t="str">
            <v>928 CARBON CHORUS DUO 58CM CS</v>
          </cell>
        </row>
        <row r="6081">
          <cell r="A6081" t="str">
            <v>Y7B59I61CS</v>
          </cell>
          <cell r="B6081" t="str">
            <v>928 CARBON CHORUS DUO 61CM CS</v>
          </cell>
        </row>
        <row r="6082">
          <cell r="A6082" t="str">
            <v>Y7B59I61CS</v>
          </cell>
          <cell r="B6082" t="str">
            <v>928 CARBON CHORUS DUO 61CM CS</v>
          </cell>
        </row>
        <row r="6083">
          <cell r="A6083" t="str">
            <v>Y7B59I61CS</v>
          </cell>
          <cell r="B6083" t="str">
            <v>928 CARBON CHORUS DUO 61CM CS</v>
          </cell>
        </row>
        <row r="6084">
          <cell r="A6084" t="str">
            <v>Y7C3344701</v>
          </cell>
          <cell r="B6084" t="str">
            <v>LOGIC 334 D 24V ACERA 47 MSILV</v>
          </cell>
        </row>
        <row r="6085">
          <cell r="A6085" t="str">
            <v>Y7C3344701</v>
          </cell>
          <cell r="B6085" t="str">
            <v>LOGIC 334 D 24V ACERA 47 MSILV</v>
          </cell>
        </row>
        <row r="6086">
          <cell r="A6086" t="str">
            <v>Y7C3344701</v>
          </cell>
          <cell r="B6086" t="str">
            <v>LOGIC 334 D 24V ACERA 47 MSILV</v>
          </cell>
        </row>
        <row r="6087">
          <cell r="A6087" t="str">
            <v>Y7C3345101</v>
          </cell>
          <cell r="B6087" t="str">
            <v>LOGIC 334 D 24V ACERA 51 MSILV</v>
          </cell>
        </row>
        <row r="6088">
          <cell r="A6088" t="str">
            <v>Y7C3345101</v>
          </cell>
          <cell r="B6088" t="str">
            <v>LOGIC 334 D 24V ACERA 51 MSILV</v>
          </cell>
        </row>
        <row r="6089">
          <cell r="A6089" t="str">
            <v>Y7C3345101</v>
          </cell>
          <cell r="B6089" t="str">
            <v>LOGIC 334 D 24V ACERA 51 MSILV</v>
          </cell>
        </row>
        <row r="6090">
          <cell r="A6090" t="str">
            <v>Y7C3345501</v>
          </cell>
          <cell r="B6090" t="str">
            <v>LOGIC 334 D 24V ACERA 55 MSILV</v>
          </cell>
        </row>
        <row r="6091">
          <cell r="A6091" t="str">
            <v>Y7C3345501</v>
          </cell>
          <cell r="B6091" t="str">
            <v>LOGIC 334 D 24V ACERA 55 MSILV</v>
          </cell>
        </row>
        <row r="6092">
          <cell r="A6092" t="str">
            <v>Y7C3345501</v>
          </cell>
          <cell r="B6092" t="str">
            <v>LOGIC 334 D 24V ACERA 55 MSILV</v>
          </cell>
        </row>
        <row r="6093">
          <cell r="A6093" t="str">
            <v>Y7C4433801</v>
          </cell>
          <cell r="B6093" t="str">
            <v>BIKERZ 443 P 3V 38 M ARMEGRÖN</v>
          </cell>
        </row>
        <row r="6094">
          <cell r="A6094" t="str">
            <v>Y7C4433801</v>
          </cell>
          <cell r="B6094" t="str">
            <v>BIKERZ 443 P 3V 38 M ARMEGRÖN</v>
          </cell>
        </row>
        <row r="6095">
          <cell r="A6095" t="str">
            <v>Y7C4433801</v>
          </cell>
          <cell r="B6095" t="str">
            <v>BIKERZ 443 P 3V 38 M ARMEGRÖN</v>
          </cell>
        </row>
        <row r="6096">
          <cell r="A6096" t="str">
            <v>Y7C4433802</v>
          </cell>
          <cell r="B6096" t="str">
            <v>BIKERZ 443 P 3V 38 MLJUS ARGR</v>
          </cell>
        </row>
        <row r="6097">
          <cell r="A6097" t="str">
            <v>Y7C4433802</v>
          </cell>
          <cell r="B6097" t="str">
            <v>BIKERZ 443 P 3V 38 MLJUS ARGR</v>
          </cell>
        </row>
        <row r="6098">
          <cell r="A6098" t="str">
            <v>Y7C4433802</v>
          </cell>
          <cell r="B6098" t="str">
            <v>BIKERZ 443 P 3V 38 MLJUS ARGR</v>
          </cell>
        </row>
        <row r="6099">
          <cell r="A6099" t="str">
            <v>Y7C4473801</v>
          </cell>
          <cell r="B6099" t="str">
            <v>BIKERZ 447 P 7V 38 M MÖRKBRUN</v>
          </cell>
        </row>
        <row r="6100">
          <cell r="A6100" t="str">
            <v>Y7C4473801</v>
          </cell>
          <cell r="B6100" t="str">
            <v>BIKERZ 447 P 7V 38 M MÖRKBRUN</v>
          </cell>
        </row>
        <row r="6101">
          <cell r="A6101" t="str">
            <v>Y7C4473801</v>
          </cell>
          <cell r="B6101" t="str">
            <v>BIKERZ 447 P 7V 38 M MÖRKBRUN</v>
          </cell>
        </row>
        <row r="6102">
          <cell r="A6102" t="str">
            <v>Y7C4473802</v>
          </cell>
          <cell r="B6102" t="str">
            <v>BIKERZ 447 P 7V 38 MATT SVART</v>
          </cell>
        </row>
        <row r="6103">
          <cell r="A6103" t="str">
            <v>Y7C4473802</v>
          </cell>
          <cell r="B6103" t="str">
            <v>BIKERZ 447 P 7V 38 MATT SVART</v>
          </cell>
        </row>
        <row r="6104">
          <cell r="A6104" t="str">
            <v>Y7C4473802</v>
          </cell>
          <cell r="B6104" t="str">
            <v>BIKERZ 447 P 7V 38 MATT SVART</v>
          </cell>
        </row>
        <row r="6105">
          <cell r="A6105" t="str">
            <v>Y7C4533801</v>
          </cell>
          <cell r="B6105" t="str">
            <v>BIKERZ 453 F 3V 38 LBLÅ/TURKOS</v>
          </cell>
        </row>
        <row r="6106">
          <cell r="A6106" t="str">
            <v>Y7C4533801</v>
          </cell>
          <cell r="B6106" t="str">
            <v>BIKERZ 453 F 3V 38 LBLÅ/TURKOS</v>
          </cell>
        </row>
        <row r="6107">
          <cell r="A6107" t="str">
            <v>Y7C4533801</v>
          </cell>
          <cell r="B6107" t="str">
            <v>BIKERZ 453 F 3V 38 LBLÅ/TURKOS</v>
          </cell>
        </row>
        <row r="6108">
          <cell r="A6108" t="str">
            <v>Y7C4533802</v>
          </cell>
          <cell r="B6108" t="str">
            <v>BIKERZ 453 F 3V 38 KOPPAR/APR</v>
          </cell>
        </row>
        <row r="6109">
          <cell r="A6109" t="str">
            <v>Y7C4533802</v>
          </cell>
          <cell r="B6109" t="str">
            <v>BIKERZ 453 F 3V 38 KOPPAR/APR</v>
          </cell>
        </row>
        <row r="6110">
          <cell r="A6110" t="str">
            <v>Y7C4533802</v>
          </cell>
          <cell r="B6110" t="str">
            <v>BIKERZ 453 F 3V 38 KOPPAR/APR</v>
          </cell>
        </row>
        <row r="6111">
          <cell r="A6111" t="str">
            <v>Y7C4573801</v>
          </cell>
          <cell r="B6111" t="str">
            <v>BIKERZ 457 F 7V 38 LJUSGRÖN</v>
          </cell>
        </row>
        <row r="6112">
          <cell r="A6112" t="str">
            <v>Y7C4573801</v>
          </cell>
          <cell r="B6112" t="str">
            <v>BIKERZ 457 F 7V 38 LJUSGRÖN</v>
          </cell>
        </row>
        <row r="6113">
          <cell r="A6113" t="str">
            <v>Y7C4573801</v>
          </cell>
          <cell r="B6113" t="str">
            <v>BIKERZ 457 F 7V 38 LJUSGRÖN</v>
          </cell>
        </row>
        <row r="6114">
          <cell r="A6114" t="str">
            <v>Y7C4733301</v>
          </cell>
          <cell r="B6114" t="str">
            <v>BIKERZ 473 F 3V 33 BORD KORG</v>
          </cell>
        </row>
        <row r="6115">
          <cell r="A6115" t="str">
            <v>Y7C4733301</v>
          </cell>
          <cell r="B6115" t="str">
            <v>BIKERZ 473 F 3V 33 BORD KORG</v>
          </cell>
        </row>
        <row r="6116">
          <cell r="A6116" t="str">
            <v>Y7C4733301</v>
          </cell>
          <cell r="B6116" t="str">
            <v>BIKERZ 473 F 3V 33 BORD KORG</v>
          </cell>
        </row>
        <row r="6117">
          <cell r="A6117" t="str">
            <v>Y7C4733801</v>
          </cell>
          <cell r="B6117" t="str">
            <v>BIKERZ 473 F 3V 38 BORD KORG</v>
          </cell>
        </row>
        <row r="6118">
          <cell r="A6118" t="str">
            <v>Y7C4733801</v>
          </cell>
          <cell r="B6118" t="str">
            <v>BIKERZ 473 F 3V 38 BORD KORG</v>
          </cell>
        </row>
        <row r="6119">
          <cell r="A6119" t="str">
            <v>Y7C4733801</v>
          </cell>
          <cell r="B6119" t="str">
            <v>BIKERZ 473 F 3V 38 BORD KORG</v>
          </cell>
        </row>
        <row r="6120">
          <cell r="A6120" t="str">
            <v>Y7C4734301</v>
          </cell>
          <cell r="B6120" t="str">
            <v>BIKERZ 473 F 3V 43 BORD KORG</v>
          </cell>
        </row>
        <row r="6121">
          <cell r="A6121" t="str">
            <v>Y7C4734301</v>
          </cell>
          <cell r="B6121" t="str">
            <v>BIKERZ 473 F 3V 43 BORD KORG</v>
          </cell>
        </row>
        <row r="6122">
          <cell r="A6122" t="str">
            <v>Y7C4734301</v>
          </cell>
          <cell r="B6122" t="str">
            <v>BIKERZ 473 F 3V 43 BORD KORG</v>
          </cell>
        </row>
        <row r="6123">
          <cell r="A6123" t="str">
            <v>Y7C3875101</v>
          </cell>
          <cell r="B6123" t="str">
            <v>LOGIC 387 H 27V DEORE 51 MGRÅ</v>
          </cell>
        </row>
        <row r="6124">
          <cell r="A6124" t="str">
            <v>Y7C3875101</v>
          </cell>
          <cell r="B6124" t="str">
            <v>LOGIC 387 H 27V DEORE 51 MGRÅ</v>
          </cell>
        </row>
        <row r="6125">
          <cell r="A6125" t="str">
            <v>Y7C3875101</v>
          </cell>
          <cell r="B6125" t="str">
            <v>LOGIC 387 H 27V DEORE 51 MGRÅ</v>
          </cell>
        </row>
        <row r="6126">
          <cell r="A6126" t="str">
            <v>Y7C3875501</v>
          </cell>
          <cell r="B6126" t="str">
            <v>LOGIC 387 H 27V DEORE 55 MGRÅ</v>
          </cell>
        </row>
        <row r="6127">
          <cell r="A6127" t="str">
            <v>Y7C3875501</v>
          </cell>
          <cell r="B6127" t="str">
            <v>LOGIC 387 H 27V DEORE 55 MGRÅ</v>
          </cell>
        </row>
        <row r="6128">
          <cell r="A6128" t="str">
            <v>Y7C3875501</v>
          </cell>
          <cell r="B6128" t="str">
            <v>LOGIC 387 H 27V DEORE 55 MGRÅ</v>
          </cell>
        </row>
        <row r="6129">
          <cell r="A6129" t="str">
            <v>Y7C3875901</v>
          </cell>
          <cell r="B6129" t="str">
            <v>LOGIC 387 H 27V DEORE 59 MGRÅ</v>
          </cell>
        </row>
        <row r="6130">
          <cell r="A6130" t="str">
            <v>Y7C3875901</v>
          </cell>
          <cell r="B6130" t="str">
            <v>LOGIC 387 H 27V DEORE 59 MGRÅ</v>
          </cell>
        </row>
        <row r="6131">
          <cell r="A6131" t="str">
            <v>Y7C3875901</v>
          </cell>
          <cell r="B6131" t="str">
            <v>LOGIC 387 H 27V DEORE 59 MGRÅ</v>
          </cell>
        </row>
        <row r="6132">
          <cell r="A6132" t="str">
            <v>Y7C3974301</v>
          </cell>
          <cell r="B6132" t="str">
            <v>LOGIC 397 D 27V DEORE 43 MVIT</v>
          </cell>
        </row>
        <row r="6133">
          <cell r="A6133" t="str">
            <v>Y7C3974301</v>
          </cell>
          <cell r="B6133" t="str">
            <v>LOGIC 397 D 27V DEORE 43 MVIT</v>
          </cell>
        </row>
        <row r="6134">
          <cell r="A6134" t="str">
            <v>Y7C3974301</v>
          </cell>
          <cell r="B6134" t="str">
            <v>LOGIC 397 D 27V DEORE 43 MVIT</v>
          </cell>
        </row>
        <row r="6135">
          <cell r="A6135" t="str">
            <v>Y7C3974701</v>
          </cell>
          <cell r="B6135" t="str">
            <v>LOGIC 397 D 27V DEORE 47 MVIT</v>
          </cell>
        </row>
        <row r="6136">
          <cell r="A6136" t="str">
            <v>Y7C3974701</v>
          </cell>
          <cell r="B6136" t="str">
            <v>LOGIC 397 D 27V DEORE 47 MVIT</v>
          </cell>
        </row>
        <row r="6137">
          <cell r="A6137" t="str">
            <v>Y7C3974701</v>
          </cell>
          <cell r="B6137" t="str">
            <v>LOGIC 397 D 27V DEORE 47 MVIT</v>
          </cell>
        </row>
        <row r="6138">
          <cell r="A6138" t="str">
            <v>Y7C3975101</v>
          </cell>
          <cell r="B6138" t="str">
            <v>LOGIC 397 D 27V DEORE 51 MVIT</v>
          </cell>
        </row>
        <row r="6139">
          <cell r="A6139" t="str">
            <v>Y7C3975101</v>
          </cell>
          <cell r="B6139" t="str">
            <v>LOGIC 397 D 27V DEORE 51 MVIT</v>
          </cell>
        </row>
        <row r="6140">
          <cell r="A6140" t="str">
            <v>Y7C3975101</v>
          </cell>
          <cell r="B6140" t="str">
            <v>LOGIC 397 D 27V DEORE 51 MVIT</v>
          </cell>
        </row>
        <row r="6141">
          <cell r="A6141" t="str">
            <v>Y7C0063801</v>
          </cell>
          <cell r="B6141" t="str">
            <v>DIRT 006 16V ACERA 38CM MARGUB</v>
          </cell>
        </row>
        <row r="6142">
          <cell r="A6142" t="str">
            <v>Y7C0063801</v>
          </cell>
          <cell r="B6142" t="str">
            <v>DIRT 006 16V ACERA 38CM MARGUB</v>
          </cell>
        </row>
        <row r="6143">
          <cell r="A6143" t="str">
            <v>Y7C0063801</v>
          </cell>
          <cell r="B6143" t="str">
            <v>DIRT 006 16V ACERA 38CM MARGUB</v>
          </cell>
        </row>
        <row r="6144">
          <cell r="A6144" t="str">
            <v>Y7D4533805</v>
          </cell>
          <cell r="B6144" t="str">
            <v>JUNIOR 453 F 3V 38 LJUSGRÖN</v>
          </cell>
        </row>
        <row r="6145">
          <cell r="A6145" t="str">
            <v>Y7D4533805</v>
          </cell>
          <cell r="B6145" t="str">
            <v>JUNIOR 453 F 3V 38 LJUSGRÖN</v>
          </cell>
        </row>
        <row r="6146">
          <cell r="A6146" t="str">
            <v>Y7D4533805</v>
          </cell>
          <cell r="B6146" t="str">
            <v>JUNIOR 453 F 3V 38 LJUSGRÖN</v>
          </cell>
        </row>
        <row r="6147">
          <cell r="A6147" t="str">
            <v>Y7D4433805</v>
          </cell>
          <cell r="B6147" t="str">
            <v>JUNIOR DIRT 443 3V 38 MATTSVAR</v>
          </cell>
        </row>
        <row r="6148">
          <cell r="A6148" t="str">
            <v>Y7D4433805</v>
          </cell>
          <cell r="B6148" t="str">
            <v>JUNIOR DIRT 443 3V 38 MATTSVAR</v>
          </cell>
        </row>
        <row r="6149">
          <cell r="A6149" t="str">
            <v>Y7D4433805</v>
          </cell>
          <cell r="B6149" t="str">
            <v>JUNIOR DIRT 443 3V 38 MATTSVAR</v>
          </cell>
        </row>
        <row r="6150">
          <cell r="A6150" t="str">
            <v>Y7Z4533801</v>
          </cell>
          <cell r="B6150" t="str">
            <v>KING FLICK 3-VXL 24" RÖD</v>
          </cell>
        </row>
        <row r="6151">
          <cell r="A6151" t="str">
            <v>Y7Z4533801</v>
          </cell>
          <cell r="B6151" t="str">
            <v>KING FLICK 3-VXL 24" RÖD</v>
          </cell>
        </row>
        <row r="6152">
          <cell r="A6152" t="str">
            <v>Y7Z4533801</v>
          </cell>
          <cell r="B6152" t="str">
            <v>KING FLICK 3-VXL 24" RÖD</v>
          </cell>
        </row>
        <row r="6153">
          <cell r="A6153" t="str">
            <v>Y7Z4433801</v>
          </cell>
          <cell r="B6153" t="str">
            <v>KING POJK 3VÄXL 24" BLÅLILA</v>
          </cell>
        </row>
        <row r="6154">
          <cell r="A6154" t="str">
            <v>Y7Z4433801</v>
          </cell>
          <cell r="B6154" t="str">
            <v>KING POJK 3VÄXL 24" BLÅLILA</v>
          </cell>
        </row>
        <row r="6155">
          <cell r="A6155" t="str">
            <v>Y7Z4433801</v>
          </cell>
          <cell r="B6155" t="str">
            <v>KING POJK 3VÄXL 24" BLÅLILA</v>
          </cell>
        </row>
        <row r="6156">
          <cell r="A6156" t="str">
            <v>Y7Z9435101</v>
          </cell>
          <cell r="B6156" t="str">
            <v>KING HERR 3VÄXL 51 CM SILVER</v>
          </cell>
        </row>
        <row r="6157">
          <cell r="A6157" t="str">
            <v>Y7Z9435101</v>
          </cell>
          <cell r="B6157" t="str">
            <v>KING HERR 3VÄXL 51 CM SILVER</v>
          </cell>
        </row>
        <row r="6158">
          <cell r="A6158" t="str">
            <v>Y7Z9435101</v>
          </cell>
          <cell r="B6158" t="str">
            <v>KING HERR 3VÄXL 51 CM SILVER</v>
          </cell>
        </row>
        <row r="6159">
          <cell r="A6159" t="str">
            <v>Y7Z9435501</v>
          </cell>
          <cell r="B6159" t="str">
            <v>KING HERR 3VÄXL 55 CM SILVER</v>
          </cell>
        </row>
        <row r="6160">
          <cell r="A6160" t="str">
            <v>Y7Z9435501</v>
          </cell>
          <cell r="B6160" t="str">
            <v>KING HERR 3VÄXL 55 CM SILVER</v>
          </cell>
        </row>
        <row r="6161">
          <cell r="A6161" t="str">
            <v>Y7Z9435501</v>
          </cell>
          <cell r="B6161" t="str">
            <v>KING HERR 3VÄXL 55 CM SILVER</v>
          </cell>
        </row>
        <row r="6162">
          <cell r="A6162" t="str">
            <v>Y7Z9535101</v>
          </cell>
          <cell r="B6162" t="str">
            <v>KING DAM 3-VÄXL 51 CM RÖD</v>
          </cell>
        </row>
        <row r="6163">
          <cell r="A6163" t="str">
            <v>Y7Z9535101</v>
          </cell>
          <cell r="B6163" t="str">
            <v>KING DAM 3-VÄXL 51 CM RÖD</v>
          </cell>
        </row>
        <row r="6164">
          <cell r="A6164" t="str">
            <v>Y7Z9535101</v>
          </cell>
          <cell r="B6164" t="str">
            <v>KING DAM 3-VÄXL 51 CM RÖD</v>
          </cell>
        </row>
        <row r="6165">
          <cell r="A6165" t="str">
            <v>Y7Z2735101</v>
          </cell>
          <cell r="B6165" t="str">
            <v>KING DAM 3-VÄXL 51 CM SVART</v>
          </cell>
        </row>
        <row r="6166">
          <cell r="A6166" t="str">
            <v>Y7Z2735101</v>
          </cell>
          <cell r="B6166" t="str">
            <v>KING DAM 3-VÄXL 51 CM SVART</v>
          </cell>
        </row>
        <row r="6167">
          <cell r="A6167" t="str">
            <v>Y7Z2735101</v>
          </cell>
          <cell r="B6167" t="str">
            <v>KING DAM 3-VÄXL 51 CM SVART</v>
          </cell>
        </row>
        <row r="6168">
          <cell r="A6168" t="str">
            <v>Y7Z2705101</v>
          </cell>
          <cell r="B6168" t="str">
            <v>KING DAM 0-VÄXL 51 CM RÖD</v>
          </cell>
        </row>
        <row r="6169">
          <cell r="A6169" t="str">
            <v>Y7Z2705101</v>
          </cell>
          <cell r="B6169" t="str">
            <v>KING DAM 0-VÄXL 51 CM RÖD</v>
          </cell>
        </row>
        <row r="6170">
          <cell r="A6170" t="str">
            <v>Y7Z2705101</v>
          </cell>
          <cell r="B6170" t="str">
            <v>KING DAM 0-VÄXL 51 CM RÖD</v>
          </cell>
        </row>
        <row r="6171">
          <cell r="A6171" t="str">
            <v>Y7D7875105</v>
          </cell>
          <cell r="B6171" t="str">
            <v>STREET 787 H 7V 51 SILVER/GRÅ</v>
          </cell>
        </row>
        <row r="6172">
          <cell r="A6172" t="str">
            <v>Y7D7875105</v>
          </cell>
          <cell r="B6172" t="str">
            <v>STREET 787 H 7V 51 SILVER/GRÅ</v>
          </cell>
        </row>
        <row r="6173">
          <cell r="A6173" t="str">
            <v>Y7D7875105</v>
          </cell>
          <cell r="B6173" t="str">
            <v>STREET 787 H 7V 51 SILVER/GRÅ</v>
          </cell>
        </row>
        <row r="6174">
          <cell r="A6174" t="str">
            <v>Y7D7875505</v>
          </cell>
          <cell r="B6174" t="str">
            <v>STREET 787 H 7V 55 SILVER/GRÅ</v>
          </cell>
        </row>
        <row r="6175">
          <cell r="A6175" t="str">
            <v>Y7D7875505</v>
          </cell>
          <cell r="B6175" t="str">
            <v>STREET 787 H 7V 55 SILVER/GRÅ</v>
          </cell>
        </row>
        <row r="6176">
          <cell r="A6176" t="str">
            <v>Y7D7875505</v>
          </cell>
          <cell r="B6176" t="str">
            <v>STREET 787 H 7V 55 SILVER/GRÅ</v>
          </cell>
        </row>
        <row r="6177">
          <cell r="A6177" t="str">
            <v>Y7D7875905</v>
          </cell>
          <cell r="B6177" t="str">
            <v>STREET 787 H 7V 59 SILVER/GRÅ</v>
          </cell>
        </row>
        <row r="6178">
          <cell r="A6178" t="str">
            <v>Y7D7875905</v>
          </cell>
          <cell r="B6178" t="str">
            <v>STREET 787 H 7V 59 SILVER/GRÅ</v>
          </cell>
        </row>
        <row r="6179">
          <cell r="A6179" t="str">
            <v>Y7D7875905</v>
          </cell>
          <cell r="B6179" t="str">
            <v>STREET 787 H 7V 59 SILVER/GRÅ</v>
          </cell>
        </row>
        <row r="6180">
          <cell r="A6180" t="str">
            <v>Y7D7975105</v>
          </cell>
          <cell r="B6180" t="str">
            <v>STREET 797 D 7V 51 SILVER/GRÅ</v>
          </cell>
        </row>
        <row r="6181">
          <cell r="A6181" t="str">
            <v>Y7D7975105</v>
          </cell>
          <cell r="B6181" t="str">
            <v>STREET 797 D 7V 51 SILVER/GRÅ</v>
          </cell>
        </row>
        <row r="6182">
          <cell r="A6182" t="str">
            <v>Y7D7975105</v>
          </cell>
          <cell r="B6182" t="str">
            <v>STREET 797 D 7V 51 SILVER/GRÅ</v>
          </cell>
        </row>
        <row r="6183">
          <cell r="A6183" t="str">
            <v>Y7D7975505</v>
          </cell>
          <cell r="B6183" t="str">
            <v>STREET 797 D 7V 55 SILVER/GRÅ</v>
          </cell>
        </row>
        <row r="6184">
          <cell r="A6184" t="str">
            <v>Y7D7975505</v>
          </cell>
          <cell r="B6184" t="str">
            <v>STREET 797 D 7V 55 SILVER/GRÅ</v>
          </cell>
        </row>
        <row r="6185">
          <cell r="A6185" t="str">
            <v>Y7D7975505</v>
          </cell>
          <cell r="B6185" t="str">
            <v>STREET 797 D 7V 55 SILVER/GRÅ</v>
          </cell>
        </row>
        <row r="6186">
          <cell r="A6186" t="str">
            <v>Y7D2235505</v>
          </cell>
          <cell r="B6186" t="str">
            <v>CITY 223 H 3V 55 SVART</v>
          </cell>
        </row>
        <row r="6187">
          <cell r="A6187" t="str">
            <v>Y7D2235505</v>
          </cell>
          <cell r="B6187" t="str">
            <v>CITY 223 H 3V 55 SVART</v>
          </cell>
        </row>
        <row r="6188">
          <cell r="A6188" t="str">
            <v>Y7D2235505</v>
          </cell>
          <cell r="B6188" t="str">
            <v>CITY 223 H 3V 55 SVART</v>
          </cell>
        </row>
        <row r="6189">
          <cell r="A6189" t="str">
            <v>Y7D2335105</v>
          </cell>
          <cell r="B6189" t="str">
            <v>CITY 233 D 3V 51 KORG BORDEAUX</v>
          </cell>
        </row>
        <row r="6190">
          <cell r="A6190" t="str">
            <v>Y7D2335105</v>
          </cell>
          <cell r="B6190" t="str">
            <v>CITY 233 D 3V 51 KORG BORDEAUX</v>
          </cell>
        </row>
        <row r="6191">
          <cell r="A6191" t="str">
            <v>Y7D2335105</v>
          </cell>
          <cell r="B6191" t="str">
            <v>CITY 233 D 3V 51 KORG BORDEAUX</v>
          </cell>
        </row>
        <row r="6192">
          <cell r="A6192" t="str">
            <v>Y7D9435105</v>
          </cell>
          <cell r="B6192" t="str">
            <v>CITY 943 H 3V 51 MÖRKBLÅ</v>
          </cell>
        </row>
        <row r="6193">
          <cell r="A6193" t="str">
            <v>Y7D9435105</v>
          </cell>
          <cell r="B6193" t="str">
            <v>CITY 943 H 3V 51 MÖRKBLÅ</v>
          </cell>
        </row>
        <row r="6194">
          <cell r="A6194" t="str">
            <v>Y7D9435105</v>
          </cell>
          <cell r="B6194" t="str">
            <v>CITY 943 H 3V 51 MÖRKBLÅ</v>
          </cell>
        </row>
        <row r="6195">
          <cell r="A6195" t="str">
            <v>Y7D9435505</v>
          </cell>
          <cell r="B6195" t="str">
            <v>CITY 943 H 3V 55 MÖRKBLÅ</v>
          </cell>
        </row>
        <row r="6196">
          <cell r="A6196" t="str">
            <v>Y7D9435505</v>
          </cell>
          <cell r="B6196" t="str">
            <v>CITY 943 H 3V 55 MÖRKBLÅ</v>
          </cell>
        </row>
        <row r="6197">
          <cell r="A6197" t="str">
            <v>Y7D9435505</v>
          </cell>
          <cell r="B6197" t="str">
            <v>CITY 943 H 3V 55 MÖRKBLÅ</v>
          </cell>
        </row>
        <row r="6198">
          <cell r="A6198" t="str">
            <v>Y7D9435905</v>
          </cell>
          <cell r="B6198" t="str">
            <v>CITY 943 H 3V 59 MÖRKBLÅ</v>
          </cell>
        </row>
        <row r="6199">
          <cell r="A6199" t="str">
            <v>Y7D9435905</v>
          </cell>
          <cell r="B6199" t="str">
            <v>CITY 943 H 3V 59 MÖRKBLÅ</v>
          </cell>
        </row>
        <row r="6200">
          <cell r="A6200" t="str">
            <v>Y7D9435905</v>
          </cell>
          <cell r="B6200" t="str">
            <v>CITY 943 H 3V 59 MÖRKBLÅ</v>
          </cell>
        </row>
        <row r="6201">
          <cell r="A6201" t="str">
            <v>Y7D9535105</v>
          </cell>
          <cell r="B6201" t="str">
            <v>CITY 953 D 3V 51 RÖD</v>
          </cell>
        </row>
        <row r="6202">
          <cell r="A6202" t="str">
            <v>Y7D9535105</v>
          </cell>
          <cell r="B6202" t="str">
            <v>CITY 953 D 3V 51 RÖD</v>
          </cell>
        </row>
        <row r="6203">
          <cell r="A6203" t="str">
            <v>Y7D9535105</v>
          </cell>
          <cell r="B6203" t="str">
            <v>CITY 953 D 3V 51 RÖD</v>
          </cell>
        </row>
        <row r="6204">
          <cell r="A6204" t="str">
            <v>Y7D9575105</v>
          </cell>
          <cell r="B6204" t="str">
            <v>CITY 957 D 7V 51 KORG SVART</v>
          </cell>
        </row>
        <row r="6205">
          <cell r="A6205" t="str">
            <v>Y7D9575105</v>
          </cell>
          <cell r="B6205" t="str">
            <v>CITY 957 D 7V 51 KORG SVART</v>
          </cell>
        </row>
        <row r="6206">
          <cell r="A6206" t="str">
            <v>Y7D9575105</v>
          </cell>
          <cell r="B6206" t="str">
            <v>CITY 957 D 7V 51 KORG SVART</v>
          </cell>
        </row>
        <row r="6207">
          <cell r="A6207" t="str">
            <v>Y7D9735105</v>
          </cell>
          <cell r="B6207" t="str">
            <v>CITY 973 D 3V 51 KORG GRÄDDVIT</v>
          </cell>
        </row>
        <row r="6208">
          <cell r="A6208" t="str">
            <v>Y7D9735105</v>
          </cell>
          <cell r="B6208" t="str">
            <v>CITY 973 D 3V 51 KORG GRÄDDVIT</v>
          </cell>
        </row>
        <row r="6209">
          <cell r="A6209" t="str">
            <v>Y7D9735105</v>
          </cell>
          <cell r="B6209" t="str">
            <v>CITY 973 D 3V 51 KORG GRÄDDVIT</v>
          </cell>
        </row>
        <row r="6210">
          <cell r="A6210" t="str">
            <v>Y7C9084301</v>
          </cell>
          <cell r="B6210" t="str">
            <v>CRUISE HERR SHIM8 EJ FB 43 BLÅ</v>
          </cell>
        </row>
        <row r="6211">
          <cell r="A6211" t="str">
            <v>Y7C9084301</v>
          </cell>
          <cell r="B6211" t="str">
            <v>CRUISE HERR SHIM8 EJ FB 43 BLÅ</v>
          </cell>
        </row>
        <row r="6212">
          <cell r="A6212" t="str">
            <v>Y7C9084301</v>
          </cell>
          <cell r="B6212" t="str">
            <v>CRUISE HERR SHIM8 EJ FB 43 BLÅ</v>
          </cell>
        </row>
        <row r="6213">
          <cell r="A6213" t="str">
            <v>Y7C9084701</v>
          </cell>
          <cell r="B6213" t="str">
            <v>CRUISE HERR SHIM8 EJ FB 47 BLÅ</v>
          </cell>
        </row>
        <row r="6214">
          <cell r="A6214" t="str">
            <v>Y7C9084701</v>
          </cell>
          <cell r="B6214" t="str">
            <v>CRUISE HERR SHIM8 EJ FB 47 BLÅ</v>
          </cell>
        </row>
        <row r="6215">
          <cell r="A6215" t="str">
            <v>Y7C9084701</v>
          </cell>
          <cell r="B6215" t="str">
            <v>CRUISE HERR SHIM8 EJ FB 47 BLÅ</v>
          </cell>
        </row>
        <row r="6216">
          <cell r="A6216" t="str">
            <v>Y7C6285501</v>
          </cell>
          <cell r="B6216" t="str">
            <v>RACER1600 SH TIAGRA 9D 55SV/VI</v>
          </cell>
        </row>
        <row r="6217">
          <cell r="A6217" t="str">
            <v>Y7C6285501</v>
          </cell>
          <cell r="B6217" t="str">
            <v>RACER1600 SH TIAGRA 9D 55SV/VI</v>
          </cell>
        </row>
        <row r="6218">
          <cell r="A6218" t="str">
            <v>Y7C6285501</v>
          </cell>
          <cell r="B6218" t="str">
            <v>RACER1600 SH TIAGRA 9D 55SV/VI</v>
          </cell>
        </row>
        <row r="6219">
          <cell r="A6219" t="str">
            <v>Y7C6065501</v>
          </cell>
          <cell r="B6219" t="str">
            <v>RACER600 SH SORA 8 55    OR/SV</v>
          </cell>
        </row>
        <row r="6220">
          <cell r="A6220" t="str">
            <v>Y7C6065501</v>
          </cell>
          <cell r="B6220" t="str">
            <v>RACER600 SH SORA 8 55    OR/SV</v>
          </cell>
        </row>
        <row r="6221">
          <cell r="A6221" t="str">
            <v>Y7C6065501</v>
          </cell>
          <cell r="B6221" t="str">
            <v>RACER600 SH SORA 8 55    OR/SV</v>
          </cell>
        </row>
        <row r="6222">
          <cell r="A6222" t="str">
            <v>Y7C9184301</v>
          </cell>
          <cell r="B6222" t="str">
            <v>CRUISE DAM  SHIM8 EJ FB 43 RÖD</v>
          </cell>
        </row>
        <row r="6223">
          <cell r="A6223" t="str">
            <v>Y7C9184301</v>
          </cell>
          <cell r="B6223" t="str">
            <v>CRUISE DAM  SHIM8 EJ FB 43 RÖD</v>
          </cell>
        </row>
        <row r="6224">
          <cell r="A6224" t="str">
            <v>Y7C9184301</v>
          </cell>
          <cell r="B6224" t="str">
            <v>CRUISE DAM  SHIM8 EJ FB 43 RÖD</v>
          </cell>
        </row>
        <row r="6225">
          <cell r="A6225" t="str">
            <v>Y7C6065201</v>
          </cell>
          <cell r="B6225" t="str">
            <v>RACER600 SH SORA 8 52    OR/SV</v>
          </cell>
        </row>
        <row r="6226">
          <cell r="A6226" t="str">
            <v>Y7C6065201</v>
          </cell>
          <cell r="B6226" t="str">
            <v>RACER600 SH SORA 8 52    OR/SV</v>
          </cell>
        </row>
        <row r="6227">
          <cell r="A6227" t="str">
            <v>Y7C6065201</v>
          </cell>
          <cell r="B6227" t="str">
            <v>RACER600 SH SORA 8 52    OR/SV</v>
          </cell>
        </row>
        <row r="6228">
          <cell r="A6228" t="str">
            <v>Y7C6065801</v>
          </cell>
          <cell r="B6228" t="str">
            <v>RACER600 SH SORA 8 58    OR/SV</v>
          </cell>
        </row>
        <row r="6229">
          <cell r="A6229" t="str">
            <v>Y7C6065801</v>
          </cell>
          <cell r="B6229" t="str">
            <v>RACER600 SH SORA 8 58    OR/SV</v>
          </cell>
        </row>
        <row r="6230">
          <cell r="A6230" t="str">
            <v>Y7C6065801</v>
          </cell>
          <cell r="B6230" t="str">
            <v>RACER600 SH SORA 8 58    OR/SV</v>
          </cell>
        </row>
        <row r="6231">
          <cell r="A6231" t="str">
            <v>Y7C6066101</v>
          </cell>
          <cell r="B6231" t="str">
            <v>RACER600 SH SORA 8 61    OR/SV</v>
          </cell>
        </row>
        <row r="6232">
          <cell r="A6232" t="str">
            <v>Y7C6066101</v>
          </cell>
          <cell r="B6232" t="str">
            <v>RACER600 SH SORA 8 61    OR/SV</v>
          </cell>
        </row>
        <row r="6233">
          <cell r="A6233" t="str">
            <v>Y7C6066101</v>
          </cell>
          <cell r="B6233" t="str">
            <v>RACER600 SH SORA 8 61    OR/SV</v>
          </cell>
        </row>
        <row r="6234">
          <cell r="A6234" t="str">
            <v>Y7C6285201</v>
          </cell>
          <cell r="B6234" t="str">
            <v>RACER1600 SH TIAGRA 9 D  SV/VI</v>
          </cell>
        </row>
        <row r="6235">
          <cell r="A6235" t="str">
            <v>Y7C6285201</v>
          </cell>
          <cell r="B6235" t="str">
            <v>RACER1600 SH TIAGRA 9 D  SV/VI</v>
          </cell>
        </row>
        <row r="6236">
          <cell r="A6236" t="str">
            <v>Y7C6285201</v>
          </cell>
          <cell r="B6236" t="str">
            <v>RACER1600 SH TIAGRA 9 D  SV/VI</v>
          </cell>
        </row>
        <row r="6237">
          <cell r="A6237" t="str">
            <v>Y7C6285801</v>
          </cell>
          <cell r="B6237" t="str">
            <v>RACER1600 SH TIAGRA 9D 58SV/VI</v>
          </cell>
        </row>
        <row r="6238">
          <cell r="A6238" t="str">
            <v>Y7C6285801</v>
          </cell>
          <cell r="B6238" t="str">
            <v>RACER1600 SH TIAGRA 9D 58SV/VI</v>
          </cell>
        </row>
        <row r="6239">
          <cell r="A6239" t="str">
            <v>Y7C6285801</v>
          </cell>
          <cell r="B6239" t="str">
            <v>RACER1600 SH TIAGRA 9D 58SV/VI</v>
          </cell>
        </row>
        <row r="6240">
          <cell r="A6240" t="str">
            <v>Y7C6286101</v>
          </cell>
          <cell r="B6240" t="str">
            <v>RACER1600 SH TIAGRA 9D 61SV/VI</v>
          </cell>
        </row>
        <row r="6241">
          <cell r="A6241" t="str">
            <v>Y7C6286101</v>
          </cell>
          <cell r="B6241" t="str">
            <v>RACER1600 SH TIAGRA 9D 61SV/VI</v>
          </cell>
        </row>
        <row r="6242">
          <cell r="A6242" t="str">
            <v>Y7C6286101</v>
          </cell>
          <cell r="B6242" t="str">
            <v>RACER1600 SH TIAGRA 9D 61SV/VI</v>
          </cell>
        </row>
        <row r="6243">
          <cell r="A6243" t="str">
            <v>Y7C6005201</v>
          </cell>
          <cell r="B6243" t="str">
            <v>RACER1800 ALU/CAR ULT 52 SV/OR</v>
          </cell>
        </row>
        <row r="6244">
          <cell r="A6244" t="str">
            <v>Y7C6005201</v>
          </cell>
          <cell r="B6244" t="str">
            <v>RACER1800 ALU/CAR ULT 52 SV/OR</v>
          </cell>
        </row>
        <row r="6245">
          <cell r="A6245" t="str">
            <v>Y7C6005201</v>
          </cell>
          <cell r="B6245" t="str">
            <v>RACER1800 ALU/CAR ULT 52 SV/OR</v>
          </cell>
        </row>
        <row r="6246">
          <cell r="A6246" t="str">
            <v>Y7C6005501</v>
          </cell>
          <cell r="B6246" t="str">
            <v>RACER1800 ALU/CAR ULT 55 SV/OR</v>
          </cell>
        </row>
        <row r="6247">
          <cell r="A6247" t="str">
            <v>Y7C6005501</v>
          </cell>
          <cell r="B6247" t="str">
            <v>RACER1800 ALU/CAR ULT 55 SV/OR</v>
          </cell>
        </row>
        <row r="6248">
          <cell r="A6248" t="str">
            <v>Y7C6005501</v>
          </cell>
          <cell r="B6248" t="str">
            <v>RACER1800 ALU/CAR ULT 55 SV/OR</v>
          </cell>
        </row>
        <row r="6249">
          <cell r="A6249" t="str">
            <v>Y7C6005801</v>
          </cell>
          <cell r="B6249" t="str">
            <v>RACER1800 ALU/CAR ULT 58 SV/OR</v>
          </cell>
        </row>
        <row r="6250">
          <cell r="A6250" t="str">
            <v>Y7C6005801</v>
          </cell>
          <cell r="B6250" t="str">
            <v>RACER1800 ALU/CAR ULT 58 SV/OR</v>
          </cell>
        </row>
        <row r="6251">
          <cell r="A6251" t="str">
            <v>Y7C6005801</v>
          </cell>
          <cell r="B6251" t="str">
            <v>RACER1800 ALU/CAR ULT 58 SV/OR</v>
          </cell>
        </row>
        <row r="6252">
          <cell r="A6252" t="str">
            <v>Y7C6006101</v>
          </cell>
          <cell r="B6252" t="str">
            <v>RACER1800 ALU/CAR ULT 61 SV/OR</v>
          </cell>
        </row>
        <row r="6253">
          <cell r="A6253" t="str">
            <v>Y7C6006101</v>
          </cell>
          <cell r="B6253" t="str">
            <v>RACER1800 ALU/CAR ULT 61 SV/OR</v>
          </cell>
        </row>
        <row r="6254">
          <cell r="A6254" t="str">
            <v>Y7C6006101</v>
          </cell>
          <cell r="B6254" t="str">
            <v>RACER1800 ALU/CAR ULT 61 SV/OR</v>
          </cell>
        </row>
        <row r="6255">
          <cell r="A6255" t="str">
            <v>Y7C6205301</v>
          </cell>
          <cell r="B6255" t="str">
            <v>RACER2000 CARB. ULTEGRA 53 SVA</v>
          </cell>
        </row>
        <row r="6256">
          <cell r="A6256" t="str">
            <v>Y7C6205301</v>
          </cell>
          <cell r="B6256" t="str">
            <v>RACER2000 CARB. ULTEGRA 53 SVA</v>
          </cell>
        </row>
        <row r="6257">
          <cell r="A6257" t="str">
            <v>Y7C6205301</v>
          </cell>
          <cell r="B6257" t="str">
            <v>RACER2000 CARB. ULTEGRA 53 SVA</v>
          </cell>
        </row>
        <row r="6258">
          <cell r="A6258" t="str">
            <v>Y7C6205601</v>
          </cell>
          <cell r="B6258" t="str">
            <v>RACER2000 CARB. ULTEGRA 56 SVA</v>
          </cell>
        </row>
        <row r="6259">
          <cell r="A6259" t="str">
            <v>Y7C6205601</v>
          </cell>
          <cell r="B6259" t="str">
            <v>RACER2000 CARB. ULTEGRA 56 SVA</v>
          </cell>
        </row>
        <row r="6260">
          <cell r="A6260" t="str">
            <v>Y7C6205601</v>
          </cell>
          <cell r="B6260" t="str">
            <v>RACER2000 CARB. ULTEGRA 56 SVA</v>
          </cell>
        </row>
        <row r="6261">
          <cell r="A6261" t="str">
            <v>Y7C6205901</v>
          </cell>
          <cell r="B6261" t="str">
            <v>RACER2000 CARB. ULTEGRA 59 SVA</v>
          </cell>
        </row>
        <row r="6262">
          <cell r="A6262" t="str">
            <v>Y7C6205901</v>
          </cell>
          <cell r="B6262" t="str">
            <v>RACER2000 CARB. ULTEGRA 59 SVA</v>
          </cell>
        </row>
        <row r="6263">
          <cell r="A6263" t="str">
            <v>Y7C6205901</v>
          </cell>
          <cell r="B6263" t="str">
            <v>RACER2000 CARB. ULTEGRA 59 SVA</v>
          </cell>
        </row>
        <row r="6264">
          <cell r="A6264" t="str">
            <v>Y7C6206201</v>
          </cell>
          <cell r="B6264" t="str">
            <v>RACER2000 CARB. ULTEGRA 62 SVA</v>
          </cell>
        </row>
        <row r="6265">
          <cell r="A6265" t="str">
            <v>Y7C6206201</v>
          </cell>
          <cell r="B6265" t="str">
            <v>RACER2000 CARB. ULTEGRA 62 SVA</v>
          </cell>
        </row>
        <row r="6266">
          <cell r="A6266" t="str">
            <v>Y7C6206201</v>
          </cell>
          <cell r="B6266" t="str">
            <v>RACER2000 CARB. ULTEGRA 62 SVA</v>
          </cell>
        </row>
        <row r="6267">
          <cell r="A6267" t="str">
            <v>Y7C4043301</v>
          </cell>
          <cell r="B6267" t="str">
            <v>DIRT 404 24V 33 CM MLJUS/ARMEG</v>
          </cell>
        </row>
        <row r="6268">
          <cell r="A6268" t="str">
            <v>Y7C4043301</v>
          </cell>
          <cell r="B6268" t="str">
            <v>DIRT 404 24V 33 CM MLJUS/ARMEG</v>
          </cell>
        </row>
        <row r="6269">
          <cell r="A6269" t="str">
            <v>Y7C4043301</v>
          </cell>
          <cell r="B6269" t="str">
            <v>DIRT 404 24V 33 CM MLJUS/ARMEG</v>
          </cell>
        </row>
        <row r="6270">
          <cell r="A6270" t="str">
            <v>Y7C4043811</v>
          </cell>
          <cell r="B6270" t="str">
            <v>MTB H 24V Al GG  38 KAMP SVART</v>
          </cell>
        </row>
        <row r="6271">
          <cell r="A6271" t="str">
            <v>Y7C4043811</v>
          </cell>
          <cell r="B6271" t="str">
            <v>MTB H 24V Al GG  38 KAMP SVART</v>
          </cell>
        </row>
        <row r="6272">
          <cell r="A6272" t="str">
            <v>Y7C4043811</v>
          </cell>
          <cell r="B6272" t="str">
            <v>MTB H 24V Al GG  38 KAMP SVART</v>
          </cell>
        </row>
        <row r="6273">
          <cell r="A6273" t="str">
            <v>Y7C4043812</v>
          </cell>
          <cell r="B6273" t="str">
            <v>MTB H 24V Ali AHE 38 KAMP SVAR</v>
          </cell>
        </row>
        <row r="6274">
          <cell r="A6274" t="str">
            <v>Y7C4043812</v>
          </cell>
          <cell r="B6274" t="str">
            <v>MTB H 24V Ali AHE 38 KAMP SVAR</v>
          </cell>
        </row>
        <row r="6275">
          <cell r="A6275" t="str">
            <v>Y7C4043812</v>
          </cell>
          <cell r="B6275" t="str">
            <v>MTB H 24V Ali AHE 38 KAMP SVAR</v>
          </cell>
        </row>
        <row r="6276">
          <cell r="A6276" t="str">
            <v>Y7C4243301</v>
          </cell>
          <cell r="B6276" t="str">
            <v>DIRT 424 24V DISC 33 MATT VIT</v>
          </cell>
        </row>
        <row r="6277">
          <cell r="A6277" t="str">
            <v>Y7C4243301</v>
          </cell>
          <cell r="B6277" t="str">
            <v>DIRT 424 24V DISC 33 MATT VIT</v>
          </cell>
        </row>
        <row r="6278">
          <cell r="A6278" t="str">
            <v>Y7C4243301</v>
          </cell>
          <cell r="B6278" t="str">
            <v>DIRT 424 24V DISC 33 MATT VIT</v>
          </cell>
        </row>
        <row r="6279">
          <cell r="A6279" t="str">
            <v>Y7C2375102</v>
          </cell>
          <cell r="B6279" t="str">
            <v>CLASSIC 237 D NEX7 BORD PILKOR</v>
          </cell>
        </row>
        <row r="6280">
          <cell r="A6280" t="str">
            <v>Y7C2375102</v>
          </cell>
          <cell r="B6280" t="str">
            <v>CLASSIC 237 D NEX7 BORD PILKOR</v>
          </cell>
        </row>
        <row r="6281">
          <cell r="A6281" t="str">
            <v>Y7C2375102</v>
          </cell>
          <cell r="B6281" t="str">
            <v>CLASSIC 237 D NEX7 BORD PILKOR</v>
          </cell>
        </row>
        <row r="6282">
          <cell r="A6282" t="str">
            <v>Y7C2135102</v>
          </cell>
          <cell r="B6282" t="str">
            <v>CLASSIC 213 D 3V 51 MÖRKGRÖ PK</v>
          </cell>
        </row>
        <row r="6283">
          <cell r="A6283" t="str">
            <v>Y7C2135102</v>
          </cell>
          <cell r="B6283" t="str">
            <v>CLASSIC 213 D 3V 51 MÖRKGRÖ PK</v>
          </cell>
        </row>
        <row r="6284">
          <cell r="A6284" t="str">
            <v>Y7C2135102</v>
          </cell>
          <cell r="B6284" t="str">
            <v>CLASSIC 213 D 3V 51 MÖRKGRÖ PK</v>
          </cell>
        </row>
        <row r="6285">
          <cell r="A6285" t="str">
            <v>Y7C9575104</v>
          </cell>
          <cell r="B6285" t="str">
            <v>CITY 957 D NEX7 51 SVART KORG</v>
          </cell>
        </row>
        <row r="6286">
          <cell r="A6286" t="str">
            <v>Y7C9575104</v>
          </cell>
          <cell r="B6286" t="str">
            <v>CITY 957 D NEX7 51 SVART KORG</v>
          </cell>
        </row>
        <row r="6287">
          <cell r="A6287" t="str">
            <v>Y7C9575104</v>
          </cell>
          <cell r="B6287" t="str">
            <v>CITY 957 D NEX7 51 SVART KORG</v>
          </cell>
        </row>
        <row r="6288">
          <cell r="A6288" t="str">
            <v>Y7M9435102</v>
          </cell>
          <cell r="B6288" t="str">
            <v>NORDIC TRAD HERR 3V 51 CM SVAR</v>
          </cell>
        </row>
        <row r="6289">
          <cell r="A6289" t="str">
            <v>Y7M9435102</v>
          </cell>
          <cell r="B6289" t="str">
            <v>NORDIC TRAD HERR 3V 51 CM SVAR</v>
          </cell>
        </row>
        <row r="6290">
          <cell r="A6290" t="str">
            <v>Y7M9435102</v>
          </cell>
          <cell r="B6290" t="str">
            <v>NORDIC TRAD HERR 3V 51 CM SVAR</v>
          </cell>
        </row>
        <row r="6291">
          <cell r="A6291" t="str">
            <v>Y7M9435502</v>
          </cell>
          <cell r="B6291" t="str">
            <v>NORDIC TRAD HERR 3V 55 CM SVAR</v>
          </cell>
        </row>
        <row r="6292">
          <cell r="A6292" t="str">
            <v>Y7M9435502</v>
          </cell>
          <cell r="B6292" t="str">
            <v>NORDIC TRAD HERR 3V 55 CM SVAR</v>
          </cell>
        </row>
        <row r="6293">
          <cell r="A6293" t="str">
            <v>Y7M9435502</v>
          </cell>
          <cell r="B6293" t="str">
            <v>NORDIC TRAD HERR 3V 55 CM SVAR</v>
          </cell>
        </row>
        <row r="6294">
          <cell r="A6294" t="str">
            <v>Y7M9435902</v>
          </cell>
          <cell r="B6294" t="str">
            <v>NORDIC TRAD HERR 3V 59 CM SVAR</v>
          </cell>
        </row>
        <row r="6295">
          <cell r="A6295" t="str">
            <v>Y7M9435902</v>
          </cell>
          <cell r="B6295" t="str">
            <v>NORDIC TRAD HERR 3V 59 CM SVAR</v>
          </cell>
        </row>
        <row r="6296">
          <cell r="A6296" t="str">
            <v>Y7M9435902</v>
          </cell>
          <cell r="B6296" t="str">
            <v>NORDIC TRAD HERR 3V 59 CM SVAR</v>
          </cell>
        </row>
        <row r="6297">
          <cell r="A6297" t="str">
            <v>Y7C1443811</v>
          </cell>
          <cell r="B6297" t="str">
            <v>MTB H 24V Alivio 38 KAMP SV/TU</v>
          </cell>
        </row>
        <row r="6298">
          <cell r="A6298" t="str">
            <v>Y7C1443811</v>
          </cell>
          <cell r="B6298" t="str">
            <v>MTB H 24V Alivio 38 KAMP SV/TU</v>
          </cell>
        </row>
        <row r="6299">
          <cell r="A6299" t="str">
            <v>Y7C1443811</v>
          </cell>
          <cell r="B6299" t="str">
            <v>MTB H 24V Alivio 38 KAMP SV/TU</v>
          </cell>
        </row>
        <row r="6300">
          <cell r="A6300" t="str">
            <v>Y7C1444311</v>
          </cell>
          <cell r="B6300" t="str">
            <v>MTB H 24V Alivio 43 KAMP SV/TU</v>
          </cell>
        </row>
        <row r="6301">
          <cell r="A6301" t="str">
            <v>Y7C1444311</v>
          </cell>
          <cell r="B6301" t="str">
            <v>MTB H 24V Alivio 43 KAMP SV/TU</v>
          </cell>
        </row>
        <row r="6302">
          <cell r="A6302" t="str">
            <v>Y7C1444311</v>
          </cell>
          <cell r="B6302" t="str">
            <v>MTB H 24V Alivio 43 KAMP SV/TU</v>
          </cell>
        </row>
        <row r="6303">
          <cell r="A6303" t="str">
            <v>Y7C1444711</v>
          </cell>
          <cell r="B6303" t="str">
            <v>MTB H 24V Alivio 47 KAMP SV/TU</v>
          </cell>
        </row>
        <row r="6304">
          <cell r="A6304" t="str">
            <v>Y7C1444711</v>
          </cell>
          <cell r="B6304" t="str">
            <v>MTB H 24V Alivio 47 KAMP SV/TU</v>
          </cell>
        </row>
        <row r="6305">
          <cell r="A6305" t="str">
            <v>Y7C1444711</v>
          </cell>
          <cell r="B6305" t="str">
            <v>MTB H 24V Alivio 47 KAMP SV/TU</v>
          </cell>
        </row>
        <row r="6306">
          <cell r="A6306" t="str">
            <v>Y7C1445111</v>
          </cell>
          <cell r="B6306" t="str">
            <v>MTB H 24V Alivio 51 KAMP SV/TU</v>
          </cell>
        </row>
        <row r="6307">
          <cell r="A6307" t="str">
            <v>Y7C1445111</v>
          </cell>
          <cell r="B6307" t="str">
            <v>MTB H 24V Alivio 51 KAMP SV/TU</v>
          </cell>
        </row>
        <row r="6308">
          <cell r="A6308" t="str">
            <v>Y7C1445111</v>
          </cell>
          <cell r="B6308" t="str">
            <v>MTB H 24V Alivio 51 KAMP SV/TU</v>
          </cell>
        </row>
        <row r="6309">
          <cell r="A6309" t="str">
            <v>Y7C1445511</v>
          </cell>
          <cell r="B6309" t="str">
            <v>MTB H 24V Alivio 55 KAMP SV/TU</v>
          </cell>
        </row>
        <row r="6310">
          <cell r="A6310" t="str">
            <v>Y7C1445511</v>
          </cell>
          <cell r="B6310" t="str">
            <v>MTB H 24V Alivio 55 KAMP SV/TU</v>
          </cell>
        </row>
        <row r="6311">
          <cell r="A6311" t="str">
            <v>Y7C1445511</v>
          </cell>
          <cell r="B6311" t="str">
            <v>MTB H 24V Alivio 55 KAMP SV/TU</v>
          </cell>
        </row>
        <row r="6312">
          <cell r="A6312" t="str">
            <v>Y7C0064301</v>
          </cell>
          <cell r="B6312" t="str">
            <v>DIRT 006 16V ACERA 43CM MARGUB</v>
          </cell>
        </row>
        <row r="6313">
          <cell r="A6313" t="str">
            <v>Y7C0064301</v>
          </cell>
          <cell r="B6313" t="str">
            <v>DIRT 006 16V ACERA 43CM MARGUB</v>
          </cell>
        </row>
        <row r="6314">
          <cell r="A6314" t="str">
            <v>Y7C0064301</v>
          </cell>
          <cell r="B6314" t="str">
            <v>DIRT 006 16V ACERA 43CM MARGUB</v>
          </cell>
        </row>
        <row r="6315">
          <cell r="A6315" t="str">
            <v>Y7C3065901</v>
          </cell>
          <cell r="B6315" t="str">
            <v>LOGIC 306 H 16V SORA 59CM TITA</v>
          </cell>
        </row>
        <row r="6316">
          <cell r="A6316" t="str">
            <v>Y7C3065901</v>
          </cell>
          <cell r="B6316" t="str">
            <v>LOGIC 306 H 16V SORA 59CM TITA</v>
          </cell>
        </row>
        <row r="6317">
          <cell r="A6317" t="str">
            <v>Y7C3065901</v>
          </cell>
          <cell r="B6317" t="str">
            <v>LOGIC 306 H 16V SORA 59CM TITA</v>
          </cell>
        </row>
        <row r="6318">
          <cell r="A6318" t="str">
            <v>Y7C7075901</v>
          </cell>
          <cell r="B6318" t="str">
            <v>STREET 707 H 27V LX/D 59 GRÅ/S</v>
          </cell>
        </row>
        <row r="6319">
          <cell r="A6319" t="str">
            <v>Y7C7075901</v>
          </cell>
          <cell r="B6319" t="str">
            <v>STREET 707 H 27V LX/D 59 GRÅ/S</v>
          </cell>
        </row>
        <row r="6320">
          <cell r="A6320" t="str">
            <v>Y7C7075901</v>
          </cell>
          <cell r="B6320" t="str">
            <v>STREET 707 H 27V LX/D 59 GRÅ/S</v>
          </cell>
        </row>
        <row r="6321">
          <cell r="A6321" t="str">
            <v>Y7C0264301</v>
          </cell>
          <cell r="B6321" t="str">
            <v>DIRT 026 16V 43CM MATT SVART</v>
          </cell>
        </row>
        <row r="6322">
          <cell r="A6322" t="str">
            <v>Y7C0264301</v>
          </cell>
          <cell r="B6322" t="str">
            <v>DIRT 026 16V 43CM MATT SVART</v>
          </cell>
        </row>
        <row r="6323">
          <cell r="A6323" t="str">
            <v>Y7C0264301</v>
          </cell>
          <cell r="B6323" t="str">
            <v>DIRT 026 16V 43CM MATT SVART</v>
          </cell>
        </row>
        <row r="6324">
          <cell r="A6324" t="str">
            <v>Y8M5934701</v>
          </cell>
          <cell r="B6324" t="str">
            <v>EMMA  3 V 47 CM SVART KORG</v>
          </cell>
        </row>
        <row r="6325">
          <cell r="A6325" t="str">
            <v>Y8M5934701</v>
          </cell>
          <cell r="B6325" t="str">
            <v>EMMA  3 V 47 CM SVART KORG</v>
          </cell>
        </row>
        <row r="6326">
          <cell r="A6326" t="str">
            <v>Y8M5934701</v>
          </cell>
          <cell r="B6326" t="str">
            <v>EMMA  3 V 47 CM SVART KORG</v>
          </cell>
        </row>
        <row r="6327">
          <cell r="A6327" t="str">
            <v>Y8M9435101</v>
          </cell>
          <cell r="B6327" t="str">
            <v>HERR 3VÄXLAD 51 CM BLÅ</v>
          </cell>
        </row>
        <row r="6328">
          <cell r="A6328" t="str">
            <v>Y8M9435101</v>
          </cell>
          <cell r="B6328" t="str">
            <v>HERR 3VÄXLAD 51 CM BLÅ</v>
          </cell>
        </row>
        <row r="6329">
          <cell r="A6329" t="str">
            <v>Y8M9435101</v>
          </cell>
          <cell r="B6329" t="str">
            <v>HERR 3VÄXLAD 51 CM BLÅ</v>
          </cell>
        </row>
        <row r="6330">
          <cell r="A6330" t="str">
            <v>Y8M9435501</v>
          </cell>
          <cell r="B6330" t="str">
            <v>HERR 3V 55 CM BLÅMET</v>
          </cell>
        </row>
        <row r="6331">
          <cell r="A6331" t="str">
            <v>Y8M9435501</v>
          </cell>
          <cell r="B6331" t="str">
            <v>HERR 3V 55 CM BLÅMET</v>
          </cell>
        </row>
        <row r="6332">
          <cell r="A6332" t="str">
            <v>Y8M9435501</v>
          </cell>
          <cell r="B6332" t="str">
            <v>HERR 3V 55 CM BLÅMET</v>
          </cell>
        </row>
        <row r="6333">
          <cell r="A6333" t="str">
            <v>Y8M9435901</v>
          </cell>
          <cell r="B6333" t="str">
            <v>HERR 3V 59 CM BLÅMET</v>
          </cell>
        </row>
        <row r="6334">
          <cell r="A6334" t="str">
            <v>Y8M9435901</v>
          </cell>
          <cell r="B6334" t="str">
            <v>HERR 3V 59 CM BLÅMET</v>
          </cell>
        </row>
        <row r="6335">
          <cell r="A6335" t="str">
            <v>Y8M9435901</v>
          </cell>
          <cell r="B6335" t="str">
            <v>HERR 3V 59 CM BLÅMET</v>
          </cell>
        </row>
        <row r="6336">
          <cell r="A6336" t="str">
            <v>Y8M9535101</v>
          </cell>
          <cell r="B6336" t="str">
            <v>VICTORIA DAM 3V 51CM SVART</v>
          </cell>
        </row>
        <row r="6337">
          <cell r="A6337" t="str">
            <v>Y8M9535101</v>
          </cell>
          <cell r="B6337" t="str">
            <v>VICTORIA DAM 3V 51CM SVART</v>
          </cell>
        </row>
        <row r="6338">
          <cell r="A6338" t="str">
            <v>Y8M9535101</v>
          </cell>
          <cell r="B6338" t="str">
            <v>VICTORIA DAM 3V 51CM SVART</v>
          </cell>
        </row>
        <row r="6339">
          <cell r="A6339" t="str">
            <v>Y8M9535102</v>
          </cell>
          <cell r="B6339" t="str">
            <v>VICTORIA DAM 3V 51CM RÖD MET</v>
          </cell>
        </row>
        <row r="6340">
          <cell r="A6340" t="str">
            <v>Y8M9535102</v>
          </cell>
          <cell r="B6340" t="str">
            <v>VICTORIA DAM 3V 51CM RÖD MET</v>
          </cell>
        </row>
        <row r="6341">
          <cell r="A6341" t="str">
            <v>Y8M9535102</v>
          </cell>
          <cell r="B6341" t="str">
            <v>VICTORIA DAM 3V 51CM RÖD MET</v>
          </cell>
        </row>
        <row r="6342">
          <cell r="A6342" t="str">
            <v>Y8M9735101</v>
          </cell>
          <cell r="B6342" t="str">
            <v>KRISTINA DAM 3V 51CM CHAM KORG</v>
          </cell>
        </row>
        <row r="6343">
          <cell r="A6343" t="str">
            <v>Y8M9735101</v>
          </cell>
          <cell r="B6343" t="str">
            <v>KRISTINA DAM 3V 51CM CHAM KORG</v>
          </cell>
        </row>
        <row r="6344">
          <cell r="A6344" t="str">
            <v>Y8M9735101</v>
          </cell>
          <cell r="B6344" t="str">
            <v>KRISTINA DAM 3V 51CM CHAM KORG</v>
          </cell>
        </row>
        <row r="6345">
          <cell r="A6345" t="str">
            <v>Y8M9735102</v>
          </cell>
          <cell r="B6345" t="str">
            <v>KRISTINA DAM 3V 51CM RÖDM KORG</v>
          </cell>
        </row>
        <row r="6346">
          <cell r="A6346" t="str">
            <v>Y8M9735102</v>
          </cell>
          <cell r="B6346" t="str">
            <v>KRISTINA DAM 3V 51CM RÖDM KORG</v>
          </cell>
        </row>
        <row r="6347">
          <cell r="A6347" t="str">
            <v>Y8M9735102</v>
          </cell>
          <cell r="B6347" t="str">
            <v>KRISTINA DAM 3V 51CM RÖDM KORG</v>
          </cell>
        </row>
        <row r="6348">
          <cell r="A6348" t="str">
            <v>Y8M2205501</v>
          </cell>
          <cell r="B6348" t="str">
            <v>OSCAR ORIG  HERR 0-V 55 SVART</v>
          </cell>
        </row>
        <row r="6349">
          <cell r="A6349" t="str">
            <v>Y8M2205501</v>
          </cell>
          <cell r="B6349" t="str">
            <v>OSCAR ORIG  HERR 0-V 55 SVART</v>
          </cell>
        </row>
        <row r="6350">
          <cell r="A6350" t="str">
            <v>Y8M2205501</v>
          </cell>
          <cell r="B6350" t="str">
            <v>OSCAR ORIG  HERR 0-V 55 SVART</v>
          </cell>
        </row>
        <row r="6351">
          <cell r="A6351" t="str">
            <v>Y8M2235501</v>
          </cell>
          <cell r="B6351" t="str">
            <v>KARL HERR 3V 55CM SVART</v>
          </cell>
        </row>
        <row r="6352">
          <cell r="A6352" t="str">
            <v>Y8M2235501</v>
          </cell>
          <cell r="B6352" t="str">
            <v>KARL HERR 3V 55CM SVART</v>
          </cell>
        </row>
        <row r="6353">
          <cell r="A6353" t="str">
            <v>Y8M2235501</v>
          </cell>
          <cell r="B6353" t="str">
            <v>KARL HERR 3V 55CM SVART</v>
          </cell>
        </row>
        <row r="6354">
          <cell r="A6354" t="str">
            <v>Y8M2305101</v>
          </cell>
          <cell r="B6354" t="str">
            <v>ELEONORA DAM 0-V 51 SVART</v>
          </cell>
        </row>
        <row r="6355">
          <cell r="A6355" t="str">
            <v>Y8M2305101</v>
          </cell>
          <cell r="B6355" t="str">
            <v>ELEONORA DAM 0-V 51 SVART</v>
          </cell>
        </row>
        <row r="6356">
          <cell r="A6356" t="str">
            <v>Y8M2305101</v>
          </cell>
          <cell r="B6356" t="str">
            <v>ELEONORA DAM 0-V 51 SVART</v>
          </cell>
        </row>
        <row r="6357">
          <cell r="A6357" t="str">
            <v>Y8M2335101</v>
          </cell>
          <cell r="B6357" t="str">
            <v>KARIN DAM 3V 51CM SVART SPKORG</v>
          </cell>
        </row>
        <row r="6358">
          <cell r="A6358" t="str">
            <v>Y8M2335101</v>
          </cell>
          <cell r="B6358" t="str">
            <v>KARIN DAM 3V 51CM SVART SPKORG</v>
          </cell>
        </row>
        <row r="6359">
          <cell r="A6359" t="str">
            <v>Y8M2335101</v>
          </cell>
          <cell r="B6359" t="str">
            <v>KARIN DAM 3V 51CM SVART SPKORG</v>
          </cell>
        </row>
        <row r="6360">
          <cell r="A6360" t="str">
            <v>Y8M2335102</v>
          </cell>
          <cell r="B6360" t="str">
            <v>KARIN DAM 3V 51CM RÖDM SPECKOR</v>
          </cell>
        </row>
        <row r="6361">
          <cell r="A6361" t="str">
            <v>Y8M2335102</v>
          </cell>
          <cell r="B6361" t="str">
            <v>KARIN DAM 3V 51CM RÖDM SPECKOR</v>
          </cell>
        </row>
        <row r="6362">
          <cell r="A6362" t="str">
            <v>Y8M2335102</v>
          </cell>
          <cell r="B6362" t="str">
            <v>KARIN DAM 3V 51CM RÖDM SPECKOR</v>
          </cell>
        </row>
        <row r="6363">
          <cell r="A6363" t="str">
            <v>Y8C5974701</v>
          </cell>
          <cell r="B6363" t="str">
            <v>ANNA 26" D 7V 47 HALL.RÖD SPKO</v>
          </cell>
        </row>
        <row r="6364">
          <cell r="A6364" t="str">
            <v>Y8C5974701</v>
          </cell>
          <cell r="B6364" t="str">
            <v>ANNA 26" D 7V 47 HALL.RÖD SPKO</v>
          </cell>
        </row>
        <row r="6365">
          <cell r="A6365" t="str">
            <v>Y8C5974701</v>
          </cell>
          <cell r="B6365" t="str">
            <v>ANNA 26" D 7V 47 HALL.RÖD SPKO</v>
          </cell>
        </row>
        <row r="6366">
          <cell r="A6366" t="str">
            <v>Y8C9035101</v>
          </cell>
          <cell r="B6366" t="str">
            <v>LINNÉ H 3V 51 GRÅBLÅ</v>
          </cell>
        </row>
        <row r="6367">
          <cell r="A6367" t="str">
            <v>Y8C9035101</v>
          </cell>
          <cell r="B6367" t="str">
            <v>LINNÉ H 3V 51 GRÅBLÅ</v>
          </cell>
        </row>
        <row r="6368">
          <cell r="A6368" t="str">
            <v>Y8C9035101</v>
          </cell>
          <cell r="B6368" t="str">
            <v>LINNÉ H 3V 51 GRÅBLÅ</v>
          </cell>
        </row>
        <row r="6369">
          <cell r="A6369" t="str">
            <v>Y8C9035501</v>
          </cell>
          <cell r="B6369" t="str">
            <v>LINNÉ H 3V 55 GRÅBLÅ</v>
          </cell>
        </row>
        <row r="6370">
          <cell r="A6370" t="str">
            <v>Y8C9035501</v>
          </cell>
          <cell r="B6370" t="str">
            <v>LINNÉ H 3V 55 GRÅBLÅ</v>
          </cell>
        </row>
        <row r="6371">
          <cell r="A6371" t="str">
            <v>Y8C9035501</v>
          </cell>
          <cell r="B6371" t="str">
            <v>LINNÉ H 3V 55 GRÅBLÅ</v>
          </cell>
        </row>
        <row r="6372">
          <cell r="A6372" t="str">
            <v>Y8C9035901</v>
          </cell>
          <cell r="B6372" t="str">
            <v>LINNÉ H 3V 59 GRÅBLÅ</v>
          </cell>
        </row>
        <row r="6373">
          <cell r="A6373" t="str">
            <v>Y8C9035901</v>
          </cell>
          <cell r="B6373" t="str">
            <v>LINNÉ H 3V 59 GRÅBLÅ</v>
          </cell>
        </row>
        <row r="6374">
          <cell r="A6374" t="str">
            <v>Y8C9035901</v>
          </cell>
          <cell r="B6374" t="str">
            <v>LINNÉ H 3V 59 GRÅBLÅ</v>
          </cell>
        </row>
        <row r="6375">
          <cell r="A6375" t="str">
            <v>Y8C9075101</v>
          </cell>
          <cell r="B6375" t="str">
            <v>SIRIUS H 7V 51 SVART METALLIC</v>
          </cell>
        </row>
        <row r="6376">
          <cell r="A6376" t="str">
            <v>Y8C9075101</v>
          </cell>
          <cell r="B6376" t="str">
            <v>SIRIUS H 7V 51 SVART METALLIC</v>
          </cell>
        </row>
        <row r="6377">
          <cell r="A6377" t="str">
            <v>Y8C9075101</v>
          </cell>
          <cell r="B6377" t="str">
            <v>SIRIUS H 7V 51 SVART METALLIC</v>
          </cell>
        </row>
        <row r="6378">
          <cell r="A6378" t="str">
            <v>Y8C9075501</v>
          </cell>
          <cell r="B6378" t="str">
            <v>SIRIUS H 7V 55 SVART METALLIC</v>
          </cell>
        </row>
        <row r="6379">
          <cell r="A6379" t="str">
            <v>Y8C9075501</v>
          </cell>
          <cell r="B6379" t="str">
            <v>SIRIUS H 7V 55 SVART METALLIC</v>
          </cell>
        </row>
        <row r="6380">
          <cell r="A6380" t="str">
            <v>Y8C9075501</v>
          </cell>
          <cell r="B6380" t="str">
            <v>SIRIUS H 7V 55 SVART METALLIC</v>
          </cell>
        </row>
        <row r="6381">
          <cell r="A6381" t="str">
            <v>Y8C9075901</v>
          </cell>
          <cell r="B6381" t="str">
            <v>SIRIUS H 7V 59 SVART METALLIC</v>
          </cell>
        </row>
        <row r="6382">
          <cell r="A6382" t="str">
            <v>Y8C9075901</v>
          </cell>
          <cell r="B6382" t="str">
            <v>SIRIUS H 7V 59 SVART METALLIC</v>
          </cell>
        </row>
        <row r="6383">
          <cell r="A6383" t="str">
            <v>Y8C9075901</v>
          </cell>
          <cell r="B6383" t="str">
            <v>SIRIUS H 7V 59 SVART METALLIC</v>
          </cell>
        </row>
        <row r="6384">
          <cell r="A6384" t="str">
            <v>Y8C9135101</v>
          </cell>
          <cell r="B6384" t="str">
            <v>OLIVEDAL D 3V 51 LJUSGRÖN</v>
          </cell>
        </row>
        <row r="6385">
          <cell r="A6385" t="str">
            <v>Y8C9135101</v>
          </cell>
          <cell r="B6385" t="str">
            <v>OLIVEDAL D 3V 51 LJUSGRÖN</v>
          </cell>
        </row>
        <row r="6386">
          <cell r="A6386" t="str">
            <v>Y8C9135101</v>
          </cell>
          <cell r="B6386" t="str">
            <v>OLIVEDAL D 3V 51 LJUSGRÖN</v>
          </cell>
        </row>
        <row r="6387">
          <cell r="A6387" t="str">
            <v>Y8C9135102</v>
          </cell>
          <cell r="B6387" t="str">
            <v>OLIVEDAL D 3V 51 RÖD</v>
          </cell>
        </row>
        <row r="6388">
          <cell r="A6388" t="str">
            <v>Y8C9135102</v>
          </cell>
          <cell r="B6388" t="str">
            <v>OLIVEDAL D 3V 51 RÖD</v>
          </cell>
        </row>
        <row r="6389">
          <cell r="A6389" t="str">
            <v>Y8C9135102</v>
          </cell>
          <cell r="B6389" t="str">
            <v>OLIVEDAL D 3V 51 RÖD</v>
          </cell>
        </row>
        <row r="6390">
          <cell r="A6390" t="str">
            <v>Y8C9175101</v>
          </cell>
          <cell r="B6390" t="str">
            <v>SKANS D 7V 51 LJUSGRÖN</v>
          </cell>
        </row>
        <row r="6391">
          <cell r="A6391" t="str">
            <v>Y8C9175101</v>
          </cell>
          <cell r="B6391" t="str">
            <v>SKANS D 7V 51 LJUSGRÖN</v>
          </cell>
        </row>
        <row r="6392">
          <cell r="A6392" t="str">
            <v>Y8C9175101</v>
          </cell>
          <cell r="B6392" t="str">
            <v>SKANS D 7V 51 LJUSGRÖN</v>
          </cell>
        </row>
        <row r="6393">
          <cell r="A6393" t="str">
            <v>Y8C9175102</v>
          </cell>
          <cell r="B6393" t="str">
            <v>SKANS D 7V 51 LJUNG METALLIC</v>
          </cell>
        </row>
        <row r="6394">
          <cell r="A6394" t="str">
            <v>Y8C9175102</v>
          </cell>
          <cell r="B6394" t="str">
            <v>SKANS D 7V 51 LJUNG METALLIC</v>
          </cell>
        </row>
        <row r="6395">
          <cell r="A6395" t="str">
            <v>Y8C9175102</v>
          </cell>
          <cell r="B6395" t="str">
            <v>SKANS D 7V 51 LJUNG METALLIC</v>
          </cell>
        </row>
        <row r="6396">
          <cell r="A6396" t="str">
            <v>Y8C9175103</v>
          </cell>
          <cell r="B6396" t="str">
            <v>SKANS D 7V 51 VIT PÄRLEMOR</v>
          </cell>
        </row>
        <row r="6397">
          <cell r="A6397" t="str">
            <v>Y8C9175103</v>
          </cell>
          <cell r="B6397" t="str">
            <v>SKANS D 7V 51 VIT PÄRLEMOR</v>
          </cell>
        </row>
        <row r="6398">
          <cell r="A6398" t="str">
            <v>Y8C9175103</v>
          </cell>
          <cell r="B6398" t="str">
            <v>SKANS D 7V 51 VIT PÄRLEMOR</v>
          </cell>
        </row>
        <row r="6399">
          <cell r="A6399" t="str">
            <v>Y8C9575101</v>
          </cell>
          <cell r="B6399" t="str">
            <v>TOVE D 7V 51 HALLONRÖD SPKORG</v>
          </cell>
        </row>
        <row r="6400">
          <cell r="A6400" t="str">
            <v>Y8C9575101</v>
          </cell>
          <cell r="B6400" t="str">
            <v>TOVE D 7V 51 HALLONRÖD SPKORG</v>
          </cell>
        </row>
        <row r="6401">
          <cell r="A6401" t="str">
            <v>Y8C9575101</v>
          </cell>
          <cell r="B6401" t="str">
            <v>TOVE D 7V 51 HALLONRÖD SPKORG</v>
          </cell>
        </row>
        <row r="6402">
          <cell r="A6402" t="str">
            <v>Y8C9575102</v>
          </cell>
          <cell r="B6402" t="str">
            <v>TOVE D 7V 51 SVART  SPKORG</v>
          </cell>
        </row>
        <row r="6403">
          <cell r="A6403" t="str">
            <v>Y8C9575102</v>
          </cell>
          <cell r="B6403" t="str">
            <v>TOVE D 7V 51 SVART  SPKORG</v>
          </cell>
        </row>
        <row r="6404">
          <cell r="A6404" t="str">
            <v>Y8C9575102</v>
          </cell>
          <cell r="B6404" t="str">
            <v>TOVE D 7V 51 SVART  SPKORG</v>
          </cell>
        </row>
        <row r="6405">
          <cell r="A6405" t="str">
            <v>Y8C9575103</v>
          </cell>
          <cell r="B6405" t="str">
            <v>TOVE D 7V 51 VIT PÄRL LR-KORG</v>
          </cell>
        </row>
        <row r="6406">
          <cell r="A6406" t="str">
            <v>Y8C9575103</v>
          </cell>
          <cell r="B6406" t="str">
            <v>TOVE D 7V 51 VIT PÄRL LR-KORG</v>
          </cell>
        </row>
        <row r="6407">
          <cell r="A6407" t="str">
            <v>Y8C9575103</v>
          </cell>
          <cell r="B6407" t="str">
            <v>TOVE D 7V 51 VIT PÄRL LR-KORG</v>
          </cell>
        </row>
        <row r="6408">
          <cell r="A6408" t="str">
            <v>Y8C2035101</v>
          </cell>
          <cell r="B6408" t="str">
            <v>CLASSIC 203 H 3V 51 MÖRKBLÅ</v>
          </cell>
        </row>
        <row r="6409">
          <cell r="A6409" t="str">
            <v>Y8C2035101</v>
          </cell>
          <cell r="B6409" t="str">
            <v>CLASSIC 203 H 3V 51 MÖRKBLÅ</v>
          </cell>
        </row>
        <row r="6410">
          <cell r="A6410" t="str">
            <v>Y8C2035101</v>
          </cell>
          <cell r="B6410" t="str">
            <v>CLASSIC 203 H 3V 51 MÖRKBLÅ</v>
          </cell>
        </row>
        <row r="6411">
          <cell r="A6411" t="str">
            <v>Y8C2035501</v>
          </cell>
          <cell r="B6411" t="str">
            <v>CLASSIC 203 H 3V 55 MÖRKBLÅ</v>
          </cell>
        </row>
        <row r="6412">
          <cell r="A6412" t="str">
            <v>Y8C2035501</v>
          </cell>
          <cell r="B6412" t="str">
            <v>CLASSIC 203 H 3V 55 MÖRKBLÅ</v>
          </cell>
        </row>
        <row r="6413">
          <cell r="A6413" t="str">
            <v>Y8C2035501</v>
          </cell>
          <cell r="B6413" t="str">
            <v>CLASSIC 203 H 3V 55 MÖRKBLÅ</v>
          </cell>
        </row>
        <row r="6414">
          <cell r="A6414" t="str">
            <v>Y8C2135101</v>
          </cell>
          <cell r="B6414" t="str">
            <v>CLASSIC 213 D 3V 51 BOR LR-KOR</v>
          </cell>
        </row>
        <row r="6415">
          <cell r="A6415" t="str">
            <v>Y8C2135101</v>
          </cell>
          <cell r="B6415" t="str">
            <v>CLASSIC 213 D 3V 51 BOR LR-KOR</v>
          </cell>
        </row>
        <row r="6416">
          <cell r="A6416" t="str">
            <v>Y8C2135101</v>
          </cell>
          <cell r="B6416" t="str">
            <v>CLASSIC 213 D 3V 51 BOR LR-KOR</v>
          </cell>
        </row>
        <row r="6417">
          <cell r="A6417" t="str">
            <v>Y8C2135102</v>
          </cell>
          <cell r="B6417" t="str">
            <v>CLASSIC 213 D 3V 51 GRÖ LR-KOR</v>
          </cell>
        </row>
        <row r="6418">
          <cell r="A6418" t="str">
            <v>Y8C2135102</v>
          </cell>
          <cell r="B6418" t="str">
            <v>CLASSIC 213 D 3V 51 GRÖ LR-KOR</v>
          </cell>
        </row>
        <row r="6419">
          <cell r="A6419" t="str">
            <v>Y8C2135102</v>
          </cell>
          <cell r="B6419" t="str">
            <v>CLASSIC 213 D 3V 51 GRÖ LR-KOR</v>
          </cell>
        </row>
        <row r="6420">
          <cell r="A6420" t="str">
            <v>Y8C2275101</v>
          </cell>
          <cell r="B6420" t="str">
            <v>CLASSIC 227 H 7V 51 SVART</v>
          </cell>
        </row>
        <row r="6421">
          <cell r="A6421" t="str">
            <v>Y8C2275101</v>
          </cell>
          <cell r="B6421" t="str">
            <v>CLASSIC 227 H 7V 51 SVART</v>
          </cell>
        </row>
        <row r="6422">
          <cell r="A6422" t="str">
            <v>Y8C2275101</v>
          </cell>
          <cell r="B6422" t="str">
            <v>CLASSIC 227 H 7V 51 SVART</v>
          </cell>
        </row>
        <row r="6423">
          <cell r="A6423" t="str">
            <v>Y8C2275501</v>
          </cell>
          <cell r="B6423" t="str">
            <v>CLASSIC 227 H 7V 55 SVART</v>
          </cell>
        </row>
        <row r="6424">
          <cell r="A6424" t="str">
            <v>Y8C2275501</v>
          </cell>
          <cell r="B6424" t="str">
            <v>CLASSIC 227 H 7V 55 SVART</v>
          </cell>
        </row>
        <row r="6425">
          <cell r="A6425" t="str">
            <v>Y8C2275501</v>
          </cell>
          <cell r="B6425" t="str">
            <v>CLASSIC 227 H 7V 55 SVART</v>
          </cell>
        </row>
        <row r="6426">
          <cell r="A6426" t="str">
            <v>Y8C2375101</v>
          </cell>
          <cell r="B6426" t="str">
            <v>CLASSIC 237 D 7V 51 BOR LR-KOR</v>
          </cell>
        </row>
        <row r="6427">
          <cell r="A6427" t="str">
            <v>Y8C2375101</v>
          </cell>
          <cell r="B6427" t="str">
            <v>CLASSIC 237 D 7V 51 BOR LR-KOR</v>
          </cell>
        </row>
        <row r="6428">
          <cell r="A6428" t="str">
            <v>Y8C2375101</v>
          </cell>
          <cell r="B6428" t="str">
            <v>CLASSIC 237 D 7V 51 BOR LR-KOR</v>
          </cell>
        </row>
        <row r="6429">
          <cell r="A6429" t="str">
            <v>Y8C2375102</v>
          </cell>
          <cell r="B6429" t="str">
            <v>CLASSIC 237 D 7V 51 GRÖ LR-KOR</v>
          </cell>
        </row>
        <row r="6430">
          <cell r="A6430" t="str">
            <v>Y8C2375102</v>
          </cell>
          <cell r="B6430" t="str">
            <v>CLASSIC 237 D 7V 51 GRÖ LR-KOR</v>
          </cell>
        </row>
        <row r="6431">
          <cell r="A6431" t="str">
            <v>Y8C2375102</v>
          </cell>
          <cell r="B6431" t="str">
            <v>CLASSIC 237 D 7V 51 GRÖ LR-KOR</v>
          </cell>
        </row>
        <row r="6432">
          <cell r="A6432" t="str">
            <v>Y8M2375101</v>
          </cell>
          <cell r="B6432" t="str">
            <v>KATARINA DAM 7V 51CM BUTGRÖKOR</v>
          </cell>
        </row>
        <row r="6433">
          <cell r="A6433" t="str">
            <v>Y8M2375101</v>
          </cell>
          <cell r="B6433" t="str">
            <v>KATARINA DAM 7V 51CM BUTGRÖKOR</v>
          </cell>
        </row>
        <row r="6434">
          <cell r="A6434" t="str">
            <v>Y8M2375101</v>
          </cell>
          <cell r="B6434" t="str">
            <v>KATARINA DAM 7V 51CM BUTGRÖKOR</v>
          </cell>
        </row>
        <row r="6435">
          <cell r="A6435" t="str">
            <v>Y8M2375102</v>
          </cell>
          <cell r="B6435" t="str">
            <v>KATARINA DAM 7V 51CM CHAMP KOR</v>
          </cell>
        </row>
        <row r="6436">
          <cell r="A6436" t="str">
            <v>Y8M2375102</v>
          </cell>
          <cell r="B6436" t="str">
            <v>KATARINA DAM 7V 51CM CHAMP KOR</v>
          </cell>
        </row>
        <row r="6437">
          <cell r="A6437" t="str">
            <v>Y8M2375102</v>
          </cell>
          <cell r="B6437" t="str">
            <v>KATARINA DAM 7V 51CM CHAMP KOR</v>
          </cell>
        </row>
        <row r="6438">
          <cell r="A6438" t="str">
            <v>Y8M9775101</v>
          </cell>
          <cell r="B6438" t="str">
            <v>MARGARETA DAM 7V 51CM CHAMKORG</v>
          </cell>
        </row>
        <row r="6439">
          <cell r="A6439" t="str">
            <v>Y8M9775101</v>
          </cell>
          <cell r="B6439" t="str">
            <v>MARGARETA DAM 7V 51CM CHAMKORG</v>
          </cell>
        </row>
        <row r="6440">
          <cell r="A6440" t="str">
            <v>Y8M9775101</v>
          </cell>
          <cell r="B6440" t="str">
            <v>MARGARETA DAM 7V 51CM CHAMKORG</v>
          </cell>
        </row>
        <row r="6441">
          <cell r="A6441" t="str">
            <v>Y8M9775102</v>
          </cell>
          <cell r="B6441" t="str">
            <v>MARGARETA DAM 7V 51CM RÖDM KOR</v>
          </cell>
        </row>
        <row r="6442">
          <cell r="A6442" t="str">
            <v>Y8M9775102</v>
          </cell>
          <cell r="B6442" t="str">
            <v>MARGARETA DAM 7V 51CM RÖDM KOR</v>
          </cell>
        </row>
        <row r="6443">
          <cell r="A6443" t="str">
            <v>Y8M9775102</v>
          </cell>
          <cell r="B6443" t="str">
            <v>MARGARETA DAM 7V 51CM RÖDM KOR</v>
          </cell>
        </row>
        <row r="6444">
          <cell r="A6444" t="str">
            <v>Y8M9075101</v>
          </cell>
          <cell r="B6444" t="str">
            <v>SIGVARD HERR 7V 51 SVART</v>
          </cell>
        </row>
        <row r="6445">
          <cell r="A6445" t="str">
            <v>Y8M9075101</v>
          </cell>
          <cell r="B6445" t="str">
            <v>SIGVARD HERR 7V 51 SVART</v>
          </cell>
        </row>
        <row r="6446">
          <cell r="A6446" t="str">
            <v>Y8M9075101</v>
          </cell>
          <cell r="B6446" t="str">
            <v>SIGVARD HERR 7V 51 SVART</v>
          </cell>
        </row>
        <row r="6447">
          <cell r="A6447" t="str">
            <v>Y8M9075501</v>
          </cell>
          <cell r="B6447" t="str">
            <v>GUSTAV HERR 7V 55 SVART</v>
          </cell>
        </row>
        <row r="6448">
          <cell r="A6448" t="str">
            <v>Y8M9075501</v>
          </cell>
          <cell r="B6448" t="str">
            <v>GUSTAV HERR 7V 55 SVART</v>
          </cell>
        </row>
        <row r="6449">
          <cell r="A6449" t="str">
            <v>Y8M9075501</v>
          </cell>
          <cell r="B6449" t="str">
            <v>GUSTAV HERR 7V 55 SVART</v>
          </cell>
        </row>
        <row r="6450">
          <cell r="A6450" t="str">
            <v>Y8M9075901</v>
          </cell>
          <cell r="B6450" t="str">
            <v>SIGVARDHERR 7V 59 SVART</v>
          </cell>
        </row>
        <row r="6451">
          <cell r="A6451" t="str">
            <v>Y8M9075901</v>
          </cell>
          <cell r="B6451" t="str">
            <v>SIGVARDHERR 7V 59 SVART</v>
          </cell>
        </row>
        <row r="6452">
          <cell r="A6452" t="str">
            <v>Y8M9075901</v>
          </cell>
          <cell r="B6452" t="str">
            <v>SIGVARDHERR 7V 59 SVART</v>
          </cell>
        </row>
        <row r="6453">
          <cell r="A6453" t="str">
            <v>Y8M2235511</v>
          </cell>
          <cell r="B6453" t="str">
            <v>HÖSTKAMPANJ HERR 3V BUTELJGRÖM</v>
          </cell>
        </row>
        <row r="6454">
          <cell r="A6454" t="str">
            <v>Y8M2235511</v>
          </cell>
          <cell r="B6454" t="str">
            <v>HÖSTKAMPANJ HERR 3V BUTELJGRÖM</v>
          </cell>
        </row>
        <row r="6455">
          <cell r="A6455" t="str">
            <v>Y8M2235511</v>
          </cell>
          <cell r="B6455" t="str">
            <v>HÖSTKAMPANJ HERR 3V BUTELJGRÖM</v>
          </cell>
        </row>
        <row r="6456">
          <cell r="A6456" t="str">
            <v>Y8M2335111</v>
          </cell>
          <cell r="B6456" t="str">
            <v>HÖSTKAMPANJ DAM 3V BUTGRÖ KORG</v>
          </cell>
        </row>
        <row r="6457">
          <cell r="A6457" t="str">
            <v>Y8M2335111</v>
          </cell>
          <cell r="B6457" t="str">
            <v>HÖSTKAMPANJ DAM 3V BUTGRÖ KORG</v>
          </cell>
        </row>
        <row r="6458">
          <cell r="A6458" t="str">
            <v>Y8M2335111</v>
          </cell>
          <cell r="B6458" t="str">
            <v>HÖSTKAMPANJ DAM 3V BUTGRÖ KORG</v>
          </cell>
        </row>
        <row r="6459">
          <cell r="A6459" t="str">
            <v>Y8M9175101</v>
          </cell>
          <cell r="B6459" t="str">
            <v>LOVISA DAM  7V 51 SVART</v>
          </cell>
        </row>
        <row r="6460">
          <cell r="A6460" t="str">
            <v>Y8M9175101</v>
          </cell>
          <cell r="B6460" t="str">
            <v>LOVISA DAM  7V 51 SVART</v>
          </cell>
        </row>
        <row r="6461">
          <cell r="A6461" t="str">
            <v>Y8M9175101</v>
          </cell>
          <cell r="B6461" t="str">
            <v>LOVISA DAM  7V 51 SVART</v>
          </cell>
        </row>
        <row r="6462">
          <cell r="A6462" t="str">
            <v>Y8C4533801</v>
          </cell>
          <cell r="B6462" t="str">
            <v>24" BIKERZ 453 F 3V 38 RÖD</v>
          </cell>
        </row>
        <row r="6463">
          <cell r="A6463" t="str">
            <v>Y8C4533801</v>
          </cell>
          <cell r="B6463" t="str">
            <v>24" BIKERZ 453 F 3V 38 RÖD</v>
          </cell>
        </row>
        <row r="6464">
          <cell r="A6464" t="str">
            <v>Y8C4533801</v>
          </cell>
          <cell r="B6464" t="str">
            <v>24" BIKERZ 453 F 3V 38 RÖD</v>
          </cell>
        </row>
        <row r="6465">
          <cell r="A6465" t="str">
            <v>Y8C4533802</v>
          </cell>
          <cell r="B6465" t="str">
            <v>24" BIKERZ 453 F 3V 38 LJUNG</v>
          </cell>
        </row>
        <row r="6466">
          <cell r="A6466" t="str">
            <v>Y8C4533802</v>
          </cell>
          <cell r="B6466" t="str">
            <v>24" BIKERZ 453 F 3V 38 LJUNG</v>
          </cell>
        </row>
        <row r="6467">
          <cell r="A6467" t="str">
            <v>Y8C4533802</v>
          </cell>
          <cell r="B6467" t="str">
            <v>24" BIKERZ 453 F 3V 38 LJUNG</v>
          </cell>
        </row>
        <row r="6468">
          <cell r="A6468" t="str">
            <v>Y8C4573801</v>
          </cell>
          <cell r="B6468" t="str">
            <v>24" BIKERZ 457 F 7V 38 RÖD</v>
          </cell>
        </row>
        <row r="6469">
          <cell r="A6469" t="str">
            <v>Y8C4573801</v>
          </cell>
          <cell r="B6469" t="str">
            <v>24" BIKERZ 457 F 7V 38 RÖD</v>
          </cell>
        </row>
        <row r="6470">
          <cell r="A6470" t="str">
            <v>Y8C4573801</v>
          </cell>
          <cell r="B6470" t="str">
            <v>24" BIKERZ 457 F 7V 38 RÖD</v>
          </cell>
        </row>
        <row r="6471">
          <cell r="A6471" t="str">
            <v>Y8C4573802</v>
          </cell>
          <cell r="B6471" t="str">
            <v>24" BIKERZ 457 F 7V 38 LJUNG</v>
          </cell>
        </row>
        <row r="6472">
          <cell r="A6472" t="str">
            <v>Y8C4573802</v>
          </cell>
          <cell r="B6472" t="str">
            <v>24" BIKERZ 457 F 7V 38 LJUNG</v>
          </cell>
        </row>
        <row r="6473">
          <cell r="A6473" t="str">
            <v>Y8C4573802</v>
          </cell>
          <cell r="B6473" t="str">
            <v>24" BIKERZ 457 F 7V 38 LJUNG</v>
          </cell>
        </row>
        <row r="6474">
          <cell r="A6474" t="str">
            <v>Y8C4433801</v>
          </cell>
          <cell r="B6474" t="str">
            <v>24" BIKERZ 443 P 3V 38 ARMÉGRÖ</v>
          </cell>
        </row>
        <row r="6475">
          <cell r="A6475" t="str">
            <v>Y8C4433801</v>
          </cell>
          <cell r="B6475" t="str">
            <v>24" BIKERZ 443 P 3V 38 ARMÉGRÖ</v>
          </cell>
        </row>
        <row r="6476">
          <cell r="A6476" t="str">
            <v>Y8C4433801</v>
          </cell>
          <cell r="B6476" t="str">
            <v>24" BIKERZ 443 P 3V 38 ARMÉGRÖ</v>
          </cell>
        </row>
        <row r="6477">
          <cell r="A6477" t="str">
            <v>Y8C4433802</v>
          </cell>
          <cell r="B6477" t="str">
            <v>24" BIKERZ 443 P 3V 38 BLÅ</v>
          </cell>
        </row>
        <row r="6478">
          <cell r="A6478" t="str">
            <v>Y8C4433802</v>
          </cell>
          <cell r="B6478" t="str">
            <v>24" BIKERZ 443 P 3V 38 BLÅ</v>
          </cell>
        </row>
        <row r="6479">
          <cell r="A6479" t="str">
            <v>Y8C4433802</v>
          </cell>
          <cell r="B6479" t="str">
            <v>24" BIKERZ 443 P 3V 38 BLÅ</v>
          </cell>
        </row>
        <row r="6480">
          <cell r="A6480" t="str">
            <v>Y8C4473801</v>
          </cell>
          <cell r="B6480" t="str">
            <v>24" BIKERZ 447 P 7V 38 GRÖN</v>
          </cell>
        </row>
        <row r="6481">
          <cell r="A6481" t="str">
            <v>Y8C4473801</v>
          </cell>
          <cell r="B6481" t="str">
            <v>24" BIKERZ 447 P 7V 38 GRÖN</v>
          </cell>
        </row>
        <row r="6482">
          <cell r="A6482" t="str">
            <v>Y8C4473801</v>
          </cell>
          <cell r="B6482" t="str">
            <v>24" BIKERZ 447 P 7V 38 GRÖN</v>
          </cell>
        </row>
        <row r="6483">
          <cell r="A6483" t="str">
            <v>Y8C4473802</v>
          </cell>
          <cell r="B6483" t="str">
            <v>24" BIKERZ 447 P 7V 38 SVART</v>
          </cell>
        </row>
        <row r="6484">
          <cell r="A6484" t="str">
            <v>Y8C4473802</v>
          </cell>
          <cell r="B6484" t="str">
            <v>24" BIKERZ 447 P 7V 38 SVART</v>
          </cell>
        </row>
        <row r="6485">
          <cell r="A6485" t="str">
            <v>Y8C4473802</v>
          </cell>
          <cell r="B6485" t="str">
            <v>24" BIKERZ 447 P 7V 38 SVART</v>
          </cell>
        </row>
        <row r="6486">
          <cell r="A6486" t="str">
            <v>Y8C4733301</v>
          </cell>
          <cell r="B6486" t="str">
            <v>20" RETRO F 3V 33 RÖD KORG</v>
          </cell>
        </row>
        <row r="6487">
          <cell r="A6487" t="str">
            <v>Y8C4733301</v>
          </cell>
          <cell r="B6487" t="str">
            <v>20" RETRO F 3V 33 RÖD KORG</v>
          </cell>
        </row>
        <row r="6488">
          <cell r="A6488" t="str">
            <v>Y8C4733301</v>
          </cell>
          <cell r="B6488" t="str">
            <v>20" RETRO F 3V 33 RÖD KORG</v>
          </cell>
        </row>
        <row r="6489">
          <cell r="A6489" t="str">
            <v>Y8C4733801</v>
          </cell>
          <cell r="B6489" t="str">
            <v>24" RETRO F 3V 38 ROSA KORG</v>
          </cell>
        </row>
        <row r="6490">
          <cell r="A6490" t="str">
            <v>Y8C4733801</v>
          </cell>
          <cell r="B6490" t="str">
            <v>24" RETRO F 3V 38 ROSA KORG</v>
          </cell>
        </row>
        <row r="6491">
          <cell r="A6491" t="str">
            <v>Y8C4733801</v>
          </cell>
          <cell r="B6491" t="str">
            <v>24" RETRO F 3V 38 ROSA KORG</v>
          </cell>
        </row>
        <row r="6492">
          <cell r="A6492" t="str">
            <v>Y8C4734301</v>
          </cell>
          <cell r="B6492" t="str">
            <v>26" RETRO F 3V 43 SVART KORG</v>
          </cell>
        </row>
        <row r="6493">
          <cell r="A6493" t="str">
            <v>Y8C4734301</v>
          </cell>
          <cell r="B6493" t="str">
            <v>26" RETRO F 3V 43 SVART KORG</v>
          </cell>
        </row>
        <row r="6494">
          <cell r="A6494" t="str">
            <v>Y8C4734301</v>
          </cell>
          <cell r="B6494" t="str">
            <v>26" RETRO F 3V 43 SVART KORG</v>
          </cell>
        </row>
        <row r="6495">
          <cell r="A6495" t="str">
            <v>Y8C5934701</v>
          </cell>
          <cell r="B6495" t="str">
            <v>DANA 26" D 3V 47 VIT PÄRL SPKO</v>
          </cell>
        </row>
        <row r="6496">
          <cell r="A6496" t="str">
            <v>Y8C5934701</v>
          </cell>
          <cell r="B6496" t="str">
            <v>DANA 26" D 3V 47 VIT PÄRL SPKO</v>
          </cell>
        </row>
        <row r="6497">
          <cell r="A6497" t="str">
            <v>Y8C5934701</v>
          </cell>
          <cell r="B6497" t="str">
            <v>DANA 26" D 3V 47 VIT PÄRL SPKO</v>
          </cell>
        </row>
        <row r="6498">
          <cell r="A6498" t="str">
            <v>Y8C9535101</v>
          </cell>
          <cell r="B6498" t="str">
            <v>MAJA D 3V 51 VIT PÄRL LR-KORG</v>
          </cell>
        </row>
        <row r="6499">
          <cell r="A6499" t="str">
            <v>Y8C9535101</v>
          </cell>
          <cell r="B6499" t="str">
            <v>MAJA D 3V 51 VIT PÄRL LR-KORG</v>
          </cell>
        </row>
        <row r="6500">
          <cell r="A6500" t="str">
            <v>Y8C9535101</v>
          </cell>
          <cell r="B6500" t="str">
            <v>MAJA D 3V 51 VIT PÄRL LR-KORG</v>
          </cell>
        </row>
        <row r="6501">
          <cell r="A6501" t="str">
            <v>Y8C9535102</v>
          </cell>
          <cell r="B6501" t="str">
            <v>MAJA D 3V 51 LJUNG       SPKO</v>
          </cell>
        </row>
        <row r="6502">
          <cell r="A6502" t="str">
            <v>Y8C9535102</v>
          </cell>
          <cell r="B6502" t="str">
            <v>MAJA D 3V 51 LJUNG       SPKO</v>
          </cell>
        </row>
        <row r="6503">
          <cell r="A6503" t="str">
            <v>Y8C9535102</v>
          </cell>
          <cell r="B6503" t="str">
            <v>MAJA D 3V 51 LJUNG       SPKO</v>
          </cell>
        </row>
        <row r="6504">
          <cell r="A6504" t="str">
            <v>Y8D2235505</v>
          </cell>
          <cell r="B6504" t="str">
            <v>URBAN 223 H 3V 55 CM SVART</v>
          </cell>
        </row>
        <row r="6505">
          <cell r="A6505" t="str">
            <v>Y8D2235505</v>
          </cell>
          <cell r="B6505" t="str">
            <v>URBAN 223 H 3V 55 CM SVART</v>
          </cell>
        </row>
        <row r="6506">
          <cell r="A6506" t="str">
            <v>Y8D2235505</v>
          </cell>
          <cell r="B6506" t="str">
            <v>URBAN 223 H 3V 55 CM SVART</v>
          </cell>
        </row>
        <row r="6507">
          <cell r="A6507" t="str">
            <v>Y8D2335105</v>
          </cell>
          <cell r="B6507" t="str">
            <v>URBAN 233 D 3V 51CM SVART KORG</v>
          </cell>
        </row>
        <row r="6508">
          <cell r="A6508" t="str">
            <v>Y8D2335105</v>
          </cell>
          <cell r="B6508" t="str">
            <v>URBAN 233 D 3V 51CM SVART KORG</v>
          </cell>
        </row>
        <row r="6509">
          <cell r="A6509" t="str">
            <v>Y8D2335105</v>
          </cell>
          <cell r="B6509" t="str">
            <v>URBAN 233 D 3V 51CM SVART KORG</v>
          </cell>
        </row>
        <row r="6510">
          <cell r="A6510" t="str">
            <v>Y8D9435105</v>
          </cell>
          <cell r="B6510" t="str">
            <v>CITY 943 H 3V 51CM SVART</v>
          </cell>
        </row>
        <row r="6511">
          <cell r="A6511" t="str">
            <v>Y8D9435105</v>
          </cell>
          <cell r="B6511" t="str">
            <v>CITY 943 H 3V 51CM SVART</v>
          </cell>
        </row>
        <row r="6512">
          <cell r="A6512" t="str">
            <v>Y8D9435105</v>
          </cell>
          <cell r="B6512" t="str">
            <v>CITY 943 H 3V 51CM SVART</v>
          </cell>
        </row>
        <row r="6513">
          <cell r="A6513" t="str">
            <v>Y8D9435505</v>
          </cell>
          <cell r="B6513" t="str">
            <v>CITY 943 H 3V 55CM SVART</v>
          </cell>
        </row>
        <row r="6514">
          <cell r="A6514" t="str">
            <v>Y8D9435505</v>
          </cell>
          <cell r="B6514" t="str">
            <v>CITY 943 H 3V 55CM SVART</v>
          </cell>
        </row>
        <row r="6515">
          <cell r="A6515" t="str">
            <v>Y8D9435505</v>
          </cell>
          <cell r="B6515" t="str">
            <v>CITY 943 H 3V 55CM SVART</v>
          </cell>
        </row>
        <row r="6516">
          <cell r="A6516" t="str">
            <v>Y8D9435905</v>
          </cell>
          <cell r="B6516" t="str">
            <v>CITY 943 H 3V 59CM SVART</v>
          </cell>
        </row>
        <row r="6517">
          <cell r="A6517" t="str">
            <v>Y8D9435905</v>
          </cell>
          <cell r="B6517" t="str">
            <v>CITY 943 H 3V 59CM SVART</v>
          </cell>
        </row>
        <row r="6518">
          <cell r="A6518" t="str">
            <v>Y8D9435905</v>
          </cell>
          <cell r="B6518" t="str">
            <v>CITY 943 H 3V 59CM SVART</v>
          </cell>
        </row>
        <row r="6519">
          <cell r="A6519" t="str">
            <v>Y8D9535105</v>
          </cell>
          <cell r="B6519" t="str">
            <v>CITY 953 D 3V 51CM LJUSGRÖN</v>
          </cell>
        </row>
        <row r="6520">
          <cell r="A6520" t="str">
            <v>Y8D9535105</v>
          </cell>
          <cell r="B6520" t="str">
            <v>CITY 953 D 3V 51CM LJUSGRÖN</v>
          </cell>
        </row>
        <row r="6521">
          <cell r="A6521" t="str">
            <v>Y8D9535105</v>
          </cell>
          <cell r="B6521" t="str">
            <v>CITY 953 D 3V 51CM LJUSGRÖN</v>
          </cell>
        </row>
        <row r="6522">
          <cell r="A6522" t="str">
            <v>Y8D9735105</v>
          </cell>
          <cell r="B6522" t="str">
            <v>CITY 973 D 3V 51CM VIT MET KOR</v>
          </cell>
        </row>
        <row r="6523">
          <cell r="A6523" t="str">
            <v>Y8D9735105</v>
          </cell>
          <cell r="B6523" t="str">
            <v>CITY 973 D 3V 51CM VIT MET KOR</v>
          </cell>
        </row>
        <row r="6524">
          <cell r="A6524" t="str">
            <v>Y8D9735105</v>
          </cell>
          <cell r="B6524" t="str">
            <v>CITY 973 D 3V 51CM VIT MET KOR</v>
          </cell>
        </row>
        <row r="6525">
          <cell r="A6525" t="str">
            <v>Y8D9775105</v>
          </cell>
          <cell r="B6525" t="str">
            <v>CITY 977 D 7V 51CM LJUSGR KORG</v>
          </cell>
        </row>
        <row r="6526">
          <cell r="A6526" t="str">
            <v>Y8D9775105</v>
          </cell>
          <cell r="B6526" t="str">
            <v>CITY 977 D 7V 51CM LJUSGR KORG</v>
          </cell>
        </row>
        <row r="6527">
          <cell r="A6527" t="str">
            <v>Y8D9775105</v>
          </cell>
          <cell r="B6527" t="str">
            <v>CITY 977 D 7V 51CM LJUSGR KORG</v>
          </cell>
        </row>
        <row r="6528">
          <cell r="A6528" t="str">
            <v>Y8D9575105</v>
          </cell>
          <cell r="B6528" t="str">
            <v>CITY 957 D 7V 51CM RÖD KORG</v>
          </cell>
        </row>
        <row r="6529">
          <cell r="A6529" t="str">
            <v>Y8D9575105</v>
          </cell>
          <cell r="B6529" t="str">
            <v>CITY 957 D 7V 51CM RÖD KORG</v>
          </cell>
        </row>
        <row r="6530">
          <cell r="A6530" t="str">
            <v>Y8D9575105</v>
          </cell>
          <cell r="B6530" t="str">
            <v>CITY 957 D 7V 51CM RÖD KORG</v>
          </cell>
        </row>
        <row r="6531">
          <cell r="A6531" t="str">
            <v>Y8D4433805</v>
          </cell>
          <cell r="B6531" t="str">
            <v>JUNIOR 443 P 3V 38CM SVART</v>
          </cell>
        </row>
        <row r="6532">
          <cell r="A6532" t="str">
            <v>Y8D4433805</v>
          </cell>
          <cell r="B6532" t="str">
            <v>JUNIOR 443 P 3V 38CM SVART</v>
          </cell>
        </row>
        <row r="6533">
          <cell r="A6533" t="str">
            <v>Y8D4433805</v>
          </cell>
          <cell r="B6533" t="str">
            <v>JUNIOR 443 P 3V 38CM SVART</v>
          </cell>
        </row>
        <row r="6534">
          <cell r="A6534" t="str">
            <v>Y8D4533805</v>
          </cell>
          <cell r="B6534" t="str">
            <v>JUNIOR 453 F 3V 38CM PASTELLBL</v>
          </cell>
        </row>
        <row r="6535">
          <cell r="A6535" t="str">
            <v>Y8D4533805</v>
          </cell>
          <cell r="B6535" t="str">
            <v>JUNIOR 453 F 3V 38CM PASTELLBL</v>
          </cell>
        </row>
        <row r="6536">
          <cell r="A6536" t="str">
            <v>Y8D4533805</v>
          </cell>
          <cell r="B6536" t="str">
            <v>JUNIOR 453 F 3V 38CM PASTELLBL</v>
          </cell>
        </row>
        <row r="6537">
          <cell r="A6537" t="str">
            <v>Y8C4002002</v>
          </cell>
          <cell r="B6537" t="str">
            <v>12" BIKERZ POJK ORANGE</v>
          </cell>
        </row>
        <row r="6538">
          <cell r="A6538" t="str">
            <v>Y8C4002002</v>
          </cell>
          <cell r="B6538" t="str">
            <v>12" BIKERZ POJK ORANGE</v>
          </cell>
        </row>
        <row r="6539">
          <cell r="A6539" t="str">
            <v>Y8C4002002</v>
          </cell>
          <cell r="B6539" t="str">
            <v>12" BIKERZ POJK ORANGE</v>
          </cell>
        </row>
        <row r="6540">
          <cell r="A6540" t="str">
            <v>Y8C4402602</v>
          </cell>
          <cell r="B6540" t="str">
            <v>16" BIKERZ 440 POJK ORANGE</v>
          </cell>
        </row>
        <row r="6541">
          <cell r="A6541" t="str">
            <v>Y8C4402602</v>
          </cell>
          <cell r="B6541" t="str">
            <v>16" BIKERZ 440 POJK ORANGE</v>
          </cell>
        </row>
        <row r="6542">
          <cell r="A6542" t="str">
            <v>Y8C4402602</v>
          </cell>
          <cell r="B6542" t="str">
            <v>16" BIKERZ 440 POJK ORANGE</v>
          </cell>
        </row>
        <row r="6543">
          <cell r="A6543" t="str">
            <v>Y8C4503002</v>
          </cell>
          <cell r="B6543" t="str">
            <v>20" BIKERZ 450 F 0V ROSA</v>
          </cell>
        </row>
        <row r="6544">
          <cell r="A6544" t="str">
            <v>Y8C4503002</v>
          </cell>
          <cell r="B6544" t="str">
            <v>20" BIKERZ 450 F 0V ROSA</v>
          </cell>
        </row>
        <row r="6545">
          <cell r="A6545" t="str">
            <v>Y8C4503002</v>
          </cell>
          <cell r="B6545" t="str">
            <v>20" BIKERZ 450 F 0V ROSA</v>
          </cell>
        </row>
        <row r="6546">
          <cell r="A6546" t="str">
            <v>Y8C4533002</v>
          </cell>
          <cell r="B6546" t="str">
            <v>20" BIKERZ 453 F 3V ROSA</v>
          </cell>
        </row>
        <row r="6547">
          <cell r="A6547" t="str">
            <v>Y8C4533002</v>
          </cell>
          <cell r="B6547" t="str">
            <v>20" BIKERZ 453 F 3V ROSA</v>
          </cell>
        </row>
        <row r="6548">
          <cell r="A6548" t="str">
            <v>Y8C4533002</v>
          </cell>
          <cell r="B6548" t="str">
            <v>20" BIKERZ 453 F 3V ROSA</v>
          </cell>
        </row>
        <row r="6549">
          <cell r="A6549" t="str">
            <v>Y8D4002005</v>
          </cell>
          <cell r="B6549" t="str">
            <v>12" 400 POJK BLÅ</v>
          </cell>
        </row>
        <row r="6550">
          <cell r="A6550" t="str">
            <v>Y8D4002005</v>
          </cell>
          <cell r="B6550" t="str">
            <v>12" 400 POJK BLÅ</v>
          </cell>
        </row>
        <row r="6551">
          <cell r="A6551" t="str">
            <v>Y8D4002005</v>
          </cell>
          <cell r="B6551" t="str">
            <v>12" 400 POJK BLÅ</v>
          </cell>
        </row>
        <row r="6552">
          <cell r="A6552" t="str">
            <v>Y8D4012005</v>
          </cell>
          <cell r="B6552" t="str">
            <v>12" 401 FLICK ROSA</v>
          </cell>
        </row>
        <row r="6553">
          <cell r="A6553" t="str">
            <v>Y8D4012005</v>
          </cell>
          <cell r="B6553" t="str">
            <v>12" 401 FLICK ROSA</v>
          </cell>
        </row>
        <row r="6554">
          <cell r="A6554" t="str">
            <v>Y8D4012005</v>
          </cell>
          <cell r="B6554" t="str">
            <v>12" 401 FLICK ROSA</v>
          </cell>
        </row>
        <row r="6555">
          <cell r="A6555" t="str">
            <v>Y8D4033005</v>
          </cell>
          <cell r="B6555" t="str">
            <v>20" 403 POJK 3V UPAKTH SILV/SV</v>
          </cell>
        </row>
        <row r="6556">
          <cell r="A6556" t="str">
            <v>Y8D4033005</v>
          </cell>
          <cell r="B6556" t="str">
            <v>20" 403 POJK 3V UPAKTH SILV/SV</v>
          </cell>
        </row>
        <row r="6557">
          <cell r="A6557" t="str">
            <v>Y8D4033005</v>
          </cell>
          <cell r="B6557" t="str">
            <v>20" 403 POJK 3V UPAKTH SILV/SV</v>
          </cell>
        </row>
        <row r="6558">
          <cell r="A6558" t="str">
            <v>Y8D4202605</v>
          </cell>
          <cell r="B6558" t="str">
            <v>16" 420 POJK UPAKETH SILVE/SV</v>
          </cell>
        </row>
        <row r="6559">
          <cell r="A6559" t="str">
            <v>Y8D4202605</v>
          </cell>
          <cell r="B6559" t="str">
            <v>16" 420 POJK UPAKETH SILVE/SV</v>
          </cell>
        </row>
        <row r="6560">
          <cell r="A6560" t="str">
            <v>Y8D4202605</v>
          </cell>
          <cell r="B6560" t="str">
            <v>16" 420 POJK UPAKETH SILVE/SV</v>
          </cell>
        </row>
        <row r="6561">
          <cell r="A6561" t="str">
            <v>Y8D4302605</v>
          </cell>
          <cell r="B6561" t="str">
            <v>16" 430 FLICK MED PAKETH ROSA</v>
          </cell>
        </row>
        <row r="6562">
          <cell r="A6562" t="str">
            <v>Y8D4302605</v>
          </cell>
          <cell r="B6562" t="str">
            <v>16" 430 FLICK MED PAKETH ROSA</v>
          </cell>
        </row>
        <row r="6563">
          <cell r="A6563" t="str">
            <v>Y8D4302605</v>
          </cell>
          <cell r="B6563" t="str">
            <v>16" 430 FLICK MED PAKETH ROSA</v>
          </cell>
        </row>
        <row r="6564">
          <cell r="A6564" t="str">
            <v>Y8D4533005</v>
          </cell>
          <cell r="B6564" t="str">
            <v>20" 453 FLICK 3V M PAKETH BLÅ</v>
          </cell>
        </row>
        <row r="6565">
          <cell r="A6565" t="str">
            <v>Y8D4533005</v>
          </cell>
          <cell r="B6565" t="str">
            <v>20" 453 FLICK 3V M PAKETH BLÅ</v>
          </cell>
        </row>
        <row r="6566">
          <cell r="A6566" t="str">
            <v>Y8D4533005</v>
          </cell>
          <cell r="B6566" t="str">
            <v>20" 453 FLICK 3V M PAKETH BLÅ</v>
          </cell>
        </row>
        <row r="6567">
          <cell r="A6567" t="str">
            <v>Y8C4002001</v>
          </cell>
          <cell r="B6567" t="str">
            <v>12" BIKERZ POJK SVART</v>
          </cell>
        </row>
        <row r="6568">
          <cell r="A6568" t="str">
            <v>Y8C4002001</v>
          </cell>
          <cell r="B6568" t="str">
            <v>12" BIKERZ POJK SVART</v>
          </cell>
        </row>
        <row r="6569">
          <cell r="A6569" t="str">
            <v>Y8C4002001</v>
          </cell>
          <cell r="B6569" t="str">
            <v>12" BIKERZ POJK SVART</v>
          </cell>
        </row>
        <row r="6570">
          <cell r="A6570" t="str">
            <v>Y8C4012001</v>
          </cell>
          <cell r="B6570" t="str">
            <v>12" BIKERZ FLICK SILVER/ROSA</v>
          </cell>
        </row>
        <row r="6571">
          <cell r="A6571" t="str">
            <v>Y8C4012001</v>
          </cell>
          <cell r="B6571" t="str">
            <v>12" BIKERZ FLICK SILVER/ROSA</v>
          </cell>
        </row>
        <row r="6572">
          <cell r="A6572" t="str">
            <v>Y8C4012001</v>
          </cell>
          <cell r="B6572" t="str">
            <v>12" BIKERZ FLICK SILVER/ROSA</v>
          </cell>
        </row>
        <row r="6573">
          <cell r="A6573" t="str">
            <v>Y8C4012002</v>
          </cell>
          <cell r="B6573" t="str">
            <v>12" BIKERZ FLICK GULD/VIT</v>
          </cell>
        </row>
        <row r="6574">
          <cell r="A6574" t="str">
            <v>Y8C4012002</v>
          </cell>
          <cell r="B6574" t="str">
            <v>12" BIKERZ FLICK GULD/VIT</v>
          </cell>
        </row>
        <row r="6575">
          <cell r="A6575" t="str">
            <v>Y8C4012002</v>
          </cell>
          <cell r="B6575" t="str">
            <v>12" BIKERZ FLICK GULD/VIT</v>
          </cell>
        </row>
        <row r="6576">
          <cell r="A6576" t="str">
            <v>Y8C4033001</v>
          </cell>
          <cell r="B6576" t="str">
            <v>20" BIKERZ 403 P 3V ARMÉGRÖN</v>
          </cell>
        </row>
        <row r="6577">
          <cell r="A6577" t="str">
            <v>Y8C4033001</v>
          </cell>
          <cell r="B6577" t="str">
            <v>20" BIKERZ 403 P 3V ARMÉGRÖN</v>
          </cell>
        </row>
        <row r="6578">
          <cell r="A6578" t="str">
            <v>Y8C4033001</v>
          </cell>
          <cell r="B6578" t="str">
            <v>20" BIKERZ 403 P 3V ARMÉGRÖN</v>
          </cell>
        </row>
        <row r="6579">
          <cell r="A6579" t="str">
            <v>Y8C4202601</v>
          </cell>
          <cell r="B6579" t="str">
            <v>16" BIKERZ 420 POJK ARMÉGRÖN</v>
          </cell>
        </row>
        <row r="6580">
          <cell r="A6580" t="str">
            <v>Y8C4202601</v>
          </cell>
          <cell r="B6580" t="str">
            <v>16" BIKERZ 420 POJK ARMÉGRÖN</v>
          </cell>
        </row>
        <row r="6581">
          <cell r="A6581" t="str">
            <v>Y8C4202601</v>
          </cell>
          <cell r="B6581" t="str">
            <v>16" BIKERZ 420 POJK ARMÉGRÖN</v>
          </cell>
        </row>
        <row r="6582">
          <cell r="A6582" t="str">
            <v>Y8C4212601</v>
          </cell>
          <cell r="B6582" t="str">
            <v>16" BIKERZ 421 POJK BLÅ</v>
          </cell>
        </row>
        <row r="6583">
          <cell r="A6583" t="str">
            <v>Y8C4212601</v>
          </cell>
          <cell r="B6583" t="str">
            <v>16" BIKERZ 421 POJK BLÅ</v>
          </cell>
        </row>
        <row r="6584">
          <cell r="A6584" t="str">
            <v>Y8C4212601</v>
          </cell>
          <cell r="B6584" t="str">
            <v>16" BIKERZ 421 POJK BLÅ</v>
          </cell>
        </row>
        <row r="6585">
          <cell r="A6585" t="str">
            <v>Y8C4263001</v>
          </cell>
          <cell r="B6585" t="str">
            <v>$ 20" BIKERZ 426 P 6V SVART</v>
          </cell>
        </row>
        <row r="6586">
          <cell r="A6586" t="str">
            <v>Y8C4263001</v>
          </cell>
          <cell r="B6586" t="str">
            <v>$ 20" BIKERZ 426 P 6V SVART</v>
          </cell>
        </row>
        <row r="6587">
          <cell r="A6587" t="str">
            <v>Y8C4263001</v>
          </cell>
          <cell r="B6587" t="str">
            <v>$ 20" BIKERZ 426 P 6V SVART</v>
          </cell>
        </row>
        <row r="6588">
          <cell r="A6588" t="str">
            <v>Y8C4302601</v>
          </cell>
          <cell r="B6588" t="str">
            <v>16" BIKERZ 430 FLICK ROSA/SILV</v>
          </cell>
        </row>
        <row r="6589">
          <cell r="A6589" t="str">
            <v>Y8C4302601</v>
          </cell>
          <cell r="B6589" t="str">
            <v>16" BIKERZ 430 FLICK ROSA/SILV</v>
          </cell>
        </row>
        <row r="6590">
          <cell r="A6590" t="str">
            <v>Y8C4302601</v>
          </cell>
          <cell r="B6590" t="str">
            <v>16" BIKERZ 430 FLICK ROSA/SILV</v>
          </cell>
        </row>
        <row r="6591">
          <cell r="A6591" t="str">
            <v>Y8C4302602</v>
          </cell>
          <cell r="B6591" t="str">
            <v>16" BIKERZ 430 FLICK VIT/GULD</v>
          </cell>
        </row>
        <row r="6592">
          <cell r="A6592" t="str">
            <v>Y8C4302602</v>
          </cell>
          <cell r="B6592" t="str">
            <v>16" BIKERZ 430 FLICK VIT/GULD</v>
          </cell>
        </row>
        <row r="6593">
          <cell r="A6593" t="str">
            <v>Y8C4302602</v>
          </cell>
          <cell r="B6593" t="str">
            <v>16" BIKERZ 430 FLICK VIT/GULD</v>
          </cell>
        </row>
        <row r="6594">
          <cell r="A6594" t="str">
            <v>Y8C4402601</v>
          </cell>
          <cell r="B6594" t="str">
            <v>16" BIKERZ 440 POJK SVART</v>
          </cell>
        </row>
        <row r="6595">
          <cell r="A6595" t="str">
            <v>Y8C4402601</v>
          </cell>
          <cell r="B6595" t="str">
            <v>16" BIKERZ 440 POJK SVART</v>
          </cell>
        </row>
        <row r="6596">
          <cell r="A6596" t="str">
            <v>Y8C4402601</v>
          </cell>
          <cell r="B6596" t="str">
            <v>16" BIKERZ 440 POJK SVART</v>
          </cell>
        </row>
        <row r="6597">
          <cell r="A6597" t="str">
            <v>Y8C4503003</v>
          </cell>
          <cell r="B6597" t="str">
            <v>20" BIKERZ 450 F 0V RÖD</v>
          </cell>
        </row>
        <row r="6598">
          <cell r="A6598" t="str">
            <v>Y8C4503003</v>
          </cell>
          <cell r="B6598" t="str">
            <v>20" BIKERZ 450 F 0V RÖD</v>
          </cell>
        </row>
        <row r="6599">
          <cell r="A6599" t="str">
            <v>Y8C4503003</v>
          </cell>
          <cell r="B6599" t="str">
            <v>20" BIKERZ 450 F 0V RÖD</v>
          </cell>
        </row>
        <row r="6600">
          <cell r="A6600" t="str">
            <v>Y8C4533003</v>
          </cell>
          <cell r="B6600" t="str">
            <v>20" BIKERZ 453 F 3V RÖD</v>
          </cell>
        </row>
        <row r="6601">
          <cell r="A6601" t="str">
            <v>Y8C4533003</v>
          </cell>
          <cell r="B6601" t="str">
            <v>20" BIKERZ 453 F 3V RÖD</v>
          </cell>
        </row>
        <row r="6602">
          <cell r="A6602" t="str">
            <v>Y8C4533003</v>
          </cell>
          <cell r="B6602" t="str">
            <v>20" BIKERZ 453 F 3V RÖD</v>
          </cell>
        </row>
        <row r="6603">
          <cell r="A6603" t="str">
            <v>Y8C4633001</v>
          </cell>
          <cell r="B6603" t="str">
            <v>20" BIKERZ 463 P 3V BLÅ</v>
          </cell>
        </row>
        <row r="6604">
          <cell r="A6604" t="str">
            <v>Y8C4633001</v>
          </cell>
          <cell r="B6604" t="str">
            <v>20" BIKERZ 463 P 3V BLÅ</v>
          </cell>
        </row>
        <row r="6605">
          <cell r="A6605" t="str">
            <v>Y8C4633001</v>
          </cell>
          <cell r="B6605" t="str">
            <v>20" BIKERZ 463 P 3V BLÅ</v>
          </cell>
        </row>
        <row r="6606">
          <cell r="A6606" t="str">
            <v>Y8C4803001</v>
          </cell>
          <cell r="B6606" t="str">
            <v>20" BIKERZ 480 P 0V MÖRKBRUN</v>
          </cell>
        </row>
        <row r="6607">
          <cell r="A6607" t="str">
            <v>Y8C4803001</v>
          </cell>
          <cell r="B6607" t="str">
            <v>20" BIKERZ 480 P 0V MÖRKBRUN</v>
          </cell>
        </row>
        <row r="6608">
          <cell r="A6608" t="str">
            <v>Y8C4803001</v>
          </cell>
          <cell r="B6608" t="str">
            <v>20" BIKERZ 480 P 0V MÖRKBRUN</v>
          </cell>
        </row>
        <row r="6609">
          <cell r="A6609" t="str">
            <v>Y8M4002001</v>
          </cell>
          <cell r="B6609" t="str">
            <v>12" 400 0-V BLÅ STÖDHJUL</v>
          </cell>
        </row>
        <row r="6610">
          <cell r="A6610" t="str">
            <v>Y8M4002001</v>
          </cell>
          <cell r="B6610" t="str">
            <v>12" 400 0-V BLÅ STÖDHJUL</v>
          </cell>
        </row>
        <row r="6611">
          <cell r="A6611" t="str">
            <v>Y8M4002001</v>
          </cell>
          <cell r="B6611" t="str">
            <v>12" 400 0-V BLÅ STÖDHJUL</v>
          </cell>
        </row>
        <row r="6612">
          <cell r="A6612" t="str">
            <v>Y8M4202601</v>
          </cell>
          <cell r="B6612" t="str">
            <v>16" 420 0-V BLÅ</v>
          </cell>
        </row>
        <row r="6613">
          <cell r="A6613" t="str">
            <v>Y8M4202601</v>
          </cell>
          <cell r="B6613" t="str">
            <v>16" 420 0-V BLÅ</v>
          </cell>
        </row>
        <row r="6614">
          <cell r="A6614" t="str">
            <v>Y8M4202601</v>
          </cell>
          <cell r="B6614" t="str">
            <v>16" 420 0-V BLÅ</v>
          </cell>
        </row>
        <row r="6615">
          <cell r="A6615" t="str">
            <v>Y8M4302601</v>
          </cell>
          <cell r="B6615" t="str">
            <v>16" 430 0-V RÖD KORG</v>
          </cell>
        </row>
        <row r="6616">
          <cell r="A6616" t="str">
            <v>Y8M4302601</v>
          </cell>
          <cell r="B6616" t="str">
            <v>16" 430 0-V RÖD KORG</v>
          </cell>
        </row>
        <row r="6617">
          <cell r="A6617" t="str">
            <v>Y8M4302601</v>
          </cell>
          <cell r="B6617" t="str">
            <v>16" 430 0-V RÖD KORG</v>
          </cell>
        </row>
        <row r="6618">
          <cell r="A6618" t="str">
            <v>Y8M4503001</v>
          </cell>
          <cell r="B6618" t="str">
            <v>20" 450 0-V RÖD KORG</v>
          </cell>
        </row>
        <row r="6619">
          <cell r="A6619" t="str">
            <v>Y8M4503001</v>
          </cell>
          <cell r="B6619" t="str">
            <v>20" 450 0-V RÖD KORG</v>
          </cell>
        </row>
        <row r="6620">
          <cell r="A6620" t="str">
            <v>Y8M4503001</v>
          </cell>
          <cell r="B6620" t="str">
            <v>20" 450 0-V RÖD KORG</v>
          </cell>
        </row>
        <row r="6621">
          <cell r="A6621" t="str">
            <v>Y8M4803001</v>
          </cell>
          <cell r="B6621" t="str">
            <v>20" 480 0 VÄXL BLÅ</v>
          </cell>
        </row>
        <row r="6622">
          <cell r="A6622" t="str">
            <v>Y8M4803001</v>
          </cell>
          <cell r="B6622" t="str">
            <v>20" 480 0 VÄXL BLÅ</v>
          </cell>
        </row>
        <row r="6623">
          <cell r="A6623" t="str">
            <v>Y8M4803001</v>
          </cell>
          <cell r="B6623" t="str">
            <v>20" 480 0 VÄXL BLÅ</v>
          </cell>
        </row>
        <row r="6624">
          <cell r="A6624" t="str">
            <v>Y8C0074601</v>
          </cell>
          <cell r="B6624" t="str">
            <v>ULTIMA 27V 46CM VIT/ORANGE</v>
          </cell>
        </row>
        <row r="6625">
          <cell r="A6625" t="str">
            <v>Y8C0074601</v>
          </cell>
          <cell r="B6625" t="str">
            <v>ULTIMA 27V 46CM VIT/ORANGE</v>
          </cell>
        </row>
        <row r="6626">
          <cell r="A6626" t="str">
            <v>Y8C0074601</v>
          </cell>
          <cell r="B6626" t="str">
            <v>ULTIMA 27V 46CM VIT/ORANGE</v>
          </cell>
        </row>
        <row r="6627">
          <cell r="A6627" t="str">
            <v>Y8C0075101</v>
          </cell>
          <cell r="B6627" t="str">
            <v>ULTIMA 27V 51CM VIT/ORANGE</v>
          </cell>
        </row>
        <row r="6628">
          <cell r="A6628" t="str">
            <v>Y8C0075101</v>
          </cell>
          <cell r="B6628" t="str">
            <v>ULTIMA 27V 51CM VIT/ORANGE</v>
          </cell>
        </row>
        <row r="6629">
          <cell r="A6629" t="str">
            <v>Y8C0075101</v>
          </cell>
          <cell r="B6629" t="str">
            <v>ULTIMA 27V 51CM VIT/ORANGE</v>
          </cell>
        </row>
        <row r="6630">
          <cell r="A6630" t="str">
            <v>Y8C0093801</v>
          </cell>
          <cell r="B6630" t="str">
            <v>DIRT 009 9V 38CM GRÖN</v>
          </cell>
        </row>
        <row r="6631">
          <cell r="A6631" t="str">
            <v>Y8C0093801</v>
          </cell>
          <cell r="B6631" t="str">
            <v>DIRT 009 9V 38CM GRÖN</v>
          </cell>
        </row>
        <row r="6632">
          <cell r="A6632" t="str">
            <v>Y8C0093801</v>
          </cell>
          <cell r="B6632" t="str">
            <v>DIRT 009 9V 38CM GRÖN</v>
          </cell>
        </row>
        <row r="6633">
          <cell r="A6633" t="str">
            <v>Y8C0193801</v>
          </cell>
          <cell r="B6633" t="str">
            <v>DIRT 019 9V 38CM BLÅ</v>
          </cell>
        </row>
        <row r="6634">
          <cell r="A6634" t="str">
            <v>Y8C0193801</v>
          </cell>
          <cell r="B6634" t="str">
            <v>DIRT 019 9V 38CM BLÅ</v>
          </cell>
        </row>
        <row r="6635">
          <cell r="A6635" t="str">
            <v>Y8C0193801</v>
          </cell>
          <cell r="B6635" t="str">
            <v>DIRT 019 9V 38CM BLÅ</v>
          </cell>
        </row>
        <row r="6636">
          <cell r="A6636" t="str">
            <v>Y8C0263801</v>
          </cell>
          <cell r="B6636" t="str">
            <v>DIRT 026 16V 38CM GRÖN/GRÖN</v>
          </cell>
        </row>
        <row r="6637">
          <cell r="A6637" t="str">
            <v>Y8C0263801</v>
          </cell>
          <cell r="B6637" t="str">
            <v>DIRT 026 16V 38CM GRÖN/GRÖN</v>
          </cell>
        </row>
        <row r="6638">
          <cell r="A6638" t="str">
            <v>Y8C0263801</v>
          </cell>
          <cell r="B6638" t="str">
            <v>DIRT 026 16V 38CM GRÖN/GRÖN</v>
          </cell>
        </row>
        <row r="6639">
          <cell r="A6639" t="str">
            <v>Y8C0264301</v>
          </cell>
          <cell r="B6639" t="str">
            <v>DIRT 026 16V 43CM GRÖN/GRÖN</v>
          </cell>
        </row>
        <row r="6640">
          <cell r="A6640" t="str">
            <v>Y8C0264301</v>
          </cell>
          <cell r="B6640" t="str">
            <v>DIRT 026 16V 43CM GRÖN/GRÖN</v>
          </cell>
        </row>
        <row r="6641">
          <cell r="A6641" t="str">
            <v>Y8C0264301</v>
          </cell>
          <cell r="B6641" t="str">
            <v>DIRT 026 16V 43CM GRÖN/GRÖN</v>
          </cell>
        </row>
        <row r="6642">
          <cell r="A6642" t="str">
            <v>Y8C0374601</v>
          </cell>
          <cell r="B6642" t="str">
            <v>RIMFAXE 27V 46CM SVART METALLI</v>
          </cell>
        </row>
        <row r="6643">
          <cell r="A6643" t="str">
            <v>Y8C0374601</v>
          </cell>
          <cell r="B6643" t="str">
            <v>RIMFAXE 27V 46CM SVART METALLI</v>
          </cell>
        </row>
        <row r="6644">
          <cell r="A6644" t="str">
            <v>Y8C0374601</v>
          </cell>
          <cell r="B6644" t="str">
            <v>RIMFAXE 27V 46CM SVART METALLI</v>
          </cell>
        </row>
        <row r="6645">
          <cell r="A6645" t="str">
            <v>Y8C0375101</v>
          </cell>
          <cell r="B6645" t="str">
            <v>RIMFAXE 27V 51CM SVART METALLI</v>
          </cell>
        </row>
        <row r="6646">
          <cell r="A6646" t="str">
            <v>Y8C0375101</v>
          </cell>
          <cell r="B6646" t="str">
            <v>RIMFAXE 27V 51CM SVART METALLI</v>
          </cell>
        </row>
        <row r="6647">
          <cell r="A6647" t="str">
            <v>Y8C0375101</v>
          </cell>
          <cell r="B6647" t="str">
            <v>RIMFAXE 27V 51CM SVART METALLI</v>
          </cell>
        </row>
        <row r="6648">
          <cell r="A6648" t="str">
            <v>Y8C0773801</v>
          </cell>
          <cell r="B6648" t="str">
            <v>ULTIMA 24" 27V 38CM VIT/ORANGE</v>
          </cell>
        </row>
        <row r="6649">
          <cell r="A6649" t="str">
            <v>Y8C0773801</v>
          </cell>
          <cell r="B6649" t="str">
            <v>ULTIMA 24" 27V 38CM VIT/ORANGE</v>
          </cell>
        </row>
        <row r="6650">
          <cell r="A6650" t="str">
            <v>Y8C0773801</v>
          </cell>
          <cell r="B6650" t="str">
            <v>ULTIMA 24" 27V 38CM VIT/ORANGE</v>
          </cell>
        </row>
        <row r="6651">
          <cell r="A6651" t="str">
            <v>Y8CC374411</v>
          </cell>
          <cell r="B6651" t="str">
            <v>GRAM 27V 44CM SVART</v>
          </cell>
        </row>
        <row r="6652">
          <cell r="A6652" t="str">
            <v>Y8CC374411</v>
          </cell>
          <cell r="B6652" t="str">
            <v>GRAM 27V 44CM SVART</v>
          </cell>
        </row>
        <row r="6653">
          <cell r="A6653" t="str">
            <v>Y8CC374411</v>
          </cell>
          <cell r="B6653" t="str">
            <v>GRAM 27V 44CM SVART</v>
          </cell>
        </row>
        <row r="6654">
          <cell r="A6654" t="str">
            <v>Y8CC374911</v>
          </cell>
          <cell r="B6654" t="str">
            <v>GRAM 27V 49CM SVART</v>
          </cell>
        </row>
        <row r="6655">
          <cell r="A6655" t="str">
            <v>Y8CC374911</v>
          </cell>
          <cell r="B6655" t="str">
            <v>GRAM 27V 49CM SVART</v>
          </cell>
        </row>
        <row r="6656">
          <cell r="A6656" t="str">
            <v>Y8CC374911</v>
          </cell>
          <cell r="B6656" t="str">
            <v>GRAM 27V 49CM SVART</v>
          </cell>
        </row>
        <row r="6657">
          <cell r="A6657" t="str">
            <v>Y8CC375411</v>
          </cell>
          <cell r="B6657" t="str">
            <v>GRAM 27V 54CM SVART</v>
          </cell>
        </row>
        <row r="6658">
          <cell r="A6658" t="str">
            <v>Y8CC375411</v>
          </cell>
          <cell r="B6658" t="str">
            <v>GRAM 27V 54CM SVART</v>
          </cell>
        </row>
        <row r="6659">
          <cell r="A6659" t="str">
            <v>Y8CC375411</v>
          </cell>
          <cell r="B6659" t="str">
            <v>GRAM 27V 54CM SVART</v>
          </cell>
        </row>
        <row r="6660">
          <cell r="A6660" t="str">
            <v>Y8C1044301</v>
          </cell>
          <cell r="B6660" t="str">
            <v>MTB 104 H 24V 43CM SVART/TITAN</v>
          </cell>
        </row>
        <row r="6661">
          <cell r="A6661" t="str">
            <v>Y8C1044301</v>
          </cell>
          <cell r="B6661" t="str">
            <v>MTB 104 H 24V 43CM SVART/TITAN</v>
          </cell>
        </row>
        <row r="6662">
          <cell r="A6662" t="str">
            <v>Y8C1044301</v>
          </cell>
          <cell r="B6662" t="str">
            <v>MTB 104 H 24V 43CM SVART/TITAN</v>
          </cell>
        </row>
        <row r="6663">
          <cell r="A6663" t="str">
            <v>Y8C1044701</v>
          </cell>
          <cell r="B6663" t="str">
            <v>MTB 104 H 24V 47CM SVART/TITAN</v>
          </cell>
        </row>
        <row r="6664">
          <cell r="A6664" t="str">
            <v>Y8C1044701</v>
          </cell>
          <cell r="B6664" t="str">
            <v>MTB 104 H 24V 47CM SVART/TITAN</v>
          </cell>
        </row>
        <row r="6665">
          <cell r="A6665" t="str">
            <v>Y8C1044701</v>
          </cell>
          <cell r="B6665" t="str">
            <v>MTB 104 H 24V 47CM SVART/TITAN</v>
          </cell>
        </row>
        <row r="6666">
          <cell r="A6666" t="str">
            <v>Y8C1045101</v>
          </cell>
          <cell r="B6666" t="str">
            <v>MTB 104 H 24V 51CM SVART/TITAN</v>
          </cell>
        </row>
        <row r="6667">
          <cell r="A6667" t="str">
            <v>Y8C1045101</v>
          </cell>
          <cell r="B6667" t="str">
            <v>MTB 104 H 24V 51CM SVART/TITAN</v>
          </cell>
        </row>
        <row r="6668">
          <cell r="A6668" t="str">
            <v>Y8C1045101</v>
          </cell>
          <cell r="B6668" t="str">
            <v>MTB 104 H 24V 51CM SVART/TITAN</v>
          </cell>
        </row>
        <row r="6669">
          <cell r="A6669" t="str">
            <v>Y8C1045501</v>
          </cell>
          <cell r="B6669" t="str">
            <v>MTB 104 H 24V 55CM SVART/TITAN</v>
          </cell>
        </row>
        <row r="6670">
          <cell r="A6670" t="str">
            <v>Y8C1045501</v>
          </cell>
          <cell r="B6670" t="str">
            <v>MTB 104 H 24V 55CM SVART/TITAN</v>
          </cell>
        </row>
        <row r="6671">
          <cell r="A6671" t="str">
            <v>Y8C1045501</v>
          </cell>
          <cell r="B6671" t="str">
            <v>MTB 104 H 24V 55CM SVART/TITAN</v>
          </cell>
        </row>
        <row r="6672">
          <cell r="A6672" t="str">
            <v>Y8C1144301</v>
          </cell>
          <cell r="B6672" t="str">
            <v>MTB 114 D 24V 43CM VIT PÄRL TI</v>
          </cell>
        </row>
        <row r="6673">
          <cell r="A6673" t="str">
            <v>Y8C1144301</v>
          </cell>
          <cell r="B6673" t="str">
            <v>MTB 114 D 24V 43CM VIT PÄRL TI</v>
          </cell>
        </row>
        <row r="6674">
          <cell r="A6674" t="str">
            <v>Y8C1144301</v>
          </cell>
          <cell r="B6674" t="str">
            <v>MTB 114 D 24V 43CM VIT PÄRL TI</v>
          </cell>
        </row>
        <row r="6675">
          <cell r="A6675" t="str">
            <v>Y8C1144701</v>
          </cell>
          <cell r="B6675" t="str">
            <v>MTB 114 D 24V 47CM VIT PÄRL TI</v>
          </cell>
        </row>
        <row r="6676">
          <cell r="A6676" t="str">
            <v>Y8C1144701</v>
          </cell>
          <cell r="B6676" t="str">
            <v>MTB 114 D 24V 47CM VIT PÄRL TI</v>
          </cell>
        </row>
        <row r="6677">
          <cell r="A6677" t="str">
            <v>Y8C1144701</v>
          </cell>
          <cell r="B6677" t="str">
            <v>MTB 114 D 24V 47CM VIT PÄRL TI</v>
          </cell>
        </row>
        <row r="6678">
          <cell r="A6678" t="str">
            <v>Y8C1145101</v>
          </cell>
          <cell r="B6678" t="str">
            <v>MTB 114 D 24V 51CM VIT PÄRL TI</v>
          </cell>
        </row>
        <row r="6679">
          <cell r="A6679" t="str">
            <v>Y8C1145101</v>
          </cell>
          <cell r="B6679" t="str">
            <v>MTB 114 D 24V 51CM VIT PÄRL TI</v>
          </cell>
        </row>
        <row r="6680">
          <cell r="A6680" t="str">
            <v>Y8C1145101</v>
          </cell>
          <cell r="B6680" t="str">
            <v>MTB 114 D 24V 51CM VIT PÄRL TI</v>
          </cell>
        </row>
        <row r="6681">
          <cell r="A6681" t="str">
            <v>Y8C7045101</v>
          </cell>
          <cell r="B6681" t="str">
            <v>SPORT 704 H 24V 51CM GRÅBLÅ</v>
          </cell>
        </row>
        <row r="6682">
          <cell r="A6682" t="str">
            <v>Y8C7045101</v>
          </cell>
          <cell r="B6682" t="str">
            <v>SPORT 704 H 24V 51CM GRÅBLÅ</v>
          </cell>
        </row>
        <row r="6683">
          <cell r="A6683" t="str">
            <v>Y8C7045101</v>
          </cell>
          <cell r="B6683" t="str">
            <v>SPORT 704 H 24V 51CM GRÅBLÅ</v>
          </cell>
        </row>
        <row r="6684">
          <cell r="A6684" t="str">
            <v>Y8C7045102</v>
          </cell>
          <cell r="B6684" t="str">
            <v>SPORT 704 H 24V 51CM SVART MET</v>
          </cell>
        </row>
        <row r="6685">
          <cell r="A6685" t="str">
            <v>Y8C7045102</v>
          </cell>
          <cell r="B6685" t="str">
            <v>SPORT 704 H 24V 51CM SVART MET</v>
          </cell>
        </row>
        <row r="6686">
          <cell r="A6686" t="str">
            <v>Y8C7045102</v>
          </cell>
          <cell r="B6686" t="str">
            <v>SPORT 704 H 24V 51CM SVART MET</v>
          </cell>
        </row>
        <row r="6687">
          <cell r="A6687" t="str">
            <v>Y8C7045501</v>
          </cell>
          <cell r="B6687" t="str">
            <v>SPORT 704 H 24V 55CM GRÅBLÅ</v>
          </cell>
        </row>
        <row r="6688">
          <cell r="A6688" t="str">
            <v>Y8C7045501</v>
          </cell>
          <cell r="B6688" t="str">
            <v>SPORT 704 H 24V 55CM GRÅBLÅ</v>
          </cell>
        </row>
        <row r="6689">
          <cell r="A6689" t="str">
            <v>Y8C7045501</v>
          </cell>
          <cell r="B6689" t="str">
            <v>SPORT 704 H 24V 55CM GRÅBLÅ</v>
          </cell>
        </row>
        <row r="6690">
          <cell r="A6690" t="str">
            <v>Y8C7045502</v>
          </cell>
          <cell r="B6690" t="str">
            <v>SPORT 704 H 24V 55CM SVART MET</v>
          </cell>
        </row>
        <row r="6691">
          <cell r="A6691" t="str">
            <v>Y8C7045502</v>
          </cell>
          <cell r="B6691" t="str">
            <v>SPORT 704 H 24V 55CM SVART MET</v>
          </cell>
        </row>
        <row r="6692">
          <cell r="A6692" t="str">
            <v>Y8C7045502</v>
          </cell>
          <cell r="B6692" t="str">
            <v>SPORT 704 H 24V 55CM SVART MET</v>
          </cell>
        </row>
        <row r="6693">
          <cell r="A6693" t="str">
            <v>Y8C7045901</v>
          </cell>
          <cell r="B6693" t="str">
            <v>SPORT 704 H 24V 59CM GRÅBLÅ</v>
          </cell>
        </row>
        <row r="6694">
          <cell r="A6694" t="str">
            <v>Y8C7045901</v>
          </cell>
          <cell r="B6694" t="str">
            <v>SPORT 704 H 24V 59CM GRÅBLÅ</v>
          </cell>
        </row>
        <row r="6695">
          <cell r="A6695" t="str">
            <v>Y8C7045901</v>
          </cell>
          <cell r="B6695" t="str">
            <v>SPORT 704 H 24V 59CM GRÅBLÅ</v>
          </cell>
        </row>
        <row r="6696">
          <cell r="A6696" t="str">
            <v>Y8C7045902</v>
          </cell>
          <cell r="B6696" t="str">
            <v>SPORT 704 H 24V 59CM SVART MET</v>
          </cell>
        </row>
        <row r="6697">
          <cell r="A6697" t="str">
            <v>Y8C7045902</v>
          </cell>
          <cell r="B6697" t="str">
            <v>SPORT 704 H 24V 59CM SVART MET</v>
          </cell>
        </row>
        <row r="6698">
          <cell r="A6698" t="str">
            <v>Y8C7045902</v>
          </cell>
          <cell r="B6698" t="str">
            <v>SPORT 704 H 24V 59CM SVART MET</v>
          </cell>
        </row>
        <row r="6699">
          <cell r="A6699" t="str">
            <v>Y8M4012001</v>
          </cell>
          <cell r="B6699" t="str">
            <v>12" 401 0-V RÖD SÖDHJUL</v>
          </cell>
        </row>
        <row r="6700">
          <cell r="A6700" t="str">
            <v>Y8M4012001</v>
          </cell>
          <cell r="B6700" t="str">
            <v>12" 401 0-V RÖD SÖDHJUL</v>
          </cell>
        </row>
        <row r="6701">
          <cell r="A6701" t="str">
            <v>Y8M4012001</v>
          </cell>
          <cell r="B6701" t="str">
            <v>12" 401 0-V RÖD SÖDHJUL</v>
          </cell>
        </row>
        <row r="6702">
          <cell r="A6702" t="str">
            <v>Y8C7145101</v>
          </cell>
          <cell r="B6702" t="str">
            <v>SPORT 714 D 24V 51CM MÖRKRÖD</v>
          </cell>
        </row>
        <row r="6703">
          <cell r="A6703" t="str">
            <v>Y8C7145101</v>
          </cell>
          <cell r="B6703" t="str">
            <v>SPORT 714 D 24V 51CM MÖRKRÖD</v>
          </cell>
        </row>
        <row r="6704">
          <cell r="A6704" t="str">
            <v>Y8C7145101</v>
          </cell>
          <cell r="B6704" t="str">
            <v>SPORT 714 D 24V 51CM MÖRKRÖD</v>
          </cell>
        </row>
        <row r="6705">
          <cell r="A6705" t="str">
            <v>Y8C7145102</v>
          </cell>
          <cell r="B6705" t="str">
            <v>SPORT 714 D 24V 51CM SVART</v>
          </cell>
        </row>
        <row r="6706">
          <cell r="A6706" t="str">
            <v>Y8C7145102</v>
          </cell>
          <cell r="B6706" t="str">
            <v>SPORT 714 D 24V 51CM SVART</v>
          </cell>
        </row>
        <row r="6707">
          <cell r="A6707" t="str">
            <v>Y8C7145102</v>
          </cell>
          <cell r="B6707" t="str">
            <v>SPORT 714 D 24V 51CM SVART</v>
          </cell>
        </row>
        <row r="6708">
          <cell r="A6708" t="str">
            <v>Y8C7145501</v>
          </cell>
          <cell r="B6708" t="str">
            <v>SPORT 714 D 24V 55CM MÖRKRÖD</v>
          </cell>
        </row>
        <row r="6709">
          <cell r="A6709" t="str">
            <v>Y8C7145501</v>
          </cell>
          <cell r="B6709" t="str">
            <v>SPORT 714 D 24V 55CM MÖRKRÖD</v>
          </cell>
        </row>
        <row r="6710">
          <cell r="A6710" t="str">
            <v>Y8C7145501</v>
          </cell>
          <cell r="B6710" t="str">
            <v>SPORT 714 D 24V 55CM MÖRKRÖD</v>
          </cell>
        </row>
        <row r="6711">
          <cell r="A6711" t="str">
            <v>Y8C7145502</v>
          </cell>
          <cell r="B6711" t="str">
            <v>SPORT 714 D 24V 55CM SVART</v>
          </cell>
        </row>
        <row r="6712">
          <cell r="A6712" t="str">
            <v>Y8C7145502</v>
          </cell>
          <cell r="B6712" t="str">
            <v>SPORT 714 D 24V 55CM SVART</v>
          </cell>
        </row>
        <row r="6713">
          <cell r="A6713" t="str">
            <v>Y8C7145502</v>
          </cell>
          <cell r="B6713" t="str">
            <v>SPORT 714 D 24V 55CM SVART</v>
          </cell>
        </row>
        <row r="6714">
          <cell r="A6714" t="str">
            <v>Y8D7875105</v>
          </cell>
          <cell r="B6714" t="str">
            <v>SPORT 787 H 7V  51CM SVARTMETA</v>
          </cell>
        </row>
        <row r="6715">
          <cell r="A6715" t="str">
            <v>Y8D7875105</v>
          </cell>
          <cell r="B6715" t="str">
            <v>SPORT 787 H 7V  51CM SVARTMETA</v>
          </cell>
        </row>
        <row r="6716">
          <cell r="A6716" t="str">
            <v>Y8D7875105</v>
          </cell>
          <cell r="B6716" t="str">
            <v>SPORT 787 H 7V  51CM SVARTMETA</v>
          </cell>
        </row>
        <row r="6717">
          <cell r="A6717" t="str">
            <v>Y8D7875505</v>
          </cell>
          <cell r="B6717" t="str">
            <v>SPORT 787 H 7V  55CM SVARTMETA</v>
          </cell>
        </row>
        <row r="6718">
          <cell r="A6718" t="str">
            <v>Y8D7875505</v>
          </cell>
          <cell r="B6718" t="str">
            <v>SPORT 787 H 7V  55CM SVARTMETA</v>
          </cell>
        </row>
        <row r="6719">
          <cell r="A6719" t="str">
            <v>Y8D7875505</v>
          </cell>
          <cell r="B6719" t="str">
            <v>SPORT 787 H 7V  55CM SVARTMETA</v>
          </cell>
        </row>
        <row r="6720">
          <cell r="A6720" t="str">
            <v>Y8D7875905</v>
          </cell>
          <cell r="B6720" t="str">
            <v>SPORT 787 H 7V  59CM SVARTMETA</v>
          </cell>
        </row>
        <row r="6721">
          <cell r="A6721" t="str">
            <v>Y8D7875905</v>
          </cell>
          <cell r="B6721" t="str">
            <v>SPORT 787 H 7V  59CM SVARTMETA</v>
          </cell>
        </row>
        <row r="6722">
          <cell r="A6722" t="str">
            <v>Y8D7875905</v>
          </cell>
          <cell r="B6722" t="str">
            <v>SPORT 787 H 7V  59CM SVARTMETA</v>
          </cell>
        </row>
        <row r="6723">
          <cell r="A6723" t="str">
            <v>Y8C7285101</v>
          </cell>
          <cell r="B6723" t="str">
            <v>TARFEK H 8V 51CM SILVER</v>
          </cell>
        </row>
        <row r="6724">
          <cell r="A6724" t="str">
            <v>Y8C7285101</v>
          </cell>
          <cell r="B6724" t="str">
            <v>TARFEK H 8V 51CM SILVER</v>
          </cell>
        </row>
        <row r="6725">
          <cell r="A6725" t="str">
            <v>Y8C7285101</v>
          </cell>
          <cell r="B6725" t="str">
            <v>TARFEK H 8V 51CM SILVER</v>
          </cell>
        </row>
        <row r="6726">
          <cell r="A6726" t="str">
            <v>Y8C7285102</v>
          </cell>
          <cell r="B6726" t="str">
            <v>TARFEK H 8V 51CM SVART</v>
          </cell>
        </row>
        <row r="6727">
          <cell r="A6727" t="str">
            <v>Y8C7285102</v>
          </cell>
          <cell r="B6727" t="str">
            <v>TARFEK H 8V 51CM SVART</v>
          </cell>
        </row>
        <row r="6728">
          <cell r="A6728" t="str">
            <v>Y8C7285102</v>
          </cell>
          <cell r="B6728" t="str">
            <v>TARFEK H 8V 51CM SVART</v>
          </cell>
        </row>
        <row r="6729">
          <cell r="A6729" t="str">
            <v>Y8C7285501</v>
          </cell>
          <cell r="B6729" t="str">
            <v>TARFEK H 8V 55CM SILVER</v>
          </cell>
        </row>
        <row r="6730">
          <cell r="A6730" t="str">
            <v>Y8C7285501</v>
          </cell>
          <cell r="B6730" t="str">
            <v>TARFEK H 8V 55CM SILVER</v>
          </cell>
        </row>
        <row r="6731">
          <cell r="A6731" t="str">
            <v>Y8C7285501</v>
          </cell>
          <cell r="B6731" t="str">
            <v>TARFEK H 8V 55CM SILVER</v>
          </cell>
        </row>
        <row r="6732">
          <cell r="A6732" t="str">
            <v>Y8C7285502</v>
          </cell>
          <cell r="B6732" t="str">
            <v>TARFEK H 8V 55CM SVART</v>
          </cell>
        </row>
        <row r="6733">
          <cell r="A6733" t="str">
            <v>Y8C7285502</v>
          </cell>
          <cell r="B6733" t="str">
            <v>TARFEK H 8V 55CM SVART</v>
          </cell>
        </row>
        <row r="6734">
          <cell r="A6734" t="str">
            <v>Y8C7285502</v>
          </cell>
          <cell r="B6734" t="str">
            <v>TARFEK H 8V 55CM SVART</v>
          </cell>
        </row>
        <row r="6735">
          <cell r="A6735" t="str">
            <v>Y8C7285901</v>
          </cell>
          <cell r="B6735" t="str">
            <v>TARFEK H 8V 59CM SILVER</v>
          </cell>
        </row>
        <row r="6736">
          <cell r="A6736" t="str">
            <v>Y8C7285901</v>
          </cell>
          <cell r="B6736" t="str">
            <v>TARFEK H 8V 59CM SILVER</v>
          </cell>
        </row>
        <row r="6737">
          <cell r="A6737" t="str">
            <v>Y8C7285901</v>
          </cell>
          <cell r="B6737" t="str">
            <v>TARFEK H 8V 59CM SILVER</v>
          </cell>
        </row>
        <row r="6738">
          <cell r="A6738" t="str">
            <v>Y8C7285902</v>
          </cell>
          <cell r="B6738" t="str">
            <v>TARFEK H 8V 59CM SVART</v>
          </cell>
        </row>
        <row r="6739">
          <cell r="A6739" t="str">
            <v>Y8C7285902</v>
          </cell>
          <cell r="B6739" t="str">
            <v>TARFEK H 8V 59CM SVART</v>
          </cell>
        </row>
        <row r="6740">
          <cell r="A6740" t="str">
            <v>Y8C7285902</v>
          </cell>
          <cell r="B6740" t="str">
            <v>TARFEK H 8V 59CM SVART</v>
          </cell>
        </row>
        <row r="6741">
          <cell r="A6741" t="str">
            <v>Y8C7385101</v>
          </cell>
          <cell r="B6741" t="str">
            <v>RISSA D 8V 51CM BENVIT</v>
          </cell>
        </row>
        <row r="6742">
          <cell r="A6742" t="str">
            <v>Y8C7385101</v>
          </cell>
          <cell r="B6742" t="str">
            <v>RISSA D 8V 51CM BENVIT</v>
          </cell>
        </row>
        <row r="6743">
          <cell r="A6743" t="str">
            <v>Y8C7385101</v>
          </cell>
          <cell r="B6743" t="str">
            <v>RISSA D 8V 51CM BENVIT</v>
          </cell>
        </row>
        <row r="6744">
          <cell r="A6744" t="str">
            <v>Y8C7385102</v>
          </cell>
          <cell r="B6744" t="str">
            <v>RISSA D 8V 51CM LJUSBLÅ</v>
          </cell>
        </row>
        <row r="6745">
          <cell r="A6745" t="str">
            <v>Y8C7385102</v>
          </cell>
          <cell r="B6745" t="str">
            <v>RISSA D 8V 51CM LJUSBLÅ</v>
          </cell>
        </row>
        <row r="6746">
          <cell r="A6746" t="str">
            <v>Y8C7385102</v>
          </cell>
          <cell r="B6746" t="str">
            <v>RISSA D 8V 51CM LJUSBLÅ</v>
          </cell>
        </row>
        <row r="6747">
          <cell r="A6747" t="str">
            <v>Y8C7385103</v>
          </cell>
          <cell r="B6747" t="str">
            <v>RISSA D 8V 51CM MÖRKRÖD</v>
          </cell>
        </row>
        <row r="6748">
          <cell r="A6748" t="str">
            <v>Y8C7385103</v>
          </cell>
          <cell r="B6748" t="str">
            <v>RISSA D 8V 51CM MÖRKRÖD</v>
          </cell>
        </row>
        <row r="6749">
          <cell r="A6749" t="str">
            <v>Y8C7385103</v>
          </cell>
          <cell r="B6749" t="str">
            <v>RISSA D 8V 51CM MÖRKRÖD</v>
          </cell>
        </row>
        <row r="6750">
          <cell r="A6750" t="str">
            <v>Y8C7385501</v>
          </cell>
          <cell r="B6750" t="str">
            <v>RISSA D 8V 55CM BENVIT</v>
          </cell>
        </row>
        <row r="6751">
          <cell r="A6751" t="str">
            <v>Y8C7385501</v>
          </cell>
          <cell r="B6751" t="str">
            <v>RISSA D 8V 55CM BENVIT</v>
          </cell>
        </row>
        <row r="6752">
          <cell r="A6752" t="str">
            <v>Y8C7385501</v>
          </cell>
          <cell r="B6752" t="str">
            <v>RISSA D 8V 55CM BENVIT</v>
          </cell>
        </row>
        <row r="6753">
          <cell r="A6753" t="str">
            <v>Y8C7385502</v>
          </cell>
          <cell r="B6753" t="str">
            <v>RISSA D 8V 55CM LJUSBLÅ</v>
          </cell>
        </row>
        <row r="6754">
          <cell r="A6754" t="str">
            <v>Y8C7385502</v>
          </cell>
          <cell r="B6754" t="str">
            <v>RISSA D 8V 55CM LJUSBLÅ</v>
          </cell>
        </row>
        <row r="6755">
          <cell r="A6755" t="str">
            <v>Y8C7385502</v>
          </cell>
          <cell r="B6755" t="str">
            <v>RISSA D 8V 55CM LJUSBLÅ</v>
          </cell>
        </row>
        <row r="6756">
          <cell r="A6756" t="str">
            <v>Y8C7385503</v>
          </cell>
          <cell r="B6756" t="str">
            <v>RISSA D 8V 55CM MÖRKRÖD</v>
          </cell>
        </row>
        <row r="6757">
          <cell r="A6757" t="str">
            <v>Y8C7385503</v>
          </cell>
          <cell r="B6757" t="str">
            <v>RISSA D 8V 55CM MÖRKRÖD</v>
          </cell>
        </row>
        <row r="6758">
          <cell r="A6758" t="str">
            <v>Y8C7385503</v>
          </cell>
          <cell r="B6758" t="str">
            <v>RISSA D 8V 55CM MÖRKRÖD</v>
          </cell>
        </row>
        <row r="6759">
          <cell r="A6759" t="str">
            <v>Y8C7374301</v>
          </cell>
          <cell r="B6759" t="str">
            <v>SPORT 737 26" D 7V 43 MÖRKRÖD</v>
          </cell>
        </row>
        <row r="6760">
          <cell r="A6760" t="str">
            <v>Y8C7374301</v>
          </cell>
          <cell r="B6760" t="str">
            <v>SPORT 737 26" D 7V 43 MÖRKRÖD</v>
          </cell>
        </row>
        <row r="6761">
          <cell r="A6761" t="str">
            <v>Y8C7374301</v>
          </cell>
          <cell r="B6761" t="str">
            <v>SPORT 737 26" D 7V 43 MÖRKRÖD</v>
          </cell>
        </row>
        <row r="6762">
          <cell r="A6762" t="str">
            <v>Y8C7374701</v>
          </cell>
          <cell r="B6762" t="str">
            <v>SPORT 737 26" D 7V 47 MÖRKRÖD</v>
          </cell>
        </row>
        <row r="6763">
          <cell r="A6763" t="str">
            <v>Y8C7374701</v>
          </cell>
          <cell r="B6763" t="str">
            <v>SPORT 737 26" D 7V 47 MÖRKRÖD</v>
          </cell>
        </row>
        <row r="6764">
          <cell r="A6764" t="str">
            <v>Y8C7374701</v>
          </cell>
          <cell r="B6764" t="str">
            <v>SPORT 737 26" D 7V 47 MÖRKRÖD</v>
          </cell>
        </row>
        <row r="6765">
          <cell r="A6765" t="str">
            <v>Y8C7334301</v>
          </cell>
          <cell r="B6765" t="str">
            <v>SPORT 733 26" D 3V 43 MÖRKRÖD</v>
          </cell>
        </row>
        <row r="6766">
          <cell r="A6766" t="str">
            <v>Y8C7334301</v>
          </cell>
          <cell r="B6766" t="str">
            <v>SPORT 733 26" D 3V 43 MÖRKRÖD</v>
          </cell>
        </row>
        <row r="6767">
          <cell r="A6767" t="str">
            <v>Y8C7334301</v>
          </cell>
          <cell r="B6767" t="str">
            <v>SPORT 733 26" D 3V 43 MÖRKRÖD</v>
          </cell>
        </row>
        <row r="6768">
          <cell r="A6768" t="str">
            <v>Y8C7334302</v>
          </cell>
          <cell r="B6768" t="str">
            <v>SPORT 733 26" D 3V 43 LJUSBLÅ</v>
          </cell>
        </row>
        <row r="6769">
          <cell r="A6769" t="str">
            <v>Y8C7334302</v>
          </cell>
          <cell r="B6769" t="str">
            <v>SPORT 733 26" D 3V 43 LJUSBLÅ</v>
          </cell>
        </row>
        <row r="6770">
          <cell r="A6770" t="str">
            <v>Y8C7334302</v>
          </cell>
          <cell r="B6770" t="str">
            <v>SPORT 733 26" D 3V 43 LJUSBLÅ</v>
          </cell>
        </row>
        <row r="6771">
          <cell r="A6771" t="str">
            <v>Y8C7334701</v>
          </cell>
          <cell r="B6771" t="str">
            <v>SPORT 733 26" D 3V 47 MÖRKRÖD</v>
          </cell>
        </row>
        <row r="6772">
          <cell r="A6772" t="str">
            <v>Y8C7334701</v>
          </cell>
          <cell r="B6772" t="str">
            <v>SPORT 733 26" D 3V 47 MÖRKRÖD</v>
          </cell>
        </row>
        <row r="6773">
          <cell r="A6773" t="str">
            <v>Y8C7334701</v>
          </cell>
          <cell r="B6773" t="str">
            <v>SPORT 733 26" D 3V 47 MÖRKRÖD</v>
          </cell>
        </row>
        <row r="6774">
          <cell r="A6774" t="str">
            <v>Y8C7334702</v>
          </cell>
          <cell r="B6774" t="str">
            <v>SPORT 733 26" D 3V 47 LJUSBLÅ</v>
          </cell>
        </row>
        <row r="6775">
          <cell r="A6775" t="str">
            <v>Y8C7334702</v>
          </cell>
          <cell r="B6775" t="str">
            <v>SPORT 733 26" D 3V 47 LJUSBLÅ</v>
          </cell>
        </row>
        <row r="6776">
          <cell r="A6776" t="str">
            <v>Y8C7334702</v>
          </cell>
          <cell r="B6776" t="str">
            <v>SPORT 733 26" D 3V 47 LJUSBLÅ</v>
          </cell>
        </row>
        <row r="6777">
          <cell r="A6777" t="str">
            <v>Y8C0074101</v>
          </cell>
          <cell r="B6777" t="str">
            <v>ULTIMA 27V 41CM VIT/ORANGE</v>
          </cell>
        </row>
        <row r="6778">
          <cell r="A6778" t="str">
            <v>Y8C0074101</v>
          </cell>
          <cell r="B6778" t="str">
            <v>ULTIMA 27V 41CM VIT/ORANGE</v>
          </cell>
        </row>
        <row r="6779">
          <cell r="A6779" t="str">
            <v>Y8C0074101</v>
          </cell>
          <cell r="B6779" t="str">
            <v>ULTIMA 27V 41CM VIT/ORANGE</v>
          </cell>
        </row>
        <row r="6780">
          <cell r="A6780" t="str">
            <v>Y8C0374101</v>
          </cell>
          <cell r="B6780" t="str">
            <v>RIMFAXE 27V 41CM SVART METALLI</v>
          </cell>
        </row>
        <row r="6781">
          <cell r="A6781" t="str">
            <v>Y8C0374101</v>
          </cell>
          <cell r="B6781" t="str">
            <v>RIMFAXE 27V 41CM SVART METALLI</v>
          </cell>
        </row>
        <row r="6782">
          <cell r="A6782" t="str">
            <v>Y8C0374101</v>
          </cell>
          <cell r="B6782" t="str">
            <v>RIMFAXE 27V 41CM SVART METALLI</v>
          </cell>
        </row>
        <row r="6783">
          <cell r="A6783" t="str">
            <v>Y8C4973801</v>
          </cell>
          <cell r="B6783" t="str">
            <v>24" BIKERZ 497 F 7V 38 ORA/VIT</v>
          </cell>
        </row>
        <row r="6784">
          <cell r="A6784" t="str">
            <v>Y8C4973801</v>
          </cell>
          <cell r="B6784" t="str">
            <v>24" BIKERZ 497 F 7V 38 ORA/VIT</v>
          </cell>
        </row>
        <row r="6785">
          <cell r="A6785" t="str">
            <v>Y8C4973801</v>
          </cell>
          <cell r="B6785" t="str">
            <v>24" BIKERZ 497 F 7V 38 ORA/VIT</v>
          </cell>
        </row>
        <row r="6786">
          <cell r="A6786" t="str">
            <v>Y8C0474101</v>
          </cell>
          <cell r="B6786" t="str">
            <v>LODUR 27V 41CM ORANGE/SVART</v>
          </cell>
        </row>
        <row r="6787">
          <cell r="A6787" t="str">
            <v>Y8C0474101</v>
          </cell>
          <cell r="B6787" t="str">
            <v>LODUR 27V 41CM ORANGE/SVART</v>
          </cell>
        </row>
        <row r="6788">
          <cell r="A6788" t="str">
            <v>Y8C0474101</v>
          </cell>
          <cell r="B6788" t="str">
            <v>LODUR 27V 41CM ORANGE/SVART</v>
          </cell>
        </row>
        <row r="6789">
          <cell r="A6789" t="str">
            <v>Y8C0474601</v>
          </cell>
          <cell r="B6789" t="str">
            <v>LODUR 27V 46CM ORANGE/SVART</v>
          </cell>
        </row>
        <row r="6790">
          <cell r="A6790" t="str">
            <v>Y8C0474601</v>
          </cell>
          <cell r="B6790" t="str">
            <v>LODUR 27V 46CM ORANGE/SVART</v>
          </cell>
        </row>
        <row r="6791">
          <cell r="A6791" t="str">
            <v>Y8C0474601</v>
          </cell>
          <cell r="B6791" t="str">
            <v>LODUR 27V 46CM ORANGE/SVART</v>
          </cell>
        </row>
        <row r="6792">
          <cell r="A6792" t="str">
            <v>Y8C0475101</v>
          </cell>
          <cell r="B6792" t="str">
            <v>LODUR 27V 51CM ORANGE/SVART</v>
          </cell>
        </row>
        <row r="6793">
          <cell r="A6793" t="str">
            <v>Y8C0475101</v>
          </cell>
          <cell r="B6793" t="str">
            <v>LODUR 27V 51CM ORANGE/SVART</v>
          </cell>
        </row>
        <row r="6794">
          <cell r="A6794" t="str">
            <v>Y8C0475101</v>
          </cell>
          <cell r="B6794" t="str">
            <v>LODUR 27V 51CM ORANGE/SVART</v>
          </cell>
        </row>
        <row r="6795">
          <cell r="A6795" t="str">
            <v>Y8C4043301</v>
          </cell>
          <cell r="B6795" t="str">
            <v>DIRT 404 24" 24V 33 BLÅ</v>
          </cell>
        </row>
        <row r="6796">
          <cell r="A6796" t="str">
            <v>Y8C4043301</v>
          </cell>
          <cell r="B6796" t="str">
            <v>DIRT 404 24" 24V 33 BLÅ</v>
          </cell>
        </row>
        <row r="6797">
          <cell r="A6797" t="str">
            <v>Y8C4043301</v>
          </cell>
          <cell r="B6797" t="str">
            <v>DIRT 404 24" 24V 33 BLÅ</v>
          </cell>
        </row>
        <row r="6798">
          <cell r="A6798" t="str">
            <v>Y8C4463301</v>
          </cell>
          <cell r="B6798" t="str">
            <v>DIRT 446 24" 16V 33 GRÖN</v>
          </cell>
        </row>
        <row r="6799">
          <cell r="A6799" t="str">
            <v>Y8C4463301</v>
          </cell>
          <cell r="B6799" t="str">
            <v>DIRT 446 24" 16V 33 GRÖN</v>
          </cell>
        </row>
        <row r="6800">
          <cell r="A6800" t="str">
            <v>Y8C4463301</v>
          </cell>
          <cell r="B6800" t="str">
            <v>DIRT 446 24" 16V 33 GRÖN</v>
          </cell>
        </row>
        <row r="6801">
          <cell r="A6801" t="str">
            <v>Y8C1643801</v>
          </cell>
          <cell r="B6801" t="str">
            <v>DIRT 164 24V 38CM MÖRKBLÅ/TITA</v>
          </cell>
        </row>
        <row r="6802">
          <cell r="A6802" t="str">
            <v>Y8C1643801</v>
          </cell>
          <cell r="B6802" t="str">
            <v>DIRT 164 24V 38CM MÖRKBLÅ/TITA</v>
          </cell>
        </row>
        <row r="6803">
          <cell r="A6803" t="str">
            <v>Y8C1643801</v>
          </cell>
          <cell r="B6803" t="str">
            <v>DIRT 164 24V 38CM MÖRKBLÅ/TITA</v>
          </cell>
        </row>
        <row r="6804">
          <cell r="A6804" t="str">
            <v>Y8C1643802</v>
          </cell>
          <cell r="B6804" t="str">
            <v>DIRT 164 24V 38CM RÖD/TITAN</v>
          </cell>
        </row>
        <row r="6805">
          <cell r="A6805" t="str">
            <v>Y8C1643802</v>
          </cell>
          <cell r="B6805" t="str">
            <v>DIRT 164 24V 38CM RÖD/TITAN</v>
          </cell>
        </row>
        <row r="6806">
          <cell r="A6806" t="str">
            <v>Y8C1643802</v>
          </cell>
          <cell r="B6806" t="str">
            <v>DIRT 164 24V 38CM RÖD/TITAN</v>
          </cell>
        </row>
        <row r="6807">
          <cell r="A6807" t="str">
            <v>Y8C1644301</v>
          </cell>
          <cell r="B6807" t="str">
            <v>DIRT 164 24V 43CM MÖRKBLÅ/TITA</v>
          </cell>
        </row>
        <row r="6808">
          <cell r="A6808" t="str">
            <v>Y8C1644301</v>
          </cell>
          <cell r="B6808" t="str">
            <v>DIRT 164 24V 43CM MÖRKBLÅ/TITA</v>
          </cell>
        </row>
        <row r="6809">
          <cell r="A6809" t="str">
            <v>Y8C1644301</v>
          </cell>
          <cell r="B6809" t="str">
            <v>DIRT 164 24V 43CM MÖRKBLÅ/TITA</v>
          </cell>
        </row>
        <row r="6810">
          <cell r="A6810" t="str">
            <v>Y8C1644302</v>
          </cell>
          <cell r="B6810" t="str">
            <v>DIRT 164 24V 43CM RÖD/TITAN</v>
          </cell>
        </row>
        <row r="6811">
          <cell r="A6811" t="str">
            <v>Y8C1644302</v>
          </cell>
          <cell r="B6811" t="str">
            <v>DIRT 164 24V 43CM RÖD/TITAN</v>
          </cell>
        </row>
        <row r="6812">
          <cell r="A6812" t="str">
            <v>Y8C1644302</v>
          </cell>
          <cell r="B6812" t="str">
            <v>DIRT 164 24V 43CM RÖD/TITAN</v>
          </cell>
        </row>
        <row r="6813">
          <cell r="A6813" t="str">
            <v>Y8C1644701</v>
          </cell>
          <cell r="B6813" t="str">
            <v>DIRT 164 24V 47CM MÖRKBLÅ/TITA</v>
          </cell>
        </row>
        <row r="6814">
          <cell r="A6814" t="str">
            <v>Y8C1644701</v>
          </cell>
          <cell r="B6814" t="str">
            <v>DIRT 164 24V 47CM MÖRKBLÅ/TITA</v>
          </cell>
        </row>
        <row r="6815">
          <cell r="A6815" t="str">
            <v>Y8C1644701</v>
          </cell>
          <cell r="B6815" t="str">
            <v>DIRT 164 24V 47CM MÖRKBLÅ/TITA</v>
          </cell>
        </row>
        <row r="6816">
          <cell r="A6816" t="str">
            <v>Y8C1644702</v>
          </cell>
          <cell r="B6816" t="str">
            <v>DIRT 164 24V 47CM RÖD/TITAN</v>
          </cell>
        </row>
        <row r="6817">
          <cell r="A6817" t="str">
            <v>Y8C1644702</v>
          </cell>
          <cell r="B6817" t="str">
            <v>DIRT 164 24V 47CM RÖD/TITAN</v>
          </cell>
        </row>
        <row r="6818">
          <cell r="A6818" t="str">
            <v>Y8C1644702</v>
          </cell>
          <cell r="B6818" t="str">
            <v>DIRT 164 24V 47CM RÖD/TITAN</v>
          </cell>
        </row>
        <row r="6819">
          <cell r="A6819" t="str">
            <v>Y8C1645101</v>
          </cell>
          <cell r="B6819" t="str">
            <v>DIRT 164 24V 51CM MÖRKBLÅ/TITA</v>
          </cell>
        </row>
        <row r="6820">
          <cell r="A6820" t="str">
            <v>Y8C1645101</v>
          </cell>
          <cell r="B6820" t="str">
            <v>DIRT 164 24V 51CM MÖRKBLÅ/TITA</v>
          </cell>
        </row>
        <row r="6821">
          <cell r="A6821" t="str">
            <v>Y8C1645101</v>
          </cell>
          <cell r="B6821" t="str">
            <v>DIRT 164 24V 51CM MÖRKBLÅ/TITA</v>
          </cell>
        </row>
        <row r="6822">
          <cell r="A6822" t="str">
            <v>Y8C1645102</v>
          </cell>
          <cell r="B6822" t="str">
            <v>DIRT 164 24V 51CM RÖD/TITAN</v>
          </cell>
        </row>
        <row r="6823">
          <cell r="A6823" t="str">
            <v>Y8C1645102</v>
          </cell>
          <cell r="B6823" t="str">
            <v>DIRT 164 24V 51CM RÖD/TITAN</v>
          </cell>
        </row>
        <row r="6824">
          <cell r="A6824" t="str">
            <v>Y8C1645102</v>
          </cell>
          <cell r="B6824" t="str">
            <v>DIRT 164 24V 51CM RÖD/TITAN</v>
          </cell>
        </row>
        <row r="6825">
          <cell r="A6825" t="str">
            <v>Y8C1674301</v>
          </cell>
          <cell r="B6825" t="str">
            <v>MTB 167 7V 43CM SVART</v>
          </cell>
        </row>
        <row r="6826">
          <cell r="A6826" t="str">
            <v>Y8C1674301</v>
          </cell>
          <cell r="B6826" t="str">
            <v>MTB 167 7V 43CM SVART</v>
          </cell>
        </row>
        <row r="6827">
          <cell r="A6827" t="str">
            <v>Y8C1674301</v>
          </cell>
          <cell r="B6827" t="str">
            <v>MTB 167 7V 43CM SVART</v>
          </cell>
        </row>
        <row r="6828">
          <cell r="A6828" t="str">
            <v>Y8C1674701</v>
          </cell>
          <cell r="B6828" t="str">
            <v>MTB 167 7V 47CM SVART</v>
          </cell>
        </row>
        <row r="6829">
          <cell r="A6829" t="str">
            <v>Y8C1674701</v>
          </cell>
          <cell r="B6829" t="str">
            <v>MTB 167 7V 47CM SVART</v>
          </cell>
        </row>
        <row r="6830">
          <cell r="A6830" t="str">
            <v>Y8C1674701</v>
          </cell>
          <cell r="B6830" t="str">
            <v>MTB 167 7V 47CM SVART</v>
          </cell>
        </row>
        <row r="6831">
          <cell r="A6831" t="str">
            <v>Y8C3884701</v>
          </cell>
          <cell r="B6831" t="str">
            <v>SPORT 388 U 18V 47CM POLER/ALU</v>
          </cell>
        </row>
        <row r="6832">
          <cell r="A6832" t="str">
            <v>Y8C3884701</v>
          </cell>
          <cell r="B6832" t="str">
            <v>SPORT 388 U 18V 47CM POLER/ALU</v>
          </cell>
        </row>
        <row r="6833">
          <cell r="A6833" t="str">
            <v>Y8C3884701</v>
          </cell>
          <cell r="B6833" t="str">
            <v>SPORT 388 U 18V 47CM POLER/ALU</v>
          </cell>
        </row>
        <row r="6834">
          <cell r="A6834" t="str">
            <v>Y8C3885101</v>
          </cell>
          <cell r="B6834" t="str">
            <v>SPORT 388 U 18V 51CM POLER/ALU</v>
          </cell>
        </row>
        <row r="6835">
          <cell r="A6835" t="str">
            <v>Y8C3885101</v>
          </cell>
          <cell r="B6835" t="str">
            <v>SPORT 388 U 18V 51CM POLER/ALU</v>
          </cell>
        </row>
        <row r="6836">
          <cell r="A6836" t="str">
            <v>Y8C3885101</v>
          </cell>
          <cell r="B6836" t="str">
            <v>SPORT 388 U 18V 51CM POLER/ALU</v>
          </cell>
        </row>
        <row r="6837">
          <cell r="A6837" t="str">
            <v>Y8C3885501</v>
          </cell>
          <cell r="B6837" t="str">
            <v>SPORT 388 U 18V 55CM POLER/ALU</v>
          </cell>
        </row>
        <row r="6838">
          <cell r="A6838" t="str">
            <v>Y8C3885501</v>
          </cell>
          <cell r="B6838" t="str">
            <v>SPORT 388 U 18V 55CM POLER/ALU</v>
          </cell>
        </row>
        <row r="6839">
          <cell r="A6839" t="str">
            <v>Y8C3885501</v>
          </cell>
          <cell r="B6839" t="str">
            <v>SPORT 388 U 18V 55CM POLER/ALU</v>
          </cell>
        </row>
        <row r="6840">
          <cell r="A6840" t="str">
            <v>Y8C3885901</v>
          </cell>
          <cell r="B6840" t="str">
            <v>SPORT 388 U 18V 59CM POLER/ALU</v>
          </cell>
        </row>
        <row r="6841">
          <cell r="A6841" t="str">
            <v>Y8C3885901</v>
          </cell>
          <cell r="B6841" t="str">
            <v>SPORT 388 U 18V 59CM POLER/ALU</v>
          </cell>
        </row>
        <row r="6842">
          <cell r="A6842" t="str">
            <v>Y8C3885901</v>
          </cell>
          <cell r="B6842" t="str">
            <v>SPORT 388 U 18V 59CM POLER/ALU</v>
          </cell>
        </row>
        <row r="6843">
          <cell r="A6843" t="str">
            <v>Y8C3685101</v>
          </cell>
          <cell r="B6843" t="str">
            <v>SPORT 368 H 18V 51CM SVART</v>
          </cell>
        </row>
        <row r="6844">
          <cell r="A6844" t="str">
            <v>Y8C3685101</v>
          </cell>
          <cell r="B6844" t="str">
            <v>SPORT 368 H 18V 51CM SVART</v>
          </cell>
        </row>
        <row r="6845">
          <cell r="A6845" t="str">
            <v>Y8C3685101</v>
          </cell>
          <cell r="B6845" t="str">
            <v>SPORT 368 H 18V 51CM SVART</v>
          </cell>
        </row>
        <row r="6846">
          <cell r="A6846" t="str">
            <v>Y8C3685501</v>
          </cell>
          <cell r="B6846" t="str">
            <v>SPORT 368 H 18V 55CM SVART</v>
          </cell>
        </row>
        <row r="6847">
          <cell r="A6847" t="str">
            <v>Y8C3685501</v>
          </cell>
          <cell r="B6847" t="str">
            <v>SPORT 368 H 18V 55CM SVART</v>
          </cell>
        </row>
        <row r="6848">
          <cell r="A6848" t="str">
            <v>Y8C3685501</v>
          </cell>
          <cell r="B6848" t="str">
            <v>SPORT 368 H 18V 55CM SVART</v>
          </cell>
        </row>
        <row r="6849">
          <cell r="A6849" t="str">
            <v>Y8C3685901</v>
          </cell>
          <cell r="B6849" t="str">
            <v>SPORT 368 H 18V 59CM SVART</v>
          </cell>
        </row>
        <row r="6850">
          <cell r="A6850" t="str">
            <v>Y8C3685901</v>
          </cell>
          <cell r="B6850" t="str">
            <v>SPORT 368 H 18V 59CM SVART</v>
          </cell>
        </row>
        <row r="6851">
          <cell r="A6851" t="str">
            <v>Y8C3685901</v>
          </cell>
          <cell r="B6851" t="str">
            <v>SPORT 368 H 18V 59CM SVART</v>
          </cell>
        </row>
        <row r="6852">
          <cell r="A6852" t="str">
            <v>Y8C3784701</v>
          </cell>
          <cell r="B6852" t="str">
            <v>SPORT 378 D 18V 47CM VIT</v>
          </cell>
        </row>
        <row r="6853">
          <cell r="A6853" t="str">
            <v>Y8C3784701</v>
          </cell>
          <cell r="B6853" t="str">
            <v>SPORT 378 D 18V 47CM VIT</v>
          </cell>
        </row>
        <row r="6854">
          <cell r="A6854" t="str">
            <v>Y8C3784701</v>
          </cell>
          <cell r="B6854" t="str">
            <v>SPORT 378 D 18V 47CM VIT</v>
          </cell>
        </row>
        <row r="6855">
          <cell r="A6855" t="str">
            <v>Y8C3785101</v>
          </cell>
          <cell r="B6855" t="str">
            <v>SPORT 378 D 18V 51CM VIT</v>
          </cell>
        </row>
        <row r="6856">
          <cell r="A6856" t="str">
            <v>Y8C3785101</v>
          </cell>
          <cell r="B6856" t="str">
            <v>SPORT 378 D 18V 51CM VIT</v>
          </cell>
        </row>
        <row r="6857">
          <cell r="A6857" t="str">
            <v>Y8C3785101</v>
          </cell>
          <cell r="B6857" t="str">
            <v>SPORT 378 D 18V 51CM VIT</v>
          </cell>
        </row>
        <row r="6858">
          <cell r="A6858" t="str">
            <v>Y8C7075101</v>
          </cell>
          <cell r="B6858" t="str">
            <v>SPORT 707 H 27V 51CM SILVER</v>
          </cell>
        </row>
        <row r="6859">
          <cell r="A6859" t="str">
            <v>Y8C7075101</v>
          </cell>
          <cell r="B6859" t="str">
            <v>SPORT 707 H 27V 51CM SILVER</v>
          </cell>
        </row>
        <row r="6860">
          <cell r="A6860" t="str">
            <v>Y8C7075101</v>
          </cell>
          <cell r="B6860" t="str">
            <v>SPORT 707 H 27V 51CM SILVER</v>
          </cell>
        </row>
        <row r="6861">
          <cell r="A6861" t="str">
            <v>Y8C7075501</v>
          </cell>
          <cell r="B6861" t="str">
            <v>SPORT 707 H 27V 55CM SILVER</v>
          </cell>
        </row>
        <row r="6862">
          <cell r="A6862" t="str">
            <v>Y8C7075501</v>
          </cell>
          <cell r="B6862" t="str">
            <v>SPORT 707 H 27V 55CM SILVER</v>
          </cell>
        </row>
        <row r="6863">
          <cell r="A6863" t="str">
            <v>Y8C7075501</v>
          </cell>
          <cell r="B6863" t="str">
            <v>SPORT 707 H 27V 55CM SILVER</v>
          </cell>
        </row>
        <row r="6864">
          <cell r="A6864" t="str">
            <v>Y8C7075901</v>
          </cell>
          <cell r="B6864" t="str">
            <v>SPORT 707 H 27V 59CM SILVER</v>
          </cell>
        </row>
        <row r="6865">
          <cell r="A6865" t="str">
            <v>Y8C7075901</v>
          </cell>
          <cell r="B6865" t="str">
            <v>SPORT 707 H 27V 59CM SILVER</v>
          </cell>
        </row>
        <row r="6866">
          <cell r="A6866" t="str">
            <v>Y8C7075901</v>
          </cell>
          <cell r="B6866" t="str">
            <v>SPORT 707 H 27V 59CM SILVER</v>
          </cell>
        </row>
        <row r="6867">
          <cell r="A6867" t="str">
            <v>Y8C7175101</v>
          </cell>
          <cell r="B6867" t="str">
            <v>SPORT 717 D 27V 51CM VIT PÄRL</v>
          </cell>
        </row>
        <row r="6868">
          <cell r="A6868" t="str">
            <v>Y8C7175101</v>
          </cell>
          <cell r="B6868" t="str">
            <v>SPORT 717 D 27V 51CM VIT PÄRL</v>
          </cell>
        </row>
        <row r="6869">
          <cell r="A6869" t="str">
            <v>Y8C7175101</v>
          </cell>
          <cell r="B6869" t="str">
            <v>SPORT 717 D 27V 51CM VIT PÄRL</v>
          </cell>
        </row>
        <row r="6870">
          <cell r="A6870" t="str">
            <v>Y8C7175501</v>
          </cell>
          <cell r="B6870" t="str">
            <v>SPORT 717 D 27V 55CM VIT PÄRL</v>
          </cell>
        </row>
        <row r="6871">
          <cell r="A6871" t="str">
            <v>Y8C7175501</v>
          </cell>
          <cell r="B6871" t="str">
            <v>SPORT 717 D 27V 55CM VIT PÄRL</v>
          </cell>
        </row>
        <row r="6872">
          <cell r="A6872" t="str">
            <v>Y8C7175501</v>
          </cell>
          <cell r="B6872" t="str">
            <v>SPORT 717 D 27V 55CM VIT PÄRL</v>
          </cell>
        </row>
        <row r="6873">
          <cell r="A6873" t="str">
            <v>Y8D7975105</v>
          </cell>
          <cell r="B6873" t="str">
            <v>SPORT 797 D 7V  51CM SILVERMET</v>
          </cell>
        </row>
        <row r="6874">
          <cell r="A6874" t="str">
            <v>Y8D7975105</v>
          </cell>
          <cell r="B6874" t="str">
            <v>SPORT 797 D 7V  51CM SILVERMET</v>
          </cell>
        </row>
        <row r="6875">
          <cell r="A6875" t="str">
            <v>Y8D7975105</v>
          </cell>
          <cell r="B6875" t="str">
            <v>SPORT 797 D 7V  51CM SILVERMET</v>
          </cell>
        </row>
        <row r="6876">
          <cell r="A6876" t="str">
            <v>Y8D7975505</v>
          </cell>
          <cell r="B6876" t="str">
            <v>SPORT 797 D 7V  55CM SILVEMET</v>
          </cell>
        </row>
        <row r="6877">
          <cell r="A6877" t="str">
            <v>Y8D7975505</v>
          </cell>
          <cell r="B6877" t="str">
            <v>SPORT 797 D 7V  55CM SILVEMET</v>
          </cell>
        </row>
        <row r="6878">
          <cell r="A6878" t="str">
            <v>Y8D7975505</v>
          </cell>
          <cell r="B6878" t="str">
            <v>SPORT 797 D 7V  55CM SILVEMET</v>
          </cell>
        </row>
        <row r="6879">
          <cell r="A6879" t="str">
            <v>Y8D7334305</v>
          </cell>
          <cell r="B6879" t="str">
            <v>SPORT 733 F 3V 43 CM RÖDMETALL</v>
          </cell>
        </row>
        <row r="6880">
          <cell r="A6880" t="str">
            <v>Y8D7334305</v>
          </cell>
          <cell r="B6880" t="str">
            <v>SPORT 733 F 3V 43 CM RÖDMETALL</v>
          </cell>
        </row>
        <row r="6881">
          <cell r="A6881" t="str">
            <v>Y8D7334305</v>
          </cell>
          <cell r="B6881" t="str">
            <v>SPORT 733 F 3V 43 CM RÖDMETALL</v>
          </cell>
        </row>
        <row r="6882">
          <cell r="A6882" t="str">
            <v>Y8D7045105</v>
          </cell>
          <cell r="B6882" t="str">
            <v>SPORT 704 H 24V ACER 51 BLÅMET</v>
          </cell>
        </row>
        <row r="6883">
          <cell r="A6883" t="str">
            <v>Y8D7045105</v>
          </cell>
          <cell r="B6883" t="str">
            <v>SPORT 704 H 24V ACER 51 BLÅMET</v>
          </cell>
        </row>
        <row r="6884">
          <cell r="A6884" t="str">
            <v>Y8D7045105</v>
          </cell>
          <cell r="B6884" t="str">
            <v>SPORT 704 H 24V ACER 51 BLÅMET</v>
          </cell>
        </row>
        <row r="6885">
          <cell r="A6885" t="str">
            <v>Y8D7045505</v>
          </cell>
          <cell r="B6885" t="str">
            <v>SPORT 704 H 24V ACER 55 BLÅMET</v>
          </cell>
        </row>
        <row r="6886">
          <cell r="A6886" t="str">
            <v>Y8D7045505</v>
          </cell>
          <cell r="B6886" t="str">
            <v>SPORT 704 H 24V ACER 55 BLÅMET</v>
          </cell>
        </row>
        <row r="6887">
          <cell r="A6887" t="str">
            <v>Y8D7045505</v>
          </cell>
          <cell r="B6887" t="str">
            <v>SPORT 704 H 24V ACER 55 BLÅMET</v>
          </cell>
        </row>
        <row r="6888">
          <cell r="A6888" t="str">
            <v>Y8D7045905</v>
          </cell>
          <cell r="B6888" t="str">
            <v>SPORT 704 H 24V ACER 59 BLÅMET</v>
          </cell>
        </row>
        <row r="6889">
          <cell r="A6889" t="str">
            <v>Y8D7045905</v>
          </cell>
          <cell r="B6889" t="str">
            <v>SPORT 704 H 24V ACER 59 BLÅMET</v>
          </cell>
        </row>
        <row r="6890">
          <cell r="A6890" t="str">
            <v>Y8D7045905</v>
          </cell>
          <cell r="B6890" t="str">
            <v>SPORT 704 H 24V ACER 59 BLÅMET</v>
          </cell>
        </row>
        <row r="6891">
          <cell r="A6891" t="str">
            <v>Y8D7145105</v>
          </cell>
          <cell r="B6891" t="str">
            <v>SPORT 714 D 24V ACER 51 RÖDMET</v>
          </cell>
        </row>
        <row r="6892">
          <cell r="A6892" t="str">
            <v>Y8D7145105</v>
          </cell>
          <cell r="B6892" t="str">
            <v>SPORT 714 D 24V ACER 51 RÖDMET</v>
          </cell>
        </row>
        <row r="6893">
          <cell r="A6893" t="str">
            <v>Y8D7145105</v>
          </cell>
          <cell r="B6893" t="str">
            <v>SPORT 714 D 24V ACER 51 RÖDMET</v>
          </cell>
        </row>
        <row r="6894">
          <cell r="A6894" t="str">
            <v>Y8D7145505</v>
          </cell>
          <cell r="B6894" t="str">
            <v>SPORT 714 D 24V ACER 55 RÖDMET</v>
          </cell>
        </row>
        <row r="6895">
          <cell r="A6895" t="str">
            <v>Y8D7145505</v>
          </cell>
          <cell r="B6895" t="str">
            <v>SPORT 714 D 24V ACER 55 RÖDMET</v>
          </cell>
        </row>
        <row r="6896">
          <cell r="A6896" t="str">
            <v>Y8D7145505</v>
          </cell>
          <cell r="B6896" t="str">
            <v>SPORT 714 D 24V ACER 55 RÖDMET</v>
          </cell>
        </row>
        <row r="6897">
          <cell r="A6897" t="str">
            <v>Y8C9575502</v>
          </cell>
          <cell r="B6897" t="str">
            <v>TOVE D 7V 55 SVART KORG</v>
          </cell>
        </row>
        <row r="6898">
          <cell r="A6898" t="str">
            <v>Y8C9575502</v>
          </cell>
          <cell r="B6898" t="str">
            <v>TOVE D 7V 55 SVART KORG</v>
          </cell>
        </row>
        <row r="6899">
          <cell r="A6899" t="str">
            <v>Y8C9575502</v>
          </cell>
          <cell r="B6899" t="str">
            <v>TOVE D 7V 55 SVART KORG</v>
          </cell>
        </row>
        <row r="6900">
          <cell r="A6900" t="str">
            <v>Y8C2335101</v>
          </cell>
          <cell r="B6900" t="str">
            <v>CLASSIC 233 D 3V 51 BLÅ KORG</v>
          </cell>
        </row>
        <row r="6901">
          <cell r="A6901" t="str">
            <v>Y8C2335101</v>
          </cell>
          <cell r="B6901" t="str">
            <v>CLASSIC 233 D 3V 51 BLÅ KORG</v>
          </cell>
        </row>
        <row r="6902">
          <cell r="A6902" t="str">
            <v>Y8C2335101</v>
          </cell>
          <cell r="B6902" t="str">
            <v>CLASSIC 233 D 3V 51 BLÅ KORG</v>
          </cell>
        </row>
        <row r="6903">
          <cell r="A6903" t="str">
            <v>Y8M2235901</v>
          </cell>
          <cell r="B6903" t="str">
            <v>KARL HERR 3V 59CM SVART</v>
          </cell>
        </row>
        <row r="6904">
          <cell r="A6904" t="str">
            <v>Y8M2235901</v>
          </cell>
          <cell r="B6904" t="str">
            <v>KARL HERR 3V 59CM SVART</v>
          </cell>
        </row>
        <row r="6905">
          <cell r="A6905" t="str">
            <v>Y8M2235901</v>
          </cell>
          <cell r="B6905" t="str">
            <v>KARL HERR 3V 59CM SVART</v>
          </cell>
        </row>
        <row r="6906">
          <cell r="A6906" t="str">
            <v>Y8M2335112</v>
          </cell>
          <cell r="B6906" t="str">
            <v>KARIN 3V JUBILEUMSK VANI SPKOR</v>
          </cell>
        </row>
        <row r="6907">
          <cell r="A6907" t="str">
            <v>Y8M2335112</v>
          </cell>
          <cell r="B6907" t="str">
            <v>KARIN 3V JUBILEUMSK VANI SPKOR</v>
          </cell>
        </row>
        <row r="6908">
          <cell r="A6908" t="str">
            <v>Y8M2335112</v>
          </cell>
          <cell r="B6908" t="str">
            <v>KARIN 3V JUBILEUMSK VANI SPKOR</v>
          </cell>
        </row>
        <row r="6909">
          <cell r="A6909" t="str">
            <v>Y8M2335113</v>
          </cell>
          <cell r="B6909" t="str">
            <v>KARIN 3V JUBILEUM CREME SPKORG</v>
          </cell>
        </row>
        <row r="6910">
          <cell r="A6910" t="str">
            <v>Y8M2335113</v>
          </cell>
          <cell r="B6910" t="str">
            <v>KARIN 3V JUBILEUM CREME SPKORG</v>
          </cell>
        </row>
        <row r="6911">
          <cell r="A6911" t="str">
            <v>Y8M2335113</v>
          </cell>
          <cell r="B6911" t="str">
            <v>KARIN 3V JUBILEUM CREME SPKORG</v>
          </cell>
        </row>
        <row r="6912">
          <cell r="A6912" t="str">
            <v>Y8M2335114</v>
          </cell>
          <cell r="B6912" t="str">
            <v>KARIN 3V JUBILEUM NOUGAT SPKOR</v>
          </cell>
        </row>
        <row r="6913">
          <cell r="A6913" t="str">
            <v>Y8M2335114</v>
          </cell>
          <cell r="B6913" t="str">
            <v>KARIN 3V JUBILEUM NOUGAT SPKOR</v>
          </cell>
        </row>
        <row r="6914">
          <cell r="A6914" t="str">
            <v>Y8M2335114</v>
          </cell>
          <cell r="B6914" t="str">
            <v>KARIN 3V JUBILEUM NOUGAT SPKOR</v>
          </cell>
        </row>
        <row r="6915">
          <cell r="A6915" t="str">
            <v>Y8D2335106</v>
          </cell>
          <cell r="B6915" t="str">
            <v>URBAN 233 D 3V 51 RÖD MET KORG</v>
          </cell>
        </row>
        <row r="6916">
          <cell r="A6916" t="str">
            <v>Y8D2335106</v>
          </cell>
          <cell r="B6916" t="str">
            <v>URBAN 233 D 3V 51 RÖD MET KORG</v>
          </cell>
        </row>
        <row r="6917">
          <cell r="A6917" t="str">
            <v>Y8D2335106</v>
          </cell>
          <cell r="B6917" t="str">
            <v>URBAN 233 D 3V 51 RÖD MET KORG</v>
          </cell>
        </row>
        <row r="6918">
          <cell r="A6918" t="str">
            <v>Y8D2375105</v>
          </cell>
          <cell r="B6918" t="str">
            <v>URBAN 237 D 7V 51 CM VIT KORG</v>
          </cell>
        </row>
        <row r="6919">
          <cell r="A6919" t="str">
            <v>Y8D2375105</v>
          </cell>
          <cell r="B6919" t="str">
            <v>URBAN 237 D 7V 51 CM VIT KORG</v>
          </cell>
        </row>
        <row r="6920">
          <cell r="A6920" t="str">
            <v>Y8D2375105</v>
          </cell>
          <cell r="B6920" t="str">
            <v>URBAN 237 D 7V 51 CM VIT KORG</v>
          </cell>
        </row>
        <row r="6921">
          <cell r="A6921" t="str">
            <v>Y8D9075105</v>
          </cell>
          <cell r="B6921" t="str">
            <v>CITY 907 H 7V 51CM BUTELJGRÖN</v>
          </cell>
        </row>
        <row r="6922">
          <cell r="A6922" t="str">
            <v>Y8D9075105</v>
          </cell>
          <cell r="B6922" t="str">
            <v>CITY 907 H 7V 51CM BUTELJGRÖN</v>
          </cell>
        </row>
        <row r="6923">
          <cell r="A6923" t="str">
            <v>Y8D9075105</v>
          </cell>
          <cell r="B6923" t="str">
            <v>CITY 907 H 7V 51CM BUTELJGRÖN</v>
          </cell>
        </row>
        <row r="6924">
          <cell r="A6924" t="str">
            <v>Y8D9075505</v>
          </cell>
          <cell r="B6924" t="str">
            <v>CITY 907 H 7V 55CM BUTELJGRÖN</v>
          </cell>
        </row>
        <row r="6925">
          <cell r="A6925" t="str">
            <v>Y8D9075505</v>
          </cell>
          <cell r="B6925" t="str">
            <v>CITY 907 H 7V 55CM BUTELJGRÖN</v>
          </cell>
        </row>
        <row r="6926">
          <cell r="A6926" t="str">
            <v>Y8D9075505</v>
          </cell>
          <cell r="B6926" t="str">
            <v>CITY 907 H 7V 55CM BUTELJGRÖN</v>
          </cell>
        </row>
        <row r="6927">
          <cell r="A6927" t="str">
            <v>Y8D9075905</v>
          </cell>
          <cell r="B6927" t="str">
            <v>CITY 907 H 7V 59CM BUTELJGRÖN</v>
          </cell>
        </row>
        <row r="6928">
          <cell r="A6928" t="str">
            <v>Y8D9075905</v>
          </cell>
          <cell r="B6928" t="str">
            <v>CITY 907 H 7V 59CM BUTELJGRÖN</v>
          </cell>
        </row>
        <row r="6929">
          <cell r="A6929" t="str">
            <v>Y8D9075905</v>
          </cell>
          <cell r="B6929" t="str">
            <v>CITY 907 H 7V 59CM BUTELJGRÖN</v>
          </cell>
        </row>
        <row r="6930">
          <cell r="A6930" t="str">
            <v>Y8D9575106</v>
          </cell>
          <cell r="B6930" t="str">
            <v>CITY 957 D 7V 51CM GRÖN KORG</v>
          </cell>
        </row>
        <row r="6931">
          <cell r="A6931" t="str">
            <v>Y8D9575106</v>
          </cell>
          <cell r="B6931" t="str">
            <v>CITY 957 D 7V 51CM GRÖN KORG</v>
          </cell>
        </row>
        <row r="6932">
          <cell r="A6932" t="str">
            <v>Y8D9575106</v>
          </cell>
          <cell r="B6932" t="str">
            <v>CITY 957 D 7V 51CM GRÖN KORG</v>
          </cell>
        </row>
        <row r="6933">
          <cell r="A6933" t="str">
            <v>Y8C0063801</v>
          </cell>
          <cell r="B6933" t="str">
            <v>DIRT 006 16V 38CM BLÅ/BLÅ</v>
          </cell>
        </row>
        <row r="6934">
          <cell r="A6934" t="str">
            <v>Y8C0063801</v>
          </cell>
          <cell r="B6934" t="str">
            <v>DIRT 006 16V 38CM BLÅ/BLÅ</v>
          </cell>
        </row>
        <row r="6935">
          <cell r="A6935" t="str">
            <v>Y8C0063801</v>
          </cell>
          <cell r="B6935" t="str">
            <v>DIRT 006 16V 38CM BLÅ/BLÅ</v>
          </cell>
        </row>
        <row r="6936">
          <cell r="A6936" t="str">
            <v>Y8C0064301</v>
          </cell>
          <cell r="B6936" t="str">
            <v>DIRT 006 16V 43CM BLÅ/BLÅ</v>
          </cell>
        </row>
        <row r="6937">
          <cell r="A6937" t="str">
            <v>Y8C0064301</v>
          </cell>
          <cell r="B6937" t="str">
            <v>DIRT 006 16V 43CM BLÅ/BLÅ</v>
          </cell>
        </row>
        <row r="6938">
          <cell r="A6938" t="str">
            <v>Y8C0064301</v>
          </cell>
          <cell r="B6938" t="str">
            <v>DIRT 006 16V 43CM BLÅ/BLÅ</v>
          </cell>
        </row>
        <row r="6939">
          <cell r="A6939" t="str">
            <v>Y8D0063805</v>
          </cell>
          <cell r="B6939" t="str">
            <v>DIRT 006 16 V 38 DISK SVART</v>
          </cell>
        </row>
        <row r="6940">
          <cell r="A6940" t="str">
            <v>Y8D0063805</v>
          </cell>
          <cell r="B6940" t="str">
            <v>DIRT 006 16 V 38 DISK SVART</v>
          </cell>
        </row>
        <row r="6941">
          <cell r="A6941" t="str">
            <v>Y8D0063805</v>
          </cell>
          <cell r="B6941" t="str">
            <v>DIRT 006 16 V 38 DISK SVART</v>
          </cell>
        </row>
        <row r="6942">
          <cell r="A6942" t="str">
            <v>Y8C3875101</v>
          </cell>
          <cell r="B6942" t="str">
            <v>SPORT 387 H 27V 51CM BENVIT</v>
          </cell>
        </row>
        <row r="6943">
          <cell r="A6943" t="str">
            <v>Y8C3875101</v>
          </cell>
          <cell r="B6943" t="str">
            <v>SPORT 387 H 27V 51CM BENVIT</v>
          </cell>
        </row>
        <row r="6944">
          <cell r="A6944" t="str">
            <v>Y8C3875101</v>
          </cell>
          <cell r="B6944" t="str">
            <v>SPORT 387 H 27V 51CM BENVIT</v>
          </cell>
        </row>
        <row r="6945">
          <cell r="A6945" t="str">
            <v>Y8C3875501</v>
          </cell>
          <cell r="B6945" t="str">
            <v>SPORT 387 H 27V 55CM BENVIT</v>
          </cell>
        </row>
        <row r="6946">
          <cell r="A6946" t="str">
            <v>Y8C3875501</v>
          </cell>
          <cell r="B6946" t="str">
            <v>SPORT 387 H 27V 55CM BENVIT</v>
          </cell>
        </row>
        <row r="6947">
          <cell r="A6947" t="str">
            <v>Y8C3875501</v>
          </cell>
          <cell r="B6947" t="str">
            <v>SPORT 387 H 27V 55CM BENVIT</v>
          </cell>
        </row>
        <row r="6948">
          <cell r="A6948" t="str">
            <v>Y8C3875901</v>
          </cell>
          <cell r="B6948" t="str">
            <v>SPORT 387 H 27V 59CM BENVIT</v>
          </cell>
        </row>
        <row r="6949">
          <cell r="A6949" t="str">
            <v>Y8C3875901</v>
          </cell>
          <cell r="B6949" t="str">
            <v>SPORT 387 H 27V 59CM BENVIT</v>
          </cell>
        </row>
        <row r="6950">
          <cell r="A6950" t="str">
            <v>Y8C3875901</v>
          </cell>
          <cell r="B6950" t="str">
            <v>SPORT 387 H 27V 59CM BENVIT</v>
          </cell>
        </row>
        <row r="6951">
          <cell r="A6951" t="str">
            <v>Y8C3974301</v>
          </cell>
          <cell r="B6951" t="str">
            <v>SPORT 397 D 27V 43CM SVART</v>
          </cell>
        </row>
        <row r="6952">
          <cell r="A6952" t="str">
            <v>Y8C3974301</v>
          </cell>
          <cell r="B6952" t="str">
            <v>SPORT 397 D 27V 43CM SVART</v>
          </cell>
        </row>
        <row r="6953">
          <cell r="A6953" t="str">
            <v>Y8C3974301</v>
          </cell>
          <cell r="B6953" t="str">
            <v>SPORT 397 D 27V 43CM SVART</v>
          </cell>
        </row>
        <row r="6954">
          <cell r="A6954" t="str">
            <v>Y8C3974701</v>
          </cell>
          <cell r="B6954" t="str">
            <v>SPORT 397 D 27V 47CM SVART</v>
          </cell>
        </row>
        <row r="6955">
          <cell r="A6955" t="str">
            <v>Y8C3974701</v>
          </cell>
          <cell r="B6955" t="str">
            <v>SPORT 397 D 27V 47CM SVART</v>
          </cell>
        </row>
        <row r="6956">
          <cell r="A6956" t="str">
            <v>Y8C3974701</v>
          </cell>
          <cell r="B6956" t="str">
            <v>SPORT 397 D 27V 47CM SVART</v>
          </cell>
        </row>
        <row r="6957">
          <cell r="A6957" t="str">
            <v>Y8C3975101</v>
          </cell>
          <cell r="B6957" t="str">
            <v>SPORT 397 D 27V 51CM SVART</v>
          </cell>
        </row>
        <row r="6958">
          <cell r="A6958" t="str">
            <v>Y8C3975101</v>
          </cell>
          <cell r="B6958" t="str">
            <v>SPORT 397 D 27V 51CM SVART</v>
          </cell>
        </row>
        <row r="6959">
          <cell r="A6959" t="str">
            <v>Y8C3975101</v>
          </cell>
          <cell r="B6959" t="str">
            <v>SPORT 397 D 27V 51CM SVART</v>
          </cell>
        </row>
        <row r="6960">
          <cell r="A6960" t="str">
            <v>Y8C3245101</v>
          </cell>
          <cell r="B6960" t="str">
            <v>SPORT 324 H 24V 51CM GRÅBLÅ</v>
          </cell>
        </row>
        <row r="6961">
          <cell r="A6961" t="str">
            <v>Y8C3245101</v>
          </cell>
          <cell r="B6961" t="str">
            <v>SPORT 324 H 24V 51CM GRÅBLÅ</v>
          </cell>
        </row>
        <row r="6962">
          <cell r="A6962" t="str">
            <v>Y8C3245101</v>
          </cell>
          <cell r="B6962" t="str">
            <v>SPORT 324 H 24V 51CM GRÅBLÅ</v>
          </cell>
        </row>
        <row r="6963">
          <cell r="A6963" t="str">
            <v>Y8C3245501</v>
          </cell>
          <cell r="B6963" t="str">
            <v>SPORT 324 H 24V 55CM GRÅBLÅ</v>
          </cell>
        </row>
        <row r="6964">
          <cell r="A6964" t="str">
            <v>Y8C3245501</v>
          </cell>
          <cell r="B6964" t="str">
            <v>SPORT 324 H 24V 55CM GRÅBLÅ</v>
          </cell>
        </row>
        <row r="6965">
          <cell r="A6965" t="str">
            <v>Y8C3245501</v>
          </cell>
          <cell r="B6965" t="str">
            <v>SPORT 324 H 24V 55CM GRÅBLÅ</v>
          </cell>
        </row>
        <row r="6966">
          <cell r="A6966" t="str">
            <v>Y8C3245901</v>
          </cell>
          <cell r="B6966" t="str">
            <v>SPORT 324 H 24V 59CM GRÅBLÅ</v>
          </cell>
        </row>
        <row r="6967">
          <cell r="A6967" t="str">
            <v>Y8C3245901</v>
          </cell>
          <cell r="B6967" t="str">
            <v>SPORT 324 H 24V 59CM GRÅBLÅ</v>
          </cell>
        </row>
        <row r="6968">
          <cell r="A6968" t="str">
            <v>Y8C3245901</v>
          </cell>
          <cell r="B6968" t="str">
            <v>SPORT 324 H 24V 59CM GRÅBLÅ</v>
          </cell>
        </row>
        <row r="6969">
          <cell r="A6969" t="str">
            <v>Y8C3344701</v>
          </cell>
          <cell r="B6969" t="str">
            <v>SPORT 334 D 24V 47CM MÖRKRÖD</v>
          </cell>
        </row>
        <row r="6970">
          <cell r="A6970" t="str">
            <v>Y8C3344701</v>
          </cell>
          <cell r="B6970" t="str">
            <v>SPORT 334 D 24V 47CM MÖRKRÖD</v>
          </cell>
        </row>
        <row r="6971">
          <cell r="A6971" t="str">
            <v>Y8C3344701</v>
          </cell>
          <cell r="B6971" t="str">
            <v>SPORT 334 D 24V 47CM MÖRKRÖD</v>
          </cell>
        </row>
        <row r="6972">
          <cell r="A6972" t="str">
            <v>Y8C3345101</v>
          </cell>
          <cell r="B6972" t="str">
            <v>SPORT 334 D 24V 51CM MÖRKRÖD</v>
          </cell>
        </row>
        <row r="6973">
          <cell r="A6973" t="str">
            <v>Y8C3345101</v>
          </cell>
          <cell r="B6973" t="str">
            <v>SPORT 334 D 24V 51CM MÖRKRÖD</v>
          </cell>
        </row>
        <row r="6974">
          <cell r="A6974" t="str">
            <v>Y8C3345101</v>
          </cell>
          <cell r="B6974" t="str">
            <v>SPORT 334 D 24V 51CM MÖRKRÖD</v>
          </cell>
        </row>
        <row r="6975">
          <cell r="A6975" t="str">
            <v>Y8C3345501</v>
          </cell>
          <cell r="B6975" t="str">
            <v>SPORT 334 D 24V 55CM MÖRKRÖD</v>
          </cell>
        </row>
        <row r="6976">
          <cell r="A6976" t="str">
            <v>Y8C3345501</v>
          </cell>
          <cell r="B6976" t="str">
            <v>SPORT 334 D 24V 55CM MÖRKRÖD</v>
          </cell>
        </row>
        <row r="6977">
          <cell r="A6977" t="str">
            <v>Y8C3345501</v>
          </cell>
          <cell r="B6977" t="str">
            <v>SPORT 334 D 24V 55CM MÖRKRÖD</v>
          </cell>
        </row>
        <row r="6978">
          <cell r="A6978" t="str">
            <v>Y8C3085101</v>
          </cell>
          <cell r="B6978" t="str">
            <v>SPORT 308 H 8V 51CM SVART</v>
          </cell>
        </row>
        <row r="6979">
          <cell r="A6979" t="str">
            <v>Y8C3085101</v>
          </cell>
          <cell r="B6979" t="str">
            <v>SPORT 308 H 8V 51CM SVART</v>
          </cell>
        </row>
        <row r="6980">
          <cell r="A6980" t="str">
            <v>Y8C3085101</v>
          </cell>
          <cell r="B6980" t="str">
            <v>SPORT 308 H 8V 51CM SVART</v>
          </cell>
        </row>
        <row r="6981">
          <cell r="A6981" t="str">
            <v>Y8C3085501</v>
          </cell>
          <cell r="B6981" t="str">
            <v>SPORT 308 H 8V 55CM SVART</v>
          </cell>
        </row>
        <row r="6982">
          <cell r="A6982" t="str">
            <v>Y8C3085501</v>
          </cell>
          <cell r="B6982" t="str">
            <v>SPORT 308 H 8V 55CM SVART</v>
          </cell>
        </row>
        <row r="6983">
          <cell r="A6983" t="str">
            <v>Y8C3085501</v>
          </cell>
          <cell r="B6983" t="str">
            <v>SPORT 308 H 8V 55CM SVART</v>
          </cell>
        </row>
        <row r="6984">
          <cell r="A6984" t="str">
            <v>Y8C3085901</v>
          </cell>
          <cell r="B6984" t="str">
            <v>SPORT 308 H 8V 59CM SVART</v>
          </cell>
        </row>
        <row r="6985">
          <cell r="A6985" t="str">
            <v>Y8C3085901</v>
          </cell>
          <cell r="B6985" t="str">
            <v>SPORT 308 H 8V 59CM SVART</v>
          </cell>
        </row>
        <row r="6986">
          <cell r="A6986" t="str">
            <v>Y8C3085901</v>
          </cell>
          <cell r="B6986" t="str">
            <v>SPORT 308 H 8V 59CM SVART</v>
          </cell>
        </row>
        <row r="6987">
          <cell r="A6987" t="str">
            <v>Y8C3184701</v>
          </cell>
          <cell r="B6987" t="str">
            <v>SPORT 318 D 8V 47CM LJUSGRÅ</v>
          </cell>
        </row>
        <row r="6988">
          <cell r="A6988" t="str">
            <v>Y8C3184701</v>
          </cell>
          <cell r="B6988" t="str">
            <v>SPORT 318 D 8V 47CM LJUSGRÅ</v>
          </cell>
        </row>
        <row r="6989">
          <cell r="A6989" t="str">
            <v>Y8C3184701</v>
          </cell>
          <cell r="B6989" t="str">
            <v>SPORT 318 D 8V 47CM LJUSGRÅ</v>
          </cell>
        </row>
        <row r="6990">
          <cell r="A6990" t="str">
            <v>Y8C3185101</v>
          </cell>
          <cell r="B6990" t="str">
            <v>SPORT 318 D 8V 51CM LJUSGRÅ</v>
          </cell>
        </row>
        <row r="6991">
          <cell r="A6991" t="str">
            <v>Y8C3185101</v>
          </cell>
          <cell r="B6991" t="str">
            <v>SPORT 318 D 8V 51CM LJUSGRÅ</v>
          </cell>
        </row>
        <row r="6992">
          <cell r="A6992" t="str">
            <v>Y8C3185101</v>
          </cell>
          <cell r="B6992" t="str">
            <v>SPORT 318 D 8V 51CM LJUSGRÅ</v>
          </cell>
        </row>
        <row r="6993">
          <cell r="A6993" t="str">
            <v>Y8C3185501</v>
          </cell>
          <cell r="B6993" t="str">
            <v>SPORT 318 D 8V 55CM LJUSGRÅ</v>
          </cell>
        </row>
        <row r="6994">
          <cell r="A6994" t="str">
            <v>Y8C3185501</v>
          </cell>
          <cell r="B6994" t="str">
            <v>SPORT 318 D 8V 55CM LJUSGRÅ</v>
          </cell>
        </row>
        <row r="6995">
          <cell r="A6995" t="str">
            <v>Y8C3185501</v>
          </cell>
          <cell r="B6995" t="str">
            <v>SPORT 318 D 8V 55CM LJUSGRÅ</v>
          </cell>
        </row>
        <row r="6996">
          <cell r="A6996" t="str">
            <v>Y8B04I536W</v>
          </cell>
          <cell r="B6996" t="str">
            <v>B4P 928CARB T3 ULT10 D 53 VITR</v>
          </cell>
        </row>
        <row r="6997">
          <cell r="A6997" t="str">
            <v>Y8B04I536W</v>
          </cell>
          <cell r="B6997" t="str">
            <v>B4P 928CARB T3 ULT10 D 53 VITR</v>
          </cell>
        </row>
        <row r="6998">
          <cell r="A6998" t="str">
            <v>Y8B04I536W</v>
          </cell>
          <cell r="B6998" t="str">
            <v>B4P 928CARB T3 ULT10 D 53 VITR</v>
          </cell>
        </row>
        <row r="6999">
          <cell r="A6999" t="str">
            <v>Y8B04I556W</v>
          </cell>
          <cell r="B6999" t="str">
            <v>B4P 928CARB T3 ULT10 D 55 VITR</v>
          </cell>
        </row>
        <row r="7000">
          <cell r="A7000" t="str">
            <v>Y8B04I556W</v>
          </cell>
          <cell r="B7000" t="str">
            <v>B4P 928CARB T3 ULT10 D 55 VITR</v>
          </cell>
        </row>
        <row r="7001">
          <cell r="A7001" t="str">
            <v>Y8B04I556W</v>
          </cell>
          <cell r="B7001" t="str">
            <v>B4P 928CARB T3 ULT10 D 55 VITR</v>
          </cell>
        </row>
        <row r="7002">
          <cell r="A7002" t="str">
            <v>Y8B04I576W</v>
          </cell>
          <cell r="B7002" t="str">
            <v>B4P 928CARB T3 ULT10 D 57 VITR</v>
          </cell>
        </row>
        <row r="7003">
          <cell r="A7003" t="str">
            <v>Y8B04I576W</v>
          </cell>
          <cell r="B7003" t="str">
            <v>B4P 928CARB T3 ULT10 D 57 VITR</v>
          </cell>
        </row>
        <row r="7004">
          <cell r="A7004" t="str">
            <v>Y8B04I576W</v>
          </cell>
          <cell r="B7004" t="str">
            <v>B4P 928CARB T3 ULT10 D 57 VITR</v>
          </cell>
        </row>
        <row r="7005">
          <cell r="A7005" t="str">
            <v>Y8B04I596W</v>
          </cell>
          <cell r="B7005" t="str">
            <v>B4P 928CARB T3 ULT10 D 59 VITR</v>
          </cell>
        </row>
        <row r="7006">
          <cell r="A7006" t="str">
            <v>Y8B04I596W</v>
          </cell>
          <cell r="B7006" t="str">
            <v>B4P 928CARB T3 ULT10 D 59 VITR</v>
          </cell>
        </row>
        <row r="7007">
          <cell r="A7007" t="str">
            <v>Y8B04I596W</v>
          </cell>
          <cell r="B7007" t="str">
            <v>B4P 928CARB T3 ULT10 D 59 VITR</v>
          </cell>
        </row>
        <row r="7008">
          <cell r="A7008" t="str">
            <v>Y8B04I616W</v>
          </cell>
          <cell r="B7008" t="str">
            <v>B4P 928CARB T3 ULT10 D 61 VITR</v>
          </cell>
        </row>
        <row r="7009">
          <cell r="A7009" t="str">
            <v>Y8B04I616W</v>
          </cell>
          <cell r="B7009" t="str">
            <v>B4P 928CARB T3 ULT10 D 61 VITR</v>
          </cell>
        </row>
        <row r="7010">
          <cell r="A7010" t="str">
            <v>Y8B04I616W</v>
          </cell>
          <cell r="B7010" t="str">
            <v>B4P 928CARB T3 ULT10 D 61 VITR</v>
          </cell>
        </row>
        <row r="7011">
          <cell r="A7011" t="str">
            <v>Y8B14U52AG</v>
          </cell>
          <cell r="B7011" t="str">
            <v>D2 CROSS ALU/CA ULTEGRA/105</v>
          </cell>
        </row>
        <row r="7012">
          <cell r="A7012" t="str">
            <v>Y8B14U52AG</v>
          </cell>
          <cell r="B7012" t="str">
            <v>D2 CROSS ALU/CA ULTEGRA/105</v>
          </cell>
        </row>
        <row r="7013">
          <cell r="A7013" t="str">
            <v>Y8B14U52AG</v>
          </cell>
          <cell r="B7013" t="str">
            <v>D2 CROSS ALU/CA ULTEGRA/105</v>
          </cell>
        </row>
        <row r="7014">
          <cell r="A7014" t="str">
            <v>Y8B14U55AG</v>
          </cell>
          <cell r="B7014" t="str">
            <v>D2 CROSS ALU/CA ULTEGRA/105</v>
          </cell>
        </row>
        <row r="7015">
          <cell r="A7015" t="str">
            <v>Y8B14U55AG</v>
          </cell>
          <cell r="B7015" t="str">
            <v>D2 CROSS ALU/CA ULTEGRA/105</v>
          </cell>
        </row>
        <row r="7016">
          <cell r="A7016" t="str">
            <v>Y8B14U55AG</v>
          </cell>
          <cell r="B7016" t="str">
            <v>D2 CROSS ALU/CA ULTEGRA/105</v>
          </cell>
        </row>
        <row r="7017">
          <cell r="A7017" t="str">
            <v>Y8B14U57AG</v>
          </cell>
          <cell r="B7017" t="str">
            <v>D2 CROSS ALU/CA ULTEGRA/105</v>
          </cell>
        </row>
        <row r="7018">
          <cell r="A7018" t="str">
            <v>Y8B14U57AG</v>
          </cell>
          <cell r="B7018" t="str">
            <v>D2 CROSS ALU/CA ULTEGRA/105</v>
          </cell>
        </row>
        <row r="7019">
          <cell r="A7019" t="str">
            <v>Y8B14U57AG</v>
          </cell>
          <cell r="B7019" t="str">
            <v>D2 CROSS ALU/CA ULTEGRA/105</v>
          </cell>
        </row>
        <row r="7020">
          <cell r="A7020" t="str">
            <v>Y8B14U59AG</v>
          </cell>
          <cell r="B7020" t="str">
            <v>D2 CROSS ALU/CA ULTEGRA/105</v>
          </cell>
        </row>
        <row r="7021">
          <cell r="A7021" t="str">
            <v>Y8B14U59AG</v>
          </cell>
          <cell r="B7021" t="str">
            <v>D2 CROSS ALU/CA ULTEGRA/105</v>
          </cell>
        </row>
        <row r="7022">
          <cell r="A7022" t="str">
            <v>Y8B14U59AG</v>
          </cell>
          <cell r="B7022" t="str">
            <v>D2 CROSS ALU/CA ULTEGRA/105</v>
          </cell>
        </row>
        <row r="7023">
          <cell r="A7023" t="str">
            <v>Y8B16I53EF</v>
          </cell>
          <cell r="B7023" t="str">
            <v>HoC 928CARB SL DURACE 53 NaCa</v>
          </cell>
        </row>
        <row r="7024">
          <cell r="A7024" t="str">
            <v>Y8B16I53EF</v>
          </cell>
          <cell r="B7024" t="str">
            <v>HoC 928CARB SL DURACE 53 NaCa</v>
          </cell>
        </row>
        <row r="7025">
          <cell r="A7025" t="str">
            <v>Y8B16I53EF</v>
          </cell>
          <cell r="B7025" t="str">
            <v>HoC 928CARB SL DURACE 53 NaCa</v>
          </cell>
        </row>
        <row r="7026">
          <cell r="A7026" t="str">
            <v>Y8B16I55EF</v>
          </cell>
          <cell r="B7026" t="str">
            <v>HoC 928CARB SL DURACE 55 NA/CA</v>
          </cell>
        </row>
        <row r="7027">
          <cell r="A7027" t="str">
            <v>Y8B16I55EF</v>
          </cell>
          <cell r="B7027" t="str">
            <v>HoC 928CARB SL DURACE 55 NA/CA</v>
          </cell>
        </row>
        <row r="7028">
          <cell r="A7028" t="str">
            <v>Y8B16I55EF</v>
          </cell>
          <cell r="B7028" t="str">
            <v>HoC 928CARB SL DURACE 55 NA/CA</v>
          </cell>
        </row>
        <row r="7029">
          <cell r="A7029" t="str">
            <v>Y8B16I57EF</v>
          </cell>
          <cell r="B7029" t="str">
            <v>HoC 928CARB SL DURACE 57 NaCa</v>
          </cell>
        </row>
        <row r="7030">
          <cell r="A7030" t="str">
            <v>Y8B16I57EF</v>
          </cell>
          <cell r="B7030" t="str">
            <v>HoC 928CARB SL DURACE 57 NaCa</v>
          </cell>
        </row>
        <row r="7031">
          <cell r="A7031" t="str">
            <v>Y8B16I57EF</v>
          </cell>
          <cell r="B7031" t="str">
            <v>HoC 928CARB SL DURACE 57 NaCa</v>
          </cell>
        </row>
        <row r="7032">
          <cell r="A7032" t="str">
            <v>Y8B16I59EF</v>
          </cell>
          <cell r="B7032" t="str">
            <v>HoC 928CARB SL DURACE 59 NaCa</v>
          </cell>
        </row>
        <row r="7033">
          <cell r="A7033" t="str">
            <v>Y8B16I59EF</v>
          </cell>
          <cell r="B7033" t="str">
            <v>HoC 928CARB SL DURACE 59 NaCa</v>
          </cell>
        </row>
        <row r="7034">
          <cell r="A7034" t="str">
            <v>Y8B16I59EF</v>
          </cell>
          <cell r="B7034" t="str">
            <v>HoC 928CARB SL DURACE 59 NaCa</v>
          </cell>
        </row>
        <row r="7035">
          <cell r="A7035" t="str">
            <v>Y8B19I53CK</v>
          </cell>
          <cell r="B7035" t="str">
            <v>B4P 928CARB T3 CHO10 D 53 CELE</v>
          </cell>
        </row>
        <row r="7036">
          <cell r="A7036" t="str">
            <v>Y8B19I53CK</v>
          </cell>
          <cell r="B7036" t="str">
            <v>B4P 928CARB T3 CHO10 D 53 CELE</v>
          </cell>
        </row>
        <row r="7037">
          <cell r="A7037" t="str">
            <v>Y8B19I53CK</v>
          </cell>
          <cell r="B7037" t="str">
            <v>B4P 928CARB T3 CHO10 D 53 CELE</v>
          </cell>
        </row>
        <row r="7038">
          <cell r="A7038" t="str">
            <v>Y8B19I55CK</v>
          </cell>
          <cell r="B7038" t="str">
            <v>B4P 928CARB T3 CHO10 D 55 CELE</v>
          </cell>
        </row>
        <row r="7039">
          <cell r="A7039" t="str">
            <v>Y8B19I55CK</v>
          </cell>
          <cell r="B7039" t="str">
            <v>B4P 928CARB T3 CHO10 D 55 CELE</v>
          </cell>
        </row>
        <row r="7040">
          <cell r="A7040" t="str">
            <v>Y8B19I55CK</v>
          </cell>
          <cell r="B7040" t="str">
            <v>B4P 928CARB T3 CHO10 D 55 CELE</v>
          </cell>
        </row>
        <row r="7041">
          <cell r="A7041" t="str">
            <v>Y8B19I57CK</v>
          </cell>
          <cell r="B7041" t="str">
            <v>B4P 928CARB T3 CHO10 D 57 CELE</v>
          </cell>
        </row>
        <row r="7042">
          <cell r="A7042" t="str">
            <v>Y8B19I57CK</v>
          </cell>
          <cell r="B7042" t="str">
            <v>B4P 928CARB T3 CHO10 D 57 CELE</v>
          </cell>
        </row>
        <row r="7043">
          <cell r="A7043" t="str">
            <v>Y8B19I57CK</v>
          </cell>
          <cell r="B7043" t="str">
            <v>B4P 928CARB T3 CHO10 D 57 CELE</v>
          </cell>
        </row>
        <row r="7044">
          <cell r="A7044" t="str">
            <v>Y8B19I59CK</v>
          </cell>
          <cell r="B7044" t="str">
            <v>B4P 928CARB T3 CHO10 D 59 CELE</v>
          </cell>
        </row>
        <row r="7045">
          <cell r="A7045" t="str">
            <v>Y8B19I59CK</v>
          </cell>
          <cell r="B7045" t="str">
            <v>B4P 928CARB T3 CHO10 D 59 CELE</v>
          </cell>
        </row>
        <row r="7046">
          <cell r="A7046" t="str">
            <v>Y8B19I59CK</v>
          </cell>
          <cell r="B7046" t="str">
            <v>B4P 928CARB T3 CHO10 D 59 CELE</v>
          </cell>
        </row>
        <row r="7047">
          <cell r="A7047" t="str">
            <v>Y8B23I49CA</v>
          </cell>
          <cell r="B7047" t="str">
            <v>B4P 1885 HYD-CARB VEL10 49 CEL</v>
          </cell>
        </row>
        <row r="7048">
          <cell r="A7048" t="str">
            <v>Y8B23I49CA</v>
          </cell>
          <cell r="B7048" t="str">
            <v>B4P 1885 HYD-CARB VEL10 49 CEL</v>
          </cell>
        </row>
        <row r="7049">
          <cell r="A7049" t="str">
            <v>Y8B23I49CA</v>
          </cell>
          <cell r="B7049" t="str">
            <v>B4P 1885 HYD-CARB VEL10 49 CEL</v>
          </cell>
        </row>
        <row r="7050">
          <cell r="A7050" t="str">
            <v>Y8B23I51CA</v>
          </cell>
          <cell r="B7050" t="str">
            <v>B4P 1885 HYD-CARB VEL10 51 CEL</v>
          </cell>
        </row>
        <row r="7051">
          <cell r="A7051" t="str">
            <v>Y8B23I51CA</v>
          </cell>
          <cell r="B7051" t="str">
            <v>B4P 1885 HYD-CARB VEL10 51 CEL</v>
          </cell>
        </row>
        <row r="7052">
          <cell r="A7052" t="str">
            <v>Y8B23I51CA</v>
          </cell>
          <cell r="B7052" t="str">
            <v>B4P 1885 HYD-CARB VEL10 51 CEL</v>
          </cell>
        </row>
        <row r="7053">
          <cell r="A7053" t="str">
            <v>Y8B23I53CA</v>
          </cell>
          <cell r="B7053" t="str">
            <v>B4P 1885 HYD-CARB VEL10 53 CEL</v>
          </cell>
        </row>
        <row r="7054">
          <cell r="A7054" t="str">
            <v>Y8B23I53CA</v>
          </cell>
          <cell r="B7054" t="str">
            <v>B4P 1885 HYD-CARB VEL10 53 CEL</v>
          </cell>
        </row>
        <row r="7055">
          <cell r="A7055" t="str">
            <v>Y8B23I53CA</v>
          </cell>
          <cell r="B7055" t="str">
            <v>B4P 1885 HYD-CARB VEL10 53 CEL</v>
          </cell>
        </row>
        <row r="7056">
          <cell r="A7056" t="str">
            <v>Y8B23I55CA</v>
          </cell>
          <cell r="B7056" t="str">
            <v>B4P 1885 HYD-CARB VEL10 55 CEL</v>
          </cell>
        </row>
        <row r="7057">
          <cell r="A7057" t="str">
            <v>Y8B23I55CA</v>
          </cell>
          <cell r="B7057" t="str">
            <v>B4P 1885 HYD-CARB VEL10 55 CEL</v>
          </cell>
        </row>
        <row r="7058">
          <cell r="A7058" t="str">
            <v>Y8B23I55CA</v>
          </cell>
          <cell r="B7058" t="str">
            <v>B4P 1885 HYD-CARB VEL10 55 CEL</v>
          </cell>
        </row>
        <row r="7059">
          <cell r="A7059" t="str">
            <v>Y8B23I57CA</v>
          </cell>
          <cell r="B7059" t="str">
            <v>B4P 1885 HYD-CARB VEL10 57 CEL</v>
          </cell>
        </row>
        <row r="7060">
          <cell r="A7060" t="str">
            <v>Y8B23I57CA</v>
          </cell>
          <cell r="B7060" t="str">
            <v>B4P 1885 HYD-CARB VEL10 57 CEL</v>
          </cell>
        </row>
        <row r="7061">
          <cell r="A7061" t="str">
            <v>Y8B23I57CA</v>
          </cell>
          <cell r="B7061" t="str">
            <v>B4P 1885 HYD-CARB VEL10 57 CEL</v>
          </cell>
        </row>
        <row r="7062">
          <cell r="A7062" t="str">
            <v>Y8B23I59CA</v>
          </cell>
          <cell r="B7062" t="str">
            <v>B4P 1885 HYD-CARB VEL10 59 CEL</v>
          </cell>
        </row>
        <row r="7063">
          <cell r="A7063" t="str">
            <v>Y8B23I59CA</v>
          </cell>
          <cell r="B7063" t="str">
            <v>B4P 1885 HYD-CARB VEL10 59 CEL</v>
          </cell>
        </row>
        <row r="7064">
          <cell r="A7064" t="str">
            <v>Y8B23I59CA</v>
          </cell>
          <cell r="B7064" t="str">
            <v>B4P 1885 HYD-CARB VEL10 59 CEL</v>
          </cell>
        </row>
        <row r="7065">
          <cell r="A7065" t="str">
            <v>Y8B23I61CA</v>
          </cell>
          <cell r="B7065" t="str">
            <v>B4P 1885 HYD-CARB VEL10 61 CEL</v>
          </cell>
        </row>
        <row r="7066">
          <cell r="A7066" t="str">
            <v>Y8B23I61CA</v>
          </cell>
          <cell r="B7066" t="str">
            <v>B4P 1885 HYD-CARB VEL10 61 CEL</v>
          </cell>
        </row>
        <row r="7067">
          <cell r="A7067" t="str">
            <v>Y8B23I61CA</v>
          </cell>
          <cell r="B7067" t="str">
            <v>B4P 1885 HYD-CARB VEL10 61 CEL</v>
          </cell>
        </row>
        <row r="7068">
          <cell r="A7068" t="str">
            <v>Y8B34I466I</v>
          </cell>
          <cell r="B7068" t="str">
            <v>ELLE HA SILVIA ULTEGRA TRIP MX</v>
          </cell>
        </row>
        <row r="7069">
          <cell r="A7069" t="str">
            <v>Y8B34I466I</v>
          </cell>
          <cell r="B7069" t="str">
            <v>ELLE HA SILVIA ULTEGRA TRIP MX</v>
          </cell>
        </row>
        <row r="7070">
          <cell r="A7070" t="str">
            <v>Y8B34I466I</v>
          </cell>
          <cell r="B7070" t="str">
            <v>ELLE HA SILVIA ULTEGRA TRIP MX</v>
          </cell>
        </row>
        <row r="7071">
          <cell r="A7071" t="str">
            <v>Y8B34I496I</v>
          </cell>
          <cell r="B7071" t="str">
            <v>ELLE HA SILVIA ULTEGRA TRIP MX</v>
          </cell>
        </row>
        <row r="7072">
          <cell r="A7072" t="str">
            <v>Y8B34I496I</v>
          </cell>
          <cell r="B7072" t="str">
            <v>ELLE HA SILVIA ULTEGRA TRIP MX</v>
          </cell>
        </row>
        <row r="7073">
          <cell r="A7073" t="str">
            <v>Y8B34I496I</v>
          </cell>
          <cell r="B7073" t="str">
            <v>ELLE HA SILVIA ULTEGRA TRIP MX</v>
          </cell>
        </row>
        <row r="7074">
          <cell r="A7074" t="str">
            <v>Y8B34I516I</v>
          </cell>
          <cell r="B7074" t="str">
            <v>ELLE HA SILVIA ULTEGRA TRIP MX</v>
          </cell>
        </row>
        <row r="7075">
          <cell r="A7075" t="str">
            <v>Y8B34I516I</v>
          </cell>
          <cell r="B7075" t="str">
            <v>ELLE HA SILVIA ULTEGRA TRIP MX</v>
          </cell>
        </row>
        <row r="7076">
          <cell r="A7076" t="str">
            <v>Y8B34I516I</v>
          </cell>
          <cell r="B7076" t="str">
            <v>ELLE HA SILVIA ULTEGRA TRIP MX</v>
          </cell>
        </row>
        <row r="7077">
          <cell r="A7077" t="str">
            <v>Y8B45I50CK</v>
          </cell>
          <cell r="B7077" t="str">
            <v>C2C NIRONE 7 CARB ULTEGRA/105</v>
          </cell>
        </row>
        <row r="7078">
          <cell r="A7078" t="str">
            <v>Y8B45I50CK</v>
          </cell>
          <cell r="B7078" t="str">
            <v>C2C NIRONE 7 CARB ULTEGRA/105</v>
          </cell>
        </row>
        <row r="7079">
          <cell r="A7079" t="str">
            <v>Y8B45I50CK</v>
          </cell>
          <cell r="B7079" t="str">
            <v>C2C NIRONE 7 CARB ULTEGRA/105</v>
          </cell>
        </row>
        <row r="7080">
          <cell r="A7080" t="str">
            <v>Y8B45I53CK</v>
          </cell>
          <cell r="B7080" t="str">
            <v>C2C NIRONE 7 CARB ULTEGRA/105</v>
          </cell>
        </row>
        <row r="7081">
          <cell r="A7081" t="str">
            <v>Y8B45I53CK</v>
          </cell>
          <cell r="B7081" t="str">
            <v>C2C NIRONE 7 CARB ULTEGRA/105</v>
          </cell>
        </row>
        <row r="7082">
          <cell r="A7082" t="str">
            <v>Y8B45I53CK</v>
          </cell>
          <cell r="B7082" t="str">
            <v>C2C NIRONE 7 CARB ULTEGRA/105</v>
          </cell>
        </row>
        <row r="7083">
          <cell r="A7083" t="str">
            <v>Y8B45I55CK</v>
          </cell>
          <cell r="B7083" t="str">
            <v>C2C NIRONE 7 CARB ULTEGRA/105</v>
          </cell>
        </row>
        <row r="7084">
          <cell r="A7084" t="str">
            <v>Y8B45I55CK</v>
          </cell>
          <cell r="B7084" t="str">
            <v>C2C NIRONE 7 CARB ULTEGRA/105</v>
          </cell>
        </row>
        <row r="7085">
          <cell r="A7085" t="str">
            <v>Y8B45I55CK</v>
          </cell>
          <cell r="B7085" t="str">
            <v>C2C NIRONE 7 CARB ULTEGRA/105</v>
          </cell>
        </row>
        <row r="7086">
          <cell r="A7086" t="str">
            <v>Y8B45I57CK</v>
          </cell>
          <cell r="B7086" t="str">
            <v>C2C NIRONE 7 CARB ULTEGRA/105</v>
          </cell>
        </row>
        <row r="7087">
          <cell r="A7087" t="str">
            <v>Y8B45I57CK</v>
          </cell>
          <cell r="B7087" t="str">
            <v>C2C NIRONE 7 CARB ULTEGRA/105</v>
          </cell>
        </row>
        <row r="7088">
          <cell r="A7088" t="str">
            <v>Y8B45I57CK</v>
          </cell>
          <cell r="B7088" t="str">
            <v>C2C NIRONE 7 CARB ULTEGRA/105</v>
          </cell>
        </row>
        <row r="7089">
          <cell r="A7089" t="str">
            <v>Y8B45I59CK</v>
          </cell>
          <cell r="B7089" t="str">
            <v>C2C NIRONE 7 CARB ULTEGRA/105</v>
          </cell>
        </row>
        <row r="7090">
          <cell r="A7090" t="str">
            <v>Y8B45I59CK</v>
          </cell>
          <cell r="B7090" t="str">
            <v>C2C NIRONE 7 CARB ULTEGRA/105</v>
          </cell>
        </row>
        <row r="7091">
          <cell r="A7091" t="str">
            <v>Y8B45I59CK</v>
          </cell>
          <cell r="B7091" t="str">
            <v>C2C NIRONE 7 CARB ULTEGRA/105</v>
          </cell>
        </row>
        <row r="7092">
          <cell r="A7092" t="str">
            <v>Y8B45I61CK</v>
          </cell>
          <cell r="B7092" t="str">
            <v>C2C NIRONE 7 CARB ULTEGRA/105</v>
          </cell>
        </row>
        <row r="7093">
          <cell r="A7093" t="str">
            <v>Y8B45I61CK</v>
          </cell>
          <cell r="B7093" t="str">
            <v>C2C NIRONE 7 CARB ULTEGRA/105</v>
          </cell>
        </row>
        <row r="7094">
          <cell r="A7094" t="str">
            <v>Y8B45I61CK</v>
          </cell>
          <cell r="B7094" t="str">
            <v>C2C NIRONE 7 CARB ULTEGRA/105</v>
          </cell>
        </row>
        <row r="7095">
          <cell r="A7095" t="str">
            <v>Y8B47I50ED</v>
          </cell>
          <cell r="B7095" t="str">
            <v>C2C NIRONE 7 ALU 105 MIX COMPA</v>
          </cell>
        </row>
        <row r="7096">
          <cell r="A7096" t="str">
            <v>Y8B47I50ED</v>
          </cell>
          <cell r="B7096" t="str">
            <v>C2C NIRONE 7 ALU 105 MIX COMPA</v>
          </cell>
        </row>
        <row r="7097">
          <cell r="A7097" t="str">
            <v>Y8B47I50ED</v>
          </cell>
          <cell r="B7097" t="str">
            <v>C2C NIRONE 7 ALU 105 MIX COMPA</v>
          </cell>
        </row>
        <row r="7098">
          <cell r="A7098" t="str">
            <v>Y8B47I53ED</v>
          </cell>
          <cell r="B7098" t="str">
            <v>C2C NIRONE 7 ALU 105 MIX COMPA</v>
          </cell>
        </row>
        <row r="7099">
          <cell r="A7099" t="str">
            <v>Y8B47I53ED</v>
          </cell>
          <cell r="B7099" t="str">
            <v>C2C NIRONE 7 ALU 105 MIX COMPA</v>
          </cell>
        </row>
        <row r="7100">
          <cell r="A7100" t="str">
            <v>Y8B47I53ED</v>
          </cell>
          <cell r="B7100" t="str">
            <v>C2C NIRONE 7 ALU 105 MIX COMPA</v>
          </cell>
        </row>
        <row r="7101">
          <cell r="A7101" t="str">
            <v>Y8B47I55ED</v>
          </cell>
          <cell r="B7101" t="str">
            <v>C2C NIRONE 7 ALU 105 MIX COMPA</v>
          </cell>
        </row>
        <row r="7102">
          <cell r="A7102" t="str">
            <v>Y8B47I55ED</v>
          </cell>
          <cell r="B7102" t="str">
            <v>C2C NIRONE 7 ALU 105 MIX COMPA</v>
          </cell>
        </row>
        <row r="7103">
          <cell r="A7103" t="str">
            <v>Y8B47I55ED</v>
          </cell>
          <cell r="B7103" t="str">
            <v>C2C NIRONE 7 ALU 105 MIX COMPA</v>
          </cell>
        </row>
        <row r="7104">
          <cell r="A7104" t="str">
            <v>Y8B47I57ED</v>
          </cell>
          <cell r="B7104" t="str">
            <v>C2C NIRONE 7 ALU 105 MIX COMPA</v>
          </cell>
        </row>
        <row r="7105">
          <cell r="A7105" t="str">
            <v>Y8B47I57ED</v>
          </cell>
          <cell r="B7105" t="str">
            <v>C2C NIRONE 7 ALU 105 MIX COMPA</v>
          </cell>
        </row>
        <row r="7106">
          <cell r="A7106" t="str">
            <v>Y8B47I57ED</v>
          </cell>
          <cell r="B7106" t="str">
            <v>C2C NIRONE 7 ALU 105 MIX COMPA</v>
          </cell>
        </row>
        <row r="7107">
          <cell r="A7107" t="str">
            <v>Y8B47I59ED</v>
          </cell>
          <cell r="B7107" t="str">
            <v>C2C NIRONE 7 ALU 105 MIX COMPA</v>
          </cell>
        </row>
        <row r="7108">
          <cell r="A7108" t="str">
            <v>Y8B47I59ED</v>
          </cell>
          <cell r="B7108" t="str">
            <v>C2C NIRONE 7 ALU 105 MIX COMPA</v>
          </cell>
        </row>
        <row r="7109">
          <cell r="A7109" t="str">
            <v>Y8B47I59ED</v>
          </cell>
          <cell r="B7109" t="str">
            <v>C2C NIRONE 7 ALU 105 MIX COMPA</v>
          </cell>
        </row>
        <row r="7110">
          <cell r="A7110" t="str">
            <v>Y8B65I43EH</v>
          </cell>
          <cell r="B7110" t="str">
            <v>OETZI 9300 CARBON XT/LX DISC</v>
          </cell>
        </row>
        <row r="7111">
          <cell r="A7111" t="str">
            <v>Y8B65I43EH</v>
          </cell>
          <cell r="B7111" t="str">
            <v>OETZI 9300 CARBON XT/LX DISC</v>
          </cell>
        </row>
        <row r="7112">
          <cell r="A7112" t="str">
            <v>Y8B65I43EH</v>
          </cell>
          <cell r="B7112" t="str">
            <v>OETZI 9300 CARBON XT/LX DISC</v>
          </cell>
        </row>
        <row r="7113">
          <cell r="A7113" t="str">
            <v>Y8B65I48EH</v>
          </cell>
          <cell r="B7113" t="str">
            <v>OETZI 9300 CARBON XT/LX DISC</v>
          </cell>
        </row>
        <row r="7114">
          <cell r="A7114" t="str">
            <v>Y8B65I48EH</v>
          </cell>
          <cell r="B7114" t="str">
            <v>OETZI 9300 CARBON XT/LX DISC</v>
          </cell>
        </row>
        <row r="7115">
          <cell r="A7115" t="str">
            <v>Y8B65I48EH</v>
          </cell>
          <cell r="B7115" t="str">
            <v>OETZI 9300 CARBON XT/LX DISC</v>
          </cell>
        </row>
        <row r="7116">
          <cell r="A7116" t="str">
            <v>Y8B65I53EH</v>
          </cell>
          <cell r="B7116" t="str">
            <v>OETZI 9300 CARBON XT/LX DISC</v>
          </cell>
        </row>
        <row r="7117">
          <cell r="A7117" t="str">
            <v>Y8B65I53EH</v>
          </cell>
          <cell r="B7117" t="str">
            <v>OETZI 9300 CARBON XT/LX DISC</v>
          </cell>
        </row>
        <row r="7118">
          <cell r="A7118" t="str">
            <v>Y8B65I53EH</v>
          </cell>
          <cell r="B7118" t="str">
            <v>OETZI 9300 CARBON XT/LX DISC</v>
          </cell>
        </row>
        <row r="7119">
          <cell r="A7119" t="str">
            <v>Y8B88I43GH</v>
          </cell>
          <cell r="B7119" t="str">
            <v>MUTT 7400 ALU XT/DEORE DISK</v>
          </cell>
        </row>
        <row r="7120">
          <cell r="A7120" t="str">
            <v>Y8B88I43GH</v>
          </cell>
          <cell r="B7120" t="str">
            <v>MUTT 7400 ALU XT/DEORE DISK</v>
          </cell>
        </row>
        <row r="7121">
          <cell r="A7121" t="str">
            <v>Y8B88I43GH</v>
          </cell>
          <cell r="B7121" t="str">
            <v>MUTT 7400 ALU XT/DEORE DISK</v>
          </cell>
        </row>
        <row r="7122">
          <cell r="A7122" t="str">
            <v>Y8B88I48GH</v>
          </cell>
          <cell r="B7122" t="str">
            <v>MUTT 7400 ALU XT/DEORE DISK</v>
          </cell>
        </row>
        <row r="7123">
          <cell r="A7123" t="str">
            <v>Y8B88I48GH</v>
          </cell>
          <cell r="B7123" t="str">
            <v>MUTT 7400 ALU XT/DEORE DISK</v>
          </cell>
        </row>
        <row r="7124">
          <cell r="A7124" t="str">
            <v>Y8B88I48GH</v>
          </cell>
          <cell r="B7124" t="str">
            <v>MUTT 7400 ALU XT/DEORE DISK</v>
          </cell>
        </row>
        <row r="7125">
          <cell r="A7125" t="str">
            <v>Y8B88I53GH</v>
          </cell>
          <cell r="B7125" t="str">
            <v>MUTT 7400 ALU XT/DEORE DISK</v>
          </cell>
        </row>
        <row r="7126">
          <cell r="A7126" t="str">
            <v>Y8B88I53GH</v>
          </cell>
          <cell r="B7126" t="str">
            <v>MUTT 7400 ALU XT/DEORE DISK</v>
          </cell>
        </row>
        <row r="7127">
          <cell r="A7127" t="str">
            <v>Y8B88I53GH</v>
          </cell>
          <cell r="B7127" t="str">
            <v>MUTT 7400 ALU XT/DEORE DISK</v>
          </cell>
        </row>
        <row r="7128">
          <cell r="A7128" t="str">
            <v>Y8B92I426W</v>
          </cell>
          <cell r="B7128" t="str">
            <v>CAAL 8200 FULL SUSP LX/DEORE</v>
          </cell>
        </row>
        <row r="7129">
          <cell r="A7129" t="str">
            <v>Y8B92I426W</v>
          </cell>
          <cell r="B7129" t="str">
            <v>CAAL 8200 FULL SUSP LX/DEORE</v>
          </cell>
        </row>
        <row r="7130">
          <cell r="A7130" t="str">
            <v>Y8B92I426W</v>
          </cell>
          <cell r="B7130" t="str">
            <v>CAAL 8200 FULL SUSP LX/DEORE</v>
          </cell>
        </row>
        <row r="7131">
          <cell r="A7131" t="str">
            <v>Y8B92I476W</v>
          </cell>
          <cell r="B7131" t="str">
            <v>CAAL 8200 FULL SUSP LX/DEORE</v>
          </cell>
        </row>
        <row r="7132">
          <cell r="A7132" t="str">
            <v>Y8B92I476W</v>
          </cell>
          <cell r="B7132" t="str">
            <v>CAAL 8200 FULL SUSP LX/DEORE</v>
          </cell>
        </row>
        <row r="7133">
          <cell r="A7133" t="str">
            <v>Y8B92I476W</v>
          </cell>
          <cell r="B7133" t="str">
            <v>CAAL 8200 FULL SUSP LX/DEORE</v>
          </cell>
        </row>
        <row r="7134">
          <cell r="A7134" t="str">
            <v>Y8B92I526W</v>
          </cell>
          <cell r="B7134" t="str">
            <v>CAAL 8200 FULL SUSP LX/DEORE</v>
          </cell>
        </row>
        <row r="7135">
          <cell r="A7135" t="str">
            <v>Y8B92I526W</v>
          </cell>
          <cell r="B7135" t="str">
            <v>CAAL 8200 FULL SUSP LX/DEORE</v>
          </cell>
        </row>
        <row r="7136">
          <cell r="A7136" t="str">
            <v>Y8B92I526W</v>
          </cell>
          <cell r="B7136" t="str">
            <v>CAAL 8200 FULL SUSP LX/DEORE</v>
          </cell>
        </row>
        <row r="7137">
          <cell r="A7137" t="str">
            <v>Y8C7374302</v>
          </cell>
          <cell r="B7137" t="str">
            <v>SPORT 737 26" D 7V 43 BENVIT</v>
          </cell>
        </row>
        <row r="7138">
          <cell r="A7138" t="str">
            <v>Y8C7374302</v>
          </cell>
          <cell r="B7138" t="str">
            <v>SPORT 737 26" D 7V 43 BENVIT</v>
          </cell>
        </row>
        <row r="7139">
          <cell r="A7139" t="str">
            <v>Y8C7374302</v>
          </cell>
          <cell r="B7139" t="str">
            <v>SPORT 737 26" D 7V 43 BENVIT</v>
          </cell>
        </row>
        <row r="7140">
          <cell r="A7140" t="str">
            <v>Y8C7374702</v>
          </cell>
          <cell r="B7140" t="str">
            <v>SPORT 737 26" D 7V 47 BENVIT</v>
          </cell>
        </row>
        <row r="7141">
          <cell r="A7141" t="str">
            <v>Y8C7374702</v>
          </cell>
          <cell r="B7141" t="str">
            <v>SPORT 737 26" D 7V 47 BENVIT</v>
          </cell>
        </row>
        <row r="7142">
          <cell r="A7142" t="str">
            <v>Y8C7374702</v>
          </cell>
          <cell r="B7142" t="str">
            <v>SPORT 737 26" D 7V 47 BENVIT</v>
          </cell>
        </row>
        <row r="7143">
          <cell r="A7143" t="str">
            <v>Y8M2305102</v>
          </cell>
          <cell r="B7143" t="str">
            <v>ELEONORA DAM 0-V 55 GRÅ</v>
          </cell>
        </row>
        <row r="7144">
          <cell r="A7144" t="str">
            <v>Y8M2305102</v>
          </cell>
          <cell r="B7144" t="str">
            <v>ELEONORA DAM 0-V 55 GRÅ</v>
          </cell>
        </row>
        <row r="7145">
          <cell r="A7145" t="str">
            <v>Y8M2305102</v>
          </cell>
          <cell r="B7145" t="str">
            <v>ELEONORA DAM 0-V 55 GRÅ</v>
          </cell>
        </row>
        <row r="7146">
          <cell r="A7146" t="str">
            <v>Y8C6005201</v>
          </cell>
          <cell r="B7146" t="str">
            <v>GIGA 20V 52CM ORANGE/SVART</v>
          </cell>
        </row>
        <row r="7147">
          <cell r="A7147" t="str">
            <v>Y8C6005201</v>
          </cell>
          <cell r="B7147" t="str">
            <v>GIGA 20V 52CM ORANGE/SVART</v>
          </cell>
        </row>
        <row r="7148">
          <cell r="A7148" t="str">
            <v>Y8C6005201</v>
          </cell>
          <cell r="B7148" t="str">
            <v>GIGA 20V 52CM ORANGE/SVART</v>
          </cell>
        </row>
        <row r="7149">
          <cell r="A7149" t="str">
            <v>Y8C6005501</v>
          </cell>
          <cell r="B7149" t="str">
            <v>$ GIGA 20V 55CM ORANGE/SVART</v>
          </cell>
        </row>
        <row r="7150">
          <cell r="A7150" t="str">
            <v>Y8C6005501</v>
          </cell>
          <cell r="B7150" t="str">
            <v>$ GIGA 20V 55CM ORANGE/SVART</v>
          </cell>
        </row>
        <row r="7151">
          <cell r="A7151" t="str">
            <v>Y8C6005501</v>
          </cell>
          <cell r="B7151" t="str">
            <v>$ GIGA 20V 55CM ORANGE/SVART</v>
          </cell>
        </row>
        <row r="7152">
          <cell r="A7152" t="str">
            <v>Y8C6005801</v>
          </cell>
          <cell r="B7152" t="str">
            <v>$ GIGA 20V 58CM ORANGE/SVART</v>
          </cell>
        </row>
        <row r="7153">
          <cell r="A7153" t="str">
            <v>Y8C6005801</v>
          </cell>
          <cell r="B7153" t="str">
            <v>$ GIGA 20V 58CM ORANGE/SVART</v>
          </cell>
        </row>
        <row r="7154">
          <cell r="A7154" t="str">
            <v>Y8C6005801</v>
          </cell>
          <cell r="B7154" t="str">
            <v>$ GIGA 20V 58CM ORANGE/SVART</v>
          </cell>
        </row>
        <row r="7155">
          <cell r="A7155" t="str">
            <v>Y8C6006101</v>
          </cell>
          <cell r="B7155" t="str">
            <v>GIGA 20V 61CM ORANGE/SVART</v>
          </cell>
        </row>
        <row r="7156">
          <cell r="A7156" t="str">
            <v>Y8C6006101</v>
          </cell>
          <cell r="B7156" t="str">
            <v>GIGA 20V 61CM ORANGE/SVART</v>
          </cell>
        </row>
        <row r="7157">
          <cell r="A7157" t="str">
            <v>Y8C6006101</v>
          </cell>
          <cell r="B7157" t="str">
            <v>GIGA 20V 61CM ORANGE/SVART</v>
          </cell>
        </row>
        <row r="7158">
          <cell r="A7158" t="str">
            <v>Y8C6085201</v>
          </cell>
          <cell r="B7158" t="str">
            <v>NANO 18V 52CM SVART/ORANGE</v>
          </cell>
        </row>
        <row r="7159">
          <cell r="A7159" t="str">
            <v>Y8C6085201</v>
          </cell>
          <cell r="B7159" t="str">
            <v>NANO 18V 52CM SVART/ORANGE</v>
          </cell>
        </row>
        <row r="7160">
          <cell r="A7160" t="str">
            <v>Y8C6085201</v>
          </cell>
          <cell r="B7160" t="str">
            <v>NANO 18V 52CM SVART/ORANGE</v>
          </cell>
        </row>
        <row r="7161">
          <cell r="A7161" t="str">
            <v>Y8C6085501</v>
          </cell>
          <cell r="B7161" t="str">
            <v>NANO 18V 55CM SVART/ORANGE</v>
          </cell>
        </row>
        <row r="7162">
          <cell r="A7162" t="str">
            <v>Y8C6085501</v>
          </cell>
          <cell r="B7162" t="str">
            <v>NANO 18V 55CM SVART/ORANGE</v>
          </cell>
        </row>
        <row r="7163">
          <cell r="A7163" t="str">
            <v>Y8C6085501</v>
          </cell>
          <cell r="B7163" t="str">
            <v>NANO 18V 55CM SVART/ORANGE</v>
          </cell>
        </row>
        <row r="7164">
          <cell r="A7164" t="str">
            <v>Y8C6085801</v>
          </cell>
          <cell r="B7164" t="str">
            <v>$ NANO 18V 58CM SVART/ORANGE</v>
          </cell>
        </row>
        <row r="7165">
          <cell r="A7165" t="str">
            <v>Y8C6085801</v>
          </cell>
          <cell r="B7165" t="str">
            <v>$ NANO 18V 58CM SVART/ORANGE</v>
          </cell>
        </row>
        <row r="7166">
          <cell r="A7166" t="str">
            <v>Y8C6085801</v>
          </cell>
          <cell r="B7166" t="str">
            <v>$ NANO 18V 58CM SVART/ORANGE</v>
          </cell>
        </row>
        <row r="7167">
          <cell r="A7167" t="str">
            <v>Y8C6086101</v>
          </cell>
          <cell r="B7167" t="str">
            <v>NANO 18V 61CM SVART/ORANGE</v>
          </cell>
        </row>
        <row r="7168">
          <cell r="A7168" t="str">
            <v>Y8C6086101</v>
          </cell>
          <cell r="B7168" t="str">
            <v>NANO 18V 61CM SVART/ORANGE</v>
          </cell>
        </row>
        <row r="7169">
          <cell r="A7169" t="str">
            <v>Y8C6086101</v>
          </cell>
          <cell r="B7169" t="str">
            <v>NANO 18V 61CM SVART/ORANGE</v>
          </cell>
        </row>
        <row r="7170">
          <cell r="A7170" t="str">
            <v>Y8C6205301</v>
          </cell>
          <cell r="B7170" t="str">
            <v>$ TERA 20V 53CM SVART</v>
          </cell>
        </row>
        <row r="7171">
          <cell r="A7171" t="str">
            <v>Y8C6205301</v>
          </cell>
          <cell r="B7171" t="str">
            <v>$ TERA 20V 53CM SVART</v>
          </cell>
        </row>
        <row r="7172">
          <cell r="A7172" t="str">
            <v>Y8C6205301</v>
          </cell>
          <cell r="B7172" t="str">
            <v>$ TERA 20V 53CM SVART</v>
          </cell>
        </row>
        <row r="7173">
          <cell r="A7173" t="str">
            <v>Y8C6205601</v>
          </cell>
          <cell r="B7173" t="str">
            <v>$ TERA 20V 56CM SVART</v>
          </cell>
        </row>
        <row r="7174">
          <cell r="A7174" t="str">
            <v>Y8C6205601</v>
          </cell>
          <cell r="B7174" t="str">
            <v>$ TERA 20V 56CM SVART</v>
          </cell>
        </row>
        <row r="7175">
          <cell r="A7175" t="str">
            <v>Y8C6205601</v>
          </cell>
          <cell r="B7175" t="str">
            <v>$ TERA 20V 56CM SVART</v>
          </cell>
        </row>
        <row r="7176">
          <cell r="A7176" t="str">
            <v>Y8C6205901</v>
          </cell>
          <cell r="B7176" t="str">
            <v>$ TERA 20V 59CM SVART</v>
          </cell>
        </row>
        <row r="7177">
          <cell r="A7177" t="str">
            <v>Y8C6205901</v>
          </cell>
          <cell r="B7177" t="str">
            <v>$ TERA 20V 59CM SVART</v>
          </cell>
        </row>
        <row r="7178">
          <cell r="A7178" t="str">
            <v>Y8C6205901</v>
          </cell>
          <cell r="B7178" t="str">
            <v>$ TERA 20V 59CM SVART</v>
          </cell>
        </row>
        <row r="7179">
          <cell r="A7179" t="str">
            <v>Y8C6206201</v>
          </cell>
          <cell r="B7179" t="str">
            <v>$ TERA 20V 62CM SVART</v>
          </cell>
        </row>
        <row r="7180">
          <cell r="A7180" t="str">
            <v>Y8C6206201</v>
          </cell>
          <cell r="B7180" t="str">
            <v>$ TERA 20V 62CM SVART</v>
          </cell>
        </row>
        <row r="7181">
          <cell r="A7181" t="str">
            <v>Y8C6206201</v>
          </cell>
          <cell r="B7181" t="str">
            <v>$ TERA 20V 62CM SVART</v>
          </cell>
        </row>
        <row r="7182">
          <cell r="A7182" t="str">
            <v>Y8C6285201</v>
          </cell>
          <cell r="B7182" t="str">
            <v>DECA 18V 52CM ORANGE/VIT</v>
          </cell>
        </row>
        <row r="7183">
          <cell r="A7183" t="str">
            <v>Y8C6285201</v>
          </cell>
          <cell r="B7183" t="str">
            <v>DECA 18V 52CM ORANGE/VIT</v>
          </cell>
        </row>
        <row r="7184">
          <cell r="A7184" t="str">
            <v>Y8C6285201</v>
          </cell>
          <cell r="B7184" t="str">
            <v>DECA 18V 52CM ORANGE/VIT</v>
          </cell>
        </row>
        <row r="7185">
          <cell r="A7185" t="str">
            <v>Y8C6285501</v>
          </cell>
          <cell r="B7185" t="str">
            <v>$ DECA 18V 55CM ORANGE/VIT</v>
          </cell>
        </row>
        <row r="7186">
          <cell r="A7186" t="str">
            <v>Y8C6285501</v>
          </cell>
          <cell r="B7186" t="str">
            <v>$ DECA 18V 55CM ORANGE/VIT</v>
          </cell>
        </row>
        <row r="7187">
          <cell r="A7187" t="str">
            <v>Y8C6285501</v>
          </cell>
          <cell r="B7187" t="str">
            <v>$ DECA 18V 55CM ORANGE/VIT</v>
          </cell>
        </row>
        <row r="7188">
          <cell r="A7188" t="str">
            <v>Y8C6285801</v>
          </cell>
          <cell r="B7188" t="str">
            <v>$ DECA 18V 58CM ORANGE/VIT</v>
          </cell>
        </row>
        <row r="7189">
          <cell r="A7189" t="str">
            <v>Y8C6285801</v>
          </cell>
          <cell r="B7189" t="str">
            <v>$ DECA 18V 58CM ORANGE/VIT</v>
          </cell>
        </row>
        <row r="7190">
          <cell r="A7190" t="str">
            <v>Y8C6285801</v>
          </cell>
          <cell r="B7190" t="str">
            <v>$ DECA 18V 58CM ORANGE/VIT</v>
          </cell>
        </row>
        <row r="7191">
          <cell r="A7191" t="str">
            <v>Y8C6286101</v>
          </cell>
          <cell r="B7191" t="str">
            <v>DECA 18V 61CM ORANGE/VIT</v>
          </cell>
        </row>
        <row r="7192">
          <cell r="A7192" t="str">
            <v>Y8C6286101</v>
          </cell>
          <cell r="B7192" t="str">
            <v>DECA 18V 61CM ORANGE/VIT</v>
          </cell>
        </row>
        <row r="7193">
          <cell r="A7193" t="str">
            <v>Y8C6286101</v>
          </cell>
          <cell r="B7193" t="str">
            <v>DECA 18V 61CM ORANGE/VIT</v>
          </cell>
        </row>
        <row r="7194">
          <cell r="A7194" t="str">
            <v>Y8C6405301</v>
          </cell>
          <cell r="B7194" t="str">
            <v>EXA 20V 53CM VIT/ORANGE</v>
          </cell>
        </row>
        <row r="7195">
          <cell r="A7195" t="str">
            <v>Y8C6405301</v>
          </cell>
          <cell r="B7195" t="str">
            <v>EXA 20V 53CM VIT/ORANGE</v>
          </cell>
        </row>
        <row r="7196">
          <cell r="A7196" t="str">
            <v>Y8C6405301</v>
          </cell>
          <cell r="B7196" t="str">
            <v>EXA 20V 53CM VIT/ORANGE</v>
          </cell>
        </row>
        <row r="7197">
          <cell r="A7197" t="str">
            <v>Y8C6405601</v>
          </cell>
          <cell r="B7197" t="str">
            <v>$ EXA 20V 56CM VIT/ORANGE</v>
          </cell>
        </row>
        <row r="7198">
          <cell r="A7198" t="str">
            <v>Y8C6405601</v>
          </cell>
          <cell r="B7198" t="str">
            <v>$ EXA 20V 56CM VIT/ORANGE</v>
          </cell>
        </row>
        <row r="7199">
          <cell r="A7199" t="str">
            <v>Y8C6405601</v>
          </cell>
          <cell r="B7199" t="str">
            <v>$ EXA 20V 56CM VIT/ORANGE</v>
          </cell>
        </row>
        <row r="7200">
          <cell r="A7200" t="str">
            <v>Y8C6405901</v>
          </cell>
          <cell r="B7200" t="str">
            <v>$ EXA 20V 59CM VIT/ORANGE</v>
          </cell>
        </row>
        <row r="7201">
          <cell r="A7201" t="str">
            <v>Y8C6405901</v>
          </cell>
          <cell r="B7201" t="str">
            <v>$ EXA 20V 59CM VIT/ORANGE</v>
          </cell>
        </row>
        <row r="7202">
          <cell r="A7202" t="str">
            <v>Y8C6405901</v>
          </cell>
          <cell r="B7202" t="str">
            <v>$ EXA 20V 59CM VIT/ORANGE</v>
          </cell>
        </row>
        <row r="7203">
          <cell r="A7203" t="str">
            <v>Y8C6406201</v>
          </cell>
          <cell r="B7203" t="str">
            <v>$ EXA 20V 62CM VIT/ORANGE</v>
          </cell>
        </row>
        <row r="7204">
          <cell r="A7204" t="str">
            <v>Y8C6406201</v>
          </cell>
          <cell r="B7204" t="str">
            <v>$ EXA 20V 62CM VIT/ORANGE</v>
          </cell>
        </row>
        <row r="7205">
          <cell r="A7205" t="str">
            <v>Y8C6406201</v>
          </cell>
          <cell r="B7205" t="str">
            <v>$ EXA 20V 62CM VIT/ORANGE</v>
          </cell>
        </row>
        <row r="7206">
          <cell r="A7206" t="str">
            <v>Y8Z2705101</v>
          </cell>
          <cell r="B7206" t="str">
            <v>KING DAM 0-V 51 RÖD</v>
          </cell>
        </row>
        <row r="7207">
          <cell r="A7207" t="str">
            <v>Y8Z2705101</v>
          </cell>
          <cell r="B7207" t="str">
            <v>KING DAM 0-V 51 RÖD</v>
          </cell>
        </row>
        <row r="7208">
          <cell r="A7208" t="str">
            <v>Y8Z2705101</v>
          </cell>
          <cell r="B7208" t="str">
            <v>KING DAM 0-V 51 RÖD</v>
          </cell>
        </row>
        <row r="7209">
          <cell r="A7209" t="str">
            <v>Y8Z2735101</v>
          </cell>
          <cell r="B7209" t="str">
            <v>KING DAM 3-V 51 SVART</v>
          </cell>
        </row>
        <row r="7210">
          <cell r="A7210" t="str">
            <v>Y8Z2735101</v>
          </cell>
          <cell r="B7210" t="str">
            <v>KING DAM 3-V 51 SVART</v>
          </cell>
        </row>
        <row r="7211">
          <cell r="A7211" t="str">
            <v>Y8Z2735101</v>
          </cell>
          <cell r="B7211" t="str">
            <v>KING DAM 3-V 51 SVART</v>
          </cell>
        </row>
        <row r="7212">
          <cell r="A7212" t="str">
            <v>Y8Z9535101</v>
          </cell>
          <cell r="B7212" t="str">
            <v>KING DAM 3-V 51 RÖD</v>
          </cell>
        </row>
        <row r="7213">
          <cell r="A7213" t="str">
            <v>Y8Z9535101</v>
          </cell>
          <cell r="B7213" t="str">
            <v>KING DAM 3-V 51 RÖD</v>
          </cell>
        </row>
        <row r="7214">
          <cell r="A7214" t="str">
            <v>Y8Z9535101</v>
          </cell>
          <cell r="B7214" t="str">
            <v>KING DAM 3-V 51 RÖD</v>
          </cell>
        </row>
        <row r="7215">
          <cell r="A7215" t="str">
            <v>Y8Z9435501</v>
          </cell>
          <cell r="B7215" t="str">
            <v>KING HERR 3-V 51 SILVER</v>
          </cell>
        </row>
        <row r="7216">
          <cell r="A7216" t="str">
            <v>Y8Z9435501</v>
          </cell>
          <cell r="B7216" t="str">
            <v>KING HERR 3-V 51 SILVER</v>
          </cell>
        </row>
        <row r="7217">
          <cell r="A7217" t="str">
            <v>Y8Z9435501</v>
          </cell>
          <cell r="B7217" t="str">
            <v>KING HERR 3-V 51 SILVER</v>
          </cell>
        </row>
        <row r="7218">
          <cell r="A7218" t="str">
            <v>Y8Z9435901</v>
          </cell>
          <cell r="B7218" t="str">
            <v>KING HERR 3-V 59 SILVER</v>
          </cell>
        </row>
        <row r="7219">
          <cell r="A7219" t="str">
            <v>Y8Z9435901</v>
          </cell>
          <cell r="B7219" t="str">
            <v>KING HERR 3-V 59 SILVER</v>
          </cell>
        </row>
        <row r="7220">
          <cell r="A7220" t="str">
            <v>Y8Z9435901</v>
          </cell>
          <cell r="B7220" t="str">
            <v>KING HERR 3-V 59 SILVER</v>
          </cell>
        </row>
        <row r="7221">
          <cell r="A7221" t="str">
            <v>Y8Z4533801</v>
          </cell>
          <cell r="B7221" t="str">
            <v>KING FLICK 3-V 38 RÖD</v>
          </cell>
        </row>
        <row r="7222">
          <cell r="A7222" t="str">
            <v>Y8Z4533801</v>
          </cell>
          <cell r="B7222" t="str">
            <v>KING FLICK 3-V 38 RÖD</v>
          </cell>
        </row>
        <row r="7223">
          <cell r="A7223" t="str">
            <v>Y8Z4533801</v>
          </cell>
          <cell r="B7223" t="str">
            <v>KING FLICK 3-V 38 RÖD</v>
          </cell>
        </row>
        <row r="7224">
          <cell r="A7224" t="str">
            <v>Y8C0263802</v>
          </cell>
          <cell r="B7224" t="str">
            <v>DIRT 026 16V 38CM VIT BLANK</v>
          </cell>
        </row>
        <row r="7225">
          <cell r="A7225" t="str">
            <v>Y8C0263802</v>
          </cell>
          <cell r="B7225" t="str">
            <v>DIRT 026 16V 38CM VIT BLANK</v>
          </cell>
        </row>
        <row r="7226">
          <cell r="A7226" t="str">
            <v>Y8C0263802</v>
          </cell>
          <cell r="B7226" t="str">
            <v>DIRT 026 16V 38CM VIT BLANK</v>
          </cell>
        </row>
        <row r="7227">
          <cell r="A7227" t="str">
            <v>Y8C0264302</v>
          </cell>
          <cell r="B7227" t="str">
            <v>DIRT 026 16V 43CM VIT BLANK</v>
          </cell>
        </row>
        <row r="7228">
          <cell r="A7228" t="str">
            <v>Y8C0264302</v>
          </cell>
          <cell r="B7228" t="str">
            <v>DIRT 026 16V 43CM VIT BLANK</v>
          </cell>
        </row>
        <row r="7229">
          <cell r="A7229" t="str">
            <v>Y8C0264302</v>
          </cell>
          <cell r="B7229" t="str">
            <v>DIRT 026 16V 43CM VIT BLANK</v>
          </cell>
        </row>
        <row r="7230">
          <cell r="A7230" t="str">
            <v>Y8B61I438Z</v>
          </cell>
          <cell r="B7230" t="str">
            <v>DOSS 6100 ALU DEORE/ALIVIO</v>
          </cell>
        </row>
        <row r="7231">
          <cell r="A7231" t="str">
            <v>Y8B61I438Z</v>
          </cell>
          <cell r="B7231" t="str">
            <v>DOSS 6100 ALU DEORE/ALIVIO</v>
          </cell>
        </row>
        <row r="7232">
          <cell r="A7232" t="str">
            <v>Y8B61I438Z</v>
          </cell>
          <cell r="B7232" t="str">
            <v>DOSS 6100 ALU DEORE/ALIVIO</v>
          </cell>
        </row>
        <row r="7233">
          <cell r="A7233" t="str">
            <v>Y8B61I488Z</v>
          </cell>
          <cell r="B7233" t="str">
            <v>DOSS 6100 ALU DEORE/ALIVIO</v>
          </cell>
        </row>
        <row r="7234">
          <cell r="A7234" t="str">
            <v>Y8B61I488Z</v>
          </cell>
          <cell r="B7234" t="str">
            <v>DOSS 6100 ALU DEORE/ALIVIO</v>
          </cell>
        </row>
        <row r="7235">
          <cell r="A7235" t="str">
            <v>Y8B61I488Z</v>
          </cell>
          <cell r="B7235" t="str">
            <v>DOSS 6100 ALU DEORE/ALIVIO</v>
          </cell>
        </row>
        <row r="7236">
          <cell r="A7236" t="str">
            <v>Y8B61I538Z</v>
          </cell>
          <cell r="B7236" t="str">
            <v>DOSS 6100 ALU DEORE/ALIVIO</v>
          </cell>
        </row>
        <row r="7237">
          <cell r="A7237" t="str">
            <v>Y8B61I538Z</v>
          </cell>
          <cell r="B7237" t="str">
            <v>DOSS 6100 ALU DEORE/ALIVIO</v>
          </cell>
        </row>
        <row r="7238">
          <cell r="A7238" t="str">
            <v>Y8B61I538Z</v>
          </cell>
          <cell r="B7238" t="str">
            <v>DOSS 6100 ALU DEORE/ALIVIO</v>
          </cell>
        </row>
        <row r="7239">
          <cell r="A7239" t="str">
            <v>Y8BB1I48KW</v>
          </cell>
          <cell r="B7239" t="str">
            <v>CAMALEONTE 3 TIAGRA MIX</v>
          </cell>
        </row>
        <row r="7240">
          <cell r="A7240" t="str">
            <v>Y8BB1I48KW</v>
          </cell>
          <cell r="B7240" t="str">
            <v>CAMALEONTE 3 TIAGRA MIX</v>
          </cell>
        </row>
        <row r="7241">
          <cell r="A7241" t="str">
            <v>Y8BB1I48KW</v>
          </cell>
          <cell r="B7241" t="str">
            <v>CAMALEONTE 3 TIAGRA MIX</v>
          </cell>
        </row>
        <row r="7242">
          <cell r="A7242" t="str">
            <v>Y8BB1I53KW</v>
          </cell>
          <cell r="B7242" t="str">
            <v>CAMALEONTE 3 TIAGRA MIX</v>
          </cell>
        </row>
        <row r="7243">
          <cell r="A7243" t="str">
            <v>Y8BB1I53KW</v>
          </cell>
          <cell r="B7243" t="str">
            <v>CAMALEONTE 3 TIAGRA MIX</v>
          </cell>
        </row>
        <row r="7244">
          <cell r="A7244" t="str">
            <v>Y8BB1I53KW</v>
          </cell>
          <cell r="B7244" t="str">
            <v>CAMALEONTE 3 TIAGRA MIX</v>
          </cell>
        </row>
        <row r="7245">
          <cell r="A7245" t="str">
            <v>Y8BB1I58KW</v>
          </cell>
          <cell r="B7245" t="str">
            <v>CAMALEONTE 3 TIAGRA MIX</v>
          </cell>
        </row>
        <row r="7246">
          <cell r="A7246" t="str">
            <v>Y8BB1I58KW</v>
          </cell>
          <cell r="B7246" t="str">
            <v>CAMALEONTE 3 TIAGRA MIX</v>
          </cell>
        </row>
        <row r="7247">
          <cell r="A7247" t="str">
            <v>Y8BB1I58KW</v>
          </cell>
          <cell r="B7247" t="str">
            <v>CAMALEONTE 3 TIAGRA MIX</v>
          </cell>
        </row>
        <row r="7248">
          <cell r="A7248" t="str">
            <v>Y8B07I50CR</v>
          </cell>
          <cell r="B7248" t="str">
            <v>C2C 928CARB K-VID 105 COMPACT</v>
          </cell>
        </row>
        <row r="7249">
          <cell r="A7249" t="str">
            <v>Y8B07I50CR</v>
          </cell>
          <cell r="B7249" t="str">
            <v>C2C 928CARB K-VID 105 COMPACT</v>
          </cell>
        </row>
        <row r="7250">
          <cell r="A7250" t="str">
            <v>Y8B07I50CR</v>
          </cell>
          <cell r="B7250" t="str">
            <v>C2C 928CARB K-VID 105 COMPACT</v>
          </cell>
        </row>
        <row r="7251">
          <cell r="A7251" t="str">
            <v>Y8B07I53CR</v>
          </cell>
          <cell r="B7251" t="str">
            <v>C2C 928CARB K-VID 105 COMPACT</v>
          </cell>
        </row>
        <row r="7252">
          <cell r="A7252" t="str">
            <v>Y8B07I53CR</v>
          </cell>
          <cell r="B7252" t="str">
            <v>C2C 928CARB K-VID 105 COMPACT</v>
          </cell>
        </row>
        <row r="7253">
          <cell r="A7253" t="str">
            <v>Y8B07I53CR</v>
          </cell>
          <cell r="B7253" t="str">
            <v>C2C 928CARB K-VID 105 COMPACT</v>
          </cell>
        </row>
        <row r="7254">
          <cell r="A7254" t="str">
            <v>Y8B07I55CR</v>
          </cell>
          <cell r="B7254" t="str">
            <v>C2C 928CARB K-VID 105 COMPACT</v>
          </cell>
        </row>
        <row r="7255">
          <cell r="A7255" t="str">
            <v>Y8B07I55CR</v>
          </cell>
          <cell r="B7255" t="str">
            <v>C2C 928CARB K-VID 105 COMPACT</v>
          </cell>
        </row>
        <row r="7256">
          <cell r="A7256" t="str">
            <v>Y8B07I55CR</v>
          </cell>
          <cell r="B7256" t="str">
            <v>C2C 928CARB K-VID 105 COMPACT</v>
          </cell>
        </row>
        <row r="7257">
          <cell r="A7257" t="str">
            <v>Y8B07I58CR</v>
          </cell>
          <cell r="B7257" t="str">
            <v>C2C 928CARB K-VID 105 COMPACT</v>
          </cell>
        </row>
        <row r="7258">
          <cell r="A7258" t="str">
            <v>Y8B07I58CR</v>
          </cell>
          <cell r="B7258" t="str">
            <v>C2C 928CARB K-VID 105 COMPACT</v>
          </cell>
        </row>
        <row r="7259">
          <cell r="A7259" t="str">
            <v>Y8B07I58CR</v>
          </cell>
          <cell r="B7259" t="str">
            <v>C2C 928CARB K-VID 105 COMPACT</v>
          </cell>
        </row>
        <row r="7260">
          <cell r="A7260" t="str">
            <v>Y8B07I61CR</v>
          </cell>
          <cell r="B7260" t="str">
            <v>C2C 928CARB K-VID 105 COMPACT</v>
          </cell>
        </row>
        <row r="7261">
          <cell r="A7261" t="str">
            <v>Y8B07I61CR</v>
          </cell>
          <cell r="B7261" t="str">
            <v>C2C 928CARB K-VID 105 COMPACT</v>
          </cell>
        </row>
        <row r="7262">
          <cell r="A7262" t="str">
            <v>Y8B07I61CR</v>
          </cell>
          <cell r="B7262" t="str">
            <v>C2C 928CARB K-VID 105 COMPACT</v>
          </cell>
        </row>
        <row r="7263">
          <cell r="A7263" t="str">
            <v>Y8B10I466W</v>
          </cell>
          <cell r="B7263" t="str">
            <v>C2C NIRONE 7 ALU SORA COMPACT</v>
          </cell>
        </row>
        <row r="7264">
          <cell r="A7264" t="str">
            <v>Y8B10I466W</v>
          </cell>
          <cell r="B7264" t="str">
            <v>C2C NIRONE 7 ALU SORA COMPACT</v>
          </cell>
        </row>
        <row r="7265">
          <cell r="A7265" t="str">
            <v>Y8B10I466W</v>
          </cell>
          <cell r="B7265" t="str">
            <v>C2C NIRONE 7 ALU SORA COMPACT</v>
          </cell>
        </row>
        <row r="7266">
          <cell r="A7266" t="str">
            <v>Y8B10I506W</v>
          </cell>
          <cell r="B7266" t="str">
            <v>C2C NIRONE 7 ALU SORA COMPACT</v>
          </cell>
        </row>
        <row r="7267">
          <cell r="A7267" t="str">
            <v>Y8B10I506W</v>
          </cell>
          <cell r="B7267" t="str">
            <v>C2C NIRONE 7 ALU SORA COMPACT</v>
          </cell>
        </row>
        <row r="7268">
          <cell r="A7268" t="str">
            <v>Y8B10I506W</v>
          </cell>
          <cell r="B7268" t="str">
            <v>C2C NIRONE 7 ALU SORA COMPACT</v>
          </cell>
        </row>
        <row r="7269">
          <cell r="A7269" t="str">
            <v>Y8B10I536W</v>
          </cell>
          <cell r="B7269" t="str">
            <v>C2C NIRONE 7 ALU SORA COMPACT</v>
          </cell>
        </row>
        <row r="7270">
          <cell r="A7270" t="str">
            <v>Y8B10I536W</v>
          </cell>
          <cell r="B7270" t="str">
            <v>C2C NIRONE 7 ALU SORA COMPACT</v>
          </cell>
        </row>
        <row r="7271">
          <cell r="A7271" t="str">
            <v>Y8B10I536W</v>
          </cell>
          <cell r="B7271" t="str">
            <v>C2C NIRONE 7 ALU SORA COMPACT</v>
          </cell>
        </row>
        <row r="7272">
          <cell r="A7272" t="str">
            <v>Y8B10I556W</v>
          </cell>
          <cell r="B7272" t="str">
            <v>C2C NIRONE 7 ALU SORA COMPACT</v>
          </cell>
        </row>
        <row r="7273">
          <cell r="A7273" t="str">
            <v>Y8B10I556W</v>
          </cell>
          <cell r="B7273" t="str">
            <v>C2C NIRONE 7 ALU SORA COMPACT</v>
          </cell>
        </row>
        <row r="7274">
          <cell r="A7274" t="str">
            <v>Y8B10I556W</v>
          </cell>
          <cell r="B7274" t="str">
            <v>C2C NIRONE 7 ALU SORA COMPACT</v>
          </cell>
        </row>
        <row r="7275">
          <cell r="A7275" t="str">
            <v>Y8B10I576W</v>
          </cell>
          <cell r="B7275" t="str">
            <v>C2C NIRONE 7 ALU SORA COMPACT</v>
          </cell>
        </row>
        <row r="7276">
          <cell r="A7276" t="str">
            <v>Y8B10I576W</v>
          </cell>
          <cell r="B7276" t="str">
            <v>C2C NIRONE 7 ALU SORA COMPACT</v>
          </cell>
        </row>
        <row r="7277">
          <cell r="A7277" t="str">
            <v>Y8B10I576W</v>
          </cell>
          <cell r="B7277" t="str">
            <v>C2C NIRONE 7 ALU SORA COMPACT</v>
          </cell>
        </row>
        <row r="7278">
          <cell r="A7278" t="str">
            <v>Y8B10I596W</v>
          </cell>
          <cell r="B7278" t="str">
            <v>C2C NIRONE 7 ALU SORA COMPACT</v>
          </cell>
        </row>
        <row r="7279">
          <cell r="A7279" t="str">
            <v>Y8B10I596W</v>
          </cell>
          <cell r="B7279" t="str">
            <v>C2C NIRONE 7 ALU SORA COMPACT</v>
          </cell>
        </row>
        <row r="7280">
          <cell r="A7280" t="str">
            <v>Y8B10I596W</v>
          </cell>
          <cell r="B7280" t="str">
            <v>C2C NIRONE 7 ALU SORA COMPACT</v>
          </cell>
        </row>
        <row r="7281">
          <cell r="A7281" t="str">
            <v>Y8Q8003001</v>
          </cell>
          <cell r="B7281" t="str">
            <v>EXS BMX 20" SVART</v>
          </cell>
        </row>
        <row r="7282">
          <cell r="A7282" t="str">
            <v>Y8Q8003001</v>
          </cell>
          <cell r="B7282" t="str">
            <v>EXS BMX 20" SVART</v>
          </cell>
        </row>
        <row r="7283">
          <cell r="A7283" t="str">
            <v>Y8Q8003001</v>
          </cell>
          <cell r="B7283" t="str">
            <v>EXS BMX 20" SVART</v>
          </cell>
        </row>
        <row r="7284">
          <cell r="A7284" t="str">
            <v>Y8Q8203001</v>
          </cell>
          <cell r="B7284" t="str">
            <v>EXS BMX 20" VIT</v>
          </cell>
        </row>
        <row r="7285">
          <cell r="A7285" t="str">
            <v>Y8Q8203001</v>
          </cell>
          <cell r="B7285" t="str">
            <v>EXS BMX 20" VIT</v>
          </cell>
        </row>
        <row r="7286">
          <cell r="A7286" t="str">
            <v>Y8Q8203001</v>
          </cell>
          <cell r="B7286" t="str">
            <v>EXS BMX 20" VIT</v>
          </cell>
        </row>
        <row r="7287">
          <cell r="A7287" t="str">
            <v>Y8C0063802</v>
          </cell>
          <cell r="B7287" t="str">
            <v>DIRT 006 16V 38CM MATT SVART</v>
          </cell>
        </row>
        <row r="7288">
          <cell r="A7288" t="str">
            <v>Y8C0063802</v>
          </cell>
          <cell r="B7288" t="str">
            <v>DIRT 006 16V 38CM MATT SVART</v>
          </cell>
        </row>
        <row r="7289">
          <cell r="A7289" t="str">
            <v>Y8C0063802</v>
          </cell>
          <cell r="B7289" t="str">
            <v>DIRT 006 16V 38CM MATT SVART</v>
          </cell>
        </row>
        <row r="7290">
          <cell r="A7290" t="str">
            <v>Y8C0064302</v>
          </cell>
          <cell r="B7290" t="str">
            <v>DIRT 006 16V 43CM MATT SVART</v>
          </cell>
        </row>
        <row r="7291">
          <cell r="A7291" t="str">
            <v>Y8C0064302</v>
          </cell>
          <cell r="B7291" t="str">
            <v>DIRT 006 16V 43CM MATT SVART</v>
          </cell>
        </row>
        <row r="7292">
          <cell r="A7292" t="str">
            <v>Y8C0064302</v>
          </cell>
          <cell r="B7292" t="str">
            <v>DIRT 006 16V 43CM MATT SVART</v>
          </cell>
        </row>
        <row r="7293">
          <cell r="A7293" t="str">
            <v>Y8M3875111</v>
          </cell>
          <cell r="B7293" t="str">
            <v>387 HERR KAMPANJ 51 CM VIT</v>
          </cell>
        </row>
        <row r="7294">
          <cell r="A7294" t="str">
            <v>Y8M3875111</v>
          </cell>
          <cell r="B7294" t="str">
            <v>387 HERR KAMPANJ 51 CM VIT</v>
          </cell>
        </row>
        <row r="7295">
          <cell r="A7295" t="str">
            <v>Y8M3875111</v>
          </cell>
          <cell r="B7295" t="str">
            <v>387 HERR KAMPANJ 51 CM VIT</v>
          </cell>
        </row>
        <row r="7296">
          <cell r="A7296" t="str">
            <v>Y8M3875511</v>
          </cell>
          <cell r="B7296" t="str">
            <v>387 HERR KAMPANJ 55 CM VIT</v>
          </cell>
        </row>
        <row r="7297">
          <cell r="A7297" t="str">
            <v>Y8M3875511</v>
          </cell>
          <cell r="B7297" t="str">
            <v>387 HERR KAMPANJ 55 CM VIT</v>
          </cell>
        </row>
        <row r="7298">
          <cell r="A7298" t="str">
            <v>Y8M3875511</v>
          </cell>
          <cell r="B7298" t="str">
            <v>387 HERR KAMPANJ 55 CM VIT</v>
          </cell>
        </row>
        <row r="7299">
          <cell r="A7299" t="str">
            <v>Y8M3875911</v>
          </cell>
          <cell r="B7299" t="str">
            <v>387 HERR KAMPANJ 59 CM VIT</v>
          </cell>
        </row>
        <row r="7300">
          <cell r="A7300" t="str">
            <v>Y8M3875911</v>
          </cell>
          <cell r="B7300" t="str">
            <v>387 HERR KAMPANJ 59 CM VIT</v>
          </cell>
        </row>
        <row r="7301">
          <cell r="A7301" t="str">
            <v>Y8M3875911</v>
          </cell>
          <cell r="B7301" t="str">
            <v>387 HERR KAMPANJ 59 CM VIT</v>
          </cell>
        </row>
        <row r="7302">
          <cell r="A7302" t="str">
            <v>Y8M3974311</v>
          </cell>
          <cell r="B7302" t="str">
            <v>397 DAM KAMPANJ 43 CM VIT</v>
          </cell>
        </row>
        <row r="7303">
          <cell r="A7303" t="str">
            <v>Y8M3974311</v>
          </cell>
          <cell r="B7303" t="str">
            <v>397 DAM KAMPANJ 43 CM VIT</v>
          </cell>
        </row>
        <row r="7304">
          <cell r="A7304" t="str">
            <v>Y8M3974311</v>
          </cell>
          <cell r="B7304" t="str">
            <v>397 DAM KAMPANJ 43 CM VIT</v>
          </cell>
        </row>
        <row r="7305">
          <cell r="A7305" t="str">
            <v>Y8M3974711</v>
          </cell>
          <cell r="B7305" t="str">
            <v>397 DAM KAMPANJ 47 CM VIT</v>
          </cell>
        </row>
        <row r="7306">
          <cell r="A7306" t="str">
            <v>Y8M3974711</v>
          </cell>
          <cell r="B7306" t="str">
            <v>397 DAM KAMPANJ 47 CM VIT</v>
          </cell>
        </row>
        <row r="7307">
          <cell r="A7307" t="str">
            <v>Y8M3974711</v>
          </cell>
          <cell r="B7307" t="str">
            <v>397 DAM KAMPANJ 47 CM VIT</v>
          </cell>
        </row>
        <row r="7308">
          <cell r="A7308" t="str">
            <v>Y8M3975111</v>
          </cell>
          <cell r="B7308" t="str">
            <v>397 DAM KAMPANJ 51 CM VIT</v>
          </cell>
        </row>
        <row r="7309">
          <cell r="A7309" t="str">
            <v>Y8M3975111</v>
          </cell>
          <cell r="B7309" t="str">
            <v>397 DAM KAMPANJ 51 CM VIT</v>
          </cell>
        </row>
        <row r="7310">
          <cell r="A7310" t="str">
            <v>Y8M3975111</v>
          </cell>
          <cell r="B7310" t="str">
            <v>397 DAM KAMPANJ 51 CM VIT</v>
          </cell>
        </row>
        <row r="7311">
          <cell r="A7311" t="str">
            <v>Y8C2335111</v>
          </cell>
          <cell r="B7311" t="str">
            <v>CLASSIC 233 D 3V SVART  KORG</v>
          </cell>
        </row>
        <row r="7312">
          <cell r="A7312" t="str">
            <v>Y8C2335111</v>
          </cell>
          <cell r="B7312" t="str">
            <v>CLASSIC 233 D 3V SVART  KORG</v>
          </cell>
        </row>
        <row r="7313">
          <cell r="A7313" t="str">
            <v>Y8C2335111</v>
          </cell>
          <cell r="B7313" t="str">
            <v>CLASSIC 233 D 3V SVART  KORG</v>
          </cell>
        </row>
        <row r="7314">
          <cell r="A7314" t="str">
            <v>Y8C7485111</v>
          </cell>
          <cell r="B7314" t="str">
            <v>TARFEK KAMP NEX8 51CM SVART</v>
          </cell>
        </row>
        <row r="7315">
          <cell r="A7315" t="str">
            <v>Y8C7485111</v>
          </cell>
          <cell r="B7315" t="str">
            <v>TARFEK KAMP NEX8 51CM SVART</v>
          </cell>
        </row>
        <row r="7316">
          <cell r="A7316" t="str">
            <v>Y8C7485111</v>
          </cell>
          <cell r="B7316" t="str">
            <v>TARFEK KAMP NEX8 51CM SVART</v>
          </cell>
        </row>
        <row r="7317">
          <cell r="A7317" t="str">
            <v>Y8C7485511</v>
          </cell>
          <cell r="B7317" t="str">
            <v>TARFEK KAMP NEX8 55CM SVART</v>
          </cell>
        </row>
        <row r="7318">
          <cell r="A7318" t="str">
            <v>Y8C7485511</v>
          </cell>
          <cell r="B7318" t="str">
            <v>TARFEK KAMP NEX8 55CM SVART</v>
          </cell>
        </row>
        <row r="7319">
          <cell r="A7319" t="str">
            <v>Y8C7485511</v>
          </cell>
          <cell r="B7319" t="str">
            <v>TARFEK KAMP NEX8 55CM SVART</v>
          </cell>
        </row>
        <row r="7320">
          <cell r="A7320" t="str">
            <v>Y8C7485911</v>
          </cell>
          <cell r="B7320" t="str">
            <v>TARFEK KAMP NEX8 59CM SVART</v>
          </cell>
        </row>
        <row r="7321">
          <cell r="A7321" t="str">
            <v>Y8C7485911</v>
          </cell>
          <cell r="B7321" t="str">
            <v>TARFEK KAMP NEX8 59CM SVART</v>
          </cell>
        </row>
        <row r="7322">
          <cell r="A7322" t="str">
            <v>Y8C7485911</v>
          </cell>
          <cell r="B7322" t="str">
            <v>TARFEK KAMP NEX8 59CM SVART</v>
          </cell>
        </row>
        <row r="7323">
          <cell r="A7323" t="str">
            <v>Y8C7585111</v>
          </cell>
          <cell r="B7323" t="str">
            <v>RISSA KAMP NEX8 51CM SVART</v>
          </cell>
        </row>
        <row r="7324">
          <cell r="A7324" t="str">
            <v>Y8C7585111</v>
          </cell>
          <cell r="B7324" t="str">
            <v>RISSA KAMP NEX8 51CM SVART</v>
          </cell>
        </row>
        <row r="7325">
          <cell r="A7325" t="str">
            <v>Y8C7585111</v>
          </cell>
          <cell r="B7325" t="str">
            <v>RISSA KAMP NEX8 51CM SVART</v>
          </cell>
        </row>
        <row r="7326">
          <cell r="A7326" t="str">
            <v>Y8C7585511</v>
          </cell>
          <cell r="B7326" t="str">
            <v>RISSA KAMP NEX8 55CM SVART</v>
          </cell>
        </row>
        <row r="7327">
          <cell r="A7327" t="str">
            <v>Y8C7585511</v>
          </cell>
          <cell r="B7327" t="str">
            <v>RISSA KAMP NEX8 55CM SVART</v>
          </cell>
        </row>
        <row r="7328">
          <cell r="A7328" t="str">
            <v>Y8C7585511</v>
          </cell>
          <cell r="B7328" t="str">
            <v>RISSA KAMP NEX8 55CM SVART</v>
          </cell>
        </row>
        <row r="7329">
          <cell r="A7329" t="str">
            <v>Y8M2835601</v>
          </cell>
          <cell r="B7329" t="str">
            <v>BIRGER RETRO SRAMIMOTION3 SV/S</v>
          </cell>
        </row>
        <row r="7330">
          <cell r="A7330" t="str">
            <v>Y8M2835601</v>
          </cell>
          <cell r="B7330" t="str">
            <v>BIRGER RETRO SRAMIMOTION3 SV/S</v>
          </cell>
        </row>
        <row r="7331">
          <cell r="A7331" t="str">
            <v>Y8M2835601</v>
          </cell>
          <cell r="B7331" t="str">
            <v>BIRGER RETRO SRAMIMOTION3 SV/S</v>
          </cell>
        </row>
        <row r="7332">
          <cell r="A7332" t="str">
            <v>Y8M2836101</v>
          </cell>
          <cell r="B7332" t="str">
            <v>BIRGER RETRO SRAMIMOTION3 SV/S</v>
          </cell>
        </row>
        <row r="7333">
          <cell r="A7333" t="str">
            <v>Y8M2836101</v>
          </cell>
          <cell r="B7333" t="str">
            <v>BIRGER RETRO SRAMIMOTION3 SV/S</v>
          </cell>
        </row>
        <row r="7334">
          <cell r="A7334" t="str">
            <v>Y8M2836101</v>
          </cell>
          <cell r="B7334" t="str">
            <v>BIRGER RETRO SRAMIMOTION3 SV/S</v>
          </cell>
        </row>
        <row r="7335">
          <cell r="A7335" t="str">
            <v>Y8M2875601</v>
          </cell>
          <cell r="B7335" t="str">
            <v>HERR RETRO NEXUS7 56CM BLÅ/BL</v>
          </cell>
        </row>
        <row r="7336">
          <cell r="A7336" t="str">
            <v>Y8M2875601</v>
          </cell>
          <cell r="B7336" t="str">
            <v>HERR RETRO NEXUS7 56CM BLÅ/BL</v>
          </cell>
        </row>
        <row r="7337">
          <cell r="A7337" t="str">
            <v>Y8M2875601</v>
          </cell>
          <cell r="B7337" t="str">
            <v>HERR RETRO NEXUS7 56CM BLÅ/BL</v>
          </cell>
        </row>
        <row r="7338">
          <cell r="A7338" t="str">
            <v>Y8M2876101</v>
          </cell>
          <cell r="B7338" t="str">
            <v>HERR RETRO NEXUS7 61CM BLÅ/BL</v>
          </cell>
        </row>
        <row r="7339">
          <cell r="A7339" t="str">
            <v>Y8M2876101</v>
          </cell>
          <cell r="B7339" t="str">
            <v>HERR RETRO NEXUS7 61CM BLÅ/BL</v>
          </cell>
        </row>
        <row r="7340">
          <cell r="A7340" t="str">
            <v>Y8M2876101</v>
          </cell>
          <cell r="B7340" t="str">
            <v>HERR RETRO NEXUS7 61CM BLÅ/BL</v>
          </cell>
        </row>
        <row r="7341">
          <cell r="A7341" t="str">
            <v>Y8M2935101</v>
          </cell>
          <cell r="B7341" t="str">
            <v>$ ALIDA RETRO SRAM IMOTI 3 SV</v>
          </cell>
        </row>
        <row r="7342">
          <cell r="A7342" t="str">
            <v>Y8M2935101</v>
          </cell>
          <cell r="B7342" t="str">
            <v>$ ALIDA RETRO SRAM IMOTI 3 SV</v>
          </cell>
        </row>
        <row r="7343">
          <cell r="A7343" t="str">
            <v>Y8M2935101</v>
          </cell>
          <cell r="B7343" t="str">
            <v>$ ALIDA RETRO SRAM IMOTI 3 SV</v>
          </cell>
        </row>
        <row r="7344">
          <cell r="A7344" t="str">
            <v>Y8M2975101</v>
          </cell>
          <cell r="B7344" t="str">
            <v>DAM RETRO NEXUS 7 51 CM BLÅ/BL</v>
          </cell>
        </row>
        <row r="7345">
          <cell r="A7345" t="str">
            <v>Y8M2975101</v>
          </cell>
          <cell r="B7345" t="str">
            <v>DAM RETRO NEXUS 7 51 CM BLÅ/BL</v>
          </cell>
        </row>
        <row r="7346">
          <cell r="A7346" t="str">
            <v>Y8M2975101</v>
          </cell>
          <cell r="B7346" t="str">
            <v>DAM RETRO NEXUS 7 51 CM BLÅ/BL</v>
          </cell>
        </row>
        <row r="7347">
          <cell r="A7347" t="str">
            <v>Y9C7205111</v>
          </cell>
          <cell r="B7347" t="str">
            <v>$ NUVINCI H 51CM V-BRAKE SVART</v>
          </cell>
        </row>
        <row r="7348">
          <cell r="A7348" t="str">
            <v>Y9C7205111</v>
          </cell>
          <cell r="B7348" t="str">
            <v>$ NUVINCI H 51CM V-BRAKE SVART</v>
          </cell>
        </row>
        <row r="7349">
          <cell r="A7349" t="str">
            <v>Y9C7205111</v>
          </cell>
          <cell r="B7349" t="str">
            <v>$ NUVINCI H 51CM V-BRAKE SVART</v>
          </cell>
        </row>
        <row r="7350">
          <cell r="A7350" t="str">
            <v>Y9C7205511</v>
          </cell>
          <cell r="B7350" t="str">
            <v>NUVINCI H 55CM V-BRAKE SVART</v>
          </cell>
        </row>
        <row r="7351">
          <cell r="A7351" t="str">
            <v>Y9C7205511</v>
          </cell>
          <cell r="B7351" t="str">
            <v>NUVINCI H 55CM V-BRAKE SVART</v>
          </cell>
        </row>
        <row r="7352">
          <cell r="A7352" t="str">
            <v>Y9C7205511</v>
          </cell>
          <cell r="B7352" t="str">
            <v>NUVINCI H 55CM V-BRAKE SVART</v>
          </cell>
        </row>
        <row r="7353">
          <cell r="A7353" t="str">
            <v>Y9C7205911</v>
          </cell>
          <cell r="B7353" t="str">
            <v>$ NUVINCI H 59CM V-BRAKE SVART</v>
          </cell>
        </row>
        <row r="7354">
          <cell r="A7354" t="str">
            <v>Y9C7205911</v>
          </cell>
          <cell r="B7354" t="str">
            <v>$ NUVINCI H 59CM V-BRAKE SVART</v>
          </cell>
        </row>
        <row r="7355">
          <cell r="A7355" t="str">
            <v>Y9C7205911</v>
          </cell>
          <cell r="B7355" t="str">
            <v>$ NUVINCI H 59CM V-BRAKE SVART</v>
          </cell>
        </row>
        <row r="7356">
          <cell r="A7356" t="str">
            <v>Y9C7305111</v>
          </cell>
          <cell r="B7356" t="str">
            <v>NUVINCI D 51CM V-BRAKE SVART</v>
          </cell>
        </row>
        <row r="7357">
          <cell r="A7357" t="str">
            <v>Y9C7305111</v>
          </cell>
          <cell r="B7357" t="str">
            <v>NUVINCI D 51CM V-BRAKE SVART</v>
          </cell>
        </row>
        <row r="7358">
          <cell r="A7358" t="str">
            <v>Y9C7305111</v>
          </cell>
          <cell r="B7358" t="str">
            <v>NUVINCI D 51CM V-BRAKE SVART</v>
          </cell>
        </row>
        <row r="7359">
          <cell r="A7359" t="str">
            <v>Y9C7305511</v>
          </cell>
          <cell r="B7359" t="str">
            <v>NUVINCI D 55CM V-BRAKE SVART</v>
          </cell>
        </row>
        <row r="7360">
          <cell r="A7360" t="str">
            <v>Y9C7305511</v>
          </cell>
          <cell r="B7360" t="str">
            <v>NUVINCI D 55CM V-BRAKE SVART</v>
          </cell>
        </row>
        <row r="7361">
          <cell r="A7361" t="str">
            <v>Y9C7305511</v>
          </cell>
          <cell r="B7361" t="str">
            <v>NUVINCI D 55CM V-BRAKE SVART</v>
          </cell>
        </row>
        <row r="7362">
          <cell r="A7362" t="str">
            <v>Y9C7045101</v>
          </cell>
          <cell r="B7362" t="str">
            <v>KEBNE 24V H 51CM OLIVGRÖN</v>
          </cell>
        </row>
        <row r="7363">
          <cell r="A7363" t="str">
            <v>Y9C7045101</v>
          </cell>
          <cell r="B7363" t="str">
            <v>KEBNE 24V H 51CM OLIVGRÖN</v>
          </cell>
        </row>
        <row r="7364">
          <cell r="A7364" t="str">
            <v>Y9C7045101</v>
          </cell>
          <cell r="B7364" t="str">
            <v>KEBNE 24V H 51CM OLIVGRÖN</v>
          </cell>
        </row>
        <row r="7365">
          <cell r="A7365" t="str">
            <v>Y9C7045102</v>
          </cell>
          <cell r="B7365" t="str">
            <v>KEBNE 24V H 51CM SVART</v>
          </cell>
        </row>
        <row r="7366">
          <cell r="A7366" t="str">
            <v>Y9C7045102</v>
          </cell>
          <cell r="B7366" t="str">
            <v>KEBNE 24V H 51CM SVART</v>
          </cell>
        </row>
        <row r="7367">
          <cell r="A7367" t="str">
            <v>Y9C7045102</v>
          </cell>
          <cell r="B7367" t="str">
            <v>KEBNE 24V H 51CM SVART</v>
          </cell>
        </row>
        <row r="7368">
          <cell r="A7368" t="str">
            <v>Y9C7045501</v>
          </cell>
          <cell r="B7368" t="str">
            <v>KEBNE 24V H 55CM OLIVGRÖN</v>
          </cell>
        </row>
        <row r="7369">
          <cell r="A7369" t="str">
            <v>Y9C7045501</v>
          </cell>
          <cell r="B7369" t="str">
            <v>KEBNE 24V H 55CM OLIVGRÖN</v>
          </cell>
        </row>
        <row r="7370">
          <cell r="A7370" t="str">
            <v>Y9C7045501</v>
          </cell>
          <cell r="B7370" t="str">
            <v>KEBNE 24V H 55CM OLIVGRÖN</v>
          </cell>
        </row>
        <row r="7371">
          <cell r="A7371" t="str">
            <v>Y9C7045502</v>
          </cell>
          <cell r="B7371" t="str">
            <v>KEBNE 24V H 55CM SVART</v>
          </cell>
        </row>
        <row r="7372">
          <cell r="A7372" t="str">
            <v>Y9C7045502</v>
          </cell>
          <cell r="B7372" t="str">
            <v>KEBNE 24V H 55CM SVART</v>
          </cell>
        </row>
        <row r="7373">
          <cell r="A7373" t="str">
            <v>Y9C7045502</v>
          </cell>
          <cell r="B7373" t="str">
            <v>KEBNE 24V H 55CM SVART</v>
          </cell>
        </row>
        <row r="7374">
          <cell r="A7374" t="str">
            <v>Y9C7045901</v>
          </cell>
          <cell r="B7374" t="str">
            <v>KEBNE 24V H 59CM OLIVGRÖN</v>
          </cell>
        </row>
        <row r="7375">
          <cell r="A7375" t="str">
            <v>Y9C7045901</v>
          </cell>
          <cell r="B7375" t="str">
            <v>KEBNE 24V H 59CM OLIVGRÖN</v>
          </cell>
        </row>
        <row r="7376">
          <cell r="A7376" t="str">
            <v>Y9C7045901</v>
          </cell>
          <cell r="B7376" t="str">
            <v>KEBNE 24V H 59CM OLIVGRÖN</v>
          </cell>
        </row>
        <row r="7377">
          <cell r="A7377" t="str">
            <v>Y9C7045902</v>
          </cell>
          <cell r="B7377" t="str">
            <v>KEBNE 24V H 59CM SVART</v>
          </cell>
        </row>
        <row r="7378">
          <cell r="A7378" t="str">
            <v>Y9C7045902</v>
          </cell>
          <cell r="B7378" t="str">
            <v>KEBNE 24V H 59CM SVART</v>
          </cell>
        </row>
        <row r="7379">
          <cell r="A7379" t="str">
            <v>Y9C7045902</v>
          </cell>
          <cell r="B7379" t="str">
            <v>KEBNE 24V H 59CM SVART</v>
          </cell>
        </row>
        <row r="7380">
          <cell r="A7380" t="str">
            <v>Y9D0063805</v>
          </cell>
          <cell r="B7380" t="str">
            <v>DIRT 006 16V H 38CM SVART</v>
          </cell>
        </row>
        <row r="7381">
          <cell r="A7381" t="str">
            <v>Y9D0063805</v>
          </cell>
          <cell r="B7381" t="str">
            <v>DIRT 006 16V H 38CM SVART</v>
          </cell>
        </row>
        <row r="7382">
          <cell r="A7382" t="str">
            <v>Y9D0063805</v>
          </cell>
          <cell r="B7382" t="str">
            <v>DIRT 006 16V H 38CM SVART</v>
          </cell>
        </row>
        <row r="7383">
          <cell r="A7383" t="str">
            <v>Y9D7045105</v>
          </cell>
          <cell r="B7383" t="str">
            <v>STREET 704 24V H 51CM SILVER</v>
          </cell>
        </row>
        <row r="7384">
          <cell r="A7384" t="str">
            <v>Y9D7045105</v>
          </cell>
          <cell r="B7384" t="str">
            <v>STREET 704 24V H 51CM SILVER</v>
          </cell>
        </row>
        <row r="7385">
          <cell r="A7385" t="str">
            <v>Y9D7045105</v>
          </cell>
          <cell r="B7385" t="str">
            <v>STREET 704 24V H 51CM SILVER</v>
          </cell>
        </row>
        <row r="7386">
          <cell r="A7386" t="str">
            <v>Y9D7045505</v>
          </cell>
          <cell r="B7386" t="str">
            <v>STREET 704 24V H 55CM SILVER</v>
          </cell>
        </row>
        <row r="7387">
          <cell r="A7387" t="str">
            <v>Y9D7045505</v>
          </cell>
          <cell r="B7387" t="str">
            <v>STREET 704 24V H 55CM SILVER</v>
          </cell>
        </row>
        <row r="7388">
          <cell r="A7388" t="str">
            <v>Y9D7045505</v>
          </cell>
          <cell r="B7388" t="str">
            <v>STREET 704 24V H 55CM SILVER</v>
          </cell>
        </row>
        <row r="7389">
          <cell r="A7389" t="str">
            <v>Y9D7045905</v>
          </cell>
          <cell r="B7389" t="str">
            <v>STREET 704 24V H 59CM SILVER</v>
          </cell>
        </row>
        <row r="7390">
          <cell r="A7390" t="str">
            <v>Y9D7045905</v>
          </cell>
          <cell r="B7390" t="str">
            <v>STREET 704 24V H 59CM SILVER</v>
          </cell>
        </row>
        <row r="7391">
          <cell r="A7391" t="str">
            <v>Y9D7045905</v>
          </cell>
          <cell r="B7391" t="str">
            <v>STREET 704 24V H 59CM SILVER</v>
          </cell>
        </row>
        <row r="7392">
          <cell r="A7392" t="str">
            <v>Y9D7145105</v>
          </cell>
          <cell r="B7392" t="str">
            <v>STREET 714 24V D 51CM RÖD</v>
          </cell>
        </row>
        <row r="7393">
          <cell r="A7393" t="str">
            <v>Y9D7145105</v>
          </cell>
          <cell r="B7393" t="str">
            <v>STREET 714 24V D 51CM RÖD</v>
          </cell>
        </row>
        <row r="7394">
          <cell r="A7394" t="str">
            <v>Y9D7145105</v>
          </cell>
          <cell r="B7394" t="str">
            <v>STREET 714 24V D 51CM RÖD</v>
          </cell>
        </row>
        <row r="7395">
          <cell r="A7395" t="str">
            <v>Y9D7145505</v>
          </cell>
          <cell r="B7395" t="str">
            <v>STREET 714 24V D 55CM RÖD</v>
          </cell>
        </row>
        <row r="7396">
          <cell r="A7396" t="str">
            <v>Y9D7145505</v>
          </cell>
          <cell r="B7396" t="str">
            <v>STREET 714 24V D 55CM RÖD</v>
          </cell>
        </row>
        <row r="7397">
          <cell r="A7397" t="str">
            <v>Y9D7145505</v>
          </cell>
          <cell r="B7397" t="str">
            <v>STREET 714 24V D 55CM RÖD</v>
          </cell>
        </row>
        <row r="7398">
          <cell r="A7398" t="str">
            <v>Y9C7285101</v>
          </cell>
          <cell r="B7398" t="str">
            <v>TARFEK 8V H 51CM TITAN</v>
          </cell>
        </row>
        <row r="7399">
          <cell r="A7399" t="str">
            <v>Y9C7285101</v>
          </cell>
          <cell r="B7399" t="str">
            <v>TARFEK 8V H 51CM TITAN</v>
          </cell>
        </row>
        <row r="7400">
          <cell r="A7400" t="str">
            <v>Y9C7285101</v>
          </cell>
          <cell r="B7400" t="str">
            <v>TARFEK 8V H 51CM TITAN</v>
          </cell>
        </row>
        <row r="7401">
          <cell r="A7401" t="str">
            <v>Y9C7285102</v>
          </cell>
          <cell r="B7401" t="str">
            <v>TARFEK 8V H 51CM SVART</v>
          </cell>
        </row>
        <row r="7402">
          <cell r="A7402" t="str">
            <v>Y9C7285102</v>
          </cell>
          <cell r="B7402" t="str">
            <v>TARFEK 8V H 51CM SVART</v>
          </cell>
        </row>
        <row r="7403">
          <cell r="A7403" t="str">
            <v>Y9C7285102</v>
          </cell>
          <cell r="B7403" t="str">
            <v>TARFEK 8V H 51CM SVART</v>
          </cell>
        </row>
        <row r="7404">
          <cell r="A7404" t="str">
            <v>Y9C7285501</v>
          </cell>
          <cell r="B7404" t="str">
            <v>TARFEK 8V H 55CM TITAN</v>
          </cell>
        </row>
        <row r="7405">
          <cell r="A7405" t="str">
            <v>Y9C7285501</v>
          </cell>
          <cell r="B7405" t="str">
            <v>TARFEK 8V H 55CM TITAN</v>
          </cell>
        </row>
        <row r="7406">
          <cell r="A7406" t="str">
            <v>Y9C7285501</v>
          </cell>
          <cell r="B7406" t="str">
            <v>TARFEK 8V H 55CM TITAN</v>
          </cell>
        </row>
        <row r="7407">
          <cell r="A7407" t="str">
            <v>Y9C7285502</v>
          </cell>
          <cell r="B7407" t="str">
            <v>TARFEK 8V H 55CM SVART</v>
          </cell>
        </row>
        <row r="7408">
          <cell r="A7408" t="str">
            <v>Y9C7285502</v>
          </cell>
          <cell r="B7408" t="str">
            <v>TARFEK 8V H 55CM SVART</v>
          </cell>
        </row>
        <row r="7409">
          <cell r="A7409" t="str">
            <v>Y9C7285502</v>
          </cell>
          <cell r="B7409" t="str">
            <v>TARFEK 8V H 55CM SVART</v>
          </cell>
        </row>
        <row r="7410">
          <cell r="A7410" t="str">
            <v>Y9C7285901</v>
          </cell>
          <cell r="B7410" t="str">
            <v>TARFEK 8V H 59CM TITAN</v>
          </cell>
        </row>
        <row r="7411">
          <cell r="A7411" t="str">
            <v>Y9C7285901</v>
          </cell>
          <cell r="B7411" t="str">
            <v>TARFEK 8V H 59CM TITAN</v>
          </cell>
        </row>
        <row r="7412">
          <cell r="A7412" t="str">
            <v>Y9C7285901</v>
          </cell>
          <cell r="B7412" t="str">
            <v>TARFEK 8V H 59CM TITAN</v>
          </cell>
        </row>
        <row r="7413">
          <cell r="A7413" t="str">
            <v>Y9C7285902</v>
          </cell>
          <cell r="B7413" t="str">
            <v>TARFEK 8V H 59CM SVART</v>
          </cell>
        </row>
        <row r="7414">
          <cell r="A7414" t="str">
            <v>Y9C7285902</v>
          </cell>
          <cell r="B7414" t="str">
            <v>TARFEK 8V H 59CM SVART</v>
          </cell>
        </row>
        <row r="7415">
          <cell r="A7415" t="str">
            <v>Y9C7285902</v>
          </cell>
          <cell r="B7415" t="str">
            <v>TARFEK 8V H 59CM SVART</v>
          </cell>
        </row>
        <row r="7416">
          <cell r="A7416" t="str">
            <v>Y9C7385101</v>
          </cell>
          <cell r="B7416" t="str">
            <v>RISSA 8V D 51CM RÖD</v>
          </cell>
        </row>
        <row r="7417">
          <cell r="A7417" t="str">
            <v>Y9C7385101</v>
          </cell>
          <cell r="B7417" t="str">
            <v>RISSA 8V D 51CM RÖD</v>
          </cell>
        </row>
        <row r="7418">
          <cell r="A7418" t="str">
            <v>Y9C7385101</v>
          </cell>
          <cell r="B7418" t="str">
            <v>RISSA 8V D 51CM RÖD</v>
          </cell>
        </row>
        <row r="7419">
          <cell r="A7419" t="str">
            <v>Y9C7385102</v>
          </cell>
          <cell r="B7419" t="str">
            <v>RISSA 8V D 51CM SVART</v>
          </cell>
        </row>
        <row r="7420">
          <cell r="A7420" t="str">
            <v>Y9C7385102</v>
          </cell>
          <cell r="B7420" t="str">
            <v>RISSA 8V D 51CM SVART</v>
          </cell>
        </row>
        <row r="7421">
          <cell r="A7421" t="str">
            <v>Y9C7385102</v>
          </cell>
          <cell r="B7421" t="str">
            <v>RISSA 8V D 51CM SVART</v>
          </cell>
        </row>
        <row r="7422">
          <cell r="A7422" t="str">
            <v>Y9C7385103</v>
          </cell>
          <cell r="B7422" t="str">
            <v>RISSA 8V D 51CM BEIGE</v>
          </cell>
        </row>
        <row r="7423">
          <cell r="A7423" t="str">
            <v>Y9C7385103</v>
          </cell>
          <cell r="B7423" t="str">
            <v>RISSA 8V D 51CM BEIGE</v>
          </cell>
        </row>
        <row r="7424">
          <cell r="A7424" t="str">
            <v>Y9C7385103</v>
          </cell>
          <cell r="B7424" t="str">
            <v>RISSA 8V D 51CM BEIGE</v>
          </cell>
        </row>
        <row r="7425">
          <cell r="A7425" t="str">
            <v>Y9C7385501</v>
          </cell>
          <cell r="B7425" t="str">
            <v>RISSA 8V D 55CM RÖD</v>
          </cell>
        </row>
        <row r="7426">
          <cell r="A7426" t="str">
            <v>Y9C7385501</v>
          </cell>
          <cell r="B7426" t="str">
            <v>RISSA 8V D 55CM RÖD</v>
          </cell>
        </row>
        <row r="7427">
          <cell r="A7427" t="str">
            <v>Y9C7385501</v>
          </cell>
          <cell r="B7427" t="str">
            <v>RISSA 8V D 55CM RÖD</v>
          </cell>
        </row>
        <row r="7428">
          <cell r="A7428" t="str">
            <v>Y9C7385502</v>
          </cell>
          <cell r="B7428" t="str">
            <v>RISSA 8V D 55CM SVART</v>
          </cell>
        </row>
        <row r="7429">
          <cell r="A7429" t="str">
            <v>Y9C7385502</v>
          </cell>
          <cell r="B7429" t="str">
            <v>RISSA 8V D 55CM SVART</v>
          </cell>
        </row>
        <row r="7430">
          <cell r="A7430" t="str">
            <v>Y9C7385502</v>
          </cell>
          <cell r="B7430" t="str">
            <v>RISSA 8V D 55CM SVART</v>
          </cell>
        </row>
        <row r="7431">
          <cell r="A7431" t="str">
            <v>Y9C7385503</v>
          </cell>
          <cell r="B7431" t="str">
            <v>RISSA 8V D 55CM BEIGE</v>
          </cell>
        </row>
        <row r="7432">
          <cell r="A7432" t="str">
            <v>Y9C7385503</v>
          </cell>
          <cell r="B7432" t="str">
            <v>RISSA 8V D 55CM BEIGE</v>
          </cell>
        </row>
        <row r="7433">
          <cell r="A7433" t="str">
            <v>Y9C7385503</v>
          </cell>
          <cell r="B7433" t="str">
            <v>RISSA 8V D 55CM BEIGE</v>
          </cell>
        </row>
        <row r="7434">
          <cell r="A7434" t="str">
            <v>Y9D7334305</v>
          </cell>
          <cell r="B7434" t="str">
            <v>STREET 733 26" 3V D/F 43CM RÖD</v>
          </cell>
        </row>
        <row r="7435">
          <cell r="A7435" t="str">
            <v>Y9D7334305</v>
          </cell>
          <cell r="B7435" t="str">
            <v>STREET 733 26" 3V D/F 43CM RÖD</v>
          </cell>
        </row>
        <row r="7436">
          <cell r="A7436" t="str">
            <v>Y9D7334305</v>
          </cell>
          <cell r="B7436" t="str">
            <v>STREET 733 26" 3V D/F 43CM RÖD</v>
          </cell>
        </row>
        <row r="7437">
          <cell r="A7437" t="str">
            <v>Y9M5934701</v>
          </cell>
          <cell r="B7437" t="str">
            <v>EMMA 26" 3V D 47CM SVART KORG</v>
          </cell>
        </row>
        <row r="7438">
          <cell r="A7438" t="str">
            <v>Y9M5934701</v>
          </cell>
          <cell r="B7438" t="str">
            <v>EMMA 26" 3V D 47CM SVART KORG</v>
          </cell>
        </row>
        <row r="7439">
          <cell r="A7439" t="str">
            <v>Y9M5934701</v>
          </cell>
          <cell r="B7439" t="str">
            <v>EMMA 26" 3V D 47CM SVART KORG</v>
          </cell>
        </row>
        <row r="7440">
          <cell r="A7440" t="str">
            <v>Y9C9035101</v>
          </cell>
          <cell r="B7440" t="str">
            <v>LINNÉ 3V H 51CM NÖTBRUN</v>
          </cell>
        </row>
        <row r="7441">
          <cell r="A7441" t="str">
            <v>Y9C9035101</v>
          </cell>
          <cell r="B7441" t="str">
            <v>LINNÉ 3V H 51CM NÖTBRUN</v>
          </cell>
        </row>
        <row r="7442">
          <cell r="A7442" t="str">
            <v>Y9C9035101</v>
          </cell>
          <cell r="B7442" t="str">
            <v>LINNÉ 3V H 51CM NÖTBRUN</v>
          </cell>
        </row>
        <row r="7443">
          <cell r="A7443" t="str">
            <v>Y9C9035501</v>
          </cell>
          <cell r="B7443" t="str">
            <v>LINNÉ 3V H 55CM NÖTBRUN</v>
          </cell>
        </row>
        <row r="7444">
          <cell r="A7444" t="str">
            <v>Y9C9035501</v>
          </cell>
          <cell r="B7444" t="str">
            <v>LINNÉ 3V H 55CM NÖTBRUN</v>
          </cell>
        </row>
        <row r="7445">
          <cell r="A7445" t="str">
            <v>Y9C9035501</v>
          </cell>
          <cell r="B7445" t="str">
            <v>LINNÉ 3V H 55CM NÖTBRUN</v>
          </cell>
        </row>
        <row r="7446">
          <cell r="A7446" t="str">
            <v>Y9C9035901</v>
          </cell>
          <cell r="B7446" t="str">
            <v>LINNÉ 3V H 59CM NÖTBRUN</v>
          </cell>
        </row>
        <row r="7447">
          <cell r="A7447" t="str">
            <v>Y9C9035901</v>
          </cell>
          <cell r="B7447" t="str">
            <v>LINNÉ 3V H 59CM NÖTBRUN</v>
          </cell>
        </row>
        <row r="7448">
          <cell r="A7448" t="str">
            <v>Y9C9035901</v>
          </cell>
          <cell r="B7448" t="str">
            <v>LINNÉ 3V H 59CM NÖTBRUN</v>
          </cell>
        </row>
        <row r="7449">
          <cell r="A7449" t="str">
            <v>Y9C9075101</v>
          </cell>
          <cell r="B7449" t="str">
            <v>CASTOR 7V H 51CM SVART</v>
          </cell>
        </row>
        <row r="7450">
          <cell r="A7450" t="str">
            <v>Y9C9075101</v>
          </cell>
          <cell r="B7450" t="str">
            <v>CASTOR 7V H 51CM SVART</v>
          </cell>
        </row>
        <row r="7451">
          <cell r="A7451" t="str">
            <v>Y9C9075101</v>
          </cell>
          <cell r="B7451" t="str">
            <v>CASTOR 7V H 51CM SVART</v>
          </cell>
        </row>
        <row r="7452">
          <cell r="A7452" t="str">
            <v>Y9C9075501</v>
          </cell>
          <cell r="B7452" t="str">
            <v>CASTOR 7V H 55CM SVART</v>
          </cell>
        </row>
        <row r="7453">
          <cell r="A7453" t="str">
            <v>Y9C9075501</v>
          </cell>
          <cell r="B7453" t="str">
            <v>CASTOR 7V H 55CM SVART</v>
          </cell>
        </row>
        <row r="7454">
          <cell r="A7454" t="str">
            <v>Y9C9075501</v>
          </cell>
          <cell r="B7454" t="str">
            <v>CASTOR 7V H 55CM SVART</v>
          </cell>
        </row>
        <row r="7455">
          <cell r="A7455" t="str">
            <v>Y9C9075901</v>
          </cell>
          <cell r="B7455" t="str">
            <v>CASTOR 7V H 59CM SVART</v>
          </cell>
        </row>
        <row r="7456">
          <cell r="A7456" t="str">
            <v>Y9C9075901</v>
          </cell>
          <cell r="B7456" t="str">
            <v>CASTOR 7V H 59CM SVART</v>
          </cell>
        </row>
        <row r="7457">
          <cell r="A7457" t="str">
            <v>Y9C9075901</v>
          </cell>
          <cell r="B7457" t="str">
            <v>CASTOR 7V H 59CM SVART</v>
          </cell>
        </row>
        <row r="7458">
          <cell r="A7458" t="str">
            <v>Y9C9135101</v>
          </cell>
          <cell r="B7458" t="str">
            <v>OLIVEDAL 3V D 51CM LJUSGRÖN</v>
          </cell>
        </row>
        <row r="7459">
          <cell r="A7459" t="str">
            <v>Y9C9135101</v>
          </cell>
          <cell r="B7459" t="str">
            <v>OLIVEDAL 3V D 51CM LJUSGRÖN</v>
          </cell>
        </row>
        <row r="7460">
          <cell r="A7460" t="str">
            <v>Y9C9135101</v>
          </cell>
          <cell r="B7460" t="str">
            <v>OLIVEDAL 3V D 51CM LJUSGRÖN</v>
          </cell>
        </row>
        <row r="7461">
          <cell r="A7461" t="str">
            <v>Y9C9135102</v>
          </cell>
          <cell r="B7461" t="str">
            <v>OLIVEDAL 3V D 51CM RÖD</v>
          </cell>
        </row>
        <row r="7462">
          <cell r="A7462" t="str">
            <v>Y9C9135102</v>
          </cell>
          <cell r="B7462" t="str">
            <v>OLIVEDAL 3V D 51CM RÖD</v>
          </cell>
        </row>
        <row r="7463">
          <cell r="A7463" t="str">
            <v>Y9C9135102</v>
          </cell>
          <cell r="B7463" t="str">
            <v>OLIVEDAL 3V D 51CM RÖD</v>
          </cell>
        </row>
        <row r="7464">
          <cell r="A7464" t="str">
            <v>Y9C9175101</v>
          </cell>
          <cell r="B7464" t="str">
            <v>SKANS 7V D 51CM SVART</v>
          </cell>
        </row>
        <row r="7465">
          <cell r="A7465" t="str">
            <v>Y9C9175101</v>
          </cell>
          <cell r="B7465" t="str">
            <v>SKANS 7V D 51CM SVART</v>
          </cell>
        </row>
        <row r="7466">
          <cell r="A7466" t="str">
            <v>Y9C9175101</v>
          </cell>
          <cell r="B7466" t="str">
            <v>SKANS 7V D 51CM SVART</v>
          </cell>
        </row>
        <row r="7467">
          <cell r="A7467" t="str">
            <v>Y9C9175102</v>
          </cell>
          <cell r="B7467" t="str">
            <v>SKANS 7V D 51CM LJUSGRÖN</v>
          </cell>
        </row>
        <row r="7468">
          <cell r="A7468" t="str">
            <v>Y9C9175102</v>
          </cell>
          <cell r="B7468" t="str">
            <v>SKANS 7V D 51CM LJUSGRÖN</v>
          </cell>
        </row>
        <row r="7469">
          <cell r="A7469" t="str">
            <v>Y9C9175102</v>
          </cell>
          <cell r="B7469" t="str">
            <v>SKANS 7V D 51CM LJUSGRÖN</v>
          </cell>
        </row>
        <row r="7470">
          <cell r="A7470" t="str">
            <v>Y9C9175103</v>
          </cell>
          <cell r="B7470" t="str">
            <v>SKANS 7V D 51CM VIT METALLIC</v>
          </cell>
        </row>
        <row r="7471">
          <cell r="A7471" t="str">
            <v>Y9C9175103</v>
          </cell>
          <cell r="B7471" t="str">
            <v>SKANS 7V D 51CM VIT METALLIC</v>
          </cell>
        </row>
        <row r="7472">
          <cell r="A7472" t="str">
            <v>Y9C9175103</v>
          </cell>
          <cell r="B7472" t="str">
            <v>SKANS 7V D 51CM VIT METALLIC</v>
          </cell>
        </row>
        <row r="7473">
          <cell r="A7473" t="str">
            <v>Y9C9535101</v>
          </cell>
          <cell r="B7473" t="str">
            <v>MAJA 3V D 51CM VIT BR-KORG</v>
          </cell>
        </row>
        <row r="7474">
          <cell r="A7474" t="str">
            <v>Y9C9535101</v>
          </cell>
          <cell r="B7474" t="str">
            <v>MAJA 3V D 51CM VIT BR-KORG</v>
          </cell>
        </row>
        <row r="7475">
          <cell r="A7475" t="str">
            <v>Y9C9535101</v>
          </cell>
          <cell r="B7475" t="str">
            <v>MAJA 3V D 51CM VIT BR-KORG</v>
          </cell>
        </row>
        <row r="7476">
          <cell r="A7476" t="str">
            <v>Y9C9535102</v>
          </cell>
          <cell r="B7476" t="str">
            <v>MAJA 3V D 51CM LJUNG SR-KORG</v>
          </cell>
        </row>
        <row r="7477">
          <cell r="A7477" t="str">
            <v>Y9C9535102</v>
          </cell>
          <cell r="B7477" t="str">
            <v>MAJA 3V D 51CM LJUNG SR-KORG</v>
          </cell>
        </row>
        <row r="7478">
          <cell r="A7478" t="str">
            <v>Y9C9535102</v>
          </cell>
          <cell r="B7478" t="str">
            <v>MAJA 3V D 51CM LJUNG SR-KORG</v>
          </cell>
        </row>
        <row r="7479">
          <cell r="A7479" t="str">
            <v>Y9C9535103</v>
          </cell>
          <cell r="B7479" t="str">
            <v>MAJA 3V D 51CM SVART SR-KORG</v>
          </cell>
        </row>
        <row r="7480">
          <cell r="A7480" t="str">
            <v>Y9C9535103</v>
          </cell>
          <cell r="B7480" t="str">
            <v>MAJA 3V D 51CM SVART SR-KORG</v>
          </cell>
        </row>
        <row r="7481">
          <cell r="A7481" t="str">
            <v>Y9C9535103</v>
          </cell>
          <cell r="B7481" t="str">
            <v>MAJA 3V D 51CM SVART SR-KORG</v>
          </cell>
        </row>
        <row r="7482">
          <cell r="A7482" t="str">
            <v>Y9C9575101</v>
          </cell>
          <cell r="B7482" t="str">
            <v>TOVE 7V D 51CM RÖD SR-KORG</v>
          </cell>
        </row>
        <row r="7483">
          <cell r="A7483" t="str">
            <v>Y9C9575101</v>
          </cell>
          <cell r="B7483" t="str">
            <v>TOVE 7V D 51CM RÖD SR-KORG</v>
          </cell>
        </row>
        <row r="7484">
          <cell r="A7484" t="str">
            <v>Y9C9575101</v>
          </cell>
          <cell r="B7484" t="str">
            <v>TOVE 7V D 51CM RÖD SR-KORG</v>
          </cell>
        </row>
        <row r="7485">
          <cell r="A7485" t="str">
            <v>Y9C9575102</v>
          </cell>
          <cell r="B7485" t="str">
            <v>TOVE 7V D 51CM SVART SR-KORG</v>
          </cell>
        </row>
        <row r="7486">
          <cell r="A7486" t="str">
            <v>Y9C9575102</v>
          </cell>
          <cell r="B7486" t="str">
            <v>TOVE 7V D 51CM SVART SR-KORG</v>
          </cell>
        </row>
        <row r="7487">
          <cell r="A7487" t="str">
            <v>Y9C9575102</v>
          </cell>
          <cell r="B7487" t="str">
            <v>TOVE 7V D 51CM SVART SR-KORG</v>
          </cell>
        </row>
        <row r="7488">
          <cell r="A7488" t="str">
            <v>Y9C9575103</v>
          </cell>
          <cell r="B7488" t="str">
            <v>TOVE 7V D 51CM BRUN SR-KORG</v>
          </cell>
        </row>
        <row r="7489">
          <cell r="A7489" t="str">
            <v>Y9C9575103</v>
          </cell>
          <cell r="B7489" t="str">
            <v>TOVE 7V D 51CM BRUN SR-KORG</v>
          </cell>
        </row>
        <row r="7490">
          <cell r="A7490" t="str">
            <v>Y9C9575103</v>
          </cell>
          <cell r="B7490" t="str">
            <v>TOVE 7V D 51CM BRUN SR-KORG</v>
          </cell>
        </row>
        <row r="7491">
          <cell r="A7491" t="str">
            <v>Y9C9575502</v>
          </cell>
          <cell r="B7491" t="str">
            <v>TOVE 7V D 55CM SVART SR-KORG</v>
          </cell>
        </row>
        <row r="7492">
          <cell r="A7492" t="str">
            <v>Y9C9575502</v>
          </cell>
          <cell r="B7492" t="str">
            <v>TOVE 7V D 55CM SVART SR-KORG</v>
          </cell>
        </row>
        <row r="7493">
          <cell r="A7493" t="str">
            <v>Y9C9575502</v>
          </cell>
          <cell r="B7493" t="str">
            <v>TOVE 7V D 55CM SVART SR-KORG</v>
          </cell>
        </row>
        <row r="7494">
          <cell r="A7494" t="str">
            <v>Y9M9075101</v>
          </cell>
          <cell r="B7494" t="str">
            <v>SIGVARD 7V H 51CM SVART</v>
          </cell>
        </row>
        <row r="7495">
          <cell r="A7495" t="str">
            <v>Y9M9075101</v>
          </cell>
          <cell r="B7495" t="str">
            <v>SIGVARD 7V H 51CM SVART</v>
          </cell>
        </row>
        <row r="7496">
          <cell r="A7496" t="str">
            <v>Y9M9075101</v>
          </cell>
          <cell r="B7496" t="str">
            <v>SIGVARD 7V H 51CM SVART</v>
          </cell>
        </row>
        <row r="7497">
          <cell r="A7497" t="str">
            <v>Y9M9075501</v>
          </cell>
          <cell r="B7497" t="str">
            <v>SIGVARD 7V H 55CM SVART</v>
          </cell>
        </row>
        <row r="7498">
          <cell r="A7498" t="str">
            <v>Y9M9075501</v>
          </cell>
          <cell r="B7498" t="str">
            <v>SIGVARD 7V H 55CM SVART</v>
          </cell>
        </row>
        <row r="7499">
          <cell r="A7499" t="str">
            <v>Y9M9075501</v>
          </cell>
          <cell r="B7499" t="str">
            <v>SIGVARD 7V H 55CM SVART</v>
          </cell>
        </row>
        <row r="7500">
          <cell r="A7500" t="str">
            <v>Y9M9075901</v>
          </cell>
          <cell r="B7500" t="str">
            <v>SIGVARD 7V H 59CM SVART</v>
          </cell>
        </row>
        <row r="7501">
          <cell r="A7501" t="str">
            <v>Y9M9075901</v>
          </cell>
          <cell r="B7501" t="str">
            <v>SIGVARD 7V H 59CM SVART</v>
          </cell>
        </row>
        <row r="7502">
          <cell r="A7502" t="str">
            <v>Y9M9075901</v>
          </cell>
          <cell r="B7502" t="str">
            <v>SIGVARD 7V H 59CM SVART</v>
          </cell>
        </row>
        <row r="7503">
          <cell r="A7503" t="str">
            <v>Y9M9175101</v>
          </cell>
          <cell r="B7503" t="str">
            <v>LOVISA 7V D 51CM SVART</v>
          </cell>
        </row>
        <row r="7504">
          <cell r="A7504" t="str">
            <v>Y9M9175101</v>
          </cell>
          <cell r="B7504" t="str">
            <v>LOVISA 7V D 51CM SVART</v>
          </cell>
        </row>
        <row r="7505">
          <cell r="A7505" t="str">
            <v>Y9M9175101</v>
          </cell>
          <cell r="B7505" t="str">
            <v>LOVISA 7V D 51CM SVART</v>
          </cell>
        </row>
        <row r="7506">
          <cell r="A7506" t="str">
            <v>Y9M9435101</v>
          </cell>
          <cell r="B7506" t="str">
            <v>DANIEL 3V H 51CM BLÅ METALLIC</v>
          </cell>
        </row>
        <row r="7507">
          <cell r="A7507" t="str">
            <v>Y9M9435101</v>
          </cell>
          <cell r="B7507" t="str">
            <v>DANIEL 3V H 51CM BLÅ METALLIC</v>
          </cell>
        </row>
        <row r="7508">
          <cell r="A7508" t="str">
            <v>Y9M9435101</v>
          </cell>
          <cell r="B7508" t="str">
            <v>DANIEL 3V H 51CM BLÅ METALLIC</v>
          </cell>
        </row>
        <row r="7509">
          <cell r="A7509" t="str">
            <v>Y9M9435501</v>
          </cell>
          <cell r="B7509" t="str">
            <v>DANIEL 3V H 55CM BLÅ METALLIC</v>
          </cell>
        </row>
        <row r="7510">
          <cell r="A7510" t="str">
            <v>Y9M9435501</v>
          </cell>
          <cell r="B7510" t="str">
            <v>DANIEL 3V H 55CM BLÅ METALLIC</v>
          </cell>
        </row>
        <row r="7511">
          <cell r="A7511" t="str">
            <v>Y9M9435501</v>
          </cell>
          <cell r="B7511" t="str">
            <v>DANIEL 3V H 55CM BLÅ METALLIC</v>
          </cell>
        </row>
        <row r="7512">
          <cell r="A7512" t="str">
            <v>Y9M9435901</v>
          </cell>
          <cell r="B7512" t="str">
            <v>DANIEL 3V H 59CM BLÅ METALLIC</v>
          </cell>
        </row>
        <row r="7513">
          <cell r="A7513" t="str">
            <v>Y9M9435901</v>
          </cell>
          <cell r="B7513" t="str">
            <v>DANIEL 3V H 59CM BLÅ METALLIC</v>
          </cell>
        </row>
        <row r="7514">
          <cell r="A7514" t="str">
            <v>Y9M9435901</v>
          </cell>
          <cell r="B7514" t="str">
            <v>DANIEL 3V H 59CM BLÅ METALLIC</v>
          </cell>
        </row>
        <row r="7515">
          <cell r="A7515" t="str">
            <v>Y9M9535101</v>
          </cell>
          <cell r="B7515" t="str">
            <v>VICTORIA 3V D 51CM SVART</v>
          </cell>
        </row>
        <row r="7516">
          <cell r="A7516" t="str">
            <v>Y9M9535101</v>
          </cell>
          <cell r="B7516" t="str">
            <v>VICTORIA 3V D 51CM SVART</v>
          </cell>
        </row>
        <row r="7517">
          <cell r="A7517" t="str">
            <v>Y9M9535101</v>
          </cell>
          <cell r="B7517" t="str">
            <v>VICTORIA 3V D 51CM SVART</v>
          </cell>
        </row>
        <row r="7518">
          <cell r="A7518" t="str">
            <v>Y9M9535102</v>
          </cell>
          <cell r="B7518" t="str">
            <v>VICTORIA 3V D 51CM RÖD</v>
          </cell>
        </row>
        <row r="7519">
          <cell r="A7519" t="str">
            <v>Y9M9535102</v>
          </cell>
          <cell r="B7519" t="str">
            <v>VICTORIA 3V D 51CM RÖD</v>
          </cell>
        </row>
        <row r="7520">
          <cell r="A7520" t="str">
            <v>Y9M9535102</v>
          </cell>
          <cell r="B7520" t="str">
            <v>VICTORIA 3V D 51CM RÖD</v>
          </cell>
        </row>
        <row r="7521">
          <cell r="A7521" t="str">
            <v>Y9M9735101</v>
          </cell>
          <cell r="B7521" t="str">
            <v>KRISTINA 3V D 51CM SILVER KORG</v>
          </cell>
        </row>
        <row r="7522">
          <cell r="A7522" t="str">
            <v>Y9M9735101</v>
          </cell>
          <cell r="B7522" t="str">
            <v>KRISTINA 3V D 51CM SILVER KORG</v>
          </cell>
        </row>
        <row r="7523">
          <cell r="A7523" t="str">
            <v>Y9M9735101</v>
          </cell>
          <cell r="B7523" t="str">
            <v>KRISTINA 3V D 51CM SILVER KORG</v>
          </cell>
        </row>
        <row r="7524">
          <cell r="A7524" t="str">
            <v>Y9M9735102</v>
          </cell>
          <cell r="B7524" t="str">
            <v>KRISTINA 3V D 51CM RÖD KORG</v>
          </cell>
        </row>
        <row r="7525">
          <cell r="A7525" t="str">
            <v>Y9M9735102</v>
          </cell>
          <cell r="B7525" t="str">
            <v>KRISTINA 3V D 51CM RÖD KORG</v>
          </cell>
        </row>
        <row r="7526">
          <cell r="A7526" t="str">
            <v>Y9M9735102</v>
          </cell>
          <cell r="B7526" t="str">
            <v>KRISTINA 3V D 51CM RÖD KORG</v>
          </cell>
        </row>
        <row r="7527">
          <cell r="A7527" t="str">
            <v>Y9M9775101</v>
          </cell>
          <cell r="B7527" t="str">
            <v>MARGARETA 7V D 51CM SILV KORG</v>
          </cell>
        </row>
        <row r="7528">
          <cell r="A7528" t="str">
            <v>Y9M9775101</v>
          </cell>
          <cell r="B7528" t="str">
            <v>MARGARETA 7V D 51CM SILV KORG</v>
          </cell>
        </row>
        <row r="7529">
          <cell r="A7529" t="str">
            <v>Y9M9775101</v>
          </cell>
          <cell r="B7529" t="str">
            <v>MARGARETA 7V D 51CM SILV KORG</v>
          </cell>
        </row>
        <row r="7530">
          <cell r="A7530" t="str">
            <v>Y9M9775102</v>
          </cell>
          <cell r="B7530" t="str">
            <v>MARGARETA 7V D 51CM RÖD KORG</v>
          </cell>
        </row>
        <row r="7531">
          <cell r="A7531" t="str">
            <v>Y9M9775102</v>
          </cell>
          <cell r="B7531" t="str">
            <v>MARGARETA 7V D 51CM RÖD KORG</v>
          </cell>
        </row>
        <row r="7532">
          <cell r="A7532" t="str">
            <v>Y9M9775102</v>
          </cell>
          <cell r="B7532" t="str">
            <v>MARGARETA 7V D 51CM RÖD KORG</v>
          </cell>
        </row>
        <row r="7533">
          <cell r="A7533" t="str">
            <v>Y9M2205501</v>
          </cell>
          <cell r="B7533" t="str">
            <v>OSCAR 0V H 55CM SVART</v>
          </cell>
        </row>
        <row r="7534">
          <cell r="A7534" t="str">
            <v>Y9M2205501</v>
          </cell>
          <cell r="B7534" t="str">
            <v>OSCAR 0V H 55CM SVART</v>
          </cell>
        </row>
        <row r="7535">
          <cell r="A7535" t="str">
            <v>Y9M2205501</v>
          </cell>
          <cell r="B7535" t="str">
            <v>OSCAR 0V H 55CM SVART</v>
          </cell>
        </row>
        <row r="7536">
          <cell r="A7536" t="str">
            <v>Y9M2305101</v>
          </cell>
          <cell r="B7536" t="str">
            <v>ELEONORA 0V D 51CM SVART</v>
          </cell>
        </row>
        <row r="7537">
          <cell r="A7537" t="str">
            <v>Y9M2305101</v>
          </cell>
          <cell r="B7537" t="str">
            <v>ELEONORA 0V D 51CM SVART</v>
          </cell>
        </row>
        <row r="7538">
          <cell r="A7538" t="str">
            <v>Y9M2305101</v>
          </cell>
          <cell r="B7538" t="str">
            <v>ELEONORA 0V D 51CM SVART</v>
          </cell>
        </row>
        <row r="7539">
          <cell r="A7539" t="str">
            <v>Y9M2305102</v>
          </cell>
          <cell r="B7539" t="str">
            <v>ELEONORA 0V D 51CM GRÅ</v>
          </cell>
        </row>
        <row r="7540">
          <cell r="A7540" t="str">
            <v>Y9M2305102</v>
          </cell>
          <cell r="B7540" t="str">
            <v>ELEONORA 0V D 51CM GRÅ</v>
          </cell>
        </row>
        <row r="7541">
          <cell r="A7541" t="str">
            <v>Y9M2305102</v>
          </cell>
          <cell r="B7541" t="str">
            <v>ELEONORA 0V D 51CM GRÅ</v>
          </cell>
        </row>
        <row r="7542">
          <cell r="A7542" t="str">
            <v>Y9M2235501</v>
          </cell>
          <cell r="B7542" t="str">
            <v>KARL 3V H 55CM SVART</v>
          </cell>
        </row>
        <row r="7543">
          <cell r="A7543" t="str">
            <v>Y9M2235501</v>
          </cell>
          <cell r="B7543" t="str">
            <v>KARL 3V H 55CM SVART</v>
          </cell>
        </row>
        <row r="7544">
          <cell r="A7544" t="str">
            <v>Y9M2235501</v>
          </cell>
          <cell r="B7544" t="str">
            <v>KARL 3V H 55CM SVART</v>
          </cell>
        </row>
        <row r="7545">
          <cell r="A7545" t="str">
            <v>Y9M2235901</v>
          </cell>
          <cell r="B7545" t="str">
            <v>KARL 3V H 59CM SVART</v>
          </cell>
        </row>
        <row r="7546">
          <cell r="A7546" t="str">
            <v>Y9M2235901</v>
          </cell>
          <cell r="B7546" t="str">
            <v>KARL 3V H 59CM SVART</v>
          </cell>
        </row>
        <row r="7547">
          <cell r="A7547" t="str">
            <v>Y9M2235901</v>
          </cell>
          <cell r="B7547" t="str">
            <v>KARL 3V H 59CM SVART</v>
          </cell>
        </row>
        <row r="7548">
          <cell r="A7548" t="str">
            <v>Y9M2335101</v>
          </cell>
          <cell r="B7548" t="str">
            <v>KARIN 3V D 51CM SVART KORG</v>
          </cell>
        </row>
        <row r="7549">
          <cell r="A7549" t="str">
            <v>Y9M2335101</v>
          </cell>
          <cell r="B7549" t="str">
            <v>KARIN 3V D 51CM SVART KORG</v>
          </cell>
        </row>
        <row r="7550">
          <cell r="A7550" t="str">
            <v>Y9M2335101</v>
          </cell>
          <cell r="B7550" t="str">
            <v>KARIN 3V D 51CM SVART KORG</v>
          </cell>
        </row>
        <row r="7551">
          <cell r="A7551" t="str">
            <v>Y9M2335102</v>
          </cell>
          <cell r="B7551" t="str">
            <v>KARIN 3V D 51CM RÖD KORG</v>
          </cell>
        </row>
        <row r="7552">
          <cell r="A7552" t="str">
            <v>Y9M2335102</v>
          </cell>
          <cell r="B7552" t="str">
            <v>KARIN 3V D 51CM RÖD KORG</v>
          </cell>
        </row>
        <row r="7553">
          <cell r="A7553" t="str">
            <v>Y9M2335102</v>
          </cell>
          <cell r="B7553" t="str">
            <v>KARIN 3V D 51CM RÖD KORG</v>
          </cell>
        </row>
        <row r="7554">
          <cell r="A7554" t="str">
            <v>Y9M2375101</v>
          </cell>
          <cell r="B7554" t="str">
            <v>KATARINA 7V D 51CM GRÖN KORG</v>
          </cell>
        </row>
        <row r="7555">
          <cell r="A7555" t="str">
            <v>Y9M2375101</v>
          </cell>
          <cell r="B7555" t="str">
            <v>KATARINA 7V D 51CM GRÖN KORG</v>
          </cell>
        </row>
        <row r="7556">
          <cell r="A7556" t="str">
            <v>Y9M2375101</v>
          </cell>
          <cell r="B7556" t="str">
            <v>KATARINA 7V D 51CM GRÖN KORG</v>
          </cell>
        </row>
        <row r="7557">
          <cell r="A7557" t="str">
            <v>Y9M2375102</v>
          </cell>
          <cell r="B7557" t="str">
            <v>KATARINA 7V D 51CM VIT KORG</v>
          </cell>
        </row>
        <row r="7558">
          <cell r="A7558" t="str">
            <v>Y9M2375102</v>
          </cell>
          <cell r="B7558" t="str">
            <v>KATARINA 7V D 51CM VIT KORG</v>
          </cell>
        </row>
        <row r="7559">
          <cell r="A7559" t="str">
            <v>Y9M2375102</v>
          </cell>
          <cell r="B7559" t="str">
            <v>KATARINA 7V D 51CM VIT KORG</v>
          </cell>
        </row>
        <row r="7560">
          <cell r="A7560" t="str">
            <v>Y9M2235511</v>
          </cell>
          <cell r="B7560" t="str">
            <v>HÖSTKAMPANJ HERR 3V BUTELJGRÖN</v>
          </cell>
        </row>
        <row r="7561">
          <cell r="A7561" t="str">
            <v>Y9M2235511</v>
          </cell>
          <cell r="B7561" t="str">
            <v>HÖSTKAMPANJ HERR 3V BUTELJGRÖN</v>
          </cell>
        </row>
        <row r="7562">
          <cell r="A7562" t="str">
            <v>Y9M2235511</v>
          </cell>
          <cell r="B7562" t="str">
            <v>HÖSTKAMPANJ HERR 3V BUTELJGRÖN</v>
          </cell>
        </row>
        <row r="7563">
          <cell r="A7563" t="str">
            <v>Y9M2335111</v>
          </cell>
          <cell r="B7563" t="str">
            <v>HÖSTKAMPANJ DAM 3V BUTELJGRÖN</v>
          </cell>
        </row>
        <row r="7564">
          <cell r="A7564" t="str">
            <v>Y9M2335111</v>
          </cell>
          <cell r="B7564" t="str">
            <v>HÖSTKAMPANJ DAM 3V BUTELJGRÖN</v>
          </cell>
        </row>
        <row r="7565">
          <cell r="A7565" t="str">
            <v>Y9M2335111</v>
          </cell>
          <cell r="B7565" t="str">
            <v>HÖSTKAMPANJ DAM 3V BUTELJGRÖN</v>
          </cell>
        </row>
        <row r="7566">
          <cell r="A7566" t="str">
            <v>Y9C4002001</v>
          </cell>
          <cell r="B7566" t="str">
            <v>KNYTT 12" POJK BLÅ</v>
          </cell>
        </row>
        <row r="7567">
          <cell r="A7567" t="str">
            <v>Y9C4002001</v>
          </cell>
          <cell r="B7567" t="str">
            <v>KNYTT 12" POJK BLÅ</v>
          </cell>
        </row>
        <row r="7568">
          <cell r="A7568" t="str">
            <v>Y9C4002001</v>
          </cell>
          <cell r="B7568" t="str">
            <v>KNYTT 12" POJK BLÅ</v>
          </cell>
        </row>
        <row r="7569">
          <cell r="A7569" t="str">
            <v>Y9C4002002</v>
          </cell>
          <cell r="B7569" t="str">
            <v>KNYTT 12" POJK ORANGE</v>
          </cell>
        </row>
        <row r="7570">
          <cell r="A7570" t="str">
            <v>Y9C4002002</v>
          </cell>
          <cell r="B7570" t="str">
            <v>KNYTT 12" POJK ORANGE</v>
          </cell>
        </row>
        <row r="7571">
          <cell r="A7571" t="str">
            <v>Y9C4002002</v>
          </cell>
          <cell r="B7571" t="str">
            <v>KNYTT 12" POJK ORANGE</v>
          </cell>
        </row>
        <row r="7572">
          <cell r="A7572" t="str">
            <v>Y9C4012001</v>
          </cell>
          <cell r="B7572" t="str">
            <v>SNOTRA 12" FLICK VIT/ROSA</v>
          </cell>
        </row>
        <row r="7573">
          <cell r="A7573" t="str">
            <v>Y9C4012001</v>
          </cell>
          <cell r="B7573" t="str">
            <v>SNOTRA 12" FLICK VIT/ROSA</v>
          </cell>
        </row>
        <row r="7574">
          <cell r="A7574" t="str">
            <v>Y9C4012001</v>
          </cell>
          <cell r="B7574" t="str">
            <v>SNOTRA 12" FLICK VIT/ROSA</v>
          </cell>
        </row>
        <row r="7575">
          <cell r="A7575" t="str">
            <v>Y9C4012002</v>
          </cell>
          <cell r="B7575" t="str">
            <v>SNOTRA 12" FLICK LIMEGRÖN/ROSA</v>
          </cell>
        </row>
        <row r="7576">
          <cell r="A7576" t="str">
            <v>Y9C4012002</v>
          </cell>
          <cell r="B7576" t="str">
            <v>SNOTRA 12" FLICK LIMEGRÖN/ROSA</v>
          </cell>
        </row>
        <row r="7577">
          <cell r="A7577" t="str">
            <v>Y9C4012002</v>
          </cell>
          <cell r="B7577" t="str">
            <v>SNOTRA 12" FLICK LIMEGRÖN/ROSA</v>
          </cell>
        </row>
        <row r="7578">
          <cell r="A7578" t="str">
            <v>Y9C4033001</v>
          </cell>
          <cell r="B7578" t="str">
            <v>NARRE 20" 3V P 30CM MATT GRÖN</v>
          </cell>
        </row>
        <row r="7579">
          <cell r="A7579" t="str">
            <v>Y9C4033001</v>
          </cell>
          <cell r="B7579" t="str">
            <v>NARRE 20" 3V P 30CM MATT GRÖN</v>
          </cell>
        </row>
        <row r="7580">
          <cell r="A7580" t="str">
            <v>Y9C4033001</v>
          </cell>
          <cell r="B7580" t="str">
            <v>NARRE 20" 3V P 30CM MATT GRÖN</v>
          </cell>
        </row>
        <row r="7581">
          <cell r="A7581" t="str">
            <v>Y9C4202601</v>
          </cell>
          <cell r="B7581" t="str">
            <v>MUNIN 16" 0V P 26CM MATT GRÖN</v>
          </cell>
        </row>
        <row r="7582">
          <cell r="A7582" t="str">
            <v>Y9C4202601</v>
          </cell>
          <cell r="B7582" t="str">
            <v>MUNIN 16" 0V P 26CM MATT GRÖN</v>
          </cell>
        </row>
        <row r="7583">
          <cell r="A7583" t="str">
            <v>Y9C4202601</v>
          </cell>
          <cell r="B7583" t="str">
            <v>MUNIN 16" 0V P 26CM MATT GRÖN</v>
          </cell>
        </row>
        <row r="7584">
          <cell r="A7584" t="str">
            <v>Y9C4212601</v>
          </cell>
          <cell r="B7584" t="str">
            <v>GORM 16" 0V P 26CM MATT BLÅ</v>
          </cell>
        </row>
        <row r="7585">
          <cell r="A7585" t="str">
            <v>Y9C4212601</v>
          </cell>
          <cell r="B7585" t="str">
            <v>GORM 16" 0V P 26CM MATT BLÅ</v>
          </cell>
        </row>
        <row r="7586">
          <cell r="A7586" t="str">
            <v>Y9C4212601</v>
          </cell>
          <cell r="B7586" t="str">
            <v>GORM 16" 0V P 26CM MATT BLÅ</v>
          </cell>
        </row>
        <row r="7587">
          <cell r="A7587" t="str">
            <v>Y9C4263001</v>
          </cell>
          <cell r="B7587" t="str">
            <v>TRYM 20" 6V P 30CM MATT SVART</v>
          </cell>
        </row>
        <row r="7588">
          <cell r="A7588" t="str">
            <v>Y9C4263001</v>
          </cell>
          <cell r="B7588" t="str">
            <v>TRYM 20" 6V P 30CM MATT SVART</v>
          </cell>
        </row>
        <row r="7589">
          <cell r="A7589" t="str">
            <v>Y9C4263001</v>
          </cell>
          <cell r="B7589" t="str">
            <v>TRYM 20" 6V P 30CM MATT SVART</v>
          </cell>
        </row>
        <row r="7590">
          <cell r="A7590" t="str">
            <v>Y9C4302601</v>
          </cell>
          <cell r="B7590" t="str">
            <v>SVAVA 16" 0V F 26CM VIT/ROSA</v>
          </cell>
        </row>
        <row r="7591">
          <cell r="A7591" t="str">
            <v>Y9C4302601</v>
          </cell>
          <cell r="B7591" t="str">
            <v>SVAVA 16" 0V F 26CM VIT/ROSA</v>
          </cell>
        </row>
        <row r="7592">
          <cell r="A7592" t="str">
            <v>Y9C4302601</v>
          </cell>
          <cell r="B7592" t="str">
            <v>SVAVA 16" 0V F 26CM VIT/ROSA</v>
          </cell>
        </row>
        <row r="7593">
          <cell r="A7593" t="str">
            <v>Y9C4302602</v>
          </cell>
          <cell r="B7593" t="str">
            <v>SVAVA 16" 0V F 26CM LIMEGRÖN</v>
          </cell>
        </row>
        <row r="7594">
          <cell r="A7594" t="str">
            <v>Y9C4302602</v>
          </cell>
          <cell r="B7594" t="str">
            <v>SVAVA 16" 0V F 26CM LIMEGRÖN</v>
          </cell>
        </row>
        <row r="7595">
          <cell r="A7595" t="str">
            <v>Y9C4302602</v>
          </cell>
          <cell r="B7595" t="str">
            <v>SVAVA 16" 0V F 26CM LIMEGRÖN</v>
          </cell>
        </row>
        <row r="7596">
          <cell r="A7596" t="str">
            <v>Y9C4402601</v>
          </cell>
          <cell r="B7596" t="str">
            <v>BROKK 16" 0V P 26CM BLÅ</v>
          </cell>
        </row>
        <row r="7597">
          <cell r="A7597" t="str">
            <v>Y9C4402601</v>
          </cell>
          <cell r="B7597" t="str">
            <v>BROKK 16" 0V P 26CM BLÅ</v>
          </cell>
        </row>
        <row r="7598">
          <cell r="A7598" t="str">
            <v>Y9C4402601</v>
          </cell>
          <cell r="B7598" t="str">
            <v>BROKK 16" 0V P 26CM BLÅ</v>
          </cell>
        </row>
        <row r="7599">
          <cell r="A7599" t="str">
            <v>Y9C4402602</v>
          </cell>
          <cell r="B7599" t="str">
            <v>BROKK 16" 0V P 26CM ORANGE</v>
          </cell>
        </row>
        <row r="7600">
          <cell r="A7600" t="str">
            <v>Y9C4402602</v>
          </cell>
          <cell r="B7600" t="str">
            <v>BROKK 16" 0V P 26CM ORANGE</v>
          </cell>
        </row>
        <row r="7601">
          <cell r="A7601" t="str">
            <v>Y9C4402602</v>
          </cell>
          <cell r="B7601" t="str">
            <v>BROKK 16" 0V P 26CM ORANGE</v>
          </cell>
        </row>
        <row r="7602">
          <cell r="A7602" t="str">
            <v>Y9C4503001</v>
          </cell>
          <cell r="B7602" t="str">
            <v>EDDA 20" 0V F 30CM ROSA</v>
          </cell>
        </row>
        <row r="7603">
          <cell r="A7603" t="str">
            <v>Y9C4503001</v>
          </cell>
          <cell r="B7603" t="str">
            <v>EDDA 20" 0V F 30CM ROSA</v>
          </cell>
        </row>
        <row r="7604">
          <cell r="A7604" t="str">
            <v>Y9C4503001</v>
          </cell>
          <cell r="B7604" t="str">
            <v>EDDA 20" 0V F 30CM ROSA</v>
          </cell>
        </row>
        <row r="7605">
          <cell r="A7605" t="str">
            <v>Y9C4503002</v>
          </cell>
          <cell r="B7605" t="str">
            <v>EDDA 20" 0V F 30CM BLÅ</v>
          </cell>
        </row>
        <row r="7606">
          <cell r="A7606" t="str">
            <v>Y9C4503002</v>
          </cell>
          <cell r="B7606" t="str">
            <v>EDDA 20" 0V F 30CM BLÅ</v>
          </cell>
        </row>
        <row r="7607">
          <cell r="A7607" t="str">
            <v>Y9C4503002</v>
          </cell>
          <cell r="B7607" t="str">
            <v>EDDA 20" 0V F 30CM BLÅ</v>
          </cell>
        </row>
        <row r="7608">
          <cell r="A7608" t="str">
            <v>Y9C4533001</v>
          </cell>
          <cell r="B7608" t="str">
            <v>SAGA 20" 3V F 30CM ROSA</v>
          </cell>
        </row>
        <row r="7609">
          <cell r="A7609" t="str">
            <v>Y9C4533001</v>
          </cell>
          <cell r="B7609" t="str">
            <v>SAGA 20" 3V F 30CM ROSA</v>
          </cell>
        </row>
        <row r="7610">
          <cell r="A7610" t="str">
            <v>Y9C4533001</v>
          </cell>
          <cell r="B7610" t="str">
            <v>SAGA 20" 3V F 30CM ROSA</v>
          </cell>
        </row>
        <row r="7611">
          <cell r="A7611" t="str">
            <v>Y9C4533002</v>
          </cell>
          <cell r="B7611" t="str">
            <v>SAGA 20" 3V F 30CM BLÅ</v>
          </cell>
        </row>
        <row r="7612">
          <cell r="A7612" t="str">
            <v>Y9C4533002</v>
          </cell>
          <cell r="B7612" t="str">
            <v>SAGA 20" 3V F 30CM BLÅ</v>
          </cell>
        </row>
        <row r="7613">
          <cell r="A7613" t="str">
            <v>Y9C4533002</v>
          </cell>
          <cell r="B7613" t="str">
            <v>SAGA 20" 3V F 30CM BLÅ</v>
          </cell>
        </row>
        <row r="7614">
          <cell r="A7614" t="str">
            <v>Y9C4633001</v>
          </cell>
          <cell r="B7614" t="str">
            <v>GANG 20" 3V P 30CM MATT BLÅ</v>
          </cell>
        </row>
        <row r="7615">
          <cell r="A7615" t="str">
            <v>Y9C4633001</v>
          </cell>
          <cell r="B7615" t="str">
            <v>GANG 20" 3V P 30CM MATT BLÅ</v>
          </cell>
        </row>
        <row r="7616">
          <cell r="A7616" t="str">
            <v>Y9C4633001</v>
          </cell>
          <cell r="B7616" t="str">
            <v>GANG 20" 3V P 30CM MATT BLÅ</v>
          </cell>
        </row>
        <row r="7617">
          <cell r="A7617" t="str">
            <v>Y9C4803001</v>
          </cell>
          <cell r="B7617" t="str">
            <v>GRIM 20" 0V P 30CM MATT GRÅ</v>
          </cell>
        </row>
        <row r="7618">
          <cell r="A7618" t="str">
            <v>Y9C4803001</v>
          </cell>
          <cell r="B7618" t="str">
            <v>GRIM 20" 0V P 30CM MATT GRÅ</v>
          </cell>
        </row>
        <row r="7619">
          <cell r="A7619" t="str">
            <v>Y9C4803001</v>
          </cell>
          <cell r="B7619" t="str">
            <v>GRIM 20" 0V P 30CM MATT GRÅ</v>
          </cell>
        </row>
        <row r="7620">
          <cell r="A7620" t="str">
            <v>Y9M4002001</v>
          </cell>
          <cell r="B7620" t="str">
            <v>$ JUNIOR 400 12" POJK BLÅ</v>
          </cell>
        </row>
        <row r="7621">
          <cell r="A7621" t="str">
            <v>Y9M4002001</v>
          </cell>
          <cell r="B7621" t="str">
            <v>$ JUNIOR 400 12" POJK BLÅ</v>
          </cell>
        </row>
        <row r="7622">
          <cell r="A7622" t="str">
            <v>Y9M4002001</v>
          </cell>
          <cell r="B7622" t="str">
            <v>$ JUNIOR 400 12" POJK BLÅ</v>
          </cell>
        </row>
        <row r="7623">
          <cell r="A7623" t="str">
            <v>Y9M4012001</v>
          </cell>
          <cell r="B7623" t="str">
            <v>$ JUNIOR 401 12" FLICK RÖD</v>
          </cell>
        </row>
        <row r="7624">
          <cell r="A7624" t="str">
            <v>Y9M4012001</v>
          </cell>
          <cell r="B7624" t="str">
            <v>$ JUNIOR 401 12" FLICK RÖD</v>
          </cell>
        </row>
        <row r="7625">
          <cell r="A7625" t="str">
            <v>Y9M4012001</v>
          </cell>
          <cell r="B7625" t="str">
            <v>$ JUNIOR 401 12" FLICK RÖD</v>
          </cell>
        </row>
        <row r="7626">
          <cell r="A7626" t="str">
            <v>Y9M4202601</v>
          </cell>
          <cell r="B7626" t="str">
            <v>$ JUNIOR 420 16" 0V P BLÅ</v>
          </cell>
        </row>
        <row r="7627">
          <cell r="A7627" t="str">
            <v>Y9M4202601</v>
          </cell>
          <cell r="B7627" t="str">
            <v>$ JUNIOR 420 16" 0V P BLÅ</v>
          </cell>
        </row>
        <row r="7628">
          <cell r="A7628" t="str">
            <v>Y9M4202601</v>
          </cell>
          <cell r="B7628" t="str">
            <v>$ JUNIOR 420 16" 0V P BLÅ</v>
          </cell>
        </row>
        <row r="7629">
          <cell r="A7629" t="str">
            <v>Y9M4302601</v>
          </cell>
          <cell r="B7629" t="str">
            <v>$ JUNIOR 430 16" 0V FLICK RÖD</v>
          </cell>
        </row>
        <row r="7630">
          <cell r="A7630" t="str">
            <v>Y9M4302601</v>
          </cell>
          <cell r="B7630" t="str">
            <v>$ JUNIOR 430 16" 0V FLICK RÖD</v>
          </cell>
        </row>
        <row r="7631">
          <cell r="A7631" t="str">
            <v>Y9M4302601</v>
          </cell>
          <cell r="B7631" t="str">
            <v>$ JUNIOR 430 16" 0V FLICK RÖD</v>
          </cell>
        </row>
        <row r="7632">
          <cell r="A7632" t="str">
            <v>Y9M4503001</v>
          </cell>
          <cell r="B7632" t="str">
            <v>$ JUNIOR 450 20" 0V FLICK RÖD</v>
          </cell>
        </row>
        <row r="7633">
          <cell r="A7633" t="str">
            <v>Y9M4503001</v>
          </cell>
          <cell r="B7633" t="str">
            <v>$ JUNIOR 450 20" 0V FLICK RÖD</v>
          </cell>
        </row>
        <row r="7634">
          <cell r="A7634" t="str">
            <v>Y9M4503001</v>
          </cell>
          <cell r="B7634" t="str">
            <v>$ JUNIOR 450 20" 0V FLICK RÖD</v>
          </cell>
        </row>
        <row r="7635">
          <cell r="A7635" t="str">
            <v>Y9M4803001</v>
          </cell>
          <cell r="B7635" t="str">
            <v>$ JUNIOR 480 20" 0V P BLÅ</v>
          </cell>
        </row>
        <row r="7636">
          <cell r="A7636" t="str">
            <v>Y9M4803001</v>
          </cell>
          <cell r="B7636" t="str">
            <v>$ JUNIOR 480 20" 0V P BLÅ</v>
          </cell>
        </row>
        <row r="7637">
          <cell r="A7637" t="str">
            <v>Y9M4803001</v>
          </cell>
          <cell r="B7637" t="str">
            <v>$ JUNIOR 480 20" 0V P BLÅ</v>
          </cell>
        </row>
        <row r="7638">
          <cell r="A7638" t="str">
            <v>Y9D4002005</v>
          </cell>
          <cell r="B7638" t="str">
            <v>JUNIOR 400 12" POJK SVART/SILV</v>
          </cell>
        </row>
        <row r="7639">
          <cell r="A7639" t="str">
            <v>Y9D4002005</v>
          </cell>
          <cell r="B7639" t="str">
            <v>JUNIOR 400 12" POJK SVART/SILV</v>
          </cell>
        </row>
        <row r="7640">
          <cell r="A7640" t="str">
            <v>Y9D4002005</v>
          </cell>
          <cell r="B7640" t="str">
            <v>JUNIOR 400 12" POJK SVART/SILV</v>
          </cell>
        </row>
        <row r="7641">
          <cell r="A7641" t="str">
            <v>Y9D4012005</v>
          </cell>
          <cell r="B7641" t="str">
            <v>JUNIOR 401 12" FLICK ROSA</v>
          </cell>
        </row>
        <row r="7642">
          <cell r="A7642" t="str">
            <v>Y9D4012005</v>
          </cell>
          <cell r="B7642" t="str">
            <v>JUNIOR 401 12" FLICK ROSA</v>
          </cell>
        </row>
        <row r="7643">
          <cell r="A7643" t="str">
            <v>Y9D4012005</v>
          </cell>
          <cell r="B7643" t="str">
            <v>JUNIOR 401 12" FLICK ROSA</v>
          </cell>
        </row>
        <row r="7644">
          <cell r="A7644" t="str">
            <v>Y9D4033005</v>
          </cell>
          <cell r="B7644" t="str">
            <v>JUNIOR 403 20" 3V P 30CM SV/SI</v>
          </cell>
        </row>
        <row r="7645">
          <cell r="A7645" t="str">
            <v>Y9D4033005</v>
          </cell>
          <cell r="B7645" t="str">
            <v>JUNIOR 403 20" 3V P 30CM SV/SI</v>
          </cell>
        </row>
        <row r="7646">
          <cell r="A7646" t="str">
            <v>Y9D4033005</v>
          </cell>
          <cell r="B7646" t="str">
            <v>JUNIOR 403 20" 3V P 30CM SV/SI</v>
          </cell>
        </row>
        <row r="7647">
          <cell r="A7647" t="str">
            <v>Y9D4202605</v>
          </cell>
          <cell r="B7647" t="str">
            <v>JUNIOR 420 16" 0V P SVART/SILV</v>
          </cell>
        </row>
        <row r="7648">
          <cell r="A7648" t="str">
            <v>Y9D4202605</v>
          </cell>
          <cell r="B7648" t="str">
            <v>JUNIOR 420 16" 0V P SVART/SILV</v>
          </cell>
        </row>
        <row r="7649">
          <cell r="A7649" t="str">
            <v>Y9D4202605</v>
          </cell>
          <cell r="B7649" t="str">
            <v>JUNIOR 420 16" 0V P SVART/SILV</v>
          </cell>
        </row>
        <row r="7650">
          <cell r="A7650" t="str">
            <v>Y9D4302605</v>
          </cell>
          <cell r="B7650" t="str">
            <v>JUNIOR 430 16" 0V FLICK ROSA</v>
          </cell>
        </row>
        <row r="7651">
          <cell r="A7651" t="str">
            <v>Y9D4302605</v>
          </cell>
          <cell r="B7651" t="str">
            <v>JUNIOR 430 16" 0V FLICK ROSA</v>
          </cell>
        </row>
        <row r="7652">
          <cell r="A7652" t="str">
            <v>Y9D4302605</v>
          </cell>
          <cell r="B7652" t="str">
            <v>JUNIOR 430 16" 0V FLICK ROSA</v>
          </cell>
        </row>
        <row r="7653">
          <cell r="A7653" t="str">
            <v>Y9D4533005</v>
          </cell>
          <cell r="B7653" t="str">
            <v>JUNIOR 453 20" 3V FLICK ROSA</v>
          </cell>
        </row>
        <row r="7654">
          <cell r="A7654" t="str">
            <v>Y9D4533005</v>
          </cell>
          <cell r="B7654" t="str">
            <v>JUNIOR 453 20" 3V FLICK ROSA</v>
          </cell>
        </row>
        <row r="7655">
          <cell r="A7655" t="str">
            <v>Y9D4533005</v>
          </cell>
          <cell r="B7655" t="str">
            <v>JUNIOR 453 20" 3V FLICK ROSA</v>
          </cell>
        </row>
        <row r="7656">
          <cell r="A7656" t="str">
            <v>Y9D4533805</v>
          </cell>
          <cell r="B7656" t="str">
            <v>JUNIOR 453 24" 3V F 38CM BLÅ</v>
          </cell>
        </row>
        <row r="7657">
          <cell r="A7657" t="str">
            <v>Y9D4533805</v>
          </cell>
          <cell r="B7657" t="str">
            <v>JUNIOR 453 24" 3V F 38CM BLÅ</v>
          </cell>
        </row>
        <row r="7658">
          <cell r="A7658" t="str">
            <v>Y9D4533805</v>
          </cell>
          <cell r="B7658" t="str">
            <v>JUNIOR 453 24" 3V F 38CM BLÅ</v>
          </cell>
        </row>
        <row r="7659">
          <cell r="A7659" t="str">
            <v>Y9M2535101</v>
          </cell>
          <cell r="B7659" t="str">
            <v>VERA 3V D 51CM SVART KORG</v>
          </cell>
        </row>
        <row r="7660">
          <cell r="A7660" t="str">
            <v>Y9M2535101</v>
          </cell>
          <cell r="B7660" t="str">
            <v>VERA 3V D 51CM SVART KORG</v>
          </cell>
        </row>
        <row r="7661">
          <cell r="A7661" t="str">
            <v>Y9M2535101</v>
          </cell>
          <cell r="B7661" t="str">
            <v>VERA 3V D 51CM SVART KORG</v>
          </cell>
        </row>
        <row r="7662">
          <cell r="A7662" t="str">
            <v>Y9M2535102</v>
          </cell>
          <cell r="B7662" t="str">
            <v>VERA 3V D 51CM BRUN KORG</v>
          </cell>
        </row>
        <row r="7663">
          <cell r="A7663" t="str">
            <v>Y9M2535102</v>
          </cell>
          <cell r="B7663" t="str">
            <v>VERA 3V D 51CM BRUN KORG</v>
          </cell>
        </row>
        <row r="7664">
          <cell r="A7664" t="str">
            <v>Y9M2535102</v>
          </cell>
          <cell r="B7664" t="str">
            <v>VERA 3V D 51CM BRUN KORG</v>
          </cell>
        </row>
        <row r="7665">
          <cell r="A7665" t="str">
            <v>Y9M2535103</v>
          </cell>
          <cell r="B7665" t="str">
            <v>VERA 3V D 51CM VIT KORG</v>
          </cell>
        </row>
        <row r="7666">
          <cell r="A7666" t="str">
            <v>Y9M2535103</v>
          </cell>
          <cell r="B7666" t="str">
            <v>VERA 3V D 51CM VIT KORG</v>
          </cell>
        </row>
        <row r="7667">
          <cell r="A7667" t="str">
            <v>Y9M2535103</v>
          </cell>
          <cell r="B7667" t="str">
            <v>VERA 3V D 51CM VIT KORG</v>
          </cell>
        </row>
        <row r="7668">
          <cell r="A7668" t="str">
            <v>Y9C1044301</v>
          </cell>
          <cell r="B7668" t="str">
            <v>NJORD MTB 24V 43CM SVART/TITAN</v>
          </cell>
        </row>
        <row r="7669">
          <cell r="A7669" t="str">
            <v>Y9C1044301</v>
          </cell>
          <cell r="B7669" t="str">
            <v>NJORD MTB 24V 43CM SVART/TITAN</v>
          </cell>
        </row>
        <row r="7670">
          <cell r="A7670" t="str">
            <v>Y9C1044301</v>
          </cell>
          <cell r="B7670" t="str">
            <v>NJORD MTB 24V 43CM SVART/TITAN</v>
          </cell>
        </row>
        <row r="7671">
          <cell r="A7671" t="str">
            <v>Y9C1044701</v>
          </cell>
          <cell r="B7671" t="str">
            <v>NJORD MTB 24V 47CM SVART/TITAN</v>
          </cell>
        </row>
        <row r="7672">
          <cell r="A7672" t="str">
            <v>Y9C1044701</v>
          </cell>
          <cell r="B7672" t="str">
            <v>NJORD MTB 24V 47CM SVART/TITAN</v>
          </cell>
        </row>
        <row r="7673">
          <cell r="A7673" t="str">
            <v>Y9C1044701</v>
          </cell>
          <cell r="B7673" t="str">
            <v>NJORD MTB 24V 47CM SVART/TITAN</v>
          </cell>
        </row>
        <row r="7674">
          <cell r="A7674" t="str">
            <v>Y9C1045101</v>
          </cell>
          <cell r="B7674" t="str">
            <v>NJORD MTB 24V 51CM SVART/TITAN</v>
          </cell>
        </row>
        <row r="7675">
          <cell r="A7675" t="str">
            <v>Y9C1045101</v>
          </cell>
          <cell r="B7675" t="str">
            <v>NJORD MTB 24V 51CM SVART/TITAN</v>
          </cell>
        </row>
        <row r="7676">
          <cell r="A7676" t="str">
            <v>Y9C1045101</v>
          </cell>
          <cell r="B7676" t="str">
            <v>NJORD MTB 24V 51CM SVART/TITAN</v>
          </cell>
        </row>
        <row r="7677">
          <cell r="A7677" t="str">
            <v>Y9C1045501</v>
          </cell>
          <cell r="B7677" t="str">
            <v>NJORD MTB 24V 55CM SVART/TITAN</v>
          </cell>
        </row>
        <row r="7678">
          <cell r="A7678" t="str">
            <v>Y9C1045501</v>
          </cell>
          <cell r="B7678" t="str">
            <v>NJORD MTB 24V 55CM SVART/TITAN</v>
          </cell>
        </row>
        <row r="7679">
          <cell r="A7679" t="str">
            <v>Y9C1045501</v>
          </cell>
          <cell r="B7679" t="str">
            <v>NJORD MTB 24V 55CM SVART/TITAN</v>
          </cell>
        </row>
        <row r="7680">
          <cell r="A7680" t="str">
            <v>Y9C1144301</v>
          </cell>
          <cell r="B7680" t="str">
            <v>ATLA MTB D 24V 43CM VIT/TITAN</v>
          </cell>
        </row>
        <row r="7681">
          <cell r="A7681" t="str">
            <v>Y9C1144301</v>
          </cell>
          <cell r="B7681" t="str">
            <v>ATLA MTB D 24V 43CM VIT/TITAN</v>
          </cell>
        </row>
        <row r="7682">
          <cell r="A7682" t="str">
            <v>Y9C1144301</v>
          </cell>
          <cell r="B7682" t="str">
            <v>ATLA MTB D 24V 43CM VIT/TITAN</v>
          </cell>
        </row>
        <row r="7683">
          <cell r="A7683" t="str">
            <v>Y9C1144701</v>
          </cell>
          <cell r="B7683" t="str">
            <v>ATLA MTB D 24V 47CM VIT/TITAN</v>
          </cell>
        </row>
        <row r="7684">
          <cell r="A7684" t="str">
            <v>Y9C1144701</v>
          </cell>
          <cell r="B7684" t="str">
            <v>ATLA MTB D 24V 47CM VIT/TITAN</v>
          </cell>
        </row>
        <row r="7685">
          <cell r="A7685" t="str">
            <v>Y9C1144701</v>
          </cell>
          <cell r="B7685" t="str">
            <v>ATLA MTB D 24V 47CM VIT/TITAN</v>
          </cell>
        </row>
        <row r="7686">
          <cell r="A7686" t="str">
            <v>Y9C1145101</v>
          </cell>
          <cell r="B7686" t="str">
            <v>ATLA MTB D 24V 51CM VIT/TITAN</v>
          </cell>
        </row>
        <row r="7687">
          <cell r="A7687" t="str">
            <v>Y9C1145101</v>
          </cell>
          <cell r="B7687" t="str">
            <v>ATLA MTB D 24V 51CM VIT/TITAN</v>
          </cell>
        </row>
        <row r="7688">
          <cell r="A7688" t="str">
            <v>Y9C1145101</v>
          </cell>
          <cell r="B7688" t="str">
            <v>ATLA MTB D 24V 51CM VIT/TITAN</v>
          </cell>
        </row>
        <row r="7689">
          <cell r="A7689" t="str">
            <v>Y9C7145101</v>
          </cell>
          <cell r="B7689" t="str">
            <v>HOLMA 24V D 51CM LIMEGRÖN</v>
          </cell>
        </row>
        <row r="7690">
          <cell r="A7690" t="str">
            <v>Y9C7145101</v>
          </cell>
          <cell r="B7690" t="str">
            <v>HOLMA 24V D 51CM LIMEGRÖN</v>
          </cell>
        </row>
        <row r="7691">
          <cell r="A7691" t="str">
            <v>Y9C7145101</v>
          </cell>
          <cell r="B7691" t="str">
            <v>HOLMA 24V D 51CM LIMEGRÖN</v>
          </cell>
        </row>
        <row r="7692">
          <cell r="A7692" t="str">
            <v>Y9C7145102</v>
          </cell>
          <cell r="B7692" t="str">
            <v>HOLMA 24V D 51CM SVART</v>
          </cell>
        </row>
        <row r="7693">
          <cell r="A7693" t="str">
            <v>Y9C7145102</v>
          </cell>
          <cell r="B7693" t="str">
            <v>HOLMA 24V D 51CM SVART</v>
          </cell>
        </row>
        <row r="7694">
          <cell r="A7694" t="str">
            <v>Y9C7145102</v>
          </cell>
          <cell r="B7694" t="str">
            <v>HOLMA 24V D 51CM SVART</v>
          </cell>
        </row>
        <row r="7695">
          <cell r="A7695" t="str">
            <v>Y9C7145501</v>
          </cell>
          <cell r="B7695" t="str">
            <v>HOLMA 24V D 55CM LIMEGRÖN</v>
          </cell>
        </row>
        <row r="7696">
          <cell r="A7696" t="str">
            <v>Y9C7145501</v>
          </cell>
          <cell r="B7696" t="str">
            <v>HOLMA 24V D 55CM LIMEGRÖN</v>
          </cell>
        </row>
        <row r="7697">
          <cell r="A7697" t="str">
            <v>Y9C7145501</v>
          </cell>
          <cell r="B7697" t="str">
            <v>HOLMA 24V D 55CM LIMEGRÖN</v>
          </cell>
        </row>
        <row r="7698">
          <cell r="A7698" t="str">
            <v>Y9C7145502</v>
          </cell>
          <cell r="B7698" t="str">
            <v>HOLMA 24V D 55CM SVART</v>
          </cell>
        </row>
        <row r="7699">
          <cell r="A7699" t="str">
            <v>Y9C7145502</v>
          </cell>
          <cell r="B7699" t="str">
            <v>HOLMA 24V D 55CM SVART</v>
          </cell>
        </row>
        <row r="7700">
          <cell r="A7700" t="str">
            <v>Y9C7145502</v>
          </cell>
          <cell r="B7700" t="str">
            <v>HOLMA 24V D 55CM SVART</v>
          </cell>
        </row>
        <row r="7701">
          <cell r="A7701" t="str">
            <v>Y9C1643801</v>
          </cell>
          <cell r="B7701" t="str">
            <v>ORION DIRT 24V 38CM SVART</v>
          </cell>
        </row>
        <row r="7702">
          <cell r="A7702" t="str">
            <v>Y9C1643801</v>
          </cell>
          <cell r="B7702" t="str">
            <v>ORION DIRT 24V 38CM SVART</v>
          </cell>
        </row>
        <row r="7703">
          <cell r="A7703" t="str">
            <v>Y9C1643801</v>
          </cell>
          <cell r="B7703" t="str">
            <v>ORION DIRT 24V 38CM SVART</v>
          </cell>
        </row>
        <row r="7704">
          <cell r="A7704" t="str">
            <v>Y9C1643802</v>
          </cell>
          <cell r="B7704" t="str">
            <v>ORION DIRT 24V 38CM GRÖN</v>
          </cell>
        </row>
        <row r="7705">
          <cell r="A7705" t="str">
            <v>Y9C1643802</v>
          </cell>
          <cell r="B7705" t="str">
            <v>ORION DIRT 24V 38CM GRÖN</v>
          </cell>
        </row>
        <row r="7706">
          <cell r="A7706" t="str">
            <v>Y9C1643802</v>
          </cell>
          <cell r="B7706" t="str">
            <v>ORION DIRT 24V 38CM GRÖN</v>
          </cell>
        </row>
        <row r="7707">
          <cell r="A7707" t="str">
            <v>Y9C1644301</v>
          </cell>
          <cell r="B7707" t="str">
            <v>ORION DIRT 24V 43CM SVART</v>
          </cell>
        </row>
        <row r="7708">
          <cell r="A7708" t="str">
            <v>Y9C1644301</v>
          </cell>
          <cell r="B7708" t="str">
            <v>ORION DIRT 24V 43CM SVART</v>
          </cell>
        </row>
        <row r="7709">
          <cell r="A7709" t="str">
            <v>Y9C1644301</v>
          </cell>
          <cell r="B7709" t="str">
            <v>ORION DIRT 24V 43CM SVART</v>
          </cell>
        </row>
        <row r="7710">
          <cell r="A7710" t="str">
            <v>Y9C1644302</v>
          </cell>
          <cell r="B7710" t="str">
            <v>ORION DIRT 24V 43CM GRÖN</v>
          </cell>
        </row>
        <row r="7711">
          <cell r="A7711" t="str">
            <v>Y9C1644302</v>
          </cell>
          <cell r="B7711" t="str">
            <v>ORION DIRT 24V 43CM GRÖN</v>
          </cell>
        </row>
        <row r="7712">
          <cell r="A7712" t="str">
            <v>Y9C1644302</v>
          </cell>
          <cell r="B7712" t="str">
            <v>ORION DIRT 24V 43CM GRÖN</v>
          </cell>
        </row>
        <row r="7713">
          <cell r="A7713" t="str">
            <v>Y9C1644701</v>
          </cell>
          <cell r="B7713" t="str">
            <v>ORION DIRT 24V 47CM SVART</v>
          </cell>
        </row>
        <row r="7714">
          <cell r="A7714" t="str">
            <v>Y9C1644701</v>
          </cell>
          <cell r="B7714" t="str">
            <v>ORION DIRT 24V 47CM SVART</v>
          </cell>
        </row>
        <row r="7715">
          <cell r="A7715" t="str">
            <v>Y9C1644701</v>
          </cell>
          <cell r="B7715" t="str">
            <v>ORION DIRT 24V 47CM SVART</v>
          </cell>
        </row>
        <row r="7716">
          <cell r="A7716" t="str">
            <v>Y9C1644702</v>
          </cell>
          <cell r="B7716" t="str">
            <v>ORION DIRT 24V 47CM GRÖN</v>
          </cell>
        </row>
        <row r="7717">
          <cell r="A7717" t="str">
            <v>Y9C1644702</v>
          </cell>
          <cell r="B7717" t="str">
            <v>ORION DIRT 24V 47CM GRÖN</v>
          </cell>
        </row>
        <row r="7718">
          <cell r="A7718" t="str">
            <v>Y9C1644702</v>
          </cell>
          <cell r="B7718" t="str">
            <v>ORION DIRT 24V 47CM GRÖN</v>
          </cell>
        </row>
        <row r="7719">
          <cell r="A7719" t="str">
            <v>Y9C1645101</v>
          </cell>
          <cell r="B7719" t="str">
            <v>ORION DIRT 24V 51CM SVART</v>
          </cell>
        </row>
        <row r="7720">
          <cell r="A7720" t="str">
            <v>Y9C1645101</v>
          </cell>
          <cell r="B7720" t="str">
            <v>ORION DIRT 24V 51CM SVART</v>
          </cell>
        </row>
        <row r="7721">
          <cell r="A7721" t="str">
            <v>Y9C1645101</v>
          </cell>
          <cell r="B7721" t="str">
            <v>ORION DIRT 24V 51CM SVART</v>
          </cell>
        </row>
        <row r="7722">
          <cell r="A7722" t="str">
            <v>Y9C1645102</v>
          </cell>
          <cell r="B7722" t="str">
            <v>ORION DIRT 24V 51CM GRÖN</v>
          </cell>
        </row>
        <row r="7723">
          <cell r="A7723" t="str">
            <v>Y9C1645102</v>
          </cell>
          <cell r="B7723" t="str">
            <v>ORION DIRT 24V 51CM GRÖN</v>
          </cell>
        </row>
        <row r="7724">
          <cell r="A7724" t="str">
            <v>Y9C1645102</v>
          </cell>
          <cell r="B7724" t="str">
            <v>ORION DIRT 24V 51CM GRÖN</v>
          </cell>
        </row>
        <row r="7725">
          <cell r="A7725" t="str">
            <v>Y9C3085101</v>
          </cell>
          <cell r="B7725" t="str">
            <v>OTHALA 8V ALFINE H 51CM SVART</v>
          </cell>
        </row>
        <row r="7726">
          <cell r="A7726" t="str">
            <v>Y9C3085101</v>
          </cell>
          <cell r="B7726" t="str">
            <v>OTHALA 8V ALFINE H 51CM SVART</v>
          </cell>
        </row>
        <row r="7727">
          <cell r="A7727" t="str">
            <v>Y9C3085101</v>
          </cell>
          <cell r="B7727" t="str">
            <v>OTHALA 8V ALFINE H 51CM SVART</v>
          </cell>
        </row>
        <row r="7728">
          <cell r="A7728" t="str">
            <v>Y9C3085501</v>
          </cell>
          <cell r="B7728" t="str">
            <v>OTHALA 8V ALFINE H 55CM SVART</v>
          </cell>
        </row>
        <row r="7729">
          <cell r="A7729" t="str">
            <v>Y9C3085501</v>
          </cell>
          <cell r="B7729" t="str">
            <v>OTHALA 8V ALFINE H 55CM SVART</v>
          </cell>
        </row>
        <row r="7730">
          <cell r="A7730" t="str">
            <v>Y9C3085501</v>
          </cell>
          <cell r="B7730" t="str">
            <v>OTHALA 8V ALFINE H 55CM SVART</v>
          </cell>
        </row>
        <row r="7731">
          <cell r="A7731" t="str">
            <v>Y9C3085901</v>
          </cell>
          <cell r="B7731" t="str">
            <v>OTHALA 8V ALFINE H 59CM SVART</v>
          </cell>
        </row>
        <row r="7732">
          <cell r="A7732" t="str">
            <v>Y9C3085901</v>
          </cell>
          <cell r="B7732" t="str">
            <v>OTHALA 8V ALFINE H 59CM SVART</v>
          </cell>
        </row>
        <row r="7733">
          <cell r="A7733" t="str">
            <v>Y9C3085901</v>
          </cell>
          <cell r="B7733" t="str">
            <v>OTHALA 8V ALFINE H 59CM SVART</v>
          </cell>
        </row>
        <row r="7734">
          <cell r="A7734" t="str">
            <v>Y9C3184701</v>
          </cell>
          <cell r="B7734" t="str">
            <v>BIORK 8V ALFINE D 47CM BENVIT</v>
          </cell>
        </row>
        <row r="7735">
          <cell r="A7735" t="str">
            <v>Y9C3184701</v>
          </cell>
          <cell r="B7735" t="str">
            <v>BIORK 8V ALFINE D 47CM BENVIT</v>
          </cell>
        </row>
        <row r="7736">
          <cell r="A7736" t="str">
            <v>Y9C3184701</v>
          </cell>
          <cell r="B7736" t="str">
            <v>BIORK 8V ALFINE D 47CM BENVIT</v>
          </cell>
        </row>
        <row r="7737">
          <cell r="A7737" t="str">
            <v>Y9C3185101</v>
          </cell>
          <cell r="B7737" t="str">
            <v>BIORK 8V ALFINE D 51CM BENVIT</v>
          </cell>
        </row>
        <row r="7738">
          <cell r="A7738" t="str">
            <v>Y9C3185101</v>
          </cell>
          <cell r="B7738" t="str">
            <v>BIORK 8V ALFINE D 51CM BENVIT</v>
          </cell>
        </row>
        <row r="7739">
          <cell r="A7739" t="str">
            <v>Y9C3185101</v>
          </cell>
          <cell r="B7739" t="str">
            <v>BIORK 8V ALFINE D 51CM BENVIT</v>
          </cell>
        </row>
        <row r="7740">
          <cell r="A7740" t="str">
            <v>Y9C3185501</v>
          </cell>
          <cell r="B7740" t="str">
            <v>BIORK 8V ALFINE D 55CM BENVIT</v>
          </cell>
        </row>
        <row r="7741">
          <cell r="A7741" t="str">
            <v>Y9C3185501</v>
          </cell>
          <cell r="B7741" t="str">
            <v>BIORK 8V ALFINE D 55CM BENVIT</v>
          </cell>
        </row>
        <row r="7742">
          <cell r="A7742" t="str">
            <v>Y9C3185501</v>
          </cell>
          <cell r="B7742" t="str">
            <v>BIORK 8V ALFINE D 55CM BENVIT</v>
          </cell>
        </row>
        <row r="7743">
          <cell r="A7743" t="str">
            <v>Y9C7075101</v>
          </cell>
          <cell r="B7743" t="str">
            <v>NIAK 27V H 51CM SILVER</v>
          </cell>
        </row>
        <row r="7744">
          <cell r="A7744" t="str">
            <v>Y9C7075101</v>
          </cell>
          <cell r="B7744" t="str">
            <v>NIAK 27V H 51CM SILVER</v>
          </cell>
        </row>
        <row r="7745">
          <cell r="A7745" t="str">
            <v>Y9C7075101</v>
          </cell>
          <cell r="B7745" t="str">
            <v>NIAK 27V H 51CM SILVER</v>
          </cell>
        </row>
        <row r="7746">
          <cell r="A7746" t="str">
            <v>Y9C7075501</v>
          </cell>
          <cell r="B7746" t="str">
            <v>NIAK 27V H 55CM SILVER</v>
          </cell>
        </row>
        <row r="7747">
          <cell r="A7747" t="str">
            <v>Y9C7075501</v>
          </cell>
          <cell r="B7747" t="str">
            <v>NIAK 27V H 55CM SILVER</v>
          </cell>
        </row>
        <row r="7748">
          <cell r="A7748" t="str">
            <v>Y9C7075501</v>
          </cell>
          <cell r="B7748" t="str">
            <v>NIAK 27V H 55CM SILVER</v>
          </cell>
        </row>
        <row r="7749">
          <cell r="A7749" t="str">
            <v>Y9C7075901</v>
          </cell>
          <cell r="B7749" t="str">
            <v>NIAK 27V H 59CM SILVER</v>
          </cell>
        </row>
        <row r="7750">
          <cell r="A7750" t="str">
            <v>Y9C7075901</v>
          </cell>
          <cell r="B7750" t="str">
            <v>NIAK 27V H 59CM SILVER</v>
          </cell>
        </row>
        <row r="7751">
          <cell r="A7751" t="str">
            <v>Y9C7075901</v>
          </cell>
          <cell r="B7751" t="str">
            <v>NIAK 27V H 59CM SILVER</v>
          </cell>
        </row>
        <row r="7752">
          <cell r="A7752" t="str">
            <v>Y9C7175101</v>
          </cell>
          <cell r="B7752" t="str">
            <v>SAREK 27V D 51CM VIT METALLIC</v>
          </cell>
        </row>
        <row r="7753">
          <cell r="A7753" t="str">
            <v>Y9C7175101</v>
          </cell>
          <cell r="B7753" t="str">
            <v>SAREK 27V D 51CM VIT METALLIC</v>
          </cell>
        </row>
        <row r="7754">
          <cell r="A7754" t="str">
            <v>Y9C7175101</v>
          </cell>
          <cell r="B7754" t="str">
            <v>SAREK 27V D 51CM VIT METALLIC</v>
          </cell>
        </row>
        <row r="7755">
          <cell r="A7755" t="str">
            <v>Y9C7175501</v>
          </cell>
          <cell r="B7755" t="str">
            <v>SAREK 27V D 55CM VIT METALLIC</v>
          </cell>
        </row>
        <row r="7756">
          <cell r="A7756" t="str">
            <v>Y9C7175501</v>
          </cell>
          <cell r="B7756" t="str">
            <v>SAREK 27V D 55CM VIT METALLIC</v>
          </cell>
        </row>
        <row r="7757">
          <cell r="A7757" t="str">
            <v>Y9C7175501</v>
          </cell>
          <cell r="B7757" t="str">
            <v>SAREK 27V D 55CM VIT METALLIC</v>
          </cell>
        </row>
        <row r="7758">
          <cell r="A7758" t="str">
            <v>Y9C3045101</v>
          </cell>
          <cell r="B7758" t="str">
            <v>HELAG 24V H 51CM SVART</v>
          </cell>
        </row>
        <row r="7759">
          <cell r="A7759" t="str">
            <v>Y9C3045101</v>
          </cell>
          <cell r="B7759" t="str">
            <v>HELAG 24V H 51CM SVART</v>
          </cell>
        </row>
        <row r="7760">
          <cell r="A7760" t="str">
            <v>Y9C3045101</v>
          </cell>
          <cell r="B7760" t="str">
            <v>HELAG 24V H 51CM SVART</v>
          </cell>
        </row>
        <row r="7761">
          <cell r="A7761" t="str">
            <v>Y9C3045501</v>
          </cell>
          <cell r="B7761" t="str">
            <v>HELAG 24V H 55CM SVART</v>
          </cell>
        </row>
        <row r="7762">
          <cell r="A7762" t="str">
            <v>Y9C3045501</v>
          </cell>
          <cell r="B7762" t="str">
            <v>HELAG 24V H 55CM SVART</v>
          </cell>
        </row>
        <row r="7763">
          <cell r="A7763" t="str">
            <v>Y9C3045501</v>
          </cell>
          <cell r="B7763" t="str">
            <v>HELAG 24V H 55CM SVART</v>
          </cell>
        </row>
        <row r="7764">
          <cell r="A7764" t="str">
            <v>Y9C3045901</v>
          </cell>
          <cell r="B7764" t="str">
            <v>HELAG 24V H 59CM SVART</v>
          </cell>
        </row>
        <row r="7765">
          <cell r="A7765" t="str">
            <v>Y9C3045901</v>
          </cell>
          <cell r="B7765" t="str">
            <v>HELAG 24V H 59CM SVART</v>
          </cell>
        </row>
        <row r="7766">
          <cell r="A7766" t="str">
            <v>Y9C3045901</v>
          </cell>
          <cell r="B7766" t="str">
            <v>HELAG 24V H 59CM SVART</v>
          </cell>
        </row>
        <row r="7767">
          <cell r="A7767" t="str">
            <v>Y9C3144701</v>
          </cell>
          <cell r="B7767" t="str">
            <v>ANARIS 24V D 47CM VIT METALLIC</v>
          </cell>
        </row>
        <row r="7768">
          <cell r="A7768" t="str">
            <v>Y9C3144701</v>
          </cell>
          <cell r="B7768" t="str">
            <v>ANARIS 24V D 47CM VIT METALLIC</v>
          </cell>
        </row>
        <row r="7769">
          <cell r="A7769" t="str">
            <v>Y9C3144701</v>
          </cell>
          <cell r="B7769" t="str">
            <v>ANARIS 24V D 47CM VIT METALLIC</v>
          </cell>
        </row>
        <row r="7770">
          <cell r="A7770" t="str">
            <v>Y9C3145101</v>
          </cell>
          <cell r="B7770" t="str">
            <v>ANARIS 24V D 51CM VIT METALLIC</v>
          </cell>
        </row>
        <row r="7771">
          <cell r="A7771" t="str">
            <v>Y9C3145101</v>
          </cell>
          <cell r="B7771" t="str">
            <v>ANARIS 24V D 51CM VIT METALLIC</v>
          </cell>
        </row>
        <row r="7772">
          <cell r="A7772" t="str">
            <v>Y9C3145101</v>
          </cell>
          <cell r="B7772" t="str">
            <v>ANARIS 24V D 51CM VIT METALLIC</v>
          </cell>
        </row>
        <row r="7773">
          <cell r="A7773" t="str">
            <v>Y9C3145501</v>
          </cell>
          <cell r="B7773" t="str">
            <v>ANARIS 24V D 55CM VIT METALLIC</v>
          </cell>
        </row>
        <row r="7774">
          <cell r="A7774" t="str">
            <v>Y9C3145501</v>
          </cell>
          <cell r="B7774" t="str">
            <v>ANARIS 24V D 55CM VIT METALLIC</v>
          </cell>
        </row>
        <row r="7775">
          <cell r="A7775" t="str">
            <v>Y9C3145501</v>
          </cell>
          <cell r="B7775" t="str">
            <v>ANARIS 24V D 55CM VIT METALLIC</v>
          </cell>
        </row>
        <row r="7776">
          <cell r="A7776" t="str">
            <v>Y9M5094701</v>
          </cell>
          <cell r="B7776" t="str">
            <v>THE SWEDE 26" 9V H 47CM BLÅ</v>
          </cell>
        </row>
        <row r="7777">
          <cell r="A7777" t="str">
            <v>Y9M5094701</v>
          </cell>
          <cell r="B7777" t="str">
            <v>THE SWEDE 26" 9V H 47CM BLÅ</v>
          </cell>
        </row>
        <row r="7778">
          <cell r="A7778" t="str">
            <v>Y9M5094701</v>
          </cell>
          <cell r="B7778" t="str">
            <v>THE SWEDE 26" 9V H 47CM BLÅ</v>
          </cell>
        </row>
        <row r="7779">
          <cell r="A7779" t="str">
            <v>Y9M5095101</v>
          </cell>
          <cell r="B7779" t="str">
            <v>THE SWEDE 26" 9V H 51CM BLÅ</v>
          </cell>
        </row>
        <row r="7780">
          <cell r="A7780" t="str">
            <v>Y9M5095101</v>
          </cell>
          <cell r="B7780" t="str">
            <v>THE SWEDE 26" 9V H 51CM BLÅ</v>
          </cell>
        </row>
        <row r="7781">
          <cell r="A7781" t="str">
            <v>Y9M5095101</v>
          </cell>
          <cell r="B7781" t="str">
            <v>THE SWEDE 26" 9V H 51CM BLÅ</v>
          </cell>
        </row>
        <row r="7782">
          <cell r="A7782" t="str">
            <v>Y9M5095501</v>
          </cell>
          <cell r="B7782" t="str">
            <v>THE SWEDE 26" 9V H 55CM BLÅ</v>
          </cell>
        </row>
        <row r="7783">
          <cell r="A7783" t="str">
            <v>Y9M5095501</v>
          </cell>
          <cell r="B7783" t="str">
            <v>THE SWEDE 26" 9V H 55CM BLÅ</v>
          </cell>
        </row>
        <row r="7784">
          <cell r="A7784" t="str">
            <v>Y9M5095501</v>
          </cell>
          <cell r="B7784" t="str">
            <v>THE SWEDE 26" 9V H 55CM BLÅ</v>
          </cell>
        </row>
        <row r="7785">
          <cell r="A7785" t="str">
            <v>Y9C4433301</v>
          </cell>
          <cell r="B7785" t="str">
            <v>TORN 24" 3V P 33CM MATT SVART</v>
          </cell>
        </row>
        <row r="7786">
          <cell r="A7786" t="str">
            <v>Y9C4433301</v>
          </cell>
          <cell r="B7786" t="str">
            <v>TORN 24" 3V P 33CM MATT SVART</v>
          </cell>
        </row>
        <row r="7787">
          <cell r="A7787" t="str">
            <v>Y9C4433301</v>
          </cell>
          <cell r="B7787" t="str">
            <v>TORN 24" 3V P 33CM MATT SVART</v>
          </cell>
        </row>
        <row r="7788">
          <cell r="A7788" t="str">
            <v>Y9C4433302</v>
          </cell>
          <cell r="B7788" t="str">
            <v>TORN 24" 3V P 33CM MATT BLÅ</v>
          </cell>
        </row>
        <row r="7789">
          <cell r="A7789" t="str">
            <v>Y9C4433302</v>
          </cell>
          <cell r="B7789" t="str">
            <v>TORN 24" 3V P 33CM MATT BLÅ</v>
          </cell>
        </row>
        <row r="7790">
          <cell r="A7790" t="str">
            <v>Y9C4433302</v>
          </cell>
          <cell r="B7790" t="str">
            <v>TORN 24" 3V P 33CM MATT BLÅ</v>
          </cell>
        </row>
        <row r="7791">
          <cell r="A7791" t="str">
            <v>Y9M2275501</v>
          </cell>
          <cell r="B7791" t="str">
            <v>THOR 7V H 55CM SVART</v>
          </cell>
        </row>
        <row r="7792">
          <cell r="A7792" t="str">
            <v>Y9M2275501</v>
          </cell>
          <cell r="B7792" t="str">
            <v>THOR 7V H 55CM SVART</v>
          </cell>
        </row>
        <row r="7793">
          <cell r="A7793" t="str">
            <v>Y9M2275501</v>
          </cell>
          <cell r="B7793" t="str">
            <v>THOR 7V H 55CM SVART</v>
          </cell>
        </row>
        <row r="7794">
          <cell r="A7794" t="str">
            <v>Y9M2275502</v>
          </cell>
          <cell r="B7794" t="str">
            <v>THOR 7V H 55CM GRÅBLÅ METALLIC</v>
          </cell>
        </row>
        <row r="7795">
          <cell r="A7795" t="str">
            <v>Y9M2275502</v>
          </cell>
          <cell r="B7795" t="str">
            <v>THOR 7V H 55CM GRÅBLÅ METALLIC</v>
          </cell>
        </row>
        <row r="7796">
          <cell r="A7796" t="str">
            <v>Y9M2275502</v>
          </cell>
          <cell r="B7796" t="str">
            <v>THOR 7V H 55CM GRÅBLÅ METALLIC</v>
          </cell>
        </row>
        <row r="7797">
          <cell r="A7797" t="str">
            <v>Y9M2275901</v>
          </cell>
          <cell r="B7797" t="str">
            <v>THOR 7V H 59CM SVART</v>
          </cell>
        </row>
        <row r="7798">
          <cell r="A7798" t="str">
            <v>Y9M2275901</v>
          </cell>
          <cell r="B7798" t="str">
            <v>THOR 7V H 59CM SVART</v>
          </cell>
        </row>
        <row r="7799">
          <cell r="A7799" t="str">
            <v>Y9M2275901</v>
          </cell>
          <cell r="B7799" t="str">
            <v>THOR 7V H 59CM SVART</v>
          </cell>
        </row>
        <row r="7800">
          <cell r="A7800" t="str">
            <v>Y9C0013801</v>
          </cell>
          <cell r="B7800" t="str">
            <v>$ KILE DIRT 1V 38CM GRÅ</v>
          </cell>
        </row>
        <row r="7801">
          <cell r="A7801" t="str">
            <v>Y9C0013801</v>
          </cell>
          <cell r="B7801" t="str">
            <v>$ KILE DIRT 1V 38CM GRÅ</v>
          </cell>
        </row>
        <row r="7802">
          <cell r="A7802" t="str">
            <v>Y9C0013801</v>
          </cell>
          <cell r="B7802" t="str">
            <v>$ KILE DIRT 1V 38CM GRÅ</v>
          </cell>
        </row>
        <row r="7803">
          <cell r="A7803" t="str">
            <v>Y9C0074101</v>
          </cell>
          <cell r="B7803" t="str">
            <v>$ ULTIMA MTB 27V 41CM VIT/ORA</v>
          </cell>
        </row>
        <row r="7804">
          <cell r="A7804" t="str">
            <v>Y9C0074101</v>
          </cell>
          <cell r="B7804" t="str">
            <v>$ ULTIMA MTB 27V 41CM VIT/ORA</v>
          </cell>
        </row>
        <row r="7805">
          <cell r="A7805" t="str">
            <v>Y9C0074101</v>
          </cell>
          <cell r="B7805" t="str">
            <v>$ ULTIMA MTB 27V 41CM VIT/ORA</v>
          </cell>
        </row>
        <row r="7806">
          <cell r="A7806" t="str">
            <v>Y9C0074601</v>
          </cell>
          <cell r="B7806" t="str">
            <v>$ ULTIMA MTB 27V 46CM VIT/ORA</v>
          </cell>
        </row>
        <row r="7807">
          <cell r="A7807" t="str">
            <v>Y9C0074601</v>
          </cell>
          <cell r="B7807" t="str">
            <v>$ ULTIMA MTB 27V 46CM VIT/ORA</v>
          </cell>
        </row>
        <row r="7808">
          <cell r="A7808" t="str">
            <v>Y9C0074601</v>
          </cell>
          <cell r="B7808" t="str">
            <v>$ ULTIMA MTB 27V 46CM VIT/ORA</v>
          </cell>
        </row>
        <row r="7809">
          <cell r="A7809" t="str">
            <v>Y9C0075101</v>
          </cell>
          <cell r="B7809" t="str">
            <v>$ ULTIMA MTB 27V 51CM VIT/ORA</v>
          </cell>
        </row>
        <row r="7810">
          <cell r="A7810" t="str">
            <v>Y9C0075101</v>
          </cell>
          <cell r="B7810" t="str">
            <v>$ ULTIMA MTB 27V 51CM VIT/ORA</v>
          </cell>
        </row>
        <row r="7811">
          <cell r="A7811" t="str">
            <v>Y9C0075101</v>
          </cell>
          <cell r="B7811" t="str">
            <v>$ ULTIMA MTB 27V 51CM VIT/ORA</v>
          </cell>
        </row>
        <row r="7812">
          <cell r="A7812" t="str">
            <v>Y9C0093801</v>
          </cell>
          <cell r="B7812" t="str">
            <v>$ ILIONS DIRT 9V 38CM POL ALU</v>
          </cell>
        </row>
        <row r="7813">
          <cell r="A7813" t="str">
            <v>Y9C0093801</v>
          </cell>
          <cell r="B7813" t="str">
            <v>$ ILIONS DIRT 9V 38CM POL ALU</v>
          </cell>
        </row>
        <row r="7814">
          <cell r="A7814" t="str">
            <v>Y9C0093801</v>
          </cell>
          <cell r="B7814" t="str">
            <v>$ ILIONS DIRT 9V 38CM POL ALU</v>
          </cell>
        </row>
        <row r="7815">
          <cell r="A7815" t="str">
            <v>Y9C0193801</v>
          </cell>
          <cell r="B7815" t="str">
            <v>$ DRAUPNER DIRT 9V 38CM VIT</v>
          </cell>
        </row>
        <row r="7816">
          <cell r="A7816" t="str">
            <v>Y9C0193801</v>
          </cell>
          <cell r="B7816" t="str">
            <v>$ DRAUPNER DIRT 9V 38CM VIT</v>
          </cell>
        </row>
        <row r="7817">
          <cell r="A7817" t="str">
            <v>Y9C0193801</v>
          </cell>
          <cell r="B7817" t="str">
            <v>$ DRAUPNER DIRT 9V 38CM VIT</v>
          </cell>
        </row>
        <row r="7818">
          <cell r="A7818" t="str">
            <v>Y9C0263801</v>
          </cell>
          <cell r="B7818" t="str">
            <v>$ BRIMER DIRT 16V 38CM GRÅ</v>
          </cell>
        </row>
        <row r="7819">
          <cell r="A7819" t="str">
            <v>Y9C0263801</v>
          </cell>
          <cell r="B7819" t="str">
            <v>$ BRIMER DIRT 16V 38CM GRÅ</v>
          </cell>
        </row>
        <row r="7820">
          <cell r="A7820" t="str">
            <v>Y9C0263801</v>
          </cell>
          <cell r="B7820" t="str">
            <v>$ BRIMER DIRT 16V 38CM GRÅ</v>
          </cell>
        </row>
        <row r="7821">
          <cell r="A7821" t="str">
            <v>Y9C0263802</v>
          </cell>
          <cell r="B7821" t="str">
            <v>$ BRIMER DIRT 16V 38CM SVART</v>
          </cell>
        </row>
        <row r="7822">
          <cell r="A7822" t="str">
            <v>Y9C0263802</v>
          </cell>
          <cell r="B7822" t="str">
            <v>$ BRIMER DIRT 16V 38CM SVART</v>
          </cell>
        </row>
        <row r="7823">
          <cell r="A7823" t="str">
            <v>Y9C0263802</v>
          </cell>
          <cell r="B7823" t="str">
            <v>$ BRIMER DIRT 16V 38CM SVART</v>
          </cell>
        </row>
        <row r="7824">
          <cell r="A7824" t="str">
            <v>Y9C0374101</v>
          </cell>
          <cell r="B7824" t="str">
            <v>$ RIMFAXE MTB 27V 41CM GRÅ/RÖD</v>
          </cell>
        </row>
        <row r="7825">
          <cell r="A7825" t="str">
            <v>Y9C0374101</v>
          </cell>
          <cell r="B7825" t="str">
            <v>$ RIMFAXE MTB 27V 41CM GRÅ/RÖD</v>
          </cell>
        </row>
        <row r="7826">
          <cell r="A7826" t="str">
            <v>Y9C0374101</v>
          </cell>
          <cell r="B7826" t="str">
            <v>$ RIMFAXE MTB 27V 41CM GRÅ/RÖD</v>
          </cell>
        </row>
        <row r="7827">
          <cell r="A7827" t="str">
            <v>Y9C0374601</v>
          </cell>
          <cell r="B7827" t="str">
            <v>$ RIMFAXE MTB 27V 46CM GRÅ/RÖD</v>
          </cell>
        </row>
        <row r="7828">
          <cell r="A7828" t="str">
            <v>Y9C0374601</v>
          </cell>
          <cell r="B7828" t="str">
            <v>$ RIMFAXE MTB 27V 46CM GRÅ/RÖD</v>
          </cell>
        </row>
        <row r="7829">
          <cell r="A7829" t="str">
            <v>Y9C0374601</v>
          </cell>
          <cell r="B7829" t="str">
            <v>$ RIMFAXE MTB 27V 46CM GRÅ/RÖD</v>
          </cell>
        </row>
        <row r="7830">
          <cell r="A7830" t="str">
            <v>Y9C0375101</v>
          </cell>
          <cell r="B7830" t="str">
            <v>$ RIMFAXE MTB 27V 51CM GRÅ/RÖD</v>
          </cell>
        </row>
        <row r="7831">
          <cell r="A7831" t="str">
            <v>Y9C0375101</v>
          </cell>
          <cell r="B7831" t="str">
            <v>$ RIMFAXE MTB 27V 51CM GRÅ/RÖD</v>
          </cell>
        </row>
        <row r="7832">
          <cell r="A7832" t="str">
            <v>Y9C0375101</v>
          </cell>
          <cell r="B7832" t="str">
            <v>$ RIMFAXE MTB 27V 51CM GRÅ/RÖD</v>
          </cell>
        </row>
        <row r="7833">
          <cell r="A7833" t="str">
            <v>Y9C0474101</v>
          </cell>
          <cell r="B7833" t="str">
            <v>$ LODUR MTB 27V 41CM BLÅ/VIT</v>
          </cell>
        </row>
        <row r="7834">
          <cell r="A7834" t="str">
            <v>Y9C0474101</v>
          </cell>
          <cell r="B7834" t="str">
            <v>$ LODUR MTB 27V 41CM BLÅ/VIT</v>
          </cell>
        </row>
        <row r="7835">
          <cell r="A7835" t="str">
            <v>Y9C0474101</v>
          </cell>
          <cell r="B7835" t="str">
            <v>$ LODUR MTB 27V 41CM BLÅ/VIT</v>
          </cell>
        </row>
        <row r="7836">
          <cell r="A7836" t="str">
            <v>Y9C0474601</v>
          </cell>
          <cell r="B7836" t="str">
            <v>$ LODUR MTB 27V 46CM BLÅ/VIT</v>
          </cell>
        </row>
        <row r="7837">
          <cell r="A7837" t="str">
            <v>Y9C0474601</v>
          </cell>
          <cell r="B7837" t="str">
            <v>$ LODUR MTB 27V 46CM BLÅ/VIT</v>
          </cell>
        </row>
        <row r="7838">
          <cell r="A7838" t="str">
            <v>Y9C0474601</v>
          </cell>
          <cell r="B7838" t="str">
            <v>$ LODUR MTB 27V 46CM BLÅ/VIT</v>
          </cell>
        </row>
        <row r="7839">
          <cell r="A7839" t="str">
            <v>Y9C0475101</v>
          </cell>
          <cell r="B7839" t="str">
            <v>$ LODUR MTB 27V 51CM BLÅ/VIT</v>
          </cell>
        </row>
        <row r="7840">
          <cell r="A7840" t="str">
            <v>Y9C0475101</v>
          </cell>
          <cell r="B7840" t="str">
            <v>$ LODUR MTB 27V 51CM BLÅ/VIT</v>
          </cell>
        </row>
        <row r="7841">
          <cell r="A7841" t="str">
            <v>Y9C0475101</v>
          </cell>
          <cell r="B7841" t="str">
            <v>$ LODUR MTB 27V 51CM BLÅ/VIT</v>
          </cell>
        </row>
        <row r="7842">
          <cell r="A7842" t="str">
            <v>Y9C0674301</v>
          </cell>
          <cell r="B7842" t="str">
            <v>$ FREKE MTB 27V 43CM GRÅ/LIME</v>
          </cell>
        </row>
        <row r="7843">
          <cell r="A7843" t="str">
            <v>Y9C0674301</v>
          </cell>
          <cell r="B7843" t="str">
            <v>$ FREKE MTB 27V 43CM GRÅ/LIME</v>
          </cell>
        </row>
        <row r="7844">
          <cell r="A7844" t="str">
            <v>Y9C0674301</v>
          </cell>
          <cell r="B7844" t="str">
            <v>$ FREKE MTB 27V 43CM GRÅ/LIME</v>
          </cell>
        </row>
        <row r="7845">
          <cell r="A7845" t="str">
            <v>Y9C0674701</v>
          </cell>
          <cell r="B7845" t="str">
            <v>$ FREKE MTB 27V 47CM GRÅ/LIME</v>
          </cell>
        </row>
        <row r="7846">
          <cell r="A7846" t="str">
            <v>Y9C0674701</v>
          </cell>
          <cell r="B7846" t="str">
            <v>$ FREKE MTB 27V 47CM GRÅ/LIME</v>
          </cell>
        </row>
        <row r="7847">
          <cell r="A7847" t="str">
            <v>Y9C0674701</v>
          </cell>
          <cell r="B7847" t="str">
            <v>$ FREKE MTB 27V 47CM GRÅ/LIME</v>
          </cell>
        </row>
        <row r="7848">
          <cell r="A7848" t="str">
            <v>Y9C0675101</v>
          </cell>
          <cell r="B7848" t="str">
            <v>$ FREKE MTB 27V 51CM GRÅ/LIME</v>
          </cell>
        </row>
        <row r="7849">
          <cell r="A7849" t="str">
            <v>Y9C0675101</v>
          </cell>
          <cell r="B7849" t="str">
            <v>$ FREKE MTB 27V 51CM GRÅ/LIME</v>
          </cell>
        </row>
        <row r="7850">
          <cell r="A7850" t="str">
            <v>Y9C0675101</v>
          </cell>
          <cell r="B7850" t="str">
            <v>$ FREKE MTB 27V 51CM GRÅ/LIME</v>
          </cell>
        </row>
        <row r="7851">
          <cell r="A7851" t="str">
            <v>Y9C0773801</v>
          </cell>
          <cell r="B7851" t="str">
            <v>$ ULTIMA 24" MTB 27V 38 VI/ORA</v>
          </cell>
        </row>
        <row r="7852">
          <cell r="A7852" t="str">
            <v>Y9C0773801</v>
          </cell>
          <cell r="B7852" t="str">
            <v>$ ULTIMA 24" MTB 27V 38 VI/ORA</v>
          </cell>
        </row>
        <row r="7853">
          <cell r="A7853" t="str">
            <v>Y9C0773801</v>
          </cell>
          <cell r="B7853" t="str">
            <v>$ ULTIMA 24" MTB 27V 38 VI/ORA</v>
          </cell>
        </row>
        <row r="7854">
          <cell r="A7854" t="str">
            <v>Y9C3674801</v>
          </cell>
          <cell r="B7854" t="str">
            <v>RAIDHO 27V H 48CM CARBON</v>
          </cell>
        </row>
        <row r="7855">
          <cell r="A7855" t="str">
            <v>Y9C3674801</v>
          </cell>
          <cell r="B7855" t="str">
            <v>RAIDHO 27V H 48CM CARBON</v>
          </cell>
        </row>
        <row r="7856">
          <cell r="A7856" t="str">
            <v>Y9C3674801</v>
          </cell>
          <cell r="B7856" t="str">
            <v>RAIDHO 27V H 48CM CARBON</v>
          </cell>
        </row>
        <row r="7857">
          <cell r="A7857" t="str">
            <v>Y9C3675301</v>
          </cell>
          <cell r="B7857" t="str">
            <v>RAIDHO 27V H 53CM CARBON</v>
          </cell>
        </row>
        <row r="7858">
          <cell r="A7858" t="str">
            <v>Y9C3675301</v>
          </cell>
          <cell r="B7858" t="str">
            <v>RAIDHO 27V H 53CM CARBON</v>
          </cell>
        </row>
        <row r="7859">
          <cell r="A7859" t="str">
            <v>Y9C3675301</v>
          </cell>
          <cell r="B7859" t="str">
            <v>RAIDHO 27V H 53CM CARBON</v>
          </cell>
        </row>
        <row r="7860">
          <cell r="A7860" t="str">
            <v>Y9C3675801</v>
          </cell>
          <cell r="B7860" t="str">
            <v>RAIDHO 27V H 58CM CARBON</v>
          </cell>
        </row>
        <row r="7861">
          <cell r="A7861" t="str">
            <v>Y9C3675801</v>
          </cell>
          <cell r="B7861" t="str">
            <v>RAIDHO 27V H 58CM CARBON</v>
          </cell>
        </row>
        <row r="7862">
          <cell r="A7862" t="str">
            <v>Y9C3675801</v>
          </cell>
          <cell r="B7862" t="str">
            <v>RAIDHO 27V H 58CM CARBON</v>
          </cell>
        </row>
        <row r="7863">
          <cell r="A7863" t="str">
            <v>Y9C3884801</v>
          </cell>
          <cell r="B7863" t="str">
            <v>EHWAZ 18V H 48CM POLERAD ALU</v>
          </cell>
        </row>
        <row r="7864">
          <cell r="A7864" t="str">
            <v>Y9C3884801</v>
          </cell>
          <cell r="B7864" t="str">
            <v>EHWAZ 18V H 48CM POLERAD ALU</v>
          </cell>
        </row>
        <row r="7865">
          <cell r="A7865" t="str">
            <v>Y9C3884801</v>
          </cell>
          <cell r="B7865" t="str">
            <v>EHWAZ 18V H 48CM POLERAD ALU</v>
          </cell>
        </row>
        <row r="7866">
          <cell r="A7866" t="str">
            <v>Y9C3885301</v>
          </cell>
          <cell r="B7866" t="str">
            <v>EHWAZ 18V H 53CM POLERAD ALU</v>
          </cell>
        </row>
        <row r="7867">
          <cell r="A7867" t="str">
            <v>Y9C3885301</v>
          </cell>
          <cell r="B7867" t="str">
            <v>EHWAZ 18V H 53CM POLERAD ALU</v>
          </cell>
        </row>
        <row r="7868">
          <cell r="A7868" t="str">
            <v>Y9C3885301</v>
          </cell>
          <cell r="B7868" t="str">
            <v>EHWAZ 18V H 53CM POLERAD ALU</v>
          </cell>
        </row>
        <row r="7869">
          <cell r="A7869" t="str">
            <v>Y9C3885801</v>
          </cell>
          <cell r="B7869" t="str">
            <v>EHWAZ 18V H 58CM POLERAD ALU</v>
          </cell>
        </row>
        <row r="7870">
          <cell r="A7870" t="str">
            <v>Y9C3885801</v>
          </cell>
          <cell r="B7870" t="str">
            <v>EHWAZ 18V H 58CM POLERAD ALU</v>
          </cell>
        </row>
        <row r="7871">
          <cell r="A7871" t="str">
            <v>Y9C3885801</v>
          </cell>
          <cell r="B7871" t="str">
            <v>EHWAZ 18V H 58CM POLERAD ALU</v>
          </cell>
        </row>
        <row r="7872">
          <cell r="A7872" t="str">
            <v>Y9C7475011</v>
          </cell>
          <cell r="B7872" t="str">
            <v>ABISKO 27V H 50CM CARBON</v>
          </cell>
        </row>
        <row r="7873">
          <cell r="A7873" t="str">
            <v>Y9C7475011</v>
          </cell>
          <cell r="B7873" t="str">
            <v>ABISKO 27V H 50CM CARBON</v>
          </cell>
        </row>
        <row r="7874">
          <cell r="A7874" t="str">
            <v>Y9C7475011</v>
          </cell>
          <cell r="B7874" t="str">
            <v>ABISKO 27V H 50CM CARBON</v>
          </cell>
        </row>
        <row r="7875">
          <cell r="A7875" t="str">
            <v>Y9C7475411</v>
          </cell>
          <cell r="B7875" t="str">
            <v>ABISKO 27V H 54CM CARBON</v>
          </cell>
        </row>
        <row r="7876">
          <cell r="A7876" t="str">
            <v>Y9C7475411</v>
          </cell>
          <cell r="B7876" t="str">
            <v>ABISKO 27V H 54CM CARBON</v>
          </cell>
        </row>
        <row r="7877">
          <cell r="A7877" t="str">
            <v>Y9C7475411</v>
          </cell>
          <cell r="B7877" t="str">
            <v>ABISKO 27V H 54CM CARBON</v>
          </cell>
        </row>
        <row r="7878">
          <cell r="A7878" t="str">
            <v>Y9C7475711</v>
          </cell>
          <cell r="B7878" t="str">
            <v>ABISKO 27V H 57CM CARBON</v>
          </cell>
        </row>
        <row r="7879">
          <cell r="A7879" t="str">
            <v>Y9C7475711</v>
          </cell>
          <cell r="B7879" t="str">
            <v>ABISKO 27V H 57CM CARBON</v>
          </cell>
        </row>
        <row r="7880">
          <cell r="A7880" t="str">
            <v>Y9C7475711</v>
          </cell>
          <cell r="B7880" t="str">
            <v>ABISKO 27V H 57CM CARBON</v>
          </cell>
        </row>
        <row r="7881">
          <cell r="A7881" t="str">
            <v>Y9C7574511</v>
          </cell>
          <cell r="B7881" t="str">
            <v>ÄNGSÖ 27V D 45CM CARBON</v>
          </cell>
        </row>
        <row r="7882">
          <cell r="A7882" t="str">
            <v>Y9C7574511</v>
          </cell>
          <cell r="B7882" t="str">
            <v>ÄNGSÖ 27V D 45CM CARBON</v>
          </cell>
        </row>
        <row r="7883">
          <cell r="A7883" t="str">
            <v>Y9C7574511</v>
          </cell>
          <cell r="B7883" t="str">
            <v>ÄNGSÖ 27V D 45CM CARBON</v>
          </cell>
        </row>
        <row r="7884">
          <cell r="A7884" t="str">
            <v>Y9C7575011</v>
          </cell>
          <cell r="B7884" t="str">
            <v>ÄNGSÖ 27V D 50CM CARBON</v>
          </cell>
        </row>
        <row r="7885">
          <cell r="A7885" t="str">
            <v>Y9C7575011</v>
          </cell>
          <cell r="B7885" t="str">
            <v>ÄNGSÖ 27V D 50CM CARBON</v>
          </cell>
        </row>
        <row r="7886">
          <cell r="A7886" t="str">
            <v>Y9C7575011</v>
          </cell>
          <cell r="B7886" t="str">
            <v>ÄNGSÖ 27V D 50CM CARBON</v>
          </cell>
        </row>
        <row r="7887">
          <cell r="A7887" t="str">
            <v>Y9C7575511</v>
          </cell>
          <cell r="B7887" t="str">
            <v>ÄNGSÖ 27V D 55CM CARBON</v>
          </cell>
        </row>
        <row r="7888">
          <cell r="A7888" t="str">
            <v>Y9C7575511</v>
          </cell>
          <cell r="B7888" t="str">
            <v>ÄNGSÖ 27V D 55CM CARBON</v>
          </cell>
        </row>
        <row r="7889">
          <cell r="A7889" t="str">
            <v>Y9C7575511</v>
          </cell>
          <cell r="B7889" t="str">
            <v>ÄNGSÖ 27V D 55CM CARBON</v>
          </cell>
        </row>
        <row r="7890">
          <cell r="A7890" t="str">
            <v>Y9M2835601</v>
          </cell>
          <cell r="B7890" t="str">
            <v>BIRGER 3V H 56CM SVART</v>
          </cell>
        </row>
        <row r="7891">
          <cell r="A7891" t="str">
            <v>Y9M2835601</v>
          </cell>
          <cell r="B7891" t="str">
            <v>BIRGER 3V H 56CM SVART</v>
          </cell>
        </row>
        <row r="7892">
          <cell r="A7892" t="str">
            <v>Y9M2835601</v>
          </cell>
          <cell r="B7892" t="str">
            <v>BIRGER 3V H 56CM SVART</v>
          </cell>
        </row>
        <row r="7893">
          <cell r="A7893" t="str">
            <v>Y9M2836101</v>
          </cell>
          <cell r="B7893" t="str">
            <v>BIRGER 3C H 61CM SVART</v>
          </cell>
        </row>
        <row r="7894">
          <cell r="A7894" t="str">
            <v>Y9M2836101</v>
          </cell>
          <cell r="B7894" t="str">
            <v>BIRGER 3C H 61CM SVART</v>
          </cell>
        </row>
        <row r="7895">
          <cell r="A7895" t="str">
            <v>Y9M2836101</v>
          </cell>
          <cell r="B7895" t="str">
            <v>BIRGER 3C H 61CM SVART</v>
          </cell>
        </row>
        <row r="7896">
          <cell r="A7896" t="str">
            <v>Y9M2935101</v>
          </cell>
          <cell r="B7896" t="str">
            <v>ALIDA 3V D 51CM SVART</v>
          </cell>
        </row>
        <row r="7897">
          <cell r="A7897" t="str">
            <v>Y9M2935101</v>
          </cell>
          <cell r="B7897" t="str">
            <v>ALIDA 3V D 51CM SVART</v>
          </cell>
        </row>
        <row r="7898">
          <cell r="A7898" t="str">
            <v>Y9M2935101</v>
          </cell>
          <cell r="B7898" t="str">
            <v>ALIDA 3V D 51CM SVART</v>
          </cell>
        </row>
        <row r="7899">
          <cell r="A7899" t="str">
            <v>Y9C1743801</v>
          </cell>
          <cell r="B7899" t="str">
            <v>GRID DIRT 24V 38CM VIT</v>
          </cell>
        </row>
        <row r="7900">
          <cell r="A7900" t="str">
            <v>Y9C1743801</v>
          </cell>
          <cell r="B7900" t="str">
            <v>GRID DIRT 24V 38CM VIT</v>
          </cell>
        </row>
        <row r="7901">
          <cell r="A7901" t="str">
            <v>Y9C1743801</v>
          </cell>
          <cell r="B7901" t="str">
            <v>GRID DIRT 24V 38CM VIT</v>
          </cell>
        </row>
        <row r="7902">
          <cell r="A7902" t="str">
            <v>Y9C1744301</v>
          </cell>
          <cell r="B7902" t="str">
            <v>GRID DIRT 24V 43CM VIT</v>
          </cell>
        </row>
        <row r="7903">
          <cell r="A7903" t="str">
            <v>Y9C1744301</v>
          </cell>
          <cell r="B7903" t="str">
            <v>GRID DIRT 24V 43CM VIT</v>
          </cell>
        </row>
        <row r="7904">
          <cell r="A7904" t="str">
            <v>Y9C1744301</v>
          </cell>
          <cell r="B7904" t="str">
            <v>GRID DIRT 24V 43CM VIT</v>
          </cell>
        </row>
        <row r="7905">
          <cell r="A7905" t="str">
            <v>Y9C1744701</v>
          </cell>
          <cell r="B7905" t="str">
            <v>GRID DIRT 24V 47CM VIT</v>
          </cell>
        </row>
        <row r="7906">
          <cell r="A7906" t="str">
            <v>Y9C1744701</v>
          </cell>
          <cell r="B7906" t="str">
            <v>GRID DIRT 24V 47CM VIT</v>
          </cell>
        </row>
        <row r="7907">
          <cell r="A7907" t="str">
            <v>Y9C1744701</v>
          </cell>
          <cell r="B7907" t="str">
            <v>GRID DIRT 24V 47CM VIT</v>
          </cell>
        </row>
        <row r="7908">
          <cell r="A7908" t="str">
            <v>Y9C1745101</v>
          </cell>
          <cell r="B7908" t="str">
            <v>GRID DIRT 24V 51CM VIT</v>
          </cell>
        </row>
        <row r="7909">
          <cell r="A7909" t="str">
            <v>Y9C1745101</v>
          </cell>
          <cell r="B7909" t="str">
            <v>GRID DIRT 24V 51CM VIT</v>
          </cell>
        </row>
        <row r="7910">
          <cell r="A7910" t="str">
            <v>Y9C1745101</v>
          </cell>
          <cell r="B7910" t="str">
            <v>GRID DIRT 24V 51CM VIT</v>
          </cell>
        </row>
        <row r="7911">
          <cell r="A7911" t="str">
            <v>Y9C7374301</v>
          </cell>
          <cell r="B7911" t="str">
            <v>MIST 26" 7V D/F 43CM RÖD</v>
          </cell>
        </row>
        <row r="7912">
          <cell r="A7912" t="str">
            <v>Y9C7374301</v>
          </cell>
          <cell r="B7912" t="str">
            <v>MIST 26" 7V D/F 43CM RÖD</v>
          </cell>
        </row>
        <row r="7913">
          <cell r="A7913" t="str">
            <v>Y9C7374301</v>
          </cell>
          <cell r="B7913" t="str">
            <v>MIST 26" 7V D/F 43CM RÖD</v>
          </cell>
        </row>
        <row r="7914">
          <cell r="A7914" t="str">
            <v>Y9C7374302</v>
          </cell>
          <cell r="B7914" t="str">
            <v>MIST 26" 7V D/F 43CM BENVIT</v>
          </cell>
        </row>
        <row r="7915">
          <cell r="A7915" t="str">
            <v>Y9C7374302</v>
          </cell>
          <cell r="B7915" t="str">
            <v>MIST 26" 7V D/F 43CM BENVIT</v>
          </cell>
        </row>
        <row r="7916">
          <cell r="A7916" t="str">
            <v>Y9C7374302</v>
          </cell>
          <cell r="B7916" t="str">
            <v>MIST 26" 7V D/F 43CM BENVIT</v>
          </cell>
        </row>
        <row r="7917">
          <cell r="A7917" t="str">
            <v>Y9C7374701</v>
          </cell>
          <cell r="B7917" t="str">
            <v>MIST 26" 7V D/F 47CM RÖD</v>
          </cell>
        </row>
        <row r="7918">
          <cell r="A7918" t="str">
            <v>Y9C7374701</v>
          </cell>
          <cell r="B7918" t="str">
            <v>MIST 26" 7V D/F 47CM RÖD</v>
          </cell>
        </row>
        <row r="7919">
          <cell r="A7919" t="str">
            <v>Y9C7374701</v>
          </cell>
          <cell r="B7919" t="str">
            <v>MIST 26" 7V D/F 47CM RÖD</v>
          </cell>
        </row>
        <row r="7920">
          <cell r="A7920" t="str">
            <v>Y9C7374702</v>
          </cell>
          <cell r="B7920" t="str">
            <v>MIST 26" 7V D/F 47CM BENVIT</v>
          </cell>
        </row>
        <row r="7921">
          <cell r="A7921" t="str">
            <v>Y9C7374702</v>
          </cell>
          <cell r="B7921" t="str">
            <v>MIST 26" 7V D/F 47CM BENVIT</v>
          </cell>
        </row>
        <row r="7922">
          <cell r="A7922" t="str">
            <v>Y9C7374702</v>
          </cell>
          <cell r="B7922" t="str">
            <v>MIST 26" 7V D/F 47CM BENVIT</v>
          </cell>
        </row>
        <row r="7923">
          <cell r="A7923" t="str">
            <v>Y9C7334301</v>
          </cell>
          <cell r="B7923" t="str">
            <v>EMBLA 26" 3V D/F 43CM LJUSBLÅ</v>
          </cell>
        </row>
        <row r="7924">
          <cell r="A7924" t="str">
            <v>Y9C7334301</v>
          </cell>
          <cell r="B7924" t="str">
            <v>EMBLA 26" 3V D/F 43CM LJUSBLÅ</v>
          </cell>
        </row>
        <row r="7925">
          <cell r="A7925" t="str">
            <v>Y9C7334301</v>
          </cell>
          <cell r="B7925" t="str">
            <v>EMBLA 26" 3V D/F 43CM LJUSBLÅ</v>
          </cell>
        </row>
        <row r="7926">
          <cell r="A7926" t="str">
            <v>Y9C7334302</v>
          </cell>
          <cell r="B7926" t="str">
            <v>EMBLA 26" 3V D/F 43CM LIMEGRÖN</v>
          </cell>
        </row>
        <row r="7927">
          <cell r="A7927" t="str">
            <v>Y9C7334302</v>
          </cell>
          <cell r="B7927" t="str">
            <v>EMBLA 26" 3V D/F 43CM LIMEGRÖN</v>
          </cell>
        </row>
        <row r="7928">
          <cell r="A7928" t="str">
            <v>Y9C7334302</v>
          </cell>
          <cell r="B7928" t="str">
            <v>EMBLA 26" 3V D/F 43CM LIMEGRÖN</v>
          </cell>
        </row>
        <row r="7929">
          <cell r="A7929" t="str">
            <v>Y9C7334701</v>
          </cell>
          <cell r="B7929" t="str">
            <v>EMBLA 26" 3V D/F 47CM LJUSBLÅ</v>
          </cell>
        </row>
        <row r="7930">
          <cell r="A7930" t="str">
            <v>Y9C7334701</v>
          </cell>
          <cell r="B7930" t="str">
            <v>EMBLA 26" 3V D/F 47CM LJUSBLÅ</v>
          </cell>
        </row>
        <row r="7931">
          <cell r="A7931" t="str">
            <v>Y9C7334701</v>
          </cell>
          <cell r="B7931" t="str">
            <v>EMBLA 26" 3V D/F 47CM LJUSBLÅ</v>
          </cell>
        </row>
        <row r="7932">
          <cell r="A7932" t="str">
            <v>Y9C7334702</v>
          </cell>
          <cell r="B7932" t="str">
            <v>EMBLA 26" 3V D/F 47CM LIMEGRÖN</v>
          </cell>
        </row>
        <row r="7933">
          <cell r="A7933" t="str">
            <v>Y9C7334702</v>
          </cell>
          <cell r="B7933" t="str">
            <v>EMBLA 26" 3V D/F 47CM LIMEGRÖN</v>
          </cell>
        </row>
        <row r="7934">
          <cell r="A7934" t="str">
            <v>Y9C7334702</v>
          </cell>
          <cell r="B7934" t="str">
            <v>EMBLA 26" 3V D/F 47CM LIMEGRÖN</v>
          </cell>
        </row>
        <row r="7935">
          <cell r="A7935" t="str">
            <v>Y9C2035101</v>
          </cell>
          <cell r="B7935" t="str">
            <v>VISING 3V H 51CM MÖRKBLÅ</v>
          </cell>
        </row>
        <row r="7936">
          <cell r="A7936" t="str">
            <v>Y9C2035101</v>
          </cell>
          <cell r="B7936" t="str">
            <v>VISING 3V H 51CM MÖRKBLÅ</v>
          </cell>
        </row>
        <row r="7937">
          <cell r="A7937" t="str">
            <v>Y9C2035101</v>
          </cell>
          <cell r="B7937" t="str">
            <v>VISING 3V H 51CM MÖRKBLÅ</v>
          </cell>
        </row>
        <row r="7938">
          <cell r="A7938" t="str">
            <v>Y9C2035501</v>
          </cell>
          <cell r="B7938" t="str">
            <v>VISING 3V H 55CM MÖRKBLÅ</v>
          </cell>
        </row>
        <row r="7939">
          <cell r="A7939" t="str">
            <v>Y9C2035501</v>
          </cell>
          <cell r="B7939" t="str">
            <v>VISING 3V H 55CM MÖRKBLÅ</v>
          </cell>
        </row>
        <row r="7940">
          <cell r="A7940" t="str">
            <v>Y9C2035501</v>
          </cell>
          <cell r="B7940" t="str">
            <v>VISING 3V H 55CM MÖRKBLÅ</v>
          </cell>
        </row>
        <row r="7941">
          <cell r="A7941" t="str">
            <v>Y9C2135101</v>
          </cell>
          <cell r="B7941" t="str">
            <v>VINGA 3V D 51 BORDEAUX BR-KORG</v>
          </cell>
        </row>
        <row r="7942">
          <cell r="A7942" t="str">
            <v>Y9C2135101</v>
          </cell>
          <cell r="B7942" t="str">
            <v>VINGA 3V D 51 BORDEAUX BR-KORG</v>
          </cell>
        </row>
        <row r="7943">
          <cell r="A7943" t="str">
            <v>Y9C2135101</v>
          </cell>
          <cell r="B7943" t="str">
            <v>VINGA 3V D 51 BORDEAUX BR-KORG</v>
          </cell>
        </row>
        <row r="7944">
          <cell r="A7944" t="str">
            <v>Y9C2335101</v>
          </cell>
          <cell r="B7944" t="str">
            <v>TOSTE 3V D 51CM MÖRKBLÅ KORG</v>
          </cell>
        </row>
        <row r="7945">
          <cell r="A7945" t="str">
            <v>Y9C2335101</v>
          </cell>
          <cell r="B7945" t="str">
            <v>TOSTE 3V D 51CM MÖRKBLÅ KORG</v>
          </cell>
        </row>
        <row r="7946">
          <cell r="A7946" t="str">
            <v>Y9C2335101</v>
          </cell>
          <cell r="B7946" t="str">
            <v>TOSTE 3V D 51CM MÖRKBLÅ KORG</v>
          </cell>
        </row>
        <row r="7947">
          <cell r="A7947" t="str">
            <v>Y9C2335102</v>
          </cell>
          <cell r="B7947" t="str">
            <v>TOSTE 3V D 51CM SVART KORG</v>
          </cell>
        </row>
        <row r="7948">
          <cell r="A7948" t="str">
            <v>Y9C2335102</v>
          </cell>
          <cell r="B7948" t="str">
            <v>TOSTE 3V D 51CM SVART KORG</v>
          </cell>
        </row>
        <row r="7949">
          <cell r="A7949" t="str">
            <v>Y9C2335102</v>
          </cell>
          <cell r="B7949" t="str">
            <v>TOSTE 3V D 51CM SVART KORG</v>
          </cell>
        </row>
        <row r="7950">
          <cell r="A7950" t="str">
            <v>Y9C2575101</v>
          </cell>
          <cell r="B7950" t="str">
            <v>KLINTE 7V D 51CM SVART KORG</v>
          </cell>
        </row>
        <row r="7951">
          <cell r="A7951" t="str">
            <v>Y9C2575101</v>
          </cell>
          <cell r="B7951" t="str">
            <v>KLINTE 7V D 51CM SVART KORG</v>
          </cell>
        </row>
        <row r="7952">
          <cell r="A7952" t="str">
            <v>Y9C2575101</v>
          </cell>
          <cell r="B7952" t="str">
            <v>KLINTE 7V D 51CM SVART KORG</v>
          </cell>
        </row>
        <row r="7953">
          <cell r="A7953" t="str">
            <v>Y9C2675101</v>
          </cell>
          <cell r="B7953" t="str">
            <v>SMYGE 7V H 51CM SVART</v>
          </cell>
        </row>
        <row r="7954">
          <cell r="A7954" t="str">
            <v>Y9C2675101</v>
          </cell>
          <cell r="B7954" t="str">
            <v>SMYGE 7V H 51CM SVART</v>
          </cell>
        </row>
        <row r="7955">
          <cell r="A7955" t="str">
            <v>Y9C2675101</v>
          </cell>
          <cell r="B7955" t="str">
            <v>SMYGE 7V H 51CM SVART</v>
          </cell>
        </row>
        <row r="7956">
          <cell r="A7956" t="str">
            <v>Y9C2675501</v>
          </cell>
          <cell r="B7956" t="str">
            <v>SMYGE 7V H 55CM SVART</v>
          </cell>
        </row>
        <row r="7957">
          <cell r="A7957" t="str">
            <v>Y9C2675501</v>
          </cell>
          <cell r="B7957" t="str">
            <v>SMYGE 7V H 55CM SVART</v>
          </cell>
        </row>
        <row r="7958">
          <cell r="A7958" t="str">
            <v>Y9C2675501</v>
          </cell>
          <cell r="B7958" t="str">
            <v>SMYGE 7V H 55CM SVART</v>
          </cell>
        </row>
        <row r="7959">
          <cell r="A7959" t="str">
            <v>Y9C2275101</v>
          </cell>
          <cell r="B7959" t="str">
            <v>BOGE 7V H 51CM SVART</v>
          </cell>
        </row>
        <row r="7960">
          <cell r="A7960" t="str">
            <v>Y9C2275101</v>
          </cell>
          <cell r="B7960" t="str">
            <v>BOGE 7V H 51CM SVART</v>
          </cell>
        </row>
        <row r="7961">
          <cell r="A7961" t="str">
            <v>Y9C2275101</v>
          </cell>
          <cell r="B7961" t="str">
            <v>BOGE 7V H 51CM SVART</v>
          </cell>
        </row>
        <row r="7962">
          <cell r="A7962" t="str">
            <v>Y9C2275501</v>
          </cell>
          <cell r="B7962" t="str">
            <v>BOGE 7V H 55CM SVART</v>
          </cell>
        </row>
        <row r="7963">
          <cell r="A7963" t="str">
            <v>Y9C2275501</v>
          </cell>
          <cell r="B7963" t="str">
            <v>BOGE 7V H 55CM SVART</v>
          </cell>
        </row>
        <row r="7964">
          <cell r="A7964" t="str">
            <v>Y9C2275501</v>
          </cell>
          <cell r="B7964" t="str">
            <v>BOGE 7V H 55CM SVART</v>
          </cell>
        </row>
        <row r="7965">
          <cell r="A7965" t="str">
            <v>Y9C2375101</v>
          </cell>
          <cell r="B7965" t="str">
            <v>SUNNAN 7V D 51CM GRÖN BR-KORG</v>
          </cell>
        </row>
        <row r="7966">
          <cell r="A7966" t="str">
            <v>Y9C2375101</v>
          </cell>
          <cell r="B7966" t="str">
            <v>SUNNAN 7V D 51CM GRÖN BR-KORG</v>
          </cell>
        </row>
        <row r="7967">
          <cell r="A7967" t="str">
            <v>Y9C2375101</v>
          </cell>
          <cell r="B7967" t="str">
            <v>SUNNAN 7V D 51CM GRÖN BR-KORG</v>
          </cell>
        </row>
        <row r="7968">
          <cell r="A7968" t="str">
            <v>Y9D2235505</v>
          </cell>
          <cell r="B7968" t="str">
            <v>URBAN 223 3V H 55CM SVART</v>
          </cell>
        </row>
        <row r="7969">
          <cell r="A7969" t="str">
            <v>Y9D2235505</v>
          </cell>
          <cell r="B7969" t="str">
            <v>URBAN 223 3V H 55CM SVART</v>
          </cell>
        </row>
        <row r="7970">
          <cell r="A7970" t="str">
            <v>Y9D2235505</v>
          </cell>
          <cell r="B7970" t="str">
            <v>URBAN 223 3V H 55CM SVART</v>
          </cell>
        </row>
        <row r="7971">
          <cell r="A7971" t="str">
            <v>Y9D2335105</v>
          </cell>
          <cell r="B7971" t="str">
            <v>URBAN 233 3V D 51CM SVART KORG</v>
          </cell>
        </row>
        <row r="7972">
          <cell r="A7972" t="str">
            <v>Y9D2335105</v>
          </cell>
          <cell r="B7972" t="str">
            <v>URBAN 233 3V D 51CM SVART KORG</v>
          </cell>
        </row>
        <row r="7973">
          <cell r="A7973" t="str">
            <v>Y9D2335105</v>
          </cell>
          <cell r="B7973" t="str">
            <v>URBAN 233 3V D 51CM SVART KORG</v>
          </cell>
        </row>
        <row r="7974">
          <cell r="A7974" t="str">
            <v>Y9D2335106</v>
          </cell>
          <cell r="B7974" t="str">
            <v>URBAN 233 3V D 51CM RÖD KORG</v>
          </cell>
        </row>
        <row r="7975">
          <cell r="A7975" t="str">
            <v>Y9D2335106</v>
          </cell>
          <cell r="B7975" t="str">
            <v>URBAN 233 3V D 51CM RÖD KORG</v>
          </cell>
        </row>
        <row r="7976">
          <cell r="A7976" t="str">
            <v>Y9D2335106</v>
          </cell>
          <cell r="B7976" t="str">
            <v>URBAN 233 3V D 51CM RÖD KORG</v>
          </cell>
        </row>
        <row r="7977">
          <cell r="A7977" t="str">
            <v>Y9D2275505</v>
          </cell>
          <cell r="B7977" t="str">
            <v>URBAN 227 7V H 55CM MÖRKGRÖN</v>
          </cell>
        </row>
        <row r="7978">
          <cell r="A7978" t="str">
            <v>Y9D2275505</v>
          </cell>
          <cell r="B7978" t="str">
            <v>URBAN 227 7V H 55CM MÖRKGRÖN</v>
          </cell>
        </row>
        <row r="7979">
          <cell r="A7979" t="str">
            <v>Y9D2275505</v>
          </cell>
          <cell r="B7979" t="str">
            <v>URBAN 227 7V H 55CM MÖRKGRÖN</v>
          </cell>
        </row>
        <row r="7980">
          <cell r="A7980" t="str">
            <v>Y9D2375105</v>
          </cell>
          <cell r="B7980" t="str">
            <v>URBAN 237 7V D 51CM VIT KORG</v>
          </cell>
        </row>
        <row r="7981">
          <cell r="A7981" t="str">
            <v>Y9D2375105</v>
          </cell>
          <cell r="B7981" t="str">
            <v>URBAN 237 7V D 51CM VIT KORG</v>
          </cell>
        </row>
        <row r="7982">
          <cell r="A7982" t="str">
            <v>Y9D2375105</v>
          </cell>
          <cell r="B7982" t="str">
            <v>URBAN 237 7V D 51CM VIT KORG</v>
          </cell>
        </row>
        <row r="7983">
          <cell r="A7983" t="str">
            <v>Y9C9574701</v>
          </cell>
          <cell r="B7983" t="str">
            <v>TOVE 7V D 47CM RÖD SR-KORG</v>
          </cell>
        </row>
        <row r="7984">
          <cell r="A7984" t="str">
            <v>Y9C9574701</v>
          </cell>
          <cell r="B7984" t="str">
            <v>TOVE 7V D 47CM RÖD SR-KORG</v>
          </cell>
        </row>
        <row r="7985">
          <cell r="A7985" t="str">
            <v>Y9C9574701</v>
          </cell>
          <cell r="B7985" t="str">
            <v>TOVE 7V D 47CM RÖD SR-KORG</v>
          </cell>
        </row>
        <row r="7986">
          <cell r="A7986" t="str">
            <v>Y9C9574702</v>
          </cell>
          <cell r="B7986" t="str">
            <v>TOVE 7V D 47CM SVART SR-KORG</v>
          </cell>
        </row>
        <row r="7987">
          <cell r="A7987" t="str">
            <v>Y9C9574702</v>
          </cell>
          <cell r="B7987" t="str">
            <v>TOVE 7V D 47CM SVART SR-KORG</v>
          </cell>
        </row>
        <row r="7988">
          <cell r="A7988" t="str">
            <v>Y9C9574702</v>
          </cell>
          <cell r="B7988" t="str">
            <v>TOVE 7V D 47CM SVART SR-KORG</v>
          </cell>
        </row>
        <row r="7989">
          <cell r="A7989" t="str">
            <v>Y9D9435105</v>
          </cell>
          <cell r="B7989" t="str">
            <v>CITY 943 3V H 51CM SVART</v>
          </cell>
        </row>
        <row r="7990">
          <cell r="A7990" t="str">
            <v>Y9D9435105</v>
          </cell>
          <cell r="B7990" t="str">
            <v>CITY 943 3V H 51CM SVART</v>
          </cell>
        </row>
        <row r="7991">
          <cell r="A7991" t="str">
            <v>Y9D9435105</v>
          </cell>
          <cell r="B7991" t="str">
            <v>CITY 943 3V H 51CM SVART</v>
          </cell>
        </row>
        <row r="7992">
          <cell r="A7992" t="str">
            <v>Y9D9435505</v>
          </cell>
          <cell r="B7992" t="str">
            <v>CITY 943 3V H 55CM SVART</v>
          </cell>
        </row>
        <row r="7993">
          <cell r="A7993" t="str">
            <v>Y9D9435505</v>
          </cell>
          <cell r="B7993" t="str">
            <v>CITY 943 3V H 55CM SVART</v>
          </cell>
        </row>
        <row r="7994">
          <cell r="A7994" t="str">
            <v>Y9D9435505</v>
          </cell>
          <cell r="B7994" t="str">
            <v>CITY 943 3V H 55CM SVART</v>
          </cell>
        </row>
        <row r="7995">
          <cell r="A7995" t="str">
            <v>Y9D9435905</v>
          </cell>
          <cell r="B7995" t="str">
            <v>CITY 943 3V H 59CM SVART</v>
          </cell>
        </row>
        <row r="7996">
          <cell r="A7996" t="str">
            <v>Y9D9435905</v>
          </cell>
          <cell r="B7996" t="str">
            <v>CITY 943 3V H 59CM SVART</v>
          </cell>
        </row>
        <row r="7997">
          <cell r="A7997" t="str">
            <v>Y9D9435905</v>
          </cell>
          <cell r="B7997" t="str">
            <v>CITY 943 3V H 59CM SVART</v>
          </cell>
        </row>
        <row r="7998">
          <cell r="A7998" t="str">
            <v>Y9D9535105</v>
          </cell>
          <cell r="B7998" t="str">
            <v>CITY 953 3V D 51CM SILVER</v>
          </cell>
        </row>
        <row r="7999">
          <cell r="A7999" t="str">
            <v>Y9D9535105</v>
          </cell>
          <cell r="B7999" t="str">
            <v>CITY 953 3V D 51CM SILVER</v>
          </cell>
        </row>
        <row r="8000">
          <cell r="A8000" t="str">
            <v>Y9D9535105</v>
          </cell>
          <cell r="B8000" t="str">
            <v>CITY 953 3V D 51CM SILVER</v>
          </cell>
        </row>
        <row r="8001">
          <cell r="A8001" t="str">
            <v>Y9D9735105</v>
          </cell>
          <cell r="B8001" t="str">
            <v>CITY 973 3V D 51CM VIT KORG</v>
          </cell>
        </row>
        <row r="8002">
          <cell r="A8002" t="str">
            <v>Y9D9735105</v>
          </cell>
          <cell r="B8002" t="str">
            <v>CITY 973 3V D 51CM VIT KORG</v>
          </cell>
        </row>
        <row r="8003">
          <cell r="A8003" t="str">
            <v>Y9D9735105</v>
          </cell>
          <cell r="B8003" t="str">
            <v>CITY 973 3V D 51CM VIT KORG</v>
          </cell>
        </row>
        <row r="8004">
          <cell r="A8004" t="str">
            <v>Y9C0264301</v>
          </cell>
          <cell r="B8004" t="str">
            <v>$ BRIMER DIRT 16V 43CM GRÅ</v>
          </cell>
        </row>
        <row r="8005">
          <cell r="A8005" t="str">
            <v>Y9C0264301</v>
          </cell>
          <cell r="B8005" t="str">
            <v>$ BRIMER DIRT 16V 43CM GRÅ</v>
          </cell>
        </row>
        <row r="8006">
          <cell r="A8006" t="str">
            <v>Y9C0264301</v>
          </cell>
          <cell r="B8006" t="str">
            <v>$ BRIMER DIRT 16V 43CM GRÅ</v>
          </cell>
        </row>
        <row r="8007">
          <cell r="A8007" t="str">
            <v>Y9C0264302</v>
          </cell>
          <cell r="B8007" t="str">
            <v>$ BRIMER DIRT 16V 43CM SVART</v>
          </cell>
        </row>
        <row r="8008">
          <cell r="A8008" t="str">
            <v>Y9C0264302</v>
          </cell>
          <cell r="B8008" t="str">
            <v>$ BRIMER DIRT 16V 43CM SVART</v>
          </cell>
        </row>
        <row r="8009">
          <cell r="A8009" t="str">
            <v>Y9C0264302</v>
          </cell>
          <cell r="B8009" t="str">
            <v>$ BRIMER DIRT 16V 43CM SVART</v>
          </cell>
        </row>
        <row r="8010">
          <cell r="A8010" t="str">
            <v>Y9C3094701</v>
          </cell>
          <cell r="B8010" t="str">
            <v>SALTO 26" 9V 47CM AUBERGINE</v>
          </cell>
        </row>
        <row r="8011">
          <cell r="A8011" t="str">
            <v>Y9C3094701</v>
          </cell>
          <cell r="B8011" t="str">
            <v>SALTO 26" 9V 47CM AUBERGINE</v>
          </cell>
        </row>
        <row r="8012">
          <cell r="A8012" t="str">
            <v>Y9C3094701</v>
          </cell>
          <cell r="B8012" t="str">
            <v>SALTO 26" 9V 47CM AUBERGINE</v>
          </cell>
        </row>
        <row r="8013">
          <cell r="A8013" t="str">
            <v>Y9C3095101</v>
          </cell>
          <cell r="B8013" t="str">
            <v>SALTO 26" 9V 51CM AUBERGINE</v>
          </cell>
        </row>
        <row r="8014">
          <cell r="A8014" t="str">
            <v>Y9C3095101</v>
          </cell>
          <cell r="B8014" t="str">
            <v>SALTO 26" 9V 51CM AUBERGINE</v>
          </cell>
        </row>
        <row r="8015">
          <cell r="A8015" t="str">
            <v>Y9C3095101</v>
          </cell>
          <cell r="B8015" t="str">
            <v>SALTO 26" 9V 51CM AUBERGINE</v>
          </cell>
        </row>
        <row r="8016">
          <cell r="A8016" t="str">
            <v>Y9C3095501</v>
          </cell>
          <cell r="B8016" t="str">
            <v>SALTO 26" 9V 55CM AUBERGINE</v>
          </cell>
        </row>
        <row r="8017">
          <cell r="A8017" t="str">
            <v>Y9C3095501</v>
          </cell>
          <cell r="B8017" t="str">
            <v>SALTO 26" 9V 55CM AUBERGINE</v>
          </cell>
        </row>
        <row r="8018">
          <cell r="A8018" t="str">
            <v>Y9C3095501</v>
          </cell>
          <cell r="B8018" t="str">
            <v>SALTO 26" 9V 55CM AUBERGINE</v>
          </cell>
        </row>
        <row r="8019">
          <cell r="A8019" t="str">
            <v>Y9C3194301</v>
          </cell>
          <cell r="B8019" t="str">
            <v>TORNE 26" 9V D 43CM VIOL</v>
          </cell>
        </row>
        <row r="8020">
          <cell r="A8020" t="str">
            <v>Y9C3194301</v>
          </cell>
          <cell r="B8020" t="str">
            <v>TORNE 26" 9V D 43CM VIOL</v>
          </cell>
        </row>
        <row r="8021">
          <cell r="A8021" t="str">
            <v>Y9C3194301</v>
          </cell>
          <cell r="B8021" t="str">
            <v>TORNE 26" 9V D 43CM VIOL</v>
          </cell>
        </row>
        <row r="8022">
          <cell r="A8022" t="str">
            <v>Y9C3194701</v>
          </cell>
          <cell r="B8022" t="str">
            <v>TORNE 26" 9V D 47CM VIOL</v>
          </cell>
        </row>
        <row r="8023">
          <cell r="A8023" t="str">
            <v>Y9C3194701</v>
          </cell>
          <cell r="B8023" t="str">
            <v>TORNE 26" 9V D 47CM VIOL</v>
          </cell>
        </row>
        <row r="8024">
          <cell r="A8024" t="str">
            <v>Y9C3194701</v>
          </cell>
          <cell r="B8024" t="str">
            <v>TORNE 26" 9V D 47CM VIOL</v>
          </cell>
        </row>
        <row r="8025">
          <cell r="A8025" t="str">
            <v>Y9C3195101</v>
          </cell>
          <cell r="B8025" t="str">
            <v>TORNE 26" 9V D 51CM VIOL</v>
          </cell>
        </row>
        <row r="8026">
          <cell r="A8026" t="str">
            <v>Y9C3195101</v>
          </cell>
          <cell r="B8026" t="str">
            <v>TORNE 26" 9V D 51CM VIOL</v>
          </cell>
        </row>
        <row r="8027">
          <cell r="A8027" t="str">
            <v>Y9C3195101</v>
          </cell>
          <cell r="B8027" t="str">
            <v>TORNE 26" 9V D 51CM VIOL</v>
          </cell>
        </row>
        <row r="8028">
          <cell r="A8028" t="str">
            <v>Y9D4503005</v>
          </cell>
          <cell r="B8028" t="str">
            <v>JUNIOR 450 20" 0V FLICK BLÅ</v>
          </cell>
        </row>
        <row r="8029">
          <cell r="A8029" t="str">
            <v>Y9D4503005</v>
          </cell>
          <cell r="B8029" t="str">
            <v>JUNIOR 450 20" 0V FLICK BLÅ</v>
          </cell>
        </row>
        <row r="8030">
          <cell r="A8030" t="str">
            <v>Y9D4503005</v>
          </cell>
          <cell r="B8030" t="str">
            <v>JUNIOR 450 20" 0V FLICK BLÅ</v>
          </cell>
        </row>
        <row r="8031">
          <cell r="A8031" t="str">
            <v>Y9D1844305</v>
          </cell>
          <cell r="B8031" t="str">
            <v>MTB 184 H 24V 43CM SVART</v>
          </cell>
        </row>
        <row r="8032">
          <cell r="A8032" t="str">
            <v>Y9D1844305</v>
          </cell>
          <cell r="B8032" t="str">
            <v>MTB 184 H 24V 43CM SVART</v>
          </cell>
        </row>
        <row r="8033">
          <cell r="A8033" t="str">
            <v>Y9D1844305</v>
          </cell>
          <cell r="B8033" t="str">
            <v>MTB 184 H 24V 43CM SVART</v>
          </cell>
        </row>
        <row r="8034">
          <cell r="A8034" t="str">
            <v>Y9D1844705</v>
          </cell>
          <cell r="B8034" t="str">
            <v>MTB 184 H 24V 47CM SVART</v>
          </cell>
        </row>
        <row r="8035">
          <cell r="A8035" t="str">
            <v>Y9D1844705</v>
          </cell>
          <cell r="B8035" t="str">
            <v>MTB 184 H 24V 47CM SVART</v>
          </cell>
        </row>
        <row r="8036">
          <cell r="A8036" t="str">
            <v>Y9D1844705</v>
          </cell>
          <cell r="B8036" t="str">
            <v>MTB 184 H 24V 47CM SVART</v>
          </cell>
        </row>
        <row r="8037">
          <cell r="A8037" t="str">
            <v>Y9D1845105</v>
          </cell>
          <cell r="B8037" t="str">
            <v>MTB 184 H 24V 51CM SVART</v>
          </cell>
        </row>
        <row r="8038">
          <cell r="A8038" t="str">
            <v>Y9D1845105</v>
          </cell>
          <cell r="B8038" t="str">
            <v>MTB 184 H 24V 51CM SVART</v>
          </cell>
        </row>
        <row r="8039">
          <cell r="A8039" t="str">
            <v>Y9D1845105</v>
          </cell>
          <cell r="B8039" t="str">
            <v>MTB 184 H 24V 51CM SVART</v>
          </cell>
        </row>
        <row r="8040">
          <cell r="A8040" t="str">
            <v>Y9D9575105</v>
          </cell>
          <cell r="B8040" t="str">
            <v>CITY 957 7V D 51CM SVART KORG</v>
          </cell>
        </row>
        <row r="8041">
          <cell r="A8041" t="str">
            <v>Y9D9575105</v>
          </cell>
          <cell r="B8041" t="str">
            <v>CITY 957 7V D 51CM SVART KORG</v>
          </cell>
        </row>
        <row r="8042">
          <cell r="A8042" t="str">
            <v>Y9D9575105</v>
          </cell>
          <cell r="B8042" t="str">
            <v>CITY 957 7V D 51CM SVART KORG</v>
          </cell>
        </row>
        <row r="8043">
          <cell r="A8043" t="str">
            <v>Y9D9575106</v>
          </cell>
          <cell r="B8043" t="str">
            <v>CITY 957 7V D 51CM RÖD KORG</v>
          </cell>
        </row>
        <row r="8044">
          <cell r="A8044" t="str">
            <v>Y9D9575106</v>
          </cell>
          <cell r="B8044" t="str">
            <v>CITY 957 7V D 51CM RÖD KORG</v>
          </cell>
        </row>
        <row r="8045">
          <cell r="A8045" t="str">
            <v>Y9D9575106</v>
          </cell>
          <cell r="B8045" t="str">
            <v>CITY 957 7V D 51CM RÖD KORG</v>
          </cell>
        </row>
        <row r="8046">
          <cell r="A8046" t="str">
            <v>Y9D9075105</v>
          </cell>
          <cell r="B8046" t="str">
            <v>CITY 907 7V H 51CM GRÅ</v>
          </cell>
        </row>
        <row r="8047">
          <cell r="A8047" t="str">
            <v>Y9D9075105</v>
          </cell>
          <cell r="B8047" t="str">
            <v>CITY 907 7V H 51CM GRÅ</v>
          </cell>
        </row>
        <row r="8048">
          <cell r="A8048" t="str">
            <v>Y9D9075105</v>
          </cell>
          <cell r="B8048" t="str">
            <v>CITY 907 7V H 51CM GRÅ</v>
          </cell>
        </row>
        <row r="8049">
          <cell r="A8049" t="str">
            <v>Y9D9075505</v>
          </cell>
          <cell r="B8049" t="str">
            <v>CITY 907 7V H 55CM GRÅ</v>
          </cell>
        </row>
        <row r="8050">
          <cell r="A8050" t="str">
            <v>Y9D9075505</v>
          </cell>
          <cell r="B8050" t="str">
            <v>CITY 907 7V H 55CM GRÅ</v>
          </cell>
        </row>
        <row r="8051">
          <cell r="A8051" t="str">
            <v>Y9D9075505</v>
          </cell>
          <cell r="B8051" t="str">
            <v>CITY 907 7V H 55CM GRÅ</v>
          </cell>
        </row>
        <row r="8052">
          <cell r="A8052" t="str">
            <v>Y9D9075905</v>
          </cell>
          <cell r="B8052" t="str">
            <v>CITY 907 7V H 59CM GRÅ</v>
          </cell>
        </row>
        <row r="8053">
          <cell r="A8053" t="str">
            <v>Y9D9075905</v>
          </cell>
          <cell r="B8053" t="str">
            <v>CITY 907 7V H 59CM GRÅ</v>
          </cell>
        </row>
        <row r="8054">
          <cell r="A8054" t="str">
            <v>Y9D9075905</v>
          </cell>
          <cell r="B8054" t="str">
            <v>CITY 907 7V H 59CM GRÅ</v>
          </cell>
        </row>
        <row r="8055">
          <cell r="A8055" t="str">
            <v>Y9C4473301</v>
          </cell>
          <cell r="B8055" t="str">
            <v>JARE 24" 7V P 33CM MATT GRÅ</v>
          </cell>
        </row>
        <row r="8056">
          <cell r="A8056" t="str">
            <v>Y9C4473301</v>
          </cell>
          <cell r="B8056" t="str">
            <v>JARE 24" 7V P 33CM MATT GRÅ</v>
          </cell>
        </row>
        <row r="8057">
          <cell r="A8057" t="str">
            <v>Y9C4473301</v>
          </cell>
          <cell r="B8057" t="str">
            <v>JARE 24" 7V P 33CM MATT GRÅ</v>
          </cell>
        </row>
        <row r="8058">
          <cell r="A8058" t="str">
            <v>Y9C4473302</v>
          </cell>
          <cell r="B8058" t="str">
            <v>JARE 24" 7V P 33CM MATT GRÖN</v>
          </cell>
        </row>
        <row r="8059">
          <cell r="A8059" t="str">
            <v>Y9C4473302</v>
          </cell>
          <cell r="B8059" t="str">
            <v>JARE 24" 7V P 33CM MATT GRÖN</v>
          </cell>
        </row>
        <row r="8060">
          <cell r="A8060" t="str">
            <v>Y9C4473302</v>
          </cell>
          <cell r="B8060" t="str">
            <v>JARE 24" 7V P 33CM MATT GRÖN</v>
          </cell>
        </row>
        <row r="8061">
          <cell r="A8061" t="str">
            <v>Y9C4533801</v>
          </cell>
          <cell r="B8061" t="str">
            <v>RAN 24" 3V F 38CM SVART/VIT</v>
          </cell>
        </row>
        <row r="8062">
          <cell r="A8062" t="str">
            <v>Y9C4533801</v>
          </cell>
          <cell r="B8062" t="str">
            <v>RAN 24" 3V F 38CM SVART/VIT</v>
          </cell>
        </row>
        <row r="8063">
          <cell r="A8063" t="str">
            <v>Y9C4533801</v>
          </cell>
          <cell r="B8063" t="str">
            <v>RAN 24" 3V F 38CM SVART/VIT</v>
          </cell>
        </row>
        <row r="8064">
          <cell r="A8064" t="str">
            <v>Y9C4533802</v>
          </cell>
          <cell r="B8064" t="str">
            <v>RAN 24" 3V F 38CM BLÅ/LJUSBLÅ</v>
          </cell>
        </row>
        <row r="8065">
          <cell r="A8065" t="str">
            <v>Y9C4533802</v>
          </cell>
          <cell r="B8065" t="str">
            <v>RAN 24" 3V F 38CM BLÅ/LJUSBLÅ</v>
          </cell>
        </row>
        <row r="8066">
          <cell r="A8066" t="str">
            <v>Y9C4533802</v>
          </cell>
          <cell r="B8066" t="str">
            <v>RAN 24" 3V F 38CM BLÅ/LJUSBLÅ</v>
          </cell>
        </row>
        <row r="8067">
          <cell r="A8067" t="str">
            <v>Y9C4573801</v>
          </cell>
          <cell r="B8067" t="str">
            <v>LONE 24" 7V F 38CM LJUSBLÅ/VIT</v>
          </cell>
        </row>
        <row r="8068">
          <cell r="A8068" t="str">
            <v>Y9C4573801</v>
          </cell>
          <cell r="B8068" t="str">
            <v>LONE 24" 7V F 38CM LJUSBLÅ/VIT</v>
          </cell>
        </row>
        <row r="8069">
          <cell r="A8069" t="str">
            <v>Y9C4573801</v>
          </cell>
          <cell r="B8069" t="str">
            <v>LONE 24" 7V F 38CM LJUSBLÅ/VIT</v>
          </cell>
        </row>
        <row r="8070">
          <cell r="A8070" t="str">
            <v>Y9C4573802</v>
          </cell>
          <cell r="B8070" t="str">
            <v>LONE 24" 7V F 38CM SVART/ROSA</v>
          </cell>
        </row>
        <row r="8071">
          <cell r="A8071" t="str">
            <v>Y9C4573802</v>
          </cell>
          <cell r="B8071" t="str">
            <v>LONE 24" 7V F 38CM SVART/ROSA</v>
          </cell>
        </row>
        <row r="8072">
          <cell r="A8072" t="str">
            <v>Y9C4573802</v>
          </cell>
          <cell r="B8072" t="str">
            <v>LONE 24" 7V F 38CM SVART/ROSA</v>
          </cell>
        </row>
        <row r="8073">
          <cell r="A8073" t="str">
            <v>Y9C0063801</v>
          </cell>
          <cell r="B8073" t="str">
            <v>$ VINGNER DIRT 16V 38CM VIT</v>
          </cell>
        </row>
        <row r="8074">
          <cell r="A8074" t="str">
            <v>Y9C0063801</v>
          </cell>
          <cell r="B8074" t="str">
            <v>$ VINGNER DIRT 16V 38CM VIT</v>
          </cell>
        </row>
        <row r="8075">
          <cell r="A8075" t="str">
            <v>Y9C0063801</v>
          </cell>
          <cell r="B8075" t="str">
            <v>$ VINGNER DIRT 16V 38CM VIT</v>
          </cell>
        </row>
        <row r="8076">
          <cell r="A8076" t="str">
            <v>Y9C0063802</v>
          </cell>
          <cell r="B8076" t="str">
            <v>$ VINGNER DIRT 16V 38CM M SVAR</v>
          </cell>
        </row>
        <row r="8077">
          <cell r="A8077" t="str">
            <v>Y9C0063802</v>
          </cell>
          <cell r="B8077" t="str">
            <v>$ VINGNER DIRT 16V 38CM M SVAR</v>
          </cell>
        </row>
        <row r="8078">
          <cell r="A8078" t="str">
            <v>Y9C0063802</v>
          </cell>
          <cell r="B8078" t="str">
            <v>$ VINGNER DIRT 16V 38CM M SVAR</v>
          </cell>
        </row>
        <row r="8079">
          <cell r="A8079" t="str">
            <v>Y9C0064301</v>
          </cell>
          <cell r="B8079" t="str">
            <v>$ VINGNER DIRT 16V 43CM VIT</v>
          </cell>
        </row>
        <row r="8080">
          <cell r="A8080" t="str">
            <v>Y9C0064301</v>
          </cell>
          <cell r="B8080" t="str">
            <v>$ VINGNER DIRT 16V 43CM VIT</v>
          </cell>
        </row>
        <row r="8081">
          <cell r="A8081" t="str">
            <v>Y9C0064301</v>
          </cell>
          <cell r="B8081" t="str">
            <v>$ VINGNER DIRT 16V 43CM VIT</v>
          </cell>
        </row>
        <row r="8082">
          <cell r="A8082" t="str">
            <v>Y9C0064302</v>
          </cell>
          <cell r="B8082" t="str">
            <v>$ VINGNER DIRT 16V 43CM M SVAR</v>
          </cell>
        </row>
        <row r="8083">
          <cell r="A8083" t="str">
            <v>Y9C0064302</v>
          </cell>
          <cell r="B8083" t="str">
            <v>$ VINGNER DIRT 16V 43CM M SVAR</v>
          </cell>
        </row>
        <row r="8084">
          <cell r="A8084" t="str">
            <v>Y9C0064302</v>
          </cell>
          <cell r="B8084" t="str">
            <v>$ VINGNER DIRT 16V 43CM M SVAR</v>
          </cell>
        </row>
        <row r="8085">
          <cell r="A8085" t="str">
            <v>Y9C4043301</v>
          </cell>
          <cell r="B8085" t="str">
            <v>HYMER 24" DIRT P 24V 33CM GRÅ</v>
          </cell>
        </row>
        <row r="8086">
          <cell r="A8086" t="str">
            <v>Y9C4043301</v>
          </cell>
          <cell r="B8086" t="str">
            <v>HYMER 24" DIRT P 24V 33CM GRÅ</v>
          </cell>
        </row>
        <row r="8087">
          <cell r="A8087" t="str">
            <v>Y9C4043301</v>
          </cell>
          <cell r="B8087" t="str">
            <v>HYMER 24" DIRT P 24V 33CM GRÅ</v>
          </cell>
        </row>
        <row r="8088">
          <cell r="A8088" t="str">
            <v>Y9C4143301</v>
          </cell>
          <cell r="B8088" t="str">
            <v>DUVA 24" DIRT F 24V 33CM VIT</v>
          </cell>
        </row>
        <row r="8089">
          <cell r="A8089" t="str">
            <v>Y9C4143301</v>
          </cell>
          <cell r="B8089" t="str">
            <v>DUVA 24" DIRT F 24V 33CM VIT</v>
          </cell>
        </row>
        <row r="8090">
          <cell r="A8090" t="str">
            <v>Y9C4143301</v>
          </cell>
          <cell r="B8090" t="str">
            <v>DUVA 24" DIRT F 24V 33CM VIT</v>
          </cell>
        </row>
        <row r="8091">
          <cell r="A8091" t="str">
            <v>Y9C4463301</v>
          </cell>
          <cell r="B8091" t="str">
            <v>VALE 24" DIRT 16V 33CM M SVART</v>
          </cell>
        </row>
        <row r="8092">
          <cell r="A8092" t="str">
            <v>Y9C4463301</v>
          </cell>
          <cell r="B8092" t="str">
            <v>VALE 24" DIRT 16V 33CM M SVART</v>
          </cell>
        </row>
        <row r="8093">
          <cell r="A8093" t="str">
            <v>Y9C4463301</v>
          </cell>
          <cell r="B8093" t="str">
            <v>VALE 24" DIRT 16V 33CM M SVART</v>
          </cell>
        </row>
        <row r="8094">
          <cell r="A8094" t="str">
            <v>Y9Z2735101</v>
          </cell>
          <cell r="B8094" t="str">
            <v>KING DAM 3V 51CM SVART KORG</v>
          </cell>
        </row>
        <row r="8095">
          <cell r="A8095" t="str">
            <v>Y9Z2735101</v>
          </cell>
          <cell r="B8095" t="str">
            <v>KING DAM 3V 51CM SVART KORG</v>
          </cell>
        </row>
        <row r="8096">
          <cell r="A8096" t="str">
            <v>Y9Z2735101</v>
          </cell>
          <cell r="B8096" t="str">
            <v>KING DAM 3V 51CM SVART KORG</v>
          </cell>
        </row>
        <row r="8097">
          <cell r="A8097" t="str">
            <v>Y9Z9435501</v>
          </cell>
          <cell r="B8097" t="str">
            <v>KING HERR 3-V 55 SILVER</v>
          </cell>
        </row>
        <row r="8098">
          <cell r="A8098" t="str">
            <v>Y9Z9435501</v>
          </cell>
          <cell r="B8098" t="str">
            <v>KING HERR 3-V 55 SILVER</v>
          </cell>
        </row>
        <row r="8099">
          <cell r="A8099" t="str">
            <v>Y9Z9435501</v>
          </cell>
          <cell r="B8099" t="str">
            <v>KING HERR 3-V 55 SILVER</v>
          </cell>
        </row>
        <row r="8100">
          <cell r="A8100" t="str">
            <v>Y9Z9435901</v>
          </cell>
          <cell r="B8100" t="str">
            <v>KING HERR 3-V 59 SILVER</v>
          </cell>
        </row>
        <row r="8101">
          <cell r="A8101" t="str">
            <v>Y9Z9435901</v>
          </cell>
          <cell r="B8101" t="str">
            <v>KING HERR 3-V 59 SILVER</v>
          </cell>
        </row>
        <row r="8102">
          <cell r="A8102" t="str">
            <v>Y9Z9435901</v>
          </cell>
          <cell r="B8102" t="str">
            <v>KING HERR 3-V 59 SILVER</v>
          </cell>
        </row>
        <row r="8103">
          <cell r="A8103" t="str">
            <v>Y9C9085101</v>
          </cell>
          <cell r="B8103" t="str">
            <v>$ VIKTOR 8V H 51CM SVART</v>
          </cell>
        </row>
        <row r="8104">
          <cell r="A8104" t="str">
            <v>Y9C9085101</v>
          </cell>
          <cell r="B8104" t="str">
            <v>$ VIKTOR 8V H 51CM SVART</v>
          </cell>
        </row>
        <row r="8105">
          <cell r="A8105" t="str">
            <v>Y9C9085101</v>
          </cell>
          <cell r="B8105" t="str">
            <v>$ VIKTOR 8V H 51CM SVART</v>
          </cell>
        </row>
        <row r="8106">
          <cell r="A8106" t="str">
            <v>Y9C9085501</v>
          </cell>
          <cell r="B8106" t="str">
            <v>$ VIKTOR 8V H 55CM SVART</v>
          </cell>
        </row>
        <row r="8107">
          <cell r="A8107" t="str">
            <v>Y9C9085501</v>
          </cell>
          <cell r="B8107" t="str">
            <v>$ VIKTOR 8V H 55CM SVART</v>
          </cell>
        </row>
        <row r="8108">
          <cell r="A8108" t="str">
            <v>Y9C9085501</v>
          </cell>
          <cell r="B8108" t="str">
            <v>$ VIKTOR 8V H 55CM SVART</v>
          </cell>
        </row>
        <row r="8109">
          <cell r="A8109" t="str">
            <v>Y9C9085901</v>
          </cell>
          <cell r="B8109" t="str">
            <v>$ VIKTOR 8V H 59CM SVART</v>
          </cell>
        </row>
        <row r="8110">
          <cell r="A8110" t="str">
            <v>Y9C9085901</v>
          </cell>
          <cell r="B8110" t="str">
            <v>$ VIKTOR 8V H 59CM SVART</v>
          </cell>
        </row>
        <row r="8111">
          <cell r="A8111" t="str">
            <v>Y9C9085901</v>
          </cell>
          <cell r="B8111" t="str">
            <v>$ VIKTOR 8V H 59CM SVART</v>
          </cell>
        </row>
        <row r="8112">
          <cell r="A8112" t="str">
            <v>Y9C9584701</v>
          </cell>
          <cell r="B8112" t="str">
            <v>ALMA 8V D 47CM VIT VR-KORG</v>
          </cell>
        </row>
        <row r="8113">
          <cell r="A8113" t="str">
            <v>Y9C9584701</v>
          </cell>
          <cell r="B8113" t="str">
            <v>ALMA 8V D 47CM VIT VR-KORG</v>
          </cell>
        </row>
        <row r="8114">
          <cell r="A8114" t="str">
            <v>Y9C9584701</v>
          </cell>
          <cell r="B8114" t="str">
            <v>ALMA 8V D 47CM VIT VR-KORG</v>
          </cell>
        </row>
        <row r="8115">
          <cell r="A8115" t="str">
            <v>Y9C9585101</v>
          </cell>
          <cell r="B8115" t="str">
            <v>ALMA 8V D 51CM VIT VR-KORG</v>
          </cell>
        </row>
        <row r="8116">
          <cell r="A8116" t="str">
            <v>Y9C9585101</v>
          </cell>
          <cell r="B8116" t="str">
            <v>ALMA 8V D 51CM VIT VR-KORG</v>
          </cell>
        </row>
        <row r="8117">
          <cell r="A8117" t="str">
            <v>Y9C9585101</v>
          </cell>
          <cell r="B8117" t="str">
            <v>ALMA 8V D 51CM VIT VR-KORG</v>
          </cell>
        </row>
        <row r="8118">
          <cell r="A8118" t="str">
            <v>Y9C3684801</v>
          </cell>
          <cell r="B8118" t="str">
            <v>HAMRA 18V H 48CM MÖRKGRÅ</v>
          </cell>
        </row>
        <row r="8119">
          <cell r="A8119" t="str">
            <v>Y9C3684801</v>
          </cell>
          <cell r="B8119" t="str">
            <v>HAMRA 18V H 48CM MÖRKGRÅ</v>
          </cell>
        </row>
        <row r="8120">
          <cell r="A8120" t="str">
            <v>Y9C3684801</v>
          </cell>
          <cell r="B8120" t="str">
            <v>HAMRA 18V H 48CM MÖRKGRÅ</v>
          </cell>
        </row>
        <row r="8121">
          <cell r="A8121" t="str">
            <v>Y9C3685301</v>
          </cell>
          <cell r="B8121" t="str">
            <v>HAMRA 18V H 53CM MÖRKGRÅ</v>
          </cell>
        </row>
        <row r="8122">
          <cell r="A8122" t="str">
            <v>Y9C3685301</v>
          </cell>
          <cell r="B8122" t="str">
            <v>HAMRA 18V H 53CM MÖRKGRÅ</v>
          </cell>
        </row>
        <row r="8123">
          <cell r="A8123" t="str">
            <v>Y9C3685301</v>
          </cell>
          <cell r="B8123" t="str">
            <v>HAMRA 18V H 53CM MÖRKGRÅ</v>
          </cell>
        </row>
        <row r="8124">
          <cell r="A8124" t="str">
            <v>Y9C3685801</v>
          </cell>
          <cell r="B8124" t="str">
            <v>HAMRA 18V H 58CM MÖRKGRÅ</v>
          </cell>
        </row>
        <row r="8125">
          <cell r="A8125" t="str">
            <v>Y9C3685801</v>
          </cell>
          <cell r="B8125" t="str">
            <v>HAMRA 18V H 58CM MÖRKGRÅ</v>
          </cell>
        </row>
        <row r="8126">
          <cell r="A8126" t="str">
            <v>Y9C3685801</v>
          </cell>
          <cell r="B8126" t="str">
            <v>HAMRA 18V H 58CM MÖRKGRÅ</v>
          </cell>
        </row>
        <row r="8127">
          <cell r="A8127" t="str">
            <v>Y9C3784801</v>
          </cell>
          <cell r="B8127" t="str">
            <v>NIKKA 18V D 48CM BEIGE</v>
          </cell>
        </row>
        <row r="8128">
          <cell r="A8128" t="str">
            <v>Y9C3784801</v>
          </cell>
          <cell r="B8128" t="str">
            <v>NIKKA 18V D 48CM BEIGE</v>
          </cell>
        </row>
        <row r="8129">
          <cell r="A8129" t="str">
            <v>Y9C3784801</v>
          </cell>
          <cell r="B8129" t="str">
            <v>NIKKA 18V D 48CM BEIGE</v>
          </cell>
        </row>
        <row r="8130">
          <cell r="A8130" t="str">
            <v>Y9C3785301</v>
          </cell>
          <cell r="B8130" t="str">
            <v>NIKKA 18V D 53CM BEIGE</v>
          </cell>
        </row>
        <row r="8131">
          <cell r="A8131" t="str">
            <v>Y9C3785301</v>
          </cell>
          <cell r="B8131" t="str">
            <v>NIKKA 18V D 53CM BEIGE</v>
          </cell>
        </row>
        <row r="8132">
          <cell r="A8132" t="str">
            <v>Y9C3785301</v>
          </cell>
          <cell r="B8132" t="str">
            <v>NIKKA 18V D 53CM BEIGE</v>
          </cell>
        </row>
        <row r="8133">
          <cell r="A8133" t="str">
            <v>Y9C5105101</v>
          </cell>
          <cell r="B8133" t="str">
            <v>LOVE PARK 0 D 51 SVART SR-KORG</v>
          </cell>
        </row>
        <row r="8134">
          <cell r="A8134" t="str">
            <v>Y9C5105101</v>
          </cell>
          <cell r="B8134" t="str">
            <v>LOVE PARK 0 D 51 SVART SR-KORG</v>
          </cell>
        </row>
        <row r="8135">
          <cell r="A8135" t="str">
            <v>Y9C5105101</v>
          </cell>
          <cell r="B8135" t="str">
            <v>LOVE PARK 0 D 51 SVART SR-KORG</v>
          </cell>
        </row>
        <row r="8136">
          <cell r="A8136" t="str">
            <v>Y9C5205101</v>
          </cell>
          <cell r="B8136" t="str">
            <v>APPLE BAY 0V H 51 SVA PAKETHFR</v>
          </cell>
        </row>
        <row r="8137">
          <cell r="A8137" t="str">
            <v>Y9C5205101</v>
          </cell>
          <cell r="B8137" t="str">
            <v>APPLE BAY 0V H 51 SVA PAKETHFR</v>
          </cell>
        </row>
        <row r="8138">
          <cell r="A8138" t="str">
            <v>Y9C5205101</v>
          </cell>
          <cell r="B8138" t="str">
            <v>APPLE BAY 0V H 51 SVA PAKETHFR</v>
          </cell>
        </row>
        <row r="8139">
          <cell r="A8139" t="str">
            <v>Y9C5205501</v>
          </cell>
          <cell r="B8139" t="str">
            <v>APPLE BAY 0V H 55 SVA PAKETHFR</v>
          </cell>
        </row>
        <row r="8140">
          <cell r="A8140" t="str">
            <v>Y9C5205501</v>
          </cell>
          <cell r="B8140" t="str">
            <v>APPLE BAY 0V H 55 SVA PAKETHFR</v>
          </cell>
        </row>
        <row r="8141">
          <cell r="A8141" t="str">
            <v>Y9C5205501</v>
          </cell>
          <cell r="B8141" t="str">
            <v>APPLE BAY 0V H 55 SVA PAKETHFR</v>
          </cell>
        </row>
        <row r="8142">
          <cell r="A8142" t="str">
            <v>Y9B07I539B</v>
          </cell>
          <cell r="B8142" t="str">
            <v>HoC 928CARB SL UD ULTEGRA COMP</v>
          </cell>
        </row>
        <row r="8143">
          <cell r="A8143" t="str">
            <v>Y9B07I539B</v>
          </cell>
          <cell r="B8143" t="str">
            <v>HoC 928CARB SL UD ULTEGRA COMP</v>
          </cell>
        </row>
        <row r="8144">
          <cell r="A8144" t="str">
            <v>Y9B07I539B</v>
          </cell>
          <cell r="B8144" t="str">
            <v>HoC 928CARB SL UD ULTEGRA COMP</v>
          </cell>
        </row>
        <row r="8145">
          <cell r="A8145" t="str">
            <v>Y9C3245101</v>
          </cell>
          <cell r="B8145" t="str">
            <v>STARREN 24V H 51CM OLIVGRÖN</v>
          </cell>
        </row>
        <row r="8146">
          <cell r="A8146" t="str">
            <v>Y9C3245101</v>
          </cell>
          <cell r="B8146" t="str">
            <v>STARREN 24V H 51CM OLIVGRÖN</v>
          </cell>
        </row>
        <row r="8147">
          <cell r="A8147" t="str">
            <v>Y9C3245101</v>
          </cell>
          <cell r="B8147" t="str">
            <v>STARREN 24V H 51CM OLIVGRÖN</v>
          </cell>
        </row>
        <row r="8148">
          <cell r="A8148" t="str">
            <v>Y9C3245501</v>
          </cell>
          <cell r="B8148" t="str">
            <v>STARREN 24V H 55CM OLIVGRÖN</v>
          </cell>
        </row>
        <row r="8149">
          <cell r="A8149" t="str">
            <v>Y9C3245501</v>
          </cell>
          <cell r="B8149" t="str">
            <v>STARREN 24V H 55CM OLIVGRÖN</v>
          </cell>
        </row>
        <row r="8150">
          <cell r="A8150" t="str">
            <v>Y9C3245501</v>
          </cell>
          <cell r="B8150" t="str">
            <v>STARREN 24V H 55CM OLIVGRÖN</v>
          </cell>
        </row>
        <row r="8151">
          <cell r="A8151" t="str">
            <v>Y9C3245901</v>
          </cell>
          <cell r="B8151" t="str">
            <v>STARREN 24V H 59CM OLIVGRÖN</v>
          </cell>
        </row>
        <row r="8152">
          <cell r="A8152" t="str">
            <v>Y9C3245901</v>
          </cell>
          <cell r="B8152" t="str">
            <v>STARREN 24V H 59CM OLIVGRÖN</v>
          </cell>
        </row>
        <row r="8153">
          <cell r="A8153" t="str">
            <v>Y9C3245901</v>
          </cell>
          <cell r="B8153" t="str">
            <v>STARREN 24V H 59CM OLIVGRÖN</v>
          </cell>
        </row>
        <row r="8154">
          <cell r="A8154" t="str">
            <v>Y9C3344701</v>
          </cell>
          <cell r="B8154" t="str">
            <v>ÅKULLA 24V D 47CM LIMEGRÖN</v>
          </cell>
        </row>
        <row r="8155">
          <cell r="A8155" t="str">
            <v>Y9C3344701</v>
          </cell>
          <cell r="B8155" t="str">
            <v>ÅKULLA 24V D 47CM LIMEGRÖN</v>
          </cell>
        </row>
        <row r="8156">
          <cell r="A8156" t="str">
            <v>Y9C3344701</v>
          </cell>
          <cell r="B8156" t="str">
            <v>ÅKULLA 24V D 47CM LIMEGRÖN</v>
          </cell>
        </row>
        <row r="8157">
          <cell r="A8157" t="str">
            <v>Y9C3345101</v>
          </cell>
          <cell r="B8157" t="str">
            <v>ÅKULLA 24V D 51CM LIMEGRÖN</v>
          </cell>
        </row>
        <row r="8158">
          <cell r="A8158" t="str">
            <v>Y9C3345101</v>
          </cell>
          <cell r="B8158" t="str">
            <v>ÅKULLA 24V D 51CM LIMEGRÖN</v>
          </cell>
        </row>
        <row r="8159">
          <cell r="A8159" t="str">
            <v>Y9C3345101</v>
          </cell>
          <cell r="B8159" t="str">
            <v>ÅKULLA 24V D 51CM LIMEGRÖN</v>
          </cell>
        </row>
        <row r="8160">
          <cell r="A8160" t="str">
            <v>Y9C3345501</v>
          </cell>
          <cell r="B8160" t="str">
            <v>ÅKULLA 24V D 55CM LIMEGRÖN</v>
          </cell>
        </row>
        <row r="8161">
          <cell r="A8161" t="str">
            <v>Y9C3345501</v>
          </cell>
          <cell r="B8161" t="str">
            <v>ÅKULLA 24V D 55CM LIMEGRÖN</v>
          </cell>
        </row>
        <row r="8162">
          <cell r="A8162" t="str">
            <v>Y9C3345501</v>
          </cell>
          <cell r="B8162" t="str">
            <v>ÅKULLA 24V D 55CM LIMEGRÖN</v>
          </cell>
        </row>
        <row r="8163">
          <cell r="A8163" t="str">
            <v>Y9C5105102</v>
          </cell>
          <cell r="B8163" t="str">
            <v>LOVE PARK 0V D 51 ROSA RR-KORG</v>
          </cell>
        </row>
        <row r="8164">
          <cell r="A8164" t="str">
            <v>Y9C5105102</v>
          </cell>
          <cell r="B8164" t="str">
            <v>LOVE PARK 0V D 51 ROSA RR-KORG</v>
          </cell>
        </row>
        <row r="8165">
          <cell r="A8165" t="str">
            <v>Y9C5105102</v>
          </cell>
          <cell r="B8165" t="str">
            <v>LOVE PARK 0V D 51 ROSA RR-KORG</v>
          </cell>
        </row>
        <row r="8166">
          <cell r="A8166" t="str">
            <v>Y9D7885105</v>
          </cell>
          <cell r="B8166" t="str">
            <v>STREET 788 8V H 51CM SVART</v>
          </cell>
        </row>
        <row r="8167">
          <cell r="A8167" t="str">
            <v>Y9D7885105</v>
          </cell>
          <cell r="B8167" t="str">
            <v>STREET 788 8V H 51CM SVART</v>
          </cell>
        </row>
        <row r="8168">
          <cell r="A8168" t="str">
            <v>Y9D7885105</v>
          </cell>
          <cell r="B8168" t="str">
            <v>STREET 788 8V H 51CM SVART</v>
          </cell>
        </row>
        <row r="8169">
          <cell r="A8169" t="str">
            <v>Y9D7885505</v>
          </cell>
          <cell r="B8169" t="str">
            <v>STREET 788 8V H 55CM SVART</v>
          </cell>
        </row>
        <row r="8170">
          <cell r="A8170" t="str">
            <v>Y9D7885505</v>
          </cell>
          <cell r="B8170" t="str">
            <v>STREET 788 8V H 55CM SVART</v>
          </cell>
        </row>
        <row r="8171">
          <cell r="A8171" t="str">
            <v>Y9D7885505</v>
          </cell>
          <cell r="B8171" t="str">
            <v>STREET 788 8V H 55CM SVART</v>
          </cell>
        </row>
        <row r="8172">
          <cell r="A8172" t="str">
            <v>Y9D7885905</v>
          </cell>
          <cell r="B8172" t="str">
            <v>STREET 788 8V H 59CM SVART</v>
          </cell>
        </row>
        <row r="8173">
          <cell r="A8173" t="str">
            <v>Y9D7885905</v>
          </cell>
          <cell r="B8173" t="str">
            <v>STREET 788 8V H 59CM SVART</v>
          </cell>
        </row>
        <row r="8174">
          <cell r="A8174" t="str">
            <v>Y9D7885905</v>
          </cell>
          <cell r="B8174" t="str">
            <v>STREET 788 8V H 59CM SVART</v>
          </cell>
        </row>
        <row r="8175">
          <cell r="A8175" t="str">
            <v>Y9D7985105</v>
          </cell>
          <cell r="B8175" t="str">
            <v>STREET 798 8V D 51CM SVART</v>
          </cell>
        </row>
        <row r="8176">
          <cell r="A8176" t="str">
            <v>Y9D7985105</v>
          </cell>
          <cell r="B8176" t="str">
            <v>STREET 798 8V D 51CM SVART</v>
          </cell>
        </row>
        <row r="8177">
          <cell r="A8177" t="str">
            <v>Y9D7985105</v>
          </cell>
          <cell r="B8177" t="str">
            <v>STREET 798 8V D 51CM SVART</v>
          </cell>
        </row>
        <row r="8178">
          <cell r="A8178" t="str">
            <v>Y9D7985505</v>
          </cell>
          <cell r="B8178" t="str">
            <v>STREET 798 8V D 55CM SVART</v>
          </cell>
        </row>
        <row r="8179">
          <cell r="A8179" t="str">
            <v>Y9D7985505</v>
          </cell>
          <cell r="B8179" t="str">
            <v>STREET 798 8V D 55CM SVART</v>
          </cell>
        </row>
        <row r="8180">
          <cell r="A8180" t="str">
            <v>Y9D7985505</v>
          </cell>
          <cell r="B8180" t="str">
            <v>STREET 798 8V D 55CM SVART</v>
          </cell>
        </row>
        <row r="8181">
          <cell r="A8181" t="str">
            <v>Y9B29I559X</v>
          </cell>
          <cell r="B8181" t="str">
            <v>C2C NIRONE 7 CARB 105 mix COMP</v>
          </cell>
        </row>
        <row r="8182">
          <cell r="A8182" t="str">
            <v>Y9B29I559X</v>
          </cell>
          <cell r="B8182" t="str">
            <v>C2C NIRONE 7 CARB 105 mix COMP</v>
          </cell>
        </row>
        <row r="8183">
          <cell r="A8183" t="str">
            <v>Y9B29I559X</v>
          </cell>
          <cell r="B8183" t="str">
            <v>C2C NIRONE 7 CARB 105 mix COMP</v>
          </cell>
        </row>
        <row r="8184">
          <cell r="A8184" t="str">
            <v>Y9B10I559D</v>
          </cell>
          <cell r="B8184" t="str">
            <v>B4P 928CARB Tcube DURACE</v>
          </cell>
        </row>
        <row r="8185">
          <cell r="A8185" t="str">
            <v>Y9B10I559D</v>
          </cell>
          <cell r="B8185" t="str">
            <v>B4P 928CARB Tcube DURACE</v>
          </cell>
        </row>
        <row r="8186">
          <cell r="A8186" t="str">
            <v>Y9B10I559D</v>
          </cell>
          <cell r="B8186" t="str">
            <v>B4P 928CARB Tcube DURACE</v>
          </cell>
        </row>
        <row r="8187">
          <cell r="A8187" t="str">
            <v>Y9B09I559F</v>
          </cell>
          <cell r="B8187" t="str">
            <v>B4P 928CARB Tcube CHORUS</v>
          </cell>
        </row>
        <row r="8188">
          <cell r="A8188" t="str">
            <v>Y9B09I559F</v>
          </cell>
          <cell r="B8188" t="str">
            <v>B4P 928CARB Tcube CHORUS</v>
          </cell>
        </row>
        <row r="8189">
          <cell r="A8189" t="str">
            <v>Y9B09I559F</v>
          </cell>
          <cell r="B8189" t="str">
            <v>B4P 928CARB Tcube CHORUS</v>
          </cell>
        </row>
        <row r="8190">
          <cell r="A8190" t="str">
            <v>Y9B11I559K</v>
          </cell>
          <cell r="B8190" t="str">
            <v>B4P 928CARB MonoQ ULTEGRA</v>
          </cell>
        </row>
        <row r="8191">
          <cell r="A8191" t="str">
            <v>Y9B11I559K</v>
          </cell>
          <cell r="B8191" t="str">
            <v>B4P 928CARB MonoQ ULTEGRA</v>
          </cell>
        </row>
        <row r="8192">
          <cell r="A8192" t="str">
            <v>Y9B11I559K</v>
          </cell>
          <cell r="B8192" t="str">
            <v>B4P 928CARB MonoQ ULTEGRA</v>
          </cell>
        </row>
        <row r="8193">
          <cell r="A8193" t="str">
            <v>Y9B46I559W</v>
          </cell>
          <cell r="B8193" t="str">
            <v>B4P 928CARB MonoQ VELOCE COMP</v>
          </cell>
        </row>
        <row r="8194">
          <cell r="A8194" t="str">
            <v>Y9B46I559W</v>
          </cell>
          <cell r="B8194" t="str">
            <v>B4P 928CARB MonoQ VELOCE COMP</v>
          </cell>
        </row>
        <row r="8195">
          <cell r="A8195" t="str">
            <v>Y9B46I559W</v>
          </cell>
          <cell r="B8195" t="str">
            <v>B4P 928CARB MonoQ VELOCE COMP</v>
          </cell>
        </row>
        <row r="8196">
          <cell r="A8196" t="str">
            <v>Y9B25I559D</v>
          </cell>
          <cell r="B8196" t="str">
            <v>C2C 928CARB K-vid 105 COMP</v>
          </cell>
        </row>
        <row r="8197">
          <cell r="A8197" t="str">
            <v>Y9B25I559D</v>
          </cell>
          <cell r="B8197" t="str">
            <v>C2C 928CARB K-vid 105 COMP</v>
          </cell>
        </row>
        <row r="8198">
          <cell r="A8198" t="str">
            <v>Y9B25I559D</v>
          </cell>
          <cell r="B8198" t="str">
            <v>C2C 928CARB K-vid 105 COMP</v>
          </cell>
        </row>
        <row r="8199">
          <cell r="A8199" t="str">
            <v>Y9B26I559U</v>
          </cell>
          <cell r="B8199" t="str">
            <v>C2C NIRONE 7 CARB ULTEGRA/105</v>
          </cell>
        </row>
        <row r="8200">
          <cell r="A8200" t="str">
            <v>Y9B26I559U</v>
          </cell>
          <cell r="B8200" t="str">
            <v>C2C NIRONE 7 CARB ULTEGRA/105</v>
          </cell>
        </row>
        <row r="8201">
          <cell r="A8201" t="str">
            <v>Y9B26I559U</v>
          </cell>
          <cell r="B8201" t="str">
            <v>C2C NIRONE 7 CARB ULTEGRA/105</v>
          </cell>
        </row>
        <row r="8202">
          <cell r="A8202" t="str">
            <v>Y9B07I559B</v>
          </cell>
          <cell r="B8202" t="str">
            <v>HoC 928CARB SL UD ULTEGRA COMP</v>
          </cell>
        </row>
        <row r="8203">
          <cell r="A8203" t="str">
            <v>Y9B07I559B</v>
          </cell>
          <cell r="B8203" t="str">
            <v>HoC 928CARB SL UD ULTEGRA COMP</v>
          </cell>
        </row>
        <row r="8204">
          <cell r="A8204" t="str">
            <v>Y9B07I559B</v>
          </cell>
          <cell r="B8204" t="str">
            <v>HoC 928CARB SL UD ULTEGRA COMP</v>
          </cell>
        </row>
        <row r="8205">
          <cell r="A8205" t="str">
            <v>Y9B34I558B</v>
          </cell>
          <cell r="B8205" t="str">
            <v>C2C NIRONE 7 ALU SORA mix COMP</v>
          </cell>
        </row>
        <row r="8206">
          <cell r="A8206" t="str">
            <v>Y9B34I558B</v>
          </cell>
          <cell r="B8206" t="str">
            <v>C2C NIRONE 7 ALU SORA mix COMP</v>
          </cell>
        </row>
        <row r="8207">
          <cell r="A8207" t="str">
            <v>Y9B34I558B</v>
          </cell>
          <cell r="B8207" t="str">
            <v>C2C NIRONE 7 ALU SORA mix COMP</v>
          </cell>
        </row>
        <row r="8208">
          <cell r="A8208" t="str">
            <v>Y9B37I508D</v>
          </cell>
          <cell r="B8208" t="str">
            <v>DAMABIANCA AL-CAR ULTEGmixTRIP</v>
          </cell>
        </row>
        <row r="8209">
          <cell r="A8209" t="str">
            <v>Y9B37I508D</v>
          </cell>
          <cell r="B8209" t="str">
            <v>DAMABIANCA AL-CAR ULTEGmixTRIP</v>
          </cell>
        </row>
        <row r="8210">
          <cell r="A8210" t="str">
            <v>Y9B37I508D</v>
          </cell>
          <cell r="B8210" t="str">
            <v>DAMABIANCA AL-CAR ULTEGmixTRIP</v>
          </cell>
        </row>
        <row r="8211">
          <cell r="A8211" t="str">
            <v>Y9B39I508E</v>
          </cell>
          <cell r="B8211" t="str">
            <v>DAMABIANCA AL-CAR TIAGRA TRIP</v>
          </cell>
        </row>
        <row r="8212">
          <cell r="A8212" t="str">
            <v>Y9B39I508E</v>
          </cell>
          <cell r="B8212" t="str">
            <v>DAMABIANCA AL-CAR TIAGRA TRIP</v>
          </cell>
        </row>
        <row r="8213">
          <cell r="A8213" t="str">
            <v>Y9B39I508E</v>
          </cell>
          <cell r="B8213" t="str">
            <v>DAMABIANCA AL-CAR TIAGRA TRIP</v>
          </cell>
        </row>
        <row r="8214">
          <cell r="A8214" t="str">
            <v>Y9B41I559K</v>
          </cell>
          <cell r="B8214" t="str">
            <v>D2 CRONO TRIAT ALU ULTEGRA</v>
          </cell>
        </row>
        <row r="8215">
          <cell r="A8215" t="str">
            <v>Y9B41I559K</v>
          </cell>
          <cell r="B8215" t="str">
            <v>D2 CRONO TRIAT ALU ULTEGRA</v>
          </cell>
        </row>
        <row r="8216">
          <cell r="A8216" t="str">
            <v>Y9B41I559K</v>
          </cell>
          <cell r="B8216" t="str">
            <v>D2 CRONO TRIAT ALU ULTEGRA</v>
          </cell>
        </row>
        <row r="8217">
          <cell r="A8217" t="str">
            <v>Y9B42I416I</v>
          </cell>
          <cell r="B8217" t="str">
            <v>D2 JUNIOR 24"ALU  SHIM.2200'09</v>
          </cell>
        </row>
        <row r="8218">
          <cell r="A8218" t="str">
            <v>Y9B42I416I</v>
          </cell>
          <cell r="B8218" t="str">
            <v>D2 JUNIOR 24"ALU  SHIM.2200'09</v>
          </cell>
        </row>
        <row r="8219">
          <cell r="A8219" t="str">
            <v>Y9B42I416I</v>
          </cell>
          <cell r="B8219" t="str">
            <v>D2 JUNIOR 24"ALU  SHIM.2200'09</v>
          </cell>
        </row>
        <row r="8220">
          <cell r="A8220" t="str">
            <v>Y9B64I486W</v>
          </cell>
          <cell r="B8220" t="str">
            <v>MUTT 7700 ALU     XT/MIX DISC</v>
          </cell>
        </row>
        <row r="8221">
          <cell r="A8221" t="str">
            <v>Y9B64I486W</v>
          </cell>
          <cell r="B8221" t="str">
            <v>MUTT 7700 ALU     XT/MIX DISC</v>
          </cell>
        </row>
        <row r="8222">
          <cell r="A8222" t="str">
            <v>Y9B64I486W</v>
          </cell>
          <cell r="B8222" t="str">
            <v>MUTT 7700 ALU     XT/MIX DISC</v>
          </cell>
        </row>
        <row r="8223">
          <cell r="A8223" t="str">
            <v>Y9B65I488Z</v>
          </cell>
          <cell r="B8223" t="str">
            <v>MUTT 7400 ALU     XT/SLX DISC</v>
          </cell>
        </row>
        <row r="8224">
          <cell r="A8224" t="str">
            <v>Y9B65I488Z</v>
          </cell>
          <cell r="B8224" t="str">
            <v>MUTT 7400 ALU     XT/SLX DISC</v>
          </cell>
        </row>
        <row r="8225">
          <cell r="A8225" t="str">
            <v>Y9B65I488Z</v>
          </cell>
          <cell r="B8225" t="str">
            <v>MUTT 7400 ALU     XT/SLX DISC</v>
          </cell>
        </row>
        <row r="8226">
          <cell r="A8226" t="str">
            <v>Y9B76I488M</v>
          </cell>
          <cell r="B8226" t="str">
            <v>CAAL8200 XC FS    SLX/DEORE DS</v>
          </cell>
        </row>
        <row r="8227">
          <cell r="A8227" t="str">
            <v>Y9B76I488M</v>
          </cell>
          <cell r="B8227" t="str">
            <v>CAAL8200 XC FS    SLX/DEORE DS</v>
          </cell>
        </row>
        <row r="8228">
          <cell r="A8228" t="str">
            <v>Y9B76I488M</v>
          </cell>
          <cell r="B8228" t="str">
            <v>CAAL8200 XC FS    SLX/DEORE DS</v>
          </cell>
        </row>
        <row r="8229">
          <cell r="A8229" t="str">
            <v>Y9B50I536I</v>
          </cell>
          <cell r="B8229" t="str">
            <v>CAMALEONTE 5 AL-CAR 105tripVBR</v>
          </cell>
        </row>
        <row r="8230">
          <cell r="A8230" t="str">
            <v>Y9B50I536I</v>
          </cell>
          <cell r="B8230" t="str">
            <v>CAMALEONTE 5 AL-CAR 105tripVBR</v>
          </cell>
        </row>
        <row r="8231">
          <cell r="A8231" t="str">
            <v>Y9B50I536I</v>
          </cell>
          <cell r="B8231" t="str">
            <v>CAMALEONTE 5 AL-CAR 105tripVBR</v>
          </cell>
        </row>
        <row r="8232">
          <cell r="A8232" t="str">
            <v>Y9B52I53KW</v>
          </cell>
          <cell r="B8232" t="str">
            <v>CAMALEONTE 3 ALU PG LXtrip VBR</v>
          </cell>
        </row>
        <row r="8233">
          <cell r="A8233" t="str">
            <v>Y9B52I53KW</v>
          </cell>
          <cell r="B8233" t="str">
            <v>CAMALEONTE 3 ALU PG LXtrip VBR</v>
          </cell>
        </row>
        <row r="8234">
          <cell r="A8234" t="str">
            <v>Y9B52I53KW</v>
          </cell>
          <cell r="B8234" t="str">
            <v>CAMALEONTE 3 ALU PG LXtrip VBR</v>
          </cell>
        </row>
        <row r="8235">
          <cell r="A8235" t="str">
            <v>Y9B55I53GH</v>
          </cell>
          <cell r="B8235" t="str">
            <v>CAMALEONTE 2 ALUPG DEO/ALI DIS</v>
          </cell>
        </row>
        <row r="8236">
          <cell r="A8236" t="str">
            <v>Y9B55I53GH</v>
          </cell>
          <cell r="B8236" t="str">
            <v>CAMALEONTE 2 ALUPG DEO/ALI DIS</v>
          </cell>
        </row>
        <row r="8237">
          <cell r="A8237" t="str">
            <v>Y9B55I53GH</v>
          </cell>
          <cell r="B8237" t="str">
            <v>CAMALEONTE 2 ALUPG DEO/ALI DIS</v>
          </cell>
        </row>
        <row r="8238">
          <cell r="A8238" t="str">
            <v>Y9B07I579B</v>
          </cell>
          <cell r="B8238" t="str">
            <v>HoC 928CARB SL UD ULTEGRA COMP</v>
          </cell>
        </row>
        <row r="8239">
          <cell r="A8239" t="str">
            <v>Y9B07I579B</v>
          </cell>
          <cell r="B8239" t="str">
            <v>HoC 928CARB SL UD ULTEGRA COMP</v>
          </cell>
        </row>
        <row r="8240">
          <cell r="A8240" t="str">
            <v>Y9B07I579B</v>
          </cell>
          <cell r="B8240" t="str">
            <v>HoC 928CARB SL UD ULTEGRA COMP</v>
          </cell>
        </row>
        <row r="8241">
          <cell r="A8241" t="str">
            <v>Y9B07I599B</v>
          </cell>
          <cell r="B8241" t="str">
            <v>HoC 928CARB SL UD ULTEGRA COMP</v>
          </cell>
        </row>
        <row r="8242">
          <cell r="A8242" t="str">
            <v>Y9B07I599B</v>
          </cell>
          <cell r="B8242" t="str">
            <v>HoC 928CARB SL UD ULTEGRA COMP</v>
          </cell>
        </row>
        <row r="8243">
          <cell r="A8243" t="str">
            <v>Y9B07I599B</v>
          </cell>
          <cell r="B8243" t="str">
            <v>HoC 928CARB SL UD ULTEGRA COMP</v>
          </cell>
        </row>
        <row r="8244">
          <cell r="A8244" t="str">
            <v>Y9B46I579W</v>
          </cell>
          <cell r="B8244" t="str">
            <v>B4P 928CARB MonoQ VELOCE COMP</v>
          </cell>
        </row>
        <row r="8245">
          <cell r="A8245" t="str">
            <v>Y9B46I579W</v>
          </cell>
          <cell r="B8245" t="str">
            <v>B4P 928CARB MonoQ VELOCE COMP</v>
          </cell>
        </row>
        <row r="8246">
          <cell r="A8246" t="str">
            <v>Y9B46I579W</v>
          </cell>
          <cell r="B8246" t="str">
            <v>B4P 928CARB MonoQ VELOCE COMP</v>
          </cell>
        </row>
        <row r="8247">
          <cell r="A8247" t="str">
            <v>Y9B25I589D</v>
          </cell>
          <cell r="B8247" t="str">
            <v>C2C 928CARB K-vid 105 COMP</v>
          </cell>
        </row>
        <row r="8248">
          <cell r="A8248" t="str">
            <v>Y9B25I589D</v>
          </cell>
          <cell r="B8248" t="str">
            <v>C2C 928CARB K-vid 105 COMP</v>
          </cell>
        </row>
        <row r="8249">
          <cell r="A8249" t="str">
            <v>Y9B25I589D</v>
          </cell>
          <cell r="B8249" t="str">
            <v>C2C 928CARB K-vid 105 COMP</v>
          </cell>
        </row>
        <row r="8250">
          <cell r="A8250" t="str">
            <v>Y9B34I578B</v>
          </cell>
          <cell r="B8250" t="str">
            <v>C2C NIRONE 7 ALU SORA mix COMP</v>
          </cell>
        </row>
        <row r="8251">
          <cell r="A8251" t="str">
            <v>Y9B34I578B</v>
          </cell>
          <cell r="B8251" t="str">
            <v>C2C NIRONE 7 ALU SORA mix COMP</v>
          </cell>
        </row>
        <row r="8252">
          <cell r="A8252" t="str">
            <v>Y9B34I578B</v>
          </cell>
          <cell r="B8252" t="str">
            <v>C2C NIRONE 7 ALU SORA mix COMP</v>
          </cell>
        </row>
        <row r="8253">
          <cell r="A8253" t="str">
            <v>Y9B34I598B</v>
          </cell>
          <cell r="B8253" t="str">
            <v>C2C NIRONE 7 ALU SORA mix COMP</v>
          </cell>
        </row>
        <row r="8254">
          <cell r="A8254" t="str">
            <v>Y9B34I598B</v>
          </cell>
          <cell r="B8254" t="str">
            <v>C2C NIRONE 7 ALU SORA mix COMP</v>
          </cell>
        </row>
        <row r="8255">
          <cell r="A8255" t="str">
            <v>Y9B34I598B</v>
          </cell>
          <cell r="B8255" t="str">
            <v>C2C NIRONE 7 ALU SORA mix COMP</v>
          </cell>
        </row>
        <row r="8256">
          <cell r="A8256" t="str">
            <v>Y9B10I579D</v>
          </cell>
          <cell r="B8256" t="str">
            <v xml:space="preserve"> B4P 928CARB Tcube DURACE</v>
          </cell>
        </row>
        <row r="8257">
          <cell r="A8257" t="str">
            <v>Y9B10I579D</v>
          </cell>
          <cell r="B8257" t="str">
            <v xml:space="preserve"> B4P 928CARB Tcube DURACE</v>
          </cell>
        </row>
        <row r="8258">
          <cell r="A8258" t="str">
            <v>Y9B10I579D</v>
          </cell>
          <cell r="B8258" t="str">
            <v xml:space="preserve"> B4P 928CARB Tcube DURACE</v>
          </cell>
        </row>
        <row r="8259">
          <cell r="A8259" t="str">
            <v>Y9B09I539F</v>
          </cell>
          <cell r="B8259" t="str">
            <v>B4P 928CARB Tcube CHORUS</v>
          </cell>
        </row>
        <row r="8260">
          <cell r="A8260" t="str">
            <v>Y9B09I539F</v>
          </cell>
          <cell r="B8260" t="str">
            <v>B4P 928CARB Tcube CHORUS</v>
          </cell>
        </row>
        <row r="8261">
          <cell r="A8261" t="str">
            <v>Y9B09I539F</v>
          </cell>
          <cell r="B8261" t="str">
            <v>B4P 928CARB Tcube CHORUS</v>
          </cell>
        </row>
        <row r="8262">
          <cell r="A8262" t="str">
            <v>Y9B09I579F</v>
          </cell>
          <cell r="B8262" t="str">
            <v>B4P 928CARB Tcube CHORUS</v>
          </cell>
        </row>
        <row r="8263">
          <cell r="A8263" t="str">
            <v>Y9B09I579F</v>
          </cell>
          <cell r="B8263" t="str">
            <v>B4P 928CARB Tcube CHORUS</v>
          </cell>
        </row>
        <row r="8264">
          <cell r="A8264" t="str">
            <v>Y9B09I579F</v>
          </cell>
          <cell r="B8264" t="str">
            <v>B4P 928CARB Tcube CHORUS</v>
          </cell>
        </row>
        <row r="8265">
          <cell r="A8265" t="str">
            <v>Y9B09I599F</v>
          </cell>
          <cell r="B8265" t="str">
            <v>B4P 928CARB Tcube CHORUS</v>
          </cell>
        </row>
        <row r="8266">
          <cell r="A8266" t="str">
            <v>Y9B09I599F</v>
          </cell>
          <cell r="B8266" t="str">
            <v>B4P 928CARB Tcube CHORUS</v>
          </cell>
        </row>
        <row r="8267">
          <cell r="A8267" t="str">
            <v>Y9B09I599F</v>
          </cell>
          <cell r="B8267" t="str">
            <v>B4P 928CARB Tcube CHORUS</v>
          </cell>
        </row>
        <row r="8268">
          <cell r="A8268" t="str">
            <v>Y9B46I539W</v>
          </cell>
          <cell r="B8268" t="str">
            <v>B4P 928CARB MonoQ VELOCE COMP</v>
          </cell>
        </row>
        <row r="8269">
          <cell r="A8269" t="str">
            <v>Y9B46I539W</v>
          </cell>
          <cell r="B8269" t="str">
            <v>B4P 928CARB MonoQ VELOCE COMP</v>
          </cell>
        </row>
        <row r="8270">
          <cell r="A8270" t="str">
            <v>Y9B46I539W</v>
          </cell>
          <cell r="B8270" t="str">
            <v>B4P 928CARB MonoQ VELOCE COMP</v>
          </cell>
        </row>
        <row r="8271">
          <cell r="A8271" t="str">
            <v>Y9B46I599W</v>
          </cell>
          <cell r="B8271" t="str">
            <v>B4P 928CARB MonoQ VELOCE COMP</v>
          </cell>
        </row>
        <row r="8272">
          <cell r="A8272" t="str">
            <v>Y9B46I599W</v>
          </cell>
          <cell r="B8272" t="str">
            <v>B4P 928CARB MonoQ VELOCE COMP</v>
          </cell>
        </row>
        <row r="8273">
          <cell r="A8273" t="str">
            <v>Y9B46I599W</v>
          </cell>
          <cell r="B8273" t="str">
            <v>B4P 928CARB MonoQ VELOCE COMP</v>
          </cell>
        </row>
        <row r="8274">
          <cell r="A8274" t="str">
            <v>Y9B25I539D</v>
          </cell>
          <cell r="B8274" t="str">
            <v>C2C 928CARB K-vid 105 COMP</v>
          </cell>
        </row>
        <row r="8275">
          <cell r="A8275" t="str">
            <v>Y9B25I539D</v>
          </cell>
          <cell r="B8275" t="str">
            <v>C2C 928CARB K-vid 105 COMP</v>
          </cell>
        </row>
        <row r="8276">
          <cell r="A8276" t="str">
            <v>Y9B25I539D</v>
          </cell>
          <cell r="B8276" t="str">
            <v>C2C 928CARB K-vid 105 COMP</v>
          </cell>
        </row>
        <row r="8277">
          <cell r="A8277" t="str">
            <v>Y9B26I509U</v>
          </cell>
          <cell r="B8277" t="str">
            <v>C2C NIRONE 7 CARB ULTEGRA/105</v>
          </cell>
        </row>
        <row r="8278">
          <cell r="A8278" t="str">
            <v>Y9B26I509U</v>
          </cell>
          <cell r="B8278" t="str">
            <v>C2C NIRONE 7 CARB ULTEGRA/105</v>
          </cell>
        </row>
        <row r="8279">
          <cell r="A8279" t="str">
            <v>Y9B26I509U</v>
          </cell>
          <cell r="B8279" t="str">
            <v>C2C NIRONE 7 CARB ULTEGRA/105</v>
          </cell>
        </row>
        <row r="8280">
          <cell r="A8280" t="str">
            <v>Y9B26I539U</v>
          </cell>
          <cell r="B8280" t="str">
            <v>C2C NIRONE 7 CARB ULTEGRA/105</v>
          </cell>
        </row>
        <row r="8281">
          <cell r="A8281" t="str">
            <v>Y9B26I539U</v>
          </cell>
          <cell r="B8281" t="str">
            <v>C2C NIRONE 7 CARB ULTEGRA/105</v>
          </cell>
        </row>
        <row r="8282">
          <cell r="A8282" t="str">
            <v>Y9B26I539U</v>
          </cell>
          <cell r="B8282" t="str">
            <v>C2C NIRONE 7 CARB ULTEGRA/105</v>
          </cell>
        </row>
        <row r="8283">
          <cell r="A8283" t="str">
            <v>Y9B26I579U</v>
          </cell>
          <cell r="B8283" t="str">
            <v>C2C NIRONE 7 CARB ULTEGRA/105</v>
          </cell>
        </row>
        <row r="8284">
          <cell r="A8284" t="str">
            <v>Y9B26I579U</v>
          </cell>
          <cell r="B8284" t="str">
            <v>C2C NIRONE 7 CARB ULTEGRA/105</v>
          </cell>
        </row>
        <row r="8285">
          <cell r="A8285" t="str">
            <v>Y9B26I579U</v>
          </cell>
          <cell r="B8285" t="str">
            <v>C2C NIRONE 7 CARB ULTEGRA/105</v>
          </cell>
        </row>
        <row r="8286">
          <cell r="A8286" t="str">
            <v>Y9B29I509X</v>
          </cell>
          <cell r="B8286" t="str">
            <v>C2C NIRONE 7 CARB 105 mix COMP</v>
          </cell>
        </row>
        <row r="8287">
          <cell r="A8287" t="str">
            <v>Y9B29I509X</v>
          </cell>
          <cell r="B8287" t="str">
            <v>C2C NIRONE 7 CARB 105 mix COMP</v>
          </cell>
        </row>
        <row r="8288">
          <cell r="A8288" t="str">
            <v>Y9B29I509X</v>
          </cell>
          <cell r="B8288" t="str">
            <v>C2C NIRONE 7 CARB 105 mix COMP</v>
          </cell>
        </row>
        <row r="8289">
          <cell r="A8289" t="str">
            <v>Y9B29I539X</v>
          </cell>
          <cell r="B8289" t="str">
            <v>C2C NIRONE 7 CARB 105 mix COMP</v>
          </cell>
        </row>
        <row r="8290">
          <cell r="A8290" t="str">
            <v>Y9B29I539X</v>
          </cell>
          <cell r="B8290" t="str">
            <v>C2C NIRONE 7 CARB 105 mix COMP</v>
          </cell>
        </row>
        <row r="8291">
          <cell r="A8291" t="str">
            <v>Y9B29I539X</v>
          </cell>
          <cell r="B8291" t="str">
            <v>C2C NIRONE 7 CARB 105 mix COMP</v>
          </cell>
        </row>
        <row r="8292">
          <cell r="A8292" t="str">
            <v>Y9B29I579X</v>
          </cell>
          <cell r="B8292" t="str">
            <v>C2C NIRONE 7 CARB 105 mix COMP</v>
          </cell>
        </row>
        <row r="8293">
          <cell r="A8293" t="str">
            <v>Y9B29I579X</v>
          </cell>
          <cell r="B8293" t="str">
            <v>C2C NIRONE 7 CARB 105 mix COMP</v>
          </cell>
        </row>
        <row r="8294">
          <cell r="A8294" t="str">
            <v>Y9B29I579X</v>
          </cell>
          <cell r="B8294" t="str">
            <v>C2C NIRONE 7 CARB 105 mix COMP</v>
          </cell>
        </row>
        <row r="8295">
          <cell r="A8295" t="str">
            <v>Y9B29I599X</v>
          </cell>
          <cell r="B8295" t="str">
            <v>C2C NIRONE 7 CARB 105 mix COMP</v>
          </cell>
        </row>
        <row r="8296">
          <cell r="A8296" t="str">
            <v>Y9B29I599X</v>
          </cell>
          <cell r="B8296" t="str">
            <v>C2C NIRONE 7 CARB 105 mix COMP</v>
          </cell>
        </row>
        <row r="8297">
          <cell r="A8297" t="str">
            <v>Y9B29I599X</v>
          </cell>
          <cell r="B8297" t="str">
            <v>C2C NIRONE 7 CARB 105 mix COMP</v>
          </cell>
        </row>
        <row r="8298">
          <cell r="A8298" t="str">
            <v>Y9B29I619X</v>
          </cell>
          <cell r="B8298" t="str">
            <v>C2C NIRONE 7 CARB 105 mix COMP</v>
          </cell>
        </row>
        <row r="8299">
          <cell r="A8299" t="str">
            <v>Y9B29I619X</v>
          </cell>
          <cell r="B8299" t="str">
            <v>C2C NIRONE 7 CARB 105 mix COMP</v>
          </cell>
        </row>
        <row r="8300">
          <cell r="A8300" t="str">
            <v>Y9B29I619X</v>
          </cell>
          <cell r="B8300" t="str">
            <v>C2C NIRONE 7 CARB 105 mix COMP</v>
          </cell>
        </row>
        <row r="8301">
          <cell r="A8301" t="str">
            <v>Y9B34I508B</v>
          </cell>
          <cell r="B8301" t="str">
            <v>C2C NIRONE 7 ALU SORA mix COMP</v>
          </cell>
        </row>
        <row r="8302">
          <cell r="A8302" t="str">
            <v>Y9B34I508B</v>
          </cell>
          <cell r="B8302" t="str">
            <v>C2C NIRONE 7 ALU SORA mix COMP</v>
          </cell>
        </row>
        <row r="8303">
          <cell r="A8303" t="str">
            <v>Y9B34I508B</v>
          </cell>
          <cell r="B8303" t="str">
            <v>C2C NIRONE 7 ALU SORA mix COMP</v>
          </cell>
        </row>
        <row r="8304">
          <cell r="A8304" t="str">
            <v>Y9B34I538B</v>
          </cell>
          <cell r="B8304" t="str">
            <v>C2C NIRONE 7 ALU SORA mix COMP</v>
          </cell>
        </row>
        <row r="8305">
          <cell r="A8305" t="str">
            <v>Y9B34I538B</v>
          </cell>
          <cell r="B8305" t="str">
            <v>C2C NIRONE 7 ALU SORA mix COMP</v>
          </cell>
        </row>
        <row r="8306">
          <cell r="A8306" t="str">
            <v>Y9B34I538B</v>
          </cell>
          <cell r="B8306" t="str">
            <v>C2C NIRONE 7 ALU SORA mix COMP</v>
          </cell>
        </row>
        <row r="8307">
          <cell r="A8307" t="str">
            <v>Y9B37I478D</v>
          </cell>
          <cell r="B8307" t="str">
            <v>DAMABIANCA AL-CAR ULTEGmixTRIP</v>
          </cell>
        </row>
        <row r="8308">
          <cell r="A8308" t="str">
            <v>Y9B37I478D</v>
          </cell>
          <cell r="B8308" t="str">
            <v>DAMABIANCA AL-CAR ULTEGmixTRIP</v>
          </cell>
        </row>
        <row r="8309">
          <cell r="A8309" t="str">
            <v>Y9B37I478D</v>
          </cell>
          <cell r="B8309" t="str">
            <v>DAMABIANCA AL-CAR ULTEGmixTRIP</v>
          </cell>
        </row>
        <row r="8310">
          <cell r="A8310" t="str">
            <v>Y9B37I538D</v>
          </cell>
          <cell r="B8310" t="str">
            <v>DAMABIANCA AL-CAR ULTEGmixTRIP</v>
          </cell>
        </row>
        <row r="8311">
          <cell r="A8311" t="str">
            <v>Y9B37I538D</v>
          </cell>
          <cell r="B8311" t="str">
            <v>DAMABIANCA AL-CAR ULTEGmixTRIP</v>
          </cell>
        </row>
        <row r="8312">
          <cell r="A8312" t="str">
            <v>Y9B37I538D</v>
          </cell>
          <cell r="B8312" t="str">
            <v>DAMABIANCA AL-CAR ULTEGmixTRIP</v>
          </cell>
        </row>
        <row r="8313">
          <cell r="A8313" t="str">
            <v>Y9B39I478E</v>
          </cell>
          <cell r="B8313" t="str">
            <v>DAMABIANCA AL-CAR TIAGRA TRIP</v>
          </cell>
        </row>
        <row r="8314">
          <cell r="A8314" t="str">
            <v>Y9B39I478E</v>
          </cell>
          <cell r="B8314" t="str">
            <v>DAMABIANCA AL-CAR TIAGRA TRIP</v>
          </cell>
        </row>
        <row r="8315">
          <cell r="A8315" t="str">
            <v>Y9B39I478E</v>
          </cell>
          <cell r="B8315" t="str">
            <v>DAMABIANCA AL-CAR TIAGRA TRIP</v>
          </cell>
        </row>
        <row r="8316">
          <cell r="A8316" t="str">
            <v>Y9B39I538E</v>
          </cell>
          <cell r="B8316" t="str">
            <v>DAMABIANCA AL-CAR TIAGRA TRIP</v>
          </cell>
        </row>
        <row r="8317">
          <cell r="A8317" t="str">
            <v>Y9B39I538E</v>
          </cell>
          <cell r="B8317" t="str">
            <v>DAMABIANCA AL-CAR TIAGRA TRIP</v>
          </cell>
        </row>
        <row r="8318">
          <cell r="A8318" t="str">
            <v>Y9B39I538E</v>
          </cell>
          <cell r="B8318" t="str">
            <v>DAMABIANCA AL-CAR TIAGRA TRIP</v>
          </cell>
        </row>
        <row r="8319">
          <cell r="A8319" t="str">
            <v>Y9B65I438Z</v>
          </cell>
          <cell r="B8319" t="str">
            <v>MUTT 7400 ALU     XT/SLX DISC</v>
          </cell>
        </row>
        <row r="8320">
          <cell r="A8320" t="str">
            <v>Y9B65I438Z</v>
          </cell>
          <cell r="B8320" t="str">
            <v>MUTT 7400 ALU     XT/SLX DISC</v>
          </cell>
        </row>
        <row r="8321">
          <cell r="A8321" t="str">
            <v>Y9B65I438Z</v>
          </cell>
          <cell r="B8321" t="str">
            <v>MUTT 7400 ALU     XT/SLX DISC</v>
          </cell>
        </row>
        <row r="8322">
          <cell r="A8322" t="str">
            <v>Y9B11I579K</v>
          </cell>
          <cell r="B8322" t="str">
            <v>B4P 928CARB MonoQ ULTEGRA</v>
          </cell>
        </row>
        <row r="8323">
          <cell r="A8323" t="str">
            <v>Y9B11I579K</v>
          </cell>
          <cell r="B8323" t="str">
            <v>B4P 928CARB MonoQ ULTEGRA</v>
          </cell>
        </row>
        <row r="8324">
          <cell r="A8324" t="str">
            <v>Y9B11I579K</v>
          </cell>
          <cell r="B8324" t="str">
            <v>B4P 928CARB MonoQ ULTEGRA</v>
          </cell>
        </row>
        <row r="8325">
          <cell r="A8325" t="str">
            <v>Y9B11I599K</v>
          </cell>
          <cell r="B8325" t="str">
            <v>B4P 928CARB MonoQ ULTEGRA</v>
          </cell>
        </row>
        <row r="8326">
          <cell r="A8326" t="str">
            <v>Y9B11I599K</v>
          </cell>
          <cell r="B8326" t="str">
            <v>B4P 928CARB MonoQ ULTEGRA</v>
          </cell>
        </row>
        <row r="8327">
          <cell r="A8327" t="str">
            <v>Y9B11I599K</v>
          </cell>
          <cell r="B8327" t="str">
            <v>B4P 928CARB MonoQ ULTEGRA</v>
          </cell>
        </row>
        <row r="8328">
          <cell r="A8328" t="str">
            <v>Y9B25I509D</v>
          </cell>
          <cell r="B8328" t="str">
            <v>C2C 928CARB K-vid 105 COMP</v>
          </cell>
        </row>
        <row r="8329">
          <cell r="A8329" t="str">
            <v>Y9B25I509D</v>
          </cell>
          <cell r="B8329" t="str">
            <v>C2C 928CARB K-vid 105 COMP</v>
          </cell>
        </row>
        <row r="8330">
          <cell r="A8330" t="str">
            <v>Y9B25I509D</v>
          </cell>
          <cell r="B8330" t="str">
            <v>C2C 928CARB K-vid 105 COMP</v>
          </cell>
        </row>
        <row r="8331">
          <cell r="A8331" t="str">
            <v>Y9B25I619D</v>
          </cell>
          <cell r="B8331" t="str">
            <v>C2C 928CARB K-vid 105 COMP</v>
          </cell>
        </row>
        <row r="8332">
          <cell r="A8332" t="str">
            <v>Y9B25I619D</v>
          </cell>
          <cell r="B8332" t="str">
            <v>C2C 928CARB K-vid 105 COMP</v>
          </cell>
        </row>
        <row r="8333">
          <cell r="A8333" t="str">
            <v>Y9B25I619D</v>
          </cell>
          <cell r="B8333" t="str">
            <v>C2C 928CARB K-vid 105 COMP</v>
          </cell>
        </row>
        <row r="8334">
          <cell r="A8334" t="str">
            <v>Y9B26I599U</v>
          </cell>
          <cell r="B8334" t="str">
            <v>C2C NIRONE 7 CARB ULTEGRA/105</v>
          </cell>
        </row>
        <row r="8335">
          <cell r="A8335" t="str">
            <v>Y9B26I599U</v>
          </cell>
          <cell r="B8335" t="str">
            <v>C2C NIRONE 7 CARB ULTEGRA/105</v>
          </cell>
        </row>
        <row r="8336">
          <cell r="A8336" t="str">
            <v>Y9B26I599U</v>
          </cell>
          <cell r="B8336" t="str">
            <v>C2C NIRONE 7 CARB ULTEGRA/105</v>
          </cell>
        </row>
        <row r="8337">
          <cell r="A8337" t="str">
            <v>Y9B26I619U</v>
          </cell>
          <cell r="B8337" t="str">
            <v>C2C NIRONE 7 CARB ULTEGRA/105</v>
          </cell>
        </row>
        <row r="8338">
          <cell r="A8338" t="str">
            <v>Y9B26I619U</v>
          </cell>
          <cell r="B8338" t="str">
            <v>C2C NIRONE 7 CARB ULTEGRA/105</v>
          </cell>
        </row>
        <row r="8339">
          <cell r="A8339" t="str">
            <v>Y9B26I619U</v>
          </cell>
          <cell r="B8339" t="str">
            <v>C2C NIRONE 7 CARB ULTEGRA/105</v>
          </cell>
        </row>
        <row r="8340">
          <cell r="A8340" t="str">
            <v>Y9B34I618B</v>
          </cell>
          <cell r="B8340" t="str">
            <v>C2C NIRONE 7 ALU SORA mix COMP</v>
          </cell>
        </row>
        <row r="8341">
          <cell r="A8341" t="str">
            <v>Y9B34I618B</v>
          </cell>
          <cell r="B8341" t="str">
            <v>C2C NIRONE 7 ALU SORA mix COMP</v>
          </cell>
        </row>
        <row r="8342">
          <cell r="A8342" t="str">
            <v>Y9B34I618B</v>
          </cell>
          <cell r="B8342" t="str">
            <v>C2C NIRONE 7 ALU SORA mix COMP</v>
          </cell>
        </row>
        <row r="8343">
          <cell r="A8343" t="str">
            <v>Y9B76I438M</v>
          </cell>
          <cell r="B8343" t="str">
            <v>CAAL8200 XC FS    SLX/DEORE DS</v>
          </cell>
        </row>
        <row r="8344">
          <cell r="A8344" t="str">
            <v>Y9B76I438M</v>
          </cell>
          <cell r="B8344" t="str">
            <v>CAAL8200 XC FS    SLX/DEORE DS</v>
          </cell>
        </row>
        <row r="8345">
          <cell r="A8345" t="str">
            <v>Y9B76I438M</v>
          </cell>
          <cell r="B8345" t="str">
            <v>CAAL8200 XC FS    SLX/DEORE DS</v>
          </cell>
        </row>
        <row r="8346">
          <cell r="A8346" t="str">
            <v>Y9B76I538M</v>
          </cell>
          <cell r="B8346" t="str">
            <v>CAAL8200 XC FS    SLX/DEORE DS</v>
          </cell>
        </row>
        <row r="8347">
          <cell r="A8347" t="str">
            <v>Y9B76I538M</v>
          </cell>
          <cell r="B8347" t="str">
            <v>CAAL8200 XC FS    SLX/DEORE DS</v>
          </cell>
        </row>
        <row r="8348">
          <cell r="A8348" t="str">
            <v>Y9B76I538M</v>
          </cell>
          <cell r="B8348" t="str">
            <v>CAAL8200 XC FS    SLX/DEORE DS</v>
          </cell>
        </row>
        <row r="8349">
          <cell r="A8349" t="str">
            <v>Y9B10I539D</v>
          </cell>
          <cell r="B8349" t="str">
            <v>B4P 928CARB Tcube DURACE</v>
          </cell>
        </row>
        <row r="8350">
          <cell r="A8350" t="str">
            <v>Y9B10I539D</v>
          </cell>
          <cell r="B8350" t="str">
            <v>B4P 928CARB Tcube DURACE</v>
          </cell>
        </row>
        <row r="8351">
          <cell r="A8351" t="str">
            <v>Y9B10I539D</v>
          </cell>
          <cell r="B8351" t="str">
            <v>B4P 928CARB Tcube DURACE</v>
          </cell>
        </row>
        <row r="8352">
          <cell r="A8352" t="str">
            <v>Y9B10I599D</v>
          </cell>
          <cell r="B8352" t="str">
            <v>B4P 928CARB Tcube DURACE</v>
          </cell>
        </row>
        <row r="8353">
          <cell r="A8353" t="str">
            <v>Y9B10I599D</v>
          </cell>
          <cell r="B8353" t="str">
            <v>B4P 928CARB Tcube DURACE</v>
          </cell>
        </row>
        <row r="8354">
          <cell r="A8354" t="str">
            <v>Y9B10I599D</v>
          </cell>
          <cell r="B8354" t="str">
            <v>B4P 928CARB Tcube DURACE</v>
          </cell>
        </row>
        <row r="8355">
          <cell r="A8355" t="str">
            <v>Y9B09I519F</v>
          </cell>
          <cell r="B8355" t="str">
            <v>B4P 928CARB Tcube CHORUS</v>
          </cell>
        </row>
        <row r="8356">
          <cell r="A8356" t="str">
            <v>Y9B09I519F</v>
          </cell>
          <cell r="B8356" t="str">
            <v>B4P 928CARB Tcube CHORUS</v>
          </cell>
        </row>
        <row r="8357">
          <cell r="A8357" t="str">
            <v>Y9B09I519F</v>
          </cell>
          <cell r="B8357" t="str">
            <v>B4P 928CARB Tcube CHORUS</v>
          </cell>
        </row>
        <row r="8358">
          <cell r="A8358" t="str">
            <v>Y9B11I539K</v>
          </cell>
          <cell r="B8358" t="str">
            <v>B4P 928CARB MonoQ ULTEGRA</v>
          </cell>
        </row>
        <row r="8359">
          <cell r="A8359" t="str">
            <v>Y9B11I539K</v>
          </cell>
          <cell r="B8359" t="str">
            <v>B4P 928CARB MonoQ ULTEGRA</v>
          </cell>
        </row>
        <row r="8360">
          <cell r="A8360" t="str">
            <v>Y9B11I539K</v>
          </cell>
          <cell r="B8360" t="str">
            <v>B4P 928CARB MonoQ ULTEGRA</v>
          </cell>
        </row>
        <row r="8361">
          <cell r="A8361" t="str">
            <v>Y9B64I436W</v>
          </cell>
          <cell r="B8361" t="str">
            <v>MUTT 7700 ALU     XT/MIX DISC</v>
          </cell>
        </row>
        <row r="8362">
          <cell r="A8362" t="str">
            <v>Y9B64I436W</v>
          </cell>
          <cell r="B8362" t="str">
            <v>MUTT 7700 ALU     XT/MIX DISC</v>
          </cell>
        </row>
        <row r="8363">
          <cell r="A8363" t="str">
            <v>Y9B64I436W</v>
          </cell>
          <cell r="B8363" t="str">
            <v>MUTT 7700 ALU     XT/MIX DISC</v>
          </cell>
        </row>
        <row r="8364">
          <cell r="A8364" t="str">
            <v>Y9B64I536W</v>
          </cell>
          <cell r="B8364" t="str">
            <v>MUTT 7700 ALU     XT/MIX DISC</v>
          </cell>
        </row>
        <row r="8365">
          <cell r="A8365" t="str">
            <v>Y9B64I536W</v>
          </cell>
          <cell r="B8365" t="str">
            <v>MUTT 7700 ALU     XT/MIX DISC</v>
          </cell>
        </row>
        <row r="8366">
          <cell r="A8366" t="str">
            <v>Y9B64I536W</v>
          </cell>
          <cell r="B8366" t="str">
            <v>MUTT 7700 ALU     XT/MIX DISC</v>
          </cell>
        </row>
        <row r="8367">
          <cell r="A8367" t="str">
            <v>Y9B65I538Z</v>
          </cell>
          <cell r="B8367" t="str">
            <v>MUTT 7400 ALU     XT/SLX DISC</v>
          </cell>
        </row>
        <row r="8368">
          <cell r="A8368" t="str">
            <v>Y9B65I538Z</v>
          </cell>
          <cell r="B8368" t="str">
            <v>MUTT 7400 ALU     XT/SLX DISC</v>
          </cell>
        </row>
        <row r="8369">
          <cell r="A8369" t="str">
            <v>Y9B65I538Z</v>
          </cell>
          <cell r="B8369" t="str">
            <v>MUTT 7400 ALU     XT/SLX DISC</v>
          </cell>
        </row>
        <row r="8370">
          <cell r="A8370" t="str">
            <v>Y9B55I58GH</v>
          </cell>
          <cell r="B8370" t="str">
            <v>CAMALEONTE 2 ALUPG DEO/ALI DIS</v>
          </cell>
        </row>
        <row r="8371">
          <cell r="A8371" t="str">
            <v>Y9B55I58GH</v>
          </cell>
          <cell r="B8371" t="str">
            <v>CAMALEONTE 2 ALUPG DEO/ALI DIS</v>
          </cell>
        </row>
        <row r="8372">
          <cell r="A8372" t="str">
            <v>Y9B55I58GH</v>
          </cell>
          <cell r="B8372" t="str">
            <v>CAMALEONTE 2 ALUPG DEO/ALI DIS</v>
          </cell>
        </row>
        <row r="8373">
          <cell r="A8373" t="str">
            <v>Y9B46I619W</v>
          </cell>
          <cell r="B8373" t="str">
            <v>B4P 928CARB MonoQ VELOCE COMP</v>
          </cell>
        </row>
        <row r="8374">
          <cell r="A8374" t="str">
            <v>Y9B46I619W</v>
          </cell>
          <cell r="B8374" t="str">
            <v>B4P 928CARB MonoQ VELOCE COMP</v>
          </cell>
        </row>
        <row r="8375">
          <cell r="A8375" t="str">
            <v>Y9B46I619W</v>
          </cell>
          <cell r="B8375" t="str">
            <v>B4P 928CARB MonoQ VELOCE COMP</v>
          </cell>
        </row>
        <row r="8376">
          <cell r="A8376" t="str">
            <v>Y9B50I486I</v>
          </cell>
          <cell r="B8376" t="str">
            <v>CAMALEONTE 5 AL-CAR 105tripVBR</v>
          </cell>
        </row>
        <row r="8377">
          <cell r="A8377" t="str">
            <v>Y9B50I486I</v>
          </cell>
          <cell r="B8377" t="str">
            <v>CAMALEONTE 5 AL-CAR 105tripVBR</v>
          </cell>
        </row>
        <row r="8378">
          <cell r="A8378" t="str">
            <v>Y9B50I486I</v>
          </cell>
          <cell r="B8378" t="str">
            <v>CAMALEONTE 5 AL-CAR 105tripVBR</v>
          </cell>
        </row>
        <row r="8379">
          <cell r="A8379" t="str">
            <v>Y9B50I586I</v>
          </cell>
          <cell r="B8379" t="str">
            <v>CAMALEONTE 5 AL-CAR 105tripVBR</v>
          </cell>
        </row>
        <row r="8380">
          <cell r="A8380" t="str">
            <v>Y9B50I586I</v>
          </cell>
          <cell r="B8380" t="str">
            <v>CAMALEONTE 5 AL-CAR 105tripVBR</v>
          </cell>
        </row>
        <row r="8381">
          <cell r="A8381" t="str">
            <v>Y9B50I586I</v>
          </cell>
          <cell r="B8381" t="str">
            <v>CAMALEONTE 5 AL-CAR 105tripVBR</v>
          </cell>
        </row>
        <row r="8382">
          <cell r="A8382" t="str">
            <v>Y9B52I48KW</v>
          </cell>
          <cell r="B8382" t="str">
            <v>CAMALEONTE 3 ALU PG LXtrip VBR</v>
          </cell>
        </row>
        <row r="8383">
          <cell r="A8383" t="str">
            <v>Y9B52I48KW</v>
          </cell>
          <cell r="B8383" t="str">
            <v>CAMALEONTE 3 ALU PG LXtrip VBR</v>
          </cell>
        </row>
        <row r="8384">
          <cell r="A8384" t="str">
            <v>Y9B52I48KW</v>
          </cell>
          <cell r="B8384" t="str">
            <v>CAMALEONTE 3 ALU PG LXtrip VBR</v>
          </cell>
        </row>
        <row r="8385">
          <cell r="A8385" t="str">
            <v>Y9B52I58KW</v>
          </cell>
          <cell r="B8385" t="str">
            <v>CAMALEONTE 3 ALU PG LXtrip VBR</v>
          </cell>
        </row>
        <row r="8386">
          <cell r="A8386" t="str">
            <v>Y9B52I58KW</v>
          </cell>
          <cell r="B8386" t="str">
            <v>CAMALEONTE 3 ALU PG LXtrip VBR</v>
          </cell>
        </row>
        <row r="8387">
          <cell r="A8387" t="str">
            <v>Y9B52I58KW</v>
          </cell>
          <cell r="B8387" t="str">
            <v>CAMALEONTE 3 ALU PG LXtrip VBR</v>
          </cell>
        </row>
        <row r="8388">
          <cell r="A8388" t="str">
            <v>Y9B55I48GH</v>
          </cell>
          <cell r="B8388" t="str">
            <v>CAMALEONTE 2 ALUPG DEO/ALI DIS</v>
          </cell>
        </row>
        <row r="8389">
          <cell r="A8389" t="str">
            <v>Y9B55I48GH</v>
          </cell>
          <cell r="B8389" t="str">
            <v>CAMALEONTE 2 ALUPG DEO/ALI DIS</v>
          </cell>
        </row>
        <row r="8390">
          <cell r="A8390" t="str">
            <v>Y9B55I48GH</v>
          </cell>
          <cell r="B8390" t="str">
            <v>CAMALEONTE 2 ALUPG DEO/ALI DIS</v>
          </cell>
        </row>
        <row r="8391">
          <cell r="A8391" t="str">
            <v>Y9B46I509W</v>
          </cell>
          <cell r="B8391" t="str">
            <v>B4P 928CARB MonoQ VELOCE COMP</v>
          </cell>
        </row>
        <row r="8392">
          <cell r="A8392" t="str">
            <v>Y9B46I509W</v>
          </cell>
          <cell r="B8392" t="str">
            <v>B4P 928CARB MonoQ VELOCE COMP</v>
          </cell>
        </row>
        <row r="8393">
          <cell r="A8393" t="str">
            <v>Y9B46I509W</v>
          </cell>
          <cell r="B8393" t="str">
            <v>B4P 928CARB MonoQ VELOCE COMP</v>
          </cell>
        </row>
        <row r="8394">
          <cell r="A8394" t="str">
            <v>Y9B41I579K</v>
          </cell>
          <cell r="B8394" t="str">
            <v>D2 CRONO TRIAT ALU ULTEGRA</v>
          </cell>
        </row>
        <row r="8395">
          <cell r="A8395" t="str">
            <v>Y9B41I579K</v>
          </cell>
          <cell r="B8395" t="str">
            <v>D2 CRONO TRIAT ALU ULTEGRA</v>
          </cell>
        </row>
        <row r="8396">
          <cell r="A8396" t="str">
            <v>Y9B41I579K</v>
          </cell>
          <cell r="B8396" t="str">
            <v>D2 CRONO TRIAT ALU ULTEGRA</v>
          </cell>
        </row>
        <row r="8397">
          <cell r="A8397" t="str">
            <v>Y9B41I599K</v>
          </cell>
          <cell r="B8397" t="str">
            <v>D2 CRONO TRIAT ALU ULTEGRA</v>
          </cell>
        </row>
        <row r="8398">
          <cell r="A8398" t="str">
            <v>Y9B41I599K</v>
          </cell>
          <cell r="B8398" t="str">
            <v>D2 CRONO TRIAT ALU ULTEGRA</v>
          </cell>
        </row>
        <row r="8399">
          <cell r="A8399" t="str">
            <v>Y9B41I599K</v>
          </cell>
          <cell r="B8399" t="str">
            <v>D2 CRONO TRIAT ALU ULTEGRA</v>
          </cell>
        </row>
        <row r="8400">
          <cell r="A8400" t="str">
            <v>Y9B68I486W</v>
          </cell>
          <cell r="B8400" t="str">
            <v>MUTT 6600 Alu/Shim SLX Deo/dis</v>
          </cell>
        </row>
        <row r="8401">
          <cell r="A8401" t="str">
            <v>Y9B68I486W</v>
          </cell>
          <cell r="B8401" t="str">
            <v>MUTT 6600 Alu/Shim SLX Deo/dis</v>
          </cell>
        </row>
        <row r="8402">
          <cell r="A8402" t="str">
            <v>Y9B68I486W</v>
          </cell>
          <cell r="B8402" t="str">
            <v>MUTT 6600 Alu/Shim SLX Deo/dis</v>
          </cell>
        </row>
        <row r="8403">
          <cell r="A8403" t="str">
            <v>Y9B68I436W</v>
          </cell>
          <cell r="B8403" t="str">
            <v>MUTT 6600 Alu/Shim SLX Deo/dis</v>
          </cell>
        </row>
        <row r="8404">
          <cell r="A8404" t="str">
            <v>Y9B68I436W</v>
          </cell>
          <cell r="B8404" t="str">
            <v>MUTT 6600 Alu/Shim SLX Deo/dis</v>
          </cell>
        </row>
        <row r="8405">
          <cell r="A8405" t="str">
            <v>Y9B68I436W</v>
          </cell>
          <cell r="B8405" t="str">
            <v>MUTT 6600 Alu/Shim SLX Deo/dis</v>
          </cell>
        </row>
        <row r="8406">
          <cell r="A8406" t="str">
            <v>Y9B68I536W</v>
          </cell>
          <cell r="B8406" t="str">
            <v>MUTT 6600 Alu/Shim SLX Deo/dis</v>
          </cell>
        </row>
        <row r="8407">
          <cell r="A8407" t="str">
            <v>Y9B68I536W</v>
          </cell>
          <cell r="B8407" t="str">
            <v>MUTT 6600 Alu/Shim SLX Deo/dis</v>
          </cell>
        </row>
        <row r="8408">
          <cell r="A8408" t="str">
            <v>Y9B68I536W</v>
          </cell>
          <cell r="B8408" t="str">
            <v>MUTT 6600 Alu/Shim SLX Deo/dis</v>
          </cell>
        </row>
        <row r="8409">
          <cell r="A8409" t="str">
            <v>Y9M8030001</v>
          </cell>
          <cell r="B8409" t="str">
            <v>KOMBI3 3V SILVER/SVART</v>
          </cell>
        </row>
        <row r="8410">
          <cell r="A8410" t="str">
            <v>Y9M8030001</v>
          </cell>
          <cell r="B8410" t="str">
            <v>KOMBI3 3V SILVER/SVART</v>
          </cell>
        </row>
        <row r="8411">
          <cell r="A8411" t="str">
            <v>Y9M8030001</v>
          </cell>
          <cell r="B8411" t="str">
            <v>KOMBI3 3V SILVER/SVART</v>
          </cell>
        </row>
        <row r="8412">
          <cell r="A8412" t="str">
            <v>Y9M8080001</v>
          </cell>
          <cell r="B8412" t="str">
            <v>KOMBI8 8V SILVER/SVART</v>
          </cell>
        </row>
        <row r="8413">
          <cell r="A8413" t="str">
            <v>Y9M8080001</v>
          </cell>
          <cell r="B8413" t="str">
            <v>KOMBI8 8V SILVER/SVART</v>
          </cell>
        </row>
        <row r="8414">
          <cell r="A8414" t="str">
            <v>Y9M8080001</v>
          </cell>
          <cell r="B8414" t="str">
            <v>KOMBI8 8V SILVER/SVART</v>
          </cell>
        </row>
        <row r="8415">
          <cell r="A8415" t="str">
            <v>YNC6825501</v>
          </cell>
          <cell r="B8415" t="str">
            <v>Deca 22vxl 55cm svart</v>
          </cell>
        </row>
        <row r="8416">
          <cell r="A8416" t="str">
            <v>YNC6825501</v>
          </cell>
          <cell r="B8416" t="str">
            <v>Deca 22vxl 55cm svart</v>
          </cell>
        </row>
        <row r="8417">
          <cell r="A8417" t="str">
            <v>YNC6825501</v>
          </cell>
          <cell r="B8417" t="str">
            <v>Deca 22vxl 55cm svart</v>
          </cell>
        </row>
        <row r="8418">
          <cell r="A8418" t="str">
            <v>YNC6924901</v>
          </cell>
          <cell r="B8418" t="str">
            <v>Deca 22vxl 49cm svart</v>
          </cell>
        </row>
        <row r="8419">
          <cell r="A8419" t="str">
            <v>YNC6924901</v>
          </cell>
          <cell r="B8419" t="str">
            <v>Deca 22vxl 49cm svart</v>
          </cell>
        </row>
        <row r="8420">
          <cell r="A8420" t="str">
            <v>YNC6924901</v>
          </cell>
          <cell r="B8420" t="str">
            <v>Deca 22vxl 49cm svart</v>
          </cell>
        </row>
        <row r="8421">
          <cell r="A8421" t="str">
            <v>Y9C6484901</v>
          </cell>
          <cell r="B8421" t="str">
            <v>ZEPTO CROSS 18V 49CM SVART/VIT</v>
          </cell>
        </row>
        <row r="8422">
          <cell r="A8422" t="str">
            <v>Y9C6484901</v>
          </cell>
          <cell r="B8422" t="str">
            <v>ZEPTO CROSS 18V 49CM SVART/VIT</v>
          </cell>
        </row>
        <row r="8423">
          <cell r="A8423" t="str">
            <v>Y9C6484901</v>
          </cell>
          <cell r="B8423" t="str">
            <v>ZEPTO CROSS 18V 49CM SVART/VIT</v>
          </cell>
        </row>
        <row r="8424">
          <cell r="A8424" t="str">
            <v>Y9C6485201</v>
          </cell>
          <cell r="B8424" t="str">
            <v>ZEPTO CROSS 18V 52CM SVART/VIT</v>
          </cell>
        </row>
        <row r="8425">
          <cell r="A8425" t="str">
            <v>Y9C6485201</v>
          </cell>
          <cell r="B8425" t="str">
            <v>ZEPTO CROSS 18V 52CM SVART/VIT</v>
          </cell>
        </row>
        <row r="8426">
          <cell r="A8426" t="str">
            <v>Y9C6485201</v>
          </cell>
          <cell r="B8426" t="str">
            <v>ZEPTO CROSS 18V 52CM SVART/VIT</v>
          </cell>
        </row>
        <row r="8427">
          <cell r="A8427" t="str">
            <v>Y9C6485501</v>
          </cell>
          <cell r="B8427" t="str">
            <v>ZEPTO CROSS 18V 55CM SVART/VIT</v>
          </cell>
        </row>
        <row r="8428">
          <cell r="A8428" t="str">
            <v>Y9C6485501</v>
          </cell>
          <cell r="B8428" t="str">
            <v>ZEPTO CROSS 18V 55CM SVART/VIT</v>
          </cell>
        </row>
        <row r="8429">
          <cell r="A8429" t="str">
            <v>Y9C6485501</v>
          </cell>
          <cell r="B8429" t="str">
            <v>ZEPTO CROSS 18V 55CM SVART/VIT</v>
          </cell>
        </row>
        <row r="8430">
          <cell r="A8430" t="str">
            <v>Y9C6485801</v>
          </cell>
          <cell r="B8430" t="str">
            <v>ZEPTO CROSS 18V 58CM SVART/VIT</v>
          </cell>
        </row>
        <row r="8431">
          <cell r="A8431" t="str">
            <v>Y9C6485801</v>
          </cell>
          <cell r="B8431" t="str">
            <v>ZEPTO CROSS 18V 58CM SVART/VIT</v>
          </cell>
        </row>
        <row r="8432">
          <cell r="A8432" t="str">
            <v>Y9C6485801</v>
          </cell>
          <cell r="B8432" t="str">
            <v>ZEPTO CROSS 18V 58CM SVART/VIT</v>
          </cell>
        </row>
        <row r="8433">
          <cell r="A8433" t="str">
            <v>Y9C6486101</v>
          </cell>
          <cell r="B8433" t="str">
            <v>ZEPTO CROSS 18V 61CM SVART/VIT</v>
          </cell>
        </row>
        <row r="8434">
          <cell r="A8434" t="str">
            <v>Y9C6486101</v>
          </cell>
          <cell r="B8434" t="str">
            <v>ZEPTO CROSS 18V 61CM SVART/VIT</v>
          </cell>
        </row>
        <row r="8435">
          <cell r="A8435" t="str">
            <v>Y9C6486101</v>
          </cell>
          <cell r="B8435" t="str">
            <v>ZEPTO CROSS 18V 61CM SVART/VIT</v>
          </cell>
        </row>
        <row r="8436">
          <cell r="A8436" t="str">
            <v>Y9D4473805</v>
          </cell>
          <cell r="B8436" t="str">
            <v>JUNIOR 447 24" 7V P 38CM SVART</v>
          </cell>
        </row>
        <row r="8437">
          <cell r="A8437" t="str">
            <v>Y9D4473805</v>
          </cell>
          <cell r="B8437" t="str">
            <v>JUNIOR 447 24" 7V P 38CM SVART</v>
          </cell>
        </row>
        <row r="8438">
          <cell r="A8438" t="str">
            <v>Y9D4473805</v>
          </cell>
          <cell r="B8438" t="str">
            <v>JUNIOR 447 24" 7V P 38CM SVART</v>
          </cell>
        </row>
        <row r="8439">
          <cell r="A8439" t="str">
            <v>Y9C7205101</v>
          </cell>
          <cell r="B8439" t="str">
            <v>NUVINCI HERR 51CM SVART</v>
          </cell>
        </row>
        <row r="8440">
          <cell r="A8440" t="str">
            <v>Y9C7205101</v>
          </cell>
          <cell r="B8440" t="str">
            <v>NUVINCI HERR 51CM SVART</v>
          </cell>
        </row>
        <row r="8441">
          <cell r="A8441" t="str">
            <v>Y9C7205101</v>
          </cell>
          <cell r="B8441" t="str">
            <v>NUVINCI HERR 51CM SVART</v>
          </cell>
        </row>
        <row r="8442">
          <cell r="A8442" t="str">
            <v>Y9C7205501</v>
          </cell>
          <cell r="B8442" t="str">
            <v>NUVINCI HERR 55CM SVART</v>
          </cell>
        </row>
        <row r="8443">
          <cell r="A8443" t="str">
            <v>Y9C7205501</v>
          </cell>
          <cell r="B8443" t="str">
            <v>NUVINCI HERR 55CM SVART</v>
          </cell>
        </row>
        <row r="8444">
          <cell r="A8444" t="str">
            <v>Y9C7205501</v>
          </cell>
          <cell r="B8444" t="str">
            <v>NUVINCI HERR 55CM SVART</v>
          </cell>
        </row>
        <row r="8445">
          <cell r="A8445" t="str">
            <v>Y9C7205901</v>
          </cell>
          <cell r="B8445" t="str">
            <v>NUVINCI HERR 59CM SVART</v>
          </cell>
        </row>
        <row r="8446">
          <cell r="A8446" t="str">
            <v>Y9C7205901</v>
          </cell>
          <cell r="B8446" t="str">
            <v>NUVINCI HERR 59CM SVART</v>
          </cell>
        </row>
        <row r="8447">
          <cell r="A8447" t="str">
            <v>Y9C7205901</v>
          </cell>
          <cell r="B8447" t="str">
            <v>NUVINCI HERR 59CM SVART</v>
          </cell>
        </row>
        <row r="8448">
          <cell r="A8448" t="str">
            <v>Y9C7305101</v>
          </cell>
          <cell r="B8448" t="str">
            <v>NUVINCI DAM 51CM SVART</v>
          </cell>
        </row>
        <row r="8449">
          <cell r="A8449" t="str">
            <v>Y9C7305101</v>
          </cell>
          <cell r="B8449" t="str">
            <v>NUVINCI DAM 51CM SVART</v>
          </cell>
        </row>
        <row r="8450">
          <cell r="A8450" t="str">
            <v>Y9C7305101</v>
          </cell>
          <cell r="B8450" t="str">
            <v>NUVINCI DAM 51CM SVART</v>
          </cell>
        </row>
        <row r="8451">
          <cell r="A8451" t="str">
            <v>Y9C7305501</v>
          </cell>
          <cell r="B8451" t="str">
            <v>NUVINCI DAM 55CM SVART</v>
          </cell>
        </row>
        <row r="8452">
          <cell r="A8452" t="str">
            <v>Y9C7305501</v>
          </cell>
          <cell r="B8452" t="str">
            <v>NUVINCI DAM 55CM SVART</v>
          </cell>
        </row>
        <row r="8453">
          <cell r="A8453" t="str">
            <v>Y9C7305501</v>
          </cell>
          <cell r="B8453" t="str">
            <v>NUVINCI DAM 55CM SVART</v>
          </cell>
        </row>
        <row r="8454">
          <cell r="A8454" t="str">
            <v>Y9C9575104</v>
          </cell>
          <cell r="B8454" t="str">
            <v>TOVE 7V D 51CM VIT BR-KORG</v>
          </cell>
        </row>
        <row r="8455">
          <cell r="A8455" t="str">
            <v>Y9C9575104</v>
          </cell>
          <cell r="B8455" t="str">
            <v>TOVE 7V D 51CM VIT BR-KORG</v>
          </cell>
        </row>
        <row r="8456">
          <cell r="A8456" t="str">
            <v>Y9C9575104</v>
          </cell>
          <cell r="B8456" t="str">
            <v>TOVE 7V D 51CM VIT BR-KORG</v>
          </cell>
        </row>
        <row r="8457">
          <cell r="A8457" t="str">
            <v>Y9M2335103</v>
          </cell>
          <cell r="B8457" t="str">
            <v>KARIN 3V D 51CM ROSA KORG</v>
          </cell>
        </row>
        <row r="8458">
          <cell r="A8458" t="str">
            <v>Y9M2335103</v>
          </cell>
          <cell r="B8458" t="str">
            <v>KARIN 3V D 51CM ROSA KORG</v>
          </cell>
        </row>
        <row r="8459">
          <cell r="A8459" t="str">
            <v>Y9M2335103</v>
          </cell>
          <cell r="B8459" t="str">
            <v>KARIN 3V D 51CM ROSA KORG</v>
          </cell>
        </row>
        <row r="8460">
          <cell r="A8460" t="str">
            <v>Y9C1474301</v>
          </cell>
          <cell r="B8460" t="str">
            <v>IRE DIRT 7V 43CM SVART</v>
          </cell>
        </row>
        <row r="8461">
          <cell r="A8461" t="str">
            <v>Y9C1474301</v>
          </cell>
          <cell r="B8461" t="str">
            <v>IRE DIRT 7V 43CM SVART</v>
          </cell>
        </row>
        <row r="8462">
          <cell r="A8462" t="str">
            <v>Y9C1474301</v>
          </cell>
          <cell r="B8462" t="str">
            <v>IRE DIRT 7V 43CM SVART</v>
          </cell>
        </row>
        <row r="8463">
          <cell r="A8463" t="str">
            <v>Y9C1474701</v>
          </cell>
          <cell r="B8463" t="str">
            <v>IRE DIRT 7V 47CM SVART</v>
          </cell>
        </row>
        <row r="8464">
          <cell r="A8464" t="str">
            <v>Y9C1474701</v>
          </cell>
          <cell r="B8464" t="str">
            <v>IRE DIRT 7V 47CM SVART</v>
          </cell>
        </row>
        <row r="8465">
          <cell r="A8465" t="str">
            <v>Y9C1474701</v>
          </cell>
          <cell r="B8465" t="str">
            <v>IRE DIRT 7V 47CM SVART</v>
          </cell>
        </row>
        <row r="8466">
          <cell r="A8466" t="str">
            <v>Y9C3015101</v>
          </cell>
          <cell r="B8466" t="str">
            <v>MUDDUS H 1V 51CM VIT METALLIC</v>
          </cell>
        </row>
        <row r="8467">
          <cell r="A8467" t="str">
            <v>Y9C3015101</v>
          </cell>
          <cell r="B8467" t="str">
            <v>MUDDUS H 1V 51CM VIT METALLIC</v>
          </cell>
        </row>
        <row r="8468">
          <cell r="A8468" t="str">
            <v>Y9C3015101</v>
          </cell>
          <cell r="B8468" t="str">
            <v>MUDDUS H 1V 51CM VIT METALLIC</v>
          </cell>
        </row>
        <row r="8469">
          <cell r="A8469" t="str">
            <v>Y9C3015501</v>
          </cell>
          <cell r="B8469" t="str">
            <v>MUDDUS H 1V 55CM VIT METALLIC</v>
          </cell>
        </row>
        <row r="8470">
          <cell r="A8470" t="str">
            <v>Y9C3015501</v>
          </cell>
          <cell r="B8470" t="str">
            <v>MUDDUS H 1V 55CM VIT METALLIC</v>
          </cell>
        </row>
        <row r="8471">
          <cell r="A8471" t="str">
            <v>Y9C3015501</v>
          </cell>
          <cell r="B8471" t="str">
            <v>MUDDUS H 1V 55CM VIT METALLIC</v>
          </cell>
        </row>
        <row r="8472">
          <cell r="A8472" t="str">
            <v>Y9C3015901</v>
          </cell>
          <cell r="B8472" t="str">
            <v>MUDDUS H 1V 59CM VIT METALLIC</v>
          </cell>
        </row>
        <row r="8473">
          <cell r="A8473" t="str">
            <v>Y9C3015901</v>
          </cell>
          <cell r="B8473" t="str">
            <v>MUDDUS H 1V 59CM VIT METALLIC</v>
          </cell>
        </row>
        <row r="8474">
          <cell r="A8474" t="str">
            <v>Y9C3015901</v>
          </cell>
          <cell r="B8474" t="str">
            <v>MUDDUS H 1V 59CM VIT METALLIC</v>
          </cell>
        </row>
        <row r="8475">
          <cell r="A8475" t="str">
            <v>Y9C3016201</v>
          </cell>
          <cell r="B8475" t="str">
            <v>MUDDUS H 1V 62CM VIT METALLIC</v>
          </cell>
        </row>
        <row r="8476">
          <cell r="A8476" t="str">
            <v>Y9C3016201</v>
          </cell>
          <cell r="B8476" t="str">
            <v>MUDDUS H 1V 62CM VIT METALLIC</v>
          </cell>
        </row>
        <row r="8477">
          <cell r="A8477" t="str">
            <v>Y9C3016201</v>
          </cell>
          <cell r="B8477" t="str">
            <v>MUDDUS H 1V 62CM VIT METALLIC</v>
          </cell>
        </row>
        <row r="8478">
          <cell r="A8478" t="str">
            <v>Y9B01I579A</v>
          </cell>
          <cell r="B8478" t="str">
            <v>HoC 928CARB SL UD RECORD</v>
          </cell>
        </row>
        <row r="8479">
          <cell r="A8479" t="str">
            <v>Y9B01I579A</v>
          </cell>
          <cell r="B8479" t="str">
            <v>HoC 928CARB SL UD RECORD</v>
          </cell>
        </row>
        <row r="8480">
          <cell r="A8480" t="str">
            <v>Y9B01I579A</v>
          </cell>
          <cell r="B8480" t="str">
            <v>HoC 928CARB SL UD RECORD</v>
          </cell>
        </row>
        <row r="8481">
          <cell r="A8481" t="str">
            <v>Y9B36I478C</v>
          </cell>
          <cell r="B8481" t="str">
            <v>DAMABIANCA T-cube ULTEGmixCOMP</v>
          </cell>
        </row>
        <row r="8482">
          <cell r="A8482" t="str">
            <v>Y9B36I478C</v>
          </cell>
          <cell r="B8482" t="str">
            <v>DAMABIANCA T-cube ULTEGmixCOMP</v>
          </cell>
        </row>
        <row r="8483">
          <cell r="A8483" t="str">
            <v>Y9B36I478C</v>
          </cell>
          <cell r="B8483" t="str">
            <v>DAMABIANCA T-cube ULTEGmixCOMP</v>
          </cell>
        </row>
        <row r="8484">
          <cell r="A8484" t="str">
            <v>Y9C5135101</v>
          </cell>
          <cell r="B8484" t="str">
            <v>LOVE PARK 3 D 51 SVART SR-KORG</v>
          </cell>
        </row>
        <row r="8485">
          <cell r="A8485" t="str">
            <v>Y9C5135101</v>
          </cell>
          <cell r="B8485" t="str">
            <v>LOVE PARK 3 D 51 SVART SR-KORG</v>
          </cell>
        </row>
        <row r="8486">
          <cell r="A8486" t="str">
            <v>Y9C5135101</v>
          </cell>
          <cell r="B8486" t="str">
            <v>LOVE PARK 3 D 51 SVART SR-KORG</v>
          </cell>
        </row>
        <row r="8487">
          <cell r="A8487" t="str">
            <v>Y9C5135102</v>
          </cell>
          <cell r="B8487" t="str">
            <v>LOVE PARK 3V D 51 ROSA RR-KORG</v>
          </cell>
        </row>
        <row r="8488">
          <cell r="A8488" t="str">
            <v>Y9C5135102</v>
          </cell>
          <cell r="B8488" t="str">
            <v>LOVE PARK 3V D 51 ROSA RR-KORG</v>
          </cell>
        </row>
        <row r="8489">
          <cell r="A8489" t="str">
            <v>Y9C5135102</v>
          </cell>
          <cell r="B8489" t="str">
            <v>LOVE PARK 3V D 51 ROSA RR-KORG</v>
          </cell>
        </row>
        <row r="8490">
          <cell r="A8490" t="str">
            <v>Y9C5235101</v>
          </cell>
          <cell r="B8490" t="str">
            <v>APPLE BAY 3V H 51 SVA PAKETHFR</v>
          </cell>
        </row>
        <row r="8491">
          <cell r="A8491" t="str">
            <v>Y9C5235101</v>
          </cell>
          <cell r="B8491" t="str">
            <v>APPLE BAY 3V H 51 SVA PAKETHFR</v>
          </cell>
        </row>
        <row r="8492">
          <cell r="A8492" t="str">
            <v>Y9C5235101</v>
          </cell>
          <cell r="B8492" t="str">
            <v>APPLE BAY 3V H 51 SVA PAKETHFR</v>
          </cell>
        </row>
        <row r="8493">
          <cell r="A8493" t="str">
            <v>Y9C5235501</v>
          </cell>
          <cell r="B8493" t="str">
            <v>APPLE BAY 3V H 55 SVA PAKETHFR</v>
          </cell>
        </row>
        <row r="8494">
          <cell r="A8494" t="str">
            <v>Y9C5235501</v>
          </cell>
          <cell r="B8494" t="str">
            <v>APPLE BAY 3V H 55 SVA PAKETHFR</v>
          </cell>
        </row>
        <row r="8495">
          <cell r="A8495" t="str">
            <v>Y9C5235501</v>
          </cell>
          <cell r="B8495" t="str">
            <v>APPLE BAY 3V H 55 SVA PAKETHFR</v>
          </cell>
        </row>
        <row r="8496">
          <cell r="A8496" t="str">
            <v>Y9C4033002</v>
          </cell>
          <cell r="B8496" t="str">
            <v>NARRE 20" 3V P 30CM MATT SVART</v>
          </cell>
        </row>
        <row r="8497">
          <cell r="A8497" t="str">
            <v>Y9C4033002</v>
          </cell>
          <cell r="B8497" t="str">
            <v>NARRE 20" 3V P 30CM MATT SVART</v>
          </cell>
        </row>
        <row r="8498">
          <cell r="A8498" t="str">
            <v>Y9C4033002</v>
          </cell>
          <cell r="B8498" t="str">
            <v>NARRE 20" 3V P 30CM MATT SVART</v>
          </cell>
        </row>
        <row r="8499">
          <cell r="A8499" t="str">
            <v>YNC6C34801</v>
          </cell>
          <cell r="B8499" t="str">
            <v>Zepto Comp 22vxl 48cm svart</v>
          </cell>
        </row>
        <row r="8500">
          <cell r="A8500" t="str">
            <v>YNC6C34801</v>
          </cell>
          <cell r="B8500" t="str">
            <v>Zepto Comp 22vxl 48cm svart</v>
          </cell>
        </row>
        <row r="8501">
          <cell r="A8501" t="str">
            <v>YNC6C34801</v>
          </cell>
          <cell r="B8501" t="str">
            <v>Zepto Comp 22vxl 48cm svart</v>
          </cell>
        </row>
        <row r="8502">
          <cell r="A8502" t="str">
            <v>YNC6C35601</v>
          </cell>
          <cell r="B8502" t="str">
            <v>Zepto Comp 22vxl 56cm svart</v>
          </cell>
        </row>
        <row r="8503">
          <cell r="A8503" t="str">
            <v>YNC6C35601</v>
          </cell>
          <cell r="B8503" t="str">
            <v>Zepto Comp 22vxl 56cm svart</v>
          </cell>
        </row>
        <row r="8504">
          <cell r="A8504" t="str">
            <v>YNC6C35601</v>
          </cell>
          <cell r="B8504" t="str">
            <v>Zepto Comp 22vxl 56cm svart</v>
          </cell>
        </row>
        <row r="8505">
          <cell r="A8505" t="str">
            <v>YNC6C36001</v>
          </cell>
          <cell r="B8505" t="str">
            <v>Zepto Comp 22vxl 60cm svart</v>
          </cell>
        </row>
        <row r="8506">
          <cell r="A8506" t="str">
            <v>YNC6C36001</v>
          </cell>
          <cell r="B8506" t="str">
            <v>Zepto Comp 22vxl 60cm svart</v>
          </cell>
        </row>
        <row r="8507">
          <cell r="A8507" t="str">
            <v>YNC6C36001</v>
          </cell>
          <cell r="B8507" t="str">
            <v>Zepto Comp 22vxl 60cm svart</v>
          </cell>
        </row>
        <row r="8508">
          <cell r="A8508" t="str">
            <v>YNC6C44801</v>
          </cell>
          <cell r="B8508" t="str">
            <v>Zepto Sport 18vxl 48cm silver</v>
          </cell>
        </row>
        <row r="8509">
          <cell r="A8509" t="str">
            <v>YNC6C44801</v>
          </cell>
          <cell r="B8509" t="str">
            <v>Zepto Sport 18vxl 48cm silver</v>
          </cell>
        </row>
        <row r="8510">
          <cell r="A8510" t="str">
            <v>YNC6C44801</v>
          </cell>
          <cell r="B8510" t="str">
            <v>Zepto Sport 18vxl 48cm silver</v>
          </cell>
        </row>
        <row r="8511">
          <cell r="A8511" t="str">
            <v>YNC6C45601</v>
          </cell>
          <cell r="B8511" t="str">
            <v>Zepto Sport 18vxl 56cm silver</v>
          </cell>
        </row>
        <row r="8512">
          <cell r="A8512" t="str">
            <v>YNC6C45601</v>
          </cell>
          <cell r="B8512" t="str">
            <v>Zepto Sport 18vxl 56cm silver</v>
          </cell>
        </row>
        <row r="8513">
          <cell r="A8513" t="str">
            <v>YNC6C45601</v>
          </cell>
          <cell r="B8513" t="str">
            <v>Zepto Sport 18vxl 56cm silver</v>
          </cell>
        </row>
        <row r="8514">
          <cell r="A8514" t="str">
            <v>YNC6C46001</v>
          </cell>
          <cell r="B8514" t="str">
            <v>Zepto Sport 18vxl 60cm silver</v>
          </cell>
        </row>
        <row r="8515">
          <cell r="A8515" t="str">
            <v>YNC6C46001</v>
          </cell>
          <cell r="B8515" t="str">
            <v>Zepto Sport 18vxl 60cm silver</v>
          </cell>
        </row>
        <row r="8516">
          <cell r="A8516" t="str">
            <v>YNC6C46001</v>
          </cell>
          <cell r="B8516" t="str">
            <v>Zepto Sport 18vxl 60cm silver</v>
          </cell>
        </row>
        <row r="8517">
          <cell r="A8517" t="str">
            <v>Y9C4533803</v>
          </cell>
          <cell r="B8517" t="str">
            <v>RAN 24" 3V F 38CM SVART/RÖD</v>
          </cell>
        </row>
        <row r="8518">
          <cell r="A8518" t="str">
            <v>Y9C4533803</v>
          </cell>
          <cell r="B8518" t="str">
            <v>RAN 24" 3V F 38CM SVART/RÖD</v>
          </cell>
        </row>
        <row r="8519">
          <cell r="A8519" t="str">
            <v>Y9C4533803</v>
          </cell>
          <cell r="B8519" t="str">
            <v>RAN 24" 3V F 38CM SVART/RÖD</v>
          </cell>
        </row>
        <row r="8520">
          <cell r="A8520" t="str">
            <v>YEC7285101</v>
          </cell>
          <cell r="B8520" t="str">
            <v>TARFEK 8V H 51CM SVART</v>
          </cell>
        </row>
        <row r="8521">
          <cell r="A8521" t="str">
            <v>YEC7285101</v>
          </cell>
          <cell r="B8521" t="str">
            <v>TARFEK 8V H 51CM SVART</v>
          </cell>
        </row>
        <row r="8522">
          <cell r="A8522" t="str">
            <v>YEC7285101</v>
          </cell>
          <cell r="B8522" t="str">
            <v>TARFEK 8V H 51CM SVART</v>
          </cell>
        </row>
        <row r="8523">
          <cell r="A8523" t="str">
            <v>YEC7285501</v>
          </cell>
          <cell r="B8523" t="str">
            <v>TARFEK 8V H 55CM SVART</v>
          </cell>
        </row>
        <row r="8524">
          <cell r="A8524" t="str">
            <v>YEC7285501</v>
          </cell>
          <cell r="B8524" t="str">
            <v>TARFEK 8V H 55CM SVART</v>
          </cell>
        </row>
        <row r="8525">
          <cell r="A8525" t="str">
            <v>YEC7285501</v>
          </cell>
          <cell r="B8525" t="str">
            <v>TARFEK 8V H 55CM SVART</v>
          </cell>
        </row>
        <row r="8526">
          <cell r="A8526" t="str">
            <v>YEC7385101</v>
          </cell>
          <cell r="B8526" t="str">
            <v>RISSA 8V D 51CM SVART</v>
          </cell>
        </row>
        <row r="8527">
          <cell r="A8527" t="str">
            <v>YEC7385101</v>
          </cell>
          <cell r="B8527" t="str">
            <v>RISSA 8V D 51CM SVART</v>
          </cell>
        </row>
        <row r="8528">
          <cell r="A8528" t="str">
            <v>YEC7385101</v>
          </cell>
          <cell r="B8528" t="str">
            <v>RISSA 8V D 51CM SVART</v>
          </cell>
        </row>
        <row r="8529">
          <cell r="A8529" t="str">
            <v>YEC7385501</v>
          </cell>
          <cell r="B8529" t="str">
            <v>RISSA 8V D 55CM SVART</v>
          </cell>
        </row>
        <row r="8530">
          <cell r="A8530" t="str">
            <v>YEC7385501</v>
          </cell>
          <cell r="B8530" t="str">
            <v>RISSA 8V D 55CM SVART</v>
          </cell>
        </row>
        <row r="8531">
          <cell r="A8531" t="str">
            <v>YEC7385501</v>
          </cell>
          <cell r="B8531" t="str">
            <v>RISSA 8V D 55CM SVART</v>
          </cell>
        </row>
        <row r="8532">
          <cell r="A8532" t="str">
            <v>YEC9575101</v>
          </cell>
          <cell r="B8532" t="str">
            <v>TOVE 957 7V D 51CM SV SR-KORG</v>
          </cell>
        </row>
        <row r="8533">
          <cell r="A8533" t="str">
            <v>YEC9575101</v>
          </cell>
          <cell r="B8533" t="str">
            <v>TOVE 957 7V D 51CM SV SR-KORG</v>
          </cell>
        </row>
        <row r="8534">
          <cell r="A8534" t="str">
            <v>YEC9575101</v>
          </cell>
          <cell r="B8534" t="str">
            <v>TOVE 957 7V D 51CM SV SR-KORG</v>
          </cell>
        </row>
        <row r="8535">
          <cell r="A8535" t="str">
            <v>YEM5135101</v>
          </cell>
          <cell r="B8535" t="str">
            <v>EL-ASSISTERAD 3V D 51CM SVART</v>
          </cell>
        </row>
        <row r="8536">
          <cell r="A8536" t="str">
            <v>YEM5135101</v>
          </cell>
          <cell r="B8536" t="str">
            <v>EL-ASSISTERAD 3V D 51CM SVART</v>
          </cell>
        </row>
        <row r="8537">
          <cell r="A8537" t="str">
            <v>YEM5135101</v>
          </cell>
          <cell r="B8537" t="str">
            <v>EL-ASSISTERAD 3V D 51CM SVART</v>
          </cell>
        </row>
        <row r="8538">
          <cell r="A8538" t="str">
            <v>YEM2735137</v>
          </cell>
          <cell r="B8538" t="str">
            <v>e-Karin 3vxl svart 51cm 2019</v>
          </cell>
        </row>
        <row r="8539">
          <cell r="A8539" t="str">
            <v>YEM2735137</v>
          </cell>
          <cell r="B8539" t="str">
            <v>e-Karin 3vxl svart 51cm 2019</v>
          </cell>
        </row>
        <row r="8540">
          <cell r="A8540" t="str">
            <v>YEM2735137</v>
          </cell>
          <cell r="B8540" t="str">
            <v>e-Karin 3vxl svart 51cm 2019</v>
          </cell>
        </row>
        <row r="8541">
          <cell r="A8541" t="str">
            <v>YEM2735138</v>
          </cell>
          <cell r="B8541" t="str">
            <v>e-Karin 3vxl silver 51cm 2019</v>
          </cell>
        </row>
        <row r="8542">
          <cell r="A8542" t="str">
            <v>YEM2735138</v>
          </cell>
          <cell r="B8542" t="str">
            <v>e-Karin 3vxl silver 51cm 2019</v>
          </cell>
        </row>
        <row r="8543">
          <cell r="A8543" t="str">
            <v>YEM2735138</v>
          </cell>
          <cell r="B8543" t="str">
            <v>e-Karin 3vxl silver 51cm 2019</v>
          </cell>
        </row>
        <row r="8544">
          <cell r="A8544" t="str">
            <v>Y0C6285201</v>
          </cell>
          <cell r="B8544" t="str">
            <v>DECA 18V 52CM SVART/RÖD</v>
          </cell>
        </row>
        <row r="8545">
          <cell r="A8545" t="str">
            <v>Y0C6285201</v>
          </cell>
          <cell r="B8545" t="str">
            <v>DECA 18V 52CM SVART/RÖD</v>
          </cell>
        </row>
        <row r="8546">
          <cell r="A8546" t="str">
            <v>Y0C6285201</v>
          </cell>
          <cell r="B8546" t="str">
            <v>DECA 18V 52CM SVART/RÖD</v>
          </cell>
        </row>
        <row r="8547">
          <cell r="A8547" t="str">
            <v>Y0C6285501</v>
          </cell>
          <cell r="B8547" t="str">
            <v>DECA 18V 55CM SVART/RÖD</v>
          </cell>
        </row>
        <row r="8548">
          <cell r="A8548" t="str">
            <v>Y0C6285501</v>
          </cell>
          <cell r="B8548" t="str">
            <v>DECA 18V 55CM SVART/RÖD</v>
          </cell>
        </row>
        <row r="8549">
          <cell r="A8549" t="str">
            <v>Y0C6285501</v>
          </cell>
          <cell r="B8549" t="str">
            <v>DECA 18V 55CM SVART/RÖD</v>
          </cell>
        </row>
        <row r="8550">
          <cell r="A8550" t="str">
            <v>Y0C6285801</v>
          </cell>
          <cell r="B8550" t="str">
            <v>DECA 18V 58CM SVART/RÖD</v>
          </cell>
        </row>
        <row r="8551">
          <cell r="A8551" t="str">
            <v>Y0C6285801</v>
          </cell>
          <cell r="B8551" t="str">
            <v>DECA 18V 58CM SVART/RÖD</v>
          </cell>
        </row>
        <row r="8552">
          <cell r="A8552" t="str">
            <v>Y0C6285801</v>
          </cell>
          <cell r="B8552" t="str">
            <v>DECA 18V 58CM SVART/RÖD</v>
          </cell>
        </row>
        <row r="8553">
          <cell r="A8553" t="str">
            <v>Y0C6286101</v>
          </cell>
          <cell r="B8553" t="str">
            <v>DECA 18V 61CM SVART/RÖD</v>
          </cell>
        </row>
        <row r="8554">
          <cell r="A8554" t="str">
            <v>Y0C6286101</v>
          </cell>
          <cell r="B8554" t="str">
            <v>DECA 18V 61CM SVART/RÖD</v>
          </cell>
        </row>
        <row r="8555">
          <cell r="A8555" t="str">
            <v>Y0C6286101</v>
          </cell>
          <cell r="B8555" t="str">
            <v>DECA 18V 61CM SVART/RÖD</v>
          </cell>
        </row>
        <row r="8556">
          <cell r="A8556" t="str">
            <v>Y0C3445101</v>
          </cell>
          <cell r="B8556" t="str">
            <v>HELAG 24V H 51CM  VIT</v>
          </cell>
        </row>
        <row r="8557">
          <cell r="A8557" t="str">
            <v>Y0C3445101</v>
          </cell>
          <cell r="B8557" t="str">
            <v>HELAG 24V H 51CM  VIT</v>
          </cell>
        </row>
        <row r="8558">
          <cell r="A8558" t="str">
            <v>Y0C3445101</v>
          </cell>
          <cell r="B8558" t="str">
            <v>HELAG 24V H 51CM  VIT</v>
          </cell>
        </row>
        <row r="8559">
          <cell r="A8559" t="str">
            <v>Y0C3445501</v>
          </cell>
          <cell r="B8559" t="str">
            <v>HELAG 24V H 55CM  VIT</v>
          </cell>
        </row>
        <row r="8560">
          <cell r="A8560" t="str">
            <v>Y0C3445501</v>
          </cell>
          <cell r="B8560" t="str">
            <v>HELAG 24V H 55CM  VIT</v>
          </cell>
        </row>
        <row r="8561">
          <cell r="A8561" t="str">
            <v>Y0C3445501</v>
          </cell>
          <cell r="B8561" t="str">
            <v>HELAG 24V H 55CM  VIT</v>
          </cell>
        </row>
        <row r="8562">
          <cell r="A8562" t="str">
            <v>Y0C3445901</v>
          </cell>
          <cell r="B8562" t="str">
            <v>HELAG 24V H 59CM  VIT</v>
          </cell>
        </row>
        <row r="8563">
          <cell r="A8563" t="str">
            <v>Y0C3445901</v>
          </cell>
          <cell r="B8563" t="str">
            <v>HELAG 24V H 59CM  VIT</v>
          </cell>
        </row>
        <row r="8564">
          <cell r="A8564" t="str">
            <v>Y0C3445901</v>
          </cell>
          <cell r="B8564" t="str">
            <v>HELAG 24V H 59CM  VIT</v>
          </cell>
        </row>
        <row r="8565">
          <cell r="A8565" t="str">
            <v>Y0C3545101</v>
          </cell>
          <cell r="B8565" t="str">
            <v>ANARIS 24V D 51 CM VIT</v>
          </cell>
        </row>
        <row r="8566">
          <cell r="A8566" t="str">
            <v>Y0C3545101</v>
          </cell>
          <cell r="B8566" t="str">
            <v>ANARIS 24V D 51 CM VIT</v>
          </cell>
        </row>
        <row r="8567">
          <cell r="A8567" t="str">
            <v>Y0C3545101</v>
          </cell>
          <cell r="B8567" t="str">
            <v>ANARIS 24V D 51 CM VIT</v>
          </cell>
        </row>
        <row r="8568">
          <cell r="A8568" t="str">
            <v>Y0C3645101</v>
          </cell>
          <cell r="B8568" t="str">
            <v>STARREN 24s H 51CM SVART</v>
          </cell>
        </row>
        <row r="8569">
          <cell r="A8569" t="str">
            <v>Y0C3645101</v>
          </cell>
          <cell r="B8569" t="str">
            <v>STARREN 24s H 51CM SVART</v>
          </cell>
        </row>
        <row r="8570">
          <cell r="A8570" t="str">
            <v>Y0C3645101</v>
          </cell>
          <cell r="B8570" t="str">
            <v>STARREN 24s H 51CM SVART</v>
          </cell>
        </row>
        <row r="8571">
          <cell r="A8571" t="str">
            <v>Y0C3645501</v>
          </cell>
          <cell r="B8571" t="str">
            <v>STARREN 24s H 55CM SVART</v>
          </cell>
        </row>
        <row r="8572">
          <cell r="A8572" t="str">
            <v>Y0C3645501</v>
          </cell>
          <cell r="B8572" t="str">
            <v>STARREN 24s H 55CM SVART</v>
          </cell>
        </row>
        <row r="8573">
          <cell r="A8573" t="str">
            <v>Y0C3645501</v>
          </cell>
          <cell r="B8573" t="str">
            <v>STARREN 24s H 55CM SVART</v>
          </cell>
        </row>
        <row r="8574">
          <cell r="A8574" t="str">
            <v>Y0C3745101</v>
          </cell>
          <cell r="B8574" t="str">
            <v>ÅKULLA 24V D 51 CM SVART</v>
          </cell>
        </row>
        <row r="8575">
          <cell r="A8575" t="str">
            <v>Y0C3745101</v>
          </cell>
          <cell r="B8575" t="str">
            <v>ÅKULLA 24V D 51 CM SVART</v>
          </cell>
        </row>
        <row r="8576">
          <cell r="A8576" t="str">
            <v>Y0C3745101</v>
          </cell>
          <cell r="B8576" t="str">
            <v>ÅKULLA 24V D 51 CM SVART</v>
          </cell>
        </row>
        <row r="8577">
          <cell r="A8577" t="str">
            <v>YEM2334701</v>
          </cell>
          <cell r="B8577" t="str">
            <v>KARIN 3V D 47CM SVART KORG</v>
          </cell>
        </row>
        <row r="8578">
          <cell r="A8578" t="str">
            <v>YEM2334701</v>
          </cell>
          <cell r="B8578" t="str">
            <v>KARIN 3V D 47CM SVART KORG</v>
          </cell>
        </row>
        <row r="8579">
          <cell r="A8579" t="str">
            <v>YEM2334701</v>
          </cell>
          <cell r="B8579" t="str">
            <v>KARIN 3V D 47CM SVART KORG</v>
          </cell>
        </row>
        <row r="8580">
          <cell r="A8580" t="str">
            <v>YEM2334703</v>
          </cell>
          <cell r="B8580" t="str">
            <v>KARIN 3V D 47CM ROSA  KORG</v>
          </cell>
        </row>
        <row r="8581">
          <cell r="A8581" t="str">
            <v>YEM2334703</v>
          </cell>
          <cell r="B8581" t="str">
            <v>KARIN 3V D 47CM ROSA  KORG</v>
          </cell>
        </row>
        <row r="8582">
          <cell r="A8582" t="str">
            <v>YEM2334703</v>
          </cell>
          <cell r="B8582" t="str">
            <v>KARIN 3V D 47CM ROSA  KORG</v>
          </cell>
        </row>
        <row r="8583">
          <cell r="A8583" t="str">
            <v>YEM2334704</v>
          </cell>
          <cell r="B8583" t="str">
            <v>KARIN 3V D 47CM BLÅ/RÖD KORG</v>
          </cell>
        </row>
        <row r="8584">
          <cell r="A8584" t="str">
            <v>YEM2334704</v>
          </cell>
          <cell r="B8584" t="str">
            <v>KARIN 3V D 47CM BLÅ/RÖD KORG</v>
          </cell>
        </row>
        <row r="8585">
          <cell r="A8585" t="str">
            <v>YEM2334704</v>
          </cell>
          <cell r="B8585" t="str">
            <v>KARIN 3V D 47CM BLÅ/RÖD KORG</v>
          </cell>
        </row>
        <row r="8586">
          <cell r="A8586" t="str">
            <v>Y0C3545501</v>
          </cell>
          <cell r="B8586" t="str">
            <v>ANARIS 24V D 55 CM VIT</v>
          </cell>
        </row>
        <row r="8587">
          <cell r="A8587" t="str">
            <v>Y0C3545501</v>
          </cell>
          <cell r="B8587" t="str">
            <v>ANARIS 24V D 55 CM VIT</v>
          </cell>
        </row>
        <row r="8588">
          <cell r="A8588" t="str">
            <v>Y0C3545501</v>
          </cell>
          <cell r="B8588" t="str">
            <v>ANARIS 24V D 55 CM VIT</v>
          </cell>
        </row>
        <row r="8589">
          <cell r="A8589" t="str">
            <v>Y0C3645901</v>
          </cell>
          <cell r="B8589" t="str">
            <v>STARREN 24s H 59CM SVART</v>
          </cell>
        </row>
        <row r="8590">
          <cell r="A8590" t="str">
            <v>Y0C3645901</v>
          </cell>
          <cell r="B8590" t="str">
            <v>STARREN 24s H 59CM SVART</v>
          </cell>
        </row>
        <row r="8591">
          <cell r="A8591" t="str">
            <v>Y0C3645901</v>
          </cell>
          <cell r="B8591" t="str">
            <v>STARREN 24s H 59CM SVART</v>
          </cell>
        </row>
        <row r="8592">
          <cell r="A8592" t="str">
            <v>Y0C3745501</v>
          </cell>
          <cell r="B8592" t="str">
            <v>ÅKULLA 24V D 55 CM SVART</v>
          </cell>
        </row>
        <row r="8593">
          <cell r="A8593" t="str">
            <v>Y0C3745501</v>
          </cell>
          <cell r="B8593" t="str">
            <v>ÅKULLA 24V D 55 CM SVART</v>
          </cell>
        </row>
        <row r="8594">
          <cell r="A8594" t="str">
            <v>Y0C3745501</v>
          </cell>
          <cell r="B8594" t="str">
            <v>ÅKULLA 24V D 55 CM SVART</v>
          </cell>
        </row>
        <row r="8595">
          <cell r="A8595" t="str">
            <v>YEC7285101-E</v>
          </cell>
          <cell r="B8595" t="str">
            <v>EL-ASSISTERAD 728 8V H 51CM SV</v>
          </cell>
        </row>
        <row r="8596">
          <cell r="A8596" t="str">
            <v>YEC7285101-E</v>
          </cell>
          <cell r="B8596" t="str">
            <v>EL-ASSISTERAD 728 8V H 51CM SV</v>
          </cell>
        </row>
        <row r="8597">
          <cell r="A8597" t="str">
            <v>YEC7285101-E</v>
          </cell>
          <cell r="B8597" t="str">
            <v>EL-ASSISTERAD 728 8V H 51CM SV</v>
          </cell>
        </row>
        <row r="8598">
          <cell r="A8598" t="str">
            <v>YEC7285501-E</v>
          </cell>
          <cell r="B8598" t="str">
            <v>EL-ASSISTERAD 728 8V H 55CM SV</v>
          </cell>
        </row>
        <row r="8599">
          <cell r="A8599" t="str">
            <v>YEC7285501-E</v>
          </cell>
          <cell r="B8599" t="str">
            <v>EL-ASSISTERAD 728 8V H 55CM SV</v>
          </cell>
        </row>
        <row r="8600">
          <cell r="A8600" t="str">
            <v>YEC7285501-E</v>
          </cell>
          <cell r="B8600" t="str">
            <v>EL-ASSISTERAD 728 8V H 55CM SV</v>
          </cell>
        </row>
        <row r="8601">
          <cell r="A8601" t="str">
            <v>YEC7385101-E</v>
          </cell>
          <cell r="B8601" t="str">
            <v>EL-ASSISTERAD 8V D 51CM SVART</v>
          </cell>
        </row>
        <row r="8602">
          <cell r="A8602" t="str">
            <v>YEC7385101-E</v>
          </cell>
          <cell r="B8602" t="str">
            <v>EL-ASSISTERAD 8V D 51CM SVART</v>
          </cell>
        </row>
        <row r="8603">
          <cell r="A8603" t="str">
            <v>YEC7385101-E</v>
          </cell>
          <cell r="B8603" t="str">
            <v>EL-ASSISTERAD 8V D 51CM SVART</v>
          </cell>
        </row>
        <row r="8604">
          <cell r="A8604" t="str">
            <v>YEC9575101-E</v>
          </cell>
          <cell r="B8604" t="str">
            <v>EL-ASSISTERAD 957 8V D 51CM SV</v>
          </cell>
        </row>
        <row r="8605">
          <cell r="A8605" t="str">
            <v>YEC9575101-E</v>
          </cell>
          <cell r="B8605" t="str">
            <v>EL-ASSISTERAD 957 8V D 51CM SV</v>
          </cell>
        </row>
        <row r="8606">
          <cell r="A8606" t="str">
            <v>YEC9575101-E</v>
          </cell>
          <cell r="B8606" t="str">
            <v>EL-ASSISTERAD 957 8V D 51CM SV</v>
          </cell>
        </row>
        <row r="8607">
          <cell r="A8607" t="str">
            <v>YEM2335101</v>
          </cell>
          <cell r="B8607" t="str">
            <v>KARIN 3V D 51CM SVART KORG</v>
          </cell>
        </row>
        <row r="8608">
          <cell r="A8608" t="str">
            <v>YEM2335101</v>
          </cell>
          <cell r="B8608" t="str">
            <v>KARIN 3V D 51CM SVART KORG</v>
          </cell>
        </row>
        <row r="8609">
          <cell r="A8609" t="str">
            <v>YEM2335101</v>
          </cell>
          <cell r="B8609" t="str">
            <v>KARIN 3V D 51CM SVART KORG</v>
          </cell>
        </row>
        <row r="8610">
          <cell r="A8610" t="str">
            <v>YEM2335102</v>
          </cell>
          <cell r="B8610" t="str">
            <v>KARIN 3V D 51CM RÖD KORG</v>
          </cell>
        </row>
        <row r="8611">
          <cell r="A8611" t="str">
            <v>YEM2335102</v>
          </cell>
          <cell r="B8611" t="str">
            <v>KARIN 3V D 51CM RÖD KORG</v>
          </cell>
        </row>
        <row r="8612">
          <cell r="A8612" t="str">
            <v>YEM2335102</v>
          </cell>
          <cell r="B8612" t="str">
            <v>KARIN 3V D 51CM RÖD KORG</v>
          </cell>
        </row>
        <row r="8613">
          <cell r="A8613" t="str">
            <v>YEM2335103</v>
          </cell>
          <cell r="B8613" t="str">
            <v>KARIN 3V D 51CM ROSA KORG</v>
          </cell>
        </row>
        <row r="8614">
          <cell r="A8614" t="str">
            <v>YEM2335103</v>
          </cell>
          <cell r="B8614" t="str">
            <v>KARIN 3V D 51CM ROSA KORG</v>
          </cell>
        </row>
        <row r="8615">
          <cell r="A8615" t="str">
            <v>YEM2335103</v>
          </cell>
          <cell r="B8615" t="str">
            <v>KARIN 3V D 51CM ROSA KORG</v>
          </cell>
        </row>
        <row r="8616">
          <cell r="A8616" t="str">
            <v>YEM2235501</v>
          </cell>
          <cell r="B8616" t="str">
            <v>KARL 3V H 55CM SVART</v>
          </cell>
        </row>
        <row r="8617">
          <cell r="A8617" t="str">
            <v>YEM2235501</v>
          </cell>
          <cell r="B8617" t="str">
            <v>KARL 3V H 55CM SVART</v>
          </cell>
        </row>
        <row r="8618">
          <cell r="A8618" t="str">
            <v>YEM2235501</v>
          </cell>
          <cell r="B8618" t="str">
            <v>KARL 3V H 55CM SVART</v>
          </cell>
        </row>
        <row r="8619">
          <cell r="A8619" t="str">
            <v>YEM2235901</v>
          </cell>
          <cell r="B8619" t="str">
            <v>KARL 3V H 59CM SVART</v>
          </cell>
        </row>
        <row r="8620">
          <cell r="A8620" t="str">
            <v>YEM2235901</v>
          </cell>
          <cell r="B8620" t="str">
            <v>KARL 3V H 59CM SVART</v>
          </cell>
        </row>
        <row r="8621">
          <cell r="A8621" t="str">
            <v>YEM2235901</v>
          </cell>
          <cell r="B8621" t="str">
            <v>KARL 3V H 59CM SVART</v>
          </cell>
        </row>
        <row r="8622">
          <cell r="A8622" t="str">
            <v>YEM2275501</v>
          </cell>
          <cell r="B8622" t="str">
            <v>THOR 7V H 55CM GRÅ METALLIC</v>
          </cell>
        </row>
        <row r="8623">
          <cell r="A8623" t="str">
            <v>YEM2275501</v>
          </cell>
          <cell r="B8623" t="str">
            <v>THOR 7V H 55CM GRÅ METALLIC</v>
          </cell>
        </row>
        <row r="8624">
          <cell r="A8624" t="str">
            <v>YEM2275501</v>
          </cell>
          <cell r="B8624" t="str">
            <v>THOR 7V H 55CM GRÅ METALLIC</v>
          </cell>
        </row>
        <row r="8625">
          <cell r="A8625" t="str">
            <v>YEM2275502</v>
          </cell>
          <cell r="B8625" t="str">
            <v>THOR 227 7V H 55CM GRÅ</v>
          </cell>
        </row>
        <row r="8626">
          <cell r="A8626" t="str">
            <v>YEM2275502</v>
          </cell>
          <cell r="B8626" t="str">
            <v>THOR 227 7V H 55CM GRÅ</v>
          </cell>
        </row>
        <row r="8627">
          <cell r="A8627" t="str">
            <v>YEM2275502</v>
          </cell>
          <cell r="B8627" t="str">
            <v>THOR 227 7V H 55CM GRÅ</v>
          </cell>
        </row>
        <row r="8628">
          <cell r="A8628" t="str">
            <v>YEM2275901</v>
          </cell>
          <cell r="B8628" t="str">
            <v>THOR 7V H 59CM GRÅ METALLIC</v>
          </cell>
        </row>
        <row r="8629">
          <cell r="A8629" t="str">
            <v>YEM2275901</v>
          </cell>
          <cell r="B8629" t="str">
            <v>THOR 7V H 59CM GRÅ METALLIC</v>
          </cell>
        </row>
        <row r="8630">
          <cell r="A8630" t="str">
            <v>YEM2275901</v>
          </cell>
          <cell r="B8630" t="str">
            <v>THOR 7V H 59CM GRÅ METALLIC</v>
          </cell>
        </row>
        <row r="8631">
          <cell r="A8631" t="str">
            <v>YEM2375101</v>
          </cell>
          <cell r="B8631" t="str">
            <v>KATARINA 7V D 51CM SVART KORG</v>
          </cell>
        </row>
        <row r="8632">
          <cell r="A8632" t="str">
            <v>YEM2375101</v>
          </cell>
          <cell r="B8632" t="str">
            <v>KATARINA 7V D 51CM SVART KORG</v>
          </cell>
        </row>
        <row r="8633">
          <cell r="A8633" t="str">
            <v>YEM2375101</v>
          </cell>
          <cell r="B8633" t="str">
            <v>KATARINA 7V D 51CM SVART KORG</v>
          </cell>
        </row>
        <row r="8634">
          <cell r="A8634" t="str">
            <v>YEM2375102</v>
          </cell>
          <cell r="B8634" t="str">
            <v>KATARINA 7V D 51CM VIT KORG</v>
          </cell>
        </row>
        <row r="8635">
          <cell r="A8635" t="str">
            <v>YEM2375102</v>
          </cell>
          <cell r="B8635" t="str">
            <v>KATARINA 7V D 51CM VIT KORG</v>
          </cell>
        </row>
        <row r="8636">
          <cell r="A8636" t="str">
            <v>YEM2375102</v>
          </cell>
          <cell r="B8636" t="str">
            <v>KATARINA 7V D 51CM VIT KORG</v>
          </cell>
        </row>
        <row r="8637">
          <cell r="A8637" t="str">
            <v>YEM2305101</v>
          </cell>
          <cell r="B8637" t="str">
            <v>ELEONORA 0V D 51CM SVAR</v>
          </cell>
        </row>
        <row r="8638">
          <cell r="A8638" t="str">
            <v>YEM2305101</v>
          </cell>
          <cell r="B8638" t="str">
            <v>ELEONORA 0V D 51CM SVAR</v>
          </cell>
        </row>
        <row r="8639">
          <cell r="A8639" t="str">
            <v>YEM2305101</v>
          </cell>
          <cell r="B8639" t="str">
            <v>ELEONORA 0V D 51CM SVAR</v>
          </cell>
        </row>
        <row r="8640">
          <cell r="A8640" t="str">
            <v>YEM2305102</v>
          </cell>
          <cell r="B8640" t="str">
            <v>ELEONORA 230 0V D 51CM SVART</v>
          </cell>
        </row>
        <row r="8641">
          <cell r="A8641" t="str">
            <v>YEM2305102</v>
          </cell>
          <cell r="B8641" t="str">
            <v>ELEONORA 230 0V D 51CM SVART</v>
          </cell>
        </row>
        <row r="8642">
          <cell r="A8642" t="str">
            <v>YEM2305102</v>
          </cell>
          <cell r="B8642" t="str">
            <v>ELEONORA 230 0V D 51CM SVART</v>
          </cell>
        </row>
        <row r="8643">
          <cell r="A8643" t="str">
            <v>YEM2205501</v>
          </cell>
          <cell r="B8643" t="str">
            <v>OSCAR 0V H 55CM SVART</v>
          </cell>
        </row>
        <row r="8644">
          <cell r="A8644" t="str">
            <v>YEM2205501</v>
          </cell>
          <cell r="B8644" t="str">
            <v>OSCAR 0V H 55CM SVART</v>
          </cell>
        </row>
        <row r="8645">
          <cell r="A8645" t="str">
            <v>YEM2205501</v>
          </cell>
          <cell r="B8645" t="str">
            <v>OSCAR 0V H 55CM SVART</v>
          </cell>
        </row>
        <row r="8646">
          <cell r="A8646" t="str">
            <v>YEM9775101</v>
          </cell>
          <cell r="B8646" t="str">
            <v>MARGARETA 7V D 51CM SVAR KORG</v>
          </cell>
        </row>
        <row r="8647">
          <cell r="A8647" t="str">
            <v>YEM9775101</v>
          </cell>
          <cell r="B8647" t="str">
            <v>MARGARETA 7V D 51CM SVAR KORG</v>
          </cell>
        </row>
        <row r="8648">
          <cell r="A8648" t="str">
            <v>YEM9775101</v>
          </cell>
          <cell r="B8648" t="str">
            <v>MARGARETA 7V D 51CM SVAR KORG</v>
          </cell>
        </row>
        <row r="8649">
          <cell r="A8649" t="str">
            <v>YEM9775102</v>
          </cell>
          <cell r="B8649" t="str">
            <v>MARGARETA 7V D 51CM RÖDM KORG</v>
          </cell>
        </row>
        <row r="8650">
          <cell r="A8650" t="str">
            <v>YEM9775102</v>
          </cell>
          <cell r="B8650" t="str">
            <v>MARGARETA 7V D 51CM RÖDM KORG</v>
          </cell>
        </row>
        <row r="8651">
          <cell r="A8651" t="str">
            <v>YEM9775102</v>
          </cell>
          <cell r="B8651" t="str">
            <v>MARGARETA 7V D 51CM RÖDM KORG</v>
          </cell>
        </row>
        <row r="8652">
          <cell r="A8652" t="str">
            <v>YEM9735101</v>
          </cell>
          <cell r="B8652" t="str">
            <v>KRISTINA 3V D 51CM OLIVGR KORG</v>
          </cell>
        </row>
        <row r="8653">
          <cell r="A8653" t="str">
            <v>YEM9735101</v>
          </cell>
          <cell r="B8653" t="str">
            <v>KRISTINA 3V D 51CM OLIVGR KORG</v>
          </cell>
        </row>
        <row r="8654">
          <cell r="A8654" t="str">
            <v>YEM9735101</v>
          </cell>
          <cell r="B8654" t="str">
            <v>KRISTINA 3V D 51CM OLIVGR KORG</v>
          </cell>
        </row>
        <row r="8655">
          <cell r="A8655" t="str">
            <v>YEM9735102</v>
          </cell>
          <cell r="B8655" t="str">
            <v>KRISTINA 3V D 51CM RÖDM KORG</v>
          </cell>
        </row>
        <row r="8656">
          <cell r="A8656" t="str">
            <v>YEM9735102</v>
          </cell>
          <cell r="B8656" t="str">
            <v>KRISTINA 3V D 51CM RÖDM KORG</v>
          </cell>
        </row>
        <row r="8657">
          <cell r="A8657" t="str">
            <v>YEM9735102</v>
          </cell>
          <cell r="B8657" t="str">
            <v>KRISTINA 3V D 51CM RÖDM KORG</v>
          </cell>
        </row>
        <row r="8658">
          <cell r="A8658" t="str">
            <v>YEM5934701</v>
          </cell>
          <cell r="B8658" t="str">
            <v>EMMA 26" 3V D 47CM SVART KORG</v>
          </cell>
        </row>
        <row r="8659">
          <cell r="A8659" t="str">
            <v>YEM5934701</v>
          </cell>
          <cell r="B8659" t="str">
            <v>EMMA 26" 3V D 47CM SVART KORG</v>
          </cell>
        </row>
        <row r="8660">
          <cell r="A8660" t="str">
            <v>YEM5934701</v>
          </cell>
          <cell r="B8660" t="str">
            <v>EMMA 26" 3V D 47CM SVART KORG</v>
          </cell>
        </row>
        <row r="8661">
          <cell r="A8661" t="str">
            <v>YEC7275101</v>
          </cell>
          <cell r="B8661" t="str">
            <v>CASTOR 7V H 51 CM SVART</v>
          </cell>
        </row>
        <row r="8662">
          <cell r="A8662" t="str">
            <v>YEC7275101</v>
          </cell>
          <cell r="B8662" t="str">
            <v>CASTOR 7V H 51 CM SVART</v>
          </cell>
        </row>
        <row r="8663">
          <cell r="A8663" t="str">
            <v>YEC7275101</v>
          </cell>
          <cell r="B8663" t="str">
            <v>CASTOR 7V H 51 CM SVART</v>
          </cell>
        </row>
        <row r="8664">
          <cell r="A8664" t="str">
            <v>YEC7275501</v>
          </cell>
          <cell r="B8664" t="str">
            <v>CASTOR 7V H 55 CM SVART</v>
          </cell>
        </row>
        <row r="8665">
          <cell r="A8665" t="str">
            <v>YEC7275501</v>
          </cell>
          <cell r="B8665" t="str">
            <v>CASTOR 7V H 55 CM SVART</v>
          </cell>
        </row>
        <row r="8666">
          <cell r="A8666" t="str">
            <v>YEC7275501</v>
          </cell>
          <cell r="B8666" t="str">
            <v>CASTOR 7V H 55 CM SVART</v>
          </cell>
        </row>
        <row r="8667">
          <cell r="A8667" t="str">
            <v>YEC7275901</v>
          </cell>
          <cell r="B8667" t="str">
            <v>CASTOR 7V H 59 CM SVART</v>
          </cell>
        </row>
        <row r="8668">
          <cell r="A8668" t="str">
            <v>YEC7275901</v>
          </cell>
          <cell r="B8668" t="str">
            <v>CASTOR 7V H 59 CM SVART</v>
          </cell>
        </row>
        <row r="8669">
          <cell r="A8669" t="str">
            <v>YEC7275901</v>
          </cell>
          <cell r="B8669" t="str">
            <v>CASTOR 7V H 59 CM SVART</v>
          </cell>
        </row>
        <row r="8670">
          <cell r="A8670" t="str">
            <v>YEC9035101</v>
          </cell>
          <cell r="B8670" t="str">
            <v>LINNÉ 3V H 51CM BRUNGRÅ</v>
          </cell>
        </row>
        <row r="8671">
          <cell r="A8671" t="str">
            <v>YEC9035101</v>
          </cell>
          <cell r="B8671" t="str">
            <v>LINNÉ 3V H 51CM BRUNGRÅ</v>
          </cell>
        </row>
        <row r="8672">
          <cell r="A8672" t="str">
            <v>YEC9035101</v>
          </cell>
          <cell r="B8672" t="str">
            <v>LINNÉ 3V H 51CM BRUNGRÅ</v>
          </cell>
        </row>
        <row r="8673">
          <cell r="A8673" t="str">
            <v>YEC9035501</v>
          </cell>
          <cell r="B8673" t="str">
            <v>LINNÉ 3V H 55CM BRUNGRÅ</v>
          </cell>
        </row>
        <row r="8674">
          <cell r="A8674" t="str">
            <v>YEC9035501</v>
          </cell>
          <cell r="B8674" t="str">
            <v>LINNÉ 3V H 55CM BRUNGRÅ</v>
          </cell>
        </row>
        <row r="8675">
          <cell r="A8675" t="str">
            <v>YEC9035501</v>
          </cell>
          <cell r="B8675" t="str">
            <v>LINNÉ 3V H 55CM BRUNGRÅ</v>
          </cell>
        </row>
        <row r="8676">
          <cell r="A8676" t="str">
            <v>YEC9035901</v>
          </cell>
          <cell r="B8676" t="str">
            <v>LINNÉ 3V H 59CM BRUNGRÅ</v>
          </cell>
        </row>
        <row r="8677">
          <cell r="A8677" t="str">
            <v>YEC9035901</v>
          </cell>
          <cell r="B8677" t="str">
            <v>LINNÉ 3V H 59CM BRUNGRÅ</v>
          </cell>
        </row>
        <row r="8678">
          <cell r="A8678" t="str">
            <v>YEC9035901</v>
          </cell>
          <cell r="B8678" t="str">
            <v>LINNÉ 3V H 59CM BRUNGRÅ</v>
          </cell>
        </row>
        <row r="8679">
          <cell r="A8679" t="str">
            <v>YEC7375101</v>
          </cell>
          <cell r="B8679" t="str">
            <v>SKANS 7V D 51 CM SVART</v>
          </cell>
        </row>
        <row r="8680">
          <cell r="A8680" t="str">
            <v>YEC7375101</v>
          </cell>
          <cell r="B8680" t="str">
            <v>SKANS 7V D 51 CM SVART</v>
          </cell>
        </row>
        <row r="8681">
          <cell r="A8681" t="str">
            <v>YEC7375101</v>
          </cell>
          <cell r="B8681" t="str">
            <v>SKANS 7V D 51 CM SVART</v>
          </cell>
        </row>
        <row r="8682">
          <cell r="A8682" t="str">
            <v>YEC7375501</v>
          </cell>
          <cell r="B8682" t="str">
            <v>SKANS 7V D 55 CM SVART</v>
          </cell>
        </row>
        <row r="8683">
          <cell r="A8683" t="str">
            <v>YEC7375501</v>
          </cell>
          <cell r="B8683" t="str">
            <v>SKANS 7V D 55 CM SVART</v>
          </cell>
        </row>
        <row r="8684">
          <cell r="A8684" t="str">
            <v>YEC7375501</v>
          </cell>
          <cell r="B8684" t="str">
            <v>SKANS 7V D 55 CM SVART</v>
          </cell>
        </row>
        <row r="8685">
          <cell r="A8685" t="str">
            <v>YEC9135101</v>
          </cell>
          <cell r="B8685" t="str">
            <v>OLIVEDAL 3V D 51CM VIT METALL</v>
          </cell>
        </row>
        <row r="8686">
          <cell r="A8686" t="str">
            <v>YEC9135101</v>
          </cell>
          <cell r="B8686" t="str">
            <v>OLIVEDAL 3V D 51CM VIT METALL</v>
          </cell>
        </row>
        <row r="8687">
          <cell r="A8687" t="str">
            <v>YEC9135101</v>
          </cell>
          <cell r="B8687" t="str">
            <v>OLIVEDAL 3V D 51CM VIT METALL</v>
          </cell>
        </row>
        <row r="8688">
          <cell r="A8688" t="str">
            <v>YEC9135102</v>
          </cell>
          <cell r="B8688" t="str">
            <v>OLIVEDAL 3V D 51CM RÖD</v>
          </cell>
        </row>
        <row r="8689">
          <cell r="A8689" t="str">
            <v>YEC9135102</v>
          </cell>
          <cell r="B8689" t="str">
            <v>OLIVEDAL 3V D 51CM RÖD</v>
          </cell>
        </row>
        <row r="8690">
          <cell r="A8690" t="str">
            <v>YEC9135102</v>
          </cell>
          <cell r="B8690" t="str">
            <v>OLIVEDAL 3V D 51CM RÖD</v>
          </cell>
        </row>
        <row r="8691">
          <cell r="A8691" t="str">
            <v>Y0C1643801</v>
          </cell>
          <cell r="B8691" t="str">
            <v>ORION DIRT 24V 38CM SVART</v>
          </cell>
        </row>
        <row r="8692">
          <cell r="A8692" t="str">
            <v>Y0C1643801</v>
          </cell>
          <cell r="B8692" t="str">
            <v>ORION DIRT 24V 38CM SVART</v>
          </cell>
        </row>
        <row r="8693">
          <cell r="A8693" t="str">
            <v>Y0C1643801</v>
          </cell>
          <cell r="B8693" t="str">
            <v>ORION DIRT 24V 38CM SVART</v>
          </cell>
        </row>
        <row r="8694">
          <cell r="A8694" t="str">
            <v>Y0C1643802</v>
          </cell>
          <cell r="B8694" t="str">
            <v>ORION DIRT 24V 38CM RÖD</v>
          </cell>
        </row>
        <row r="8695">
          <cell r="A8695" t="str">
            <v>Y0C1643802</v>
          </cell>
          <cell r="B8695" t="str">
            <v>ORION DIRT 24V 38CM RÖD</v>
          </cell>
        </row>
        <row r="8696">
          <cell r="A8696" t="str">
            <v>Y0C1643802</v>
          </cell>
          <cell r="B8696" t="str">
            <v>ORION DIRT 24V 38CM RÖD</v>
          </cell>
        </row>
        <row r="8697">
          <cell r="A8697" t="str">
            <v>Y0C1644301</v>
          </cell>
          <cell r="B8697" t="str">
            <v>ORION DIRT 24V 43CM SVART</v>
          </cell>
        </row>
        <row r="8698">
          <cell r="A8698" t="str">
            <v>Y0C1644301</v>
          </cell>
          <cell r="B8698" t="str">
            <v>ORION DIRT 24V 43CM SVART</v>
          </cell>
        </row>
        <row r="8699">
          <cell r="A8699" t="str">
            <v>Y0C1644301</v>
          </cell>
          <cell r="B8699" t="str">
            <v>ORION DIRT 24V 43CM SVART</v>
          </cell>
        </row>
        <row r="8700">
          <cell r="A8700" t="str">
            <v>Y0C1644302</v>
          </cell>
          <cell r="B8700" t="str">
            <v>ORION DIRT 24V 43CM RÖD</v>
          </cell>
        </row>
        <row r="8701">
          <cell r="A8701" t="str">
            <v>Y0C1644302</v>
          </cell>
          <cell r="B8701" t="str">
            <v>ORION DIRT 24V 43CM RÖD</v>
          </cell>
        </row>
        <row r="8702">
          <cell r="A8702" t="str">
            <v>Y0C1644302</v>
          </cell>
          <cell r="B8702" t="str">
            <v>ORION DIRT 24V 43CM RÖD</v>
          </cell>
        </row>
        <row r="8703">
          <cell r="A8703" t="str">
            <v>Y0C1644701</v>
          </cell>
          <cell r="B8703" t="str">
            <v>ORION DIRT 24V 47CM SVART</v>
          </cell>
        </row>
        <row r="8704">
          <cell r="A8704" t="str">
            <v>Y0C1644701</v>
          </cell>
          <cell r="B8704" t="str">
            <v>ORION DIRT 24V 47CM SVART</v>
          </cell>
        </row>
        <row r="8705">
          <cell r="A8705" t="str">
            <v>Y0C1644701</v>
          </cell>
          <cell r="B8705" t="str">
            <v>ORION DIRT 24V 47CM SVART</v>
          </cell>
        </row>
        <row r="8706">
          <cell r="A8706" t="str">
            <v>Y0C1644702</v>
          </cell>
          <cell r="B8706" t="str">
            <v>ORION DIRT 24V 47CM RÖD</v>
          </cell>
        </row>
        <row r="8707">
          <cell r="A8707" t="str">
            <v>Y0C1644702</v>
          </cell>
          <cell r="B8707" t="str">
            <v>ORION DIRT 24V 47CM RÖD</v>
          </cell>
        </row>
        <row r="8708">
          <cell r="A8708" t="str">
            <v>Y0C1644702</v>
          </cell>
          <cell r="B8708" t="str">
            <v>ORION DIRT 24V 47CM RÖD</v>
          </cell>
        </row>
        <row r="8709">
          <cell r="A8709" t="str">
            <v>Y0C1645101</v>
          </cell>
          <cell r="B8709" t="str">
            <v>ORION DIRT 24V 51CM SVART</v>
          </cell>
        </row>
        <row r="8710">
          <cell r="A8710" t="str">
            <v>Y0C1645101</v>
          </cell>
          <cell r="B8710" t="str">
            <v>ORION DIRT 24V 51CM SVART</v>
          </cell>
        </row>
        <row r="8711">
          <cell r="A8711" t="str">
            <v>Y0C1645101</v>
          </cell>
          <cell r="B8711" t="str">
            <v>ORION DIRT 24V 51CM SVART</v>
          </cell>
        </row>
        <row r="8712">
          <cell r="A8712" t="str">
            <v>Y0C1645102</v>
          </cell>
          <cell r="B8712" t="str">
            <v>ORION DIRT 24V 51CM RÖD</v>
          </cell>
        </row>
        <row r="8713">
          <cell r="A8713" t="str">
            <v>Y0C1645102</v>
          </cell>
          <cell r="B8713" t="str">
            <v>ORION DIRT 24V 51CM RÖD</v>
          </cell>
        </row>
        <row r="8714">
          <cell r="A8714" t="str">
            <v>Y0C1645102</v>
          </cell>
          <cell r="B8714" t="str">
            <v>ORION DIRT 24V 51CM RÖD</v>
          </cell>
        </row>
        <row r="8715">
          <cell r="A8715" t="str">
            <v>Y0C4733802</v>
          </cell>
          <cell r="B8715" t="str">
            <v>RAN 24" 3V F 38CM SVART/RÖD</v>
          </cell>
        </row>
        <row r="8716">
          <cell r="A8716" t="str">
            <v>Y0C4733802</v>
          </cell>
          <cell r="B8716" t="str">
            <v>RAN 24" 3V F 38CM SVART/RÖD</v>
          </cell>
        </row>
        <row r="8717">
          <cell r="A8717" t="str">
            <v>Y0C4733802</v>
          </cell>
          <cell r="B8717" t="str">
            <v>RAN 24" 3V F 38CM SVART/RÖD</v>
          </cell>
        </row>
        <row r="8718">
          <cell r="A8718" t="str">
            <v>Y0C4002001</v>
          </cell>
          <cell r="B8718" t="str">
            <v>KNYTT 12" P STÖDHJUL BLÅ</v>
          </cell>
        </row>
        <row r="8719">
          <cell r="A8719" t="str">
            <v>Y0C4002001</v>
          </cell>
          <cell r="B8719" t="str">
            <v>KNYTT 12" P STÖDHJUL BLÅ</v>
          </cell>
        </row>
        <row r="8720">
          <cell r="A8720" t="str">
            <v>Y0C4002001</v>
          </cell>
          <cell r="B8720" t="str">
            <v>KNYTT 12" P STÖDHJUL BLÅ</v>
          </cell>
        </row>
        <row r="8721">
          <cell r="A8721" t="str">
            <v>Y0C4733801</v>
          </cell>
          <cell r="B8721" t="str">
            <v>RAN 24" 3V 38CM SVART/VIT</v>
          </cell>
        </row>
        <row r="8722">
          <cell r="A8722" t="str">
            <v>Y0C4733801</v>
          </cell>
          <cell r="B8722" t="str">
            <v>RAN 24" 3V 38CM SVART/VIT</v>
          </cell>
        </row>
        <row r="8723">
          <cell r="A8723" t="str">
            <v>Y0C4733801</v>
          </cell>
          <cell r="B8723" t="str">
            <v>RAN 24" 3V 38CM SVART/VIT</v>
          </cell>
        </row>
        <row r="8724">
          <cell r="A8724" t="str">
            <v>Y0C9175511</v>
          </cell>
          <cell r="B8724" t="str">
            <v>CITY DAM 7V 55 CM KAMP  SVART</v>
          </cell>
        </row>
        <row r="8725">
          <cell r="A8725" t="str">
            <v>Y0C9175511</v>
          </cell>
          <cell r="B8725" t="str">
            <v>CITY DAM 7V 55 CM KAMP  SVART</v>
          </cell>
        </row>
        <row r="8726">
          <cell r="A8726" t="str">
            <v>Y0C9175511</v>
          </cell>
          <cell r="B8726" t="str">
            <v>CITY DAM 7V 55 CM KAMP  SVART</v>
          </cell>
        </row>
        <row r="8727">
          <cell r="A8727" t="str">
            <v>YEM9075101</v>
          </cell>
          <cell r="B8727" t="str">
            <v>SIGVARD 7V H 51CM BRUN METALLI</v>
          </cell>
        </row>
        <row r="8728">
          <cell r="A8728" t="str">
            <v>YEM9075101</v>
          </cell>
          <cell r="B8728" t="str">
            <v>SIGVARD 7V H 51CM BRUN METALLI</v>
          </cell>
        </row>
        <row r="8729">
          <cell r="A8729" t="str">
            <v>YEM9075101</v>
          </cell>
          <cell r="B8729" t="str">
            <v>SIGVARD 7V H 51CM BRUN METALLI</v>
          </cell>
        </row>
        <row r="8730">
          <cell r="A8730" t="str">
            <v>YEM9075501</v>
          </cell>
          <cell r="B8730" t="str">
            <v>SIGVARD 7V H 55CM BRUN METALLI</v>
          </cell>
        </row>
        <row r="8731">
          <cell r="A8731" t="str">
            <v>YEM9075501</v>
          </cell>
          <cell r="B8731" t="str">
            <v>SIGVARD 7V H 55CM BRUN METALLI</v>
          </cell>
        </row>
        <row r="8732">
          <cell r="A8732" t="str">
            <v>YEM9075501</v>
          </cell>
          <cell r="B8732" t="str">
            <v>SIGVARD 7V H 55CM BRUN METALLI</v>
          </cell>
        </row>
        <row r="8733">
          <cell r="A8733" t="str">
            <v>YEM9075901</v>
          </cell>
          <cell r="B8733" t="str">
            <v>SIGVARD 7V H 59CM BRUN METALLI</v>
          </cell>
        </row>
        <row r="8734">
          <cell r="A8734" t="str">
            <v>YEM9075901</v>
          </cell>
          <cell r="B8734" t="str">
            <v>SIGVARD 7V H 59CM BRUN METALLI</v>
          </cell>
        </row>
        <row r="8735">
          <cell r="A8735" t="str">
            <v>YEM9075901</v>
          </cell>
          <cell r="B8735" t="str">
            <v>SIGVARD 7V H 59CM BRUN METALLI</v>
          </cell>
        </row>
        <row r="8736">
          <cell r="A8736" t="str">
            <v>YEM9435101</v>
          </cell>
          <cell r="B8736" t="str">
            <v>DANIEL 3V H 51 SVART METALLIC</v>
          </cell>
        </row>
        <row r="8737">
          <cell r="A8737" t="str">
            <v>YEM9435101</v>
          </cell>
          <cell r="B8737" t="str">
            <v>DANIEL 3V H 51 SVART METALLIC</v>
          </cell>
        </row>
        <row r="8738">
          <cell r="A8738" t="str">
            <v>YEM9435101</v>
          </cell>
          <cell r="B8738" t="str">
            <v>DANIEL 3V H 51 SVART METALLIC</v>
          </cell>
        </row>
        <row r="8739">
          <cell r="A8739" t="str">
            <v>YEM9435501</v>
          </cell>
          <cell r="B8739" t="str">
            <v>DANIEL 3V H 55 SVART METALLIC</v>
          </cell>
        </row>
        <row r="8740">
          <cell r="A8740" t="str">
            <v>YEM9435501</v>
          </cell>
          <cell r="B8740" t="str">
            <v>DANIEL 3V H 55 SVART METALLIC</v>
          </cell>
        </row>
        <row r="8741">
          <cell r="A8741" t="str">
            <v>YEM9435501</v>
          </cell>
          <cell r="B8741" t="str">
            <v>DANIEL 3V H 55 SVART METALLIC</v>
          </cell>
        </row>
        <row r="8742">
          <cell r="A8742" t="str">
            <v>YEM9435901</v>
          </cell>
          <cell r="B8742" t="str">
            <v>DANIEL 3V H 59 SVART METALLIC</v>
          </cell>
        </row>
        <row r="8743">
          <cell r="A8743" t="str">
            <v>YEM9435901</v>
          </cell>
          <cell r="B8743" t="str">
            <v>DANIEL 3V H 59 SVART METALLIC</v>
          </cell>
        </row>
        <row r="8744">
          <cell r="A8744" t="str">
            <v>YEM9435901</v>
          </cell>
          <cell r="B8744" t="str">
            <v>DANIEL 3V H 59 SVART METALLIC</v>
          </cell>
        </row>
        <row r="8745">
          <cell r="A8745" t="str">
            <v>Y0C1044701</v>
          </cell>
          <cell r="B8745" t="str">
            <v>NJORD MTB 24V 47CM SVART</v>
          </cell>
        </row>
        <row r="8746">
          <cell r="A8746" t="str">
            <v>Y0C1044701</v>
          </cell>
          <cell r="B8746" t="str">
            <v>NJORD MTB 24V 47CM SVART</v>
          </cell>
        </row>
        <row r="8747">
          <cell r="A8747" t="str">
            <v>Y0C1044701</v>
          </cell>
          <cell r="B8747" t="str">
            <v>NJORD MTB 24V 47CM SVART</v>
          </cell>
        </row>
        <row r="8748">
          <cell r="A8748" t="str">
            <v>Y0C1044702</v>
          </cell>
          <cell r="B8748" t="str">
            <v>NJORD MTB 24V 47CM TITAN</v>
          </cell>
        </row>
        <row r="8749">
          <cell r="A8749" t="str">
            <v>Y0C1044702</v>
          </cell>
          <cell r="B8749" t="str">
            <v>NJORD MTB 24V 47CM TITAN</v>
          </cell>
        </row>
        <row r="8750">
          <cell r="A8750" t="str">
            <v>Y0C1044702</v>
          </cell>
          <cell r="B8750" t="str">
            <v>NJORD MTB 24V 47CM TITAN</v>
          </cell>
        </row>
        <row r="8751">
          <cell r="A8751" t="str">
            <v>Y0C1045101</v>
          </cell>
          <cell r="B8751" t="str">
            <v>NJORD MTB 24V 51CM SVART</v>
          </cell>
        </row>
        <row r="8752">
          <cell r="A8752" t="str">
            <v>Y0C1045101</v>
          </cell>
          <cell r="B8752" t="str">
            <v>NJORD MTB 24V 51CM SVART</v>
          </cell>
        </row>
        <row r="8753">
          <cell r="A8753" t="str">
            <v>Y0C1045101</v>
          </cell>
          <cell r="B8753" t="str">
            <v>NJORD MTB 24V 51CM SVART</v>
          </cell>
        </row>
        <row r="8754">
          <cell r="A8754" t="str">
            <v>Y0C1045102</v>
          </cell>
          <cell r="B8754" t="str">
            <v>NJORD MTB 24V 51CM TITAN</v>
          </cell>
        </row>
        <row r="8755">
          <cell r="A8755" t="str">
            <v>Y0C1045102</v>
          </cell>
          <cell r="B8755" t="str">
            <v>NJORD MTB 24V 51CM TITAN</v>
          </cell>
        </row>
        <row r="8756">
          <cell r="A8756" t="str">
            <v>Y0C1045102</v>
          </cell>
          <cell r="B8756" t="str">
            <v>NJORD MTB 24V 51CM TITAN</v>
          </cell>
        </row>
        <row r="8757">
          <cell r="A8757" t="str">
            <v>Y0C1045501</v>
          </cell>
          <cell r="B8757" t="str">
            <v>NJORD MTB 24V 55CM SVART</v>
          </cell>
        </row>
        <row r="8758">
          <cell r="A8758" t="str">
            <v>Y0C1045501</v>
          </cell>
          <cell r="B8758" t="str">
            <v>NJORD MTB 24V 55CM SVART</v>
          </cell>
        </row>
        <row r="8759">
          <cell r="A8759" t="str">
            <v>Y0C1045501</v>
          </cell>
          <cell r="B8759" t="str">
            <v>NJORD MTB 24V 55CM SVART</v>
          </cell>
        </row>
        <row r="8760">
          <cell r="A8760" t="str">
            <v>Y0C1045502</v>
          </cell>
          <cell r="B8760" t="str">
            <v>NJORD MTB 24V 55CM TITAN</v>
          </cell>
        </row>
        <row r="8761">
          <cell r="A8761" t="str">
            <v>Y0C1045502</v>
          </cell>
          <cell r="B8761" t="str">
            <v>NJORD MTB 24V 55CM TITAN</v>
          </cell>
        </row>
        <row r="8762">
          <cell r="A8762" t="str">
            <v>Y0C1045502</v>
          </cell>
          <cell r="B8762" t="str">
            <v>NJORD MTB 24V 55CM TITAN</v>
          </cell>
        </row>
        <row r="8763">
          <cell r="A8763" t="str">
            <v>Y0C1144301</v>
          </cell>
          <cell r="B8763" t="str">
            <v>ATLA MTB D 24V 43CM VIT</v>
          </cell>
        </row>
        <row r="8764">
          <cell r="A8764" t="str">
            <v>Y0C1144301</v>
          </cell>
          <cell r="B8764" t="str">
            <v>ATLA MTB D 24V 43CM VIT</v>
          </cell>
        </row>
        <row r="8765">
          <cell r="A8765" t="str">
            <v>Y0C1144301</v>
          </cell>
          <cell r="B8765" t="str">
            <v>ATLA MTB D 24V 43CM VIT</v>
          </cell>
        </row>
        <row r="8766">
          <cell r="A8766" t="str">
            <v>Y0C1144701</v>
          </cell>
          <cell r="B8766" t="str">
            <v>ATLA MTB D 24V 47CM VIT</v>
          </cell>
        </row>
        <row r="8767">
          <cell r="A8767" t="str">
            <v>Y0C1144701</v>
          </cell>
          <cell r="B8767" t="str">
            <v>ATLA MTB D 24V 47CM VIT</v>
          </cell>
        </row>
        <row r="8768">
          <cell r="A8768" t="str">
            <v>Y0C1144701</v>
          </cell>
          <cell r="B8768" t="str">
            <v>ATLA MTB D 24V 47CM VIT</v>
          </cell>
        </row>
        <row r="8769">
          <cell r="A8769" t="str">
            <v>Y0C1145101</v>
          </cell>
          <cell r="B8769" t="str">
            <v>ATLA MTB D 24V 51CM VIT</v>
          </cell>
        </row>
        <row r="8770">
          <cell r="A8770" t="str">
            <v>Y0C1145101</v>
          </cell>
          <cell r="B8770" t="str">
            <v>ATLA MTB D 24V 51CM VIT</v>
          </cell>
        </row>
        <row r="8771">
          <cell r="A8771" t="str">
            <v>Y0C1145101</v>
          </cell>
          <cell r="B8771" t="str">
            <v>ATLA MTB D 24V 51CM VIT</v>
          </cell>
        </row>
        <row r="8772">
          <cell r="A8772" t="str">
            <v>Y0C5105101</v>
          </cell>
          <cell r="B8772" t="str">
            <v>LOVE PARK 0 D 51 SVART SR-KORG</v>
          </cell>
        </row>
        <row r="8773">
          <cell r="A8773" t="str">
            <v>Y0C5105101</v>
          </cell>
          <cell r="B8773" t="str">
            <v>LOVE PARK 0 D 51 SVART SR-KORG</v>
          </cell>
        </row>
        <row r="8774">
          <cell r="A8774" t="str">
            <v>Y0C5105101</v>
          </cell>
          <cell r="B8774" t="str">
            <v>LOVE PARK 0 D 51 SVART SR-KORG</v>
          </cell>
        </row>
        <row r="8775">
          <cell r="A8775" t="str">
            <v>Y0C5105102</v>
          </cell>
          <cell r="B8775" t="str">
            <v>LOVE PARK 0 D 51 VIT VR-KORG</v>
          </cell>
        </row>
        <row r="8776">
          <cell r="A8776" t="str">
            <v>Y0C5105102</v>
          </cell>
          <cell r="B8776" t="str">
            <v>LOVE PARK 0 D 51 VIT VR-KORG</v>
          </cell>
        </row>
        <row r="8777">
          <cell r="A8777" t="str">
            <v>Y0C5105102</v>
          </cell>
          <cell r="B8777" t="str">
            <v>LOVE PARK 0 D 51 VIT VR-KORG</v>
          </cell>
        </row>
        <row r="8778">
          <cell r="A8778" t="str">
            <v>Y0C5135101</v>
          </cell>
          <cell r="B8778" t="str">
            <v>LOVE PARK 3 D 51 SVART SR-KORG</v>
          </cell>
        </row>
        <row r="8779">
          <cell r="A8779" t="str">
            <v>Y0C5135101</v>
          </cell>
          <cell r="B8779" t="str">
            <v>LOVE PARK 3 D 51 SVART SR-KORG</v>
          </cell>
        </row>
        <row r="8780">
          <cell r="A8780" t="str">
            <v>Y0C5135101</v>
          </cell>
          <cell r="B8780" t="str">
            <v>LOVE PARK 3 D 51 SVART SR-KORG</v>
          </cell>
        </row>
        <row r="8781">
          <cell r="A8781" t="str">
            <v>Y0C5135102</v>
          </cell>
          <cell r="B8781" t="str">
            <v>LOVE PARK 3 D 51 VIT VR-KORG</v>
          </cell>
        </row>
        <row r="8782">
          <cell r="A8782" t="str">
            <v>Y0C5135102</v>
          </cell>
          <cell r="B8782" t="str">
            <v>LOVE PARK 3 D 51 VIT VR-KORG</v>
          </cell>
        </row>
        <row r="8783">
          <cell r="A8783" t="str">
            <v>Y0C5135102</v>
          </cell>
          <cell r="B8783" t="str">
            <v>LOVE PARK 3 D 51 VIT VR-KORG</v>
          </cell>
        </row>
        <row r="8784">
          <cell r="A8784" t="str">
            <v>Y0C5205101</v>
          </cell>
          <cell r="B8784" t="str">
            <v>APPLE BAY 0V H 51 SVA PAKETHFR</v>
          </cell>
        </row>
        <row r="8785">
          <cell r="A8785" t="str">
            <v>Y0C5205101</v>
          </cell>
          <cell r="B8785" t="str">
            <v>APPLE BAY 0V H 51 SVA PAKETHFR</v>
          </cell>
        </row>
        <row r="8786">
          <cell r="A8786" t="str">
            <v>Y0C5205101</v>
          </cell>
          <cell r="B8786" t="str">
            <v>APPLE BAY 0V H 51 SVA PAKETHFR</v>
          </cell>
        </row>
        <row r="8787">
          <cell r="A8787" t="str">
            <v>Y0C5205501</v>
          </cell>
          <cell r="B8787" t="str">
            <v>APPLE BAY 0V H 55 SVA PAKETHFR</v>
          </cell>
        </row>
        <row r="8788">
          <cell r="A8788" t="str">
            <v>Y0C5205501</v>
          </cell>
          <cell r="B8788" t="str">
            <v>APPLE BAY 0V H 55 SVA PAKETHFR</v>
          </cell>
        </row>
        <row r="8789">
          <cell r="A8789" t="str">
            <v>Y0C5205501</v>
          </cell>
          <cell r="B8789" t="str">
            <v>APPLE BAY 0V H 55 SVA PAKETHFR</v>
          </cell>
        </row>
        <row r="8790">
          <cell r="A8790" t="str">
            <v>Y0C5235101</v>
          </cell>
          <cell r="B8790" t="str">
            <v>APPLE BAY 3V H 51 SVA PAKETHFR</v>
          </cell>
        </row>
        <row r="8791">
          <cell r="A8791" t="str">
            <v>Y0C5235101</v>
          </cell>
          <cell r="B8791" t="str">
            <v>APPLE BAY 3V H 51 SVA PAKETHFR</v>
          </cell>
        </row>
        <row r="8792">
          <cell r="A8792" t="str">
            <v>Y0C5235101</v>
          </cell>
          <cell r="B8792" t="str">
            <v>APPLE BAY 3V H 51 SVA PAKETHFR</v>
          </cell>
        </row>
        <row r="8793">
          <cell r="A8793" t="str">
            <v>Y0C5235501</v>
          </cell>
          <cell r="B8793" t="str">
            <v>APPLE BAY 3V H 55 SVA PAKETHFR</v>
          </cell>
        </row>
        <row r="8794">
          <cell r="A8794" t="str">
            <v>Y0C5235501</v>
          </cell>
          <cell r="B8794" t="str">
            <v>APPLE BAY 3V H 55 SVA PAKETHFR</v>
          </cell>
        </row>
        <row r="8795">
          <cell r="A8795" t="str">
            <v>Y0C5235501</v>
          </cell>
          <cell r="B8795" t="str">
            <v>APPLE BAY 3V H 55 SVA PAKETHFR</v>
          </cell>
        </row>
        <row r="8796">
          <cell r="A8796" t="str">
            <v>Y0C1743801</v>
          </cell>
          <cell r="B8796" t="str">
            <v>GRID DIRT 24V 38CM VIT</v>
          </cell>
        </row>
        <row r="8797">
          <cell r="A8797" t="str">
            <v>Y0C1743801</v>
          </cell>
          <cell r="B8797" t="str">
            <v>GRID DIRT 24V 38CM VIT</v>
          </cell>
        </row>
        <row r="8798">
          <cell r="A8798" t="str">
            <v>Y0C1743801</v>
          </cell>
          <cell r="B8798" t="str">
            <v>GRID DIRT 24V 38CM VIT</v>
          </cell>
        </row>
        <row r="8799">
          <cell r="A8799" t="str">
            <v>Y0C1744301</v>
          </cell>
          <cell r="B8799" t="str">
            <v>GRID DIRT 24V 43CM VIT</v>
          </cell>
        </row>
        <row r="8800">
          <cell r="A8800" t="str">
            <v>Y0C1744301</v>
          </cell>
          <cell r="B8800" t="str">
            <v>GRID DIRT 24V 43CM VIT</v>
          </cell>
        </row>
        <row r="8801">
          <cell r="A8801" t="str">
            <v>Y0C1744301</v>
          </cell>
          <cell r="B8801" t="str">
            <v>GRID DIRT 24V 43CM VIT</v>
          </cell>
        </row>
        <row r="8802">
          <cell r="A8802" t="str">
            <v>Y0C1744701</v>
          </cell>
          <cell r="B8802" t="str">
            <v>GRID DIRT 24V 47CM VIT</v>
          </cell>
        </row>
        <row r="8803">
          <cell r="A8803" t="str">
            <v>Y0C1744701</v>
          </cell>
          <cell r="B8803" t="str">
            <v>GRID DIRT 24V 47CM VIT</v>
          </cell>
        </row>
        <row r="8804">
          <cell r="A8804" t="str">
            <v>Y0C1744701</v>
          </cell>
          <cell r="B8804" t="str">
            <v>GRID DIRT 24V 47CM VIT</v>
          </cell>
        </row>
        <row r="8805">
          <cell r="A8805" t="str">
            <v>Y0C1745101</v>
          </cell>
          <cell r="B8805" t="str">
            <v>GRID DIRT 24V 51CM VIT</v>
          </cell>
        </row>
        <row r="8806">
          <cell r="A8806" t="str">
            <v>Y0C1745101</v>
          </cell>
          <cell r="B8806" t="str">
            <v>GRID DIRT 24V 51CM VIT</v>
          </cell>
        </row>
        <row r="8807">
          <cell r="A8807" t="str">
            <v>Y0C1745101</v>
          </cell>
          <cell r="B8807" t="str">
            <v>GRID DIRT 24V 51CM VIT</v>
          </cell>
        </row>
        <row r="8808">
          <cell r="A8808" t="str">
            <v>Y0C1474301</v>
          </cell>
          <cell r="B8808" t="str">
            <v>IRE DIRT 7V 43CM SVART</v>
          </cell>
        </row>
        <row r="8809">
          <cell r="A8809" t="str">
            <v>Y0C1474301</v>
          </cell>
          <cell r="B8809" t="str">
            <v>IRE DIRT 7V 43CM SVART</v>
          </cell>
        </row>
        <row r="8810">
          <cell r="A8810" t="str">
            <v>Y0C1474301</v>
          </cell>
          <cell r="B8810" t="str">
            <v>IRE DIRT 7V 43CM SVART</v>
          </cell>
        </row>
        <row r="8811">
          <cell r="A8811" t="str">
            <v>Y0C1474701</v>
          </cell>
          <cell r="B8811" t="str">
            <v>IRE DIRT 7V 47CM SVART</v>
          </cell>
        </row>
        <row r="8812">
          <cell r="A8812" t="str">
            <v>Y0C1474701</v>
          </cell>
          <cell r="B8812" t="str">
            <v>IRE DIRT 7V 47CM SVART</v>
          </cell>
        </row>
        <row r="8813">
          <cell r="A8813" t="str">
            <v>Y0C1474701</v>
          </cell>
          <cell r="B8813" t="str">
            <v>IRE DIRT 7V 47CM SVART</v>
          </cell>
        </row>
        <row r="8814">
          <cell r="A8814" t="str">
            <v>YEC7285901</v>
          </cell>
          <cell r="B8814" t="str">
            <v>TARFEK 8V H 59CM SVART</v>
          </cell>
        </row>
        <row r="8815">
          <cell r="A8815" t="str">
            <v>YEC7285901</v>
          </cell>
          <cell r="B8815" t="str">
            <v>TARFEK 8V H 59CM SVART</v>
          </cell>
        </row>
        <row r="8816">
          <cell r="A8816" t="str">
            <v>YEC7285901</v>
          </cell>
          <cell r="B8816" t="str">
            <v>TARFEK 8V H 59CM SVART</v>
          </cell>
        </row>
        <row r="8817">
          <cell r="A8817" t="str">
            <v>Y0C4002002</v>
          </cell>
          <cell r="B8817" t="str">
            <v>KNYTT 12" P STÖDHJ SVART/ORAN</v>
          </cell>
        </row>
        <row r="8818">
          <cell r="A8818" t="str">
            <v>Y0C4002002</v>
          </cell>
          <cell r="B8818" t="str">
            <v>KNYTT 12" P STÖDHJ SVART/ORAN</v>
          </cell>
        </row>
        <row r="8819">
          <cell r="A8819" t="str">
            <v>Y0C4002002</v>
          </cell>
          <cell r="B8819" t="str">
            <v>KNYTT 12" P STÖDHJ SVART/ORAN</v>
          </cell>
        </row>
        <row r="8820">
          <cell r="A8820" t="str">
            <v>Y0C4773801</v>
          </cell>
          <cell r="B8820" t="str">
            <v>LONE 24" 7V F 38CM SVART/VIT</v>
          </cell>
        </row>
        <row r="8821">
          <cell r="A8821" t="str">
            <v>Y0C4773801</v>
          </cell>
          <cell r="B8821" t="str">
            <v>LONE 24" 7V F 38CM SVART/VIT</v>
          </cell>
        </row>
        <row r="8822">
          <cell r="A8822" t="str">
            <v>Y0C4773801</v>
          </cell>
          <cell r="B8822" t="str">
            <v>LONE 24" 7V F 38CM SVART/VIT</v>
          </cell>
        </row>
        <row r="8823">
          <cell r="A8823" t="str">
            <v>Y0C4773802</v>
          </cell>
          <cell r="B8823" t="str">
            <v>LONE 24" 7V F 38CM SVART/ROSA</v>
          </cell>
        </row>
        <row r="8824">
          <cell r="A8824" t="str">
            <v>Y0C4773802</v>
          </cell>
          <cell r="B8824" t="str">
            <v>LONE 24" 7V F 38CM SVART/ROSA</v>
          </cell>
        </row>
        <row r="8825">
          <cell r="A8825" t="str">
            <v>Y0C4773802</v>
          </cell>
          <cell r="B8825" t="str">
            <v>LONE 24" 7V F 38CM SVART/ROSA</v>
          </cell>
        </row>
        <row r="8826">
          <cell r="A8826" t="str">
            <v>Y0C4803001</v>
          </cell>
          <cell r="B8826" t="str">
            <v>GRIM 20" 0V P 30CM MATT GRÅ</v>
          </cell>
        </row>
        <row r="8827">
          <cell r="A8827" t="str">
            <v>Y0C4803001</v>
          </cell>
          <cell r="B8827" t="str">
            <v>GRIM 20" 0V P 30CM MATT GRÅ</v>
          </cell>
        </row>
        <row r="8828">
          <cell r="A8828" t="str">
            <v>Y0C4803001</v>
          </cell>
          <cell r="B8828" t="str">
            <v>GRIM 20" 0V P 30CM MATT GRÅ</v>
          </cell>
        </row>
        <row r="8829">
          <cell r="A8829" t="str">
            <v>Y0C4012001</v>
          </cell>
          <cell r="B8829" t="str">
            <v>SNOTRA 12" F KORG STÖDHJ VI/RO</v>
          </cell>
        </row>
        <row r="8830">
          <cell r="A8830" t="str">
            <v>Y0C4012001</v>
          </cell>
          <cell r="B8830" t="str">
            <v>SNOTRA 12" F KORG STÖDHJ VI/RO</v>
          </cell>
        </row>
        <row r="8831">
          <cell r="A8831" t="str">
            <v>Y0C4012001</v>
          </cell>
          <cell r="B8831" t="str">
            <v>SNOTRA 12" F KORG STÖDHJ VI/RO</v>
          </cell>
        </row>
        <row r="8832">
          <cell r="A8832" t="str">
            <v>Y0C4012002</v>
          </cell>
          <cell r="B8832" t="str">
            <v>SNOTRA 12" F KORG STÖDHJ LI/RO</v>
          </cell>
        </row>
        <row r="8833">
          <cell r="A8833" t="str">
            <v>Y0C4012002</v>
          </cell>
          <cell r="B8833" t="str">
            <v>SNOTRA 12" F KORG STÖDHJ LI/RO</v>
          </cell>
        </row>
        <row r="8834">
          <cell r="A8834" t="str">
            <v>Y0C4012002</v>
          </cell>
          <cell r="B8834" t="str">
            <v>SNOTRA 12" F KORG STÖDHJ LI/RO</v>
          </cell>
        </row>
        <row r="8835">
          <cell r="A8835" t="str">
            <v>Y0C4033001</v>
          </cell>
          <cell r="B8835" t="str">
            <v>NARRE 20" 3V P 30CM KOPPARBRUN</v>
          </cell>
        </row>
        <row r="8836">
          <cell r="A8836" t="str">
            <v>Y0C4033001</v>
          </cell>
          <cell r="B8836" t="str">
            <v>NARRE 20" 3V P 30CM KOPPARBRUN</v>
          </cell>
        </row>
        <row r="8837">
          <cell r="A8837" t="str">
            <v>Y0C4033001</v>
          </cell>
          <cell r="B8837" t="str">
            <v>NARRE 20" 3V P 30CM KOPPARBRUN</v>
          </cell>
        </row>
        <row r="8838">
          <cell r="A8838" t="str">
            <v>Y0C4033002</v>
          </cell>
          <cell r="B8838" t="str">
            <v>NARRE 20" 3V P 30CM MATT SVART</v>
          </cell>
        </row>
        <row r="8839">
          <cell r="A8839" t="str">
            <v>Y0C4033002</v>
          </cell>
          <cell r="B8839" t="str">
            <v>NARRE 20" 3V P 30CM MATT SVART</v>
          </cell>
        </row>
        <row r="8840">
          <cell r="A8840" t="str">
            <v>Y0C4033002</v>
          </cell>
          <cell r="B8840" t="str">
            <v>NARRE 20" 3V P 30CM MATT SVART</v>
          </cell>
        </row>
        <row r="8841">
          <cell r="A8841" t="str">
            <v>Y0C4102601</v>
          </cell>
          <cell r="B8841" t="str">
            <v>FRIDÄLV 16" 0V F KORG BAK CER</v>
          </cell>
        </row>
        <row r="8842">
          <cell r="A8842" t="str">
            <v>Y0C4102601</v>
          </cell>
          <cell r="B8842" t="str">
            <v>FRIDÄLV 16" 0V F KORG BAK CER</v>
          </cell>
        </row>
        <row r="8843">
          <cell r="A8843" t="str">
            <v>Y0C4102601</v>
          </cell>
          <cell r="B8843" t="str">
            <v>FRIDÄLV 16" 0V F KORG BAK CER</v>
          </cell>
        </row>
        <row r="8844">
          <cell r="A8844" t="str">
            <v>Y0C4102602</v>
          </cell>
          <cell r="B8844" t="str">
            <v>FRIDÄLV 16" 0V F KORG BAK GUL</v>
          </cell>
        </row>
        <row r="8845">
          <cell r="A8845" t="str">
            <v>Y0C4102602</v>
          </cell>
          <cell r="B8845" t="str">
            <v>FRIDÄLV 16" 0V F KORG BAK GUL</v>
          </cell>
        </row>
        <row r="8846">
          <cell r="A8846" t="str">
            <v>Y0C4102602</v>
          </cell>
          <cell r="B8846" t="str">
            <v>FRIDÄLV 16" 0V F KORG BAK GUL</v>
          </cell>
        </row>
        <row r="8847">
          <cell r="A8847" t="str">
            <v>Y0C4202601</v>
          </cell>
          <cell r="B8847" t="str">
            <v>MUNIN 16" 0V P 26CM MATT SVART</v>
          </cell>
        </row>
        <row r="8848">
          <cell r="A8848" t="str">
            <v>Y0C4202601</v>
          </cell>
          <cell r="B8848" t="str">
            <v>MUNIN 16" 0V P 26CM MATT SVART</v>
          </cell>
        </row>
        <row r="8849">
          <cell r="A8849" t="str">
            <v>Y0C4202601</v>
          </cell>
          <cell r="B8849" t="str">
            <v>MUNIN 16" 0V P 26CM MATT SVART</v>
          </cell>
        </row>
        <row r="8850">
          <cell r="A8850" t="str">
            <v>Y0C4212601</v>
          </cell>
          <cell r="B8850" t="str">
            <v>GORM 16" 0V P 26CM MATT BLÅ</v>
          </cell>
        </row>
        <row r="8851">
          <cell r="A8851" t="str">
            <v>Y0C4212601</v>
          </cell>
          <cell r="B8851" t="str">
            <v>GORM 16" 0V P 26CM MATT BLÅ</v>
          </cell>
        </row>
        <row r="8852">
          <cell r="A8852" t="str">
            <v>Y0C4212601</v>
          </cell>
          <cell r="B8852" t="str">
            <v>GORM 16" 0V P 26CM MATT BLÅ</v>
          </cell>
        </row>
        <row r="8853">
          <cell r="A8853" t="str">
            <v>Y0C4302601</v>
          </cell>
          <cell r="B8853" t="str">
            <v>SVAVA 16" 0V F 26CM VIT/ROSA</v>
          </cell>
        </row>
        <row r="8854">
          <cell r="A8854" t="str">
            <v>Y0C4302601</v>
          </cell>
          <cell r="B8854" t="str">
            <v>SVAVA 16" 0V F 26CM VIT/ROSA</v>
          </cell>
        </row>
        <row r="8855">
          <cell r="A8855" t="str">
            <v>Y0C4302601</v>
          </cell>
          <cell r="B8855" t="str">
            <v>SVAVA 16" 0V F 26CM VIT/ROSA</v>
          </cell>
        </row>
        <row r="8856">
          <cell r="A8856" t="str">
            <v>Y0C4302602</v>
          </cell>
          <cell r="B8856" t="str">
            <v>SVAVA 16" 0V F 26CM LIME/ROSA</v>
          </cell>
        </row>
        <row r="8857">
          <cell r="A8857" t="str">
            <v>Y0C4302602</v>
          </cell>
          <cell r="B8857" t="str">
            <v>SVAVA 16" 0V F 26CM LIME/ROSA</v>
          </cell>
        </row>
        <row r="8858">
          <cell r="A8858" t="str">
            <v>Y0C4302602</v>
          </cell>
          <cell r="B8858" t="str">
            <v>SVAVA 16" 0V F 26CM LIME/ROSA</v>
          </cell>
        </row>
        <row r="8859">
          <cell r="A8859" t="str">
            <v>Y0C4402601</v>
          </cell>
          <cell r="B8859" t="str">
            <v>BROKK 16" 0V P 26CM MATT BLÅ</v>
          </cell>
        </row>
        <row r="8860">
          <cell r="A8860" t="str">
            <v>Y0C4402601</v>
          </cell>
          <cell r="B8860" t="str">
            <v>BROKK 16" 0V P 26CM MATT BLÅ</v>
          </cell>
        </row>
        <row r="8861">
          <cell r="A8861" t="str">
            <v>Y0C4402601</v>
          </cell>
          <cell r="B8861" t="str">
            <v>BROKK 16" 0V P 26CM MATT BLÅ</v>
          </cell>
        </row>
        <row r="8862">
          <cell r="A8862" t="str">
            <v>Y0C4402602</v>
          </cell>
          <cell r="B8862" t="str">
            <v>BROKK 16" 0V P 26CM ORANGE</v>
          </cell>
        </row>
        <row r="8863">
          <cell r="A8863" t="str">
            <v>Y0C4402602</v>
          </cell>
          <cell r="B8863" t="str">
            <v>BROKK 16" 0V P 26CM ORANGE</v>
          </cell>
        </row>
        <row r="8864">
          <cell r="A8864" t="str">
            <v>Y0C4402602</v>
          </cell>
          <cell r="B8864" t="str">
            <v>BROKK 16" 0V P 26CM ORANGE</v>
          </cell>
        </row>
        <row r="8865">
          <cell r="A8865" t="str">
            <v>Y0C4433301</v>
          </cell>
          <cell r="B8865" t="str">
            <v>TORN 24" 3V P 33CM SVART/RÖD</v>
          </cell>
        </row>
        <row r="8866">
          <cell r="A8866" t="str">
            <v>Y0C4433301</v>
          </cell>
          <cell r="B8866" t="str">
            <v>TORN 24" 3V P 33CM SVART/RÖD</v>
          </cell>
        </row>
        <row r="8867">
          <cell r="A8867" t="str">
            <v>Y0C4433301</v>
          </cell>
          <cell r="B8867" t="str">
            <v>TORN 24" 3V P 33CM SVART/RÖD</v>
          </cell>
        </row>
        <row r="8868">
          <cell r="A8868" t="str">
            <v>Y0C4433302</v>
          </cell>
          <cell r="B8868" t="str">
            <v>TORN 24" 3V P 33CM GRÅ/LIME</v>
          </cell>
        </row>
        <row r="8869">
          <cell r="A8869" t="str">
            <v>Y0C4433302</v>
          </cell>
          <cell r="B8869" t="str">
            <v>TORN 24" 3V P 33CM GRÅ/LIME</v>
          </cell>
        </row>
        <row r="8870">
          <cell r="A8870" t="str">
            <v>Y0C4433302</v>
          </cell>
          <cell r="B8870" t="str">
            <v>TORN 24" 3V P 33CM GRÅ/LIME</v>
          </cell>
        </row>
        <row r="8871">
          <cell r="A8871" t="str">
            <v>Y0C4473301</v>
          </cell>
          <cell r="B8871" t="str">
            <v>JARE 24" 7V P 33CM MATT SV/BLÅ</v>
          </cell>
        </row>
        <row r="8872">
          <cell r="A8872" t="str">
            <v>Y0C4473301</v>
          </cell>
          <cell r="B8872" t="str">
            <v>JARE 24" 7V P 33CM MATT SV/BLÅ</v>
          </cell>
        </row>
        <row r="8873">
          <cell r="A8873" t="str">
            <v>Y0C4473301</v>
          </cell>
          <cell r="B8873" t="str">
            <v>JARE 24" 7V P 33CM MATT SV/BLÅ</v>
          </cell>
        </row>
        <row r="8874">
          <cell r="A8874" t="str">
            <v>Y0C4473302</v>
          </cell>
          <cell r="B8874" t="str">
            <v>JARE 24" 7V P 33CM MATTGRÅ/ORA</v>
          </cell>
        </row>
        <row r="8875">
          <cell r="A8875" t="str">
            <v>Y0C4473302</v>
          </cell>
          <cell r="B8875" t="str">
            <v>JARE 24" 7V P 33CM MATTGRÅ/ORA</v>
          </cell>
        </row>
        <row r="8876">
          <cell r="A8876" t="str">
            <v>Y0C4473302</v>
          </cell>
          <cell r="B8876" t="str">
            <v>JARE 24" 7V P 33CM MATTGRÅ/ORA</v>
          </cell>
        </row>
        <row r="8877">
          <cell r="A8877" t="str">
            <v>Y0C4503001</v>
          </cell>
          <cell r="B8877" t="str">
            <v>EDDA 20" 0V F 30CM ROSA/LJUROS</v>
          </cell>
        </row>
        <row r="8878">
          <cell r="A8878" t="str">
            <v>Y0C4503001</v>
          </cell>
          <cell r="B8878" t="str">
            <v>EDDA 20" 0V F 30CM ROSA/LJUROS</v>
          </cell>
        </row>
        <row r="8879">
          <cell r="A8879" t="str">
            <v>Y0C4503001</v>
          </cell>
          <cell r="B8879" t="str">
            <v>EDDA 20" 0V F 30CM ROSA/LJUROS</v>
          </cell>
        </row>
        <row r="8880">
          <cell r="A8880" t="str">
            <v>Y0C4503002</v>
          </cell>
          <cell r="B8880" t="str">
            <v>EDDA 20" 0V F 30CM SVART/RÖD</v>
          </cell>
        </row>
        <row r="8881">
          <cell r="A8881" t="str">
            <v>Y0C4503002</v>
          </cell>
          <cell r="B8881" t="str">
            <v>EDDA 20" 0V F 30CM SVART/RÖD</v>
          </cell>
        </row>
        <row r="8882">
          <cell r="A8882" t="str">
            <v>Y0C4503002</v>
          </cell>
          <cell r="B8882" t="str">
            <v>EDDA 20" 0V F 30CM SVART/RÖD</v>
          </cell>
        </row>
        <row r="8883">
          <cell r="A8883" t="str">
            <v>Y0C4533001</v>
          </cell>
          <cell r="B8883" t="str">
            <v>SAGA 20" 3V F 30CM ROSA/LJUSRO</v>
          </cell>
        </row>
        <row r="8884">
          <cell r="A8884" t="str">
            <v>Y0C4533001</v>
          </cell>
          <cell r="B8884" t="str">
            <v>SAGA 20" 3V F 30CM ROSA/LJUSRO</v>
          </cell>
        </row>
        <row r="8885">
          <cell r="A8885" t="str">
            <v>Y0C4533001</v>
          </cell>
          <cell r="B8885" t="str">
            <v>SAGA 20" 3V F 30CM ROSA/LJUSRO</v>
          </cell>
        </row>
        <row r="8886">
          <cell r="A8886" t="str">
            <v>Y0C4533002</v>
          </cell>
          <cell r="B8886" t="str">
            <v>SAGA 20" 3V F 30CM SVART/RÖD</v>
          </cell>
        </row>
        <row r="8887">
          <cell r="A8887" t="str">
            <v>Y0C4533002</v>
          </cell>
          <cell r="B8887" t="str">
            <v>SAGA 20" 3V F 30CM SVART/RÖD</v>
          </cell>
        </row>
        <row r="8888">
          <cell r="A8888" t="str">
            <v>Y0C4533002</v>
          </cell>
          <cell r="B8888" t="str">
            <v>SAGA 20" 3V F 30CM SVART/RÖD</v>
          </cell>
        </row>
        <row r="8889">
          <cell r="A8889" t="str">
            <v>Y0C4633001</v>
          </cell>
          <cell r="B8889" t="str">
            <v>GANG 20" 3V P 30CM MATT BLÅ</v>
          </cell>
        </row>
        <row r="8890">
          <cell r="A8890" t="str">
            <v>Y0C4633001</v>
          </cell>
          <cell r="B8890" t="str">
            <v>GANG 20" 3V P 30CM MATT BLÅ</v>
          </cell>
        </row>
        <row r="8891">
          <cell r="A8891" t="str">
            <v>Y0C4633001</v>
          </cell>
          <cell r="B8891" t="str">
            <v>GANG 20" 3V P 30CM MATT BLÅ</v>
          </cell>
        </row>
        <row r="8892">
          <cell r="A8892" t="str">
            <v>YEM4002001</v>
          </cell>
          <cell r="B8892" t="str">
            <v>JUNIOR 400 0V 12"  MATT BLÅ</v>
          </cell>
        </row>
        <row r="8893">
          <cell r="A8893" t="str">
            <v>YEM4002001</v>
          </cell>
          <cell r="B8893" t="str">
            <v>JUNIOR 400 0V 12"  MATT BLÅ</v>
          </cell>
        </row>
        <row r="8894">
          <cell r="A8894" t="str">
            <v>YEM4002001</v>
          </cell>
          <cell r="B8894" t="str">
            <v>JUNIOR 400 0V 12"  MATT BLÅ</v>
          </cell>
        </row>
        <row r="8895">
          <cell r="A8895" t="str">
            <v>YEM4012001</v>
          </cell>
          <cell r="B8895" t="str">
            <v>JUNIOR 401 0V 12"  MATT RÖD</v>
          </cell>
        </row>
        <row r="8896">
          <cell r="A8896" t="str">
            <v>YEM4012001</v>
          </cell>
          <cell r="B8896" t="str">
            <v>JUNIOR 401 0V 12"  MATT RÖD</v>
          </cell>
        </row>
        <row r="8897">
          <cell r="A8897" t="str">
            <v>YEM4012001</v>
          </cell>
          <cell r="B8897" t="str">
            <v>JUNIOR 401 0V 12"  MATT RÖD</v>
          </cell>
        </row>
        <row r="8898">
          <cell r="A8898" t="str">
            <v>YEM4202601</v>
          </cell>
          <cell r="B8898" t="str">
            <v>JUNIOR 420 0V 16"  MATT BLÅ</v>
          </cell>
        </row>
        <row r="8899">
          <cell r="A8899" t="str">
            <v>YEM4202601</v>
          </cell>
          <cell r="B8899" t="str">
            <v>JUNIOR 420 0V 16"  MATT BLÅ</v>
          </cell>
        </row>
        <row r="8900">
          <cell r="A8900" t="str">
            <v>YEM4202601</v>
          </cell>
          <cell r="B8900" t="str">
            <v>JUNIOR 420 0V 16"  MATT BLÅ</v>
          </cell>
        </row>
        <row r="8901">
          <cell r="A8901" t="str">
            <v>YEM4302601</v>
          </cell>
          <cell r="B8901" t="str">
            <v>JUNIOR 430 0V 16"  MATT RÖD</v>
          </cell>
        </row>
        <row r="8902">
          <cell r="A8902" t="str">
            <v>YEM4302601</v>
          </cell>
          <cell r="B8902" t="str">
            <v>JUNIOR 430 0V 16"  MATT RÖD</v>
          </cell>
        </row>
        <row r="8903">
          <cell r="A8903" t="str">
            <v>YEM4302601</v>
          </cell>
          <cell r="B8903" t="str">
            <v>JUNIOR 430 0V 16"  MATT RÖD</v>
          </cell>
        </row>
        <row r="8904">
          <cell r="A8904" t="str">
            <v>YEM4503001</v>
          </cell>
          <cell r="B8904" t="str">
            <v>JUNIOR 450 0V 20"  MATT RÖD</v>
          </cell>
        </row>
        <row r="8905">
          <cell r="A8905" t="str">
            <v>YEM4503001</v>
          </cell>
          <cell r="B8905" t="str">
            <v>JUNIOR 450 0V 20"  MATT RÖD</v>
          </cell>
        </row>
        <row r="8906">
          <cell r="A8906" t="str">
            <v>YEM4503001</v>
          </cell>
          <cell r="B8906" t="str">
            <v>JUNIOR 450 0V 20"  MATT RÖD</v>
          </cell>
        </row>
        <row r="8907">
          <cell r="A8907" t="str">
            <v>YEM4803001</v>
          </cell>
          <cell r="B8907" t="str">
            <v>JUNIOR 480 0V 20"  MATT BLÅ</v>
          </cell>
        </row>
        <row r="8908">
          <cell r="A8908" t="str">
            <v>YEM4803001</v>
          </cell>
          <cell r="B8908" t="str">
            <v>JUNIOR 480 0V 20"  MATT BLÅ</v>
          </cell>
        </row>
        <row r="8909">
          <cell r="A8909" t="str">
            <v>YEM4803001</v>
          </cell>
          <cell r="B8909" t="str">
            <v>JUNIOR 480 0V 20"  MATT BLÅ</v>
          </cell>
        </row>
        <row r="8910">
          <cell r="A8910" t="str">
            <v>Y0M8030001</v>
          </cell>
          <cell r="B8910" t="str">
            <v>KOMBI3 3V SILVER/SVART*</v>
          </cell>
        </row>
        <row r="8911">
          <cell r="A8911" t="str">
            <v>Y0M8030001</v>
          </cell>
          <cell r="B8911" t="str">
            <v>KOMBI3 3V SILVER/SVART*</v>
          </cell>
        </row>
        <row r="8912">
          <cell r="A8912" t="str">
            <v>Y0M8030001</v>
          </cell>
          <cell r="B8912" t="str">
            <v>KOMBI3 3V SILVER/SVART*</v>
          </cell>
        </row>
        <row r="8913">
          <cell r="A8913" t="str">
            <v>Y0C0013801</v>
          </cell>
          <cell r="B8913" t="str">
            <v>KILE DIRT 1V 38CM GRÅ*</v>
          </cell>
        </row>
        <row r="8914">
          <cell r="A8914" t="str">
            <v>Y0C0013801</v>
          </cell>
          <cell r="B8914" t="str">
            <v>KILE DIRT 1V 38CM GRÅ*</v>
          </cell>
        </row>
        <row r="8915">
          <cell r="A8915" t="str">
            <v>Y0C0013801</v>
          </cell>
          <cell r="B8915" t="str">
            <v>KILE DIRT 1V 38CM GRÅ*</v>
          </cell>
        </row>
        <row r="8916">
          <cell r="A8916" t="str">
            <v>Y0C0093801</v>
          </cell>
          <cell r="B8916" t="str">
            <v>ILIONS DIRT 9V 38CM POL ALU*</v>
          </cell>
        </row>
        <row r="8917">
          <cell r="A8917" t="str">
            <v>Y0C0093801</v>
          </cell>
          <cell r="B8917" t="str">
            <v>ILIONS DIRT 9V 38CM POL ALU*</v>
          </cell>
        </row>
        <row r="8918">
          <cell r="A8918" t="str">
            <v>Y0C0093801</v>
          </cell>
          <cell r="B8918" t="str">
            <v>ILIONS DIRT 9V 38CM POL ALU*</v>
          </cell>
        </row>
        <row r="8919">
          <cell r="A8919" t="str">
            <v>Y0C0374101</v>
          </cell>
          <cell r="B8919" t="str">
            <v>RIMFAXE MTB 27V 41CM VIT/ORAN</v>
          </cell>
        </row>
        <row r="8920">
          <cell r="A8920" t="str">
            <v>Y0C0374101</v>
          </cell>
          <cell r="B8920" t="str">
            <v>RIMFAXE MTB 27V 41CM VIT/ORAN</v>
          </cell>
        </row>
        <row r="8921">
          <cell r="A8921" t="str">
            <v>Y0C0374101</v>
          </cell>
          <cell r="B8921" t="str">
            <v>RIMFAXE MTB 27V 41CM VIT/ORAN</v>
          </cell>
        </row>
        <row r="8922">
          <cell r="A8922" t="str">
            <v>Y0C0374601</v>
          </cell>
          <cell r="B8922" t="str">
            <v>RIMFAXE MTB 27V 46CM VIT/ORAN</v>
          </cell>
        </row>
        <row r="8923">
          <cell r="A8923" t="str">
            <v>Y0C0374601</v>
          </cell>
          <cell r="B8923" t="str">
            <v>RIMFAXE MTB 27V 46CM VIT/ORAN</v>
          </cell>
        </row>
        <row r="8924">
          <cell r="A8924" t="str">
            <v>Y0C0374601</v>
          </cell>
          <cell r="B8924" t="str">
            <v>RIMFAXE MTB 27V 46CM VIT/ORAN</v>
          </cell>
        </row>
        <row r="8925">
          <cell r="A8925" t="str">
            <v>Y0C0375101</v>
          </cell>
          <cell r="B8925" t="str">
            <v>RIMFAXE MTB 27V 51CM VIT/ORAN</v>
          </cell>
        </row>
        <row r="8926">
          <cell r="A8926" t="str">
            <v>Y0C0375101</v>
          </cell>
          <cell r="B8926" t="str">
            <v>RIMFAXE MTB 27V 51CM VIT/ORAN</v>
          </cell>
        </row>
        <row r="8927">
          <cell r="A8927" t="str">
            <v>Y0C0375101</v>
          </cell>
          <cell r="B8927" t="str">
            <v>RIMFAXE MTB 27V 51CM VIT/ORAN</v>
          </cell>
        </row>
        <row r="8928">
          <cell r="A8928" t="str">
            <v>Y0C0474101</v>
          </cell>
          <cell r="B8928" t="str">
            <v>LODUR MTB 27V 41CM BLÅ/VIT*</v>
          </cell>
        </row>
        <row r="8929">
          <cell r="A8929" t="str">
            <v>Y0C0474101</v>
          </cell>
          <cell r="B8929" t="str">
            <v>LODUR MTB 27V 41CM BLÅ/VIT*</v>
          </cell>
        </row>
        <row r="8930">
          <cell r="A8930" t="str">
            <v>Y0C0474101</v>
          </cell>
          <cell r="B8930" t="str">
            <v>LODUR MTB 27V 41CM BLÅ/VIT*</v>
          </cell>
        </row>
        <row r="8931">
          <cell r="A8931" t="str">
            <v>Y0C0474601</v>
          </cell>
          <cell r="B8931" t="str">
            <v>LODUR MTB 27V 46CM BLÅ/VIT*</v>
          </cell>
        </row>
        <row r="8932">
          <cell r="A8932" t="str">
            <v>Y0C0474601</v>
          </cell>
          <cell r="B8932" t="str">
            <v>LODUR MTB 27V 46CM BLÅ/VIT*</v>
          </cell>
        </row>
        <row r="8933">
          <cell r="A8933" t="str">
            <v>Y0C0474601</v>
          </cell>
          <cell r="B8933" t="str">
            <v>LODUR MTB 27V 46CM BLÅ/VIT*</v>
          </cell>
        </row>
        <row r="8934">
          <cell r="A8934" t="str">
            <v>Y0C0475101</v>
          </cell>
          <cell r="B8934" t="str">
            <v>LODUR MTB 27V 51CM BLÅ/VIT*</v>
          </cell>
        </row>
        <row r="8935">
          <cell r="A8935" t="str">
            <v>Y0C0475101</v>
          </cell>
          <cell r="B8935" t="str">
            <v>LODUR MTB 27V 51CM BLÅ/VIT*</v>
          </cell>
        </row>
        <row r="8936">
          <cell r="A8936" t="str">
            <v>Y0C0475101</v>
          </cell>
          <cell r="B8936" t="str">
            <v>LODUR MTB 27V 51CM BLÅ/VIT*</v>
          </cell>
        </row>
        <row r="8937">
          <cell r="A8937" t="str">
            <v>Y0C0674101</v>
          </cell>
          <cell r="B8937" t="str">
            <v>FREKE MTB 27V 41CM GRÅ/LIME</v>
          </cell>
        </row>
        <row r="8938">
          <cell r="A8938" t="str">
            <v>Y0C0674101</v>
          </cell>
          <cell r="B8938" t="str">
            <v>FREKE MTB 27V 41CM GRÅ/LIME</v>
          </cell>
        </row>
        <row r="8939">
          <cell r="A8939" t="str">
            <v>Y0C0674101</v>
          </cell>
          <cell r="B8939" t="str">
            <v>FREKE MTB 27V 41CM GRÅ/LIME</v>
          </cell>
        </row>
        <row r="8940">
          <cell r="A8940" t="str">
            <v>Y0C0674601</v>
          </cell>
          <cell r="B8940" t="str">
            <v>FREKE MTB 27V 46CM GRÅ/LIME</v>
          </cell>
        </row>
        <row r="8941">
          <cell r="A8941" t="str">
            <v>Y0C0674601</v>
          </cell>
          <cell r="B8941" t="str">
            <v>FREKE MTB 27V 46CM GRÅ/LIME</v>
          </cell>
        </row>
        <row r="8942">
          <cell r="A8942" t="str">
            <v>Y0C0674601</v>
          </cell>
          <cell r="B8942" t="str">
            <v>FREKE MTB 27V 46CM GRÅ/LIME</v>
          </cell>
        </row>
        <row r="8943">
          <cell r="A8943" t="str">
            <v>Y0C0675101</v>
          </cell>
          <cell r="B8943" t="str">
            <v>FREKE MTB 27V 51CM GRÅ/LIME</v>
          </cell>
        </row>
        <row r="8944">
          <cell r="A8944" t="str">
            <v>Y0C0675101</v>
          </cell>
          <cell r="B8944" t="str">
            <v>FREKE MTB 27V 51CM GRÅ/LIME</v>
          </cell>
        </row>
        <row r="8945">
          <cell r="A8945" t="str">
            <v>Y0C0675101</v>
          </cell>
          <cell r="B8945" t="str">
            <v>FREKE MTB 27V 51CM GRÅ/LIME</v>
          </cell>
        </row>
        <row r="8946">
          <cell r="A8946" t="str">
            <v>Y0C0773801</v>
          </cell>
          <cell r="B8946" t="str">
            <v>ULTIMA 24" MTB 27V 38 VI/ORA*</v>
          </cell>
        </row>
        <row r="8947">
          <cell r="A8947" t="str">
            <v>Y0C0773801</v>
          </cell>
          <cell r="B8947" t="str">
            <v>ULTIMA 24" MTB 27V 38 VI/ORA*</v>
          </cell>
        </row>
        <row r="8948">
          <cell r="A8948" t="str">
            <v>Y0C0773801</v>
          </cell>
          <cell r="B8948" t="str">
            <v>ULTIMA 24" MTB 27V 38 VI/ORA*</v>
          </cell>
        </row>
        <row r="8949">
          <cell r="A8949" t="str">
            <v>Y0C0975101</v>
          </cell>
          <cell r="B8949" t="str">
            <v>RONJA MTB 27V 51CM VIT/LIME</v>
          </cell>
        </row>
        <row r="8950">
          <cell r="A8950" t="str">
            <v>Y0C0975101</v>
          </cell>
          <cell r="B8950" t="str">
            <v>RONJA MTB 27V 51CM VIT/LIME</v>
          </cell>
        </row>
        <row r="8951">
          <cell r="A8951" t="str">
            <v>Y0C0975101</v>
          </cell>
          <cell r="B8951" t="str">
            <v>RONJA MTB 27V 51CM VIT/LIME</v>
          </cell>
        </row>
        <row r="8952">
          <cell r="A8952" t="str">
            <v>Y0C3075101</v>
          </cell>
          <cell r="B8952" t="str">
            <v>HAMRA 27V H 51CM TITAN</v>
          </cell>
        </row>
        <row r="8953">
          <cell r="A8953" t="str">
            <v>Y0C3075101</v>
          </cell>
          <cell r="B8953" t="str">
            <v>HAMRA 27V H 51CM TITAN</v>
          </cell>
        </row>
        <row r="8954">
          <cell r="A8954" t="str">
            <v>Y0C3075101</v>
          </cell>
          <cell r="B8954" t="str">
            <v>HAMRA 27V H 51CM TITAN</v>
          </cell>
        </row>
        <row r="8955">
          <cell r="A8955" t="str">
            <v>Y0C3075501</v>
          </cell>
          <cell r="B8955" t="str">
            <v>HAMRA 27V H 55CM TITAN</v>
          </cell>
        </row>
        <row r="8956">
          <cell r="A8956" t="str">
            <v>Y0C3075501</v>
          </cell>
          <cell r="B8956" t="str">
            <v>HAMRA 27V H 55CM TITAN</v>
          </cell>
        </row>
        <row r="8957">
          <cell r="A8957" t="str">
            <v>Y0C3075501</v>
          </cell>
          <cell r="B8957" t="str">
            <v>HAMRA 27V H 55CM TITAN</v>
          </cell>
        </row>
        <row r="8958">
          <cell r="A8958" t="str">
            <v>Y0C3075901</v>
          </cell>
          <cell r="B8958" t="str">
            <v>HAMRA 27V H 59CM TITAN</v>
          </cell>
        </row>
        <row r="8959">
          <cell r="A8959" t="str">
            <v>Y0C3075901</v>
          </cell>
          <cell r="B8959" t="str">
            <v>HAMRA 27V H 59CM TITAN</v>
          </cell>
        </row>
        <row r="8960">
          <cell r="A8960" t="str">
            <v>Y0C3075901</v>
          </cell>
          <cell r="B8960" t="str">
            <v>HAMRA 27V H 59CM TITAN</v>
          </cell>
        </row>
        <row r="8961">
          <cell r="A8961" t="str">
            <v>Y0C3175101</v>
          </cell>
          <cell r="B8961" t="str">
            <v>NIKKA 27v D 51 CM TITAN</v>
          </cell>
        </row>
        <row r="8962">
          <cell r="A8962" t="str">
            <v>Y0C3175101</v>
          </cell>
          <cell r="B8962" t="str">
            <v>NIKKA 27v D 51 CM TITAN</v>
          </cell>
        </row>
        <row r="8963">
          <cell r="A8963" t="str">
            <v>Y0C3175101</v>
          </cell>
          <cell r="B8963" t="str">
            <v>NIKKA 27v D 51 CM TITAN</v>
          </cell>
        </row>
        <row r="8964">
          <cell r="A8964" t="str">
            <v>Y0C3175501</v>
          </cell>
          <cell r="B8964" t="str">
            <v>NIKKA 27v D 55 CM TITAN</v>
          </cell>
        </row>
        <row r="8965">
          <cell r="A8965" t="str">
            <v>Y0C3175501</v>
          </cell>
          <cell r="B8965" t="str">
            <v>NIKKA 27v D 55 CM TITAN</v>
          </cell>
        </row>
        <row r="8966">
          <cell r="A8966" t="str">
            <v>Y0C3175501</v>
          </cell>
          <cell r="B8966" t="str">
            <v>NIKKA 27v D 55 CM TITAN</v>
          </cell>
        </row>
        <row r="8967">
          <cell r="A8967" t="str">
            <v>Y0C3215501</v>
          </cell>
          <cell r="B8967" t="str">
            <v>VALKENBURG 1 Sp 55 CHROME</v>
          </cell>
        </row>
        <row r="8968">
          <cell r="A8968" t="str">
            <v>Y0C3215501</v>
          </cell>
          <cell r="B8968" t="str">
            <v>VALKENBURG 1 Sp 55 CHROME</v>
          </cell>
        </row>
        <row r="8969">
          <cell r="A8969" t="str">
            <v>Y0C3215501</v>
          </cell>
          <cell r="B8969" t="str">
            <v>VALKENBURG 1 Sp 55 CHROME</v>
          </cell>
        </row>
        <row r="8970">
          <cell r="A8970" t="str">
            <v>Y0C3215801</v>
          </cell>
          <cell r="B8970" t="str">
            <v>VALKENBURG 1 Sp 58 CHROME</v>
          </cell>
        </row>
        <row r="8971">
          <cell r="A8971" t="str">
            <v>Y0C3215801</v>
          </cell>
          <cell r="B8971" t="str">
            <v>VALKENBURG 1 Sp 58 CHROME</v>
          </cell>
        </row>
        <row r="8972">
          <cell r="A8972" t="str">
            <v>Y0C3215801</v>
          </cell>
          <cell r="B8972" t="str">
            <v>VALKENBURG 1 Sp 58 CHROME</v>
          </cell>
        </row>
        <row r="8973">
          <cell r="A8973" t="str">
            <v>Y0C3685101</v>
          </cell>
          <cell r="B8973" t="str">
            <v>YOTTA 18 Sp H 51 VIT</v>
          </cell>
        </row>
        <row r="8974">
          <cell r="A8974" t="str">
            <v>Y0C3685101</v>
          </cell>
          <cell r="B8974" t="str">
            <v>YOTTA 18 Sp H 51 VIT</v>
          </cell>
        </row>
        <row r="8975">
          <cell r="A8975" t="str">
            <v>Y0C3685101</v>
          </cell>
          <cell r="B8975" t="str">
            <v>YOTTA 18 Sp H 51 VIT</v>
          </cell>
        </row>
        <row r="8976">
          <cell r="A8976" t="str">
            <v>Y0C3685501</v>
          </cell>
          <cell r="B8976" t="str">
            <v>YOTTA 18 V  H 55 VIT</v>
          </cell>
        </row>
        <row r="8977">
          <cell r="A8977" t="str">
            <v>Y0C3685501</v>
          </cell>
          <cell r="B8977" t="str">
            <v>YOTTA 18 V  H 55 VIT</v>
          </cell>
        </row>
        <row r="8978">
          <cell r="A8978" t="str">
            <v>Y0C3685501</v>
          </cell>
          <cell r="B8978" t="str">
            <v>YOTTA 18 V  H 55 VIT</v>
          </cell>
        </row>
        <row r="8979">
          <cell r="A8979" t="str">
            <v>Y0C3685901</v>
          </cell>
          <cell r="B8979" t="str">
            <v>YOTTA 18 V  H 59 VIT</v>
          </cell>
        </row>
        <row r="8980">
          <cell r="A8980" t="str">
            <v>Y0C3685901</v>
          </cell>
          <cell r="B8980" t="str">
            <v>YOTTA 18 V  H 59 VIT</v>
          </cell>
        </row>
        <row r="8981">
          <cell r="A8981" t="str">
            <v>Y0C3685901</v>
          </cell>
          <cell r="B8981" t="str">
            <v>YOTTA 18 V  H 59 VIT</v>
          </cell>
        </row>
        <row r="8982">
          <cell r="A8982" t="str">
            <v>Y0C3785101</v>
          </cell>
          <cell r="B8982" t="str">
            <v>DECI 18-V D 51 CM VIT</v>
          </cell>
        </row>
        <row r="8983">
          <cell r="A8983" t="str">
            <v>Y0C3785101</v>
          </cell>
          <cell r="B8983" t="str">
            <v>DECI 18-V D 51 CM VIT</v>
          </cell>
        </row>
        <row r="8984">
          <cell r="A8984" t="str">
            <v>Y0C3785101</v>
          </cell>
          <cell r="B8984" t="str">
            <v>DECI 18-V D 51 CM VIT</v>
          </cell>
        </row>
        <row r="8985">
          <cell r="A8985" t="str">
            <v>Y0C3785501</v>
          </cell>
          <cell r="B8985" t="str">
            <v>DECI 18-V D 55 CM VIT</v>
          </cell>
        </row>
        <row r="8986">
          <cell r="A8986" t="str">
            <v>Y0C3785501</v>
          </cell>
          <cell r="B8986" t="str">
            <v>DECI 18-V D 55 CM VIT</v>
          </cell>
        </row>
        <row r="8987">
          <cell r="A8987" t="str">
            <v>Y0C3785501</v>
          </cell>
          <cell r="B8987" t="str">
            <v>DECI 18-V D 55 CM VIT</v>
          </cell>
        </row>
        <row r="8988">
          <cell r="A8988" t="str">
            <v>Y0C6085201</v>
          </cell>
          <cell r="B8988" t="str">
            <v>NANO 18V 52CM VIT/SVART/RÖD</v>
          </cell>
        </row>
        <row r="8989">
          <cell r="A8989" t="str">
            <v>Y0C6085201</v>
          </cell>
          <cell r="B8989" t="str">
            <v>NANO 18V 52CM VIT/SVART/RÖD</v>
          </cell>
        </row>
        <row r="8990">
          <cell r="A8990" t="str">
            <v>Y0C6085201</v>
          </cell>
          <cell r="B8990" t="str">
            <v>NANO 18V 52CM VIT/SVART/RÖD</v>
          </cell>
        </row>
        <row r="8991">
          <cell r="A8991" t="str">
            <v>Y0C6184701</v>
          </cell>
          <cell r="B8991" t="str">
            <v>NANO-LADY 18V 47CM VI/SVA/LIME</v>
          </cell>
        </row>
        <row r="8992">
          <cell r="A8992" t="str">
            <v>Y0C6184701</v>
          </cell>
          <cell r="B8992" t="str">
            <v>NANO-LADY 18V 47CM VI/SVA/LIME</v>
          </cell>
        </row>
        <row r="8993">
          <cell r="A8993" t="str">
            <v>Y0C6184701</v>
          </cell>
          <cell r="B8993" t="str">
            <v>NANO-LADY 18V 47CM VI/SVA/LIME</v>
          </cell>
        </row>
        <row r="8994">
          <cell r="A8994" t="str">
            <v>Y0C6085501</v>
          </cell>
          <cell r="B8994" t="str">
            <v>NANO 18V 55CM VIT/SVART/RÖD</v>
          </cell>
        </row>
        <row r="8995">
          <cell r="A8995" t="str">
            <v>Y0C6085501</v>
          </cell>
          <cell r="B8995" t="str">
            <v>NANO 18V 55CM VIT/SVART/RÖD</v>
          </cell>
        </row>
        <row r="8996">
          <cell r="A8996" t="str">
            <v>Y0C6085501</v>
          </cell>
          <cell r="B8996" t="str">
            <v>NANO 18V 55CM VIT/SVART/RÖD</v>
          </cell>
        </row>
        <row r="8997">
          <cell r="A8997" t="str">
            <v>Y0C6085801</v>
          </cell>
          <cell r="B8997" t="str">
            <v>NANO 18V 58CM VIT/SVART/RÖD</v>
          </cell>
        </row>
        <row r="8998">
          <cell r="A8998" t="str">
            <v>Y0C6085801</v>
          </cell>
          <cell r="B8998" t="str">
            <v>NANO 18V 58CM VIT/SVART/RÖD</v>
          </cell>
        </row>
        <row r="8999">
          <cell r="A8999" t="str">
            <v>Y0C6085801</v>
          </cell>
          <cell r="B8999" t="str">
            <v>NANO 18V 58CM VIT/SVART/RÖD</v>
          </cell>
        </row>
        <row r="9000">
          <cell r="A9000" t="str">
            <v>Y0C6185001</v>
          </cell>
          <cell r="B9000" t="str">
            <v>NANO-LADY 18V 50CM VI/SVA/LIME</v>
          </cell>
        </row>
        <row r="9001">
          <cell r="A9001" t="str">
            <v>Y0C6185001</v>
          </cell>
          <cell r="B9001" t="str">
            <v>NANO-LADY 18V 50CM VI/SVA/LIME</v>
          </cell>
        </row>
        <row r="9002">
          <cell r="A9002" t="str">
            <v>Y0C6185001</v>
          </cell>
          <cell r="B9002" t="str">
            <v>NANO-LADY 18V 50CM VI/SVA/LIME</v>
          </cell>
        </row>
        <row r="9003">
          <cell r="A9003" t="str">
            <v>Y0C6086101</v>
          </cell>
          <cell r="B9003" t="str">
            <v>NANO 18V 61CM VIT/SVART/RÖD</v>
          </cell>
        </row>
        <row r="9004">
          <cell r="A9004" t="str">
            <v>Y0C6086101</v>
          </cell>
          <cell r="B9004" t="str">
            <v>NANO 18V 61CM VIT/SVART/RÖD</v>
          </cell>
        </row>
        <row r="9005">
          <cell r="A9005" t="str">
            <v>Y0C6086101</v>
          </cell>
          <cell r="B9005" t="str">
            <v>NANO 18V 61CM VIT/SVART/RÖD</v>
          </cell>
        </row>
        <row r="9006">
          <cell r="A9006" t="str">
            <v>Y0C6185301</v>
          </cell>
          <cell r="B9006" t="str">
            <v>NANO-LADY 18V 53CM VI/SVA/LIME</v>
          </cell>
        </row>
        <row r="9007">
          <cell r="A9007" t="str">
            <v>Y0C6185301</v>
          </cell>
          <cell r="B9007" t="str">
            <v>NANO-LADY 18V 53CM VI/SVA/LIME</v>
          </cell>
        </row>
        <row r="9008">
          <cell r="A9008" t="str">
            <v>Y0C6185301</v>
          </cell>
          <cell r="B9008" t="str">
            <v>NANO-LADY 18V 53CM VI/SVA/LIME</v>
          </cell>
        </row>
        <row r="9009">
          <cell r="A9009" t="str">
            <v>Y0C6205201</v>
          </cell>
          <cell r="B9009" t="str">
            <v>TERA 20V 53CM VIT/ORANGE</v>
          </cell>
        </row>
        <row r="9010">
          <cell r="A9010" t="str">
            <v>Y0C6205201</v>
          </cell>
          <cell r="B9010" t="str">
            <v>TERA 20V 53CM VIT/ORANGE</v>
          </cell>
        </row>
        <row r="9011">
          <cell r="A9011" t="str">
            <v>Y0C6205201</v>
          </cell>
          <cell r="B9011" t="str">
            <v>TERA 20V 53CM VIT/ORANGE</v>
          </cell>
        </row>
        <row r="9012">
          <cell r="A9012" t="str">
            <v>Y0C6205501</v>
          </cell>
          <cell r="B9012" t="str">
            <v>TERA 20V 55CM VIT/ORANGE</v>
          </cell>
        </row>
        <row r="9013">
          <cell r="A9013" t="str">
            <v>Y0C6205501</v>
          </cell>
          <cell r="B9013" t="str">
            <v>TERA 20V 55CM VIT/ORANGE</v>
          </cell>
        </row>
        <row r="9014">
          <cell r="A9014" t="str">
            <v>Y0C6205501</v>
          </cell>
          <cell r="B9014" t="str">
            <v>TERA 20V 55CM VIT/ORANGE</v>
          </cell>
        </row>
        <row r="9015">
          <cell r="A9015" t="str">
            <v>Y0C6205801</v>
          </cell>
          <cell r="B9015" t="str">
            <v>TERA 20V 58CM VIT/ORANGE</v>
          </cell>
        </row>
        <row r="9016">
          <cell r="A9016" t="str">
            <v>Y0C6205801</v>
          </cell>
          <cell r="B9016" t="str">
            <v>TERA 20V 58CM VIT/ORANGE</v>
          </cell>
        </row>
        <row r="9017">
          <cell r="A9017" t="str">
            <v>Y0C6205801</v>
          </cell>
          <cell r="B9017" t="str">
            <v>TERA 20V 58CM VIT/ORANGE</v>
          </cell>
        </row>
        <row r="9018">
          <cell r="A9018" t="str">
            <v>Y0C6206101</v>
          </cell>
          <cell r="B9018" t="str">
            <v>TERA 20V 61CM VIT/ORANGE</v>
          </cell>
        </row>
        <row r="9019">
          <cell r="A9019" t="str">
            <v>Y0C6206101</v>
          </cell>
          <cell r="B9019" t="str">
            <v>TERA 20V 61CM VIT/ORANGE</v>
          </cell>
        </row>
        <row r="9020">
          <cell r="A9020" t="str">
            <v>Y0C6206101</v>
          </cell>
          <cell r="B9020" t="str">
            <v>TERA 20V 61CM VIT/ORANGE</v>
          </cell>
        </row>
        <row r="9021">
          <cell r="A9021" t="str">
            <v>Y0C6485201</v>
          </cell>
          <cell r="B9021" t="str">
            <v>ZEPTO CROSS 18V 52CM SVART/VIT</v>
          </cell>
        </row>
        <row r="9022">
          <cell r="A9022" t="str">
            <v>Y0C6485201</v>
          </cell>
          <cell r="B9022" t="str">
            <v>ZEPTO CROSS 18V 52CM SVART/VIT</v>
          </cell>
        </row>
        <row r="9023">
          <cell r="A9023" t="str">
            <v>Y0C6485201</v>
          </cell>
          <cell r="B9023" t="str">
            <v>ZEPTO CROSS 18V 52CM SVART/VIT</v>
          </cell>
        </row>
        <row r="9024">
          <cell r="A9024" t="str">
            <v>Y0C6485501</v>
          </cell>
          <cell r="B9024" t="str">
            <v>ZEPTO CROSS 18V 55CM SVART/VIT</v>
          </cell>
        </row>
        <row r="9025">
          <cell r="A9025" t="str">
            <v>Y0C6485501</v>
          </cell>
          <cell r="B9025" t="str">
            <v>ZEPTO CROSS 18V 55CM SVART/VIT</v>
          </cell>
        </row>
        <row r="9026">
          <cell r="A9026" t="str">
            <v>Y0C6485501</v>
          </cell>
          <cell r="B9026" t="str">
            <v>ZEPTO CROSS 18V 55CM SVART/VIT</v>
          </cell>
        </row>
        <row r="9027">
          <cell r="A9027" t="str">
            <v>Y0C6485801</v>
          </cell>
          <cell r="B9027" t="str">
            <v>ZEPTO CROSS 18V 58CM SVART/VIT</v>
          </cell>
        </row>
        <row r="9028">
          <cell r="A9028" t="str">
            <v>Y0C6485801</v>
          </cell>
          <cell r="B9028" t="str">
            <v>ZEPTO CROSS 18V 58CM SVART/VIT</v>
          </cell>
        </row>
        <row r="9029">
          <cell r="A9029" t="str">
            <v>Y0C6485801</v>
          </cell>
          <cell r="B9029" t="str">
            <v>ZEPTO CROSS 18V 58CM SVART/VIT</v>
          </cell>
        </row>
        <row r="9030">
          <cell r="A9030" t="str">
            <v>Y0C3665101</v>
          </cell>
          <cell r="B9030" t="str">
            <v>ZETTA H 16V 51 CM SVART</v>
          </cell>
        </row>
        <row r="9031">
          <cell r="A9031" t="str">
            <v>Y0C3665101</v>
          </cell>
          <cell r="B9031" t="str">
            <v>ZETTA H 16V 51 CM SVART</v>
          </cell>
        </row>
        <row r="9032">
          <cell r="A9032" t="str">
            <v>Y0C3665101</v>
          </cell>
          <cell r="B9032" t="str">
            <v>ZETTA H 16V 51 CM SVART</v>
          </cell>
        </row>
        <row r="9033">
          <cell r="A9033" t="str">
            <v>Y0C3665501</v>
          </cell>
          <cell r="B9033" t="str">
            <v>ZETTA H 16V 55 CM SVART</v>
          </cell>
        </row>
        <row r="9034">
          <cell r="A9034" t="str">
            <v>Y0C3665501</v>
          </cell>
          <cell r="B9034" t="str">
            <v>ZETTA H 16V 55 CM SVART</v>
          </cell>
        </row>
        <row r="9035">
          <cell r="A9035" t="str">
            <v>Y0C3665501</v>
          </cell>
          <cell r="B9035" t="str">
            <v>ZETTA H 16V 55 CM SVART</v>
          </cell>
        </row>
        <row r="9036">
          <cell r="A9036" t="str">
            <v>Y0C3665901</v>
          </cell>
          <cell r="B9036" t="str">
            <v>ZETTA H 16V 59 CM SVART</v>
          </cell>
        </row>
        <row r="9037">
          <cell r="A9037" t="str">
            <v>Y0C3665901</v>
          </cell>
          <cell r="B9037" t="str">
            <v>ZETTA H 16V 59 CM SVART</v>
          </cell>
        </row>
        <row r="9038">
          <cell r="A9038" t="str">
            <v>Y0C3665901</v>
          </cell>
          <cell r="B9038" t="str">
            <v>ZETTA H 16V 59 CM SVART</v>
          </cell>
        </row>
        <row r="9039">
          <cell r="A9039" t="str">
            <v>Y0C3765101</v>
          </cell>
          <cell r="B9039" t="str">
            <v>CENTI D 16V 51 CM SVART</v>
          </cell>
        </row>
        <row r="9040">
          <cell r="A9040" t="str">
            <v>Y0C3765101</v>
          </cell>
          <cell r="B9040" t="str">
            <v>CENTI D 16V 51 CM SVART</v>
          </cell>
        </row>
        <row r="9041">
          <cell r="A9041" t="str">
            <v>Y0C3765101</v>
          </cell>
          <cell r="B9041" t="str">
            <v>CENTI D 16V 51 CM SVART</v>
          </cell>
        </row>
        <row r="9042">
          <cell r="A9042" t="str">
            <v>Y0C3765501</v>
          </cell>
          <cell r="B9042" t="str">
            <v>CENTI D 16V 55 CM SVART</v>
          </cell>
        </row>
        <row r="9043">
          <cell r="A9043" t="str">
            <v>Y0C3765501</v>
          </cell>
          <cell r="B9043" t="str">
            <v>CENTI D 16V 55 CM SVART</v>
          </cell>
        </row>
        <row r="9044">
          <cell r="A9044" t="str">
            <v>Y0C3765501</v>
          </cell>
          <cell r="B9044" t="str">
            <v>CENTI D 16V 55 CM SVART</v>
          </cell>
        </row>
        <row r="9045">
          <cell r="A9045" t="str">
            <v>Y0C4463301</v>
          </cell>
          <cell r="B9045" t="str">
            <v>VALE 24" DIRT 16V 33CM SVAR/BL</v>
          </cell>
        </row>
        <row r="9046">
          <cell r="A9046" t="str">
            <v>Y0C4463301</v>
          </cell>
          <cell r="B9046" t="str">
            <v>VALE 24" DIRT 16V 33CM SVAR/BL</v>
          </cell>
        </row>
        <row r="9047">
          <cell r="A9047" t="str">
            <v>Y0C4463301</v>
          </cell>
          <cell r="B9047" t="str">
            <v>VALE 24" DIRT 16V 33CM SVAR/BL</v>
          </cell>
        </row>
        <row r="9048">
          <cell r="A9048" t="str">
            <v>Y0C0063801</v>
          </cell>
          <cell r="B9048" t="str">
            <v>VINGNER DIRT 16V 38CM MATT/SVA</v>
          </cell>
        </row>
        <row r="9049">
          <cell r="A9049" t="str">
            <v>Y0C0063801</v>
          </cell>
          <cell r="B9049" t="str">
            <v>VINGNER DIRT 16V 38CM MATT/SVA</v>
          </cell>
        </row>
        <row r="9050">
          <cell r="A9050" t="str">
            <v>Y0C0063801</v>
          </cell>
          <cell r="B9050" t="str">
            <v>VINGNER DIRT 16V 38CM MATT/SVA</v>
          </cell>
        </row>
        <row r="9051">
          <cell r="A9051" t="str">
            <v>Y0C0064301</v>
          </cell>
          <cell r="B9051" t="str">
            <v>VINGNER DIRT 16V 43CM MATT SVA</v>
          </cell>
        </row>
        <row r="9052">
          <cell r="A9052" t="str">
            <v>Y0C0064301</v>
          </cell>
          <cell r="B9052" t="str">
            <v>VINGNER DIRT 16V 43CM MATT SVA</v>
          </cell>
        </row>
        <row r="9053">
          <cell r="A9053" t="str">
            <v>Y0C0064301</v>
          </cell>
          <cell r="B9053" t="str">
            <v>VINGNER DIRT 16V 43CM MATT SVA</v>
          </cell>
        </row>
        <row r="9054">
          <cell r="A9054" t="str">
            <v>Y0C3015101</v>
          </cell>
          <cell r="B9054" t="str">
            <v>MUDDUS H 1V 51CM VIT METALLIC*</v>
          </cell>
        </row>
        <row r="9055">
          <cell r="A9055" t="str">
            <v>Y0C3015101</v>
          </cell>
          <cell r="B9055" t="str">
            <v>MUDDUS H 1V 51CM VIT METALLIC*</v>
          </cell>
        </row>
        <row r="9056">
          <cell r="A9056" t="str">
            <v>Y0C3015101</v>
          </cell>
          <cell r="B9056" t="str">
            <v>MUDDUS H 1V 51CM VIT METALLIC*</v>
          </cell>
        </row>
        <row r="9057">
          <cell r="A9057" t="str">
            <v>Y0C3015501</v>
          </cell>
          <cell r="B9057" t="str">
            <v>MUDDUS H 1V 55CM VIT METALLIC*</v>
          </cell>
        </row>
        <row r="9058">
          <cell r="A9058" t="str">
            <v>Y0C3015501</v>
          </cell>
          <cell r="B9058" t="str">
            <v>MUDDUS H 1V 55CM VIT METALLIC*</v>
          </cell>
        </row>
        <row r="9059">
          <cell r="A9059" t="str">
            <v>Y0C3015501</v>
          </cell>
          <cell r="B9059" t="str">
            <v>MUDDUS H 1V 55CM VIT METALLIC*</v>
          </cell>
        </row>
        <row r="9060">
          <cell r="A9060" t="str">
            <v>Y0C3015901</v>
          </cell>
          <cell r="B9060" t="str">
            <v>MUDDUS H 1V 59CM VIT METALLIC*</v>
          </cell>
        </row>
        <row r="9061">
          <cell r="A9061" t="str">
            <v>Y0C3015901</v>
          </cell>
          <cell r="B9061" t="str">
            <v>MUDDUS H 1V 59CM VIT METALLIC*</v>
          </cell>
        </row>
        <row r="9062">
          <cell r="A9062" t="str">
            <v>Y0C3015901</v>
          </cell>
          <cell r="B9062" t="str">
            <v>MUDDUS H 1V 59CM VIT METALLIC*</v>
          </cell>
        </row>
        <row r="9063">
          <cell r="A9063" t="str">
            <v>Y0C4013301</v>
          </cell>
          <cell r="B9063" t="str">
            <v>HYMER 24" DIRT 21V 33CM GRÅ/LI</v>
          </cell>
        </row>
        <row r="9064">
          <cell r="A9064" t="str">
            <v>Y0C4013301</v>
          </cell>
          <cell r="B9064" t="str">
            <v>HYMER 24" DIRT 21V 33CM GRÅ/LI</v>
          </cell>
        </row>
        <row r="9065">
          <cell r="A9065" t="str">
            <v>Y0C4013301</v>
          </cell>
          <cell r="B9065" t="str">
            <v>HYMER 24" DIRT 21V 33CM GRÅ/LI</v>
          </cell>
        </row>
        <row r="9066">
          <cell r="A9066" t="str">
            <v>Y0C4113301</v>
          </cell>
          <cell r="B9066" t="str">
            <v>DUVA 24" DIRT F 21V 33CM VIT M</v>
          </cell>
        </row>
        <row r="9067">
          <cell r="A9067" t="str">
            <v>Y0C4113301</v>
          </cell>
          <cell r="B9067" t="str">
            <v>DUVA 24" DIRT F 21V 33CM VIT M</v>
          </cell>
        </row>
        <row r="9068">
          <cell r="A9068" t="str">
            <v>Y0C4113301</v>
          </cell>
          <cell r="B9068" t="str">
            <v>DUVA 24" DIRT F 21V 33CM VIT M</v>
          </cell>
        </row>
        <row r="9069">
          <cell r="A9069" t="str">
            <v>Y0C7075101</v>
          </cell>
          <cell r="B9069" t="str">
            <v>NIAK 27V H 51CM TITAN</v>
          </cell>
        </row>
        <row r="9070">
          <cell r="A9070" t="str">
            <v>Y0C7075101</v>
          </cell>
          <cell r="B9070" t="str">
            <v>NIAK 27V H 51CM TITAN</v>
          </cell>
        </row>
        <row r="9071">
          <cell r="A9071" t="str">
            <v>Y0C7075101</v>
          </cell>
          <cell r="B9071" t="str">
            <v>NIAK 27V H 51CM TITAN</v>
          </cell>
        </row>
        <row r="9072">
          <cell r="A9072" t="str">
            <v>Y0C7075501</v>
          </cell>
          <cell r="B9072" t="str">
            <v>NIAK 27V H 55CM TITAN</v>
          </cell>
        </row>
        <row r="9073">
          <cell r="A9073" t="str">
            <v>Y0C7075501</v>
          </cell>
          <cell r="B9073" t="str">
            <v>NIAK 27V H 55CM TITAN</v>
          </cell>
        </row>
        <row r="9074">
          <cell r="A9074" t="str">
            <v>Y0C7075501</v>
          </cell>
          <cell r="B9074" t="str">
            <v>NIAK 27V H 55CM TITAN</v>
          </cell>
        </row>
        <row r="9075">
          <cell r="A9075" t="str">
            <v>Y0C7075901</v>
          </cell>
          <cell r="B9075" t="str">
            <v>NIAK 27V H 59CM TITAN</v>
          </cell>
        </row>
        <row r="9076">
          <cell r="A9076" t="str">
            <v>Y0C7075901</v>
          </cell>
          <cell r="B9076" t="str">
            <v>NIAK 27V H 59CM TITAN</v>
          </cell>
        </row>
        <row r="9077">
          <cell r="A9077" t="str">
            <v>Y0C7075901</v>
          </cell>
          <cell r="B9077" t="str">
            <v>NIAK 27V H 59CM TITAN</v>
          </cell>
        </row>
        <row r="9078">
          <cell r="A9078" t="str">
            <v>Y0C7175101</v>
          </cell>
          <cell r="B9078" t="str">
            <v>SAREK 27V D 51CM VIT METALLIC</v>
          </cell>
        </row>
        <row r="9079">
          <cell r="A9079" t="str">
            <v>Y0C7175101</v>
          </cell>
          <cell r="B9079" t="str">
            <v>SAREK 27V D 51CM VIT METALLIC</v>
          </cell>
        </row>
        <row r="9080">
          <cell r="A9080" t="str">
            <v>Y0C7175101</v>
          </cell>
          <cell r="B9080" t="str">
            <v>SAREK 27V D 51CM VIT METALLIC</v>
          </cell>
        </row>
        <row r="9081">
          <cell r="A9081" t="str">
            <v>Y0C7175501</v>
          </cell>
          <cell r="B9081" t="str">
            <v>SAREK 27V D 55CM VIT METALLIC</v>
          </cell>
        </row>
        <row r="9082">
          <cell r="A9082" t="str">
            <v>Y0C7175501</v>
          </cell>
          <cell r="B9082" t="str">
            <v>SAREK 27V D 55CM VIT METALLIC</v>
          </cell>
        </row>
        <row r="9083">
          <cell r="A9083" t="str">
            <v>Y0C7175501</v>
          </cell>
          <cell r="B9083" t="str">
            <v>SAREK 27V D 55CM VIT METALLIC</v>
          </cell>
        </row>
        <row r="9084">
          <cell r="A9084" t="str">
            <v>YEC7385102</v>
          </cell>
          <cell r="B9084" t="str">
            <v>RISSA 8V D 51CM VIT</v>
          </cell>
        </row>
        <row r="9085">
          <cell r="A9085" t="str">
            <v>YEC7385102</v>
          </cell>
          <cell r="B9085" t="str">
            <v>RISSA 8V D 51CM VIT</v>
          </cell>
        </row>
        <row r="9086">
          <cell r="A9086" t="str">
            <v>YEC7385102</v>
          </cell>
          <cell r="B9086" t="str">
            <v>RISSA 8V D 51CM VIT</v>
          </cell>
        </row>
        <row r="9087">
          <cell r="A9087" t="str">
            <v>YEC7385502</v>
          </cell>
          <cell r="B9087" t="str">
            <v>RISSA 8V D 55CM VIT</v>
          </cell>
        </row>
        <row r="9088">
          <cell r="A9088" t="str">
            <v>YEC7385502</v>
          </cell>
          <cell r="B9088" t="str">
            <v>RISSA 8V D 55CM VIT</v>
          </cell>
        </row>
        <row r="9089">
          <cell r="A9089" t="str">
            <v>YEC7385502</v>
          </cell>
          <cell r="B9089" t="str">
            <v>RISSA 8V D 55CM VIT</v>
          </cell>
        </row>
        <row r="9090">
          <cell r="A9090" t="str">
            <v>Y9C9185111</v>
          </cell>
          <cell r="B9090" t="str">
            <v>CITY D NEX8 51 SVA KA SR-KORG</v>
          </cell>
        </row>
        <row r="9091">
          <cell r="A9091" t="str">
            <v>Y9C9185111</v>
          </cell>
          <cell r="B9091" t="str">
            <v>CITY D NEX8 51 SVA KA SR-KORG</v>
          </cell>
        </row>
        <row r="9092">
          <cell r="A9092" t="str">
            <v>Y9C9185111</v>
          </cell>
          <cell r="B9092" t="str">
            <v>CITY D NEX8 51 SVA KA SR-KORG</v>
          </cell>
        </row>
        <row r="9093">
          <cell r="A9093" t="str">
            <v>Y9C9185511</v>
          </cell>
          <cell r="B9093" t="str">
            <v>CITY D NEX8 55 SVA KA SR-KORG</v>
          </cell>
        </row>
        <row r="9094">
          <cell r="A9094" t="str">
            <v>Y9C9185511</v>
          </cell>
          <cell r="B9094" t="str">
            <v>CITY D NEX8 55 SVA KA SR-KORG</v>
          </cell>
        </row>
        <row r="9095">
          <cell r="A9095" t="str">
            <v>Y9C9185511</v>
          </cell>
          <cell r="B9095" t="str">
            <v>CITY D NEX8 55 SVA KA SR-KORG</v>
          </cell>
        </row>
        <row r="9096">
          <cell r="A9096" t="str">
            <v>Y0C7045101</v>
          </cell>
          <cell r="B9096" t="str">
            <v>KEBNE 24V H 51CM SVART</v>
          </cell>
        </row>
        <row r="9097">
          <cell r="A9097" t="str">
            <v>Y0C7045101</v>
          </cell>
          <cell r="B9097" t="str">
            <v>KEBNE 24V H 51CM SVART</v>
          </cell>
        </row>
        <row r="9098">
          <cell r="A9098" t="str">
            <v>Y0C7045101</v>
          </cell>
          <cell r="B9098" t="str">
            <v>KEBNE 24V H 51CM SVART</v>
          </cell>
        </row>
        <row r="9099">
          <cell r="A9099" t="str">
            <v>Y0C7045102</v>
          </cell>
          <cell r="B9099" t="str">
            <v>KEBNE 24V H 51CM BEIGE</v>
          </cell>
        </row>
        <row r="9100">
          <cell r="A9100" t="str">
            <v>Y0C7045102</v>
          </cell>
          <cell r="B9100" t="str">
            <v>KEBNE 24V H 51CM BEIGE</v>
          </cell>
        </row>
        <row r="9101">
          <cell r="A9101" t="str">
            <v>Y0C7045102</v>
          </cell>
          <cell r="B9101" t="str">
            <v>KEBNE 24V H 51CM BEIGE</v>
          </cell>
        </row>
        <row r="9102">
          <cell r="A9102" t="str">
            <v>Y0C7045501</v>
          </cell>
          <cell r="B9102" t="str">
            <v>KEBNE 24V H 55CM SVART</v>
          </cell>
        </row>
        <row r="9103">
          <cell r="A9103" t="str">
            <v>Y0C7045501</v>
          </cell>
          <cell r="B9103" t="str">
            <v>KEBNE 24V H 55CM SVART</v>
          </cell>
        </row>
        <row r="9104">
          <cell r="A9104" t="str">
            <v>Y0C7045501</v>
          </cell>
          <cell r="B9104" t="str">
            <v>KEBNE 24V H 55CM SVART</v>
          </cell>
        </row>
        <row r="9105">
          <cell r="A9105" t="str">
            <v>Y0C7045502</v>
          </cell>
          <cell r="B9105" t="str">
            <v>KEBNE 24V H 55CM BEIGE</v>
          </cell>
        </row>
        <row r="9106">
          <cell r="A9106" t="str">
            <v>Y0C7045502</v>
          </cell>
          <cell r="B9106" t="str">
            <v>KEBNE 24V H 55CM BEIGE</v>
          </cell>
        </row>
        <row r="9107">
          <cell r="A9107" t="str">
            <v>Y0C7045502</v>
          </cell>
          <cell r="B9107" t="str">
            <v>KEBNE 24V H 55CM BEIGE</v>
          </cell>
        </row>
        <row r="9108">
          <cell r="A9108" t="str">
            <v>Y0C7045901</v>
          </cell>
          <cell r="B9108" t="str">
            <v>KEBNE 24V H 59CM SVART</v>
          </cell>
        </row>
        <row r="9109">
          <cell r="A9109" t="str">
            <v>Y0C7045901</v>
          </cell>
          <cell r="B9109" t="str">
            <v>KEBNE 24V H 59CM SVART</v>
          </cell>
        </row>
        <row r="9110">
          <cell r="A9110" t="str">
            <v>Y0C7045901</v>
          </cell>
          <cell r="B9110" t="str">
            <v>KEBNE 24V H 59CM SVART</v>
          </cell>
        </row>
        <row r="9111">
          <cell r="A9111" t="str">
            <v>Y0C7045902</v>
          </cell>
          <cell r="B9111" t="str">
            <v>KEBNE 24V H 59CM BEIGE</v>
          </cell>
        </row>
        <row r="9112">
          <cell r="A9112" t="str">
            <v>Y0C7045902</v>
          </cell>
          <cell r="B9112" t="str">
            <v>KEBNE 24V H 59CM BEIGE</v>
          </cell>
        </row>
        <row r="9113">
          <cell r="A9113" t="str">
            <v>Y0C7045902</v>
          </cell>
          <cell r="B9113" t="str">
            <v>KEBNE 24V H 59CM BEIGE</v>
          </cell>
        </row>
        <row r="9114">
          <cell r="A9114" t="str">
            <v>Y0C7145101</v>
          </cell>
          <cell r="B9114" t="str">
            <v>HOLMA 24V D 51CM SVART</v>
          </cell>
        </row>
        <row r="9115">
          <cell r="A9115" t="str">
            <v>Y0C7145101</v>
          </cell>
          <cell r="B9115" t="str">
            <v>HOLMA 24V D 51CM SVART</v>
          </cell>
        </row>
        <row r="9116">
          <cell r="A9116" t="str">
            <v>Y0C7145101</v>
          </cell>
          <cell r="B9116" t="str">
            <v>HOLMA 24V D 51CM SVART</v>
          </cell>
        </row>
        <row r="9117">
          <cell r="A9117" t="str">
            <v>Y0C7145102</v>
          </cell>
          <cell r="B9117" t="str">
            <v>HOLMA 24V D 51CM BEIGE</v>
          </cell>
        </row>
        <row r="9118">
          <cell r="A9118" t="str">
            <v>Y0C7145102</v>
          </cell>
          <cell r="B9118" t="str">
            <v>HOLMA 24V D 51CM BEIGE</v>
          </cell>
        </row>
        <row r="9119">
          <cell r="A9119" t="str">
            <v>Y0C7145102</v>
          </cell>
          <cell r="B9119" t="str">
            <v>HOLMA 24V D 51CM BEIGE</v>
          </cell>
        </row>
        <row r="9120">
          <cell r="A9120" t="str">
            <v>Y0C7145501</v>
          </cell>
          <cell r="B9120" t="str">
            <v>HOLMA 24V D 55CM SVART</v>
          </cell>
        </row>
        <row r="9121">
          <cell r="A9121" t="str">
            <v>Y0C7145501</v>
          </cell>
          <cell r="B9121" t="str">
            <v>HOLMA 24V D 55CM SVART</v>
          </cell>
        </row>
        <row r="9122">
          <cell r="A9122" t="str">
            <v>Y0C7145501</v>
          </cell>
          <cell r="B9122" t="str">
            <v>HOLMA 24V D 55CM SVART</v>
          </cell>
        </row>
        <row r="9123">
          <cell r="A9123" t="str">
            <v>Y0C7145502</v>
          </cell>
          <cell r="B9123" t="str">
            <v>HOLMA 24V D 55CM BEIGE</v>
          </cell>
        </row>
        <row r="9124">
          <cell r="A9124" t="str">
            <v>Y0C7145502</v>
          </cell>
          <cell r="B9124" t="str">
            <v>HOLMA 24V D 55CM BEIGE</v>
          </cell>
        </row>
        <row r="9125">
          <cell r="A9125" t="str">
            <v>Y0C7145502</v>
          </cell>
          <cell r="B9125" t="str">
            <v>HOLMA 24V D 55CM BEIGE</v>
          </cell>
        </row>
        <row r="9126">
          <cell r="A9126" t="str">
            <v>YEC7275102</v>
          </cell>
          <cell r="B9126" t="str">
            <v>CASTOR 7V H 51 CM GRÅ</v>
          </cell>
        </row>
        <row r="9127">
          <cell r="A9127" t="str">
            <v>YEC7275102</v>
          </cell>
          <cell r="B9127" t="str">
            <v>CASTOR 7V H 51 CM GRÅ</v>
          </cell>
        </row>
        <row r="9128">
          <cell r="A9128" t="str">
            <v>YEC7275102</v>
          </cell>
          <cell r="B9128" t="str">
            <v>CASTOR 7V H 51 CM GRÅ</v>
          </cell>
        </row>
        <row r="9129">
          <cell r="A9129" t="str">
            <v>YEC7275502</v>
          </cell>
          <cell r="B9129" t="str">
            <v>CASTOR 7V H 55 CM GRÅ</v>
          </cell>
        </row>
        <row r="9130">
          <cell r="A9130" t="str">
            <v>YEC7275502</v>
          </cell>
          <cell r="B9130" t="str">
            <v>CASTOR 7V H 55 CM GRÅ</v>
          </cell>
        </row>
        <row r="9131">
          <cell r="A9131" t="str">
            <v>YEC7275502</v>
          </cell>
          <cell r="B9131" t="str">
            <v>CASTOR 7V H 55 CM GRÅ</v>
          </cell>
        </row>
        <row r="9132">
          <cell r="A9132" t="str">
            <v>YEC7275902</v>
          </cell>
          <cell r="B9132" t="str">
            <v>CASTOR 7V H 59 CM GRÅ</v>
          </cell>
        </row>
        <row r="9133">
          <cell r="A9133" t="str">
            <v>YEC7275902</v>
          </cell>
          <cell r="B9133" t="str">
            <v>CASTOR 7V H 59 CM GRÅ</v>
          </cell>
        </row>
        <row r="9134">
          <cell r="A9134" t="str">
            <v>YEC7275902</v>
          </cell>
          <cell r="B9134" t="str">
            <v>CASTOR 7V H 59 CM GRÅ</v>
          </cell>
        </row>
        <row r="9135">
          <cell r="A9135" t="str">
            <v>YEC7375102</v>
          </cell>
          <cell r="B9135" t="str">
            <v>SKANS 7V D 51 CM RÖD</v>
          </cell>
        </row>
        <row r="9136">
          <cell r="A9136" t="str">
            <v>YEC7375102</v>
          </cell>
          <cell r="B9136" t="str">
            <v>SKANS 7V D 51 CM RÖD</v>
          </cell>
        </row>
        <row r="9137">
          <cell r="A9137" t="str">
            <v>YEC7375102</v>
          </cell>
          <cell r="B9137" t="str">
            <v>SKANS 7V D 51 CM RÖD</v>
          </cell>
        </row>
        <row r="9138">
          <cell r="A9138" t="str">
            <v>YEC7375502</v>
          </cell>
          <cell r="B9138" t="str">
            <v>SKANS 7V D 55 CM RÖD</v>
          </cell>
        </row>
        <row r="9139">
          <cell r="A9139" t="str">
            <v>YEC7375502</v>
          </cell>
          <cell r="B9139" t="str">
            <v>SKANS 7V D 55 CM RÖD</v>
          </cell>
        </row>
        <row r="9140">
          <cell r="A9140" t="str">
            <v>YEC7375502</v>
          </cell>
          <cell r="B9140" t="str">
            <v>SKANS 7V D 55 CM RÖD</v>
          </cell>
        </row>
        <row r="9141">
          <cell r="A9141" t="str">
            <v>Y0C4334301</v>
          </cell>
          <cell r="B9141" t="str">
            <v>EMBLA 26"3V D/F 43CM VIT</v>
          </cell>
        </row>
        <row r="9142">
          <cell r="A9142" t="str">
            <v>Y0C4334301</v>
          </cell>
          <cell r="B9142" t="str">
            <v>EMBLA 26"3V D/F 43CM VIT</v>
          </cell>
        </row>
        <row r="9143">
          <cell r="A9143" t="str">
            <v>Y0C4334301</v>
          </cell>
          <cell r="B9143" t="str">
            <v>EMBLA 26"3V D/F 43CM VIT</v>
          </cell>
        </row>
        <row r="9144">
          <cell r="A9144" t="str">
            <v>Y0C4334302</v>
          </cell>
          <cell r="B9144" t="str">
            <v>EMBLA 26"3V D/F 43CM RÖD</v>
          </cell>
        </row>
        <row r="9145">
          <cell r="A9145" t="str">
            <v>Y0C4334302</v>
          </cell>
          <cell r="B9145" t="str">
            <v>EMBLA 26"3V D/F 43CM RÖD</v>
          </cell>
        </row>
        <row r="9146">
          <cell r="A9146" t="str">
            <v>Y0C4334302</v>
          </cell>
          <cell r="B9146" t="str">
            <v>EMBLA 26"3V D/F 43CM RÖD</v>
          </cell>
        </row>
        <row r="9147">
          <cell r="A9147" t="str">
            <v>Y0C4374301</v>
          </cell>
          <cell r="B9147" t="str">
            <v>MIST 26" 7V D/F 43CM VIT</v>
          </cell>
        </row>
        <row r="9148">
          <cell r="A9148" t="str">
            <v>Y0C4374301</v>
          </cell>
          <cell r="B9148" t="str">
            <v>MIST 26" 7V D/F 43CM VIT</v>
          </cell>
        </row>
        <row r="9149">
          <cell r="A9149" t="str">
            <v>Y0C4374301</v>
          </cell>
          <cell r="B9149" t="str">
            <v>MIST 26" 7V D/F 43CM VIT</v>
          </cell>
        </row>
        <row r="9150">
          <cell r="A9150" t="str">
            <v>Y0C4374302</v>
          </cell>
          <cell r="B9150" t="str">
            <v>MIST 26" 7V D/F 43CM RÖD</v>
          </cell>
        </row>
        <row r="9151">
          <cell r="A9151" t="str">
            <v>Y0C4374302</v>
          </cell>
          <cell r="B9151" t="str">
            <v>MIST 26" 7V D/F 43CM RÖD</v>
          </cell>
        </row>
        <row r="9152">
          <cell r="A9152" t="str">
            <v>Y0C4374302</v>
          </cell>
          <cell r="B9152" t="str">
            <v>MIST 26" 7V D/F 43CM RÖD</v>
          </cell>
        </row>
        <row r="9153">
          <cell r="A9153" t="str">
            <v>YEM2334702</v>
          </cell>
          <cell r="B9153" t="str">
            <v>KARIN 3V D 47CM RÖD KORG</v>
          </cell>
        </row>
        <row r="9154">
          <cell r="A9154" t="str">
            <v>YEM2334702</v>
          </cell>
          <cell r="B9154" t="str">
            <v>KARIN 3V D 47CM RÖD KORG</v>
          </cell>
        </row>
        <row r="9155">
          <cell r="A9155" t="str">
            <v>YEM2334702</v>
          </cell>
          <cell r="B9155" t="str">
            <v>KARIN 3V D 47CM RÖD KORG</v>
          </cell>
        </row>
        <row r="9156">
          <cell r="A9156" t="str">
            <v>YEC7285102-E</v>
          </cell>
          <cell r="B9156" t="str">
            <v>EL-ASSISTERAD 8V H 51CM SVART</v>
          </cell>
        </row>
        <row r="9157">
          <cell r="A9157" t="str">
            <v>YEC7285102-E</v>
          </cell>
          <cell r="B9157" t="str">
            <v>EL-ASSISTERAD 8V H 51CM SVART</v>
          </cell>
        </row>
        <row r="9158">
          <cell r="A9158" t="str">
            <v>YEC7285102-E</v>
          </cell>
          <cell r="B9158" t="str">
            <v>EL-ASSISTERAD 8V H 51CM SVART</v>
          </cell>
        </row>
        <row r="9159">
          <cell r="A9159" t="str">
            <v>YEC7285502-E</v>
          </cell>
          <cell r="B9159" t="str">
            <v>EL-ASSISTERAD 8V H 55CM SVART</v>
          </cell>
        </row>
        <row r="9160">
          <cell r="A9160" t="str">
            <v>YEC7285502-E</v>
          </cell>
          <cell r="B9160" t="str">
            <v>EL-ASSISTERAD 8V H 55CM SVART</v>
          </cell>
        </row>
        <row r="9161">
          <cell r="A9161" t="str">
            <v>YEC7285502-E</v>
          </cell>
          <cell r="B9161" t="str">
            <v>EL-ASSISTERAD 8V H 55CM SVART</v>
          </cell>
        </row>
        <row r="9162">
          <cell r="A9162" t="str">
            <v>YEC7385102-E</v>
          </cell>
          <cell r="B9162" t="str">
            <v>EL-ASSISTERAD 8V D 51CM SVART</v>
          </cell>
        </row>
        <row r="9163">
          <cell r="A9163" t="str">
            <v>YEC7385102-E</v>
          </cell>
          <cell r="B9163" t="str">
            <v>EL-ASSISTERAD 8V D 51CM SVART</v>
          </cell>
        </row>
        <row r="9164">
          <cell r="A9164" t="str">
            <v>YEC7385102-E</v>
          </cell>
          <cell r="B9164" t="str">
            <v>EL-ASSISTERAD 8V D 51CM SVART</v>
          </cell>
        </row>
        <row r="9165">
          <cell r="A9165" t="str">
            <v>YEC9575102-E</v>
          </cell>
          <cell r="B9165" t="str">
            <v>EL-ASSISTERAD 7V D 51CM SVART</v>
          </cell>
        </row>
        <row r="9166">
          <cell r="A9166" t="str">
            <v>YEC9575102-E</v>
          </cell>
          <cell r="B9166" t="str">
            <v>EL-ASSISTERAD 7V D 51CM SVART</v>
          </cell>
        </row>
        <row r="9167">
          <cell r="A9167" t="str">
            <v>YEC9575102-E</v>
          </cell>
          <cell r="B9167" t="str">
            <v>EL-ASSISTERAD 7V D 51CM SVART</v>
          </cell>
        </row>
        <row r="9168">
          <cell r="A9168" t="str">
            <v>Y0D7045105</v>
          </cell>
          <cell r="B9168" t="str">
            <v>SPORT 704 24V H 51CM GRÅBRUN</v>
          </cell>
        </row>
        <row r="9169">
          <cell r="A9169" t="str">
            <v>Y0D7045105</v>
          </cell>
          <cell r="B9169" t="str">
            <v>SPORT 704 24V H 51CM GRÅBRUN</v>
          </cell>
        </row>
        <row r="9170">
          <cell r="A9170" t="str">
            <v>Y0D7045105</v>
          </cell>
          <cell r="B9170" t="str">
            <v>SPORT 704 24V H 51CM GRÅBRUN</v>
          </cell>
        </row>
        <row r="9171">
          <cell r="A9171" t="str">
            <v>Y0D7045505</v>
          </cell>
          <cell r="B9171" t="str">
            <v>SPORT 704 24V H 55CM GRÅBRUN</v>
          </cell>
        </row>
        <row r="9172">
          <cell r="A9172" t="str">
            <v>Y0D7045505</v>
          </cell>
          <cell r="B9172" t="str">
            <v>SPORT 704 24V H 55CM GRÅBRUN</v>
          </cell>
        </row>
        <row r="9173">
          <cell r="A9173" t="str">
            <v>Y0D7045505</v>
          </cell>
          <cell r="B9173" t="str">
            <v>SPORT 704 24V H 55CM GRÅBRUN</v>
          </cell>
        </row>
        <row r="9174">
          <cell r="A9174" t="str">
            <v>Y0D7045905</v>
          </cell>
          <cell r="B9174" t="str">
            <v>SPORT 704 24V H 59CM GRÅBRUN</v>
          </cell>
        </row>
        <row r="9175">
          <cell r="A9175" t="str">
            <v>Y0D7045905</v>
          </cell>
          <cell r="B9175" t="str">
            <v>SPORT 704 24V H 59CM GRÅBRUN</v>
          </cell>
        </row>
        <row r="9176">
          <cell r="A9176" t="str">
            <v>Y0D7045905</v>
          </cell>
          <cell r="B9176" t="str">
            <v>SPORT 704 24V H 59CM GRÅBRUN</v>
          </cell>
        </row>
        <row r="9177">
          <cell r="A9177" t="str">
            <v>Y0D7145105</v>
          </cell>
          <cell r="B9177" t="str">
            <v>SPORT 714 24V D 51CM VITMETAL</v>
          </cell>
        </row>
        <row r="9178">
          <cell r="A9178" t="str">
            <v>Y0D7145105</v>
          </cell>
          <cell r="B9178" t="str">
            <v>SPORT 714 24V D 51CM VITMETAL</v>
          </cell>
        </row>
        <row r="9179">
          <cell r="A9179" t="str">
            <v>Y0D7145105</v>
          </cell>
          <cell r="B9179" t="str">
            <v>SPORT 714 24V D 51CM VITMETAL</v>
          </cell>
        </row>
        <row r="9180">
          <cell r="A9180" t="str">
            <v>Y0D7145505</v>
          </cell>
          <cell r="B9180" t="str">
            <v>SPORT 714 24V D 55CM VITMETAL</v>
          </cell>
        </row>
        <row r="9181">
          <cell r="A9181" t="str">
            <v>Y0D7145505</v>
          </cell>
          <cell r="B9181" t="str">
            <v>SPORT 714 24V D 55CM VITMETAL</v>
          </cell>
        </row>
        <row r="9182">
          <cell r="A9182" t="str">
            <v>Y0D7145505</v>
          </cell>
          <cell r="B9182" t="str">
            <v>SPORT 714 24V D 55CM VITMETAL</v>
          </cell>
        </row>
        <row r="9183">
          <cell r="A9183" t="str">
            <v>Y0D7334305</v>
          </cell>
          <cell r="B9183" t="str">
            <v>SPORT 733 3V D 26" 43 VIT META</v>
          </cell>
        </row>
        <row r="9184">
          <cell r="A9184" t="str">
            <v>Y0D7334305</v>
          </cell>
          <cell r="B9184" t="str">
            <v>SPORT 733 3V D 26" 43 VIT META</v>
          </cell>
        </row>
        <row r="9185">
          <cell r="A9185" t="str">
            <v>Y0D7334305</v>
          </cell>
          <cell r="B9185" t="str">
            <v>SPORT 733 3V D 26" 43 VIT META</v>
          </cell>
        </row>
        <row r="9186">
          <cell r="A9186" t="str">
            <v>YEM4533001</v>
          </cell>
          <cell r="B9186" t="str">
            <v>FLICK 453 3V 20" VIT</v>
          </cell>
        </row>
        <row r="9187">
          <cell r="A9187" t="str">
            <v>YEM4533001</v>
          </cell>
          <cell r="B9187" t="str">
            <v>FLICK 453 3V 20" VIT</v>
          </cell>
        </row>
        <row r="9188">
          <cell r="A9188" t="str">
            <v>YEM4533001</v>
          </cell>
          <cell r="B9188" t="str">
            <v>FLICK 453 3V 20" VIT</v>
          </cell>
        </row>
        <row r="9189">
          <cell r="A9189" t="str">
            <v>YEM4733801</v>
          </cell>
          <cell r="B9189" t="str">
            <v>FLICK 473 3V 24" VIT</v>
          </cell>
        </row>
        <row r="9190">
          <cell r="A9190" t="str">
            <v>YEM4733801</v>
          </cell>
          <cell r="B9190" t="str">
            <v>FLICK 473 3V 24" VIT</v>
          </cell>
        </row>
        <row r="9191">
          <cell r="A9191" t="str">
            <v>YEM4733801</v>
          </cell>
          <cell r="B9191" t="str">
            <v>FLICK 473 3V 24" VIT</v>
          </cell>
        </row>
        <row r="9192">
          <cell r="A9192" t="str">
            <v>YEM4033001</v>
          </cell>
          <cell r="B9192" t="str">
            <v>POJK 403 3V 20" SVART</v>
          </cell>
        </row>
        <row r="9193">
          <cell r="A9193" t="str">
            <v>YEM4033001</v>
          </cell>
          <cell r="B9193" t="str">
            <v>POJK 403 3V 20" SVART</v>
          </cell>
        </row>
        <row r="9194">
          <cell r="A9194" t="str">
            <v>YEM4033001</v>
          </cell>
          <cell r="B9194" t="str">
            <v>POJK 403 3V 20" SVART</v>
          </cell>
        </row>
        <row r="9195">
          <cell r="A9195" t="str">
            <v>YEM4473301</v>
          </cell>
          <cell r="B9195" t="str">
            <v>JUNIOR 447 7V 33CM SVART</v>
          </cell>
        </row>
        <row r="9196">
          <cell r="A9196" t="str">
            <v>YEM4473301</v>
          </cell>
          <cell r="B9196" t="str">
            <v>JUNIOR 447 7V 33CM SVART</v>
          </cell>
        </row>
        <row r="9197">
          <cell r="A9197" t="str">
            <v>YEM4473301</v>
          </cell>
          <cell r="B9197" t="str">
            <v>JUNIOR 447 7V 33CM SVART</v>
          </cell>
        </row>
        <row r="9198">
          <cell r="A9198" t="str">
            <v>YEM9175101</v>
          </cell>
          <cell r="B9198" t="str">
            <v>LOVIA 7V D 51CM BEIGE METALLI</v>
          </cell>
        </row>
        <row r="9199">
          <cell r="A9199" t="str">
            <v>YEM9175101</v>
          </cell>
          <cell r="B9199" t="str">
            <v>LOVIA 7V D 51CM BEIGE METALLI</v>
          </cell>
        </row>
        <row r="9200">
          <cell r="A9200" t="str">
            <v>YEM9175101</v>
          </cell>
          <cell r="B9200" t="str">
            <v>LOVIA 7V D 51CM BEIGE METALLI</v>
          </cell>
        </row>
        <row r="9201">
          <cell r="A9201" t="str">
            <v>YEC2035601</v>
          </cell>
          <cell r="B9201" t="str">
            <v>VISING 203 3V H 56CM SVART</v>
          </cell>
        </row>
        <row r="9202">
          <cell r="A9202" t="str">
            <v>YEC2035601</v>
          </cell>
          <cell r="B9202" t="str">
            <v>VISING 203 3V H 56CM SVART</v>
          </cell>
        </row>
        <row r="9203">
          <cell r="A9203" t="str">
            <v>YEC2035601</v>
          </cell>
          <cell r="B9203" t="str">
            <v>VISING 203 3V H 56CM SVART</v>
          </cell>
        </row>
        <row r="9204">
          <cell r="A9204" t="str">
            <v>YEM9535101</v>
          </cell>
          <cell r="B9204" t="str">
            <v>VIKTORIA 3V D 51CM SVART METAL</v>
          </cell>
        </row>
        <row r="9205">
          <cell r="A9205" t="str">
            <v>YEM9535101</v>
          </cell>
          <cell r="B9205" t="str">
            <v>VIKTORIA 3V D 51CM SVART METAL</v>
          </cell>
        </row>
        <row r="9206">
          <cell r="A9206" t="str">
            <v>YEM9535101</v>
          </cell>
          <cell r="B9206" t="str">
            <v>VIKTORIA 3V D 51CM SVART METAL</v>
          </cell>
        </row>
        <row r="9207">
          <cell r="A9207" t="str">
            <v>YEM9535102</v>
          </cell>
          <cell r="B9207" t="str">
            <v>VIKTORIA 3V D 51CM OLIVGRÖN</v>
          </cell>
        </row>
        <row r="9208">
          <cell r="A9208" t="str">
            <v>YEM9535102</v>
          </cell>
          <cell r="B9208" t="str">
            <v>VIKTORIA 3V D 51CM OLIVGRÖN</v>
          </cell>
        </row>
        <row r="9209">
          <cell r="A9209" t="str">
            <v>YEM9535102</v>
          </cell>
          <cell r="B9209" t="str">
            <v>VIKTORIA 3V D 51CM OLIVGRÖN</v>
          </cell>
        </row>
        <row r="9210">
          <cell r="A9210" t="str">
            <v>YEC2135101</v>
          </cell>
          <cell r="B9210" t="str">
            <v>VINGA 213 3V D 51CM SV BR-KORG</v>
          </cell>
        </row>
        <row r="9211">
          <cell r="A9211" t="str">
            <v>YEC2135101</v>
          </cell>
          <cell r="B9211" t="str">
            <v>VINGA 213 3V D 51CM SV BR-KORG</v>
          </cell>
        </row>
        <row r="9212">
          <cell r="A9212" t="str">
            <v>YEC2135101</v>
          </cell>
          <cell r="B9212" t="str">
            <v>VINGA 213 3V D 51CM SV BR-KORG</v>
          </cell>
        </row>
        <row r="9213">
          <cell r="A9213" t="str">
            <v>YEC2135102</v>
          </cell>
          <cell r="B9213" t="str">
            <v>VINGA 213 3V D 51 BRUN BR-KORG</v>
          </cell>
        </row>
        <row r="9214">
          <cell r="A9214" t="str">
            <v>YEC2135102</v>
          </cell>
          <cell r="B9214" t="str">
            <v>VINGA 213 3V D 51 BRUN BR-KORG</v>
          </cell>
        </row>
        <row r="9215">
          <cell r="A9215" t="str">
            <v>YEC2135102</v>
          </cell>
          <cell r="B9215" t="str">
            <v>VINGA 213 3V D 51 BRUN BR-KORG</v>
          </cell>
        </row>
        <row r="9216">
          <cell r="A9216" t="str">
            <v>YEC2135103</v>
          </cell>
          <cell r="B9216" t="str">
            <v>VINGA 213 3V D 51 RÖD BR-KORG</v>
          </cell>
        </row>
        <row r="9217">
          <cell r="A9217" t="str">
            <v>YEC2135103</v>
          </cell>
          <cell r="B9217" t="str">
            <v>VINGA 213 3V D 51 RÖD BR-KORG</v>
          </cell>
        </row>
        <row r="9218">
          <cell r="A9218" t="str">
            <v>YEC2135103</v>
          </cell>
          <cell r="B9218" t="str">
            <v>VINGA 213 3V D 51 RÖD BR-KORG</v>
          </cell>
        </row>
        <row r="9219">
          <cell r="A9219" t="str">
            <v>YEC2275601</v>
          </cell>
          <cell r="B9219" t="str">
            <v>BOGE 227 7V H 56CM GRÅ</v>
          </cell>
        </row>
        <row r="9220">
          <cell r="A9220" t="str">
            <v>YEC2275601</v>
          </cell>
          <cell r="B9220" t="str">
            <v>BOGE 227 7V H 56CM GRÅ</v>
          </cell>
        </row>
        <row r="9221">
          <cell r="A9221" t="str">
            <v>YEC2275601</v>
          </cell>
          <cell r="B9221" t="str">
            <v>BOGE 227 7V H 56CM GRÅ</v>
          </cell>
        </row>
        <row r="9222">
          <cell r="A9222" t="str">
            <v>YEC2275602</v>
          </cell>
          <cell r="B9222" t="str">
            <v>BOGE 227 7V H 56CM BRUN</v>
          </cell>
        </row>
        <row r="9223">
          <cell r="A9223" t="str">
            <v>YEC2275602</v>
          </cell>
          <cell r="B9223" t="str">
            <v>BOGE 227 7V H 56CM BRUN</v>
          </cell>
        </row>
        <row r="9224">
          <cell r="A9224" t="str">
            <v>YEC2275602</v>
          </cell>
          <cell r="B9224" t="str">
            <v>BOGE 227 7V H 56CM BRUN</v>
          </cell>
        </row>
        <row r="9225">
          <cell r="A9225" t="str">
            <v>YEC2375101</v>
          </cell>
          <cell r="B9225" t="str">
            <v>SUNNAN 237 7V D 51 SV BR-KORG</v>
          </cell>
        </row>
        <row r="9226">
          <cell r="A9226" t="str">
            <v>YEC2375101</v>
          </cell>
          <cell r="B9226" t="str">
            <v>SUNNAN 237 7V D 51 SV BR-KORG</v>
          </cell>
        </row>
        <row r="9227">
          <cell r="A9227" t="str">
            <v>YEC2375101</v>
          </cell>
          <cell r="B9227" t="str">
            <v>SUNNAN 237 7V D 51 SV BR-KORG</v>
          </cell>
        </row>
        <row r="9228">
          <cell r="A9228" t="str">
            <v>YEC2375102</v>
          </cell>
          <cell r="B9228" t="str">
            <v>SUNNAN 237 7 D 51 CREAM BR-KOR</v>
          </cell>
        </row>
        <row r="9229">
          <cell r="A9229" t="str">
            <v>YEC2375102</v>
          </cell>
          <cell r="B9229" t="str">
            <v>SUNNAN 237 7 D 51 CREAM BR-KOR</v>
          </cell>
        </row>
        <row r="9230">
          <cell r="A9230" t="str">
            <v>YEC2375102</v>
          </cell>
          <cell r="B9230" t="str">
            <v>SUNNAN 237 7 D 51 CREAM BR-KOR</v>
          </cell>
        </row>
        <row r="9231">
          <cell r="A9231" t="str">
            <v>YEC2375103</v>
          </cell>
          <cell r="B9231" t="str">
            <v>SUNNAN 237 7V D 51 RÖD BR-KORG</v>
          </cell>
        </row>
        <row r="9232">
          <cell r="A9232" t="str">
            <v>YEC2375103</v>
          </cell>
          <cell r="B9232" t="str">
            <v>SUNNAN 237 7V D 51 RÖD BR-KORG</v>
          </cell>
        </row>
        <row r="9233">
          <cell r="A9233" t="str">
            <v>YEC2375103</v>
          </cell>
          <cell r="B9233" t="str">
            <v>SUNNAN 237 7V D 51 RÖD BR-KORG</v>
          </cell>
        </row>
        <row r="9234">
          <cell r="A9234" t="str">
            <v>Y0D2235505</v>
          </cell>
          <cell r="B9234" t="str">
            <v>URBAN 223 3V H 55CM SVART</v>
          </cell>
        </row>
        <row r="9235">
          <cell r="A9235" t="str">
            <v>Y0D2235505</v>
          </cell>
          <cell r="B9235" t="str">
            <v>URBAN 223 3V H 55CM SVART</v>
          </cell>
        </row>
        <row r="9236">
          <cell r="A9236" t="str">
            <v>Y0D2235505</v>
          </cell>
          <cell r="B9236" t="str">
            <v>URBAN 223 3V H 55CM SVART</v>
          </cell>
        </row>
        <row r="9237">
          <cell r="A9237" t="str">
            <v>Y0D2335105</v>
          </cell>
          <cell r="B9237" t="str">
            <v>URBAN 233 3V D 51 SVART KORG</v>
          </cell>
        </row>
        <row r="9238">
          <cell r="A9238" t="str">
            <v>Y0D2335105</v>
          </cell>
          <cell r="B9238" t="str">
            <v>URBAN 233 3V D 51 SVART KORG</v>
          </cell>
        </row>
        <row r="9239">
          <cell r="A9239" t="str">
            <v>Y0D2335105</v>
          </cell>
          <cell r="B9239" t="str">
            <v>URBAN 233 3V D 51 SVART KORG</v>
          </cell>
        </row>
        <row r="9240">
          <cell r="A9240" t="str">
            <v>Y0D2335106</v>
          </cell>
          <cell r="B9240" t="str">
            <v>URBAN 233 3V D 51 RÖD KORG</v>
          </cell>
        </row>
        <row r="9241">
          <cell r="A9241" t="str">
            <v>Y0D2335106</v>
          </cell>
          <cell r="B9241" t="str">
            <v>URBAN 233 3V D 51 RÖD KORG</v>
          </cell>
        </row>
        <row r="9242">
          <cell r="A9242" t="str">
            <v>Y0D2335106</v>
          </cell>
          <cell r="B9242" t="str">
            <v>URBAN 233 3V D 51 RÖD KORG</v>
          </cell>
        </row>
        <row r="9243">
          <cell r="A9243" t="str">
            <v>Y0D2275505</v>
          </cell>
          <cell r="B9243" t="str">
            <v>URBAN 227 7V H 55CM BRUN METAL</v>
          </cell>
        </row>
        <row r="9244">
          <cell r="A9244" t="str">
            <v>Y0D2275505</v>
          </cell>
          <cell r="B9244" t="str">
            <v>URBAN 227 7V H 55CM BRUN METAL</v>
          </cell>
        </row>
        <row r="9245">
          <cell r="A9245" t="str">
            <v>Y0D2275505</v>
          </cell>
          <cell r="B9245" t="str">
            <v>URBAN 227 7V H 55CM BRUN METAL</v>
          </cell>
        </row>
        <row r="9246">
          <cell r="A9246" t="str">
            <v>Y0D2375105</v>
          </cell>
          <cell r="B9246" t="str">
            <v>URBAN 237 7V D 51CM VIT KORG</v>
          </cell>
        </row>
        <row r="9247">
          <cell r="A9247" t="str">
            <v>Y0D2375105</v>
          </cell>
          <cell r="B9247" t="str">
            <v>URBAN 237 7V D 51CM VIT KORG</v>
          </cell>
        </row>
        <row r="9248">
          <cell r="A9248" t="str">
            <v>Y0D2375105</v>
          </cell>
          <cell r="B9248" t="str">
            <v>URBAN 237 7V D 51CM VIT KORG</v>
          </cell>
        </row>
        <row r="9249">
          <cell r="A9249" t="str">
            <v>Y0D9435105</v>
          </cell>
          <cell r="B9249" t="str">
            <v>CITY 943 3V H 51CM SVART</v>
          </cell>
        </row>
        <row r="9250">
          <cell r="A9250" t="str">
            <v>Y0D9435105</v>
          </cell>
          <cell r="B9250" t="str">
            <v>CITY 943 3V H 51CM SVART</v>
          </cell>
        </row>
        <row r="9251">
          <cell r="A9251" t="str">
            <v>Y0D9435105</v>
          </cell>
          <cell r="B9251" t="str">
            <v>CITY 943 3V H 51CM SVART</v>
          </cell>
        </row>
        <row r="9252">
          <cell r="A9252" t="str">
            <v>Y0D9435505</v>
          </cell>
          <cell r="B9252" t="str">
            <v>CITY 943 3V H 55CM SVART</v>
          </cell>
        </row>
        <row r="9253">
          <cell r="A9253" t="str">
            <v>Y0D9435505</v>
          </cell>
          <cell r="B9253" t="str">
            <v>CITY 943 3V H 55CM SVART</v>
          </cell>
        </row>
        <row r="9254">
          <cell r="A9254" t="str">
            <v>Y0D9435505</v>
          </cell>
          <cell r="B9254" t="str">
            <v>CITY 943 3V H 55CM SVART</v>
          </cell>
        </row>
        <row r="9255">
          <cell r="A9255" t="str">
            <v>Y0D9435905</v>
          </cell>
          <cell r="B9255" t="str">
            <v>CITY 943 3V H 51CM SVART</v>
          </cell>
        </row>
        <row r="9256">
          <cell r="A9256" t="str">
            <v>Y0D9435905</v>
          </cell>
          <cell r="B9256" t="str">
            <v>CITY 943 3V H 51CM SVART</v>
          </cell>
        </row>
        <row r="9257">
          <cell r="A9257" t="str">
            <v>Y0D9435905</v>
          </cell>
          <cell r="B9257" t="str">
            <v>CITY 943 3V H 51CM SVART</v>
          </cell>
        </row>
        <row r="9258">
          <cell r="A9258" t="str">
            <v>Y0D9535105</v>
          </cell>
          <cell r="B9258" t="str">
            <v>CITY 953 3V D 51CM SVART</v>
          </cell>
        </row>
        <row r="9259">
          <cell r="A9259" t="str">
            <v>Y0D9535105</v>
          </cell>
          <cell r="B9259" t="str">
            <v>CITY 953 3V D 51CM SVART</v>
          </cell>
        </row>
        <row r="9260">
          <cell r="A9260" t="str">
            <v>Y0D9535105</v>
          </cell>
          <cell r="B9260" t="str">
            <v>CITY 953 3V D 51CM SVART</v>
          </cell>
        </row>
        <row r="9261">
          <cell r="A9261" t="str">
            <v>Y0D9735105</v>
          </cell>
          <cell r="B9261" t="str">
            <v>CITY 973 3V D 51CM VIT KORG</v>
          </cell>
        </row>
        <row r="9262">
          <cell r="A9262" t="str">
            <v>Y0D9735105</v>
          </cell>
          <cell r="B9262" t="str">
            <v>CITY 973 3V D 51CM VIT KORG</v>
          </cell>
        </row>
        <row r="9263">
          <cell r="A9263" t="str">
            <v>Y0D9735105</v>
          </cell>
          <cell r="B9263" t="str">
            <v>CITY 973 3V D 51CM VIT KORG</v>
          </cell>
        </row>
        <row r="9264">
          <cell r="A9264" t="str">
            <v>Y0D9075105</v>
          </cell>
          <cell r="B9264" t="str">
            <v>CITY 907 7V H 51CM GRÅ</v>
          </cell>
        </row>
        <row r="9265">
          <cell r="A9265" t="str">
            <v>Y0D9075105</v>
          </cell>
          <cell r="B9265" t="str">
            <v>CITY 907 7V H 51CM GRÅ</v>
          </cell>
        </row>
        <row r="9266">
          <cell r="A9266" t="str">
            <v>Y0D9075105</v>
          </cell>
          <cell r="B9266" t="str">
            <v>CITY 907 7V H 51CM GRÅ</v>
          </cell>
        </row>
        <row r="9267">
          <cell r="A9267" t="str">
            <v>Y0D9075505</v>
          </cell>
          <cell r="B9267" t="str">
            <v>CITY 907 7V H 55CM GRÅ</v>
          </cell>
        </row>
        <row r="9268">
          <cell r="A9268" t="str">
            <v>Y0D9075505</v>
          </cell>
          <cell r="B9268" t="str">
            <v>CITY 907 7V H 55CM GRÅ</v>
          </cell>
        </row>
        <row r="9269">
          <cell r="A9269" t="str">
            <v>Y0D9075505</v>
          </cell>
          <cell r="B9269" t="str">
            <v>CITY 907 7V H 55CM GRÅ</v>
          </cell>
        </row>
        <row r="9270">
          <cell r="A9270" t="str">
            <v>Y0D9075905</v>
          </cell>
          <cell r="B9270" t="str">
            <v>CITY 907 7V H 59CM GRÅ</v>
          </cell>
        </row>
        <row r="9271">
          <cell r="A9271" t="str">
            <v>Y0D9075905</v>
          </cell>
          <cell r="B9271" t="str">
            <v>CITY 907 7V H 59CM GRÅ</v>
          </cell>
        </row>
        <row r="9272">
          <cell r="A9272" t="str">
            <v>Y0D9075905</v>
          </cell>
          <cell r="B9272" t="str">
            <v>CITY 907 7V H 59CM GRÅ</v>
          </cell>
        </row>
        <row r="9273">
          <cell r="A9273" t="str">
            <v>Y0D9775105</v>
          </cell>
          <cell r="B9273" t="str">
            <v>CITY 977 7V D 51CM SVART KORG</v>
          </cell>
        </row>
        <row r="9274">
          <cell r="A9274" t="str">
            <v>Y0D9775105</v>
          </cell>
          <cell r="B9274" t="str">
            <v>CITY 977 7V D 51CM SVART KORG</v>
          </cell>
        </row>
        <row r="9275">
          <cell r="A9275" t="str">
            <v>Y0D9775105</v>
          </cell>
          <cell r="B9275" t="str">
            <v>CITY 977 7V D 51CM SVART KORG</v>
          </cell>
        </row>
        <row r="9276">
          <cell r="A9276" t="str">
            <v>Y0D9775106</v>
          </cell>
          <cell r="B9276" t="str">
            <v>CITY 977 7V D 51CM RÖD  KORG</v>
          </cell>
        </row>
        <row r="9277">
          <cell r="A9277" t="str">
            <v>Y0D9775106</v>
          </cell>
          <cell r="B9277" t="str">
            <v>CITY 977 7V D 51CM RÖD  KORG</v>
          </cell>
        </row>
        <row r="9278">
          <cell r="A9278" t="str">
            <v>Y0D9775106</v>
          </cell>
          <cell r="B9278" t="str">
            <v>CITY 977 7V D 51CM RÖD  KORG</v>
          </cell>
        </row>
        <row r="9279">
          <cell r="A9279" t="str">
            <v>Y0Z9535101</v>
          </cell>
          <cell r="B9279" t="str">
            <v>KING 3V D 51 CM RÖD KORG L</v>
          </cell>
        </row>
        <row r="9280">
          <cell r="A9280" t="str">
            <v>Y0Z9535101</v>
          </cell>
          <cell r="B9280" t="str">
            <v>KING 3V D 51 CM RÖD KORG L</v>
          </cell>
        </row>
        <row r="9281">
          <cell r="A9281" t="str">
            <v>Y0Z9535101</v>
          </cell>
          <cell r="B9281" t="str">
            <v>KING 3V D 51 CM RÖD KORG L</v>
          </cell>
        </row>
        <row r="9282">
          <cell r="A9282" t="str">
            <v>Y0Z9535102</v>
          </cell>
          <cell r="B9282" t="str">
            <v>KING 3V D 51 CM SVART KORG L</v>
          </cell>
        </row>
        <row r="9283">
          <cell r="A9283" t="str">
            <v>Y0Z9535102</v>
          </cell>
          <cell r="B9283" t="str">
            <v>KING 3V D 51 CM SVART KORG L</v>
          </cell>
        </row>
        <row r="9284">
          <cell r="A9284" t="str">
            <v>Y0Z9535102</v>
          </cell>
          <cell r="B9284" t="str">
            <v>KING 3V D 51 CM SVART KORG L</v>
          </cell>
        </row>
        <row r="9285">
          <cell r="A9285" t="str">
            <v>Y0Z9575101</v>
          </cell>
          <cell r="B9285" t="str">
            <v>KING 7V D 51 CM LIME KORG</v>
          </cell>
        </row>
        <row r="9286">
          <cell r="A9286" t="str">
            <v>Y0Z9575101</v>
          </cell>
          <cell r="B9286" t="str">
            <v>KING 7V D 51 CM LIME KORG</v>
          </cell>
        </row>
        <row r="9287">
          <cell r="A9287" t="str">
            <v>Y0Z9575101</v>
          </cell>
          <cell r="B9287" t="str">
            <v>KING 7V D 51 CM LIME KORG</v>
          </cell>
        </row>
        <row r="9288">
          <cell r="A9288" t="str">
            <v>Y0Z9435501</v>
          </cell>
          <cell r="B9288" t="str">
            <v>KING 3V H 55 CM SVART</v>
          </cell>
        </row>
        <row r="9289">
          <cell r="A9289" t="str">
            <v>Y0Z9435501</v>
          </cell>
          <cell r="B9289" t="str">
            <v>KING 3V H 55 CM SVART</v>
          </cell>
        </row>
        <row r="9290">
          <cell r="A9290" t="str">
            <v>Y0Z9435501</v>
          </cell>
          <cell r="B9290" t="str">
            <v>KING 3V H 55 CM SVART</v>
          </cell>
        </row>
        <row r="9291">
          <cell r="A9291" t="str">
            <v>Y0Z9435901</v>
          </cell>
          <cell r="B9291" t="str">
            <v>KING 3V H 59 CM SVART</v>
          </cell>
        </row>
        <row r="9292">
          <cell r="A9292" t="str">
            <v>Y0Z9435901</v>
          </cell>
          <cell r="B9292" t="str">
            <v>KING 3V H 59 CM SVART</v>
          </cell>
        </row>
        <row r="9293">
          <cell r="A9293" t="str">
            <v>Y0Z9435901</v>
          </cell>
          <cell r="B9293" t="str">
            <v>KING 3V H 59 CM SVART</v>
          </cell>
        </row>
        <row r="9294">
          <cell r="A9294" t="str">
            <v>Y0Z9475501</v>
          </cell>
          <cell r="B9294" t="str">
            <v>KING 7V H 55 CM MÖRKGRÖN</v>
          </cell>
        </row>
        <row r="9295">
          <cell r="A9295" t="str">
            <v>Y0Z9475501</v>
          </cell>
          <cell r="B9295" t="str">
            <v>KING 7V H 55 CM MÖRKGRÖN</v>
          </cell>
        </row>
        <row r="9296">
          <cell r="A9296" t="str">
            <v>Y0Z9475501</v>
          </cell>
          <cell r="B9296" t="str">
            <v>KING 7V H 55 CM MÖRKGRÖN</v>
          </cell>
        </row>
        <row r="9297">
          <cell r="A9297" t="str">
            <v>Y0Z9475901</v>
          </cell>
          <cell r="B9297" t="str">
            <v>KING 7V H 59 CM MÖRKGRÖN</v>
          </cell>
        </row>
        <row r="9298">
          <cell r="A9298" t="str">
            <v>Y0Z9475901</v>
          </cell>
          <cell r="B9298" t="str">
            <v>KING 7V H 59 CM MÖRKGRÖN</v>
          </cell>
        </row>
        <row r="9299">
          <cell r="A9299" t="str">
            <v>Y0Z9475901</v>
          </cell>
          <cell r="B9299" t="str">
            <v>KING 7V H 59 CM MÖRKGRÖN</v>
          </cell>
        </row>
        <row r="9300">
          <cell r="A9300" t="str">
            <v>Y0C9535101</v>
          </cell>
          <cell r="B9300" t="str">
            <v>MAJA 3V D 51CM SVART SR-KORG</v>
          </cell>
        </row>
        <row r="9301">
          <cell r="A9301" t="str">
            <v>Y0C9535101</v>
          </cell>
          <cell r="B9301" t="str">
            <v>MAJA 3V D 51CM SVART SR-KORG</v>
          </cell>
        </row>
        <row r="9302">
          <cell r="A9302" t="str">
            <v>Y0C9535101</v>
          </cell>
          <cell r="B9302" t="str">
            <v>MAJA 3V D 51CM SVART SR-KORG</v>
          </cell>
        </row>
        <row r="9303">
          <cell r="A9303" t="str">
            <v>Y0C9535102</v>
          </cell>
          <cell r="B9303" t="str">
            <v>MAJA 3V D 51CM VIT SR-KORG</v>
          </cell>
        </row>
        <row r="9304">
          <cell r="A9304" t="str">
            <v>Y0C9535102</v>
          </cell>
          <cell r="B9304" t="str">
            <v>MAJA 3V D 51CM VIT SR-KORG</v>
          </cell>
        </row>
        <row r="9305">
          <cell r="A9305" t="str">
            <v>Y0C9535102</v>
          </cell>
          <cell r="B9305" t="str">
            <v>MAJA 3V D 51CM VIT SR-KORG</v>
          </cell>
        </row>
        <row r="9306">
          <cell r="A9306" t="str">
            <v>Y0C9535103</v>
          </cell>
          <cell r="B9306" t="str">
            <v>MAJA 3V D 51CM RÖD SR-KORG</v>
          </cell>
        </row>
        <row r="9307">
          <cell r="A9307" t="str">
            <v>Y0C9535103</v>
          </cell>
          <cell r="B9307" t="str">
            <v>MAJA 3V D 51CM RÖD SR-KORG</v>
          </cell>
        </row>
        <row r="9308">
          <cell r="A9308" t="str">
            <v>Y0C9535103</v>
          </cell>
          <cell r="B9308" t="str">
            <v>MAJA 3V D 51CM RÖD SR-KORG</v>
          </cell>
        </row>
        <row r="9309">
          <cell r="A9309" t="str">
            <v>Y0C9574701</v>
          </cell>
          <cell r="B9309" t="str">
            <v>TOVE 7V D 47CM RÖD SR-KORG</v>
          </cell>
        </row>
        <row r="9310">
          <cell r="A9310" t="str">
            <v>Y0C9574701</v>
          </cell>
          <cell r="B9310" t="str">
            <v>TOVE 7V D 47CM RÖD SR-KORG</v>
          </cell>
        </row>
        <row r="9311">
          <cell r="A9311" t="str">
            <v>Y0C9574701</v>
          </cell>
          <cell r="B9311" t="str">
            <v>TOVE 7V D 47CM RÖD SR-KORG</v>
          </cell>
        </row>
        <row r="9312">
          <cell r="A9312" t="str">
            <v>Y0C9574702</v>
          </cell>
          <cell r="B9312" t="str">
            <v>TOVE 7V D 47CM SVART SR-KORG</v>
          </cell>
        </row>
        <row r="9313">
          <cell r="A9313" t="str">
            <v>Y0C9574702</v>
          </cell>
          <cell r="B9313" t="str">
            <v>TOVE 7V D 47CM SVART SR-KORG</v>
          </cell>
        </row>
        <row r="9314">
          <cell r="A9314" t="str">
            <v>Y0C9574702</v>
          </cell>
          <cell r="B9314" t="str">
            <v>TOVE 7V D 47CM SVART SR-KORG</v>
          </cell>
        </row>
        <row r="9315">
          <cell r="A9315" t="str">
            <v>Y0C9575101</v>
          </cell>
          <cell r="B9315" t="str">
            <v>TOVE 7V D 51CM RÖD SR-KORG</v>
          </cell>
        </row>
        <row r="9316">
          <cell r="A9316" t="str">
            <v>Y0C9575101</v>
          </cell>
          <cell r="B9316" t="str">
            <v>TOVE 7V D 51CM RÖD SR-KORG</v>
          </cell>
        </row>
        <row r="9317">
          <cell r="A9317" t="str">
            <v>Y0C9575101</v>
          </cell>
          <cell r="B9317" t="str">
            <v>TOVE 7V D 51CM RÖD SR-KORG</v>
          </cell>
        </row>
        <row r="9318">
          <cell r="A9318" t="str">
            <v>Y0C9575102</v>
          </cell>
          <cell r="B9318" t="str">
            <v>TOVE 7V D 51CM SVART SR-KORG</v>
          </cell>
        </row>
        <row r="9319">
          <cell r="A9319" t="str">
            <v>Y0C9575102</v>
          </cell>
          <cell r="B9319" t="str">
            <v>TOVE 7V D 51CM SVART SR-KORG</v>
          </cell>
        </row>
        <row r="9320">
          <cell r="A9320" t="str">
            <v>Y0C9575102</v>
          </cell>
          <cell r="B9320" t="str">
            <v>TOVE 7V D 51CM SVART SR-KORG</v>
          </cell>
        </row>
        <row r="9321">
          <cell r="A9321" t="str">
            <v>Y0C9575103</v>
          </cell>
          <cell r="B9321" t="str">
            <v>TOVE 7V D 51CM VIT VR-KORG</v>
          </cell>
        </row>
        <row r="9322">
          <cell r="A9322" t="str">
            <v>Y0C9575103</v>
          </cell>
          <cell r="B9322" t="str">
            <v>TOVE 7V D 51CM VIT VR-KORG</v>
          </cell>
        </row>
        <row r="9323">
          <cell r="A9323" t="str">
            <v>Y0C9575103</v>
          </cell>
          <cell r="B9323" t="str">
            <v>TOVE 7V D 51CM VIT VR-KORG</v>
          </cell>
        </row>
        <row r="9324">
          <cell r="A9324" t="str">
            <v>Y0C9575502</v>
          </cell>
          <cell r="B9324" t="str">
            <v>TOVE 7V D 55CM SVART SR-KORG</v>
          </cell>
        </row>
        <row r="9325">
          <cell r="A9325" t="str">
            <v>Y0C9575502</v>
          </cell>
          <cell r="B9325" t="str">
            <v>TOVE 7V D 55CM SVART SR-KORG</v>
          </cell>
        </row>
        <row r="9326">
          <cell r="A9326" t="str">
            <v>Y0C9575502</v>
          </cell>
          <cell r="B9326" t="str">
            <v>TOVE 7V D 55CM SVART SR-KORG</v>
          </cell>
        </row>
        <row r="9327">
          <cell r="A9327" t="str">
            <v>Y9C9185112</v>
          </cell>
          <cell r="B9327" t="str">
            <v>CITY D NEX8 51 RÖD KA SR-KORG</v>
          </cell>
        </row>
        <row r="9328">
          <cell r="A9328" t="str">
            <v>Y9C9185112</v>
          </cell>
          <cell r="B9328" t="str">
            <v>CITY D NEX8 51 RÖD KA SR-KORG</v>
          </cell>
        </row>
        <row r="9329">
          <cell r="A9329" t="str">
            <v>Y9C9185112</v>
          </cell>
          <cell r="B9329" t="str">
            <v>CITY D NEX8 51 RÖD KA SR-KORG</v>
          </cell>
        </row>
        <row r="9330">
          <cell r="A9330" t="str">
            <v>YEC9035102</v>
          </cell>
          <cell r="B9330" t="str">
            <v>LINNÉ 3V H 51CM GRÅBLÅ</v>
          </cell>
        </row>
        <row r="9331">
          <cell r="A9331" t="str">
            <v>YEC9035102</v>
          </cell>
          <cell r="B9331" t="str">
            <v>LINNÉ 3V H 51CM GRÅBLÅ</v>
          </cell>
        </row>
        <row r="9332">
          <cell r="A9332" t="str">
            <v>YEC9035102</v>
          </cell>
          <cell r="B9332" t="str">
            <v>LINNÉ 3V H 51CM GRÅBLÅ</v>
          </cell>
        </row>
        <row r="9333">
          <cell r="A9333" t="str">
            <v>YEC9035502</v>
          </cell>
          <cell r="B9333" t="str">
            <v>LINNÉ 3V H 55CM GRÅBLÅ</v>
          </cell>
        </row>
        <row r="9334">
          <cell r="A9334" t="str">
            <v>YEC9035502</v>
          </cell>
          <cell r="B9334" t="str">
            <v>LINNÉ 3V H 55CM GRÅBLÅ</v>
          </cell>
        </row>
        <row r="9335">
          <cell r="A9335" t="str">
            <v>YEC9035502</v>
          </cell>
          <cell r="B9335" t="str">
            <v>LINNÉ 3V H 55CM GRÅBLÅ</v>
          </cell>
        </row>
        <row r="9336">
          <cell r="A9336" t="str">
            <v>YEC9035902</v>
          </cell>
          <cell r="B9336" t="str">
            <v>LINNÉ 3V H 59CM GRÅBLÅ</v>
          </cell>
        </row>
        <row r="9337">
          <cell r="A9337" t="str">
            <v>YEC9035902</v>
          </cell>
          <cell r="B9337" t="str">
            <v>LINNÉ 3V H 59CM GRÅBLÅ</v>
          </cell>
        </row>
        <row r="9338">
          <cell r="A9338" t="str">
            <v>YEC9035902</v>
          </cell>
          <cell r="B9338" t="str">
            <v>LINNÉ 3V H 59CM GRÅBLÅ</v>
          </cell>
        </row>
        <row r="9339">
          <cell r="A9339" t="str">
            <v>YEM2335105</v>
          </cell>
          <cell r="B9339" t="str">
            <v>KARIN 3V D 51CM VIT KORG</v>
          </cell>
        </row>
        <row r="9340">
          <cell r="A9340" t="str">
            <v>YEM2335105</v>
          </cell>
          <cell r="B9340" t="str">
            <v>KARIN 3V D 51CM VIT KORG</v>
          </cell>
        </row>
        <row r="9341">
          <cell r="A9341" t="str">
            <v>YEM2335105</v>
          </cell>
          <cell r="B9341" t="str">
            <v>KARIN 3V D 51CM VIT KORG</v>
          </cell>
        </row>
        <row r="9342">
          <cell r="A9342" t="str">
            <v>YEM5934702</v>
          </cell>
          <cell r="B9342" t="str">
            <v>EMMA 26" 3V D 47CM VIT  KORG</v>
          </cell>
        </row>
        <row r="9343">
          <cell r="A9343" t="str">
            <v>YEM5934702</v>
          </cell>
          <cell r="B9343" t="str">
            <v>EMMA 26" 3V D 47CM VIT  KORG</v>
          </cell>
        </row>
        <row r="9344">
          <cell r="A9344" t="str">
            <v>YEM5934702</v>
          </cell>
          <cell r="B9344" t="str">
            <v>EMMA 26" 3V D 47CM VIT  KORG</v>
          </cell>
        </row>
        <row r="9345">
          <cell r="A9345" t="str">
            <v>Y0C0193801</v>
          </cell>
          <cell r="B9345" t="str">
            <v>DRAUPNER DIRT 9V 38CM VIT*</v>
          </cell>
        </row>
        <row r="9346">
          <cell r="A9346" t="str">
            <v>Y0C0193801</v>
          </cell>
          <cell r="B9346" t="str">
            <v>DRAUPNER DIRT 9V 38CM VIT*</v>
          </cell>
        </row>
        <row r="9347">
          <cell r="A9347" t="str">
            <v>Y0C0193801</v>
          </cell>
          <cell r="B9347" t="str">
            <v>DRAUPNER DIRT 9V 38CM VIT*</v>
          </cell>
        </row>
        <row r="9348">
          <cell r="A9348" t="str">
            <v>YEC4012001</v>
          </cell>
          <cell r="B9348" t="str">
            <v>SNOTRA 401 0V F 12" ROSA/ROSA</v>
          </cell>
        </row>
        <row r="9349">
          <cell r="A9349" t="str">
            <v>YEC4012001</v>
          </cell>
          <cell r="B9349" t="str">
            <v>SNOTRA 401 0V F 12" ROSA/ROSA</v>
          </cell>
        </row>
        <row r="9350">
          <cell r="A9350" t="str">
            <v>YEC4012001</v>
          </cell>
          <cell r="B9350" t="str">
            <v>SNOTRA 401 0V F 12" ROSA/ROSA</v>
          </cell>
        </row>
        <row r="9351">
          <cell r="A9351" t="str">
            <v>YEC4012002</v>
          </cell>
          <cell r="B9351" t="str">
            <v>SNOTRA 401 0V F 12" VIT/BLÅ</v>
          </cell>
        </row>
        <row r="9352">
          <cell r="A9352" t="str">
            <v>YEC4012002</v>
          </cell>
          <cell r="B9352" t="str">
            <v>SNOTRA 401 0V F 12" VIT/BLÅ</v>
          </cell>
        </row>
        <row r="9353">
          <cell r="A9353" t="str">
            <v>YEC4012002</v>
          </cell>
          <cell r="B9353" t="str">
            <v>SNOTRA 401 0V F 12" VIT/BLÅ</v>
          </cell>
        </row>
        <row r="9354">
          <cell r="A9354" t="str">
            <v>YEC4302601</v>
          </cell>
          <cell r="B9354" t="str">
            <v>SVAVA 430 0V F 16" ROSA/ROSA</v>
          </cell>
        </row>
        <row r="9355">
          <cell r="A9355" t="str">
            <v>YEC4302601</v>
          </cell>
          <cell r="B9355" t="str">
            <v>SVAVA 430 0V F 16" ROSA/ROSA</v>
          </cell>
        </row>
        <row r="9356">
          <cell r="A9356" t="str">
            <v>YEC4302601</v>
          </cell>
          <cell r="B9356" t="str">
            <v>SVAVA 430 0V F 16" ROSA/ROSA</v>
          </cell>
        </row>
        <row r="9357">
          <cell r="A9357" t="str">
            <v>YEC4302602</v>
          </cell>
          <cell r="B9357" t="str">
            <v>SVAVA 430 0V F 16" VIT/BLÅ</v>
          </cell>
        </row>
        <row r="9358">
          <cell r="A9358" t="str">
            <v>YEC4302602</v>
          </cell>
          <cell r="B9358" t="str">
            <v>SVAVA 430 0V F 16" VIT/BLÅ</v>
          </cell>
        </row>
        <row r="9359">
          <cell r="A9359" t="str">
            <v>YEC4302602</v>
          </cell>
          <cell r="B9359" t="str">
            <v>SVAVA 430 0V F 16" VIT/BLÅ</v>
          </cell>
        </row>
        <row r="9360">
          <cell r="A9360" t="str">
            <v>YEC4202601</v>
          </cell>
          <cell r="B9360" t="str">
            <v>MUNIN 420 0V P 16" GRÅ/LIMEGRÖ</v>
          </cell>
        </row>
        <row r="9361">
          <cell r="A9361" t="str">
            <v>YEC4202601</v>
          </cell>
          <cell r="B9361" t="str">
            <v>MUNIN 420 0V P 16" GRÅ/LIMEGRÖ</v>
          </cell>
        </row>
        <row r="9362">
          <cell r="A9362" t="str">
            <v>YEC4202601</v>
          </cell>
          <cell r="B9362" t="str">
            <v>MUNIN 420 0V P 16" GRÅ/LIMEGRÖ</v>
          </cell>
        </row>
        <row r="9363">
          <cell r="A9363" t="str">
            <v>YEC4212601</v>
          </cell>
          <cell r="B9363" t="str">
            <v>GORM 421 0V P 16" GRÅ/ORANGE</v>
          </cell>
        </row>
        <row r="9364">
          <cell r="A9364" t="str">
            <v>YEC4212601</v>
          </cell>
          <cell r="B9364" t="str">
            <v>GORM 421 0V P 16" GRÅ/ORANGE</v>
          </cell>
        </row>
        <row r="9365">
          <cell r="A9365" t="str">
            <v>YEC4212601</v>
          </cell>
          <cell r="B9365" t="str">
            <v>GORM 421 0V P 16" GRÅ/ORANGE</v>
          </cell>
        </row>
        <row r="9366">
          <cell r="A9366" t="str">
            <v>YEC4402602</v>
          </cell>
          <cell r="B9366" t="str">
            <v>BROKK 440 0V P 16" SV/ORANGE</v>
          </cell>
        </row>
        <row r="9367">
          <cell r="A9367" t="str">
            <v>YEC4402602</v>
          </cell>
          <cell r="B9367" t="str">
            <v>BROKK 440 0V P 16" SV/ORANGE</v>
          </cell>
        </row>
        <row r="9368">
          <cell r="A9368" t="str">
            <v>YEC4402602</v>
          </cell>
          <cell r="B9368" t="str">
            <v>BROKK 440 0V P 16" SV/ORANGE</v>
          </cell>
        </row>
        <row r="9369">
          <cell r="A9369" t="str">
            <v>YEC4033001</v>
          </cell>
          <cell r="B9369" t="str">
            <v>NARRE 403 3V P 20" M. KOPP/SV</v>
          </cell>
        </row>
        <row r="9370">
          <cell r="A9370" t="str">
            <v>YEC4033001</v>
          </cell>
          <cell r="B9370" t="str">
            <v>NARRE 403 3V P 20" M. KOPP/SV</v>
          </cell>
        </row>
        <row r="9371">
          <cell r="A9371" t="str">
            <v>YEC4033001</v>
          </cell>
          <cell r="B9371" t="str">
            <v>NARRE 403 3V P 20" M. KOPP/SV</v>
          </cell>
        </row>
        <row r="9372">
          <cell r="A9372" t="str">
            <v>YEC4033002</v>
          </cell>
          <cell r="B9372" t="str">
            <v>NARRE 403 3V P 20" GRÅ/ORANGE</v>
          </cell>
        </row>
        <row r="9373">
          <cell r="A9373" t="str">
            <v>YEC4033002</v>
          </cell>
          <cell r="B9373" t="str">
            <v>NARRE 403 3V P 20" GRÅ/ORANGE</v>
          </cell>
        </row>
        <row r="9374">
          <cell r="A9374" t="str">
            <v>YEC4033002</v>
          </cell>
          <cell r="B9374" t="str">
            <v>NARRE 403 3V P 20" GRÅ/ORANGE</v>
          </cell>
        </row>
        <row r="9375">
          <cell r="A9375" t="str">
            <v>YEC4033003</v>
          </cell>
          <cell r="B9375" t="str">
            <v>NARRE 403 3V P 20" VIT/ROSA</v>
          </cell>
        </row>
        <row r="9376">
          <cell r="A9376" t="str">
            <v>YEC4033003</v>
          </cell>
          <cell r="B9376" t="str">
            <v>NARRE 403 3V P 20" VIT/ROSA</v>
          </cell>
        </row>
        <row r="9377">
          <cell r="A9377" t="str">
            <v>YEC4033003</v>
          </cell>
          <cell r="B9377" t="str">
            <v>NARRE 403 3V P 20" VIT/ROSA</v>
          </cell>
        </row>
        <row r="9378">
          <cell r="A9378" t="str">
            <v>YEC4633001</v>
          </cell>
          <cell r="B9378" t="str">
            <v>GANG 463 3V P 20" MATT BLÅ</v>
          </cell>
        </row>
        <row r="9379">
          <cell r="A9379" t="str">
            <v>YEC4633001</v>
          </cell>
          <cell r="B9379" t="str">
            <v>GANG 463 3V P 20" MATT BLÅ</v>
          </cell>
        </row>
        <row r="9380">
          <cell r="A9380" t="str">
            <v>YEC4633001</v>
          </cell>
          <cell r="B9380" t="str">
            <v>GANG 463 3V P 20" MATT BLÅ</v>
          </cell>
        </row>
        <row r="9381">
          <cell r="A9381" t="str">
            <v>YEC4803001</v>
          </cell>
          <cell r="B9381" t="str">
            <v>GRIM 480 0V P 20" GRÅ/LIMEGRÖN</v>
          </cell>
        </row>
        <row r="9382">
          <cell r="A9382" t="str">
            <v>YEC4803001</v>
          </cell>
          <cell r="B9382" t="str">
            <v>GRIM 480 0V P 20" GRÅ/LIMEGRÖN</v>
          </cell>
        </row>
        <row r="9383">
          <cell r="A9383" t="str">
            <v>YEC4803001</v>
          </cell>
          <cell r="B9383" t="str">
            <v>GRIM 480 0V P 20" GRÅ/LIMEGRÖN</v>
          </cell>
        </row>
        <row r="9384">
          <cell r="A9384" t="str">
            <v>Y0M2535111</v>
          </cell>
          <cell r="B9384" t="str">
            <v>VERA D 3-V NAVD  VIT KAMP KORG</v>
          </cell>
        </row>
        <row r="9385">
          <cell r="A9385" t="str">
            <v>Y0M2535111</v>
          </cell>
          <cell r="B9385" t="str">
            <v>VERA D 3-V NAVD  VIT KAMP KORG</v>
          </cell>
        </row>
        <row r="9386">
          <cell r="A9386" t="str">
            <v>Y0M2535111</v>
          </cell>
          <cell r="B9386" t="str">
            <v>VERA D 3-V NAVD  VIT KAMP KORG</v>
          </cell>
        </row>
        <row r="9387">
          <cell r="A9387" t="str">
            <v>Y0M2535112</v>
          </cell>
          <cell r="B9387" t="str">
            <v>VERA D 3-V NAVD BRUN KAMP KORG</v>
          </cell>
        </row>
        <row r="9388">
          <cell r="A9388" t="str">
            <v>Y0M2535112</v>
          </cell>
          <cell r="B9388" t="str">
            <v>VERA D 3-V NAVD BRUN KAMP KORG</v>
          </cell>
        </row>
        <row r="9389">
          <cell r="A9389" t="str">
            <v>Y0M2535112</v>
          </cell>
          <cell r="B9389" t="str">
            <v>VERA D 3-V NAVD BRUN KAMP KORG</v>
          </cell>
        </row>
        <row r="9390">
          <cell r="A9390" t="str">
            <v>Y0D7875105</v>
          </cell>
          <cell r="B9390" t="str">
            <v>SPORT 787 7V H 51CM SVART META</v>
          </cell>
        </row>
        <row r="9391">
          <cell r="A9391" t="str">
            <v>Y0D7875105</v>
          </cell>
          <cell r="B9391" t="str">
            <v>SPORT 787 7V H 51CM SVART META</v>
          </cell>
        </row>
        <row r="9392">
          <cell r="A9392" t="str">
            <v>Y0D7875105</v>
          </cell>
          <cell r="B9392" t="str">
            <v>SPORT 787 7V H 51CM SVART META</v>
          </cell>
        </row>
        <row r="9393">
          <cell r="A9393" t="str">
            <v>Y0D7875505</v>
          </cell>
          <cell r="B9393" t="str">
            <v>SPORT 787 7V H 55CM SVART META</v>
          </cell>
        </row>
        <row r="9394">
          <cell r="A9394" t="str">
            <v>Y0D7875505</v>
          </cell>
          <cell r="B9394" t="str">
            <v>SPORT 787 7V H 55CM SVART META</v>
          </cell>
        </row>
        <row r="9395">
          <cell r="A9395" t="str">
            <v>Y0D7875505</v>
          </cell>
          <cell r="B9395" t="str">
            <v>SPORT 787 7V H 55CM SVART META</v>
          </cell>
        </row>
        <row r="9396">
          <cell r="A9396" t="str">
            <v>Y0D7875905</v>
          </cell>
          <cell r="B9396" t="str">
            <v>SPORT 787 7V H 59CM SVART META</v>
          </cell>
        </row>
        <row r="9397">
          <cell r="A9397" t="str">
            <v>Y0D7875905</v>
          </cell>
          <cell r="B9397" t="str">
            <v>SPORT 787 7V H 59CM SVART META</v>
          </cell>
        </row>
        <row r="9398">
          <cell r="A9398" t="str">
            <v>Y0D7875905</v>
          </cell>
          <cell r="B9398" t="str">
            <v>SPORT 787 7V H 59CM SVART META</v>
          </cell>
        </row>
        <row r="9399">
          <cell r="A9399" t="str">
            <v>Y0D7975105</v>
          </cell>
          <cell r="B9399" t="str">
            <v>SPORT 797 7V D 51CM SVART META</v>
          </cell>
        </row>
        <row r="9400">
          <cell r="A9400" t="str">
            <v>Y0D7975105</v>
          </cell>
          <cell r="B9400" t="str">
            <v>SPORT 797 7V D 51CM SVART META</v>
          </cell>
        </row>
        <row r="9401">
          <cell r="A9401" t="str">
            <v>Y0D7975105</v>
          </cell>
          <cell r="B9401" t="str">
            <v>SPORT 797 7V D 51CM SVART META</v>
          </cell>
        </row>
        <row r="9402">
          <cell r="A9402" t="str">
            <v>Y0D7975505</v>
          </cell>
          <cell r="B9402" t="str">
            <v>SPORT 797 7V D 55CM SVART META</v>
          </cell>
        </row>
        <row r="9403">
          <cell r="A9403" t="str">
            <v>Y0D7975505</v>
          </cell>
          <cell r="B9403" t="str">
            <v>SPORT 797 7V D 55CM SVART META</v>
          </cell>
        </row>
        <row r="9404">
          <cell r="A9404" t="str">
            <v>Y0D7975505</v>
          </cell>
          <cell r="B9404" t="str">
            <v>SPORT 797 7V D 55CM SVART META</v>
          </cell>
        </row>
        <row r="9405">
          <cell r="A9405" t="str">
            <v>Y0C9075511</v>
          </cell>
          <cell r="B9405" t="str">
            <v>CITY HERR 7 V 55 CM KAMPANJ</v>
          </cell>
        </row>
        <row r="9406">
          <cell r="A9406" t="str">
            <v>Y0C9075511</v>
          </cell>
          <cell r="B9406" t="str">
            <v>CITY HERR 7 V 55 CM KAMPANJ</v>
          </cell>
        </row>
        <row r="9407">
          <cell r="A9407" t="str">
            <v>Y0C9075511</v>
          </cell>
          <cell r="B9407" t="str">
            <v>CITY HERR 7 V 55 CM KAMPANJ</v>
          </cell>
        </row>
        <row r="9408">
          <cell r="A9408" t="str">
            <v>Y0C9075911</v>
          </cell>
          <cell r="B9408" t="str">
            <v>CITY HERR 7 V 59 CM KAMPANJ</v>
          </cell>
        </row>
        <row r="9409">
          <cell r="A9409" t="str">
            <v>Y0C9075911</v>
          </cell>
          <cell r="B9409" t="str">
            <v>CITY HERR 7 V 59 CM KAMPANJ</v>
          </cell>
        </row>
        <row r="9410">
          <cell r="A9410" t="str">
            <v>Y0C9075911</v>
          </cell>
          <cell r="B9410" t="str">
            <v>CITY HERR 7 V 59 CM KAMPANJ</v>
          </cell>
        </row>
        <row r="9411">
          <cell r="A9411" t="str">
            <v>YEM2335104</v>
          </cell>
          <cell r="B9411" t="str">
            <v>KARIN 3V D 51CM BLÅ/RÖD KORG</v>
          </cell>
        </row>
        <row r="9412">
          <cell r="A9412" t="str">
            <v>YEM2335104</v>
          </cell>
          <cell r="B9412" t="str">
            <v>KARIN 3V D 51CM BLÅ/RÖD KORG</v>
          </cell>
        </row>
        <row r="9413">
          <cell r="A9413" t="str">
            <v>YEM2335104</v>
          </cell>
          <cell r="B9413" t="str">
            <v>KARIN 3V D 51CM BLÅ/RÖD KORG</v>
          </cell>
        </row>
        <row r="9414">
          <cell r="A9414" t="str">
            <v>Y0M8080001</v>
          </cell>
          <cell r="B9414" t="str">
            <v>KOMBI8 8V SILVER/SVART*</v>
          </cell>
        </row>
        <row r="9415">
          <cell r="A9415" t="str">
            <v>Y0M8080001</v>
          </cell>
          <cell r="B9415" t="str">
            <v>KOMBI8 8V SILVER/SVART*</v>
          </cell>
        </row>
        <row r="9416">
          <cell r="A9416" t="str">
            <v>Y0M8080001</v>
          </cell>
          <cell r="B9416" t="str">
            <v>KOMBI8 8V SILVER/SVART*</v>
          </cell>
        </row>
        <row r="9417">
          <cell r="A9417" t="str">
            <v>Y0C0974101</v>
          </cell>
          <cell r="B9417" t="str">
            <v>RONJA MTB 27V 41CM VIT/LIME</v>
          </cell>
        </row>
        <row r="9418">
          <cell r="A9418" t="str">
            <v>Y0C0974101</v>
          </cell>
          <cell r="B9418" t="str">
            <v>RONJA MTB 27V 41CM VIT/LIME</v>
          </cell>
        </row>
        <row r="9419">
          <cell r="A9419" t="str">
            <v>Y0C0974101</v>
          </cell>
          <cell r="B9419" t="str">
            <v>RONJA MTB 27V 41CM VIT/LIME</v>
          </cell>
        </row>
        <row r="9420">
          <cell r="A9420" t="str">
            <v>Y0C0974601</v>
          </cell>
          <cell r="B9420" t="str">
            <v>RONJA MTB 27V 46CM VIT/LIME</v>
          </cell>
        </row>
        <row r="9421">
          <cell r="A9421" t="str">
            <v>Y0C0974601</v>
          </cell>
          <cell r="B9421" t="str">
            <v>RONJA MTB 27V 46CM VIT/LIME</v>
          </cell>
        </row>
        <row r="9422">
          <cell r="A9422" t="str">
            <v>Y0C0974601</v>
          </cell>
          <cell r="B9422" t="str">
            <v>RONJA MTB 27V 46CM VIT/LIME</v>
          </cell>
        </row>
        <row r="9423">
          <cell r="A9423" t="str">
            <v>Y0Z9575102</v>
          </cell>
          <cell r="B9423" t="str">
            <v>KING 7V D 51 CM VIT KORG L</v>
          </cell>
        </row>
        <row r="9424">
          <cell r="A9424" t="str">
            <v>Y0Z9575102</v>
          </cell>
          <cell r="B9424" t="str">
            <v>KING 7V D 51 CM VIT KORG L</v>
          </cell>
        </row>
        <row r="9425">
          <cell r="A9425" t="str">
            <v>Y0Z9575102</v>
          </cell>
          <cell r="B9425" t="str">
            <v>KING 7V D 51 CM VIT KORG L</v>
          </cell>
        </row>
        <row r="9426">
          <cell r="A9426" t="str">
            <v>Y0M9705111</v>
          </cell>
          <cell r="B9426" t="str">
            <v>CITY DAM 0-VÄXL KAMP  GRÅ</v>
          </cell>
        </row>
        <row r="9427">
          <cell r="A9427" t="str">
            <v>Y0M9705111</v>
          </cell>
          <cell r="B9427" t="str">
            <v>CITY DAM 0-VÄXL KAMP  GRÅ</v>
          </cell>
        </row>
        <row r="9428">
          <cell r="A9428" t="str">
            <v>Y0M9705111</v>
          </cell>
          <cell r="B9428" t="str">
            <v>CITY DAM 0-VÄXL KAMP  GRÅ</v>
          </cell>
        </row>
        <row r="9429">
          <cell r="A9429" t="str">
            <v>YEC4002001</v>
          </cell>
          <cell r="B9429" t="str">
            <v>KNYTT 400 0V P 12" BLÅ</v>
          </cell>
        </row>
        <row r="9430">
          <cell r="A9430" t="str">
            <v>YEC4002001</v>
          </cell>
          <cell r="B9430" t="str">
            <v>KNYTT 400 0V P 12" BLÅ</v>
          </cell>
        </row>
        <row r="9431">
          <cell r="A9431" t="str">
            <v>YEC4002001</v>
          </cell>
          <cell r="B9431" t="str">
            <v>KNYTT 400 0V P 12" BLÅ</v>
          </cell>
        </row>
        <row r="9432">
          <cell r="A9432" t="str">
            <v>YEC4002002</v>
          </cell>
          <cell r="B9432" t="str">
            <v>KNYTT 400 0V P 12" SV/ORANGE</v>
          </cell>
        </row>
        <row r="9433">
          <cell r="A9433" t="str">
            <v>YEC4002002</v>
          </cell>
          <cell r="B9433" t="str">
            <v>KNYTT 400 0V P 12" SV/ORANGE</v>
          </cell>
        </row>
        <row r="9434">
          <cell r="A9434" t="str">
            <v>YEC4002002</v>
          </cell>
          <cell r="B9434" t="str">
            <v>KNYTT 400 0V P 12" SV/ORANGE</v>
          </cell>
        </row>
        <row r="9435">
          <cell r="A9435" t="str">
            <v>YEC4102601</v>
          </cell>
          <cell r="B9435" t="str">
            <v>FRIDÄLV 410 0V F 16" CERICE</v>
          </cell>
        </row>
        <row r="9436">
          <cell r="A9436" t="str">
            <v>YEC4102601</v>
          </cell>
          <cell r="B9436" t="str">
            <v>FRIDÄLV 410 0V F 16" CERICE</v>
          </cell>
        </row>
        <row r="9437">
          <cell r="A9437" t="str">
            <v>YEC4102601</v>
          </cell>
          <cell r="B9437" t="str">
            <v>FRIDÄLV 410 0V F 16" CERICE</v>
          </cell>
        </row>
        <row r="9438">
          <cell r="A9438" t="str">
            <v>YEC4102602</v>
          </cell>
          <cell r="B9438" t="str">
            <v>FRIDÄLV 410 0V F 16" MATT GUL</v>
          </cell>
        </row>
        <row r="9439">
          <cell r="A9439" t="str">
            <v>YEC4102602</v>
          </cell>
          <cell r="B9439" t="str">
            <v>FRIDÄLV 410 0V F 16" MATT GUL</v>
          </cell>
        </row>
        <row r="9440">
          <cell r="A9440" t="str">
            <v>YEC4102602</v>
          </cell>
          <cell r="B9440" t="str">
            <v>FRIDÄLV 410 0V F 16" MATT GUL</v>
          </cell>
        </row>
        <row r="9441">
          <cell r="A9441" t="str">
            <v>YEC4402601</v>
          </cell>
          <cell r="B9441" t="str">
            <v>BROKK 440 0V P 16" BLÅ</v>
          </cell>
        </row>
        <row r="9442">
          <cell r="A9442" t="str">
            <v>YEC4402601</v>
          </cell>
          <cell r="B9442" t="str">
            <v>BROKK 440 0V P 16" BLÅ</v>
          </cell>
        </row>
        <row r="9443">
          <cell r="A9443" t="str">
            <v>YEC4402601</v>
          </cell>
          <cell r="B9443" t="str">
            <v>BROKK 440 0V P 16" BLÅ</v>
          </cell>
        </row>
        <row r="9444">
          <cell r="A9444" t="str">
            <v>YEC4433301</v>
          </cell>
          <cell r="B9444" t="str">
            <v>TORN 443 3V P 24" KOPPAR/SVART</v>
          </cell>
        </row>
        <row r="9445">
          <cell r="A9445" t="str">
            <v>YEC4433301</v>
          </cell>
          <cell r="B9445" t="str">
            <v>TORN 443 3V P 24" KOPPAR/SVART</v>
          </cell>
        </row>
        <row r="9446">
          <cell r="A9446" t="str">
            <v>YEC4433301</v>
          </cell>
          <cell r="B9446" t="str">
            <v>TORN 443 3V P 24" KOPPAR/SVART</v>
          </cell>
        </row>
        <row r="9447">
          <cell r="A9447" t="str">
            <v>YEC4433302</v>
          </cell>
          <cell r="B9447" t="str">
            <v>TORN 443 3V P 24" GRÅ/LIME</v>
          </cell>
        </row>
        <row r="9448">
          <cell r="A9448" t="str">
            <v>YEC4433302</v>
          </cell>
          <cell r="B9448" t="str">
            <v>TORN 443 3V P 24" GRÅ/LIME</v>
          </cell>
        </row>
        <row r="9449">
          <cell r="A9449" t="str">
            <v>YEC4433302</v>
          </cell>
          <cell r="B9449" t="str">
            <v>TORN 443 3V P 24" GRÅ/LIME</v>
          </cell>
        </row>
        <row r="9450">
          <cell r="A9450" t="str">
            <v>YEC4433303</v>
          </cell>
          <cell r="B9450" t="str">
            <v>TORN 443 3V P 24" VIT/ROSA</v>
          </cell>
        </row>
        <row r="9451">
          <cell r="A9451" t="str">
            <v>YEC4433303</v>
          </cell>
          <cell r="B9451" t="str">
            <v>TORN 443 3V P 24" VIT/ROSA</v>
          </cell>
        </row>
        <row r="9452">
          <cell r="A9452" t="str">
            <v>YEC4433303</v>
          </cell>
          <cell r="B9452" t="str">
            <v>TORN 443 3V P 24" VIT/ROSA</v>
          </cell>
        </row>
        <row r="9453">
          <cell r="A9453" t="str">
            <v>YEC4473301</v>
          </cell>
          <cell r="B9453" t="str">
            <v>JARE 447 7V P 24" SVART/BLÅ</v>
          </cell>
        </row>
        <row r="9454">
          <cell r="A9454" t="str">
            <v>YEC4473301</v>
          </cell>
          <cell r="B9454" t="str">
            <v>JARE 447 7V P 24" SVART/BLÅ</v>
          </cell>
        </row>
        <row r="9455">
          <cell r="A9455" t="str">
            <v>YEC4473301</v>
          </cell>
          <cell r="B9455" t="str">
            <v>JARE 447 7V P 24" SVART/BLÅ</v>
          </cell>
        </row>
        <row r="9456">
          <cell r="A9456" t="str">
            <v>YEC4473302</v>
          </cell>
          <cell r="B9456" t="str">
            <v>JARE 447 7V P 24" GRÅ/ORANGE</v>
          </cell>
        </row>
        <row r="9457">
          <cell r="A9457" t="str">
            <v>YEC4473302</v>
          </cell>
          <cell r="B9457" t="str">
            <v>JARE 447 7V P 24" GRÅ/ORANGE</v>
          </cell>
        </row>
        <row r="9458">
          <cell r="A9458" t="str">
            <v>YEC4473302</v>
          </cell>
          <cell r="B9458" t="str">
            <v>JARE 447 7V P 24" GRÅ/ORANGE</v>
          </cell>
        </row>
        <row r="9459">
          <cell r="A9459" t="str">
            <v>YEC4503001</v>
          </cell>
          <cell r="B9459" t="str">
            <v>EDDA 450 0V F 20" ROSA/ROSA</v>
          </cell>
        </row>
        <row r="9460">
          <cell r="A9460" t="str">
            <v>YEC4503001</v>
          </cell>
          <cell r="B9460" t="str">
            <v>EDDA 450 0V F 20" ROSA/ROSA</v>
          </cell>
        </row>
        <row r="9461">
          <cell r="A9461" t="str">
            <v>YEC4503001</v>
          </cell>
          <cell r="B9461" t="str">
            <v>EDDA 450 0V F 20" ROSA/ROSA</v>
          </cell>
        </row>
        <row r="9462">
          <cell r="A9462" t="str">
            <v>YEC4503002</v>
          </cell>
          <cell r="B9462" t="str">
            <v>EDDA 450 0V F 20" VIT/LIME</v>
          </cell>
        </row>
        <row r="9463">
          <cell r="A9463" t="str">
            <v>YEC4503002</v>
          </cell>
          <cell r="B9463" t="str">
            <v>EDDA 450 0V F 20" VIT/LIME</v>
          </cell>
        </row>
        <row r="9464">
          <cell r="A9464" t="str">
            <v>YEC4503002</v>
          </cell>
          <cell r="B9464" t="str">
            <v>EDDA 450 0V F 20" VIT/LIME</v>
          </cell>
        </row>
        <row r="9465">
          <cell r="A9465" t="str">
            <v>YEC4533001</v>
          </cell>
          <cell r="B9465" t="str">
            <v>SAGA 453 3V F 20" ROSA/ROSA</v>
          </cell>
        </row>
        <row r="9466">
          <cell r="A9466" t="str">
            <v>YEC4533001</v>
          </cell>
          <cell r="B9466" t="str">
            <v>SAGA 453 3V F 20" ROSA/ROSA</v>
          </cell>
        </row>
        <row r="9467">
          <cell r="A9467" t="str">
            <v>YEC4533001</v>
          </cell>
          <cell r="B9467" t="str">
            <v>SAGA 453 3V F 20" ROSA/ROSA</v>
          </cell>
        </row>
        <row r="9468">
          <cell r="A9468" t="str">
            <v>YEC4533002</v>
          </cell>
          <cell r="B9468" t="str">
            <v>SAGA 453 3V F 20" VIT/LIME</v>
          </cell>
        </row>
        <row r="9469">
          <cell r="A9469" t="str">
            <v>YEC4533002</v>
          </cell>
          <cell r="B9469" t="str">
            <v>SAGA 453 3V F 20" VIT/LIME</v>
          </cell>
        </row>
        <row r="9470">
          <cell r="A9470" t="str">
            <v>YEC4533002</v>
          </cell>
          <cell r="B9470" t="str">
            <v>SAGA 453 3V F 20" VIT/LIME</v>
          </cell>
        </row>
        <row r="9471">
          <cell r="A9471" t="str">
            <v>YEC4733801</v>
          </cell>
          <cell r="B9471" t="str">
            <v>RAN 473 3V F 24" VIT/LIME</v>
          </cell>
        </row>
        <row r="9472">
          <cell r="A9472" t="str">
            <v>YEC4733801</v>
          </cell>
          <cell r="B9472" t="str">
            <v>RAN 473 3V F 24" VIT/LIME</v>
          </cell>
        </row>
        <row r="9473">
          <cell r="A9473" t="str">
            <v>YEC4733801</v>
          </cell>
          <cell r="B9473" t="str">
            <v>RAN 473 3V F 24" VIT/LIME</v>
          </cell>
        </row>
        <row r="9474">
          <cell r="A9474" t="str">
            <v>YEC4733802</v>
          </cell>
          <cell r="B9474" t="str">
            <v>RAN 473 3V F 24" VIT/LILA</v>
          </cell>
        </row>
        <row r="9475">
          <cell r="A9475" t="str">
            <v>YEC4733802</v>
          </cell>
          <cell r="B9475" t="str">
            <v>RAN 473 3V F 24" VIT/LILA</v>
          </cell>
        </row>
        <row r="9476">
          <cell r="A9476" t="str">
            <v>YEC4733802</v>
          </cell>
          <cell r="B9476" t="str">
            <v>RAN 473 3V F 24" VIT/LILA</v>
          </cell>
        </row>
        <row r="9477">
          <cell r="A9477" t="str">
            <v>YEC4773801</v>
          </cell>
          <cell r="B9477" t="str">
            <v>LONE 477 7V F 24" VIT/LILA</v>
          </cell>
        </row>
        <row r="9478">
          <cell r="A9478" t="str">
            <v>YEC4773801</v>
          </cell>
          <cell r="B9478" t="str">
            <v>LONE 477 7V F 24" VIT/LILA</v>
          </cell>
        </row>
        <row r="9479">
          <cell r="A9479" t="str">
            <v>YEC4773801</v>
          </cell>
          <cell r="B9479" t="str">
            <v>LONE 477 7V F 24" VIT/LILA</v>
          </cell>
        </row>
        <row r="9480">
          <cell r="A9480" t="str">
            <v>YEC4773802</v>
          </cell>
          <cell r="B9480" t="str">
            <v>LONE 477 7V F 24" SVART/ROSA</v>
          </cell>
        </row>
        <row r="9481">
          <cell r="A9481" t="str">
            <v>YEC4773802</v>
          </cell>
          <cell r="B9481" t="str">
            <v>LONE 477 7V F 24" SVART/ROSA</v>
          </cell>
        </row>
        <row r="9482">
          <cell r="A9482" t="str">
            <v>YEC4773802</v>
          </cell>
          <cell r="B9482" t="str">
            <v>LONE 477 7V F 24" SVART/ROSA</v>
          </cell>
        </row>
        <row r="9483">
          <cell r="A9483" t="str">
            <v>YEM4002002</v>
          </cell>
          <cell r="B9483" t="str">
            <v>POJK 400 0V 12" LIME</v>
          </cell>
        </row>
        <row r="9484">
          <cell r="A9484" t="str">
            <v>YEM4002002</v>
          </cell>
          <cell r="B9484" t="str">
            <v>POJK 400 0V 12" LIME</v>
          </cell>
        </row>
        <row r="9485">
          <cell r="A9485" t="str">
            <v>YEM4002002</v>
          </cell>
          <cell r="B9485" t="str">
            <v>POJK 400 0V 12" LIME</v>
          </cell>
        </row>
        <row r="9486">
          <cell r="A9486" t="str">
            <v>YEM4012002</v>
          </cell>
          <cell r="B9486" t="str">
            <v>FLICK 401 0V 12" ROSA</v>
          </cell>
        </row>
        <row r="9487">
          <cell r="A9487" t="str">
            <v>YEM4012002</v>
          </cell>
          <cell r="B9487" t="str">
            <v>FLICK 401 0V 12" ROSA</v>
          </cell>
        </row>
        <row r="9488">
          <cell r="A9488" t="str">
            <v>YEM4012002</v>
          </cell>
          <cell r="B9488" t="str">
            <v>FLICK 401 0V 12" ROSA</v>
          </cell>
        </row>
        <row r="9489">
          <cell r="A9489" t="str">
            <v>YEM4202602</v>
          </cell>
          <cell r="B9489" t="str">
            <v>POJK 420 0V 16" LIMEGRÖN</v>
          </cell>
        </row>
        <row r="9490">
          <cell r="A9490" t="str">
            <v>YEM4202602</v>
          </cell>
          <cell r="B9490" t="str">
            <v>POJK 420 0V 16" LIMEGRÖN</v>
          </cell>
        </row>
        <row r="9491">
          <cell r="A9491" t="str">
            <v>YEM4202602</v>
          </cell>
          <cell r="B9491" t="str">
            <v>POJK 420 0V 16" LIMEGRÖN</v>
          </cell>
        </row>
        <row r="9492">
          <cell r="A9492" t="str">
            <v>YEM4302602</v>
          </cell>
          <cell r="B9492" t="str">
            <v>FLICK 430 0V 16" ROSA</v>
          </cell>
        </row>
        <row r="9493">
          <cell r="A9493" t="str">
            <v>YEM4302602</v>
          </cell>
          <cell r="B9493" t="str">
            <v>FLICK 430 0V 16" ROSA</v>
          </cell>
        </row>
        <row r="9494">
          <cell r="A9494" t="str">
            <v>YEM4302602</v>
          </cell>
          <cell r="B9494" t="str">
            <v>FLICK 430 0V 16" ROSA</v>
          </cell>
        </row>
        <row r="9495">
          <cell r="A9495" t="str">
            <v>YEM4433301</v>
          </cell>
          <cell r="B9495" t="str">
            <v>JUNIOR 443 3V 24" SVART</v>
          </cell>
        </row>
        <row r="9496">
          <cell r="A9496" t="str">
            <v>YEM4433301</v>
          </cell>
          <cell r="B9496" t="str">
            <v>JUNIOR 443 3V 24" SVART</v>
          </cell>
        </row>
        <row r="9497">
          <cell r="A9497" t="str">
            <v>YEM4433301</v>
          </cell>
          <cell r="B9497" t="str">
            <v>JUNIOR 443 3V 24" SVART</v>
          </cell>
        </row>
        <row r="9498">
          <cell r="A9498" t="str">
            <v>YEM4503002</v>
          </cell>
          <cell r="B9498" t="str">
            <v>FLICK 450 0V 20" ROSA</v>
          </cell>
        </row>
        <row r="9499">
          <cell r="A9499" t="str">
            <v>YEM4503002</v>
          </cell>
          <cell r="B9499" t="str">
            <v>FLICK 450 0V 20" ROSA</v>
          </cell>
        </row>
        <row r="9500">
          <cell r="A9500" t="str">
            <v>YEM4503002</v>
          </cell>
          <cell r="B9500" t="str">
            <v>FLICK 450 0V 20" ROSA</v>
          </cell>
        </row>
        <row r="9501">
          <cell r="A9501" t="str">
            <v>YEM4803002</v>
          </cell>
          <cell r="B9501" t="str">
            <v>POJK 480 0V 20" SVART</v>
          </cell>
        </row>
        <row r="9502">
          <cell r="A9502" t="str">
            <v>YEM4803002</v>
          </cell>
          <cell r="B9502" t="str">
            <v>POJK 480 0V 20" SVART</v>
          </cell>
        </row>
        <row r="9503">
          <cell r="A9503" t="str">
            <v>YEM4803002</v>
          </cell>
          <cell r="B9503" t="str">
            <v>POJK 480 0V 20" SVART</v>
          </cell>
        </row>
        <row r="9504">
          <cell r="A9504" t="str">
            <v>YEM2334706</v>
          </cell>
          <cell r="B9504" t="str">
            <v>KARIN 233 3V D 47CM SVART KORG</v>
          </cell>
        </row>
        <row r="9505">
          <cell r="A9505" t="str">
            <v>YEM2334706</v>
          </cell>
          <cell r="B9505" t="str">
            <v>KARIN 233 3V D 47CM SVART KORG</v>
          </cell>
        </row>
        <row r="9506">
          <cell r="A9506" t="str">
            <v>YEM2334706</v>
          </cell>
          <cell r="B9506" t="str">
            <v>KARIN 233 3V D 47CM SVART KORG</v>
          </cell>
        </row>
        <row r="9507">
          <cell r="A9507" t="str">
            <v>YEM2335106</v>
          </cell>
          <cell r="B9507" t="str">
            <v>KARIN 233 3V D 51CM SVART KORG</v>
          </cell>
        </row>
        <row r="9508">
          <cell r="A9508" t="str">
            <v>YEM2335106</v>
          </cell>
          <cell r="B9508" t="str">
            <v>KARIN 233 3V D 51CM SVART KORG</v>
          </cell>
        </row>
        <row r="9509">
          <cell r="A9509" t="str">
            <v>YEM2335106</v>
          </cell>
          <cell r="B9509" t="str">
            <v>KARIN 233 3V D 51CM SVART KORG</v>
          </cell>
        </row>
        <row r="9510">
          <cell r="A9510" t="str">
            <v>YEC4334301</v>
          </cell>
          <cell r="B9510" t="str">
            <v>EMBLA 433 3V D/F 26" 43CM VIT</v>
          </cell>
        </row>
        <row r="9511">
          <cell r="A9511" t="str">
            <v>YEC4334301</v>
          </cell>
          <cell r="B9511" t="str">
            <v>EMBLA 433 3V D/F 26" 43CM VIT</v>
          </cell>
        </row>
        <row r="9512">
          <cell r="A9512" t="str">
            <v>YEC4334301</v>
          </cell>
          <cell r="B9512" t="str">
            <v>EMBLA 433 3V D/F 26" 43CM VIT</v>
          </cell>
        </row>
        <row r="9513">
          <cell r="A9513" t="str">
            <v>YEC4334302</v>
          </cell>
          <cell r="B9513" t="str">
            <v>EMBLA 433 3V D/F 26" 43CM LILA</v>
          </cell>
        </row>
        <row r="9514">
          <cell r="A9514" t="str">
            <v>YEC4334302</v>
          </cell>
          <cell r="B9514" t="str">
            <v>EMBLA 433 3V D/F 26" 43CM LILA</v>
          </cell>
        </row>
        <row r="9515">
          <cell r="A9515" t="str">
            <v>YEC4334302</v>
          </cell>
          <cell r="B9515" t="str">
            <v>EMBLA 433 3V D/F 26" 43CM LILA</v>
          </cell>
        </row>
        <row r="9516">
          <cell r="A9516" t="str">
            <v>YEC4374301</v>
          </cell>
          <cell r="B9516" t="str">
            <v>MIST 437 7V D/F 26" 43CM VIT</v>
          </cell>
        </row>
        <row r="9517">
          <cell r="A9517" t="str">
            <v>YEC4374301</v>
          </cell>
          <cell r="B9517" t="str">
            <v>MIST 437 7V D/F 26" 43CM VIT</v>
          </cell>
        </row>
        <row r="9518">
          <cell r="A9518" t="str">
            <v>YEC4374301</v>
          </cell>
          <cell r="B9518" t="str">
            <v>MIST 437 7V D/F 26" 43CM VIT</v>
          </cell>
        </row>
        <row r="9519">
          <cell r="A9519" t="str">
            <v>YEC4374302</v>
          </cell>
          <cell r="B9519" t="str">
            <v>MIST 437 7V D/F 26" 43CM LILA</v>
          </cell>
        </row>
        <row r="9520">
          <cell r="A9520" t="str">
            <v>YEC4374302</v>
          </cell>
          <cell r="B9520" t="str">
            <v>MIST 437 7V D/F 26" 43CM LILA</v>
          </cell>
        </row>
        <row r="9521">
          <cell r="A9521" t="str">
            <v>YEC4374302</v>
          </cell>
          <cell r="B9521" t="str">
            <v>MIST 437 7V D/F 26" 43CM LILA</v>
          </cell>
        </row>
        <row r="9522">
          <cell r="A9522" t="str">
            <v>Y1C5235101</v>
          </cell>
          <cell r="B9522" t="str">
            <v>APPLE BAY 3V H 51 SVART PKTFRA</v>
          </cell>
        </row>
        <row r="9523">
          <cell r="A9523" t="str">
            <v>Y1C5235101</v>
          </cell>
          <cell r="B9523" t="str">
            <v>APPLE BAY 3V H 51 SVART PKTFRA</v>
          </cell>
        </row>
        <row r="9524">
          <cell r="A9524" t="str">
            <v>Y1C5235101</v>
          </cell>
          <cell r="B9524" t="str">
            <v>APPLE BAY 3V H 51 SVART PKTFRA</v>
          </cell>
        </row>
        <row r="9525">
          <cell r="A9525" t="str">
            <v>Y1C5235501</v>
          </cell>
          <cell r="B9525" t="str">
            <v>APPLE BAY 3V H 55 SVART PAKFR</v>
          </cell>
        </row>
        <row r="9526">
          <cell r="A9526" t="str">
            <v>Y1C5235501</v>
          </cell>
          <cell r="B9526" t="str">
            <v>APPLE BAY 3V H 55 SVART PAKFR</v>
          </cell>
        </row>
        <row r="9527">
          <cell r="A9527" t="str">
            <v>Y1C5235501</v>
          </cell>
          <cell r="B9527" t="str">
            <v>APPLE BAY 3V H 55 SVART PAKFR</v>
          </cell>
        </row>
        <row r="9528">
          <cell r="A9528" t="str">
            <v>Y1D2235505</v>
          </cell>
          <cell r="B9528" t="str">
            <v>HERR 223 3V 55CM SVART</v>
          </cell>
        </row>
        <row r="9529">
          <cell r="A9529" t="str">
            <v>Y1D2235505</v>
          </cell>
          <cell r="B9529" t="str">
            <v>HERR 223 3V 55CM SVART</v>
          </cell>
        </row>
        <row r="9530">
          <cell r="A9530" t="str">
            <v>Y1D2235505</v>
          </cell>
          <cell r="B9530" t="str">
            <v>HERR 223 3V 55CM SVART</v>
          </cell>
        </row>
        <row r="9531">
          <cell r="A9531" t="str">
            <v>Y1D2275505</v>
          </cell>
          <cell r="B9531" t="str">
            <v>HERR 227 7V 55CM BRUN</v>
          </cell>
        </row>
        <row r="9532">
          <cell r="A9532" t="str">
            <v>Y1D2275505</v>
          </cell>
          <cell r="B9532" t="str">
            <v>HERR 227 7V 55CM BRUN</v>
          </cell>
        </row>
        <row r="9533">
          <cell r="A9533" t="str">
            <v>Y1D2275505</v>
          </cell>
          <cell r="B9533" t="str">
            <v>HERR 227 7V 55CM BRUN</v>
          </cell>
        </row>
        <row r="9534">
          <cell r="A9534" t="str">
            <v>Y1D2335105</v>
          </cell>
          <cell r="B9534" t="str">
            <v>DAM 233 3V 51CM SVART KORG</v>
          </cell>
        </row>
        <row r="9535">
          <cell r="A9535" t="str">
            <v>Y1D2335105</v>
          </cell>
          <cell r="B9535" t="str">
            <v>DAM 233 3V 51CM SVART KORG</v>
          </cell>
        </row>
        <row r="9536">
          <cell r="A9536" t="str">
            <v>Y1D2335105</v>
          </cell>
          <cell r="B9536" t="str">
            <v>DAM 233 3V 51CM SVART KORG</v>
          </cell>
        </row>
        <row r="9537">
          <cell r="A9537" t="str">
            <v>Y1D2335106</v>
          </cell>
          <cell r="B9537" t="str">
            <v>DAM 233 3V 51CM RÖD KORG</v>
          </cell>
        </row>
        <row r="9538">
          <cell r="A9538" t="str">
            <v>Y1D2335106</v>
          </cell>
          <cell r="B9538" t="str">
            <v>DAM 233 3V 51CM RÖD KORG</v>
          </cell>
        </row>
        <row r="9539">
          <cell r="A9539" t="str">
            <v>Y1D2335106</v>
          </cell>
          <cell r="B9539" t="str">
            <v>DAM 233 3V 51CM RÖD KORG</v>
          </cell>
        </row>
        <row r="9540">
          <cell r="A9540" t="str">
            <v>Y1D2375105</v>
          </cell>
          <cell r="B9540" t="str">
            <v>DAM 237 7V 51CM VIT KORG</v>
          </cell>
        </row>
        <row r="9541">
          <cell r="A9541" t="str">
            <v>Y1D2375105</v>
          </cell>
          <cell r="B9541" t="str">
            <v>DAM 237 7V 51CM VIT KORG</v>
          </cell>
        </row>
        <row r="9542">
          <cell r="A9542" t="str">
            <v>Y1D2375105</v>
          </cell>
          <cell r="B9542" t="str">
            <v>DAM 237 7V 51CM VIT KORG</v>
          </cell>
        </row>
        <row r="9543">
          <cell r="A9543" t="str">
            <v>Y1C0063801</v>
          </cell>
          <cell r="B9543" t="str">
            <v>VINGNER 006 16V H 38 SVART</v>
          </cell>
        </row>
        <row r="9544">
          <cell r="A9544" t="str">
            <v>Y1C0063801</v>
          </cell>
          <cell r="B9544" t="str">
            <v>VINGNER 006 16V H 38 SVART</v>
          </cell>
        </row>
        <row r="9545">
          <cell r="A9545" t="str">
            <v>Y1C0063801</v>
          </cell>
          <cell r="B9545" t="str">
            <v>VINGNER 006 16V H 38 SVART</v>
          </cell>
        </row>
        <row r="9546">
          <cell r="A9546" t="str">
            <v>Y1C0064301</v>
          </cell>
          <cell r="B9546" t="str">
            <v>VINGNER 006 16V H 43 SVART</v>
          </cell>
        </row>
        <row r="9547">
          <cell r="A9547" t="str">
            <v>Y1C0064301</v>
          </cell>
          <cell r="B9547" t="str">
            <v>VINGNER 006 16V H 43 SVART</v>
          </cell>
        </row>
        <row r="9548">
          <cell r="A9548" t="str">
            <v>Y1C0064301</v>
          </cell>
          <cell r="B9548" t="str">
            <v>VINGNER 006 16V H 43 SVART</v>
          </cell>
        </row>
        <row r="9549">
          <cell r="A9549" t="str">
            <v>Y1C1474301</v>
          </cell>
          <cell r="B9549" t="str">
            <v>IRE 147 7V H 43 SVART</v>
          </cell>
        </row>
        <row r="9550">
          <cell r="A9550" t="str">
            <v>Y1C1474301</v>
          </cell>
          <cell r="B9550" t="str">
            <v>IRE 147 7V H 43 SVART</v>
          </cell>
        </row>
        <row r="9551">
          <cell r="A9551" t="str">
            <v>Y1C1474301</v>
          </cell>
          <cell r="B9551" t="str">
            <v>IRE 147 7V H 43 SVART</v>
          </cell>
        </row>
        <row r="9552">
          <cell r="A9552" t="str">
            <v>Y1C1474701</v>
          </cell>
          <cell r="B9552" t="str">
            <v>IRE 147 7V H 47 SVART</v>
          </cell>
        </row>
        <row r="9553">
          <cell r="A9553" t="str">
            <v>Y1C1474701</v>
          </cell>
          <cell r="B9553" t="str">
            <v>IRE 147 7V H 47 SVART</v>
          </cell>
        </row>
        <row r="9554">
          <cell r="A9554" t="str">
            <v>Y1C1474701</v>
          </cell>
          <cell r="B9554" t="str">
            <v>IRE 147 7V H 47 SVART</v>
          </cell>
        </row>
        <row r="9555">
          <cell r="A9555" t="str">
            <v>Y1C3445101</v>
          </cell>
          <cell r="B9555" t="str">
            <v>HELAG 344 24V H 51 VIT</v>
          </cell>
        </row>
        <row r="9556">
          <cell r="A9556" t="str">
            <v>Y1C3445101</v>
          </cell>
          <cell r="B9556" t="str">
            <v>HELAG 344 24V H 51 VIT</v>
          </cell>
        </row>
        <row r="9557">
          <cell r="A9557" t="str">
            <v>Y1C3445101</v>
          </cell>
          <cell r="B9557" t="str">
            <v>HELAG 344 24V H 51 VIT</v>
          </cell>
        </row>
        <row r="9558">
          <cell r="A9558" t="str">
            <v>Y1C3445501</v>
          </cell>
          <cell r="B9558" t="str">
            <v>HELAG 344 24V H 55 VIT</v>
          </cell>
        </row>
        <row r="9559">
          <cell r="A9559" t="str">
            <v>Y1C3445501</v>
          </cell>
          <cell r="B9559" t="str">
            <v>HELAG 344 24V H 55 VIT</v>
          </cell>
        </row>
        <row r="9560">
          <cell r="A9560" t="str">
            <v>Y1C3445501</v>
          </cell>
          <cell r="B9560" t="str">
            <v>HELAG 344 24V H 55 VIT</v>
          </cell>
        </row>
        <row r="9561">
          <cell r="A9561" t="str">
            <v>Y1C3445901</v>
          </cell>
          <cell r="B9561" t="str">
            <v>HELAG 344 24V H 59 VIT</v>
          </cell>
        </row>
        <row r="9562">
          <cell r="A9562" t="str">
            <v>Y1C3445901</v>
          </cell>
          <cell r="B9562" t="str">
            <v>HELAG 344 24V H 59 VIT</v>
          </cell>
        </row>
        <row r="9563">
          <cell r="A9563" t="str">
            <v>Y1C3445901</v>
          </cell>
          <cell r="B9563" t="str">
            <v>HELAG 344 24V H 59 VIT</v>
          </cell>
        </row>
        <row r="9564">
          <cell r="A9564" t="str">
            <v>Y1C3545101</v>
          </cell>
          <cell r="B9564" t="str">
            <v>ANARIS 354 24V D 51 VIT</v>
          </cell>
        </row>
        <row r="9565">
          <cell r="A9565" t="str">
            <v>Y1C3545101</v>
          </cell>
          <cell r="B9565" t="str">
            <v>ANARIS 354 24V D 51 VIT</v>
          </cell>
        </row>
        <row r="9566">
          <cell r="A9566" t="str">
            <v>Y1C3545101</v>
          </cell>
          <cell r="B9566" t="str">
            <v>ANARIS 354 24V D 51 VIT</v>
          </cell>
        </row>
        <row r="9567">
          <cell r="A9567" t="str">
            <v>Y1C3545501</v>
          </cell>
          <cell r="B9567" t="str">
            <v>ANARIS 354 24V D 55 VIT</v>
          </cell>
        </row>
        <row r="9568">
          <cell r="A9568" t="str">
            <v>Y1C3545501</v>
          </cell>
          <cell r="B9568" t="str">
            <v>ANARIS 354 24V D 55 VIT</v>
          </cell>
        </row>
        <row r="9569">
          <cell r="A9569" t="str">
            <v>Y1C3545501</v>
          </cell>
          <cell r="B9569" t="str">
            <v>ANARIS 354 24V D 55 VIT</v>
          </cell>
        </row>
        <row r="9570">
          <cell r="A9570" t="str">
            <v>Y1C3645101</v>
          </cell>
          <cell r="B9570" t="str">
            <v>STARREN 364 24V H 51 SVART</v>
          </cell>
        </row>
        <row r="9571">
          <cell r="A9571" t="str">
            <v>Y1C3645101</v>
          </cell>
          <cell r="B9571" t="str">
            <v>STARREN 364 24V H 51 SVART</v>
          </cell>
        </row>
        <row r="9572">
          <cell r="A9572" t="str">
            <v>Y1C3645101</v>
          </cell>
          <cell r="B9572" t="str">
            <v>STARREN 364 24V H 51 SVART</v>
          </cell>
        </row>
        <row r="9573">
          <cell r="A9573" t="str">
            <v>Y1C3645501</v>
          </cell>
          <cell r="B9573" t="str">
            <v>STARREN 364 24V H 55 SVART</v>
          </cell>
        </row>
        <row r="9574">
          <cell r="A9574" t="str">
            <v>Y1C3645501</v>
          </cell>
          <cell r="B9574" t="str">
            <v>STARREN 364 24V H 55 SVART</v>
          </cell>
        </row>
        <row r="9575">
          <cell r="A9575" t="str">
            <v>Y1C3645501</v>
          </cell>
          <cell r="B9575" t="str">
            <v>STARREN 364 24V H 55 SVART</v>
          </cell>
        </row>
        <row r="9576">
          <cell r="A9576" t="str">
            <v>Y1C3645901</v>
          </cell>
          <cell r="B9576" t="str">
            <v>STARREN 364 24V H 59 SVART</v>
          </cell>
        </row>
        <row r="9577">
          <cell r="A9577" t="str">
            <v>Y1C3645901</v>
          </cell>
          <cell r="B9577" t="str">
            <v>STARREN 364 24V H 59 SVART</v>
          </cell>
        </row>
        <row r="9578">
          <cell r="A9578" t="str">
            <v>Y1C3645901</v>
          </cell>
          <cell r="B9578" t="str">
            <v>STARREN 364 24V H 59 SVART</v>
          </cell>
        </row>
        <row r="9579">
          <cell r="A9579" t="str">
            <v>Y1C3745101</v>
          </cell>
          <cell r="B9579" t="str">
            <v>ÅKULLA 374 24V D 51 SVART</v>
          </cell>
        </row>
        <row r="9580">
          <cell r="A9580" t="str">
            <v>Y1C3745101</v>
          </cell>
          <cell r="B9580" t="str">
            <v>ÅKULLA 374 24V D 51 SVART</v>
          </cell>
        </row>
        <row r="9581">
          <cell r="A9581" t="str">
            <v>Y1C3745101</v>
          </cell>
          <cell r="B9581" t="str">
            <v>ÅKULLA 374 24V D 51 SVART</v>
          </cell>
        </row>
        <row r="9582">
          <cell r="A9582" t="str">
            <v>Y1C3745501</v>
          </cell>
          <cell r="B9582" t="str">
            <v>ÅKULLA 374 24V D 55 SVART</v>
          </cell>
        </row>
        <row r="9583">
          <cell r="A9583" t="str">
            <v>Y1C3745501</v>
          </cell>
          <cell r="B9583" t="str">
            <v>ÅKULLA 374 24V D 55 SVART</v>
          </cell>
        </row>
        <row r="9584">
          <cell r="A9584" t="str">
            <v>Y1C3745501</v>
          </cell>
          <cell r="B9584" t="str">
            <v>ÅKULLA 374 24V D 55 SVART</v>
          </cell>
        </row>
        <row r="9585">
          <cell r="A9585" t="str">
            <v>Y1C0204101</v>
          </cell>
          <cell r="B9585" t="str">
            <v>ULTIMA 020 20V H 41 SV/ORANGE</v>
          </cell>
        </row>
        <row r="9586">
          <cell r="A9586" t="str">
            <v>Y1C0204101</v>
          </cell>
          <cell r="B9586" t="str">
            <v>ULTIMA 020 20V H 41 SV/ORANGE</v>
          </cell>
        </row>
        <row r="9587">
          <cell r="A9587" t="str">
            <v>Y1C0204101</v>
          </cell>
          <cell r="B9587" t="str">
            <v>ULTIMA 020 20V H 41 SV/ORANGE</v>
          </cell>
        </row>
        <row r="9588">
          <cell r="A9588" t="str">
            <v>Y1C0204601</v>
          </cell>
          <cell r="B9588" t="str">
            <v>ULTIMA 020 20V H 46 SV/ORANGE</v>
          </cell>
        </row>
        <row r="9589">
          <cell r="A9589" t="str">
            <v>Y1C0204601</v>
          </cell>
          <cell r="B9589" t="str">
            <v>ULTIMA 020 20V H 46 SV/ORANGE</v>
          </cell>
        </row>
        <row r="9590">
          <cell r="A9590" t="str">
            <v>Y1C0204601</v>
          </cell>
          <cell r="B9590" t="str">
            <v>ULTIMA 020 20V H 46 SV/ORANGE</v>
          </cell>
        </row>
        <row r="9591">
          <cell r="A9591" t="str">
            <v>Y1C0205101</v>
          </cell>
          <cell r="B9591" t="str">
            <v>ULTIMA 020 20V H 51 SV/ORANGE</v>
          </cell>
        </row>
        <row r="9592">
          <cell r="A9592" t="str">
            <v>Y1C0205101</v>
          </cell>
          <cell r="B9592" t="str">
            <v>ULTIMA 020 20V H 51 SV/ORANGE</v>
          </cell>
        </row>
        <row r="9593">
          <cell r="A9593" t="str">
            <v>Y1C0205101</v>
          </cell>
          <cell r="B9593" t="str">
            <v>ULTIMA 020 20V H 51 SV/ORANGE</v>
          </cell>
        </row>
        <row r="9594">
          <cell r="A9594" t="str">
            <v>Y1C0213801</v>
          </cell>
          <cell r="B9594" t="str">
            <v>CRESCENT MTB/STREET 1-VXL VIT</v>
          </cell>
        </row>
        <row r="9595">
          <cell r="A9595" t="str">
            <v>Y1C0213801</v>
          </cell>
          <cell r="B9595" t="str">
            <v>CRESCENT MTB/STREET 1-VXL VIT</v>
          </cell>
        </row>
        <row r="9596">
          <cell r="A9596" t="str">
            <v>Y1C0213801</v>
          </cell>
          <cell r="B9596" t="str">
            <v>CRESCENT MTB/STREET 1-VXL VIT</v>
          </cell>
        </row>
        <row r="9597">
          <cell r="A9597" t="str">
            <v>Y1C0304101</v>
          </cell>
          <cell r="B9597" t="str">
            <v>RIMFAXE 030 30V H 41 VIT/ORANG</v>
          </cell>
        </row>
        <row r="9598">
          <cell r="A9598" t="str">
            <v>Y1C0304101</v>
          </cell>
          <cell r="B9598" t="str">
            <v>RIMFAXE 030 30V H 41 VIT/ORANG</v>
          </cell>
        </row>
        <row r="9599">
          <cell r="A9599" t="str">
            <v>Y1C0304101</v>
          </cell>
          <cell r="B9599" t="str">
            <v>RIMFAXE 030 30V H 41 VIT/ORANG</v>
          </cell>
        </row>
        <row r="9600">
          <cell r="A9600" t="str">
            <v>Y1C0304601</v>
          </cell>
          <cell r="B9600" t="str">
            <v>RIMFAXE 030 30V H 46 VIT/ORANG</v>
          </cell>
        </row>
        <row r="9601">
          <cell r="A9601" t="str">
            <v>Y1C0304601</v>
          </cell>
          <cell r="B9601" t="str">
            <v>RIMFAXE 030 30V H 46 VIT/ORANG</v>
          </cell>
        </row>
        <row r="9602">
          <cell r="A9602" t="str">
            <v>Y1C0304601</v>
          </cell>
          <cell r="B9602" t="str">
            <v>RIMFAXE 030 30V H 46 VIT/ORANG</v>
          </cell>
        </row>
        <row r="9603">
          <cell r="A9603" t="str">
            <v>Y1C0305101</v>
          </cell>
          <cell r="B9603" t="str">
            <v>RIMFAXE 030 30V H 51 VIT/ORANG</v>
          </cell>
        </row>
        <row r="9604">
          <cell r="A9604" t="str">
            <v>Y1C0305101</v>
          </cell>
          <cell r="B9604" t="str">
            <v>RIMFAXE 030 30V H 51 VIT/ORANG</v>
          </cell>
        </row>
        <row r="9605">
          <cell r="A9605" t="str">
            <v>Y1C0305101</v>
          </cell>
          <cell r="B9605" t="str">
            <v>RIMFAXE 030 30V H 51 VIT/ORANG</v>
          </cell>
        </row>
        <row r="9606">
          <cell r="A9606" t="str">
            <v>Y1C0404101</v>
          </cell>
          <cell r="B9606" t="str">
            <v>LODUR 040 30V H 41 SVART/VIT</v>
          </cell>
        </row>
        <row r="9607">
          <cell r="A9607" t="str">
            <v>Y1C0404101</v>
          </cell>
          <cell r="B9607" t="str">
            <v>LODUR 040 30V H 41 SVART/VIT</v>
          </cell>
        </row>
        <row r="9608">
          <cell r="A9608" t="str">
            <v>Y1C0404101</v>
          </cell>
          <cell r="B9608" t="str">
            <v>LODUR 040 30V H 41 SVART/VIT</v>
          </cell>
        </row>
        <row r="9609">
          <cell r="A9609" t="str">
            <v>Y1C0404601</v>
          </cell>
          <cell r="B9609" t="str">
            <v>LODUR 040 30V H 46 SVART/VIT</v>
          </cell>
        </row>
        <row r="9610">
          <cell r="A9610" t="str">
            <v>Y1C0404601</v>
          </cell>
          <cell r="B9610" t="str">
            <v>LODUR 040 30V H 46 SVART/VIT</v>
          </cell>
        </row>
        <row r="9611">
          <cell r="A9611" t="str">
            <v>Y1C0404601</v>
          </cell>
          <cell r="B9611" t="str">
            <v>LODUR 040 30V H 46 SVART/VIT</v>
          </cell>
        </row>
        <row r="9612">
          <cell r="A9612" t="str">
            <v>Y1C0405101</v>
          </cell>
          <cell r="B9612" t="str">
            <v>LODUR 040 30V H 51 SVART/VIT</v>
          </cell>
        </row>
        <row r="9613">
          <cell r="A9613" t="str">
            <v>Y1C0405101</v>
          </cell>
          <cell r="B9613" t="str">
            <v>LODUR 040 30V H 51 SVART/VIT</v>
          </cell>
        </row>
        <row r="9614">
          <cell r="A9614" t="str">
            <v>Y1C0405101</v>
          </cell>
          <cell r="B9614" t="str">
            <v>LODUR 040 30V H 51 SVART/VIT</v>
          </cell>
        </row>
        <row r="9615">
          <cell r="A9615" t="str">
            <v>Y1C0674101</v>
          </cell>
          <cell r="B9615" t="str">
            <v>FREKE 067 27V H 41 SVART/VIT</v>
          </cell>
        </row>
        <row r="9616">
          <cell r="A9616" t="str">
            <v>Y1C0674101</v>
          </cell>
          <cell r="B9616" t="str">
            <v>FREKE 067 27V H 41 SVART/VIT</v>
          </cell>
        </row>
        <row r="9617">
          <cell r="A9617" t="str">
            <v>Y1C0674101</v>
          </cell>
          <cell r="B9617" t="str">
            <v>FREKE 067 27V H 41 SVART/VIT</v>
          </cell>
        </row>
        <row r="9618">
          <cell r="A9618" t="str">
            <v>Y1C0674601</v>
          </cell>
          <cell r="B9618" t="str">
            <v>FREKE 067 27V H 46 SVART/VIT</v>
          </cell>
        </row>
        <row r="9619">
          <cell r="A9619" t="str">
            <v>Y1C0674601</v>
          </cell>
          <cell r="B9619" t="str">
            <v>FREKE 067 27V H 46 SVART/VIT</v>
          </cell>
        </row>
        <row r="9620">
          <cell r="A9620" t="str">
            <v>Y1C0674601</v>
          </cell>
          <cell r="B9620" t="str">
            <v>FREKE 067 27V H 46 SVART/VIT</v>
          </cell>
        </row>
        <row r="9621">
          <cell r="A9621" t="str">
            <v>Y1C0675101</v>
          </cell>
          <cell r="B9621" t="str">
            <v>FREKE 067 27V H 51 SVART/VIT</v>
          </cell>
        </row>
        <row r="9622">
          <cell r="A9622" t="str">
            <v>Y1C0675101</v>
          </cell>
          <cell r="B9622" t="str">
            <v>FREKE 067 27V H 51 SVART/VIT</v>
          </cell>
        </row>
        <row r="9623">
          <cell r="A9623" t="str">
            <v>Y1C0675101</v>
          </cell>
          <cell r="B9623" t="str">
            <v>FREKE 067 27V H 51 SVART/VIT</v>
          </cell>
        </row>
        <row r="9624">
          <cell r="A9624" t="str">
            <v>Y1C0974101</v>
          </cell>
          <cell r="B9624" t="str">
            <v>FREKE COMP 097 27V D 41 VIT/SV</v>
          </cell>
        </row>
        <row r="9625">
          <cell r="A9625" t="str">
            <v>Y1C0974101</v>
          </cell>
          <cell r="B9625" t="str">
            <v>FREKE COMP 097 27V D 41 VIT/SV</v>
          </cell>
        </row>
        <row r="9626">
          <cell r="A9626" t="str">
            <v>Y1C0974101</v>
          </cell>
          <cell r="B9626" t="str">
            <v>FREKE COMP 097 27V D 41 VIT/SV</v>
          </cell>
        </row>
        <row r="9627">
          <cell r="A9627" t="str">
            <v>Y1C0974601</v>
          </cell>
          <cell r="B9627" t="str">
            <v>FREKE COMP 097 27V D 46 VIT/SV</v>
          </cell>
        </row>
        <row r="9628">
          <cell r="A9628" t="str">
            <v>Y1C0974601</v>
          </cell>
          <cell r="B9628" t="str">
            <v>FREKE COMP 097 27V D 46 VIT/SV</v>
          </cell>
        </row>
        <row r="9629">
          <cell r="A9629" t="str">
            <v>Y1C0974601</v>
          </cell>
          <cell r="B9629" t="str">
            <v>FREKE COMP 097 27V D 46 VIT/SV</v>
          </cell>
        </row>
        <row r="9630">
          <cell r="A9630" t="str">
            <v>Y1C0975101</v>
          </cell>
          <cell r="B9630" t="str">
            <v>FREKE COMP 097 27V D 51 VIT/SV</v>
          </cell>
        </row>
        <row r="9631">
          <cell r="A9631" t="str">
            <v>Y1C0975101</v>
          </cell>
          <cell r="B9631" t="str">
            <v>FREKE COMP 097 27V D 51 VIT/SV</v>
          </cell>
        </row>
        <row r="9632">
          <cell r="A9632" t="str">
            <v>Y1C0975101</v>
          </cell>
          <cell r="B9632" t="str">
            <v>FREKE COMP 097 27V D 51 VIT/SV</v>
          </cell>
        </row>
        <row r="9633">
          <cell r="A9633" t="str">
            <v>Y1C0063802</v>
          </cell>
          <cell r="B9633" t="str">
            <v>VINGNER 006 16V H 38 RÖD</v>
          </cell>
        </row>
        <row r="9634">
          <cell r="A9634" t="str">
            <v>Y1C0063802</v>
          </cell>
          <cell r="B9634" t="str">
            <v>VINGNER 006 16V H 38 RÖD</v>
          </cell>
        </row>
        <row r="9635">
          <cell r="A9635" t="str">
            <v>Y1C0063802</v>
          </cell>
          <cell r="B9635" t="str">
            <v>VINGNER 006 16V H 38 RÖD</v>
          </cell>
        </row>
        <row r="9636">
          <cell r="A9636" t="str">
            <v>Y1C0064302</v>
          </cell>
          <cell r="B9636" t="str">
            <v>VINGNER 006 16V H 43 RÖD</v>
          </cell>
        </row>
        <row r="9637">
          <cell r="A9637" t="str">
            <v>Y1C0064302</v>
          </cell>
          <cell r="B9637" t="str">
            <v>VINGNER 006 16V H 43 RÖD</v>
          </cell>
        </row>
        <row r="9638">
          <cell r="A9638" t="str">
            <v>Y1C0064302</v>
          </cell>
          <cell r="B9638" t="str">
            <v>VINGNER 006 16V H 43 RÖD</v>
          </cell>
        </row>
        <row r="9639">
          <cell r="A9639" t="str">
            <v>Y1C1643801</v>
          </cell>
          <cell r="B9639" t="str">
            <v>ORION 164 24V H 38 BLÅ</v>
          </cell>
        </row>
        <row r="9640">
          <cell r="A9640" t="str">
            <v>Y1C1643801</v>
          </cell>
          <cell r="B9640" t="str">
            <v>ORION 164 24V H 38 BLÅ</v>
          </cell>
        </row>
        <row r="9641">
          <cell r="A9641" t="str">
            <v>Y1C1643801</v>
          </cell>
          <cell r="B9641" t="str">
            <v>ORION 164 24V H 38 BLÅ</v>
          </cell>
        </row>
        <row r="9642">
          <cell r="A9642" t="str">
            <v>Y1C1643802</v>
          </cell>
          <cell r="B9642" t="str">
            <v>ORION 164 24V H 38 VIT/LJUSBLÅ</v>
          </cell>
        </row>
        <row r="9643">
          <cell r="A9643" t="str">
            <v>Y1C1643802</v>
          </cell>
          <cell r="B9643" t="str">
            <v>ORION 164 24V H 38 VIT/LJUSBLÅ</v>
          </cell>
        </row>
        <row r="9644">
          <cell r="A9644" t="str">
            <v>Y1C1643802</v>
          </cell>
          <cell r="B9644" t="str">
            <v>ORION 164 24V H 38 VIT/LJUSBLÅ</v>
          </cell>
        </row>
        <row r="9645">
          <cell r="A9645" t="str">
            <v>Y1C1644301</v>
          </cell>
          <cell r="B9645" t="str">
            <v>ORION 164 24V H 43 BLÅ</v>
          </cell>
        </row>
        <row r="9646">
          <cell r="A9646" t="str">
            <v>Y1C1644301</v>
          </cell>
          <cell r="B9646" t="str">
            <v>ORION 164 24V H 43 BLÅ</v>
          </cell>
        </row>
        <row r="9647">
          <cell r="A9647" t="str">
            <v>Y1C1644301</v>
          </cell>
          <cell r="B9647" t="str">
            <v>ORION 164 24V H 43 BLÅ</v>
          </cell>
        </row>
        <row r="9648">
          <cell r="A9648" t="str">
            <v>Y1C1644302</v>
          </cell>
          <cell r="B9648" t="str">
            <v>ORION 164 24V H 43 VIT/LJUSBLÅ</v>
          </cell>
        </row>
        <row r="9649">
          <cell r="A9649" t="str">
            <v>Y1C1644302</v>
          </cell>
          <cell r="B9649" t="str">
            <v>ORION 164 24V H 43 VIT/LJUSBLÅ</v>
          </cell>
        </row>
        <row r="9650">
          <cell r="A9650" t="str">
            <v>Y1C1644302</v>
          </cell>
          <cell r="B9650" t="str">
            <v>ORION 164 24V H 43 VIT/LJUSBLÅ</v>
          </cell>
        </row>
        <row r="9651">
          <cell r="A9651" t="str">
            <v>Y1C1644701</v>
          </cell>
          <cell r="B9651" t="str">
            <v>ORION 164 24V H 47 BLÅ</v>
          </cell>
        </row>
        <row r="9652">
          <cell r="A9652" t="str">
            <v>Y1C1644701</v>
          </cell>
          <cell r="B9652" t="str">
            <v>ORION 164 24V H 47 BLÅ</v>
          </cell>
        </row>
        <row r="9653">
          <cell r="A9653" t="str">
            <v>Y1C1644701</v>
          </cell>
          <cell r="B9653" t="str">
            <v>ORION 164 24V H 47 BLÅ</v>
          </cell>
        </row>
        <row r="9654">
          <cell r="A9654" t="str">
            <v>Y1C1644702</v>
          </cell>
          <cell r="B9654" t="str">
            <v>ORION 164 24V H 47 VIT/LJUSBLÅ</v>
          </cell>
        </row>
        <row r="9655">
          <cell r="A9655" t="str">
            <v>Y1C1644702</v>
          </cell>
          <cell r="B9655" t="str">
            <v>ORION 164 24V H 47 VIT/LJUSBLÅ</v>
          </cell>
        </row>
        <row r="9656">
          <cell r="A9656" t="str">
            <v>Y1C1644702</v>
          </cell>
          <cell r="B9656" t="str">
            <v>ORION 164 24V H 47 VIT/LJUSBLÅ</v>
          </cell>
        </row>
        <row r="9657">
          <cell r="A9657" t="str">
            <v>Y1C1645101</v>
          </cell>
          <cell r="B9657" t="str">
            <v>ORION 164 24V H 51 BLÅ</v>
          </cell>
        </row>
        <row r="9658">
          <cell r="A9658" t="str">
            <v>Y1C1645101</v>
          </cell>
          <cell r="B9658" t="str">
            <v>ORION 164 24V H 51 BLÅ</v>
          </cell>
        </row>
        <row r="9659">
          <cell r="A9659" t="str">
            <v>Y1C1645101</v>
          </cell>
          <cell r="B9659" t="str">
            <v>ORION 164 24V H 51 BLÅ</v>
          </cell>
        </row>
        <row r="9660">
          <cell r="A9660" t="str">
            <v>Y1C1645102</v>
          </cell>
          <cell r="B9660" t="str">
            <v>ORION 164 24V H 51 VIT/LJUSBLÅ</v>
          </cell>
        </row>
        <row r="9661">
          <cell r="A9661" t="str">
            <v>Y1C1645102</v>
          </cell>
          <cell r="B9661" t="str">
            <v>ORION 164 24V H 51 VIT/LJUSBLÅ</v>
          </cell>
        </row>
        <row r="9662">
          <cell r="A9662" t="str">
            <v>Y1C1645102</v>
          </cell>
          <cell r="B9662" t="str">
            <v>ORION 164 24V H 51 VIT/LJUSBLÅ</v>
          </cell>
        </row>
        <row r="9663">
          <cell r="A9663" t="str">
            <v>Y1C3075101</v>
          </cell>
          <cell r="B9663" t="str">
            <v>HAMRA 307 27V H 51 SV/ORANGE</v>
          </cell>
        </row>
        <row r="9664">
          <cell r="A9664" t="str">
            <v>Y1C3075101</v>
          </cell>
          <cell r="B9664" t="str">
            <v>HAMRA 307 27V H 51 SV/ORANGE</v>
          </cell>
        </row>
        <row r="9665">
          <cell r="A9665" t="str">
            <v>Y1C3075101</v>
          </cell>
          <cell r="B9665" t="str">
            <v>HAMRA 307 27V H 51 SV/ORANGE</v>
          </cell>
        </row>
        <row r="9666">
          <cell r="A9666" t="str">
            <v>Y1C3075501</v>
          </cell>
          <cell r="B9666" t="str">
            <v>HAMRA 307 27V H 55 SV/ORANGE</v>
          </cell>
        </row>
        <row r="9667">
          <cell r="A9667" t="str">
            <v>Y1C3075501</v>
          </cell>
          <cell r="B9667" t="str">
            <v>HAMRA 307 27V H 55 SV/ORANGE</v>
          </cell>
        </row>
        <row r="9668">
          <cell r="A9668" t="str">
            <v>Y1C3075501</v>
          </cell>
          <cell r="B9668" t="str">
            <v>HAMRA 307 27V H 55 SV/ORANGE</v>
          </cell>
        </row>
        <row r="9669">
          <cell r="A9669" t="str">
            <v>Y1C3075901</v>
          </cell>
          <cell r="B9669" t="str">
            <v>HAMRA 307 27V H 59 SV/ORANGE</v>
          </cell>
        </row>
        <row r="9670">
          <cell r="A9670" t="str">
            <v>Y1C3075901</v>
          </cell>
          <cell r="B9670" t="str">
            <v>HAMRA 307 27V H 59 SV/ORANGE</v>
          </cell>
        </row>
        <row r="9671">
          <cell r="A9671" t="str">
            <v>Y1C3075901</v>
          </cell>
          <cell r="B9671" t="str">
            <v>HAMRA 307 27V H 59 SV/ORANGE</v>
          </cell>
        </row>
        <row r="9672">
          <cell r="A9672" t="str">
            <v>Y1C3175101</v>
          </cell>
          <cell r="B9672" t="str">
            <v>NIKKA 317 27V D 51 VIT/ORANGE</v>
          </cell>
        </row>
        <row r="9673">
          <cell r="A9673" t="str">
            <v>Y1C3175101</v>
          </cell>
          <cell r="B9673" t="str">
            <v>NIKKA 317 27V D 51 VIT/ORANGE</v>
          </cell>
        </row>
        <row r="9674">
          <cell r="A9674" t="str">
            <v>Y1C3175101</v>
          </cell>
          <cell r="B9674" t="str">
            <v>NIKKA 317 27V D 51 VIT/ORANGE</v>
          </cell>
        </row>
        <row r="9675">
          <cell r="A9675" t="str">
            <v>Y1C3175501</v>
          </cell>
          <cell r="B9675" t="str">
            <v>NIKKA 317 27V D 55 VIT/ORANGE</v>
          </cell>
        </row>
        <row r="9676">
          <cell r="A9676" t="str">
            <v>Y1C3175501</v>
          </cell>
          <cell r="B9676" t="str">
            <v>NIKKA 317 27V D 55 VIT/ORANGE</v>
          </cell>
        </row>
        <row r="9677">
          <cell r="A9677" t="str">
            <v>Y1C3175501</v>
          </cell>
          <cell r="B9677" t="str">
            <v>NIKKA 317 27V D 55 VIT/ORANGE</v>
          </cell>
        </row>
        <row r="9678">
          <cell r="A9678" t="str">
            <v>Y1C3685101</v>
          </cell>
          <cell r="B9678" t="str">
            <v>YOTTA 368 18V H 51 VIT</v>
          </cell>
        </row>
        <row r="9679">
          <cell r="A9679" t="str">
            <v>Y1C3685101</v>
          </cell>
          <cell r="B9679" t="str">
            <v>YOTTA 368 18V H 51 VIT</v>
          </cell>
        </row>
        <row r="9680">
          <cell r="A9680" t="str">
            <v>Y1C3685101</v>
          </cell>
          <cell r="B9680" t="str">
            <v>YOTTA 368 18V H 51 VIT</v>
          </cell>
        </row>
        <row r="9681">
          <cell r="A9681" t="str">
            <v>Y1C3685501</v>
          </cell>
          <cell r="B9681" t="str">
            <v>YOTTA 368 18V H 55 VIT</v>
          </cell>
        </row>
        <row r="9682">
          <cell r="A9682" t="str">
            <v>Y1C3685501</v>
          </cell>
          <cell r="B9682" t="str">
            <v>YOTTA 368 18V H 55 VIT</v>
          </cell>
        </row>
        <row r="9683">
          <cell r="A9683" t="str">
            <v>Y1C3685501</v>
          </cell>
          <cell r="B9683" t="str">
            <v>YOTTA 368 18V H 55 VIT</v>
          </cell>
        </row>
        <row r="9684">
          <cell r="A9684" t="str">
            <v>Y1C3685901</v>
          </cell>
          <cell r="B9684" t="str">
            <v>YOTTA 368 18V H 59 VIT</v>
          </cell>
        </row>
        <row r="9685">
          <cell r="A9685" t="str">
            <v>Y1C3685901</v>
          </cell>
          <cell r="B9685" t="str">
            <v>YOTTA 368 18V H 59 VIT</v>
          </cell>
        </row>
        <row r="9686">
          <cell r="A9686" t="str">
            <v>Y1C3685901</v>
          </cell>
          <cell r="B9686" t="str">
            <v>YOTTA 368 18V H 59 VIT</v>
          </cell>
        </row>
        <row r="9687">
          <cell r="A9687" t="str">
            <v>Y1C3785101</v>
          </cell>
          <cell r="B9687" t="str">
            <v>DECI 378 18V D 51 VIT</v>
          </cell>
        </row>
        <row r="9688">
          <cell r="A9688" t="str">
            <v>Y1C3785101</v>
          </cell>
          <cell r="B9688" t="str">
            <v>DECI 378 18V D 51 VIT</v>
          </cell>
        </row>
        <row r="9689">
          <cell r="A9689" t="str">
            <v>Y1C3785101</v>
          </cell>
          <cell r="B9689" t="str">
            <v>DECI 378 18V D 51 VIT</v>
          </cell>
        </row>
        <row r="9690">
          <cell r="A9690" t="str">
            <v>Y1C3785501</v>
          </cell>
          <cell r="B9690" t="str">
            <v>DECI 378 18V D 55 VIT</v>
          </cell>
        </row>
        <row r="9691">
          <cell r="A9691" t="str">
            <v>Y1C3785501</v>
          </cell>
          <cell r="B9691" t="str">
            <v>DECI 378 18V D 55 VIT</v>
          </cell>
        </row>
        <row r="9692">
          <cell r="A9692" t="str">
            <v>Y1C3785501</v>
          </cell>
          <cell r="B9692" t="str">
            <v>DECI 378 18V D 55 VIT</v>
          </cell>
        </row>
        <row r="9693">
          <cell r="A9693" t="str">
            <v>Y1C3665101</v>
          </cell>
          <cell r="B9693" t="str">
            <v>ZETTA 366 16V H 51 SVART</v>
          </cell>
        </row>
        <row r="9694">
          <cell r="A9694" t="str">
            <v>Y1C3665101</v>
          </cell>
          <cell r="B9694" t="str">
            <v>ZETTA 366 16V H 51 SVART</v>
          </cell>
        </row>
        <row r="9695">
          <cell r="A9695" t="str">
            <v>Y1C3665101</v>
          </cell>
          <cell r="B9695" t="str">
            <v>ZETTA 366 16V H 51 SVART</v>
          </cell>
        </row>
        <row r="9696">
          <cell r="A9696" t="str">
            <v>Y1C3665501</v>
          </cell>
          <cell r="B9696" t="str">
            <v>ZETTA 366 16V H 55 SVART</v>
          </cell>
        </row>
        <row r="9697">
          <cell r="A9697" t="str">
            <v>Y1C3665501</v>
          </cell>
          <cell r="B9697" t="str">
            <v>ZETTA 366 16V H 55 SVART</v>
          </cell>
        </row>
        <row r="9698">
          <cell r="A9698" t="str">
            <v>Y1C3665501</v>
          </cell>
          <cell r="B9698" t="str">
            <v>ZETTA 366 16V H 55 SVART</v>
          </cell>
        </row>
        <row r="9699">
          <cell r="A9699" t="str">
            <v>Y1C3665901</v>
          </cell>
          <cell r="B9699" t="str">
            <v>ZETTA 366 16V H 59 SVART</v>
          </cell>
        </row>
        <row r="9700">
          <cell r="A9700" t="str">
            <v>Y1C3665901</v>
          </cell>
          <cell r="B9700" t="str">
            <v>ZETTA 366 16V H 59 SVART</v>
          </cell>
        </row>
        <row r="9701">
          <cell r="A9701" t="str">
            <v>Y1C3665901</v>
          </cell>
          <cell r="B9701" t="str">
            <v>ZETTA 366 16V H 59 SVART</v>
          </cell>
        </row>
        <row r="9702">
          <cell r="A9702" t="str">
            <v>Y1C3765101</v>
          </cell>
          <cell r="B9702" t="str">
            <v>CENTI 376 16V D 51 SVART</v>
          </cell>
        </row>
        <row r="9703">
          <cell r="A9703" t="str">
            <v>Y1C3765101</v>
          </cell>
          <cell r="B9703" t="str">
            <v>CENTI 376 16V D 51 SVART</v>
          </cell>
        </row>
        <row r="9704">
          <cell r="A9704" t="str">
            <v>Y1C3765101</v>
          </cell>
          <cell r="B9704" t="str">
            <v>CENTI 376 16V D 51 SVART</v>
          </cell>
        </row>
        <row r="9705">
          <cell r="A9705" t="str">
            <v>Y1C3765501</v>
          </cell>
          <cell r="B9705" t="str">
            <v>CENTI 376 16V D 55 SVART</v>
          </cell>
        </row>
        <row r="9706">
          <cell r="A9706" t="str">
            <v>Y1C3765501</v>
          </cell>
          <cell r="B9706" t="str">
            <v>CENTI 376 16V D 55 SVART</v>
          </cell>
        </row>
        <row r="9707">
          <cell r="A9707" t="str">
            <v>Y1C3765501</v>
          </cell>
          <cell r="B9707" t="str">
            <v>CENTI 376 16V D 55 SVART</v>
          </cell>
        </row>
        <row r="9708">
          <cell r="A9708" t="str">
            <v>Y1C3865101</v>
          </cell>
          <cell r="B9708" t="str">
            <v>ATTO 386 16V H 51 RÖD</v>
          </cell>
        </row>
        <row r="9709">
          <cell r="A9709" t="str">
            <v>Y1C3865101</v>
          </cell>
          <cell r="B9709" t="str">
            <v>ATTO 386 16V H 51 RÖD</v>
          </cell>
        </row>
        <row r="9710">
          <cell r="A9710" t="str">
            <v>Y1C3865101</v>
          </cell>
          <cell r="B9710" t="str">
            <v>ATTO 386 16V H 51 RÖD</v>
          </cell>
        </row>
        <row r="9711">
          <cell r="A9711" t="str">
            <v>Y1C3865501</v>
          </cell>
          <cell r="B9711" t="str">
            <v>ATTO 386 16V H 55 RÖD</v>
          </cell>
        </row>
        <row r="9712">
          <cell r="A9712" t="str">
            <v>Y1C3865501</v>
          </cell>
          <cell r="B9712" t="str">
            <v>ATTO 386 16V H 55 RÖD</v>
          </cell>
        </row>
        <row r="9713">
          <cell r="A9713" t="str">
            <v>Y1C3865501</v>
          </cell>
          <cell r="B9713" t="str">
            <v>ATTO 386 16V H 55 RÖD</v>
          </cell>
        </row>
        <row r="9714">
          <cell r="A9714" t="str">
            <v>Y1C3865901</v>
          </cell>
          <cell r="B9714" t="str">
            <v>ATTO 386 16V H 59 RÖD</v>
          </cell>
        </row>
        <row r="9715">
          <cell r="A9715" t="str">
            <v>Y1C3865901</v>
          </cell>
          <cell r="B9715" t="str">
            <v>ATTO 386 16V H 59 RÖD</v>
          </cell>
        </row>
        <row r="9716">
          <cell r="A9716" t="str">
            <v>Y1C3865901</v>
          </cell>
          <cell r="B9716" t="str">
            <v>ATTO 386 16V H 59 RÖD</v>
          </cell>
        </row>
        <row r="9717">
          <cell r="A9717" t="str">
            <v>Y1C3965101</v>
          </cell>
          <cell r="B9717" t="str">
            <v>FEMTO 396 16V D 51 RÖD</v>
          </cell>
        </row>
        <row r="9718">
          <cell r="A9718" t="str">
            <v>Y1C3965101</v>
          </cell>
          <cell r="B9718" t="str">
            <v>FEMTO 396 16V D 51 RÖD</v>
          </cell>
        </row>
        <row r="9719">
          <cell r="A9719" t="str">
            <v>Y1C3965101</v>
          </cell>
          <cell r="B9719" t="str">
            <v>FEMTO 396 16V D 51 RÖD</v>
          </cell>
        </row>
        <row r="9720">
          <cell r="A9720" t="str">
            <v>Y1C3965501</v>
          </cell>
          <cell r="B9720" t="str">
            <v>FEMTO 396 16V D 55 RÖD</v>
          </cell>
        </row>
        <row r="9721">
          <cell r="A9721" t="str">
            <v>Y1C3965501</v>
          </cell>
          <cell r="B9721" t="str">
            <v>FEMTO 396 16V D 55 RÖD</v>
          </cell>
        </row>
        <row r="9722">
          <cell r="A9722" t="str">
            <v>Y1C3965501</v>
          </cell>
          <cell r="B9722" t="str">
            <v>FEMTO 396 16V D 55 RÖD</v>
          </cell>
        </row>
        <row r="9723">
          <cell r="A9723" t="str">
            <v>Y1C4213301</v>
          </cell>
          <cell r="B9723" t="str">
            <v>HYMER 421 21V P 24" BLÅ</v>
          </cell>
        </row>
        <row r="9724">
          <cell r="A9724" t="str">
            <v>Y1C4213301</v>
          </cell>
          <cell r="B9724" t="str">
            <v>HYMER 421 21V P 24" BLÅ</v>
          </cell>
        </row>
        <row r="9725">
          <cell r="A9725" t="str">
            <v>Y1C4213301</v>
          </cell>
          <cell r="B9725" t="str">
            <v>HYMER 421 21V P 24" BLÅ</v>
          </cell>
        </row>
        <row r="9726">
          <cell r="A9726" t="str">
            <v>Y1C4213302</v>
          </cell>
          <cell r="B9726" t="str">
            <v>HYMER 421 21V P 24" VIT/LJBLÅ</v>
          </cell>
        </row>
        <row r="9727">
          <cell r="A9727" t="str">
            <v>Y1C4213302</v>
          </cell>
          <cell r="B9727" t="str">
            <v>HYMER 421 21V P 24" VIT/LJBLÅ</v>
          </cell>
        </row>
        <row r="9728">
          <cell r="A9728" t="str">
            <v>Y1C4213302</v>
          </cell>
          <cell r="B9728" t="str">
            <v>HYMER 421 21V P 24" VIT/LJBLÅ</v>
          </cell>
        </row>
        <row r="9729">
          <cell r="A9729" t="str">
            <v>Y1C4413301</v>
          </cell>
          <cell r="B9729" t="str">
            <v>CRESCENT MTB/STREET 21-VXL NEX</v>
          </cell>
        </row>
        <row r="9730">
          <cell r="A9730" t="str">
            <v>Y1C4413301</v>
          </cell>
          <cell r="B9730" t="str">
            <v>CRESCENT MTB/STREET 21-VXL NEX</v>
          </cell>
        </row>
        <row r="9731">
          <cell r="A9731" t="str">
            <v>Y1C4413301</v>
          </cell>
          <cell r="B9731" t="str">
            <v>CRESCENT MTB/STREET 21-VXL NEX</v>
          </cell>
        </row>
        <row r="9732">
          <cell r="A9732" t="str">
            <v>Y1C4413302</v>
          </cell>
          <cell r="B9732" t="str">
            <v>VALE 441 21V P 24" RÖD</v>
          </cell>
        </row>
        <row r="9733">
          <cell r="A9733" t="str">
            <v>Y1C4413302</v>
          </cell>
          <cell r="B9733" t="str">
            <v>VALE 441 21V P 24" RÖD</v>
          </cell>
        </row>
        <row r="9734">
          <cell r="A9734" t="str">
            <v>Y1C4413302</v>
          </cell>
          <cell r="B9734" t="str">
            <v>VALE 441 21V P 24" RÖD</v>
          </cell>
        </row>
        <row r="9735">
          <cell r="A9735" t="str">
            <v>Y1C6015501</v>
          </cell>
          <cell r="B9735" t="str">
            <v>ROAD/RETRO 601 1V H 55 ORANGE</v>
          </cell>
        </row>
        <row r="9736">
          <cell r="A9736" t="str">
            <v>Y1C6015501</v>
          </cell>
          <cell r="B9736" t="str">
            <v>ROAD/RETRO 601 1V H 55 ORANGE</v>
          </cell>
        </row>
        <row r="9737">
          <cell r="A9737" t="str">
            <v>Y1C6015501</v>
          </cell>
          <cell r="B9737" t="str">
            <v>ROAD/RETRO 601 1V H 55 ORANGE</v>
          </cell>
        </row>
        <row r="9738">
          <cell r="A9738" t="str">
            <v>Y1C6015801</v>
          </cell>
          <cell r="B9738" t="str">
            <v>ROAD/RETRO 601 1V H 58 ORANGE</v>
          </cell>
        </row>
        <row r="9739">
          <cell r="A9739" t="str">
            <v>Y1C6015801</v>
          </cell>
          <cell r="B9739" t="str">
            <v>ROAD/RETRO 601 1V H 58 ORANGE</v>
          </cell>
        </row>
        <row r="9740">
          <cell r="A9740" t="str">
            <v>Y1C6015801</v>
          </cell>
          <cell r="B9740" t="str">
            <v>ROAD/RETRO 601 1V H 58 ORANGE</v>
          </cell>
        </row>
        <row r="9741">
          <cell r="A9741" t="str">
            <v>Y1C6085201</v>
          </cell>
          <cell r="B9741" t="str">
            <v>NANO 608 18V H 52 SVART</v>
          </cell>
        </row>
        <row r="9742">
          <cell r="A9742" t="str">
            <v>Y1C6085201</v>
          </cell>
          <cell r="B9742" t="str">
            <v>NANO 608 18V H 52 SVART</v>
          </cell>
        </row>
        <row r="9743">
          <cell r="A9743" t="str">
            <v>Y1C6085201</v>
          </cell>
          <cell r="B9743" t="str">
            <v>NANO 608 18V H 52 SVART</v>
          </cell>
        </row>
        <row r="9744">
          <cell r="A9744" t="str">
            <v>Y1C6085501</v>
          </cell>
          <cell r="B9744" t="str">
            <v>NANO 608 18V H 55 SVART</v>
          </cell>
        </row>
        <row r="9745">
          <cell r="A9745" t="str">
            <v>Y1C6085501</v>
          </cell>
          <cell r="B9745" t="str">
            <v>NANO 608 18V H 55 SVART</v>
          </cell>
        </row>
        <row r="9746">
          <cell r="A9746" t="str">
            <v>Y1C6085501</v>
          </cell>
          <cell r="B9746" t="str">
            <v>NANO 608 18V H 55 SVART</v>
          </cell>
        </row>
        <row r="9747">
          <cell r="A9747" t="str">
            <v>Y1C6085801</v>
          </cell>
          <cell r="B9747" t="str">
            <v>NANO 608 18V H 58 SVART</v>
          </cell>
        </row>
        <row r="9748">
          <cell r="A9748" t="str">
            <v>Y1C6085801</v>
          </cell>
          <cell r="B9748" t="str">
            <v>NANO 608 18V H 58 SVART</v>
          </cell>
        </row>
        <row r="9749">
          <cell r="A9749" t="str">
            <v>Y1C6085801</v>
          </cell>
          <cell r="B9749" t="str">
            <v>NANO 608 18V H 58 SVART</v>
          </cell>
        </row>
        <row r="9750">
          <cell r="A9750" t="str">
            <v>Y1C6086101</v>
          </cell>
          <cell r="B9750" t="str">
            <v>NANO 608 18V H 61 SVART</v>
          </cell>
        </row>
        <row r="9751">
          <cell r="A9751" t="str">
            <v>Y1C6086101</v>
          </cell>
          <cell r="B9751" t="str">
            <v>NANO 608 18V H 61 SVART</v>
          </cell>
        </row>
        <row r="9752">
          <cell r="A9752" t="str">
            <v>Y1C6086101</v>
          </cell>
          <cell r="B9752" t="str">
            <v>NANO 608 18V H 61 SVART</v>
          </cell>
        </row>
        <row r="9753">
          <cell r="A9753" t="str">
            <v>Y1C6184701</v>
          </cell>
          <cell r="B9753" t="str">
            <v>NANO UNISEX 618 18V 47 RÖD</v>
          </cell>
        </row>
        <row r="9754">
          <cell r="A9754" t="str">
            <v>Y1C6184701</v>
          </cell>
          <cell r="B9754" t="str">
            <v>NANO UNISEX 618 18V 47 RÖD</v>
          </cell>
        </row>
        <row r="9755">
          <cell r="A9755" t="str">
            <v>Y1C6184701</v>
          </cell>
          <cell r="B9755" t="str">
            <v>NANO UNISEX 618 18V 47 RÖD</v>
          </cell>
        </row>
        <row r="9756">
          <cell r="A9756" t="str">
            <v>Y1C6185001</v>
          </cell>
          <cell r="B9756" t="str">
            <v>NANO UNISEX 618 18V 50 RÖD</v>
          </cell>
        </row>
        <row r="9757">
          <cell r="A9757" t="str">
            <v>Y1C6185001</v>
          </cell>
          <cell r="B9757" t="str">
            <v>NANO UNISEX 618 18V 50 RÖD</v>
          </cell>
        </row>
        <row r="9758">
          <cell r="A9758" t="str">
            <v>Y1C6185001</v>
          </cell>
          <cell r="B9758" t="str">
            <v>NANO UNISEX 618 18V 50 RÖD</v>
          </cell>
        </row>
        <row r="9759">
          <cell r="A9759" t="str">
            <v>Y1C6185301</v>
          </cell>
          <cell r="B9759" t="str">
            <v>NANO UNISEX 618 18V 53 RÖD</v>
          </cell>
        </row>
        <row r="9760">
          <cell r="A9760" t="str">
            <v>Y1C6185301</v>
          </cell>
          <cell r="B9760" t="str">
            <v>NANO UNISEX 618 18V 53 RÖD</v>
          </cell>
        </row>
        <row r="9761">
          <cell r="A9761" t="str">
            <v>Y1C6185301</v>
          </cell>
          <cell r="B9761" t="str">
            <v>NANO UNISEX 618 18V 53 RÖD</v>
          </cell>
        </row>
        <row r="9762">
          <cell r="A9762" t="str">
            <v>Y1C6205201</v>
          </cell>
          <cell r="B9762" t="str">
            <v>TERA 620 20V H 52 VIT/ORANGE</v>
          </cell>
        </row>
        <row r="9763">
          <cell r="A9763" t="str">
            <v>Y1C6205201</v>
          </cell>
          <cell r="B9763" t="str">
            <v>TERA 620 20V H 52 VIT/ORANGE</v>
          </cell>
        </row>
        <row r="9764">
          <cell r="A9764" t="str">
            <v>Y1C6205201</v>
          </cell>
          <cell r="B9764" t="str">
            <v>TERA 620 20V H 52 VIT/ORANGE</v>
          </cell>
        </row>
        <row r="9765">
          <cell r="A9765" t="str">
            <v>Y1C6205501</v>
          </cell>
          <cell r="B9765" t="str">
            <v>TERA 620 20V H 55 VIT/ORANGE</v>
          </cell>
        </row>
        <row r="9766">
          <cell r="A9766" t="str">
            <v>Y1C6205501</v>
          </cell>
          <cell r="B9766" t="str">
            <v>TERA 620 20V H 55 VIT/ORANGE</v>
          </cell>
        </row>
        <row r="9767">
          <cell r="A9767" t="str">
            <v>Y1C6205501</v>
          </cell>
          <cell r="B9767" t="str">
            <v>TERA 620 20V H 55 VIT/ORANGE</v>
          </cell>
        </row>
        <row r="9768">
          <cell r="A9768" t="str">
            <v>Y1C6205801</v>
          </cell>
          <cell r="B9768" t="str">
            <v>TERA 620 20V H 58 VIT/ORANGE</v>
          </cell>
        </row>
        <row r="9769">
          <cell r="A9769" t="str">
            <v>Y1C6205801</v>
          </cell>
          <cell r="B9769" t="str">
            <v>TERA 620 20V H 58 VIT/ORANGE</v>
          </cell>
        </row>
        <row r="9770">
          <cell r="A9770" t="str">
            <v>Y1C6205801</v>
          </cell>
          <cell r="B9770" t="str">
            <v>TERA 620 20V H 58 VIT/ORANGE</v>
          </cell>
        </row>
        <row r="9771">
          <cell r="A9771" t="str">
            <v>Y1C6206101</v>
          </cell>
          <cell r="B9771" t="str">
            <v>TERA 620 20V H 61 VIT/ORANGE</v>
          </cell>
        </row>
        <row r="9772">
          <cell r="A9772" t="str">
            <v>Y1C6206101</v>
          </cell>
          <cell r="B9772" t="str">
            <v>TERA 620 20V H 61 VIT/ORANGE</v>
          </cell>
        </row>
        <row r="9773">
          <cell r="A9773" t="str">
            <v>Y1C6206101</v>
          </cell>
          <cell r="B9773" t="str">
            <v>TERA 620 20V H 61 VIT/ORANGE</v>
          </cell>
        </row>
        <row r="9774">
          <cell r="A9774" t="str">
            <v>Y1C6285201</v>
          </cell>
          <cell r="B9774" t="str">
            <v>DECA 628 18V H 52 VIT</v>
          </cell>
        </row>
        <row r="9775">
          <cell r="A9775" t="str">
            <v>Y1C6285201</v>
          </cell>
          <cell r="B9775" t="str">
            <v>DECA 628 18V H 52 VIT</v>
          </cell>
        </row>
        <row r="9776">
          <cell r="A9776" t="str">
            <v>Y1C6285201</v>
          </cell>
          <cell r="B9776" t="str">
            <v>DECA 628 18V H 52 VIT</v>
          </cell>
        </row>
        <row r="9777">
          <cell r="A9777" t="str">
            <v>Y1C6285501</v>
          </cell>
          <cell r="B9777" t="str">
            <v>DECA 628 18V H 55 VIT</v>
          </cell>
        </row>
        <row r="9778">
          <cell r="A9778" t="str">
            <v>Y1C6285501</v>
          </cell>
          <cell r="B9778" t="str">
            <v>DECA 628 18V H 55 VIT</v>
          </cell>
        </row>
        <row r="9779">
          <cell r="A9779" t="str">
            <v>Y1C6285501</v>
          </cell>
          <cell r="B9779" t="str">
            <v>DECA 628 18V H 55 VIT</v>
          </cell>
        </row>
        <row r="9780">
          <cell r="A9780" t="str">
            <v>Y1C6285801</v>
          </cell>
          <cell r="B9780" t="str">
            <v>DECA 628 18V H 58 VIT</v>
          </cell>
        </row>
        <row r="9781">
          <cell r="A9781" t="str">
            <v>Y1C6285801</v>
          </cell>
          <cell r="B9781" t="str">
            <v>DECA 628 18V H 58 VIT</v>
          </cell>
        </row>
        <row r="9782">
          <cell r="A9782" t="str">
            <v>Y1C6285801</v>
          </cell>
          <cell r="B9782" t="str">
            <v>DECA 628 18V H 58 VIT</v>
          </cell>
        </row>
        <row r="9783">
          <cell r="A9783" t="str">
            <v>Y1C6286101</v>
          </cell>
          <cell r="B9783" t="str">
            <v>DECA 628 18V H 61 VIT</v>
          </cell>
        </row>
        <row r="9784">
          <cell r="A9784" t="str">
            <v>Y1C6286101</v>
          </cell>
          <cell r="B9784" t="str">
            <v>DECA 628 18V H 61 VIT</v>
          </cell>
        </row>
        <row r="9785">
          <cell r="A9785" t="str">
            <v>Y1C6286101</v>
          </cell>
          <cell r="B9785" t="str">
            <v>DECA 628 18V H 61 VIT</v>
          </cell>
        </row>
        <row r="9786">
          <cell r="A9786" t="str">
            <v>Y1C6405201</v>
          </cell>
          <cell r="B9786" t="str">
            <v>EXA 640 20V H 52CM SV/ORANGE</v>
          </cell>
        </row>
        <row r="9787">
          <cell r="A9787" t="str">
            <v>Y1C6405201</v>
          </cell>
          <cell r="B9787" t="str">
            <v>EXA 640 20V H 52CM SV/ORANGE</v>
          </cell>
        </row>
        <row r="9788">
          <cell r="A9788" t="str">
            <v>Y1C6405201</v>
          </cell>
          <cell r="B9788" t="str">
            <v>EXA 640 20V H 52CM SV/ORANGE</v>
          </cell>
        </row>
        <row r="9789">
          <cell r="A9789" t="str">
            <v>Y1C6405501</v>
          </cell>
          <cell r="B9789" t="str">
            <v>EXA 640 20V H 55CM SV/ORANGE</v>
          </cell>
        </row>
        <row r="9790">
          <cell r="A9790" t="str">
            <v>Y1C6405501</v>
          </cell>
          <cell r="B9790" t="str">
            <v>EXA 640 20V H 55CM SV/ORANGE</v>
          </cell>
        </row>
        <row r="9791">
          <cell r="A9791" t="str">
            <v>Y1C6405501</v>
          </cell>
          <cell r="B9791" t="str">
            <v>EXA 640 20V H 55CM SV/ORANGE</v>
          </cell>
        </row>
        <row r="9792">
          <cell r="A9792" t="str">
            <v>Y1C6405801</v>
          </cell>
          <cell r="B9792" t="str">
            <v>EXA 640 20V H 58CM SV/ORANGE</v>
          </cell>
        </row>
        <row r="9793">
          <cell r="A9793" t="str">
            <v>Y1C6405801</v>
          </cell>
          <cell r="B9793" t="str">
            <v>EXA 640 20V H 58CM SV/ORANGE</v>
          </cell>
        </row>
        <row r="9794">
          <cell r="A9794" t="str">
            <v>Y1C6405801</v>
          </cell>
          <cell r="B9794" t="str">
            <v>EXA 640 20V H 58CM SV/ORANGE</v>
          </cell>
        </row>
        <row r="9795">
          <cell r="A9795" t="str">
            <v>Y1C6406101</v>
          </cell>
          <cell r="B9795" t="str">
            <v>EXA 640 20V H 61CM SV/ORANGE</v>
          </cell>
        </row>
        <row r="9796">
          <cell r="A9796" t="str">
            <v>Y1C6406101</v>
          </cell>
          <cell r="B9796" t="str">
            <v>EXA 640 20V H 61CM SV/ORANGE</v>
          </cell>
        </row>
        <row r="9797">
          <cell r="A9797" t="str">
            <v>Y1C6406101</v>
          </cell>
          <cell r="B9797" t="str">
            <v>EXA 640 20V H 61CM SV/ORANGE</v>
          </cell>
        </row>
        <row r="9798">
          <cell r="A9798" t="str">
            <v>Y1C6685201</v>
          </cell>
          <cell r="B9798" t="str">
            <v>GIGA 668 18V H 52 SVART/VIT</v>
          </cell>
        </row>
        <row r="9799">
          <cell r="A9799" t="str">
            <v>Y1C6685201</v>
          </cell>
          <cell r="B9799" t="str">
            <v>GIGA 668 18V H 52 SVART/VIT</v>
          </cell>
        </row>
        <row r="9800">
          <cell r="A9800" t="str">
            <v>Y1C6685201</v>
          </cell>
          <cell r="B9800" t="str">
            <v>GIGA 668 18V H 52 SVART/VIT</v>
          </cell>
        </row>
        <row r="9801">
          <cell r="A9801" t="str">
            <v>Y1C6685501</v>
          </cell>
          <cell r="B9801" t="str">
            <v>GIGA 668 18V H 55 SVART/VIT</v>
          </cell>
        </row>
        <row r="9802">
          <cell r="A9802" t="str">
            <v>Y1C6685501</v>
          </cell>
          <cell r="B9802" t="str">
            <v>GIGA 668 18V H 55 SVART/VIT</v>
          </cell>
        </row>
        <row r="9803">
          <cell r="A9803" t="str">
            <v>Y1C6685501</v>
          </cell>
          <cell r="B9803" t="str">
            <v>GIGA 668 18V H 55 SVART/VIT</v>
          </cell>
        </row>
        <row r="9804">
          <cell r="A9804" t="str">
            <v>Y1C6685801</v>
          </cell>
          <cell r="B9804" t="str">
            <v>GIGA 668 18V H 58 SVART/VIT</v>
          </cell>
        </row>
        <row r="9805">
          <cell r="A9805" t="str">
            <v>Y1C6685801</v>
          </cell>
          <cell r="B9805" t="str">
            <v>GIGA 668 18V H 58 SVART/VIT</v>
          </cell>
        </row>
        <row r="9806">
          <cell r="A9806" t="str">
            <v>Y1C6685801</v>
          </cell>
          <cell r="B9806" t="str">
            <v>GIGA 668 18V H 58 SVART/VIT</v>
          </cell>
        </row>
        <row r="9807">
          <cell r="A9807" t="str">
            <v>Y1C6686101</v>
          </cell>
          <cell r="B9807" t="str">
            <v>GIGA 668 18V H 61 SVART/VIT</v>
          </cell>
        </row>
        <row r="9808">
          <cell r="A9808" t="str">
            <v>Y1C6686101</v>
          </cell>
          <cell r="B9808" t="str">
            <v>GIGA 668 18V H 61 SVART/VIT</v>
          </cell>
        </row>
        <row r="9809">
          <cell r="A9809" t="str">
            <v>Y1C6686101</v>
          </cell>
          <cell r="B9809" t="str">
            <v>GIGA 668 18V H 61 SVART/VIT</v>
          </cell>
        </row>
        <row r="9810">
          <cell r="A9810" t="str">
            <v>Y1C7045101</v>
          </cell>
          <cell r="B9810" t="str">
            <v>KEBNE 704 24V H 51 SVART</v>
          </cell>
        </row>
        <row r="9811">
          <cell r="A9811" t="str">
            <v>Y1C7045101</v>
          </cell>
          <cell r="B9811" t="str">
            <v>KEBNE 704 24V H 51 SVART</v>
          </cell>
        </row>
        <row r="9812">
          <cell r="A9812" t="str">
            <v>Y1C7045101</v>
          </cell>
          <cell r="B9812" t="str">
            <v>KEBNE 704 24V H 51 SVART</v>
          </cell>
        </row>
        <row r="9813">
          <cell r="A9813" t="str">
            <v>Y1C7045102</v>
          </cell>
          <cell r="B9813" t="str">
            <v>KEBNE 704 24V H 51 VIT</v>
          </cell>
        </row>
        <row r="9814">
          <cell r="A9814" t="str">
            <v>Y1C7045102</v>
          </cell>
          <cell r="B9814" t="str">
            <v>KEBNE 704 24V H 51 VIT</v>
          </cell>
        </row>
        <row r="9815">
          <cell r="A9815" t="str">
            <v>Y1C7045102</v>
          </cell>
          <cell r="B9815" t="str">
            <v>KEBNE 704 24V H 51 VIT</v>
          </cell>
        </row>
        <row r="9816">
          <cell r="A9816" t="str">
            <v>Y1C7045501</v>
          </cell>
          <cell r="B9816" t="str">
            <v>KEBNE 704 24V H 55 SVART</v>
          </cell>
        </row>
        <row r="9817">
          <cell r="A9817" t="str">
            <v>Y1C7045501</v>
          </cell>
          <cell r="B9817" t="str">
            <v>KEBNE 704 24V H 55 SVART</v>
          </cell>
        </row>
        <row r="9818">
          <cell r="A9818" t="str">
            <v>Y1C7045501</v>
          </cell>
          <cell r="B9818" t="str">
            <v>KEBNE 704 24V H 55 SVART</v>
          </cell>
        </row>
        <row r="9819">
          <cell r="A9819" t="str">
            <v>Y1C7045502</v>
          </cell>
          <cell r="B9819" t="str">
            <v>KEBNE 704 24V H 55 VIT</v>
          </cell>
        </row>
        <row r="9820">
          <cell r="A9820" t="str">
            <v>Y1C7045502</v>
          </cell>
          <cell r="B9820" t="str">
            <v>KEBNE 704 24V H 55 VIT</v>
          </cell>
        </row>
        <row r="9821">
          <cell r="A9821" t="str">
            <v>Y1C7045502</v>
          </cell>
          <cell r="B9821" t="str">
            <v>KEBNE 704 24V H 55 VIT</v>
          </cell>
        </row>
        <row r="9822">
          <cell r="A9822" t="str">
            <v>Y1C7045901</v>
          </cell>
          <cell r="B9822" t="str">
            <v>KEBNE 704 24V H 59 SVART</v>
          </cell>
        </row>
        <row r="9823">
          <cell r="A9823" t="str">
            <v>Y1C7045901</v>
          </cell>
          <cell r="B9823" t="str">
            <v>KEBNE 704 24V H 59 SVART</v>
          </cell>
        </row>
        <row r="9824">
          <cell r="A9824" t="str">
            <v>Y1C7045901</v>
          </cell>
          <cell r="B9824" t="str">
            <v>KEBNE 704 24V H 59 SVART</v>
          </cell>
        </row>
        <row r="9825">
          <cell r="A9825" t="str">
            <v>Y1C7045902</v>
          </cell>
          <cell r="B9825" t="str">
            <v>KEBNE 704 24V H 59 VIT</v>
          </cell>
        </row>
        <row r="9826">
          <cell r="A9826" t="str">
            <v>Y1C7045902</v>
          </cell>
          <cell r="B9826" t="str">
            <v>KEBNE 704 24V H 59 VIT</v>
          </cell>
        </row>
        <row r="9827">
          <cell r="A9827" t="str">
            <v>Y1C7045902</v>
          </cell>
          <cell r="B9827" t="str">
            <v>KEBNE 704 24V H 59 VIT</v>
          </cell>
        </row>
        <row r="9828">
          <cell r="A9828" t="str">
            <v>Y1C7075101</v>
          </cell>
          <cell r="B9828" t="str">
            <v>NIAK 707 27V H 51 SVART/ORANGE</v>
          </cell>
        </row>
        <row r="9829">
          <cell r="A9829" t="str">
            <v>Y1C7075101</v>
          </cell>
          <cell r="B9829" t="str">
            <v>NIAK 707 27V H 51 SVART/ORANGE</v>
          </cell>
        </row>
        <row r="9830">
          <cell r="A9830" t="str">
            <v>Y1C7075101</v>
          </cell>
          <cell r="B9830" t="str">
            <v>NIAK 707 27V H 51 SVART/ORANGE</v>
          </cell>
        </row>
        <row r="9831">
          <cell r="A9831" t="str">
            <v>Y1C7075501</v>
          </cell>
          <cell r="B9831" t="str">
            <v>NIAK 707 27V H 55 SVART/ORANGE</v>
          </cell>
        </row>
        <row r="9832">
          <cell r="A9832" t="str">
            <v>Y1C7075501</v>
          </cell>
          <cell r="B9832" t="str">
            <v>NIAK 707 27V H 55 SVART/ORANGE</v>
          </cell>
        </row>
        <row r="9833">
          <cell r="A9833" t="str">
            <v>Y1C7075501</v>
          </cell>
          <cell r="B9833" t="str">
            <v>NIAK 707 27V H 55 SVART/ORANGE</v>
          </cell>
        </row>
        <row r="9834">
          <cell r="A9834" t="str">
            <v>Y1C7075901</v>
          </cell>
          <cell r="B9834" t="str">
            <v>NIAK 707 27V H 59 SVART/ORANGE</v>
          </cell>
        </row>
        <row r="9835">
          <cell r="A9835" t="str">
            <v>Y1C7075901</v>
          </cell>
          <cell r="B9835" t="str">
            <v>NIAK 707 27V H 59 SVART/ORANGE</v>
          </cell>
        </row>
        <row r="9836">
          <cell r="A9836" t="str">
            <v>Y1C7075901</v>
          </cell>
          <cell r="B9836" t="str">
            <v>NIAK 707 27V H 59 SVART/ORANGE</v>
          </cell>
        </row>
        <row r="9837">
          <cell r="A9837" t="str">
            <v>Y1C7145101</v>
          </cell>
          <cell r="B9837" t="str">
            <v>HOLMA 714 24V D 51 SVART</v>
          </cell>
        </row>
        <row r="9838">
          <cell r="A9838" t="str">
            <v>Y1C7145101</v>
          </cell>
          <cell r="B9838" t="str">
            <v>HOLMA 714 24V D 51 SVART</v>
          </cell>
        </row>
        <row r="9839">
          <cell r="A9839" t="str">
            <v>Y1C7145101</v>
          </cell>
          <cell r="B9839" t="str">
            <v>HOLMA 714 24V D 51 SVART</v>
          </cell>
        </row>
        <row r="9840">
          <cell r="A9840" t="str">
            <v>Y1C7145102</v>
          </cell>
          <cell r="B9840" t="str">
            <v>HOLMA 714 24V D 51 VIT</v>
          </cell>
        </row>
        <row r="9841">
          <cell r="A9841" t="str">
            <v>Y1C7145102</v>
          </cell>
          <cell r="B9841" t="str">
            <v>HOLMA 714 24V D 51 VIT</v>
          </cell>
        </row>
        <row r="9842">
          <cell r="A9842" t="str">
            <v>Y1C7145102</v>
          </cell>
          <cell r="B9842" t="str">
            <v>HOLMA 714 24V D 51 VIT</v>
          </cell>
        </row>
        <row r="9843">
          <cell r="A9843" t="str">
            <v>Y1C7145501</v>
          </cell>
          <cell r="B9843" t="str">
            <v>HOLMA 714 24V D 55 SVART</v>
          </cell>
        </row>
        <row r="9844">
          <cell r="A9844" t="str">
            <v>Y1C7145501</v>
          </cell>
          <cell r="B9844" t="str">
            <v>HOLMA 714 24V D 55 SVART</v>
          </cell>
        </row>
        <row r="9845">
          <cell r="A9845" t="str">
            <v>Y1C7145501</v>
          </cell>
          <cell r="B9845" t="str">
            <v>HOLMA 714 24V D 55 SVART</v>
          </cell>
        </row>
        <row r="9846">
          <cell r="A9846" t="str">
            <v>Y1C7145502</v>
          </cell>
          <cell r="B9846" t="str">
            <v>HOLMA 714 24V D 55 VIT</v>
          </cell>
        </row>
        <row r="9847">
          <cell r="A9847" t="str">
            <v>Y1C7145502</v>
          </cell>
          <cell r="B9847" t="str">
            <v>HOLMA 714 24V D 55 VIT</v>
          </cell>
        </row>
        <row r="9848">
          <cell r="A9848" t="str">
            <v>Y1C7145502</v>
          </cell>
          <cell r="B9848" t="str">
            <v>HOLMA 714 24V D 55 VIT</v>
          </cell>
        </row>
        <row r="9849">
          <cell r="A9849" t="str">
            <v>Y1C7175101</v>
          </cell>
          <cell r="B9849" t="str">
            <v>SAREK 717 27V D 51 VIT/ORANGE</v>
          </cell>
        </row>
        <row r="9850">
          <cell r="A9850" t="str">
            <v>Y1C7175101</v>
          </cell>
          <cell r="B9850" t="str">
            <v>SAREK 717 27V D 51 VIT/ORANGE</v>
          </cell>
        </row>
        <row r="9851">
          <cell r="A9851" t="str">
            <v>Y1C7175101</v>
          </cell>
          <cell r="B9851" t="str">
            <v>SAREK 717 27V D 51 VIT/ORANGE</v>
          </cell>
        </row>
        <row r="9852">
          <cell r="A9852" t="str">
            <v>Y1C7175501</v>
          </cell>
          <cell r="B9852" t="str">
            <v>SAREK 717 27V D 55 VIT/ORANGE</v>
          </cell>
        </row>
        <row r="9853">
          <cell r="A9853" t="str">
            <v>Y1C7175501</v>
          </cell>
          <cell r="B9853" t="str">
            <v>SAREK 717 27V D 55 VIT/ORANGE</v>
          </cell>
        </row>
        <row r="9854">
          <cell r="A9854" t="str">
            <v>Y1C7175501</v>
          </cell>
          <cell r="B9854" t="str">
            <v>SAREK 717 27V D 55 VIT/ORANGE</v>
          </cell>
        </row>
        <row r="9855">
          <cell r="A9855" t="str">
            <v>YEM9735103</v>
          </cell>
          <cell r="B9855" t="str">
            <v>KRISTINA 973 3V D 51 LILA KORG</v>
          </cell>
        </row>
        <row r="9856">
          <cell r="A9856" t="str">
            <v>YEM9735103</v>
          </cell>
          <cell r="B9856" t="str">
            <v>KRISTINA 973 3V D 51 LILA KORG</v>
          </cell>
        </row>
        <row r="9857">
          <cell r="A9857" t="str">
            <v>YEM9735103</v>
          </cell>
          <cell r="B9857" t="str">
            <v>KRISTINA 973 3V D 51 LILA KORG</v>
          </cell>
        </row>
        <row r="9858">
          <cell r="A9858" t="str">
            <v>YEM2334711</v>
          </cell>
          <cell r="B9858" t="str">
            <v>KARIN "IN THE AIR" 3V 47 VRKOR</v>
          </cell>
        </row>
        <row r="9859">
          <cell r="A9859" t="str">
            <v>YEM2334711</v>
          </cell>
          <cell r="B9859" t="str">
            <v>KARIN "IN THE AIR" 3V 47 VRKOR</v>
          </cell>
        </row>
        <row r="9860">
          <cell r="A9860" t="str">
            <v>YEM2334711</v>
          </cell>
          <cell r="B9860" t="str">
            <v>KARIN "IN THE AIR" 3V 47 VRKOR</v>
          </cell>
        </row>
        <row r="9861">
          <cell r="A9861" t="str">
            <v>YEM2335111</v>
          </cell>
          <cell r="B9861" t="str">
            <v>KARIN 3V "IN THE AIR" VR-KORG</v>
          </cell>
        </row>
        <row r="9862">
          <cell r="A9862" t="str">
            <v>YEM2335111</v>
          </cell>
          <cell r="B9862" t="str">
            <v>KARIN 3V "IN THE AIR" VR-KORG</v>
          </cell>
        </row>
        <row r="9863">
          <cell r="A9863" t="str">
            <v>YEM2335111</v>
          </cell>
          <cell r="B9863" t="str">
            <v>KARIN 3V "IN THE AIR" VR-KORG</v>
          </cell>
        </row>
        <row r="9864">
          <cell r="A9864" t="str">
            <v>YEM9075102</v>
          </cell>
          <cell r="B9864" t="str">
            <v>SIGVARD 907 7V H 51CM BLÅ</v>
          </cell>
        </row>
        <row r="9865">
          <cell r="A9865" t="str">
            <v>YEM9075102</v>
          </cell>
          <cell r="B9865" t="str">
            <v>SIGVARD 907 7V H 51CM BLÅ</v>
          </cell>
        </row>
        <row r="9866">
          <cell r="A9866" t="str">
            <v>YEM9075102</v>
          </cell>
          <cell r="B9866" t="str">
            <v>SIGVARD 907 7V H 51CM BLÅ</v>
          </cell>
        </row>
        <row r="9867">
          <cell r="A9867" t="str">
            <v>YEM9075502</v>
          </cell>
          <cell r="B9867" t="str">
            <v>SIGVARD 907 7V H 55CM BLÅ</v>
          </cell>
        </row>
        <row r="9868">
          <cell r="A9868" t="str">
            <v>YEM9075502</v>
          </cell>
          <cell r="B9868" t="str">
            <v>SIGVARD 907 7V H 55CM BLÅ</v>
          </cell>
        </row>
        <row r="9869">
          <cell r="A9869" t="str">
            <v>YEM9075502</v>
          </cell>
          <cell r="B9869" t="str">
            <v>SIGVARD 907 7V H 55CM BLÅ</v>
          </cell>
        </row>
        <row r="9870">
          <cell r="A9870" t="str">
            <v>YEM9075902</v>
          </cell>
          <cell r="B9870" t="str">
            <v>SIGVARD 907 7V H 59CM BLÅ</v>
          </cell>
        </row>
        <row r="9871">
          <cell r="A9871" t="str">
            <v>YEM9075902</v>
          </cell>
          <cell r="B9871" t="str">
            <v>SIGVARD 907 7V H 59CM BLÅ</v>
          </cell>
        </row>
        <row r="9872">
          <cell r="A9872" t="str">
            <v>YEM9075902</v>
          </cell>
          <cell r="B9872" t="str">
            <v>SIGVARD 907 7V H 59CM BLÅ</v>
          </cell>
        </row>
        <row r="9873">
          <cell r="A9873" t="str">
            <v>Y0C5535111</v>
          </cell>
          <cell r="B9873" t="str">
            <v>MAJA SPECIAL NEX3 51 RÖD KORG</v>
          </cell>
        </row>
        <row r="9874">
          <cell r="A9874" t="str">
            <v>Y0C5535111</v>
          </cell>
          <cell r="B9874" t="str">
            <v>MAJA SPECIAL NEX3 51 RÖD KORG</v>
          </cell>
        </row>
        <row r="9875">
          <cell r="A9875" t="str">
            <v>Y0C5535111</v>
          </cell>
          <cell r="B9875" t="str">
            <v>MAJA SPECIAL NEX3 51 RÖD KORG</v>
          </cell>
        </row>
        <row r="9876">
          <cell r="A9876" t="str">
            <v>Y1C5135101</v>
          </cell>
          <cell r="B9876" t="str">
            <v>APPLE BAY 3V D 51 SVART PKTFR</v>
          </cell>
        </row>
        <row r="9877">
          <cell r="A9877" t="str">
            <v>Y1C5135101</v>
          </cell>
          <cell r="B9877" t="str">
            <v>APPLE BAY 3V D 51 SVART PKTFR</v>
          </cell>
        </row>
        <row r="9878">
          <cell r="A9878" t="str">
            <v>Y1C5135101</v>
          </cell>
          <cell r="B9878" t="str">
            <v>APPLE BAY 3V D 51 SVART PKTFR</v>
          </cell>
        </row>
        <row r="9879">
          <cell r="A9879" t="str">
            <v>YEM9535103</v>
          </cell>
          <cell r="B9879" t="str">
            <v>VICTORIA 953 3V D 51CM RÖD</v>
          </cell>
        </row>
        <row r="9880">
          <cell r="A9880" t="str">
            <v>YEM9535103</v>
          </cell>
          <cell r="B9880" t="str">
            <v>VICTORIA 953 3V D 51CM RÖD</v>
          </cell>
        </row>
        <row r="9881">
          <cell r="A9881" t="str">
            <v>YEM9535103</v>
          </cell>
          <cell r="B9881" t="str">
            <v>VICTORIA 953 3V D 51CM RÖD</v>
          </cell>
        </row>
        <row r="9882">
          <cell r="A9882" t="str">
            <v>YEM9535104</v>
          </cell>
          <cell r="B9882" t="str">
            <v>VICTORIA 953 3V D 51CM LILA</v>
          </cell>
        </row>
        <row r="9883">
          <cell r="A9883" t="str">
            <v>YEM9535104</v>
          </cell>
          <cell r="B9883" t="str">
            <v>VICTORIA 953 3V D 51CM LILA</v>
          </cell>
        </row>
        <row r="9884">
          <cell r="A9884" t="str">
            <v>YEM9535104</v>
          </cell>
          <cell r="B9884" t="str">
            <v>VICTORIA 953 3V D 51CM LILA</v>
          </cell>
        </row>
        <row r="9885">
          <cell r="A9885" t="str">
            <v>YEM2535101</v>
          </cell>
          <cell r="B9885" t="str">
            <v>VERA 253 3V D 51CM VIT KORG</v>
          </cell>
        </row>
        <row r="9886">
          <cell r="A9886" t="str">
            <v>YEM2535101</v>
          </cell>
          <cell r="B9886" t="str">
            <v>VERA 253 3V D 51CM VIT KORG</v>
          </cell>
        </row>
        <row r="9887">
          <cell r="A9887" t="str">
            <v>YEM2535101</v>
          </cell>
          <cell r="B9887" t="str">
            <v>VERA 253 3V D 51CM VIT KORG</v>
          </cell>
        </row>
        <row r="9888">
          <cell r="A9888" t="str">
            <v>YEM2535102</v>
          </cell>
          <cell r="B9888" t="str">
            <v>VERA 253 3V D 51CM BRUN KORG</v>
          </cell>
        </row>
        <row r="9889">
          <cell r="A9889" t="str">
            <v>YEM2535102</v>
          </cell>
          <cell r="B9889" t="str">
            <v>VERA 253 3V D 51CM BRUN KORG</v>
          </cell>
        </row>
        <row r="9890">
          <cell r="A9890" t="str">
            <v>YEM2535102</v>
          </cell>
          <cell r="B9890" t="str">
            <v>VERA 253 3V D 51CM BRUN KORG</v>
          </cell>
        </row>
        <row r="9891">
          <cell r="A9891" t="str">
            <v>YEM9775103</v>
          </cell>
          <cell r="B9891" t="str">
            <v>MARGARETA 977 7V D 51 SV KORG</v>
          </cell>
        </row>
        <row r="9892">
          <cell r="A9892" t="str">
            <v>YEM9775103</v>
          </cell>
          <cell r="B9892" t="str">
            <v>MARGARETA 977 7V D 51 SV KORG</v>
          </cell>
        </row>
        <row r="9893">
          <cell r="A9893" t="str">
            <v>YEM9775103</v>
          </cell>
          <cell r="B9893" t="str">
            <v>MARGARETA 977 7V D 51 SV KORG</v>
          </cell>
        </row>
        <row r="9894">
          <cell r="A9894" t="str">
            <v>YEM9775104</v>
          </cell>
          <cell r="B9894" t="str">
            <v>MARGARETA 977 7V D 51 RÖD KORG</v>
          </cell>
        </row>
        <row r="9895">
          <cell r="A9895" t="str">
            <v>YEM9775104</v>
          </cell>
          <cell r="B9895" t="str">
            <v>MARGARETA 977 7V D 51 RÖD KORG</v>
          </cell>
        </row>
        <row r="9896">
          <cell r="A9896" t="str">
            <v>YEM9775104</v>
          </cell>
          <cell r="B9896" t="str">
            <v>MARGARETA 977 7V D 51 RÖD KORG</v>
          </cell>
        </row>
        <row r="9897">
          <cell r="A9897" t="str">
            <v>YEM9735104</v>
          </cell>
          <cell r="B9897" t="str">
            <v>KRISTINA 973 3V D 51 RÖD KORG</v>
          </cell>
        </row>
        <row r="9898">
          <cell r="A9898" t="str">
            <v>YEM9735104</v>
          </cell>
          <cell r="B9898" t="str">
            <v>KRISTINA 973 3V D 51 RÖD KORG</v>
          </cell>
        </row>
        <row r="9899">
          <cell r="A9899" t="str">
            <v>YEM9735104</v>
          </cell>
          <cell r="B9899" t="str">
            <v>KRISTINA 973 3V D 51 RÖD KORG</v>
          </cell>
        </row>
        <row r="9900">
          <cell r="A9900" t="str">
            <v>YEM5934703</v>
          </cell>
          <cell r="B9900" t="str">
            <v>EMMA 593 3V D 26" SVART KORG</v>
          </cell>
        </row>
        <row r="9901">
          <cell r="A9901" t="str">
            <v>YEM5934703</v>
          </cell>
          <cell r="B9901" t="str">
            <v>EMMA 593 3V D 26" SVART KORG</v>
          </cell>
        </row>
        <row r="9902">
          <cell r="A9902" t="str">
            <v>YEM5934703</v>
          </cell>
          <cell r="B9902" t="str">
            <v>EMMA 593 3V D 26" SVART KORG</v>
          </cell>
        </row>
        <row r="9903">
          <cell r="A9903" t="str">
            <v>YEM5934704</v>
          </cell>
          <cell r="B9903" t="str">
            <v>EMMA 593 3V D 26" ISBLÅ KORG</v>
          </cell>
        </row>
        <row r="9904">
          <cell r="A9904" t="str">
            <v>YEM5934704</v>
          </cell>
          <cell r="B9904" t="str">
            <v>EMMA 593 3V D 26" ISBLÅ KORG</v>
          </cell>
        </row>
        <row r="9905">
          <cell r="A9905" t="str">
            <v>YEM5934704</v>
          </cell>
          <cell r="B9905" t="str">
            <v>EMMA 593 3V D 26" ISBLÅ KORG</v>
          </cell>
        </row>
        <row r="9906">
          <cell r="A9906" t="str">
            <v>YEM2275902</v>
          </cell>
          <cell r="B9906" t="str">
            <v>THOR 227 7V H 59CM GRÅ</v>
          </cell>
        </row>
        <row r="9907">
          <cell r="A9907" t="str">
            <v>YEM2275902</v>
          </cell>
          <cell r="B9907" t="str">
            <v>THOR 227 7V H 59CM GRÅ</v>
          </cell>
        </row>
        <row r="9908">
          <cell r="A9908" t="str">
            <v>YEM2275902</v>
          </cell>
          <cell r="B9908" t="str">
            <v>THOR 227 7V H 59CM GRÅ</v>
          </cell>
        </row>
        <row r="9909">
          <cell r="A9909" t="str">
            <v>YEM2375103</v>
          </cell>
          <cell r="B9909" t="str">
            <v>KATARINA 237 7V D 51 SV KORG</v>
          </cell>
        </row>
        <row r="9910">
          <cell r="A9910" t="str">
            <v>YEM2375103</v>
          </cell>
          <cell r="B9910" t="str">
            <v>KATARINA 237 7V D 51 SV KORG</v>
          </cell>
        </row>
        <row r="9911">
          <cell r="A9911" t="str">
            <v>YEM2375103</v>
          </cell>
          <cell r="B9911" t="str">
            <v>KATARINA 237 7V D 51 SV KORG</v>
          </cell>
        </row>
        <row r="9912">
          <cell r="A9912" t="str">
            <v>YEM2375104</v>
          </cell>
          <cell r="B9912" t="str">
            <v>KATARINA 237 7V D 51 VIT KORG</v>
          </cell>
        </row>
        <row r="9913">
          <cell r="A9913" t="str">
            <v>YEM2375104</v>
          </cell>
          <cell r="B9913" t="str">
            <v>KATARINA 237 7V D 51 VIT KORG</v>
          </cell>
        </row>
        <row r="9914">
          <cell r="A9914" t="str">
            <v>YEM2375104</v>
          </cell>
          <cell r="B9914" t="str">
            <v>KATARINA 237 7V D 51 VIT KORG</v>
          </cell>
        </row>
        <row r="9915">
          <cell r="A9915" t="str">
            <v>YEM2235502</v>
          </cell>
          <cell r="B9915" t="str">
            <v>KARL 223 3V H 55CM BRUN</v>
          </cell>
        </row>
        <row r="9916">
          <cell r="A9916" t="str">
            <v>YEM2235502</v>
          </cell>
          <cell r="B9916" t="str">
            <v>KARL 223 3V H 55CM BRUN</v>
          </cell>
        </row>
        <row r="9917">
          <cell r="A9917" t="str">
            <v>YEM2235502</v>
          </cell>
          <cell r="B9917" t="str">
            <v>KARL 223 3V H 55CM BRUN</v>
          </cell>
        </row>
        <row r="9918">
          <cell r="A9918" t="str">
            <v>YEM2235902</v>
          </cell>
          <cell r="B9918" t="str">
            <v>KARL 223 3V H 59CM BRUN</v>
          </cell>
        </row>
        <row r="9919">
          <cell r="A9919" t="str">
            <v>YEM2235902</v>
          </cell>
          <cell r="B9919" t="str">
            <v>KARL 223 3V H 59CM BRUN</v>
          </cell>
        </row>
        <row r="9920">
          <cell r="A9920" t="str">
            <v>YEM2235902</v>
          </cell>
          <cell r="B9920" t="str">
            <v>KARL 223 3V H 59CM BRUN</v>
          </cell>
        </row>
        <row r="9921">
          <cell r="A9921" t="str">
            <v>YEM2334707</v>
          </cell>
          <cell r="B9921" t="str">
            <v>KARIN 233 3V D 47CM RÖD KORG</v>
          </cell>
        </row>
        <row r="9922">
          <cell r="A9922" t="str">
            <v>YEM2334707</v>
          </cell>
          <cell r="B9922" t="str">
            <v>KARIN 233 3V D 47CM RÖD KORG</v>
          </cell>
        </row>
        <row r="9923">
          <cell r="A9923" t="str">
            <v>YEM2334707</v>
          </cell>
          <cell r="B9923" t="str">
            <v>KARIN 233 3V D 47CM RÖD KORG</v>
          </cell>
        </row>
        <row r="9924">
          <cell r="A9924" t="str">
            <v>YEM2334708</v>
          </cell>
          <cell r="B9924" t="str">
            <v>KARIN 233 3V D 47CM ROSA KORG</v>
          </cell>
        </row>
        <row r="9925">
          <cell r="A9925" t="str">
            <v>YEM2334708</v>
          </cell>
          <cell r="B9925" t="str">
            <v>KARIN 233 3V D 47CM ROSA KORG</v>
          </cell>
        </row>
        <row r="9926">
          <cell r="A9926" t="str">
            <v>YEM2334708</v>
          </cell>
          <cell r="B9926" t="str">
            <v>KARIN 233 3V D 47CM ROSA KORG</v>
          </cell>
        </row>
        <row r="9927">
          <cell r="A9927" t="str">
            <v>YEM2334712</v>
          </cell>
          <cell r="B9927" t="str">
            <v>KARIN 233 3V D 47 ROSA/CR VRKO</v>
          </cell>
        </row>
        <row r="9928">
          <cell r="A9928" t="str">
            <v>YEM2334712</v>
          </cell>
          <cell r="B9928" t="str">
            <v>KARIN 233 3V D 47 ROSA/CR VRKO</v>
          </cell>
        </row>
        <row r="9929">
          <cell r="A9929" t="str">
            <v>YEM2334712</v>
          </cell>
          <cell r="B9929" t="str">
            <v>KARIN 233 3V D 47 ROSA/CR VRKO</v>
          </cell>
        </row>
        <row r="9930">
          <cell r="A9930" t="str">
            <v>YEM2335107</v>
          </cell>
          <cell r="B9930" t="str">
            <v>KARIN 233 3V D 51CM RÖD KORG</v>
          </cell>
        </row>
        <row r="9931">
          <cell r="A9931" t="str">
            <v>YEM2335107</v>
          </cell>
          <cell r="B9931" t="str">
            <v>KARIN 233 3V D 51CM RÖD KORG</v>
          </cell>
        </row>
        <row r="9932">
          <cell r="A9932" t="str">
            <v>YEM2335107</v>
          </cell>
          <cell r="B9932" t="str">
            <v>KARIN 233 3V D 51CM RÖD KORG</v>
          </cell>
        </row>
        <row r="9933">
          <cell r="A9933" t="str">
            <v>YEM2335108</v>
          </cell>
          <cell r="B9933" t="str">
            <v>KARIN 233 3V D 51CM ROSA KORG</v>
          </cell>
        </row>
        <row r="9934">
          <cell r="A9934" t="str">
            <v>YEM2335108</v>
          </cell>
          <cell r="B9934" t="str">
            <v>KARIN 233 3V D 51CM ROSA KORG</v>
          </cell>
        </row>
        <row r="9935">
          <cell r="A9935" t="str">
            <v>YEM2335108</v>
          </cell>
          <cell r="B9935" t="str">
            <v>KARIN 233 3V D 51CM ROSA KORG</v>
          </cell>
        </row>
        <row r="9936">
          <cell r="A9936" t="str">
            <v>YEM2335109</v>
          </cell>
          <cell r="B9936" t="str">
            <v>KARIN 233 3V D 51CM VIT KORG</v>
          </cell>
        </row>
        <row r="9937">
          <cell r="A9937" t="str">
            <v>YEM2335109</v>
          </cell>
          <cell r="B9937" t="str">
            <v>KARIN 233 3V D 51CM VIT KORG</v>
          </cell>
        </row>
        <row r="9938">
          <cell r="A9938" t="str">
            <v>YEM2335109</v>
          </cell>
          <cell r="B9938" t="str">
            <v>KARIN 233 3V D 51CM VIT KORG</v>
          </cell>
        </row>
        <row r="9939">
          <cell r="A9939" t="str">
            <v>YEM2335112</v>
          </cell>
          <cell r="B9939" t="str">
            <v>KARIN 233 3V ROSA/CR VR-KORG</v>
          </cell>
        </row>
        <row r="9940">
          <cell r="A9940" t="str">
            <v>YEM2335112</v>
          </cell>
          <cell r="B9940" t="str">
            <v>KARIN 233 3V ROSA/CR VR-KORG</v>
          </cell>
        </row>
        <row r="9941">
          <cell r="A9941" t="str">
            <v>YEM2335112</v>
          </cell>
          <cell r="B9941" t="str">
            <v>KARIN 233 3V ROSA/CR VR-KORG</v>
          </cell>
        </row>
        <row r="9942">
          <cell r="A9942" t="str">
            <v>YEM9435102</v>
          </cell>
          <cell r="B9942" t="str">
            <v>DANIEL 943 3V H 51CM SVART</v>
          </cell>
        </row>
        <row r="9943">
          <cell r="A9943" t="str">
            <v>YEM9435102</v>
          </cell>
          <cell r="B9943" t="str">
            <v>DANIEL 943 3V H 51CM SVART</v>
          </cell>
        </row>
        <row r="9944">
          <cell r="A9944" t="str">
            <v>YEM9435102</v>
          </cell>
          <cell r="B9944" t="str">
            <v>DANIEL 943 3V H 51CM SVART</v>
          </cell>
        </row>
        <row r="9945">
          <cell r="A9945" t="str">
            <v>YEM9435502</v>
          </cell>
          <cell r="B9945" t="str">
            <v>DANIEL 943 3V H 55CM SVART</v>
          </cell>
        </row>
        <row r="9946">
          <cell r="A9946" t="str">
            <v>YEM9435502</v>
          </cell>
          <cell r="B9946" t="str">
            <v>DANIEL 943 3V H 55CM SVART</v>
          </cell>
        </row>
        <row r="9947">
          <cell r="A9947" t="str">
            <v>YEM9435502</v>
          </cell>
          <cell r="B9947" t="str">
            <v>DANIEL 943 3V H 55CM SVART</v>
          </cell>
        </row>
        <row r="9948">
          <cell r="A9948" t="str">
            <v>YEM9435902</v>
          </cell>
          <cell r="B9948" t="str">
            <v>DANIEL 943 3V H 59CM SVART</v>
          </cell>
        </row>
        <row r="9949">
          <cell r="A9949" t="str">
            <v>YEM9435902</v>
          </cell>
          <cell r="B9949" t="str">
            <v>DANIEL 943 3V H 59CM SVART</v>
          </cell>
        </row>
        <row r="9950">
          <cell r="A9950" t="str">
            <v>YEM9435902</v>
          </cell>
          <cell r="B9950" t="str">
            <v>DANIEL 943 3V H 59CM SVART</v>
          </cell>
        </row>
        <row r="9951">
          <cell r="A9951" t="str">
            <v>YEM2205502</v>
          </cell>
          <cell r="B9951" t="str">
            <v>OSKAR 220 0V H 55CM SVART</v>
          </cell>
        </row>
        <row r="9952">
          <cell r="A9952" t="str">
            <v>YEM2205502</v>
          </cell>
          <cell r="B9952" t="str">
            <v>OSKAR 220 0V H 55CM SVART</v>
          </cell>
        </row>
        <row r="9953">
          <cell r="A9953" t="str">
            <v>YEM2205502</v>
          </cell>
          <cell r="B9953" t="str">
            <v>OSKAR 220 0V H 55CM SVART</v>
          </cell>
        </row>
        <row r="9954">
          <cell r="A9954" t="str">
            <v>Y1C5135102</v>
          </cell>
          <cell r="B9954" t="str">
            <v>APPLE BAY 513 3V D 51 VIT/BLÅ</v>
          </cell>
        </row>
        <row r="9955">
          <cell r="A9955" t="str">
            <v>Y1C5135102</v>
          </cell>
          <cell r="B9955" t="str">
            <v>APPLE BAY 513 3V D 51 VIT/BLÅ</v>
          </cell>
        </row>
        <row r="9956">
          <cell r="A9956" t="str">
            <v>Y1C5135102</v>
          </cell>
          <cell r="B9956" t="str">
            <v>APPLE BAY 513 3V D 51 VIT/BLÅ</v>
          </cell>
        </row>
        <row r="9957">
          <cell r="A9957" t="str">
            <v>Y1C5235102</v>
          </cell>
          <cell r="B9957" t="str">
            <v>APPLE BAY 523 3V H 51 BRUN/BLÅ</v>
          </cell>
        </row>
        <row r="9958">
          <cell r="A9958" t="str">
            <v>Y1C5235102</v>
          </cell>
          <cell r="B9958" t="str">
            <v>APPLE BAY 523 3V H 51 BRUN/BLÅ</v>
          </cell>
        </row>
        <row r="9959">
          <cell r="A9959" t="str">
            <v>Y1C5235102</v>
          </cell>
          <cell r="B9959" t="str">
            <v>APPLE BAY 523 3V H 51 BRUN/BLÅ</v>
          </cell>
        </row>
        <row r="9960">
          <cell r="A9960" t="str">
            <v>Y1D9075105</v>
          </cell>
          <cell r="B9960" t="str">
            <v>HERR 907 7V 51CM BLÅ</v>
          </cell>
        </row>
        <row r="9961">
          <cell r="A9961" t="str">
            <v>Y1D9075105</v>
          </cell>
          <cell r="B9961" t="str">
            <v>HERR 907 7V 51CM BLÅ</v>
          </cell>
        </row>
        <row r="9962">
          <cell r="A9962" t="str">
            <v>Y1D9075105</v>
          </cell>
          <cell r="B9962" t="str">
            <v>HERR 907 7V 51CM BLÅ</v>
          </cell>
        </row>
        <row r="9963">
          <cell r="A9963" t="str">
            <v>Y1D9075505</v>
          </cell>
          <cell r="B9963" t="str">
            <v>HERR 907 7V 55CM BLÅ</v>
          </cell>
        </row>
        <row r="9964">
          <cell r="A9964" t="str">
            <v>Y1D9075505</v>
          </cell>
          <cell r="B9964" t="str">
            <v>HERR 907 7V 55CM BLÅ</v>
          </cell>
        </row>
        <row r="9965">
          <cell r="A9965" t="str">
            <v>Y1D9075505</v>
          </cell>
          <cell r="B9965" t="str">
            <v>HERR 907 7V 55CM BLÅ</v>
          </cell>
        </row>
        <row r="9966">
          <cell r="A9966" t="str">
            <v>Y1D9075905</v>
          </cell>
          <cell r="B9966" t="str">
            <v>HERR 907 7V 59CM BLÅ</v>
          </cell>
        </row>
        <row r="9967">
          <cell r="A9967" t="str">
            <v>Y1D9075905</v>
          </cell>
          <cell r="B9967" t="str">
            <v>HERR 907 7V 59CM BLÅ</v>
          </cell>
        </row>
        <row r="9968">
          <cell r="A9968" t="str">
            <v>Y1D9075905</v>
          </cell>
          <cell r="B9968" t="str">
            <v>HERR 907 7V 59CM BLÅ</v>
          </cell>
        </row>
        <row r="9969">
          <cell r="A9969" t="str">
            <v>Y1D9175105</v>
          </cell>
          <cell r="B9969" t="str">
            <v>DAM 917 7V 51CM LJUS BRUN</v>
          </cell>
        </row>
        <row r="9970">
          <cell r="A9970" t="str">
            <v>Y1D9175105</v>
          </cell>
          <cell r="B9970" t="str">
            <v>DAM 917 7V 51CM LJUS BRUN</v>
          </cell>
        </row>
        <row r="9971">
          <cell r="A9971" t="str">
            <v>Y1D9175105</v>
          </cell>
          <cell r="B9971" t="str">
            <v>DAM 917 7V 51CM LJUS BRUN</v>
          </cell>
        </row>
        <row r="9972">
          <cell r="A9972" t="str">
            <v>Y1D9175505</v>
          </cell>
          <cell r="B9972" t="str">
            <v>DAM 917 7V 55CM LJUS BRUN</v>
          </cell>
        </row>
        <row r="9973">
          <cell r="A9973" t="str">
            <v>Y1D9175505</v>
          </cell>
          <cell r="B9973" t="str">
            <v>DAM 917 7V 55CM LJUS BRUN</v>
          </cell>
        </row>
        <row r="9974">
          <cell r="A9974" t="str">
            <v>Y1D9175505</v>
          </cell>
          <cell r="B9974" t="str">
            <v>DAM 917 7V 55CM LJUS BRUN</v>
          </cell>
        </row>
        <row r="9975">
          <cell r="A9975" t="str">
            <v>Y1D9775105</v>
          </cell>
          <cell r="B9975" t="str">
            <v>DAM 977 7V 51CM SVART KORG</v>
          </cell>
        </row>
        <row r="9976">
          <cell r="A9976" t="str">
            <v>Y1D9775105</v>
          </cell>
          <cell r="B9976" t="str">
            <v>DAM 977 7V 51CM SVART KORG</v>
          </cell>
        </row>
        <row r="9977">
          <cell r="A9977" t="str">
            <v>Y1D9775105</v>
          </cell>
          <cell r="B9977" t="str">
            <v>DAM 977 7V 51CM SVART KORG</v>
          </cell>
        </row>
        <row r="9978">
          <cell r="A9978" t="str">
            <v>Y1D9775106</v>
          </cell>
          <cell r="B9978" t="str">
            <v>DAM 977 7V 51CM LJUS LILA KORG</v>
          </cell>
        </row>
        <row r="9979">
          <cell r="A9979" t="str">
            <v>Y1D9775106</v>
          </cell>
          <cell r="B9979" t="str">
            <v>DAM 977 7V 51CM LJUS LILA KORG</v>
          </cell>
        </row>
        <row r="9980">
          <cell r="A9980" t="str">
            <v>Y1D9775106</v>
          </cell>
          <cell r="B9980" t="str">
            <v>DAM 977 7V 51CM LJUS LILA KORG</v>
          </cell>
        </row>
        <row r="9981">
          <cell r="A9981" t="str">
            <v>Y1D9735105</v>
          </cell>
          <cell r="B9981" t="str">
            <v>DAM 973 3V 51CM VIT KORG</v>
          </cell>
        </row>
        <row r="9982">
          <cell r="A9982" t="str">
            <v>Y1D9735105</v>
          </cell>
          <cell r="B9982" t="str">
            <v>DAM 973 3V 51CM VIT KORG</v>
          </cell>
        </row>
        <row r="9983">
          <cell r="A9983" t="str">
            <v>Y1D9735105</v>
          </cell>
          <cell r="B9983" t="str">
            <v>DAM 973 3V 51CM VIT KORG</v>
          </cell>
        </row>
        <row r="9984">
          <cell r="A9984" t="str">
            <v>Y1D5334305</v>
          </cell>
          <cell r="B9984" t="str">
            <v>FLICK/DAM 533 3V 26" SVART RÖD</v>
          </cell>
        </row>
        <row r="9985">
          <cell r="A9985" t="str">
            <v>Y1D5334305</v>
          </cell>
          <cell r="B9985" t="str">
            <v>FLICK/DAM 533 3V 26" SVART RÖD</v>
          </cell>
        </row>
        <row r="9986">
          <cell r="A9986" t="str">
            <v>Y1D5334305</v>
          </cell>
          <cell r="B9986" t="str">
            <v>FLICK/DAM 533 3V 26" SVART RÖD</v>
          </cell>
        </row>
        <row r="9987">
          <cell r="A9987" t="str">
            <v>Y1D9435105</v>
          </cell>
          <cell r="B9987" t="str">
            <v>HERR 943 3V 51CM SVART</v>
          </cell>
        </row>
        <row r="9988">
          <cell r="A9988" t="str">
            <v>Y1D9435105</v>
          </cell>
          <cell r="B9988" t="str">
            <v>HERR 943 3V 51CM SVART</v>
          </cell>
        </row>
        <row r="9989">
          <cell r="A9989" t="str">
            <v>Y1D9435105</v>
          </cell>
          <cell r="B9989" t="str">
            <v>HERR 943 3V 51CM SVART</v>
          </cell>
        </row>
        <row r="9990">
          <cell r="A9990" t="str">
            <v>Y1D9435505</v>
          </cell>
          <cell r="B9990" t="str">
            <v>HERR 943 3V 55CM SVART</v>
          </cell>
        </row>
        <row r="9991">
          <cell r="A9991" t="str">
            <v>Y1D9435505</v>
          </cell>
          <cell r="B9991" t="str">
            <v>HERR 943 3V 55CM SVART</v>
          </cell>
        </row>
        <row r="9992">
          <cell r="A9992" t="str">
            <v>Y1D9435505</v>
          </cell>
          <cell r="B9992" t="str">
            <v>HERR 943 3V 55CM SVART</v>
          </cell>
        </row>
        <row r="9993">
          <cell r="A9993" t="str">
            <v>Y1D9435905</v>
          </cell>
          <cell r="B9993" t="str">
            <v>HERR 943 3V 59CM SVART</v>
          </cell>
        </row>
        <row r="9994">
          <cell r="A9994" t="str">
            <v>Y1D9435905</v>
          </cell>
          <cell r="B9994" t="str">
            <v>HERR 943 3V 59CM SVART</v>
          </cell>
        </row>
        <row r="9995">
          <cell r="A9995" t="str">
            <v>Y1D9435905</v>
          </cell>
          <cell r="B9995" t="str">
            <v>HERR 943 3V 59CM SVART</v>
          </cell>
        </row>
        <row r="9996">
          <cell r="A9996" t="str">
            <v>Y1D9535105</v>
          </cell>
          <cell r="B9996" t="str">
            <v>DAM 953 3V 51CM RÖD</v>
          </cell>
        </row>
        <row r="9997">
          <cell r="A9997" t="str">
            <v>Y1D9535105</v>
          </cell>
          <cell r="B9997" t="str">
            <v>DAM 953 3V 51CM RÖD</v>
          </cell>
        </row>
        <row r="9998">
          <cell r="A9998" t="str">
            <v>Y1D9535105</v>
          </cell>
          <cell r="B9998" t="str">
            <v>DAM 953 3V 51CM RÖD</v>
          </cell>
        </row>
        <row r="9999">
          <cell r="A9999" t="str">
            <v>YED4002015</v>
          </cell>
          <cell r="B9999" t="str">
            <v>POJK 12" 0-V TITAN</v>
          </cell>
        </row>
        <row r="10000">
          <cell r="A10000" t="str">
            <v>YED4002015</v>
          </cell>
          <cell r="B10000" t="str">
            <v>POJK 12" 0-V TITAN</v>
          </cell>
        </row>
        <row r="10001">
          <cell r="A10001" t="str">
            <v>YED4002015</v>
          </cell>
          <cell r="B10001" t="str">
            <v>POJK 12" 0-V TITAN</v>
          </cell>
        </row>
        <row r="10002">
          <cell r="A10002" t="str">
            <v>YED4012015</v>
          </cell>
          <cell r="B10002" t="str">
            <v>FLICK 12" 0-V LILA</v>
          </cell>
        </row>
        <row r="10003">
          <cell r="A10003" t="str">
            <v>YED4012015</v>
          </cell>
          <cell r="B10003" t="str">
            <v>FLICK 12" 0-V LILA</v>
          </cell>
        </row>
        <row r="10004">
          <cell r="A10004" t="str">
            <v>YED4012015</v>
          </cell>
          <cell r="B10004" t="str">
            <v>FLICK 12" 0-V LILA</v>
          </cell>
        </row>
        <row r="10005">
          <cell r="A10005" t="str">
            <v>YED4202615</v>
          </cell>
          <cell r="B10005" t="str">
            <v>POJK 16" 0-V TITAN</v>
          </cell>
        </row>
        <row r="10006">
          <cell r="A10006" t="str">
            <v>YED4202615</v>
          </cell>
          <cell r="B10006" t="str">
            <v>POJK 16" 0-V TITAN</v>
          </cell>
        </row>
        <row r="10007">
          <cell r="A10007" t="str">
            <v>YED4202615</v>
          </cell>
          <cell r="B10007" t="str">
            <v>POJK 16" 0-V TITAN</v>
          </cell>
        </row>
        <row r="10008">
          <cell r="A10008" t="str">
            <v>YED4302615</v>
          </cell>
          <cell r="B10008" t="str">
            <v>FLICK 16" 0-V LILA</v>
          </cell>
        </row>
        <row r="10009">
          <cell r="A10009" t="str">
            <v>YED4302615</v>
          </cell>
          <cell r="B10009" t="str">
            <v>FLICK 16" 0-V LILA</v>
          </cell>
        </row>
        <row r="10010">
          <cell r="A10010" t="str">
            <v>YED4302615</v>
          </cell>
          <cell r="B10010" t="str">
            <v>FLICK 16" 0-V LILA</v>
          </cell>
        </row>
        <row r="10011">
          <cell r="A10011" t="str">
            <v>YED4033015</v>
          </cell>
          <cell r="B10011" t="str">
            <v>POJK 20" 3 V TITAN</v>
          </cell>
        </row>
        <row r="10012">
          <cell r="A10012" t="str">
            <v>YED4033015</v>
          </cell>
          <cell r="B10012" t="str">
            <v>POJK 20" 3 V TITAN</v>
          </cell>
        </row>
        <row r="10013">
          <cell r="A10013" t="str">
            <v>YED4033015</v>
          </cell>
          <cell r="B10013" t="str">
            <v>POJK 20" 3 V TITAN</v>
          </cell>
        </row>
        <row r="10014">
          <cell r="A10014" t="str">
            <v>YED4533015</v>
          </cell>
          <cell r="B10014" t="str">
            <v>FLICK 20" 3 V LILA</v>
          </cell>
        </row>
        <row r="10015">
          <cell r="A10015" t="str">
            <v>YED4533015</v>
          </cell>
          <cell r="B10015" t="str">
            <v>FLICK 20" 3 V LILA</v>
          </cell>
        </row>
        <row r="10016">
          <cell r="A10016" t="str">
            <v>YED4533015</v>
          </cell>
          <cell r="B10016" t="str">
            <v>FLICK 20" 3 V LILA</v>
          </cell>
        </row>
        <row r="10017">
          <cell r="A10017" t="str">
            <v>Y1C5235502</v>
          </cell>
          <cell r="B10017" t="str">
            <v>APPLE BAY 523 3V H 55 BRUN/BLÅ</v>
          </cell>
        </row>
        <row r="10018">
          <cell r="A10018" t="str">
            <v>Y1C5235502</v>
          </cell>
          <cell r="B10018" t="str">
            <v>APPLE BAY 523 3V H 55 BRUN/BLÅ</v>
          </cell>
        </row>
        <row r="10019">
          <cell r="A10019" t="str">
            <v>Y1C5235502</v>
          </cell>
          <cell r="B10019" t="str">
            <v>APPLE BAY 523 3V H 55 BRUN/BLÅ</v>
          </cell>
        </row>
        <row r="10020">
          <cell r="A10020" t="str">
            <v>YEM2375127</v>
          </cell>
          <cell r="B10020" t="str">
            <v>Katarina 7vxl 51cm grålil korg</v>
          </cell>
        </row>
        <row r="10021">
          <cell r="A10021" t="str">
            <v>YEM2375127</v>
          </cell>
          <cell r="B10021" t="str">
            <v>Katarina 7vxl 51cm grålil korg</v>
          </cell>
        </row>
        <row r="10022">
          <cell r="A10022" t="str">
            <v>YEM2375127</v>
          </cell>
          <cell r="B10022" t="str">
            <v>Katarina 7vxl 51cm grålil korg</v>
          </cell>
        </row>
        <row r="10023">
          <cell r="A10023" t="str">
            <v>Y1C2275601</v>
          </cell>
          <cell r="B10023" t="str">
            <v>BOGE 227 7V H 56CM GRÅ</v>
          </cell>
        </row>
        <row r="10024">
          <cell r="A10024" t="str">
            <v>Y1C2275601</v>
          </cell>
          <cell r="B10024" t="str">
            <v>BOGE 227 7V H 56CM GRÅ</v>
          </cell>
        </row>
        <row r="10025">
          <cell r="A10025" t="str">
            <v>Y1C2275601</v>
          </cell>
          <cell r="B10025" t="str">
            <v>BOGE 227 7V H 56CM GRÅ</v>
          </cell>
        </row>
        <row r="10026">
          <cell r="A10026" t="str">
            <v>Y1C2275602</v>
          </cell>
          <cell r="B10026" t="str">
            <v>BOGE 227 7V H 56CM BRUN</v>
          </cell>
        </row>
        <row r="10027">
          <cell r="A10027" t="str">
            <v>Y1C2275602</v>
          </cell>
          <cell r="B10027" t="str">
            <v>BOGE 227 7V H 56CM BRUN</v>
          </cell>
        </row>
        <row r="10028">
          <cell r="A10028" t="str">
            <v>Y1C2275602</v>
          </cell>
          <cell r="B10028" t="str">
            <v>BOGE 227 7V H 56CM BRUN</v>
          </cell>
        </row>
        <row r="10029">
          <cell r="A10029" t="str">
            <v>Y1C2375101</v>
          </cell>
          <cell r="B10029" t="str">
            <v>SUNNAN 237 7V D 51 SV BR-KORG</v>
          </cell>
        </row>
        <row r="10030">
          <cell r="A10030" t="str">
            <v>Y1C2375101</v>
          </cell>
          <cell r="B10030" t="str">
            <v>SUNNAN 237 7V D 51 SV BR-KORG</v>
          </cell>
        </row>
        <row r="10031">
          <cell r="A10031" t="str">
            <v>Y1C2375101</v>
          </cell>
          <cell r="B10031" t="str">
            <v>SUNNAN 237 7V D 51 SV BR-KORG</v>
          </cell>
        </row>
        <row r="10032">
          <cell r="A10032" t="str">
            <v>Y1C2375102</v>
          </cell>
          <cell r="B10032" t="str">
            <v>SUNNAN 237 7 D 51 CREAM BR-KOR</v>
          </cell>
        </row>
        <row r="10033">
          <cell r="A10033" t="str">
            <v>Y1C2375102</v>
          </cell>
          <cell r="B10033" t="str">
            <v>SUNNAN 237 7 D 51 CREAM BR-KOR</v>
          </cell>
        </row>
        <row r="10034">
          <cell r="A10034" t="str">
            <v>Y1C2375102</v>
          </cell>
          <cell r="B10034" t="str">
            <v>SUNNAN 237 7 D 51 CREAM BR-KOR</v>
          </cell>
        </row>
        <row r="10035">
          <cell r="A10035" t="str">
            <v>Y1C2375103</v>
          </cell>
          <cell r="B10035" t="str">
            <v>SUNNAN 237 7V D 51 RÖD BR-KORG</v>
          </cell>
        </row>
        <row r="10036">
          <cell r="A10036" t="str">
            <v>Y1C2375103</v>
          </cell>
          <cell r="B10036" t="str">
            <v>SUNNAN 237 7V D 51 RÖD BR-KORG</v>
          </cell>
        </row>
        <row r="10037">
          <cell r="A10037" t="str">
            <v>Y1C2375103</v>
          </cell>
          <cell r="B10037" t="str">
            <v>SUNNAN 237 7V D 51 RÖD BR-KORG</v>
          </cell>
        </row>
        <row r="10038">
          <cell r="A10038" t="str">
            <v>Y1C2035601</v>
          </cell>
          <cell r="B10038" t="str">
            <v>VISING 203 3V H 56CM SVART</v>
          </cell>
        </row>
        <row r="10039">
          <cell r="A10039" t="str">
            <v>Y1C2035601</v>
          </cell>
          <cell r="B10039" t="str">
            <v>VISING 203 3V H 56CM SVART</v>
          </cell>
        </row>
        <row r="10040">
          <cell r="A10040" t="str">
            <v>Y1C2035601</v>
          </cell>
          <cell r="B10040" t="str">
            <v>VISING 203 3V H 56CM SVART</v>
          </cell>
        </row>
        <row r="10041">
          <cell r="A10041" t="str">
            <v>Y1C2135101</v>
          </cell>
          <cell r="B10041" t="str">
            <v>GLOMMEN 213 3V D 51CM SV BR-KO</v>
          </cell>
        </row>
        <row r="10042">
          <cell r="A10042" t="str">
            <v>Y1C2135101</v>
          </cell>
          <cell r="B10042" t="str">
            <v>GLOMMEN 213 3V D 51CM SV BR-KO</v>
          </cell>
        </row>
        <row r="10043">
          <cell r="A10043" t="str">
            <v>Y1C2135101</v>
          </cell>
          <cell r="B10043" t="str">
            <v>GLOMMEN 213 3V D 51CM SV BR-KO</v>
          </cell>
        </row>
        <row r="10044">
          <cell r="A10044" t="str">
            <v>Y1C2135102</v>
          </cell>
          <cell r="B10044" t="str">
            <v>GLOMMEN 213 3V D 51 BRUN BR-KO</v>
          </cell>
        </row>
        <row r="10045">
          <cell r="A10045" t="str">
            <v>Y1C2135102</v>
          </cell>
          <cell r="B10045" t="str">
            <v>GLOMMEN 213 3V D 51 BRUN BR-KO</v>
          </cell>
        </row>
        <row r="10046">
          <cell r="A10046" t="str">
            <v>Y1C2135102</v>
          </cell>
          <cell r="B10046" t="str">
            <v>GLOMMEN 213 3V D 51 BRUN BR-KO</v>
          </cell>
        </row>
        <row r="10047">
          <cell r="A10047" t="str">
            <v>Y1C2135103</v>
          </cell>
          <cell r="B10047" t="str">
            <v>GLOMMEN 213 3V D 51 RÖD BR-KOR</v>
          </cell>
        </row>
        <row r="10048">
          <cell r="A10048" t="str">
            <v>Y1C2135103</v>
          </cell>
          <cell r="B10048" t="str">
            <v>GLOMMEN 213 3V D 51 RÖD BR-KOR</v>
          </cell>
        </row>
        <row r="10049">
          <cell r="A10049" t="str">
            <v>Y1C2135103</v>
          </cell>
          <cell r="B10049" t="str">
            <v>GLOMMEN 213 3V D 51 RÖD BR-KOR</v>
          </cell>
        </row>
        <row r="10050">
          <cell r="A10050" t="str">
            <v>Y1C2435601</v>
          </cell>
          <cell r="B10050" t="str">
            <v>KOSTER 243 3V H 56CM GRÅ</v>
          </cell>
        </row>
        <row r="10051">
          <cell r="A10051" t="str">
            <v>Y1C2435601</v>
          </cell>
          <cell r="B10051" t="str">
            <v>KOSTER 243 3V H 56CM GRÅ</v>
          </cell>
        </row>
        <row r="10052">
          <cell r="A10052" t="str">
            <v>Y1C2435601</v>
          </cell>
          <cell r="B10052" t="str">
            <v>KOSTER 243 3V H 56CM GRÅ</v>
          </cell>
        </row>
        <row r="10053">
          <cell r="A10053" t="str">
            <v>Y1C2535101</v>
          </cell>
          <cell r="B10053" t="str">
            <v>TOSTE 253 3V D 51CM SVART KORG</v>
          </cell>
        </row>
        <row r="10054">
          <cell r="A10054" t="str">
            <v>Y1C2535101</v>
          </cell>
          <cell r="B10054" t="str">
            <v>TOSTE 253 3V D 51CM SVART KORG</v>
          </cell>
        </row>
        <row r="10055">
          <cell r="A10055" t="str">
            <v>Y1C2535101</v>
          </cell>
          <cell r="B10055" t="str">
            <v>TOSTE 253 3V D 51CM SVART KORG</v>
          </cell>
        </row>
        <row r="10056">
          <cell r="A10056" t="str">
            <v>Y1C2535102</v>
          </cell>
          <cell r="B10056" t="str">
            <v>TOSTE 253 3V D 51CM CREAM KORG</v>
          </cell>
        </row>
        <row r="10057">
          <cell r="A10057" t="str">
            <v>Y1C2535102</v>
          </cell>
          <cell r="B10057" t="str">
            <v>TOSTE 253 3V D 51CM CREAM KORG</v>
          </cell>
        </row>
        <row r="10058">
          <cell r="A10058" t="str">
            <v>Y1C2535102</v>
          </cell>
          <cell r="B10058" t="str">
            <v>TOSTE 253 3V D 51CM CREAM KORG</v>
          </cell>
        </row>
        <row r="10059">
          <cell r="A10059" t="str">
            <v>Y1C7285102</v>
          </cell>
          <cell r="B10059" t="str">
            <v>TARFEK 728 8V H 51CM SVART</v>
          </cell>
        </row>
        <row r="10060">
          <cell r="A10060" t="str">
            <v>Y1C7285102</v>
          </cell>
          <cell r="B10060" t="str">
            <v>TARFEK 728 8V H 51CM SVART</v>
          </cell>
        </row>
        <row r="10061">
          <cell r="A10061" t="str">
            <v>Y1C7285102</v>
          </cell>
          <cell r="B10061" t="str">
            <v>TARFEK 728 8V H 51CM SVART</v>
          </cell>
        </row>
        <row r="10062">
          <cell r="A10062" t="str">
            <v>Y1C7285502</v>
          </cell>
          <cell r="B10062" t="str">
            <v>TARFEK 728 8V H 55CM SVART</v>
          </cell>
        </row>
        <row r="10063">
          <cell r="A10063" t="str">
            <v>Y1C7285502</v>
          </cell>
          <cell r="B10063" t="str">
            <v>TARFEK 728 8V H 55CM SVART</v>
          </cell>
        </row>
        <row r="10064">
          <cell r="A10064" t="str">
            <v>Y1C7285502</v>
          </cell>
          <cell r="B10064" t="str">
            <v>TARFEK 728 8V H 55CM SVART</v>
          </cell>
        </row>
        <row r="10065">
          <cell r="A10065" t="str">
            <v>Y1C7285902</v>
          </cell>
          <cell r="B10065" t="str">
            <v>TARFEK 728 8V H 59CM SVART</v>
          </cell>
        </row>
        <row r="10066">
          <cell r="A10066" t="str">
            <v>Y1C7285902</v>
          </cell>
          <cell r="B10066" t="str">
            <v>TARFEK 728 8V H 59CM SVART</v>
          </cell>
        </row>
        <row r="10067">
          <cell r="A10067" t="str">
            <v>Y1C7285902</v>
          </cell>
          <cell r="B10067" t="str">
            <v>TARFEK 728 8V H 59CM SVART</v>
          </cell>
        </row>
        <row r="10068">
          <cell r="A10068" t="str">
            <v>Y1C7385103</v>
          </cell>
          <cell r="B10068" t="str">
            <v>RISSA 738 8V D 51CM SVART</v>
          </cell>
        </row>
        <row r="10069">
          <cell r="A10069" t="str">
            <v>Y1C7385103</v>
          </cell>
          <cell r="B10069" t="str">
            <v>RISSA 738 8V D 51CM SVART</v>
          </cell>
        </row>
        <row r="10070">
          <cell r="A10070" t="str">
            <v>Y1C7385103</v>
          </cell>
          <cell r="B10070" t="str">
            <v>RISSA 738 8V D 51CM SVART</v>
          </cell>
        </row>
        <row r="10071">
          <cell r="A10071" t="str">
            <v>Y1C7385104</v>
          </cell>
          <cell r="B10071" t="str">
            <v>RISSA 738 8V D 51CM VIT</v>
          </cell>
        </row>
        <row r="10072">
          <cell r="A10072" t="str">
            <v>Y1C7385104</v>
          </cell>
          <cell r="B10072" t="str">
            <v>RISSA 738 8V D 51CM VIT</v>
          </cell>
        </row>
        <row r="10073">
          <cell r="A10073" t="str">
            <v>Y1C7385104</v>
          </cell>
          <cell r="B10073" t="str">
            <v>RISSA 738 8V D 51CM VIT</v>
          </cell>
        </row>
        <row r="10074">
          <cell r="A10074" t="str">
            <v>Y1C7385503</v>
          </cell>
          <cell r="B10074" t="str">
            <v>RISSA 738 8V D 55CM SVART</v>
          </cell>
        </row>
        <row r="10075">
          <cell r="A10075" t="str">
            <v>Y1C7385503</v>
          </cell>
          <cell r="B10075" t="str">
            <v>RISSA 738 8V D 55CM SVART</v>
          </cell>
        </row>
        <row r="10076">
          <cell r="A10076" t="str">
            <v>Y1C7385503</v>
          </cell>
          <cell r="B10076" t="str">
            <v>RISSA 738 8V D 55CM SVART</v>
          </cell>
        </row>
        <row r="10077">
          <cell r="A10077" t="str">
            <v>Y1C7385504</v>
          </cell>
          <cell r="B10077" t="str">
            <v>RISSA 738 8V D 55CM VIT</v>
          </cell>
        </row>
        <row r="10078">
          <cell r="A10078" t="str">
            <v>Y1C7385504</v>
          </cell>
          <cell r="B10078" t="str">
            <v>RISSA 738 8V D 55CM VIT</v>
          </cell>
        </row>
        <row r="10079">
          <cell r="A10079" t="str">
            <v>Y1C7385504</v>
          </cell>
          <cell r="B10079" t="str">
            <v>RISSA 738 8V D 55CM VIT</v>
          </cell>
        </row>
        <row r="10080">
          <cell r="A10080" t="str">
            <v>Y1C7275103</v>
          </cell>
          <cell r="B10080" t="str">
            <v>OTHALA 727 7V H 51CM BLÅ</v>
          </cell>
        </row>
        <row r="10081">
          <cell r="A10081" t="str">
            <v>Y1C7275103</v>
          </cell>
          <cell r="B10081" t="str">
            <v>OTHALA 727 7V H 51CM BLÅ</v>
          </cell>
        </row>
        <row r="10082">
          <cell r="A10082" t="str">
            <v>Y1C7275103</v>
          </cell>
          <cell r="B10082" t="str">
            <v>OTHALA 727 7V H 51CM BLÅ</v>
          </cell>
        </row>
        <row r="10083">
          <cell r="A10083" t="str">
            <v>Y1C7275104</v>
          </cell>
          <cell r="B10083" t="str">
            <v>OTHALA 727 7V H 51CM GRÅ</v>
          </cell>
        </row>
        <row r="10084">
          <cell r="A10084" t="str">
            <v>Y1C7275104</v>
          </cell>
          <cell r="B10084" t="str">
            <v>OTHALA 727 7V H 51CM GRÅ</v>
          </cell>
        </row>
        <row r="10085">
          <cell r="A10085" t="str">
            <v>Y1C7275104</v>
          </cell>
          <cell r="B10085" t="str">
            <v>OTHALA 727 7V H 51CM GRÅ</v>
          </cell>
        </row>
        <row r="10086">
          <cell r="A10086" t="str">
            <v>Y1C7275503</v>
          </cell>
          <cell r="B10086" t="str">
            <v>OTHALA 727 7V H 55CM BLÅ</v>
          </cell>
        </row>
        <row r="10087">
          <cell r="A10087" t="str">
            <v>Y1C7275503</v>
          </cell>
          <cell r="B10087" t="str">
            <v>OTHALA 727 7V H 55CM BLÅ</v>
          </cell>
        </row>
        <row r="10088">
          <cell r="A10088" t="str">
            <v>Y1C7275503</v>
          </cell>
          <cell r="B10088" t="str">
            <v>OTHALA 727 7V H 55CM BLÅ</v>
          </cell>
        </row>
        <row r="10089">
          <cell r="A10089" t="str">
            <v>Y1C7275504</v>
          </cell>
          <cell r="B10089" t="str">
            <v>OTHALA 727 7V H 55CM GRÅ</v>
          </cell>
        </row>
        <row r="10090">
          <cell r="A10090" t="str">
            <v>Y1C7275504</v>
          </cell>
          <cell r="B10090" t="str">
            <v>OTHALA 727 7V H 55CM GRÅ</v>
          </cell>
        </row>
        <row r="10091">
          <cell r="A10091" t="str">
            <v>Y1C7275504</v>
          </cell>
          <cell r="B10091" t="str">
            <v>OTHALA 727 7V H 55CM GRÅ</v>
          </cell>
        </row>
        <row r="10092">
          <cell r="A10092" t="str">
            <v>Y1C7275903</v>
          </cell>
          <cell r="B10092" t="str">
            <v>OTHALA 727 7V H 59CM BLÅ</v>
          </cell>
        </row>
        <row r="10093">
          <cell r="A10093" t="str">
            <v>Y1C7275903</v>
          </cell>
          <cell r="B10093" t="str">
            <v>OTHALA 727 7V H 59CM BLÅ</v>
          </cell>
        </row>
        <row r="10094">
          <cell r="A10094" t="str">
            <v>Y1C7275903</v>
          </cell>
          <cell r="B10094" t="str">
            <v>OTHALA 727 7V H 59CM BLÅ</v>
          </cell>
        </row>
        <row r="10095">
          <cell r="A10095" t="str">
            <v>Y1C7275904</v>
          </cell>
          <cell r="B10095" t="str">
            <v>OTHALA 727 7V H 59CM GRÅ</v>
          </cell>
        </row>
        <row r="10096">
          <cell r="A10096" t="str">
            <v>Y1C7275904</v>
          </cell>
          <cell r="B10096" t="str">
            <v>OTHALA 727 7V H 59CM GRÅ</v>
          </cell>
        </row>
        <row r="10097">
          <cell r="A10097" t="str">
            <v>Y1C7275904</v>
          </cell>
          <cell r="B10097" t="str">
            <v>OTHALA 727 7V H 59CM GRÅ</v>
          </cell>
        </row>
        <row r="10098">
          <cell r="A10098" t="str">
            <v>Y1C7375104</v>
          </cell>
          <cell r="B10098" t="str">
            <v>BJORK 737 7V D 51CM BLÅ</v>
          </cell>
        </row>
        <row r="10099">
          <cell r="A10099" t="str">
            <v>Y1C7375104</v>
          </cell>
          <cell r="B10099" t="str">
            <v>BJORK 737 7V D 51CM BLÅ</v>
          </cell>
        </row>
        <row r="10100">
          <cell r="A10100" t="str">
            <v>Y1C7375104</v>
          </cell>
          <cell r="B10100" t="str">
            <v>BJORK 737 7V D 51CM BLÅ</v>
          </cell>
        </row>
        <row r="10101">
          <cell r="A10101" t="str">
            <v>Y1C7375105</v>
          </cell>
          <cell r="B10101" t="str">
            <v>BJORK 737 7V D 51CM SVART</v>
          </cell>
        </row>
        <row r="10102">
          <cell r="A10102" t="str">
            <v>Y1C7375105</v>
          </cell>
          <cell r="B10102" t="str">
            <v>BJORK 737 7V D 51CM SVART</v>
          </cell>
        </row>
        <row r="10103">
          <cell r="A10103" t="str">
            <v>Y1C7375105</v>
          </cell>
          <cell r="B10103" t="str">
            <v>BJORK 737 7V D 51CM SVART</v>
          </cell>
        </row>
        <row r="10104">
          <cell r="A10104" t="str">
            <v>Y1C7375106</v>
          </cell>
          <cell r="B10104" t="str">
            <v>BJORK 737 7V D 51CM RÖD</v>
          </cell>
        </row>
        <row r="10105">
          <cell r="A10105" t="str">
            <v>Y1C7375106</v>
          </cell>
          <cell r="B10105" t="str">
            <v>BJORK 737 7V D 51CM RÖD</v>
          </cell>
        </row>
        <row r="10106">
          <cell r="A10106" t="str">
            <v>Y1C7375106</v>
          </cell>
          <cell r="B10106" t="str">
            <v>BJORK 737 7V D 51CM RÖD</v>
          </cell>
        </row>
        <row r="10107">
          <cell r="A10107" t="str">
            <v>Y1C7375504</v>
          </cell>
          <cell r="B10107" t="str">
            <v>BJORK 737 7V D 55CM BLÅ</v>
          </cell>
        </row>
        <row r="10108">
          <cell r="A10108" t="str">
            <v>Y1C7375504</v>
          </cell>
          <cell r="B10108" t="str">
            <v>BJORK 737 7V D 55CM BLÅ</v>
          </cell>
        </row>
        <row r="10109">
          <cell r="A10109" t="str">
            <v>Y1C7375504</v>
          </cell>
          <cell r="B10109" t="str">
            <v>BJORK 737 7V D 55CM BLÅ</v>
          </cell>
        </row>
        <row r="10110">
          <cell r="A10110" t="str">
            <v>Y1C7375505</v>
          </cell>
          <cell r="B10110" t="str">
            <v>BJORK 737 7V D 55CM SVART</v>
          </cell>
        </row>
        <row r="10111">
          <cell r="A10111" t="str">
            <v>Y1C7375505</v>
          </cell>
          <cell r="B10111" t="str">
            <v>BJORK 737 7V D 55CM SVART</v>
          </cell>
        </row>
        <row r="10112">
          <cell r="A10112" t="str">
            <v>Y1C7375505</v>
          </cell>
          <cell r="B10112" t="str">
            <v>BJORK 737 7V D 55CM SVART</v>
          </cell>
        </row>
        <row r="10113">
          <cell r="A10113" t="str">
            <v>Y1C7375506</v>
          </cell>
          <cell r="B10113" t="str">
            <v>BJORK 737 7V D 55CM RÖD</v>
          </cell>
        </row>
        <row r="10114">
          <cell r="A10114" t="str">
            <v>Y1C7375506</v>
          </cell>
          <cell r="B10114" t="str">
            <v>BJORK 737 7V D 55CM RÖD</v>
          </cell>
        </row>
        <row r="10115">
          <cell r="A10115" t="str">
            <v>Y1C7375506</v>
          </cell>
          <cell r="B10115" t="str">
            <v>BJORK 737 7V D 55CM RÖD</v>
          </cell>
        </row>
        <row r="10116">
          <cell r="A10116" t="str">
            <v>Y1C9035103</v>
          </cell>
          <cell r="B10116" t="str">
            <v>LINNÉ 903 3V H 51CM SVART</v>
          </cell>
        </row>
        <row r="10117">
          <cell r="A10117" t="str">
            <v>Y1C9035103</v>
          </cell>
          <cell r="B10117" t="str">
            <v>LINNÉ 903 3V H 51CM SVART</v>
          </cell>
        </row>
        <row r="10118">
          <cell r="A10118" t="str">
            <v>Y1C9035103</v>
          </cell>
          <cell r="B10118" t="str">
            <v>LINNÉ 903 3V H 51CM SVART</v>
          </cell>
        </row>
        <row r="10119">
          <cell r="A10119" t="str">
            <v>Y1C9035104</v>
          </cell>
          <cell r="B10119" t="str">
            <v>LINNÉ 903 3V H 51CM BLÅ</v>
          </cell>
        </row>
        <row r="10120">
          <cell r="A10120" t="str">
            <v>Y1C9035104</v>
          </cell>
          <cell r="B10120" t="str">
            <v>LINNÉ 903 3V H 51CM BLÅ</v>
          </cell>
        </row>
        <row r="10121">
          <cell r="A10121" t="str">
            <v>Y1C9035104</v>
          </cell>
          <cell r="B10121" t="str">
            <v>LINNÉ 903 3V H 51CM BLÅ</v>
          </cell>
        </row>
        <row r="10122">
          <cell r="A10122" t="str">
            <v>Y1C9035503</v>
          </cell>
          <cell r="B10122" t="str">
            <v>LINNÉ 903 3V H 55CM SVART</v>
          </cell>
        </row>
        <row r="10123">
          <cell r="A10123" t="str">
            <v>Y1C9035503</v>
          </cell>
          <cell r="B10123" t="str">
            <v>LINNÉ 903 3V H 55CM SVART</v>
          </cell>
        </row>
        <row r="10124">
          <cell r="A10124" t="str">
            <v>Y1C9035503</v>
          </cell>
          <cell r="B10124" t="str">
            <v>LINNÉ 903 3V H 55CM SVART</v>
          </cell>
        </row>
        <row r="10125">
          <cell r="A10125" t="str">
            <v>Y1C9035504</v>
          </cell>
          <cell r="B10125" t="str">
            <v>LINNÉ 903 3V H 55CM BLÅ</v>
          </cell>
        </row>
        <row r="10126">
          <cell r="A10126" t="str">
            <v>Y1C9035504</v>
          </cell>
          <cell r="B10126" t="str">
            <v>LINNÉ 903 3V H 55CM BLÅ</v>
          </cell>
        </row>
        <row r="10127">
          <cell r="A10127" t="str">
            <v>Y1C9035504</v>
          </cell>
          <cell r="B10127" t="str">
            <v>LINNÉ 903 3V H 55CM BLÅ</v>
          </cell>
        </row>
        <row r="10128">
          <cell r="A10128" t="str">
            <v>Y1C9035903</v>
          </cell>
          <cell r="B10128" t="str">
            <v>LINNÉ 903 3V H 59CM SVART</v>
          </cell>
        </row>
        <row r="10129">
          <cell r="A10129" t="str">
            <v>Y1C9035903</v>
          </cell>
          <cell r="B10129" t="str">
            <v>LINNÉ 903 3V H 59CM SVART</v>
          </cell>
        </row>
        <row r="10130">
          <cell r="A10130" t="str">
            <v>Y1C9035903</v>
          </cell>
          <cell r="B10130" t="str">
            <v>LINNÉ 903 3V H 59CM SVART</v>
          </cell>
        </row>
        <row r="10131">
          <cell r="A10131" t="str">
            <v>Y1C9035904</v>
          </cell>
          <cell r="B10131" t="str">
            <v>LINNÉ 903 3V H 59CM BLÅ</v>
          </cell>
        </row>
        <row r="10132">
          <cell r="A10132" t="str">
            <v>Y1C9035904</v>
          </cell>
          <cell r="B10132" t="str">
            <v>LINNÉ 903 3V H 59CM BLÅ</v>
          </cell>
        </row>
        <row r="10133">
          <cell r="A10133" t="str">
            <v>Y1C9035904</v>
          </cell>
          <cell r="B10133" t="str">
            <v>LINNÉ 903 3V H 59CM BLÅ</v>
          </cell>
        </row>
        <row r="10134">
          <cell r="A10134" t="str">
            <v>Y1C9075101</v>
          </cell>
          <cell r="B10134" t="str">
            <v>CASTOR 907 7V H 51CM BRUN</v>
          </cell>
        </row>
        <row r="10135">
          <cell r="A10135" t="str">
            <v>Y1C9075101</v>
          </cell>
          <cell r="B10135" t="str">
            <v>CASTOR 907 7V H 51CM BRUN</v>
          </cell>
        </row>
        <row r="10136">
          <cell r="A10136" t="str">
            <v>Y1C9075101</v>
          </cell>
          <cell r="B10136" t="str">
            <v>CASTOR 907 7V H 51CM BRUN</v>
          </cell>
        </row>
        <row r="10137">
          <cell r="A10137" t="str">
            <v>Y1C9075102</v>
          </cell>
          <cell r="B10137" t="str">
            <v>CASTOR 907 7V H 51CM VIT</v>
          </cell>
        </row>
        <row r="10138">
          <cell r="A10138" t="str">
            <v>Y1C9075102</v>
          </cell>
          <cell r="B10138" t="str">
            <v>CASTOR 907 7V H 51CM VIT</v>
          </cell>
        </row>
        <row r="10139">
          <cell r="A10139" t="str">
            <v>Y1C9075102</v>
          </cell>
          <cell r="B10139" t="str">
            <v>CASTOR 907 7V H 51CM VIT</v>
          </cell>
        </row>
        <row r="10140">
          <cell r="A10140" t="str">
            <v>Y1C9075501</v>
          </cell>
          <cell r="B10140" t="str">
            <v>CASTOR 907 7V H 55CM BRUN</v>
          </cell>
        </row>
        <row r="10141">
          <cell r="A10141" t="str">
            <v>Y1C9075501</v>
          </cell>
          <cell r="B10141" t="str">
            <v>CASTOR 907 7V H 55CM BRUN</v>
          </cell>
        </row>
        <row r="10142">
          <cell r="A10142" t="str">
            <v>Y1C9075501</v>
          </cell>
          <cell r="B10142" t="str">
            <v>CASTOR 907 7V H 55CM BRUN</v>
          </cell>
        </row>
        <row r="10143">
          <cell r="A10143" t="str">
            <v>Y1C9075502</v>
          </cell>
          <cell r="B10143" t="str">
            <v>CASTOR 907 7V H 55CM VIT</v>
          </cell>
        </row>
        <row r="10144">
          <cell r="A10144" t="str">
            <v>Y1C9075502</v>
          </cell>
          <cell r="B10144" t="str">
            <v>CASTOR 907 7V H 55CM VIT</v>
          </cell>
        </row>
        <row r="10145">
          <cell r="A10145" t="str">
            <v>Y1C9075502</v>
          </cell>
          <cell r="B10145" t="str">
            <v>CASTOR 907 7V H 55CM VIT</v>
          </cell>
        </row>
        <row r="10146">
          <cell r="A10146" t="str">
            <v>Y1C9075901</v>
          </cell>
          <cell r="B10146" t="str">
            <v>CASTOR 907 7V H 59CM BRUN</v>
          </cell>
        </row>
        <row r="10147">
          <cell r="A10147" t="str">
            <v>Y1C9075901</v>
          </cell>
          <cell r="B10147" t="str">
            <v>CASTOR 907 7V H 59CM BRUN</v>
          </cell>
        </row>
        <row r="10148">
          <cell r="A10148" t="str">
            <v>Y1C9075901</v>
          </cell>
          <cell r="B10148" t="str">
            <v>CASTOR 907 7V H 59CM BRUN</v>
          </cell>
        </row>
        <row r="10149">
          <cell r="A10149" t="str">
            <v>Y1C9075902</v>
          </cell>
          <cell r="B10149" t="str">
            <v>CASTOR 907 7V H 59CM VIT</v>
          </cell>
        </row>
        <row r="10150">
          <cell r="A10150" t="str">
            <v>Y1C9075902</v>
          </cell>
          <cell r="B10150" t="str">
            <v>CASTOR 907 7V H 59CM VIT</v>
          </cell>
        </row>
        <row r="10151">
          <cell r="A10151" t="str">
            <v>Y1C9075902</v>
          </cell>
          <cell r="B10151" t="str">
            <v>CASTOR 907 7V H 59CM VIT</v>
          </cell>
        </row>
        <row r="10152">
          <cell r="A10152" t="str">
            <v>Y1C9535102</v>
          </cell>
          <cell r="B10152" t="str">
            <v>MAJA 953 3V D 51CM VIT SR-KORG</v>
          </cell>
        </row>
        <row r="10153">
          <cell r="A10153" t="str">
            <v>Y1C9535102</v>
          </cell>
          <cell r="B10153" t="str">
            <v>MAJA 953 3V D 51CM VIT SR-KORG</v>
          </cell>
        </row>
        <row r="10154">
          <cell r="A10154" t="str">
            <v>Y1C9535102</v>
          </cell>
          <cell r="B10154" t="str">
            <v>MAJA 953 3V D 51CM VIT SR-KORG</v>
          </cell>
        </row>
        <row r="10155">
          <cell r="A10155" t="str">
            <v>Y1C9535103</v>
          </cell>
          <cell r="B10155" t="str">
            <v>MAJA 953 3V D 51CM RÖD SR-KORG</v>
          </cell>
        </row>
        <row r="10156">
          <cell r="A10156" t="str">
            <v>Y1C9535103</v>
          </cell>
          <cell r="B10156" t="str">
            <v>MAJA 953 3V D 51CM RÖD SR-KORG</v>
          </cell>
        </row>
        <row r="10157">
          <cell r="A10157" t="str">
            <v>Y1C9535103</v>
          </cell>
          <cell r="B10157" t="str">
            <v>MAJA 953 3V D 51CM RÖD SR-KORG</v>
          </cell>
        </row>
        <row r="10158">
          <cell r="A10158" t="str">
            <v>Y1C9574701</v>
          </cell>
          <cell r="B10158" t="str">
            <v>TOVE 957 7V D 47CM SV SR-KORG</v>
          </cell>
        </row>
        <row r="10159">
          <cell r="A10159" t="str">
            <v>Y1C9574701</v>
          </cell>
          <cell r="B10159" t="str">
            <v>TOVE 957 7V D 47CM SV SR-KORG</v>
          </cell>
        </row>
        <row r="10160">
          <cell r="A10160" t="str">
            <v>Y1C9574701</v>
          </cell>
          <cell r="B10160" t="str">
            <v>TOVE 957 7V D 47CM SV SR-KORG</v>
          </cell>
        </row>
        <row r="10161">
          <cell r="A10161" t="str">
            <v>Y1C9574702</v>
          </cell>
          <cell r="B10161" t="str">
            <v>TOVE 957 7V D 47CM VIT VR-KORG</v>
          </cell>
        </row>
        <row r="10162">
          <cell r="A10162" t="str">
            <v>Y1C9574702</v>
          </cell>
          <cell r="B10162" t="str">
            <v>TOVE 957 7V D 47CM VIT VR-KORG</v>
          </cell>
        </row>
        <row r="10163">
          <cell r="A10163" t="str">
            <v>Y1C9574702</v>
          </cell>
          <cell r="B10163" t="str">
            <v>TOVE 957 7V D 47CM VIT VR-KORG</v>
          </cell>
        </row>
        <row r="10164">
          <cell r="A10164" t="str">
            <v>Y1C9575101</v>
          </cell>
          <cell r="B10164" t="str">
            <v>TOVE 957 7V D 51CM SV SR-KORG</v>
          </cell>
        </row>
        <row r="10165">
          <cell r="A10165" t="str">
            <v>Y1C9575101</v>
          </cell>
          <cell r="B10165" t="str">
            <v>TOVE 957 7V D 51CM SV SR-KORG</v>
          </cell>
        </row>
        <row r="10166">
          <cell r="A10166" t="str">
            <v>Y1C9575101</v>
          </cell>
          <cell r="B10166" t="str">
            <v>TOVE 957 7V D 51CM SV SR-KORG</v>
          </cell>
        </row>
        <row r="10167">
          <cell r="A10167" t="str">
            <v>Y1C9575102</v>
          </cell>
          <cell r="B10167" t="str">
            <v>TOVE 957 7V D 51CM VIT VR-KORG</v>
          </cell>
        </row>
        <row r="10168">
          <cell r="A10168" t="str">
            <v>Y1C9575102</v>
          </cell>
          <cell r="B10168" t="str">
            <v>TOVE 957 7V D 51CM VIT VR-KORG</v>
          </cell>
        </row>
        <row r="10169">
          <cell r="A10169" t="str">
            <v>Y1C9575102</v>
          </cell>
          <cell r="B10169" t="str">
            <v>TOVE 957 7V D 51CM VIT VR-KORG</v>
          </cell>
        </row>
        <row r="10170">
          <cell r="A10170" t="str">
            <v>Y1C9575103</v>
          </cell>
          <cell r="B10170" t="str">
            <v>TOVE 957 7V D 51 LILA SR-KORG</v>
          </cell>
        </row>
        <row r="10171">
          <cell r="A10171" t="str">
            <v>Y1C9575103</v>
          </cell>
          <cell r="B10171" t="str">
            <v>TOVE 957 7V D 51 LILA SR-KORG</v>
          </cell>
        </row>
        <row r="10172">
          <cell r="A10172" t="str">
            <v>Y1C9575103</v>
          </cell>
          <cell r="B10172" t="str">
            <v>TOVE 957 7V D 51 LILA SR-KORG</v>
          </cell>
        </row>
        <row r="10173">
          <cell r="A10173" t="str">
            <v>Y1C9575501</v>
          </cell>
          <cell r="B10173" t="str">
            <v>TOVE 957 7V D 55CM SV SR-KORG</v>
          </cell>
        </row>
        <row r="10174">
          <cell r="A10174" t="str">
            <v>Y1C9575501</v>
          </cell>
          <cell r="B10174" t="str">
            <v>TOVE 957 7V D 55CM SV SR-KORG</v>
          </cell>
        </row>
        <row r="10175">
          <cell r="A10175" t="str">
            <v>Y1C9575501</v>
          </cell>
          <cell r="B10175" t="str">
            <v>TOVE 957 7V D 55CM SV SR-KORG</v>
          </cell>
        </row>
        <row r="10176">
          <cell r="A10176" t="str">
            <v>Y1C9135103</v>
          </cell>
          <cell r="B10176" t="str">
            <v>DANA 913 3V D 51CM SVART KORG</v>
          </cell>
        </row>
        <row r="10177">
          <cell r="A10177" t="str">
            <v>Y1C9135103</v>
          </cell>
          <cell r="B10177" t="str">
            <v>DANA 913 3V D 51CM SVART KORG</v>
          </cell>
        </row>
        <row r="10178">
          <cell r="A10178" t="str">
            <v>Y1C9135103</v>
          </cell>
          <cell r="B10178" t="str">
            <v>DANA 913 3V D 51CM SVART KORG</v>
          </cell>
        </row>
        <row r="10179">
          <cell r="A10179" t="str">
            <v>Y1C9135104</v>
          </cell>
          <cell r="B10179" t="str">
            <v>DANA 913 3V D 51CM ROSA KORG</v>
          </cell>
        </row>
        <row r="10180">
          <cell r="A10180" t="str">
            <v>Y1C9135104</v>
          </cell>
          <cell r="B10180" t="str">
            <v>DANA 913 3V D 51CM ROSA KORG</v>
          </cell>
        </row>
        <row r="10181">
          <cell r="A10181" t="str">
            <v>Y1C9135104</v>
          </cell>
          <cell r="B10181" t="str">
            <v>DANA 913 3V D 51CM ROSA KORG</v>
          </cell>
        </row>
        <row r="10182">
          <cell r="A10182" t="str">
            <v>Y1C9175101</v>
          </cell>
          <cell r="B10182" t="str">
            <v>SVEA 917 7V D 51CM BRUN KORG</v>
          </cell>
        </row>
        <row r="10183">
          <cell r="A10183" t="str">
            <v>Y1C9175101</v>
          </cell>
          <cell r="B10183" t="str">
            <v>SVEA 917 7V D 51CM BRUN KORG</v>
          </cell>
        </row>
        <row r="10184">
          <cell r="A10184" t="str">
            <v>Y1C9175101</v>
          </cell>
          <cell r="B10184" t="str">
            <v>SVEA 917 7V D 51CM BRUN KORG</v>
          </cell>
        </row>
        <row r="10185">
          <cell r="A10185" t="str">
            <v>Y1C9175102</v>
          </cell>
          <cell r="B10185" t="str">
            <v>SVEA 917 7V D 51CM RÖD KORG</v>
          </cell>
        </row>
        <row r="10186">
          <cell r="A10186" t="str">
            <v>Y1C9175102</v>
          </cell>
          <cell r="B10186" t="str">
            <v>SVEA 917 7V D 51CM RÖD KORG</v>
          </cell>
        </row>
        <row r="10187">
          <cell r="A10187" t="str">
            <v>Y1C9175102</v>
          </cell>
          <cell r="B10187" t="str">
            <v>SVEA 917 7V D 51CM RÖD KORG</v>
          </cell>
        </row>
        <row r="10188">
          <cell r="A10188" t="str">
            <v>Y1C9085101</v>
          </cell>
          <cell r="B10188" t="str">
            <v>VIKTOR 908 8V H 51CM GRÅ</v>
          </cell>
        </row>
        <row r="10189">
          <cell r="A10189" t="str">
            <v>Y1C9085101</v>
          </cell>
          <cell r="B10189" t="str">
            <v>VIKTOR 908 8V H 51CM GRÅ</v>
          </cell>
        </row>
        <row r="10190">
          <cell r="A10190" t="str">
            <v>Y1C9085101</v>
          </cell>
          <cell r="B10190" t="str">
            <v>VIKTOR 908 8V H 51CM GRÅ</v>
          </cell>
        </row>
        <row r="10191">
          <cell r="A10191" t="str">
            <v>Y1C9085501</v>
          </cell>
          <cell r="B10191" t="str">
            <v>VIKTOR 908 8V H 55CM GRÅ</v>
          </cell>
        </row>
        <row r="10192">
          <cell r="A10192" t="str">
            <v>Y1C9085501</v>
          </cell>
          <cell r="B10192" t="str">
            <v>VIKTOR 908 8V H 55CM GRÅ</v>
          </cell>
        </row>
        <row r="10193">
          <cell r="A10193" t="str">
            <v>Y1C9085501</v>
          </cell>
          <cell r="B10193" t="str">
            <v>VIKTOR 908 8V H 55CM GRÅ</v>
          </cell>
        </row>
        <row r="10194">
          <cell r="A10194" t="str">
            <v>Y1C9085901</v>
          </cell>
          <cell r="B10194" t="str">
            <v>VIKTOR 908 8V H 59CM GRÅ</v>
          </cell>
        </row>
        <row r="10195">
          <cell r="A10195" t="str">
            <v>Y1C9085901</v>
          </cell>
          <cell r="B10195" t="str">
            <v>VIKTOR 908 8V H 59CM GRÅ</v>
          </cell>
        </row>
        <row r="10196">
          <cell r="A10196" t="str">
            <v>Y1C9085901</v>
          </cell>
          <cell r="B10196" t="str">
            <v>VIKTOR 908 8V H 59CM GRÅ</v>
          </cell>
        </row>
        <row r="10197">
          <cell r="A10197" t="str">
            <v>Y1C9585101</v>
          </cell>
          <cell r="B10197" t="str">
            <v>ALMA 958 8V D 51CM RÖD VR-KORG</v>
          </cell>
        </row>
        <row r="10198">
          <cell r="A10198" t="str">
            <v>Y1C9585101</v>
          </cell>
          <cell r="B10198" t="str">
            <v>ALMA 958 8V D 51CM RÖD VR-KORG</v>
          </cell>
        </row>
        <row r="10199">
          <cell r="A10199" t="str">
            <v>Y1C9585101</v>
          </cell>
          <cell r="B10199" t="str">
            <v>ALMA 958 8V D 51CM RÖD VR-KORG</v>
          </cell>
        </row>
        <row r="10200">
          <cell r="A10200" t="str">
            <v>Y1C9585501</v>
          </cell>
          <cell r="B10200" t="str">
            <v>ALMA 958 8V D 55CM RÖD VR-KORG</v>
          </cell>
        </row>
        <row r="10201">
          <cell r="A10201" t="str">
            <v>Y1C9585501</v>
          </cell>
          <cell r="B10201" t="str">
            <v>ALMA 958 8V D 55CM RÖD VR-KORG</v>
          </cell>
        </row>
        <row r="10202">
          <cell r="A10202" t="str">
            <v>Y1C9585501</v>
          </cell>
          <cell r="B10202" t="str">
            <v>ALMA 958 8V D 55CM RÖD VR-KORG</v>
          </cell>
        </row>
        <row r="10203">
          <cell r="A10203" t="str">
            <v>Y1C9076201</v>
          </cell>
          <cell r="B10203" t="str">
            <v>CASTOR 907 7V H 62CM BRUN</v>
          </cell>
        </row>
        <row r="10204">
          <cell r="A10204" t="str">
            <v>Y1C9076201</v>
          </cell>
          <cell r="B10204" t="str">
            <v>CASTOR 907 7V H 62CM BRUN</v>
          </cell>
        </row>
        <row r="10205">
          <cell r="A10205" t="str">
            <v>Y1C9076201</v>
          </cell>
          <cell r="B10205" t="str">
            <v>CASTOR 907 7V H 62CM BRUN</v>
          </cell>
        </row>
        <row r="10206">
          <cell r="A10206" t="str">
            <v>Y1C1244302</v>
          </cell>
          <cell r="B10206" t="str">
            <v>NJORD 124 24V H 43 SVART</v>
          </cell>
        </row>
        <row r="10207">
          <cell r="A10207" t="str">
            <v>Y1C1244302</v>
          </cell>
          <cell r="B10207" t="str">
            <v>NJORD 124 24V H 43 SVART</v>
          </cell>
        </row>
        <row r="10208">
          <cell r="A10208" t="str">
            <v>Y1C1244302</v>
          </cell>
          <cell r="B10208" t="str">
            <v>NJORD 124 24V H 43 SVART</v>
          </cell>
        </row>
        <row r="10209">
          <cell r="A10209" t="str">
            <v>Y1C1344302</v>
          </cell>
          <cell r="B10209" t="str">
            <v>ATLA 134 24V D 43 VIT</v>
          </cell>
        </row>
        <row r="10210">
          <cell r="A10210" t="str">
            <v>Y1C1344302</v>
          </cell>
          <cell r="B10210" t="str">
            <v>ATLA 134 24V D 43 VIT</v>
          </cell>
        </row>
        <row r="10211">
          <cell r="A10211" t="str">
            <v>Y1C1344302</v>
          </cell>
          <cell r="B10211" t="str">
            <v>ATLA 134 24V D 43 VIT</v>
          </cell>
        </row>
        <row r="10212">
          <cell r="A10212" t="str">
            <v>Y1C1444302</v>
          </cell>
          <cell r="B10212" t="str">
            <v>BJARKE 124 24V H 43 SVART</v>
          </cell>
        </row>
        <row r="10213">
          <cell r="A10213" t="str">
            <v>Y1C1444302</v>
          </cell>
          <cell r="B10213" t="str">
            <v>BJARKE 124 24V H 43 SVART</v>
          </cell>
        </row>
        <row r="10214">
          <cell r="A10214" t="str">
            <v>Y1C1444302</v>
          </cell>
          <cell r="B10214" t="str">
            <v>BJARKE 124 24V H 43 SVART</v>
          </cell>
        </row>
        <row r="10215">
          <cell r="A10215" t="str">
            <v>Y1C1544302</v>
          </cell>
          <cell r="B10215" t="str">
            <v>FEIMA 154 24V D 43 RÖD</v>
          </cell>
        </row>
        <row r="10216">
          <cell r="A10216" t="str">
            <v>Y1C1544302</v>
          </cell>
          <cell r="B10216" t="str">
            <v>FEIMA 154 24V D 43 RÖD</v>
          </cell>
        </row>
        <row r="10217">
          <cell r="A10217" t="str">
            <v>Y1C1544302</v>
          </cell>
          <cell r="B10217" t="str">
            <v>FEIMA 154 24V D 43 RÖD</v>
          </cell>
        </row>
        <row r="10218">
          <cell r="A10218" t="str">
            <v>Y1C1244702</v>
          </cell>
          <cell r="B10218" t="str">
            <v>NJORD 124 24V H 47 SVART</v>
          </cell>
        </row>
        <row r="10219">
          <cell r="A10219" t="str">
            <v>Y1C1244702</v>
          </cell>
          <cell r="B10219" t="str">
            <v>NJORD 124 24V H 47 SVART</v>
          </cell>
        </row>
        <row r="10220">
          <cell r="A10220" t="str">
            <v>Y1C1244702</v>
          </cell>
          <cell r="B10220" t="str">
            <v>NJORD 124 24V H 47 SVART</v>
          </cell>
        </row>
        <row r="10221">
          <cell r="A10221" t="str">
            <v>Y1C1245102</v>
          </cell>
          <cell r="B10221" t="str">
            <v>NJORD 124 24V H 51 SVART</v>
          </cell>
        </row>
        <row r="10222">
          <cell r="A10222" t="str">
            <v>Y1C1245102</v>
          </cell>
          <cell r="B10222" t="str">
            <v>NJORD 124 24V H 51 SVART</v>
          </cell>
        </row>
        <row r="10223">
          <cell r="A10223" t="str">
            <v>Y1C1245102</v>
          </cell>
          <cell r="B10223" t="str">
            <v>NJORD 124 24V H 51 SVART</v>
          </cell>
        </row>
        <row r="10224">
          <cell r="A10224" t="str">
            <v>Y1C1344702</v>
          </cell>
          <cell r="B10224" t="str">
            <v>ATLA 134 24V D 47 VIT</v>
          </cell>
        </row>
        <row r="10225">
          <cell r="A10225" t="str">
            <v>Y1C1344702</v>
          </cell>
          <cell r="B10225" t="str">
            <v>ATLA 134 24V D 47 VIT</v>
          </cell>
        </row>
        <row r="10226">
          <cell r="A10226" t="str">
            <v>Y1C1344702</v>
          </cell>
          <cell r="B10226" t="str">
            <v>ATLA 134 24V D 47 VIT</v>
          </cell>
        </row>
        <row r="10227">
          <cell r="A10227" t="str">
            <v>Y1C1345102</v>
          </cell>
          <cell r="B10227" t="str">
            <v>ATLA 134 24V D 51 VIT</v>
          </cell>
        </row>
        <row r="10228">
          <cell r="A10228" t="str">
            <v>Y1C1345102</v>
          </cell>
          <cell r="B10228" t="str">
            <v>ATLA 134 24V D 51 VIT</v>
          </cell>
        </row>
        <row r="10229">
          <cell r="A10229" t="str">
            <v>Y1C1345102</v>
          </cell>
          <cell r="B10229" t="str">
            <v>ATLA 134 24V D 51 VIT</v>
          </cell>
        </row>
        <row r="10230">
          <cell r="A10230" t="str">
            <v>Y1C1444702</v>
          </cell>
          <cell r="B10230" t="str">
            <v>BJARKE 124 24V H 47 SVART</v>
          </cell>
        </row>
        <row r="10231">
          <cell r="A10231" t="str">
            <v>Y1C1444702</v>
          </cell>
          <cell r="B10231" t="str">
            <v>BJARKE 124 24V H 47 SVART</v>
          </cell>
        </row>
        <row r="10232">
          <cell r="A10232" t="str">
            <v>Y1C1444702</v>
          </cell>
          <cell r="B10232" t="str">
            <v>BJARKE 124 24V H 47 SVART</v>
          </cell>
        </row>
        <row r="10233">
          <cell r="A10233" t="str">
            <v>Y1C1445102</v>
          </cell>
          <cell r="B10233" t="str">
            <v>BJARKE 124 24V H 51 SVART</v>
          </cell>
        </row>
        <row r="10234">
          <cell r="A10234" t="str">
            <v>Y1C1445102</v>
          </cell>
          <cell r="B10234" t="str">
            <v>BJARKE 124 24V H 51 SVART</v>
          </cell>
        </row>
        <row r="10235">
          <cell r="A10235" t="str">
            <v>Y1C1445102</v>
          </cell>
          <cell r="B10235" t="str">
            <v>BJARKE 124 24V H 51 SVART</v>
          </cell>
        </row>
        <row r="10236">
          <cell r="A10236" t="str">
            <v>Y1C1544702</v>
          </cell>
          <cell r="B10236" t="str">
            <v>FEIMA 154 24V D 47 RÖD</v>
          </cell>
        </row>
        <row r="10237">
          <cell r="A10237" t="str">
            <v>Y1C1544702</v>
          </cell>
          <cell r="B10237" t="str">
            <v>FEIMA 154 24V D 47 RÖD</v>
          </cell>
        </row>
        <row r="10238">
          <cell r="A10238" t="str">
            <v>Y1C1544702</v>
          </cell>
          <cell r="B10238" t="str">
            <v>FEIMA 154 24V D 47 RÖD</v>
          </cell>
        </row>
        <row r="10239">
          <cell r="A10239" t="str">
            <v>Y1C1545102</v>
          </cell>
          <cell r="B10239" t="str">
            <v>FEIMA 154 24V D 51 RÖD</v>
          </cell>
        </row>
        <row r="10240">
          <cell r="A10240" t="str">
            <v>Y1C1545102</v>
          </cell>
          <cell r="B10240" t="str">
            <v>FEIMA 154 24V D 51 RÖD</v>
          </cell>
        </row>
        <row r="10241">
          <cell r="A10241" t="str">
            <v>Y1C1545102</v>
          </cell>
          <cell r="B10241" t="str">
            <v>FEIMA 154 24V D 51 RÖD</v>
          </cell>
        </row>
        <row r="10242">
          <cell r="A10242" t="str">
            <v>Y1C3865102</v>
          </cell>
          <cell r="B10242" t="str">
            <v>ATTO 386 16V H 51 SVART</v>
          </cell>
        </row>
        <row r="10243">
          <cell r="A10243" t="str">
            <v>Y1C3865102</v>
          </cell>
          <cell r="B10243" t="str">
            <v>ATTO 386 16V H 51 SVART</v>
          </cell>
        </row>
        <row r="10244">
          <cell r="A10244" t="str">
            <v>Y1C3865102</v>
          </cell>
          <cell r="B10244" t="str">
            <v>ATTO 386 16V H 51 SVART</v>
          </cell>
        </row>
        <row r="10245">
          <cell r="A10245" t="str">
            <v>Y1C3865502</v>
          </cell>
          <cell r="B10245" t="str">
            <v>ATTO 386 16V H 55 SVART</v>
          </cell>
        </row>
        <row r="10246">
          <cell r="A10246" t="str">
            <v>Y1C3865502</v>
          </cell>
          <cell r="B10246" t="str">
            <v>ATTO 386 16V H 55 SVART</v>
          </cell>
        </row>
        <row r="10247">
          <cell r="A10247" t="str">
            <v>Y1C3865502</v>
          </cell>
          <cell r="B10247" t="str">
            <v>ATTO 386 16V H 55 SVART</v>
          </cell>
        </row>
        <row r="10248">
          <cell r="A10248" t="str">
            <v>Y1C3865902</v>
          </cell>
          <cell r="B10248" t="str">
            <v>ATTO 386 16V H 59 SVART</v>
          </cell>
        </row>
        <row r="10249">
          <cell r="A10249" t="str">
            <v>Y1C3865902</v>
          </cell>
          <cell r="B10249" t="str">
            <v>ATTO 386 16V H 59 SVART</v>
          </cell>
        </row>
        <row r="10250">
          <cell r="A10250" t="str">
            <v>Y1C3865902</v>
          </cell>
          <cell r="B10250" t="str">
            <v>ATTO 386 16V H 59 SVART</v>
          </cell>
        </row>
        <row r="10251">
          <cell r="A10251" t="str">
            <v>YEM2334713</v>
          </cell>
          <cell r="B10251" t="str">
            <v>KARIN IN THE G  47 3-V BR-KORG</v>
          </cell>
        </row>
        <row r="10252">
          <cell r="A10252" t="str">
            <v>YEM2334713</v>
          </cell>
          <cell r="B10252" t="str">
            <v>KARIN IN THE G  47 3-V BR-KORG</v>
          </cell>
        </row>
        <row r="10253">
          <cell r="A10253" t="str">
            <v>YEM2334713</v>
          </cell>
          <cell r="B10253" t="str">
            <v>KARIN IN THE G  47 3-V BR-KORG</v>
          </cell>
        </row>
        <row r="10254">
          <cell r="A10254" t="str">
            <v>YEM2335113</v>
          </cell>
          <cell r="B10254" t="str">
            <v>KARIN IN THE G  51 3-V BR-KORG</v>
          </cell>
        </row>
        <row r="10255">
          <cell r="A10255" t="str">
            <v>YEM2335113</v>
          </cell>
          <cell r="B10255" t="str">
            <v>KARIN IN THE G  51 3-V BR-KORG</v>
          </cell>
        </row>
        <row r="10256">
          <cell r="A10256" t="str">
            <v>YEM2335113</v>
          </cell>
          <cell r="B10256" t="str">
            <v>KARIN IN THE G  51 3-V BR-KORG</v>
          </cell>
        </row>
        <row r="10257">
          <cell r="A10257" t="str">
            <v>Y1D4002015</v>
          </cell>
          <cell r="B10257" t="str">
            <v>POJK 400 0V 12" TITAN SILVER</v>
          </cell>
        </row>
        <row r="10258">
          <cell r="A10258" t="str">
            <v>Y1D4002015</v>
          </cell>
          <cell r="B10258" t="str">
            <v>POJK 400 0V 12" TITAN SILVER</v>
          </cell>
        </row>
        <row r="10259">
          <cell r="A10259" t="str">
            <v>Y1D4002015</v>
          </cell>
          <cell r="B10259" t="str">
            <v>POJK 400 0V 12" TITAN SILVER</v>
          </cell>
        </row>
        <row r="10260">
          <cell r="A10260" t="str">
            <v>Y1D4012015</v>
          </cell>
          <cell r="B10260" t="str">
            <v>FLICK 401 0V 12" LJUS LILA</v>
          </cell>
        </row>
        <row r="10261">
          <cell r="A10261" t="str">
            <v>Y1D4012015</v>
          </cell>
          <cell r="B10261" t="str">
            <v>FLICK 401 0V 12" LJUS LILA</v>
          </cell>
        </row>
        <row r="10262">
          <cell r="A10262" t="str">
            <v>Y1D4012015</v>
          </cell>
          <cell r="B10262" t="str">
            <v>FLICK 401 0V 12" LJUS LILA</v>
          </cell>
        </row>
        <row r="10263">
          <cell r="A10263" t="str">
            <v>Y1D4033015</v>
          </cell>
          <cell r="B10263" t="str">
            <v>POJK 403 3V 20" TITAN</v>
          </cell>
        </row>
        <row r="10264">
          <cell r="A10264" t="str">
            <v>Y1D4033015</v>
          </cell>
          <cell r="B10264" t="str">
            <v>POJK 403 3V 20" TITAN</v>
          </cell>
        </row>
        <row r="10265">
          <cell r="A10265" t="str">
            <v>Y1D4033015</v>
          </cell>
          <cell r="B10265" t="str">
            <v>POJK 403 3V 20" TITAN</v>
          </cell>
        </row>
        <row r="10266">
          <cell r="A10266" t="str">
            <v>Y1D4202615</v>
          </cell>
          <cell r="B10266" t="str">
            <v>POJK 420 0V 16" TITAN SILVER</v>
          </cell>
        </row>
        <row r="10267">
          <cell r="A10267" t="str">
            <v>Y1D4202615</v>
          </cell>
          <cell r="B10267" t="str">
            <v>POJK 420 0V 16" TITAN SILVER</v>
          </cell>
        </row>
        <row r="10268">
          <cell r="A10268" t="str">
            <v>Y1D4202615</v>
          </cell>
          <cell r="B10268" t="str">
            <v>POJK 420 0V 16" TITAN SILVER</v>
          </cell>
        </row>
        <row r="10269">
          <cell r="A10269" t="str">
            <v>Y1D4302615</v>
          </cell>
          <cell r="B10269" t="str">
            <v>FLICK 430 0V 16" LILA</v>
          </cell>
        </row>
        <row r="10270">
          <cell r="A10270" t="str">
            <v>Y1D4302615</v>
          </cell>
          <cell r="B10270" t="str">
            <v>FLICK 430 0V 16" LILA</v>
          </cell>
        </row>
        <row r="10271">
          <cell r="A10271" t="str">
            <v>Y1D4302615</v>
          </cell>
          <cell r="B10271" t="str">
            <v>FLICK 430 0V 16" LILA</v>
          </cell>
        </row>
        <row r="10272">
          <cell r="A10272" t="str">
            <v>Y1D4533015</v>
          </cell>
          <cell r="B10272" t="str">
            <v>FLICK 403 3V 20" LJUSLILA</v>
          </cell>
        </row>
        <row r="10273">
          <cell r="A10273" t="str">
            <v>Y1D4533015</v>
          </cell>
          <cell r="B10273" t="str">
            <v>FLICK 403 3V 20" LJUSLILA</v>
          </cell>
        </row>
        <row r="10274">
          <cell r="A10274" t="str">
            <v>Y1D4533015</v>
          </cell>
          <cell r="B10274" t="str">
            <v>FLICK 403 3V 20" LJUSLILA</v>
          </cell>
        </row>
        <row r="10275">
          <cell r="A10275" t="str">
            <v>YEZ9535101</v>
          </cell>
          <cell r="B10275" t="str">
            <v>KING 3V D 51 CM SVART KORG L</v>
          </cell>
        </row>
        <row r="10276">
          <cell r="A10276" t="str">
            <v>YEZ9535101</v>
          </cell>
          <cell r="B10276" t="str">
            <v>KING 3V D 51 CM SVART KORG L</v>
          </cell>
        </row>
        <row r="10277">
          <cell r="A10277" t="str">
            <v>YEZ9535101</v>
          </cell>
          <cell r="B10277" t="str">
            <v>KING 3V D 51 CM SVART KORG L</v>
          </cell>
        </row>
        <row r="10278">
          <cell r="A10278" t="str">
            <v>YEC9735101</v>
          </cell>
          <cell r="B10278" t="str">
            <v>973 ELASSISTERAD 3-V 51 CM SVA</v>
          </cell>
        </row>
        <row r="10279">
          <cell r="A10279" t="str">
            <v>YEC9735101</v>
          </cell>
          <cell r="B10279" t="str">
            <v>973 ELASSISTERAD 3-V 51 CM SVA</v>
          </cell>
        </row>
        <row r="10280">
          <cell r="A10280" t="str">
            <v>YEC9735101</v>
          </cell>
          <cell r="B10280" t="str">
            <v>973 ELASSISTERAD 3-V 51 CM SVA</v>
          </cell>
        </row>
        <row r="10281">
          <cell r="A10281" t="str">
            <v>Y2C2275601</v>
          </cell>
          <cell r="B10281" t="str">
            <v>BOGE 227 7V H 56CM GRÅ</v>
          </cell>
        </row>
        <row r="10282">
          <cell r="A10282" t="str">
            <v>Y2C2275601</v>
          </cell>
          <cell r="B10282" t="str">
            <v>BOGE 227 7V H 56CM GRÅ</v>
          </cell>
        </row>
        <row r="10283">
          <cell r="A10283" t="str">
            <v>Y2C2275601</v>
          </cell>
          <cell r="B10283" t="str">
            <v>BOGE 227 7V H 56CM GRÅ</v>
          </cell>
        </row>
        <row r="10284">
          <cell r="A10284" t="str">
            <v>Y2C2275602</v>
          </cell>
          <cell r="B10284" t="str">
            <v>BOGE 227 7V H 56CM BRUN</v>
          </cell>
        </row>
        <row r="10285">
          <cell r="A10285" t="str">
            <v>Y2C2275602</v>
          </cell>
          <cell r="B10285" t="str">
            <v>BOGE 227 7V H 56CM BRUN</v>
          </cell>
        </row>
        <row r="10286">
          <cell r="A10286" t="str">
            <v>Y2C2275602</v>
          </cell>
          <cell r="B10286" t="str">
            <v>BOGE 227 7V H 56CM BRUN</v>
          </cell>
        </row>
        <row r="10287">
          <cell r="A10287" t="str">
            <v>Y2C2375101</v>
          </cell>
          <cell r="B10287" t="str">
            <v>SUNNAN 237 D 51 CM SVART BRKOR</v>
          </cell>
        </row>
        <row r="10288">
          <cell r="A10288" t="str">
            <v>Y2C2375101</v>
          </cell>
          <cell r="B10288" t="str">
            <v>SUNNAN 237 D 51 CM SVART BRKOR</v>
          </cell>
        </row>
        <row r="10289">
          <cell r="A10289" t="str">
            <v>Y2C2375101</v>
          </cell>
          <cell r="B10289" t="str">
            <v>SUNNAN 237 D 51 CM SVART BRKOR</v>
          </cell>
        </row>
        <row r="10290">
          <cell r="A10290" t="str">
            <v>Y2C2375102</v>
          </cell>
          <cell r="B10290" t="str">
            <v>SUNNAN 237 D 51 CM BEIGE BRKOR</v>
          </cell>
        </row>
        <row r="10291">
          <cell r="A10291" t="str">
            <v>Y2C2375102</v>
          </cell>
          <cell r="B10291" t="str">
            <v>SUNNAN 237 D 51 CM BEIGE BRKOR</v>
          </cell>
        </row>
        <row r="10292">
          <cell r="A10292" t="str">
            <v>Y2C2375102</v>
          </cell>
          <cell r="B10292" t="str">
            <v>SUNNAN 237 D 51 CM BEIGE BRKOR</v>
          </cell>
        </row>
        <row r="10293">
          <cell r="A10293" t="str">
            <v>Y2C2375103</v>
          </cell>
          <cell r="B10293" t="str">
            <v>SUNNAN 237 D 51 CM RÖD BRKOR</v>
          </cell>
        </row>
        <row r="10294">
          <cell r="A10294" t="str">
            <v>Y2C2375103</v>
          </cell>
          <cell r="B10294" t="str">
            <v>SUNNAN 237 D 51 CM RÖD BRKOR</v>
          </cell>
        </row>
        <row r="10295">
          <cell r="A10295" t="str">
            <v>Y2C2375103</v>
          </cell>
          <cell r="B10295" t="str">
            <v>SUNNAN 237 D 51 CM RÖD BRKOR</v>
          </cell>
        </row>
        <row r="10296">
          <cell r="A10296" t="str">
            <v>Y2C2435601</v>
          </cell>
          <cell r="B10296" t="str">
            <v>KOSTER 243 3V H 56CM SVART</v>
          </cell>
        </row>
        <row r="10297">
          <cell r="A10297" t="str">
            <v>Y2C2435601</v>
          </cell>
          <cell r="B10297" t="str">
            <v>KOSTER 243 3V H 56CM SVART</v>
          </cell>
        </row>
        <row r="10298">
          <cell r="A10298" t="str">
            <v>Y2C2435601</v>
          </cell>
          <cell r="B10298" t="str">
            <v>KOSTER 243 3V H 56CM SVART</v>
          </cell>
        </row>
        <row r="10299">
          <cell r="A10299" t="str">
            <v>Y2C2535101</v>
          </cell>
          <cell r="B10299" t="str">
            <v>TOSTE 253  3VD 51CM SVA KORG</v>
          </cell>
        </row>
        <row r="10300">
          <cell r="A10300" t="str">
            <v>Y2C2535101</v>
          </cell>
          <cell r="B10300" t="str">
            <v>TOSTE 253  3VD 51CM SVA KORG</v>
          </cell>
        </row>
        <row r="10301">
          <cell r="A10301" t="str">
            <v>Y2C2535101</v>
          </cell>
          <cell r="B10301" t="str">
            <v>TOSTE 253  3VD 51CM SVA KORG</v>
          </cell>
        </row>
        <row r="10302">
          <cell r="A10302" t="str">
            <v>Y2C2535102</v>
          </cell>
          <cell r="B10302" t="str">
            <v>TOSTE 253  3VD 51CM LILA KORG</v>
          </cell>
        </row>
        <row r="10303">
          <cell r="A10303" t="str">
            <v>Y2C2535102</v>
          </cell>
          <cell r="B10303" t="str">
            <v>TOSTE 253  3VD 51CM LILA KORG</v>
          </cell>
        </row>
        <row r="10304">
          <cell r="A10304" t="str">
            <v>Y2C2535102</v>
          </cell>
          <cell r="B10304" t="str">
            <v>TOSTE 253  3VD 51CM LILA KORG</v>
          </cell>
        </row>
        <row r="10305">
          <cell r="A10305" t="str">
            <v>Y2C2635601</v>
          </cell>
          <cell r="B10305" t="str">
            <v>AUGUST 263 56 CM GRÖN PKTFR</v>
          </cell>
        </row>
        <row r="10306">
          <cell r="A10306" t="str">
            <v>Y2C2635601</v>
          </cell>
          <cell r="B10306" t="str">
            <v>AUGUST 263 56 CM GRÖN PKTFR</v>
          </cell>
        </row>
        <row r="10307">
          <cell r="A10307" t="str">
            <v>Y2C2635601</v>
          </cell>
          <cell r="B10307" t="str">
            <v>AUGUST 263 56 CM GRÖN PKTFR</v>
          </cell>
        </row>
        <row r="10308">
          <cell r="A10308" t="str">
            <v>Y2C2735101</v>
          </cell>
          <cell r="B10308" t="str">
            <v>LOTTA 273 D 51CM PUMP OR PKTHF</v>
          </cell>
        </row>
        <row r="10309">
          <cell r="A10309" t="str">
            <v>Y2C2735101</v>
          </cell>
          <cell r="B10309" t="str">
            <v>LOTTA 273 D 51CM PUMP OR PKTHF</v>
          </cell>
        </row>
        <row r="10310">
          <cell r="A10310" t="str">
            <v>Y2C2735101</v>
          </cell>
          <cell r="B10310" t="str">
            <v>LOTTA 273 D 51CM PUMP OR PKTHF</v>
          </cell>
        </row>
        <row r="10311">
          <cell r="A10311" t="str">
            <v>Y2C2735102</v>
          </cell>
          <cell r="B10311" t="str">
            <v>LOTTA 273 D 51CM LILA PKTHF</v>
          </cell>
        </row>
        <row r="10312">
          <cell r="A10312" t="str">
            <v>Y2C2735102</v>
          </cell>
          <cell r="B10312" t="str">
            <v>LOTTA 273 D 51CM LILA PKTHF</v>
          </cell>
        </row>
        <row r="10313">
          <cell r="A10313" t="str">
            <v>Y2C2735102</v>
          </cell>
          <cell r="B10313" t="str">
            <v>LOTTA 273 D 51CM LILA PKTHF</v>
          </cell>
        </row>
        <row r="10314">
          <cell r="A10314" t="str">
            <v>Y2C2735103</v>
          </cell>
          <cell r="B10314" t="str">
            <v>LOTTA 273 D 51CM BEIGE PKTHF</v>
          </cell>
        </row>
        <row r="10315">
          <cell r="A10315" t="str">
            <v>Y2C2735103</v>
          </cell>
          <cell r="B10315" t="str">
            <v>LOTTA 273 D 51CM BEIGE PKTHF</v>
          </cell>
        </row>
        <row r="10316">
          <cell r="A10316" t="str">
            <v>Y2C2735103</v>
          </cell>
          <cell r="B10316" t="str">
            <v>LOTTA 273 D 51CM BEIGE PKTHF</v>
          </cell>
        </row>
        <row r="10317">
          <cell r="A10317" t="str">
            <v>Y2C9035101</v>
          </cell>
          <cell r="B10317" t="str">
            <v>LINNÉ  903 3V H 51CM SVART</v>
          </cell>
        </row>
        <row r="10318">
          <cell r="A10318" t="str">
            <v>Y2C9035101</v>
          </cell>
          <cell r="B10318" t="str">
            <v>LINNÉ  903 3V H 51CM SVART</v>
          </cell>
        </row>
        <row r="10319">
          <cell r="A10319" t="str">
            <v>Y2C9035101</v>
          </cell>
          <cell r="B10319" t="str">
            <v>LINNÉ  903 3V H 51CM SVART</v>
          </cell>
        </row>
        <row r="10320">
          <cell r="A10320" t="str">
            <v>Y2C9035501</v>
          </cell>
          <cell r="B10320" t="str">
            <v>LINNÉ  903 3V H 55CM SVART</v>
          </cell>
        </row>
        <row r="10321">
          <cell r="A10321" t="str">
            <v>Y2C9035501</v>
          </cell>
          <cell r="B10321" t="str">
            <v>LINNÉ  903 3V H 55CM SVART</v>
          </cell>
        </row>
        <row r="10322">
          <cell r="A10322" t="str">
            <v>Y2C9035501</v>
          </cell>
          <cell r="B10322" t="str">
            <v>LINNÉ  903 3V H 55CM SVART</v>
          </cell>
        </row>
        <row r="10323">
          <cell r="A10323" t="str">
            <v>Y2C9035901</v>
          </cell>
          <cell r="B10323" t="str">
            <v>LINNÉ  903 3V H 59CM SVART</v>
          </cell>
        </row>
        <row r="10324">
          <cell r="A10324" t="str">
            <v>Y2C9035901</v>
          </cell>
          <cell r="B10324" t="str">
            <v>LINNÉ  903 3V H 59CM SVART</v>
          </cell>
        </row>
        <row r="10325">
          <cell r="A10325" t="str">
            <v>Y2C9035901</v>
          </cell>
          <cell r="B10325" t="str">
            <v>LINNÉ  903 3V H 59CM SVART</v>
          </cell>
        </row>
        <row r="10326">
          <cell r="A10326" t="str">
            <v>Y2C9075101</v>
          </cell>
          <cell r="B10326" t="str">
            <v>CASTOR 907 7V H 51CM BRUN</v>
          </cell>
        </row>
        <row r="10327">
          <cell r="A10327" t="str">
            <v>Y2C9075101</v>
          </cell>
          <cell r="B10327" t="str">
            <v>CASTOR 907 7V H 51CM BRUN</v>
          </cell>
        </row>
        <row r="10328">
          <cell r="A10328" t="str">
            <v>Y2C9075101</v>
          </cell>
          <cell r="B10328" t="str">
            <v>CASTOR 907 7V H 51CM BRUN</v>
          </cell>
        </row>
        <row r="10329">
          <cell r="A10329" t="str">
            <v>Y2C9075501</v>
          </cell>
          <cell r="B10329" t="str">
            <v>CASTOR 907 7V H 55CM BRUN</v>
          </cell>
        </row>
        <row r="10330">
          <cell r="A10330" t="str">
            <v>Y2C9075501</v>
          </cell>
          <cell r="B10330" t="str">
            <v>CASTOR 907 7V H 55CM BRUN</v>
          </cell>
        </row>
        <row r="10331">
          <cell r="A10331" t="str">
            <v>Y2C9075501</v>
          </cell>
          <cell r="B10331" t="str">
            <v>CASTOR 907 7V H 55CM BRUN</v>
          </cell>
        </row>
        <row r="10332">
          <cell r="A10332" t="str">
            <v>Y2C9075901</v>
          </cell>
          <cell r="B10332" t="str">
            <v>CASTOR 907 7V H 59CM BRUN</v>
          </cell>
        </row>
        <row r="10333">
          <cell r="A10333" t="str">
            <v>Y2C9075901</v>
          </cell>
          <cell r="B10333" t="str">
            <v>CASTOR 907 7V H 59CM BRUN</v>
          </cell>
        </row>
        <row r="10334">
          <cell r="A10334" t="str">
            <v>Y2C9075901</v>
          </cell>
          <cell r="B10334" t="str">
            <v>CASTOR 907 7V H 59CM BRUN</v>
          </cell>
        </row>
        <row r="10335">
          <cell r="A10335" t="str">
            <v>Y2C9076201</v>
          </cell>
          <cell r="B10335" t="str">
            <v>CASTOR 907 7V H 62 CM BRUN</v>
          </cell>
        </row>
        <row r="10336">
          <cell r="A10336" t="str">
            <v>Y2C9076201</v>
          </cell>
          <cell r="B10336" t="str">
            <v>CASTOR 907 7V H 62 CM BRUN</v>
          </cell>
        </row>
        <row r="10337">
          <cell r="A10337" t="str">
            <v>Y2C9076201</v>
          </cell>
          <cell r="B10337" t="str">
            <v>CASTOR 907 7V H 62 CM BRUN</v>
          </cell>
        </row>
        <row r="10338">
          <cell r="A10338" t="str">
            <v>Y2C9085501</v>
          </cell>
          <cell r="B10338" t="str">
            <v>VIKTOR 958 NEX8 H 55 CM GRÅ</v>
          </cell>
        </row>
        <row r="10339">
          <cell r="A10339" t="str">
            <v>Y2C9085501</v>
          </cell>
          <cell r="B10339" t="str">
            <v>VIKTOR 958 NEX8 H 55 CM GRÅ</v>
          </cell>
        </row>
        <row r="10340">
          <cell r="A10340" t="str">
            <v>Y2C9085501</v>
          </cell>
          <cell r="B10340" t="str">
            <v>VIKTOR 958 NEX8 H 55 CM GRÅ</v>
          </cell>
        </row>
        <row r="10341">
          <cell r="A10341" t="str">
            <v>Y2C9085901</v>
          </cell>
          <cell r="B10341" t="str">
            <v>VIKTOR 958 NEX8 H 59 CM GRÅ</v>
          </cell>
        </row>
        <row r="10342">
          <cell r="A10342" t="str">
            <v>Y2C9085901</v>
          </cell>
          <cell r="B10342" t="str">
            <v>VIKTOR 958 NEX8 H 59 CM GRÅ</v>
          </cell>
        </row>
        <row r="10343">
          <cell r="A10343" t="str">
            <v>Y2C9085901</v>
          </cell>
          <cell r="B10343" t="str">
            <v>VIKTOR 958 NEX8 H 59 CM GRÅ</v>
          </cell>
        </row>
        <row r="10344">
          <cell r="A10344" t="str">
            <v>Y2C9535101</v>
          </cell>
          <cell r="B10344" t="str">
            <v>MAJA 953 3V D 51CM VIT VR-KORG</v>
          </cell>
        </row>
        <row r="10345">
          <cell r="A10345" t="str">
            <v>Y2C9535101</v>
          </cell>
          <cell r="B10345" t="str">
            <v>MAJA 953 3V D 51CM VIT VR-KORG</v>
          </cell>
        </row>
        <row r="10346">
          <cell r="A10346" t="str">
            <v>Y2C9535101</v>
          </cell>
          <cell r="B10346" t="str">
            <v>MAJA 953 3V D 51CM VIT VR-KORG</v>
          </cell>
        </row>
        <row r="10347">
          <cell r="A10347" t="str">
            <v>Y2C9535102</v>
          </cell>
          <cell r="B10347" t="str">
            <v>MAJA 953 3V D 51CM RÖD VR-KORG</v>
          </cell>
        </row>
        <row r="10348">
          <cell r="A10348" t="str">
            <v>Y2C9535102</v>
          </cell>
          <cell r="B10348" t="str">
            <v>MAJA 953 3V D 51CM RÖD VR-KORG</v>
          </cell>
        </row>
        <row r="10349">
          <cell r="A10349" t="str">
            <v>Y2C9535102</v>
          </cell>
          <cell r="B10349" t="str">
            <v>MAJA 953 3V D 51CM RÖD VR-KORG</v>
          </cell>
        </row>
        <row r="10350">
          <cell r="A10350" t="str">
            <v>Y2C9574701</v>
          </cell>
          <cell r="B10350" t="str">
            <v>TOVE 957 NEX7 47 CM SVART SRKO</v>
          </cell>
        </row>
        <row r="10351">
          <cell r="A10351" t="str">
            <v>Y2C9574701</v>
          </cell>
          <cell r="B10351" t="str">
            <v>TOVE 957 NEX7 47 CM SVART SRKO</v>
          </cell>
        </row>
        <row r="10352">
          <cell r="A10352" t="str">
            <v>Y2C9574701</v>
          </cell>
          <cell r="B10352" t="str">
            <v>TOVE 957 NEX7 47 CM SVART SRKO</v>
          </cell>
        </row>
        <row r="10353">
          <cell r="A10353" t="str">
            <v>Y2C9574702</v>
          </cell>
          <cell r="B10353" t="str">
            <v>TOVE 957 NEX7 47 CM ISBLÅ VRKO</v>
          </cell>
        </row>
        <row r="10354">
          <cell r="A10354" t="str">
            <v>Y2C9574702</v>
          </cell>
          <cell r="B10354" t="str">
            <v>TOVE 957 NEX7 47 CM ISBLÅ VRKO</v>
          </cell>
        </row>
        <row r="10355">
          <cell r="A10355" t="str">
            <v>Y2C9574702</v>
          </cell>
          <cell r="B10355" t="str">
            <v>TOVE 957 NEX7 47 CM ISBLÅ VRKO</v>
          </cell>
        </row>
        <row r="10356">
          <cell r="A10356" t="str">
            <v>Y2C9575101</v>
          </cell>
          <cell r="B10356" t="str">
            <v>TOVE 957 NEX7 51 CM SVART SRKO</v>
          </cell>
        </row>
        <row r="10357">
          <cell r="A10357" t="str">
            <v>Y2C9575101</v>
          </cell>
          <cell r="B10357" t="str">
            <v>TOVE 957 NEX7 51 CM SVART SRKO</v>
          </cell>
        </row>
        <row r="10358">
          <cell r="A10358" t="str">
            <v>Y2C9575101</v>
          </cell>
          <cell r="B10358" t="str">
            <v>TOVE 957 NEX7 51 CM SVART SRKO</v>
          </cell>
        </row>
        <row r="10359">
          <cell r="A10359" t="str">
            <v>Y2C9575102</v>
          </cell>
          <cell r="B10359" t="str">
            <v>TOVE 957 NEX7 51 CM ISBLÅ VRKO</v>
          </cell>
        </row>
        <row r="10360">
          <cell r="A10360" t="str">
            <v>Y2C9575102</v>
          </cell>
          <cell r="B10360" t="str">
            <v>TOVE 957 NEX7 51 CM ISBLÅ VRKO</v>
          </cell>
        </row>
        <row r="10361">
          <cell r="A10361" t="str">
            <v>Y2C9575102</v>
          </cell>
          <cell r="B10361" t="str">
            <v>TOVE 957 NEX7 51 CM ISBLÅ VRKO</v>
          </cell>
        </row>
        <row r="10362">
          <cell r="A10362" t="str">
            <v>Y2C9575103</v>
          </cell>
          <cell r="B10362" t="str">
            <v>TOVE 957 NEX7 51 CM LJUSG VRK</v>
          </cell>
        </row>
        <row r="10363">
          <cell r="A10363" t="str">
            <v>Y2C9575103</v>
          </cell>
          <cell r="B10363" t="str">
            <v>TOVE 957 NEX7 51 CM LJUSG VRK</v>
          </cell>
        </row>
        <row r="10364">
          <cell r="A10364" t="str">
            <v>Y2C9575103</v>
          </cell>
          <cell r="B10364" t="str">
            <v>TOVE 957 NEX7 51 CM LJUSG VRK</v>
          </cell>
        </row>
        <row r="10365">
          <cell r="A10365" t="str">
            <v>Y2C9575501</v>
          </cell>
          <cell r="B10365" t="str">
            <v>TOVE 957 NEX7 55 CM SVART SVRK</v>
          </cell>
        </row>
        <row r="10366">
          <cell r="A10366" t="str">
            <v>Y2C9575501</v>
          </cell>
          <cell r="B10366" t="str">
            <v>TOVE 957 NEX7 55 CM SVART SVRK</v>
          </cell>
        </row>
        <row r="10367">
          <cell r="A10367" t="str">
            <v>Y2C9575501</v>
          </cell>
          <cell r="B10367" t="str">
            <v>TOVE 957 NEX7 55 CM SVART SVRK</v>
          </cell>
        </row>
        <row r="10368">
          <cell r="A10368" t="str">
            <v>Y2C9585101</v>
          </cell>
          <cell r="B10368" t="str">
            <v>ALMA 958 NEX8 51CM RÖD VIRKORG</v>
          </cell>
        </row>
        <row r="10369">
          <cell r="A10369" t="str">
            <v>Y2C9585101</v>
          </cell>
          <cell r="B10369" t="str">
            <v>ALMA 958 NEX8 51CM RÖD VIRKORG</v>
          </cell>
        </row>
        <row r="10370">
          <cell r="A10370" t="str">
            <v>Y2C9585101</v>
          </cell>
          <cell r="B10370" t="str">
            <v>ALMA 958 NEX8 51CM RÖD VIRKORG</v>
          </cell>
        </row>
        <row r="10371">
          <cell r="A10371" t="str">
            <v>YEM2334709</v>
          </cell>
          <cell r="B10371" t="str">
            <v>KARIN 233 3V D 47CM VIT KORG</v>
          </cell>
        </row>
        <row r="10372">
          <cell r="A10372" t="str">
            <v>YEM2334709</v>
          </cell>
          <cell r="B10372" t="str">
            <v>KARIN 233 3V D 47CM VIT KORG</v>
          </cell>
        </row>
        <row r="10373">
          <cell r="A10373" t="str">
            <v>YEM2334709</v>
          </cell>
          <cell r="B10373" t="str">
            <v>KARIN 233 3V D 47CM VIT KORG</v>
          </cell>
        </row>
        <row r="10374">
          <cell r="A10374" t="str">
            <v>YEM2334714</v>
          </cell>
          <cell r="B10374" t="str">
            <v>KARIN TATTOO 233 3V D 47 KORG</v>
          </cell>
        </row>
        <row r="10375">
          <cell r="A10375" t="str">
            <v>YEM2334714</v>
          </cell>
          <cell r="B10375" t="str">
            <v>KARIN TATTOO 233 3V D 47 KORG</v>
          </cell>
        </row>
        <row r="10376">
          <cell r="A10376" t="str">
            <v>YEM2334714</v>
          </cell>
          <cell r="B10376" t="str">
            <v>KARIN TATTOO 233 3V D 47 KORG</v>
          </cell>
        </row>
        <row r="10377">
          <cell r="A10377" t="str">
            <v>YEM2335114</v>
          </cell>
          <cell r="B10377" t="str">
            <v>KARIN TATTOO 233 3V D 51 KORG</v>
          </cell>
        </row>
        <row r="10378">
          <cell r="A10378" t="str">
            <v>YEM2335114</v>
          </cell>
          <cell r="B10378" t="str">
            <v>KARIN TATTOO 233 3V D 51 KORG</v>
          </cell>
        </row>
        <row r="10379">
          <cell r="A10379" t="str">
            <v>YEM2335114</v>
          </cell>
          <cell r="B10379" t="str">
            <v>KARIN TATTOO 233 3V D 51 KORG</v>
          </cell>
        </row>
        <row r="10380">
          <cell r="A10380" t="str">
            <v>YEM2535103</v>
          </cell>
          <cell r="B10380" t="str">
            <v>VERA 253 3V D 51CM ISBLÅ KORG</v>
          </cell>
        </row>
        <row r="10381">
          <cell r="A10381" t="str">
            <v>YEM2535103</v>
          </cell>
          <cell r="B10381" t="str">
            <v>VERA 253 3V D 51CM ISBLÅ KORG</v>
          </cell>
        </row>
        <row r="10382">
          <cell r="A10382" t="str">
            <v>YEM2535103</v>
          </cell>
          <cell r="B10382" t="str">
            <v>VERA 253 3V D 51CM ISBLÅ KORG</v>
          </cell>
        </row>
        <row r="10383">
          <cell r="A10383" t="str">
            <v>YEC9375143</v>
          </cell>
          <cell r="B10383" t="str">
            <v>Elina 7vxl 51cm silver 2019</v>
          </cell>
        </row>
        <row r="10384">
          <cell r="A10384" t="str">
            <v>YEC9375143</v>
          </cell>
          <cell r="B10384" t="str">
            <v>Elina 7vxl 51cm silver 2019</v>
          </cell>
        </row>
        <row r="10385">
          <cell r="A10385" t="str">
            <v>YEC9375143</v>
          </cell>
          <cell r="B10385" t="str">
            <v>Elina 7vxl 51cm silver 2019</v>
          </cell>
        </row>
        <row r="10386">
          <cell r="A10386" t="str">
            <v>YEC9375144</v>
          </cell>
          <cell r="B10386" t="str">
            <v>Elina 7vxl 51cm lila 2019</v>
          </cell>
        </row>
        <row r="10387">
          <cell r="A10387" t="str">
            <v>YEC9375144</v>
          </cell>
          <cell r="B10387" t="str">
            <v>Elina 7vxl 51cm lila 2019</v>
          </cell>
        </row>
        <row r="10388">
          <cell r="A10388" t="str">
            <v>YEC9375144</v>
          </cell>
          <cell r="B10388" t="str">
            <v>Elina 7vxl 51cm lila 2019</v>
          </cell>
        </row>
        <row r="10389">
          <cell r="A10389" t="str">
            <v>YEC9375145</v>
          </cell>
          <cell r="B10389" t="str">
            <v>Elina 7vxl 51cm brun 2018</v>
          </cell>
        </row>
        <row r="10390">
          <cell r="A10390" t="str">
            <v>YEC9375145</v>
          </cell>
          <cell r="B10390" t="str">
            <v>Elina 7vxl 51cm brun 2018</v>
          </cell>
        </row>
        <row r="10391">
          <cell r="A10391" t="str">
            <v>YEC9375145</v>
          </cell>
          <cell r="B10391" t="str">
            <v>Elina 7vxl 51cm brun 2018</v>
          </cell>
        </row>
        <row r="10392">
          <cell r="A10392" t="str">
            <v>YEC9375146</v>
          </cell>
          <cell r="B10392" t="str">
            <v>Elina 7vxl 51cm blå 2019</v>
          </cell>
        </row>
        <row r="10393">
          <cell r="A10393" t="str">
            <v>YEC9375146</v>
          </cell>
          <cell r="B10393" t="str">
            <v>Elina 7vxl 51cm blå 2019</v>
          </cell>
        </row>
        <row r="10394">
          <cell r="A10394" t="str">
            <v>YEC9375146</v>
          </cell>
          <cell r="B10394" t="str">
            <v>Elina 7vxl 51cm blå 2019</v>
          </cell>
        </row>
        <row r="10395">
          <cell r="A10395" t="str">
            <v>Y3C0304101</v>
          </cell>
          <cell r="B10395" t="str">
            <v>LODUR 26" XT/SLX 41 SILV/SVA</v>
          </cell>
        </row>
        <row r="10396">
          <cell r="A10396" t="str">
            <v>Y3C0304101</v>
          </cell>
          <cell r="B10396" t="str">
            <v>LODUR 26" XT/SLX 41 SILV/SVA</v>
          </cell>
        </row>
        <row r="10397">
          <cell r="A10397" t="str">
            <v>Y3C0304101</v>
          </cell>
          <cell r="B10397" t="str">
            <v>LODUR 26" XT/SLX 41 SILV/SVA</v>
          </cell>
        </row>
        <row r="10398">
          <cell r="A10398" t="str">
            <v>Y3C0304601</v>
          </cell>
          <cell r="B10398" t="str">
            <v>LODUR 26" XT/SLX 46 SILV/SVA</v>
          </cell>
        </row>
        <row r="10399">
          <cell r="A10399" t="str">
            <v>Y3C0304601</v>
          </cell>
          <cell r="B10399" t="str">
            <v>LODUR 26" XT/SLX 46 SILV/SVA</v>
          </cell>
        </row>
        <row r="10400">
          <cell r="A10400" t="str">
            <v>Y3C0304601</v>
          </cell>
          <cell r="B10400" t="str">
            <v>LODUR 26" XT/SLX 46 SILV/SVA</v>
          </cell>
        </row>
        <row r="10401">
          <cell r="A10401" t="str">
            <v>Y2C4002002</v>
          </cell>
          <cell r="B10401" t="str">
            <v>KNYTT 400 0V P 12" SV/RÖD</v>
          </cell>
        </row>
        <row r="10402">
          <cell r="A10402" t="str">
            <v>Y2C4002002</v>
          </cell>
          <cell r="B10402" t="str">
            <v>KNYTT 400 0V P 12" SV/RÖD</v>
          </cell>
        </row>
        <row r="10403">
          <cell r="A10403" t="str">
            <v>Y2C4002002</v>
          </cell>
          <cell r="B10403" t="str">
            <v>KNYTT 400 0V P 12" SV/RÖD</v>
          </cell>
        </row>
        <row r="10404">
          <cell r="A10404" t="str">
            <v>Y2C4012001</v>
          </cell>
          <cell r="B10404" t="str">
            <v>SNOTRA 401 0V F 12" ROSA/ROSA</v>
          </cell>
        </row>
        <row r="10405">
          <cell r="A10405" t="str">
            <v>Y2C4012001</v>
          </cell>
          <cell r="B10405" t="str">
            <v>SNOTRA 401 0V F 12" ROSA/ROSA</v>
          </cell>
        </row>
        <row r="10406">
          <cell r="A10406" t="str">
            <v>Y2C4012001</v>
          </cell>
          <cell r="B10406" t="str">
            <v>SNOTRA 401 0V F 12" ROSA/ROSA</v>
          </cell>
        </row>
        <row r="10407">
          <cell r="A10407" t="str">
            <v>Y2C4102601</v>
          </cell>
          <cell r="B10407" t="str">
            <v>FRIDÄLV 410 0V F 16" SVART</v>
          </cell>
        </row>
        <row r="10408">
          <cell r="A10408" t="str">
            <v>Y2C4102601</v>
          </cell>
          <cell r="B10408" t="str">
            <v>FRIDÄLV 410 0V F 16" SVART</v>
          </cell>
        </row>
        <row r="10409">
          <cell r="A10409" t="str">
            <v>Y2C4102601</v>
          </cell>
          <cell r="B10409" t="str">
            <v>FRIDÄLV 410 0V F 16" SVART</v>
          </cell>
        </row>
        <row r="10410">
          <cell r="A10410" t="str">
            <v>Y2C4402601</v>
          </cell>
          <cell r="B10410" t="str">
            <v>BROKK 440 0V P 16" SVA/ORANGE</v>
          </cell>
        </row>
        <row r="10411">
          <cell r="A10411" t="str">
            <v>Y2C4402601</v>
          </cell>
          <cell r="B10411" t="str">
            <v>BROKK 440 0V P 16" SVA/ORANGE</v>
          </cell>
        </row>
        <row r="10412">
          <cell r="A10412" t="str">
            <v>Y2C4402601</v>
          </cell>
          <cell r="B10412" t="str">
            <v>BROKK 440 0V P 16" SVA/ORANGE</v>
          </cell>
        </row>
        <row r="10413">
          <cell r="A10413" t="str">
            <v>Y2C4033001</v>
          </cell>
          <cell r="B10413" t="str">
            <v>NARRE 403 3V P 20" M. BLÅ/LIME</v>
          </cell>
        </row>
        <row r="10414">
          <cell r="A10414" t="str">
            <v>Y2C4033001</v>
          </cell>
          <cell r="B10414" t="str">
            <v>NARRE 403 3V P 20" M. BLÅ/LIME</v>
          </cell>
        </row>
        <row r="10415">
          <cell r="A10415" t="str">
            <v>Y2C4033001</v>
          </cell>
          <cell r="B10415" t="str">
            <v>NARRE 403 3V P 20" M. BLÅ/LIME</v>
          </cell>
        </row>
        <row r="10416">
          <cell r="A10416" t="str">
            <v>Y2C4033002</v>
          </cell>
          <cell r="B10416" t="str">
            <v>NARRE 403 3V P 20" SVART/RÖD</v>
          </cell>
        </row>
        <row r="10417">
          <cell r="A10417" t="str">
            <v>Y2C4033002</v>
          </cell>
          <cell r="B10417" t="str">
            <v>NARRE 403 3V P 20" SVART/RÖD</v>
          </cell>
        </row>
        <row r="10418">
          <cell r="A10418" t="str">
            <v>Y2C4033002</v>
          </cell>
          <cell r="B10418" t="str">
            <v>NARRE 403 3V P 20" SVART/RÖD</v>
          </cell>
        </row>
        <row r="10419">
          <cell r="A10419" t="str">
            <v>Y2C4533001</v>
          </cell>
          <cell r="B10419" t="str">
            <v>SAGA 453 3V F 20" LJUSROSA</v>
          </cell>
        </row>
        <row r="10420">
          <cell r="A10420" t="str">
            <v>Y2C4533001</v>
          </cell>
          <cell r="B10420" t="str">
            <v>SAGA 453 3V F 20" LJUSROSA</v>
          </cell>
        </row>
        <row r="10421">
          <cell r="A10421" t="str">
            <v>Y2C4533001</v>
          </cell>
          <cell r="B10421" t="str">
            <v>SAGA 453 3V F 20" LJUSROSA</v>
          </cell>
        </row>
        <row r="10422">
          <cell r="A10422" t="str">
            <v>Y2C4533002</v>
          </cell>
          <cell r="B10422" t="str">
            <v>SAGA 453 3V F 20" GRÖN</v>
          </cell>
        </row>
        <row r="10423">
          <cell r="A10423" t="str">
            <v>Y2C4533002</v>
          </cell>
          <cell r="B10423" t="str">
            <v>SAGA 453 3V F 20" GRÖN</v>
          </cell>
        </row>
        <row r="10424">
          <cell r="A10424" t="str">
            <v>Y2C4533002</v>
          </cell>
          <cell r="B10424" t="str">
            <v>SAGA 453 3V F 20" GRÖN</v>
          </cell>
        </row>
        <row r="10425">
          <cell r="A10425" t="str">
            <v>YEM4002003</v>
          </cell>
          <cell r="B10425" t="str">
            <v>JUNIOR 400 0V 12" LIMEGRÖN</v>
          </cell>
        </row>
        <row r="10426">
          <cell r="A10426" t="str">
            <v>YEM4002003</v>
          </cell>
          <cell r="B10426" t="str">
            <v>JUNIOR 400 0V 12" LIMEGRÖN</v>
          </cell>
        </row>
        <row r="10427">
          <cell r="A10427" t="str">
            <v>YEM4002003</v>
          </cell>
          <cell r="B10427" t="str">
            <v>JUNIOR 400 0V 12" LIMEGRÖN</v>
          </cell>
        </row>
        <row r="10428">
          <cell r="A10428" t="str">
            <v>YEM4012003</v>
          </cell>
          <cell r="B10428" t="str">
            <v>JUNIOR 401 0V 12" ROSA</v>
          </cell>
        </row>
        <row r="10429">
          <cell r="A10429" t="str">
            <v>YEM4012003</v>
          </cell>
          <cell r="B10429" t="str">
            <v>JUNIOR 401 0V 12" ROSA</v>
          </cell>
        </row>
        <row r="10430">
          <cell r="A10430" t="str">
            <v>YEM4012003</v>
          </cell>
          <cell r="B10430" t="str">
            <v>JUNIOR 401 0V 12" ROSA</v>
          </cell>
        </row>
        <row r="10431">
          <cell r="A10431" t="str">
            <v>YEM4033003</v>
          </cell>
          <cell r="B10431" t="str">
            <v>JUNIOR 403 3V 20" SVART</v>
          </cell>
        </row>
        <row r="10432">
          <cell r="A10432" t="str">
            <v>YEM4033003</v>
          </cell>
          <cell r="B10432" t="str">
            <v>JUNIOR 403 3V 20" SVART</v>
          </cell>
        </row>
        <row r="10433">
          <cell r="A10433" t="str">
            <v>YEM4033003</v>
          </cell>
          <cell r="B10433" t="str">
            <v>JUNIOR 403 3V 20" SVART</v>
          </cell>
        </row>
        <row r="10434">
          <cell r="A10434" t="str">
            <v>YEM4202603</v>
          </cell>
          <cell r="B10434" t="str">
            <v>JUNIOR 420 0V 16" LIMEGRÖN</v>
          </cell>
        </row>
        <row r="10435">
          <cell r="A10435" t="str">
            <v>YEM4202603</v>
          </cell>
          <cell r="B10435" t="str">
            <v>JUNIOR 420 0V 16" LIMEGRÖN</v>
          </cell>
        </row>
        <row r="10436">
          <cell r="A10436" t="str">
            <v>YEM4202603</v>
          </cell>
          <cell r="B10436" t="str">
            <v>JUNIOR 420 0V 16" LIMEGRÖN</v>
          </cell>
        </row>
        <row r="10437">
          <cell r="A10437" t="str">
            <v>YEM4302603</v>
          </cell>
          <cell r="B10437" t="str">
            <v>JUNIOR 430 0V 16" ROSA</v>
          </cell>
        </row>
        <row r="10438">
          <cell r="A10438" t="str">
            <v>YEM4302603</v>
          </cell>
          <cell r="B10438" t="str">
            <v>JUNIOR 430 0V 16" ROSA</v>
          </cell>
        </row>
        <row r="10439">
          <cell r="A10439" t="str">
            <v>YEM4302603</v>
          </cell>
          <cell r="B10439" t="str">
            <v>JUNIOR 430 0V 16" ROSA</v>
          </cell>
        </row>
        <row r="10440">
          <cell r="A10440" t="str">
            <v>YEM4503003</v>
          </cell>
          <cell r="B10440" t="str">
            <v>JUNIOR 450 0V 20" ROSA</v>
          </cell>
        </row>
        <row r="10441">
          <cell r="A10441" t="str">
            <v>YEM4503003</v>
          </cell>
          <cell r="B10441" t="str">
            <v>JUNIOR 450 0V 20" ROSA</v>
          </cell>
        </row>
        <row r="10442">
          <cell r="A10442" t="str">
            <v>YEM4503003</v>
          </cell>
          <cell r="B10442" t="str">
            <v>JUNIOR 450 0V 20" ROSA</v>
          </cell>
        </row>
        <row r="10443">
          <cell r="A10443" t="str">
            <v>YEM4533003</v>
          </cell>
          <cell r="B10443" t="str">
            <v>JUNIOR 453 3V 20" LJUSGUL</v>
          </cell>
        </row>
        <row r="10444">
          <cell r="A10444" t="str">
            <v>YEM4533003</v>
          </cell>
          <cell r="B10444" t="str">
            <v>JUNIOR 453 3V 20" LJUSGUL</v>
          </cell>
        </row>
        <row r="10445">
          <cell r="A10445" t="str">
            <v>YEM4533003</v>
          </cell>
          <cell r="B10445" t="str">
            <v>JUNIOR 453 3V 20" LJUSGUL</v>
          </cell>
        </row>
        <row r="10446">
          <cell r="A10446" t="str">
            <v>YEM4803003</v>
          </cell>
          <cell r="B10446" t="str">
            <v>JUNIOR 480 0V 20" SVART</v>
          </cell>
        </row>
        <row r="10447">
          <cell r="A10447" t="str">
            <v>YEM4803003</v>
          </cell>
          <cell r="B10447" t="str">
            <v>JUNIOR 480 0V 20" SVART</v>
          </cell>
        </row>
        <row r="10448">
          <cell r="A10448" t="str">
            <v>YEM4803003</v>
          </cell>
          <cell r="B10448" t="str">
            <v>JUNIOR 480 0V 20" SVART</v>
          </cell>
        </row>
        <row r="10449">
          <cell r="A10449" t="str">
            <v>Y2C7475101</v>
          </cell>
          <cell r="B10449" t="str">
            <v>TARFEK 747 7V H 51CM SVART</v>
          </cell>
        </row>
        <row r="10450">
          <cell r="A10450" t="str">
            <v>Y2C7475101</v>
          </cell>
          <cell r="B10450" t="str">
            <v>TARFEK 747 7V H 51CM SVART</v>
          </cell>
        </row>
        <row r="10451">
          <cell r="A10451" t="str">
            <v>Y2C7475101</v>
          </cell>
          <cell r="B10451" t="str">
            <v>TARFEK 747 7V H 51CM SVART</v>
          </cell>
        </row>
        <row r="10452">
          <cell r="A10452" t="str">
            <v>Y2C7475102</v>
          </cell>
          <cell r="B10452" t="str">
            <v>TARFEK 747 7V H 51 CM VIT</v>
          </cell>
        </row>
        <row r="10453">
          <cell r="A10453" t="str">
            <v>Y2C7475102</v>
          </cell>
          <cell r="B10453" t="str">
            <v>TARFEK 747 7V H 51 CM VIT</v>
          </cell>
        </row>
        <row r="10454">
          <cell r="A10454" t="str">
            <v>Y2C7475102</v>
          </cell>
          <cell r="B10454" t="str">
            <v>TARFEK 747 7V H 51 CM VIT</v>
          </cell>
        </row>
        <row r="10455">
          <cell r="A10455" t="str">
            <v>Y2C7475501</v>
          </cell>
          <cell r="B10455" t="str">
            <v>TARFEK 747 7V H 55 CM SVART</v>
          </cell>
        </row>
        <row r="10456">
          <cell r="A10456" t="str">
            <v>Y2C7475501</v>
          </cell>
          <cell r="B10456" t="str">
            <v>TARFEK 747 7V H 55 CM SVART</v>
          </cell>
        </row>
        <row r="10457">
          <cell r="A10457" t="str">
            <v>Y2C7475501</v>
          </cell>
          <cell r="B10457" t="str">
            <v>TARFEK 747 7V H 55 CM SVART</v>
          </cell>
        </row>
        <row r="10458">
          <cell r="A10458" t="str">
            <v>Y2C7475502</v>
          </cell>
          <cell r="B10458" t="str">
            <v>TARFEK 747 7V H 55 CM VIT</v>
          </cell>
        </row>
        <row r="10459">
          <cell r="A10459" t="str">
            <v>Y2C7475502</v>
          </cell>
          <cell r="B10459" t="str">
            <v>TARFEK 747 7V H 55 CM VIT</v>
          </cell>
        </row>
        <row r="10460">
          <cell r="A10460" t="str">
            <v>Y2C7475502</v>
          </cell>
          <cell r="B10460" t="str">
            <v>TARFEK 747 7V H 55 CM VIT</v>
          </cell>
        </row>
        <row r="10461">
          <cell r="A10461" t="str">
            <v>Y2C7475901</v>
          </cell>
          <cell r="B10461" t="str">
            <v>TARFEK 747 7V H 59 CM SVART</v>
          </cell>
        </row>
        <row r="10462">
          <cell r="A10462" t="str">
            <v>Y2C7475901</v>
          </cell>
          <cell r="B10462" t="str">
            <v>TARFEK 747 7V H 59 CM SVART</v>
          </cell>
        </row>
        <row r="10463">
          <cell r="A10463" t="str">
            <v>Y2C7475901</v>
          </cell>
          <cell r="B10463" t="str">
            <v>TARFEK 747 7V H 59 CM SVART</v>
          </cell>
        </row>
        <row r="10464">
          <cell r="A10464" t="str">
            <v>Y2C7475902</v>
          </cell>
          <cell r="B10464" t="str">
            <v>TARFEK 747 7V H 59 CM VIT</v>
          </cell>
        </row>
        <row r="10465">
          <cell r="A10465" t="str">
            <v>Y2C7475902</v>
          </cell>
          <cell r="B10465" t="str">
            <v>TARFEK 747 7V H 59 CM VIT</v>
          </cell>
        </row>
        <row r="10466">
          <cell r="A10466" t="str">
            <v>Y2C7475902</v>
          </cell>
          <cell r="B10466" t="str">
            <v>TARFEK 747 7V H 59 CM VIT</v>
          </cell>
        </row>
        <row r="10467">
          <cell r="A10467" t="str">
            <v>Y2C7575101</v>
          </cell>
          <cell r="B10467" t="str">
            <v>RISSA 757 7V D 51 CM SVART</v>
          </cell>
        </row>
        <row r="10468">
          <cell r="A10468" t="str">
            <v>Y2C7575101</v>
          </cell>
          <cell r="B10468" t="str">
            <v>RISSA 757 7V D 51 CM SVART</v>
          </cell>
        </row>
        <row r="10469">
          <cell r="A10469" t="str">
            <v>Y2C7575101</v>
          </cell>
          <cell r="B10469" t="str">
            <v>RISSA 757 7V D 51 CM SVART</v>
          </cell>
        </row>
        <row r="10470">
          <cell r="A10470" t="str">
            <v>Y2C7575102</v>
          </cell>
          <cell r="B10470" t="str">
            <v>RISSA 757 7V D 51 CM VIT</v>
          </cell>
        </row>
        <row r="10471">
          <cell r="A10471" t="str">
            <v>Y2C7575102</v>
          </cell>
          <cell r="B10471" t="str">
            <v>RISSA 757 7V D 51 CM VIT</v>
          </cell>
        </row>
        <row r="10472">
          <cell r="A10472" t="str">
            <v>Y2C7575102</v>
          </cell>
          <cell r="B10472" t="str">
            <v>RISSA 757 7V D 51 CM VIT</v>
          </cell>
        </row>
        <row r="10473">
          <cell r="A10473" t="str">
            <v>Y2C7575103</v>
          </cell>
          <cell r="B10473" t="str">
            <v>RISSA 757 7V D 51 CM PUMP.ORAN</v>
          </cell>
        </row>
        <row r="10474">
          <cell r="A10474" t="str">
            <v>Y2C7575103</v>
          </cell>
          <cell r="B10474" t="str">
            <v>RISSA 757 7V D 51 CM PUMP.ORAN</v>
          </cell>
        </row>
        <row r="10475">
          <cell r="A10475" t="str">
            <v>Y2C7575103</v>
          </cell>
          <cell r="B10475" t="str">
            <v>RISSA 757 7V D 51 CM PUMP.ORAN</v>
          </cell>
        </row>
        <row r="10476">
          <cell r="A10476" t="str">
            <v>Y2C7575501</v>
          </cell>
          <cell r="B10476" t="str">
            <v>RISSA 757 7V D 55 CM SVART</v>
          </cell>
        </row>
        <row r="10477">
          <cell r="A10477" t="str">
            <v>Y2C7575501</v>
          </cell>
          <cell r="B10477" t="str">
            <v>RISSA 757 7V D 55 CM SVART</v>
          </cell>
        </row>
        <row r="10478">
          <cell r="A10478" t="str">
            <v>Y2C7575501</v>
          </cell>
          <cell r="B10478" t="str">
            <v>RISSA 757 7V D 55 CM SVART</v>
          </cell>
        </row>
        <row r="10479">
          <cell r="A10479" t="str">
            <v>Y2C7575502</v>
          </cell>
          <cell r="B10479" t="str">
            <v>RISSA 757 7V D 55 CM VIT</v>
          </cell>
        </row>
        <row r="10480">
          <cell r="A10480" t="str">
            <v>Y2C7575502</v>
          </cell>
          <cell r="B10480" t="str">
            <v>RISSA 757 7V D 55 CM VIT</v>
          </cell>
        </row>
        <row r="10481">
          <cell r="A10481" t="str">
            <v>Y2C7575502</v>
          </cell>
          <cell r="B10481" t="str">
            <v>RISSA 757 7V D 55 CM VIT</v>
          </cell>
        </row>
        <row r="10482">
          <cell r="A10482" t="str">
            <v>Y2C7575503</v>
          </cell>
          <cell r="B10482" t="str">
            <v>RISSA 757 7V D 55 CM PUMP.ORAN</v>
          </cell>
        </row>
        <row r="10483">
          <cell r="A10483" t="str">
            <v>Y2C7575503</v>
          </cell>
          <cell r="B10483" t="str">
            <v>RISSA 757 7V D 55 CM PUMP.ORAN</v>
          </cell>
        </row>
        <row r="10484">
          <cell r="A10484" t="str">
            <v>Y2C7575503</v>
          </cell>
          <cell r="B10484" t="str">
            <v>RISSA 757 7V D 55 CM PUMP.ORAN</v>
          </cell>
        </row>
        <row r="10485">
          <cell r="A10485" t="str">
            <v>YEM9775105</v>
          </cell>
          <cell r="B10485" t="str">
            <v>MARGARETA 977 7V D 51 ISB KORG</v>
          </cell>
        </row>
        <row r="10486">
          <cell r="A10486" t="str">
            <v>YEM9775105</v>
          </cell>
          <cell r="B10486" t="str">
            <v>MARGARETA 977 7V D 51 ISB KORG</v>
          </cell>
        </row>
        <row r="10487">
          <cell r="A10487" t="str">
            <v>YEM9775105</v>
          </cell>
          <cell r="B10487" t="str">
            <v>MARGARETA 977 7V D 51 ISB KORG</v>
          </cell>
        </row>
        <row r="10488">
          <cell r="A10488" t="str">
            <v>Y2C2635101</v>
          </cell>
          <cell r="B10488" t="str">
            <v>AUGUST 263 51 CM GRÖN PKTFR</v>
          </cell>
        </row>
        <row r="10489">
          <cell r="A10489" t="str">
            <v>Y2C2635101</v>
          </cell>
          <cell r="B10489" t="str">
            <v>AUGUST 263 51 CM GRÖN PKTFR</v>
          </cell>
        </row>
        <row r="10490">
          <cell r="A10490" t="str">
            <v>Y2C2635101</v>
          </cell>
          <cell r="B10490" t="str">
            <v>AUGUST 263 51 CM GRÖN PKTFR</v>
          </cell>
        </row>
        <row r="10491">
          <cell r="A10491" t="str">
            <v>Y2C0204101</v>
          </cell>
          <cell r="B10491" t="str">
            <v>ULTIMA CARBON SHIM 41 CM SV/OR</v>
          </cell>
        </row>
        <row r="10492">
          <cell r="A10492" t="str">
            <v>Y2C0204101</v>
          </cell>
          <cell r="B10492" t="str">
            <v>ULTIMA CARBON SHIM 41 CM SV/OR</v>
          </cell>
        </row>
        <row r="10493">
          <cell r="A10493" t="str">
            <v>Y2C0204101</v>
          </cell>
          <cell r="B10493" t="str">
            <v>ULTIMA CARBON SHIM 41 CM SV/OR</v>
          </cell>
        </row>
        <row r="10494">
          <cell r="A10494" t="str">
            <v>Y2C0204601</v>
          </cell>
          <cell r="B10494" t="str">
            <v>ULTIMA CARBON SHIM 46 CM SV/OR</v>
          </cell>
        </row>
        <row r="10495">
          <cell r="A10495" t="str">
            <v>Y2C0204601</v>
          </cell>
          <cell r="B10495" t="str">
            <v>ULTIMA CARBON SHIM 46 CM SV/OR</v>
          </cell>
        </row>
        <row r="10496">
          <cell r="A10496" t="str">
            <v>Y2C0204601</v>
          </cell>
          <cell r="B10496" t="str">
            <v>ULTIMA CARBON SHIM 46 CM SV/OR</v>
          </cell>
        </row>
        <row r="10497">
          <cell r="A10497" t="str">
            <v>Y2C0205101</v>
          </cell>
          <cell r="B10497" t="str">
            <v>ULTIMA CARBON SHIM 41 CM SV/OR</v>
          </cell>
        </row>
        <row r="10498">
          <cell r="A10498" t="str">
            <v>Y2C0205101</v>
          </cell>
          <cell r="B10498" t="str">
            <v>ULTIMA CARBON SHIM 41 CM SV/OR</v>
          </cell>
        </row>
        <row r="10499">
          <cell r="A10499" t="str">
            <v>Y2C0205101</v>
          </cell>
          <cell r="B10499" t="str">
            <v>ULTIMA CARBON SHIM 41 CM SV/OR</v>
          </cell>
        </row>
        <row r="10500">
          <cell r="A10500" t="str">
            <v>Y2C0604301</v>
          </cell>
          <cell r="B10500" t="str">
            <v>DRAUPNER FS CAR SHI 43 SV/OR</v>
          </cell>
        </row>
        <row r="10501">
          <cell r="A10501" t="str">
            <v>Y2C0604301</v>
          </cell>
          <cell r="B10501" t="str">
            <v>DRAUPNER FS CAR SHI 43 SV/OR</v>
          </cell>
        </row>
        <row r="10502">
          <cell r="A10502" t="str">
            <v>Y2C0604301</v>
          </cell>
          <cell r="B10502" t="str">
            <v>DRAUPNER FS CAR SHI 43 SV/OR</v>
          </cell>
        </row>
        <row r="10503">
          <cell r="A10503" t="str">
            <v>Y2C0604801</v>
          </cell>
          <cell r="B10503" t="str">
            <v>DRAUPNER FS CAR SHI 48 SV/OR</v>
          </cell>
        </row>
        <row r="10504">
          <cell r="A10504" t="str">
            <v>Y2C0604801</v>
          </cell>
          <cell r="B10504" t="str">
            <v>DRAUPNER FS CAR SHI 48 SV/OR</v>
          </cell>
        </row>
        <row r="10505">
          <cell r="A10505" t="str">
            <v>Y2C0604801</v>
          </cell>
          <cell r="B10505" t="str">
            <v>DRAUPNER FS CAR SHI 48 SV/OR</v>
          </cell>
        </row>
        <row r="10506">
          <cell r="A10506" t="str">
            <v>Y2C0605301</v>
          </cell>
          <cell r="B10506" t="str">
            <v>DRAUPNER FS CAR SHI 53 SV/OR</v>
          </cell>
        </row>
        <row r="10507">
          <cell r="A10507" t="str">
            <v>Y2C0605301</v>
          </cell>
          <cell r="B10507" t="str">
            <v>DRAUPNER FS CAR SHI 53 SV/OR</v>
          </cell>
        </row>
        <row r="10508">
          <cell r="A10508" t="str">
            <v>Y2C0605301</v>
          </cell>
          <cell r="B10508" t="str">
            <v>DRAUPNER FS CAR SHI 53 SV/OR</v>
          </cell>
        </row>
        <row r="10509">
          <cell r="A10509" t="str">
            <v>Y2C0804301</v>
          </cell>
          <cell r="B10509" t="str">
            <v>RIMFAXE FS  ALU SHI 43 VI/ORAN</v>
          </cell>
        </row>
        <row r="10510">
          <cell r="A10510" t="str">
            <v>Y2C0804301</v>
          </cell>
          <cell r="B10510" t="str">
            <v>RIMFAXE FS  ALU SHI 43 VI/ORAN</v>
          </cell>
        </row>
        <row r="10511">
          <cell r="A10511" t="str">
            <v>Y2C0804301</v>
          </cell>
          <cell r="B10511" t="str">
            <v>RIMFAXE FS  ALU SHI 43 VI/ORAN</v>
          </cell>
        </row>
        <row r="10512">
          <cell r="A10512" t="str">
            <v>Y2C0804801</v>
          </cell>
          <cell r="B10512" t="str">
            <v>RIMFAXE FS  ALU SHI 48 VI/ORAN</v>
          </cell>
        </row>
        <row r="10513">
          <cell r="A10513" t="str">
            <v>Y2C0804801</v>
          </cell>
          <cell r="B10513" t="str">
            <v>RIMFAXE FS  ALU SHI 48 VI/ORAN</v>
          </cell>
        </row>
        <row r="10514">
          <cell r="A10514" t="str">
            <v>Y2C0804801</v>
          </cell>
          <cell r="B10514" t="str">
            <v>RIMFAXE FS  ALU SHI 48 VI/ORAN</v>
          </cell>
        </row>
        <row r="10515">
          <cell r="A10515" t="str">
            <v>Y2C0805301</v>
          </cell>
          <cell r="B10515" t="str">
            <v>RIMFAXE FS  ALU SHI 53 VI/ORAN</v>
          </cell>
        </row>
        <row r="10516">
          <cell r="A10516" t="str">
            <v>Y2C0805301</v>
          </cell>
          <cell r="B10516" t="str">
            <v>RIMFAXE FS  ALU SHI 53 VI/ORAN</v>
          </cell>
        </row>
        <row r="10517">
          <cell r="A10517" t="str">
            <v>Y2C0805301</v>
          </cell>
          <cell r="B10517" t="str">
            <v>RIMFAXE FS  ALU SHI 53 VI/ORAN</v>
          </cell>
        </row>
        <row r="10518">
          <cell r="A10518" t="str">
            <v>Y2C1104301</v>
          </cell>
          <cell r="B10518" t="str">
            <v>RIMFAXE 29" SHIM 43 CM SVA/ORA</v>
          </cell>
        </row>
        <row r="10519">
          <cell r="A10519" t="str">
            <v>Y2C1104301</v>
          </cell>
          <cell r="B10519" t="str">
            <v>RIMFAXE 29" SHIM 43 CM SVA/ORA</v>
          </cell>
        </row>
        <row r="10520">
          <cell r="A10520" t="str">
            <v>Y2C1104301</v>
          </cell>
          <cell r="B10520" t="str">
            <v>RIMFAXE 29" SHIM 43 CM SVA/ORA</v>
          </cell>
        </row>
        <row r="10521">
          <cell r="A10521" t="str">
            <v>Y2C1104801</v>
          </cell>
          <cell r="B10521" t="str">
            <v>RIMFAXE 29" SHIM 43 CM SVA/ORA</v>
          </cell>
        </row>
        <row r="10522">
          <cell r="A10522" t="str">
            <v>Y2C1104801</v>
          </cell>
          <cell r="B10522" t="str">
            <v>RIMFAXE 29" SHIM 43 CM SVA/ORA</v>
          </cell>
        </row>
        <row r="10523">
          <cell r="A10523" t="str">
            <v>Y2C1104801</v>
          </cell>
          <cell r="B10523" t="str">
            <v>RIMFAXE 29" SHIM 43 CM SVA/ORA</v>
          </cell>
        </row>
        <row r="10524">
          <cell r="A10524" t="str">
            <v>Y2C1105301</v>
          </cell>
          <cell r="B10524" t="str">
            <v>RIMFAXE 29" SHIM 53 CM SVA/ORA</v>
          </cell>
        </row>
        <row r="10525">
          <cell r="A10525" t="str">
            <v>Y2C1105301</v>
          </cell>
          <cell r="B10525" t="str">
            <v>RIMFAXE 29" SHIM 53 CM SVA/ORA</v>
          </cell>
        </row>
        <row r="10526">
          <cell r="A10526" t="str">
            <v>Y2C1105301</v>
          </cell>
          <cell r="B10526" t="str">
            <v>RIMFAXE 29" SHIM 53 CM SVA/ORA</v>
          </cell>
        </row>
        <row r="10527">
          <cell r="A10527" t="str">
            <v>Y2C1204301</v>
          </cell>
          <cell r="B10527" t="str">
            <v>RIMFAXE 29" SHI 43 VIT/ORA</v>
          </cell>
        </row>
        <row r="10528">
          <cell r="A10528" t="str">
            <v>Y2C1204301</v>
          </cell>
          <cell r="B10528" t="str">
            <v>RIMFAXE 29" SHI 43 VIT/ORA</v>
          </cell>
        </row>
        <row r="10529">
          <cell r="A10529" t="str">
            <v>Y2C1204301</v>
          </cell>
          <cell r="B10529" t="str">
            <v>RIMFAXE 29" SHI 43 VIT/ORA</v>
          </cell>
        </row>
        <row r="10530">
          <cell r="A10530" t="str">
            <v>Y2C1204801</v>
          </cell>
          <cell r="B10530" t="str">
            <v>RIMFAXE 29" SHI 48 VIT/ORA</v>
          </cell>
        </row>
        <row r="10531">
          <cell r="A10531" t="str">
            <v>Y2C1204801</v>
          </cell>
          <cell r="B10531" t="str">
            <v>RIMFAXE 29" SHI 48 VIT/ORA</v>
          </cell>
        </row>
        <row r="10532">
          <cell r="A10532" t="str">
            <v>Y2C1204801</v>
          </cell>
          <cell r="B10532" t="str">
            <v>RIMFAXE 29" SHI 48 VIT/ORA</v>
          </cell>
        </row>
        <row r="10533">
          <cell r="A10533" t="str">
            <v>Y2C1205301</v>
          </cell>
          <cell r="B10533" t="str">
            <v>RIMFAXE 29" SHI 53 VIT/ORA</v>
          </cell>
        </row>
        <row r="10534">
          <cell r="A10534" t="str">
            <v>Y2C1205301</v>
          </cell>
          <cell r="B10534" t="str">
            <v>RIMFAXE 29" SHI 53 VIT/ORA</v>
          </cell>
        </row>
        <row r="10535">
          <cell r="A10535" t="str">
            <v>Y2C1205301</v>
          </cell>
          <cell r="B10535" t="str">
            <v>RIMFAXE 29" SHI 53 VIT/ORA</v>
          </cell>
        </row>
        <row r="10536">
          <cell r="A10536" t="str">
            <v>Y2C0304101</v>
          </cell>
          <cell r="B10536" t="str">
            <v>RIMFAXE SHI 41 VIT/ORANGE</v>
          </cell>
        </row>
        <row r="10537">
          <cell r="A10537" t="str">
            <v>Y2C0304101</v>
          </cell>
          <cell r="B10537" t="str">
            <v>RIMFAXE SHI 41 VIT/ORANGE</v>
          </cell>
        </row>
        <row r="10538">
          <cell r="A10538" t="str">
            <v>Y2C0304101</v>
          </cell>
          <cell r="B10538" t="str">
            <v>RIMFAXE SHI 41 VIT/ORANGE</v>
          </cell>
        </row>
        <row r="10539">
          <cell r="A10539" t="str">
            <v>Y2C0304601</v>
          </cell>
          <cell r="B10539" t="str">
            <v>RIMFAXE SHI 46 VIT/ORANGE</v>
          </cell>
        </row>
        <row r="10540">
          <cell r="A10540" t="str">
            <v>Y2C0304601</v>
          </cell>
          <cell r="B10540" t="str">
            <v>RIMFAXE SHI 46 VIT/ORANGE</v>
          </cell>
        </row>
        <row r="10541">
          <cell r="A10541" t="str">
            <v>Y2C0304601</v>
          </cell>
          <cell r="B10541" t="str">
            <v>RIMFAXE SHI 46 VIT/ORANGE</v>
          </cell>
        </row>
        <row r="10542">
          <cell r="A10542" t="str">
            <v>Y2C0305101</v>
          </cell>
          <cell r="B10542" t="str">
            <v>RIMFAXE SHI 51 VIT/ORANGE</v>
          </cell>
        </row>
        <row r="10543">
          <cell r="A10543" t="str">
            <v>Y2C0305101</v>
          </cell>
          <cell r="B10543" t="str">
            <v>RIMFAXE SHI 51 VIT/ORANGE</v>
          </cell>
        </row>
        <row r="10544">
          <cell r="A10544" t="str">
            <v>Y2C0305101</v>
          </cell>
          <cell r="B10544" t="str">
            <v>RIMFAXE SHI 51 VIT/ORANGE</v>
          </cell>
        </row>
        <row r="10545">
          <cell r="A10545" t="str">
            <v>Y2C0404101</v>
          </cell>
          <cell r="B10545" t="str">
            <v>LODUR SHI 41 CM SVART/VIT</v>
          </cell>
        </row>
        <row r="10546">
          <cell r="A10546" t="str">
            <v>Y2C0404101</v>
          </cell>
          <cell r="B10546" t="str">
            <v>LODUR SHI 41 CM SVART/VIT</v>
          </cell>
        </row>
        <row r="10547">
          <cell r="A10547" t="str">
            <v>Y2C0404101</v>
          </cell>
          <cell r="B10547" t="str">
            <v>LODUR SHI 41 CM SVART/VIT</v>
          </cell>
        </row>
        <row r="10548">
          <cell r="A10548" t="str">
            <v>Y2C0404601</v>
          </cell>
          <cell r="B10548" t="str">
            <v>LODUR SHI 46 CM SVART/VIT</v>
          </cell>
        </row>
        <row r="10549">
          <cell r="A10549" t="str">
            <v>Y2C0404601</v>
          </cell>
          <cell r="B10549" t="str">
            <v>LODUR SHI 46 CM SVART/VIT</v>
          </cell>
        </row>
        <row r="10550">
          <cell r="A10550" t="str">
            <v>Y2C0404601</v>
          </cell>
          <cell r="B10550" t="str">
            <v>LODUR SHI 46 CM SVART/VIT</v>
          </cell>
        </row>
        <row r="10551">
          <cell r="A10551" t="str">
            <v>Y2C0405101</v>
          </cell>
          <cell r="B10551" t="str">
            <v>LODUR SHI 51 CM SVART/VIT</v>
          </cell>
        </row>
        <row r="10552">
          <cell r="A10552" t="str">
            <v>Y2C0405101</v>
          </cell>
          <cell r="B10552" t="str">
            <v>LODUR SHI 51 CM SVART/VIT</v>
          </cell>
        </row>
        <row r="10553">
          <cell r="A10553" t="str">
            <v>Y2C0405101</v>
          </cell>
          <cell r="B10553" t="str">
            <v>LODUR SHI 51 CM SVART/VIT</v>
          </cell>
        </row>
        <row r="10554">
          <cell r="A10554" t="str">
            <v>Y2C0674101</v>
          </cell>
          <cell r="B10554" t="str">
            <v>FREKE SHI 41 CM SVART/VIT/LIME</v>
          </cell>
        </row>
        <row r="10555">
          <cell r="A10555" t="str">
            <v>Y2C0674101</v>
          </cell>
          <cell r="B10555" t="str">
            <v>FREKE SHI 41 CM SVART/VIT/LIME</v>
          </cell>
        </row>
        <row r="10556">
          <cell r="A10556" t="str">
            <v>Y2C0674101</v>
          </cell>
          <cell r="B10556" t="str">
            <v>FREKE SHI 41 CM SVART/VIT/LIME</v>
          </cell>
        </row>
        <row r="10557">
          <cell r="A10557" t="str">
            <v>Y2C0674601</v>
          </cell>
          <cell r="B10557" t="str">
            <v>FREKE SHI 46 CM SVART/VIT/LIME</v>
          </cell>
        </row>
        <row r="10558">
          <cell r="A10558" t="str">
            <v>Y2C0674601</v>
          </cell>
          <cell r="B10558" t="str">
            <v>FREKE SHI 46 CM SVART/VIT/LIME</v>
          </cell>
        </row>
        <row r="10559">
          <cell r="A10559" t="str">
            <v>Y2C0674601</v>
          </cell>
          <cell r="B10559" t="str">
            <v>FREKE SHI 46 CM SVART/VIT/LIME</v>
          </cell>
        </row>
        <row r="10560">
          <cell r="A10560" t="str">
            <v>Y2C0675101</v>
          </cell>
          <cell r="B10560" t="str">
            <v>FREKE SHI 51 CM SVART/VIT/LIME</v>
          </cell>
        </row>
        <row r="10561">
          <cell r="A10561" t="str">
            <v>Y2C0675101</v>
          </cell>
          <cell r="B10561" t="str">
            <v>FREKE SHI 51 CM SVART/VIT/LIME</v>
          </cell>
        </row>
        <row r="10562">
          <cell r="A10562" t="str">
            <v>Y2C0675101</v>
          </cell>
          <cell r="B10562" t="str">
            <v>FREKE SHI 51 CM SVART/VIT/LIME</v>
          </cell>
        </row>
        <row r="10563">
          <cell r="A10563" t="str">
            <v>Y2C0974101</v>
          </cell>
          <cell r="B10563" t="str">
            <v>FREKE COMP. SHI 41 VIT/SVART</v>
          </cell>
        </row>
        <row r="10564">
          <cell r="A10564" t="str">
            <v>Y2C0974101</v>
          </cell>
          <cell r="B10564" t="str">
            <v>FREKE COMP. SHI 41 VIT/SVART</v>
          </cell>
        </row>
        <row r="10565">
          <cell r="A10565" t="str">
            <v>Y2C0974101</v>
          </cell>
          <cell r="B10565" t="str">
            <v>FREKE COMP. SHI 41 VIT/SVART</v>
          </cell>
        </row>
        <row r="10566">
          <cell r="A10566" t="str">
            <v>Y2C0974601</v>
          </cell>
          <cell r="B10566" t="str">
            <v>FREKE COMP. SHI 46 VIT/SVART</v>
          </cell>
        </row>
        <row r="10567">
          <cell r="A10567" t="str">
            <v>Y2C0974601</v>
          </cell>
          <cell r="B10567" t="str">
            <v>FREKE COMP. SHI 46 VIT/SVART</v>
          </cell>
        </row>
        <row r="10568">
          <cell r="A10568" t="str">
            <v>Y2C0974601</v>
          </cell>
          <cell r="B10568" t="str">
            <v>FREKE COMP. SHI 46 VIT/SVART</v>
          </cell>
        </row>
        <row r="10569">
          <cell r="A10569" t="str">
            <v>Y2C0975101</v>
          </cell>
          <cell r="B10569" t="str">
            <v>FREKE COMP. SHI 51 VIT/SVART</v>
          </cell>
        </row>
        <row r="10570">
          <cell r="A10570" t="str">
            <v>Y2C0975101</v>
          </cell>
          <cell r="B10570" t="str">
            <v>FREKE COMP. SHI 51 VIT/SVART</v>
          </cell>
        </row>
        <row r="10571">
          <cell r="A10571" t="str">
            <v>Y2C0975101</v>
          </cell>
          <cell r="B10571" t="str">
            <v>FREKE COMP. SHI 51 VIT/SVART</v>
          </cell>
        </row>
        <row r="10572">
          <cell r="A10572" t="str">
            <v>Y2C6015501</v>
          </cell>
          <cell r="B10572" t="str">
            <v>RETRO 1 V  55 cm Röd</v>
          </cell>
        </row>
        <row r="10573">
          <cell r="A10573" t="str">
            <v>Y2C6015501</v>
          </cell>
          <cell r="B10573" t="str">
            <v>RETRO 1 V  55 cm Röd</v>
          </cell>
        </row>
        <row r="10574">
          <cell r="A10574" t="str">
            <v>Y2C6015501</v>
          </cell>
          <cell r="B10574" t="str">
            <v>RETRO 1 V  55 cm Röd</v>
          </cell>
        </row>
        <row r="10575">
          <cell r="A10575" t="str">
            <v>Y2C6015801</v>
          </cell>
          <cell r="B10575" t="str">
            <v>RETRO 1 V  58 cm Röd</v>
          </cell>
        </row>
        <row r="10576">
          <cell r="A10576" t="str">
            <v>Y2C6015801</v>
          </cell>
          <cell r="B10576" t="str">
            <v>RETRO 1 V  58 cm Röd</v>
          </cell>
        </row>
        <row r="10577">
          <cell r="A10577" t="str">
            <v>Y2C6015801</v>
          </cell>
          <cell r="B10577" t="str">
            <v>RETRO 1 V  58 cm Röd</v>
          </cell>
        </row>
        <row r="10578">
          <cell r="A10578" t="str">
            <v>Y2C6405201</v>
          </cell>
          <cell r="B10578" t="str">
            <v>EXA 640 20V H 52CM SV/ORANGE</v>
          </cell>
        </row>
        <row r="10579">
          <cell r="A10579" t="str">
            <v>Y2C6405201</v>
          </cell>
          <cell r="B10579" t="str">
            <v>EXA 640 20V H 52CM SV/ORANGE</v>
          </cell>
        </row>
        <row r="10580">
          <cell r="A10580" t="str">
            <v>Y2C6405201</v>
          </cell>
          <cell r="B10580" t="str">
            <v>EXA 640 20V H 52CM SV/ORANGE</v>
          </cell>
        </row>
        <row r="10581">
          <cell r="A10581" t="str">
            <v>Y2C3964701</v>
          </cell>
          <cell r="B10581" t="str">
            <v>FEMTO 396 16V D 47 CM GRÅ</v>
          </cell>
        </row>
        <row r="10582">
          <cell r="A10582" t="str">
            <v>Y2C3964701</v>
          </cell>
          <cell r="B10582" t="str">
            <v>FEMTO 396 16V D 47 CM GRÅ</v>
          </cell>
        </row>
        <row r="10583">
          <cell r="A10583" t="str">
            <v>Y2C3964701</v>
          </cell>
          <cell r="B10583" t="str">
            <v>FEMTO 396 16V D 47 CM GRÅ</v>
          </cell>
        </row>
        <row r="10584">
          <cell r="A10584" t="str">
            <v>Y2C6405501</v>
          </cell>
          <cell r="B10584" t="str">
            <v>EXA 640 20V H 55CM SV/ORANGE</v>
          </cell>
        </row>
        <row r="10585">
          <cell r="A10585" t="str">
            <v>Y2C6405501</v>
          </cell>
          <cell r="B10585" t="str">
            <v>EXA 640 20V H 55CM SV/ORANGE</v>
          </cell>
        </row>
        <row r="10586">
          <cell r="A10586" t="str">
            <v>Y2C6405501</v>
          </cell>
          <cell r="B10586" t="str">
            <v>EXA 640 20V H 55CM SV/ORANGE</v>
          </cell>
        </row>
        <row r="10587">
          <cell r="A10587" t="str">
            <v>Y2C6405801</v>
          </cell>
          <cell r="B10587" t="str">
            <v>EXA 640 20V H 58CM SV/ORANGE</v>
          </cell>
        </row>
        <row r="10588">
          <cell r="A10588" t="str">
            <v>Y2C6405801</v>
          </cell>
          <cell r="B10588" t="str">
            <v>EXA 640 20V H 58CM SV/ORANGE</v>
          </cell>
        </row>
        <row r="10589">
          <cell r="A10589" t="str">
            <v>Y2C6405801</v>
          </cell>
          <cell r="B10589" t="str">
            <v>EXA 640 20V H 58CM SV/ORANGE</v>
          </cell>
        </row>
        <row r="10590">
          <cell r="A10590" t="str">
            <v>Y2C6406101</v>
          </cell>
          <cell r="B10590" t="str">
            <v>EXA 640 20V H 61CM SV/ORANGE</v>
          </cell>
        </row>
        <row r="10591">
          <cell r="A10591" t="str">
            <v>Y2C6406101</v>
          </cell>
          <cell r="B10591" t="str">
            <v>EXA 640 20V H 61CM SV/ORANGE</v>
          </cell>
        </row>
        <row r="10592">
          <cell r="A10592" t="str">
            <v>Y2C6406101</v>
          </cell>
          <cell r="B10592" t="str">
            <v>EXA 640 20V H 61CM SV/ORANGE</v>
          </cell>
        </row>
        <row r="10593">
          <cell r="A10593" t="str">
            <v>Y2C6205201</v>
          </cell>
          <cell r="B10593" t="str">
            <v>TERA CARBON SHI 52 CM VIT/ORA</v>
          </cell>
        </row>
        <row r="10594">
          <cell r="A10594" t="str">
            <v>Y2C6205201</v>
          </cell>
          <cell r="B10594" t="str">
            <v>TERA CARBON SHI 52 CM VIT/ORA</v>
          </cell>
        </row>
        <row r="10595">
          <cell r="A10595" t="str">
            <v>Y2C6205201</v>
          </cell>
          <cell r="B10595" t="str">
            <v>TERA CARBON SHI 52 CM VIT/ORA</v>
          </cell>
        </row>
        <row r="10596">
          <cell r="A10596" t="str">
            <v>Y2C6205401</v>
          </cell>
          <cell r="B10596" t="str">
            <v>TERA CARBON SHI 54 CM VIT/ORA</v>
          </cell>
        </row>
        <row r="10597">
          <cell r="A10597" t="str">
            <v>Y2C6205401</v>
          </cell>
          <cell r="B10597" t="str">
            <v>TERA CARBON SHI 54 CM VIT/ORA</v>
          </cell>
        </row>
        <row r="10598">
          <cell r="A10598" t="str">
            <v>Y2C6205401</v>
          </cell>
          <cell r="B10598" t="str">
            <v>TERA CARBON SHI 54 CM VIT/ORA</v>
          </cell>
        </row>
        <row r="10599">
          <cell r="A10599" t="str">
            <v>Y2C6205601</v>
          </cell>
          <cell r="B10599" t="str">
            <v>TERA CARBON SHI 56 CM VIT/ORA</v>
          </cell>
        </row>
        <row r="10600">
          <cell r="A10600" t="str">
            <v>Y2C6205601</v>
          </cell>
          <cell r="B10600" t="str">
            <v>TERA CARBON SHI 56 CM VIT/ORA</v>
          </cell>
        </row>
        <row r="10601">
          <cell r="A10601" t="str">
            <v>Y2C6205601</v>
          </cell>
          <cell r="B10601" t="str">
            <v>TERA CARBON SHI 56 CM VIT/ORA</v>
          </cell>
        </row>
        <row r="10602">
          <cell r="A10602" t="str">
            <v>Y2C6205801</v>
          </cell>
          <cell r="B10602" t="str">
            <v>TERA CARBON SHI 58 CM VIT/ORA</v>
          </cell>
        </row>
        <row r="10603">
          <cell r="A10603" t="str">
            <v>Y2C6205801</v>
          </cell>
          <cell r="B10603" t="str">
            <v>TERA CARBON SHI 58 CM VIT/ORA</v>
          </cell>
        </row>
        <row r="10604">
          <cell r="A10604" t="str">
            <v>Y2C6205801</v>
          </cell>
          <cell r="B10604" t="str">
            <v>TERA CARBON SHI 58 CM VIT/ORA</v>
          </cell>
        </row>
        <row r="10605">
          <cell r="A10605" t="str">
            <v>Y2C6206001</v>
          </cell>
          <cell r="B10605" t="str">
            <v>TERA CARBON SHI 60CM VIT/ORA</v>
          </cell>
        </row>
        <row r="10606">
          <cell r="A10606" t="str">
            <v>Y2C6206001</v>
          </cell>
          <cell r="B10606" t="str">
            <v>TERA CARBON SHI 60CM VIT/ORA</v>
          </cell>
        </row>
        <row r="10607">
          <cell r="A10607" t="str">
            <v>Y2C6206001</v>
          </cell>
          <cell r="B10607" t="str">
            <v>TERA CARBON SHI 60CM VIT/ORA</v>
          </cell>
        </row>
        <row r="10608">
          <cell r="A10608" t="str">
            <v>Y2C6605201</v>
          </cell>
          <cell r="B10608" t="str">
            <v>GIGA CARBON SHIM 52 CM SV/VIT</v>
          </cell>
        </row>
        <row r="10609">
          <cell r="A10609" t="str">
            <v>Y2C6605201</v>
          </cell>
          <cell r="B10609" t="str">
            <v>GIGA CARBON SHIM 52 CM SV/VIT</v>
          </cell>
        </row>
        <row r="10610">
          <cell r="A10610" t="str">
            <v>Y2C6605201</v>
          </cell>
          <cell r="B10610" t="str">
            <v>GIGA CARBON SHIM 52 CM SV/VIT</v>
          </cell>
        </row>
        <row r="10611">
          <cell r="A10611" t="str">
            <v>Y2C6605401</v>
          </cell>
          <cell r="B10611" t="str">
            <v>GIGA CARBON SHIM 54 CM SV/VIT</v>
          </cell>
        </row>
        <row r="10612">
          <cell r="A10612" t="str">
            <v>Y2C6605401</v>
          </cell>
          <cell r="B10612" t="str">
            <v>GIGA CARBON SHIM 54 CM SV/VIT</v>
          </cell>
        </row>
        <row r="10613">
          <cell r="A10613" t="str">
            <v>Y2C6605401</v>
          </cell>
          <cell r="B10613" t="str">
            <v>GIGA CARBON SHIM 54 CM SV/VIT</v>
          </cell>
        </row>
        <row r="10614">
          <cell r="A10614" t="str">
            <v>Y2C6605601</v>
          </cell>
          <cell r="B10614" t="str">
            <v>GIGA CARBON SHIM 56 CM SV/VIT</v>
          </cell>
        </row>
        <row r="10615">
          <cell r="A10615" t="str">
            <v>Y2C6605601</v>
          </cell>
          <cell r="B10615" t="str">
            <v>GIGA CARBON SHIM 56 CM SV/VIT</v>
          </cell>
        </row>
        <row r="10616">
          <cell r="A10616" t="str">
            <v>Y2C6605601</v>
          </cell>
          <cell r="B10616" t="str">
            <v>GIGA CARBON SHIM 56 CM SV/VIT</v>
          </cell>
        </row>
        <row r="10617">
          <cell r="A10617" t="str">
            <v>Y2C6605801</v>
          </cell>
          <cell r="B10617" t="str">
            <v>GIGA CARBON SHIM 58 CM SV/VIT</v>
          </cell>
        </row>
        <row r="10618">
          <cell r="A10618" t="str">
            <v>Y2C6605801</v>
          </cell>
          <cell r="B10618" t="str">
            <v>GIGA CARBON SHIM 58 CM SV/VIT</v>
          </cell>
        </row>
        <row r="10619">
          <cell r="A10619" t="str">
            <v>Y2C6605801</v>
          </cell>
          <cell r="B10619" t="str">
            <v>GIGA CARBON SHIM 58 CM SV/VIT</v>
          </cell>
        </row>
        <row r="10620">
          <cell r="A10620" t="str">
            <v>Y2C6606001</v>
          </cell>
          <cell r="B10620" t="str">
            <v>GIGA CARBON SHIM 60 CM SV/VIT</v>
          </cell>
        </row>
        <row r="10621">
          <cell r="A10621" t="str">
            <v>Y2C6606001</v>
          </cell>
          <cell r="B10621" t="str">
            <v>GIGA CARBON SHIM 60 CM SV/VIT</v>
          </cell>
        </row>
        <row r="10622">
          <cell r="A10622" t="str">
            <v>Y2C6606001</v>
          </cell>
          <cell r="B10622" t="str">
            <v>GIGA CARBON SHIM 60 CM SV/VIT</v>
          </cell>
        </row>
        <row r="10623">
          <cell r="A10623" t="str">
            <v>Y2C6704701</v>
          </cell>
          <cell r="B10623" t="str">
            <v>GIGA COMP CAR SHI  47CM SV/VIT</v>
          </cell>
        </row>
        <row r="10624">
          <cell r="A10624" t="str">
            <v>Y2C6704701</v>
          </cell>
          <cell r="B10624" t="str">
            <v>GIGA COMP CAR SHI  47CM SV/VIT</v>
          </cell>
        </row>
        <row r="10625">
          <cell r="A10625" t="str">
            <v>Y2C6704701</v>
          </cell>
          <cell r="B10625" t="str">
            <v>GIGA COMP CAR SHI  47CM SV/VIT</v>
          </cell>
        </row>
        <row r="10626">
          <cell r="A10626" t="str">
            <v>Y2C6705001</v>
          </cell>
          <cell r="B10626" t="str">
            <v>GIGA COMP CAR SHI  50CM SV/VIT</v>
          </cell>
        </row>
        <row r="10627">
          <cell r="A10627" t="str">
            <v>Y2C6705001</v>
          </cell>
          <cell r="B10627" t="str">
            <v>GIGA COMP CAR SHI  50CM SV/VIT</v>
          </cell>
        </row>
        <row r="10628">
          <cell r="A10628" t="str">
            <v>Y2C6705001</v>
          </cell>
          <cell r="B10628" t="str">
            <v>GIGA COMP CAR SHI  50CM SV/VIT</v>
          </cell>
        </row>
        <row r="10629">
          <cell r="A10629" t="str">
            <v>Y2C6705301</v>
          </cell>
          <cell r="B10629" t="str">
            <v>GIGA COMP CAR SHI  53CM SV/VIT</v>
          </cell>
        </row>
        <row r="10630">
          <cell r="A10630" t="str">
            <v>Y2C6705301</v>
          </cell>
          <cell r="B10630" t="str">
            <v>GIGA COMP CAR SHI  53CM SV/VIT</v>
          </cell>
        </row>
        <row r="10631">
          <cell r="A10631" t="str">
            <v>Y2C6705301</v>
          </cell>
          <cell r="B10631" t="str">
            <v>GIGA COMP CAR SHI  53CM SV/VIT</v>
          </cell>
        </row>
        <row r="10632">
          <cell r="A10632" t="str">
            <v>Y2C6805201</v>
          </cell>
          <cell r="B10632" t="str">
            <v>DECA ALU DB, SHIM 52CM VIT/SVA</v>
          </cell>
        </row>
        <row r="10633">
          <cell r="A10633" t="str">
            <v>Y2C6805201</v>
          </cell>
          <cell r="B10633" t="str">
            <v>DECA ALU DB, SHIM 52CM VIT/SVA</v>
          </cell>
        </row>
        <row r="10634">
          <cell r="A10634" t="str">
            <v>Y2C6805201</v>
          </cell>
          <cell r="B10634" t="str">
            <v>DECA ALU DB, SHIM 52CM VIT/SVA</v>
          </cell>
        </row>
        <row r="10635">
          <cell r="A10635" t="str">
            <v>Y2C6805501</v>
          </cell>
          <cell r="B10635" t="str">
            <v>DECA ALU DB, SHIM 55CM VIT/SVA</v>
          </cell>
        </row>
        <row r="10636">
          <cell r="A10636" t="str">
            <v>Y2C6805501</v>
          </cell>
          <cell r="B10636" t="str">
            <v>DECA ALU DB, SHIM 55CM VIT/SVA</v>
          </cell>
        </row>
        <row r="10637">
          <cell r="A10637" t="str">
            <v>Y2C6805501</v>
          </cell>
          <cell r="B10637" t="str">
            <v>DECA ALU DB, SHIM 55CM VIT/SVA</v>
          </cell>
        </row>
        <row r="10638">
          <cell r="A10638" t="str">
            <v>Y2C6805801</v>
          </cell>
          <cell r="B10638" t="str">
            <v>DECA ALU DB, SHIM 58CM VIT/SVA</v>
          </cell>
        </row>
        <row r="10639">
          <cell r="A10639" t="str">
            <v>Y2C6805801</v>
          </cell>
          <cell r="B10639" t="str">
            <v>DECA ALU DB, SHIM 58CM VIT/SVA</v>
          </cell>
        </row>
        <row r="10640">
          <cell r="A10640" t="str">
            <v>Y2C6805801</v>
          </cell>
          <cell r="B10640" t="str">
            <v>DECA ALU DB, SHIM 58CM VIT/SVA</v>
          </cell>
        </row>
        <row r="10641">
          <cell r="A10641" t="str">
            <v>Y2C6806101</v>
          </cell>
          <cell r="B10641" t="str">
            <v>DECA ALU DB, SHIM 61CM VIT/SVA</v>
          </cell>
        </row>
        <row r="10642">
          <cell r="A10642" t="str">
            <v>Y2C6806101</v>
          </cell>
          <cell r="B10642" t="str">
            <v>DECA ALU DB, SHIM 61CM VIT/SVA</v>
          </cell>
        </row>
        <row r="10643">
          <cell r="A10643" t="str">
            <v>Y2C6806101</v>
          </cell>
          <cell r="B10643" t="str">
            <v>DECA ALU DB, SHIM 61CM VIT/SVA</v>
          </cell>
        </row>
        <row r="10644">
          <cell r="A10644" t="str">
            <v>Y2C6085201</v>
          </cell>
          <cell r="B10644" t="str">
            <v>NANO ALU DB, SHIM 52CM SVA/RÖD</v>
          </cell>
        </row>
        <row r="10645">
          <cell r="A10645" t="str">
            <v>Y2C6085201</v>
          </cell>
          <cell r="B10645" t="str">
            <v>NANO ALU DB, SHIM 52CM SVA/RÖD</v>
          </cell>
        </row>
        <row r="10646">
          <cell r="A10646" t="str">
            <v>Y2C6085201</v>
          </cell>
          <cell r="B10646" t="str">
            <v>NANO ALU DB, SHIM 52CM SVA/RÖD</v>
          </cell>
        </row>
        <row r="10647">
          <cell r="A10647" t="str">
            <v>Y2C6085501</v>
          </cell>
          <cell r="B10647" t="str">
            <v>NANO ALU DB, SHIM 55CM SVA/RÖD</v>
          </cell>
        </row>
        <row r="10648">
          <cell r="A10648" t="str">
            <v>Y2C6085501</v>
          </cell>
          <cell r="B10648" t="str">
            <v>NANO ALU DB, SHIM 55CM SVA/RÖD</v>
          </cell>
        </row>
        <row r="10649">
          <cell r="A10649" t="str">
            <v>Y2C6085501</v>
          </cell>
          <cell r="B10649" t="str">
            <v>NANO ALU DB, SHIM 55CM SVA/RÖD</v>
          </cell>
        </row>
        <row r="10650">
          <cell r="A10650" t="str">
            <v>Y2C6085801</v>
          </cell>
          <cell r="B10650" t="str">
            <v>NANO ALU DB, SHIM 58CM SVA/RÖD</v>
          </cell>
        </row>
        <row r="10651">
          <cell r="A10651" t="str">
            <v>Y2C6085801</v>
          </cell>
          <cell r="B10651" t="str">
            <v>NANO ALU DB, SHIM 58CM SVA/RÖD</v>
          </cell>
        </row>
        <row r="10652">
          <cell r="A10652" t="str">
            <v>Y2C6085801</v>
          </cell>
          <cell r="B10652" t="str">
            <v>NANO ALU DB, SHIM 58CM SVA/RÖD</v>
          </cell>
        </row>
        <row r="10653">
          <cell r="A10653" t="str">
            <v>Y2C6086101</v>
          </cell>
          <cell r="B10653" t="str">
            <v>NANO ALU DB, SHIM 61CM SVA/RÖD</v>
          </cell>
        </row>
        <row r="10654">
          <cell r="A10654" t="str">
            <v>Y2C6086101</v>
          </cell>
          <cell r="B10654" t="str">
            <v>NANO ALU DB, SHIM 61CM SVA/RÖD</v>
          </cell>
        </row>
        <row r="10655">
          <cell r="A10655" t="str">
            <v>Y2C6086101</v>
          </cell>
          <cell r="B10655" t="str">
            <v>NANO ALU DB, SHIM 61CM SVA/RÖD</v>
          </cell>
        </row>
        <row r="10656">
          <cell r="A10656" t="str">
            <v>Y2C6184701</v>
          </cell>
          <cell r="B10656" t="str">
            <v>NANO COMP ALU DB 47 RÖD/VIT</v>
          </cell>
        </row>
        <row r="10657">
          <cell r="A10657" t="str">
            <v>Y2C6184701</v>
          </cell>
          <cell r="B10657" t="str">
            <v>NANO COMP ALU DB 47 RÖD/VIT</v>
          </cell>
        </row>
        <row r="10658">
          <cell r="A10658" t="str">
            <v>Y2C6184701</v>
          </cell>
          <cell r="B10658" t="str">
            <v>NANO COMP ALU DB 47 RÖD/VIT</v>
          </cell>
        </row>
        <row r="10659">
          <cell r="A10659" t="str">
            <v>Y2C6185001</v>
          </cell>
          <cell r="B10659" t="str">
            <v>NANO COMP ALU DB 50 RÖD/VIT</v>
          </cell>
        </row>
        <row r="10660">
          <cell r="A10660" t="str">
            <v>Y2C6185001</v>
          </cell>
          <cell r="B10660" t="str">
            <v>NANO COMP ALU DB 50 RÖD/VIT</v>
          </cell>
        </row>
        <row r="10661">
          <cell r="A10661" t="str">
            <v>Y2C6185001</v>
          </cell>
          <cell r="B10661" t="str">
            <v>NANO COMP ALU DB 50 RÖD/VIT</v>
          </cell>
        </row>
        <row r="10662">
          <cell r="A10662" t="str">
            <v>Y2C6185301</v>
          </cell>
          <cell r="B10662" t="str">
            <v>NANO COMP ALU DB 50 RÖD/VIT</v>
          </cell>
        </row>
        <row r="10663">
          <cell r="A10663" t="str">
            <v>Y2C6185301</v>
          </cell>
          <cell r="B10663" t="str">
            <v>NANO COMP ALU DB 50 RÖD/VIT</v>
          </cell>
        </row>
        <row r="10664">
          <cell r="A10664" t="str">
            <v>Y2C6185301</v>
          </cell>
          <cell r="B10664" t="str">
            <v>NANO COMP ALU DB 50 RÖD/VIT</v>
          </cell>
        </row>
        <row r="10665">
          <cell r="A10665" t="str">
            <v>Y2C3075101</v>
          </cell>
          <cell r="B10665" t="str">
            <v>HAMRA 307 27V H 51 SVART</v>
          </cell>
        </row>
        <row r="10666">
          <cell r="A10666" t="str">
            <v>Y2C3075101</v>
          </cell>
          <cell r="B10666" t="str">
            <v>HAMRA 307 27V H 51 SVART</v>
          </cell>
        </row>
        <row r="10667">
          <cell r="A10667" t="str">
            <v>Y2C3075101</v>
          </cell>
          <cell r="B10667" t="str">
            <v>HAMRA 307 27V H 51 SVART</v>
          </cell>
        </row>
        <row r="10668">
          <cell r="A10668" t="str">
            <v>Y2C3075501</v>
          </cell>
          <cell r="B10668" t="str">
            <v>HAMRA 307 27V H 55 SVART</v>
          </cell>
        </row>
        <row r="10669">
          <cell r="A10669" t="str">
            <v>Y2C3075501</v>
          </cell>
          <cell r="B10669" t="str">
            <v>HAMRA 307 27V H 55 SVART</v>
          </cell>
        </row>
        <row r="10670">
          <cell r="A10670" t="str">
            <v>Y2C3075501</v>
          </cell>
          <cell r="B10670" t="str">
            <v>HAMRA 307 27V H 55 SVART</v>
          </cell>
        </row>
        <row r="10671">
          <cell r="A10671" t="str">
            <v>Y2C3075901</v>
          </cell>
          <cell r="B10671" t="str">
            <v>HAMRA 307 27V H 59 SVART</v>
          </cell>
        </row>
        <row r="10672">
          <cell r="A10672" t="str">
            <v>Y2C3075901</v>
          </cell>
          <cell r="B10672" t="str">
            <v>HAMRA 307 27V H 59 SVART</v>
          </cell>
        </row>
        <row r="10673">
          <cell r="A10673" t="str">
            <v>Y2C3075901</v>
          </cell>
          <cell r="B10673" t="str">
            <v>HAMRA 307 27V H 59 SVART</v>
          </cell>
        </row>
        <row r="10674">
          <cell r="A10674" t="str">
            <v>Y2C3445101</v>
          </cell>
          <cell r="B10674" t="str">
            <v>HELAG 344 24V H 51 VIT</v>
          </cell>
        </row>
        <row r="10675">
          <cell r="A10675" t="str">
            <v>Y2C3445101</v>
          </cell>
          <cell r="B10675" t="str">
            <v>HELAG 344 24V H 51 VIT</v>
          </cell>
        </row>
        <row r="10676">
          <cell r="A10676" t="str">
            <v>Y2C3445101</v>
          </cell>
          <cell r="B10676" t="str">
            <v>HELAG 344 24V H 51 VIT</v>
          </cell>
        </row>
        <row r="10677">
          <cell r="A10677" t="str">
            <v>Y2C3445501</v>
          </cell>
          <cell r="B10677" t="str">
            <v>HELAG 344 24V H 55 VIT</v>
          </cell>
        </row>
        <row r="10678">
          <cell r="A10678" t="str">
            <v>Y2C3445501</v>
          </cell>
          <cell r="B10678" t="str">
            <v>HELAG 344 24V H 55 VIT</v>
          </cell>
        </row>
        <row r="10679">
          <cell r="A10679" t="str">
            <v>Y2C3445501</v>
          </cell>
          <cell r="B10679" t="str">
            <v>HELAG 344 24V H 55 VIT</v>
          </cell>
        </row>
        <row r="10680">
          <cell r="A10680" t="str">
            <v>Y2C3445901</v>
          </cell>
          <cell r="B10680" t="str">
            <v>HELAG 344 24V H 59 VIT</v>
          </cell>
        </row>
        <row r="10681">
          <cell r="A10681" t="str">
            <v>Y2C3445901</v>
          </cell>
          <cell r="B10681" t="str">
            <v>HELAG 344 24V H 59 VIT</v>
          </cell>
        </row>
        <row r="10682">
          <cell r="A10682" t="str">
            <v>Y2C3445901</v>
          </cell>
          <cell r="B10682" t="str">
            <v>HELAG 344 24V H 59 VIT</v>
          </cell>
        </row>
        <row r="10683">
          <cell r="A10683" t="str">
            <v>Y2C3544701</v>
          </cell>
          <cell r="B10683" t="str">
            <v>ANARIS 354 24V D 47 VIT</v>
          </cell>
        </row>
        <row r="10684">
          <cell r="A10684" t="str">
            <v>Y2C3544701</v>
          </cell>
          <cell r="B10684" t="str">
            <v>ANARIS 354 24V D 47 VIT</v>
          </cell>
        </row>
        <row r="10685">
          <cell r="A10685" t="str">
            <v>Y2C3544701</v>
          </cell>
          <cell r="B10685" t="str">
            <v>ANARIS 354 24V D 47 VIT</v>
          </cell>
        </row>
        <row r="10686">
          <cell r="A10686" t="str">
            <v>Y2C3545101</v>
          </cell>
          <cell r="B10686" t="str">
            <v>ANARIS 354 24V D 51 VIT</v>
          </cell>
        </row>
        <row r="10687">
          <cell r="A10687" t="str">
            <v>Y2C3545101</v>
          </cell>
          <cell r="B10687" t="str">
            <v>ANARIS 354 24V D 51 VIT</v>
          </cell>
        </row>
        <row r="10688">
          <cell r="A10688" t="str">
            <v>Y2C3545101</v>
          </cell>
          <cell r="B10688" t="str">
            <v>ANARIS 354 24V D 51 VIT</v>
          </cell>
        </row>
        <row r="10689">
          <cell r="A10689" t="str">
            <v>Y2C3965101</v>
          </cell>
          <cell r="B10689" t="str">
            <v>FEMTO 396 16V D 51 CM GRÅ</v>
          </cell>
        </row>
        <row r="10690">
          <cell r="A10690" t="str">
            <v>Y2C3965101</v>
          </cell>
          <cell r="B10690" t="str">
            <v>FEMTO 396 16V D 51 CM GRÅ</v>
          </cell>
        </row>
        <row r="10691">
          <cell r="A10691" t="str">
            <v>Y2C3965101</v>
          </cell>
          <cell r="B10691" t="str">
            <v>FEMTO 396 16V D 51 CM GRÅ</v>
          </cell>
        </row>
        <row r="10692">
          <cell r="A10692" t="str">
            <v>Y2C3964702</v>
          </cell>
          <cell r="B10692" t="str">
            <v>FEMTO 396 16V D 47 CM VIT/ROSA</v>
          </cell>
        </row>
        <row r="10693">
          <cell r="A10693" t="str">
            <v>Y2C3964702</v>
          </cell>
          <cell r="B10693" t="str">
            <v>FEMTO 396 16V D 47 CM VIT/ROSA</v>
          </cell>
        </row>
        <row r="10694">
          <cell r="A10694" t="str">
            <v>Y2C3964702</v>
          </cell>
          <cell r="B10694" t="str">
            <v>FEMTO 396 16V D 47 CM VIT/ROSA</v>
          </cell>
        </row>
        <row r="10695">
          <cell r="A10695" t="str">
            <v>Y2C3645101</v>
          </cell>
          <cell r="B10695" t="str">
            <v>STARREN 364 24V H 51 SVART</v>
          </cell>
        </row>
        <row r="10696">
          <cell r="A10696" t="str">
            <v>Y2C3645101</v>
          </cell>
          <cell r="B10696" t="str">
            <v>STARREN 364 24V H 51 SVART</v>
          </cell>
        </row>
        <row r="10697">
          <cell r="A10697" t="str">
            <v>Y2C3645101</v>
          </cell>
          <cell r="B10697" t="str">
            <v>STARREN 364 24V H 51 SVART</v>
          </cell>
        </row>
        <row r="10698">
          <cell r="A10698" t="str">
            <v>Y2C3645501</v>
          </cell>
          <cell r="B10698" t="str">
            <v>STARREN 364 24V H 55 SVART</v>
          </cell>
        </row>
        <row r="10699">
          <cell r="A10699" t="str">
            <v>Y2C3645501</v>
          </cell>
          <cell r="B10699" t="str">
            <v>STARREN 364 24V H 55 SVART</v>
          </cell>
        </row>
        <row r="10700">
          <cell r="A10700" t="str">
            <v>Y2C3645501</v>
          </cell>
          <cell r="B10700" t="str">
            <v>STARREN 364 24V H 55 SVART</v>
          </cell>
        </row>
        <row r="10701">
          <cell r="A10701" t="str">
            <v>Y2C3965102</v>
          </cell>
          <cell r="B10701" t="str">
            <v>FEMTO 396 16V D 51 CM VIT/ROSA</v>
          </cell>
        </row>
        <row r="10702">
          <cell r="A10702" t="str">
            <v>Y2C3965102</v>
          </cell>
          <cell r="B10702" t="str">
            <v>FEMTO 396 16V D 51 CM VIT/ROSA</v>
          </cell>
        </row>
        <row r="10703">
          <cell r="A10703" t="str">
            <v>Y2C3965102</v>
          </cell>
          <cell r="B10703" t="str">
            <v>FEMTO 396 16V D 51 CM VIT/ROSA</v>
          </cell>
        </row>
        <row r="10704">
          <cell r="A10704" t="str">
            <v>Y2C3645901</v>
          </cell>
          <cell r="B10704" t="str">
            <v>STARREN 364 24V H 59 SVART</v>
          </cell>
        </row>
        <row r="10705">
          <cell r="A10705" t="str">
            <v>Y2C3645901</v>
          </cell>
          <cell r="B10705" t="str">
            <v>STARREN 364 24V H 59 SVART</v>
          </cell>
        </row>
        <row r="10706">
          <cell r="A10706" t="str">
            <v>Y2C3645901</v>
          </cell>
          <cell r="B10706" t="str">
            <v>STARREN 364 24V H 59 SVART</v>
          </cell>
        </row>
        <row r="10707">
          <cell r="A10707" t="str">
            <v>Y2C3965502</v>
          </cell>
          <cell r="B10707" t="str">
            <v>FEMTO 396 16V D 55 CM VIT/ROSA</v>
          </cell>
        </row>
        <row r="10708">
          <cell r="A10708" t="str">
            <v>Y2C3965502</v>
          </cell>
          <cell r="B10708" t="str">
            <v>FEMTO 396 16V D 55 CM VIT/ROSA</v>
          </cell>
        </row>
        <row r="10709">
          <cell r="A10709" t="str">
            <v>Y2C3965502</v>
          </cell>
          <cell r="B10709" t="str">
            <v>FEMTO 396 16V D 55 CM VIT/ROSA</v>
          </cell>
        </row>
        <row r="10710">
          <cell r="A10710" t="str">
            <v>Y2C3744701</v>
          </cell>
          <cell r="B10710" t="str">
            <v>ÅKULLA 374 24V D 47 SVART</v>
          </cell>
        </row>
        <row r="10711">
          <cell r="A10711" t="str">
            <v>Y2C3744701</v>
          </cell>
          <cell r="B10711" t="str">
            <v>ÅKULLA 374 24V D 47 SVART</v>
          </cell>
        </row>
        <row r="10712">
          <cell r="A10712" t="str">
            <v>Y2C3744701</v>
          </cell>
          <cell r="B10712" t="str">
            <v>ÅKULLA 374 24V D 47 SVART</v>
          </cell>
        </row>
        <row r="10713">
          <cell r="A10713" t="str">
            <v>Y2C3745101</v>
          </cell>
          <cell r="B10713" t="str">
            <v>ÅKULLA 374 24V D 51 SVART</v>
          </cell>
        </row>
        <row r="10714">
          <cell r="A10714" t="str">
            <v>Y2C3745101</v>
          </cell>
          <cell r="B10714" t="str">
            <v>ÅKULLA 374 24V D 51 SVART</v>
          </cell>
        </row>
        <row r="10715">
          <cell r="A10715" t="str">
            <v>Y2C3745101</v>
          </cell>
          <cell r="B10715" t="str">
            <v>ÅKULLA 374 24V D 51 SVART</v>
          </cell>
        </row>
        <row r="10716">
          <cell r="A10716" t="str">
            <v>Y2C3865101</v>
          </cell>
          <cell r="B10716" t="str">
            <v>ATTO 386 16V H 51 GRÅ</v>
          </cell>
        </row>
        <row r="10717">
          <cell r="A10717" t="str">
            <v>Y2C3865101</v>
          </cell>
          <cell r="B10717" t="str">
            <v>ATTO 386 16V H 51 GRÅ</v>
          </cell>
        </row>
        <row r="10718">
          <cell r="A10718" t="str">
            <v>Y2C3865101</v>
          </cell>
          <cell r="B10718" t="str">
            <v>ATTO 386 16V H 51 GRÅ</v>
          </cell>
        </row>
        <row r="10719">
          <cell r="A10719" t="str">
            <v>Y2C3745501</v>
          </cell>
          <cell r="B10719" t="str">
            <v>ÅKULLA 374 24V D 55 SVART</v>
          </cell>
        </row>
        <row r="10720">
          <cell r="A10720" t="str">
            <v>Y2C3745501</v>
          </cell>
          <cell r="B10720" t="str">
            <v>ÅKULLA 374 24V D 55 SVART</v>
          </cell>
        </row>
        <row r="10721">
          <cell r="A10721" t="str">
            <v>Y2C3745501</v>
          </cell>
          <cell r="B10721" t="str">
            <v>ÅKULLA 374 24V D 55 SVART</v>
          </cell>
        </row>
        <row r="10722">
          <cell r="A10722" t="str">
            <v>Y2C3865501</v>
          </cell>
          <cell r="B10722" t="str">
            <v>ATTO 386 16V H 55 GRÅ</v>
          </cell>
        </row>
        <row r="10723">
          <cell r="A10723" t="str">
            <v>Y2C3865501</v>
          </cell>
          <cell r="B10723" t="str">
            <v>ATTO 386 16V H 55 GRÅ</v>
          </cell>
        </row>
        <row r="10724">
          <cell r="A10724" t="str">
            <v>Y2C3865501</v>
          </cell>
          <cell r="B10724" t="str">
            <v>ATTO 386 16V H 55 GRÅ</v>
          </cell>
        </row>
        <row r="10725">
          <cell r="A10725" t="str">
            <v>Y2C3845101</v>
          </cell>
          <cell r="B10725" t="str">
            <v>ÄNGSÖ 384 51 CM HERR SVART</v>
          </cell>
        </row>
        <row r="10726">
          <cell r="A10726" t="str">
            <v>Y2C3845101</v>
          </cell>
          <cell r="B10726" t="str">
            <v>ÄNGSÖ 384 51 CM HERR SVART</v>
          </cell>
        </row>
        <row r="10727">
          <cell r="A10727" t="str">
            <v>Y2C3845101</v>
          </cell>
          <cell r="B10727" t="str">
            <v>ÄNGSÖ 384 51 CM HERR SVART</v>
          </cell>
        </row>
        <row r="10728">
          <cell r="A10728" t="str">
            <v>Y2C3865901</v>
          </cell>
          <cell r="B10728" t="str">
            <v>ATTO 386 16V H 59 GRÅ</v>
          </cell>
        </row>
        <row r="10729">
          <cell r="A10729" t="str">
            <v>Y2C3865901</v>
          </cell>
          <cell r="B10729" t="str">
            <v>ATTO 386 16V H 59 GRÅ</v>
          </cell>
        </row>
        <row r="10730">
          <cell r="A10730" t="str">
            <v>Y2C3865901</v>
          </cell>
          <cell r="B10730" t="str">
            <v>ATTO 386 16V H 59 GRÅ</v>
          </cell>
        </row>
        <row r="10731">
          <cell r="A10731" t="str">
            <v>Y2C3845501</v>
          </cell>
          <cell r="B10731" t="str">
            <v>ÄNGSÖ 384 55 CM HERR SVART</v>
          </cell>
        </row>
        <row r="10732">
          <cell r="A10732" t="str">
            <v>Y2C3845501</v>
          </cell>
          <cell r="B10732" t="str">
            <v>ÄNGSÖ 384 55 CM HERR SVART</v>
          </cell>
        </row>
        <row r="10733">
          <cell r="A10733" t="str">
            <v>Y2C3845501</v>
          </cell>
          <cell r="B10733" t="str">
            <v>ÄNGSÖ 384 55 CM HERR SVART</v>
          </cell>
        </row>
        <row r="10734">
          <cell r="A10734" t="str">
            <v>Y2C3845901</v>
          </cell>
          <cell r="B10734" t="str">
            <v>ÄNGSÖ 384 59 CM HERR SVART</v>
          </cell>
        </row>
        <row r="10735">
          <cell r="A10735" t="str">
            <v>Y2C3845901</v>
          </cell>
          <cell r="B10735" t="str">
            <v>ÄNGSÖ 384 59 CM HERR SVART</v>
          </cell>
        </row>
        <row r="10736">
          <cell r="A10736" t="str">
            <v>Y2C3845901</v>
          </cell>
          <cell r="B10736" t="str">
            <v>ÄNGSÖ 384 59 CM HERR SVART</v>
          </cell>
        </row>
        <row r="10737">
          <cell r="A10737" t="str">
            <v>Y2C3865102</v>
          </cell>
          <cell r="B10737" t="str">
            <v>ATTO 386 16V H 51 VIT/BLÅ</v>
          </cell>
        </row>
        <row r="10738">
          <cell r="A10738" t="str">
            <v>Y2C3865102</v>
          </cell>
          <cell r="B10738" t="str">
            <v>ATTO 386 16V H 51 VIT/BLÅ</v>
          </cell>
        </row>
        <row r="10739">
          <cell r="A10739" t="str">
            <v>Y2C3865102</v>
          </cell>
          <cell r="B10739" t="str">
            <v>ATTO 386 16V H 51 VIT/BLÅ</v>
          </cell>
        </row>
        <row r="10740">
          <cell r="A10740" t="str">
            <v>Y2C3865502</v>
          </cell>
          <cell r="B10740" t="str">
            <v>ATTO 386 16V H 55 VIT/BLÅ</v>
          </cell>
        </row>
        <row r="10741">
          <cell r="A10741" t="str">
            <v>Y2C3865502</v>
          </cell>
          <cell r="B10741" t="str">
            <v>ATTO 386 16V H 55 VIT/BLÅ</v>
          </cell>
        </row>
        <row r="10742">
          <cell r="A10742" t="str">
            <v>Y2C3865502</v>
          </cell>
          <cell r="B10742" t="str">
            <v>ATTO 386 16V H 55 VIT/BLÅ</v>
          </cell>
        </row>
        <row r="10743">
          <cell r="A10743" t="str">
            <v>Y2C3865902</v>
          </cell>
          <cell r="B10743" t="str">
            <v>ATTO 386 16V H 59 VIT/BLÅ</v>
          </cell>
        </row>
        <row r="10744">
          <cell r="A10744" t="str">
            <v>Y2C3865902</v>
          </cell>
          <cell r="B10744" t="str">
            <v>ATTO 386 16V H 59 VIT/BLÅ</v>
          </cell>
        </row>
        <row r="10745">
          <cell r="A10745" t="str">
            <v>Y2C3865902</v>
          </cell>
          <cell r="B10745" t="str">
            <v>ATTO 386 16V H 59 VIT/BLÅ</v>
          </cell>
        </row>
        <row r="10746">
          <cell r="A10746" t="str">
            <v>Y2C3205101</v>
          </cell>
          <cell r="B10746" t="str">
            <v>RAIDHO 320 H 51 CM RÖD</v>
          </cell>
        </row>
        <row r="10747">
          <cell r="A10747" t="str">
            <v>Y2C3205101</v>
          </cell>
          <cell r="B10747" t="str">
            <v>RAIDHO 320 H 51 CM RÖD</v>
          </cell>
        </row>
        <row r="10748">
          <cell r="A10748" t="str">
            <v>Y2C3205101</v>
          </cell>
          <cell r="B10748" t="str">
            <v>RAIDHO 320 H 51 CM RÖD</v>
          </cell>
        </row>
        <row r="10749">
          <cell r="A10749" t="str">
            <v>Y2C3205501</v>
          </cell>
          <cell r="B10749" t="str">
            <v>RAIDHO 320 H 55 CM RÖD</v>
          </cell>
        </row>
        <row r="10750">
          <cell r="A10750" t="str">
            <v>Y2C3205501</v>
          </cell>
          <cell r="B10750" t="str">
            <v>RAIDHO 320 H 55 CM RÖD</v>
          </cell>
        </row>
        <row r="10751">
          <cell r="A10751" t="str">
            <v>Y2C3205501</v>
          </cell>
          <cell r="B10751" t="str">
            <v>RAIDHO 320 H 55 CM RÖD</v>
          </cell>
        </row>
        <row r="10752">
          <cell r="A10752" t="str">
            <v>Y2C4433301</v>
          </cell>
          <cell r="B10752" t="str">
            <v>TORN 443 3V P 24" SVART/LIME</v>
          </cell>
        </row>
        <row r="10753">
          <cell r="A10753" t="str">
            <v>Y2C4433301</v>
          </cell>
          <cell r="B10753" t="str">
            <v>TORN 443 3V P 24" SVART/LIME</v>
          </cell>
        </row>
        <row r="10754">
          <cell r="A10754" t="str">
            <v>Y2C4433301</v>
          </cell>
          <cell r="B10754" t="str">
            <v>TORN 443 3V P 24" SVART/LIME</v>
          </cell>
        </row>
        <row r="10755">
          <cell r="A10755" t="str">
            <v>Y2C3205901</v>
          </cell>
          <cell r="B10755" t="str">
            <v>RAIDHO 320 H 59 CM RÖD</v>
          </cell>
        </row>
        <row r="10756">
          <cell r="A10756" t="str">
            <v>Y2C3205901</v>
          </cell>
          <cell r="B10756" t="str">
            <v>RAIDHO 320 H 59 CM RÖD</v>
          </cell>
        </row>
        <row r="10757">
          <cell r="A10757" t="str">
            <v>Y2C3205901</v>
          </cell>
          <cell r="B10757" t="str">
            <v>RAIDHO 320 H 59 CM RÖD</v>
          </cell>
        </row>
        <row r="10758">
          <cell r="A10758" t="str">
            <v>Y2C3685101</v>
          </cell>
          <cell r="B10758" t="str">
            <v>YOTTA 368 18V H 51 VIT</v>
          </cell>
        </row>
        <row r="10759">
          <cell r="A10759" t="str">
            <v>Y2C3685101</v>
          </cell>
          <cell r="B10759" t="str">
            <v>YOTTA 368 18V H 51 VIT</v>
          </cell>
        </row>
        <row r="10760">
          <cell r="A10760" t="str">
            <v>Y2C3685101</v>
          </cell>
          <cell r="B10760" t="str">
            <v>YOTTA 368 18V H 51 VIT</v>
          </cell>
        </row>
        <row r="10761">
          <cell r="A10761" t="str">
            <v>Y2C4433302</v>
          </cell>
          <cell r="B10761" t="str">
            <v>TORN 443 3V P 24" LIME/VIT</v>
          </cell>
        </row>
        <row r="10762">
          <cell r="A10762" t="str">
            <v>Y2C4433302</v>
          </cell>
          <cell r="B10762" t="str">
            <v>TORN 443 3V P 24" LIME/VIT</v>
          </cell>
        </row>
        <row r="10763">
          <cell r="A10763" t="str">
            <v>Y2C4433302</v>
          </cell>
          <cell r="B10763" t="str">
            <v>TORN 443 3V P 24" LIME/VIT</v>
          </cell>
        </row>
        <row r="10764">
          <cell r="A10764" t="str">
            <v>Y2C3685501</v>
          </cell>
          <cell r="B10764" t="str">
            <v>YOTTA 368 18V H 55 VIT</v>
          </cell>
        </row>
        <row r="10765">
          <cell r="A10765" t="str">
            <v>Y2C3685501</v>
          </cell>
          <cell r="B10765" t="str">
            <v>YOTTA 368 18V H 55 VIT</v>
          </cell>
        </row>
        <row r="10766">
          <cell r="A10766" t="str">
            <v>Y2C3685501</v>
          </cell>
          <cell r="B10766" t="str">
            <v>YOTTA 368 18V H 55 VIT</v>
          </cell>
        </row>
        <row r="10767">
          <cell r="A10767" t="str">
            <v>Y2C3685901</v>
          </cell>
          <cell r="B10767" t="str">
            <v>YOTTA 368 18V H 59 VIT</v>
          </cell>
        </row>
        <row r="10768">
          <cell r="A10768" t="str">
            <v>Y2C3685901</v>
          </cell>
          <cell r="B10768" t="str">
            <v>YOTTA 368 18V H 59 VIT</v>
          </cell>
        </row>
        <row r="10769">
          <cell r="A10769" t="str">
            <v>Y2C3685901</v>
          </cell>
          <cell r="B10769" t="str">
            <v>YOTTA 368 18V H 59 VIT</v>
          </cell>
        </row>
        <row r="10770">
          <cell r="A10770" t="str">
            <v>Y2C3665101</v>
          </cell>
          <cell r="B10770" t="str">
            <v>ZETTA 366 18V H 51 SVART/RÖD</v>
          </cell>
        </row>
        <row r="10771">
          <cell r="A10771" t="str">
            <v>Y2C3665101</v>
          </cell>
          <cell r="B10771" t="str">
            <v>ZETTA 366 18V H 51 SVART/RÖD</v>
          </cell>
        </row>
        <row r="10772">
          <cell r="A10772" t="str">
            <v>Y2C3665101</v>
          </cell>
          <cell r="B10772" t="str">
            <v>ZETTA 366 18V H 51 SVART/RÖD</v>
          </cell>
        </row>
        <row r="10773">
          <cell r="A10773" t="str">
            <v>Y2C4433303</v>
          </cell>
          <cell r="B10773" t="str">
            <v>TORN 443 3V P 24" VIT/BLÅ</v>
          </cell>
        </row>
        <row r="10774">
          <cell r="A10774" t="str">
            <v>Y2C4433303</v>
          </cell>
          <cell r="B10774" t="str">
            <v>TORN 443 3V P 24" VIT/BLÅ</v>
          </cell>
        </row>
        <row r="10775">
          <cell r="A10775" t="str">
            <v>Y2C4433303</v>
          </cell>
          <cell r="B10775" t="str">
            <v>TORN 443 3V P 24" VIT/BLÅ</v>
          </cell>
        </row>
        <row r="10776">
          <cell r="A10776" t="str">
            <v>Y2C4473301</v>
          </cell>
          <cell r="B10776" t="str">
            <v>JARE 447 7V P 24" SVART/RÖD</v>
          </cell>
        </row>
        <row r="10777">
          <cell r="A10777" t="str">
            <v>Y2C4473301</v>
          </cell>
          <cell r="B10777" t="str">
            <v>JARE 447 7V P 24" SVART/RÖD</v>
          </cell>
        </row>
        <row r="10778">
          <cell r="A10778" t="str">
            <v>Y2C4473301</v>
          </cell>
          <cell r="B10778" t="str">
            <v>JARE 447 7V P 24" SVART/RÖD</v>
          </cell>
        </row>
        <row r="10779">
          <cell r="A10779" t="str">
            <v>Y2C4473302</v>
          </cell>
          <cell r="B10779" t="str">
            <v>JARE 447 7V P 24" LIME/BLÅ</v>
          </cell>
        </row>
        <row r="10780">
          <cell r="A10780" t="str">
            <v>Y2C4473302</v>
          </cell>
          <cell r="B10780" t="str">
            <v>JARE 447 7V P 24" LIME/BLÅ</v>
          </cell>
        </row>
        <row r="10781">
          <cell r="A10781" t="str">
            <v>Y2C4473302</v>
          </cell>
          <cell r="B10781" t="str">
            <v>JARE 447 7V P 24" LIME/BLÅ</v>
          </cell>
        </row>
        <row r="10782">
          <cell r="A10782" t="str">
            <v>Y2C4733801</v>
          </cell>
          <cell r="B10782" t="str">
            <v>RAN 473 3V F 24" ROSA</v>
          </cell>
        </row>
        <row r="10783">
          <cell r="A10783" t="str">
            <v>Y2C4733801</v>
          </cell>
          <cell r="B10783" t="str">
            <v>RAN 473 3V F 24" ROSA</v>
          </cell>
        </row>
        <row r="10784">
          <cell r="A10784" t="str">
            <v>Y2C4733801</v>
          </cell>
          <cell r="B10784" t="str">
            <v>RAN 473 3V F 24" ROSA</v>
          </cell>
        </row>
        <row r="10785">
          <cell r="A10785" t="str">
            <v>Y2C4733802</v>
          </cell>
          <cell r="B10785" t="str">
            <v>RAN 473 3V F 24" LJUSBLÅ</v>
          </cell>
        </row>
        <row r="10786">
          <cell r="A10786" t="str">
            <v>Y2C4733802</v>
          </cell>
          <cell r="B10786" t="str">
            <v>RAN 473 3V F 24" LJUSBLÅ</v>
          </cell>
        </row>
        <row r="10787">
          <cell r="A10787" t="str">
            <v>Y2C4733802</v>
          </cell>
          <cell r="B10787" t="str">
            <v>RAN 473 3V F 24" LJUSBLÅ</v>
          </cell>
        </row>
        <row r="10788">
          <cell r="A10788" t="str">
            <v>Y2C4773801</v>
          </cell>
          <cell r="B10788" t="str">
            <v>LONE 477 7V F 24" GRÖN</v>
          </cell>
        </row>
        <row r="10789">
          <cell r="A10789" t="str">
            <v>Y2C4773801</v>
          </cell>
          <cell r="B10789" t="str">
            <v>LONE 477 7V F 24" GRÖN</v>
          </cell>
        </row>
        <row r="10790">
          <cell r="A10790" t="str">
            <v>Y2C4773801</v>
          </cell>
          <cell r="B10790" t="str">
            <v>LONE 477 7V F 24" GRÖN</v>
          </cell>
        </row>
        <row r="10791">
          <cell r="A10791" t="str">
            <v>Y2C4773802</v>
          </cell>
          <cell r="B10791" t="str">
            <v>LONE 477 7V F 24" GRÅ</v>
          </cell>
        </row>
        <row r="10792">
          <cell r="A10792" t="str">
            <v>Y2C4773802</v>
          </cell>
          <cell r="B10792" t="str">
            <v>LONE 477 7V F 24" GRÅ</v>
          </cell>
        </row>
        <row r="10793">
          <cell r="A10793" t="str">
            <v>Y2C4773802</v>
          </cell>
          <cell r="B10793" t="str">
            <v>LONE 477 7V F 24" GRÅ</v>
          </cell>
        </row>
        <row r="10794">
          <cell r="A10794" t="str">
            <v>Y2C3665501</v>
          </cell>
          <cell r="B10794" t="str">
            <v>ZETTA 366 18V H 55 SVART/RÖD</v>
          </cell>
        </row>
        <row r="10795">
          <cell r="A10795" t="str">
            <v>Y2C3665501</v>
          </cell>
          <cell r="B10795" t="str">
            <v>ZETTA 366 18V H 55 SVART/RÖD</v>
          </cell>
        </row>
        <row r="10796">
          <cell r="A10796" t="str">
            <v>Y2C3665501</v>
          </cell>
          <cell r="B10796" t="str">
            <v>ZETTA 366 18V H 55 SVART/RÖD</v>
          </cell>
        </row>
        <row r="10797">
          <cell r="A10797" t="str">
            <v>Y2C3665901</v>
          </cell>
          <cell r="B10797" t="str">
            <v>ZETTA 366 18V H 59 SVART/RÖD</v>
          </cell>
        </row>
        <row r="10798">
          <cell r="A10798" t="str">
            <v>Y2C3665901</v>
          </cell>
          <cell r="B10798" t="str">
            <v>ZETTA 366 18V H 59 SVART/RÖD</v>
          </cell>
        </row>
        <row r="10799">
          <cell r="A10799" t="str">
            <v>Y2C3665901</v>
          </cell>
          <cell r="B10799" t="str">
            <v>ZETTA 366 18V H 59 SVART/RÖD</v>
          </cell>
        </row>
        <row r="10800">
          <cell r="A10800" t="str">
            <v>Y2C3765101</v>
          </cell>
          <cell r="B10800" t="str">
            <v>CENTI 376 16V D 51 SVART/RÖD</v>
          </cell>
        </row>
        <row r="10801">
          <cell r="A10801" t="str">
            <v>Y2C3765101</v>
          </cell>
          <cell r="B10801" t="str">
            <v>CENTI 376 16V D 51 SVART/RÖD</v>
          </cell>
        </row>
        <row r="10802">
          <cell r="A10802" t="str">
            <v>Y2C3765101</v>
          </cell>
          <cell r="B10802" t="str">
            <v>CENTI 376 16V D 51 SVART/RÖD</v>
          </cell>
        </row>
        <row r="10803">
          <cell r="A10803" t="str">
            <v>YEM4733802</v>
          </cell>
          <cell r="B10803" t="str">
            <v>JUNIOR 473 3V 24" LJUSGUL</v>
          </cell>
        </row>
        <row r="10804">
          <cell r="A10804" t="str">
            <v>YEM4733802</v>
          </cell>
          <cell r="B10804" t="str">
            <v>JUNIOR 473 3V 24" LJUSGUL</v>
          </cell>
        </row>
        <row r="10805">
          <cell r="A10805" t="str">
            <v>YEM4733802</v>
          </cell>
          <cell r="B10805" t="str">
            <v>JUNIOR 473 3V 24" LJUSGUL</v>
          </cell>
        </row>
        <row r="10806">
          <cell r="A10806" t="str">
            <v>Y2C3765501</v>
          </cell>
          <cell r="B10806" t="str">
            <v>CENTI 376 16V D 55 SVART/RÖD</v>
          </cell>
        </row>
        <row r="10807">
          <cell r="A10807" t="str">
            <v>Y2C3765501</v>
          </cell>
          <cell r="B10807" t="str">
            <v>CENTI 376 16V D 55 SVART/RÖD</v>
          </cell>
        </row>
        <row r="10808">
          <cell r="A10808" t="str">
            <v>Y2C3765501</v>
          </cell>
          <cell r="B10808" t="str">
            <v>CENTI 376 16V D 55 SVART/RÖD</v>
          </cell>
        </row>
        <row r="10809">
          <cell r="A10809" t="str">
            <v>Y2C5135101</v>
          </cell>
          <cell r="B10809" t="str">
            <v>APPLE BAY 3V D 51 LJBLÅ PKTFR</v>
          </cell>
        </row>
        <row r="10810">
          <cell r="A10810" t="str">
            <v>Y2C5135101</v>
          </cell>
          <cell r="B10810" t="str">
            <v>APPLE BAY 3V D 51 LJBLÅ PKTFR</v>
          </cell>
        </row>
        <row r="10811">
          <cell r="A10811" t="str">
            <v>Y2C5135101</v>
          </cell>
          <cell r="B10811" t="str">
            <v>APPLE BAY 3V D 51 LJBLÅ PKTFR</v>
          </cell>
        </row>
        <row r="10812">
          <cell r="A10812" t="str">
            <v>Y2C5235101</v>
          </cell>
          <cell r="B10812" t="str">
            <v>APPLE BAY 523 3V H 51 LJUSBLÅ</v>
          </cell>
        </row>
        <row r="10813">
          <cell r="A10813" t="str">
            <v>Y2C5235101</v>
          </cell>
          <cell r="B10813" t="str">
            <v>APPLE BAY 523 3V H 51 LJUSBLÅ</v>
          </cell>
        </row>
        <row r="10814">
          <cell r="A10814" t="str">
            <v>Y2C5235101</v>
          </cell>
          <cell r="B10814" t="str">
            <v>APPLE BAY 523 3V H 51 LJUSBLÅ</v>
          </cell>
        </row>
        <row r="10815">
          <cell r="A10815" t="str">
            <v>Y2C5235501</v>
          </cell>
          <cell r="B10815" t="str">
            <v>APPLE BAY 523 3V H 55 LJUSBLÅ</v>
          </cell>
        </row>
        <row r="10816">
          <cell r="A10816" t="str">
            <v>Y2C5235501</v>
          </cell>
          <cell r="B10816" t="str">
            <v>APPLE BAY 523 3V H 55 LJUSBLÅ</v>
          </cell>
        </row>
        <row r="10817">
          <cell r="A10817" t="str">
            <v>Y2C5235501</v>
          </cell>
          <cell r="B10817" t="str">
            <v>APPLE BAY 523 3V H 55 LJUSBLÅ</v>
          </cell>
        </row>
        <row r="10818">
          <cell r="A10818" t="str">
            <v>Y2C9585102</v>
          </cell>
          <cell r="B10818" t="str">
            <v>ALMA 958 NEX8 51CM VIT VIRKORG</v>
          </cell>
        </row>
        <row r="10819">
          <cell r="A10819" t="str">
            <v>Y2C9585102</v>
          </cell>
          <cell r="B10819" t="str">
            <v>ALMA 958 NEX8 51CM VIT VIRKORG</v>
          </cell>
        </row>
        <row r="10820">
          <cell r="A10820" t="str">
            <v>Y2C9585102</v>
          </cell>
          <cell r="B10820" t="str">
            <v>ALMA 958 NEX8 51CM VIT VIRKORG</v>
          </cell>
        </row>
        <row r="10821">
          <cell r="A10821" t="str">
            <v>YEM2235503</v>
          </cell>
          <cell r="B10821" t="str">
            <v>KARL 223 3V H 55CM SVART</v>
          </cell>
        </row>
        <row r="10822">
          <cell r="A10822" t="str">
            <v>YEM2235503</v>
          </cell>
          <cell r="B10822" t="str">
            <v>KARL 223 3V H 55CM SVART</v>
          </cell>
        </row>
        <row r="10823">
          <cell r="A10823" t="str">
            <v>YEM2235503</v>
          </cell>
          <cell r="B10823" t="str">
            <v>KARL 223 3V H 55CM SVART</v>
          </cell>
        </row>
        <row r="10824">
          <cell r="A10824" t="str">
            <v>YEM2235903</v>
          </cell>
          <cell r="B10824" t="str">
            <v>KARL 223 3V H 59CM SVART</v>
          </cell>
        </row>
        <row r="10825">
          <cell r="A10825" t="str">
            <v>YEM2235903</v>
          </cell>
          <cell r="B10825" t="str">
            <v>KARL 223 3V H 59CM SVART</v>
          </cell>
        </row>
        <row r="10826">
          <cell r="A10826" t="str">
            <v>YEM2235903</v>
          </cell>
          <cell r="B10826" t="str">
            <v>KARL 223 3V H 59CM SVART</v>
          </cell>
        </row>
        <row r="10827">
          <cell r="A10827" t="str">
            <v>Y2C4002001</v>
          </cell>
          <cell r="B10827" t="str">
            <v>KNYTT 400 0V P 12" BLÅ/LIME</v>
          </cell>
        </row>
        <row r="10828">
          <cell r="A10828" t="str">
            <v>Y2C4002001</v>
          </cell>
          <cell r="B10828" t="str">
            <v>KNYTT 400 0V P 12" BLÅ/LIME</v>
          </cell>
        </row>
        <row r="10829">
          <cell r="A10829" t="str">
            <v>Y2C4002001</v>
          </cell>
          <cell r="B10829" t="str">
            <v>KNYTT 400 0V P 12" BLÅ/LIME</v>
          </cell>
        </row>
        <row r="10830">
          <cell r="A10830" t="str">
            <v>Y2C4012002</v>
          </cell>
          <cell r="B10830" t="str">
            <v>SNOTRA 401 0V F 12" SVART/RÖD</v>
          </cell>
        </row>
        <row r="10831">
          <cell r="A10831" t="str">
            <v>Y2C4012002</v>
          </cell>
          <cell r="B10831" t="str">
            <v>SNOTRA 401 0V F 12" SVART/RÖD</v>
          </cell>
        </row>
        <row r="10832">
          <cell r="A10832" t="str">
            <v>Y2C4012002</v>
          </cell>
          <cell r="B10832" t="str">
            <v>SNOTRA 401 0V F 12" SVART/RÖD</v>
          </cell>
        </row>
        <row r="10833">
          <cell r="A10833" t="str">
            <v>YEM2334710</v>
          </cell>
          <cell r="B10833" t="str">
            <v>KARIN 233 3V D 47CM ISBLÅ KORG</v>
          </cell>
        </row>
        <row r="10834">
          <cell r="A10834" t="str">
            <v>YEM2334710</v>
          </cell>
          <cell r="B10834" t="str">
            <v>KARIN 233 3V D 47CM ISBLÅ KORG</v>
          </cell>
        </row>
        <row r="10835">
          <cell r="A10835" t="str">
            <v>YEM2334710</v>
          </cell>
          <cell r="B10835" t="str">
            <v>KARIN 233 3V D 47CM ISBLÅ KORG</v>
          </cell>
        </row>
        <row r="10836">
          <cell r="A10836" t="str">
            <v>YEM2335110</v>
          </cell>
          <cell r="B10836" t="str">
            <v>KARIN 233 3V D 51CM ISBLÅ KORG</v>
          </cell>
        </row>
        <row r="10837">
          <cell r="A10837" t="str">
            <v>YEM2335110</v>
          </cell>
          <cell r="B10837" t="str">
            <v>KARIN 233 3V D 51CM ISBLÅ KORG</v>
          </cell>
        </row>
        <row r="10838">
          <cell r="A10838" t="str">
            <v>YEM2335110</v>
          </cell>
          <cell r="B10838" t="str">
            <v>KARIN 233 3V D 51CM ISBLÅ KORG</v>
          </cell>
        </row>
        <row r="10839">
          <cell r="A10839" t="str">
            <v>Y2C4102602</v>
          </cell>
          <cell r="B10839" t="str">
            <v>FRIDÄLV 410 0V F 16" VIT/RÖD</v>
          </cell>
        </row>
        <row r="10840">
          <cell r="A10840" t="str">
            <v>Y2C4102602</v>
          </cell>
          <cell r="B10840" t="str">
            <v>FRIDÄLV 410 0V F 16" VIT/RÖD</v>
          </cell>
        </row>
        <row r="10841">
          <cell r="A10841" t="str">
            <v>Y2C4102602</v>
          </cell>
          <cell r="B10841" t="str">
            <v>FRIDÄLV 410 0V F 16" VIT/RÖD</v>
          </cell>
        </row>
        <row r="10842">
          <cell r="A10842" t="str">
            <v>Y2C4202601</v>
          </cell>
          <cell r="B10842" t="str">
            <v>MUNIN 420 0V P 16" BLÅ/LIMEGRÖ</v>
          </cell>
        </row>
        <row r="10843">
          <cell r="A10843" t="str">
            <v>Y2C4202601</v>
          </cell>
          <cell r="B10843" t="str">
            <v>MUNIN 420 0V P 16" BLÅ/LIMEGRÖ</v>
          </cell>
        </row>
        <row r="10844">
          <cell r="A10844" t="str">
            <v>Y2C4202601</v>
          </cell>
          <cell r="B10844" t="str">
            <v>MUNIN 420 0V P 16" BLÅ/LIMEGRÖ</v>
          </cell>
        </row>
        <row r="10845">
          <cell r="A10845" t="str">
            <v>Y2C4202602</v>
          </cell>
          <cell r="B10845" t="str">
            <v>MUNIN 420 0V P 16" SVART/LIME</v>
          </cell>
        </row>
        <row r="10846">
          <cell r="A10846" t="str">
            <v>Y2C4202602</v>
          </cell>
          <cell r="B10846" t="str">
            <v>MUNIN 420 0V P 16" SVART/LIME</v>
          </cell>
        </row>
        <row r="10847">
          <cell r="A10847" t="str">
            <v>Y2C4202602</v>
          </cell>
          <cell r="B10847" t="str">
            <v>MUNIN 420 0V P 16" SVART/LIME</v>
          </cell>
        </row>
        <row r="10848">
          <cell r="A10848" t="str">
            <v>Y2C4212601</v>
          </cell>
          <cell r="B10848" t="str">
            <v>GORM 421 0V P 16" LIME/BLÅ</v>
          </cell>
        </row>
        <row r="10849">
          <cell r="A10849" t="str">
            <v>Y2C4212601</v>
          </cell>
          <cell r="B10849" t="str">
            <v>GORM 421 0V P 16" LIME/BLÅ</v>
          </cell>
        </row>
        <row r="10850">
          <cell r="A10850" t="str">
            <v>Y2C4212601</v>
          </cell>
          <cell r="B10850" t="str">
            <v>GORM 421 0V P 16" LIME/BLÅ</v>
          </cell>
        </row>
        <row r="10851">
          <cell r="A10851" t="str">
            <v>Y2C4302601</v>
          </cell>
          <cell r="B10851" t="str">
            <v>SVAVA 430 0V F 16" ROSA/ROSA</v>
          </cell>
        </row>
        <row r="10852">
          <cell r="A10852" t="str">
            <v>Y2C4302601</v>
          </cell>
          <cell r="B10852" t="str">
            <v>SVAVA 430 0V F 16" ROSA/ROSA</v>
          </cell>
        </row>
        <row r="10853">
          <cell r="A10853" t="str">
            <v>Y2C4302601</v>
          </cell>
          <cell r="B10853" t="str">
            <v>SVAVA 430 0V F 16" ROSA/ROSA</v>
          </cell>
        </row>
        <row r="10854">
          <cell r="A10854" t="str">
            <v>Y2C4302602</v>
          </cell>
          <cell r="B10854" t="str">
            <v>SVAVA 430 0V F 16" VIT/BLÅ</v>
          </cell>
        </row>
        <row r="10855">
          <cell r="A10855" t="str">
            <v>Y2C4302602</v>
          </cell>
          <cell r="B10855" t="str">
            <v>SVAVA 430 0V F 16" VIT/BLÅ</v>
          </cell>
        </row>
        <row r="10856">
          <cell r="A10856" t="str">
            <v>Y2C4302602</v>
          </cell>
          <cell r="B10856" t="str">
            <v>SVAVA 430 0V F 16" VIT/BLÅ</v>
          </cell>
        </row>
        <row r="10857">
          <cell r="A10857" t="str">
            <v>Y2C4033003</v>
          </cell>
          <cell r="B10857" t="str">
            <v>NARRE 403 3V P 20" VIT/BLÅ</v>
          </cell>
        </row>
        <row r="10858">
          <cell r="A10858" t="str">
            <v>Y2C4033003</v>
          </cell>
          <cell r="B10858" t="str">
            <v>NARRE 403 3V P 20" VIT/BLÅ</v>
          </cell>
        </row>
        <row r="10859">
          <cell r="A10859" t="str">
            <v>Y2C4033003</v>
          </cell>
          <cell r="B10859" t="str">
            <v>NARRE 403 3V P 20" VIT/BLÅ</v>
          </cell>
        </row>
        <row r="10860">
          <cell r="A10860" t="str">
            <v>Y2C4633001</v>
          </cell>
          <cell r="B10860" t="str">
            <v>GANG 463 3V P 20" SVART/LIME</v>
          </cell>
        </row>
        <row r="10861">
          <cell r="A10861" t="str">
            <v>Y2C4633001</v>
          </cell>
          <cell r="B10861" t="str">
            <v>GANG 463 3V P 20" SVART/LIME</v>
          </cell>
        </row>
        <row r="10862">
          <cell r="A10862" t="str">
            <v>Y2C4633001</v>
          </cell>
          <cell r="B10862" t="str">
            <v>GANG 463 3V P 20" SVART/LIME</v>
          </cell>
        </row>
        <row r="10863">
          <cell r="A10863" t="str">
            <v>Y2C4803001</v>
          </cell>
          <cell r="B10863" t="str">
            <v>GRIM 480 0V P 20" LIME/BLÅ</v>
          </cell>
        </row>
        <row r="10864">
          <cell r="A10864" t="str">
            <v>Y2C4803001</v>
          </cell>
          <cell r="B10864" t="str">
            <v>GRIM 480 0V P 20" LIME/BLÅ</v>
          </cell>
        </row>
        <row r="10865">
          <cell r="A10865" t="str">
            <v>Y2C4803001</v>
          </cell>
          <cell r="B10865" t="str">
            <v>GRIM 480 0V P 20" LIME/BLÅ</v>
          </cell>
        </row>
        <row r="10866">
          <cell r="A10866" t="str">
            <v>Y2C4503001</v>
          </cell>
          <cell r="B10866" t="str">
            <v>EDDA 450 0V F 20" LJUSROSA</v>
          </cell>
        </row>
        <row r="10867">
          <cell r="A10867" t="str">
            <v>Y2C4503001</v>
          </cell>
          <cell r="B10867" t="str">
            <v>EDDA 450 0V F 20" LJUSROSA</v>
          </cell>
        </row>
        <row r="10868">
          <cell r="A10868" t="str">
            <v>Y2C4503001</v>
          </cell>
          <cell r="B10868" t="str">
            <v>EDDA 450 0V F 20" LJUSROSA</v>
          </cell>
        </row>
        <row r="10869">
          <cell r="A10869" t="str">
            <v>Y2C4503002</v>
          </cell>
          <cell r="B10869" t="str">
            <v>EDDA 450 0V F 20" SVART</v>
          </cell>
        </row>
        <row r="10870">
          <cell r="A10870" t="str">
            <v>Y2C4503002</v>
          </cell>
          <cell r="B10870" t="str">
            <v>EDDA 450 0V F 20" SVART</v>
          </cell>
        </row>
        <row r="10871">
          <cell r="A10871" t="str">
            <v>Y2C4503002</v>
          </cell>
          <cell r="B10871" t="str">
            <v>EDDA 450 0V F 20" SVART</v>
          </cell>
        </row>
        <row r="10872">
          <cell r="A10872" t="str">
            <v>Y2C4533003</v>
          </cell>
          <cell r="B10872" t="str">
            <v>SAGA 453 3V F 20" SVART</v>
          </cell>
        </row>
        <row r="10873">
          <cell r="A10873" t="str">
            <v>Y2C4533003</v>
          </cell>
          <cell r="B10873" t="str">
            <v>SAGA 453 3V F 20" SVART</v>
          </cell>
        </row>
        <row r="10874">
          <cell r="A10874" t="str">
            <v>Y2C4533003</v>
          </cell>
          <cell r="B10874" t="str">
            <v>SAGA 453 3V F 20" SVART</v>
          </cell>
        </row>
        <row r="10875">
          <cell r="A10875" t="str">
            <v>Y2C4413303</v>
          </cell>
          <cell r="B10875" t="str">
            <v>VALE 24" MTB/STR 21-V ORANGE</v>
          </cell>
        </row>
        <row r="10876">
          <cell r="A10876" t="str">
            <v>Y2C4413303</v>
          </cell>
          <cell r="B10876" t="str">
            <v>VALE 24" MTB/STR 21-V ORANGE</v>
          </cell>
        </row>
        <row r="10877">
          <cell r="A10877" t="str">
            <v>Y2C4413303</v>
          </cell>
          <cell r="B10877" t="str">
            <v>VALE 24" MTB/STR 21-V ORANGE</v>
          </cell>
        </row>
        <row r="10878">
          <cell r="A10878" t="str">
            <v>Y2C4413302</v>
          </cell>
          <cell r="B10878" t="str">
            <v>VALE 24" MTB/STR 21-V  VIT</v>
          </cell>
        </row>
        <row r="10879">
          <cell r="A10879" t="str">
            <v>Y2C4413302</v>
          </cell>
          <cell r="B10879" t="str">
            <v>VALE 24" MTB/STR 21-V  VIT</v>
          </cell>
        </row>
        <row r="10880">
          <cell r="A10880" t="str">
            <v>Y2C4413302</v>
          </cell>
          <cell r="B10880" t="str">
            <v>VALE 24" MTB/STR 21-V  VIT</v>
          </cell>
        </row>
        <row r="10881">
          <cell r="A10881" t="str">
            <v>Y2C4413301</v>
          </cell>
          <cell r="B10881" t="str">
            <v>VALE 24" MTB/STR 21-V  SVART</v>
          </cell>
        </row>
        <row r="10882">
          <cell r="A10882" t="str">
            <v>Y2C4413301</v>
          </cell>
          <cell r="B10882" t="str">
            <v>VALE 24" MTB/STR 21-V  SVART</v>
          </cell>
        </row>
        <row r="10883">
          <cell r="A10883" t="str">
            <v>Y2C4413301</v>
          </cell>
          <cell r="B10883" t="str">
            <v>VALE 24" MTB/STR 21-V  SVART</v>
          </cell>
        </row>
        <row r="10884">
          <cell r="A10884" t="str">
            <v>YEC1545301</v>
          </cell>
          <cell r="B10884" t="str">
            <v>FEIMA SHIM 53 VIT/ROSA</v>
          </cell>
        </row>
        <row r="10885">
          <cell r="A10885" t="str">
            <v>YEC1545301</v>
          </cell>
          <cell r="B10885" t="str">
            <v>FEIMA SHIM 53 VIT/ROSA</v>
          </cell>
        </row>
        <row r="10886">
          <cell r="A10886" t="str">
            <v>YEC1545301</v>
          </cell>
          <cell r="B10886" t="str">
            <v>FEIMA SHIM 53 VIT/ROSA</v>
          </cell>
        </row>
        <row r="10887">
          <cell r="A10887" t="str">
            <v>YEC1544801</v>
          </cell>
          <cell r="B10887" t="str">
            <v>FEIMA SHIM 48 VIT/ROSA</v>
          </cell>
        </row>
        <row r="10888">
          <cell r="A10888" t="str">
            <v>YEC1544801</v>
          </cell>
          <cell r="B10888" t="str">
            <v>FEIMA SHIM 48 VIT/ROSA</v>
          </cell>
        </row>
        <row r="10889">
          <cell r="A10889" t="str">
            <v>YEC1544801</v>
          </cell>
          <cell r="B10889" t="str">
            <v>FEIMA SHIM 48 VIT/ROSA</v>
          </cell>
        </row>
        <row r="10890">
          <cell r="A10890" t="str">
            <v>YEC1544301</v>
          </cell>
          <cell r="B10890" t="str">
            <v>FEIMA SHIM 43 VIT/ROSA</v>
          </cell>
        </row>
        <row r="10891">
          <cell r="A10891" t="str">
            <v>YEC1544301</v>
          </cell>
          <cell r="B10891" t="str">
            <v>FEIMA SHIM 43 VIT/ROSA</v>
          </cell>
        </row>
        <row r="10892">
          <cell r="A10892" t="str">
            <v>YEC1544301</v>
          </cell>
          <cell r="B10892" t="str">
            <v>FEIMA SHIM 43 VIT/ROSA</v>
          </cell>
        </row>
        <row r="10893">
          <cell r="A10893" t="str">
            <v>YEC1445301</v>
          </cell>
          <cell r="B10893" t="str">
            <v>BJARKE SHIM 53 SVART/GRÅ</v>
          </cell>
        </row>
        <row r="10894">
          <cell r="A10894" t="str">
            <v>YEC1445301</v>
          </cell>
          <cell r="B10894" t="str">
            <v>BJARKE SHIM 53 SVART/GRÅ</v>
          </cell>
        </row>
        <row r="10895">
          <cell r="A10895" t="str">
            <v>YEC1445301</v>
          </cell>
          <cell r="B10895" t="str">
            <v>BJARKE SHIM 53 SVART/GRÅ</v>
          </cell>
        </row>
        <row r="10896">
          <cell r="A10896" t="str">
            <v>YEC1444801</v>
          </cell>
          <cell r="B10896" t="str">
            <v>BJARKE SHIM 48 SVART/GRÅ</v>
          </cell>
        </row>
        <row r="10897">
          <cell r="A10897" t="str">
            <v>YEC1444801</v>
          </cell>
          <cell r="B10897" t="str">
            <v>BJARKE SHIM 48 SVART/GRÅ</v>
          </cell>
        </row>
        <row r="10898">
          <cell r="A10898" t="str">
            <v>YEC1444801</v>
          </cell>
          <cell r="B10898" t="str">
            <v>BJARKE SHIM 48 SVART/GRÅ</v>
          </cell>
        </row>
        <row r="10899">
          <cell r="A10899" t="str">
            <v>YEC1444301</v>
          </cell>
          <cell r="B10899" t="str">
            <v>BJARKE SHIM 43 SVART/GRÅ</v>
          </cell>
        </row>
        <row r="10900">
          <cell r="A10900" t="str">
            <v>YEC1444301</v>
          </cell>
          <cell r="B10900" t="str">
            <v>BJARKE SHIM 43 SVART/GRÅ</v>
          </cell>
        </row>
        <row r="10901">
          <cell r="A10901" t="str">
            <v>YEC1444301</v>
          </cell>
          <cell r="B10901" t="str">
            <v>BJARKE SHIM 43 SVART/GRÅ</v>
          </cell>
        </row>
        <row r="10902">
          <cell r="A10902" t="str">
            <v>YEC1245301</v>
          </cell>
          <cell r="B10902" t="str">
            <v>NJORD SHIM53 CM SVART/GRÅ</v>
          </cell>
        </row>
        <row r="10903">
          <cell r="A10903" t="str">
            <v>YEC1245301</v>
          </cell>
          <cell r="B10903" t="str">
            <v>NJORD SHIM53 CM SVART/GRÅ</v>
          </cell>
        </row>
        <row r="10904">
          <cell r="A10904" t="str">
            <v>YEC1245301</v>
          </cell>
          <cell r="B10904" t="str">
            <v>NJORD SHIM53 CM SVART/GRÅ</v>
          </cell>
        </row>
        <row r="10905">
          <cell r="A10905" t="str">
            <v>YEC1244801</v>
          </cell>
          <cell r="B10905" t="str">
            <v>NJORD SHIM 48 CM SVART/GRÅ</v>
          </cell>
        </row>
        <row r="10906">
          <cell r="A10906" t="str">
            <v>YEC1244801</v>
          </cell>
          <cell r="B10906" t="str">
            <v>NJORD SHIM 48 CM SVART/GRÅ</v>
          </cell>
        </row>
        <row r="10907">
          <cell r="A10907" t="str">
            <v>YEC1244801</v>
          </cell>
          <cell r="B10907" t="str">
            <v>NJORD SHIM 48 CM SVART/GRÅ</v>
          </cell>
        </row>
        <row r="10908">
          <cell r="A10908" t="str">
            <v>YEC1244301</v>
          </cell>
          <cell r="B10908" t="str">
            <v>NJORD SHIM 43 CM SVART/GRÅ</v>
          </cell>
        </row>
        <row r="10909">
          <cell r="A10909" t="str">
            <v>YEC1244301</v>
          </cell>
          <cell r="B10909" t="str">
            <v>NJORD SHIM 43 CM SVART/GRÅ</v>
          </cell>
        </row>
        <row r="10910">
          <cell r="A10910" t="str">
            <v>YEC1244301</v>
          </cell>
          <cell r="B10910" t="str">
            <v>NJORD SHIM 43 CM SVART/GRÅ</v>
          </cell>
        </row>
        <row r="10911">
          <cell r="A10911" t="str">
            <v>Y2C0213801</v>
          </cell>
          <cell r="B10911" t="str">
            <v>BRIMER MTB/STREET 1-VXL VIT/RÖ</v>
          </cell>
        </row>
        <row r="10912">
          <cell r="A10912" t="str">
            <v>Y2C0213801</v>
          </cell>
          <cell r="B10912" t="str">
            <v>BRIMER MTB/STREET 1-VXL VIT/RÖ</v>
          </cell>
        </row>
        <row r="10913">
          <cell r="A10913" t="str">
            <v>Y2C0213801</v>
          </cell>
          <cell r="B10913" t="str">
            <v>BRIMER MTB/STREET 1-VXL VIT/RÖ</v>
          </cell>
        </row>
        <row r="10914">
          <cell r="A10914" t="str">
            <v>Y2C0213802</v>
          </cell>
          <cell r="B10914" t="str">
            <v>BRIMER MTB/STREET 1-VXL LIME/V</v>
          </cell>
        </row>
        <row r="10915">
          <cell r="A10915" t="str">
            <v>Y2C0213802</v>
          </cell>
          <cell r="B10915" t="str">
            <v>BRIMER MTB/STREET 1-VXL LIME/V</v>
          </cell>
        </row>
        <row r="10916">
          <cell r="A10916" t="str">
            <v>Y2C0213802</v>
          </cell>
          <cell r="B10916" t="str">
            <v>BRIMER MTB/STREET 1-VXL LIME/V</v>
          </cell>
        </row>
        <row r="10917">
          <cell r="A10917" t="str">
            <v>Y2C0063801</v>
          </cell>
          <cell r="B10917" t="str">
            <v>VINGNER 006 16V H 38 SVART</v>
          </cell>
        </row>
        <row r="10918">
          <cell r="A10918" t="str">
            <v>Y2C0063801</v>
          </cell>
          <cell r="B10918" t="str">
            <v>VINGNER 006 16V H 38 SVART</v>
          </cell>
        </row>
        <row r="10919">
          <cell r="A10919" t="str">
            <v>Y2C0063801</v>
          </cell>
          <cell r="B10919" t="str">
            <v>VINGNER 006 16V H 38 SVART</v>
          </cell>
        </row>
        <row r="10920">
          <cell r="A10920" t="str">
            <v>Y2C0064301</v>
          </cell>
          <cell r="B10920" t="str">
            <v>VINGNER 006 16V H 43 SVART</v>
          </cell>
        </row>
        <row r="10921">
          <cell r="A10921" t="str">
            <v>Y2C0064301</v>
          </cell>
          <cell r="B10921" t="str">
            <v>VINGNER 006 16V H 43 SVART</v>
          </cell>
        </row>
        <row r="10922">
          <cell r="A10922" t="str">
            <v>Y2C0064301</v>
          </cell>
          <cell r="B10922" t="str">
            <v>VINGNER 006 16V H 43 SVART</v>
          </cell>
        </row>
        <row r="10923">
          <cell r="A10923" t="str">
            <v>Y2C0063802</v>
          </cell>
          <cell r="B10923" t="str">
            <v>VINGNER 006 16V H 38 VIT</v>
          </cell>
        </row>
        <row r="10924">
          <cell r="A10924" t="str">
            <v>Y2C0063802</v>
          </cell>
          <cell r="B10924" t="str">
            <v>VINGNER 006 16V H 38 VIT</v>
          </cell>
        </row>
        <row r="10925">
          <cell r="A10925" t="str">
            <v>Y2C0063802</v>
          </cell>
          <cell r="B10925" t="str">
            <v>VINGNER 006 16V H 38 VIT</v>
          </cell>
        </row>
        <row r="10926">
          <cell r="A10926" t="str">
            <v>Y2C0064302</v>
          </cell>
          <cell r="B10926" t="str">
            <v>VINGNER 006 16V H 43 VIT</v>
          </cell>
        </row>
        <row r="10927">
          <cell r="A10927" t="str">
            <v>Y2C0064302</v>
          </cell>
          <cell r="B10927" t="str">
            <v>VINGNER 006 16V H 43 VIT</v>
          </cell>
        </row>
        <row r="10928">
          <cell r="A10928" t="str">
            <v>Y2C0064302</v>
          </cell>
          <cell r="B10928" t="str">
            <v>VINGNER 006 16V H 43 VIT</v>
          </cell>
        </row>
        <row r="10929">
          <cell r="A10929" t="str">
            <v>Y2C1474301</v>
          </cell>
          <cell r="B10929" t="str">
            <v>IRE 147 7V H 43 SVART/LIME</v>
          </cell>
        </row>
        <row r="10930">
          <cell r="A10930" t="str">
            <v>Y2C1474301</v>
          </cell>
          <cell r="B10930" t="str">
            <v>IRE 147 7V H 43 SVART/LIME</v>
          </cell>
        </row>
        <row r="10931">
          <cell r="A10931" t="str">
            <v>Y2C1474301</v>
          </cell>
          <cell r="B10931" t="str">
            <v>IRE 147 7V H 43 SVART/LIME</v>
          </cell>
        </row>
        <row r="10932">
          <cell r="A10932" t="str">
            <v>Y2C1474701</v>
          </cell>
          <cell r="B10932" t="str">
            <v>IRE 147 7V H 47 SVART/LIME</v>
          </cell>
        </row>
        <row r="10933">
          <cell r="A10933" t="str">
            <v>Y2C1474701</v>
          </cell>
          <cell r="B10933" t="str">
            <v>IRE 147 7V H 47 SVART/LIME</v>
          </cell>
        </row>
        <row r="10934">
          <cell r="A10934" t="str">
            <v>Y2C1474701</v>
          </cell>
          <cell r="B10934" t="str">
            <v>IRE 147 7V H 47 SVART/LIME</v>
          </cell>
        </row>
        <row r="10935">
          <cell r="A10935" t="str">
            <v>Y2C3965501</v>
          </cell>
          <cell r="B10935" t="str">
            <v>FEMTO 396 16V D 55 CM GRÅ</v>
          </cell>
        </row>
        <row r="10936">
          <cell r="A10936" t="str">
            <v>Y2C3965501</v>
          </cell>
          <cell r="B10936" t="str">
            <v>FEMTO 396 16V D 55 CM GRÅ</v>
          </cell>
        </row>
        <row r="10937">
          <cell r="A10937" t="str">
            <v>Y2C3965501</v>
          </cell>
          <cell r="B10937" t="str">
            <v>FEMTO 396 16V D 55 CM GRÅ</v>
          </cell>
        </row>
        <row r="10938">
          <cell r="A10938" t="str">
            <v>Y2C7045101</v>
          </cell>
          <cell r="B10938" t="str">
            <v>KEBNE 704 24V H 51 SVART</v>
          </cell>
        </row>
        <row r="10939">
          <cell r="A10939" t="str">
            <v>Y2C7045101</v>
          </cell>
          <cell r="B10939" t="str">
            <v>KEBNE 704 24V H 51 SVART</v>
          </cell>
        </row>
        <row r="10940">
          <cell r="A10940" t="str">
            <v>Y2C7045101</v>
          </cell>
          <cell r="B10940" t="str">
            <v>KEBNE 704 24V H 51 SVART</v>
          </cell>
        </row>
        <row r="10941">
          <cell r="A10941" t="str">
            <v>Y2C7045102</v>
          </cell>
          <cell r="B10941" t="str">
            <v>KEBNE 704 24V H 51 VIT</v>
          </cell>
        </row>
        <row r="10942">
          <cell r="A10942" t="str">
            <v>Y2C7045102</v>
          </cell>
          <cell r="B10942" t="str">
            <v>KEBNE 704 24V H 51 VIT</v>
          </cell>
        </row>
        <row r="10943">
          <cell r="A10943" t="str">
            <v>Y2C7045102</v>
          </cell>
          <cell r="B10943" t="str">
            <v>KEBNE 704 24V H 51 VIT</v>
          </cell>
        </row>
        <row r="10944">
          <cell r="A10944" t="str">
            <v>Y2C7045501</v>
          </cell>
          <cell r="B10944" t="str">
            <v>KEBNE 704 24V H 55 SVART</v>
          </cell>
        </row>
        <row r="10945">
          <cell r="A10945" t="str">
            <v>Y2C7045501</v>
          </cell>
          <cell r="B10945" t="str">
            <v>KEBNE 704 24V H 55 SVART</v>
          </cell>
        </row>
        <row r="10946">
          <cell r="A10946" t="str">
            <v>Y2C7045501</v>
          </cell>
          <cell r="B10946" t="str">
            <v>KEBNE 704 24V H 55 SVART</v>
          </cell>
        </row>
        <row r="10947">
          <cell r="A10947" t="str">
            <v>Y2C7045502</v>
          </cell>
          <cell r="B10947" t="str">
            <v>KEBNE 704 24V H 55 VIT</v>
          </cell>
        </row>
        <row r="10948">
          <cell r="A10948" t="str">
            <v>Y2C7045502</v>
          </cell>
          <cell r="B10948" t="str">
            <v>KEBNE 704 24V H 55 VIT</v>
          </cell>
        </row>
        <row r="10949">
          <cell r="A10949" t="str">
            <v>Y2C7045502</v>
          </cell>
          <cell r="B10949" t="str">
            <v>KEBNE 704 24V H 55 VIT</v>
          </cell>
        </row>
        <row r="10950">
          <cell r="A10950" t="str">
            <v>Y2C7045901</v>
          </cell>
          <cell r="B10950" t="str">
            <v>KEBNE 704 24V H 59 SVART</v>
          </cell>
        </row>
        <row r="10951">
          <cell r="A10951" t="str">
            <v>Y2C7045901</v>
          </cell>
          <cell r="B10951" t="str">
            <v>KEBNE 704 24V H 59 SVART</v>
          </cell>
        </row>
        <row r="10952">
          <cell r="A10952" t="str">
            <v>Y2C7045901</v>
          </cell>
          <cell r="B10952" t="str">
            <v>KEBNE 704 24V H 59 SVART</v>
          </cell>
        </row>
        <row r="10953">
          <cell r="A10953" t="str">
            <v>Y2C7045902</v>
          </cell>
          <cell r="B10953" t="str">
            <v>KEBNE 704 24V H 59 VIT</v>
          </cell>
        </row>
        <row r="10954">
          <cell r="A10954" t="str">
            <v>Y2C7045902</v>
          </cell>
          <cell r="B10954" t="str">
            <v>KEBNE 704 24V H 59 VIT</v>
          </cell>
        </row>
        <row r="10955">
          <cell r="A10955" t="str">
            <v>Y2C7045902</v>
          </cell>
          <cell r="B10955" t="str">
            <v>KEBNE 704 24V H 59 VIT</v>
          </cell>
        </row>
        <row r="10956">
          <cell r="A10956" t="str">
            <v>Y2C7145101</v>
          </cell>
          <cell r="B10956" t="str">
            <v>HOLMA 714 24V D 51 SVART</v>
          </cell>
        </row>
        <row r="10957">
          <cell r="A10957" t="str">
            <v>Y2C7145101</v>
          </cell>
          <cell r="B10957" t="str">
            <v>HOLMA 714 24V D 51 SVART</v>
          </cell>
        </row>
        <row r="10958">
          <cell r="A10958" t="str">
            <v>Y2C7145101</v>
          </cell>
          <cell r="B10958" t="str">
            <v>HOLMA 714 24V D 51 SVART</v>
          </cell>
        </row>
        <row r="10959">
          <cell r="A10959" t="str">
            <v>Y2C7145102</v>
          </cell>
          <cell r="B10959" t="str">
            <v>HOLMA 714 24V D 51 VIT</v>
          </cell>
        </row>
        <row r="10960">
          <cell r="A10960" t="str">
            <v>Y2C7145102</v>
          </cell>
          <cell r="B10960" t="str">
            <v>HOLMA 714 24V D 51 VIT</v>
          </cell>
        </row>
        <row r="10961">
          <cell r="A10961" t="str">
            <v>Y2C7145102</v>
          </cell>
          <cell r="B10961" t="str">
            <v>HOLMA 714 24V D 51 VIT</v>
          </cell>
        </row>
        <row r="10962">
          <cell r="A10962" t="str">
            <v>Y2C7145501</v>
          </cell>
          <cell r="B10962" t="str">
            <v>HOLMA 714 24V D 55 SVART</v>
          </cell>
        </row>
        <row r="10963">
          <cell r="A10963" t="str">
            <v>Y2C7145501</v>
          </cell>
          <cell r="B10963" t="str">
            <v>HOLMA 714 24V D 55 SVART</v>
          </cell>
        </row>
        <row r="10964">
          <cell r="A10964" t="str">
            <v>Y2C7145501</v>
          </cell>
          <cell r="B10964" t="str">
            <v>HOLMA 714 24V D 55 SVART</v>
          </cell>
        </row>
        <row r="10965">
          <cell r="A10965" t="str">
            <v>Y2C7145502</v>
          </cell>
          <cell r="B10965" t="str">
            <v>HOLMA 714 24V D 55 VIT</v>
          </cell>
        </row>
        <row r="10966">
          <cell r="A10966" t="str">
            <v>Y2C7145502</v>
          </cell>
          <cell r="B10966" t="str">
            <v>HOLMA 714 24V D 55 VIT</v>
          </cell>
        </row>
        <row r="10967">
          <cell r="A10967" t="str">
            <v>Y2C7145502</v>
          </cell>
          <cell r="B10967" t="str">
            <v>HOLMA 714 24V D 55 VIT</v>
          </cell>
        </row>
        <row r="10968">
          <cell r="A10968" t="str">
            <v>Y2C4334301</v>
          </cell>
          <cell r="B10968" t="str">
            <v>EMBLA 433 3V D/F 26" 43CM VIT</v>
          </cell>
        </row>
        <row r="10969">
          <cell r="A10969" t="str">
            <v>Y2C4334301</v>
          </cell>
          <cell r="B10969" t="str">
            <v>EMBLA 433 3V D/F 26" 43CM VIT</v>
          </cell>
        </row>
        <row r="10970">
          <cell r="A10970" t="str">
            <v>Y2C4334301</v>
          </cell>
          <cell r="B10970" t="str">
            <v>EMBLA 433 3V D/F 26" 43CM VIT</v>
          </cell>
        </row>
        <row r="10971">
          <cell r="A10971" t="str">
            <v>Y2C4334302</v>
          </cell>
          <cell r="B10971" t="str">
            <v>EMBLA 433 3V D/F 26" 43CM LJBL</v>
          </cell>
        </row>
        <row r="10972">
          <cell r="A10972" t="str">
            <v>Y2C4334302</v>
          </cell>
          <cell r="B10972" t="str">
            <v>EMBLA 433 3V D/F 26" 43CM LJBL</v>
          </cell>
        </row>
        <row r="10973">
          <cell r="A10973" t="str">
            <v>Y2C4334302</v>
          </cell>
          <cell r="B10973" t="str">
            <v>EMBLA 433 3V D/F 26" 43CM LJBL</v>
          </cell>
        </row>
        <row r="10974">
          <cell r="A10974" t="str">
            <v>Y2C4374301</v>
          </cell>
          <cell r="B10974" t="str">
            <v>MIST 437 7V D/F 26" 43CM VIT</v>
          </cell>
        </row>
        <row r="10975">
          <cell r="A10975" t="str">
            <v>Y2C4374301</v>
          </cell>
          <cell r="B10975" t="str">
            <v>MIST 437 7V D/F 26" 43CM VIT</v>
          </cell>
        </row>
        <row r="10976">
          <cell r="A10976" t="str">
            <v>Y2C4374301</v>
          </cell>
          <cell r="B10976" t="str">
            <v>MIST 437 7V D/F 26" 43CM VIT</v>
          </cell>
        </row>
        <row r="10977">
          <cell r="A10977" t="str">
            <v>Y2C4374302</v>
          </cell>
          <cell r="B10977" t="str">
            <v>MIST 437 7V D/F 26" 43CM LJBLÅ</v>
          </cell>
        </row>
        <row r="10978">
          <cell r="A10978" t="str">
            <v>Y2C4374302</v>
          </cell>
          <cell r="B10978" t="str">
            <v>MIST 437 7V D/F 26" 43CM LJBLÅ</v>
          </cell>
        </row>
        <row r="10979">
          <cell r="A10979" t="str">
            <v>Y2C4374302</v>
          </cell>
          <cell r="B10979" t="str">
            <v>MIST 437 7V D/F 26" 43CM LJBLÅ</v>
          </cell>
        </row>
        <row r="10980">
          <cell r="A10980" t="str">
            <v>YEZ9335101</v>
          </cell>
          <cell r="B10980" t="str">
            <v>KING DAM 3 V SVART KORG</v>
          </cell>
        </row>
        <row r="10981">
          <cell r="A10981" t="str">
            <v>YEZ9335101</v>
          </cell>
          <cell r="B10981" t="str">
            <v>KING DAM 3 V SVART KORG</v>
          </cell>
        </row>
        <row r="10982">
          <cell r="A10982" t="str">
            <v>YEZ9335101</v>
          </cell>
          <cell r="B10982" t="str">
            <v>KING DAM 3 V SVART KORG</v>
          </cell>
        </row>
        <row r="10983">
          <cell r="A10983" t="str">
            <v>YEZ9335102</v>
          </cell>
          <cell r="B10983" t="str">
            <v>KING DAM 3 V BLÅ KORG</v>
          </cell>
        </row>
        <row r="10984">
          <cell r="A10984" t="str">
            <v>YEZ9335102</v>
          </cell>
          <cell r="B10984" t="str">
            <v>KING DAM 3 V BLÅ KORG</v>
          </cell>
        </row>
        <row r="10985">
          <cell r="A10985" t="str">
            <v>YEZ9335102</v>
          </cell>
          <cell r="B10985" t="str">
            <v>KING DAM 3 V BLÅ KORG</v>
          </cell>
        </row>
        <row r="10986">
          <cell r="A10986" t="str">
            <v>YEC9734701</v>
          </cell>
          <cell r="B10986" t="str">
            <v>973 ELASSISTERAD 3-V 47 CM SVA</v>
          </cell>
        </row>
        <row r="10987">
          <cell r="A10987" t="str">
            <v>YEC9734701</v>
          </cell>
          <cell r="B10987" t="str">
            <v>973 ELASSISTERAD 3-V 47 CM SVA</v>
          </cell>
        </row>
        <row r="10988">
          <cell r="A10988" t="str">
            <v>YEC9734701</v>
          </cell>
          <cell r="B10988" t="str">
            <v>973 ELASSISTERAD 3-V 47 CM SVA</v>
          </cell>
        </row>
        <row r="10989">
          <cell r="A10989" t="str">
            <v>YEC9735501</v>
          </cell>
          <cell r="B10989" t="str">
            <v>973 ELASSISTERAD 3-V 55 CM SVA</v>
          </cell>
        </row>
        <row r="10990">
          <cell r="A10990" t="str">
            <v>YEC9735501</v>
          </cell>
          <cell r="B10990" t="str">
            <v>973 ELASSISTERAD 3-V 55 CM SVA</v>
          </cell>
        </row>
        <row r="10991">
          <cell r="A10991" t="str">
            <v>YEC9735501</v>
          </cell>
          <cell r="B10991" t="str">
            <v>973 ELASSISTERAD 3-V 55 CM SVA</v>
          </cell>
        </row>
        <row r="10992">
          <cell r="A10992" t="str">
            <v>YEC9735102</v>
          </cell>
          <cell r="B10992" t="str">
            <v>973 ELASSISTERAD 3-V 51 CM PUO</v>
          </cell>
        </row>
        <row r="10993">
          <cell r="A10993" t="str">
            <v>YEC9735102</v>
          </cell>
          <cell r="B10993" t="str">
            <v>973 ELASSISTERAD 3-V 51 CM PUO</v>
          </cell>
        </row>
        <row r="10994">
          <cell r="A10994" t="str">
            <v>YEC9735102</v>
          </cell>
          <cell r="B10994" t="str">
            <v>973 ELASSISTERAD 3-V 51 CM PUO</v>
          </cell>
        </row>
        <row r="10995">
          <cell r="A10995" t="str">
            <v>YED9075105</v>
          </cell>
          <cell r="B10995" t="str">
            <v>CITY HERR 51 CM 7 V SVART</v>
          </cell>
        </row>
        <row r="10996">
          <cell r="A10996" t="str">
            <v>YED9075105</v>
          </cell>
          <cell r="B10996" t="str">
            <v>CITY HERR 51 CM 7 V SVART</v>
          </cell>
        </row>
        <row r="10997">
          <cell r="A10997" t="str">
            <v>YED9075105</v>
          </cell>
          <cell r="B10997" t="str">
            <v>CITY HERR 51 CM 7 V SVART</v>
          </cell>
        </row>
        <row r="10998">
          <cell r="A10998" t="str">
            <v>YED9075505</v>
          </cell>
          <cell r="B10998" t="str">
            <v>CITY HERR 55 CM 7 V SVART</v>
          </cell>
        </row>
        <row r="10999">
          <cell r="A10999" t="str">
            <v>YED9075505</v>
          </cell>
          <cell r="B10999" t="str">
            <v>CITY HERR 55 CM 7 V SVART</v>
          </cell>
        </row>
        <row r="11000">
          <cell r="A11000" t="str">
            <v>YED9075505</v>
          </cell>
          <cell r="B11000" t="str">
            <v>CITY HERR 55 CM 7 V SVART</v>
          </cell>
        </row>
        <row r="11001">
          <cell r="A11001" t="str">
            <v>YED9075905</v>
          </cell>
          <cell r="B11001" t="str">
            <v>CITY HERR 59 CM 7 V SVART</v>
          </cell>
        </row>
        <row r="11002">
          <cell r="A11002" t="str">
            <v>YED9075905</v>
          </cell>
          <cell r="B11002" t="str">
            <v>CITY HERR 59 CM 7 V SVART</v>
          </cell>
        </row>
        <row r="11003">
          <cell r="A11003" t="str">
            <v>YED9075905</v>
          </cell>
          <cell r="B11003" t="str">
            <v>CITY HERR 59 CM 7 V SVART</v>
          </cell>
        </row>
        <row r="11004">
          <cell r="A11004" t="str">
            <v>YED9775105</v>
          </cell>
          <cell r="B11004" t="str">
            <v>CITY DAM 7V SVART KORG</v>
          </cell>
        </row>
        <row r="11005">
          <cell r="A11005" t="str">
            <v>YED9775105</v>
          </cell>
          <cell r="B11005" t="str">
            <v>CITY DAM 7V SVART KORG</v>
          </cell>
        </row>
        <row r="11006">
          <cell r="A11006" t="str">
            <v>YED9775105</v>
          </cell>
          <cell r="B11006" t="str">
            <v>CITY DAM 7V SVART KORG</v>
          </cell>
        </row>
        <row r="11007">
          <cell r="A11007" t="str">
            <v>YED9775106</v>
          </cell>
          <cell r="B11007" t="str">
            <v>CITY DAM 7V GRÖN KORG</v>
          </cell>
        </row>
        <row r="11008">
          <cell r="A11008" t="str">
            <v>YED9775106</v>
          </cell>
          <cell r="B11008" t="str">
            <v>CITY DAM 7V GRÖN KORG</v>
          </cell>
        </row>
        <row r="11009">
          <cell r="A11009" t="str">
            <v>YED9775106</v>
          </cell>
          <cell r="B11009" t="str">
            <v>CITY DAM 7V GRÖN KORG</v>
          </cell>
        </row>
        <row r="11010">
          <cell r="A11010" t="str">
            <v>YED9935105</v>
          </cell>
          <cell r="B11010" t="str">
            <v>CITY DAM 3V  VIT KORG</v>
          </cell>
        </row>
        <row r="11011">
          <cell r="A11011" t="str">
            <v>YED9935105</v>
          </cell>
          <cell r="B11011" t="str">
            <v>CITY DAM 3V  VIT KORG</v>
          </cell>
        </row>
        <row r="11012">
          <cell r="A11012" t="str">
            <v>YED9935105</v>
          </cell>
          <cell r="B11012" t="str">
            <v>CITY DAM 3V  VIT KORG</v>
          </cell>
        </row>
        <row r="11013">
          <cell r="A11013" t="str">
            <v>YED9435105</v>
          </cell>
          <cell r="B11013" t="str">
            <v>CITY HERR 51 CM 3V SVART</v>
          </cell>
        </row>
        <row r="11014">
          <cell r="A11014" t="str">
            <v>YED9435105</v>
          </cell>
          <cell r="B11014" t="str">
            <v>CITY HERR 51 CM 3V SVART</v>
          </cell>
        </row>
        <row r="11015">
          <cell r="A11015" t="str">
            <v>YED9435105</v>
          </cell>
          <cell r="B11015" t="str">
            <v>CITY HERR 51 CM 3V SVART</v>
          </cell>
        </row>
        <row r="11016">
          <cell r="A11016" t="str">
            <v>YED9435505</v>
          </cell>
          <cell r="B11016" t="str">
            <v>CITY HERR 55 CM 3V SVART</v>
          </cell>
        </row>
        <row r="11017">
          <cell r="A11017" t="str">
            <v>YED9435505</v>
          </cell>
          <cell r="B11017" t="str">
            <v>CITY HERR 55 CM 3V SVART</v>
          </cell>
        </row>
        <row r="11018">
          <cell r="A11018" t="str">
            <v>YED9435505</v>
          </cell>
          <cell r="B11018" t="str">
            <v>CITY HERR 55 CM 3V SVART</v>
          </cell>
        </row>
        <row r="11019">
          <cell r="A11019" t="str">
            <v>YED9435905</v>
          </cell>
          <cell r="B11019" t="str">
            <v>CITY HERR 59 CM 3V SVART</v>
          </cell>
        </row>
        <row r="11020">
          <cell r="A11020" t="str">
            <v>YED9435905</v>
          </cell>
          <cell r="B11020" t="str">
            <v>CITY HERR 59 CM 3V SVART</v>
          </cell>
        </row>
        <row r="11021">
          <cell r="A11021" t="str">
            <v>YED9435905</v>
          </cell>
          <cell r="B11021" t="str">
            <v>CITY HERR 59 CM 3V SVART</v>
          </cell>
        </row>
        <row r="11022">
          <cell r="A11022" t="str">
            <v>YED9535105</v>
          </cell>
          <cell r="B11022" t="str">
            <v>CITY DAM 51 CM 3V ISBLÅ</v>
          </cell>
        </row>
        <row r="11023">
          <cell r="A11023" t="str">
            <v>YED9535105</v>
          </cell>
          <cell r="B11023" t="str">
            <v>CITY DAM 51 CM 3V ISBLÅ</v>
          </cell>
        </row>
        <row r="11024">
          <cell r="A11024" t="str">
            <v>YED9535105</v>
          </cell>
          <cell r="B11024" t="str">
            <v>CITY DAM 51 CM 3V ISBLÅ</v>
          </cell>
        </row>
        <row r="11025">
          <cell r="A11025" t="str">
            <v>YED2235505</v>
          </cell>
          <cell r="B11025" t="str">
            <v>URBAN HERR 3V SVART</v>
          </cell>
        </row>
        <row r="11026">
          <cell r="A11026" t="str">
            <v>YED2235505</v>
          </cell>
          <cell r="B11026" t="str">
            <v>URBAN HERR 3V SVART</v>
          </cell>
        </row>
        <row r="11027">
          <cell r="A11027" t="str">
            <v>YED2235505</v>
          </cell>
          <cell r="B11027" t="str">
            <v>URBAN HERR 3V SVART</v>
          </cell>
        </row>
        <row r="11028">
          <cell r="A11028" t="str">
            <v>YED9175105</v>
          </cell>
          <cell r="B11028" t="str">
            <v>CITY DAM 51 CM 7V MANDELBRUN</v>
          </cell>
        </row>
        <row r="11029">
          <cell r="A11029" t="str">
            <v>YED9175105</v>
          </cell>
          <cell r="B11029" t="str">
            <v>CITY DAM 51 CM 7V MANDELBRUN</v>
          </cell>
        </row>
        <row r="11030">
          <cell r="A11030" t="str">
            <v>YED9175105</v>
          </cell>
          <cell r="B11030" t="str">
            <v>CITY DAM 51 CM 7V MANDELBRUN</v>
          </cell>
        </row>
        <row r="11031">
          <cell r="A11031" t="str">
            <v>YED9175505</v>
          </cell>
          <cell r="B11031" t="str">
            <v>CITY DAM 55 CM 7V MANDELBRUN</v>
          </cell>
        </row>
        <row r="11032">
          <cell r="A11032" t="str">
            <v>YED9175505</v>
          </cell>
          <cell r="B11032" t="str">
            <v>CITY DAM 55 CM 7V MANDELBRUN</v>
          </cell>
        </row>
        <row r="11033">
          <cell r="A11033" t="str">
            <v>YED9175505</v>
          </cell>
          <cell r="B11033" t="str">
            <v>CITY DAM 55 CM 7V MANDELBRUN</v>
          </cell>
        </row>
        <row r="11034">
          <cell r="A11034" t="str">
            <v>YED2335105</v>
          </cell>
          <cell r="B11034" t="str">
            <v>URBAN DAM 3V SVART KORG</v>
          </cell>
        </row>
        <row r="11035">
          <cell r="A11035" t="str">
            <v>YED2335105</v>
          </cell>
          <cell r="B11035" t="str">
            <v>URBAN DAM 3V SVART KORG</v>
          </cell>
        </row>
        <row r="11036">
          <cell r="A11036" t="str">
            <v>YED2335105</v>
          </cell>
          <cell r="B11036" t="str">
            <v>URBAN DAM 3V SVART KORG</v>
          </cell>
        </row>
        <row r="11037">
          <cell r="A11037" t="str">
            <v>YED2335106</v>
          </cell>
          <cell r="B11037" t="str">
            <v>URBAN DAM 3V ISBLÅ KORG</v>
          </cell>
        </row>
        <row r="11038">
          <cell r="A11038" t="str">
            <v>YED2335106</v>
          </cell>
          <cell r="B11038" t="str">
            <v>URBAN DAM 3V ISBLÅ KORG</v>
          </cell>
        </row>
        <row r="11039">
          <cell r="A11039" t="str">
            <v>YED2335106</v>
          </cell>
          <cell r="B11039" t="str">
            <v>URBAN DAM 3V ISBLÅ KORG</v>
          </cell>
        </row>
        <row r="11040">
          <cell r="A11040" t="str">
            <v>YED2275505</v>
          </cell>
          <cell r="B11040" t="str">
            <v>URBAN HERR 7V BRUN</v>
          </cell>
        </row>
        <row r="11041">
          <cell r="A11041" t="str">
            <v>YED2275505</v>
          </cell>
          <cell r="B11041" t="str">
            <v>URBAN HERR 7V BRUN</v>
          </cell>
        </row>
        <row r="11042">
          <cell r="A11042" t="str">
            <v>YED2275505</v>
          </cell>
          <cell r="B11042" t="str">
            <v>URBAN HERR 7V BRUN</v>
          </cell>
        </row>
        <row r="11043">
          <cell r="A11043" t="str">
            <v>YED2375105</v>
          </cell>
          <cell r="B11043" t="str">
            <v>URBAN DAM 7V VIT KORG</v>
          </cell>
        </row>
        <row r="11044">
          <cell r="A11044" t="str">
            <v>YED2375105</v>
          </cell>
          <cell r="B11044" t="str">
            <v>URBAN DAM 7V VIT KORG</v>
          </cell>
        </row>
        <row r="11045">
          <cell r="A11045" t="str">
            <v>YED2375105</v>
          </cell>
          <cell r="B11045" t="str">
            <v>URBAN DAM 7V VIT KORG</v>
          </cell>
        </row>
        <row r="11046">
          <cell r="A11046" t="str">
            <v>Y2C2375104</v>
          </cell>
          <cell r="B11046" t="str">
            <v>SUNNAN 237 D 51 CM BRUN BRKOR</v>
          </cell>
        </row>
        <row r="11047">
          <cell r="A11047" t="str">
            <v>Y2C2375104</v>
          </cell>
          <cell r="B11047" t="str">
            <v>SUNNAN 237 D 51 CM BRUN BRKOR</v>
          </cell>
        </row>
        <row r="11048">
          <cell r="A11048" t="str">
            <v>Y2C2375104</v>
          </cell>
          <cell r="B11048" t="str">
            <v>SUNNAN 237 D 51 CM BRUN BRKOR</v>
          </cell>
        </row>
        <row r="11049">
          <cell r="A11049" t="str">
            <v>YEM2134301</v>
          </cell>
          <cell r="B11049" t="str">
            <v>KARIN 3-V 43 CM 26" LJGRÖN KOR</v>
          </cell>
        </row>
        <row r="11050">
          <cell r="A11050" t="str">
            <v>YEM2134301</v>
          </cell>
          <cell r="B11050" t="str">
            <v>KARIN 3-V 43 CM 26" LJGRÖN KOR</v>
          </cell>
        </row>
        <row r="11051">
          <cell r="A11051" t="str">
            <v>YEM2134301</v>
          </cell>
          <cell r="B11051" t="str">
            <v>KARIN 3-V 43 CM 26" LJGRÖN KOR</v>
          </cell>
        </row>
        <row r="11052">
          <cell r="A11052" t="str">
            <v>Y2C7145103</v>
          </cell>
          <cell r="B11052" t="str">
            <v>HOLMA 714 24V D 51 RÖD</v>
          </cell>
        </row>
        <row r="11053">
          <cell r="A11053" t="str">
            <v>Y2C7145103</v>
          </cell>
          <cell r="B11053" t="str">
            <v>HOLMA 714 24V D 51 RÖD</v>
          </cell>
        </row>
        <row r="11054">
          <cell r="A11054" t="str">
            <v>Y2C7145103</v>
          </cell>
          <cell r="B11054" t="str">
            <v>HOLMA 714 24V D 51 RÖD</v>
          </cell>
        </row>
        <row r="11055">
          <cell r="A11055" t="str">
            <v>Y2C7145503</v>
          </cell>
          <cell r="B11055" t="str">
            <v>HOLMA 714 24V D 55 RÖD</v>
          </cell>
        </row>
        <row r="11056">
          <cell r="A11056" t="str">
            <v>Y2C7145503</v>
          </cell>
          <cell r="B11056" t="str">
            <v>HOLMA 714 24V D 55 RÖD</v>
          </cell>
        </row>
        <row r="11057">
          <cell r="A11057" t="str">
            <v>Y2C7145503</v>
          </cell>
          <cell r="B11057" t="str">
            <v>HOLMA 714 24V D 55 RÖD</v>
          </cell>
        </row>
        <row r="11058">
          <cell r="A11058" t="str">
            <v>Y2C9574703</v>
          </cell>
          <cell r="B11058" t="str">
            <v>TOVE 957 NEX7 47 CM LJUSG VRK</v>
          </cell>
        </row>
        <row r="11059">
          <cell r="A11059" t="str">
            <v>Y2C9574703</v>
          </cell>
          <cell r="B11059" t="str">
            <v>TOVE 957 NEX7 47 CM LJUSG VRK</v>
          </cell>
        </row>
        <row r="11060">
          <cell r="A11060" t="str">
            <v>Y2C9574703</v>
          </cell>
          <cell r="B11060" t="str">
            <v>TOVE 957 NEX7 47 CM LJUSG VRK</v>
          </cell>
        </row>
        <row r="11061">
          <cell r="A11061" t="str">
            <v>Y3C9035101</v>
          </cell>
          <cell r="B11061" t="str">
            <v>LINNÉ  903 3V H 51CM SVART</v>
          </cell>
        </row>
        <row r="11062">
          <cell r="A11062" t="str">
            <v>Y3C9035101</v>
          </cell>
          <cell r="B11062" t="str">
            <v>LINNÉ  903 3V H 51CM SVART</v>
          </cell>
        </row>
        <row r="11063">
          <cell r="A11063" t="str">
            <v>Y3C9035101</v>
          </cell>
          <cell r="B11063" t="str">
            <v>LINNÉ  903 3V H 51CM SVART</v>
          </cell>
        </row>
        <row r="11064">
          <cell r="A11064" t="str">
            <v>Y3C9035501</v>
          </cell>
          <cell r="B11064" t="str">
            <v>LINNÉ  903 3V H 55CM SVART</v>
          </cell>
        </row>
        <row r="11065">
          <cell r="A11065" t="str">
            <v>Y3C9035501</v>
          </cell>
          <cell r="B11065" t="str">
            <v>LINNÉ  903 3V H 55CM SVART</v>
          </cell>
        </row>
        <row r="11066">
          <cell r="A11066" t="str">
            <v>Y3C9035501</v>
          </cell>
          <cell r="B11066" t="str">
            <v>LINNÉ  903 3V H 55CM SVART</v>
          </cell>
        </row>
        <row r="11067">
          <cell r="A11067" t="str">
            <v>Y3C9035901</v>
          </cell>
          <cell r="B11067" t="str">
            <v>LINNÉ  903 3V H 59CM SVART</v>
          </cell>
        </row>
        <row r="11068">
          <cell r="A11068" t="str">
            <v>Y3C9035901</v>
          </cell>
          <cell r="B11068" t="str">
            <v>LINNÉ  903 3V H 59CM SVART</v>
          </cell>
        </row>
        <row r="11069">
          <cell r="A11069" t="str">
            <v>Y3C9035901</v>
          </cell>
          <cell r="B11069" t="str">
            <v>LINNÉ  903 3V H 59CM SVART</v>
          </cell>
        </row>
        <row r="11070">
          <cell r="A11070" t="str">
            <v>Y3C9335101</v>
          </cell>
          <cell r="B11070" t="str">
            <v>LISA 3-V SHIM RÖD VR-KORG</v>
          </cell>
        </row>
        <row r="11071">
          <cell r="A11071" t="str">
            <v>Y3C9335101</v>
          </cell>
          <cell r="B11071" t="str">
            <v>LISA 3-V SHIM RÖD VR-KORG</v>
          </cell>
        </row>
        <row r="11072">
          <cell r="A11072" t="str">
            <v>Y3C9335101</v>
          </cell>
          <cell r="B11072" t="str">
            <v>LISA 3-V SHIM RÖD VR-KORG</v>
          </cell>
        </row>
        <row r="11073">
          <cell r="A11073" t="str">
            <v>Y3C9335102</v>
          </cell>
          <cell r="B11073" t="str">
            <v>LISA 3-V SHIM SVART SR-KORG</v>
          </cell>
        </row>
        <row r="11074">
          <cell r="A11074" t="str">
            <v>Y3C9335102</v>
          </cell>
          <cell r="B11074" t="str">
            <v>LISA 3-V SHIM SVART SR-KORG</v>
          </cell>
        </row>
        <row r="11075">
          <cell r="A11075" t="str">
            <v>Y3C9335102</v>
          </cell>
          <cell r="B11075" t="str">
            <v>LISA 3-V SHIM SVART SR-KORG</v>
          </cell>
        </row>
        <row r="11076">
          <cell r="A11076" t="str">
            <v>Y3C9335103</v>
          </cell>
          <cell r="B11076" t="str">
            <v>LISA 3-V SHIM LILA VR-KORG</v>
          </cell>
        </row>
        <row r="11077">
          <cell r="A11077" t="str">
            <v>Y3C9335103</v>
          </cell>
          <cell r="B11077" t="str">
            <v>LISA 3-V SHIM LILA VR-KORG</v>
          </cell>
        </row>
        <row r="11078">
          <cell r="A11078" t="str">
            <v>Y3C9335103</v>
          </cell>
          <cell r="B11078" t="str">
            <v>LISA 3-V SHIM LILA VR-KORG</v>
          </cell>
        </row>
        <row r="11079">
          <cell r="A11079" t="str">
            <v>Y3C9075101</v>
          </cell>
          <cell r="B11079" t="str">
            <v>CASTOR 907 7V H 51CM BRUN</v>
          </cell>
        </row>
        <row r="11080">
          <cell r="A11080" t="str">
            <v>Y3C9075101</v>
          </cell>
          <cell r="B11080" t="str">
            <v>CASTOR 907 7V H 51CM BRUN</v>
          </cell>
        </row>
        <row r="11081">
          <cell r="A11081" t="str">
            <v>Y3C9075101</v>
          </cell>
          <cell r="B11081" t="str">
            <v>CASTOR 907 7V H 51CM BRUN</v>
          </cell>
        </row>
        <row r="11082">
          <cell r="A11082" t="str">
            <v>Y3C9075501</v>
          </cell>
          <cell r="B11082" t="str">
            <v>CASTOR 907 7V H 55 CM BRUN</v>
          </cell>
        </row>
        <row r="11083">
          <cell r="A11083" t="str">
            <v>Y3C9075501</v>
          </cell>
          <cell r="B11083" t="str">
            <v>CASTOR 907 7V H 55 CM BRUN</v>
          </cell>
        </row>
        <row r="11084">
          <cell r="A11084" t="str">
            <v>Y3C9075501</v>
          </cell>
          <cell r="B11084" t="str">
            <v>CASTOR 907 7V H 55 CM BRUN</v>
          </cell>
        </row>
        <row r="11085">
          <cell r="A11085" t="str">
            <v>Y3C9075901</v>
          </cell>
          <cell r="B11085" t="str">
            <v>CASTOR 907 7V H 59 CM BRUN</v>
          </cell>
        </row>
        <row r="11086">
          <cell r="A11086" t="str">
            <v>Y3C9075901</v>
          </cell>
          <cell r="B11086" t="str">
            <v>CASTOR 907 7V H 59 CM BRUN</v>
          </cell>
        </row>
        <row r="11087">
          <cell r="A11087" t="str">
            <v>Y3C9075901</v>
          </cell>
          <cell r="B11087" t="str">
            <v>CASTOR 907 7V H 59 CM BRUN</v>
          </cell>
        </row>
        <row r="11088">
          <cell r="A11088" t="str">
            <v>Y3C9076201</v>
          </cell>
          <cell r="B11088" t="str">
            <v>CASTOR 907 7V H 62CM BRUN</v>
          </cell>
        </row>
        <row r="11089">
          <cell r="A11089" t="str">
            <v>Y3C9076201</v>
          </cell>
          <cell r="B11089" t="str">
            <v>CASTOR 907 7V H 62CM BRUN</v>
          </cell>
        </row>
        <row r="11090">
          <cell r="A11090" t="str">
            <v>Y3C9076201</v>
          </cell>
          <cell r="B11090" t="str">
            <v>CASTOR 907 7V H 62CM BRUN</v>
          </cell>
        </row>
        <row r="11091">
          <cell r="A11091" t="str">
            <v>Y3C9085501</v>
          </cell>
          <cell r="B11091" t="str">
            <v>VIKTOR 908 NEX8 H 55CM MÖRKBLÅ</v>
          </cell>
        </row>
        <row r="11092">
          <cell r="A11092" t="str">
            <v>Y3C9085501</v>
          </cell>
          <cell r="B11092" t="str">
            <v>VIKTOR 908 NEX8 H 55CM MÖRKBLÅ</v>
          </cell>
        </row>
        <row r="11093">
          <cell r="A11093" t="str">
            <v>Y3C9085501</v>
          </cell>
          <cell r="B11093" t="str">
            <v>VIKTOR 908 NEX8 H 55CM MÖRKBLÅ</v>
          </cell>
        </row>
        <row r="11094">
          <cell r="A11094" t="str">
            <v>Y3C9085901</v>
          </cell>
          <cell r="B11094" t="str">
            <v>VIKTOR 908 NEX8 H 59CM MÖRKBLÅ</v>
          </cell>
        </row>
        <row r="11095">
          <cell r="A11095" t="str">
            <v>Y3C9085901</v>
          </cell>
          <cell r="B11095" t="str">
            <v>VIKTOR 908 NEX8 H 59CM MÖRKBLÅ</v>
          </cell>
        </row>
        <row r="11096">
          <cell r="A11096" t="str">
            <v>Y3C9085901</v>
          </cell>
          <cell r="B11096" t="str">
            <v>VIKTOR 908 NEX8 H 59CM MÖRKBLÅ</v>
          </cell>
        </row>
        <row r="11097">
          <cell r="A11097" t="str">
            <v>Y3C9535101</v>
          </cell>
          <cell r="B11097" t="str">
            <v>MAJA 953 3V D 51CM VIT SR-KORG</v>
          </cell>
        </row>
        <row r="11098">
          <cell r="A11098" t="str">
            <v>Y3C9535101</v>
          </cell>
          <cell r="B11098" t="str">
            <v>MAJA 953 3V D 51CM VIT SR-KORG</v>
          </cell>
        </row>
        <row r="11099">
          <cell r="A11099" t="str">
            <v>Y3C9535101</v>
          </cell>
          <cell r="B11099" t="str">
            <v>MAJA 953 3V D 51CM VIT SR-KORG</v>
          </cell>
        </row>
        <row r="11100">
          <cell r="A11100" t="str">
            <v>Y3C9535102</v>
          </cell>
          <cell r="B11100" t="str">
            <v>MAJA 953 3V D 51CM LILA VR-KOR</v>
          </cell>
        </row>
        <row r="11101">
          <cell r="A11101" t="str">
            <v>Y3C9535102</v>
          </cell>
          <cell r="B11101" t="str">
            <v>MAJA 953 3V D 51CM LILA VR-KOR</v>
          </cell>
        </row>
        <row r="11102">
          <cell r="A11102" t="str">
            <v>Y3C9535102</v>
          </cell>
          <cell r="B11102" t="str">
            <v>MAJA 953 3V D 51CM LILA VR-KOR</v>
          </cell>
        </row>
        <row r="11103">
          <cell r="A11103" t="str">
            <v>Y3C9574701</v>
          </cell>
          <cell r="B11103" t="str">
            <v>TOVE 957 NEX7 47 CM SVART SRKO</v>
          </cell>
        </row>
        <row r="11104">
          <cell r="A11104" t="str">
            <v>Y3C9574701</v>
          </cell>
          <cell r="B11104" t="str">
            <v>TOVE 957 NEX7 47 CM SVART SRKO</v>
          </cell>
        </row>
        <row r="11105">
          <cell r="A11105" t="str">
            <v>Y3C9574701</v>
          </cell>
          <cell r="B11105" t="str">
            <v>TOVE 957 NEX7 47 CM SVART SRKO</v>
          </cell>
        </row>
        <row r="11106">
          <cell r="A11106" t="str">
            <v>Y3C9574702</v>
          </cell>
          <cell r="B11106" t="str">
            <v>TOVE 957 NEX7 47 CM ISBLÅ VRKO</v>
          </cell>
        </row>
        <row r="11107">
          <cell r="A11107" t="str">
            <v>Y3C9574702</v>
          </cell>
          <cell r="B11107" t="str">
            <v>TOVE 957 NEX7 47 CM ISBLÅ VRKO</v>
          </cell>
        </row>
        <row r="11108">
          <cell r="A11108" t="str">
            <v>Y3C9574702</v>
          </cell>
          <cell r="B11108" t="str">
            <v>TOVE 957 NEX7 47 CM ISBLÅ VRKO</v>
          </cell>
        </row>
        <row r="11109">
          <cell r="A11109" t="str">
            <v>Y3C9574703</v>
          </cell>
          <cell r="B11109" t="str">
            <v>TOVE 957 NEX7 47 CM ROSA VRKOR</v>
          </cell>
        </row>
        <row r="11110">
          <cell r="A11110" t="str">
            <v>Y3C9574703</v>
          </cell>
          <cell r="B11110" t="str">
            <v>TOVE 957 NEX7 47 CM ROSA VRKOR</v>
          </cell>
        </row>
        <row r="11111">
          <cell r="A11111" t="str">
            <v>Y3C9574703</v>
          </cell>
          <cell r="B11111" t="str">
            <v>TOVE 957 NEX7 47 CM ROSA VRKOR</v>
          </cell>
        </row>
        <row r="11112">
          <cell r="A11112" t="str">
            <v>Y3C9575101</v>
          </cell>
          <cell r="B11112" t="str">
            <v>TOVE 957 NEX7 51 CM SVART SRKO</v>
          </cell>
        </row>
        <row r="11113">
          <cell r="A11113" t="str">
            <v>Y3C9575101</v>
          </cell>
          <cell r="B11113" t="str">
            <v>TOVE 957 NEX7 51 CM SVART SRKO</v>
          </cell>
        </row>
        <row r="11114">
          <cell r="A11114" t="str">
            <v>Y3C9575101</v>
          </cell>
          <cell r="B11114" t="str">
            <v>TOVE 957 NEX7 51 CM SVART SRKO</v>
          </cell>
        </row>
        <row r="11115">
          <cell r="A11115" t="str">
            <v>Y3C9575102</v>
          </cell>
          <cell r="B11115" t="str">
            <v>TOVE 957 NEX7 51CM ISBLÅ VRKOR</v>
          </cell>
        </row>
        <row r="11116">
          <cell r="A11116" t="str">
            <v>Y3C9575102</v>
          </cell>
          <cell r="B11116" t="str">
            <v>TOVE 957 NEX7 51CM ISBLÅ VRKOR</v>
          </cell>
        </row>
        <row r="11117">
          <cell r="A11117" t="str">
            <v>Y3C9575102</v>
          </cell>
          <cell r="B11117" t="str">
            <v>TOVE 957 NEX7 51CM ISBLÅ VRKOR</v>
          </cell>
        </row>
        <row r="11118">
          <cell r="A11118" t="str">
            <v>Y3C9575103</v>
          </cell>
          <cell r="B11118" t="str">
            <v>TOVE 957 NEX7 51CM ROSA VRKOR</v>
          </cell>
        </row>
        <row r="11119">
          <cell r="A11119" t="str">
            <v>Y3C9575103</v>
          </cell>
          <cell r="B11119" t="str">
            <v>TOVE 957 NEX7 51CM ROSA VRKOR</v>
          </cell>
        </row>
        <row r="11120">
          <cell r="A11120" t="str">
            <v>Y3C9575103</v>
          </cell>
          <cell r="B11120" t="str">
            <v>TOVE 957 NEX7 51CM ROSA VRKOR</v>
          </cell>
        </row>
        <row r="11121">
          <cell r="A11121" t="str">
            <v>Y3C9575501</v>
          </cell>
          <cell r="B11121" t="str">
            <v>TOVE 957 NEX7 55 CM SVART SVRK</v>
          </cell>
        </row>
        <row r="11122">
          <cell r="A11122" t="str">
            <v>Y3C9575501</v>
          </cell>
          <cell r="B11122" t="str">
            <v>TOVE 957 NEX7 55 CM SVART SVRK</v>
          </cell>
        </row>
        <row r="11123">
          <cell r="A11123" t="str">
            <v>Y3C9575501</v>
          </cell>
          <cell r="B11123" t="str">
            <v>TOVE 957 NEX7 55 CM SVART SVRK</v>
          </cell>
        </row>
        <row r="11124">
          <cell r="A11124" t="str">
            <v>Y3C9585101</v>
          </cell>
          <cell r="B11124" t="str">
            <v>ALMA 958 NEX8 51CM RÖD VIRKORG</v>
          </cell>
        </row>
        <row r="11125">
          <cell r="A11125" t="str">
            <v>Y3C9585101</v>
          </cell>
          <cell r="B11125" t="str">
            <v>ALMA 958 NEX8 51CM RÖD VIRKORG</v>
          </cell>
        </row>
        <row r="11126">
          <cell r="A11126" t="str">
            <v>Y3C9585101</v>
          </cell>
          <cell r="B11126" t="str">
            <v>ALMA 958 NEX8 51CM RÖD VIRKORG</v>
          </cell>
        </row>
        <row r="11127">
          <cell r="A11127" t="str">
            <v>YEM2134312</v>
          </cell>
          <cell r="B11127" t="str">
            <v>Karin 3vxl 43cm lkorg ljusblå</v>
          </cell>
        </row>
        <row r="11128">
          <cell r="A11128" t="str">
            <v>YEM2134312</v>
          </cell>
          <cell r="B11128" t="str">
            <v>Karin 3vxl 43cm lkorg ljusblå</v>
          </cell>
        </row>
        <row r="11129">
          <cell r="A11129" t="str">
            <v>YEM2134312</v>
          </cell>
          <cell r="B11129" t="str">
            <v>Karin 3vxl 43cm lkorg ljusblå</v>
          </cell>
        </row>
        <row r="11130">
          <cell r="A11130" t="str">
            <v>YEM2334715</v>
          </cell>
          <cell r="B11130" t="str">
            <v>KARIN 3V D 47 ROSALILA KORG</v>
          </cell>
        </row>
        <row r="11131">
          <cell r="A11131" t="str">
            <v>YEM2334715</v>
          </cell>
          <cell r="B11131" t="str">
            <v>KARIN 3V D 47 ROSALILA KORG</v>
          </cell>
        </row>
        <row r="11132">
          <cell r="A11132" t="str">
            <v>YEM2334715</v>
          </cell>
          <cell r="B11132" t="str">
            <v>KARIN 3V D 47 ROSALILA KORG</v>
          </cell>
        </row>
        <row r="11133">
          <cell r="A11133" t="str">
            <v>YEM2334716</v>
          </cell>
          <cell r="B11133" t="str">
            <v>Karin 3vxl 47cm korg svart</v>
          </cell>
        </row>
        <row r="11134">
          <cell r="A11134" t="str">
            <v>YEM2334716</v>
          </cell>
          <cell r="B11134" t="str">
            <v>Karin 3vxl 47cm korg svart</v>
          </cell>
        </row>
        <row r="11135">
          <cell r="A11135" t="str">
            <v>YEM2334716</v>
          </cell>
          <cell r="B11135" t="str">
            <v>Karin 3vxl 47cm korg svart</v>
          </cell>
        </row>
        <row r="11136">
          <cell r="A11136" t="str">
            <v>YEM2334717</v>
          </cell>
          <cell r="B11136" t="str">
            <v>KARIN 3V D 47 ISBLÅ KORG</v>
          </cell>
        </row>
        <row r="11137">
          <cell r="A11137" t="str">
            <v>YEM2334717</v>
          </cell>
          <cell r="B11137" t="str">
            <v>KARIN 3V D 47 ISBLÅ KORG</v>
          </cell>
        </row>
        <row r="11138">
          <cell r="A11138" t="str">
            <v>YEM2334717</v>
          </cell>
          <cell r="B11138" t="str">
            <v>KARIN 3V D 47 ISBLÅ KORG</v>
          </cell>
        </row>
        <row r="11139">
          <cell r="A11139" t="str">
            <v>YEM2335115</v>
          </cell>
          <cell r="B11139" t="str">
            <v>KARIN 3V D 51 ROSALILA KORG</v>
          </cell>
        </row>
        <row r="11140">
          <cell r="A11140" t="str">
            <v>YEM2335115</v>
          </cell>
          <cell r="B11140" t="str">
            <v>KARIN 3V D 51 ROSALILA KORG</v>
          </cell>
        </row>
        <row r="11141">
          <cell r="A11141" t="str">
            <v>YEM2335115</v>
          </cell>
          <cell r="B11141" t="str">
            <v>KARIN 3V D 51 ROSALILA KORG</v>
          </cell>
        </row>
        <row r="11142">
          <cell r="A11142" t="str">
            <v>YEM2335116</v>
          </cell>
          <cell r="B11142" t="str">
            <v>Karin 3vxl 51cm korg svart</v>
          </cell>
        </row>
        <row r="11143">
          <cell r="A11143" t="str">
            <v>YEM2335116</v>
          </cell>
          <cell r="B11143" t="str">
            <v>Karin 3vxl 51cm korg svart</v>
          </cell>
        </row>
        <row r="11144">
          <cell r="A11144" t="str">
            <v>YEM2335116</v>
          </cell>
          <cell r="B11144" t="str">
            <v>Karin 3vxl 51cm korg svart</v>
          </cell>
        </row>
        <row r="11145">
          <cell r="A11145" t="str">
            <v>YEM2335117</v>
          </cell>
          <cell r="B11145" t="str">
            <v>KARIN 3V D 51 ISBLÅ KORG</v>
          </cell>
        </row>
        <row r="11146">
          <cell r="A11146" t="str">
            <v>YEM2335117</v>
          </cell>
          <cell r="B11146" t="str">
            <v>KARIN 3V D 51 ISBLÅ KORG</v>
          </cell>
        </row>
        <row r="11147">
          <cell r="A11147" t="str">
            <v>YEM2335117</v>
          </cell>
          <cell r="B11147" t="str">
            <v>KARIN 3V D 51 ISBLÅ KORG</v>
          </cell>
        </row>
        <row r="11148">
          <cell r="A11148" t="str">
            <v>YEM2134302</v>
          </cell>
          <cell r="B11148" t="str">
            <v>KARIN 26" 3-V 43 SVART KORG</v>
          </cell>
        </row>
        <row r="11149">
          <cell r="A11149" t="str">
            <v>YEM2134302</v>
          </cell>
          <cell r="B11149" t="str">
            <v>KARIN 26" 3-V 43 SVART KORG</v>
          </cell>
        </row>
        <row r="11150">
          <cell r="A11150" t="str">
            <v>YEM2134302</v>
          </cell>
          <cell r="B11150" t="str">
            <v>KARIN 26" 3-V 43 SVART KORG</v>
          </cell>
        </row>
        <row r="11151">
          <cell r="A11151" t="str">
            <v>Y3C4433301</v>
          </cell>
          <cell r="B11151" t="str">
            <v>TORN 443 3V P 24" ARMY GREEN</v>
          </cell>
        </row>
        <row r="11152">
          <cell r="A11152" t="str">
            <v>Y3C4433301</v>
          </cell>
          <cell r="B11152" t="str">
            <v>TORN 443 3V P 24" ARMY GREEN</v>
          </cell>
        </row>
        <row r="11153">
          <cell r="A11153" t="str">
            <v>Y3C4433301</v>
          </cell>
          <cell r="B11153" t="str">
            <v>TORN 443 3V P 24" ARMY GREEN</v>
          </cell>
        </row>
        <row r="11154">
          <cell r="A11154" t="str">
            <v>YEC9735103</v>
          </cell>
          <cell r="B11154" t="str">
            <v>973 ELASSISTERAD 3-V 51 CM VIT</v>
          </cell>
        </row>
        <row r="11155">
          <cell r="A11155" t="str">
            <v>YEC9735103</v>
          </cell>
          <cell r="B11155" t="str">
            <v>973 ELASSISTERAD 3-V 51 CM VIT</v>
          </cell>
        </row>
        <row r="11156">
          <cell r="A11156" t="str">
            <v>YEC9735103</v>
          </cell>
          <cell r="B11156" t="str">
            <v>973 ELASSISTERAD 3-V 51 CM VIT</v>
          </cell>
        </row>
        <row r="11157">
          <cell r="A11157" t="str">
            <v>Y3C4433302</v>
          </cell>
          <cell r="B11157" t="str">
            <v>TORN 443 3V P 24" SVART MATT</v>
          </cell>
        </row>
        <row r="11158">
          <cell r="A11158" t="str">
            <v>Y3C4433302</v>
          </cell>
          <cell r="B11158" t="str">
            <v>TORN 443 3V P 24" SVART MATT</v>
          </cell>
        </row>
        <row r="11159">
          <cell r="A11159" t="str">
            <v>Y3C4433302</v>
          </cell>
          <cell r="B11159" t="str">
            <v>TORN 443 3V P 24" SVART MATT</v>
          </cell>
        </row>
        <row r="11160">
          <cell r="A11160" t="str">
            <v>Y3C4433303</v>
          </cell>
          <cell r="B11160" t="str">
            <v>TORN 443 3V P 24" SILVER/ORANG</v>
          </cell>
        </row>
        <row r="11161">
          <cell r="A11161" t="str">
            <v>Y3C4433303</v>
          </cell>
          <cell r="B11161" t="str">
            <v>TORN 443 3V P 24" SILVER/ORANG</v>
          </cell>
        </row>
        <row r="11162">
          <cell r="A11162" t="str">
            <v>Y3C4433303</v>
          </cell>
          <cell r="B11162" t="str">
            <v>TORN 443 3V P 24" SILVER/ORANG</v>
          </cell>
        </row>
        <row r="11163">
          <cell r="A11163" t="str">
            <v>Y3C4473301</v>
          </cell>
          <cell r="B11163" t="str">
            <v>JARE 447 7V P 24" SVART MATT</v>
          </cell>
        </row>
        <row r="11164">
          <cell r="A11164" t="str">
            <v>Y3C4473301</v>
          </cell>
          <cell r="B11164" t="str">
            <v>JARE 447 7V P 24" SVART MATT</v>
          </cell>
        </row>
        <row r="11165">
          <cell r="A11165" t="str">
            <v>Y3C4473301</v>
          </cell>
          <cell r="B11165" t="str">
            <v>JARE 447 7V P 24" SVART MATT</v>
          </cell>
        </row>
        <row r="11166">
          <cell r="A11166" t="str">
            <v>Y3C4473302</v>
          </cell>
          <cell r="B11166" t="str">
            <v>JARE 447 7V P 24" SILVER/ORANG</v>
          </cell>
        </row>
        <row r="11167">
          <cell r="A11167" t="str">
            <v>Y3C4473302</v>
          </cell>
          <cell r="B11167" t="str">
            <v>JARE 447 7V P 24" SILVER/ORANG</v>
          </cell>
        </row>
        <row r="11168">
          <cell r="A11168" t="str">
            <v>Y3C4473302</v>
          </cell>
          <cell r="B11168" t="str">
            <v>JARE 447 7V P 24" SILVER/ORANG</v>
          </cell>
        </row>
        <row r="11169">
          <cell r="A11169" t="str">
            <v>Y3C4733801</v>
          </cell>
          <cell r="B11169" t="str">
            <v>RAN 473 3V F 24" ROSA</v>
          </cell>
        </row>
        <row r="11170">
          <cell r="A11170" t="str">
            <v>Y3C4733801</v>
          </cell>
          <cell r="B11170" t="str">
            <v>RAN 473 3V F 24" ROSA</v>
          </cell>
        </row>
        <row r="11171">
          <cell r="A11171" t="str">
            <v>Y3C4733801</v>
          </cell>
          <cell r="B11171" t="str">
            <v>RAN 473 3V F 24" ROSA</v>
          </cell>
        </row>
        <row r="11172">
          <cell r="A11172" t="str">
            <v>Y3C4733802</v>
          </cell>
          <cell r="B11172" t="str">
            <v>RAN 473 3V F 24" LJUSBLÅ</v>
          </cell>
        </row>
        <row r="11173">
          <cell r="A11173" t="str">
            <v>Y3C4733802</v>
          </cell>
          <cell r="B11173" t="str">
            <v>RAN 473 3V F 24" LJUSBLÅ</v>
          </cell>
        </row>
        <row r="11174">
          <cell r="A11174" t="str">
            <v>Y3C4733802</v>
          </cell>
          <cell r="B11174" t="str">
            <v>RAN 473 3V F 24" LJUSBLÅ</v>
          </cell>
        </row>
        <row r="11175">
          <cell r="A11175" t="str">
            <v>Y3C4773801</v>
          </cell>
          <cell r="B11175" t="str">
            <v>LONE 477 7V F 24" ROSA</v>
          </cell>
        </row>
        <row r="11176">
          <cell r="A11176" t="str">
            <v>Y3C4773801</v>
          </cell>
          <cell r="B11176" t="str">
            <v>LONE 477 7V F 24" ROSA</v>
          </cell>
        </row>
        <row r="11177">
          <cell r="A11177" t="str">
            <v>Y3C4773801</v>
          </cell>
          <cell r="B11177" t="str">
            <v>LONE 477 7V F 24" ROSA</v>
          </cell>
        </row>
        <row r="11178">
          <cell r="A11178" t="str">
            <v>Y3C4002001</v>
          </cell>
          <cell r="B11178" t="str">
            <v>KNYTT 12" 0V P BLÅ/LIME (DUOPA</v>
          </cell>
        </row>
        <row r="11179">
          <cell r="A11179" t="str">
            <v>Y3C4002001</v>
          </cell>
          <cell r="B11179" t="str">
            <v>KNYTT 12" 0V P BLÅ/LIME (DUOPA</v>
          </cell>
        </row>
        <row r="11180">
          <cell r="A11180" t="str">
            <v>Y3C4002001</v>
          </cell>
          <cell r="B11180" t="str">
            <v>KNYTT 12" 0V P BLÅ/LIME (DUOPA</v>
          </cell>
        </row>
        <row r="11181">
          <cell r="A11181" t="str">
            <v>Y3C4002002</v>
          </cell>
          <cell r="B11181" t="str">
            <v>KNYTT 12" 0V P SVART/RÖD (DUOP</v>
          </cell>
        </row>
        <row r="11182">
          <cell r="A11182" t="str">
            <v>Y3C4002002</v>
          </cell>
          <cell r="B11182" t="str">
            <v>KNYTT 12" 0V P SVART/RÖD (DUOP</v>
          </cell>
        </row>
        <row r="11183">
          <cell r="A11183" t="str">
            <v>Y3C4002002</v>
          </cell>
          <cell r="B11183" t="str">
            <v>KNYTT 12" 0V P SVART/RÖD (DUOP</v>
          </cell>
        </row>
        <row r="11184">
          <cell r="A11184" t="str">
            <v>Y3C4012001</v>
          </cell>
          <cell r="B11184" t="str">
            <v>SNOTRA 12" 0V F RO/LJBLÅ (DUOP</v>
          </cell>
        </row>
        <row r="11185">
          <cell r="A11185" t="str">
            <v>Y3C4012001</v>
          </cell>
          <cell r="B11185" t="str">
            <v>SNOTRA 12" 0V F RO/LJBLÅ (DUOP</v>
          </cell>
        </row>
        <row r="11186">
          <cell r="A11186" t="str">
            <v>Y3C4012001</v>
          </cell>
          <cell r="B11186" t="str">
            <v>SNOTRA 12" 0V F RO/LJBLÅ (DUOP</v>
          </cell>
        </row>
        <row r="11187">
          <cell r="A11187" t="str">
            <v>Y3C4012002</v>
          </cell>
          <cell r="B11187" t="str">
            <v>SNOTRA 12" 0V F SVA/RÖD (DUOPA</v>
          </cell>
        </row>
        <row r="11188">
          <cell r="A11188" t="str">
            <v>Y3C4012002</v>
          </cell>
          <cell r="B11188" t="str">
            <v>SNOTRA 12" 0V F SVA/RÖD (DUOPA</v>
          </cell>
        </row>
        <row r="11189">
          <cell r="A11189" t="str">
            <v>Y3C4012002</v>
          </cell>
          <cell r="B11189" t="str">
            <v>SNOTRA 12" 0V F SVA/RÖD (DUOPA</v>
          </cell>
        </row>
        <row r="11190">
          <cell r="A11190" t="str">
            <v>Y3C4102601</v>
          </cell>
          <cell r="B11190" t="str">
            <v>FRIDÄLV 16" 0V F SVART (DUOPAC</v>
          </cell>
        </row>
        <row r="11191">
          <cell r="A11191" t="str">
            <v>Y3C4102601</v>
          </cell>
          <cell r="B11191" t="str">
            <v>FRIDÄLV 16" 0V F SVART (DUOPAC</v>
          </cell>
        </row>
        <row r="11192">
          <cell r="A11192" t="str">
            <v>Y3C4102601</v>
          </cell>
          <cell r="B11192" t="str">
            <v>FRIDÄLV 16" 0V F SVART (DUOPAC</v>
          </cell>
        </row>
        <row r="11193">
          <cell r="A11193" t="str">
            <v>Y3C4102602</v>
          </cell>
          <cell r="B11193" t="str">
            <v>FRIDÄLV 16" 0V F VIT (DUOPAC)</v>
          </cell>
        </row>
        <row r="11194">
          <cell r="A11194" t="str">
            <v>Y3C4102602</v>
          </cell>
          <cell r="B11194" t="str">
            <v>FRIDÄLV 16" 0V F VIT (DUOPAC)</v>
          </cell>
        </row>
        <row r="11195">
          <cell r="A11195" t="str">
            <v>Y3C4102602</v>
          </cell>
          <cell r="B11195" t="str">
            <v>FRIDÄLV 16" 0V F VIT (DUOPAC)</v>
          </cell>
        </row>
        <row r="11196">
          <cell r="A11196" t="str">
            <v>Y3C4202601</v>
          </cell>
          <cell r="B11196" t="str">
            <v>MUNIN 16" 0V P BLÅ/LIME (DUOPA</v>
          </cell>
        </row>
        <row r="11197">
          <cell r="A11197" t="str">
            <v>Y3C4202601</v>
          </cell>
          <cell r="B11197" t="str">
            <v>MUNIN 16" 0V P BLÅ/LIME (DUOPA</v>
          </cell>
        </row>
        <row r="11198">
          <cell r="A11198" t="str">
            <v>Y3C4202601</v>
          </cell>
          <cell r="B11198" t="str">
            <v>MUNIN 16" 0V P BLÅ/LIME (DUOPA</v>
          </cell>
        </row>
        <row r="11199">
          <cell r="A11199" t="str">
            <v>Y3C4202602</v>
          </cell>
          <cell r="B11199" t="str">
            <v>MUNIN 16" 0V P SVA/LIME (DUOPA</v>
          </cell>
        </row>
        <row r="11200">
          <cell r="A11200" t="str">
            <v>Y3C4202602</v>
          </cell>
          <cell r="B11200" t="str">
            <v>MUNIN 16" 0V P SVA/LIME (DUOPA</v>
          </cell>
        </row>
        <row r="11201">
          <cell r="A11201" t="str">
            <v>Y3C4202602</v>
          </cell>
          <cell r="B11201" t="str">
            <v>MUNIN 16" 0V P SVA/LIME (DUOPA</v>
          </cell>
        </row>
        <row r="11202">
          <cell r="A11202" t="str">
            <v>Y3C4212601</v>
          </cell>
          <cell r="B11202" t="str">
            <v>GORM 16" 0V P LIME/BLÅ (DUOPAC</v>
          </cell>
        </row>
        <row r="11203">
          <cell r="A11203" t="str">
            <v>Y3C4212601</v>
          </cell>
          <cell r="B11203" t="str">
            <v>GORM 16" 0V P LIME/BLÅ (DUOPAC</v>
          </cell>
        </row>
        <row r="11204">
          <cell r="A11204" t="str">
            <v>Y3C4212601</v>
          </cell>
          <cell r="B11204" t="str">
            <v>GORM 16" 0V P LIME/BLÅ (DUOPAC</v>
          </cell>
        </row>
        <row r="11205">
          <cell r="A11205" t="str">
            <v>Y3C4302601</v>
          </cell>
          <cell r="B11205" t="str">
            <v>SVAVA 16" 0V F RO/LJSBLÅ (DUOP</v>
          </cell>
        </row>
        <row r="11206">
          <cell r="A11206" t="str">
            <v>Y3C4302601</v>
          </cell>
          <cell r="B11206" t="str">
            <v>SVAVA 16" 0V F RO/LJSBLÅ (DUOP</v>
          </cell>
        </row>
        <row r="11207">
          <cell r="A11207" t="str">
            <v>Y3C4302601</v>
          </cell>
          <cell r="B11207" t="str">
            <v>SVAVA 16" 0V F RO/LJSBLÅ (DUOP</v>
          </cell>
        </row>
        <row r="11208">
          <cell r="A11208" t="str">
            <v>Y3C4302602</v>
          </cell>
          <cell r="B11208" t="str">
            <v>SVAVA 16" 0V F LI/LJBLÅ  (DUOP</v>
          </cell>
        </row>
        <row r="11209">
          <cell r="A11209" t="str">
            <v>Y3C4302602</v>
          </cell>
          <cell r="B11209" t="str">
            <v>SVAVA 16" 0V F LI/LJBLÅ  (DUOP</v>
          </cell>
        </row>
        <row r="11210">
          <cell r="A11210" t="str">
            <v>Y3C4302602</v>
          </cell>
          <cell r="B11210" t="str">
            <v>SVAVA 16" 0V F LI/LJBLÅ  (DUOP</v>
          </cell>
        </row>
        <row r="11211">
          <cell r="A11211" t="str">
            <v>Y3C4402601</v>
          </cell>
          <cell r="B11211" t="str">
            <v>BROKK 16" 0V P SVART (DUOPAC)</v>
          </cell>
        </row>
        <row r="11212">
          <cell r="A11212" t="str">
            <v>Y3C4402601</v>
          </cell>
          <cell r="B11212" t="str">
            <v>BROKK 16" 0V P SVART (DUOPAC)</v>
          </cell>
        </row>
        <row r="11213">
          <cell r="A11213" t="str">
            <v>Y3C4402601</v>
          </cell>
          <cell r="B11213" t="str">
            <v>BROKK 16" 0V P SVART (DUOPAC)</v>
          </cell>
        </row>
        <row r="11214">
          <cell r="A11214" t="str">
            <v>Y3C4033001</v>
          </cell>
          <cell r="B11214" t="str">
            <v>NARRE 403 3V P 20" M. BLÅ/LIME</v>
          </cell>
        </row>
        <row r="11215">
          <cell r="A11215" t="str">
            <v>Y3C4033001</v>
          </cell>
          <cell r="B11215" t="str">
            <v>NARRE 403 3V P 20" M. BLÅ/LIME</v>
          </cell>
        </row>
        <row r="11216">
          <cell r="A11216" t="str">
            <v>Y3C4033001</v>
          </cell>
          <cell r="B11216" t="str">
            <v>NARRE 403 3V P 20" M. BLÅ/LIME</v>
          </cell>
        </row>
        <row r="11217">
          <cell r="A11217" t="str">
            <v>Y3C4033002</v>
          </cell>
          <cell r="B11217" t="str">
            <v>NARRE 403 3V P 20" SVART/RÖD</v>
          </cell>
        </row>
        <row r="11218">
          <cell r="A11218" t="str">
            <v>Y3C4033002</v>
          </cell>
          <cell r="B11218" t="str">
            <v>NARRE 403 3V P 20" SVART/RÖD</v>
          </cell>
        </row>
        <row r="11219">
          <cell r="A11219" t="str">
            <v>Y3C4033002</v>
          </cell>
          <cell r="B11219" t="str">
            <v>NARRE 403 3V P 20" SVART/RÖD</v>
          </cell>
        </row>
        <row r="11220">
          <cell r="A11220" t="str">
            <v>Y3C4033003</v>
          </cell>
          <cell r="B11220" t="str">
            <v>NARRE 403 3V P 20" SILVER/ORA</v>
          </cell>
        </row>
        <row r="11221">
          <cell r="A11221" t="str">
            <v>Y3C4033003</v>
          </cell>
          <cell r="B11221" t="str">
            <v>NARRE 403 3V P 20" SILVER/ORA</v>
          </cell>
        </row>
        <row r="11222">
          <cell r="A11222" t="str">
            <v>Y3C4033003</v>
          </cell>
          <cell r="B11222" t="str">
            <v>NARRE 403 3V P 20" SILVER/ORA</v>
          </cell>
        </row>
        <row r="11223">
          <cell r="A11223" t="str">
            <v>Y3C4633001</v>
          </cell>
          <cell r="B11223" t="str">
            <v>GANG 20" 3V P SVART/LIME</v>
          </cell>
        </row>
        <row r="11224">
          <cell r="A11224" t="str">
            <v>Y3C4633001</v>
          </cell>
          <cell r="B11224" t="str">
            <v>GANG 20" 3V P SVART/LIME</v>
          </cell>
        </row>
        <row r="11225">
          <cell r="A11225" t="str">
            <v>Y3C4633001</v>
          </cell>
          <cell r="B11225" t="str">
            <v>GANG 20" 3V P SVART/LIME</v>
          </cell>
        </row>
        <row r="11226">
          <cell r="A11226" t="str">
            <v>Y3C4803001</v>
          </cell>
          <cell r="B11226" t="str">
            <v>GRIM 20" 0V P LIME/BLÅ</v>
          </cell>
        </row>
        <row r="11227">
          <cell r="A11227" t="str">
            <v>Y3C4803001</v>
          </cell>
          <cell r="B11227" t="str">
            <v>GRIM 20" 0V P LIME/BLÅ</v>
          </cell>
        </row>
        <row r="11228">
          <cell r="A11228" t="str">
            <v>Y3C4803001</v>
          </cell>
          <cell r="B11228" t="str">
            <v>GRIM 20" 0V P LIME/BLÅ</v>
          </cell>
        </row>
        <row r="11229">
          <cell r="A11229" t="str">
            <v>Y3C4503001</v>
          </cell>
          <cell r="B11229" t="str">
            <v>EDDA 20" 0V F ROSA</v>
          </cell>
        </row>
        <row r="11230">
          <cell r="A11230" t="str">
            <v>Y3C4503001</v>
          </cell>
          <cell r="B11230" t="str">
            <v>EDDA 20" 0V F ROSA</v>
          </cell>
        </row>
        <row r="11231">
          <cell r="A11231" t="str">
            <v>Y3C4503001</v>
          </cell>
          <cell r="B11231" t="str">
            <v>EDDA 20" 0V F ROSA</v>
          </cell>
        </row>
        <row r="11232">
          <cell r="A11232" t="str">
            <v>Y3C4503002</v>
          </cell>
          <cell r="B11232" t="str">
            <v>EDDA 20" 0V F SVART</v>
          </cell>
        </row>
        <row r="11233">
          <cell r="A11233" t="str">
            <v>Y3C4503002</v>
          </cell>
          <cell r="B11233" t="str">
            <v>EDDA 20" 0V F SVART</v>
          </cell>
        </row>
        <row r="11234">
          <cell r="A11234" t="str">
            <v>Y3C4503002</v>
          </cell>
          <cell r="B11234" t="str">
            <v>EDDA 20" 0V F SVART</v>
          </cell>
        </row>
        <row r="11235">
          <cell r="A11235" t="str">
            <v>Y3C4533001</v>
          </cell>
          <cell r="B11235" t="str">
            <v>SAGA 453 3V F 20" LJUSROSA</v>
          </cell>
        </row>
        <row r="11236">
          <cell r="A11236" t="str">
            <v>Y3C4533001</v>
          </cell>
          <cell r="B11236" t="str">
            <v>SAGA 453 3V F 20" LJUSROSA</v>
          </cell>
        </row>
        <row r="11237">
          <cell r="A11237" t="str">
            <v>Y3C4533001</v>
          </cell>
          <cell r="B11237" t="str">
            <v>SAGA 453 3V F 20" LJUSROSA</v>
          </cell>
        </row>
        <row r="11238">
          <cell r="A11238" t="str">
            <v>Y3C4533002</v>
          </cell>
          <cell r="B11238" t="str">
            <v>SAGA 20" 3V F LJUSBLÅ</v>
          </cell>
        </row>
        <row r="11239">
          <cell r="A11239" t="str">
            <v>Y3C4533002</v>
          </cell>
          <cell r="B11239" t="str">
            <v>SAGA 20" 3V F LJUSBLÅ</v>
          </cell>
        </row>
        <row r="11240">
          <cell r="A11240" t="str">
            <v>Y3C4533002</v>
          </cell>
          <cell r="B11240" t="str">
            <v>SAGA 20" 3V F LJUSBLÅ</v>
          </cell>
        </row>
        <row r="11241">
          <cell r="A11241" t="str">
            <v>Y3C4533003</v>
          </cell>
          <cell r="B11241" t="str">
            <v>SAGA 20" 3V F SVART</v>
          </cell>
        </row>
        <row r="11242">
          <cell r="A11242" t="str">
            <v>Y3C4533003</v>
          </cell>
          <cell r="B11242" t="str">
            <v>SAGA 20" 3V F SVART</v>
          </cell>
        </row>
        <row r="11243">
          <cell r="A11243" t="str">
            <v>Y3C4533003</v>
          </cell>
          <cell r="B11243" t="str">
            <v>SAGA 20" 3V F SVART</v>
          </cell>
        </row>
        <row r="11244">
          <cell r="A11244" t="str">
            <v>Y3C4413301</v>
          </cell>
          <cell r="B11244" t="str">
            <v>VALE 24" MTB/STREET 21V GRÖN</v>
          </cell>
        </row>
        <row r="11245">
          <cell r="A11245" t="str">
            <v>Y3C4413301</v>
          </cell>
          <cell r="B11245" t="str">
            <v>VALE 24" MTB/STREET 21V GRÖN</v>
          </cell>
        </row>
        <row r="11246">
          <cell r="A11246" t="str">
            <v>Y3C4413301</v>
          </cell>
          <cell r="B11246" t="str">
            <v>VALE 24" MTB/STREET 21V GRÖN</v>
          </cell>
        </row>
        <row r="11247">
          <cell r="A11247" t="str">
            <v>Y3C4413302</v>
          </cell>
          <cell r="B11247" t="str">
            <v>VALE 24" MTB/STREET 21V SVART</v>
          </cell>
        </row>
        <row r="11248">
          <cell r="A11248" t="str">
            <v>Y3C4413302</v>
          </cell>
          <cell r="B11248" t="str">
            <v>VALE 24" MTB/STREET 21V SVART</v>
          </cell>
        </row>
        <row r="11249">
          <cell r="A11249" t="str">
            <v>Y3C4413302</v>
          </cell>
          <cell r="B11249" t="str">
            <v>VALE 24" MTB/STREET 21V SVART</v>
          </cell>
        </row>
        <row r="11250">
          <cell r="A11250" t="str">
            <v>Y3C4413303</v>
          </cell>
          <cell r="B11250" t="str">
            <v>VALE 24" MTB/STREET 21V SILVER</v>
          </cell>
        </row>
        <row r="11251">
          <cell r="A11251" t="str">
            <v>Y3C4413303</v>
          </cell>
          <cell r="B11251" t="str">
            <v>VALE 24" MTB/STREET 21V SILVER</v>
          </cell>
        </row>
        <row r="11252">
          <cell r="A11252" t="str">
            <v>Y3C4413303</v>
          </cell>
          <cell r="B11252" t="str">
            <v>VALE 24" MTB/STREET 21V SILVER</v>
          </cell>
        </row>
        <row r="11253">
          <cell r="A11253" t="str">
            <v>Y3C2635101</v>
          </cell>
          <cell r="B11253" t="str">
            <v>AUGUST 263 51 CM SVART PKTFR</v>
          </cell>
        </row>
        <row r="11254">
          <cell r="A11254" t="str">
            <v>Y3C2635101</v>
          </cell>
          <cell r="B11254" t="str">
            <v>AUGUST 263 51 CM SVART PKTFR</v>
          </cell>
        </row>
        <row r="11255">
          <cell r="A11255" t="str">
            <v>Y3C2635101</v>
          </cell>
          <cell r="B11255" t="str">
            <v>AUGUST 263 51 CM SVART PKTFR</v>
          </cell>
        </row>
        <row r="11256">
          <cell r="A11256" t="str">
            <v>Y3C2635102</v>
          </cell>
          <cell r="B11256" t="str">
            <v>AUGUST 263 51 CM GRÅ PKTFR</v>
          </cell>
        </row>
        <row r="11257">
          <cell r="A11257" t="str">
            <v>Y3C2635102</v>
          </cell>
          <cell r="B11257" t="str">
            <v>AUGUST 263 51 CM GRÅ PKTFR</v>
          </cell>
        </row>
        <row r="11258">
          <cell r="A11258" t="str">
            <v>Y3C2635102</v>
          </cell>
          <cell r="B11258" t="str">
            <v>AUGUST 263 51 CM GRÅ PKTFR</v>
          </cell>
        </row>
        <row r="11259">
          <cell r="A11259" t="str">
            <v>Y3C2635601</v>
          </cell>
          <cell r="B11259" t="str">
            <v>AUGUST 263 56 CM SVART PKTFR</v>
          </cell>
        </row>
        <row r="11260">
          <cell r="A11260" t="str">
            <v>Y3C2635601</v>
          </cell>
          <cell r="B11260" t="str">
            <v>AUGUST 263 56 CM SVART PKTFR</v>
          </cell>
        </row>
        <row r="11261">
          <cell r="A11261" t="str">
            <v>Y3C2635601</v>
          </cell>
          <cell r="B11261" t="str">
            <v>AUGUST 263 56 CM SVART PKTFR</v>
          </cell>
        </row>
        <row r="11262">
          <cell r="A11262" t="str">
            <v>Y3C2635602</v>
          </cell>
          <cell r="B11262" t="str">
            <v>AUGUST 263 56 CM GRÅ PKTFR</v>
          </cell>
        </row>
        <row r="11263">
          <cell r="A11263" t="str">
            <v>Y3C2635602</v>
          </cell>
          <cell r="B11263" t="str">
            <v>AUGUST 263 56 CM GRÅ PKTFR</v>
          </cell>
        </row>
        <row r="11264">
          <cell r="A11264" t="str">
            <v>Y3C2635602</v>
          </cell>
          <cell r="B11264" t="str">
            <v>AUGUST 263 56 CM GRÅ PKTFR</v>
          </cell>
        </row>
        <row r="11265">
          <cell r="A11265" t="str">
            <v>Y3C7475101</v>
          </cell>
          <cell r="B11265" t="str">
            <v>TARFEK 747 7V H 51CM SVA/GRÅ</v>
          </cell>
        </row>
        <row r="11266">
          <cell r="A11266" t="str">
            <v>Y3C7475101</v>
          </cell>
          <cell r="B11266" t="str">
            <v>TARFEK 747 7V H 51CM SVA/GRÅ</v>
          </cell>
        </row>
        <row r="11267">
          <cell r="A11267" t="str">
            <v>Y3C7475101</v>
          </cell>
          <cell r="B11267" t="str">
            <v>TARFEK 747 7V H 51CM SVA/GRÅ</v>
          </cell>
        </row>
        <row r="11268">
          <cell r="A11268" t="str">
            <v>Y3C7475102</v>
          </cell>
          <cell r="B11268" t="str">
            <v>TARFEK 747 7V H 51CM LJUSGR/RÖ</v>
          </cell>
        </row>
        <row r="11269">
          <cell r="A11269" t="str">
            <v>Y3C7475102</v>
          </cell>
          <cell r="B11269" t="str">
            <v>TARFEK 747 7V H 51CM LJUSGR/RÖ</v>
          </cell>
        </row>
        <row r="11270">
          <cell r="A11270" t="str">
            <v>Y3C7475102</v>
          </cell>
          <cell r="B11270" t="str">
            <v>TARFEK 747 7V H 51CM LJUSGR/RÖ</v>
          </cell>
        </row>
        <row r="11271">
          <cell r="A11271" t="str">
            <v>Y3C7475501</v>
          </cell>
          <cell r="B11271" t="str">
            <v>TARFEK 747 7V H 55CM SVA/GRÅ</v>
          </cell>
        </row>
        <row r="11272">
          <cell r="A11272" t="str">
            <v>Y3C7475501</v>
          </cell>
          <cell r="B11272" t="str">
            <v>TARFEK 747 7V H 55CM SVA/GRÅ</v>
          </cell>
        </row>
        <row r="11273">
          <cell r="A11273" t="str">
            <v>Y3C7475501</v>
          </cell>
          <cell r="B11273" t="str">
            <v>TARFEK 747 7V H 55CM SVA/GRÅ</v>
          </cell>
        </row>
        <row r="11274">
          <cell r="A11274" t="str">
            <v>Y3C7475502</v>
          </cell>
          <cell r="B11274" t="str">
            <v>TARFEK 747 7V H 55CM LJGRÅ/RÖD</v>
          </cell>
        </row>
        <row r="11275">
          <cell r="A11275" t="str">
            <v>Y3C7475502</v>
          </cell>
          <cell r="B11275" t="str">
            <v>TARFEK 747 7V H 55CM LJGRÅ/RÖD</v>
          </cell>
        </row>
        <row r="11276">
          <cell r="A11276" t="str">
            <v>Y3C7475502</v>
          </cell>
          <cell r="B11276" t="str">
            <v>TARFEK 747 7V H 55CM LJGRÅ/RÖD</v>
          </cell>
        </row>
        <row r="11277">
          <cell r="A11277" t="str">
            <v>Y3C7475901</v>
          </cell>
          <cell r="B11277" t="str">
            <v>TARFEK 747 7V H 59CM SVAR/GRÅ</v>
          </cell>
        </row>
        <row r="11278">
          <cell r="A11278" t="str">
            <v>Y3C7475901</v>
          </cell>
          <cell r="B11278" t="str">
            <v>TARFEK 747 7V H 59CM SVAR/GRÅ</v>
          </cell>
        </row>
        <row r="11279">
          <cell r="A11279" t="str">
            <v>Y3C7475901</v>
          </cell>
          <cell r="B11279" t="str">
            <v>TARFEK 747 7V H 59CM SVAR/GRÅ</v>
          </cell>
        </row>
        <row r="11280">
          <cell r="A11280" t="str">
            <v>Y3C7475902</v>
          </cell>
          <cell r="B11280" t="str">
            <v>TARFEK 747 7V H 59CM LJGR/RÖD</v>
          </cell>
        </row>
        <row r="11281">
          <cell r="A11281" t="str">
            <v>Y3C7475902</v>
          </cell>
          <cell r="B11281" t="str">
            <v>TARFEK 747 7V H 59CM LJGR/RÖD</v>
          </cell>
        </row>
        <row r="11282">
          <cell r="A11282" t="str">
            <v>Y3C7475902</v>
          </cell>
          <cell r="B11282" t="str">
            <v>TARFEK 747 7V H 59CM LJGR/RÖD</v>
          </cell>
        </row>
        <row r="11283">
          <cell r="A11283" t="str">
            <v>Y3C7575101</v>
          </cell>
          <cell r="B11283" t="str">
            <v>RISSA 757 7V D 51 CM SVART</v>
          </cell>
        </row>
        <row r="11284">
          <cell r="A11284" t="str">
            <v>Y3C7575101</v>
          </cell>
          <cell r="B11284" t="str">
            <v>RISSA 757 7V D 51 CM SVART</v>
          </cell>
        </row>
        <row r="11285">
          <cell r="A11285" t="str">
            <v>Y3C7575101</v>
          </cell>
          <cell r="B11285" t="str">
            <v>RISSA 757 7V D 51 CM SVART</v>
          </cell>
        </row>
        <row r="11286">
          <cell r="A11286" t="str">
            <v>Y3C7575102</v>
          </cell>
          <cell r="B11286" t="str">
            <v>RISSA 757 7V D 51CM VIT</v>
          </cell>
        </row>
        <row r="11287">
          <cell r="A11287" t="str">
            <v>Y3C7575102</v>
          </cell>
          <cell r="B11287" t="str">
            <v>RISSA 757 7V D 51CM VIT</v>
          </cell>
        </row>
        <row r="11288">
          <cell r="A11288" t="str">
            <v>Y3C7575102</v>
          </cell>
          <cell r="B11288" t="str">
            <v>RISSA 757 7V D 51CM VIT</v>
          </cell>
        </row>
        <row r="11289">
          <cell r="A11289" t="str">
            <v>Y3C7575103</v>
          </cell>
          <cell r="B11289" t="str">
            <v>RISSA 757 7V D 51CM LILA</v>
          </cell>
        </row>
        <row r="11290">
          <cell r="A11290" t="str">
            <v>Y3C7575103</v>
          </cell>
          <cell r="B11290" t="str">
            <v>RISSA 757 7V D 51CM LILA</v>
          </cell>
        </row>
        <row r="11291">
          <cell r="A11291" t="str">
            <v>Y3C7575103</v>
          </cell>
          <cell r="B11291" t="str">
            <v>RISSA 757 7V D 51CM LILA</v>
          </cell>
        </row>
        <row r="11292">
          <cell r="A11292" t="str">
            <v>Y3C7575501</v>
          </cell>
          <cell r="B11292" t="str">
            <v>RISSA 757 7V D 55CM SVART</v>
          </cell>
        </row>
        <row r="11293">
          <cell r="A11293" t="str">
            <v>Y3C7575501</v>
          </cell>
          <cell r="B11293" t="str">
            <v>RISSA 757 7V D 55CM SVART</v>
          </cell>
        </row>
        <row r="11294">
          <cell r="A11294" t="str">
            <v>Y3C7575501</v>
          </cell>
          <cell r="B11294" t="str">
            <v>RISSA 757 7V D 55CM SVART</v>
          </cell>
        </row>
        <row r="11295">
          <cell r="A11295" t="str">
            <v>Y3C7575502</v>
          </cell>
          <cell r="B11295" t="str">
            <v>RISSA 757 7V D 55CM VIT</v>
          </cell>
        </row>
        <row r="11296">
          <cell r="A11296" t="str">
            <v>Y3C7575502</v>
          </cell>
          <cell r="B11296" t="str">
            <v>RISSA 757 7V D 55CM VIT</v>
          </cell>
        </row>
        <row r="11297">
          <cell r="A11297" t="str">
            <v>Y3C7575502</v>
          </cell>
          <cell r="B11297" t="str">
            <v>RISSA 757 7V D 55CM VIT</v>
          </cell>
        </row>
        <row r="11298">
          <cell r="A11298" t="str">
            <v>Y3C7575503</v>
          </cell>
          <cell r="B11298" t="str">
            <v>RISSA 757 7V D 55CM LILA</v>
          </cell>
        </row>
        <row r="11299">
          <cell r="A11299" t="str">
            <v>Y3C7575503</v>
          </cell>
          <cell r="B11299" t="str">
            <v>RISSA 757 7V D 55CM LILA</v>
          </cell>
        </row>
        <row r="11300">
          <cell r="A11300" t="str">
            <v>Y3C7575503</v>
          </cell>
          <cell r="B11300" t="str">
            <v>RISSA 757 7V D 55CM LILA</v>
          </cell>
        </row>
        <row r="11301">
          <cell r="A11301" t="str">
            <v>Y3C4733803</v>
          </cell>
          <cell r="B11301" t="str">
            <v>RAN 473 3V F 24" SVART</v>
          </cell>
        </row>
        <row r="11302">
          <cell r="A11302" t="str">
            <v>Y3C4733803</v>
          </cell>
          <cell r="B11302" t="str">
            <v>RAN 473 3V F 24" SVART</v>
          </cell>
        </row>
        <row r="11303">
          <cell r="A11303" t="str">
            <v>Y3C4733803</v>
          </cell>
          <cell r="B11303" t="str">
            <v>RAN 473 3V F 24" SVART</v>
          </cell>
        </row>
        <row r="11304">
          <cell r="A11304" t="str">
            <v>Y3C4773802</v>
          </cell>
          <cell r="B11304" t="str">
            <v>LONE 477 7V F 24" SVART</v>
          </cell>
        </row>
        <row r="11305">
          <cell r="A11305" t="str">
            <v>Y3C4773802</v>
          </cell>
          <cell r="B11305" t="str">
            <v>LONE 477 7V F 24" SVART</v>
          </cell>
        </row>
        <row r="11306">
          <cell r="A11306" t="str">
            <v>Y3C4773802</v>
          </cell>
          <cell r="B11306" t="str">
            <v>LONE 477 7V F 24" SVART</v>
          </cell>
        </row>
        <row r="11307">
          <cell r="A11307" t="str">
            <v>YEM2205503</v>
          </cell>
          <cell r="B11307" t="str">
            <v>OSKAR 0V H 55 SVART</v>
          </cell>
        </row>
        <row r="11308">
          <cell r="A11308" t="str">
            <v>YEM2205503</v>
          </cell>
          <cell r="B11308" t="str">
            <v>OSKAR 0V H 55 SVART</v>
          </cell>
        </row>
        <row r="11309">
          <cell r="A11309" t="str">
            <v>YEM2205503</v>
          </cell>
          <cell r="B11309" t="str">
            <v>OSKAR 0V H 55 SVART</v>
          </cell>
        </row>
        <row r="11310">
          <cell r="A11310" t="str">
            <v>YEM2305103</v>
          </cell>
          <cell r="B11310" t="str">
            <v>ELEONORA 0V D 51 SVART</v>
          </cell>
        </row>
        <row r="11311">
          <cell r="A11311" t="str">
            <v>YEM2305103</v>
          </cell>
          <cell r="B11311" t="str">
            <v>ELEONORA 0V D 51 SVART</v>
          </cell>
        </row>
        <row r="11312">
          <cell r="A11312" t="str">
            <v>YEM2305103</v>
          </cell>
          <cell r="B11312" t="str">
            <v>ELEONORA 0V D 51 SVART</v>
          </cell>
        </row>
        <row r="11313">
          <cell r="A11313" t="str">
            <v>YEM2375105</v>
          </cell>
          <cell r="B11313" t="str">
            <v>Katarina 7vxl 51cm korg svart</v>
          </cell>
        </row>
        <row r="11314">
          <cell r="A11314" t="str">
            <v>YEM2375105</v>
          </cell>
          <cell r="B11314" t="str">
            <v>Katarina 7vxl 51cm korg svart</v>
          </cell>
        </row>
        <row r="11315">
          <cell r="A11315" t="str">
            <v>YEM2375105</v>
          </cell>
          <cell r="B11315" t="str">
            <v>Katarina 7vxl 51cm korg svart</v>
          </cell>
        </row>
        <row r="11316">
          <cell r="A11316" t="str">
            <v>YEM2375106</v>
          </cell>
          <cell r="B11316" t="str">
            <v>KATARINA 7V D 51 ROSALILA KORG</v>
          </cell>
        </row>
        <row r="11317">
          <cell r="A11317" t="str">
            <v>YEM2375106</v>
          </cell>
          <cell r="B11317" t="str">
            <v>KATARINA 7V D 51 ROSALILA KORG</v>
          </cell>
        </row>
        <row r="11318">
          <cell r="A11318" t="str">
            <v>YEM2375106</v>
          </cell>
          <cell r="B11318" t="str">
            <v>KATARINA 7V D 51 ROSALILA KORG</v>
          </cell>
        </row>
        <row r="11319">
          <cell r="A11319" t="str">
            <v>Y3C4334301</v>
          </cell>
          <cell r="B11319" t="str">
            <v>EMBLA 433 3V D/F 26" 43CM VIT</v>
          </cell>
        </row>
        <row r="11320">
          <cell r="A11320" t="str">
            <v>Y3C4334301</v>
          </cell>
          <cell r="B11320" t="str">
            <v>EMBLA 433 3V D/F 26" 43CM VIT</v>
          </cell>
        </row>
        <row r="11321">
          <cell r="A11321" t="str">
            <v>Y3C4334301</v>
          </cell>
          <cell r="B11321" t="str">
            <v>EMBLA 433 3V D/F 26" 43CM VIT</v>
          </cell>
        </row>
        <row r="11322">
          <cell r="A11322" t="str">
            <v>Y3C4334302</v>
          </cell>
          <cell r="B11322" t="str">
            <v>EMBLA 433 3V D/F 26" 43CM LJBL</v>
          </cell>
        </row>
        <row r="11323">
          <cell r="A11323" t="str">
            <v>Y3C4334302</v>
          </cell>
          <cell r="B11323" t="str">
            <v>EMBLA 433 3V D/F 26" 43CM LJBL</v>
          </cell>
        </row>
        <row r="11324">
          <cell r="A11324" t="str">
            <v>Y3C4334302</v>
          </cell>
          <cell r="B11324" t="str">
            <v>EMBLA 433 3V D/F 26" 43CM LJBL</v>
          </cell>
        </row>
        <row r="11325">
          <cell r="A11325" t="str">
            <v>Y3C4374301</v>
          </cell>
          <cell r="B11325" t="str">
            <v>MIST 437 7V D/F 26" 43CM VIT</v>
          </cell>
        </row>
        <row r="11326">
          <cell r="A11326" t="str">
            <v>Y3C4374301</v>
          </cell>
          <cell r="B11326" t="str">
            <v>MIST 437 7V D/F 26" 43CM VIT</v>
          </cell>
        </row>
        <row r="11327">
          <cell r="A11327" t="str">
            <v>Y3C4374301</v>
          </cell>
          <cell r="B11327" t="str">
            <v>MIST 437 7V D/F 26" 43CM VIT</v>
          </cell>
        </row>
        <row r="11328">
          <cell r="A11328" t="str">
            <v>Y3C4374302</v>
          </cell>
          <cell r="B11328" t="str">
            <v>MIST 437 7V D/F 26" 43CM LJBLÅ</v>
          </cell>
        </row>
        <row r="11329">
          <cell r="A11329" t="str">
            <v>Y3C4374302</v>
          </cell>
          <cell r="B11329" t="str">
            <v>MIST 437 7V D/F 26" 43CM LJBLÅ</v>
          </cell>
        </row>
        <row r="11330">
          <cell r="A11330" t="str">
            <v>Y3C4374302</v>
          </cell>
          <cell r="B11330" t="str">
            <v>MIST 437 7V D/F 26" 43CM LJBLÅ</v>
          </cell>
        </row>
        <row r="11331">
          <cell r="A11331" t="str">
            <v>Y3C0104101</v>
          </cell>
          <cell r="B11331" t="str">
            <v>ULTIMA 26" C XTR 41 SVA/GRÅ</v>
          </cell>
        </row>
        <row r="11332">
          <cell r="A11332" t="str">
            <v>Y3C0104101</v>
          </cell>
          <cell r="B11332" t="str">
            <v>ULTIMA 26" C XTR 41 SVA/GRÅ</v>
          </cell>
        </row>
        <row r="11333">
          <cell r="A11333" t="str">
            <v>Y3C0104101</v>
          </cell>
          <cell r="B11333" t="str">
            <v>ULTIMA 26" C XTR 41 SVA/GRÅ</v>
          </cell>
        </row>
        <row r="11334">
          <cell r="A11334" t="str">
            <v>Y3C0104601</v>
          </cell>
          <cell r="B11334" t="str">
            <v>ULTIMA 26" C XTR 46 SVA/GRÅ</v>
          </cell>
        </row>
        <row r="11335">
          <cell r="A11335" t="str">
            <v>Y3C0104601</v>
          </cell>
          <cell r="B11335" t="str">
            <v>ULTIMA 26" C XTR 46 SVA/GRÅ</v>
          </cell>
        </row>
        <row r="11336">
          <cell r="A11336" t="str">
            <v>Y3C0104601</v>
          </cell>
          <cell r="B11336" t="str">
            <v>ULTIMA 26" C XTR 46 SVA/GRÅ</v>
          </cell>
        </row>
        <row r="11337">
          <cell r="A11337" t="str">
            <v>Y3C0105101</v>
          </cell>
          <cell r="B11337" t="str">
            <v>ULTIMA 26" C XTR 51 SVA/GRÅ</v>
          </cell>
        </row>
        <row r="11338">
          <cell r="A11338" t="str">
            <v>Y3C0105101</v>
          </cell>
          <cell r="B11338" t="str">
            <v>ULTIMA 26" C XTR 51 SVA/GRÅ</v>
          </cell>
        </row>
        <row r="11339">
          <cell r="A11339" t="str">
            <v>Y3C0105101</v>
          </cell>
          <cell r="B11339" t="str">
            <v>ULTIMA 26" C XTR 51 SVA/GRÅ</v>
          </cell>
        </row>
        <row r="11340">
          <cell r="A11340" t="str">
            <v>Y3C1004301</v>
          </cell>
          <cell r="B11340" t="str">
            <v>ULTIMA FC 29" XTR 43 SV/ORA</v>
          </cell>
        </row>
        <row r="11341">
          <cell r="A11341" t="str">
            <v>Y3C1004301</v>
          </cell>
          <cell r="B11341" t="str">
            <v>ULTIMA FC 29" XTR 43 SV/ORA</v>
          </cell>
        </row>
        <row r="11342">
          <cell r="A11342" t="str">
            <v>Y3C1004301</v>
          </cell>
          <cell r="B11342" t="str">
            <v>ULTIMA FC 29" XTR 43 SV/ORA</v>
          </cell>
        </row>
        <row r="11343">
          <cell r="A11343" t="str">
            <v>Y3C1004801</v>
          </cell>
          <cell r="B11343" t="str">
            <v>ULTIMA FC 29" XTR 48 SV/ORA</v>
          </cell>
        </row>
        <row r="11344">
          <cell r="A11344" t="str">
            <v>Y3C1004801</v>
          </cell>
          <cell r="B11344" t="str">
            <v>ULTIMA FC 29" XTR 48 SV/ORA</v>
          </cell>
        </row>
        <row r="11345">
          <cell r="A11345" t="str">
            <v>Y3C1004801</v>
          </cell>
          <cell r="B11345" t="str">
            <v>ULTIMA FC 29" XTR 48 SV/ORA</v>
          </cell>
        </row>
        <row r="11346">
          <cell r="A11346" t="str">
            <v>Y3C1005301</v>
          </cell>
          <cell r="B11346" t="str">
            <v>ULTIMA FC 29" XTR 53 SV/ORA</v>
          </cell>
        </row>
        <row r="11347">
          <cell r="A11347" t="str">
            <v>Y3C1005301</v>
          </cell>
          <cell r="B11347" t="str">
            <v>ULTIMA FC 29" XTR 53 SV/ORA</v>
          </cell>
        </row>
        <row r="11348">
          <cell r="A11348" t="str">
            <v>Y3C1005301</v>
          </cell>
          <cell r="B11348" t="str">
            <v>ULTIMA FC 29" XTR 53 SV/ORA</v>
          </cell>
        </row>
        <row r="11349">
          <cell r="A11349" t="str">
            <v>Y3C0204401</v>
          </cell>
          <cell r="B11349" t="str">
            <v>RIMFAXE FC 26" XT  44 SV/GRÅ</v>
          </cell>
        </row>
        <row r="11350">
          <cell r="A11350" t="str">
            <v>Y3C0204401</v>
          </cell>
          <cell r="B11350" t="str">
            <v>RIMFAXE FC 26" XT  44 SV/GRÅ</v>
          </cell>
        </row>
        <row r="11351">
          <cell r="A11351" t="str">
            <v>Y3C0204401</v>
          </cell>
          <cell r="B11351" t="str">
            <v>RIMFAXE FC 26" XT  44 SV/GRÅ</v>
          </cell>
        </row>
        <row r="11352">
          <cell r="A11352" t="str">
            <v>Y3C0204801</v>
          </cell>
          <cell r="B11352" t="str">
            <v>RIMFAXE FC 26" XT  48 SV/GRÅ</v>
          </cell>
        </row>
        <row r="11353">
          <cell r="A11353" t="str">
            <v>Y3C0204801</v>
          </cell>
          <cell r="B11353" t="str">
            <v>RIMFAXE FC 26" XT  48 SV/GRÅ</v>
          </cell>
        </row>
        <row r="11354">
          <cell r="A11354" t="str">
            <v>Y3C0204801</v>
          </cell>
          <cell r="B11354" t="str">
            <v>RIMFAXE FC 26" XT  48 SV/GRÅ</v>
          </cell>
        </row>
        <row r="11355">
          <cell r="A11355" t="str">
            <v>Y3C0205201</v>
          </cell>
          <cell r="B11355" t="str">
            <v>RIMFAXE FC 26" XT  52  SV/GRÅ</v>
          </cell>
        </row>
        <row r="11356">
          <cell r="A11356" t="str">
            <v>Y3C0205201</v>
          </cell>
          <cell r="B11356" t="str">
            <v>RIMFAXE FC 26" XT  52  SV/GRÅ</v>
          </cell>
        </row>
        <row r="11357">
          <cell r="A11357" t="str">
            <v>Y3C0205201</v>
          </cell>
          <cell r="B11357" t="str">
            <v>RIMFAXE FC 26" XT  52  SV/GRÅ</v>
          </cell>
        </row>
        <row r="11358">
          <cell r="A11358" t="str">
            <v>Y3C1104401</v>
          </cell>
          <cell r="B11358" t="str">
            <v>RIMFAXE FC 29" XT 44 SVA/GRÅ</v>
          </cell>
        </row>
        <row r="11359">
          <cell r="A11359" t="str">
            <v>Y3C1104401</v>
          </cell>
          <cell r="B11359" t="str">
            <v>RIMFAXE FC 29" XT 44 SVA/GRÅ</v>
          </cell>
        </row>
        <row r="11360">
          <cell r="A11360" t="str">
            <v>Y3C1104401</v>
          </cell>
          <cell r="B11360" t="str">
            <v>RIMFAXE FC 29" XT 44 SVA/GRÅ</v>
          </cell>
        </row>
        <row r="11361">
          <cell r="A11361" t="str">
            <v>Y3C1104801</v>
          </cell>
          <cell r="B11361" t="str">
            <v>RIMFAXE FC 29" XT 48 SVA/GRÅ</v>
          </cell>
        </row>
        <row r="11362">
          <cell r="A11362" t="str">
            <v>Y3C1104801</v>
          </cell>
          <cell r="B11362" t="str">
            <v>RIMFAXE FC 29" XT 48 SVA/GRÅ</v>
          </cell>
        </row>
        <row r="11363">
          <cell r="A11363" t="str">
            <v>Y3C1104801</v>
          </cell>
          <cell r="B11363" t="str">
            <v>RIMFAXE FC 29" XT 48 SVA/GRÅ</v>
          </cell>
        </row>
        <row r="11364">
          <cell r="A11364" t="str">
            <v>Y3C1105201</v>
          </cell>
          <cell r="B11364" t="str">
            <v>RIMFAXE FC 29" XT 52 SVA/GRÅ</v>
          </cell>
        </row>
        <row r="11365">
          <cell r="A11365" t="str">
            <v>Y3C1105201</v>
          </cell>
          <cell r="B11365" t="str">
            <v>RIMFAXE FC 29" XT 52 SVA/GRÅ</v>
          </cell>
        </row>
        <row r="11366">
          <cell r="A11366" t="str">
            <v>Y3C1105201</v>
          </cell>
          <cell r="B11366" t="str">
            <v>RIMFAXE FC 29" XT 52 SVA/GRÅ</v>
          </cell>
        </row>
        <row r="11367">
          <cell r="A11367" t="str">
            <v>Y3C0604501</v>
          </cell>
          <cell r="B11367" t="str">
            <v>RIMFAXE C FS XT 45 SVA/GRÅ</v>
          </cell>
        </row>
        <row r="11368">
          <cell r="A11368" t="str">
            <v>Y3C0604501</v>
          </cell>
          <cell r="B11368" t="str">
            <v>RIMFAXE C FS XT 45 SVA/GRÅ</v>
          </cell>
        </row>
        <row r="11369">
          <cell r="A11369" t="str">
            <v>Y3C0604501</v>
          </cell>
          <cell r="B11369" t="str">
            <v>RIMFAXE C FS XT 45 SVA/GRÅ</v>
          </cell>
        </row>
        <row r="11370">
          <cell r="A11370" t="str">
            <v>Y3C0604901</v>
          </cell>
          <cell r="B11370" t="str">
            <v>RIMFAXE C FS XT 49 SVA/GRÅ</v>
          </cell>
        </row>
        <row r="11371">
          <cell r="A11371" t="str">
            <v>Y3C0604901</v>
          </cell>
          <cell r="B11371" t="str">
            <v>RIMFAXE C FS XT 49 SVA/GRÅ</v>
          </cell>
        </row>
        <row r="11372">
          <cell r="A11372" t="str">
            <v>Y3C0604901</v>
          </cell>
          <cell r="B11372" t="str">
            <v>RIMFAXE C FS XT 49 SVA/GRÅ</v>
          </cell>
        </row>
        <row r="11373">
          <cell r="A11373" t="str">
            <v>Y3C0605401</v>
          </cell>
          <cell r="B11373" t="str">
            <v>RIMFAXE C FS XT 54 SVA/GRÅ</v>
          </cell>
        </row>
        <row r="11374">
          <cell r="A11374" t="str">
            <v>Y3C0605401</v>
          </cell>
          <cell r="B11374" t="str">
            <v>RIMFAXE C FS XT 54 SVA/GRÅ</v>
          </cell>
        </row>
        <row r="11375">
          <cell r="A11375" t="str">
            <v>Y3C0605401</v>
          </cell>
          <cell r="B11375" t="str">
            <v>RIMFAXE C FS XT 54 SVA/GRÅ</v>
          </cell>
        </row>
        <row r="11376">
          <cell r="A11376" t="str">
            <v>Y3C1444301</v>
          </cell>
          <cell r="B11376" t="str">
            <v>BJARKE 26" ACERA 43 SVART</v>
          </cell>
        </row>
        <row r="11377">
          <cell r="A11377" t="str">
            <v>Y3C1444301</v>
          </cell>
          <cell r="B11377" t="str">
            <v>BJARKE 26" ACERA 43 SVART</v>
          </cell>
        </row>
        <row r="11378">
          <cell r="A11378" t="str">
            <v>Y3C1444301</v>
          </cell>
          <cell r="B11378" t="str">
            <v>BJARKE 26" ACERA 43 SVART</v>
          </cell>
        </row>
        <row r="11379">
          <cell r="A11379" t="str">
            <v>Y3C1444801</v>
          </cell>
          <cell r="B11379" t="str">
            <v>BJARKE 26" ACERA 48 SVART</v>
          </cell>
        </row>
        <row r="11380">
          <cell r="A11380" t="str">
            <v>Y3C1444801</v>
          </cell>
          <cell r="B11380" t="str">
            <v>BJARKE 26" ACERA 48 SVART</v>
          </cell>
        </row>
        <row r="11381">
          <cell r="A11381" t="str">
            <v>Y3C1444801</v>
          </cell>
          <cell r="B11381" t="str">
            <v>BJARKE 26" ACERA 48 SVART</v>
          </cell>
        </row>
        <row r="11382">
          <cell r="A11382" t="str">
            <v>Y3C1445301</v>
          </cell>
          <cell r="B11382" t="str">
            <v>BJARKE 26" ACERA 53 SVART</v>
          </cell>
        </row>
        <row r="11383">
          <cell r="A11383" t="str">
            <v>Y3C1445301</v>
          </cell>
          <cell r="B11383" t="str">
            <v>BJARKE 26" ACERA 53 SVART</v>
          </cell>
        </row>
        <row r="11384">
          <cell r="A11384" t="str">
            <v>Y3C1445301</v>
          </cell>
          <cell r="B11384" t="str">
            <v>BJARKE 26" ACERA 53 SVART</v>
          </cell>
        </row>
        <row r="11385">
          <cell r="A11385" t="str">
            <v>Y3C1544301</v>
          </cell>
          <cell r="B11385" t="str">
            <v>FEIMA ACERA 24 43 VIT</v>
          </cell>
        </row>
        <row r="11386">
          <cell r="A11386" t="str">
            <v>Y3C1544301</v>
          </cell>
          <cell r="B11386" t="str">
            <v>FEIMA ACERA 24 43 VIT</v>
          </cell>
        </row>
        <row r="11387">
          <cell r="A11387" t="str">
            <v>Y3C1544301</v>
          </cell>
          <cell r="B11387" t="str">
            <v>FEIMA ACERA 24 43 VIT</v>
          </cell>
        </row>
        <row r="11388">
          <cell r="A11388" t="str">
            <v>Y3C1544801</v>
          </cell>
          <cell r="B11388" t="str">
            <v>FEIMA ACERA 24 48 VIT</v>
          </cell>
        </row>
        <row r="11389">
          <cell r="A11389" t="str">
            <v>Y3C1544801</v>
          </cell>
          <cell r="B11389" t="str">
            <v>FEIMA ACERA 24 48 VIT</v>
          </cell>
        </row>
        <row r="11390">
          <cell r="A11390" t="str">
            <v>Y3C1544801</v>
          </cell>
          <cell r="B11390" t="str">
            <v>FEIMA ACERA 24 48 VIT</v>
          </cell>
        </row>
        <row r="11391">
          <cell r="A11391" t="str">
            <v>Y3C0063801</v>
          </cell>
          <cell r="B11391" t="str">
            <v>VINGNER DIRT SVART 38 16V</v>
          </cell>
        </row>
        <row r="11392">
          <cell r="A11392" t="str">
            <v>Y3C0063801</v>
          </cell>
          <cell r="B11392" t="str">
            <v>VINGNER DIRT SVART 38 16V</v>
          </cell>
        </row>
        <row r="11393">
          <cell r="A11393" t="str">
            <v>Y3C0063801</v>
          </cell>
          <cell r="B11393" t="str">
            <v>VINGNER DIRT SVART 38 16V</v>
          </cell>
        </row>
        <row r="11394">
          <cell r="A11394" t="str">
            <v>Y3C0063802</v>
          </cell>
          <cell r="B11394" t="str">
            <v>VINGNER DIRT SILVER 38 16V</v>
          </cell>
        </row>
        <row r="11395">
          <cell r="A11395" t="str">
            <v>Y3C0063802</v>
          </cell>
          <cell r="B11395" t="str">
            <v>VINGNER DIRT SILVER 38 16V</v>
          </cell>
        </row>
        <row r="11396">
          <cell r="A11396" t="str">
            <v>Y3C0063802</v>
          </cell>
          <cell r="B11396" t="str">
            <v>VINGNER DIRT SILVER 38 16V</v>
          </cell>
        </row>
        <row r="11397">
          <cell r="A11397" t="str">
            <v>Y3C0064301</v>
          </cell>
          <cell r="B11397" t="str">
            <v>VINGNER DIRT SVART 43 16V</v>
          </cell>
        </row>
        <row r="11398">
          <cell r="A11398" t="str">
            <v>Y3C0064301</v>
          </cell>
          <cell r="B11398" t="str">
            <v>VINGNER DIRT SVART 43 16V</v>
          </cell>
        </row>
        <row r="11399">
          <cell r="A11399" t="str">
            <v>Y3C0064301</v>
          </cell>
          <cell r="B11399" t="str">
            <v>VINGNER DIRT SVART 43 16V</v>
          </cell>
        </row>
        <row r="11400">
          <cell r="A11400" t="str">
            <v>Y3C0064302</v>
          </cell>
          <cell r="B11400" t="str">
            <v>VINGNER DIRT SILVER 43 16V</v>
          </cell>
        </row>
        <row r="11401">
          <cell r="A11401" t="str">
            <v>Y3C0064302</v>
          </cell>
          <cell r="B11401" t="str">
            <v>VINGNER DIRT SILVER 43 16V</v>
          </cell>
        </row>
        <row r="11402">
          <cell r="A11402" t="str">
            <v>Y3C0064302</v>
          </cell>
          <cell r="B11402" t="str">
            <v>VINGNER DIRT SILVER 43 16V</v>
          </cell>
        </row>
        <row r="11403">
          <cell r="A11403" t="str">
            <v>YEM4012004</v>
          </cell>
          <cell r="B11403" t="str">
            <v>JUNIOR 0V 12" F LJSLILA (DUOPA</v>
          </cell>
        </row>
        <row r="11404">
          <cell r="A11404" t="str">
            <v>YEM4012004</v>
          </cell>
          <cell r="B11404" t="str">
            <v>JUNIOR 0V 12" F LJSLILA (DUOPA</v>
          </cell>
        </row>
        <row r="11405">
          <cell r="A11405" t="str">
            <v>YEM4012004</v>
          </cell>
          <cell r="B11405" t="str">
            <v>JUNIOR 0V 12" F LJSLILA (DUOPA</v>
          </cell>
        </row>
        <row r="11406">
          <cell r="A11406" t="str">
            <v>YEM4002004</v>
          </cell>
          <cell r="B11406" t="str">
            <v>JUNIOR 0V 12" P LIMEGR (DUOPAC</v>
          </cell>
        </row>
        <row r="11407">
          <cell r="A11407" t="str">
            <v>YEM4002004</v>
          </cell>
          <cell r="B11407" t="str">
            <v>JUNIOR 0V 12" P LIMEGR (DUOPAC</v>
          </cell>
        </row>
        <row r="11408">
          <cell r="A11408" t="str">
            <v>YEM4002004</v>
          </cell>
          <cell r="B11408" t="str">
            <v>JUNIOR 0V 12" P LIMEGR (DUOPAC</v>
          </cell>
        </row>
        <row r="11409">
          <cell r="A11409" t="str">
            <v>YEM4033004</v>
          </cell>
          <cell r="B11409" t="str">
            <v>JUNIOR 3V 20" P LIMEGRÖN</v>
          </cell>
        </row>
        <row r="11410">
          <cell r="A11410" t="str">
            <v>YEM4033004</v>
          </cell>
          <cell r="B11410" t="str">
            <v>JUNIOR 3V 20" P LIMEGRÖN</v>
          </cell>
        </row>
        <row r="11411">
          <cell r="A11411" t="str">
            <v>YEM4033004</v>
          </cell>
          <cell r="B11411" t="str">
            <v>JUNIOR 3V 20" P LIMEGRÖN</v>
          </cell>
        </row>
        <row r="11412">
          <cell r="A11412" t="str">
            <v>YEM4202604</v>
          </cell>
          <cell r="B11412" t="str">
            <v>JUNIOR 0V 16" P LIMGRÖ (DUOPAC</v>
          </cell>
        </row>
        <row r="11413">
          <cell r="A11413" t="str">
            <v>YEM4202604</v>
          </cell>
          <cell r="B11413" t="str">
            <v>JUNIOR 0V 16" P LIMGRÖ (DUOPAC</v>
          </cell>
        </row>
        <row r="11414">
          <cell r="A11414" t="str">
            <v>YEM4202604</v>
          </cell>
          <cell r="B11414" t="str">
            <v>JUNIOR 0V 16" P LIMGRÖ (DUOPAC</v>
          </cell>
        </row>
        <row r="11415">
          <cell r="A11415" t="str">
            <v>YEM4302604</v>
          </cell>
          <cell r="B11415" t="str">
            <v>JUNIOR 0V 16" F LJLILA (DUOPAC</v>
          </cell>
        </row>
        <row r="11416">
          <cell r="A11416" t="str">
            <v>YEM4302604</v>
          </cell>
          <cell r="B11416" t="str">
            <v>JUNIOR 0V 16" F LJLILA (DUOPAC</v>
          </cell>
        </row>
        <row r="11417">
          <cell r="A11417" t="str">
            <v>YEM4302604</v>
          </cell>
          <cell r="B11417" t="str">
            <v>JUNIOR 0V 16" F LJLILA (DUOPAC</v>
          </cell>
        </row>
        <row r="11418">
          <cell r="A11418" t="str">
            <v>YEM4503004</v>
          </cell>
          <cell r="B11418" t="str">
            <v>JUNIOR 0V 20" F LJUSLILA</v>
          </cell>
        </row>
        <row r="11419">
          <cell r="A11419" t="str">
            <v>YEM4503004</v>
          </cell>
          <cell r="B11419" t="str">
            <v>JUNIOR 0V 20" F LJUSLILA</v>
          </cell>
        </row>
        <row r="11420">
          <cell r="A11420" t="str">
            <v>YEM4503004</v>
          </cell>
          <cell r="B11420" t="str">
            <v>JUNIOR 0V 20" F LJUSLILA</v>
          </cell>
        </row>
        <row r="11421">
          <cell r="A11421" t="str">
            <v>YEM4533004</v>
          </cell>
          <cell r="B11421" t="str">
            <v>JUNIOR 3V 20" F LJUSLILA</v>
          </cell>
        </row>
        <row r="11422">
          <cell r="A11422" t="str">
            <v>YEM4533004</v>
          </cell>
          <cell r="B11422" t="str">
            <v>JUNIOR 3V 20" F LJUSLILA</v>
          </cell>
        </row>
        <row r="11423">
          <cell r="A11423" t="str">
            <v>YEM4533004</v>
          </cell>
          <cell r="B11423" t="str">
            <v>JUNIOR 3V 20" F LJUSLILA</v>
          </cell>
        </row>
        <row r="11424">
          <cell r="A11424" t="str">
            <v>YEM4803004</v>
          </cell>
          <cell r="B11424" t="str">
            <v>JUNIOR 0V 20" P LIME</v>
          </cell>
        </row>
        <row r="11425">
          <cell r="A11425" t="str">
            <v>YEM4803004</v>
          </cell>
          <cell r="B11425" t="str">
            <v>JUNIOR 0V 20" P LIME</v>
          </cell>
        </row>
        <row r="11426">
          <cell r="A11426" t="str">
            <v>YEM4803004</v>
          </cell>
          <cell r="B11426" t="str">
            <v>JUNIOR 0V 20" P LIME</v>
          </cell>
        </row>
        <row r="11427">
          <cell r="A11427" t="str">
            <v>Y3C0305101</v>
          </cell>
          <cell r="B11427" t="str">
            <v>LODUR 26" XT/SLX 51 SILV/SVA</v>
          </cell>
        </row>
        <row r="11428">
          <cell r="A11428" t="str">
            <v>Y3C0305101</v>
          </cell>
          <cell r="B11428" t="str">
            <v>LODUR 26" XT/SLX 51 SILV/SVA</v>
          </cell>
        </row>
        <row r="11429">
          <cell r="A11429" t="str">
            <v>Y3C0305101</v>
          </cell>
          <cell r="B11429" t="str">
            <v>LODUR 26" XT/SLX 51 SILV/SVA</v>
          </cell>
        </row>
        <row r="11430">
          <cell r="A11430" t="str">
            <v>Y3C1204301</v>
          </cell>
          <cell r="B11430" t="str">
            <v>LODUR 29" XT/SLX 43 SILV/SVA</v>
          </cell>
        </row>
        <row r="11431">
          <cell r="A11431" t="str">
            <v>Y3C1204301</v>
          </cell>
          <cell r="B11431" t="str">
            <v>LODUR 29" XT/SLX 43 SILV/SVA</v>
          </cell>
        </row>
        <row r="11432">
          <cell r="A11432" t="str">
            <v>Y3C1204301</v>
          </cell>
          <cell r="B11432" t="str">
            <v>LODUR 29" XT/SLX 43 SILV/SVA</v>
          </cell>
        </row>
        <row r="11433">
          <cell r="A11433" t="str">
            <v>Y3C1204801</v>
          </cell>
          <cell r="B11433" t="str">
            <v>LODUR 29" XT/SLX 48 SILV/SVA</v>
          </cell>
        </row>
        <row r="11434">
          <cell r="A11434" t="str">
            <v>Y3C1204801</v>
          </cell>
          <cell r="B11434" t="str">
            <v>LODUR 29" XT/SLX 48 SILV/SVA</v>
          </cell>
        </row>
        <row r="11435">
          <cell r="A11435" t="str">
            <v>Y3C1204801</v>
          </cell>
          <cell r="B11435" t="str">
            <v>LODUR 29" XT/SLX 48 SILV/SVA</v>
          </cell>
        </row>
        <row r="11436">
          <cell r="A11436" t="str">
            <v>Y3C1205301</v>
          </cell>
          <cell r="B11436" t="str">
            <v>LODUR 29" XT/SLX 53 SILV/SVA</v>
          </cell>
        </row>
        <row r="11437">
          <cell r="A11437" t="str">
            <v>Y3C1205301</v>
          </cell>
          <cell r="B11437" t="str">
            <v>LODUR 29" XT/SLX 53 SILV/SVA</v>
          </cell>
        </row>
        <row r="11438">
          <cell r="A11438" t="str">
            <v>Y3C1205301</v>
          </cell>
          <cell r="B11438" t="str">
            <v>LODUR 29" XT/SLX 53 SILV/SVA</v>
          </cell>
        </row>
        <row r="11439">
          <cell r="A11439" t="str">
            <v>Y3C0804301</v>
          </cell>
          <cell r="B11439" t="str">
            <v>LODUR FS XT/SLX 43 SILV/SVART</v>
          </cell>
        </row>
        <row r="11440">
          <cell r="A11440" t="str">
            <v>Y3C0804301</v>
          </cell>
          <cell r="B11440" t="str">
            <v>LODUR FS XT/SLX 43 SILV/SVART</v>
          </cell>
        </row>
        <row r="11441">
          <cell r="A11441" t="str">
            <v>Y3C0804301</v>
          </cell>
          <cell r="B11441" t="str">
            <v>LODUR FS XT/SLX 43 SILV/SVART</v>
          </cell>
        </row>
        <row r="11442">
          <cell r="A11442" t="str">
            <v>Y3C0804801</v>
          </cell>
          <cell r="B11442" t="str">
            <v>LODUR FS XT/SLX 48 SILV/SVART</v>
          </cell>
        </row>
        <row r="11443">
          <cell r="A11443" t="str">
            <v>Y3C0804801</v>
          </cell>
          <cell r="B11443" t="str">
            <v>LODUR FS XT/SLX 48 SILV/SVART</v>
          </cell>
        </row>
        <row r="11444">
          <cell r="A11444" t="str">
            <v>Y3C0804801</v>
          </cell>
          <cell r="B11444" t="str">
            <v>LODUR FS XT/SLX 48 SILV/SVART</v>
          </cell>
        </row>
        <row r="11445">
          <cell r="A11445" t="str">
            <v>Y3C0805301</v>
          </cell>
          <cell r="B11445" t="str">
            <v>LODUR FS XT/SLX 53 SILV/SVART</v>
          </cell>
        </row>
        <row r="11446">
          <cell r="A11446" t="str">
            <v>Y3C0805301</v>
          </cell>
          <cell r="B11446" t="str">
            <v>LODUR FS XT/SLX 53 SILV/SVART</v>
          </cell>
        </row>
        <row r="11447">
          <cell r="A11447" t="str">
            <v>Y3C0805301</v>
          </cell>
          <cell r="B11447" t="str">
            <v>LODUR FS XT/SLX 53 SILV/SVART</v>
          </cell>
        </row>
        <row r="11448">
          <cell r="A11448" t="str">
            <v>Y3C0704301</v>
          </cell>
          <cell r="B11448" t="str">
            <v>FREKE 26" SLX/DEORE 43 SILV/SV</v>
          </cell>
        </row>
        <row r="11449">
          <cell r="A11449" t="str">
            <v>Y3C0704301</v>
          </cell>
          <cell r="B11449" t="str">
            <v>FREKE 26" SLX/DEORE 43 SILV/SV</v>
          </cell>
        </row>
        <row r="11450">
          <cell r="A11450" t="str">
            <v>Y3C0704301</v>
          </cell>
          <cell r="B11450" t="str">
            <v>FREKE 26" SLX/DEORE 43 SILV/SV</v>
          </cell>
        </row>
        <row r="11451">
          <cell r="A11451" t="str">
            <v>Y3C0704801</v>
          </cell>
          <cell r="B11451" t="str">
            <v>FREKE 26" SLX/DEORE 48 SILV/SV</v>
          </cell>
        </row>
        <row r="11452">
          <cell r="A11452" t="str">
            <v>Y3C0704801</v>
          </cell>
          <cell r="B11452" t="str">
            <v>FREKE 26" SLX/DEORE 48 SILV/SV</v>
          </cell>
        </row>
        <row r="11453">
          <cell r="A11453" t="str">
            <v>Y3C0704801</v>
          </cell>
          <cell r="B11453" t="str">
            <v>FREKE 26" SLX/DEORE 48 SILV/SV</v>
          </cell>
        </row>
        <row r="11454">
          <cell r="A11454" t="str">
            <v>Y3C0705301</v>
          </cell>
          <cell r="B11454" t="str">
            <v>FREKE 26" SLX/DEORE 53 SILV/SV</v>
          </cell>
        </row>
        <row r="11455">
          <cell r="A11455" t="str">
            <v>Y3C0705301</v>
          </cell>
          <cell r="B11455" t="str">
            <v>FREKE 26" SLX/DEORE 53 SILV/SV</v>
          </cell>
        </row>
        <row r="11456">
          <cell r="A11456" t="str">
            <v>Y3C0705301</v>
          </cell>
          <cell r="B11456" t="str">
            <v>FREKE 26" SLX/DEORE 53 SILV/SV</v>
          </cell>
        </row>
        <row r="11457">
          <cell r="A11457" t="str">
            <v>Y3C1704301</v>
          </cell>
          <cell r="B11457" t="str">
            <v>FREKE 29" SLX/DEORE 43 SILVER</v>
          </cell>
        </row>
        <row r="11458">
          <cell r="A11458" t="str">
            <v>Y3C1704301</v>
          </cell>
          <cell r="B11458" t="str">
            <v>FREKE 29" SLX/DEORE 43 SILVER</v>
          </cell>
        </row>
        <row r="11459">
          <cell r="A11459" t="str">
            <v>Y3C1704301</v>
          </cell>
          <cell r="B11459" t="str">
            <v>FREKE 29" SLX/DEORE 43 SILVER</v>
          </cell>
        </row>
        <row r="11460">
          <cell r="A11460" t="str">
            <v>Y3C1704801</v>
          </cell>
          <cell r="B11460" t="str">
            <v>FREKE 29" SLX/DEORE 48 SILVER</v>
          </cell>
        </row>
        <row r="11461">
          <cell r="A11461" t="str">
            <v>Y3C1704801</v>
          </cell>
          <cell r="B11461" t="str">
            <v>FREKE 29" SLX/DEORE 48 SILVER</v>
          </cell>
        </row>
        <row r="11462">
          <cell r="A11462" t="str">
            <v>Y3C1704801</v>
          </cell>
          <cell r="B11462" t="str">
            <v>FREKE 29" SLX/DEORE 48 SILVER</v>
          </cell>
        </row>
        <row r="11463">
          <cell r="A11463" t="str">
            <v>Y3C1705301</v>
          </cell>
          <cell r="B11463" t="str">
            <v>FREKE 29" SLX/DEORE 53 SILVER</v>
          </cell>
        </row>
        <row r="11464">
          <cell r="A11464" t="str">
            <v>Y3C1705301</v>
          </cell>
          <cell r="B11464" t="str">
            <v>FREKE 29" SLX/DEORE 53 SILVER</v>
          </cell>
        </row>
        <row r="11465">
          <cell r="A11465" t="str">
            <v>Y3C1705301</v>
          </cell>
          <cell r="B11465" t="str">
            <v>FREKE 29" SLX/DEORE 53 SILVER</v>
          </cell>
        </row>
        <row r="11466">
          <cell r="A11466" t="str">
            <v>Y3C6425211</v>
          </cell>
          <cell r="B11466" t="str">
            <v>EXA Di2 CARB D ACE 22V 52 SVAR</v>
          </cell>
        </row>
        <row r="11467">
          <cell r="A11467" t="str">
            <v>Y3C6425211</v>
          </cell>
          <cell r="B11467" t="str">
            <v>EXA Di2 CARB D ACE 22V 52 SVAR</v>
          </cell>
        </row>
        <row r="11468">
          <cell r="A11468" t="str">
            <v>Y3C6425211</v>
          </cell>
          <cell r="B11468" t="str">
            <v>EXA Di2 CARB D ACE 22V 52 SVAR</v>
          </cell>
        </row>
        <row r="11469">
          <cell r="A11469" t="str">
            <v>Y3C6425511</v>
          </cell>
          <cell r="B11469" t="str">
            <v>EXA Di2 CARB D ACE 22V 55 SVAR</v>
          </cell>
        </row>
        <row r="11470">
          <cell r="A11470" t="str">
            <v>Y3C6425511</v>
          </cell>
          <cell r="B11470" t="str">
            <v>EXA Di2 CARB D ACE 22V 55 SVAR</v>
          </cell>
        </row>
        <row r="11471">
          <cell r="A11471" t="str">
            <v>Y3C6425511</v>
          </cell>
          <cell r="B11471" t="str">
            <v>EXA Di2 CARB D ACE 22V 55 SVAR</v>
          </cell>
        </row>
        <row r="11472">
          <cell r="A11472" t="str">
            <v>Y3C6425811</v>
          </cell>
          <cell r="B11472" t="str">
            <v>EXA Di2 CARB D ACE 22V 58 SVAR</v>
          </cell>
        </row>
        <row r="11473">
          <cell r="A11473" t="str">
            <v>Y3C6425811</v>
          </cell>
          <cell r="B11473" t="str">
            <v>EXA Di2 CARB D ACE 22V 58 SVAR</v>
          </cell>
        </row>
        <row r="11474">
          <cell r="A11474" t="str">
            <v>Y3C6425811</v>
          </cell>
          <cell r="B11474" t="str">
            <v>EXA Di2 CARB D ACE 22V 58 SVAR</v>
          </cell>
        </row>
        <row r="11475">
          <cell r="A11475" t="str">
            <v>Y3C6426111</v>
          </cell>
          <cell r="B11475" t="str">
            <v>EXA Di2 CARB D ACE 22V 61 SVAR</v>
          </cell>
        </row>
        <row r="11476">
          <cell r="A11476" t="str">
            <v>Y3C6426111</v>
          </cell>
          <cell r="B11476" t="str">
            <v>EXA Di2 CARB D ACE 22V 61 SVAR</v>
          </cell>
        </row>
        <row r="11477">
          <cell r="A11477" t="str">
            <v>Y3C6426111</v>
          </cell>
          <cell r="B11477" t="str">
            <v>EXA Di2 CARB D ACE 22V 61 SVAR</v>
          </cell>
        </row>
        <row r="11478">
          <cell r="A11478" t="str">
            <v>Y3C6425201</v>
          </cell>
          <cell r="B11478" t="str">
            <v>EXA CARB DURA ACE 22V 52 SVART</v>
          </cell>
        </row>
        <row r="11479">
          <cell r="A11479" t="str">
            <v>Y3C6425201</v>
          </cell>
          <cell r="B11479" t="str">
            <v>EXA CARB DURA ACE 22V 52 SVART</v>
          </cell>
        </row>
        <row r="11480">
          <cell r="A11480" t="str">
            <v>Y3C6425201</v>
          </cell>
          <cell r="B11480" t="str">
            <v>EXA CARB DURA ACE 22V 52 SVART</v>
          </cell>
        </row>
        <row r="11481">
          <cell r="A11481" t="str">
            <v>Y3C6425501</v>
          </cell>
          <cell r="B11481" t="str">
            <v>EXA CARB DURA ACE 22V 55 SVART</v>
          </cell>
        </row>
        <row r="11482">
          <cell r="A11482" t="str">
            <v>Y3C6425501</v>
          </cell>
          <cell r="B11482" t="str">
            <v>EXA CARB DURA ACE 22V 55 SVART</v>
          </cell>
        </row>
        <row r="11483">
          <cell r="A11483" t="str">
            <v>Y3C6425501</v>
          </cell>
          <cell r="B11483" t="str">
            <v>EXA CARB DURA ACE 22V 55 SVART</v>
          </cell>
        </row>
        <row r="11484">
          <cell r="A11484" t="str">
            <v>Y3C6425801</v>
          </cell>
          <cell r="B11484" t="str">
            <v>EXA CARB DURA ACE 22V 58 SVART</v>
          </cell>
        </row>
        <row r="11485">
          <cell r="A11485" t="str">
            <v>Y3C6425801</v>
          </cell>
          <cell r="B11485" t="str">
            <v>EXA CARB DURA ACE 22V 58 SVART</v>
          </cell>
        </row>
        <row r="11486">
          <cell r="A11486" t="str">
            <v>Y3C6425801</v>
          </cell>
          <cell r="B11486" t="str">
            <v>EXA CARB DURA ACE 22V 58 SVART</v>
          </cell>
        </row>
        <row r="11487">
          <cell r="A11487" t="str">
            <v>Y3C6426101</v>
          </cell>
          <cell r="B11487" t="str">
            <v>EXA CARB DURA ACE 22V 61 SVART</v>
          </cell>
        </row>
        <row r="11488">
          <cell r="A11488" t="str">
            <v>Y3C6426101</v>
          </cell>
          <cell r="B11488" t="str">
            <v>EXA CARB DURA ACE 22V 61 SVART</v>
          </cell>
        </row>
        <row r="11489">
          <cell r="A11489" t="str">
            <v>Y3C6426101</v>
          </cell>
          <cell r="B11489" t="str">
            <v>EXA CARB DURA ACE 22V 61 SVART</v>
          </cell>
        </row>
        <row r="11490">
          <cell r="A11490" t="str">
            <v>Y3C6205211</v>
          </cell>
          <cell r="B11490" t="str">
            <v>TERA Di2 CARB ULTEG 20V 52 SVA</v>
          </cell>
        </row>
        <row r="11491">
          <cell r="A11491" t="str">
            <v>Y3C6205211</v>
          </cell>
          <cell r="B11491" t="str">
            <v>TERA Di2 CARB ULTEG 20V 52 SVA</v>
          </cell>
        </row>
        <row r="11492">
          <cell r="A11492" t="str">
            <v>Y3C6205211</v>
          </cell>
          <cell r="B11492" t="str">
            <v>TERA Di2 CARB ULTEG 20V 52 SVA</v>
          </cell>
        </row>
        <row r="11493">
          <cell r="A11493" t="str">
            <v>Y3C6205411</v>
          </cell>
          <cell r="B11493" t="str">
            <v>TERA Di2 CARB ULTEG 20V 54 SVA</v>
          </cell>
        </row>
        <row r="11494">
          <cell r="A11494" t="str">
            <v>Y3C6205411</v>
          </cell>
          <cell r="B11494" t="str">
            <v>TERA Di2 CARB ULTEG 20V 54 SVA</v>
          </cell>
        </row>
        <row r="11495">
          <cell r="A11495" t="str">
            <v>Y3C6205411</v>
          </cell>
          <cell r="B11495" t="str">
            <v>TERA Di2 CARB ULTEG 20V 54 SVA</v>
          </cell>
        </row>
        <row r="11496">
          <cell r="A11496" t="str">
            <v>Y3C6205611</v>
          </cell>
          <cell r="B11496" t="str">
            <v>TERA Di2 CARB ULTEG 20V 56 SVA</v>
          </cell>
        </row>
        <row r="11497">
          <cell r="A11497" t="str">
            <v>Y3C6205611</v>
          </cell>
          <cell r="B11497" t="str">
            <v>TERA Di2 CARB ULTEG 20V 56 SVA</v>
          </cell>
        </row>
        <row r="11498">
          <cell r="A11498" t="str">
            <v>Y3C6205611</v>
          </cell>
          <cell r="B11498" t="str">
            <v>TERA Di2 CARB ULTEG 20V 56 SVA</v>
          </cell>
        </row>
        <row r="11499">
          <cell r="A11499" t="str">
            <v>Y3C6205811</v>
          </cell>
          <cell r="B11499" t="str">
            <v>TERA Di2 CARB ULTEG 20V 58 SVA</v>
          </cell>
        </row>
        <row r="11500">
          <cell r="A11500" t="str">
            <v>Y3C6205811</v>
          </cell>
          <cell r="B11500" t="str">
            <v>TERA Di2 CARB ULTEG 20V 58 SVA</v>
          </cell>
        </row>
        <row r="11501">
          <cell r="A11501" t="str">
            <v>Y3C6205811</v>
          </cell>
          <cell r="B11501" t="str">
            <v>TERA Di2 CARB ULTEG 20V 58 SVA</v>
          </cell>
        </row>
        <row r="11502">
          <cell r="A11502" t="str">
            <v>Y3C6206011</v>
          </cell>
          <cell r="B11502" t="str">
            <v>TERA Di2 CARB ULTEG 20V 60 SVA</v>
          </cell>
        </row>
        <row r="11503">
          <cell r="A11503" t="str">
            <v>Y3C6206011</v>
          </cell>
          <cell r="B11503" t="str">
            <v>TERA Di2 CARB ULTEG 20V 60 SVA</v>
          </cell>
        </row>
        <row r="11504">
          <cell r="A11504" t="str">
            <v>Y3C6206011</v>
          </cell>
          <cell r="B11504" t="str">
            <v>TERA Di2 CARB ULTEG 20V 60 SVA</v>
          </cell>
        </row>
        <row r="11505">
          <cell r="A11505" t="str">
            <v>Y3C6205201</v>
          </cell>
          <cell r="B11505" t="str">
            <v>TERA CARBON ULTEGRA 20V 52 GRÅ</v>
          </cell>
        </row>
        <row r="11506">
          <cell r="A11506" t="str">
            <v>Y3C6205201</v>
          </cell>
          <cell r="B11506" t="str">
            <v>TERA CARBON ULTEGRA 20V 52 GRÅ</v>
          </cell>
        </row>
        <row r="11507">
          <cell r="A11507" t="str">
            <v>Y3C6205201</v>
          </cell>
          <cell r="B11507" t="str">
            <v>TERA CARBON ULTEGRA 20V 52 GRÅ</v>
          </cell>
        </row>
        <row r="11508">
          <cell r="A11508" t="str">
            <v>Y3C6205401</v>
          </cell>
          <cell r="B11508" t="str">
            <v>TERA CARBON ULTEGRA 20V 54 GRÅ</v>
          </cell>
        </row>
        <row r="11509">
          <cell r="A11509" t="str">
            <v>Y3C6205401</v>
          </cell>
          <cell r="B11509" t="str">
            <v>TERA CARBON ULTEGRA 20V 54 GRÅ</v>
          </cell>
        </row>
        <row r="11510">
          <cell r="A11510" t="str">
            <v>Y3C6205401</v>
          </cell>
          <cell r="B11510" t="str">
            <v>TERA CARBON ULTEGRA 20V 54 GRÅ</v>
          </cell>
        </row>
        <row r="11511">
          <cell r="A11511" t="str">
            <v>Y3C6205601</v>
          </cell>
          <cell r="B11511" t="str">
            <v>TERA CARBON ULTEGRA 20V 56 GRÅ</v>
          </cell>
        </row>
        <row r="11512">
          <cell r="A11512" t="str">
            <v>Y3C6205601</v>
          </cell>
          <cell r="B11512" t="str">
            <v>TERA CARBON ULTEGRA 20V 56 GRÅ</v>
          </cell>
        </row>
        <row r="11513">
          <cell r="A11513" t="str">
            <v>Y3C6205601</v>
          </cell>
          <cell r="B11513" t="str">
            <v>TERA CARBON ULTEGRA 20V 56 GRÅ</v>
          </cell>
        </row>
        <row r="11514">
          <cell r="A11514" t="str">
            <v>Y3C6205801</v>
          </cell>
          <cell r="B11514" t="str">
            <v>TERA CARBON ULTEGRA 20V 58 GRÅ</v>
          </cell>
        </row>
        <row r="11515">
          <cell r="A11515" t="str">
            <v>Y3C6205801</v>
          </cell>
          <cell r="B11515" t="str">
            <v>TERA CARBON ULTEGRA 20V 58 GRÅ</v>
          </cell>
        </row>
        <row r="11516">
          <cell r="A11516" t="str">
            <v>Y3C6205801</v>
          </cell>
          <cell r="B11516" t="str">
            <v>TERA CARBON ULTEGRA 20V 58 GRÅ</v>
          </cell>
        </row>
        <row r="11517">
          <cell r="A11517" t="str">
            <v>Y3C3585501</v>
          </cell>
          <cell r="B11517" t="str">
            <v>CENTI SORA 16V 55  VIT</v>
          </cell>
        </row>
        <row r="11518">
          <cell r="A11518" t="str">
            <v>Y3C3585501</v>
          </cell>
          <cell r="B11518" t="str">
            <v>CENTI SORA 16V 55  VIT</v>
          </cell>
        </row>
        <row r="11519">
          <cell r="A11519" t="str">
            <v>Y3C3585501</v>
          </cell>
          <cell r="B11519" t="str">
            <v>CENTI SORA 16V 55  VIT</v>
          </cell>
        </row>
        <row r="11520">
          <cell r="A11520" t="str">
            <v>Y3C3585101</v>
          </cell>
          <cell r="B11520" t="str">
            <v>CENTI SORA 16V 51 VIT</v>
          </cell>
        </row>
        <row r="11521">
          <cell r="A11521" t="str">
            <v>Y3C3585101</v>
          </cell>
          <cell r="B11521" t="str">
            <v>CENTI SORA 16V 51 VIT</v>
          </cell>
        </row>
        <row r="11522">
          <cell r="A11522" t="str">
            <v>Y3C3585101</v>
          </cell>
          <cell r="B11522" t="str">
            <v>CENTI SORA 16V 51 VIT</v>
          </cell>
        </row>
        <row r="11523">
          <cell r="A11523" t="str">
            <v>Y3C3485901</v>
          </cell>
          <cell r="B11523" t="str">
            <v>ZETTA SORA 18V 59 VIT</v>
          </cell>
        </row>
        <row r="11524">
          <cell r="A11524" t="str">
            <v>Y3C3485901</v>
          </cell>
          <cell r="B11524" t="str">
            <v>ZETTA SORA 18V 59 VIT</v>
          </cell>
        </row>
        <row r="11525">
          <cell r="A11525" t="str">
            <v>Y3C3485901</v>
          </cell>
          <cell r="B11525" t="str">
            <v>ZETTA SORA 18V 59 VIT</v>
          </cell>
        </row>
        <row r="11526">
          <cell r="A11526" t="str">
            <v>Y3C3485501</v>
          </cell>
          <cell r="B11526" t="str">
            <v>ZETTA SORA 18V 55 VIT</v>
          </cell>
        </row>
        <row r="11527">
          <cell r="A11527" t="str">
            <v>Y3C3485501</v>
          </cell>
          <cell r="B11527" t="str">
            <v>ZETTA SORA 18V 55 VIT</v>
          </cell>
        </row>
        <row r="11528">
          <cell r="A11528" t="str">
            <v>Y3C3485501</v>
          </cell>
          <cell r="B11528" t="str">
            <v>ZETTA SORA 18V 55 VIT</v>
          </cell>
        </row>
        <row r="11529">
          <cell r="A11529" t="str">
            <v>Y3C3485101</v>
          </cell>
          <cell r="B11529" t="str">
            <v>ZETTA SORA 18V 51 VIT</v>
          </cell>
        </row>
        <row r="11530">
          <cell r="A11530" t="str">
            <v>Y3C3485101</v>
          </cell>
          <cell r="B11530" t="str">
            <v>ZETTA SORA 18V 51 VIT</v>
          </cell>
        </row>
        <row r="11531">
          <cell r="A11531" t="str">
            <v>Y3C3485101</v>
          </cell>
          <cell r="B11531" t="str">
            <v>ZETTA SORA 18V 51 VIT</v>
          </cell>
        </row>
        <row r="11532">
          <cell r="A11532" t="str">
            <v>Y3C3685901</v>
          </cell>
          <cell r="B11532" t="str">
            <v>YOTTA SORA 18V 59 SVART/ORANGE</v>
          </cell>
        </row>
        <row r="11533">
          <cell r="A11533" t="str">
            <v>Y3C3685901</v>
          </cell>
          <cell r="B11533" t="str">
            <v>YOTTA SORA 18V 59 SVART/ORANGE</v>
          </cell>
        </row>
        <row r="11534">
          <cell r="A11534" t="str">
            <v>Y3C3685901</v>
          </cell>
          <cell r="B11534" t="str">
            <v>YOTTA SORA 18V 59 SVART/ORANGE</v>
          </cell>
        </row>
        <row r="11535">
          <cell r="A11535" t="str">
            <v>Y3C3685101</v>
          </cell>
          <cell r="B11535" t="str">
            <v>YOTTA SORA 18V 51 SVART/ORANGE</v>
          </cell>
        </row>
        <row r="11536">
          <cell r="A11536" t="str">
            <v>Y3C3685101</v>
          </cell>
          <cell r="B11536" t="str">
            <v>YOTTA SORA 18V 51 SVART/ORANGE</v>
          </cell>
        </row>
        <row r="11537">
          <cell r="A11537" t="str">
            <v>Y3C3685101</v>
          </cell>
          <cell r="B11537" t="str">
            <v>YOTTA SORA 18V 51 SVART/ORANGE</v>
          </cell>
        </row>
        <row r="11538">
          <cell r="A11538" t="str">
            <v>Y3C3685501</v>
          </cell>
          <cell r="B11538" t="str">
            <v>YOTTA SORA 18V 55 SVART/ORANGE</v>
          </cell>
        </row>
        <row r="11539">
          <cell r="A11539" t="str">
            <v>Y3C3685501</v>
          </cell>
          <cell r="B11539" t="str">
            <v>YOTTA SORA 18V 55 SVART/ORANGE</v>
          </cell>
        </row>
        <row r="11540">
          <cell r="A11540" t="str">
            <v>Y3C3685501</v>
          </cell>
          <cell r="B11540" t="str">
            <v>YOTTA SORA 18V 55 SVART/ORANGE</v>
          </cell>
        </row>
        <row r="11541">
          <cell r="A11541" t="str">
            <v>Y3C3205901</v>
          </cell>
          <cell r="B11541" t="str">
            <v>RAIDHO ULTEG/105 20V 59 SVART</v>
          </cell>
        </row>
        <row r="11542">
          <cell r="A11542" t="str">
            <v>Y3C3205901</v>
          </cell>
          <cell r="B11542" t="str">
            <v>RAIDHO ULTEG/105 20V 59 SVART</v>
          </cell>
        </row>
        <row r="11543">
          <cell r="A11543" t="str">
            <v>Y3C3205901</v>
          </cell>
          <cell r="B11543" t="str">
            <v>RAIDHO ULTEG/105 20V 59 SVART</v>
          </cell>
        </row>
        <row r="11544">
          <cell r="A11544" t="str">
            <v>Y3C3205501</v>
          </cell>
          <cell r="B11544" t="str">
            <v>RAIDHO ULTEG/105 20V 55 SVART</v>
          </cell>
        </row>
        <row r="11545">
          <cell r="A11545" t="str">
            <v>Y3C3205501</v>
          </cell>
          <cell r="B11545" t="str">
            <v>RAIDHO ULTEG/105 20V 55 SVART</v>
          </cell>
        </row>
        <row r="11546">
          <cell r="A11546" t="str">
            <v>Y3C3205501</v>
          </cell>
          <cell r="B11546" t="str">
            <v>RAIDHO ULTEG/105 20V 55 SVART</v>
          </cell>
        </row>
        <row r="11547">
          <cell r="A11547" t="str">
            <v>Y3C3205101</v>
          </cell>
          <cell r="B11547" t="str">
            <v>RAIDHO ULTEG/105 20V 51 SVART</v>
          </cell>
        </row>
        <row r="11548">
          <cell r="A11548" t="str">
            <v>Y3C3205101</v>
          </cell>
          <cell r="B11548" t="str">
            <v>RAIDHO ULTEG/105 20V 51 SVART</v>
          </cell>
        </row>
        <row r="11549">
          <cell r="A11549" t="str">
            <v>Y3C3205101</v>
          </cell>
          <cell r="B11549" t="str">
            <v>RAIDHO ULTEG/105 20V 51 SVART</v>
          </cell>
        </row>
        <row r="11550">
          <cell r="A11550" t="str">
            <v>Y3C3075901</v>
          </cell>
          <cell r="B11550" t="str">
            <v>HAMRA SLX/DEORE 27V 59 SVART</v>
          </cell>
        </row>
        <row r="11551">
          <cell r="A11551" t="str">
            <v>Y3C3075901</v>
          </cell>
          <cell r="B11551" t="str">
            <v>HAMRA SLX/DEORE 27V 59 SVART</v>
          </cell>
        </row>
        <row r="11552">
          <cell r="A11552" t="str">
            <v>Y3C3075901</v>
          </cell>
          <cell r="B11552" t="str">
            <v>HAMRA SLX/DEORE 27V 59 SVART</v>
          </cell>
        </row>
        <row r="11553">
          <cell r="A11553" t="str">
            <v>Y3C3075501</v>
          </cell>
          <cell r="B11553" t="str">
            <v>HAMRA SLX/DEORE 27V 55 SVART</v>
          </cell>
        </row>
        <row r="11554">
          <cell r="A11554" t="str">
            <v>Y3C3075501</v>
          </cell>
          <cell r="B11554" t="str">
            <v>HAMRA SLX/DEORE 27V 55 SVART</v>
          </cell>
        </row>
        <row r="11555">
          <cell r="A11555" t="str">
            <v>Y3C3075501</v>
          </cell>
          <cell r="B11555" t="str">
            <v>HAMRA SLX/DEORE 27V 55 SVART</v>
          </cell>
        </row>
        <row r="11556">
          <cell r="A11556" t="str">
            <v>Y3C3075101</v>
          </cell>
          <cell r="B11556" t="str">
            <v>HAMRA SLX/DEORE 27V 51 SVART</v>
          </cell>
        </row>
        <row r="11557">
          <cell r="A11557" t="str">
            <v>Y3C3075101</v>
          </cell>
          <cell r="B11557" t="str">
            <v>HAMRA SLX/DEORE 27V 51 SVART</v>
          </cell>
        </row>
        <row r="11558">
          <cell r="A11558" t="str">
            <v>Y3C3075101</v>
          </cell>
          <cell r="B11558" t="str">
            <v>HAMRA SLX/DEORE 27V 51 SVART</v>
          </cell>
        </row>
        <row r="11559">
          <cell r="A11559" t="str">
            <v>Y3C6185601</v>
          </cell>
          <cell r="B11559" t="str">
            <v>NANO DAM TIAG/SORA 18V 56 VIT</v>
          </cell>
        </row>
        <row r="11560">
          <cell r="A11560" t="str">
            <v>Y3C6185601</v>
          </cell>
          <cell r="B11560" t="str">
            <v>NANO DAM TIAG/SORA 18V 56 VIT</v>
          </cell>
        </row>
        <row r="11561">
          <cell r="A11561" t="str">
            <v>Y3C6185601</v>
          </cell>
          <cell r="B11561" t="str">
            <v>NANO DAM TIAG/SORA 18V 56 VIT</v>
          </cell>
        </row>
        <row r="11562">
          <cell r="A11562" t="str">
            <v>Y3C6185301</v>
          </cell>
          <cell r="B11562" t="str">
            <v>NANO DAM TIAG/SORA 18V 53 VIT</v>
          </cell>
        </row>
        <row r="11563">
          <cell r="A11563" t="str">
            <v>Y3C6185301</v>
          </cell>
          <cell r="B11563" t="str">
            <v>NANO DAM TIAG/SORA 18V 53 VIT</v>
          </cell>
        </row>
        <row r="11564">
          <cell r="A11564" t="str">
            <v>Y3C6185301</v>
          </cell>
          <cell r="B11564" t="str">
            <v>NANO DAM TIAG/SORA 18V 53 VIT</v>
          </cell>
        </row>
        <row r="11565">
          <cell r="A11565" t="str">
            <v>Y3C6185001</v>
          </cell>
          <cell r="B11565" t="str">
            <v>NANO DAM TIAG/SORA 18V 50 VIT</v>
          </cell>
        </row>
        <row r="11566">
          <cell r="A11566" t="str">
            <v>Y3C6185001</v>
          </cell>
          <cell r="B11566" t="str">
            <v>NANO DAM TIAG/SORA 18V 50 VIT</v>
          </cell>
        </row>
        <row r="11567">
          <cell r="A11567" t="str">
            <v>Y3C6185001</v>
          </cell>
          <cell r="B11567" t="str">
            <v>NANO DAM TIAG/SORA 18V 50 VIT</v>
          </cell>
        </row>
        <row r="11568">
          <cell r="A11568" t="str">
            <v>Y3C6086101</v>
          </cell>
          <cell r="B11568" t="str">
            <v>NANO TIAGRA/SORA 18V 61 SVAR</v>
          </cell>
        </row>
        <row r="11569">
          <cell r="A11569" t="str">
            <v>Y3C6086101</v>
          </cell>
          <cell r="B11569" t="str">
            <v>NANO TIAGRA/SORA 18V 61 SVAR</v>
          </cell>
        </row>
        <row r="11570">
          <cell r="A11570" t="str">
            <v>Y3C6086101</v>
          </cell>
          <cell r="B11570" t="str">
            <v>NANO TIAGRA/SORA 18V 61 SVAR</v>
          </cell>
        </row>
        <row r="11571">
          <cell r="A11571" t="str">
            <v>Y3C6085801</v>
          </cell>
          <cell r="B11571" t="str">
            <v>NANO TIAGRA/SORA 18V 58 SVAR</v>
          </cell>
        </row>
        <row r="11572">
          <cell r="A11572" t="str">
            <v>Y3C6085801</v>
          </cell>
          <cell r="B11572" t="str">
            <v>NANO TIAGRA/SORA 18V 58 SVAR</v>
          </cell>
        </row>
        <row r="11573">
          <cell r="A11573" t="str">
            <v>Y3C6085801</v>
          </cell>
          <cell r="B11573" t="str">
            <v>NANO TIAGRA/SORA 18V 58 SVAR</v>
          </cell>
        </row>
        <row r="11574">
          <cell r="A11574" t="str">
            <v>Y3C6085501</v>
          </cell>
          <cell r="B11574" t="str">
            <v>NANO TIAGRA/SORA 18V 55 SVAR</v>
          </cell>
        </row>
        <row r="11575">
          <cell r="A11575" t="str">
            <v>Y3C6085501</v>
          </cell>
          <cell r="B11575" t="str">
            <v>NANO TIAGRA/SORA 18V 55 SVAR</v>
          </cell>
        </row>
        <row r="11576">
          <cell r="A11576" t="str">
            <v>Y3C6085501</v>
          </cell>
          <cell r="B11576" t="str">
            <v>NANO TIAGRA/SORA 18V 55 SVAR</v>
          </cell>
        </row>
        <row r="11577">
          <cell r="A11577" t="str">
            <v>Y3C6085201</v>
          </cell>
          <cell r="B11577" t="str">
            <v>NANO TIAGRA/SORA 18V 52 SVART</v>
          </cell>
        </row>
        <row r="11578">
          <cell r="A11578" t="str">
            <v>Y3C6085201</v>
          </cell>
          <cell r="B11578" t="str">
            <v>NANO TIAGRA/SORA 18V 52 SVART</v>
          </cell>
        </row>
        <row r="11579">
          <cell r="A11579" t="str">
            <v>Y3C6085201</v>
          </cell>
          <cell r="B11579" t="str">
            <v>NANO TIAGRA/SORA 18V 52 SVART</v>
          </cell>
        </row>
        <row r="11580">
          <cell r="A11580" t="str">
            <v>Y3C6806101</v>
          </cell>
          <cell r="B11580" t="str">
            <v>DECA ALU 105/TIA 20V 61 SILVER</v>
          </cell>
        </row>
        <row r="11581">
          <cell r="A11581" t="str">
            <v>Y3C6806101</v>
          </cell>
          <cell r="B11581" t="str">
            <v>DECA ALU 105/TIA 20V 61 SILVER</v>
          </cell>
        </row>
        <row r="11582">
          <cell r="A11582" t="str">
            <v>Y3C6806101</v>
          </cell>
          <cell r="B11582" t="str">
            <v>DECA ALU 105/TIA 20V 61 SILVER</v>
          </cell>
        </row>
        <row r="11583">
          <cell r="A11583" t="str">
            <v>Y3C6805801</v>
          </cell>
          <cell r="B11583" t="str">
            <v>DECA ALU 105/TIA 20V 58 SILVER</v>
          </cell>
        </row>
        <row r="11584">
          <cell r="A11584" t="str">
            <v>Y3C6805801</v>
          </cell>
          <cell r="B11584" t="str">
            <v>DECA ALU 105/TIA 20V 58 SILVER</v>
          </cell>
        </row>
        <row r="11585">
          <cell r="A11585" t="str">
            <v>Y3C6805801</v>
          </cell>
          <cell r="B11585" t="str">
            <v>DECA ALU 105/TIA 20V 58 SILVER</v>
          </cell>
        </row>
        <row r="11586">
          <cell r="A11586" t="str">
            <v>Y3C6805501</v>
          </cell>
          <cell r="B11586" t="str">
            <v>DECA ALU 105/TIA 20V 55 SILVER</v>
          </cell>
        </row>
        <row r="11587">
          <cell r="A11587" t="str">
            <v>Y3C6805501</v>
          </cell>
          <cell r="B11587" t="str">
            <v>DECA ALU 105/TIA 20V 55 SILVER</v>
          </cell>
        </row>
        <row r="11588">
          <cell r="A11588" t="str">
            <v>Y3C6805501</v>
          </cell>
          <cell r="B11588" t="str">
            <v>DECA ALU 105/TIA 20V 55 SILVER</v>
          </cell>
        </row>
        <row r="11589">
          <cell r="A11589" t="str">
            <v>Y3C6805201</v>
          </cell>
          <cell r="B11589" t="str">
            <v>DECA ALU 105/TIA 20V 52 SILVER</v>
          </cell>
        </row>
        <row r="11590">
          <cell r="A11590" t="str">
            <v>Y3C6805201</v>
          </cell>
          <cell r="B11590" t="str">
            <v>DECA ALU 105/TIA 20V 52 SILVER</v>
          </cell>
        </row>
        <row r="11591">
          <cell r="A11591" t="str">
            <v>Y3C6805201</v>
          </cell>
          <cell r="B11591" t="str">
            <v>DECA ALU 105/TIA 20V 52 SILVER</v>
          </cell>
        </row>
        <row r="11592">
          <cell r="A11592" t="str">
            <v>Y3C6705101</v>
          </cell>
          <cell r="B11592" t="str">
            <v>GIGA DAM 105/TIAGR 20V 51 VII</v>
          </cell>
        </row>
        <row r="11593">
          <cell r="A11593" t="str">
            <v>Y3C6705101</v>
          </cell>
          <cell r="B11593" t="str">
            <v>GIGA DAM 105/TIAGR 20V 51 VII</v>
          </cell>
        </row>
        <row r="11594">
          <cell r="A11594" t="str">
            <v>Y3C6705101</v>
          </cell>
          <cell r="B11594" t="str">
            <v>GIGA DAM 105/TIAGR 20V 51 VII</v>
          </cell>
        </row>
        <row r="11595">
          <cell r="A11595" t="str">
            <v>Y3C6704801</v>
          </cell>
          <cell r="B11595" t="str">
            <v>GIGA DAM 105/TIAGR 20V 48 VII</v>
          </cell>
        </row>
        <row r="11596">
          <cell r="A11596" t="str">
            <v>Y3C6704801</v>
          </cell>
          <cell r="B11596" t="str">
            <v>GIGA DAM 105/TIAGR 20V 48 VII</v>
          </cell>
        </row>
        <row r="11597">
          <cell r="A11597" t="str">
            <v>Y3C6704801</v>
          </cell>
          <cell r="B11597" t="str">
            <v>GIGA DAM 105/TIAGR 20V 48 VII</v>
          </cell>
        </row>
        <row r="11598">
          <cell r="A11598" t="str">
            <v>Y3C6605701</v>
          </cell>
          <cell r="B11598" t="str">
            <v>GIGA 105/TIAGRA 20V 57 SVART</v>
          </cell>
        </row>
        <row r="11599">
          <cell r="A11599" t="str">
            <v>Y3C6605701</v>
          </cell>
          <cell r="B11599" t="str">
            <v>GIGA 105/TIAGRA 20V 57 SVART</v>
          </cell>
        </row>
        <row r="11600">
          <cell r="A11600" t="str">
            <v>Y3C6605701</v>
          </cell>
          <cell r="B11600" t="str">
            <v>GIGA 105/TIAGRA 20V 57 SVART</v>
          </cell>
        </row>
        <row r="11601">
          <cell r="A11601" t="str">
            <v>Y3C6606001</v>
          </cell>
          <cell r="B11601" t="str">
            <v>GIGA 105/TIAGRA 20V 60 SVART</v>
          </cell>
        </row>
        <row r="11602">
          <cell r="A11602" t="str">
            <v>Y3C6606001</v>
          </cell>
          <cell r="B11602" t="str">
            <v>GIGA 105/TIAGRA 20V 60 SVART</v>
          </cell>
        </row>
        <row r="11603">
          <cell r="A11603" t="str">
            <v>Y3C6606001</v>
          </cell>
          <cell r="B11603" t="str">
            <v>GIGA 105/TIAGRA 20V 60 SVART</v>
          </cell>
        </row>
        <row r="11604">
          <cell r="A11604" t="str">
            <v>Y3C6605401</v>
          </cell>
          <cell r="B11604" t="str">
            <v>GIGA 105/TIAGRA 20V 54 SVART</v>
          </cell>
        </row>
        <row r="11605">
          <cell r="A11605" t="str">
            <v>Y3C6605401</v>
          </cell>
          <cell r="B11605" t="str">
            <v>GIGA 105/TIAGRA 20V 54 SVART</v>
          </cell>
        </row>
        <row r="11606">
          <cell r="A11606" t="str">
            <v>Y3C6605401</v>
          </cell>
          <cell r="B11606" t="str">
            <v>GIGA 105/TIAGRA 20V 54 SVART</v>
          </cell>
        </row>
        <row r="11607">
          <cell r="A11607" t="str">
            <v>Y3C6605101</v>
          </cell>
          <cell r="B11607" t="str">
            <v>GIGA 105/TIAGRA 20V 51 SVART</v>
          </cell>
        </row>
        <row r="11608">
          <cell r="A11608" t="str">
            <v>Y3C6605101</v>
          </cell>
          <cell r="B11608" t="str">
            <v>GIGA 105/TIAGRA 20V 51 SVART</v>
          </cell>
        </row>
        <row r="11609">
          <cell r="A11609" t="str">
            <v>Y3C6605101</v>
          </cell>
          <cell r="B11609" t="str">
            <v>GIGA 105/TIAGRA 20V 51 SVART</v>
          </cell>
        </row>
        <row r="11610">
          <cell r="A11610" t="str">
            <v>Y3C6206001</v>
          </cell>
          <cell r="B11610" t="str">
            <v>TERA CARBON ULTEGRA 20V 60 GRÅ</v>
          </cell>
        </row>
        <row r="11611">
          <cell r="A11611" t="str">
            <v>Y3C6206001</v>
          </cell>
          <cell r="B11611" t="str">
            <v>TERA CARBON ULTEGRA 20V 60 GRÅ</v>
          </cell>
        </row>
        <row r="11612">
          <cell r="A11612" t="str">
            <v>Y3C6206001</v>
          </cell>
          <cell r="B11612" t="str">
            <v>TERA CARBON ULTEGRA 20V 60 GRÅ</v>
          </cell>
        </row>
        <row r="11613">
          <cell r="A11613" t="str">
            <v>Y3G8C12101</v>
          </cell>
          <cell r="B11613" t="str">
            <v>$ DEFINITIVE DRIVER MATT GRÅ</v>
          </cell>
        </row>
        <row r="11614">
          <cell r="A11614" t="str">
            <v>Y3G8C12101</v>
          </cell>
          <cell r="B11614" t="str">
            <v>$ DEFINITIVE DRIVER MATT GRÅ</v>
          </cell>
        </row>
        <row r="11615">
          <cell r="A11615" t="str">
            <v>Y3G8C12101</v>
          </cell>
          <cell r="B11615" t="str">
            <v>$ DEFINITIVE DRIVER MATT GRÅ</v>
          </cell>
        </row>
        <row r="11616">
          <cell r="A11616" t="str">
            <v>Y3G8412401</v>
          </cell>
          <cell r="B11616" t="str">
            <v>DEFINITIVE EXPERT RACE ALU 20</v>
          </cell>
        </row>
        <row r="11617">
          <cell r="A11617" t="str">
            <v>Y3G8412401</v>
          </cell>
          <cell r="B11617" t="str">
            <v>DEFINITIVE EXPERT RACE ALU 20</v>
          </cell>
        </row>
        <row r="11618">
          <cell r="A11618" t="str">
            <v>Y3G8412401</v>
          </cell>
          <cell r="B11618" t="str">
            <v>DEFINITIVE EXPERT RACE ALU 20</v>
          </cell>
        </row>
        <row r="11619">
          <cell r="A11619" t="str">
            <v>Y3G8612501</v>
          </cell>
          <cell r="B11619" t="str">
            <v>$ DEFINITIVE PRO RACE ALU</v>
          </cell>
        </row>
        <row r="11620">
          <cell r="A11620" t="str">
            <v>Y3G8612501</v>
          </cell>
          <cell r="B11620" t="str">
            <v>$ DEFINITIVE PRO RACE ALU</v>
          </cell>
        </row>
        <row r="11621">
          <cell r="A11621" t="str">
            <v>Y3G8612501</v>
          </cell>
          <cell r="B11621" t="str">
            <v>$ DEFINITIVE PRO RACE ALU</v>
          </cell>
        </row>
        <row r="11622">
          <cell r="A11622" t="str">
            <v>Y3G8B12101</v>
          </cell>
          <cell r="B11622" t="str">
            <v>$ DEFINITIVE STRIKE MATT SV</v>
          </cell>
        </row>
        <row r="11623">
          <cell r="A11623" t="str">
            <v>Y3G8B12101</v>
          </cell>
          <cell r="B11623" t="str">
            <v>$ DEFINITIVE STRIKE MATT SV</v>
          </cell>
        </row>
        <row r="11624">
          <cell r="A11624" t="str">
            <v>Y3G8B12101</v>
          </cell>
          <cell r="B11624" t="str">
            <v>$ DEFINITIVE STRIKE MATT SV</v>
          </cell>
        </row>
        <row r="11625">
          <cell r="A11625" t="str">
            <v>Y3G8A12601</v>
          </cell>
          <cell r="B11625" t="str">
            <v>$ DEFINITIVE RUSTY MATT RÖD</v>
          </cell>
        </row>
        <row r="11626">
          <cell r="A11626" t="str">
            <v>Y3G8A12601</v>
          </cell>
          <cell r="B11626" t="str">
            <v>$ DEFINITIVE RUSTY MATT RÖD</v>
          </cell>
        </row>
        <row r="11627">
          <cell r="A11627" t="str">
            <v>Y3G8A12601</v>
          </cell>
          <cell r="B11627" t="str">
            <v>$ DEFINITIVE RUSTY MATT RÖD</v>
          </cell>
        </row>
        <row r="11628">
          <cell r="A11628" t="str">
            <v>Y3G8D12601</v>
          </cell>
          <cell r="B11628" t="str">
            <v>DEFINITIVE SPYDER VIT HI</v>
          </cell>
        </row>
        <row r="11629">
          <cell r="A11629" t="str">
            <v>Y3G8D12601</v>
          </cell>
          <cell r="B11629" t="str">
            <v>DEFINITIVE SPYDER VIT HI</v>
          </cell>
        </row>
        <row r="11630">
          <cell r="A11630" t="str">
            <v>Y3G8D12601</v>
          </cell>
          <cell r="B11630" t="str">
            <v>DEFINITIVE SPYDER VIT HI</v>
          </cell>
        </row>
        <row r="11631">
          <cell r="A11631" t="str">
            <v>YEM9735105</v>
          </cell>
          <cell r="B11631" t="str">
            <v>KRISTINA 3V D 51 GRÖN KORG</v>
          </cell>
        </row>
        <row r="11632">
          <cell r="A11632" t="str">
            <v>YEM9735105</v>
          </cell>
          <cell r="B11632" t="str">
            <v>KRISTINA 3V D 51 GRÖN KORG</v>
          </cell>
        </row>
        <row r="11633">
          <cell r="A11633" t="str">
            <v>YEM9735105</v>
          </cell>
          <cell r="B11633" t="str">
            <v>KRISTINA 3V D 51 GRÖN KORG</v>
          </cell>
        </row>
        <row r="11634">
          <cell r="A11634" t="str">
            <v>YEM9735106</v>
          </cell>
          <cell r="B11634" t="str">
            <v>KRISTINA 3V D 51 LILA KORG</v>
          </cell>
        </row>
        <row r="11635">
          <cell r="A11635" t="str">
            <v>YEM9735106</v>
          </cell>
          <cell r="B11635" t="str">
            <v>KRISTINA 3V D 51 LILA KORG</v>
          </cell>
        </row>
        <row r="11636">
          <cell r="A11636" t="str">
            <v>YEM9735106</v>
          </cell>
          <cell r="B11636" t="str">
            <v>KRISTINA 3V D 51 LILA KORG</v>
          </cell>
        </row>
        <row r="11637">
          <cell r="A11637" t="str">
            <v>YEM9775106</v>
          </cell>
          <cell r="B11637" t="str">
            <v>MARGARETA SHIM7 PUMPO KORG</v>
          </cell>
        </row>
        <row r="11638">
          <cell r="A11638" t="str">
            <v>YEM9775106</v>
          </cell>
          <cell r="B11638" t="str">
            <v>MARGARETA SHIM7 PUMPO KORG</v>
          </cell>
        </row>
        <row r="11639">
          <cell r="A11639" t="str">
            <v>YEM9775106</v>
          </cell>
          <cell r="B11639" t="str">
            <v>MARGARETA SHIM7 PUMPO KORG</v>
          </cell>
        </row>
        <row r="11640">
          <cell r="A11640" t="str">
            <v>YEM9775107</v>
          </cell>
          <cell r="B11640" t="str">
            <v>MARGARETA 7V 51 SVART KORG</v>
          </cell>
        </row>
        <row r="11641">
          <cell r="A11641" t="str">
            <v>YEM9775107</v>
          </cell>
          <cell r="B11641" t="str">
            <v>MARGARETA 7V 51 SVART KORG</v>
          </cell>
        </row>
        <row r="11642">
          <cell r="A11642" t="str">
            <v>YEM9775107</v>
          </cell>
          <cell r="B11642" t="str">
            <v>MARGARETA 7V 51 SVART KORG</v>
          </cell>
        </row>
        <row r="11643">
          <cell r="A11643" t="str">
            <v>YEM5934705</v>
          </cell>
          <cell r="B11643" t="str">
            <v>EMMA 3V D 26" LJUSBLÅ KORG</v>
          </cell>
        </row>
        <row r="11644">
          <cell r="A11644" t="str">
            <v>YEM5934705</v>
          </cell>
          <cell r="B11644" t="str">
            <v>EMMA 3V D 26" LJUSBLÅ KORG</v>
          </cell>
        </row>
        <row r="11645">
          <cell r="A11645" t="str">
            <v>YEM5934705</v>
          </cell>
          <cell r="B11645" t="str">
            <v>EMMA 3V D 26" LJUSBLÅ KORG</v>
          </cell>
        </row>
        <row r="11646">
          <cell r="A11646" t="str">
            <v>YEM5934706</v>
          </cell>
          <cell r="B11646" t="str">
            <v>EMMA 3V D 26" SVART KORG</v>
          </cell>
        </row>
        <row r="11647">
          <cell r="A11647" t="str">
            <v>YEM5934706</v>
          </cell>
          <cell r="B11647" t="str">
            <v>EMMA 3V D 26" SVART KORG</v>
          </cell>
        </row>
        <row r="11648">
          <cell r="A11648" t="str">
            <v>YEM5934706</v>
          </cell>
          <cell r="B11648" t="str">
            <v>EMMA 3V D 26" SVART KORG</v>
          </cell>
        </row>
        <row r="11649">
          <cell r="A11649" t="str">
            <v>YEM2275503</v>
          </cell>
          <cell r="B11649" t="str">
            <v>THOR 7V H 55 MÖRKBLÅ</v>
          </cell>
        </row>
        <row r="11650">
          <cell r="A11650" t="str">
            <v>YEM2275503</v>
          </cell>
          <cell r="B11650" t="str">
            <v>THOR 7V H 55 MÖRKBLÅ</v>
          </cell>
        </row>
        <row r="11651">
          <cell r="A11651" t="str">
            <v>YEM2275503</v>
          </cell>
          <cell r="B11651" t="str">
            <v>THOR 7V H 55 MÖRKBLÅ</v>
          </cell>
        </row>
        <row r="11652">
          <cell r="A11652" t="str">
            <v>YEM2275903</v>
          </cell>
          <cell r="B11652" t="str">
            <v>THOR 7V H 59 MÖRKBLÅ</v>
          </cell>
        </row>
        <row r="11653">
          <cell r="A11653" t="str">
            <v>YEM2275903</v>
          </cell>
          <cell r="B11653" t="str">
            <v>THOR 7V H 59 MÖRKBLÅ</v>
          </cell>
        </row>
        <row r="11654">
          <cell r="A11654" t="str">
            <v>YEM2275903</v>
          </cell>
          <cell r="B11654" t="str">
            <v>THOR 7V H 59 MÖRKBLÅ</v>
          </cell>
        </row>
        <row r="11655">
          <cell r="A11655" t="str">
            <v>YEM2235504</v>
          </cell>
          <cell r="B11655" t="str">
            <v>KARL 3V H 55 SVART</v>
          </cell>
        </row>
        <row r="11656">
          <cell r="A11656" t="str">
            <v>YEM2235504</v>
          </cell>
          <cell r="B11656" t="str">
            <v>KARL 3V H 55 SVART</v>
          </cell>
        </row>
        <row r="11657">
          <cell r="A11657" t="str">
            <v>YEM2235504</v>
          </cell>
          <cell r="B11657" t="str">
            <v>KARL 3V H 55 SVART</v>
          </cell>
        </row>
        <row r="11658">
          <cell r="A11658" t="str">
            <v>YEM2235904</v>
          </cell>
          <cell r="B11658" t="str">
            <v>KARL 3V H 59 SVART</v>
          </cell>
        </row>
        <row r="11659">
          <cell r="A11659" t="str">
            <v>YEM2235904</v>
          </cell>
          <cell r="B11659" t="str">
            <v>KARL 3V H 59 SVART</v>
          </cell>
        </row>
        <row r="11660">
          <cell r="A11660" t="str">
            <v>YEM2235904</v>
          </cell>
          <cell r="B11660" t="str">
            <v>KARL 3V H 59 SVART</v>
          </cell>
        </row>
        <row r="11661">
          <cell r="A11661" t="str">
            <v>Y3C6705301</v>
          </cell>
          <cell r="B11661" t="str">
            <v>GIGA DAM 105/TIAGR 20V 53 VI</v>
          </cell>
        </row>
        <row r="11662">
          <cell r="A11662" t="str">
            <v>Y3C6705301</v>
          </cell>
          <cell r="B11662" t="str">
            <v>GIGA DAM 105/TIAGR 20V 53 VI</v>
          </cell>
        </row>
        <row r="11663">
          <cell r="A11663" t="str">
            <v>Y3C6705301</v>
          </cell>
          <cell r="B11663" t="str">
            <v>GIGA DAM 105/TIAGR 20V 53 VI</v>
          </cell>
        </row>
        <row r="11664">
          <cell r="A11664" t="str">
            <v>Y3C3445101</v>
          </cell>
          <cell r="B11664" t="str">
            <v>HELAG DEORE 24V 51 SILVER/SVAR</v>
          </cell>
        </row>
        <row r="11665">
          <cell r="A11665" t="str">
            <v>Y3C3445101</v>
          </cell>
          <cell r="B11665" t="str">
            <v>HELAG DEORE 24V 51 SILVER/SVAR</v>
          </cell>
        </row>
        <row r="11666">
          <cell r="A11666" t="str">
            <v>Y3C3445101</v>
          </cell>
          <cell r="B11666" t="str">
            <v>HELAG DEORE 24V 51 SILVER/SVAR</v>
          </cell>
        </row>
        <row r="11667">
          <cell r="A11667" t="str">
            <v>Y3C3445501</v>
          </cell>
          <cell r="B11667" t="str">
            <v>HELAG DEORE 24V 55 SILVER/SVAR</v>
          </cell>
        </row>
        <row r="11668">
          <cell r="A11668" t="str">
            <v>Y3C3445501</v>
          </cell>
          <cell r="B11668" t="str">
            <v>HELAG DEORE 24V 55 SILVER/SVAR</v>
          </cell>
        </row>
        <row r="11669">
          <cell r="A11669" t="str">
            <v>Y3C3445501</v>
          </cell>
          <cell r="B11669" t="str">
            <v>HELAG DEORE 24V 55 SILVER/SVAR</v>
          </cell>
        </row>
        <row r="11670">
          <cell r="A11670" t="str">
            <v>Y3C3445901</v>
          </cell>
          <cell r="B11670" t="str">
            <v>HELAG DEORE 24V 51 SILVER/SVAR</v>
          </cell>
        </row>
        <row r="11671">
          <cell r="A11671" t="str">
            <v>Y3C3445901</v>
          </cell>
          <cell r="B11671" t="str">
            <v>HELAG DEORE 24V 51 SILVER/SVAR</v>
          </cell>
        </row>
        <row r="11672">
          <cell r="A11672" t="str">
            <v>Y3C3445901</v>
          </cell>
          <cell r="B11672" t="str">
            <v>HELAG DEORE 24V 51 SILVER/SVAR</v>
          </cell>
        </row>
        <row r="11673">
          <cell r="A11673" t="str">
            <v>Y3C3544701</v>
          </cell>
          <cell r="B11673" t="str">
            <v>ANARIS DEORE 24V 47 SILVER/SVA</v>
          </cell>
        </row>
        <row r="11674">
          <cell r="A11674" t="str">
            <v>Y3C3544701</v>
          </cell>
          <cell r="B11674" t="str">
            <v>ANARIS DEORE 24V 47 SILVER/SVA</v>
          </cell>
        </row>
        <row r="11675">
          <cell r="A11675" t="str">
            <v>Y3C3544701</v>
          </cell>
          <cell r="B11675" t="str">
            <v>ANARIS DEORE 24V 47 SILVER/SVA</v>
          </cell>
        </row>
        <row r="11676">
          <cell r="A11676" t="str">
            <v>Y3C3545101</v>
          </cell>
          <cell r="B11676" t="str">
            <v>ANARIS DEORE 24V 51 SILVER/SVA</v>
          </cell>
        </row>
        <row r="11677">
          <cell r="A11677" t="str">
            <v>Y3C3545101</v>
          </cell>
          <cell r="B11677" t="str">
            <v>ANARIS DEORE 24V 51 SILVER/SVA</v>
          </cell>
        </row>
        <row r="11678">
          <cell r="A11678" t="str">
            <v>Y3C3545101</v>
          </cell>
          <cell r="B11678" t="str">
            <v>ANARIS DEORE 24V 51 SILVER/SVA</v>
          </cell>
        </row>
        <row r="11679">
          <cell r="A11679" t="str">
            <v>Y3C3645101</v>
          </cell>
          <cell r="B11679" t="str">
            <v>STARREN 364 24V H 51 BRUN/SVAR</v>
          </cell>
        </row>
        <row r="11680">
          <cell r="A11680" t="str">
            <v>Y3C3645101</v>
          </cell>
          <cell r="B11680" t="str">
            <v>STARREN 364 24V H 51 BRUN/SVAR</v>
          </cell>
        </row>
        <row r="11681">
          <cell r="A11681" t="str">
            <v>Y3C3645101</v>
          </cell>
          <cell r="B11681" t="str">
            <v>STARREN 364 24V H 51 BRUN/SVAR</v>
          </cell>
        </row>
        <row r="11682">
          <cell r="A11682" t="str">
            <v>Y3C3645501</v>
          </cell>
          <cell r="B11682" t="str">
            <v>STARREN 364 24V H 55 BRUN/SVAR</v>
          </cell>
        </row>
        <row r="11683">
          <cell r="A11683" t="str">
            <v>Y3C3645501</v>
          </cell>
          <cell r="B11683" t="str">
            <v>STARREN 364 24V H 55 BRUN/SVAR</v>
          </cell>
        </row>
        <row r="11684">
          <cell r="A11684" t="str">
            <v>Y3C3645501</v>
          </cell>
          <cell r="B11684" t="str">
            <v>STARREN 364 24V H 55 BRUN/SVAR</v>
          </cell>
        </row>
        <row r="11685">
          <cell r="A11685" t="str">
            <v>Y3C3645901</v>
          </cell>
          <cell r="B11685" t="str">
            <v>STARREN 364 24V H 59CM BRUN/SV</v>
          </cell>
        </row>
        <row r="11686">
          <cell r="A11686" t="str">
            <v>Y3C3645901</v>
          </cell>
          <cell r="B11686" t="str">
            <v>STARREN 364 24V H 59CM BRUN/SV</v>
          </cell>
        </row>
        <row r="11687">
          <cell r="A11687" t="str">
            <v>Y3C3645901</v>
          </cell>
          <cell r="B11687" t="str">
            <v>STARREN 364 24V H 59CM BRUN/SV</v>
          </cell>
        </row>
        <row r="11688">
          <cell r="A11688" t="str">
            <v>Y3C3645102</v>
          </cell>
          <cell r="B11688" t="str">
            <v>STARREN+ 364 24V H 51 SVA/GRÅ</v>
          </cell>
        </row>
        <row r="11689">
          <cell r="A11689" t="str">
            <v>Y3C3645102</v>
          </cell>
          <cell r="B11689" t="str">
            <v>STARREN+ 364 24V H 51 SVA/GRÅ</v>
          </cell>
        </row>
        <row r="11690">
          <cell r="A11690" t="str">
            <v>Y3C3645102</v>
          </cell>
          <cell r="B11690" t="str">
            <v>STARREN+ 364 24V H 51 SVA/GRÅ</v>
          </cell>
        </row>
        <row r="11691">
          <cell r="A11691" t="str">
            <v>Y3C3645502</v>
          </cell>
          <cell r="B11691" t="str">
            <v>STARREN+ 364 24V H 55 SVA/GRÅ</v>
          </cell>
        </row>
        <row r="11692">
          <cell r="A11692" t="str">
            <v>Y3C3645502</v>
          </cell>
          <cell r="B11692" t="str">
            <v>STARREN+ 364 24V H 55 SVA/GRÅ</v>
          </cell>
        </row>
        <row r="11693">
          <cell r="A11693" t="str">
            <v>Y3C3645502</v>
          </cell>
          <cell r="B11693" t="str">
            <v>STARREN+ 364 24V H 55 SVA/GRÅ</v>
          </cell>
        </row>
        <row r="11694">
          <cell r="A11694" t="str">
            <v>Y3C3645902</v>
          </cell>
          <cell r="B11694" t="str">
            <v>STARREN+ 364 24V H 59 SVA/GRÅ</v>
          </cell>
        </row>
        <row r="11695">
          <cell r="A11695" t="str">
            <v>Y3C3645902</v>
          </cell>
          <cell r="B11695" t="str">
            <v>STARREN+ 364 24V H 59 SVA/GRÅ</v>
          </cell>
        </row>
        <row r="11696">
          <cell r="A11696" t="str">
            <v>Y3C3645902</v>
          </cell>
          <cell r="B11696" t="str">
            <v>STARREN+ 364 24V H 59 SVA/GRÅ</v>
          </cell>
        </row>
        <row r="11697">
          <cell r="A11697" t="str">
            <v>Y3C3744701</v>
          </cell>
          <cell r="B11697" t="str">
            <v>ÅKULLA 374 24V D 47 BRUN MATT</v>
          </cell>
        </row>
        <row r="11698">
          <cell r="A11698" t="str">
            <v>Y3C3744701</v>
          </cell>
          <cell r="B11698" t="str">
            <v>ÅKULLA 374 24V D 47 BRUN MATT</v>
          </cell>
        </row>
        <row r="11699">
          <cell r="A11699" t="str">
            <v>Y3C3744701</v>
          </cell>
          <cell r="B11699" t="str">
            <v>ÅKULLA 374 24V D 47 BRUN MATT</v>
          </cell>
        </row>
        <row r="11700">
          <cell r="A11700" t="str">
            <v>Y3C3744702</v>
          </cell>
          <cell r="B11700" t="str">
            <v>ÅKULLA+ 374 24V D 47 SVA/GRÅ</v>
          </cell>
        </row>
        <row r="11701">
          <cell r="A11701" t="str">
            <v>Y3C3744702</v>
          </cell>
          <cell r="B11701" t="str">
            <v>ÅKULLA+ 374 24V D 47 SVA/GRÅ</v>
          </cell>
        </row>
        <row r="11702">
          <cell r="A11702" t="str">
            <v>Y3C3744702</v>
          </cell>
          <cell r="B11702" t="str">
            <v>ÅKULLA+ 374 24V D 47 SVA/GRÅ</v>
          </cell>
        </row>
        <row r="11703">
          <cell r="A11703" t="str">
            <v>Y3C3745101</v>
          </cell>
          <cell r="B11703" t="str">
            <v>ÅKULLA 374 24V D 51 BRUN MATT</v>
          </cell>
        </row>
        <row r="11704">
          <cell r="A11704" t="str">
            <v>Y3C3745101</v>
          </cell>
          <cell r="B11704" t="str">
            <v>ÅKULLA 374 24V D 51 BRUN MATT</v>
          </cell>
        </row>
        <row r="11705">
          <cell r="A11705" t="str">
            <v>Y3C3745101</v>
          </cell>
          <cell r="B11705" t="str">
            <v>ÅKULLA 374 24V D 51 BRUN MATT</v>
          </cell>
        </row>
        <row r="11706">
          <cell r="A11706" t="str">
            <v>Y3C3745102</v>
          </cell>
          <cell r="B11706" t="str">
            <v>ÅKULLA+ 374 24V D 51 SVA/GRÅ</v>
          </cell>
        </row>
        <row r="11707">
          <cell r="A11707" t="str">
            <v>Y3C3745102</v>
          </cell>
          <cell r="B11707" t="str">
            <v>ÅKULLA+ 374 24V D 51 SVA/GRÅ</v>
          </cell>
        </row>
        <row r="11708">
          <cell r="A11708" t="str">
            <v>Y3C3745102</v>
          </cell>
          <cell r="B11708" t="str">
            <v>ÅKULLA+ 374 24V D 51 SVA/GRÅ</v>
          </cell>
        </row>
        <row r="11709">
          <cell r="A11709" t="str">
            <v>Y3C3745501</v>
          </cell>
          <cell r="B11709" t="str">
            <v>ÅKULLA 374 24V D 55 CM BRUN MA</v>
          </cell>
        </row>
        <row r="11710">
          <cell r="A11710" t="str">
            <v>Y3C3745501</v>
          </cell>
          <cell r="B11710" t="str">
            <v>ÅKULLA 374 24V D 55 CM BRUN MA</v>
          </cell>
        </row>
        <row r="11711">
          <cell r="A11711" t="str">
            <v>Y3C3745501</v>
          </cell>
          <cell r="B11711" t="str">
            <v>ÅKULLA 374 24V D 55 CM BRUN MA</v>
          </cell>
        </row>
        <row r="11712">
          <cell r="A11712" t="str">
            <v>Y3C3745502</v>
          </cell>
          <cell r="B11712" t="str">
            <v>ÅKULLA+ 374 24V D 55 SVA/GRÅ</v>
          </cell>
        </row>
        <row r="11713">
          <cell r="A11713" t="str">
            <v>Y3C3745502</v>
          </cell>
          <cell r="B11713" t="str">
            <v>ÅKULLA+ 374 24V D 55 SVA/GRÅ</v>
          </cell>
        </row>
        <row r="11714">
          <cell r="A11714" t="str">
            <v>Y3C3745502</v>
          </cell>
          <cell r="B11714" t="str">
            <v>ÅKULLA+ 374 24V D 55 SVA/GRÅ</v>
          </cell>
        </row>
        <row r="11715">
          <cell r="A11715" t="str">
            <v>Y3C3845101</v>
          </cell>
          <cell r="B11715" t="str">
            <v>ÄNGSÖ 384 51 CM HERR SILV/SVAR</v>
          </cell>
        </row>
        <row r="11716">
          <cell r="A11716" t="str">
            <v>Y3C3845101</v>
          </cell>
          <cell r="B11716" t="str">
            <v>ÄNGSÖ 384 51 CM HERR SILV/SVAR</v>
          </cell>
        </row>
        <row r="11717">
          <cell r="A11717" t="str">
            <v>Y3C3845101</v>
          </cell>
          <cell r="B11717" t="str">
            <v>ÄNGSÖ 384 51 CM HERR SILV/SVAR</v>
          </cell>
        </row>
        <row r="11718">
          <cell r="A11718" t="str">
            <v>Y3C3845501</v>
          </cell>
          <cell r="B11718" t="str">
            <v>ÄNGSÖ 384 55 CM H SILV/SVAR</v>
          </cell>
        </row>
        <row r="11719">
          <cell r="A11719" t="str">
            <v>Y3C3845501</v>
          </cell>
          <cell r="B11719" t="str">
            <v>ÄNGSÖ 384 55 CM H SILV/SVAR</v>
          </cell>
        </row>
        <row r="11720">
          <cell r="A11720" t="str">
            <v>Y3C3845501</v>
          </cell>
          <cell r="B11720" t="str">
            <v>ÄNGSÖ 384 55 CM H SILV/SVAR</v>
          </cell>
        </row>
        <row r="11721">
          <cell r="A11721" t="str">
            <v>Y3C3845901</v>
          </cell>
          <cell r="B11721" t="str">
            <v>ÄNGSÖ 384 59 CM HERR SILV/SVAR</v>
          </cell>
        </row>
        <row r="11722">
          <cell r="A11722" t="str">
            <v>Y3C3845901</v>
          </cell>
          <cell r="B11722" t="str">
            <v>ÄNGSÖ 384 59 CM HERR SILV/SVAR</v>
          </cell>
        </row>
        <row r="11723">
          <cell r="A11723" t="str">
            <v>Y3C3845901</v>
          </cell>
          <cell r="B11723" t="str">
            <v>ÄNGSÖ 384 59 CM HERR SILV/SVAR</v>
          </cell>
        </row>
        <row r="11724">
          <cell r="A11724" t="str">
            <v>Y3C3944701</v>
          </cell>
          <cell r="B11724" t="str">
            <v>TORNE 394 47 CM DAM VIT/SVART</v>
          </cell>
        </row>
        <row r="11725">
          <cell r="A11725" t="str">
            <v>Y3C3944701</v>
          </cell>
          <cell r="B11725" t="str">
            <v>TORNE 394 47 CM DAM VIT/SVART</v>
          </cell>
        </row>
        <row r="11726">
          <cell r="A11726" t="str">
            <v>Y3C3944701</v>
          </cell>
          <cell r="B11726" t="str">
            <v>TORNE 394 47 CM DAM VIT/SVART</v>
          </cell>
        </row>
        <row r="11727">
          <cell r="A11727" t="str">
            <v>Y3C3945101</v>
          </cell>
          <cell r="B11727" t="str">
            <v>TORNE 394 51 CM DAM VIT/SVART</v>
          </cell>
        </row>
        <row r="11728">
          <cell r="A11728" t="str">
            <v>Y3C3945101</v>
          </cell>
          <cell r="B11728" t="str">
            <v>TORNE 394 51 CM DAM VIT/SVART</v>
          </cell>
        </row>
        <row r="11729">
          <cell r="A11729" t="str">
            <v>Y3C3945101</v>
          </cell>
          <cell r="B11729" t="str">
            <v>TORNE 394 51 CM DAM VIT/SVART</v>
          </cell>
        </row>
        <row r="11730">
          <cell r="A11730" t="str">
            <v>Y3C3045101</v>
          </cell>
          <cell r="B11730" t="str">
            <v>ATTO 24V 51 MEK DISK BRUN</v>
          </cell>
        </row>
        <row r="11731">
          <cell r="A11731" t="str">
            <v>Y3C3045101</v>
          </cell>
          <cell r="B11731" t="str">
            <v>ATTO 24V 51 MEK DISK BRUN</v>
          </cell>
        </row>
        <row r="11732">
          <cell r="A11732" t="str">
            <v>Y3C3045101</v>
          </cell>
          <cell r="B11732" t="str">
            <v>ATTO 24V 51 MEK DISK BRUN</v>
          </cell>
        </row>
        <row r="11733">
          <cell r="A11733" t="str">
            <v>Y3C3045102</v>
          </cell>
          <cell r="B11733" t="str">
            <v>ATTO+ HERR 24V 51 CM  SVART</v>
          </cell>
        </row>
        <row r="11734">
          <cell r="A11734" t="str">
            <v>Y3C3045102</v>
          </cell>
          <cell r="B11734" t="str">
            <v>ATTO+ HERR 24V 51 CM  SVART</v>
          </cell>
        </row>
        <row r="11735">
          <cell r="A11735" t="str">
            <v>Y3C3045102</v>
          </cell>
          <cell r="B11735" t="str">
            <v>ATTO+ HERR 24V 51 CM  SVART</v>
          </cell>
        </row>
        <row r="11736">
          <cell r="A11736" t="str">
            <v>Y3C3045501</v>
          </cell>
          <cell r="B11736" t="str">
            <v>ATTO 24V 55 MEK DISK BRUN</v>
          </cell>
        </row>
        <row r="11737">
          <cell r="A11737" t="str">
            <v>Y3C3045501</v>
          </cell>
          <cell r="B11737" t="str">
            <v>ATTO 24V 55 MEK DISK BRUN</v>
          </cell>
        </row>
        <row r="11738">
          <cell r="A11738" t="str">
            <v>Y3C3045501</v>
          </cell>
          <cell r="B11738" t="str">
            <v>ATTO 24V 55 MEK DISK BRUN</v>
          </cell>
        </row>
        <row r="11739">
          <cell r="A11739" t="str">
            <v>Y3C3045502</v>
          </cell>
          <cell r="B11739" t="str">
            <v>ATTO+ 24V H 55 CM SVART</v>
          </cell>
        </row>
        <row r="11740">
          <cell r="A11740" t="str">
            <v>Y3C3045502</v>
          </cell>
          <cell r="B11740" t="str">
            <v>ATTO+ 24V H 55 CM SVART</v>
          </cell>
        </row>
        <row r="11741">
          <cell r="A11741" t="str">
            <v>Y3C3045502</v>
          </cell>
          <cell r="B11741" t="str">
            <v>ATTO+ 24V H 55 CM SVART</v>
          </cell>
        </row>
        <row r="11742">
          <cell r="A11742" t="str">
            <v>Y3C3045901</v>
          </cell>
          <cell r="B11742" t="str">
            <v>ATTO HERR 24V 59 CM BRUN</v>
          </cell>
        </row>
        <row r="11743">
          <cell r="A11743" t="str">
            <v>Y3C3045901</v>
          </cell>
          <cell r="B11743" t="str">
            <v>ATTO HERR 24V 59 CM BRUN</v>
          </cell>
        </row>
        <row r="11744">
          <cell r="A11744" t="str">
            <v>Y3C3045901</v>
          </cell>
          <cell r="B11744" t="str">
            <v>ATTO HERR 24V 59 CM BRUN</v>
          </cell>
        </row>
        <row r="11745">
          <cell r="A11745" t="str">
            <v>Y3C3045902</v>
          </cell>
          <cell r="B11745" t="str">
            <v>ATTO+ HERR 24V 59 CM SVART</v>
          </cell>
        </row>
        <row r="11746">
          <cell r="A11746" t="str">
            <v>Y3C3045902</v>
          </cell>
          <cell r="B11746" t="str">
            <v>ATTO+ HERR 24V 59 CM SVART</v>
          </cell>
        </row>
        <row r="11747">
          <cell r="A11747" t="str">
            <v>Y3C3045902</v>
          </cell>
          <cell r="B11747" t="str">
            <v>ATTO+ HERR 24V 59 CM SVART</v>
          </cell>
        </row>
        <row r="11748">
          <cell r="A11748" t="str">
            <v>Y3C3144701</v>
          </cell>
          <cell r="B11748" t="str">
            <v>FEMTO DAM 24V 47 CM BRUN</v>
          </cell>
        </row>
        <row r="11749">
          <cell r="A11749" t="str">
            <v>Y3C3144701</v>
          </cell>
          <cell r="B11749" t="str">
            <v>FEMTO DAM 24V 47 CM BRUN</v>
          </cell>
        </row>
        <row r="11750">
          <cell r="A11750" t="str">
            <v>Y3C3144701</v>
          </cell>
          <cell r="B11750" t="str">
            <v>FEMTO DAM 24V 47 CM BRUN</v>
          </cell>
        </row>
        <row r="11751">
          <cell r="A11751" t="str">
            <v>Y3C3144702</v>
          </cell>
          <cell r="B11751" t="str">
            <v>FEMTO+DAM  24V 47 CM SVART</v>
          </cell>
        </row>
        <row r="11752">
          <cell r="A11752" t="str">
            <v>Y3C3144702</v>
          </cell>
          <cell r="B11752" t="str">
            <v>FEMTO+DAM  24V 47 CM SVART</v>
          </cell>
        </row>
        <row r="11753">
          <cell r="A11753" t="str">
            <v>Y3C3144702</v>
          </cell>
          <cell r="B11753" t="str">
            <v>FEMTO+DAM  24V 47 CM SVART</v>
          </cell>
        </row>
        <row r="11754">
          <cell r="A11754" t="str">
            <v>Y3C3145101</v>
          </cell>
          <cell r="B11754" t="str">
            <v>FEMTO DAM 24V 51 CM BRUN</v>
          </cell>
        </row>
        <row r="11755">
          <cell r="A11755" t="str">
            <v>Y3C3145101</v>
          </cell>
          <cell r="B11755" t="str">
            <v>FEMTO DAM 24V 51 CM BRUN</v>
          </cell>
        </row>
        <row r="11756">
          <cell r="A11756" t="str">
            <v>Y3C3145101</v>
          </cell>
          <cell r="B11756" t="str">
            <v>FEMTO DAM 24V 51 CM BRUN</v>
          </cell>
        </row>
        <row r="11757">
          <cell r="A11757" t="str">
            <v>Y3C3145102</v>
          </cell>
          <cell r="B11757" t="str">
            <v>FEMTO+ 24V D 51 CM SVART</v>
          </cell>
        </row>
        <row r="11758">
          <cell r="A11758" t="str">
            <v>Y3C3145102</v>
          </cell>
          <cell r="B11758" t="str">
            <v>FEMTO+ 24V D 51 CM SVART</v>
          </cell>
        </row>
        <row r="11759">
          <cell r="A11759" t="str">
            <v>Y3C3145102</v>
          </cell>
          <cell r="B11759" t="str">
            <v>FEMTO+ 24V D 51 CM SVART</v>
          </cell>
        </row>
        <row r="11760">
          <cell r="A11760" t="str">
            <v>Y3C3145501</v>
          </cell>
          <cell r="B11760" t="str">
            <v>FEMTO DAM 24V 55 CM BRUN</v>
          </cell>
        </row>
        <row r="11761">
          <cell r="A11761" t="str">
            <v>Y3C3145501</v>
          </cell>
          <cell r="B11761" t="str">
            <v>FEMTO DAM 24V 55 CM BRUN</v>
          </cell>
        </row>
        <row r="11762">
          <cell r="A11762" t="str">
            <v>Y3C3145501</v>
          </cell>
          <cell r="B11762" t="str">
            <v>FEMTO DAM 24V 55 CM BRUN</v>
          </cell>
        </row>
        <row r="11763">
          <cell r="A11763" t="str">
            <v>Y3C3145502</v>
          </cell>
          <cell r="B11763" t="str">
            <v>FEMTO+DAM  24V 55 CM SVART</v>
          </cell>
        </row>
        <row r="11764">
          <cell r="A11764" t="str">
            <v>Y3C3145502</v>
          </cell>
          <cell r="B11764" t="str">
            <v>FEMTO+DAM  24V 55 CM SVART</v>
          </cell>
        </row>
        <row r="11765">
          <cell r="A11765" t="str">
            <v>Y3C3145502</v>
          </cell>
          <cell r="B11765" t="str">
            <v>FEMTO+DAM  24V 55 CM SVART</v>
          </cell>
        </row>
        <row r="11766">
          <cell r="A11766" t="str">
            <v>Y3C7045101</v>
          </cell>
          <cell r="B11766" t="str">
            <v>KEBNE 704 24V H 51 SVART/GRÅ</v>
          </cell>
        </row>
        <row r="11767">
          <cell r="A11767" t="str">
            <v>Y3C7045101</v>
          </cell>
          <cell r="B11767" t="str">
            <v>KEBNE 704 24V H 51 SVART/GRÅ</v>
          </cell>
        </row>
        <row r="11768">
          <cell r="A11768" t="str">
            <v>Y3C7045101</v>
          </cell>
          <cell r="B11768" t="str">
            <v>KEBNE 704 24V H 51 SVART/GRÅ</v>
          </cell>
        </row>
        <row r="11769">
          <cell r="A11769" t="str">
            <v>Y3C7045102</v>
          </cell>
          <cell r="B11769" t="str">
            <v>KEBNE 704 24V H 51 LJUSGRÅ/ORA</v>
          </cell>
        </row>
        <row r="11770">
          <cell r="A11770" t="str">
            <v>Y3C7045102</v>
          </cell>
          <cell r="B11770" t="str">
            <v>KEBNE 704 24V H 51 LJUSGRÅ/ORA</v>
          </cell>
        </row>
        <row r="11771">
          <cell r="A11771" t="str">
            <v>Y3C7045102</v>
          </cell>
          <cell r="B11771" t="str">
            <v>KEBNE 704 24V H 51 LJUSGRÅ/ORA</v>
          </cell>
        </row>
        <row r="11772">
          <cell r="A11772" t="str">
            <v>Y3C7045501</v>
          </cell>
          <cell r="B11772" t="str">
            <v>KEBNE 704 24V H 55 SVART/GRÅ</v>
          </cell>
        </row>
        <row r="11773">
          <cell r="A11773" t="str">
            <v>Y3C7045501</v>
          </cell>
          <cell r="B11773" t="str">
            <v>KEBNE 704 24V H 55 SVART/GRÅ</v>
          </cell>
        </row>
        <row r="11774">
          <cell r="A11774" t="str">
            <v>Y3C7045501</v>
          </cell>
          <cell r="B11774" t="str">
            <v>KEBNE 704 24V H 55 SVART/GRÅ</v>
          </cell>
        </row>
        <row r="11775">
          <cell r="A11775" t="str">
            <v>Y3C7045502</v>
          </cell>
          <cell r="B11775" t="str">
            <v>KEBNE 704 24V H 55 CM LJUSG/OR</v>
          </cell>
        </row>
        <row r="11776">
          <cell r="A11776" t="str">
            <v>Y3C7045502</v>
          </cell>
          <cell r="B11776" t="str">
            <v>KEBNE 704 24V H 55 CM LJUSG/OR</v>
          </cell>
        </row>
        <row r="11777">
          <cell r="A11777" t="str">
            <v>Y3C7045502</v>
          </cell>
          <cell r="B11777" t="str">
            <v>KEBNE 704 24V H 55 CM LJUSG/OR</v>
          </cell>
        </row>
        <row r="11778">
          <cell r="A11778" t="str">
            <v>Y3C7045901</v>
          </cell>
          <cell r="B11778" t="str">
            <v>KEBNE 704 24V H 59 CM SVART/GR</v>
          </cell>
        </row>
        <row r="11779">
          <cell r="A11779" t="str">
            <v>Y3C7045901</v>
          </cell>
          <cell r="B11779" t="str">
            <v>KEBNE 704 24V H 59 CM SVART/GR</v>
          </cell>
        </row>
        <row r="11780">
          <cell r="A11780" t="str">
            <v>Y3C7045901</v>
          </cell>
          <cell r="B11780" t="str">
            <v>KEBNE 704 24V H 59 CM SVART/GR</v>
          </cell>
        </row>
        <row r="11781">
          <cell r="A11781" t="str">
            <v>Y3C7045902</v>
          </cell>
          <cell r="B11781" t="str">
            <v>KEBNE 704 24V H 59 CM LJUSG/OR</v>
          </cell>
        </row>
        <row r="11782">
          <cell r="A11782" t="str">
            <v>Y3C7045902</v>
          </cell>
          <cell r="B11782" t="str">
            <v>KEBNE 704 24V H 59 CM LJUSG/OR</v>
          </cell>
        </row>
        <row r="11783">
          <cell r="A11783" t="str">
            <v>Y3C7045902</v>
          </cell>
          <cell r="B11783" t="str">
            <v>KEBNE 704 24V H 59 CM LJUSG/OR</v>
          </cell>
        </row>
        <row r="11784">
          <cell r="A11784" t="str">
            <v>Y3C7145101</v>
          </cell>
          <cell r="B11784" t="str">
            <v>HOLMA 714 24V D 51 SVA/GRÅ</v>
          </cell>
        </row>
        <row r="11785">
          <cell r="A11785" t="str">
            <v>Y3C7145101</v>
          </cell>
          <cell r="B11785" t="str">
            <v>HOLMA 714 24V D 51 SVA/GRÅ</v>
          </cell>
        </row>
        <row r="11786">
          <cell r="A11786" t="str">
            <v>Y3C7145101</v>
          </cell>
          <cell r="B11786" t="str">
            <v>HOLMA 714 24V D 51 SVA/GRÅ</v>
          </cell>
        </row>
        <row r="11787">
          <cell r="A11787" t="str">
            <v>Y3C7145102</v>
          </cell>
          <cell r="B11787" t="str">
            <v>HOLMA 714 24V D 51 LJUSGR/OR</v>
          </cell>
        </row>
        <row r="11788">
          <cell r="A11788" t="str">
            <v>Y3C7145102</v>
          </cell>
          <cell r="B11788" t="str">
            <v>HOLMA 714 24V D 51 LJUSGR/OR</v>
          </cell>
        </row>
        <row r="11789">
          <cell r="A11789" t="str">
            <v>Y3C7145102</v>
          </cell>
          <cell r="B11789" t="str">
            <v>HOLMA 714 24V D 51 LJUSGR/OR</v>
          </cell>
        </row>
        <row r="11790">
          <cell r="A11790" t="str">
            <v>Y3C7145501</v>
          </cell>
          <cell r="B11790" t="str">
            <v>HOLMA 714 24V D 55 SVA/GRÅ</v>
          </cell>
        </row>
        <row r="11791">
          <cell r="A11791" t="str">
            <v>Y3C7145501</v>
          </cell>
          <cell r="B11791" t="str">
            <v>HOLMA 714 24V D 55 SVA/GRÅ</v>
          </cell>
        </row>
        <row r="11792">
          <cell r="A11792" t="str">
            <v>Y3C7145501</v>
          </cell>
          <cell r="B11792" t="str">
            <v>HOLMA 714 24V D 55 SVA/GRÅ</v>
          </cell>
        </row>
        <row r="11793">
          <cell r="A11793" t="str">
            <v>Y3C7145502</v>
          </cell>
          <cell r="B11793" t="str">
            <v>HOLMA 714 24V D 55 LJUSGR/ORA</v>
          </cell>
        </row>
        <row r="11794">
          <cell r="A11794" t="str">
            <v>Y3C7145502</v>
          </cell>
          <cell r="B11794" t="str">
            <v>HOLMA 714 24V D 55 LJUSGR/ORA</v>
          </cell>
        </row>
        <row r="11795">
          <cell r="A11795" t="str">
            <v>Y3C7145502</v>
          </cell>
          <cell r="B11795" t="str">
            <v>HOLMA 714 24V D 55 LJUSGR/ORA</v>
          </cell>
        </row>
        <row r="11796">
          <cell r="A11796" t="str">
            <v>Y3C2275601</v>
          </cell>
          <cell r="B11796" t="str">
            <v>BOGE 227 7V H 56CM MÖRKBLÅ</v>
          </cell>
        </row>
        <row r="11797">
          <cell r="A11797" t="str">
            <v>Y3C2275601</v>
          </cell>
          <cell r="B11797" t="str">
            <v>BOGE 227 7V H 56CM MÖRKBLÅ</v>
          </cell>
        </row>
        <row r="11798">
          <cell r="A11798" t="str">
            <v>Y3C2275601</v>
          </cell>
          <cell r="B11798" t="str">
            <v>BOGE 227 7V H 56CM MÖRKBLÅ</v>
          </cell>
        </row>
        <row r="11799">
          <cell r="A11799" t="str">
            <v>Y3C2375101</v>
          </cell>
          <cell r="B11799" t="str">
            <v>SUNNAN 237 D 51 CM RÖD BRKOR</v>
          </cell>
        </row>
        <row r="11800">
          <cell r="A11800" t="str">
            <v>Y3C2375101</v>
          </cell>
          <cell r="B11800" t="str">
            <v>SUNNAN 237 D 51 CM RÖD BRKOR</v>
          </cell>
        </row>
        <row r="11801">
          <cell r="A11801" t="str">
            <v>Y3C2375101</v>
          </cell>
          <cell r="B11801" t="str">
            <v>SUNNAN 237 D 51 CM RÖD BRKOR</v>
          </cell>
        </row>
        <row r="11802">
          <cell r="A11802" t="str">
            <v>Y3C2375102</v>
          </cell>
          <cell r="B11802" t="str">
            <v>SUNNAN 237 D 51CM MANDBR BRKOR</v>
          </cell>
        </row>
        <row r="11803">
          <cell r="A11803" t="str">
            <v>Y3C2375102</v>
          </cell>
          <cell r="B11803" t="str">
            <v>SUNNAN 237 D 51CM MANDBR BRKOR</v>
          </cell>
        </row>
        <row r="11804">
          <cell r="A11804" t="str">
            <v>Y3C2375102</v>
          </cell>
          <cell r="B11804" t="str">
            <v>SUNNAN 237 D 51CM MANDBR BRKOR</v>
          </cell>
        </row>
        <row r="11805">
          <cell r="A11805" t="str">
            <v>Y3C2735101</v>
          </cell>
          <cell r="B11805" t="str">
            <v>LOTTA 51CM SVART/BRUN PKTHF</v>
          </cell>
        </row>
        <row r="11806">
          <cell r="A11806" t="str">
            <v>Y3C2735101</v>
          </cell>
          <cell r="B11806" t="str">
            <v>LOTTA 51CM SVART/BRUN PKTHF</v>
          </cell>
        </row>
        <row r="11807">
          <cell r="A11807" t="str">
            <v>Y3C2735101</v>
          </cell>
          <cell r="B11807" t="str">
            <v>LOTTA 51CM SVART/BRUN PKTHF</v>
          </cell>
        </row>
        <row r="11808">
          <cell r="A11808" t="str">
            <v>Y3C2735102</v>
          </cell>
          <cell r="B11808" t="str">
            <v>LOTTA 273 D 51CM VIT PKTHF</v>
          </cell>
        </row>
        <row r="11809">
          <cell r="A11809" t="str">
            <v>Y3C2735102</v>
          </cell>
          <cell r="B11809" t="str">
            <v>LOTTA 273 D 51CM VIT PKTHF</v>
          </cell>
        </row>
        <row r="11810">
          <cell r="A11810" t="str">
            <v>Y3C2735102</v>
          </cell>
          <cell r="B11810" t="str">
            <v>LOTTA 273 D 51CM VIT PKTHF</v>
          </cell>
        </row>
        <row r="11811">
          <cell r="A11811" t="str">
            <v>Y3C2735103</v>
          </cell>
          <cell r="B11811" t="str">
            <v>LOTTA 273 D 51CM MANDBR PKTHF</v>
          </cell>
        </row>
        <row r="11812">
          <cell r="A11812" t="str">
            <v>Y3C2735103</v>
          </cell>
          <cell r="B11812" t="str">
            <v>LOTTA 273 D 51CM MANDBR PKTHF</v>
          </cell>
        </row>
        <row r="11813">
          <cell r="A11813" t="str">
            <v>Y3C2735103</v>
          </cell>
          <cell r="B11813" t="str">
            <v>LOTTA 273 D 51CM MANDBR PKTHF</v>
          </cell>
        </row>
        <row r="11814">
          <cell r="A11814" t="str">
            <v>Y3C2435601</v>
          </cell>
          <cell r="B11814" t="str">
            <v>KOSTER 243 3V H 56CM SVART</v>
          </cell>
        </row>
        <row r="11815">
          <cell r="A11815" t="str">
            <v>Y3C2435601</v>
          </cell>
          <cell r="B11815" t="str">
            <v>KOSTER 243 3V H 56CM SVART</v>
          </cell>
        </row>
        <row r="11816">
          <cell r="A11816" t="str">
            <v>Y3C2435601</v>
          </cell>
          <cell r="B11816" t="str">
            <v>KOSTER 243 3V H 56CM SVART</v>
          </cell>
        </row>
        <row r="11817">
          <cell r="A11817" t="str">
            <v>Y3C2535101</v>
          </cell>
          <cell r="B11817" t="str">
            <v>TOSTE 253  3VD 51CM SVA KORG</v>
          </cell>
        </row>
        <row r="11818">
          <cell r="A11818" t="str">
            <v>Y3C2535101</v>
          </cell>
          <cell r="B11818" t="str">
            <v>TOSTE 253  3VD 51CM SVA KORG</v>
          </cell>
        </row>
        <row r="11819">
          <cell r="A11819" t="str">
            <v>Y3C2535101</v>
          </cell>
          <cell r="B11819" t="str">
            <v>TOSTE 253  3VD 51CM SVA KORG</v>
          </cell>
        </row>
        <row r="11820">
          <cell r="A11820" t="str">
            <v>Y3C2535102</v>
          </cell>
          <cell r="B11820" t="str">
            <v>TOSTE 253  3VD 51CM LILA KORG</v>
          </cell>
        </row>
        <row r="11821">
          <cell r="A11821" t="str">
            <v>Y3C2535102</v>
          </cell>
          <cell r="B11821" t="str">
            <v>TOSTE 253  3VD 51CM LILA KORG</v>
          </cell>
        </row>
        <row r="11822">
          <cell r="A11822" t="str">
            <v>Y3C2535102</v>
          </cell>
          <cell r="B11822" t="str">
            <v>TOSTE 253  3VD 51CM LILA KORG</v>
          </cell>
        </row>
        <row r="11823">
          <cell r="A11823" t="str">
            <v>YEM2535104</v>
          </cell>
          <cell r="B11823" t="str">
            <v>VERA 3V D 51 VIT KORG</v>
          </cell>
        </row>
        <row r="11824">
          <cell r="A11824" t="str">
            <v>YEM2535104</v>
          </cell>
          <cell r="B11824" t="str">
            <v>VERA 3V D 51 VIT KORG</v>
          </cell>
        </row>
        <row r="11825">
          <cell r="A11825" t="str">
            <v>YEM2535104</v>
          </cell>
          <cell r="B11825" t="str">
            <v>VERA 3V D 51 VIT KORG</v>
          </cell>
        </row>
        <row r="11826">
          <cell r="A11826" t="str">
            <v>YEM2535105</v>
          </cell>
          <cell r="B11826" t="str">
            <v>VERA 3V D 51 MÖRK BRUN KORG</v>
          </cell>
        </row>
        <row r="11827">
          <cell r="A11827" t="str">
            <v>YEM2535105</v>
          </cell>
          <cell r="B11827" t="str">
            <v>VERA 3V D 51 MÖRK BRUN KORG</v>
          </cell>
        </row>
        <row r="11828">
          <cell r="A11828" t="str">
            <v>YEM2535105</v>
          </cell>
          <cell r="B11828" t="str">
            <v>VERA 3V D 51 MÖRK BRUN KORG</v>
          </cell>
        </row>
        <row r="11829">
          <cell r="A11829" t="str">
            <v>YEM2535106</v>
          </cell>
          <cell r="B11829" t="str">
            <v>VERA 3V D 51 RÖD KORG</v>
          </cell>
        </row>
        <row r="11830">
          <cell r="A11830" t="str">
            <v>YEM2535106</v>
          </cell>
          <cell r="B11830" t="str">
            <v>VERA 3V D 51 RÖD KORG</v>
          </cell>
        </row>
        <row r="11831">
          <cell r="A11831" t="str">
            <v>YEM2535106</v>
          </cell>
          <cell r="B11831" t="str">
            <v>VERA 3V D 51 RÖD KORG</v>
          </cell>
        </row>
        <row r="11832">
          <cell r="A11832" t="str">
            <v>YEZ9335103</v>
          </cell>
          <cell r="B11832" t="str">
            <v>KING 3V D 51 RÖD KORG</v>
          </cell>
        </row>
        <row r="11833">
          <cell r="A11833" t="str">
            <v>YEZ9335103</v>
          </cell>
          <cell r="B11833" t="str">
            <v>KING 3V D 51 RÖD KORG</v>
          </cell>
        </row>
        <row r="11834">
          <cell r="A11834" t="str">
            <v>YEZ9335103</v>
          </cell>
          <cell r="B11834" t="str">
            <v>KING 3V D 51 RÖD KORG</v>
          </cell>
        </row>
        <row r="11835">
          <cell r="A11835" t="str">
            <v>Y3C4673301</v>
          </cell>
          <cell r="B11835" t="str">
            <v>HYMER 467 7V P 24" ARMY GREEN</v>
          </cell>
        </row>
        <row r="11836">
          <cell r="A11836" t="str">
            <v>Y3C4673301</v>
          </cell>
          <cell r="B11836" t="str">
            <v>HYMER 467 7V P 24" ARMY GREEN</v>
          </cell>
        </row>
        <row r="11837">
          <cell r="A11837" t="str">
            <v>Y3C4673301</v>
          </cell>
          <cell r="B11837" t="str">
            <v>HYMER 467 7V P 24" ARMY GREEN</v>
          </cell>
        </row>
        <row r="11838">
          <cell r="A11838" t="str">
            <v>YEM2134303</v>
          </cell>
          <cell r="B11838" t="str">
            <v>KARIN 26" 3-V 43 VIT KORG</v>
          </cell>
        </row>
        <row r="11839">
          <cell r="A11839" t="str">
            <v>YEM2134303</v>
          </cell>
          <cell r="B11839" t="str">
            <v>KARIN 26" 3-V 43 VIT KORG</v>
          </cell>
        </row>
        <row r="11840">
          <cell r="A11840" t="str">
            <v>YEM2134303</v>
          </cell>
          <cell r="B11840" t="str">
            <v>KARIN 26" 3-V 43 VIT KORG</v>
          </cell>
        </row>
        <row r="11841">
          <cell r="A11841" t="str">
            <v>Y3C7145103</v>
          </cell>
          <cell r="B11841" t="str">
            <v>HOLMA 714 24V D 51 VIT</v>
          </cell>
        </row>
        <row r="11842">
          <cell r="A11842" t="str">
            <v>Y3C7145103</v>
          </cell>
          <cell r="B11842" t="str">
            <v>HOLMA 714 24V D 51 VIT</v>
          </cell>
        </row>
        <row r="11843">
          <cell r="A11843" t="str">
            <v>Y3C7145103</v>
          </cell>
          <cell r="B11843" t="str">
            <v>HOLMA 714 24V D 51 VIT</v>
          </cell>
        </row>
        <row r="11844">
          <cell r="A11844" t="str">
            <v>Y3C7145503</v>
          </cell>
          <cell r="B11844" t="str">
            <v>HOLMA 714 24V D 55 VIT</v>
          </cell>
        </row>
        <row r="11845">
          <cell r="A11845" t="str">
            <v>Y3C7145503</v>
          </cell>
          <cell r="B11845" t="str">
            <v>HOLMA 714 24V D 55 VIT</v>
          </cell>
        </row>
        <row r="11846">
          <cell r="A11846" t="str">
            <v>Y3C7145503</v>
          </cell>
          <cell r="B11846" t="str">
            <v>HOLMA 714 24V D 55 VIT</v>
          </cell>
        </row>
        <row r="11847">
          <cell r="A11847" t="str">
            <v>YEC7675101</v>
          </cell>
          <cell r="B11847" t="str">
            <v>ELASSISTERAD 7V H 51 SVART</v>
          </cell>
        </row>
        <row r="11848">
          <cell r="A11848" t="str">
            <v>YEC7675101</v>
          </cell>
          <cell r="B11848" t="str">
            <v>ELASSISTERAD 7V H 51 SVART</v>
          </cell>
        </row>
        <row r="11849">
          <cell r="A11849" t="str">
            <v>YEC7675101</v>
          </cell>
          <cell r="B11849" t="str">
            <v>ELASSISTERAD 7V H 51 SVART</v>
          </cell>
        </row>
        <row r="11850">
          <cell r="A11850" t="str">
            <v>YEC7675501</v>
          </cell>
          <cell r="B11850" t="str">
            <v>ELASSISTERAD 7V H 55 SVART</v>
          </cell>
        </row>
        <row r="11851">
          <cell r="A11851" t="str">
            <v>YEC7675501</v>
          </cell>
          <cell r="B11851" t="str">
            <v>ELASSISTERAD 7V H 55 SVART</v>
          </cell>
        </row>
        <row r="11852">
          <cell r="A11852" t="str">
            <v>YEC7675501</v>
          </cell>
          <cell r="B11852" t="str">
            <v>ELASSISTERAD 7V H 55 SVART</v>
          </cell>
        </row>
        <row r="11853">
          <cell r="A11853" t="str">
            <v>Y3C1244301</v>
          </cell>
          <cell r="B11853" t="str">
            <v>NJORD 26" ALIVIO 43 SVART</v>
          </cell>
        </row>
        <row r="11854">
          <cell r="A11854" t="str">
            <v>Y3C1244301</v>
          </cell>
          <cell r="B11854" t="str">
            <v>NJORD 26" ALIVIO 43 SVART</v>
          </cell>
        </row>
        <row r="11855">
          <cell r="A11855" t="str">
            <v>Y3C1244301</v>
          </cell>
          <cell r="B11855" t="str">
            <v>NJORD 26" ALIVIO 43 SVART</v>
          </cell>
        </row>
        <row r="11856">
          <cell r="A11856" t="str">
            <v>Y3C1244801</v>
          </cell>
          <cell r="B11856" t="str">
            <v>NJORD 26" ALIVIO 48 SVART</v>
          </cell>
        </row>
        <row r="11857">
          <cell r="A11857" t="str">
            <v>Y3C1244801</v>
          </cell>
          <cell r="B11857" t="str">
            <v>NJORD 26" ALIVIO 48 SVART</v>
          </cell>
        </row>
        <row r="11858">
          <cell r="A11858" t="str">
            <v>Y3C1244801</v>
          </cell>
          <cell r="B11858" t="str">
            <v>NJORD 26" ALIVIO 48 SVART</v>
          </cell>
        </row>
        <row r="11859">
          <cell r="A11859" t="str">
            <v>Y3C1245301</v>
          </cell>
          <cell r="B11859" t="str">
            <v>NJORD 26" ALIVIO 53 SVART</v>
          </cell>
        </row>
        <row r="11860">
          <cell r="A11860" t="str">
            <v>Y3C1245301</v>
          </cell>
          <cell r="B11860" t="str">
            <v>NJORD 26" ALIVIO 53 SVART</v>
          </cell>
        </row>
        <row r="11861">
          <cell r="A11861" t="str">
            <v>Y3C1245301</v>
          </cell>
          <cell r="B11861" t="str">
            <v>NJORD 26" ALIVIO 53 SVART</v>
          </cell>
        </row>
        <row r="11862">
          <cell r="A11862" t="str">
            <v>Y3C1543801</v>
          </cell>
          <cell r="B11862" t="str">
            <v>FEIMA ACERA 24 38 VIT</v>
          </cell>
        </row>
        <row r="11863">
          <cell r="A11863" t="str">
            <v>Y3C1543801</v>
          </cell>
          <cell r="B11863" t="str">
            <v>FEIMA ACERA 24 38 VIT</v>
          </cell>
        </row>
        <row r="11864">
          <cell r="A11864" t="str">
            <v>Y3C1543801</v>
          </cell>
          <cell r="B11864" t="str">
            <v>FEIMA ACERA 24 38 VIT</v>
          </cell>
        </row>
        <row r="11865">
          <cell r="A11865" t="str">
            <v>Y3C1473801</v>
          </cell>
          <cell r="B11865" t="str">
            <v>IRE 147 7V H 38 SVART/RÖD</v>
          </cell>
        </row>
        <row r="11866">
          <cell r="A11866" t="str">
            <v>Y3C1473801</v>
          </cell>
          <cell r="B11866" t="str">
            <v>IRE 147 7V H 38 SVART/RÖD</v>
          </cell>
        </row>
        <row r="11867">
          <cell r="A11867" t="str">
            <v>Y3C1473801</v>
          </cell>
          <cell r="B11867" t="str">
            <v>IRE 147 7V H 38 SVART/RÖD</v>
          </cell>
        </row>
        <row r="11868">
          <cell r="A11868" t="str">
            <v>Y3C1474301</v>
          </cell>
          <cell r="B11868" t="str">
            <v>IRE 147 7V H 43 SVART/RÖD</v>
          </cell>
        </row>
        <row r="11869">
          <cell r="A11869" t="str">
            <v>Y3C1474301</v>
          </cell>
          <cell r="B11869" t="str">
            <v>IRE 147 7V H 43 SVART/RÖD</v>
          </cell>
        </row>
        <row r="11870">
          <cell r="A11870" t="str">
            <v>Y3C1474301</v>
          </cell>
          <cell r="B11870" t="str">
            <v>IRE 147 7V H 43 SVART/RÖD</v>
          </cell>
        </row>
        <row r="11871">
          <cell r="A11871" t="str">
            <v>YEM4733804</v>
          </cell>
          <cell r="B11871" t="str">
            <v>JUNIOR 3V 24" F VIT/ROSA</v>
          </cell>
        </row>
        <row r="11872">
          <cell r="A11872" t="str">
            <v>YEM4733804</v>
          </cell>
          <cell r="B11872" t="str">
            <v>JUNIOR 3V 24" F VIT/ROSA</v>
          </cell>
        </row>
        <row r="11873">
          <cell r="A11873" t="str">
            <v>YEM4733804</v>
          </cell>
          <cell r="B11873" t="str">
            <v>JUNIOR 3V 24" F VIT/ROSA</v>
          </cell>
        </row>
        <row r="11874">
          <cell r="A11874" t="str">
            <v>YEM4433304</v>
          </cell>
          <cell r="B11874" t="str">
            <v>JUNIOR 3V 24" P SVART/GRÖN</v>
          </cell>
        </row>
        <row r="11875">
          <cell r="A11875" t="str">
            <v>YEM4433304</v>
          </cell>
          <cell r="B11875" t="str">
            <v>JUNIOR 3V 24" P SVART/GRÖN</v>
          </cell>
        </row>
        <row r="11876">
          <cell r="A11876" t="str">
            <v>YEM4433304</v>
          </cell>
          <cell r="B11876" t="str">
            <v>JUNIOR 3V 24" P SVART/GRÖN</v>
          </cell>
        </row>
        <row r="11877">
          <cell r="A11877" t="str">
            <v>YEZ9035101</v>
          </cell>
          <cell r="B11877" t="str">
            <v>KING 3V H 51 SVART</v>
          </cell>
        </row>
        <row r="11878">
          <cell r="A11878" t="str">
            <v>YEZ9035101</v>
          </cell>
          <cell r="B11878" t="str">
            <v>KING 3V H 51 SVART</v>
          </cell>
        </row>
        <row r="11879">
          <cell r="A11879" t="str">
            <v>YEZ9035101</v>
          </cell>
          <cell r="B11879" t="str">
            <v>KING 3V H 51 SVART</v>
          </cell>
        </row>
        <row r="11880">
          <cell r="A11880" t="str">
            <v>YEZ9035501</v>
          </cell>
          <cell r="B11880" t="str">
            <v>KING 3V H 55 SVART</v>
          </cell>
        </row>
        <row r="11881">
          <cell r="A11881" t="str">
            <v>YEZ9035501</v>
          </cell>
          <cell r="B11881" t="str">
            <v>KING 3V H 55 SVART</v>
          </cell>
        </row>
        <row r="11882">
          <cell r="A11882" t="str">
            <v>YEZ9035501</v>
          </cell>
          <cell r="B11882" t="str">
            <v>KING 3V H 55 SVART</v>
          </cell>
        </row>
        <row r="11883">
          <cell r="A11883" t="str">
            <v>YEZ9035901</v>
          </cell>
          <cell r="B11883" t="str">
            <v>KING 3V H 59 SVART</v>
          </cell>
        </row>
        <row r="11884">
          <cell r="A11884" t="str">
            <v>YEZ9035901</v>
          </cell>
          <cell r="B11884" t="str">
            <v>KING 3V H 59 SVART</v>
          </cell>
        </row>
        <row r="11885">
          <cell r="A11885" t="str">
            <v>YEZ9035901</v>
          </cell>
          <cell r="B11885" t="str">
            <v>KING 3V H 59 SVART</v>
          </cell>
        </row>
        <row r="11886">
          <cell r="A11886" t="str">
            <v>Y3C3055111</v>
          </cell>
          <cell r="B11886" t="str">
            <v>HERR NEXUS 5 RB 51 CM SVART</v>
          </cell>
        </row>
        <row r="11887">
          <cell r="A11887" t="str">
            <v>Y3C3055111</v>
          </cell>
          <cell r="B11887" t="str">
            <v>HERR NEXUS 5 RB 51 CM SVART</v>
          </cell>
        </row>
        <row r="11888">
          <cell r="A11888" t="str">
            <v>Y3C3055111</v>
          </cell>
          <cell r="B11888" t="str">
            <v>HERR NEXUS 5 RB 51 CM SVART</v>
          </cell>
        </row>
        <row r="11889">
          <cell r="A11889" t="str">
            <v>Y3C3055511</v>
          </cell>
          <cell r="B11889" t="str">
            <v>HERR NEXUS 5 RB 55 CM SVART</v>
          </cell>
        </row>
        <row r="11890">
          <cell r="A11890" t="str">
            <v>Y3C3055511</v>
          </cell>
          <cell r="B11890" t="str">
            <v>HERR NEXUS 5 RB 55 CM SVART</v>
          </cell>
        </row>
        <row r="11891">
          <cell r="A11891" t="str">
            <v>Y3C3055511</v>
          </cell>
          <cell r="B11891" t="str">
            <v>HERR NEXUS 5 RB 55 CM SVART</v>
          </cell>
        </row>
        <row r="11892">
          <cell r="A11892" t="str">
            <v>Y3C3055911</v>
          </cell>
          <cell r="B11892" t="str">
            <v>HERR NEXUS 5 RB 59 CM SVART</v>
          </cell>
        </row>
        <row r="11893">
          <cell r="A11893" t="str">
            <v>Y3C3055911</v>
          </cell>
          <cell r="B11893" t="str">
            <v>HERR NEXUS 5 RB 59 CM SVART</v>
          </cell>
        </row>
        <row r="11894">
          <cell r="A11894" t="str">
            <v>Y3C3055911</v>
          </cell>
          <cell r="B11894" t="str">
            <v>HERR NEXUS 5 RB 59 CM SVART</v>
          </cell>
        </row>
        <row r="11895">
          <cell r="A11895" t="str">
            <v>Y3C0404301</v>
          </cell>
          <cell r="B11895" t="str">
            <v>27,5 MTB XT  43 SVA/GRÅ</v>
          </cell>
        </row>
        <row r="11896">
          <cell r="A11896" t="str">
            <v>Y3C0404301</v>
          </cell>
          <cell r="B11896" t="str">
            <v>27,5 MTB XT  43 SVA/GRÅ</v>
          </cell>
        </row>
        <row r="11897">
          <cell r="A11897" t="str">
            <v>Y3C0404301</v>
          </cell>
          <cell r="B11897" t="str">
            <v>27,5 MTB XT  43 SVA/GRÅ</v>
          </cell>
        </row>
        <row r="11898">
          <cell r="A11898" t="str">
            <v>Y3C0404801</v>
          </cell>
          <cell r="B11898" t="str">
            <v>27,5 MTB XT  48 SVA/GRÅ</v>
          </cell>
        </row>
        <row r="11899">
          <cell r="A11899" t="str">
            <v>Y3C0404801</v>
          </cell>
          <cell r="B11899" t="str">
            <v>27,5 MTB XT  48 SVA/GRÅ</v>
          </cell>
        </row>
        <row r="11900">
          <cell r="A11900" t="str">
            <v>Y3C0404801</v>
          </cell>
          <cell r="B11900" t="str">
            <v>27,5 MTB XT  48 SVA/GRÅ</v>
          </cell>
        </row>
        <row r="11901">
          <cell r="A11901" t="str">
            <v>Y3C0405301</v>
          </cell>
          <cell r="B11901" t="str">
            <v>27,5 MTB XT  53 SVA/GRÅ</v>
          </cell>
        </row>
        <row r="11902">
          <cell r="A11902" t="str">
            <v>Y3C0405301</v>
          </cell>
          <cell r="B11902" t="str">
            <v>27,5 MTB XT  53 SVA/GRÅ</v>
          </cell>
        </row>
        <row r="11903">
          <cell r="A11903" t="str">
            <v>Y3C0405301</v>
          </cell>
          <cell r="B11903" t="str">
            <v>27,5 MTB XT  53 SVA/GRÅ</v>
          </cell>
        </row>
        <row r="11904">
          <cell r="A11904" t="str">
            <v>Y3G8E12101</v>
          </cell>
          <cell r="B11904" t="str">
            <v>SPYDER 18" Hi Ten GRÅ</v>
          </cell>
        </row>
        <row r="11905">
          <cell r="A11905" t="str">
            <v>Y3G8E12101</v>
          </cell>
          <cell r="B11905" t="str">
            <v>SPYDER 18" Hi Ten GRÅ</v>
          </cell>
        </row>
        <row r="11906">
          <cell r="A11906" t="str">
            <v>Y3G8E12101</v>
          </cell>
          <cell r="B11906" t="str">
            <v>SPYDER 18" Hi Ten GRÅ</v>
          </cell>
        </row>
        <row r="11907">
          <cell r="A11907" t="str">
            <v>Y3G8F12001</v>
          </cell>
          <cell r="B11907" t="str">
            <v>SPYDER 16" HI TEN GRÅ</v>
          </cell>
        </row>
        <row r="11908">
          <cell r="A11908" t="str">
            <v>Y3G8F12001</v>
          </cell>
          <cell r="B11908" t="str">
            <v>SPYDER 16" HI TEN GRÅ</v>
          </cell>
        </row>
        <row r="11909">
          <cell r="A11909" t="str">
            <v>Y3G8F12001</v>
          </cell>
          <cell r="B11909" t="str">
            <v>SPYDER 16" HI TEN GRÅ</v>
          </cell>
        </row>
        <row r="11910">
          <cell r="A11910" t="str">
            <v>YEZ9335104</v>
          </cell>
          <cell r="B11910" t="str">
            <v>KING DAM 3V SVART</v>
          </cell>
        </row>
        <row r="11911">
          <cell r="A11911" t="str">
            <v>YEZ9335104</v>
          </cell>
          <cell r="B11911" t="str">
            <v>KING DAM 3V SVART</v>
          </cell>
        </row>
        <row r="11912">
          <cell r="A11912" t="str">
            <v>YEZ9335104</v>
          </cell>
          <cell r="B11912" t="str">
            <v>KING DAM 3V SVART</v>
          </cell>
        </row>
        <row r="11913">
          <cell r="A11913" t="str">
            <v>Y3C9574704</v>
          </cell>
          <cell r="B11913" t="str">
            <v>TOVE DAM NEX-7 47 RÖD SR-KORG</v>
          </cell>
        </row>
        <row r="11914">
          <cell r="A11914" t="str">
            <v>Y3C9574704</v>
          </cell>
          <cell r="B11914" t="str">
            <v>TOVE DAM NEX-7 47 RÖD SR-KORG</v>
          </cell>
        </row>
        <row r="11915">
          <cell r="A11915" t="str">
            <v>Y3C9574704</v>
          </cell>
          <cell r="B11915" t="str">
            <v>TOVE DAM NEX-7 47 RÖD SR-KORG</v>
          </cell>
        </row>
        <row r="11916">
          <cell r="A11916" t="str">
            <v>Y3C9575104</v>
          </cell>
          <cell r="B11916" t="str">
            <v>TOVE DAM NEX-7 51 RÖD SR-KORG</v>
          </cell>
        </row>
        <row r="11917">
          <cell r="A11917" t="str">
            <v>Y3C9575104</v>
          </cell>
          <cell r="B11917" t="str">
            <v>TOVE DAM NEX-7 51 RÖD SR-KORG</v>
          </cell>
        </row>
        <row r="11918">
          <cell r="A11918" t="str">
            <v>Y3C9575104</v>
          </cell>
          <cell r="B11918" t="str">
            <v>TOVE DAM NEX-7 51 RÖD SR-KORG</v>
          </cell>
        </row>
        <row r="11919">
          <cell r="A11919" t="str">
            <v>Y3C0704302</v>
          </cell>
          <cell r="B11919" t="str">
            <v>FREKE 26" SLX/DEORE 43 MATT SV</v>
          </cell>
        </row>
        <row r="11920">
          <cell r="A11920" t="str">
            <v>Y3C0704302</v>
          </cell>
          <cell r="B11920" t="str">
            <v>FREKE 26" SLX/DEORE 43 MATT SV</v>
          </cell>
        </row>
        <row r="11921">
          <cell r="A11921" t="str">
            <v>Y3C0704302</v>
          </cell>
          <cell r="B11921" t="str">
            <v>FREKE 26" SLX/DEORE 43 MATT SV</v>
          </cell>
        </row>
        <row r="11922">
          <cell r="A11922" t="str">
            <v>Y3C0704802</v>
          </cell>
          <cell r="B11922" t="str">
            <v>FREKE 26" SLX/DEORE 48 MATT SV</v>
          </cell>
        </row>
        <row r="11923">
          <cell r="A11923" t="str">
            <v>Y3C0704802</v>
          </cell>
          <cell r="B11923" t="str">
            <v>FREKE 26" SLX/DEORE 48 MATT SV</v>
          </cell>
        </row>
        <row r="11924">
          <cell r="A11924" t="str">
            <v>Y3C0704802</v>
          </cell>
          <cell r="B11924" t="str">
            <v>FREKE 26" SLX/DEORE 48 MATT SV</v>
          </cell>
        </row>
        <row r="11925">
          <cell r="A11925" t="str">
            <v>Y3C0705302</v>
          </cell>
          <cell r="B11925" t="str">
            <v>FREKE 26" SLX/DEORE 53 MATT SV</v>
          </cell>
        </row>
        <row r="11926">
          <cell r="A11926" t="str">
            <v>Y3C0705302</v>
          </cell>
          <cell r="B11926" t="str">
            <v>FREKE 26" SLX/DEORE 53 MATT SV</v>
          </cell>
        </row>
        <row r="11927">
          <cell r="A11927" t="str">
            <v>Y3C0705302</v>
          </cell>
          <cell r="B11927" t="str">
            <v>FREKE 26" SLX/DEORE 53 MATT SV</v>
          </cell>
        </row>
        <row r="11928">
          <cell r="A11928" t="str">
            <v>Y3C1704302</v>
          </cell>
          <cell r="B11928" t="str">
            <v>FREKE 29" SLX/DEORE 43 MA SVAR</v>
          </cell>
        </row>
        <row r="11929">
          <cell r="A11929" t="str">
            <v>Y3C1704302</v>
          </cell>
          <cell r="B11929" t="str">
            <v>FREKE 29" SLX/DEORE 43 MA SVAR</v>
          </cell>
        </row>
        <row r="11930">
          <cell r="A11930" t="str">
            <v>Y3C1704302</v>
          </cell>
          <cell r="B11930" t="str">
            <v>FREKE 29" SLX/DEORE 43 MA SVAR</v>
          </cell>
        </row>
        <row r="11931">
          <cell r="A11931" t="str">
            <v>Y3C1704802</v>
          </cell>
          <cell r="B11931" t="str">
            <v>FREKE 29" SLX/DEORE 48 MA SVAR</v>
          </cell>
        </row>
        <row r="11932">
          <cell r="A11932" t="str">
            <v>Y3C1704802</v>
          </cell>
          <cell r="B11932" t="str">
            <v>FREKE 29" SLX/DEORE 48 MA SVAR</v>
          </cell>
        </row>
        <row r="11933">
          <cell r="A11933" t="str">
            <v>Y3C1704802</v>
          </cell>
          <cell r="B11933" t="str">
            <v>FREKE 29" SLX/DEORE 48 MA SVAR</v>
          </cell>
        </row>
        <row r="11934">
          <cell r="A11934" t="str">
            <v>Y3C1705302</v>
          </cell>
          <cell r="B11934" t="str">
            <v>FREKE 29" SLX/DEORE 53 MA SVAR</v>
          </cell>
        </row>
        <row r="11935">
          <cell r="A11935" t="str">
            <v>Y3C1705302</v>
          </cell>
          <cell r="B11935" t="str">
            <v>FREKE 29" SLX/DEORE 53 MA SVAR</v>
          </cell>
        </row>
        <row r="11936">
          <cell r="A11936" t="str">
            <v>Y3C1705302</v>
          </cell>
          <cell r="B11936" t="str">
            <v>FREKE 29" SLX/DEORE 53 MA SVAR</v>
          </cell>
        </row>
        <row r="11937">
          <cell r="A11937" t="str">
            <v>YEM2334718</v>
          </cell>
          <cell r="B11937" t="str">
            <v>Karin 3vxl 47cm korg röd</v>
          </cell>
        </row>
        <row r="11938">
          <cell r="A11938" t="str">
            <v>YEM2334718</v>
          </cell>
          <cell r="B11938" t="str">
            <v>Karin 3vxl 47cm korg röd</v>
          </cell>
        </row>
        <row r="11939">
          <cell r="A11939" t="str">
            <v>YEM2334718</v>
          </cell>
          <cell r="B11939" t="str">
            <v>Karin 3vxl 47cm korg röd</v>
          </cell>
        </row>
        <row r="11940">
          <cell r="A11940" t="str">
            <v>YEM2335118</v>
          </cell>
          <cell r="B11940" t="str">
            <v>Karin 3vxl 51cm korg röd</v>
          </cell>
        </row>
        <row r="11941">
          <cell r="A11941" t="str">
            <v>YEM2335118</v>
          </cell>
          <cell r="B11941" t="str">
            <v>Karin 3vxl 51cm korg röd</v>
          </cell>
        </row>
        <row r="11942">
          <cell r="A11942" t="str">
            <v>YEM2335118</v>
          </cell>
          <cell r="B11942" t="str">
            <v>Karin 3vxl 51cm korg röd</v>
          </cell>
        </row>
        <row r="11943">
          <cell r="A11943" t="str">
            <v>Y3C3445102</v>
          </cell>
          <cell r="B11943" t="str">
            <v>HELAG DEORE 24V 51 RÖD</v>
          </cell>
        </row>
        <row r="11944">
          <cell r="A11944" t="str">
            <v>Y3C3445102</v>
          </cell>
          <cell r="B11944" t="str">
            <v>HELAG DEORE 24V 51 RÖD</v>
          </cell>
        </row>
        <row r="11945">
          <cell r="A11945" t="str">
            <v>Y3C3445102</v>
          </cell>
          <cell r="B11945" t="str">
            <v>HELAG DEORE 24V 51 RÖD</v>
          </cell>
        </row>
        <row r="11946">
          <cell r="A11946" t="str">
            <v>Y3C3445502</v>
          </cell>
          <cell r="B11946" t="str">
            <v>HELAG DEORE 24V 55 RÖD</v>
          </cell>
        </row>
        <row r="11947">
          <cell r="A11947" t="str">
            <v>Y3C3445502</v>
          </cell>
          <cell r="B11947" t="str">
            <v>HELAG DEORE 24V 55 RÖD</v>
          </cell>
        </row>
        <row r="11948">
          <cell r="A11948" t="str">
            <v>Y3C3445502</v>
          </cell>
          <cell r="B11948" t="str">
            <v>HELAG DEORE 24V 55 RÖD</v>
          </cell>
        </row>
        <row r="11949">
          <cell r="A11949" t="str">
            <v>Y3C3445902</v>
          </cell>
          <cell r="B11949" t="str">
            <v>HELAG DEORE 24V 59 RÖD</v>
          </cell>
        </row>
        <row r="11950">
          <cell r="A11950" t="str">
            <v>Y3C3445902</v>
          </cell>
          <cell r="B11950" t="str">
            <v>HELAG DEORE 24V 59 RÖD</v>
          </cell>
        </row>
        <row r="11951">
          <cell r="A11951" t="str">
            <v>Y3C3445902</v>
          </cell>
          <cell r="B11951" t="str">
            <v>HELAG DEORE 24V 59 RÖD</v>
          </cell>
        </row>
        <row r="11952">
          <cell r="A11952" t="str">
            <v>Y3C3544702</v>
          </cell>
          <cell r="B11952" t="str">
            <v>ANARIS DEORE 24V 47 RÖD</v>
          </cell>
        </row>
        <row r="11953">
          <cell r="A11953" t="str">
            <v>Y3C3544702</v>
          </cell>
          <cell r="B11953" t="str">
            <v>ANARIS DEORE 24V 47 RÖD</v>
          </cell>
        </row>
        <row r="11954">
          <cell r="A11954" t="str">
            <v>Y3C3544702</v>
          </cell>
          <cell r="B11954" t="str">
            <v>ANARIS DEORE 24V 47 RÖD</v>
          </cell>
        </row>
        <row r="11955">
          <cell r="A11955" t="str">
            <v>Y3C3545102</v>
          </cell>
          <cell r="B11955" t="str">
            <v>ANARIS DEORE 24V 51 RÖD</v>
          </cell>
        </row>
        <row r="11956">
          <cell r="A11956" t="str">
            <v>Y3C3545102</v>
          </cell>
          <cell r="B11956" t="str">
            <v>ANARIS DEORE 24V 51 RÖD</v>
          </cell>
        </row>
        <row r="11957">
          <cell r="A11957" t="str">
            <v>Y3C3545102</v>
          </cell>
          <cell r="B11957" t="str">
            <v>ANARIS DEORE 24V 51 RÖD</v>
          </cell>
        </row>
        <row r="11958">
          <cell r="A11958" t="str">
            <v>Y3C6184701</v>
          </cell>
          <cell r="B11958" t="str">
            <v>NANO DAM TIAG/SORA 18V 47 VIT</v>
          </cell>
        </row>
        <row r="11959">
          <cell r="A11959" t="str">
            <v>Y3C6184701</v>
          </cell>
          <cell r="B11959" t="str">
            <v>NANO DAM TIAG/SORA 18V 47 VIT</v>
          </cell>
        </row>
        <row r="11960">
          <cell r="A11960" t="str">
            <v>Y3C6184701</v>
          </cell>
          <cell r="B11960" t="str">
            <v>NANO DAM TIAG/SORA 18V 47 VIT</v>
          </cell>
        </row>
        <row r="11961">
          <cell r="A11961" t="str">
            <v>YJC9975111</v>
          </cell>
          <cell r="B11961" t="str">
            <v>LIF NEX7 KAMP CF ROSA BR-KORG</v>
          </cell>
        </row>
        <row r="11962">
          <cell r="A11962" t="str">
            <v>YJC9975111</v>
          </cell>
          <cell r="B11962" t="str">
            <v>LIF NEX7 KAMP CF ROSA BR-KORG</v>
          </cell>
        </row>
        <row r="11963">
          <cell r="A11963" t="str">
            <v>YJC9975111</v>
          </cell>
          <cell r="B11963" t="str">
            <v>LIF NEX7 KAMP CF ROSA BR-KORG</v>
          </cell>
        </row>
        <row r="11964">
          <cell r="A11964" t="str">
            <v>YJC9975112</v>
          </cell>
          <cell r="B11964" t="str">
            <v>LIF NEX7  KAMP CF SILV BR-KORG</v>
          </cell>
        </row>
        <row r="11965">
          <cell r="A11965" t="str">
            <v>YJC9975112</v>
          </cell>
          <cell r="B11965" t="str">
            <v>LIF NEX7  KAMP CF SILV BR-KORG</v>
          </cell>
        </row>
        <row r="11966">
          <cell r="A11966" t="str">
            <v>YJC9975112</v>
          </cell>
          <cell r="B11966" t="str">
            <v>LIF NEX7  KAMP CF SILV BR-KORG</v>
          </cell>
        </row>
        <row r="11967">
          <cell r="A11967" t="str">
            <v>ASL7S20170LSS</v>
          </cell>
          <cell r="B11967" t="str">
            <v>VÄXELREGLAGE NEW NEXUS®7 VRID</v>
          </cell>
        </row>
        <row r="11968">
          <cell r="A11968" t="str">
            <v>ASL7S20170LSS</v>
          </cell>
          <cell r="B11968" t="str">
            <v>VÄXELREGLAGE NEW NEXUS®7 VRID</v>
          </cell>
        </row>
        <row r="11969">
          <cell r="A11969" t="str">
            <v>ASL7S20170LSS</v>
          </cell>
          <cell r="B11969" t="str">
            <v>VÄXELREGLAGE NEW NEXUS®7 VRID</v>
          </cell>
        </row>
        <row r="11970">
          <cell r="A11970" t="str">
            <v>YEC3005101</v>
          </cell>
          <cell r="B11970" t="str">
            <v>BOSCH GENT 3SE51NR 306726/010</v>
          </cell>
        </row>
        <row r="11971">
          <cell r="A11971" t="str">
            <v>YEC3005101</v>
          </cell>
          <cell r="B11971" t="str">
            <v>BOSCH GENT 3SE51NR 306726/010</v>
          </cell>
        </row>
        <row r="11972">
          <cell r="A11972" t="str">
            <v>YEC3005101</v>
          </cell>
          <cell r="B11972" t="str">
            <v>BOSCH GENT 3SE51NR 306726/010</v>
          </cell>
        </row>
        <row r="11973">
          <cell r="A11973" t="str">
            <v>YEC3005501</v>
          </cell>
          <cell r="B11973" t="str">
            <v>BOSCH GENT 3SE51NR 306726/010</v>
          </cell>
        </row>
        <row r="11974">
          <cell r="A11974" t="str">
            <v>YEC3005501</v>
          </cell>
          <cell r="B11974" t="str">
            <v>BOSCH GENT 3SE51NR 306726/010</v>
          </cell>
        </row>
        <row r="11975">
          <cell r="A11975" t="str">
            <v>YEC3005501</v>
          </cell>
          <cell r="B11975" t="str">
            <v>BOSCH GENT 3SE51NR 306726/010</v>
          </cell>
        </row>
        <row r="11976">
          <cell r="A11976" t="str">
            <v>YEC3005901</v>
          </cell>
          <cell r="B11976" t="str">
            <v>BOSCH GENT 3SE51NR 306726/010</v>
          </cell>
        </row>
        <row r="11977">
          <cell r="A11977" t="str">
            <v>YEC3005901</v>
          </cell>
          <cell r="B11977" t="str">
            <v>BOSCH GENT 3SE51NR 306726/010</v>
          </cell>
        </row>
        <row r="11978">
          <cell r="A11978" t="str">
            <v>YEC3005901</v>
          </cell>
          <cell r="B11978" t="str">
            <v>BOSCH GENT 3SE51NR 306726/010</v>
          </cell>
        </row>
        <row r="11979">
          <cell r="A11979" t="str">
            <v>YEC3104701</v>
          </cell>
          <cell r="B11979" t="str">
            <v>BOSCH LADY 3SE47NR  306727/010</v>
          </cell>
        </row>
        <row r="11980">
          <cell r="A11980" t="str">
            <v>YEC3104701</v>
          </cell>
          <cell r="B11980" t="str">
            <v>BOSCH LADY 3SE47NR  306727/010</v>
          </cell>
        </row>
        <row r="11981">
          <cell r="A11981" t="str">
            <v>YEC3104701</v>
          </cell>
          <cell r="B11981" t="str">
            <v>BOSCH LADY 3SE47NR  306727/010</v>
          </cell>
        </row>
        <row r="11982">
          <cell r="A11982" t="str">
            <v>YEC3105101</v>
          </cell>
          <cell r="B11982" t="str">
            <v>BOSCH LADY 3SE51NR  306727/010</v>
          </cell>
        </row>
        <row r="11983">
          <cell r="A11983" t="str">
            <v>YEC3105101</v>
          </cell>
          <cell r="B11983" t="str">
            <v>BOSCH LADY 3SE51NR  306727/010</v>
          </cell>
        </row>
        <row r="11984">
          <cell r="A11984" t="str">
            <v>YEC3105101</v>
          </cell>
          <cell r="B11984" t="str">
            <v>BOSCH LADY 3SE51NR  306727/010</v>
          </cell>
        </row>
        <row r="11985">
          <cell r="A11985" t="str">
            <v>YEC9775101</v>
          </cell>
          <cell r="B11985" t="str">
            <v>PHYLION7  EL-CYKEL D 7V SVART</v>
          </cell>
        </row>
        <row r="11986">
          <cell r="A11986" t="str">
            <v>YEC9775101</v>
          </cell>
          <cell r="B11986" t="str">
            <v>PHYLION7  EL-CYKEL D 7V SVART</v>
          </cell>
        </row>
        <row r="11987">
          <cell r="A11987" t="str">
            <v>YEC9775101</v>
          </cell>
          <cell r="B11987" t="str">
            <v>PHYLION7  EL-CYKEL D 7V SVART</v>
          </cell>
        </row>
        <row r="11988">
          <cell r="A11988" t="str">
            <v>YJC6085202</v>
          </cell>
          <cell r="B11988" t="str">
            <v>NANO TIAGRA/SORA 18V 52 ORANGE</v>
          </cell>
        </row>
        <row r="11989">
          <cell r="A11989" t="str">
            <v>YJC6085202</v>
          </cell>
          <cell r="B11989" t="str">
            <v>NANO TIAGRA/SORA 18V 52 ORANGE</v>
          </cell>
        </row>
        <row r="11990">
          <cell r="A11990" t="str">
            <v>YJC6085202</v>
          </cell>
          <cell r="B11990" t="str">
            <v>NANO TIAGRA/SORA 18V 52 ORANGE</v>
          </cell>
        </row>
        <row r="11991">
          <cell r="A11991" t="str">
            <v>YJC6085502</v>
          </cell>
          <cell r="B11991" t="str">
            <v>NANO TIAGRA/SORA 18V 55 ORANGE</v>
          </cell>
        </row>
        <row r="11992">
          <cell r="A11992" t="str">
            <v>YJC6085502</v>
          </cell>
          <cell r="B11992" t="str">
            <v>NANO TIAGRA/SORA 18V 55 ORANGE</v>
          </cell>
        </row>
        <row r="11993">
          <cell r="A11993" t="str">
            <v>YJC6085502</v>
          </cell>
          <cell r="B11993" t="str">
            <v>NANO TIAGRA/SORA 18V 55 ORANGE</v>
          </cell>
        </row>
        <row r="11994">
          <cell r="A11994" t="str">
            <v>YJC6085802</v>
          </cell>
          <cell r="B11994" t="str">
            <v>NANO TIAGRA/SORA 18V 58 ORANGE</v>
          </cell>
        </row>
        <row r="11995">
          <cell r="A11995" t="str">
            <v>YJC6085802</v>
          </cell>
          <cell r="B11995" t="str">
            <v>NANO TIAGRA/SORA 18V 58 ORANGE</v>
          </cell>
        </row>
        <row r="11996">
          <cell r="A11996" t="str">
            <v>YJC6085802</v>
          </cell>
          <cell r="B11996" t="str">
            <v>NANO TIAGRA/SORA 18V 58 ORANGE</v>
          </cell>
        </row>
        <row r="11997">
          <cell r="A11997" t="str">
            <v>YJC6086102</v>
          </cell>
          <cell r="B11997" t="str">
            <v>NANO TIAGRA/SORA 18V 61 ORANGE</v>
          </cell>
        </row>
        <row r="11998">
          <cell r="A11998" t="str">
            <v>YJC6086102</v>
          </cell>
          <cell r="B11998" t="str">
            <v>NANO TIAGRA/SORA 18V 61 ORANGE</v>
          </cell>
        </row>
        <row r="11999">
          <cell r="A11999" t="str">
            <v>YJC6086102</v>
          </cell>
          <cell r="B11999" t="str">
            <v>NANO TIAGRA/SORA 18V 61 ORANGE</v>
          </cell>
        </row>
        <row r="12000">
          <cell r="A12000" t="str">
            <v>YJC6085201</v>
          </cell>
          <cell r="B12000" t="str">
            <v>NANO TIAGRA/SORA 18V 52 SVART</v>
          </cell>
        </row>
        <row r="12001">
          <cell r="A12001" t="str">
            <v>YJC6085201</v>
          </cell>
          <cell r="B12001" t="str">
            <v>NANO TIAGRA/SORA 18V 52 SVART</v>
          </cell>
        </row>
        <row r="12002">
          <cell r="A12002" t="str">
            <v>YJC6085201</v>
          </cell>
          <cell r="B12002" t="str">
            <v>NANO TIAGRA/SORA 18V 52 SVART</v>
          </cell>
        </row>
        <row r="12003">
          <cell r="A12003" t="str">
            <v>YJC6085501</v>
          </cell>
          <cell r="B12003" t="str">
            <v>NANO TIAGRA/SORA 18V 55 SVART</v>
          </cell>
        </row>
        <row r="12004">
          <cell r="A12004" t="str">
            <v>YJC6085501</v>
          </cell>
          <cell r="B12004" t="str">
            <v>NANO TIAGRA/SORA 18V 55 SVART</v>
          </cell>
        </row>
        <row r="12005">
          <cell r="A12005" t="str">
            <v>YJC6085501</v>
          </cell>
          <cell r="B12005" t="str">
            <v>NANO TIAGRA/SORA 18V 55 SVART</v>
          </cell>
        </row>
        <row r="12006">
          <cell r="A12006" t="str">
            <v>YJC6085801</v>
          </cell>
          <cell r="B12006" t="str">
            <v>NANO TIAGRA/SORA 18V 58 SVART</v>
          </cell>
        </row>
        <row r="12007">
          <cell r="A12007" t="str">
            <v>YJC6085801</v>
          </cell>
          <cell r="B12007" t="str">
            <v>NANO TIAGRA/SORA 18V 58 SVART</v>
          </cell>
        </row>
        <row r="12008">
          <cell r="A12008" t="str">
            <v>YJC6085801</v>
          </cell>
          <cell r="B12008" t="str">
            <v>NANO TIAGRA/SORA 18V 58 SVART</v>
          </cell>
        </row>
        <row r="12009">
          <cell r="A12009" t="str">
            <v>YJC6086101</v>
          </cell>
          <cell r="B12009" t="str">
            <v>NANO TIAGRA/SORA 18V 61 SVART</v>
          </cell>
        </row>
        <row r="12010">
          <cell r="A12010" t="str">
            <v>YJC6086101</v>
          </cell>
          <cell r="B12010" t="str">
            <v>NANO TIAGRA/SORA 18V 61 SVART</v>
          </cell>
        </row>
        <row r="12011">
          <cell r="A12011" t="str">
            <v>YJC6086101</v>
          </cell>
          <cell r="B12011" t="str">
            <v>NANO TIAGRA/SORA 18V 61 SVART</v>
          </cell>
        </row>
        <row r="12012">
          <cell r="A12012" t="str">
            <v>YJC6425211</v>
          </cell>
          <cell r="B12012" t="str">
            <v>Exa Di2 52 Carbon Matt Orange</v>
          </cell>
        </row>
        <row r="12013">
          <cell r="A12013" t="str">
            <v>YJC6425211</v>
          </cell>
          <cell r="B12013" t="str">
            <v>Exa Di2 52 Carbon Matt Orange</v>
          </cell>
        </row>
        <row r="12014">
          <cell r="A12014" t="str">
            <v>YJC6425211</v>
          </cell>
          <cell r="B12014" t="str">
            <v>Exa Di2 52 Carbon Matt Orange</v>
          </cell>
        </row>
        <row r="12015">
          <cell r="A12015" t="str">
            <v>YJC6425511</v>
          </cell>
          <cell r="B12015" t="str">
            <v>Exa Di2 55 Carbon Matt Orange</v>
          </cell>
        </row>
        <row r="12016">
          <cell r="A12016" t="str">
            <v>YJC6425511</v>
          </cell>
          <cell r="B12016" t="str">
            <v>Exa Di2 55 Carbon Matt Orange</v>
          </cell>
        </row>
        <row r="12017">
          <cell r="A12017" t="str">
            <v>YJC6425511</v>
          </cell>
          <cell r="B12017" t="str">
            <v>Exa Di2 55 Carbon Matt Orange</v>
          </cell>
        </row>
        <row r="12018">
          <cell r="A12018" t="str">
            <v>YJC6425811</v>
          </cell>
          <cell r="B12018" t="str">
            <v>Exa Di2 58 Carbon Matt Orange</v>
          </cell>
        </row>
        <row r="12019">
          <cell r="A12019" t="str">
            <v>YJC6425811</v>
          </cell>
          <cell r="B12019" t="str">
            <v>Exa Di2 58 Carbon Matt Orange</v>
          </cell>
        </row>
        <row r="12020">
          <cell r="A12020" t="str">
            <v>YJC6425811</v>
          </cell>
          <cell r="B12020" t="str">
            <v>Exa Di2 58 Carbon Matt Orange</v>
          </cell>
        </row>
        <row r="12021">
          <cell r="A12021" t="str">
            <v>YJC6426111</v>
          </cell>
          <cell r="B12021" t="str">
            <v>Exa Di2 61 Carbon Matt Orange</v>
          </cell>
        </row>
        <row r="12022">
          <cell r="A12022" t="str">
            <v>YJC6426111</v>
          </cell>
          <cell r="B12022" t="str">
            <v>Exa Di2 61 Carbon Matt Orange</v>
          </cell>
        </row>
        <row r="12023">
          <cell r="A12023" t="str">
            <v>YJC6426111</v>
          </cell>
          <cell r="B12023" t="str">
            <v>Exa Di2 61 Carbon Matt Orange</v>
          </cell>
        </row>
        <row r="12024">
          <cell r="A12024" t="str">
            <v>YJC1104801</v>
          </cell>
          <cell r="B12024" t="str">
            <v>RIMFAXE 29"  XT 48 MSVART</v>
          </cell>
        </row>
        <row r="12025">
          <cell r="A12025" t="str">
            <v>YJC1104801</v>
          </cell>
          <cell r="B12025" t="str">
            <v>RIMFAXE 29"  XT 48 MSVART</v>
          </cell>
        </row>
        <row r="12026">
          <cell r="A12026" t="str">
            <v>YJC1104801</v>
          </cell>
          <cell r="B12026" t="str">
            <v>RIMFAXE 29"  XT 48 MSVART</v>
          </cell>
        </row>
        <row r="12027">
          <cell r="A12027" t="str">
            <v>YJC2275601</v>
          </cell>
          <cell r="B12027" t="str">
            <v>BOGE 227 7V H 56CM MÖRKBRUN</v>
          </cell>
        </row>
        <row r="12028">
          <cell r="A12028" t="str">
            <v>YJC2275601</v>
          </cell>
          <cell r="B12028" t="str">
            <v>BOGE 227 7V H 56CM MÖRKBRUN</v>
          </cell>
        </row>
        <row r="12029">
          <cell r="A12029" t="str">
            <v>YJC2275601</v>
          </cell>
          <cell r="B12029" t="str">
            <v>BOGE 227 7V H 56CM MÖRKBRUN</v>
          </cell>
        </row>
        <row r="12030">
          <cell r="A12030" t="str">
            <v>YJC1105301</v>
          </cell>
          <cell r="B12030" t="str">
            <v>RIMFAXE 29"  XT 53 MSVART</v>
          </cell>
        </row>
        <row r="12031">
          <cell r="A12031" t="str">
            <v>YJC1105301</v>
          </cell>
          <cell r="B12031" t="str">
            <v>RIMFAXE 29"  XT 53 MSVART</v>
          </cell>
        </row>
        <row r="12032">
          <cell r="A12032" t="str">
            <v>YJC1105301</v>
          </cell>
          <cell r="B12032" t="str">
            <v>RIMFAXE 29"  XT 53 MSVART</v>
          </cell>
        </row>
        <row r="12033">
          <cell r="A12033" t="str">
            <v>YJC3475101</v>
          </cell>
          <cell r="B12033" t="str">
            <v>HELAG DEORE 27V 51 MATT GRÅ</v>
          </cell>
        </row>
        <row r="12034">
          <cell r="A12034" t="str">
            <v>YJC3475101</v>
          </cell>
          <cell r="B12034" t="str">
            <v>HELAG DEORE 27V 51 MATT GRÅ</v>
          </cell>
        </row>
        <row r="12035">
          <cell r="A12035" t="str">
            <v>YJC3475101</v>
          </cell>
          <cell r="B12035" t="str">
            <v>HELAG DEORE 27V 51 MATT GRÅ</v>
          </cell>
        </row>
        <row r="12036">
          <cell r="A12036" t="str">
            <v>YJC3475102</v>
          </cell>
          <cell r="B12036" t="str">
            <v>HELAG DEORE 27V 51 SVART</v>
          </cell>
        </row>
        <row r="12037">
          <cell r="A12037" t="str">
            <v>YJC3475102</v>
          </cell>
          <cell r="B12037" t="str">
            <v>HELAG DEORE 27V 51 SVART</v>
          </cell>
        </row>
        <row r="12038">
          <cell r="A12038" t="str">
            <v>YJC3475102</v>
          </cell>
          <cell r="B12038" t="str">
            <v>HELAG DEORE 27V 51 SVART</v>
          </cell>
        </row>
        <row r="12039">
          <cell r="A12039" t="str">
            <v>YJC3475501</v>
          </cell>
          <cell r="B12039" t="str">
            <v>HELAG DEORE 27V 55 MATT GRÅ</v>
          </cell>
        </row>
        <row r="12040">
          <cell r="A12040" t="str">
            <v>YJC3475501</v>
          </cell>
          <cell r="B12040" t="str">
            <v>HELAG DEORE 27V 55 MATT GRÅ</v>
          </cell>
        </row>
        <row r="12041">
          <cell r="A12041" t="str">
            <v>YJC3475501</v>
          </cell>
          <cell r="B12041" t="str">
            <v>HELAG DEORE 27V 55 MATT GRÅ</v>
          </cell>
        </row>
        <row r="12042">
          <cell r="A12042" t="str">
            <v>YJC3475502</v>
          </cell>
          <cell r="B12042" t="str">
            <v>HELAG DEORE 27V 55 SVART</v>
          </cell>
        </row>
        <row r="12043">
          <cell r="A12043" t="str">
            <v>YJC3475502</v>
          </cell>
          <cell r="B12043" t="str">
            <v>HELAG DEORE 27V 55 SVART</v>
          </cell>
        </row>
        <row r="12044">
          <cell r="A12044" t="str">
            <v>YJC3475502</v>
          </cell>
          <cell r="B12044" t="str">
            <v>HELAG DEORE 27V 55 SVART</v>
          </cell>
        </row>
        <row r="12045">
          <cell r="A12045" t="str">
            <v>YJC3475901</v>
          </cell>
          <cell r="B12045" t="str">
            <v>HELAG DEORE 27V 59 MATT GRÅ</v>
          </cell>
        </row>
        <row r="12046">
          <cell r="A12046" t="str">
            <v>YJC3475901</v>
          </cell>
          <cell r="B12046" t="str">
            <v>HELAG DEORE 27V 59 MATT GRÅ</v>
          </cell>
        </row>
        <row r="12047">
          <cell r="A12047" t="str">
            <v>YJC3475901</v>
          </cell>
          <cell r="B12047" t="str">
            <v>HELAG DEORE 27V 59 MATT GRÅ</v>
          </cell>
        </row>
        <row r="12048">
          <cell r="A12048" t="str">
            <v>YJC3475902</v>
          </cell>
          <cell r="B12048" t="str">
            <v>HELAG DEORE 27V 59 SVART</v>
          </cell>
        </row>
        <row r="12049">
          <cell r="A12049" t="str">
            <v>YJC3475902</v>
          </cell>
          <cell r="B12049" t="str">
            <v>HELAG DEORE 27V 59 SVART</v>
          </cell>
        </row>
        <row r="12050">
          <cell r="A12050" t="str">
            <v>YJC3475902</v>
          </cell>
          <cell r="B12050" t="str">
            <v>HELAG DEORE 27V 59 SVART</v>
          </cell>
        </row>
        <row r="12051">
          <cell r="A12051" t="str">
            <v>YJC3574701</v>
          </cell>
          <cell r="B12051" t="str">
            <v>ANARIS DEORE 27V 47 MATT GRÅ</v>
          </cell>
        </row>
        <row r="12052">
          <cell r="A12052" t="str">
            <v>YJC3574701</v>
          </cell>
          <cell r="B12052" t="str">
            <v>ANARIS DEORE 27V 47 MATT GRÅ</v>
          </cell>
        </row>
        <row r="12053">
          <cell r="A12053" t="str">
            <v>YJC3574701</v>
          </cell>
          <cell r="B12053" t="str">
            <v>ANARIS DEORE 27V 47 MATT GRÅ</v>
          </cell>
        </row>
        <row r="12054">
          <cell r="A12054" t="str">
            <v>YJC3574702</v>
          </cell>
          <cell r="B12054" t="str">
            <v>ANARIS DEORE 27V 47 VIT</v>
          </cell>
        </row>
        <row r="12055">
          <cell r="A12055" t="str">
            <v>YJC3574702</v>
          </cell>
          <cell r="B12055" t="str">
            <v>ANARIS DEORE 27V 47 VIT</v>
          </cell>
        </row>
        <row r="12056">
          <cell r="A12056" t="str">
            <v>YJC3574702</v>
          </cell>
          <cell r="B12056" t="str">
            <v>ANARIS DEORE 27V 47 VIT</v>
          </cell>
        </row>
        <row r="12057">
          <cell r="A12057" t="str">
            <v>YJC3575101</v>
          </cell>
          <cell r="B12057" t="str">
            <v>ANARIS DEORE 27V 51 MATT GRÅ</v>
          </cell>
        </row>
        <row r="12058">
          <cell r="A12058" t="str">
            <v>YJC3575101</v>
          </cell>
          <cell r="B12058" t="str">
            <v>ANARIS DEORE 27V 51 MATT GRÅ</v>
          </cell>
        </row>
        <row r="12059">
          <cell r="A12059" t="str">
            <v>YJC3575101</v>
          </cell>
          <cell r="B12059" t="str">
            <v>ANARIS DEORE 27V 51 MATT GRÅ</v>
          </cell>
        </row>
        <row r="12060">
          <cell r="A12060" t="str">
            <v>YJC3575102</v>
          </cell>
          <cell r="B12060" t="str">
            <v>ANARIS DEORE 27V 51 VIT</v>
          </cell>
        </row>
        <row r="12061">
          <cell r="A12061" t="str">
            <v>YJC3575102</v>
          </cell>
          <cell r="B12061" t="str">
            <v>ANARIS DEORE 27V 51 VIT</v>
          </cell>
        </row>
        <row r="12062">
          <cell r="A12062" t="str">
            <v>YJC3575102</v>
          </cell>
          <cell r="B12062" t="str">
            <v>ANARIS DEORE 27V 51 VIT</v>
          </cell>
        </row>
        <row r="12063">
          <cell r="A12063" t="str">
            <v>YJC3645101</v>
          </cell>
          <cell r="B12063" t="str">
            <v>STARREN 364 24V H 51 MATTORANG</v>
          </cell>
        </row>
        <row r="12064">
          <cell r="A12064" t="str">
            <v>YJC3645101</v>
          </cell>
          <cell r="B12064" t="str">
            <v>STARREN 364 24V H 51 MATTORANG</v>
          </cell>
        </row>
        <row r="12065">
          <cell r="A12065" t="str">
            <v>YJC3645101</v>
          </cell>
          <cell r="B12065" t="str">
            <v>STARREN 364 24V H 51 MATTORANG</v>
          </cell>
        </row>
        <row r="12066">
          <cell r="A12066" t="str">
            <v>YJC3645102</v>
          </cell>
          <cell r="B12066" t="str">
            <v>STARREN+ 364 24V H 51 SVART</v>
          </cell>
        </row>
        <row r="12067">
          <cell r="A12067" t="str">
            <v>YJC3645102</v>
          </cell>
          <cell r="B12067" t="str">
            <v>STARREN+ 364 24V H 51 SVART</v>
          </cell>
        </row>
        <row r="12068">
          <cell r="A12068" t="str">
            <v>YJC3645102</v>
          </cell>
          <cell r="B12068" t="str">
            <v>STARREN+ 364 24V H 51 SVART</v>
          </cell>
        </row>
        <row r="12069">
          <cell r="A12069" t="str">
            <v>YJC3645501</v>
          </cell>
          <cell r="B12069" t="str">
            <v>STARREN 364 24V H 55 MATTORANG</v>
          </cell>
        </row>
        <row r="12070">
          <cell r="A12070" t="str">
            <v>YJC3645501</v>
          </cell>
          <cell r="B12070" t="str">
            <v>STARREN 364 24V H 55 MATTORANG</v>
          </cell>
        </row>
        <row r="12071">
          <cell r="A12071" t="str">
            <v>YJC3645501</v>
          </cell>
          <cell r="B12071" t="str">
            <v>STARREN 364 24V H 55 MATTORANG</v>
          </cell>
        </row>
        <row r="12072">
          <cell r="A12072" t="str">
            <v>YJC3645502</v>
          </cell>
          <cell r="B12072" t="str">
            <v>STARREN+ 364 24V H 55 SVART</v>
          </cell>
        </row>
        <row r="12073">
          <cell r="A12073" t="str">
            <v>YJC3645502</v>
          </cell>
          <cell r="B12073" t="str">
            <v>STARREN+ 364 24V H 55 SVART</v>
          </cell>
        </row>
        <row r="12074">
          <cell r="A12074" t="str">
            <v>YJC3645502</v>
          </cell>
          <cell r="B12074" t="str">
            <v>STARREN+ 364 24V H 55 SVART</v>
          </cell>
        </row>
        <row r="12075">
          <cell r="A12075" t="str">
            <v>YJC3645901</v>
          </cell>
          <cell r="B12075" t="str">
            <v>STARREN 364 24V H 59 MATTORAN</v>
          </cell>
        </row>
        <row r="12076">
          <cell r="A12076" t="str">
            <v>YJC3645901</v>
          </cell>
          <cell r="B12076" t="str">
            <v>STARREN 364 24V H 59 MATTORAN</v>
          </cell>
        </row>
        <row r="12077">
          <cell r="A12077" t="str">
            <v>YJC3645901</v>
          </cell>
          <cell r="B12077" t="str">
            <v>STARREN 364 24V H 59 MATTORAN</v>
          </cell>
        </row>
        <row r="12078">
          <cell r="A12078" t="str">
            <v>YJC3645902</v>
          </cell>
          <cell r="B12078" t="str">
            <v>STARREN+ 364 24V H 59 SVART</v>
          </cell>
        </row>
        <row r="12079">
          <cell r="A12079" t="str">
            <v>YJC3645902</v>
          </cell>
          <cell r="B12079" t="str">
            <v>STARREN+ 364 24V H 59 SVART</v>
          </cell>
        </row>
        <row r="12080">
          <cell r="A12080" t="str">
            <v>YJC3645902</v>
          </cell>
          <cell r="B12080" t="str">
            <v>STARREN+ 364 24V H 59 SVART</v>
          </cell>
        </row>
        <row r="12081">
          <cell r="A12081" t="str">
            <v>YJC2435601</v>
          </cell>
          <cell r="B12081" t="str">
            <v>KOSTER 243 3V H 56CM MSVART</v>
          </cell>
        </row>
        <row r="12082">
          <cell r="A12082" t="str">
            <v>YJC2435601</v>
          </cell>
          <cell r="B12082" t="str">
            <v>KOSTER 243 3V H 56CM MSVART</v>
          </cell>
        </row>
        <row r="12083">
          <cell r="A12083" t="str">
            <v>YJC2435601</v>
          </cell>
          <cell r="B12083" t="str">
            <v>KOSTER 243 3V H 56CM MSVART</v>
          </cell>
        </row>
        <row r="12084">
          <cell r="A12084" t="str">
            <v>YJC2375101</v>
          </cell>
          <cell r="B12084" t="str">
            <v>SUNNAN 237 D 51 CM RÖD BR-KOR</v>
          </cell>
        </row>
        <row r="12085">
          <cell r="A12085" t="str">
            <v>YJC2375101</v>
          </cell>
          <cell r="B12085" t="str">
            <v>SUNNAN 237 D 51 CM RÖD BR-KOR</v>
          </cell>
        </row>
        <row r="12086">
          <cell r="A12086" t="str">
            <v>YJC2375101</v>
          </cell>
          <cell r="B12086" t="str">
            <v>SUNNAN 237 D 51 CM RÖD BR-KOR</v>
          </cell>
        </row>
        <row r="12087">
          <cell r="A12087" t="str">
            <v>YJC2375102</v>
          </cell>
          <cell r="B12087" t="str">
            <v>SUNNAN 237 D 51CM MBRUN BR-KOR</v>
          </cell>
        </row>
        <row r="12088">
          <cell r="A12088" t="str">
            <v>YJC2375102</v>
          </cell>
          <cell r="B12088" t="str">
            <v>SUNNAN 237 D 51CM MBRUN BR-KOR</v>
          </cell>
        </row>
        <row r="12089">
          <cell r="A12089" t="str">
            <v>YJC2375102</v>
          </cell>
          <cell r="B12089" t="str">
            <v>SUNNAN 237 D 51CM MBRUN BR-KOR</v>
          </cell>
        </row>
        <row r="12090">
          <cell r="A12090" t="str">
            <v>YJC3744701</v>
          </cell>
          <cell r="B12090" t="str">
            <v>ÅKULLA 374 24V D 47 RÖD MATT</v>
          </cell>
        </row>
        <row r="12091">
          <cell r="A12091" t="str">
            <v>YJC3744701</v>
          </cell>
          <cell r="B12091" t="str">
            <v>ÅKULLA 374 24V D 47 RÖD MATT</v>
          </cell>
        </row>
        <row r="12092">
          <cell r="A12092" t="str">
            <v>YJC3744701</v>
          </cell>
          <cell r="B12092" t="str">
            <v>ÅKULLA 374 24V D 47 RÖD MATT</v>
          </cell>
        </row>
        <row r="12093">
          <cell r="A12093" t="str">
            <v>YJC3744702</v>
          </cell>
          <cell r="B12093" t="str">
            <v>ÅKULLA+ 374 24V D 47 SVART</v>
          </cell>
        </row>
        <row r="12094">
          <cell r="A12094" t="str">
            <v>YJC3744702</v>
          </cell>
          <cell r="B12094" t="str">
            <v>ÅKULLA+ 374 24V D 47 SVART</v>
          </cell>
        </row>
        <row r="12095">
          <cell r="A12095" t="str">
            <v>YJC3744702</v>
          </cell>
          <cell r="B12095" t="str">
            <v>ÅKULLA+ 374 24V D 47 SVART</v>
          </cell>
        </row>
        <row r="12096">
          <cell r="A12096" t="str">
            <v>YJC3745101</v>
          </cell>
          <cell r="B12096" t="str">
            <v>ÅKULLA 374 24V D 51 RÖD MATT</v>
          </cell>
        </row>
        <row r="12097">
          <cell r="A12097" t="str">
            <v>YJC3745101</v>
          </cell>
          <cell r="B12097" t="str">
            <v>ÅKULLA 374 24V D 51 RÖD MATT</v>
          </cell>
        </row>
        <row r="12098">
          <cell r="A12098" t="str">
            <v>YJC3745101</v>
          </cell>
          <cell r="B12098" t="str">
            <v>ÅKULLA 374 24V D 51 RÖD MATT</v>
          </cell>
        </row>
        <row r="12099">
          <cell r="A12099" t="str">
            <v>YJC3745102</v>
          </cell>
          <cell r="B12099" t="str">
            <v>ÅKULLA+ 374 24V D 51 SVART</v>
          </cell>
        </row>
        <row r="12100">
          <cell r="A12100" t="str">
            <v>YJC3745102</v>
          </cell>
          <cell r="B12100" t="str">
            <v>ÅKULLA+ 374 24V D 51 SVART</v>
          </cell>
        </row>
        <row r="12101">
          <cell r="A12101" t="str">
            <v>YJC3745102</v>
          </cell>
          <cell r="B12101" t="str">
            <v>ÅKULLA+ 374 24V D 51 SVART</v>
          </cell>
        </row>
        <row r="12102">
          <cell r="A12102" t="str">
            <v>YJC3745501</v>
          </cell>
          <cell r="B12102" t="str">
            <v>ÅKULLA 374 24V D 55 RÖD MATT</v>
          </cell>
        </row>
        <row r="12103">
          <cell r="A12103" t="str">
            <v>YJC3745501</v>
          </cell>
          <cell r="B12103" t="str">
            <v>ÅKULLA 374 24V D 55 RÖD MATT</v>
          </cell>
        </row>
        <row r="12104">
          <cell r="A12104" t="str">
            <v>YJC3745501</v>
          </cell>
          <cell r="B12104" t="str">
            <v>ÅKULLA 374 24V D 55 RÖD MATT</v>
          </cell>
        </row>
        <row r="12105">
          <cell r="A12105" t="str">
            <v>YJC3745502</v>
          </cell>
          <cell r="B12105" t="str">
            <v>ÅKULLA+ 374 24V D 55 SVART</v>
          </cell>
        </row>
        <row r="12106">
          <cell r="A12106" t="str">
            <v>YJC3745502</v>
          </cell>
          <cell r="B12106" t="str">
            <v>ÅKULLA+ 374 24V D 55 SVART</v>
          </cell>
        </row>
        <row r="12107">
          <cell r="A12107" t="str">
            <v>YJC3745502</v>
          </cell>
          <cell r="B12107" t="str">
            <v>ÅKULLA+ 374 24V D 55 SVART</v>
          </cell>
        </row>
        <row r="12108">
          <cell r="A12108" t="str">
            <v>YJC3845101</v>
          </cell>
          <cell r="B12108" t="str">
            <v>ÄNGSÖ 384 51 CM HERR SVART</v>
          </cell>
        </row>
        <row r="12109">
          <cell r="A12109" t="str">
            <v>YJC3845101</v>
          </cell>
          <cell r="B12109" t="str">
            <v>ÄNGSÖ 384 51 CM HERR SVART</v>
          </cell>
        </row>
        <row r="12110">
          <cell r="A12110" t="str">
            <v>YJC3845101</v>
          </cell>
          <cell r="B12110" t="str">
            <v>ÄNGSÖ 384 51 CM HERR SVART</v>
          </cell>
        </row>
        <row r="12111">
          <cell r="A12111" t="str">
            <v>YJC3845501</v>
          </cell>
          <cell r="B12111" t="str">
            <v>ÄNGSÖ 384 55 CM SVART</v>
          </cell>
        </row>
        <row r="12112">
          <cell r="A12112" t="str">
            <v>YJC3845501</v>
          </cell>
          <cell r="B12112" t="str">
            <v>ÄNGSÖ 384 55 CM SVART</v>
          </cell>
        </row>
        <row r="12113">
          <cell r="A12113" t="str">
            <v>YJC3845501</v>
          </cell>
          <cell r="B12113" t="str">
            <v>ÄNGSÖ 384 55 CM SVART</v>
          </cell>
        </row>
        <row r="12114">
          <cell r="A12114" t="str">
            <v>YJC3845901</v>
          </cell>
          <cell r="B12114" t="str">
            <v>ÄNGSÖ 384 59 CM SVART</v>
          </cell>
        </row>
        <row r="12115">
          <cell r="A12115" t="str">
            <v>YJC3845901</v>
          </cell>
          <cell r="B12115" t="str">
            <v>ÄNGSÖ 384 59 CM SVART</v>
          </cell>
        </row>
        <row r="12116">
          <cell r="A12116" t="str">
            <v>YJC3845901</v>
          </cell>
          <cell r="B12116" t="str">
            <v>ÄNGSÖ 384 59 CM SVART</v>
          </cell>
        </row>
        <row r="12117">
          <cell r="A12117" t="str">
            <v>YJC3944701</v>
          </cell>
          <cell r="B12117" t="str">
            <v>TORNE 394 47 CM DAM VIT</v>
          </cell>
        </row>
        <row r="12118">
          <cell r="A12118" t="str">
            <v>YJC3944701</v>
          </cell>
          <cell r="B12118" t="str">
            <v>TORNE 394 47 CM DAM VIT</v>
          </cell>
        </row>
        <row r="12119">
          <cell r="A12119" t="str">
            <v>YJC3944701</v>
          </cell>
          <cell r="B12119" t="str">
            <v>TORNE 394 47 CM DAM VIT</v>
          </cell>
        </row>
        <row r="12120">
          <cell r="A12120" t="str">
            <v>YJC3945101</v>
          </cell>
          <cell r="B12120" t="str">
            <v>TORNE 394 51 CM DAM VIT</v>
          </cell>
        </row>
        <row r="12121">
          <cell r="A12121" t="str">
            <v>YJC3945101</v>
          </cell>
          <cell r="B12121" t="str">
            <v>TORNE 394 51 CM DAM VIT</v>
          </cell>
        </row>
        <row r="12122">
          <cell r="A12122" t="str">
            <v>YJC3945101</v>
          </cell>
          <cell r="B12122" t="str">
            <v>TORNE 394 51 CM DAM VIT</v>
          </cell>
        </row>
        <row r="12123">
          <cell r="A12123" t="str">
            <v>YJC3045101</v>
          </cell>
          <cell r="B12123" t="str">
            <v>ATTO 24V 51 HYD DISK MATT ORAN</v>
          </cell>
        </row>
        <row r="12124">
          <cell r="A12124" t="str">
            <v>YJC3045101</v>
          </cell>
          <cell r="B12124" t="str">
            <v>ATTO 24V 51 HYD DISK MATT ORAN</v>
          </cell>
        </row>
        <row r="12125">
          <cell r="A12125" t="str">
            <v>YJC3045101</v>
          </cell>
          <cell r="B12125" t="str">
            <v>ATTO 24V 51 HYD DISK MATT ORAN</v>
          </cell>
        </row>
        <row r="12126">
          <cell r="A12126" t="str">
            <v>YJC3045102</v>
          </cell>
          <cell r="B12126" t="str">
            <v>ATTO+ 24V 51 HYD DISK SVART PÅ</v>
          </cell>
        </row>
        <row r="12127">
          <cell r="A12127" t="str">
            <v>YJC3045102</v>
          </cell>
          <cell r="B12127" t="str">
            <v>ATTO+ 24V 51 HYD DISK SVART PÅ</v>
          </cell>
        </row>
        <row r="12128">
          <cell r="A12128" t="str">
            <v>YJC3045102</v>
          </cell>
          <cell r="B12128" t="str">
            <v>ATTO+ 24V 51 HYD DISK SVART PÅ</v>
          </cell>
        </row>
        <row r="12129">
          <cell r="A12129" t="str">
            <v>YJC3045501</v>
          </cell>
          <cell r="B12129" t="str">
            <v>ATTO 24V 55 HYD DISK MATT ORAN</v>
          </cell>
        </row>
        <row r="12130">
          <cell r="A12130" t="str">
            <v>YJC3045501</v>
          </cell>
          <cell r="B12130" t="str">
            <v>ATTO 24V 55 HYD DISK MATT ORAN</v>
          </cell>
        </row>
        <row r="12131">
          <cell r="A12131" t="str">
            <v>YJC3045501</v>
          </cell>
          <cell r="B12131" t="str">
            <v>ATTO 24V 55 HYD DISK MATT ORAN</v>
          </cell>
        </row>
        <row r="12132">
          <cell r="A12132" t="str">
            <v>YJC3045502</v>
          </cell>
          <cell r="B12132" t="str">
            <v>ATTO+ 24V 55 HYD DISK SVART PÅ</v>
          </cell>
        </row>
        <row r="12133">
          <cell r="A12133" t="str">
            <v>YJC3045502</v>
          </cell>
          <cell r="B12133" t="str">
            <v>ATTO+ 24V 55 HYD DISK SVART PÅ</v>
          </cell>
        </row>
        <row r="12134">
          <cell r="A12134" t="str">
            <v>YJC3045502</v>
          </cell>
          <cell r="B12134" t="str">
            <v>ATTO+ 24V 55 HYD DISK SVART PÅ</v>
          </cell>
        </row>
        <row r="12135">
          <cell r="A12135" t="str">
            <v>YJC3045901</v>
          </cell>
          <cell r="B12135" t="str">
            <v>ATTO 24V 59 HYD DISK MATT ORAN</v>
          </cell>
        </row>
        <row r="12136">
          <cell r="A12136" t="str">
            <v>YJC3045901</v>
          </cell>
          <cell r="B12136" t="str">
            <v>ATTO 24V 59 HYD DISK MATT ORAN</v>
          </cell>
        </row>
        <row r="12137">
          <cell r="A12137" t="str">
            <v>YJC3045901</v>
          </cell>
          <cell r="B12137" t="str">
            <v>ATTO 24V 59 HYD DISK MATT ORAN</v>
          </cell>
        </row>
        <row r="12138">
          <cell r="A12138" t="str">
            <v>YJC3045902</v>
          </cell>
          <cell r="B12138" t="str">
            <v>ATTO+ 24V 59 HYD DISK SVART PÅ</v>
          </cell>
        </row>
        <row r="12139">
          <cell r="A12139" t="str">
            <v>YJC3045902</v>
          </cell>
          <cell r="B12139" t="str">
            <v>ATTO+ 24V 59 HYD DISK SVART PÅ</v>
          </cell>
        </row>
        <row r="12140">
          <cell r="A12140" t="str">
            <v>YJC3045902</v>
          </cell>
          <cell r="B12140" t="str">
            <v>ATTO+ 24V 59 HYD DISK SVART PÅ</v>
          </cell>
        </row>
        <row r="12141">
          <cell r="A12141" t="str">
            <v>YJC3144701</v>
          </cell>
          <cell r="B12141" t="str">
            <v>FEMTO DAM 24V 47 CM MATT RÖD</v>
          </cell>
        </row>
        <row r="12142">
          <cell r="A12142" t="str">
            <v>YJC3144701</v>
          </cell>
          <cell r="B12142" t="str">
            <v>FEMTO DAM 24V 47 CM MATT RÖD</v>
          </cell>
        </row>
        <row r="12143">
          <cell r="A12143" t="str">
            <v>YJC3144701</v>
          </cell>
          <cell r="B12143" t="str">
            <v>FEMTO DAM 24V 47 CM MATT RÖD</v>
          </cell>
        </row>
        <row r="12144">
          <cell r="A12144" t="str">
            <v>YJC3144702</v>
          </cell>
          <cell r="B12144" t="str">
            <v>FEMTO+ DAM 24V 47 CM SVART</v>
          </cell>
        </row>
        <row r="12145">
          <cell r="A12145" t="str">
            <v>YJC3144702</v>
          </cell>
          <cell r="B12145" t="str">
            <v>FEMTO+ DAM 24V 47 CM SVART</v>
          </cell>
        </row>
        <row r="12146">
          <cell r="A12146" t="str">
            <v>YJC3144702</v>
          </cell>
          <cell r="B12146" t="str">
            <v>FEMTO+ DAM 24V 47 CM SVART</v>
          </cell>
        </row>
        <row r="12147">
          <cell r="A12147" t="str">
            <v>YJC3145101</v>
          </cell>
          <cell r="B12147" t="str">
            <v>FEMTO DAM 24V 51 CM MATT RÖD</v>
          </cell>
        </row>
        <row r="12148">
          <cell r="A12148" t="str">
            <v>YJC3145101</v>
          </cell>
          <cell r="B12148" t="str">
            <v>FEMTO DAM 24V 51 CM MATT RÖD</v>
          </cell>
        </row>
        <row r="12149">
          <cell r="A12149" t="str">
            <v>YJC3145101</v>
          </cell>
          <cell r="B12149" t="str">
            <v>FEMTO DAM 24V 51 CM MATT RÖD</v>
          </cell>
        </row>
        <row r="12150">
          <cell r="A12150" t="str">
            <v>YJC3145102</v>
          </cell>
          <cell r="B12150" t="str">
            <v>FEMTO+ DAM 24V 51 CM SVART PÅK</v>
          </cell>
        </row>
        <row r="12151">
          <cell r="A12151" t="str">
            <v>YJC3145102</v>
          </cell>
          <cell r="B12151" t="str">
            <v>FEMTO+ DAM 24V 51 CM SVART PÅK</v>
          </cell>
        </row>
        <row r="12152">
          <cell r="A12152" t="str">
            <v>YJC3145102</v>
          </cell>
          <cell r="B12152" t="str">
            <v>FEMTO+ DAM 24V 51 CM SVART PÅK</v>
          </cell>
        </row>
        <row r="12153">
          <cell r="A12153" t="str">
            <v>YJC3145501</v>
          </cell>
          <cell r="B12153" t="str">
            <v>FEMTO DAM 24V 55 CM MATT RÖD</v>
          </cell>
        </row>
        <row r="12154">
          <cell r="A12154" t="str">
            <v>YJC3145501</v>
          </cell>
          <cell r="B12154" t="str">
            <v>FEMTO DAM 24V 55 CM MATT RÖD</v>
          </cell>
        </row>
        <row r="12155">
          <cell r="A12155" t="str">
            <v>YJC3145501</v>
          </cell>
          <cell r="B12155" t="str">
            <v>FEMTO DAM 24V 55 CM MATT RÖD</v>
          </cell>
        </row>
        <row r="12156">
          <cell r="A12156" t="str">
            <v>YJC3145502</v>
          </cell>
          <cell r="B12156" t="str">
            <v>FEMTO+ DAM 24V 55 CM SVART PÅK</v>
          </cell>
        </row>
        <row r="12157">
          <cell r="A12157" t="str">
            <v>YJC3145502</v>
          </cell>
          <cell r="B12157" t="str">
            <v>FEMTO+ DAM 24V 55 CM SVART PÅK</v>
          </cell>
        </row>
        <row r="12158">
          <cell r="A12158" t="str">
            <v>YJC3145502</v>
          </cell>
          <cell r="B12158" t="str">
            <v>FEMTO+ DAM 24V 55 CM SVART PÅK</v>
          </cell>
        </row>
        <row r="12159">
          <cell r="A12159" t="str">
            <v>YJC1104301</v>
          </cell>
          <cell r="B12159" t="str">
            <v>RIMFAXE 29"  XT 43 MSVART</v>
          </cell>
        </row>
        <row r="12160">
          <cell r="A12160" t="str">
            <v>YJC1104301</v>
          </cell>
          <cell r="B12160" t="str">
            <v>RIMFAXE 29"  XT 43 MSVART</v>
          </cell>
        </row>
        <row r="12161">
          <cell r="A12161" t="str">
            <v>YJC1104301</v>
          </cell>
          <cell r="B12161" t="str">
            <v>RIMFAXE 29"  XT 43 MSVART</v>
          </cell>
        </row>
        <row r="12162">
          <cell r="A12162" t="str">
            <v>YJC0204101</v>
          </cell>
          <cell r="B12162" t="str">
            <v>RIMFAXE 27,5" XT 41 MSVART</v>
          </cell>
        </row>
        <row r="12163">
          <cell r="A12163" t="str">
            <v>YJC0204101</v>
          </cell>
          <cell r="B12163" t="str">
            <v>RIMFAXE 27,5" XT 41 MSVART</v>
          </cell>
        </row>
        <row r="12164">
          <cell r="A12164" t="str">
            <v>YJC0204101</v>
          </cell>
          <cell r="B12164" t="str">
            <v>RIMFAXE 27,5" XT 41 MSVART</v>
          </cell>
        </row>
        <row r="12165">
          <cell r="A12165" t="str">
            <v>YJC0204701</v>
          </cell>
          <cell r="B12165" t="str">
            <v>RIMFAXE 27,5" XT 47 MSVART</v>
          </cell>
        </row>
        <row r="12166">
          <cell r="A12166" t="str">
            <v>YJC0204701</v>
          </cell>
          <cell r="B12166" t="str">
            <v>RIMFAXE 27,5" XT 47 MSVART</v>
          </cell>
        </row>
        <row r="12167">
          <cell r="A12167" t="str">
            <v>YJC0204701</v>
          </cell>
          <cell r="B12167" t="str">
            <v>RIMFAXE 27,5" XT 47 MSVART</v>
          </cell>
        </row>
        <row r="12168">
          <cell r="A12168" t="str">
            <v>YJC0205301</v>
          </cell>
          <cell r="B12168" t="str">
            <v>RIMFAXE 27,5" XT 53 MSVART</v>
          </cell>
        </row>
        <row r="12169">
          <cell r="A12169" t="str">
            <v>YJC0205301</v>
          </cell>
          <cell r="B12169" t="str">
            <v>RIMFAXE 27,5" XT 53 MSVART</v>
          </cell>
        </row>
        <row r="12170">
          <cell r="A12170" t="str">
            <v>YJC0205301</v>
          </cell>
          <cell r="B12170" t="str">
            <v>RIMFAXE 27,5" XT 53 MSVART</v>
          </cell>
        </row>
        <row r="12171">
          <cell r="A12171" t="str">
            <v>YJC0404311</v>
          </cell>
          <cell r="B12171" t="str">
            <v>MARATHON 29" 43 H  30 ORANGE</v>
          </cell>
        </row>
        <row r="12172">
          <cell r="A12172" t="str">
            <v>YJC0404311</v>
          </cell>
          <cell r="B12172" t="str">
            <v>MARATHON 29" 43 H  30 ORANGE</v>
          </cell>
        </row>
        <row r="12173">
          <cell r="A12173" t="str">
            <v>YJC0404311</v>
          </cell>
          <cell r="B12173" t="str">
            <v>MARATHON 29" 43 H  30 ORANGE</v>
          </cell>
        </row>
        <row r="12174">
          <cell r="A12174" t="str">
            <v>YJC0404811</v>
          </cell>
          <cell r="B12174" t="str">
            <v>MARATHON 29" 48 H  30 ORANGE</v>
          </cell>
        </row>
        <row r="12175">
          <cell r="A12175" t="str">
            <v>YJC0404811</v>
          </cell>
          <cell r="B12175" t="str">
            <v>MARATHON 29" 48 H  30 ORANGE</v>
          </cell>
        </row>
        <row r="12176">
          <cell r="A12176" t="str">
            <v>YJC0404811</v>
          </cell>
          <cell r="B12176" t="str">
            <v>MARATHON 29" 48 H  30 ORANGE</v>
          </cell>
        </row>
        <row r="12177">
          <cell r="A12177" t="str">
            <v>YJC0405311</v>
          </cell>
          <cell r="B12177" t="str">
            <v>MARATHON 29" 53 H  30 ORANGE</v>
          </cell>
        </row>
        <row r="12178">
          <cell r="A12178" t="str">
            <v>YJC0405311</v>
          </cell>
          <cell r="B12178" t="str">
            <v>MARATHON 29" 53 H  30 ORANGE</v>
          </cell>
        </row>
        <row r="12179">
          <cell r="A12179" t="str">
            <v>YJC0405311</v>
          </cell>
          <cell r="B12179" t="str">
            <v>MARATHON 29" 53 H  30 ORANGE</v>
          </cell>
        </row>
        <row r="12180">
          <cell r="A12180" t="str">
            <v>YJC6225201</v>
          </cell>
          <cell r="B12180" t="str">
            <v>TERA ULTEGRA CARB 52 SVART</v>
          </cell>
        </row>
        <row r="12181">
          <cell r="A12181" t="str">
            <v>YJC6225201</v>
          </cell>
          <cell r="B12181" t="str">
            <v>TERA ULTEGRA CARB 52 SVART</v>
          </cell>
        </row>
        <row r="12182">
          <cell r="A12182" t="str">
            <v>YJC6225201</v>
          </cell>
          <cell r="B12182" t="str">
            <v>TERA ULTEGRA CARB 52 SVART</v>
          </cell>
        </row>
        <row r="12183">
          <cell r="A12183" t="str">
            <v>YJC6225501</v>
          </cell>
          <cell r="B12183" t="str">
            <v>TERA ULTEGRA CARB 55 SVART</v>
          </cell>
        </row>
        <row r="12184">
          <cell r="A12184" t="str">
            <v>YJC6225501</v>
          </cell>
          <cell r="B12184" t="str">
            <v>TERA ULTEGRA CARB 55 SVART</v>
          </cell>
        </row>
        <row r="12185">
          <cell r="A12185" t="str">
            <v>YJC6225501</v>
          </cell>
          <cell r="B12185" t="str">
            <v>TERA ULTEGRA CARB 55 SVART</v>
          </cell>
        </row>
        <row r="12186">
          <cell r="A12186" t="str">
            <v>YJC6225701</v>
          </cell>
          <cell r="B12186" t="str">
            <v>TERA ULTEGRA CARB 57 SVART</v>
          </cell>
        </row>
        <row r="12187">
          <cell r="A12187" t="str">
            <v>YJC6225701</v>
          </cell>
          <cell r="B12187" t="str">
            <v>TERA ULTEGRA CARB 57 SVART</v>
          </cell>
        </row>
        <row r="12188">
          <cell r="A12188" t="str">
            <v>YJC6225701</v>
          </cell>
          <cell r="B12188" t="str">
            <v>TERA ULTEGRA CARB 57 SVART</v>
          </cell>
        </row>
        <row r="12189">
          <cell r="A12189" t="str">
            <v>YJC6225901</v>
          </cell>
          <cell r="B12189" t="str">
            <v>TERA ULTEGRA CARB 59 SVART</v>
          </cell>
        </row>
        <row r="12190">
          <cell r="A12190" t="str">
            <v>YJC6225901</v>
          </cell>
          <cell r="B12190" t="str">
            <v>TERA ULTEGRA CARB 59 SVART</v>
          </cell>
        </row>
        <row r="12191">
          <cell r="A12191" t="str">
            <v>YJC6225901</v>
          </cell>
          <cell r="B12191" t="str">
            <v>TERA ULTEGRA CARB 59 SVART</v>
          </cell>
        </row>
        <row r="12192">
          <cell r="A12192" t="str">
            <v>YJC6226101</v>
          </cell>
          <cell r="B12192" t="str">
            <v>TERA ULTEGRA CARB 61 SVART</v>
          </cell>
        </row>
        <row r="12193">
          <cell r="A12193" t="str">
            <v>YJC6226101</v>
          </cell>
          <cell r="B12193" t="str">
            <v>TERA ULTEGRA CARB 61 SVART</v>
          </cell>
        </row>
        <row r="12194">
          <cell r="A12194" t="str">
            <v>YJC6226101</v>
          </cell>
          <cell r="B12194" t="str">
            <v>TERA ULTEGRA CARB 61 SVART</v>
          </cell>
        </row>
        <row r="12195">
          <cell r="A12195" t="str">
            <v>YJC6225221</v>
          </cell>
          <cell r="B12195" t="str">
            <v>TERA ULTEG CARB DISK 52 VIT</v>
          </cell>
        </row>
        <row r="12196">
          <cell r="A12196" t="str">
            <v>YJC6225221</v>
          </cell>
          <cell r="B12196" t="str">
            <v>TERA ULTEG CARB DISK 52 VIT</v>
          </cell>
        </row>
        <row r="12197">
          <cell r="A12197" t="str">
            <v>YJC6225221</v>
          </cell>
          <cell r="B12197" t="str">
            <v>TERA ULTEG CARB DISK 52 VIT</v>
          </cell>
        </row>
        <row r="12198">
          <cell r="A12198" t="str">
            <v>YJC6225521</v>
          </cell>
          <cell r="B12198" t="str">
            <v>TERA ULTEG CARB DISK 55 VIT</v>
          </cell>
        </row>
        <row r="12199">
          <cell r="A12199" t="str">
            <v>YJC6225521</v>
          </cell>
          <cell r="B12199" t="str">
            <v>TERA ULTEG CARB DISK 55 VIT</v>
          </cell>
        </row>
        <row r="12200">
          <cell r="A12200" t="str">
            <v>YJC6225521</v>
          </cell>
          <cell r="B12200" t="str">
            <v>TERA ULTEG CARB DISK 55 VIT</v>
          </cell>
        </row>
        <row r="12201">
          <cell r="A12201" t="str">
            <v>YJC6225721</v>
          </cell>
          <cell r="B12201" t="str">
            <v>TERA ULTEG CARB DISK 57 VIT</v>
          </cell>
        </row>
        <row r="12202">
          <cell r="A12202" t="str">
            <v>YJC6225721</v>
          </cell>
          <cell r="B12202" t="str">
            <v>TERA ULTEG CARB DISK 57 VIT</v>
          </cell>
        </row>
        <row r="12203">
          <cell r="A12203" t="str">
            <v>YJC6225721</v>
          </cell>
          <cell r="B12203" t="str">
            <v>TERA ULTEG CARB DISK 57 VIT</v>
          </cell>
        </row>
        <row r="12204">
          <cell r="A12204" t="str">
            <v>YJC6225921</v>
          </cell>
          <cell r="B12204" t="str">
            <v>TERA ULTEG CARB DISK 59 VIT</v>
          </cell>
        </row>
        <row r="12205">
          <cell r="A12205" t="str">
            <v>YJC6225921</v>
          </cell>
          <cell r="B12205" t="str">
            <v>TERA ULTEG CARB DISK 59 VIT</v>
          </cell>
        </row>
        <row r="12206">
          <cell r="A12206" t="str">
            <v>YJC6225921</v>
          </cell>
          <cell r="B12206" t="str">
            <v>TERA ULTEG CARB DISK 59 VIT</v>
          </cell>
        </row>
        <row r="12207">
          <cell r="A12207" t="str">
            <v>YJC6226121</v>
          </cell>
          <cell r="B12207" t="str">
            <v>TERA ULTEG CARB DISK 61 VIT</v>
          </cell>
        </row>
        <row r="12208">
          <cell r="A12208" t="str">
            <v>YJC6226121</v>
          </cell>
          <cell r="B12208" t="str">
            <v>TERA ULTEG CARB DISK 61 VIT</v>
          </cell>
        </row>
        <row r="12209">
          <cell r="A12209" t="str">
            <v>YJC6226121</v>
          </cell>
          <cell r="B12209" t="str">
            <v>TERA ULTEG CARB DISK 61 VIT</v>
          </cell>
        </row>
        <row r="12210">
          <cell r="A12210" t="str">
            <v>YJC2535101</v>
          </cell>
          <cell r="B12210" t="str">
            <v>TOSTE 253  3VD 51CM SVART KORG</v>
          </cell>
        </row>
        <row r="12211">
          <cell r="A12211" t="str">
            <v>YJC2535101</v>
          </cell>
          <cell r="B12211" t="str">
            <v>TOSTE 253  3VD 51CM SVART KORG</v>
          </cell>
        </row>
        <row r="12212">
          <cell r="A12212" t="str">
            <v>YJC2535101</v>
          </cell>
          <cell r="B12212" t="str">
            <v>TOSTE 253  3VD 51CM SVART KORG</v>
          </cell>
        </row>
        <row r="12213">
          <cell r="A12213" t="str">
            <v>YJC2535102</v>
          </cell>
          <cell r="B12213" t="str">
            <v>TOSTE 253 3VD 51CM MLILA KORG</v>
          </cell>
        </row>
        <row r="12214">
          <cell r="A12214" t="str">
            <v>YJC2535102</v>
          </cell>
          <cell r="B12214" t="str">
            <v>TOSTE 253 3VD 51CM MLILA KORG</v>
          </cell>
        </row>
        <row r="12215">
          <cell r="A12215" t="str">
            <v>YJC2535102</v>
          </cell>
          <cell r="B12215" t="str">
            <v>TOSTE 253 3VD 51CM MLILA KORG</v>
          </cell>
        </row>
        <row r="12216">
          <cell r="A12216" t="str">
            <v>YJC6605701</v>
          </cell>
          <cell r="B12216" t="str">
            <v>GIGA 105 20V 57 SVART</v>
          </cell>
        </row>
        <row r="12217">
          <cell r="A12217" t="str">
            <v>YJC6605701</v>
          </cell>
          <cell r="B12217" t="str">
            <v>GIGA 105 20V 57 SVART</v>
          </cell>
        </row>
        <row r="12218">
          <cell r="A12218" t="str">
            <v>YJC6605701</v>
          </cell>
          <cell r="B12218" t="str">
            <v>GIGA 105 20V 57 SVART</v>
          </cell>
        </row>
        <row r="12219">
          <cell r="A12219" t="str">
            <v>YJC6605702</v>
          </cell>
          <cell r="B12219" t="str">
            <v>GIGA 105 20V 57 ORANGE</v>
          </cell>
        </row>
        <row r="12220">
          <cell r="A12220" t="str">
            <v>YJC6605702</v>
          </cell>
          <cell r="B12220" t="str">
            <v>GIGA 105 20V 57 ORANGE</v>
          </cell>
        </row>
        <row r="12221">
          <cell r="A12221" t="str">
            <v>YJC6605702</v>
          </cell>
          <cell r="B12221" t="str">
            <v>GIGA 105 20V 57 ORANGE</v>
          </cell>
        </row>
        <row r="12222">
          <cell r="A12222" t="str">
            <v>YJC6805201</v>
          </cell>
          <cell r="B12222" t="str">
            <v>DECA ALU 105/TIA 20V 52 SVART</v>
          </cell>
        </row>
        <row r="12223">
          <cell r="A12223" t="str">
            <v>YJC6805201</v>
          </cell>
          <cell r="B12223" t="str">
            <v>DECA ALU 105/TIA 20V 52 SVART</v>
          </cell>
        </row>
        <row r="12224">
          <cell r="A12224" t="str">
            <v>YJC6805201</v>
          </cell>
          <cell r="B12224" t="str">
            <v>DECA ALU 105/TIA 20V 52 SVART</v>
          </cell>
        </row>
        <row r="12225">
          <cell r="A12225" t="str">
            <v>YJC6805501</v>
          </cell>
          <cell r="B12225" t="str">
            <v>DECA ALU 105/TIA 20V 55 SVART</v>
          </cell>
        </row>
        <row r="12226">
          <cell r="A12226" t="str">
            <v>YJC6805501</v>
          </cell>
          <cell r="B12226" t="str">
            <v>DECA ALU 105/TIA 20V 55 SVART</v>
          </cell>
        </row>
        <row r="12227">
          <cell r="A12227" t="str">
            <v>YJC6805501</v>
          </cell>
          <cell r="B12227" t="str">
            <v>DECA ALU 105/TIA 20V 55 SVART</v>
          </cell>
        </row>
        <row r="12228">
          <cell r="A12228" t="str">
            <v>YJC6805801</v>
          </cell>
          <cell r="B12228" t="str">
            <v>DECA ALU 105/TIA 20V 58 SVART</v>
          </cell>
        </row>
        <row r="12229">
          <cell r="A12229" t="str">
            <v>YJC6805801</v>
          </cell>
          <cell r="B12229" t="str">
            <v>DECA ALU 105/TIA 20V 58 SVART</v>
          </cell>
        </row>
        <row r="12230">
          <cell r="A12230" t="str">
            <v>YJC6805801</v>
          </cell>
          <cell r="B12230" t="str">
            <v>DECA ALU 105/TIA 20V 58 SVART</v>
          </cell>
        </row>
        <row r="12231">
          <cell r="A12231" t="str">
            <v>YJC6806101</v>
          </cell>
          <cell r="B12231" t="str">
            <v>DECA ALU 105/TIA 20V 61 SVART</v>
          </cell>
        </row>
        <row r="12232">
          <cell r="A12232" t="str">
            <v>YJC6806101</v>
          </cell>
          <cell r="B12232" t="str">
            <v>DECA ALU 105/TIA 20V 61 SVART</v>
          </cell>
        </row>
        <row r="12233">
          <cell r="A12233" t="str">
            <v>YJC6806101</v>
          </cell>
          <cell r="B12233" t="str">
            <v>DECA ALU 105/TIA 20V 61 SVART</v>
          </cell>
        </row>
        <row r="12234">
          <cell r="A12234" t="str">
            <v>YJC6184701</v>
          </cell>
          <cell r="B12234" t="str">
            <v>NANO DAM TIAG/SORA 18V 47 VIT</v>
          </cell>
        </row>
        <row r="12235">
          <cell r="A12235" t="str">
            <v>YJC6184701</v>
          </cell>
          <cell r="B12235" t="str">
            <v>NANO DAM TIAG/SORA 18V 47 VIT</v>
          </cell>
        </row>
        <row r="12236">
          <cell r="A12236" t="str">
            <v>YJC6184701</v>
          </cell>
          <cell r="B12236" t="str">
            <v>NANO DAM TIAG/SORA 18V 47 VIT</v>
          </cell>
        </row>
        <row r="12237">
          <cell r="A12237" t="str">
            <v>YJC6185001</v>
          </cell>
          <cell r="B12237" t="str">
            <v>NANO DAM TIAG/SORA 18V 50 VIT</v>
          </cell>
        </row>
        <row r="12238">
          <cell r="A12238" t="str">
            <v>YJC6185001</v>
          </cell>
          <cell r="B12238" t="str">
            <v>NANO DAM TIAG/SORA 18V 50 VIT</v>
          </cell>
        </row>
        <row r="12239">
          <cell r="A12239" t="str">
            <v>YJC6185001</v>
          </cell>
          <cell r="B12239" t="str">
            <v>NANO DAM TIAG/SORA 18V 50 VIT</v>
          </cell>
        </row>
        <row r="12240">
          <cell r="A12240" t="str">
            <v>YJC6185301</v>
          </cell>
          <cell r="B12240" t="str">
            <v>NANO DAM TIAG/SORA 18V 53 VIT</v>
          </cell>
        </row>
        <row r="12241">
          <cell r="A12241" t="str">
            <v>YJC6185301</v>
          </cell>
          <cell r="B12241" t="str">
            <v>NANO DAM TIAG/SORA 18V 53 VIT</v>
          </cell>
        </row>
        <row r="12242">
          <cell r="A12242" t="str">
            <v>YJC6185301</v>
          </cell>
          <cell r="B12242" t="str">
            <v>NANO DAM TIAG/SORA 18V 53 VIT</v>
          </cell>
        </row>
        <row r="12243">
          <cell r="A12243" t="str">
            <v>YJC6185601</v>
          </cell>
          <cell r="B12243" t="str">
            <v>NANO DAM TIAG/SORA 18V 56 VIT</v>
          </cell>
        </row>
        <row r="12244">
          <cell r="A12244" t="str">
            <v>YJC6185601</v>
          </cell>
          <cell r="B12244" t="str">
            <v>NANO DAM TIAG/SORA 18V 56 VIT</v>
          </cell>
        </row>
        <row r="12245">
          <cell r="A12245" t="str">
            <v>YJC6185601</v>
          </cell>
          <cell r="B12245" t="str">
            <v>NANO DAM TIAG/SORA 18V 56 VIT</v>
          </cell>
        </row>
        <row r="12246">
          <cell r="A12246" t="str">
            <v>YJC6184702</v>
          </cell>
          <cell r="B12246" t="str">
            <v>NANO DAM TIAG/SORA 18V 47 RÖD</v>
          </cell>
        </row>
        <row r="12247">
          <cell r="A12247" t="str">
            <v>YJC6184702</v>
          </cell>
          <cell r="B12247" t="str">
            <v>NANO DAM TIAG/SORA 18V 47 RÖD</v>
          </cell>
        </row>
        <row r="12248">
          <cell r="A12248" t="str">
            <v>YJC6184702</v>
          </cell>
          <cell r="B12248" t="str">
            <v>NANO DAM TIAG/SORA 18V 47 RÖD</v>
          </cell>
        </row>
        <row r="12249">
          <cell r="A12249" t="str">
            <v>YJC6185002</v>
          </cell>
          <cell r="B12249" t="str">
            <v>NANO DAM TIAG/SORA 18V 50 RÖD</v>
          </cell>
        </row>
        <row r="12250">
          <cell r="A12250" t="str">
            <v>YJC6185002</v>
          </cell>
          <cell r="B12250" t="str">
            <v>NANO DAM TIAG/SORA 18V 50 RÖD</v>
          </cell>
        </row>
        <row r="12251">
          <cell r="A12251" t="str">
            <v>YJC6185002</v>
          </cell>
          <cell r="B12251" t="str">
            <v>NANO DAM TIAG/SORA 18V 50 RÖD</v>
          </cell>
        </row>
        <row r="12252">
          <cell r="A12252" t="str">
            <v>YJC6185302</v>
          </cell>
          <cell r="B12252" t="str">
            <v>NANO DAM TIAG/SORA 18V 53 RÖD</v>
          </cell>
        </row>
        <row r="12253">
          <cell r="A12253" t="str">
            <v>YJC6185302</v>
          </cell>
          <cell r="B12253" t="str">
            <v>NANO DAM TIAG/SORA 18V 53 RÖD</v>
          </cell>
        </row>
        <row r="12254">
          <cell r="A12254" t="str">
            <v>YJC6185302</v>
          </cell>
          <cell r="B12254" t="str">
            <v>NANO DAM TIAG/SORA 18V 53 RÖD</v>
          </cell>
        </row>
        <row r="12255">
          <cell r="A12255" t="str">
            <v>YJC6185602</v>
          </cell>
          <cell r="B12255" t="str">
            <v>NANO DAM TIAG/SORA 18V 56 RÖD</v>
          </cell>
        </row>
        <row r="12256">
          <cell r="A12256" t="str">
            <v>YJC6185602</v>
          </cell>
          <cell r="B12256" t="str">
            <v>NANO DAM TIAG/SORA 18V 56 RÖD</v>
          </cell>
        </row>
        <row r="12257">
          <cell r="A12257" t="str">
            <v>YJC6185602</v>
          </cell>
          <cell r="B12257" t="str">
            <v>NANO DAM TIAG/SORA 18V 56 RÖD</v>
          </cell>
        </row>
        <row r="12258">
          <cell r="A12258" t="str">
            <v>YJC3205101</v>
          </cell>
          <cell r="B12258" t="str">
            <v>RAIDHO SHI105 51 MATT ORANGE</v>
          </cell>
        </row>
        <row r="12259">
          <cell r="A12259" t="str">
            <v>YJC3205101</v>
          </cell>
          <cell r="B12259" t="str">
            <v>RAIDHO SHI105 51 MATT ORANGE</v>
          </cell>
        </row>
        <row r="12260">
          <cell r="A12260" t="str">
            <v>YJC3205101</v>
          </cell>
          <cell r="B12260" t="str">
            <v>RAIDHO SHI105 51 MATT ORANGE</v>
          </cell>
        </row>
        <row r="12261">
          <cell r="A12261" t="str">
            <v>YJC3205501</v>
          </cell>
          <cell r="B12261" t="str">
            <v>RAIDHO SHI105 55 MATT ORANGE</v>
          </cell>
        </row>
        <row r="12262">
          <cell r="A12262" t="str">
            <v>YJC3205501</v>
          </cell>
          <cell r="B12262" t="str">
            <v>RAIDHO SHI105 55 MATT ORANGE</v>
          </cell>
        </row>
        <row r="12263">
          <cell r="A12263" t="str">
            <v>YJC3205501</v>
          </cell>
          <cell r="B12263" t="str">
            <v>RAIDHO SHI105 55 MATT ORANGE</v>
          </cell>
        </row>
        <row r="12264">
          <cell r="A12264" t="str">
            <v>YJC3205901</v>
          </cell>
          <cell r="B12264" t="str">
            <v>RAIDHO SHI105 59 MATT ORANGE</v>
          </cell>
        </row>
        <row r="12265">
          <cell r="A12265" t="str">
            <v>YJC3205901</v>
          </cell>
          <cell r="B12265" t="str">
            <v>RAIDHO SHI105 59 MATT ORANGE</v>
          </cell>
        </row>
        <row r="12266">
          <cell r="A12266" t="str">
            <v>YJC3205901</v>
          </cell>
          <cell r="B12266" t="str">
            <v>RAIDHO SHI105 59 MATT ORANGE</v>
          </cell>
        </row>
        <row r="12267">
          <cell r="A12267" t="str">
            <v>YJC3685101</v>
          </cell>
          <cell r="B12267" t="str">
            <v>YOTTA TIAGRA 51 MATT SVART</v>
          </cell>
        </row>
        <row r="12268">
          <cell r="A12268" t="str">
            <v>YJC3685101</v>
          </cell>
          <cell r="B12268" t="str">
            <v>YOTTA TIAGRA 51 MATT SVART</v>
          </cell>
        </row>
        <row r="12269">
          <cell r="A12269" t="str">
            <v>YJC3685101</v>
          </cell>
          <cell r="B12269" t="str">
            <v>YOTTA TIAGRA 51 MATT SVART</v>
          </cell>
        </row>
        <row r="12270">
          <cell r="A12270" t="str">
            <v>YJC3685501</v>
          </cell>
          <cell r="B12270" t="str">
            <v>YOTTA TIAGRA 55 MATT SVART</v>
          </cell>
        </row>
        <row r="12271">
          <cell r="A12271" t="str">
            <v>YJC3685501</v>
          </cell>
          <cell r="B12271" t="str">
            <v>YOTTA TIAGRA 55 MATT SVART</v>
          </cell>
        </row>
        <row r="12272">
          <cell r="A12272" t="str">
            <v>YJC3685501</v>
          </cell>
          <cell r="B12272" t="str">
            <v>YOTTA TIAGRA 55 MATT SVART</v>
          </cell>
        </row>
        <row r="12273">
          <cell r="A12273" t="str">
            <v>YJC3685901</v>
          </cell>
          <cell r="B12273" t="str">
            <v>YOTTA TIAGRA 59 MATT SVART</v>
          </cell>
        </row>
        <row r="12274">
          <cell r="A12274" t="str">
            <v>YJC3685901</v>
          </cell>
          <cell r="B12274" t="str">
            <v>YOTTA TIAGRA 59 MATT SVART</v>
          </cell>
        </row>
        <row r="12275">
          <cell r="A12275" t="str">
            <v>YJC3685901</v>
          </cell>
          <cell r="B12275" t="str">
            <v>YOTTA TIAGRA 59 MATT SVART</v>
          </cell>
        </row>
        <row r="12276">
          <cell r="A12276" t="str">
            <v>YJC3485101</v>
          </cell>
          <cell r="B12276" t="str">
            <v>ZETTA SORA 16 51 MATT VIT</v>
          </cell>
        </row>
        <row r="12277">
          <cell r="A12277" t="str">
            <v>YJC3485101</v>
          </cell>
          <cell r="B12277" t="str">
            <v>ZETTA SORA 16 51 MATT VIT</v>
          </cell>
        </row>
        <row r="12278">
          <cell r="A12278" t="str">
            <v>YJC3485101</v>
          </cell>
          <cell r="B12278" t="str">
            <v>ZETTA SORA 16 51 MATT VIT</v>
          </cell>
        </row>
        <row r="12279">
          <cell r="A12279" t="str">
            <v>YJC3485501</v>
          </cell>
          <cell r="B12279" t="str">
            <v>ZETTA SORA 16 55 MATT VIT</v>
          </cell>
        </row>
        <row r="12280">
          <cell r="A12280" t="str">
            <v>YJC3485501</v>
          </cell>
          <cell r="B12280" t="str">
            <v>ZETTA SORA 16 55 MATT VIT</v>
          </cell>
        </row>
        <row r="12281">
          <cell r="A12281" t="str">
            <v>YJC3485501</v>
          </cell>
          <cell r="B12281" t="str">
            <v>ZETTA SORA 16 55 MATT VIT</v>
          </cell>
        </row>
        <row r="12282">
          <cell r="A12282" t="str">
            <v>YJC3485901</v>
          </cell>
          <cell r="B12282" t="str">
            <v>ZETTA SORA 16 59 MATT VIT</v>
          </cell>
        </row>
        <row r="12283">
          <cell r="A12283" t="str">
            <v>YJC3485901</v>
          </cell>
          <cell r="B12283" t="str">
            <v>ZETTA SORA 16 59 MATT VIT</v>
          </cell>
        </row>
        <row r="12284">
          <cell r="A12284" t="str">
            <v>YJC3485901</v>
          </cell>
          <cell r="B12284" t="str">
            <v>ZETTA SORA 16 59 MATT VIT</v>
          </cell>
        </row>
        <row r="12285">
          <cell r="A12285" t="str">
            <v>YJC3485902</v>
          </cell>
          <cell r="B12285" t="str">
            <v>ZETTA SORA 16 59 MATT SVART</v>
          </cell>
        </row>
        <row r="12286">
          <cell r="A12286" t="str">
            <v>YJC3485902</v>
          </cell>
          <cell r="B12286" t="str">
            <v>ZETTA SORA 16 59 MATT SVART</v>
          </cell>
        </row>
        <row r="12287">
          <cell r="A12287" t="str">
            <v>YJC3485902</v>
          </cell>
          <cell r="B12287" t="str">
            <v>ZETTA SORA 16 59 MATT SVART</v>
          </cell>
        </row>
        <row r="12288">
          <cell r="A12288" t="str">
            <v>YJC3485102</v>
          </cell>
          <cell r="B12288" t="str">
            <v>ZETTA SORA 16 51 MATT SVART</v>
          </cell>
        </row>
        <row r="12289">
          <cell r="A12289" t="str">
            <v>YJC3485102</v>
          </cell>
          <cell r="B12289" t="str">
            <v>ZETTA SORA 16 51 MATT SVART</v>
          </cell>
        </row>
        <row r="12290">
          <cell r="A12290" t="str">
            <v>YJC3485102</v>
          </cell>
          <cell r="B12290" t="str">
            <v>ZETTA SORA 16 51 MATT SVART</v>
          </cell>
        </row>
        <row r="12291">
          <cell r="A12291" t="str">
            <v>YJC3485502</v>
          </cell>
          <cell r="B12291" t="str">
            <v>ZETTA SORA 16 55 MATT SVART</v>
          </cell>
        </row>
        <row r="12292">
          <cell r="A12292" t="str">
            <v>YJC3485502</v>
          </cell>
          <cell r="B12292" t="str">
            <v>ZETTA SORA 16 55 MATT SVART</v>
          </cell>
        </row>
        <row r="12293">
          <cell r="A12293" t="str">
            <v>YJC3485502</v>
          </cell>
          <cell r="B12293" t="str">
            <v>ZETTA SORA 16 55 MATT SVART</v>
          </cell>
        </row>
        <row r="12294">
          <cell r="A12294" t="str">
            <v>YJC3585101</v>
          </cell>
          <cell r="B12294" t="str">
            <v>CENTI DAM SORA 18V 51 MATTVIT</v>
          </cell>
        </row>
        <row r="12295">
          <cell r="A12295" t="str">
            <v>YJC3585101</v>
          </cell>
          <cell r="B12295" t="str">
            <v>CENTI DAM SORA 18V 51 MATTVIT</v>
          </cell>
        </row>
        <row r="12296">
          <cell r="A12296" t="str">
            <v>YJC3585101</v>
          </cell>
          <cell r="B12296" t="str">
            <v>CENTI DAM SORA 18V 51 MATTVIT</v>
          </cell>
        </row>
        <row r="12297">
          <cell r="A12297" t="str">
            <v>YJC3585501</v>
          </cell>
          <cell r="B12297" t="str">
            <v>CENTI DAM SORA 18V 55 MATTVIT</v>
          </cell>
        </row>
        <row r="12298">
          <cell r="A12298" t="str">
            <v>YJC3585501</v>
          </cell>
          <cell r="B12298" t="str">
            <v>CENTI DAM SORA 18V 55 MATTVIT</v>
          </cell>
        </row>
        <row r="12299">
          <cell r="A12299" t="str">
            <v>YJC3585501</v>
          </cell>
          <cell r="B12299" t="str">
            <v>CENTI DAM SORA 18V 55 MATTVIT</v>
          </cell>
        </row>
        <row r="12300">
          <cell r="A12300" t="str">
            <v>YJC3585102</v>
          </cell>
          <cell r="B12300" t="str">
            <v>CENTI DAM SORA 18V 51 MATT RÖD</v>
          </cell>
        </row>
        <row r="12301">
          <cell r="A12301" t="str">
            <v>YJC3585102</v>
          </cell>
          <cell r="B12301" t="str">
            <v>CENTI DAM SORA 18V 51 MATT RÖD</v>
          </cell>
        </row>
        <row r="12302">
          <cell r="A12302" t="str">
            <v>YJC3585102</v>
          </cell>
          <cell r="B12302" t="str">
            <v>CENTI DAM SORA 18V 51 MATT RÖD</v>
          </cell>
        </row>
        <row r="12303">
          <cell r="A12303" t="str">
            <v>YJC3585502</v>
          </cell>
          <cell r="B12303" t="str">
            <v>CENTI DAM SORA 18V 55 MATT RÖD</v>
          </cell>
        </row>
        <row r="12304">
          <cell r="A12304" t="str">
            <v>YJC3585502</v>
          </cell>
          <cell r="B12304" t="str">
            <v>CENTI DAM SORA 18V 55 MATT RÖD</v>
          </cell>
        </row>
        <row r="12305">
          <cell r="A12305" t="str">
            <v>YJC3585502</v>
          </cell>
          <cell r="B12305" t="str">
            <v>CENTI DAM SORA 18V 55 MATT RÖD</v>
          </cell>
        </row>
        <row r="12306">
          <cell r="A12306" t="str">
            <v>YJC4433301</v>
          </cell>
          <cell r="B12306" t="str">
            <v>TORN 443 3V P 24" BLÅ</v>
          </cell>
        </row>
        <row r="12307">
          <cell r="A12307" t="str">
            <v>YJC4433301</v>
          </cell>
          <cell r="B12307" t="str">
            <v>TORN 443 3V P 24" BLÅ</v>
          </cell>
        </row>
        <row r="12308">
          <cell r="A12308" t="str">
            <v>YJC4433301</v>
          </cell>
          <cell r="B12308" t="str">
            <v>TORN 443 3V P 24" BLÅ</v>
          </cell>
        </row>
        <row r="12309">
          <cell r="A12309" t="str">
            <v>YJC4433302</v>
          </cell>
          <cell r="B12309" t="str">
            <v>TORN 443 3V P 24" MATT SVART</v>
          </cell>
        </row>
        <row r="12310">
          <cell r="A12310" t="str">
            <v>YJC4433302</v>
          </cell>
          <cell r="B12310" t="str">
            <v>TORN 443 3V P 24" MATT SVART</v>
          </cell>
        </row>
        <row r="12311">
          <cell r="A12311" t="str">
            <v>YJC4433302</v>
          </cell>
          <cell r="B12311" t="str">
            <v>TORN 443 3V P 24" MATT SVART</v>
          </cell>
        </row>
        <row r="12312">
          <cell r="A12312" t="str">
            <v>YJC4433303</v>
          </cell>
          <cell r="B12312" t="str">
            <v>TORN 443 3V P 24" SILVER</v>
          </cell>
        </row>
        <row r="12313">
          <cell r="A12313" t="str">
            <v>YJC4433303</v>
          </cell>
          <cell r="B12313" t="str">
            <v>TORN 443 3V P 24" SILVER</v>
          </cell>
        </row>
        <row r="12314">
          <cell r="A12314" t="str">
            <v>YJC4433303</v>
          </cell>
          <cell r="B12314" t="str">
            <v>TORN 443 3V P 24" SILVER</v>
          </cell>
        </row>
        <row r="12315">
          <cell r="A12315" t="str">
            <v>YJC4473301</v>
          </cell>
          <cell r="B12315" t="str">
            <v>JARE 447 7V P 24" SVART MATT</v>
          </cell>
        </row>
        <row r="12316">
          <cell r="A12316" t="str">
            <v>YJC4473301</v>
          </cell>
          <cell r="B12316" t="str">
            <v>JARE 447 7V P 24" SVART MATT</v>
          </cell>
        </row>
        <row r="12317">
          <cell r="A12317" t="str">
            <v>YJC4473301</v>
          </cell>
          <cell r="B12317" t="str">
            <v>JARE 447 7V P 24" SVART MATT</v>
          </cell>
        </row>
        <row r="12318">
          <cell r="A12318" t="str">
            <v>YJC4473302</v>
          </cell>
          <cell r="B12318" t="str">
            <v>JARE 447 7V P 24" MATT LIME</v>
          </cell>
        </row>
        <row r="12319">
          <cell r="A12319" t="str">
            <v>YJC4473302</v>
          </cell>
          <cell r="B12319" t="str">
            <v>JARE 447 7V P 24" MATT LIME</v>
          </cell>
        </row>
        <row r="12320">
          <cell r="A12320" t="str">
            <v>YJC4473302</v>
          </cell>
          <cell r="B12320" t="str">
            <v>JARE 447 7V P 24" MATT LIME</v>
          </cell>
        </row>
        <row r="12321">
          <cell r="A12321" t="str">
            <v>YJC4673301</v>
          </cell>
          <cell r="B12321" t="str">
            <v>HYMER 467 7V P 24" BLÅ</v>
          </cell>
        </row>
        <row r="12322">
          <cell r="A12322" t="str">
            <v>YJC4673301</v>
          </cell>
          <cell r="B12322" t="str">
            <v>HYMER 467 7V P 24" BLÅ</v>
          </cell>
        </row>
        <row r="12323">
          <cell r="A12323" t="str">
            <v>YJC4673301</v>
          </cell>
          <cell r="B12323" t="str">
            <v>HYMER 467 7V P 24" BLÅ</v>
          </cell>
        </row>
        <row r="12324">
          <cell r="A12324" t="str">
            <v>YJC4733801</v>
          </cell>
          <cell r="B12324" t="str">
            <v>RAN 473 3V F 24" SVART</v>
          </cell>
        </row>
        <row r="12325">
          <cell r="A12325" t="str">
            <v>YJC4733801</v>
          </cell>
          <cell r="B12325" t="str">
            <v>RAN 473 3V F 24" SVART</v>
          </cell>
        </row>
        <row r="12326">
          <cell r="A12326" t="str">
            <v>YJC4733801</v>
          </cell>
          <cell r="B12326" t="str">
            <v>RAN 473 3V F 24" SVART</v>
          </cell>
        </row>
        <row r="12327">
          <cell r="A12327" t="str">
            <v>YJC4733802</v>
          </cell>
          <cell r="B12327" t="str">
            <v>RAN 473 3V F 24" VIT</v>
          </cell>
        </row>
        <row r="12328">
          <cell r="A12328" t="str">
            <v>YJC4733802</v>
          </cell>
          <cell r="B12328" t="str">
            <v>RAN 473 3V F 24" VIT</v>
          </cell>
        </row>
        <row r="12329">
          <cell r="A12329" t="str">
            <v>YJC4733802</v>
          </cell>
          <cell r="B12329" t="str">
            <v>RAN 473 3V F 24" VIT</v>
          </cell>
        </row>
        <row r="12330">
          <cell r="A12330" t="str">
            <v>YJC4733803</v>
          </cell>
          <cell r="B12330" t="str">
            <v>RAN 473 3V F 24" TURKOS</v>
          </cell>
        </row>
        <row r="12331">
          <cell r="A12331" t="str">
            <v>YJC4733803</v>
          </cell>
          <cell r="B12331" t="str">
            <v>RAN 473 3V F 24" TURKOS</v>
          </cell>
        </row>
        <row r="12332">
          <cell r="A12332" t="str">
            <v>YJC4733803</v>
          </cell>
          <cell r="B12332" t="str">
            <v>RAN 473 3V F 24" TURKOS</v>
          </cell>
        </row>
        <row r="12333">
          <cell r="A12333" t="str">
            <v>YJC4773801</v>
          </cell>
          <cell r="B12333" t="str">
            <v>LONE 477 7V F 24" SVART</v>
          </cell>
        </row>
        <row r="12334">
          <cell r="A12334" t="str">
            <v>YJC4773801</v>
          </cell>
          <cell r="B12334" t="str">
            <v>LONE 477 7V F 24" SVART</v>
          </cell>
        </row>
        <row r="12335">
          <cell r="A12335" t="str">
            <v>YJC4773801</v>
          </cell>
          <cell r="B12335" t="str">
            <v>LONE 477 7V F 24" SVART</v>
          </cell>
        </row>
        <row r="12336">
          <cell r="A12336" t="str">
            <v>YJC4773802</v>
          </cell>
          <cell r="B12336" t="str">
            <v>LONE 477 7V F 24" VIT</v>
          </cell>
        </row>
        <row r="12337">
          <cell r="A12337" t="str">
            <v>YJC4773802</v>
          </cell>
          <cell r="B12337" t="str">
            <v>LONE 477 7V F 24" VIT</v>
          </cell>
        </row>
        <row r="12338">
          <cell r="A12338" t="str">
            <v>YJC4773802</v>
          </cell>
          <cell r="B12338" t="str">
            <v>LONE 477 7V F 24" VIT</v>
          </cell>
        </row>
        <row r="12339">
          <cell r="A12339" t="str">
            <v>YJC4002001</v>
          </cell>
          <cell r="B12339" t="str">
            <v>KNYTT 12" 0V P BLÅ/LIME</v>
          </cell>
        </row>
        <row r="12340">
          <cell r="A12340" t="str">
            <v>YJC4002001</v>
          </cell>
          <cell r="B12340" t="str">
            <v>KNYTT 12" 0V P BLÅ/LIME</v>
          </cell>
        </row>
        <row r="12341">
          <cell r="A12341" t="str">
            <v>YJC4002001</v>
          </cell>
          <cell r="B12341" t="str">
            <v>KNYTT 12" 0V P BLÅ/LIME</v>
          </cell>
        </row>
        <row r="12342">
          <cell r="A12342" t="str">
            <v>YJC4002002</v>
          </cell>
          <cell r="B12342" t="str">
            <v>KNYTT 12" 0V P SVART/RÖD</v>
          </cell>
        </row>
        <row r="12343">
          <cell r="A12343" t="str">
            <v>YJC4002002</v>
          </cell>
          <cell r="B12343" t="str">
            <v>KNYTT 12" 0V P SVART/RÖD</v>
          </cell>
        </row>
        <row r="12344">
          <cell r="A12344" t="str">
            <v>YJC4002002</v>
          </cell>
          <cell r="B12344" t="str">
            <v>KNYTT 12" 0V P SVART/RÖD</v>
          </cell>
        </row>
        <row r="12345">
          <cell r="A12345" t="str">
            <v>YJC4012001</v>
          </cell>
          <cell r="B12345" t="str">
            <v>SNOTRA 12" 0V F ROSA/ROSA</v>
          </cell>
        </row>
        <row r="12346">
          <cell r="A12346" t="str">
            <v>YJC4012001</v>
          </cell>
          <cell r="B12346" t="str">
            <v>SNOTRA 12" 0V F ROSA/ROSA</v>
          </cell>
        </row>
        <row r="12347">
          <cell r="A12347" t="str">
            <v>YJC4012001</v>
          </cell>
          <cell r="B12347" t="str">
            <v>SNOTRA 12" 0V F ROSA/ROSA</v>
          </cell>
        </row>
        <row r="12348">
          <cell r="A12348" t="str">
            <v>YJC4012002</v>
          </cell>
          <cell r="B12348" t="str">
            <v>SNOTRA 12" 0V F SVART/RÖD</v>
          </cell>
        </row>
        <row r="12349">
          <cell r="A12349" t="str">
            <v>YJC4012002</v>
          </cell>
          <cell r="B12349" t="str">
            <v>SNOTRA 12" 0V F SVART/RÖD</v>
          </cell>
        </row>
        <row r="12350">
          <cell r="A12350" t="str">
            <v>YJC4012002</v>
          </cell>
          <cell r="B12350" t="str">
            <v>SNOTRA 12" 0V F SVART/RÖD</v>
          </cell>
        </row>
        <row r="12351">
          <cell r="A12351" t="str">
            <v>YJC4102601</v>
          </cell>
          <cell r="B12351" t="str">
            <v>FRIDÄLV 16" 0V F SVART</v>
          </cell>
        </row>
        <row r="12352">
          <cell r="A12352" t="str">
            <v>YJC4102601</v>
          </cell>
          <cell r="B12352" t="str">
            <v>FRIDÄLV 16" 0V F SVART</v>
          </cell>
        </row>
        <row r="12353">
          <cell r="A12353" t="str">
            <v>YJC4102601</v>
          </cell>
          <cell r="B12353" t="str">
            <v>FRIDÄLV 16" 0V F SVART</v>
          </cell>
        </row>
        <row r="12354">
          <cell r="A12354" t="str">
            <v>YJC4102602</v>
          </cell>
          <cell r="B12354" t="str">
            <v>FRIDÄLV 16" 0V F VIT</v>
          </cell>
        </row>
        <row r="12355">
          <cell r="A12355" t="str">
            <v>YJC4102602</v>
          </cell>
          <cell r="B12355" t="str">
            <v>FRIDÄLV 16" 0V F VIT</v>
          </cell>
        </row>
        <row r="12356">
          <cell r="A12356" t="str">
            <v>YJC4102602</v>
          </cell>
          <cell r="B12356" t="str">
            <v>FRIDÄLV 16" 0V F VIT</v>
          </cell>
        </row>
        <row r="12357">
          <cell r="A12357" t="str">
            <v>YJC4202601</v>
          </cell>
          <cell r="B12357" t="str">
            <v>MUNIN 16" 0V P BLÅ</v>
          </cell>
        </row>
        <row r="12358">
          <cell r="A12358" t="str">
            <v>YJC4202601</v>
          </cell>
          <cell r="B12358" t="str">
            <v>MUNIN 16" 0V P BLÅ</v>
          </cell>
        </row>
        <row r="12359">
          <cell r="A12359" t="str">
            <v>YJC4202601</v>
          </cell>
          <cell r="B12359" t="str">
            <v>MUNIN 16" 0V P BLÅ</v>
          </cell>
        </row>
        <row r="12360">
          <cell r="A12360" t="str">
            <v>YJC4202602</v>
          </cell>
          <cell r="B12360" t="str">
            <v>MUNIN 16" 0V P SVART</v>
          </cell>
        </row>
        <row r="12361">
          <cell r="A12361" t="str">
            <v>YJC4202602</v>
          </cell>
          <cell r="B12361" t="str">
            <v>MUNIN 16" 0V P SVART</v>
          </cell>
        </row>
        <row r="12362">
          <cell r="A12362" t="str">
            <v>YJC4202602</v>
          </cell>
          <cell r="B12362" t="str">
            <v>MUNIN 16" 0V P SVART</v>
          </cell>
        </row>
        <row r="12363">
          <cell r="A12363" t="str">
            <v>YJC4212601</v>
          </cell>
          <cell r="B12363" t="str">
            <v>GORM 16" 0V P LIME</v>
          </cell>
        </row>
        <row r="12364">
          <cell r="A12364" t="str">
            <v>YJC4212601</v>
          </cell>
          <cell r="B12364" t="str">
            <v>GORM 16" 0V P LIME</v>
          </cell>
        </row>
        <row r="12365">
          <cell r="A12365" t="str">
            <v>YJC4212601</v>
          </cell>
          <cell r="B12365" t="str">
            <v>GORM 16" 0V P LIME</v>
          </cell>
        </row>
        <row r="12366">
          <cell r="A12366" t="str">
            <v>YJC4302601</v>
          </cell>
          <cell r="B12366" t="str">
            <v>SVAVA 16" 0V F ROSA</v>
          </cell>
        </row>
        <row r="12367">
          <cell r="A12367" t="str">
            <v>YJC4302601</v>
          </cell>
          <cell r="B12367" t="str">
            <v>SVAVA 16" 0V F ROSA</v>
          </cell>
        </row>
        <row r="12368">
          <cell r="A12368" t="str">
            <v>YJC4302601</v>
          </cell>
          <cell r="B12368" t="str">
            <v>SVAVA 16" 0V F ROSA</v>
          </cell>
        </row>
        <row r="12369">
          <cell r="A12369" t="str">
            <v>YJC4302602</v>
          </cell>
          <cell r="B12369" t="str">
            <v>SVAVA 16" 0V F LJUSLILA</v>
          </cell>
        </row>
        <row r="12370">
          <cell r="A12370" t="str">
            <v>YJC4302602</v>
          </cell>
          <cell r="B12370" t="str">
            <v>SVAVA 16" 0V F LJUSLILA</v>
          </cell>
        </row>
        <row r="12371">
          <cell r="A12371" t="str">
            <v>YJC4302602</v>
          </cell>
          <cell r="B12371" t="str">
            <v>SVAVA 16" 0V F LJUSLILA</v>
          </cell>
        </row>
        <row r="12372">
          <cell r="A12372" t="str">
            <v>YJC4402601</v>
          </cell>
          <cell r="B12372" t="str">
            <v>BROKK 16" 0V P SVART</v>
          </cell>
        </row>
        <row r="12373">
          <cell r="A12373" t="str">
            <v>YJC4402601</v>
          </cell>
          <cell r="B12373" t="str">
            <v>BROKK 16" 0V P SVART</v>
          </cell>
        </row>
        <row r="12374">
          <cell r="A12374" t="str">
            <v>YJC4402601</v>
          </cell>
          <cell r="B12374" t="str">
            <v>BROKK 16" 0V P SVART</v>
          </cell>
        </row>
        <row r="12375">
          <cell r="A12375" t="str">
            <v>YJC4402602</v>
          </cell>
          <cell r="B12375" t="str">
            <v>BROKK 16" 0V P MATT ORANGE</v>
          </cell>
        </row>
        <row r="12376">
          <cell r="A12376" t="str">
            <v>YJC4402602</v>
          </cell>
          <cell r="B12376" t="str">
            <v>BROKK 16" 0V P MATT ORANGE</v>
          </cell>
        </row>
        <row r="12377">
          <cell r="A12377" t="str">
            <v>YJC4402602</v>
          </cell>
          <cell r="B12377" t="str">
            <v>BROKK 16" 0V P MATT ORANGE</v>
          </cell>
        </row>
        <row r="12378">
          <cell r="A12378" t="str">
            <v>YJC4033001</v>
          </cell>
          <cell r="B12378" t="str">
            <v>NARRE 403 3V P 20" BLÅ</v>
          </cell>
        </row>
        <row r="12379">
          <cell r="A12379" t="str">
            <v>YJC4033001</v>
          </cell>
          <cell r="B12379" t="str">
            <v>NARRE 403 3V P 20" BLÅ</v>
          </cell>
        </row>
        <row r="12380">
          <cell r="A12380" t="str">
            <v>YJC4033001</v>
          </cell>
          <cell r="B12380" t="str">
            <v>NARRE 403 3V P 20" BLÅ</v>
          </cell>
        </row>
        <row r="12381">
          <cell r="A12381" t="str">
            <v>YJC4033002</v>
          </cell>
          <cell r="B12381" t="str">
            <v>NARRE 403 3V P 20" MATT SVART</v>
          </cell>
        </row>
        <row r="12382">
          <cell r="A12382" t="str">
            <v>YJC4033002</v>
          </cell>
          <cell r="B12382" t="str">
            <v>NARRE 403 3V P 20" MATT SVART</v>
          </cell>
        </row>
        <row r="12383">
          <cell r="A12383" t="str">
            <v>YJC4033002</v>
          </cell>
          <cell r="B12383" t="str">
            <v>NARRE 403 3V P 20" MATT SVART</v>
          </cell>
        </row>
        <row r="12384">
          <cell r="A12384" t="str">
            <v>YJC4033003</v>
          </cell>
          <cell r="B12384" t="str">
            <v>NARRE 403 3V P 20" MATT ORANGE</v>
          </cell>
        </row>
        <row r="12385">
          <cell r="A12385" t="str">
            <v>YJC4033003</v>
          </cell>
          <cell r="B12385" t="str">
            <v>NARRE 403 3V P 20" MATT ORANGE</v>
          </cell>
        </row>
        <row r="12386">
          <cell r="A12386" t="str">
            <v>YJC4033003</v>
          </cell>
          <cell r="B12386" t="str">
            <v>NARRE 403 3V P 20" MATT ORANGE</v>
          </cell>
        </row>
        <row r="12387">
          <cell r="A12387" t="str">
            <v>YJC4633001</v>
          </cell>
          <cell r="B12387" t="str">
            <v>GANG 20" 3V P SVART/RÖD</v>
          </cell>
        </row>
        <row r="12388">
          <cell r="A12388" t="str">
            <v>YJC4633001</v>
          </cell>
          <cell r="B12388" t="str">
            <v>GANG 20" 3V P SVART/RÖD</v>
          </cell>
        </row>
        <row r="12389">
          <cell r="A12389" t="str">
            <v>YJC4633001</v>
          </cell>
          <cell r="B12389" t="str">
            <v>GANG 20" 3V P SVART/RÖD</v>
          </cell>
        </row>
        <row r="12390">
          <cell r="A12390" t="str">
            <v>YJC4803001</v>
          </cell>
          <cell r="B12390" t="str">
            <v>GRIM 20" 0V P SVART/LIME</v>
          </cell>
        </row>
        <row r="12391">
          <cell r="A12391" t="str">
            <v>YJC4803001</v>
          </cell>
          <cell r="B12391" t="str">
            <v>GRIM 20" 0V P SVART/LIME</v>
          </cell>
        </row>
        <row r="12392">
          <cell r="A12392" t="str">
            <v>YJC4803001</v>
          </cell>
          <cell r="B12392" t="str">
            <v>GRIM 20" 0V P SVART/LIME</v>
          </cell>
        </row>
        <row r="12393">
          <cell r="A12393" t="str">
            <v>YJC4503001</v>
          </cell>
          <cell r="B12393" t="str">
            <v>EDDA 20" 0V F SVART</v>
          </cell>
        </row>
        <row r="12394">
          <cell r="A12394" t="str">
            <v>YJC4503001</v>
          </cell>
          <cell r="B12394" t="str">
            <v>EDDA 20" 0V F SVART</v>
          </cell>
        </row>
        <row r="12395">
          <cell r="A12395" t="str">
            <v>YJC4503001</v>
          </cell>
          <cell r="B12395" t="str">
            <v>EDDA 20" 0V F SVART</v>
          </cell>
        </row>
        <row r="12396">
          <cell r="A12396" t="str">
            <v>YJC4503002</v>
          </cell>
          <cell r="B12396" t="str">
            <v>EDDA 20" 0V F ROSA</v>
          </cell>
        </row>
        <row r="12397">
          <cell r="A12397" t="str">
            <v>YJC4503002</v>
          </cell>
          <cell r="B12397" t="str">
            <v>EDDA 20" 0V F ROSA</v>
          </cell>
        </row>
        <row r="12398">
          <cell r="A12398" t="str">
            <v>YJC4503002</v>
          </cell>
          <cell r="B12398" t="str">
            <v>EDDA 20" 0V F ROSA</v>
          </cell>
        </row>
        <row r="12399">
          <cell r="A12399" t="str">
            <v>YJC4533001</v>
          </cell>
          <cell r="B12399" t="str">
            <v>SAGA 453 3V F 20" SVART</v>
          </cell>
        </row>
        <row r="12400">
          <cell r="A12400" t="str">
            <v>YJC4533001</v>
          </cell>
          <cell r="B12400" t="str">
            <v>SAGA 453 3V F 20" SVART</v>
          </cell>
        </row>
        <row r="12401">
          <cell r="A12401" t="str">
            <v>YJC4533001</v>
          </cell>
          <cell r="B12401" t="str">
            <v>SAGA 453 3V F 20" SVART</v>
          </cell>
        </row>
        <row r="12402">
          <cell r="A12402" t="str">
            <v>YJC4533002</v>
          </cell>
          <cell r="B12402" t="str">
            <v>SAGA 453 3V F 20" ROSA</v>
          </cell>
        </row>
        <row r="12403">
          <cell r="A12403" t="str">
            <v>YJC4533002</v>
          </cell>
          <cell r="B12403" t="str">
            <v>SAGA 453 3V F 20" ROSA</v>
          </cell>
        </row>
        <row r="12404">
          <cell r="A12404" t="str">
            <v>YJC4533002</v>
          </cell>
          <cell r="B12404" t="str">
            <v>SAGA 453 3V F 20" ROSA</v>
          </cell>
        </row>
        <row r="12405">
          <cell r="A12405" t="str">
            <v>YJC4533003</v>
          </cell>
          <cell r="B12405" t="str">
            <v>SAGA 453 3V F 20" VIT</v>
          </cell>
        </row>
        <row r="12406">
          <cell r="A12406" t="str">
            <v>YJC4533003</v>
          </cell>
          <cell r="B12406" t="str">
            <v>SAGA 453 3V F 20" VIT</v>
          </cell>
        </row>
        <row r="12407">
          <cell r="A12407" t="str">
            <v>YJC4533003</v>
          </cell>
          <cell r="B12407" t="str">
            <v>SAGA 453 3V F 20" VIT</v>
          </cell>
        </row>
        <row r="12408">
          <cell r="A12408" t="str">
            <v>YJC2735101</v>
          </cell>
          <cell r="B12408" t="str">
            <v>LOTTA 51CM 3V  BRUN BPKTHF28"</v>
          </cell>
        </row>
        <row r="12409">
          <cell r="A12409" t="str">
            <v>YJC2735101</v>
          </cell>
          <cell r="B12409" t="str">
            <v>LOTTA 51CM 3V  BRUN BPKTHF28"</v>
          </cell>
        </row>
        <row r="12410">
          <cell r="A12410" t="str">
            <v>YJC2735101</v>
          </cell>
          <cell r="B12410" t="str">
            <v>LOTTA 51CM 3V  BRUN BPKTHF28"</v>
          </cell>
        </row>
        <row r="12411">
          <cell r="A12411" t="str">
            <v>YJC2735102</v>
          </cell>
          <cell r="B12411" t="str">
            <v>LOTTA 51CM 3V  RÖD  SPKTHF 28"</v>
          </cell>
        </row>
        <row r="12412">
          <cell r="A12412" t="str">
            <v>YJC2735102</v>
          </cell>
          <cell r="B12412" t="str">
            <v>LOTTA 51CM 3V  RÖD  SPKTHF 28"</v>
          </cell>
        </row>
        <row r="12413">
          <cell r="A12413" t="str">
            <v>YJC2735102</v>
          </cell>
          <cell r="B12413" t="str">
            <v>LOTTA 51CM 3V  RÖD  SPKTHF 28"</v>
          </cell>
        </row>
        <row r="12414">
          <cell r="A12414" t="str">
            <v>YJC7045101</v>
          </cell>
          <cell r="B12414" t="str">
            <v>KEBNE 704 24V H 51 SVART</v>
          </cell>
        </row>
        <row r="12415">
          <cell r="A12415" t="str">
            <v>YJC7045101</v>
          </cell>
          <cell r="B12415" t="str">
            <v>KEBNE 704 24V H 51 SVART</v>
          </cell>
        </row>
        <row r="12416">
          <cell r="A12416" t="str">
            <v>YJC7045101</v>
          </cell>
          <cell r="B12416" t="str">
            <v>KEBNE 704 24V H 51 SVART</v>
          </cell>
        </row>
        <row r="12417">
          <cell r="A12417" t="str">
            <v>YJC7045102</v>
          </cell>
          <cell r="B12417" t="str">
            <v>KEBNE 704 24V H 51 MATT GRÅ</v>
          </cell>
        </row>
        <row r="12418">
          <cell r="A12418" t="str">
            <v>YJC7045102</v>
          </cell>
          <cell r="B12418" t="str">
            <v>KEBNE 704 24V H 51 MATT GRÅ</v>
          </cell>
        </row>
        <row r="12419">
          <cell r="A12419" t="str">
            <v>YJC7045102</v>
          </cell>
          <cell r="B12419" t="str">
            <v>KEBNE 704 24V H 51 MATT GRÅ</v>
          </cell>
        </row>
        <row r="12420">
          <cell r="A12420" t="str">
            <v>YJC7045501</v>
          </cell>
          <cell r="B12420" t="str">
            <v>KEBNE 704 24V H 55 SVART</v>
          </cell>
        </row>
        <row r="12421">
          <cell r="A12421" t="str">
            <v>YJC7045501</v>
          </cell>
          <cell r="B12421" t="str">
            <v>KEBNE 704 24V H 55 SVART</v>
          </cell>
        </row>
        <row r="12422">
          <cell r="A12422" t="str">
            <v>YJC7045501</v>
          </cell>
          <cell r="B12422" t="str">
            <v>KEBNE 704 24V H 55 SVART</v>
          </cell>
        </row>
        <row r="12423">
          <cell r="A12423" t="str">
            <v>YJC7045502</v>
          </cell>
          <cell r="B12423" t="str">
            <v>KEBNE 704 24V H 55 MATT GRÅ</v>
          </cell>
        </row>
        <row r="12424">
          <cell r="A12424" t="str">
            <v>YJC7045502</v>
          </cell>
          <cell r="B12424" t="str">
            <v>KEBNE 704 24V H 55 MATT GRÅ</v>
          </cell>
        </row>
        <row r="12425">
          <cell r="A12425" t="str">
            <v>YJC7045502</v>
          </cell>
          <cell r="B12425" t="str">
            <v>KEBNE 704 24V H 55 MATT GRÅ</v>
          </cell>
        </row>
        <row r="12426">
          <cell r="A12426" t="str">
            <v>YJC7045901</v>
          </cell>
          <cell r="B12426" t="str">
            <v>KEBNE 704 24V H 59 SVART</v>
          </cell>
        </row>
        <row r="12427">
          <cell r="A12427" t="str">
            <v>YJC7045901</v>
          </cell>
          <cell r="B12427" t="str">
            <v>KEBNE 704 24V H 59 SVART</v>
          </cell>
        </row>
        <row r="12428">
          <cell r="A12428" t="str">
            <v>YJC7045901</v>
          </cell>
          <cell r="B12428" t="str">
            <v>KEBNE 704 24V H 59 SVART</v>
          </cell>
        </row>
        <row r="12429">
          <cell r="A12429" t="str">
            <v>YJC7045902</v>
          </cell>
          <cell r="B12429" t="str">
            <v>KEBNE 704 24V H 59 MATT GRÅ</v>
          </cell>
        </row>
        <row r="12430">
          <cell r="A12430" t="str">
            <v>YJC7045902</v>
          </cell>
          <cell r="B12430" t="str">
            <v>KEBNE 704 24V H 59 MATT GRÅ</v>
          </cell>
        </row>
        <row r="12431">
          <cell r="A12431" t="str">
            <v>YJC7045902</v>
          </cell>
          <cell r="B12431" t="str">
            <v>KEBNE 704 24V H 59 MATT GRÅ</v>
          </cell>
        </row>
        <row r="12432">
          <cell r="A12432" t="str">
            <v>YJC7145101</v>
          </cell>
          <cell r="B12432" t="str">
            <v>HOLMA 714 24V D 51 SVART</v>
          </cell>
        </row>
        <row r="12433">
          <cell r="A12433" t="str">
            <v>YJC7145101</v>
          </cell>
          <cell r="B12433" t="str">
            <v>HOLMA 714 24V D 51 SVART</v>
          </cell>
        </row>
        <row r="12434">
          <cell r="A12434" t="str">
            <v>YJC7145101</v>
          </cell>
          <cell r="B12434" t="str">
            <v>HOLMA 714 24V D 51 SVART</v>
          </cell>
        </row>
        <row r="12435">
          <cell r="A12435" t="str">
            <v>YJC7145102</v>
          </cell>
          <cell r="B12435" t="str">
            <v>HOLMA 714 24V D 51 VIT</v>
          </cell>
        </row>
        <row r="12436">
          <cell r="A12436" t="str">
            <v>YJC7145102</v>
          </cell>
          <cell r="B12436" t="str">
            <v>HOLMA 714 24V D 51 VIT</v>
          </cell>
        </row>
        <row r="12437">
          <cell r="A12437" t="str">
            <v>YJC7145102</v>
          </cell>
          <cell r="B12437" t="str">
            <v>HOLMA 714 24V D 51 VIT</v>
          </cell>
        </row>
        <row r="12438">
          <cell r="A12438" t="str">
            <v>YJC7145103</v>
          </cell>
          <cell r="B12438" t="str">
            <v>HOLMA 714 24V D 51 RÖD</v>
          </cell>
        </row>
        <row r="12439">
          <cell r="A12439" t="str">
            <v>YJC7145103</v>
          </cell>
          <cell r="B12439" t="str">
            <v>HOLMA 714 24V D 51 RÖD</v>
          </cell>
        </row>
        <row r="12440">
          <cell r="A12440" t="str">
            <v>YJC7145103</v>
          </cell>
          <cell r="B12440" t="str">
            <v>HOLMA 714 24V D 51 RÖD</v>
          </cell>
        </row>
        <row r="12441">
          <cell r="A12441" t="str">
            <v>YJC7145501</v>
          </cell>
          <cell r="B12441" t="str">
            <v>HOLMA 714 24V D 55 SVART</v>
          </cell>
        </row>
        <row r="12442">
          <cell r="A12442" t="str">
            <v>YJC7145501</v>
          </cell>
          <cell r="B12442" t="str">
            <v>HOLMA 714 24V D 55 SVART</v>
          </cell>
        </row>
        <row r="12443">
          <cell r="A12443" t="str">
            <v>YJC7145501</v>
          </cell>
          <cell r="B12443" t="str">
            <v>HOLMA 714 24V D 55 SVART</v>
          </cell>
        </row>
        <row r="12444">
          <cell r="A12444" t="str">
            <v>YJC7145502</v>
          </cell>
          <cell r="B12444" t="str">
            <v>HOLMA 714 24V D 55 VIT</v>
          </cell>
        </row>
        <row r="12445">
          <cell r="A12445" t="str">
            <v>YJC7145502</v>
          </cell>
          <cell r="B12445" t="str">
            <v>HOLMA 714 24V D 55 VIT</v>
          </cell>
        </row>
        <row r="12446">
          <cell r="A12446" t="str">
            <v>YJC7145502</v>
          </cell>
          <cell r="B12446" t="str">
            <v>HOLMA 714 24V D 55 VIT</v>
          </cell>
        </row>
        <row r="12447">
          <cell r="A12447" t="str">
            <v>YJC7145503</v>
          </cell>
          <cell r="B12447" t="str">
            <v>HOLMA 714 24V D 55 RÖD</v>
          </cell>
        </row>
        <row r="12448">
          <cell r="A12448" t="str">
            <v>YJC7145503</v>
          </cell>
          <cell r="B12448" t="str">
            <v>HOLMA 714 24V D 55 RÖD</v>
          </cell>
        </row>
        <row r="12449">
          <cell r="A12449" t="str">
            <v>YJC7145503</v>
          </cell>
          <cell r="B12449" t="str">
            <v>HOLMA 714 24V D 55 RÖD</v>
          </cell>
        </row>
        <row r="12450">
          <cell r="A12450" t="str">
            <v>YJC7475101</v>
          </cell>
          <cell r="B12450" t="str">
            <v>TARFEK 747 7V H 51CM SVART</v>
          </cell>
        </row>
        <row r="12451">
          <cell r="A12451" t="str">
            <v>YJC7475101</v>
          </cell>
          <cell r="B12451" t="str">
            <v>TARFEK 747 7V H 51CM SVART</v>
          </cell>
        </row>
        <row r="12452">
          <cell r="A12452" t="str">
            <v>YJC7475101</v>
          </cell>
          <cell r="B12452" t="str">
            <v>TARFEK 747 7V H 51CM SVART</v>
          </cell>
        </row>
        <row r="12453">
          <cell r="A12453" t="str">
            <v>YJC7475102</v>
          </cell>
          <cell r="B12453" t="str">
            <v>TARFEK 747 7V H 51CM MATT GRÅ</v>
          </cell>
        </row>
        <row r="12454">
          <cell r="A12454" t="str">
            <v>YJC7475102</v>
          </cell>
          <cell r="B12454" t="str">
            <v>TARFEK 747 7V H 51CM MATT GRÅ</v>
          </cell>
        </row>
        <row r="12455">
          <cell r="A12455" t="str">
            <v>YJC7475102</v>
          </cell>
          <cell r="B12455" t="str">
            <v>TARFEK 747 7V H 51CM MATT GRÅ</v>
          </cell>
        </row>
        <row r="12456">
          <cell r="A12456" t="str">
            <v>YJC7475501</v>
          </cell>
          <cell r="B12456" t="str">
            <v>TARFEK 747 7V H 55 CM SVART</v>
          </cell>
        </row>
        <row r="12457">
          <cell r="A12457" t="str">
            <v>YJC7475501</v>
          </cell>
          <cell r="B12457" t="str">
            <v>TARFEK 747 7V H 55 CM SVART</v>
          </cell>
        </row>
        <row r="12458">
          <cell r="A12458" t="str">
            <v>YJC7475501</v>
          </cell>
          <cell r="B12458" t="str">
            <v>TARFEK 747 7V H 55 CM SVART</v>
          </cell>
        </row>
        <row r="12459">
          <cell r="A12459" t="str">
            <v>YJC7475502</v>
          </cell>
          <cell r="B12459" t="str">
            <v>TARFEK 747 7V H 55 CM MATT GRÅ</v>
          </cell>
        </row>
        <row r="12460">
          <cell r="A12460" t="str">
            <v>YJC7475502</v>
          </cell>
          <cell r="B12460" t="str">
            <v>TARFEK 747 7V H 55 CM MATT GRÅ</v>
          </cell>
        </row>
        <row r="12461">
          <cell r="A12461" t="str">
            <v>YJC7475502</v>
          </cell>
          <cell r="B12461" t="str">
            <v>TARFEK 747 7V H 55 CM MATT GRÅ</v>
          </cell>
        </row>
        <row r="12462">
          <cell r="A12462" t="str">
            <v>YJC7475901</v>
          </cell>
          <cell r="B12462" t="str">
            <v>TARFEK 747 7V H 59 CM SVART</v>
          </cell>
        </row>
        <row r="12463">
          <cell r="A12463" t="str">
            <v>YJC7475901</v>
          </cell>
          <cell r="B12463" t="str">
            <v>TARFEK 747 7V H 59 CM SVART</v>
          </cell>
        </row>
        <row r="12464">
          <cell r="A12464" t="str">
            <v>YJC7475901</v>
          </cell>
          <cell r="B12464" t="str">
            <v>TARFEK 747 7V H 59 CM SVART</v>
          </cell>
        </row>
        <row r="12465">
          <cell r="A12465" t="str">
            <v>YJC7475902</v>
          </cell>
          <cell r="B12465" t="str">
            <v>TARFEK 747 7V H 59 CM MATT GRÅ</v>
          </cell>
        </row>
        <row r="12466">
          <cell r="A12466" t="str">
            <v>YJC7475902</v>
          </cell>
          <cell r="B12466" t="str">
            <v>TARFEK 747 7V H 59 CM MATT GRÅ</v>
          </cell>
        </row>
        <row r="12467">
          <cell r="A12467" t="str">
            <v>YJC7475902</v>
          </cell>
          <cell r="B12467" t="str">
            <v>TARFEK 747 7V H 59 CM MATT GRÅ</v>
          </cell>
        </row>
        <row r="12468">
          <cell r="A12468" t="str">
            <v>YJC7575101</v>
          </cell>
          <cell r="B12468" t="str">
            <v>RISSA 757 7V D 51 CM SVART</v>
          </cell>
        </row>
        <row r="12469">
          <cell r="A12469" t="str">
            <v>YJC7575101</v>
          </cell>
          <cell r="B12469" t="str">
            <v>RISSA 757 7V D 51 CM SVART</v>
          </cell>
        </row>
        <row r="12470">
          <cell r="A12470" t="str">
            <v>YJC7575101</v>
          </cell>
          <cell r="B12470" t="str">
            <v>RISSA 757 7V D 51 CM SVART</v>
          </cell>
        </row>
        <row r="12471">
          <cell r="A12471" t="str">
            <v>YJC7575102</v>
          </cell>
          <cell r="B12471" t="str">
            <v>RISSA 757 7V D 51 CM VIT</v>
          </cell>
        </row>
        <row r="12472">
          <cell r="A12472" t="str">
            <v>YJC7575102</v>
          </cell>
          <cell r="B12472" t="str">
            <v>RISSA 757 7V D 51 CM VIT</v>
          </cell>
        </row>
        <row r="12473">
          <cell r="A12473" t="str">
            <v>YJC7575102</v>
          </cell>
          <cell r="B12473" t="str">
            <v>RISSA 757 7V D 51 CM VIT</v>
          </cell>
        </row>
        <row r="12474">
          <cell r="A12474" t="str">
            <v>YJC7575103</v>
          </cell>
          <cell r="B12474" t="str">
            <v>RISSA 757 7V D 51 CM RÖD</v>
          </cell>
        </row>
        <row r="12475">
          <cell r="A12475" t="str">
            <v>YJC7575103</v>
          </cell>
          <cell r="B12475" t="str">
            <v>RISSA 757 7V D 51 CM RÖD</v>
          </cell>
        </row>
        <row r="12476">
          <cell r="A12476" t="str">
            <v>YJC7575103</v>
          </cell>
          <cell r="B12476" t="str">
            <v>RISSA 757 7V D 51 CM RÖD</v>
          </cell>
        </row>
        <row r="12477">
          <cell r="A12477" t="str">
            <v>YJC7575501</v>
          </cell>
          <cell r="B12477" t="str">
            <v>RISSA 757 7V D 55 CM SVART</v>
          </cell>
        </row>
        <row r="12478">
          <cell r="A12478" t="str">
            <v>YJC7575501</v>
          </cell>
          <cell r="B12478" t="str">
            <v>RISSA 757 7V D 55 CM SVART</v>
          </cell>
        </row>
        <row r="12479">
          <cell r="A12479" t="str">
            <v>YJC7575501</v>
          </cell>
          <cell r="B12479" t="str">
            <v>RISSA 757 7V D 55 CM SVART</v>
          </cell>
        </row>
        <row r="12480">
          <cell r="A12480" t="str">
            <v>YJC7575502</v>
          </cell>
          <cell r="B12480" t="str">
            <v>RISSA 757 7V D 55 CM VIT</v>
          </cell>
        </row>
        <row r="12481">
          <cell r="A12481" t="str">
            <v>YJC7575502</v>
          </cell>
          <cell r="B12481" t="str">
            <v>RISSA 757 7V D 55 CM VIT</v>
          </cell>
        </row>
        <row r="12482">
          <cell r="A12482" t="str">
            <v>YJC7575502</v>
          </cell>
          <cell r="B12482" t="str">
            <v>RISSA 757 7V D 55 CM VIT</v>
          </cell>
        </row>
        <row r="12483">
          <cell r="A12483" t="str">
            <v>YJC7575503</v>
          </cell>
          <cell r="B12483" t="str">
            <v>RISSA 757 7V D 55 CM RÖD</v>
          </cell>
        </row>
        <row r="12484">
          <cell r="A12484" t="str">
            <v>YJC7575503</v>
          </cell>
          <cell r="B12484" t="str">
            <v>RISSA 757 7V D 55 CM RÖD</v>
          </cell>
        </row>
        <row r="12485">
          <cell r="A12485" t="str">
            <v>YJC7575503</v>
          </cell>
          <cell r="B12485" t="str">
            <v>RISSA 757 7V D 55 CM RÖD</v>
          </cell>
        </row>
        <row r="12486">
          <cell r="A12486" t="str">
            <v>YJC4334301</v>
          </cell>
          <cell r="B12486" t="str">
            <v>EMBLA 433 3V D/F 26" 43CM SVAR</v>
          </cell>
        </row>
        <row r="12487">
          <cell r="A12487" t="str">
            <v>YJC4334301</v>
          </cell>
          <cell r="B12487" t="str">
            <v>EMBLA 433 3V D/F 26" 43CM SVAR</v>
          </cell>
        </row>
        <row r="12488">
          <cell r="A12488" t="str">
            <v>YJC4334301</v>
          </cell>
          <cell r="B12488" t="str">
            <v>EMBLA 433 3V D/F 26" 43CM SVAR</v>
          </cell>
        </row>
        <row r="12489">
          <cell r="A12489" t="str">
            <v>YJC4334302</v>
          </cell>
          <cell r="B12489" t="str">
            <v>EMBLA 433 3V D/F 26" 43CM RÖD</v>
          </cell>
        </row>
        <row r="12490">
          <cell r="A12490" t="str">
            <v>YJC4334302</v>
          </cell>
          <cell r="B12490" t="str">
            <v>EMBLA 433 3V D/F 26" 43CM RÖD</v>
          </cell>
        </row>
        <row r="12491">
          <cell r="A12491" t="str">
            <v>YJC4334302</v>
          </cell>
          <cell r="B12491" t="str">
            <v>EMBLA 433 3V D/F 26" 43CM RÖD</v>
          </cell>
        </row>
        <row r="12492">
          <cell r="A12492" t="str">
            <v>YJC4374301</v>
          </cell>
          <cell r="B12492" t="str">
            <v>MIST 437 7V D/F 26" 43CM SVART</v>
          </cell>
        </row>
        <row r="12493">
          <cell r="A12493" t="str">
            <v>YJC4374301</v>
          </cell>
          <cell r="B12493" t="str">
            <v>MIST 437 7V D/F 26" 43CM SVART</v>
          </cell>
        </row>
        <row r="12494">
          <cell r="A12494" t="str">
            <v>YJC4374301</v>
          </cell>
          <cell r="B12494" t="str">
            <v>MIST 437 7V D/F 26" 43CM SVART</v>
          </cell>
        </row>
        <row r="12495">
          <cell r="A12495" t="str">
            <v>YJC4374302</v>
          </cell>
          <cell r="B12495" t="str">
            <v>MIST 437 7V D/F 26" 43CM RÖD</v>
          </cell>
        </row>
        <row r="12496">
          <cell r="A12496" t="str">
            <v>YJC4374302</v>
          </cell>
          <cell r="B12496" t="str">
            <v>MIST 437 7V D/F 26" 43CM RÖD</v>
          </cell>
        </row>
        <row r="12497">
          <cell r="A12497" t="str">
            <v>YJC4374302</v>
          </cell>
          <cell r="B12497" t="str">
            <v>MIST 437 7V D/F 26" 43CM RÖD</v>
          </cell>
        </row>
        <row r="12498">
          <cell r="A12498" t="str">
            <v>YJC1473801</v>
          </cell>
          <cell r="B12498" t="str">
            <v>IRE 147 7V H 38 SVART/RÖD</v>
          </cell>
        </row>
        <row r="12499">
          <cell r="A12499" t="str">
            <v>YJC1473801</v>
          </cell>
          <cell r="B12499" t="str">
            <v>IRE 147 7V H 38 SVART/RÖD</v>
          </cell>
        </row>
        <row r="12500">
          <cell r="A12500" t="str">
            <v>YJC1473801</v>
          </cell>
          <cell r="B12500" t="str">
            <v>IRE 147 7V H 38 SVART/RÖD</v>
          </cell>
        </row>
        <row r="12501">
          <cell r="A12501" t="str">
            <v>YJC1474301</v>
          </cell>
          <cell r="B12501" t="str">
            <v>IRE 147 7V H 43 SVART/RÖD</v>
          </cell>
        </row>
        <row r="12502">
          <cell r="A12502" t="str">
            <v>YJC1474301</v>
          </cell>
          <cell r="B12502" t="str">
            <v>IRE 147 7V H 43 SVART/RÖD</v>
          </cell>
        </row>
        <row r="12503">
          <cell r="A12503" t="str">
            <v>YJC1474301</v>
          </cell>
          <cell r="B12503" t="str">
            <v>IRE 147 7V H 43 SVART/RÖD</v>
          </cell>
        </row>
        <row r="12504">
          <cell r="A12504" t="str">
            <v>YJC0404301</v>
          </cell>
          <cell r="B12504" t="str">
            <v>MARATHON 29" 43 MATT SVART</v>
          </cell>
        </row>
        <row r="12505">
          <cell r="A12505" t="str">
            <v>YJC0404301</v>
          </cell>
          <cell r="B12505" t="str">
            <v>MARATHON 29" 43 MATT SVART</v>
          </cell>
        </row>
        <row r="12506">
          <cell r="A12506" t="str">
            <v>YJC0404301</v>
          </cell>
          <cell r="B12506" t="str">
            <v>MARATHON 29" 43 MATT SVART</v>
          </cell>
        </row>
        <row r="12507">
          <cell r="A12507" t="str">
            <v>YJC0404801</v>
          </cell>
          <cell r="B12507" t="str">
            <v>MARATHON 29" 48 MATT SVART</v>
          </cell>
        </row>
        <row r="12508">
          <cell r="A12508" t="str">
            <v>YJC0404801</v>
          </cell>
          <cell r="B12508" t="str">
            <v>MARATHON 29" 48 MATT SVART</v>
          </cell>
        </row>
        <row r="12509">
          <cell r="A12509" t="str">
            <v>YJC0404801</v>
          </cell>
          <cell r="B12509" t="str">
            <v>MARATHON 29" 48 MATT SVART</v>
          </cell>
        </row>
        <row r="12510">
          <cell r="A12510" t="str">
            <v>YJC0405301</v>
          </cell>
          <cell r="B12510" t="str">
            <v>MARATHON 29" 53 MATT SVART</v>
          </cell>
        </row>
        <row r="12511">
          <cell r="A12511" t="str">
            <v>YJC0405301</v>
          </cell>
          <cell r="B12511" t="str">
            <v>MARATHON 29" 53 MATT SVART</v>
          </cell>
        </row>
        <row r="12512">
          <cell r="A12512" t="str">
            <v>YJC0405301</v>
          </cell>
          <cell r="B12512" t="str">
            <v>MARATHON 29" 53 MATT SVART</v>
          </cell>
        </row>
        <row r="12513">
          <cell r="A12513" t="str">
            <v>YEM2134305</v>
          </cell>
          <cell r="B12513" t="str">
            <v>Karin 3vxl 43cm lkorg svart</v>
          </cell>
        </row>
        <row r="12514">
          <cell r="A12514" t="str">
            <v>YEM2134305</v>
          </cell>
          <cell r="B12514" t="str">
            <v>Karin 3vxl 43cm lkorg svart</v>
          </cell>
        </row>
        <row r="12515">
          <cell r="A12515" t="str">
            <v>YEM2134305</v>
          </cell>
          <cell r="B12515" t="str">
            <v>Karin 3vxl 43cm lkorg svart</v>
          </cell>
        </row>
        <row r="12516">
          <cell r="A12516" t="str">
            <v>YEM2134306</v>
          </cell>
          <cell r="B12516" t="str">
            <v>KARIN 26" 3-V 43 GULD 26" KORG</v>
          </cell>
        </row>
        <row r="12517">
          <cell r="A12517" t="str">
            <v>YEM2134306</v>
          </cell>
          <cell r="B12517" t="str">
            <v>KARIN 26" 3-V 43 GULD 26" KORG</v>
          </cell>
        </row>
        <row r="12518">
          <cell r="A12518" t="str">
            <v>YEM2134306</v>
          </cell>
          <cell r="B12518" t="str">
            <v>KARIN 26" 3-V 43 GULD 26" KORG</v>
          </cell>
        </row>
        <row r="12519">
          <cell r="A12519" t="str">
            <v>YJC9035101</v>
          </cell>
          <cell r="B12519" t="str">
            <v>LINNÉ 3V H 51CM BRUN</v>
          </cell>
        </row>
        <row r="12520">
          <cell r="A12520" t="str">
            <v>YJC9035101</v>
          </cell>
          <cell r="B12520" t="str">
            <v>LINNÉ 3V H 51CM BRUN</v>
          </cell>
        </row>
        <row r="12521">
          <cell r="A12521" t="str">
            <v>YJC9035101</v>
          </cell>
          <cell r="B12521" t="str">
            <v>LINNÉ 3V H 51CM BRUN</v>
          </cell>
        </row>
        <row r="12522">
          <cell r="A12522" t="str">
            <v>YJC9035501</v>
          </cell>
          <cell r="B12522" t="str">
            <v>LINNÉ 3V H 55CM BRUN</v>
          </cell>
        </row>
        <row r="12523">
          <cell r="A12523" t="str">
            <v>YJC9035501</v>
          </cell>
          <cell r="B12523" t="str">
            <v>LINNÉ 3V H 55CM BRUN</v>
          </cell>
        </row>
        <row r="12524">
          <cell r="A12524" t="str">
            <v>YJC9035501</v>
          </cell>
          <cell r="B12524" t="str">
            <v>LINNÉ 3V H 55CM BRUN</v>
          </cell>
        </row>
        <row r="12525">
          <cell r="A12525" t="str">
            <v>YJC9035901</v>
          </cell>
          <cell r="B12525" t="str">
            <v>LINNÉ 3V H 59CM BRUN</v>
          </cell>
        </row>
        <row r="12526">
          <cell r="A12526" t="str">
            <v>YJC9035901</v>
          </cell>
          <cell r="B12526" t="str">
            <v>LINNÉ 3V H 59CM BRUN</v>
          </cell>
        </row>
        <row r="12527">
          <cell r="A12527" t="str">
            <v>YJC9035901</v>
          </cell>
          <cell r="B12527" t="str">
            <v>LINNÉ 3V H 59CM BRUN</v>
          </cell>
        </row>
        <row r="12528">
          <cell r="A12528" t="str">
            <v>YJC6305301</v>
          </cell>
          <cell r="B12528" t="str">
            <v>TEMPUS TIAGRA 20V ALU 53 SVART</v>
          </cell>
        </row>
        <row r="12529">
          <cell r="A12529" t="str">
            <v>YJC6305301</v>
          </cell>
          <cell r="B12529" t="str">
            <v>TEMPUS TIAGRA 20V ALU 53 SVART</v>
          </cell>
        </row>
        <row r="12530">
          <cell r="A12530" t="str">
            <v>YJC6305301</v>
          </cell>
          <cell r="B12530" t="str">
            <v>TEMPUS TIAGRA 20V ALU 53 SVART</v>
          </cell>
        </row>
        <row r="12531">
          <cell r="A12531" t="str">
            <v>YJC6305501</v>
          </cell>
          <cell r="B12531" t="str">
            <v>TEMPUS TIAGRA 20V ALU 55 SVART</v>
          </cell>
        </row>
        <row r="12532">
          <cell r="A12532" t="str">
            <v>YJC6305501</v>
          </cell>
          <cell r="B12532" t="str">
            <v>TEMPUS TIAGRA 20V ALU 55 SVART</v>
          </cell>
        </row>
        <row r="12533">
          <cell r="A12533" t="str">
            <v>YJC6305501</v>
          </cell>
          <cell r="B12533" t="str">
            <v>TEMPUS TIAGRA 20V ALU 55 SVART</v>
          </cell>
        </row>
        <row r="12534">
          <cell r="A12534" t="str">
            <v>YJC5024701</v>
          </cell>
          <cell r="B12534" t="str">
            <v>URBAN 24" 2V SVART 24"MINIKORG</v>
          </cell>
        </row>
        <row r="12535">
          <cell r="A12535" t="str">
            <v>YJC5024701</v>
          </cell>
          <cell r="B12535" t="str">
            <v>URBAN 24" 2V SVART 24"MINIKORG</v>
          </cell>
        </row>
        <row r="12536">
          <cell r="A12536" t="str">
            <v>YJC5024701</v>
          </cell>
          <cell r="B12536" t="str">
            <v>URBAN 24" 2V SVART 24"MINIKORG</v>
          </cell>
        </row>
        <row r="12537">
          <cell r="A12537" t="str">
            <v>YJC5024702</v>
          </cell>
          <cell r="B12537" t="str">
            <v>URBAN 24" 2V LIME 24"MINIKORG</v>
          </cell>
        </row>
        <row r="12538">
          <cell r="A12538" t="str">
            <v>YJC5024702</v>
          </cell>
          <cell r="B12538" t="str">
            <v>URBAN 24" 2V LIME 24"MINIKORG</v>
          </cell>
        </row>
        <row r="12539">
          <cell r="A12539" t="str">
            <v>YJC5024702</v>
          </cell>
          <cell r="B12539" t="str">
            <v>URBAN 24" 2V LIME 24"MINIKORG</v>
          </cell>
        </row>
        <row r="12540">
          <cell r="A12540" t="str">
            <v>YJC5024703</v>
          </cell>
          <cell r="B12540" t="str">
            <v>URBAN 24" 2V LILA 24"MINIKORG</v>
          </cell>
        </row>
        <row r="12541">
          <cell r="A12541" t="str">
            <v>YJC5024703</v>
          </cell>
          <cell r="B12541" t="str">
            <v>URBAN 24" 2V LILA 24"MINIKORG</v>
          </cell>
        </row>
        <row r="12542">
          <cell r="A12542" t="str">
            <v>YJC5024703</v>
          </cell>
          <cell r="B12542" t="str">
            <v>URBAN 24" 2V LILA 24"MINIKORG</v>
          </cell>
        </row>
        <row r="12543">
          <cell r="A12543" t="str">
            <v>YEM2535107</v>
          </cell>
          <cell r="B12543" t="str">
            <v>Vera 3vxl 51cm korg svart</v>
          </cell>
        </row>
        <row r="12544">
          <cell r="A12544" t="str">
            <v>YEM2535107</v>
          </cell>
          <cell r="B12544" t="str">
            <v>Vera 3vxl 51cm korg svart</v>
          </cell>
        </row>
        <row r="12545">
          <cell r="A12545" t="str">
            <v>YEM2535107</v>
          </cell>
          <cell r="B12545" t="str">
            <v>Vera 3vxl 51cm korg svart</v>
          </cell>
        </row>
        <row r="12546">
          <cell r="A12546" t="str">
            <v>YEM2535108</v>
          </cell>
          <cell r="B12546" t="str">
            <v>Vera 3vxl 51cm korg röd</v>
          </cell>
        </row>
        <row r="12547">
          <cell r="A12547" t="str">
            <v>YEM2535108</v>
          </cell>
          <cell r="B12547" t="str">
            <v>Vera 3vxl 51cm korg röd</v>
          </cell>
        </row>
        <row r="12548">
          <cell r="A12548" t="str">
            <v>YEM2535108</v>
          </cell>
          <cell r="B12548" t="str">
            <v>Vera 3vxl 51cm korg röd</v>
          </cell>
        </row>
        <row r="12549">
          <cell r="A12549" t="str">
            <v>YJC6305701</v>
          </cell>
          <cell r="B12549" t="str">
            <v>TEMPUS TIAGRA 20V ALU 57 SVART</v>
          </cell>
        </row>
        <row r="12550">
          <cell r="A12550" t="str">
            <v>YJC6305701</v>
          </cell>
          <cell r="B12550" t="str">
            <v>TEMPUS TIAGRA 20V ALU 57 SVART</v>
          </cell>
        </row>
        <row r="12551">
          <cell r="A12551" t="str">
            <v>YJC6305701</v>
          </cell>
          <cell r="B12551" t="str">
            <v>TEMPUS TIAGRA 20V ALU 57 SVART</v>
          </cell>
        </row>
        <row r="12552">
          <cell r="A12552" t="str">
            <v>YEM2375107</v>
          </cell>
          <cell r="B12552" t="str">
            <v>Katarina 7vxl 51cm korg vit</v>
          </cell>
        </row>
        <row r="12553">
          <cell r="A12553" t="str">
            <v>YEM2375107</v>
          </cell>
          <cell r="B12553" t="str">
            <v>Katarina 7vxl 51cm korg vit</v>
          </cell>
        </row>
        <row r="12554">
          <cell r="A12554" t="str">
            <v>YEM2375107</v>
          </cell>
          <cell r="B12554" t="str">
            <v>Katarina 7vxl 51cm korg vit</v>
          </cell>
        </row>
        <row r="12555">
          <cell r="A12555" t="str">
            <v>YJC6305901</v>
          </cell>
          <cell r="B12555" t="str">
            <v>TEMPUS TIAGRA 20V ALU 59 SVART</v>
          </cell>
        </row>
        <row r="12556">
          <cell r="A12556" t="str">
            <v>YJC6305901</v>
          </cell>
          <cell r="B12556" t="str">
            <v>TEMPUS TIAGRA 20V ALU 59 SVART</v>
          </cell>
        </row>
        <row r="12557">
          <cell r="A12557" t="str">
            <v>YJC6305901</v>
          </cell>
          <cell r="B12557" t="str">
            <v>TEMPUS TIAGRA 20V ALU 59 SVART</v>
          </cell>
        </row>
        <row r="12558">
          <cell r="A12558" t="str">
            <v>YEM2334719</v>
          </cell>
          <cell r="B12558" t="str">
            <v>Karin 3vxl 47cm korg blå</v>
          </cell>
        </row>
        <row r="12559">
          <cell r="A12559" t="str">
            <v>YEM2334719</v>
          </cell>
          <cell r="B12559" t="str">
            <v>Karin 3vxl 47cm korg blå</v>
          </cell>
        </row>
        <row r="12560">
          <cell r="A12560" t="str">
            <v>YEM2334719</v>
          </cell>
          <cell r="B12560" t="str">
            <v>Karin 3vxl 47cm korg blå</v>
          </cell>
        </row>
        <row r="12561">
          <cell r="A12561" t="str">
            <v>YEM2335119</v>
          </cell>
          <cell r="B12561" t="str">
            <v>Karin 3vxl 51cm korg blå</v>
          </cell>
        </row>
        <row r="12562">
          <cell r="A12562" t="str">
            <v>YEM2335119</v>
          </cell>
          <cell r="B12562" t="str">
            <v>Karin 3vxl 51cm korg blå</v>
          </cell>
        </row>
        <row r="12563">
          <cell r="A12563" t="str">
            <v>YEM2335119</v>
          </cell>
          <cell r="B12563" t="str">
            <v>Karin 3vxl 51cm korg blå</v>
          </cell>
        </row>
        <row r="12564">
          <cell r="A12564" t="str">
            <v>YJC6605201</v>
          </cell>
          <cell r="B12564" t="str">
            <v>GIGA 105 20V 52 SVART</v>
          </cell>
        </row>
        <row r="12565">
          <cell r="A12565" t="str">
            <v>YJC6605201</v>
          </cell>
          <cell r="B12565" t="str">
            <v>GIGA 105 20V 52 SVART</v>
          </cell>
        </row>
        <row r="12566">
          <cell r="A12566" t="str">
            <v>YJC6605201</v>
          </cell>
          <cell r="B12566" t="str">
            <v>GIGA 105 20V 52 SVART</v>
          </cell>
        </row>
        <row r="12567">
          <cell r="A12567" t="str">
            <v>YJC6605501</v>
          </cell>
          <cell r="B12567" t="str">
            <v>GIGA 105 20V 55 SVART</v>
          </cell>
        </row>
        <row r="12568">
          <cell r="A12568" t="str">
            <v>YJC6605501</v>
          </cell>
          <cell r="B12568" t="str">
            <v>GIGA 105 20V 55 SVART</v>
          </cell>
        </row>
        <row r="12569">
          <cell r="A12569" t="str">
            <v>YJC6605501</v>
          </cell>
          <cell r="B12569" t="str">
            <v>GIGA 105 20V 55 SVART</v>
          </cell>
        </row>
        <row r="12570">
          <cell r="A12570" t="str">
            <v>YJC6605901</v>
          </cell>
          <cell r="B12570" t="str">
            <v>GIGA 105 20V 59 SVART</v>
          </cell>
        </row>
        <row r="12571">
          <cell r="A12571" t="str">
            <v>YJC6605901</v>
          </cell>
          <cell r="B12571" t="str">
            <v>GIGA 105 20V 59 SVART</v>
          </cell>
        </row>
        <row r="12572">
          <cell r="A12572" t="str">
            <v>YJC6605901</v>
          </cell>
          <cell r="B12572" t="str">
            <v>GIGA 105 20V 59 SVART</v>
          </cell>
        </row>
        <row r="12573">
          <cell r="A12573" t="str">
            <v>YJC6606101</v>
          </cell>
          <cell r="B12573" t="str">
            <v>GIGA 105 20V 61 SVART</v>
          </cell>
        </row>
        <row r="12574">
          <cell r="A12574" t="str">
            <v>YJC6606101</v>
          </cell>
          <cell r="B12574" t="str">
            <v>GIGA 105 20V 61 SVART</v>
          </cell>
        </row>
        <row r="12575">
          <cell r="A12575" t="str">
            <v>YJC6606101</v>
          </cell>
          <cell r="B12575" t="str">
            <v>GIGA 105 20V 61 SVART</v>
          </cell>
        </row>
        <row r="12576">
          <cell r="A12576" t="str">
            <v>YJC6605202</v>
          </cell>
          <cell r="B12576" t="str">
            <v>GIGA 105 20V 52 ORANGE</v>
          </cell>
        </row>
        <row r="12577">
          <cell r="A12577" t="str">
            <v>YJC6605202</v>
          </cell>
          <cell r="B12577" t="str">
            <v>GIGA 105 20V 52 ORANGE</v>
          </cell>
        </row>
        <row r="12578">
          <cell r="A12578" t="str">
            <v>YJC6605202</v>
          </cell>
          <cell r="B12578" t="str">
            <v>GIGA 105 20V 52 ORANGE</v>
          </cell>
        </row>
        <row r="12579">
          <cell r="A12579" t="str">
            <v>YJC6605502</v>
          </cell>
          <cell r="B12579" t="str">
            <v>GIGA 105 20V 55 ORANGE</v>
          </cell>
        </row>
        <row r="12580">
          <cell r="A12580" t="str">
            <v>YJC6605502</v>
          </cell>
          <cell r="B12580" t="str">
            <v>GIGA 105 20V 55 ORANGE</v>
          </cell>
        </row>
        <row r="12581">
          <cell r="A12581" t="str">
            <v>YJC6605502</v>
          </cell>
          <cell r="B12581" t="str">
            <v>GIGA 105 20V 55 ORANGE</v>
          </cell>
        </row>
        <row r="12582">
          <cell r="A12582" t="str">
            <v>YJC6605902</v>
          </cell>
          <cell r="B12582" t="str">
            <v>GIGA 105 20V 59 ORANGE</v>
          </cell>
        </row>
        <row r="12583">
          <cell r="A12583" t="str">
            <v>YJC6605902</v>
          </cell>
          <cell r="B12583" t="str">
            <v>GIGA 105 20V 59 ORANGE</v>
          </cell>
        </row>
        <row r="12584">
          <cell r="A12584" t="str">
            <v>YJC6605902</v>
          </cell>
          <cell r="B12584" t="str">
            <v>GIGA 105 20V 59 ORANGE</v>
          </cell>
        </row>
        <row r="12585">
          <cell r="A12585" t="str">
            <v>YJC6606102</v>
          </cell>
          <cell r="B12585" t="str">
            <v>GIGA 105 20V 61 ORANGE</v>
          </cell>
        </row>
        <row r="12586">
          <cell r="A12586" t="str">
            <v>YJC6606102</v>
          </cell>
          <cell r="B12586" t="str">
            <v>GIGA 105 20V 61 ORANGE</v>
          </cell>
        </row>
        <row r="12587">
          <cell r="A12587" t="str">
            <v>YJC6606102</v>
          </cell>
          <cell r="B12587" t="str">
            <v>GIGA 105 20V 61 ORANGE</v>
          </cell>
        </row>
        <row r="12588">
          <cell r="A12588" t="str">
            <v>YJC6704901</v>
          </cell>
          <cell r="B12588" t="str">
            <v>GIGA DAM 105 20 V 49 VIT</v>
          </cell>
        </row>
        <row r="12589">
          <cell r="A12589" t="str">
            <v>YJC6704901</v>
          </cell>
          <cell r="B12589" t="str">
            <v>GIGA DAM 105 20 V 49 VIT</v>
          </cell>
        </row>
        <row r="12590">
          <cell r="A12590" t="str">
            <v>YJC6704901</v>
          </cell>
          <cell r="B12590" t="str">
            <v>GIGA DAM 105 20 V 49 VIT</v>
          </cell>
        </row>
        <row r="12591">
          <cell r="A12591" t="str">
            <v>YJC6705201</v>
          </cell>
          <cell r="B12591" t="str">
            <v>GIGA DAM 105 20 V 52 VIT</v>
          </cell>
        </row>
        <row r="12592">
          <cell r="A12592" t="str">
            <v>YJC6705201</v>
          </cell>
          <cell r="B12592" t="str">
            <v>GIGA DAM 105 20 V 52 VIT</v>
          </cell>
        </row>
        <row r="12593">
          <cell r="A12593" t="str">
            <v>YJC6705201</v>
          </cell>
          <cell r="B12593" t="str">
            <v>GIGA DAM 105 20 V 52 VIT</v>
          </cell>
        </row>
        <row r="12594">
          <cell r="A12594" t="str">
            <v>YJC6705501</v>
          </cell>
          <cell r="B12594" t="str">
            <v>GIGA DAM 105 20 V 55 VIT</v>
          </cell>
        </row>
        <row r="12595">
          <cell r="A12595" t="str">
            <v>YJC6705501</v>
          </cell>
          <cell r="B12595" t="str">
            <v>GIGA DAM 105 20 V 55 VIT</v>
          </cell>
        </row>
        <row r="12596">
          <cell r="A12596" t="str">
            <v>YJC6705501</v>
          </cell>
          <cell r="B12596" t="str">
            <v>GIGA DAM 105 20 V 55 VIT</v>
          </cell>
        </row>
        <row r="12597">
          <cell r="A12597" t="str">
            <v>YJC6704902</v>
          </cell>
          <cell r="B12597" t="str">
            <v>GIGA DAM 105 20 V 49 SVART</v>
          </cell>
        </row>
        <row r="12598">
          <cell r="A12598" t="str">
            <v>YJC6704902</v>
          </cell>
          <cell r="B12598" t="str">
            <v>GIGA DAM 105 20 V 49 SVART</v>
          </cell>
        </row>
        <row r="12599">
          <cell r="A12599" t="str">
            <v>YJC6704902</v>
          </cell>
          <cell r="B12599" t="str">
            <v>GIGA DAM 105 20 V 49 SVART</v>
          </cell>
        </row>
        <row r="12600">
          <cell r="A12600" t="str">
            <v>YJC6705202</v>
          </cell>
          <cell r="B12600" t="str">
            <v>GIGA DAM 105 20 V 52 SVART</v>
          </cell>
        </row>
        <row r="12601">
          <cell r="A12601" t="str">
            <v>YJC6705202</v>
          </cell>
          <cell r="B12601" t="str">
            <v>GIGA DAM 105 20 V 52 SVART</v>
          </cell>
        </row>
        <row r="12602">
          <cell r="A12602" t="str">
            <v>YJC6705202</v>
          </cell>
          <cell r="B12602" t="str">
            <v>GIGA DAM 105 20 V 52 SVART</v>
          </cell>
        </row>
        <row r="12603">
          <cell r="A12603" t="str">
            <v>YJC6705502</v>
          </cell>
          <cell r="B12603" t="str">
            <v>GIGA DAM 105 20 V 55 SVART</v>
          </cell>
        </row>
        <row r="12604">
          <cell r="A12604" t="str">
            <v>YJC6705502</v>
          </cell>
          <cell r="B12604" t="str">
            <v>GIGA DAM 105 20 V 55 SVART</v>
          </cell>
        </row>
        <row r="12605">
          <cell r="A12605" t="str">
            <v>YJC6705502</v>
          </cell>
          <cell r="B12605" t="str">
            <v>GIGA DAM 105 20 V 55 SVART</v>
          </cell>
        </row>
        <row r="12606">
          <cell r="A12606" t="str">
            <v>YJC2635101</v>
          </cell>
          <cell r="B12606" t="str">
            <v>AUGUST 263 51 MBRUN BPKTFR28"</v>
          </cell>
        </row>
        <row r="12607">
          <cell r="A12607" t="str">
            <v>YJC2635101</v>
          </cell>
          <cell r="B12607" t="str">
            <v>AUGUST 263 51 MBRUN BPKTFR28"</v>
          </cell>
        </row>
        <row r="12608">
          <cell r="A12608" t="str">
            <v>YJC2635101</v>
          </cell>
          <cell r="B12608" t="str">
            <v>AUGUST 263 51 MBRUN BPKTFR28"</v>
          </cell>
        </row>
        <row r="12609">
          <cell r="A12609" t="str">
            <v>YJC2635102</v>
          </cell>
          <cell r="B12609" t="str">
            <v>AUGUST 263 51 MSVART SPKTFR28"</v>
          </cell>
        </row>
        <row r="12610">
          <cell r="A12610" t="str">
            <v>YJC2635102</v>
          </cell>
          <cell r="B12610" t="str">
            <v>AUGUST 263 51 MSVART SPKTFR28"</v>
          </cell>
        </row>
        <row r="12611">
          <cell r="A12611" t="str">
            <v>YJC2635102</v>
          </cell>
          <cell r="B12611" t="str">
            <v>AUGUST 263 51 MSVART SPKTFR28"</v>
          </cell>
        </row>
        <row r="12612">
          <cell r="A12612" t="str">
            <v>YJC2635601</v>
          </cell>
          <cell r="B12612" t="str">
            <v>AUGUST 263 56  MBRUN MPKTFR28"</v>
          </cell>
        </row>
        <row r="12613">
          <cell r="A12613" t="str">
            <v>YJC2635601</v>
          </cell>
          <cell r="B12613" t="str">
            <v>AUGUST 263 56  MBRUN MPKTFR28"</v>
          </cell>
        </row>
        <row r="12614">
          <cell r="A12614" t="str">
            <v>YJC2635601</v>
          </cell>
          <cell r="B12614" t="str">
            <v>AUGUST 263 56  MBRUN MPKTFR28"</v>
          </cell>
        </row>
        <row r="12615">
          <cell r="A12615" t="str">
            <v>YJC2635602</v>
          </cell>
          <cell r="B12615" t="str">
            <v>AUGUST 263 56 MSVART SPKTFR28"</v>
          </cell>
        </row>
        <row r="12616">
          <cell r="A12616" t="str">
            <v>YJC2635602</v>
          </cell>
          <cell r="B12616" t="str">
            <v>AUGUST 263 56 MSVART SPKTFR28"</v>
          </cell>
        </row>
        <row r="12617">
          <cell r="A12617" t="str">
            <v>YJC2635602</v>
          </cell>
          <cell r="B12617" t="str">
            <v>AUGUST 263 56 MSVART SPKTFR28"</v>
          </cell>
        </row>
        <row r="12618">
          <cell r="A12618" t="str">
            <v>YJM2334711</v>
          </cell>
          <cell r="B12618" t="str">
            <v>KARIN  "INDIA " 3V 47 BR-KORG</v>
          </cell>
        </row>
        <row r="12619">
          <cell r="A12619" t="str">
            <v>YJM2334711</v>
          </cell>
          <cell r="B12619" t="str">
            <v>KARIN  "INDIA " 3V 47 BR-KORG</v>
          </cell>
        </row>
        <row r="12620">
          <cell r="A12620" t="str">
            <v>YJM2334711</v>
          </cell>
          <cell r="B12620" t="str">
            <v>KARIN  "INDIA " 3V 47 BR-KORG</v>
          </cell>
        </row>
        <row r="12621">
          <cell r="A12621" t="str">
            <v>YJM2335111</v>
          </cell>
          <cell r="B12621" t="str">
            <v>KARIN  "INDIA " 3V 51 BR-KORG</v>
          </cell>
        </row>
        <row r="12622">
          <cell r="A12622" t="str">
            <v>YJM2335111</v>
          </cell>
          <cell r="B12622" t="str">
            <v>KARIN  "INDIA " 3V 51 BR-KORG</v>
          </cell>
        </row>
        <row r="12623">
          <cell r="A12623" t="str">
            <v>YJM2335111</v>
          </cell>
          <cell r="B12623" t="str">
            <v>KARIN  "INDIA " 3V 51 BR-KORG</v>
          </cell>
        </row>
        <row r="12624">
          <cell r="A12624" t="str">
            <v>YJM2335112</v>
          </cell>
          <cell r="B12624" t="str">
            <v>Glass 3vxl 51cm brkorg guld</v>
          </cell>
        </row>
        <row r="12625">
          <cell r="A12625" t="str">
            <v>YJM2335112</v>
          </cell>
          <cell r="B12625" t="str">
            <v>Glass 3vxl 51cm brkorg guld</v>
          </cell>
        </row>
        <row r="12626">
          <cell r="A12626" t="str">
            <v>YJM2335112</v>
          </cell>
          <cell r="B12626" t="str">
            <v>Glass 3vxl 51cm brkorg guld</v>
          </cell>
        </row>
        <row r="12627">
          <cell r="A12627" t="str">
            <v>YEM9775108</v>
          </cell>
          <cell r="B12627" t="str">
            <v>MARGARETA 7V 51 RÖD KORG</v>
          </cell>
        </row>
        <row r="12628">
          <cell r="A12628" t="str">
            <v>YEM9775108</v>
          </cell>
          <cell r="B12628" t="str">
            <v>MARGARETA 7V 51 RÖD KORG</v>
          </cell>
        </row>
        <row r="12629">
          <cell r="A12629" t="str">
            <v>YEM9775108</v>
          </cell>
          <cell r="B12629" t="str">
            <v>MARGARETA 7V 51 RÖD KORG</v>
          </cell>
        </row>
        <row r="12630">
          <cell r="A12630" t="str">
            <v>YEM2305104</v>
          </cell>
          <cell r="B12630" t="str">
            <v>Eleonora 0vxl 51cm svart</v>
          </cell>
        </row>
        <row r="12631">
          <cell r="A12631" t="str">
            <v>YEM2305104</v>
          </cell>
          <cell r="B12631" t="str">
            <v>Eleonora 0vxl 51cm svart</v>
          </cell>
        </row>
        <row r="12632">
          <cell r="A12632" t="str">
            <v>YEM2305104</v>
          </cell>
          <cell r="B12632" t="str">
            <v>Eleonora 0vxl 51cm svart</v>
          </cell>
        </row>
        <row r="12633">
          <cell r="A12633" t="str">
            <v>YEM2035101</v>
          </cell>
          <cell r="B12633" t="str">
            <v>Kalle 3vxl 51cm Grå Matt</v>
          </cell>
        </row>
        <row r="12634">
          <cell r="A12634" t="str">
            <v>YEM2035101</v>
          </cell>
          <cell r="B12634" t="str">
            <v>Kalle 3vxl 51cm Grå Matt</v>
          </cell>
        </row>
        <row r="12635">
          <cell r="A12635" t="str">
            <v>YEM2035101</v>
          </cell>
          <cell r="B12635" t="str">
            <v>Kalle 3vxl 51cm Grå Matt</v>
          </cell>
        </row>
        <row r="12636">
          <cell r="A12636" t="str">
            <v>YJC1674301</v>
          </cell>
          <cell r="B12636" t="str">
            <v>NJORD 29"SLX/ DEO 43  SVART</v>
          </cell>
        </row>
        <row r="12637">
          <cell r="A12637" t="str">
            <v>YJC1674301</v>
          </cell>
          <cell r="B12637" t="str">
            <v>NJORD 29"SLX/ DEO 43  SVART</v>
          </cell>
        </row>
        <row r="12638">
          <cell r="A12638" t="str">
            <v>YJC1674301</v>
          </cell>
          <cell r="B12638" t="str">
            <v>NJORD 29"SLX/ DEO 43  SVART</v>
          </cell>
        </row>
        <row r="12639">
          <cell r="A12639" t="str">
            <v>YJC1674801</v>
          </cell>
          <cell r="B12639" t="str">
            <v>NJORD 29"SLX/ DEO 48  SVART</v>
          </cell>
        </row>
        <row r="12640">
          <cell r="A12640" t="str">
            <v>YJC1674801</v>
          </cell>
          <cell r="B12640" t="str">
            <v>NJORD 29"SLX/ DEO 48  SVART</v>
          </cell>
        </row>
        <row r="12641">
          <cell r="A12641" t="str">
            <v>YJC1674801</v>
          </cell>
          <cell r="B12641" t="str">
            <v>NJORD 29"SLX/ DEO 48  SVART</v>
          </cell>
        </row>
        <row r="12642">
          <cell r="A12642" t="str">
            <v>YJC1675301</v>
          </cell>
          <cell r="B12642" t="str">
            <v>NJORD 29"SLX/ DEO 53  SVART</v>
          </cell>
        </row>
        <row r="12643">
          <cell r="A12643" t="str">
            <v>YJC1675301</v>
          </cell>
          <cell r="B12643" t="str">
            <v>NJORD 29"SLX/ DEO 53  SVART</v>
          </cell>
        </row>
        <row r="12644">
          <cell r="A12644" t="str">
            <v>YJC1675301</v>
          </cell>
          <cell r="B12644" t="str">
            <v>NJORD 29"SLX/ DEO 53  SVART</v>
          </cell>
        </row>
        <row r="12645">
          <cell r="A12645" t="str">
            <v>YJC1074301</v>
          </cell>
          <cell r="B12645" t="str">
            <v>NJORD 27,5 DEORE 43 SVART</v>
          </cell>
        </row>
        <row r="12646">
          <cell r="A12646" t="str">
            <v>YJC1074301</v>
          </cell>
          <cell r="B12646" t="str">
            <v>NJORD 27,5 DEORE 43 SVART</v>
          </cell>
        </row>
        <row r="12647">
          <cell r="A12647" t="str">
            <v>YJC1074301</v>
          </cell>
          <cell r="B12647" t="str">
            <v>NJORD 27,5 DEORE 43 SVART</v>
          </cell>
        </row>
        <row r="12648">
          <cell r="A12648" t="str">
            <v>YJC1074801</v>
          </cell>
          <cell r="B12648" t="str">
            <v>NJORD 27,5 DEORE 48 SVART</v>
          </cell>
        </row>
        <row r="12649">
          <cell r="A12649" t="str">
            <v>YJC1074801</v>
          </cell>
          <cell r="B12649" t="str">
            <v>NJORD 27,5 DEORE 48 SVART</v>
          </cell>
        </row>
        <row r="12650">
          <cell r="A12650" t="str">
            <v>YJC1074801</v>
          </cell>
          <cell r="B12650" t="str">
            <v>NJORD 27,5 DEORE 48 SVART</v>
          </cell>
        </row>
        <row r="12651">
          <cell r="A12651" t="str">
            <v>YJC1075301</v>
          </cell>
          <cell r="B12651" t="str">
            <v>NJORD 27,5 DEORE 53 SVART</v>
          </cell>
        </row>
        <row r="12652">
          <cell r="A12652" t="str">
            <v>YJC1075301</v>
          </cell>
          <cell r="B12652" t="str">
            <v>NJORD 27,5 DEORE 53 SVART</v>
          </cell>
        </row>
        <row r="12653">
          <cell r="A12653" t="str">
            <v>YJC1075301</v>
          </cell>
          <cell r="B12653" t="str">
            <v>NJORD 27,5 DEORE 53 SVART</v>
          </cell>
        </row>
        <row r="12654">
          <cell r="A12654" t="str">
            <v>YJC1444301</v>
          </cell>
          <cell r="B12654" t="str">
            <v>BJARKE 26" ACERA 43 SVART</v>
          </cell>
        </row>
        <row r="12655">
          <cell r="A12655" t="str">
            <v>YJC1444301</v>
          </cell>
          <cell r="B12655" t="str">
            <v>BJARKE 26" ACERA 43 SVART</v>
          </cell>
        </row>
        <row r="12656">
          <cell r="A12656" t="str">
            <v>YJC1444301</v>
          </cell>
          <cell r="B12656" t="str">
            <v>BJARKE 26" ACERA 43 SVART</v>
          </cell>
        </row>
        <row r="12657">
          <cell r="A12657" t="str">
            <v>YJC1444801</v>
          </cell>
          <cell r="B12657" t="str">
            <v>BJARKE 26" ACERA 48 SVART</v>
          </cell>
        </row>
        <row r="12658">
          <cell r="A12658" t="str">
            <v>YJC1444801</v>
          </cell>
          <cell r="B12658" t="str">
            <v>BJARKE 26" ACERA 48 SVART</v>
          </cell>
        </row>
        <row r="12659">
          <cell r="A12659" t="str">
            <v>YJC1444801</v>
          </cell>
          <cell r="B12659" t="str">
            <v>BJARKE 26" ACERA 48 SVART</v>
          </cell>
        </row>
        <row r="12660">
          <cell r="A12660" t="str">
            <v>YJC1445301</v>
          </cell>
          <cell r="B12660" t="str">
            <v>BJARKE 26" ACERA 53 SVART</v>
          </cell>
        </row>
        <row r="12661">
          <cell r="A12661" t="str">
            <v>YJC1445301</v>
          </cell>
          <cell r="B12661" t="str">
            <v>BJARKE 26" ACERA 53 SVART</v>
          </cell>
        </row>
        <row r="12662">
          <cell r="A12662" t="str">
            <v>YJC1445301</v>
          </cell>
          <cell r="B12662" t="str">
            <v>BJARKE 26" ACERA 53 SVART</v>
          </cell>
        </row>
        <row r="12663">
          <cell r="A12663" t="str">
            <v>YJC1444302</v>
          </cell>
          <cell r="B12663" t="str">
            <v>BJARKE 26" ACERA 43 BLÅ</v>
          </cell>
        </row>
        <row r="12664">
          <cell r="A12664" t="str">
            <v>YJC1444302</v>
          </cell>
          <cell r="B12664" t="str">
            <v>BJARKE 26" ACERA 43 BLÅ</v>
          </cell>
        </row>
        <row r="12665">
          <cell r="A12665" t="str">
            <v>YJC1444302</v>
          </cell>
          <cell r="B12665" t="str">
            <v>BJARKE 26" ACERA 43 BLÅ</v>
          </cell>
        </row>
        <row r="12666">
          <cell r="A12666" t="str">
            <v>YJC1444802</v>
          </cell>
          <cell r="B12666" t="str">
            <v>BJARKE 26" ACERA 48 BLÅ</v>
          </cell>
        </row>
        <row r="12667">
          <cell r="A12667" t="str">
            <v>YJC1444802</v>
          </cell>
          <cell r="B12667" t="str">
            <v>BJARKE 26" ACERA 48 BLÅ</v>
          </cell>
        </row>
        <row r="12668">
          <cell r="A12668" t="str">
            <v>YJC1444802</v>
          </cell>
          <cell r="B12668" t="str">
            <v>BJARKE 26" ACERA 48 BLÅ</v>
          </cell>
        </row>
        <row r="12669">
          <cell r="A12669" t="str">
            <v>YJC1445302</v>
          </cell>
          <cell r="B12669" t="str">
            <v>BJARKE 26" ACERA 53 BLÅ</v>
          </cell>
        </row>
        <row r="12670">
          <cell r="A12670" t="str">
            <v>YJC1445302</v>
          </cell>
          <cell r="B12670" t="str">
            <v>BJARKE 26" ACERA 53 BLÅ</v>
          </cell>
        </row>
        <row r="12671">
          <cell r="A12671" t="str">
            <v>YJC1445302</v>
          </cell>
          <cell r="B12671" t="str">
            <v>BJARKE 26" ACERA 53 BLÅ</v>
          </cell>
        </row>
        <row r="12672">
          <cell r="A12672" t="str">
            <v>YJC1543801</v>
          </cell>
          <cell r="B12672" t="str">
            <v>FEIMA 26" DAM ACERA 38 VIT</v>
          </cell>
        </row>
        <row r="12673">
          <cell r="A12673" t="str">
            <v>YJC1543801</v>
          </cell>
          <cell r="B12673" t="str">
            <v>FEIMA 26" DAM ACERA 38 VIT</v>
          </cell>
        </row>
        <row r="12674">
          <cell r="A12674" t="str">
            <v>YJC1543801</v>
          </cell>
          <cell r="B12674" t="str">
            <v>FEIMA 26" DAM ACERA 38 VIT</v>
          </cell>
        </row>
        <row r="12675">
          <cell r="A12675" t="str">
            <v>YJC1544301</v>
          </cell>
          <cell r="B12675" t="str">
            <v>FEIMA 26" DAM ACERA 43 VIT</v>
          </cell>
        </row>
        <row r="12676">
          <cell r="A12676" t="str">
            <v>YJC1544301</v>
          </cell>
          <cell r="B12676" t="str">
            <v>FEIMA 26" DAM ACERA 43 VIT</v>
          </cell>
        </row>
        <row r="12677">
          <cell r="A12677" t="str">
            <v>YJC1544301</v>
          </cell>
          <cell r="B12677" t="str">
            <v>FEIMA 26" DAM ACERA 43 VIT</v>
          </cell>
        </row>
        <row r="12678">
          <cell r="A12678" t="str">
            <v>YJC1544801</v>
          </cell>
          <cell r="B12678" t="str">
            <v>FEIMA 26" DAM ACERA 48 VIT</v>
          </cell>
        </row>
        <row r="12679">
          <cell r="A12679" t="str">
            <v>YJC1544801</v>
          </cell>
          <cell r="B12679" t="str">
            <v>FEIMA 26" DAM ACERA 48 VIT</v>
          </cell>
        </row>
        <row r="12680">
          <cell r="A12680" t="str">
            <v>YJC1544801</v>
          </cell>
          <cell r="B12680" t="str">
            <v>FEIMA 26" DAM ACERA 48 VIT</v>
          </cell>
        </row>
        <row r="12681">
          <cell r="A12681" t="str">
            <v>YJC4413301</v>
          </cell>
          <cell r="B12681" t="str">
            <v>VALE 24" ACERA 21V MATT SVART</v>
          </cell>
        </row>
        <row r="12682">
          <cell r="A12682" t="str">
            <v>YJC4413301</v>
          </cell>
          <cell r="B12682" t="str">
            <v>VALE 24" ACERA 21V MATT SVART</v>
          </cell>
        </row>
        <row r="12683">
          <cell r="A12683" t="str">
            <v>YJC4413301</v>
          </cell>
          <cell r="B12683" t="str">
            <v>VALE 24" ACERA 21V MATT SVART</v>
          </cell>
        </row>
        <row r="12684">
          <cell r="A12684" t="str">
            <v>YJC4213301</v>
          </cell>
          <cell r="B12684" t="str">
            <v>TEAM JR 24" ACERA 21V MSVART</v>
          </cell>
        </row>
        <row r="12685">
          <cell r="A12685" t="str">
            <v>YJC4213301</v>
          </cell>
          <cell r="B12685" t="str">
            <v>TEAM JR 24" ACERA 21V MSVART</v>
          </cell>
        </row>
        <row r="12686">
          <cell r="A12686" t="str">
            <v>YJC4213301</v>
          </cell>
          <cell r="B12686" t="str">
            <v>TEAM JR 24" ACERA 21V MSVART</v>
          </cell>
        </row>
        <row r="12687">
          <cell r="A12687" t="str">
            <v>YJC4413302</v>
          </cell>
          <cell r="B12687" t="str">
            <v>VALE 24" ACERA 21V BLÅ</v>
          </cell>
        </row>
        <row r="12688">
          <cell r="A12688" t="str">
            <v>YJC4413302</v>
          </cell>
          <cell r="B12688" t="str">
            <v>VALE 24" ACERA 21V BLÅ</v>
          </cell>
        </row>
        <row r="12689">
          <cell r="A12689" t="str">
            <v>YJC4413302</v>
          </cell>
          <cell r="B12689" t="str">
            <v>VALE 24" ACERA 21V BLÅ</v>
          </cell>
        </row>
        <row r="12690">
          <cell r="A12690" t="str">
            <v>YJC4213302</v>
          </cell>
          <cell r="B12690" t="str">
            <v>TEAM JR 24" ACERA 21V M ORANGE</v>
          </cell>
        </row>
        <row r="12691">
          <cell r="A12691" t="str">
            <v>YJC4213302</v>
          </cell>
          <cell r="B12691" t="str">
            <v>TEAM JR 24" ACERA 21V M ORANGE</v>
          </cell>
        </row>
        <row r="12692">
          <cell r="A12692" t="str">
            <v>YJC4213302</v>
          </cell>
          <cell r="B12692" t="str">
            <v>TEAM JR 24" ACERA 21V M ORANGE</v>
          </cell>
        </row>
        <row r="12693">
          <cell r="A12693" t="str">
            <v>YJC0063801</v>
          </cell>
          <cell r="B12693" t="str">
            <v>VINGNER DIRT 16V 38 CM M SVART</v>
          </cell>
        </row>
        <row r="12694">
          <cell r="A12694" t="str">
            <v>YJC0063801</v>
          </cell>
          <cell r="B12694" t="str">
            <v>VINGNER DIRT 16V 38 CM M SVART</v>
          </cell>
        </row>
        <row r="12695">
          <cell r="A12695" t="str">
            <v>YJC0063801</v>
          </cell>
          <cell r="B12695" t="str">
            <v>VINGNER DIRT 16V 38 CM M SVART</v>
          </cell>
        </row>
        <row r="12696">
          <cell r="A12696" t="str">
            <v>YJC0064301</v>
          </cell>
          <cell r="B12696" t="str">
            <v>VINGNER DIRT 16V 43 CM M SVART</v>
          </cell>
        </row>
        <row r="12697">
          <cell r="A12697" t="str">
            <v>YJC0064301</v>
          </cell>
          <cell r="B12697" t="str">
            <v>VINGNER DIRT 16V 43 CM M SVART</v>
          </cell>
        </row>
        <row r="12698">
          <cell r="A12698" t="str">
            <v>YJC0064301</v>
          </cell>
          <cell r="B12698" t="str">
            <v>VINGNER DIRT 16V 43 CM M SVART</v>
          </cell>
        </row>
        <row r="12699">
          <cell r="A12699" t="str">
            <v>YEM9735107</v>
          </cell>
          <cell r="B12699" t="str">
            <v>KRISTINA 3V D 51 ELDRÖD KORG</v>
          </cell>
        </row>
        <row r="12700">
          <cell r="A12700" t="str">
            <v>YEM9735107</v>
          </cell>
          <cell r="B12700" t="str">
            <v>KRISTINA 3V D 51 ELDRÖD KORG</v>
          </cell>
        </row>
        <row r="12701">
          <cell r="A12701" t="str">
            <v>YEM9735107</v>
          </cell>
          <cell r="B12701" t="str">
            <v>KRISTINA 3V D 51 ELDRÖD KORG</v>
          </cell>
        </row>
        <row r="12702">
          <cell r="A12702" t="str">
            <v>YEM9735108</v>
          </cell>
          <cell r="B12702" t="str">
            <v>KRISTINA 3V D 51 LILA KORG</v>
          </cell>
        </row>
        <row r="12703">
          <cell r="A12703" t="str">
            <v>YEM9735108</v>
          </cell>
          <cell r="B12703" t="str">
            <v>KRISTINA 3V D 51 LILA KORG</v>
          </cell>
        </row>
        <row r="12704">
          <cell r="A12704" t="str">
            <v>YEM9735108</v>
          </cell>
          <cell r="B12704" t="str">
            <v>KRISTINA 3V D 51 LILA KORG</v>
          </cell>
        </row>
        <row r="12705">
          <cell r="A12705" t="str">
            <v>YEZ9335105</v>
          </cell>
          <cell r="B12705" t="str">
            <v>KING DAM 3V RÖD</v>
          </cell>
        </row>
        <row r="12706">
          <cell r="A12706" t="str">
            <v>YEZ9335105</v>
          </cell>
          <cell r="B12706" t="str">
            <v>KING DAM 3V RÖD</v>
          </cell>
        </row>
        <row r="12707">
          <cell r="A12707" t="str">
            <v>YEZ9335105</v>
          </cell>
          <cell r="B12707" t="str">
            <v>KING DAM 3V RÖD</v>
          </cell>
        </row>
        <row r="12708">
          <cell r="A12708" t="str">
            <v>YJC0504302</v>
          </cell>
          <cell r="B12708" t="str">
            <v>LODUR 27,5 XT/SLX 43 SVART</v>
          </cell>
        </row>
        <row r="12709">
          <cell r="A12709" t="str">
            <v>YJC0504302</v>
          </cell>
          <cell r="B12709" t="str">
            <v>LODUR 27,5 XT/SLX 43 SVART</v>
          </cell>
        </row>
        <row r="12710">
          <cell r="A12710" t="str">
            <v>YJC0504302</v>
          </cell>
          <cell r="B12710" t="str">
            <v>LODUR 27,5 XT/SLX 43 SVART</v>
          </cell>
        </row>
        <row r="12711">
          <cell r="A12711" t="str">
            <v>YJC0504802</v>
          </cell>
          <cell r="B12711" t="str">
            <v>LODUR 27,5 XT/SLX 48 SVART</v>
          </cell>
        </row>
        <row r="12712">
          <cell r="A12712" t="str">
            <v>YJC0504802</v>
          </cell>
          <cell r="B12712" t="str">
            <v>LODUR 27,5 XT/SLX 48 SVART</v>
          </cell>
        </row>
        <row r="12713">
          <cell r="A12713" t="str">
            <v>YJC0504802</v>
          </cell>
          <cell r="B12713" t="str">
            <v>LODUR 27,5 XT/SLX 48 SVART</v>
          </cell>
        </row>
        <row r="12714">
          <cell r="A12714" t="str">
            <v>YJC0505302</v>
          </cell>
          <cell r="B12714" t="str">
            <v>LODUR 27,5 XT/SLX 53 SVART</v>
          </cell>
        </row>
        <row r="12715">
          <cell r="A12715" t="str">
            <v>YJC0505302</v>
          </cell>
          <cell r="B12715" t="str">
            <v>LODUR 27,5 XT/SLX 53 SVART</v>
          </cell>
        </row>
        <row r="12716">
          <cell r="A12716" t="str">
            <v>YJC0505302</v>
          </cell>
          <cell r="B12716" t="str">
            <v>LODUR 27,5 XT/SLX 53 SVART</v>
          </cell>
        </row>
        <row r="12717">
          <cell r="A12717" t="str">
            <v>YJC1204802</v>
          </cell>
          <cell r="B12717" t="str">
            <v>LODUR 29" XT/SLX 48 SVART</v>
          </cell>
        </row>
        <row r="12718">
          <cell r="A12718" t="str">
            <v>YJC1204802</v>
          </cell>
          <cell r="B12718" t="str">
            <v>LODUR 29" XT/SLX 48 SVART</v>
          </cell>
        </row>
        <row r="12719">
          <cell r="A12719" t="str">
            <v>YJC1204802</v>
          </cell>
          <cell r="B12719" t="str">
            <v>LODUR 29" XT/SLX 48 SVART</v>
          </cell>
        </row>
        <row r="12720">
          <cell r="A12720" t="str">
            <v>YJC1205302</v>
          </cell>
          <cell r="B12720" t="str">
            <v>LODUR 29" XT/SLX 53 SVART</v>
          </cell>
        </row>
        <row r="12721">
          <cell r="A12721" t="str">
            <v>YJC1205302</v>
          </cell>
          <cell r="B12721" t="str">
            <v>LODUR 29" XT/SLX 53 SVART</v>
          </cell>
        </row>
        <row r="12722">
          <cell r="A12722" t="str">
            <v>YJC1205302</v>
          </cell>
          <cell r="B12722" t="str">
            <v>LODUR 29" XT/SLX 53 SVART</v>
          </cell>
        </row>
        <row r="12723">
          <cell r="A12723" t="str">
            <v>YJC0704303</v>
          </cell>
          <cell r="B12723" t="str">
            <v>FREKE 27,5 SLX 43 MATT RÖD</v>
          </cell>
        </row>
        <row r="12724">
          <cell r="A12724" t="str">
            <v>YJC0704303</v>
          </cell>
          <cell r="B12724" t="str">
            <v>FREKE 27,5 SLX 43 MATT RÖD</v>
          </cell>
        </row>
        <row r="12725">
          <cell r="A12725" t="str">
            <v>YJC0704303</v>
          </cell>
          <cell r="B12725" t="str">
            <v>FREKE 27,5 SLX 43 MATT RÖD</v>
          </cell>
        </row>
        <row r="12726">
          <cell r="A12726" t="str">
            <v>YJC0704803</v>
          </cell>
          <cell r="B12726" t="str">
            <v>FREKE 27,5 SLX 48 MATT RÖD</v>
          </cell>
        </row>
        <row r="12727">
          <cell r="A12727" t="str">
            <v>YJC0704803</v>
          </cell>
          <cell r="B12727" t="str">
            <v>FREKE 27,5 SLX 48 MATT RÖD</v>
          </cell>
        </row>
        <row r="12728">
          <cell r="A12728" t="str">
            <v>YJC0704803</v>
          </cell>
          <cell r="B12728" t="str">
            <v>FREKE 27,5 SLX 48 MATT RÖD</v>
          </cell>
        </row>
        <row r="12729">
          <cell r="A12729" t="str">
            <v>YJC0705303</v>
          </cell>
          <cell r="B12729" t="str">
            <v>FREKE 27,5 SLX 53 MATT RÖD</v>
          </cell>
        </row>
        <row r="12730">
          <cell r="A12730" t="str">
            <v>YJC0705303</v>
          </cell>
          <cell r="B12730" t="str">
            <v>FREKE 27,5 SLX 53 MATT RÖD</v>
          </cell>
        </row>
        <row r="12731">
          <cell r="A12731" t="str">
            <v>YJC0705303</v>
          </cell>
          <cell r="B12731" t="str">
            <v>FREKE 27,5 SLX 53 MATT RÖD</v>
          </cell>
        </row>
        <row r="12732">
          <cell r="A12732" t="str">
            <v>YJC0704304</v>
          </cell>
          <cell r="B12732" t="str">
            <v>FREKE 27,5 SLX 43 MATTSVART</v>
          </cell>
        </row>
        <row r="12733">
          <cell r="A12733" t="str">
            <v>YJC0704304</v>
          </cell>
          <cell r="B12733" t="str">
            <v>FREKE 27,5 SLX 43 MATTSVART</v>
          </cell>
        </row>
        <row r="12734">
          <cell r="A12734" t="str">
            <v>YJC0704304</v>
          </cell>
          <cell r="B12734" t="str">
            <v>FREKE 27,5 SLX 43 MATTSVART</v>
          </cell>
        </row>
        <row r="12735">
          <cell r="A12735" t="str">
            <v>YJC0704804</v>
          </cell>
          <cell r="B12735" t="str">
            <v>FREKE 27,5 SLX 48 MATTSVART</v>
          </cell>
        </row>
        <row r="12736">
          <cell r="A12736" t="str">
            <v>YJC0704804</v>
          </cell>
          <cell r="B12736" t="str">
            <v>FREKE 27,5 SLX 48 MATTSVART</v>
          </cell>
        </row>
        <row r="12737">
          <cell r="A12737" t="str">
            <v>YJC0704804</v>
          </cell>
          <cell r="B12737" t="str">
            <v>FREKE 27,5 SLX 48 MATTSVART</v>
          </cell>
        </row>
        <row r="12738">
          <cell r="A12738" t="str">
            <v>YJC0705304</v>
          </cell>
          <cell r="B12738" t="str">
            <v>FREKE 27,5 SLX 53 MATT SVART</v>
          </cell>
        </row>
        <row r="12739">
          <cell r="A12739" t="str">
            <v>YJC0705304</v>
          </cell>
          <cell r="B12739" t="str">
            <v>FREKE 27,5 SLX 53 MATT SVART</v>
          </cell>
        </row>
        <row r="12740">
          <cell r="A12740" t="str">
            <v>YJC0705304</v>
          </cell>
          <cell r="B12740" t="str">
            <v>FREKE 27,5 SLX 53 MATT SVART</v>
          </cell>
        </row>
        <row r="12741">
          <cell r="A12741" t="str">
            <v>YJC1704303</v>
          </cell>
          <cell r="B12741" t="str">
            <v>FREKE 29" SLX 43  MATT RÖD</v>
          </cell>
        </row>
        <row r="12742">
          <cell r="A12742" t="str">
            <v>YJC1704303</v>
          </cell>
          <cell r="B12742" t="str">
            <v>FREKE 29" SLX 43  MATT RÖD</v>
          </cell>
        </row>
        <row r="12743">
          <cell r="A12743" t="str">
            <v>YJC1704303</v>
          </cell>
          <cell r="B12743" t="str">
            <v>FREKE 29" SLX 43  MATT RÖD</v>
          </cell>
        </row>
        <row r="12744">
          <cell r="A12744" t="str">
            <v>YJC1704803</v>
          </cell>
          <cell r="B12744" t="str">
            <v>FREKE 29" SLX 48 MATT RÖD</v>
          </cell>
        </row>
        <row r="12745">
          <cell r="A12745" t="str">
            <v>YJC1704803</v>
          </cell>
          <cell r="B12745" t="str">
            <v>FREKE 29" SLX 48 MATT RÖD</v>
          </cell>
        </row>
        <row r="12746">
          <cell r="A12746" t="str">
            <v>YJC1704803</v>
          </cell>
          <cell r="B12746" t="str">
            <v>FREKE 29" SLX 48 MATT RÖD</v>
          </cell>
        </row>
        <row r="12747">
          <cell r="A12747" t="str">
            <v>YJC1705303</v>
          </cell>
          <cell r="B12747" t="str">
            <v>FREKE 29" SLX 53 MATT RÖD</v>
          </cell>
        </row>
        <row r="12748">
          <cell r="A12748" t="str">
            <v>YJC1705303</v>
          </cell>
          <cell r="B12748" t="str">
            <v>FREKE 29" SLX 53 MATT RÖD</v>
          </cell>
        </row>
        <row r="12749">
          <cell r="A12749" t="str">
            <v>YJC1705303</v>
          </cell>
          <cell r="B12749" t="str">
            <v>FREKE 29" SLX 53 MATT RÖD</v>
          </cell>
        </row>
        <row r="12750">
          <cell r="A12750" t="str">
            <v>YJC1704304</v>
          </cell>
          <cell r="B12750" t="str">
            <v>FREKE 29" SLX 43  MATTSVART</v>
          </cell>
        </row>
        <row r="12751">
          <cell r="A12751" t="str">
            <v>YJC1704304</v>
          </cell>
          <cell r="B12751" t="str">
            <v>FREKE 29" SLX 43  MATTSVART</v>
          </cell>
        </row>
        <row r="12752">
          <cell r="A12752" t="str">
            <v>YJC1704304</v>
          </cell>
          <cell r="B12752" t="str">
            <v>FREKE 29" SLX 43  MATTSVART</v>
          </cell>
        </row>
        <row r="12753">
          <cell r="A12753" t="str">
            <v>YJC1704804</v>
          </cell>
          <cell r="B12753" t="str">
            <v>FREKE 29" SLX 48 MATT SVART</v>
          </cell>
        </row>
        <row r="12754">
          <cell r="A12754" t="str">
            <v>YJC1704804</v>
          </cell>
          <cell r="B12754" t="str">
            <v>FREKE 29" SLX 48 MATT SVART</v>
          </cell>
        </row>
        <row r="12755">
          <cell r="A12755" t="str">
            <v>YJC1704804</v>
          </cell>
          <cell r="B12755" t="str">
            <v>FREKE 29" SLX 48 MATT SVART</v>
          </cell>
        </row>
        <row r="12756">
          <cell r="A12756" t="str">
            <v>YJC1705304</v>
          </cell>
          <cell r="B12756" t="str">
            <v>FREKE 29" SLX 53 MATT SVART</v>
          </cell>
        </row>
        <row r="12757">
          <cell r="A12757" t="str">
            <v>YJC1705304</v>
          </cell>
          <cell r="B12757" t="str">
            <v>FREKE 29" SLX 53 MATT SVART</v>
          </cell>
        </row>
        <row r="12758">
          <cell r="A12758" t="str">
            <v>YJC1705304</v>
          </cell>
          <cell r="B12758" t="str">
            <v>FREKE 29" SLX 53 MATT SVART</v>
          </cell>
        </row>
        <row r="12759">
          <cell r="A12759" t="str">
            <v>YEM2334720</v>
          </cell>
          <cell r="B12759" t="str">
            <v>Karin 3vxl 47cm korg vit</v>
          </cell>
        </row>
        <row r="12760">
          <cell r="A12760" t="str">
            <v>YEM2334720</v>
          </cell>
          <cell r="B12760" t="str">
            <v>Karin 3vxl 47cm korg vit</v>
          </cell>
        </row>
        <row r="12761">
          <cell r="A12761" t="str">
            <v>YEM2334720</v>
          </cell>
          <cell r="B12761" t="str">
            <v>Karin 3vxl 47cm korg vit</v>
          </cell>
        </row>
        <row r="12762">
          <cell r="A12762" t="str">
            <v>YEM2335120</v>
          </cell>
          <cell r="B12762" t="str">
            <v>Karin 3vxl 51cm krog vit</v>
          </cell>
        </row>
        <row r="12763">
          <cell r="A12763" t="str">
            <v>YEM2335120</v>
          </cell>
          <cell r="B12763" t="str">
            <v>Karin 3vxl 51cm krog vit</v>
          </cell>
        </row>
        <row r="12764">
          <cell r="A12764" t="str">
            <v>YEM2335120</v>
          </cell>
          <cell r="B12764" t="str">
            <v>Karin 3vxl 51cm krog vit</v>
          </cell>
        </row>
        <row r="12765">
          <cell r="A12765" t="str">
            <v>YJC3045103</v>
          </cell>
          <cell r="B12765" t="str">
            <v>ATTO 24V 51 HYD DISK MATT SVAR</v>
          </cell>
        </row>
        <row r="12766">
          <cell r="A12766" t="str">
            <v>YJC3045103</v>
          </cell>
          <cell r="B12766" t="str">
            <v>ATTO 24V 51 HYD DISK MATT SVAR</v>
          </cell>
        </row>
        <row r="12767">
          <cell r="A12767" t="str">
            <v>YJC3045103</v>
          </cell>
          <cell r="B12767" t="str">
            <v>ATTO 24V 51 HYD DISK MATT SVAR</v>
          </cell>
        </row>
        <row r="12768">
          <cell r="A12768" t="str">
            <v>YJC3045503</v>
          </cell>
          <cell r="B12768" t="str">
            <v>ATTO 24V 55 HYD DISK MATT SVAR</v>
          </cell>
        </row>
        <row r="12769">
          <cell r="A12769" t="str">
            <v>YJC3045503</v>
          </cell>
          <cell r="B12769" t="str">
            <v>ATTO 24V 55 HYD DISK MATT SVAR</v>
          </cell>
        </row>
        <row r="12770">
          <cell r="A12770" t="str">
            <v>YJC3045503</v>
          </cell>
          <cell r="B12770" t="str">
            <v>ATTO 24V 55 HYD DISK MATT SVAR</v>
          </cell>
        </row>
        <row r="12771">
          <cell r="A12771" t="str">
            <v>YJC3045903</v>
          </cell>
          <cell r="B12771" t="str">
            <v>ATTO 24V 59 HYD DISK MATT SVAR</v>
          </cell>
        </row>
        <row r="12772">
          <cell r="A12772" t="str">
            <v>YJC3045903</v>
          </cell>
          <cell r="B12772" t="str">
            <v>ATTO 24V 59 HYD DISK MATT SVAR</v>
          </cell>
        </row>
        <row r="12773">
          <cell r="A12773" t="str">
            <v>YJC3045903</v>
          </cell>
          <cell r="B12773" t="str">
            <v>ATTO 24V 59 HYD DISK MATT SVAR</v>
          </cell>
        </row>
        <row r="12774">
          <cell r="A12774" t="str">
            <v>YJC3144703</v>
          </cell>
          <cell r="B12774" t="str">
            <v>FEMTO DAM 24V 47 CM MATT VIT</v>
          </cell>
        </row>
        <row r="12775">
          <cell r="A12775" t="str">
            <v>YJC3144703</v>
          </cell>
          <cell r="B12775" t="str">
            <v>FEMTO DAM 24V 47 CM MATT VIT</v>
          </cell>
        </row>
        <row r="12776">
          <cell r="A12776" t="str">
            <v>YJC3144703</v>
          </cell>
          <cell r="B12776" t="str">
            <v>FEMTO DAM 24V 47 CM MATT VIT</v>
          </cell>
        </row>
        <row r="12777">
          <cell r="A12777" t="str">
            <v>YJC3145103</v>
          </cell>
          <cell r="B12777" t="str">
            <v>FEMTO DAM 24V 51 CM MATT VIT</v>
          </cell>
        </row>
        <row r="12778">
          <cell r="A12778" t="str">
            <v>YJC3145103</v>
          </cell>
          <cell r="B12778" t="str">
            <v>FEMTO DAM 24V 51 CM MATT VIT</v>
          </cell>
        </row>
        <row r="12779">
          <cell r="A12779" t="str">
            <v>YJC3145103</v>
          </cell>
          <cell r="B12779" t="str">
            <v>FEMTO DAM 24V 51 CM MATT VIT</v>
          </cell>
        </row>
        <row r="12780">
          <cell r="A12780" t="str">
            <v>YJC3145503</v>
          </cell>
          <cell r="B12780" t="str">
            <v>FEMTO DAM 24V 55 CM MATT VIT</v>
          </cell>
        </row>
        <row r="12781">
          <cell r="A12781" t="str">
            <v>YJC3145503</v>
          </cell>
          <cell r="B12781" t="str">
            <v>FEMTO DAM 24V 55 CM MATT VIT</v>
          </cell>
        </row>
        <row r="12782">
          <cell r="A12782" t="str">
            <v>YJC3145503</v>
          </cell>
          <cell r="B12782" t="str">
            <v>FEMTO DAM 24V 55 CM MATT VIT</v>
          </cell>
        </row>
        <row r="12783">
          <cell r="A12783" t="str">
            <v>YJC1443801</v>
          </cell>
          <cell r="B12783" t="str">
            <v>BJARKE 26" ACERA 38 SVART</v>
          </cell>
        </row>
        <row r="12784">
          <cell r="A12784" t="str">
            <v>YJC1443801</v>
          </cell>
          <cell r="B12784" t="str">
            <v>BJARKE 26" ACERA 38 SVART</v>
          </cell>
        </row>
        <row r="12785">
          <cell r="A12785" t="str">
            <v>YJC1443801</v>
          </cell>
          <cell r="B12785" t="str">
            <v>BJARKE 26" ACERA 38 SVART</v>
          </cell>
        </row>
        <row r="12786">
          <cell r="A12786" t="str">
            <v>YJC1443802</v>
          </cell>
          <cell r="B12786" t="str">
            <v>BJARKE 26" ACERA 38 BLÅ</v>
          </cell>
        </row>
        <row r="12787">
          <cell r="A12787" t="str">
            <v>YJC1443802</v>
          </cell>
          <cell r="B12787" t="str">
            <v>BJARKE 26" ACERA 38 BLÅ</v>
          </cell>
        </row>
        <row r="12788">
          <cell r="A12788" t="str">
            <v>YJC1443802</v>
          </cell>
          <cell r="B12788" t="str">
            <v>BJARKE 26" ACERA 38 BLÅ</v>
          </cell>
        </row>
        <row r="12789">
          <cell r="A12789" t="str">
            <v>YEM9035501</v>
          </cell>
          <cell r="B12789" t="str">
            <v>BAS 3vxl 55cm svart</v>
          </cell>
        </row>
        <row r="12790">
          <cell r="A12790" t="str">
            <v>YEM9035501</v>
          </cell>
          <cell r="B12790" t="str">
            <v>BAS 3vxl 55cm svart</v>
          </cell>
        </row>
        <row r="12791">
          <cell r="A12791" t="str">
            <v>YEM9035501</v>
          </cell>
          <cell r="B12791" t="str">
            <v>BAS 3vxl 55cm svart</v>
          </cell>
        </row>
        <row r="12792">
          <cell r="A12792" t="str">
            <v>YEM9335101</v>
          </cell>
          <cell r="B12792" t="str">
            <v>BAS 3vxl 51cm korg svart</v>
          </cell>
        </row>
        <row r="12793">
          <cell r="A12793" t="str">
            <v>YEM9335101</v>
          </cell>
          <cell r="B12793" t="str">
            <v>BAS 3vxl 51cm korg svart</v>
          </cell>
        </row>
        <row r="12794">
          <cell r="A12794" t="str">
            <v>YEM9335101</v>
          </cell>
          <cell r="B12794" t="str">
            <v>BAS 3vxl 51cm korg svart</v>
          </cell>
        </row>
        <row r="12795">
          <cell r="A12795" t="str">
            <v>YEM9335102</v>
          </cell>
          <cell r="B12795" t="str">
            <v>MONARK BAS 3V RÖD KORG</v>
          </cell>
        </row>
        <row r="12796">
          <cell r="A12796" t="str">
            <v>YEM9335102</v>
          </cell>
          <cell r="B12796" t="str">
            <v>MONARK BAS 3V RÖD KORG</v>
          </cell>
        </row>
        <row r="12797">
          <cell r="A12797" t="str">
            <v>YEM9335102</v>
          </cell>
          <cell r="B12797" t="str">
            <v>MONARK BAS 3V RÖD KORG</v>
          </cell>
        </row>
        <row r="12798">
          <cell r="A12798" t="str">
            <v>YEM9335103</v>
          </cell>
          <cell r="B12798" t="str">
            <v>MONARK BAS 3V VIT/ROSA KORG</v>
          </cell>
        </row>
        <row r="12799">
          <cell r="A12799" t="str">
            <v>YEM9335103</v>
          </cell>
          <cell r="B12799" t="str">
            <v>MONARK BAS 3V VIT/ROSA KORG</v>
          </cell>
        </row>
        <row r="12800">
          <cell r="A12800" t="str">
            <v>YEM9335103</v>
          </cell>
          <cell r="B12800" t="str">
            <v>MONARK BAS 3V VIT/ROSA KORG</v>
          </cell>
        </row>
        <row r="12801">
          <cell r="A12801" t="str">
            <v>YEM9335104</v>
          </cell>
          <cell r="B12801" t="str">
            <v>MONARK BAS 3V GULDBRUN KORG</v>
          </cell>
        </row>
        <row r="12802">
          <cell r="A12802" t="str">
            <v>YEM9335104</v>
          </cell>
          <cell r="B12802" t="str">
            <v>MONARK BAS 3V GULDBRUN KORG</v>
          </cell>
        </row>
        <row r="12803">
          <cell r="A12803" t="str">
            <v>YEM9335104</v>
          </cell>
          <cell r="B12803" t="str">
            <v>MONARK BAS 3V GULDBRUN KORG</v>
          </cell>
        </row>
        <row r="12804">
          <cell r="A12804" t="str">
            <v>YJC9575104</v>
          </cell>
          <cell r="B12804" t="str">
            <v>TOVE 957 NEX7 51 LIL  V-ALU-KO</v>
          </cell>
        </row>
        <row r="12805">
          <cell r="A12805" t="str">
            <v>YJC9575104</v>
          </cell>
          <cell r="B12805" t="str">
            <v>TOVE 957 NEX7 51 LIL  V-ALU-KO</v>
          </cell>
        </row>
        <row r="12806">
          <cell r="A12806" t="str">
            <v>YJC9575104</v>
          </cell>
          <cell r="B12806" t="str">
            <v>TOVE 957 NEX7 51 LIL  V-ALU-KO</v>
          </cell>
        </row>
        <row r="12807">
          <cell r="A12807" t="str">
            <v>YJM2334712</v>
          </cell>
          <cell r="B12807" t="str">
            <v>Glass 3vxl 47cm brkorg guld</v>
          </cell>
        </row>
        <row r="12808">
          <cell r="A12808" t="str">
            <v>YJM2334712</v>
          </cell>
          <cell r="B12808" t="str">
            <v>Glass 3vxl 47cm brkorg guld</v>
          </cell>
        </row>
        <row r="12809">
          <cell r="A12809" t="str">
            <v>YJM2334712</v>
          </cell>
          <cell r="B12809" t="str">
            <v>Glass 3vxl 47cm brkorg guld</v>
          </cell>
        </row>
        <row r="12810">
          <cell r="A12810" t="str">
            <v>YEM2134307</v>
          </cell>
          <cell r="B12810" t="str">
            <v>KARIN 26" 3-V ROSA 26"KORG</v>
          </cell>
        </row>
        <row r="12811">
          <cell r="A12811" t="str">
            <v>YEM2134307</v>
          </cell>
          <cell r="B12811" t="str">
            <v>KARIN 26" 3-V ROSA 26"KORG</v>
          </cell>
        </row>
        <row r="12812">
          <cell r="A12812" t="str">
            <v>YEM2134307</v>
          </cell>
          <cell r="B12812" t="str">
            <v>KARIN 26" 3-V ROSA 26"KORG</v>
          </cell>
        </row>
        <row r="12813">
          <cell r="A12813" t="str">
            <v>YNS2574702</v>
          </cell>
          <cell r="B12813" t="str">
            <v>Isabelle 7-sp vit</v>
          </cell>
        </row>
        <row r="12814">
          <cell r="A12814" t="str">
            <v>YNS2574702</v>
          </cell>
          <cell r="B12814" t="str">
            <v>Isabelle 7-sp vit</v>
          </cell>
        </row>
        <row r="12815">
          <cell r="A12815" t="str">
            <v>YNS2574702</v>
          </cell>
          <cell r="B12815" t="str">
            <v>Isabelle 7-sp vit</v>
          </cell>
        </row>
        <row r="12816">
          <cell r="A12816" t="str">
            <v>YNS4333301</v>
          </cell>
          <cell r="B12816" t="str">
            <v>Smilla 24" 3-sp Turkos</v>
          </cell>
        </row>
        <row r="12817">
          <cell r="A12817" t="str">
            <v>YNS4333301</v>
          </cell>
          <cell r="B12817" t="str">
            <v>Smilla 24" 3-sp Turkos</v>
          </cell>
        </row>
        <row r="12818">
          <cell r="A12818" t="str">
            <v>YNS4333301</v>
          </cell>
          <cell r="B12818" t="str">
            <v>Smilla 24" 3-sp Turkos</v>
          </cell>
        </row>
        <row r="12819">
          <cell r="A12819" t="str">
            <v>YNS4333302</v>
          </cell>
          <cell r="B12819" t="str">
            <v>Smilla 24" 3-sp rosa</v>
          </cell>
        </row>
        <row r="12820">
          <cell r="A12820" t="str">
            <v>YNS4333302</v>
          </cell>
          <cell r="B12820" t="str">
            <v>Smilla 24" 3-sp rosa</v>
          </cell>
        </row>
        <row r="12821">
          <cell r="A12821" t="str">
            <v>YNS4333302</v>
          </cell>
          <cell r="B12821" t="str">
            <v>Smilla 24" 3-sp rosa</v>
          </cell>
        </row>
        <row r="12822">
          <cell r="A12822" t="str">
            <v>YNW4803301</v>
          </cell>
          <cell r="B12822" t="str">
            <v>Lampona 20" 0-sp svart</v>
          </cell>
        </row>
        <row r="12823">
          <cell r="A12823" t="str">
            <v>YNW4803301</v>
          </cell>
          <cell r="B12823" t="str">
            <v>Lampona 20" 0-sp svart</v>
          </cell>
        </row>
        <row r="12824">
          <cell r="A12824" t="str">
            <v>YNW4803301</v>
          </cell>
          <cell r="B12824" t="str">
            <v>Lampona 20" 0-sp svart</v>
          </cell>
        </row>
        <row r="12825">
          <cell r="A12825" t="str">
            <v>YNW4033301</v>
          </cell>
          <cell r="B12825" t="str">
            <v>Lampona 20" 3-sp svart</v>
          </cell>
        </row>
        <row r="12826">
          <cell r="A12826" t="str">
            <v>YNW4033301</v>
          </cell>
          <cell r="B12826" t="str">
            <v>Lampona 20" 3-sp svart</v>
          </cell>
        </row>
        <row r="12827">
          <cell r="A12827" t="str">
            <v>YNW4033301</v>
          </cell>
          <cell r="B12827" t="str">
            <v>Lampona 20" 3-sp svart</v>
          </cell>
        </row>
        <row r="12828">
          <cell r="A12828" t="str">
            <v>YNW4033302</v>
          </cell>
          <cell r="B12828" t="str">
            <v>Lampona 20" 3-sp blå</v>
          </cell>
        </row>
        <row r="12829">
          <cell r="A12829" t="str">
            <v>YNW4033302</v>
          </cell>
          <cell r="B12829" t="str">
            <v>Lampona 20" 3-sp blå</v>
          </cell>
        </row>
        <row r="12830">
          <cell r="A12830" t="str">
            <v>YNW4033302</v>
          </cell>
          <cell r="B12830" t="str">
            <v>Lampona 20" 3-sp blå</v>
          </cell>
        </row>
        <row r="12831">
          <cell r="A12831" t="str">
            <v>YEC7805131</v>
          </cell>
          <cell r="B12831" t="str">
            <v>Elder 10vxl 51 cm grå 2019</v>
          </cell>
        </row>
        <row r="12832">
          <cell r="A12832" t="str">
            <v>YEC7805131</v>
          </cell>
          <cell r="B12832" t="str">
            <v>Elder 10vxl 51 cm grå 2019</v>
          </cell>
        </row>
        <row r="12833">
          <cell r="A12833" t="str">
            <v>YEC7805131</v>
          </cell>
          <cell r="B12833" t="str">
            <v>Elder 10vxl 51 cm grå 2019</v>
          </cell>
        </row>
        <row r="12834">
          <cell r="A12834" t="str">
            <v>YEC7805132</v>
          </cell>
          <cell r="B12834" t="str">
            <v>Elder 10vxl 51 cm orange 2019</v>
          </cell>
        </row>
        <row r="12835">
          <cell r="A12835" t="str">
            <v>YEC7805132</v>
          </cell>
          <cell r="B12835" t="str">
            <v>Elder 10vxl 51 cm orange 2019</v>
          </cell>
        </row>
        <row r="12836">
          <cell r="A12836" t="str">
            <v>YEC7805132</v>
          </cell>
          <cell r="B12836" t="str">
            <v>Elder 10vxl 51 cm orange 2019</v>
          </cell>
        </row>
        <row r="12837">
          <cell r="A12837" t="str">
            <v>YEC7805531</v>
          </cell>
          <cell r="B12837" t="str">
            <v>Elder 10vxl 55 cm grå 2019</v>
          </cell>
        </row>
        <row r="12838">
          <cell r="A12838" t="str">
            <v>YEC7805531</v>
          </cell>
          <cell r="B12838" t="str">
            <v>Elder 10vxl 55 cm grå 2019</v>
          </cell>
        </row>
        <row r="12839">
          <cell r="A12839" t="str">
            <v>YEC7805531</v>
          </cell>
          <cell r="B12839" t="str">
            <v>Elder 10vxl 55 cm grå 2019</v>
          </cell>
        </row>
        <row r="12840">
          <cell r="A12840" t="str">
            <v>YEC7805532</v>
          </cell>
          <cell r="B12840" t="str">
            <v>Elder 10vxl 55 cm orange 2019</v>
          </cell>
        </row>
        <row r="12841">
          <cell r="A12841" t="str">
            <v>YEC7805532</v>
          </cell>
          <cell r="B12841" t="str">
            <v>Elder 10vxl 55 cm orange 2019</v>
          </cell>
        </row>
        <row r="12842">
          <cell r="A12842" t="str">
            <v>YEC7805532</v>
          </cell>
          <cell r="B12842" t="str">
            <v>Elder 10vxl 55 cm orange 2019</v>
          </cell>
        </row>
        <row r="12843">
          <cell r="A12843" t="str">
            <v>YEC7805931</v>
          </cell>
          <cell r="B12843" t="str">
            <v>Elder vxl10 59 cm grå 2019</v>
          </cell>
        </row>
        <row r="12844">
          <cell r="A12844" t="str">
            <v>YEC7805931</v>
          </cell>
          <cell r="B12844" t="str">
            <v>Elder vxl10 59 cm grå 2019</v>
          </cell>
        </row>
        <row r="12845">
          <cell r="A12845" t="str">
            <v>YEC7805931</v>
          </cell>
          <cell r="B12845" t="str">
            <v>Elder vxl10 59 cm grå 2019</v>
          </cell>
        </row>
        <row r="12846">
          <cell r="A12846" t="str">
            <v>YEC7805932</v>
          </cell>
          <cell r="B12846" t="str">
            <v>Elder 10vxl 59 cm orange 2019</v>
          </cell>
        </row>
        <row r="12847">
          <cell r="A12847" t="str">
            <v>YEC7805932</v>
          </cell>
          <cell r="B12847" t="str">
            <v>Elder 10vxl 59 cm orange 2019</v>
          </cell>
        </row>
        <row r="12848">
          <cell r="A12848" t="str">
            <v>YEC7805932</v>
          </cell>
          <cell r="B12848" t="str">
            <v>Elder 10vxl 59 cm orange 2019</v>
          </cell>
        </row>
        <row r="12849">
          <cell r="A12849" t="str">
            <v>YEC7904731</v>
          </cell>
          <cell r="B12849" t="str">
            <v>Elda 10vxl 47 cm vit 2019</v>
          </cell>
        </row>
        <row r="12850">
          <cell r="A12850" t="str">
            <v>YEC7904731</v>
          </cell>
          <cell r="B12850" t="str">
            <v>Elda 10vxl 47 cm vit 2019</v>
          </cell>
        </row>
        <row r="12851">
          <cell r="A12851" t="str">
            <v>YEC7904731</v>
          </cell>
          <cell r="B12851" t="str">
            <v>Elda 10vxl 47 cm vit 2019</v>
          </cell>
        </row>
        <row r="12852">
          <cell r="A12852" t="str">
            <v>YEC7905131</v>
          </cell>
          <cell r="B12852" t="str">
            <v>Elda 10vxl 51 cm vit 2019</v>
          </cell>
        </row>
        <row r="12853">
          <cell r="A12853" t="str">
            <v>YEC7905131</v>
          </cell>
          <cell r="B12853" t="str">
            <v>Elda 10vxl 51 cm vit 2019</v>
          </cell>
        </row>
        <row r="12854">
          <cell r="A12854" t="str">
            <v>YEC7905131</v>
          </cell>
          <cell r="B12854" t="str">
            <v>Elda 10vxl 51 cm vit 2019</v>
          </cell>
        </row>
        <row r="12855">
          <cell r="A12855" t="str">
            <v>YOC2735101</v>
          </cell>
          <cell r="B12855" t="str">
            <v>Lotta 3vxl 51 cm svart</v>
          </cell>
        </row>
        <row r="12856">
          <cell r="A12856" t="str">
            <v>YOC2735101</v>
          </cell>
          <cell r="B12856" t="str">
            <v>Lotta 3vxl 51 cm svart</v>
          </cell>
        </row>
        <row r="12857">
          <cell r="A12857" t="str">
            <v>YOC2735101</v>
          </cell>
          <cell r="B12857" t="str">
            <v>Lotta 3vxl 51 cm svart</v>
          </cell>
        </row>
        <row r="12858">
          <cell r="A12858" t="str">
            <v>YOC2635101</v>
          </cell>
          <cell r="B12858" t="str">
            <v>August 3vxl 51 cm svart</v>
          </cell>
        </row>
        <row r="12859">
          <cell r="A12859" t="str">
            <v>YOC2635101</v>
          </cell>
          <cell r="B12859" t="str">
            <v>August 3vxl 51 cm svart</v>
          </cell>
        </row>
        <row r="12860">
          <cell r="A12860" t="str">
            <v>YOC2635101</v>
          </cell>
          <cell r="B12860" t="str">
            <v>August 3vxl 51 cm svart</v>
          </cell>
        </row>
        <row r="12861">
          <cell r="A12861" t="str">
            <v>YOC2635601</v>
          </cell>
          <cell r="B12861" t="str">
            <v>August 3vxl 56 cm svart</v>
          </cell>
        </row>
        <row r="12862">
          <cell r="A12862" t="str">
            <v>YOC2635601</v>
          </cell>
          <cell r="B12862" t="str">
            <v>August 3vxl 56 cm svart</v>
          </cell>
        </row>
        <row r="12863">
          <cell r="A12863" t="str">
            <v>YOC2635601</v>
          </cell>
          <cell r="B12863" t="str">
            <v>August 3vxl 56 cm svart</v>
          </cell>
        </row>
        <row r="12864">
          <cell r="A12864" t="str">
            <v>YOM2205601</v>
          </cell>
          <cell r="B12864" t="str">
            <v>Karl 0vxl svart 56 cm</v>
          </cell>
        </row>
        <row r="12865">
          <cell r="A12865" t="str">
            <v>YOM2205601</v>
          </cell>
          <cell r="B12865" t="str">
            <v>Karl 0vxl svart 56 cm</v>
          </cell>
        </row>
        <row r="12866">
          <cell r="A12866" t="str">
            <v>YOM2205601</v>
          </cell>
          <cell r="B12866" t="str">
            <v>Karl 0vxl svart 56 cm</v>
          </cell>
        </row>
        <row r="12867">
          <cell r="A12867" t="str">
            <v>YOM2235601</v>
          </cell>
          <cell r="B12867" t="str">
            <v>Karl 3vxl grön 56 cm</v>
          </cell>
        </row>
        <row r="12868">
          <cell r="A12868" t="str">
            <v>YOM2235601</v>
          </cell>
          <cell r="B12868" t="str">
            <v>Karl 3vxl grön 56 cm</v>
          </cell>
        </row>
        <row r="12869">
          <cell r="A12869" t="str">
            <v>YOM2235601</v>
          </cell>
          <cell r="B12869" t="str">
            <v>Karl 3vxl grön 56 cm</v>
          </cell>
        </row>
        <row r="12870">
          <cell r="A12870" t="str">
            <v>YEM2735140</v>
          </cell>
          <cell r="B12870" t="str">
            <v>e-Karin 3vxl 51cm Lärnia 2020</v>
          </cell>
        </row>
        <row r="12871">
          <cell r="A12871" t="str">
            <v>YEM2735140</v>
          </cell>
          <cell r="B12871" t="str">
            <v>e-Karin 3vxl 51cm Lärnia 2020</v>
          </cell>
        </row>
        <row r="12872">
          <cell r="A12872" t="str">
            <v>YEM2735140</v>
          </cell>
          <cell r="B12872" t="str">
            <v>e-Karin 3vxl 51cm Lärnia 2020</v>
          </cell>
        </row>
        <row r="12873">
          <cell r="A12873" t="str">
            <v>YOM2334703</v>
          </cell>
          <cell r="B12873" t="str">
            <v>Karin 3vxl petrol 47 cm</v>
          </cell>
        </row>
        <row r="12874">
          <cell r="A12874" t="str">
            <v>YOM2334703</v>
          </cell>
          <cell r="B12874" t="str">
            <v>Karin 3vxl petrol 47 cm</v>
          </cell>
        </row>
        <row r="12875">
          <cell r="A12875" t="str">
            <v>YOM2334703</v>
          </cell>
          <cell r="B12875" t="str">
            <v>Karin 3vxl petrol 47 cm</v>
          </cell>
        </row>
        <row r="12876">
          <cell r="A12876" t="str">
            <v>YOM2334704</v>
          </cell>
          <cell r="B12876" t="str">
            <v>Karin 3vxl ljusblå 47 cm</v>
          </cell>
        </row>
        <row r="12877">
          <cell r="A12877" t="str">
            <v>YOM2334704</v>
          </cell>
          <cell r="B12877" t="str">
            <v>Karin 3vxl ljusblå 47 cm</v>
          </cell>
        </row>
        <row r="12878">
          <cell r="A12878" t="str">
            <v>YOM2334704</v>
          </cell>
          <cell r="B12878" t="str">
            <v>Karin 3vxl ljusblå 47 cm</v>
          </cell>
        </row>
        <row r="12879">
          <cell r="A12879" t="str">
            <v>YOM2334705</v>
          </cell>
          <cell r="B12879" t="str">
            <v>Karin 3vxl brun 47 cm</v>
          </cell>
        </row>
        <row r="12880">
          <cell r="A12880" t="str">
            <v>YOM2334705</v>
          </cell>
          <cell r="B12880" t="str">
            <v>Karin 3vxl brun 47 cm</v>
          </cell>
        </row>
        <row r="12881">
          <cell r="A12881" t="str">
            <v>YOM2334705</v>
          </cell>
          <cell r="B12881" t="str">
            <v>Karin 3vxl brun 47 cm</v>
          </cell>
        </row>
        <row r="12882">
          <cell r="A12882" t="str">
            <v>YOM2335103</v>
          </cell>
          <cell r="B12882" t="str">
            <v>Karin 3vxl petrol 51 korg</v>
          </cell>
        </row>
        <row r="12883">
          <cell r="A12883" t="str">
            <v>YOM2335103</v>
          </cell>
          <cell r="B12883" t="str">
            <v>Karin 3vxl petrol 51 korg</v>
          </cell>
        </row>
        <row r="12884">
          <cell r="A12884" t="str">
            <v>YOM2335103</v>
          </cell>
          <cell r="B12884" t="str">
            <v>Karin 3vxl petrol 51 korg</v>
          </cell>
        </row>
        <row r="12885">
          <cell r="A12885" t="str">
            <v>YOM2335104</v>
          </cell>
          <cell r="B12885" t="str">
            <v>Karin 3vxl ljusblå 51 cm korg</v>
          </cell>
        </row>
        <row r="12886">
          <cell r="A12886" t="str">
            <v>YOM2335104</v>
          </cell>
          <cell r="B12886" t="str">
            <v>Karin 3vxl ljusblå 51 cm korg</v>
          </cell>
        </row>
        <row r="12887">
          <cell r="A12887" t="str">
            <v>YOM2335104</v>
          </cell>
          <cell r="B12887" t="str">
            <v>Karin 3vxl ljusblå 51 cm korg</v>
          </cell>
        </row>
        <row r="12888">
          <cell r="A12888" t="str">
            <v>YOM2335105</v>
          </cell>
          <cell r="B12888" t="str">
            <v>Karin 3vxl brun 51 cm korg</v>
          </cell>
        </row>
        <row r="12889">
          <cell r="A12889" t="str">
            <v>YOM2335105</v>
          </cell>
          <cell r="B12889" t="str">
            <v>Karin 3vxl brun 51 cm korg</v>
          </cell>
        </row>
        <row r="12890">
          <cell r="A12890" t="str">
            <v>YOM2335105</v>
          </cell>
          <cell r="B12890" t="str">
            <v>Karin 3vxl brun 51 cm korg</v>
          </cell>
        </row>
        <row r="12891">
          <cell r="A12891" t="str">
            <v>YOM2134302</v>
          </cell>
          <cell r="B12891" t="str">
            <v>Karin 26 3v mörkrosa 43cm korg</v>
          </cell>
        </row>
        <row r="12892">
          <cell r="A12892" t="str">
            <v>YOM2134302</v>
          </cell>
          <cell r="B12892" t="str">
            <v>Karin 26 3v mörkrosa 43cm korg</v>
          </cell>
        </row>
        <row r="12893">
          <cell r="A12893" t="str">
            <v>YOM2134302</v>
          </cell>
          <cell r="B12893" t="str">
            <v>Karin 26 3v mörkrosa 43cm korg</v>
          </cell>
        </row>
        <row r="12894">
          <cell r="A12894" t="str">
            <v>YOM2134303</v>
          </cell>
          <cell r="B12894" t="str">
            <v>Karin 26 3vx ljusblå 43cm korg</v>
          </cell>
        </row>
        <row r="12895">
          <cell r="A12895" t="str">
            <v>YOM2134303</v>
          </cell>
          <cell r="B12895" t="str">
            <v>Karin 26 3vx ljusblå 43cm korg</v>
          </cell>
        </row>
        <row r="12896">
          <cell r="A12896" t="str">
            <v>YOM2134303</v>
          </cell>
          <cell r="B12896" t="str">
            <v>Karin 26 3vx ljusblå 43cm korg</v>
          </cell>
        </row>
        <row r="12897">
          <cell r="A12897" t="str">
            <v>YOM2375103</v>
          </cell>
          <cell r="B12897" t="str">
            <v>Karin 7vxl senapsgul matt 51 c</v>
          </cell>
        </row>
        <row r="12898">
          <cell r="A12898" t="str">
            <v>YOM2375103</v>
          </cell>
          <cell r="B12898" t="str">
            <v>Karin 7vxl senapsgul matt 51 c</v>
          </cell>
        </row>
        <row r="12899">
          <cell r="A12899" t="str">
            <v>YOM2375103</v>
          </cell>
          <cell r="B12899" t="str">
            <v>Karin 7vxl senapsgul matt 51 c</v>
          </cell>
        </row>
        <row r="12900">
          <cell r="A12900" t="str">
            <v>YNC7476201</v>
          </cell>
          <cell r="B12900" t="str">
            <v>Tarfek 7vxl 62cm svart</v>
          </cell>
        </row>
        <row r="12901">
          <cell r="A12901" t="str">
            <v>YNC7476201</v>
          </cell>
          <cell r="B12901" t="str">
            <v>Tarfek 7vxl 62cm svart</v>
          </cell>
        </row>
        <row r="12902">
          <cell r="A12902" t="str">
            <v>YNC7476201</v>
          </cell>
          <cell r="B12902" t="str">
            <v>Tarfek 7vxl 62cm svart</v>
          </cell>
        </row>
        <row r="12903">
          <cell r="A12903" t="str">
            <v>YOM3075301</v>
          </cell>
          <cell r="B12903" t="str">
            <v>Sture 7vxl svart 53 cm</v>
          </cell>
        </row>
        <row r="12904">
          <cell r="A12904" t="str">
            <v>YOM3075301</v>
          </cell>
          <cell r="B12904" t="str">
            <v>Sture 7vxl svart 53 cm</v>
          </cell>
        </row>
        <row r="12905">
          <cell r="A12905" t="str">
            <v>YOM3075301</v>
          </cell>
          <cell r="B12905" t="str">
            <v>Sture 7vxl svart 53 cm</v>
          </cell>
        </row>
        <row r="12906">
          <cell r="A12906" t="str">
            <v>YOM3075801</v>
          </cell>
          <cell r="B12906" t="str">
            <v>Sture 7vxl svart 58 cm</v>
          </cell>
        </row>
        <row r="12907">
          <cell r="A12907" t="str">
            <v>YOM3075801</v>
          </cell>
          <cell r="B12907" t="str">
            <v>Sture 7vxl svart 58 cm</v>
          </cell>
        </row>
        <row r="12908">
          <cell r="A12908" t="str">
            <v>YOM3075801</v>
          </cell>
          <cell r="B12908" t="str">
            <v>Sture 7vxl svart 58 cm</v>
          </cell>
        </row>
        <row r="12909">
          <cell r="A12909" t="str">
            <v>YOM3175101</v>
          </cell>
          <cell r="B12909" t="str">
            <v>Karla 7vxl petrol 51 cm</v>
          </cell>
        </row>
        <row r="12910">
          <cell r="A12910" t="str">
            <v>YOM3175101</v>
          </cell>
          <cell r="B12910" t="str">
            <v>Karla 7vxl petrol 51 cm</v>
          </cell>
        </row>
        <row r="12911">
          <cell r="A12911" t="str">
            <v>YOM3175101</v>
          </cell>
          <cell r="B12911" t="str">
            <v>Karla 7vxl petrol 51 cm</v>
          </cell>
        </row>
        <row r="12912">
          <cell r="A12912" t="str">
            <v>YOM3175501</v>
          </cell>
          <cell r="B12912" t="str">
            <v>Karla 7vxl 55cm petrol</v>
          </cell>
        </row>
        <row r="12913">
          <cell r="A12913" t="str">
            <v>YOM3175501</v>
          </cell>
          <cell r="B12913" t="str">
            <v>Karla 7vxl 55cm petrol</v>
          </cell>
        </row>
        <row r="12914">
          <cell r="A12914" t="str">
            <v>YOM3175501</v>
          </cell>
          <cell r="B12914" t="str">
            <v>Karla 7vxl 55cm petrol</v>
          </cell>
        </row>
        <row r="12915">
          <cell r="A12915" t="str">
            <v>YOM3085301</v>
          </cell>
          <cell r="B12915" t="str">
            <v>Sture 8 vxl petrol matt 53 cm</v>
          </cell>
        </row>
        <row r="12916">
          <cell r="A12916" t="str">
            <v>YOM3085301</v>
          </cell>
          <cell r="B12916" t="str">
            <v>Sture 8 vxl petrol matt 53 cm</v>
          </cell>
        </row>
        <row r="12917">
          <cell r="A12917" t="str">
            <v>YOM3085301</v>
          </cell>
          <cell r="B12917" t="str">
            <v>Sture 8 vxl petrol matt 53 cm</v>
          </cell>
        </row>
        <row r="12918">
          <cell r="A12918" t="str">
            <v>YOM3085801</v>
          </cell>
          <cell r="B12918" t="str">
            <v>Sture 8 vxl petrol matt 58 cm</v>
          </cell>
        </row>
        <row r="12919">
          <cell r="A12919" t="str">
            <v>YOM3085801</v>
          </cell>
          <cell r="B12919" t="str">
            <v>Sture 8 vxl petrol matt 58 cm</v>
          </cell>
        </row>
        <row r="12920">
          <cell r="A12920" t="str">
            <v>YOM3085801</v>
          </cell>
          <cell r="B12920" t="str">
            <v>Sture 8 vxl petrol matt 58 cm</v>
          </cell>
        </row>
        <row r="12921">
          <cell r="A12921" t="str">
            <v>YOM3185101</v>
          </cell>
          <cell r="B12921" t="str">
            <v>Karla 8vxl 51cm senapsgul matt</v>
          </cell>
        </row>
        <row r="12922">
          <cell r="A12922" t="str">
            <v>YOM3185101</v>
          </cell>
          <cell r="B12922" t="str">
            <v>Karla 8vxl 51cm senapsgul matt</v>
          </cell>
        </row>
        <row r="12923">
          <cell r="A12923" t="str">
            <v>YOM3185101</v>
          </cell>
          <cell r="B12923" t="str">
            <v>Karla 8vxl 51cm senapsgul matt</v>
          </cell>
        </row>
        <row r="12924">
          <cell r="A12924" t="str">
            <v>YOM3185501</v>
          </cell>
          <cell r="B12924" t="str">
            <v>Karla 8vxl 55cm senapsgul matt</v>
          </cell>
        </row>
        <row r="12925">
          <cell r="A12925" t="str">
            <v>YOM3185501</v>
          </cell>
          <cell r="B12925" t="str">
            <v>Karla 8vxl 55cm senapsgul matt</v>
          </cell>
        </row>
        <row r="12926">
          <cell r="A12926" t="str">
            <v>YOM3185501</v>
          </cell>
          <cell r="B12926" t="str">
            <v>Karla 8vxl 55cm senapsgul matt</v>
          </cell>
        </row>
        <row r="12927">
          <cell r="A12927" t="str">
            <v>YOM3095301</v>
          </cell>
          <cell r="B12927" t="str">
            <v>Sture 9 vxl blå 53 cm</v>
          </cell>
        </row>
        <row r="12928">
          <cell r="A12928" t="str">
            <v>YOM3095301</v>
          </cell>
          <cell r="B12928" t="str">
            <v>Sture 9 vxl blå 53 cm</v>
          </cell>
        </row>
        <row r="12929">
          <cell r="A12929" t="str">
            <v>YOM3095301</v>
          </cell>
          <cell r="B12929" t="str">
            <v>Sture 9 vxl blå 53 cm</v>
          </cell>
        </row>
        <row r="12930">
          <cell r="A12930" t="str">
            <v>YOM3095801</v>
          </cell>
          <cell r="B12930" t="str">
            <v>Sture 9 vxl blå 58 cm</v>
          </cell>
        </row>
        <row r="12931">
          <cell r="A12931" t="str">
            <v>YOM3095801</v>
          </cell>
          <cell r="B12931" t="str">
            <v>Sture 9 vxl blå 58 cm</v>
          </cell>
        </row>
        <row r="12932">
          <cell r="A12932" t="str">
            <v>YOM3095801</v>
          </cell>
          <cell r="B12932" t="str">
            <v>Sture 9 vxl blå 58 cm</v>
          </cell>
        </row>
        <row r="12933">
          <cell r="A12933" t="str">
            <v>YOM3195101</v>
          </cell>
          <cell r="B12933" t="str">
            <v>Karla 9vxl 51cm ljusgrön</v>
          </cell>
        </row>
        <row r="12934">
          <cell r="A12934" t="str">
            <v>YOM3195101</v>
          </cell>
          <cell r="B12934" t="str">
            <v>Karla 9vxl 51cm ljusgrön</v>
          </cell>
        </row>
        <row r="12935">
          <cell r="A12935" t="str">
            <v>YOM3195101</v>
          </cell>
          <cell r="B12935" t="str">
            <v>Karla 9vxl 51cm ljusgrön</v>
          </cell>
        </row>
        <row r="12936">
          <cell r="A12936" t="str">
            <v>YOM3195501</v>
          </cell>
          <cell r="B12936" t="str">
            <v>Karla 9vxl 55cm ljusgrön</v>
          </cell>
        </row>
        <row r="12937">
          <cell r="A12937" t="str">
            <v>YOM3195501</v>
          </cell>
          <cell r="B12937" t="str">
            <v>Karla 9vxl 55cm ljusgrön</v>
          </cell>
        </row>
        <row r="12938">
          <cell r="A12938" t="str">
            <v>YOM3195501</v>
          </cell>
          <cell r="B12938" t="str">
            <v>Karla 9vxl 55cm ljusgrön</v>
          </cell>
        </row>
        <row r="12939">
          <cell r="A12939" t="str">
            <v>YOM3265301</v>
          </cell>
          <cell r="B12939" t="str">
            <v>Sture 16vxl 53cm svart</v>
          </cell>
        </row>
        <row r="12940">
          <cell r="A12940" t="str">
            <v>YOM3265301</v>
          </cell>
          <cell r="B12940" t="str">
            <v>Sture 16vxl 53cm svart</v>
          </cell>
        </row>
        <row r="12941">
          <cell r="A12941" t="str">
            <v>YOM3265301</v>
          </cell>
          <cell r="B12941" t="str">
            <v>Sture 16vxl 53cm svart</v>
          </cell>
        </row>
        <row r="12942">
          <cell r="A12942" t="str">
            <v>YOM3265801</v>
          </cell>
          <cell r="B12942" t="str">
            <v>Sture 16vxl 58cm svart</v>
          </cell>
        </row>
        <row r="12943">
          <cell r="A12943" t="str">
            <v>YOM3265801</v>
          </cell>
          <cell r="B12943" t="str">
            <v>Sture 16vxl 58cm svart</v>
          </cell>
        </row>
        <row r="12944">
          <cell r="A12944" t="str">
            <v>YOM3265801</v>
          </cell>
          <cell r="B12944" t="str">
            <v>Sture 16vxl 58cm svart</v>
          </cell>
        </row>
        <row r="12945">
          <cell r="A12945" t="str">
            <v>YOM3365101</v>
          </cell>
          <cell r="B12945" t="str">
            <v>Karla 16vxl 51cm bordeux</v>
          </cell>
        </row>
        <row r="12946">
          <cell r="A12946" t="str">
            <v>YOM3365101</v>
          </cell>
          <cell r="B12946" t="str">
            <v>Karla 16vxl 51cm bordeux</v>
          </cell>
        </row>
        <row r="12947">
          <cell r="A12947" t="str">
            <v>YOM3365101</v>
          </cell>
          <cell r="B12947" t="str">
            <v>Karla 16vxl 51cm bordeux</v>
          </cell>
        </row>
        <row r="12948">
          <cell r="A12948" t="str">
            <v>YOM3365501</v>
          </cell>
          <cell r="B12948" t="str">
            <v>Karla 16vxl 55cm bordeux</v>
          </cell>
        </row>
        <row r="12949">
          <cell r="A12949" t="str">
            <v>YOM3365501</v>
          </cell>
          <cell r="B12949" t="str">
            <v>Karla 16vxl 55cm bordeux</v>
          </cell>
        </row>
        <row r="12950">
          <cell r="A12950" t="str">
            <v>YOM3365501</v>
          </cell>
          <cell r="B12950" t="str">
            <v>Karla 16vxl 55cm bordeux</v>
          </cell>
        </row>
        <row r="12951">
          <cell r="A12951" t="str">
            <v>YOM3585101</v>
          </cell>
          <cell r="B12951" t="str">
            <v>Nytan 8vxl 51cm petrol matt</v>
          </cell>
        </row>
        <row r="12952">
          <cell r="A12952" t="str">
            <v>YOM3585101</v>
          </cell>
          <cell r="B12952" t="str">
            <v>Nytan 8vxl 51cm petrol matt</v>
          </cell>
        </row>
        <row r="12953">
          <cell r="A12953" t="str">
            <v>YOM3585101</v>
          </cell>
          <cell r="B12953" t="str">
            <v>Nytan 8vxl 51cm petrol matt</v>
          </cell>
        </row>
        <row r="12954">
          <cell r="A12954" t="str">
            <v>YOM3585501</v>
          </cell>
          <cell r="B12954" t="str">
            <v>Nytan 8vxl 55cm petrol matt</v>
          </cell>
        </row>
        <row r="12955">
          <cell r="A12955" t="str">
            <v>YOM3585501</v>
          </cell>
          <cell r="B12955" t="str">
            <v>Nytan 8vxl 55cm petrol matt</v>
          </cell>
        </row>
        <row r="12956">
          <cell r="A12956" t="str">
            <v>YOM3585501</v>
          </cell>
          <cell r="B12956" t="str">
            <v>Nytan 8vxl 55cm petrol matt</v>
          </cell>
        </row>
        <row r="12957">
          <cell r="A12957" t="str">
            <v>YOC3574701</v>
          </cell>
          <cell r="B12957" t="str">
            <v>Anaris 27vxl mörkgrå 47 cm</v>
          </cell>
        </row>
        <row r="12958">
          <cell r="A12958" t="str">
            <v>YOC3574701</v>
          </cell>
          <cell r="B12958" t="str">
            <v>Anaris 27vxl mörkgrå 47 cm</v>
          </cell>
        </row>
        <row r="12959">
          <cell r="A12959" t="str">
            <v>YOC3574701</v>
          </cell>
          <cell r="B12959" t="str">
            <v>Anaris 27vxl mörkgrå 47 cm</v>
          </cell>
        </row>
        <row r="12960">
          <cell r="A12960" t="str">
            <v>YOC3575101</v>
          </cell>
          <cell r="B12960" t="str">
            <v>Anaris 27vxl mörkgrå 51 cm</v>
          </cell>
        </row>
        <row r="12961">
          <cell r="A12961" t="str">
            <v>YOC3575101</v>
          </cell>
          <cell r="B12961" t="str">
            <v>Anaris 27vxl mörkgrå 51 cm</v>
          </cell>
        </row>
        <row r="12962">
          <cell r="A12962" t="str">
            <v>YOC3575101</v>
          </cell>
          <cell r="B12962" t="str">
            <v>Anaris 27vxl mörkgrå 51 cm</v>
          </cell>
        </row>
        <row r="12963">
          <cell r="A12963" t="str">
            <v>YOC3575501</v>
          </cell>
          <cell r="B12963" t="str">
            <v>Anaris 27vxl mörkgrå 55 cm</v>
          </cell>
        </row>
        <row r="12964">
          <cell r="A12964" t="str">
            <v>YOC3575501</v>
          </cell>
          <cell r="B12964" t="str">
            <v>Anaris 27vxl mörkgrå 55 cm</v>
          </cell>
        </row>
        <row r="12965">
          <cell r="A12965" t="str">
            <v>YOC3575501</v>
          </cell>
          <cell r="B12965" t="str">
            <v>Anaris 27vxl mörkgrå 55 cm</v>
          </cell>
        </row>
        <row r="12966">
          <cell r="A12966" t="str">
            <v>YOC3645101</v>
          </cell>
          <cell r="B12966" t="str">
            <v>Starren 24vxl grå 51 cm</v>
          </cell>
        </row>
        <row r="12967">
          <cell r="A12967" t="str">
            <v>YOC3645101</v>
          </cell>
          <cell r="B12967" t="str">
            <v>Starren 24vxl grå 51 cm</v>
          </cell>
        </row>
        <row r="12968">
          <cell r="A12968" t="str">
            <v>YOC3645101</v>
          </cell>
          <cell r="B12968" t="str">
            <v>Starren 24vxl grå 51 cm</v>
          </cell>
        </row>
        <row r="12969">
          <cell r="A12969" t="str">
            <v>YOC3645501</v>
          </cell>
          <cell r="B12969" t="str">
            <v>Starren 24vxl grå 55 cm</v>
          </cell>
        </row>
        <row r="12970">
          <cell r="A12970" t="str">
            <v>YOC3645501</v>
          </cell>
          <cell r="B12970" t="str">
            <v>Starren 24vxl grå 55 cm</v>
          </cell>
        </row>
        <row r="12971">
          <cell r="A12971" t="str">
            <v>YOC3645501</v>
          </cell>
          <cell r="B12971" t="str">
            <v>Starren 24vxl grå 55 cm</v>
          </cell>
        </row>
        <row r="12972">
          <cell r="A12972" t="str">
            <v>YOC3645901</v>
          </cell>
          <cell r="B12972" t="str">
            <v>Starren 24vxl grå 59 cm</v>
          </cell>
        </row>
        <row r="12973">
          <cell r="A12973" t="str">
            <v>YOC3645901</v>
          </cell>
          <cell r="B12973" t="str">
            <v>Starren 24vxl grå 59 cm</v>
          </cell>
        </row>
        <row r="12974">
          <cell r="A12974" t="str">
            <v>YOC3645901</v>
          </cell>
          <cell r="B12974" t="str">
            <v>Starren 24vxl grå 59 cm</v>
          </cell>
        </row>
        <row r="12975">
          <cell r="A12975" t="str">
            <v>YOC3744701</v>
          </cell>
          <cell r="B12975" t="str">
            <v>Åkulla 24vxl turkos 47 cm</v>
          </cell>
        </row>
        <row r="12976">
          <cell r="A12976" t="str">
            <v>YOC3744701</v>
          </cell>
          <cell r="B12976" t="str">
            <v>Åkulla 24vxl turkos 47 cm</v>
          </cell>
        </row>
        <row r="12977">
          <cell r="A12977" t="str">
            <v>YOC3744701</v>
          </cell>
          <cell r="B12977" t="str">
            <v>Åkulla 24vxl turkos 47 cm</v>
          </cell>
        </row>
        <row r="12978">
          <cell r="A12978" t="str">
            <v>YOC3745101</v>
          </cell>
          <cell r="B12978" t="str">
            <v>Åkulla 24vxl turkos 51 cm</v>
          </cell>
        </row>
        <row r="12979">
          <cell r="A12979" t="str">
            <v>YOC3745101</v>
          </cell>
          <cell r="B12979" t="str">
            <v>Åkulla 24vxl turkos 51 cm</v>
          </cell>
        </row>
        <row r="12980">
          <cell r="A12980" t="str">
            <v>YOC3745101</v>
          </cell>
          <cell r="B12980" t="str">
            <v>Åkulla 24vxl turkos 51 cm</v>
          </cell>
        </row>
        <row r="12981">
          <cell r="A12981" t="str">
            <v>YOC3745501</v>
          </cell>
          <cell r="B12981" t="str">
            <v>Åkulla 24vxl turkos 55 cm</v>
          </cell>
        </row>
        <row r="12982">
          <cell r="A12982" t="str">
            <v>YOC3745501</v>
          </cell>
          <cell r="B12982" t="str">
            <v>Åkulla 24vxl turkos 55 cm</v>
          </cell>
        </row>
        <row r="12983">
          <cell r="A12983" t="str">
            <v>YOC3745501</v>
          </cell>
          <cell r="B12983" t="str">
            <v>Åkulla 24vxl turkos 55 cm</v>
          </cell>
        </row>
        <row r="12984">
          <cell r="A12984" t="str">
            <v>YOC3465101</v>
          </cell>
          <cell r="B12984" t="str">
            <v>Pico 16vxl orange 51 cm</v>
          </cell>
        </row>
        <row r="12985">
          <cell r="A12985" t="str">
            <v>YOC3465101</v>
          </cell>
          <cell r="B12985" t="str">
            <v>Pico 16vxl orange 51 cm</v>
          </cell>
        </row>
        <row r="12986">
          <cell r="A12986" t="str">
            <v>YOC3465101</v>
          </cell>
          <cell r="B12986" t="str">
            <v>Pico 16vxl orange 51 cm</v>
          </cell>
        </row>
        <row r="12987">
          <cell r="A12987" t="str">
            <v>YOC3465501</v>
          </cell>
          <cell r="B12987" t="str">
            <v>Pico 16vxl orange 55 cm</v>
          </cell>
        </row>
        <row r="12988">
          <cell r="A12988" t="str">
            <v>YOC3465501</v>
          </cell>
          <cell r="B12988" t="str">
            <v>Pico 16vxl orange 55 cm</v>
          </cell>
        </row>
        <row r="12989">
          <cell r="A12989" t="str">
            <v>YOC3465501</v>
          </cell>
          <cell r="B12989" t="str">
            <v>Pico 16vxl orange 55 cm</v>
          </cell>
        </row>
        <row r="12990">
          <cell r="A12990" t="str">
            <v>YOC3465901</v>
          </cell>
          <cell r="B12990" t="str">
            <v>Pico 16vxl orange 59 cm</v>
          </cell>
        </row>
        <row r="12991">
          <cell r="A12991" t="str">
            <v>YOC3465901</v>
          </cell>
          <cell r="B12991" t="str">
            <v>Pico 16vxl orange 59 cm</v>
          </cell>
        </row>
        <row r="12992">
          <cell r="A12992" t="str">
            <v>YOC3465901</v>
          </cell>
          <cell r="B12992" t="str">
            <v>Pico 16vxl orange 59 cm</v>
          </cell>
        </row>
        <row r="12993">
          <cell r="A12993" t="str">
            <v>YOC3565101</v>
          </cell>
          <cell r="B12993" t="str">
            <v>Deci 16vxl vit 51 cm</v>
          </cell>
        </row>
        <row r="12994">
          <cell r="A12994" t="str">
            <v>YOC3565101</v>
          </cell>
          <cell r="B12994" t="str">
            <v>Deci 16vxl vit 51 cm</v>
          </cell>
        </row>
        <row r="12995">
          <cell r="A12995" t="str">
            <v>YOC3565101</v>
          </cell>
          <cell r="B12995" t="str">
            <v>Deci 16vxl vit 51 cm</v>
          </cell>
        </row>
        <row r="12996">
          <cell r="A12996" t="str">
            <v>YOC3565501</v>
          </cell>
          <cell r="B12996" t="str">
            <v>Deci 16vxl 55 cm vit</v>
          </cell>
        </row>
        <row r="12997">
          <cell r="A12997" t="str">
            <v>YOC3565501</v>
          </cell>
          <cell r="B12997" t="str">
            <v>Deci 16vxl 55 cm vit</v>
          </cell>
        </row>
        <row r="12998">
          <cell r="A12998" t="str">
            <v>YOC3565501</v>
          </cell>
          <cell r="B12998" t="str">
            <v>Deci 16vxl 55 cm vit</v>
          </cell>
        </row>
        <row r="12999">
          <cell r="A12999" t="str">
            <v>YOC3045101</v>
          </cell>
          <cell r="B12999" t="str">
            <v>Atto 24vxl grön 51 cm</v>
          </cell>
        </row>
        <row r="13000">
          <cell r="A13000" t="str">
            <v>YOC3045101</v>
          </cell>
          <cell r="B13000" t="str">
            <v>Atto 24vxl grön 51 cm</v>
          </cell>
        </row>
        <row r="13001">
          <cell r="A13001" t="str">
            <v>YOC3045101</v>
          </cell>
          <cell r="B13001" t="str">
            <v>Atto 24vxl grön 51 cm</v>
          </cell>
        </row>
        <row r="13002">
          <cell r="A13002" t="str">
            <v>YOC3045501</v>
          </cell>
          <cell r="B13002" t="str">
            <v>Atto 24vxl grön 55 cm</v>
          </cell>
        </row>
        <row r="13003">
          <cell r="A13003" t="str">
            <v>YOC3045501</v>
          </cell>
          <cell r="B13003" t="str">
            <v>Atto 24vxl grön 55 cm</v>
          </cell>
        </row>
        <row r="13004">
          <cell r="A13004" t="str">
            <v>YOC3045501</v>
          </cell>
          <cell r="B13004" t="str">
            <v>Atto 24vxl grön 55 cm</v>
          </cell>
        </row>
        <row r="13005">
          <cell r="A13005" t="str">
            <v>YOC3045901</v>
          </cell>
          <cell r="B13005" t="str">
            <v>Atto 24vxl grön 59 cm</v>
          </cell>
        </row>
        <row r="13006">
          <cell r="A13006" t="str">
            <v>YOC3045901</v>
          </cell>
          <cell r="B13006" t="str">
            <v>Atto 24vxl grön 59 cm</v>
          </cell>
        </row>
        <row r="13007">
          <cell r="A13007" t="str">
            <v>YOC3045901</v>
          </cell>
          <cell r="B13007" t="str">
            <v>Atto 24vxl grön 59 cm</v>
          </cell>
        </row>
        <row r="13008">
          <cell r="A13008" t="str">
            <v>YOC3144701</v>
          </cell>
          <cell r="B13008" t="str">
            <v>Femto 24vxl röd 47 cm</v>
          </cell>
        </row>
        <row r="13009">
          <cell r="A13009" t="str">
            <v>YOC3144701</v>
          </cell>
          <cell r="B13009" t="str">
            <v>Femto 24vxl röd 47 cm</v>
          </cell>
        </row>
        <row r="13010">
          <cell r="A13010" t="str">
            <v>YOC3144701</v>
          </cell>
          <cell r="B13010" t="str">
            <v>Femto 24vxl röd 47 cm</v>
          </cell>
        </row>
        <row r="13011">
          <cell r="A13011" t="str">
            <v>YOC3145101</v>
          </cell>
          <cell r="B13011" t="str">
            <v>Femto 24vxl röd 51 cm</v>
          </cell>
        </row>
        <row r="13012">
          <cell r="A13012" t="str">
            <v>YOC3145101</v>
          </cell>
          <cell r="B13012" t="str">
            <v>Femto 24vxl röd 51 cm</v>
          </cell>
        </row>
        <row r="13013">
          <cell r="A13013" t="str">
            <v>YOC3145101</v>
          </cell>
          <cell r="B13013" t="str">
            <v>Femto 24vxl röd 51 cm</v>
          </cell>
        </row>
        <row r="13014">
          <cell r="A13014" t="str">
            <v>YOC3145501</v>
          </cell>
          <cell r="B13014" t="str">
            <v>Femto 24vxl röd 55 cm</v>
          </cell>
        </row>
        <row r="13015">
          <cell r="A13015" t="str">
            <v>YOC3145501</v>
          </cell>
          <cell r="B13015" t="str">
            <v>Femto 24vxl röd 55 cm</v>
          </cell>
        </row>
        <row r="13016">
          <cell r="A13016" t="str">
            <v>YOC3145501</v>
          </cell>
          <cell r="B13016" t="str">
            <v>Femto 24vxl röd 55 cm</v>
          </cell>
        </row>
        <row r="13017">
          <cell r="A13017" t="str">
            <v>YOC3245101</v>
          </cell>
          <cell r="B13017" t="str">
            <v>Yokto 24vxl grå 51 cm</v>
          </cell>
        </row>
        <row r="13018">
          <cell r="A13018" t="str">
            <v>YOC3245101</v>
          </cell>
          <cell r="B13018" t="str">
            <v>Yokto 24vxl grå 51 cm</v>
          </cell>
        </row>
        <row r="13019">
          <cell r="A13019" t="str">
            <v>YOC3245101</v>
          </cell>
          <cell r="B13019" t="str">
            <v>Yokto 24vxl grå 51 cm</v>
          </cell>
        </row>
        <row r="13020">
          <cell r="A13020" t="str">
            <v>YOC3245501</v>
          </cell>
          <cell r="B13020" t="str">
            <v>Yokto 24vxl grå 55 cm</v>
          </cell>
        </row>
        <row r="13021">
          <cell r="A13021" t="str">
            <v>YOC3245501</v>
          </cell>
          <cell r="B13021" t="str">
            <v>Yokto 24vxl grå 55 cm</v>
          </cell>
        </row>
        <row r="13022">
          <cell r="A13022" t="str">
            <v>YOC3245501</v>
          </cell>
          <cell r="B13022" t="str">
            <v>Yokto 24vxl grå 55 cm</v>
          </cell>
        </row>
        <row r="13023">
          <cell r="A13023" t="str">
            <v>YOC3245901</v>
          </cell>
          <cell r="B13023" t="str">
            <v>Yokto 24vxl grå 59 cm</v>
          </cell>
        </row>
        <row r="13024">
          <cell r="A13024" t="str">
            <v>YOC3245901</v>
          </cell>
          <cell r="B13024" t="str">
            <v>Yokto 24vxl grå 59 cm</v>
          </cell>
        </row>
        <row r="13025">
          <cell r="A13025" t="str">
            <v>YOC3245901</v>
          </cell>
          <cell r="B13025" t="str">
            <v>Yokto 24vxl grå 59 cm</v>
          </cell>
        </row>
        <row r="13026">
          <cell r="A13026" t="str">
            <v>YOC3344701</v>
          </cell>
          <cell r="B13026" t="str">
            <v>Milli 24vxl grön 47 cm</v>
          </cell>
        </row>
        <row r="13027">
          <cell r="A13027" t="str">
            <v>YOC3344701</v>
          </cell>
          <cell r="B13027" t="str">
            <v>Milli 24vxl grön 47 cm</v>
          </cell>
        </row>
        <row r="13028">
          <cell r="A13028" t="str">
            <v>YOC3344701</v>
          </cell>
          <cell r="B13028" t="str">
            <v>Milli 24vxl grön 47 cm</v>
          </cell>
        </row>
        <row r="13029">
          <cell r="A13029" t="str">
            <v>YOC3345101</v>
          </cell>
          <cell r="B13029" t="str">
            <v>Milli 24vxl grön 51 cm</v>
          </cell>
        </row>
        <row r="13030">
          <cell r="A13030" t="str">
            <v>YOC3345101</v>
          </cell>
          <cell r="B13030" t="str">
            <v>Milli 24vxl grön 51 cm</v>
          </cell>
        </row>
        <row r="13031">
          <cell r="A13031" t="str">
            <v>YOC3345101</v>
          </cell>
          <cell r="B13031" t="str">
            <v>Milli 24vxl grön 51 cm</v>
          </cell>
        </row>
        <row r="13032">
          <cell r="A13032" t="str">
            <v>YOC3345501</v>
          </cell>
          <cell r="B13032" t="str">
            <v>Milli 24vxl grön 55 cm</v>
          </cell>
        </row>
        <row r="13033">
          <cell r="A13033" t="str">
            <v>YOC3345501</v>
          </cell>
          <cell r="B13033" t="str">
            <v>Milli 24vxl grön 55 cm</v>
          </cell>
        </row>
        <row r="13034">
          <cell r="A13034" t="str">
            <v>YOC3345501</v>
          </cell>
          <cell r="B13034" t="str">
            <v>Milli 24vxl grön 55 cm</v>
          </cell>
        </row>
        <row r="13035">
          <cell r="A13035" t="str">
            <v>YOC2375102</v>
          </cell>
          <cell r="B13035" t="str">
            <v>Sunnan 7vxl 51 cm ljusblå</v>
          </cell>
        </row>
        <row r="13036">
          <cell r="A13036" t="str">
            <v>YOC2375102</v>
          </cell>
          <cell r="B13036" t="str">
            <v>Sunnan 7vxl 51 cm ljusblå</v>
          </cell>
        </row>
        <row r="13037">
          <cell r="A13037" t="str">
            <v>YOC2375102</v>
          </cell>
          <cell r="B13037" t="str">
            <v>Sunnan 7vxl 51 cm ljusblå</v>
          </cell>
        </row>
        <row r="13038">
          <cell r="A13038" t="str">
            <v>YEC1944331</v>
          </cell>
          <cell r="B13038" t="str">
            <v>Kraft K50 29" 43 cm svart</v>
          </cell>
        </row>
        <row r="13039">
          <cell r="A13039" t="str">
            <v>YEC1944331</v>
          </cell>
          <cell r="B13039" t="str">
            <v>Kraft K50 29" 43 cm svart</v>
          </cell>
        </row>
        <row r="13040">
          <cell r="A13040" t="str">
            <v>YEC1944331</v>
          </cell>
          <cell r="B13040" t="str">
            <v>Kraft K50 29" 43 cm svart</v>
          </cell>
        </row>
        <row r="13041">
          <cell r="A13041" t="str">
            <v>YEC1944831</v>
          </cell>
          <cell r="B13041" t="str">
            <v>Kraft K50 29" 48 cm svart</v>
          </cell>
        </row>
        <row r="13042">
          <cell r="A13042" t="str">
            <v>YEC1944831</v>
          </cell>
          <cell r="B13042" t="str">
            <v>Kraft K50 29" 48 cm svart</v>
          </cell>
        </row>
        <row r="13043">
          <cell r="A13043" t="str">
            <v>YEC1944831</v>
          </cell>
          <cell r="B13043" t="str">
            <v>Kraft K50 29" 48 cm svart</v>
          </cell>
        </row>
        <row r="13044">
          <cell r="A13044" t="str">
            <v>YEC1945331</v>
          </cell>
          <cell r="B13044" t="str">
            <v>Kraft K50 29" 53 cm svart</v>
          </cell>
        </row>
        <row r="13045">
          <cell r="A13045" t="str">
            <v>YEC1945331</v>
          </cell>
          <cell r="B13045" t="str">
            <v>Kraft K50 29" 53 cm svart</v>
          </cell>
        </row>
        <row r="13046">
          <cell r="A13046" t="str">
            <v>YEC1945331</v>
          </cell>
          <cell r="B13046" t="str">
            <v>Kraft K50 29" 53 cm svart</v>
          </cell>
        </row>
        <row r="13047">
          <cell r="A13047" t="str">
            <v>YNC3045104</v>
          </cell>
          <cell r="B13047" t="str">
            <v>Atto 24vxl 51cm silver</v>
          </cell>
        </row>
        <row r="13048">
          <cell r="A13048" t="str">
            <v>YNC3045104</v>
          </cell>
          <cell r="B13048" t="str">
            <v>Atto 24vxl 51cm silver</v>
          </cell>
        </row>
        <row r="13049">
          <cell r="A13049" t="str">
            <v>YNC3045104</v>
          </cell>
          <cell r="B13049" t="str">
            <v>Atto 24vxl 51cm silver</v>
          </cell>
        </row>
        <row r="13050">
          <cell r="A13050" t="str">
            <v>YNC3045504</v>
          </cell>
          <cell r="B13050" t="str">
            <v>Atto 24vxl 55cm silver</v>
          </cell>
        </row>
        <row r="13051">
          <cell r="A13051" t="str">
            <v>YNC3045504</v>
          </cell>
          <cell r="B13051" t="str">
            <v>Atto 24vxl 55cm silver</v>
          </cell>
        </row>
        <row r="13052">
          <cell r="A13052" t="str">
            <v>YNC3045504</v>
          </cell>
          <cell r="B13052" t="str">
            <v>Atto 24vxl 55cm silver</v>
          </cell>
        </row>
        <row r="13053">
          <cell r="A13053" t="str">
            <v>YNC3045904</v>
          </cell>
          <cell r="B13053" t="str">
            <v>Atto 24vxl 59 cm silver</v>
          </cell>
        </row>
        <row r="13054">
          <cell r="A13054" t="str">
            <v>YNC3045904</v>
          </cell>
          <cell r="B13054" t="str">
            <v>Atto 24vxl 59 cm silver</v>
          </cell>
        </row>
        <row r="13055">
          <cell r="A13055" t="str">
            <v>YNC3045904</v>
          </cell>
          <cell r="B13055" t="str">
            <v>Atto 24vxl 59 cm silver</v>
          </cell>
        </row>
        <row r="13056">
          <cell r="A13056" t="str">
            <v>YES9175101</v>
          </cell>
          <cell r="B13056" t="str">
            <v>Lilja el 51 7vxl grå korg 2019</v>
          </cell>
        </row>
        <row r="13057">
          <cell r="A13057" t="str">
            <v>YES9175101</v>
          </cell>
          <cell r="B13057" t="str">
            <v>Lilja el 51 7vxl grå korg 2019</v>
          </cell>
        </row>
        <row r="13058">
          <cell r="A13058" t="str">
            <v>YES9175101</v>
          </cell>
          <cell r="B13058" t="str">
            <v>Lilja el 51 7vxl grå korg 2019</v>
          </cell>
        </row>
        <row r="13059">
          <cell r="A13059" t="str">
            <v>YEM3075331</v>
          </cell>
          <cell r="B13059" t="str">
            <v>e-Sture 7vxl silver matt 53 cm</v>
          </cell>
        </row>
        <row r="13060">
          <cell r="A13060" t="str">
            <v>YEM3075331</v>
          </cell>
          <cell r="B13060" t="str">
            <v>e-Sture 7vxl silver matt 53 cm</v>
          </cell>
        </row>
        <row r="13061">
          <cell r="A13061" t="str">
            <v>YEM3075331</v>
          </cell>
          <cell r="B13061" t="str">
            <v>e-Sture 7vxl silver matt 53 cm</v>
          </cell>
        </row>
        <row r="13062">
          <cell r="A13062" t="str">
            <v>YEM3075831</v>
          </cell>
          <cell r="B13062" t="str">
            <v>e-Sture 7vxl silver matt 58 cm</v>
          </cell>
        </row>
        <row r="13063">
          <cell r="A13063" t="str">
            <v>YEM3075831</v>
          </cell>
          <cell r="B13063" t="str">
            <v>e-Sture 7vxl silver matt 58 cm</v>
          </cell>
        </row>
        <row r="13064">
          <cell r="A13064" t="str">
            <v>YEM3075831</v>
          </cell>
          <cell r="B13064" t="str">
            <v>e-Sture 7vxl silver matt 58 cm</v>
          </cell>
        </row>
        <row r="13065">
          <cell r="A13065" t="str">
            <v>YEM3175131</v>
          </cell>
          <cell r="B13065" t="str">
            <v>e-Karla 7v bordeux 51cm 2020</v>
          </cell>
        </row>
        <row r="13066">
          <cell r="A13066" t="str">
            <v>YEM3175131</v>
          </cell>
          <cell r="B13066" t="str">
            <v>e-Karla 7v bordeux 51cm 2020</v>
          </cell>
        </row>
        <row r="13067">
          <cell r="A13067" t="str">
            <v>YEM3175131</v>
          </cell>
          <cell r="B13067" t="str">
            <v>e-Karla 7v bordeux 51cm 2020</v>
          </cell>
        </row>
        <row r="13068">
          <cell r="A13068" t="str">
            <v>YEM3175531</v>
          </cell>
          <cell r="B13068" t="str">
            <v>e-Karla 7vxl bordeux 55 2020</v>
          </cell>
        </row>
        <row r="13069">
          <cell r="A13069" t="str">
            <v>YEM3175531</v>
          </cell>
          <cell r="B13069" t="str">
            <v>e-Karla 7vxl bordeux 55 2020</v>
          </cell>
        </row>
        <row r="13070">
          <cell r="A13070" t="str">
            <v>YEM3175531</v>
          </cell>
          <cell r="B13070" t="str">
            <v>e-Karla 7vxl bordeux 55 2020</v>
          </cell>
        </row>
        <row r="13071">
          <cell r="A13071" t="str">
            <v>YEM3085331</v>
          </cell>
          <cell r="B13071" t="str">
            <v>e-Sture 8v petrol matt 53 2020</v>
          </cell>
        </row>
        <row r="13072">
          <cell r="A13072" t="str">
            <v>YEM3085331</v>
          </cell>
          <cell r="B13072" t="str">
            <v>e-Sture 8v petrol matt 53 2020</v>
          </cell>
        </row>
        <row r="13073">
          <cell r="A13073" t="str">
            <v>YEM3085331</v>
          </cell>
          <cell r="B13073" t="str">
            <v>e-Sture 8v petrol matt 53 2020</v>
          </cell>
        </row>
        <row r="13074">
          <cell r="A13074" t="str">
            <v>YEM3085831</v>
          </cell>
          <cell r="B13074" t="str">
            <v>e-Sture 8v petrol matt 58 2020</v>
          </cell>
        </row>
        <row r="13075">
          <cell r="A13075" t="str">
            <v>YEM3085831</v>
          </cell>
          <cell r="B13075" t="str">
            <v>e-Sture 8v petrol matt 58 2020</v>
          </cell>
        </row>
        <row r="13076">
          <cell r="A13076" t="str">
            <v>YEM3085831</v>
          </cell>
          <cell r="B13076" t="str">
            <v>e-Sture 8v petrol matt 58 2020</v>
          </cell>
        </row>
        <row r="13077">
          <cell r="A13077" t="str">
            <v>YEM3185131</v>
          </cell>
          <cell r="B13077" t="str">
            <v>e-Karla 8vxl senapsgul 51 2019</v>
          </cell>
        </row>
        <row r="13078">
          <cell r="A13078" t="str">
            <v>YEM3185131</v>
          </cell>
          <cell r="B13078" t="str">
            <v>e-Karla 8vxl senapsgul 51 2019</v>
          </cell>
        </row>
        <row r="13079">
          <cell r="A13079" t="str">
            <v>YEM3185131</v>
          </cell>
          <cell r="B13079" t="str">
            <v>e-Karla 8vxl senapsgul 51 2019</v>
          </cell>
        </row>
        <row r="13080">
          <cell r="A13080" t="str">
            <v>YEM3185531</v>
          </cell>
          <cell r="B13080" t="str">
            <v>e-Karla 8vxl senapsgul 55 2019</v>
          </cell>
        </row>
        <row r="13081">
          <cell r="A13081" t="str">
            <v>YEM3185531</v>
          </cell>
          <cell r="B13081" t="str">
            <v>e-Karla 8vxl senapsgul 55 2019</v>
          </cell>
        </row>
        <row r="13082">
          <cell r="A13082" t="str">
            <v>YEM3185531</v>
          </cell>
          <cell r="B13082" t="str">
            <v>e-Karla 8vxl senapsgul 55 2019</v>
          </cell>
        </row>
        <row r="13083">
          <cell r="A13083" t="str">
            <v>YEM3775131</v>
          </cell>
          <cell r="B13083" t="str">
            <v>e-Nytan 7vxl svart 51 cm</v>
          </cell>
        </row>
        <row r="13084">
          <cell r="A13084" t="str">
            <v>YEM3775131</v>
          </cell>
          <cell r="B13084" t="str">
            <v>e-Nytan 7vxl svart 51 cm</v>
          </cell>
        </row>
        <row r="13085">
          <cell r="A13085" t="str">
            <v>YEM3775131</v>
          </cell>
          <cell r="B13085" t="str">
            <v>e-Nytan 7vxl svart 51 cm</v>
          </cell>
        </row>
        <row r="13086">
          <cell r="A13086" t="str">
            <v>YEM3775531</v>
          </cell>
          <cell r="B13086" t="str">
            <v>e-Nytan 7vxl svart 55 cm</v>
          </cell>
        </row>
        <row r="13087">
          <cell r="A13087" t="str">
            <v>YEM3775531</v>
          </cell>
          <cell r="B13087" t="str">
            <v>e-Nytan 7vxl svart 55 cm</v>
          </cell>
        </row>
        <row r="13088">
          <cell r="A13088" t="str">
            <v>YEM3775531</v>
          </cell>
          <cell r="B13088" t="str">
            <v>e-Nytan 7vxl svart 55 cm</v>
          </cell>
        </row>
        <row r="13089">
          <cell r="A13089" t="str">
            <v>YEM3875331</v>
          </cell>
          <cell r="B13089" t="str">
            <v>e-Sture 7vxl svart 53 cm</v>
          </cell>
        </row>
        <row r="13090">
          <cell r="A13090" t="str">
            <v>YEM3875331</v>
          </cell>
          <cell r="B13090" t="str">
            <v>e-Sture 7vxl svart 53 cm</v>
          </cell>
        </row>
        <row r="13091">
          <cell r="A13091" t="str">
            <v>YEM3875331</v>
          </cell>
          <cell r="B13091" t="str">
            <v>e-Sture 7vxl svart 53 cm</v>
          </cell>
        </row>
        <row r="13092">
          <cell r="A13092" t="str">
            <v>YEM3875831</v>
          </cell>
          <cell r="B13092" t="str">
            <v>e-Sture 7vxl svart 58 cm</v>
          </cell>
        </row>
        <row r="13093">
          <cell r="A13093" t="str">
            <v>YEM3875831</v>
          </cell>
          <cell r="B13093" t="str">
            <v>e-Sture 7vxl svart 58 cm</v>
          </cell>
        </row>
        <row r="13094">
          <cell r="A13094" t="str">
            <v>YEM3875831</v>
          </cell>
          <cell r="B13094" t="str">
            <v>e-Sture 7vxl svart 58 cm</v>
          </cell>
        </row>
        <row r="13095">
          <cell r="A13095" t="str">
            <v>YEM3975131</v>
          </cell>
          <cell r="B13095" t="str">
            <v>e-Karla 7vxl petrol 51cm 2019</v>
          </cell>
        </row>
        <row r="13096">
          <cell r="A13096" t="str">
            <v>YEM3975131</v>
          </cell>
          <cell r="B13096" t="str">
            <v>e-Karla 7vxl petrol 51cm 2019</v>
          </cell>
        </row>
        <row r="13097">
          <cell r="A13097" t="str">
            <v>YEM3975131</v>
          </cell>
          <cell r="B13097" t="str">
            <v>e-Karla 7vxl petrol 51cm 2019</v>
          </cell>
        </row>
        <row r="13098">
          <cell r="A13098" t="str">
            <v>YEM3975531</v>
          </cell>
          <cell r="B13098" t="str">
            <v>e-Karla 7vxl petrol 55cm 2019</v>
          </cell>
        </row>
        <row r="13099">
          <cell r="A13099" t="str">
            <v>YEM3975531</v>
          </cell>
          <cell r="B13099" t="str">
            <v>e-Karla 7vxl petrol 55cm 2019</v>
          </cell>
        </row>
        <row r="13100">
          <cell r="A13100" t="str">
            <v>YEM3975531</v>
          </cell>
          <cell r="B13100" t="str">
            <v>e-Karla 7vxl petrol 55cm 2019</v>
          </cell>
        </row>
        <row r="13101">
          <cell r="A13101" t="str">
            <v>YEC1204431</v>
          </cell>
          <cell r="B13101" t="str">
            <v>Kraft K20 27,5" 44 cm svart</v>
          </cell>
        </row>
        <row r="13102">
          <cell r="A13102" t="str">
            <v>YEC1204431</v>
          </cell>
          <cell r="B13102" t="str">
            <v>Kraft K20 27,5" 44 cm svart</v>
          </cell>
        </row>
        <row r="13103">
          <cell r="A13103" t="str">
            <v>YEC1204431</v>
          </cell>
          <cell r="B13103" t="str">
            <v>Kraft K20 27,5" 44 cm svart</v>
          </cell>
        </row>
        <row r="13104">
          <cell r="A13104" t="str">
            <v>YEC1204931</v>
          </cell>
          <cell r="B13104" t="str">
            <v>Kraft K20 27,5" 49 cm svart</v>
          </cell>
        </row>
        <row r="13105">
          <cell r="A13105" t="str">
            <v>YEC1204931</v>
          </cell>
          <cell r="B13105" t="str">
            <v>Kraft K20 27,5" 49 cm svart</v>
          </cell>
        </row>
        <row r="13106">
          <cell r="A13106" t="str">
            <v>YEC1204931</v>
          </cell>
          <cell r="B13106" t="str">
            <v>Kraft K20 27,5" 49 cm svart</v>
          </cell>
        </row>
        <row r="13107">
          <cell r="A13107" t="str">
            <v>YEC1205431</v>
          </cell>
          <cell r="B13107" t="str">
            <v>Kraft K20 27,5" 54 cm svart</v>
          </cell>
        </row>
        <row r="13108">
          <cell r="A13108" t="str">
            <v>YEC1205431</v>
          </cell>
          <cell r="B13108" t="str">
            <v>Kraft K20 27,5" 54 cm svart</v>
          </cell>
        </row>
        <row r="13109">
          <cell r="A13109" t="str">
            <v>YEC1205431</v>
          </cell>
          <cell r="B13109" t="str">
            <v>Kraft K20 27,5" 54 cm svart</v>
          </cell>
        </row>
        <row r="13110">
          <cell r="A13110" t="str">
            <v>YEC1214431</v>
          </cell>
          <cell r="B13110" t="str">
            <v>Kraft K10 29" 44 cm orange</v>
          </cell>
        </row>
        <row r="13111">
          <cell r="A13111" t="str">
            <v>YEC1214431</v>
          </cell>
          <cell r="B13111" t="str">
            <v>Kraft K10 29" 44 cm orange</v>
          </cell>
        </row>
        <row r="13112">
          <cell r="A13112" t="str">
            <v>YEC1214431</v>
          </cell>
          <cell r="B13112" t="str">
            <v>Kraft K10 29" 44 cm orange</v>
          </cell>
        </row>
        <row r="13113">
          <cell r="A13113" t="str">
            <v>YEC1214931</v>
          </cell>
          <cell r="B13113" t="str">
            <v>Kraft K10 29" 49 cm orange</v>
          </cell>
        </row>
        <row r="13114">
          <cell r="A13114" t="str">
            <v>YEC1214931</v>
          </cell>
          <cell r="B13114" t="str">
            <v>Kraft K10 29" 49 cm orange</v>
          </cell>
        </row>
        <row r="13115">
          <cell r="A13115" t="str">
            <v>YEC1214931</v>
          </cell>
          <cell r="B13115" t="str">
            <v>Kraft K10 29" 49 cm orange</v>
          </cell>
        </row>
        <row r="13116">
          <cell r="A13116" t="str">
            <v>YEC1215431</v>
          </cell>
          <cell r="B13116" t="str">
            <v>Kraft K10 29" 54 cm orange</v>
          </cell>
        </row>
        <row r="13117">
          <cell r="A13117" t="str">
            <v>YEC1215431</v>
          </cell>
          <cell r="B13117" t="str">
            <v>Kraft K10 29" 54 cm orange</v>
          </cell>
        </row>
        <row r="13118">
          <cell r="A13118" t="str">
            <v>YEC1215431</v>
          </cell>
          <cell r="B13118" t="str">
            <v>Kraft K10 29" 54 cm orange</v>
          </cell>
        </row>
        <row r="13119">
          <cell r="A13119" t="str">
            <v>YEC0414632</v>
          </cell>
          <cell r="B13119" t="str">
            <v>Kraft K30 27,5" 46 cm svart</v>
          </cell>
        </row>
        <row r="13120">
          <cell r="A13120" t="str">
            <v>YEC0414632</v>
          </cell>
          <cell r="B13120" t="str">
            <v>Kraft K30 27,5" 46 cm svart</v>
          </cell>
        </row>
        <row r="13121">
          <cell r="A13121" t="str">
            <v>YEC0414632</v>
          </cell>
          <cell r="B13121" t="str">
            <v>Kraft K30 27,5" 46 cm svart</v>
          </cell>
        </row>
        <row r="13122">
          <cell r="A13122" t="str">
            <v>YEC0414832</v>
          </cell>
          <cell r="B13122" t="str">
            <v>Kraft K30 27,5" 48 cm svart</v>
          </cell>
        </row>
        <row r="13123">
          <cell r="A13123" t="str">
            <v>YEC0414832</v>
          </cell>
          <cell r="B13123" t="str">
            <v>Kraft K30 27,5" 48 cm svart</v>
          </cell>
        </row>
        <row r="13124">
          <cell r="A13124" t="str">
            <v>YEC0414832</v>
          </cell>
          <cell r="B13124" t="str">
            <v>Kraft K30 27,5" 48 cm svart</v>
          </cell>
        </row>
        <row r="13125">
          <cell r="A13125" t="str">
            <v>YEC0415232</v>
          </cell>
          <cell r="B13125" t="str">
            <v>Kraft K30 27,5" 52 cm svart</v>
          </cell>
        </row>
        <row r="13126">
          <cell r="A13126" t="str">
            <v>YEC0415232</v>
          </cell>
          <cell r="B13126" t="str">
            <v>Kraft K30 27,5" 52 cm svart</v>
          </cell>
        </row>
        <row r="13127">
          <cell r="A13127" t="str">
            <v>YEC0415232</v>
          </cell>
          <cell r="B13127" t="str">
            <v>Kraft K30 27,5" 52 cm svart</v>
          </cell>
        </row>
        <row r="13128">
          <cell r="A13128" t="str">
            <v>YEM5033831</v>
          </cell>
          <cell r="B13128" t="str">
            <v>Delbar EL blå matt 38 cm</v>
          </cell>
        </row>
        <row r="13129">
          <cell r="A13129" t="str">
            <v>YEM5033831</v>
          </cell>
          <cell r="B13129" t="str">
            <v>Delbar EL blå matt 38 cm</v>
          </cell>
        </row>
        <row r="13130">
          <cell r="A13130" t="str">
            <v>YEM5033831</v>
          </cell>
          <cell r="B13130" t="str">
            <v>Delbar EL blå matt 38 cm</v>
          </cell>
        </row>
        <row r="13131">
          <cell r="A13131" t="str">
            <v>YOC1314101</v>
          </cell>
          <cell r="B13131" t="str">
            <v>Stark S20 29" 41 cm orange</v>
          </cell>
        </row>
        <row r="13132">
          <cell r="A13132" t="str">
            <v>YOC1314101</v>
          </cell>
          <cell r="B13132" t="str">
            <v>Stark S20 29" 41 cm orange</v>
          </cell>
        </row>
        <row r="13133">
          <cell r="A13133" t="str">
            <v>YOC1314101</v>
          </cell>
          <cell r="B13133" t="str">
            <v>Stark S20 29" 41 cm orange</v>
          </cell>
        </row>
        <row r="13134">
          <cell r="A13134" t="str">
            <v>YOC1314401</v>
          </cell>
          <cell r="B13134" t="str">
            <v>Stark S20 29" 44 cm orange</v>
          </cell>
        </row>
        <row r="13135">
          <cell r="A13135" t="str">
            <v>YOC1314401</v>
          </cell>
          <cell r="B13135" t="str">
            <v>Stark S20 29" 44 cm orange</v>
          </cell>
        </row>
        <row r="13136">
          <cell r="A13136" t="str">
            <v>YOC1314401</v>
          </cell>
          <cell r="B13136" t="str">
            <v>Stark S20 29" 44 cm orange</v>
          </cell>
        </row>
        <row r="13137">
          <cell r="A13137" t="str">
            <v>YOC1314901</v>
          </cell>
          <cell r="B13137" t="str">
            <v>Stark S20 29" 49 cm orange</v>
          </cell>
        </row>
        <row r="13138">
          <cell r="A13138" t="str">
            <v>YOC1314901</v>
          </cell>
          <cell r="B13138" t="str">
            <v>Stark S20 29" 49 cm orange</v>
          </cell>
        </row>
        <row r="13139">
          <cell r="A13139" t="str">
            <v>YOC1314901</v>
          </cell>
          <cell r="B13139" t="str">
            <v>Stark S20 29" 49 cm orange</v>
          </cell>
        </row>
        <row r="13140">
          <cell r="A13140" t="str">
            <v>YOC1613901</v>
          </cell>
          <cell r="B13140" t="str">
            <v>Stark S30 29" 39 cm svart</v>
          </cell>
        </row>
        <row r="13141">
          <cell r="A13141" t="str">
            <v>YOC1613901</v>
          </cell>
          <cell r="B13141" t="str">
            <v>Stark S30 29" 39 cm svart</v>
          </cell>
        </row>
        <row r="13142">
          <cell r="A13142" t="str">
            <v>YOC1613901</v>
          </cell>
          <cell r="B13142" t="str">
            <v>Stark S30 29" 39 cm svart</v>
          </cell>
        </row>
        <row r="13143">
          <cell r="A13143" t="str">
            <v>YOC1614301</v>
          </cell>
          <cell r="B13143" t="str">
            <v>Stark S30 29" 43 cm svart</v>
          </cell>
        </row>
        <row r="13144">
          <cell r="A13144" t="str">
            <v>YOC1614301</v>
          </cell>
          <cell r="B13144" t="str">
            <v>Stark S30 29" 43 cm svart</v>
          </cell>
        </row>
        <row r="13145">
          <cell r="A13145" t="str">
            <v>YOC1614301</v>
          </cell>
          <cell r="B13145" t="str">
            <v>Stark S30 29" 43 cm svart</v>
          </cell>
        </row>
        <row r="13146">
          <cell r="A13146" t="str">
            <v>YOC1614801</v>
          </cell>
          <cell r="B13146" t="str">
            <v>Stark S30 29" 48cm svart</v>
          </cell>
        </row>
        <row r="13147">
          <cell r="A13147" t="str">
            <v>YOC1614801</v>
          </cell>
          <cell r="B13147" t="str">
            <v>Stark S30 29" 48cm svart</v>
          </cell>
        </row>
        <row r="13148">
          <cell r="A13148" t="str">
            <v>YOC1614801</v>
          </cell>
          <cell r="B13148" t="str">
            <v>Stark S30 29" 48cm svart</v>
          </cell>
        </row>
        <row r="13149">
          <cell r="A13149" t="str">
            <v>YOC1615301</v>
          </cell>
          <cell r="B13149" t="str">
            <v>Stark S30 29" 53 cm svart</v>
          </cell>
        </row>
        <row r="13150">
          <cell r="A13150" t="str">
            <v>YOC1615301</v>
          </cell>
          <cell r="B13150" t="str">
            <v>Stark S30 29" 53 cm svart</v>
          </cell>
        </row>
        <row r="13151">
          <cell r="A13151" t="str">
            <v>YOC1615301</v>
          </cell>
          <cell r="B13151" t="str">
            <v>Stark S30 29" 53 cm svart</v>
          </cell>
        </row>
        <row r="13152">
          <cell r="A13152" t="str">
            <v>YOC1803901</v>
          </cell>
          <cell r="B13152" t="str">
            <v>Stark S40 29" 39 cm svart</v>
          </cell>
        </row>
        <row r="13153">
          <cell r="A13153" t="str">
            <v>YOC1803901</v>
          </cell>
          <cell r="B13153" t="str">
            <v>Stark S40 29" 39 cm svart</v>
          </cell>
        </row>
        <row r="13154">
          <cell r="A13154" t="str">
            <v>YOC1803901</v>
          </cell>
          <cell r="B13154" t="str">
            <v>Stark S40 29" 39 cm svart</v>
          </cell>
        </row>
        <row r="13155">
          <cell r="A13155" t="str">
            <v>YOC1804301</v>
          </cell>
          <cell r="B13155" t="str">
            <v>Stark S40 29" 43 cm svart</v>
          </cell>
        </row>
        <row r="13156">
          <cell r="A13156" t="str">
            <v>YOC1804301</v>
          </cell>
          <cell r="B13156" t="str">
            <v>Stark S40 29" 43 cm svart</v>
          </cell>
        </row>
        <row r="13157">
          <cell r="A13157" t="str">
            <v>YOC1804301</v>
          </cell>
          <cell r="B13157" t="str">
            <v>Stark S40 29" 43 cm svart</v>
          </cell>
        </row>
        <row r="13158">
          <cell r="A13158" t="str">
            <v>YOC1804801</v>
          </cell>
          <cell r="B13158" t="str">
            <v>Stark S40 29" 48 cm svart</v>
          </cell>
        </row>
        <row r="13159">
          <cell r="A13159" t="str">
            <v>YOC1804801</v>
          </cell>
          <cell r="B13159" t="str">
            <v>Stark S40 29" 48 cm svart</v>
          </cell>
        </row>
        <row r="13160">
          <cell r="A13160" t="str">
            <v>YOC1804801</v>
          </cell>
          <cell r="B13160" t="str">
            <v>Stark S40 29" 48 cm svart</v>
          </cell>
        </row>
        <row r="13161">
          <cell r="A13161" t="str">
            <v>YOC1805301</v>
          </cell>
          <cell r="B13161" t="str">
            <v>Stark S40 29" 53 cm svart</v>
          </cell>
        </row>
        <row r="13162">
          <cell r="A13162" t="str">
            <v>YOC1805301</v>
          </cell>
          <cell r="B13162" t="str">
            <v>Stark S40 29" 53 cm svart</v>
          </cell>
        </row>
        <row r="13163">
          <cell r="A13163" t="str">
            <v>YOC1805301</v>
          </cell>
          <cell r="B13163" t="str">
            <v>Stark S40 29" 53 cm svart</v>
          </cell>
        </row>
        <row r="13164">
          <cell r="A13164" t="str">
            <v>YOC1624301</v>
          </cell>
          <cell r="B13164" t="str">
            <v>Ork O20 29" 43 cm orange</v>
          </cell>
        </row>
        <row r="13165">
          <cell r="A13165" t="str">
            <v>YOC1624301</v>
          </cell>
          <cell r="B13165" t="str">
            <v>Ork O20 29" 43 cm orange</v>
          </cell>
        </row>
        <row r="13166">
          <cell r="A13166" t="str">
            <v>YOC1624301</v>
          </cell>
          <cell r="B13166" t="str">
            <v>Ork O20 29" 43 cm orange</v>
          </cell>
        </row>
        <row r="13167">
          <cell r="A13167" t="str">
            <v>YOC1624801</v>
          </cell>
          <cell r="B13167" t="str">
            <v>Ork O20 29" 48 cm orange</v>
          </cell>
        </row>
        <row r="13168">
          <cell r="A13168" t="str">
            <v>YOC1624801</v>
          </cell>
          <cell r="B13168" t="str">
            <v>Ork O20 29" 48 cm orange</v>
          </cell>
        </row>
        <row r="13169">
          <cell r="A13169" t="str">
            <v>YOC1624801</v>
          </cell>
          <cell r="B13169" t="str">
            <v>Ork O20 29" 48 cm orange</v>
          </cell>
        </row>
        <row r="13170">
          <cell r="A13170" t="str">
            <v>YOC1625301</v>
          </cell>
          <cell r="B13170" t="str">
            <v>Ork O20 29" 53 cm orange</v>
          </cell>
        </row>
        <row r="13171">
          <cell r="A13171" t="str">
            <v>YOC1625301</v>
          </cell>
          <cell r="B13171" t="str">
            <v>Ork O20 29" 53 cm orange</v>
          </cell>
        </row>
        <row r="13172">
          <cell r="A13172" t="str">
            <v>YOC1625301</v>
          </cell>
          <cell r="B13172" t="str">
            <v>Ork O20 29" 53 cm orange</v>
          </cell>
        </row>
        <row r="13173">
          <cell r="A13173" t="str">
            <v>YOC1824301</v>
          </cell>
          <cell r="B13173" t="str">
            <v>Ork O30 29" 43 cm blå</v>
          </cell>
        </row>
        <row r="13174">
          <cell r="A13174" t="str">
            <v>YOC1824301</v>
          </cell>
          <cell r="B13174" t="str">
            <v>Ork O30 29" 43 cm blå</v>
          </cell>
        </row>
        <row r="13175">
          <cell r="A13175" t="str">
            <v>YOC1824301</v>
          </cell>
          <cell r="B13175" t="str">
            <v>Ork O30 29" 43 cm blå</v>
          </cell>
        </row>
        <row r="13176">
          <cell r="A13176" t="str">
            <v>YOC1824801</v>
          </cell>
          <cell r="B13176" t="str">
            <v>Ork O30 29" 48 cm blå</v>
          </cell>
        </row>
        <row r="13177">
          <cell r="A13177" t="str">
            <v>YOC1824801</v>
          </cell>
          <cell r="B13177" t="str">
            <v>Ork O30 29" 48 cm blå</v>
          </cell>
        </row>
        <row r="13178">
          <cell r="A13178" t="str">
            <v>YOC1824801</v>
          </cell>
          <cell r="B13178" t="str">
            <v>Ork O30 29" 48 cm blå</v>
          </cell>
        </row>
        <row r="13179">
          <cell r="A13179" t="str">
            <v>YOC1825301</v>
          </cell>
          <cell r="B13179" t="str">
            <v>Ork O30 29" 53 cm blå</v>
          </cell>
        </row>
        <row r="13180">
          <cell r="A13180" t="str">
            <v>YOC1825301</v>
          </cell>
          <cell r="B13180" t="str">
            <v>Ork O30 29" 53 cm blå</v>
          </cell>
        </row>
        <row r="13181">
          <cell r="A13181" t="str">
            <v>YOC1825301</v>
          </cell>
          <cell r="B13181" t="str">
            <v>Ork O30 29" 53 cm blå</v>
          </cell>
        </row>
        <row r="13182">
          <cell r="A13182" t="str">
            <v>YOC1413801</v>
          </cell>
          <cell r="B13182" t="str">
            <v>Rask R20 29" 38 cm orange</v>
          </cell>
        </row>
        <row r="13183">
          <cell r="A13183" t="str">
            <v>YOC1413801</v>
          </cell>
          <cell r="B13183" t="str">
            <v>Rask R20 29" 38 cm orange</v>
          </cell>
        </row>
        <row r="13184">
          <cell r="A13184" t="str">
            <v>YOC1413801</v>
          </cell>
          <cell r="B13184" t="str">
            <v>Rask R20 29" 38 cm orange</v>
          </cell>
        </row>
        <row r="13185">
          <cell r="A13185" t="str">
            <v>YOC1414301</v>
          </cell>
          <cell r="B13185" t="str">
            <v>Rask R20 29" 43 cam orange</v>
          </cell>
        </row>
        <row r="13186">
          <cell r="A13186" t="str">
            <v>YOC1414301</v>
          </cell>
          <cell r="B13186" t="str">
            <v>Rask R20 29" 43 cam orange</v>
          </cell>
        </row>
        <row r="13187">
          <cell r="A13187" t="str">
            <v>YOC1414301</v>
          </cell>
          <cell r="B13187" t="str">
            <v>Rask R20 29" 43 cam orange</v>
          </cell>
        </row>
        <row r="13188">
          <cell r="A13188" t="str">
            <v>YOC1414801</v>
          </cell>
          <cell r="B13188" t="str">
            <v>Rask R20 29" 48 cm orange</v>
          </cell>
        </row>
        <row r="13189">
          <cell r="A13189" t="str">
            <v>YOC1414801</v>
          </cell>
          <cell r="B13189" t="str">
            <v>Rask R20 29" 48 cm orange</v>
          </cell>
        </row>
        <row r="13190">
          <cell r="A13190" t="str">
            <v>YOC1414801</v>
          </cell>
          <cell r="B13190" t="str">
            <v>Rask R20 29" 48 cm orange</v>
          </cell>
        </row>
        <row r="13191">
          <cell r="A13191" t="str">
            <v>YOC1415301</v>
          </cell>
          <cell r="B13191" t="str">
            <v>Rask R20 29" 53cm</v>
          </cell>
        </row>
        <row r="13192">
          <cell r="A13192" t="str">
            <v>YOC1415301</v>
          </cell>
          <cell r="B13192" t="str">
            <v>Rask R20 29" 53cm</v>
          </cell>
        </row>
        <row r="13193">
          <cell r="A13193" t="str">
            <v>YOC1415301</v>
          </cell>
          <cell r="B13193" t="str">
            <v>Rask R20 29" 53cm</v>
          </cell>
        </row>
        <row r="13194">
          <cell r="A13194" t="str">
            <v>YOC1223801</v>
          </cell>
          <cell r="B13194" t="str">
            <v>Rask R30 29" 38 cm svart</v>
          </cell>
        </row>
        <row r="13195">
          <cell r="A13195" t="str">
            <v>YOC1223801</v>
          </cell>
          <cell r="B13195" t="str">
            <v>Rask R30 29" 38 cm svart</v>
          </cell>
        </row>
        <row r="13196">
          <cell r="A13196" t="str">
            <v>YOC1223801</v>
          </cell>
          <cell r="B13196" t="str">
            <v>Rask R30 29" 38 cm svart</v>
          </cell>
        </row>
        <row r="13197">
          <cell r="A13197" t="str">
            <v>YOC1224301</v>
          </cell>
          <cell r="B13197" t="str">
            <v>Rask R30  29" 43 cm svart</v>
          </cell>
        </row>
        <row r="13198">
          <cell r="A13198" t="str">
            <v>YOC1224301</v>
          </cell>
          <cell r="B13198" t="str">
            <v>Rask R30  29" 43 cm svart</v>
          </cell>
        </row>
        <row r="13199">
          <cell r="A13199" t="str">
            <v>YOC1224301</v>
          </cell>
          <cell r="B13199" t="str">
            <v>Rask R30  29" 43 cm svart</v>
          </cell>
        </row>
        <row r="13200">
          <cell r="A13200" t="str">
            <v>YOC1224801</v>
          </cell>
          <cell r="B13200" t="str">
            <v>Rask R30 29" 48 cm svart</v>
          </cell>
        </row>
        <row r="13201">
          <cell r="A13201" t="str">
            <v>YOC1224801</v>
          </cell>
          <cell r="B13201" t="str">
            <v>Rask R30 29" 48 cm svart</v>
          </cell>
        </row>
        <row r="13202">
          <cell r="A13202" t="str">
            <v>YOC1224801</v>
          </cell>
          <cell r="B13202" t="str">
            <v>Rask R30 29" 48 cm svart</v>
          </cell>
        </row>
        <row r="13203">
          <cell r="A13203" t="str">
            <v>YOC1225301</v>
          </cell>
          <cell r="B13203" t="str">
            <v>Rask R30 20" 53 cm svart</v>
          </cell>
        </row>
        <row r="13204">
          <cell r="A13204" t="str">
            <v>YOC1225301</v>
          </cell>
          <cell r="B13204" t="str">
            <v>Rask R30 20" 53 cm svart</v>
          </cell>
        </row>
        <row r="13205">
          <cell r="A13205" t="str">
            <v>YOC1225301</v>
          </cell>
          <cell r="B13205" t="str">
            <v>Rask R30 20" 53 cm svart</v>
          </cell>
        </row>
        <row r="13206">
          <cell r="A13206" t="str">
            <v>YOC1504301</v>
          </cell>
          <cell r="B13206" t="str">
            <v>Rask R40 29" 43 cm svart</v>
          </cell>
        </row>
        <row r="13207">
          <cell r="A13207" t="str">
            <v>YOC1504301</v>
          </cell>
          <cell r="B13207" t="str">
            <v>Rask R40 29" 43 cm svart</v>
          </cell>
        </row>
        <row r="13208">
          <cell r="A13208" t="str">
            <v>YOC1504301</v>
          </cell>
          <cell r="B13208" t="str">
            <v>Rask R40 29" 43 cm svart</v>
          </cell>
        </row>
        <row r="13209">
          <cell r="A13209" t="str">
            <v>YOC1504801</v>
          </cell>
          <cell r="B13209" t="str">
            <v>Rask R40 29" 48 cm svart</v>
          </cell>
        </row>
        <row r="13210">
          <cell r="A13210" t="str">
            <v>YOC1504801</v>
          </cell>
          <cell r="B13210" t="str">
            <v>Rask R40 29" 48 cm svart</v>
          </cell>
        </row>
        <row r="13211">
          <cell r="A13211" t="str">
            <v>YOC1504801</v>
          </cell>
          <cell r="B13211" t="str">
            <v>Rask R40 29" 48 cm svart</v>
          </cell>
        </row>
        <row r="13212">
          <cell r="A13212" t="str">
            <v>YOC1505301</v>
          </cell>
          <cell r="B13212" t="str">
            <v>Rask R40 29" 53 cm svart</v>
          </cell>
        </row>
        <row r="13213">
          <cell r="A13213" t="str">
            <v>YOC1505301</v>
          </cell>
          <cell r="B13213" t="str">
            <v>Rask R40 29" 53 cm svart</v>
          </cell>
        </row>
        <row r="13214">
          <cell r="A13214" t="str">
            <v>YOC1505301</v>
          </cell>
          <cell r="B13214" t="str">
            <v>Rask R40 29" 53 cm svart</v>
          </cell>
        </row>
        <row r="13215">
          <cell r="A13215" t="str">
            <v>YOC6625101</v>
          </cell>
          <cell r="B13215" t="str">
            <v>Giga 22vxl orange 51 cm</v>
          </cell>
        </row>
        <row r="13216">
          <cell r="A13216" t="str">
            <v>YOC6625101</v>
          </cell>
          <cell r="B13216" t="str">
            <v>Giga 22vxl orange 51 cm</v>
          </cell>
        </row>
        <row r="13217">
          <cell r="A13217" t="str">
            <v>YOC6625101</v>
          </cell>
          <cell r="B13217" t="str">
            <v>Giga 22vxl orange 51 cm</v>
          </cell>
        </row>
        <row r="13218">
          <cell r="A13218" t="str">
            <v>YOC6625401</v>
          </cell>
          <cell r="B13218" t="str">
            <v>Giga 22vxl orange 54 cm</v>
          </cell>
        </row>
        <row r="13219">
          <cell r="A13219" t="str">
            <v>YOC6625401</v>
          </cell>
          <cell r="B13219" t="str">
            <v>Giga 22vxl orange 54 cm</v>
          </cell>
        </row>
        <row r="13220">
          <cell r="A13220" t="str">
            <v>YOC6625401</v>
          </cell>
          <cell r="B13220" t="str">
            <v>Giga 22vxl orange 54 cm</v>
          </cell>
        </row>
        <row r="13221">
          <cell r="A13221" t="str">
            <v>YOC6625701</v>
          </cell>
          <cell r="B13221" t="str">
            <v>Giga 22vxl orange 57 cm</v>
          </cell>
        </row>
        <row r="13222">
          <cell r="A13222" t="str">
            <v>YOC6625701</v>
          </cell>
          <cell r="B13222" t="str">
            <v>Giga 22vxl orange 57 cm</v>
          </cell>
        </row>
        <row r="13223">
          <cell r="A13223" t="str">
            <v>YOC6625701</v>
          </cell>
          <cell r="B13223" t="str">
            <v>Giga 22vxl orange 57 cm</v>
          </cell>
        </row>
        <row r="13224">
          <cell r="A13224" t="str">
            <v>YOC6626001</v>
          </cell>
          <cell r="B13224" t="str">
            <v>Giga 22vxl orange 60 cm</v>
          </cell>
        </row>
        <row r="13225">
          <cell r="A13225" t="str">
            <v>YOC6626001</v>
          </cell>
          <cell r="B13225" t="str">
            <v>Giga 22vxl orange 60 cm</v>
          </cell>
        </row>
        <row r="13226">
          <cell r="A13226" t="str">
            <v>YOC6626001</v>
          </cell>
          <cell r="B13226" t="str">
            <v>Giga 22vxl orange 60 cm</v>
          </cell>
        </row>
        <row r="13227">
          <cell r="A13227" t="str">
            <v>YOC6524801</v>
          </cell>
          <cell r="B13227" t="str">
            <v>Giga disc 22vxl grå 48 cm</v>
          </cell>
        </row>
        <row r="13228">
          <cell r="A13228" t="str">
            <v>YOC6524801</v>
          </cell>
          <cell r="B13228" t="str">
            <v>Giga disc 22vxl grå 48 cm</v>
          </cell>
        </row>
        <row r="13229">
          <cell r="A13229" t="str">
            <v>YOC6524801</v>
          </cell>
          <cell r="B13229" t="str">
            <v>Giga disc 22vxl grå 48 cm</v>
          </cell>
        </row>
        <row r="13230">
          <cell r="A13230" t="str">
            <v>YOC6525201</v>
          </cell>
          <cell r="B13230" t="str">
            <v>Giga disc 22vxl grå 52 cm</v>
          </cell>
        </row>
        <row r="13231">
          <cell r="A13231" t="str">
            <v>YOC6525201</v>
          </cell>
          <cell r="B13231" t="str">
            <v>Giga disc 22vxl grå 52 cm</v>
          </cell>
        </row>
        <row r="13232">
          <cell r="A13232" t="str">
            <v>YOC6525201</v>
          </cell>
          <cell r="B13232" t="str">
            <v>Giga disc 22vxl grå 52 cm</v>
          </cell>
        </row>
        <row r="13233">
          <cell r="A13233" t="str">
            <v>YOC6525601</v>
          </cell>
          <cell r="B13233" t="str">
            <v>Giga disc 22vxl grå 56 cm</v>
          </cell>
        </row>
        <row r="13234">
          <cell r="A13234" t="str">
            <v>YOC6525601</v>
          </cell>
          <cell r="B13234" t="str">
            <v>Giga disc 22vxl grå 56 cm</v>
          </cell>
        </row>
        <row r="13235">
          <cell r="A13235" t="str">
            <v>YOC6525601</v>
          </cell>
          <cell r="B13235" t="str">
            <v>Giga disc 22vxl grå 56 cm</v>
          </cell>
        </row>
        <row r="13236">
          <cell r="A13236" t="str">
            <v>YOC6525801</v>
          </cell>
          <cell r="B13236" t="str">
            <v>Giga disc 22vxl grå 58 cm</v>
          </cell>
        </row>
        <row r="13237">
          <cell r="A13237" t="str">
            <v>YOC6525801</v>
          </cell>
          <cell r="B13237" t="str">
            <v>Giga disc 22vxl grå 58 cm</v>
          </cell>
        </row>
        <row r="13238">
          <cell r="A13238" t="str">
            <v>YOC6525801</v>
          </cell>
          <cell r="B13238" t="str">
            <v>Giga disc 22vxl grå 58 cm</v>
          </cell>
        </row>
        <row r="13239">
          <cell r="A13239" t="str">
            <v>YOC6526101</v>
          </cell>
          <cell r="B13239" t="str">
            <v>Giga disc 22vxl grå 61 cm</v>
          </cell>
        </row>
        <row r="13240">
          <cell r="A13240" t="str">
            <v>YOC6526101</v>
          </cell>
          <cell r="B13240" t="str">
            <v>Giga disc 22vxl grå 61 cm</v>
          </cell>
        </row>
        <row r="13241">
          <cell r="A13241" t="str">
            <v>YOC6526101</v>
          </cell>
          <cell r="B13241" t="str">
            <v>Giga disc 22vxl grå 61 cm</v>
          </cell>
        </row>
        <row r="13242">
          <cell r="A13242" t="str">
            <v>YOC1023801</v>
          </cell>
          <cell r="B13242" t="str">
            <v>Rask R50 29" 38 cm svart</v>
          </cell>
        </row>
        <row r="13243">
          <cell r="A13243" t="str">
            <v>YOC1023801</v>
          </cell>
          <cell r="B13243" t="str">
            <v>Rask R50 29" 38 cm svart</v>
          </cell>
        </row>
        <row r="13244">
          <cell r="A13244" t="str">
            <v>YOC1023801</v>
          </cell>
          <cell r="B13244" t="str">
            <v>Rask R50 29" 38 cm svart</v>
          </cell>
        </row>
        <row r="13245">
          <cell r="A13245" t="str">
            <v>YOC1024301</v>
          </cell>
          <cell r="B13245" t="str">
            <v>Rask R50 29" 43 cm svart</v>
          </cell>
        </row>
        <row r="13246">
          <cell r="A13246" t="str">
            <v>YOC1024301</v>
          </cell>
          <cell r="B13246" t="str">
            <v>Rask R50 29" 43 cm svart</v>
          </cell>
        </row>
        <row r="13247">
          <cell r="A13247" t="str">
            <v>YOC1024301</v>
          </cell>
          <cell r="B13247" t="str">
            <v>Rask R50 29" 43 cm svart</v>
          </cell>
        </row>
        <row r="13248">
          <cell r="A13248" t="str">
            <v>YOC1024801</v>
          </cell>
          <cell r="B13248" t="str">
            <v>Rask R50 29" 48 cm svart</v>
          </cell>
        </row>
        <row r="13249">
          <cell r="A13249" t="str">
            <v>YOC1024801</v>
          </cell>
          <cell r="B13249" t="str">
            <v>Rask R50 29" 48 cm svart</v>
          </cell>
        </row>
        <row r="13250">
          <cell r="A13250" t="str">
            <v>YOC1024801</v>
          </cell>
          <cell r="B13250" t="str">
            <v>Rask R50 29" 48 cm svart</v>
          </cell>
        </row>
        <row r="13251">
          <cell r="A13251" t="str">
            <v>YOC1025301</v>
          </cell>
          <cell r="B13251" t="str">
            <v>Rask R50 29" 53 cm svart</v>
          </cell>
        </row>
        <row r="13252">
          <cell r="A13252" t="str">
            <v>YOC1025301</v>
          </cell>
          <cell r="B13252" t="str">
            <v>Rask R50 29" 53 cm svart</v>
          </cell>
        </row>
        <row r="13253">
          <cell r="A13253" t="str">
            <v>YOC1025301</v>
          </cell>
          <cell r="B13253" t="str">
            <v>Rask R50 29" 53 cm svart</v>
          </cell>
        </row>
        <row r="13254">
          <cell r="A13254" t="str">
            <v>YOC1014801</v>
          </cell>
          <cell r="B13254" t="str">
            <v>Rask R60 29" 48 cm svart</v>
          </cell>
        </row>
        <row r="13255">
          <cell r="A13255" t="str">
            <v>YOC1014801</v>
          </cell>
          <cell r="B13255" t="str">
            <v>Rask R60 29" 48 cm svart</v>
          </cell>
        </row>
        <row r="13256">
          <cell r="A13256" t="str">
            <v>YOC1014801</v>
          </cell>
          <cell r="B13256" t="str">
            <v>Rask R60 29" 48 cm svart</v>
          </cell>
        </row>
        <row r="13257">
          <cell r="A13257" t="str">
            <v>YOC1013801</v>
          </cell>
          <cell r="B13257" t="str">
            <v>Rask R60 29" 38 cm svart</v>
          </cell>
        </row>
        <row r="13258">
          <cell r="A13258" t="str">
            <v>YOC1013801</v>
          </cell>
          <cell r="B13258" t="str">
            <v>Rask R60 29" 38 cm svart</v>
          </cell>
        </row>
        <row r="13259">
          <cell r="A13259" t="str">
            <v>YOC1013801</v>
          </cell>
          <cell r="B13259" t="str">
            <v>Rask R60 29" 38 cm svart</v>
          </cell>
        </row>
        <row r="13260">
          <cell r="A13260" t="str">
            <v>YOC1014301</v>
          </cell>
          <cell r="B13260" t="str">
            <v>Rask R60 29" 43 cm svart</v>
          </cell>
        </row>
        <row r="13261">
          <cell r="A13261" t="str">
            <v>YOC1014301</v>
          </cell>
          <cell r="B13261" t="str">
            <v>Rask R60 29" 43 cm svart</v>
          </cell>
        </row>
        <row r="13262">
          <cell r="A13262" t="str">
            <v>YOC1014301</v>
          </cell>
          <cell r="B13262" t="str">
            <v>Rask R60 29" 43 cm svart</v>
          </cell>
        </row>
        <row r="13263">
          <cell r="A13263" t="str">
            <v>YOC1015301</v>
          </cell>
          <cell r="B13263" t="str">
            <v>Rask R60 29" 53 cm svart</v>
          </cell>
        </row>
        <row r="13264">
          <cell r="A13264" t="str">
            <v>YOC1015301</v>
          </cell>
          <cell r="B13264" t="str">
            <v>Rask R60 29" 53 cm svart</v>
          </cell>
        </row>
        <row r="13265">
          <cell r="A13265" t="str">
            <v>YOC1015301</v>
          </cell>
          <cell r="B13265" t="str">
            <v>Rask R60 29" 53 cm svart</v>
          </cell>
        </row>
        <row r="13266">
          <cell r="A13266" t="str">
            <v>YOC1704301</v>
          </cell>
          <cell r="B13266" t="str">
            <v>Modig M20 29" 43 cm svart</v>
          </cell>
        </row>
        <row r="13267">
          <cell r="A13267" t="str">
            <v>YOC1704301</v>
          </cell>
          <cell r="B13267" t="str">
            <v>Modig M20 29" 43 cm svart</v>
          </cell>
        </row>
        <row r="13268">
          <cell r="A13268" t="str">
            <v>YOC1704301</v>
          </cell>
          <cell r="B13268" t="str">
            <v>Modig M20 29" 43 cm svart</v>
          </cell>
        </row>
        <row r="13269">
          <cell r="A13269" t="str">
            <v>YOC1704801</v>
          </cell>
          <cell r="B13269" t="str">
            <v>Modig M20 29" 48 cm svart</v>
          </cell>
        </row>
        <row r="13270">
          <cell r="A13270" t="str">
            <v>YOC1704801</v>
          </cell>
          <cell r="B13270" t="str">
            <v>Modig M20 29" 48 cm svart</v>
          </cell>
        </row>
        <row r="13271">
          <cell r="A13271" t="str">
            <v>YOC1704801</v>
          </cell>
          <cell r="B13271" t="str">
            <v>Modig M20 29" 48 cm svart</v>
          </cell>
        </row>
        <row r="13272">
          <cell r="A13272" t="str">
            <v>YOC1705301</v>
          </cell>
          <cell r="B13272" t="str">
            <v>Modig M20 29" 53 cm svart</v>
          </cell>
        </row>
        <row r="13273">
          <cell r="A13273" t="str">
            <v>YOC1705301</v>
          </cell>
          <cell r="B13273" t="str">
            <v>Modig M20 29" 53 cm svart</v>
          </cell>
        </row>
        <row r="13274">
          <cell r="A13274" t="str">
            <v>YOC1705301</v>
          </cell>
          <cell r="B13274" t="str">
            <v>Modig M20 29" 53 cm svart</v>
          </cell>
        </row>
        <row r="13275">
          <cell r="A13275" t="str">
            <v>YOC1684301</v>
          </cell>
          <cell r="B13275" t="str">
            <v>Modig M40 29" 43 cm vit</v>
          </cell>
        </row>
        <row r="13276">
          <cell r="A13276" t="str">
            <v>YOC1684301</v>
          </cell>
          <cell r="B13276" t="str">
            <v>Modig M40 29" 43 cm vit</v>
          </cell>
        </row>
        <row r="13277">
          <cell r="A13277" t="str">
            <v>YOC1684301</v>
          </cell>
          <cell r="B13277" t="str">
            <v>Modig M40 29" 43 cm vit</v>
          </cell>
        </row>
        <row r="13278">
          <cell r="A13278" t="str">
            <v>YOC1684801</v>
          </cell>
          <cell r="B13278" t="str">
            <v>Modig M40 29" 48 cm vit</v>
          </cell>
        </row>
        <row r="13279">
          <cell r="A13279" t="str">
            <v>YOC1684801</v>
          </cell>
          <cell r="B13279" t="str">
            <v>Modig M40 29" 48 cm vit</v>
          </cell>
        </row>
        <row r="13280">
          <cell r="A13280" t="str">
            <v>YOC1684801</v>
          </cell>
          <cell r="B13280" t="str">
            <v>Modig M40 29" 48 cm vit</v>
          </cell>
        </row>
        <row r="13281">
          <cell r="A13281" t="str">
            <v>YOC1685301</v>
          </cell>
          <cell r="B13281" t="str">
            <v>Modig M40 29" 53 cm vit</v>
          </cell>
        </row>
        <row r="13282">
          <cell r="A13282" t="str">
            <v>YOC1685301</v>
          </cell>
          <cell r="B13282" t="str">
            <v>Modig M40 29" 53 cm vit</v>
          </cell>
        </row>
        <row r="13283">
          <cell r="A13283" t="str">
            <v>YOC1685301</v>
          </cell>
          <cell r="B13283" t="str">
            <v>Modig M40 29" 53 cm vit</v>
          </cell>
        </row>
        <row r="13284">
          <cell r="A13284" t="str">
            <v>YOC0683801</v>
          </cell>
          <cell r="B13284" t="str">
            <v>Modig M40 27,5" 38 cm vit</v>
          </cell>
        </row>
        <row r="13285">
          <cell r="A13285" t="str">
            <v>YOC0683801</v>
          </cell>
          <cell r="B13285" t="str">
            <v>Modig M40 27,5" 38 cm vit</v>
          </cell>
        </row>
        <row r="13286">
          <cell r="A13286" t="str">
            <v>YOC0683801</v>
          </cell>
          <cell r="B13286" t="str">
            <v>Modig M40 27,5" 38 cm vit</v>
          </cell>
        </row>
        <row r="13287">
          <cell r="A13287" t="str">
            <v>YOC0684301</v>
          </cell>
          <cell r="B13287" t="str">
            <v>Modig M40 27,5" 43 cm vit</v>
          </cell>
        </row>
        <row r="13288">
          <cell r="A13288" t="str">
            <v>YOC0684301</v>
          </cell>
          <cell r="B13288" t="str">
            <v>Modig M40 27,5" 43 cm vit</v>
          </cell>
        </row>
        <row r="13289">
          <cell r="A13289" t="str">
            <v>YOC0684301</v>
          </cell>
          <cell r="B13289" t="str">
            <v>Modig M40 27,5" 43 cm vit</v>
          </cell>
        </row>
        <row r="13290">
          <cell r="A13290" t="str">
            <v>YOC1644301</v>
          </cell>
          <cell r="B13290" t="str">
            <v>Modig M50 29" 43 cm svart</v>
          </cell>
        </row>
        <row r="13291">
          <cell r="A13291" t="str">
            <v>YOC1644301</v>
          </cell>
          <cell r="B13291" t="str">
            <v>Modig M50 29" 43 cm svart</v>
          </cell>
        </row>
        <row r="13292">
          <cell r="A13292" t="str">
            <v>YOC1644301</v>
          </cell>
          <cell r="B13292" t="str">
            <v>Modig M50 29" 43 cm svart</v>
          </cell>
        </row>
        <row r="13293">
          <cell r="A13293" t="str">
            <v>YOC1644801</v>
          </cell>
          <cell r="B13293" t="str">
            <v>Modig M50 29" 48 cm svart</v>
          </cell>
        </row>
        <row r="13294">
          <cell r="A13294" t="str">
            <v>YOC1644801</v>
          </cell>
          <cell r="B13294" t="str">
            <v>Modig M50 29" 48 cm svart</v>
          </cell>
        </row>
        <row r="13295">
          <cell r="A13295" t="str">
            <v>YOC1644801</v>
          </cell>
          <cell r="B13295" t="str">
            <v>Modig M50 29" 48 cm svart</v>
          </cell>
        </row>
        <row r="13296">
          <cell r="A13296" t="str">
            <v>YOC1645301</v>
          </cell>
          <cell r="B13296" t="str">
            <v>Modig M50 29" 53 cm svart</v>
          </cell>
        </row>
        <row r="13297">
          <cell r="A13297" t="str">
            <v>YOC1645301</v>
          </cell>
          <cell r="B13297" t="str">
            <v>Modig M50 29" 53 cm svart</v>
          </cell>
        </row>
        <row r="13298">
          <cell r="A13298" t="str">
            <v>YOC1645301</v>
          </cell>
          <cell r="B13298" t="str">
            <v>Modig M50 29" 53 cm svart</v>
          </cell>
        </row>
        <row r="13299">
          <cell r="A13299" t="str">
            <v>YOC0643801</v>
          </cell>
          <cell r="B13299" t="str">
            <v>Modig M50 27,5" 38 cm svart</v>
          </cell>
        </row>
        <row r="13300">
          <cell r="A13300" t="str">
            <v>YOC0643801</v>
          </cell>
          <cell r="B13300" t="str">
            <v>Modig M50 27,5" 38 cm svart</v>
          </cell>
        </row>
        <row r="13301">
          <cell r="A13301" t="str">
            <v>YOC0643801</v>
          </cell>
          <cell r="B13301" t="str">
            <v>Modig M50 27,5" 38 cm svart</v>
          </cell>
        </row>
        <row r="13302">
          <cell r="A13302" t="str">
            <v>YOC0644301</v>
          </cell>
          <cell r="B13302" t="str">
            <v>Modig M50 27,5" 43 cm svart</v>
          </cell>
        </row>
        <row r="13303">
          <cell r="A13303" t="str">
            <v>YOC0644301</v>
          </cell>
          <cell r="B13303" t="str">
            <v>Modig M50 27,5" 43 cm svart</v>
          </cell>
        </row>
        <row r="13304">
          <cell r="A13304" t="str">
            <v>YOC0644301</v>
          </cell>
          <cell r="B13304" t="str">
            <v>Modig M50 27,5" 43 cm svart</v>
          </cell>
        </row>
        <row r="13305">
          <cell r="A13305" t="str">
            <v>YOC1444801</v>
          </cell>
          <cell r="B13305" t="str">
            <v>Modig M60 26" 48 cm blå</v>
          </cell>
        </row>
        <row r="13306">
          <cell r="A13306" t="str">
            <v>YOC1444801</v>
          </cell>
          <cell r="B13306" t="str">
            <v>Modig M60 26" 48 cm blå</v>
          </cell>
        </row>
        <row r="13307">
          <cell r="A13307" t="str">
            <v>YOC1444801</v>
          </cell>
          <cell r="B13307" t="str">
            <v>Modig M60 26" 48 cm blå</v>
          </cell>
        </row>
        <row r="13308">
          <cell r="A13308" t="str">
            <v>YOC1443301</v>
          </cell>
          <cell r="B13308" t="str">
            <v>Modig M60 26" 33 cm blå</v>
          </cell>
        </row>
        <row r="13309">
          <cell r="A13309" t="str">
            <v>YOC1443301</v>
          </cell>
          <cell r="B13309" t="str">
            <v>Modig M60 26" 33 cm blå</v>
          </cell>
        </row>
        <row r="13310">
          <cell r="A13310" t="str">
            <v>YOC1443301</v>
          </cell>
          <cell r="B13310" t="str">
            <v>Modig M60 26" 33 cm blå</v>
          </cell>
        </row>
        <row r="13311">
          <cell r="A13311" t="str">
            <v>YOC1443801</v>
          </cell>
          <cell r="B13311" t="str">
            <v>Modig M60 26" 38 cm blå</v>
          </cell>
        </row>
        <row r="13312">
          <cell r="A13312" t="str">
            <v>YOC1443801</v>
          </cell>
          <cell r="B13312" t="str">
            <v>Modig M60 26" 38 cm blå</v>
          </cell>
        </row>
        <row r="13313">
          <cell r="A13313" t="str">
            <v>YOC1443801</v>
          </cell>
          <cell r="B13313" t="str">
            <v>Modig M60 26" 38 cm blå</v>
          </cell>
        </row>
        <row r="13314">
          <cell r="A13314" t="str">
            <v>YOC1444301</v>
          </cell>
          <cell r="B13314" t="str">
            <v>Modig M60 26" 43 cm blå</v>
          </cell>
        </row>
        <row r="13315">
          <cell r="A13315" t="str">
            <v>YOC1444301</v>
          </cell>
          <cell r="B13315" t="str">
            <v>Modig M60 26" 43 cm blå</v>
          </cell>
        </row>
        <row r="13316">
          <cell r="A13316" t="str">
            <v>YOC1444301</v>
          </cell>
          <cell r="B13316" t="str">
            <v>Modig M60 26" 43 cm blå</v>
          </cell>
        </row>
        <row r="13317">
          <cell r="A13317" t="str">
            <v>YOC1543801</v>
          </cell>
          <cell r="B13317" t="str">
            <v>Modig M70 26" 38 cm röd</v>
          </cell>
        </row>
        <row r="13318">
          <cell r="A13318" t="str">
            <v>YOC1543801</v>
          </cell>
          <cell r="B13318" t="str">
            <v>Modig M70 26" 38 cm röd</v>
          </cell>
        </row>
        <row r="13319">
          <cell r="A13319" t="str">
            <v>YOC1543801</v>
          </cell>
          <cell r="B13319" t="str">
            <v>Modig M70 26" 38 cm röd</v>
          </cell>
        </row>
        <row r="13320">
          <cell r="A13320" t="str">
            <v>YOC1544301</v>
          </cell>
          <cell r="B13320" t="str">
            <v>Modig M70 26" 43 cm röd</v>
          </cell>
        </row>
        <row r="13321">
          <cell r="A13321" t="str">
            <v>YOC1544301</v>
          </cell>
          <cell r="B13321" t="str">
            <v>Modig M70 26" 43 cm röd</v>
          </cell>
        </row>
        <row r="13322">
          <cell r="A13322" t="str">
            <v>YOC1544301</v>
          </cell>
          <cell r="B13322" t="str">
            <v>Modig M70 26" 43 cm röd</v>
          </cell>
        </row>
        <row r="13323">
          <cell r="A13323" t="str">
            <v>YOC1544801</v>
          </cell>
          <cell r="B13323" t="str">
            <v>Modig M70 26" 48 cm röd</v>
          </cell>
        </row>
        <row r="13324">
          <cell r="A13324" t="str">
            <v>YOC1544801</v>
          </cell>
          <cell r="B13324" t="str">
            <v>Modig M70 26" 48 cm röd</v>
          </cell>
        </row>
        <row r="13325">
          <cell r="A13325" t="str">
            <v>YOC1544801</v>
          </cell>
          <cell r="B13325" t="str">
            <v>Modig M70 26" 48 cm röd</v>
          </cell>
        </row>
        <row r="13326">
          <cell r="A13326" t="str">
            <v>YOC6824901</v>
          </cell>
          <cell r="B13326" t="str">
            <v>Deca 22vxl svart 49 cm</v>
          </cell>
        </row>
        <row r="13327">
          <cell r="A13327" t="str">
            <v>YOC6824901</v>
          </cell>
          <cell r="B13327" t="str">
            <v>Deca 22vxl svart 49 cm</v>
          </cell>
        </row>
        <row r="13328">
          <cell r="A13328" t="str">
            <v>YOC6824901</v>
          </cell>
          <cell r="B13328" t="str">
            <v>Deca 22vxl svart 49 cm</v>
          </cell>
        </row>
        <row r="13329">
          <cell r="A13329" t="str">
            <v>YOC6825201</v>
          </cell>
          <cell r="B13329" t="str">
            <v>Deca 22vxl svart 52 cm</v>
          </cell>
        </row>
        <row r="13330">
          <cell r="A13330" t="str">
            <v>YOC6825201</v>
          </cell>
          <cell r="B13330" t="str">
            <v>Deca 22vxl svart 52 cm</v>
          </cell>
        </row>
        <row r="13331">
          <cell r="A13331" t="str">
            <v>YOC6825201</v>
          </cell>
          <cell r="B13331" t="str">
            <v>Deca 22vxl svart 52 cm</v>
          </cell>
        </row>
        <row r="13332">
          <cell r="A13332" t="str">
            <v>YOC6825501</v>
          </cell>
          <cell r="B13332" t="str">
            <v>Deca 22vxl svart 55 cm</v>
          </cell>
        </row>
        <row r="13333">
          <cell r="A13333" t="str">
            <v>YOC6825501</v>
          </cell>
          <cell r="B13333" t="str">
            <v>Deca 22vxl svart 55 cm</v>
          </cell>
        </row>
        <row r="13334">
          <cell r="A13334" t="str">
            <v>YOC6825501</v>
          </cell>
          <cell r="B13334" t="str">
            <v>Deca 22vxl svart 55 cm</v>
          </cell>
        </row>
        <row r="13335">
          <cell r="A13335" t="str">
            <v>YOC6825801</v>
          </cell>
          <cell r="B13335" t="str">
            <v>Deca 22vxl svart 58 cm</v>
          </cell>
        </row>
        <row r="13336">
          <cell r="A13336" t="str">
            <v>YOC6825801</v>
          </cell>
          <cell r="B13336" t="str">
            <v>Deca 22vxl svart 58 cm</v>
          </cell>
        </row>
        <row r="13337">
          <cell r="A13337" t="str">
            <v>YOC6825801</v>
          </cell>
          <cell r="B13337" t="str">
            <v>Deca 22vxl svart 58 cm</v>
          </cell>
        </row>
        <row r="13338">
          <cell r="A13338" t="str">
            <v>YOC6826101</v>
          </cell>
          <cell r="B13338" t="str">
            <v>Deca 22vxl svart 61 cm</v>
          </cell>
        </row>
        <row r="13339">
          <cell r="A13339" t="str">
            <v>YOC6826101</v>
          </cell>
          <cell r="B13339" t="str">
            <v>Deca 22vxl svart 61 cm</v>
          </cell>
        </row>
        <row r="13340">
          <cell r="A13340" t="str">
            <v>YOC6826101</v>
          </cell>
          <cell r="B13340" t="str">
            <v>Deca 22vxl svart 61 cm</v>
          </cell>
        </row>
        <row r="13341">
          <cell r="A13341" t="str">
            <v>YOM4733301</v>
          </cell>
          <cell r="B13341" t="str">
            <v>Lill Karin 3vxl 20" lila korg</v>
          </cell>
        </row>
        <row r="13342">
          <cell r="A13342" t="str">
            <v>YOM4733301</v>
          </cell>
          <cell r="B13342" t="str">
            <v>Lill Karin 3vxl 20" lila korg</v>
          </cell>
        </row>
        <row r="13343">
          <cell r="A13343" t="str">
            <v>YOM4733301</v>
          </cell>
          <cell r="B13343" t="str">
            <v>Lill Karin 3vxl 20" lila korg</v>
          </cell>
        </row>
        <row r="13344">
          <cell r="A13344" t="str">
            <v>YOM4933801</v>
          </cell>
          <cell r="B13344" t="str">
            <v>Lill Karin 3vxl rosalila 24"</v>
          </cell>
        </row>
        <row r="13345">
          <cell r="A13345" t="str">
            <v>YOM4933801</v>
          </cell>
          <cell r="B13345" t="str">
            <v>Lill Karin 3vxl rosalila 24"</v>
          </cell>
        </row>
        <row r="13346">
          <cell r="A13346" t="str">
            <v>YOM4933801</v>
          </cell>
          <cell r="B13346" t="str">
            <v>Lill Karin 3vxl rosalila 24"</v>
          </cell>
        </row>
        <row r="13347">
          <cell r="A13347" t="str">
            <v>YOM4933802</v>
          </cell>
          <cell r="B13347" t="str">
            <v>Lill Karin 3vxl petrol 24"</v>
          </cell>
        </row>
        <row r="13348">
          <cell r="A13348" t="str">
            <v>YOM4933802</v>
          </cell>
          <cell r="B13348" t="str">
            <v>Lill Karin 3vxl petrol 24"</v>
          </cell>
        </row>
        <row r="13349">
          <cell r="A13349" t="str">
            <v>YOM4933802</v>
          </cell>
          <cell r="B13349" t="str">
            <v>Lill Karin 3vxl petrol 24"</v>
          </cell>
        </row>
        <row r="13350">
          <cell r="A13350" t="str">
            <v>YOM4702601</v>
          </cell>
          <cell r="B13350" t="str">
            <v>Lill Karin 0vxl 16" lila korg</v>
          </cell>
        </row>
        <row r="13351">
          <cell r="A13351" t="str">
            <v>YOM4702601</v>
          </cell>
          <cell r="B13351" t="str">
            <v>Lill Karin 0vxl 16" lila korg</v>
          </cell>
        </row>
        <row r="13352">
          <cell r="A13352" t="str">
            <v>YOM4702601</v>
          </cell>
          <cell r="B13352" t="str">
            <v>Lill Karin 0vxl 16" lila korg</v>
          </cell>
        </row>
        <row r="13353">
          <cell r="A13353" t="str">
            <v>YOC4302602</v>
          </cell>
          <cell r="B13353" t="str">
            <v>Svava 0vxl 16" lila 26 cm</v>
          </cell>
        </row>
        <row r="13354">
          <cell r="A13354" t="str">
            <v>YOC4302602</v>
          </cell>
          <cell r="B13354" t="str">
            <v>Svava 0vxl 16" lila 26 cm</v>
          </cell>
        </row>
        <row r="13355">
          <cell r="A13355" t="str">
            <v>YOC4302602</v>
          </cell>
          <cell r="B13355" t="str">
            <v>Svava 0vxl 16" lila 26 cm</v>
          </cell>
        </row>
        <row r="13356">
          <cell r="A13356" t="str">
            <v>YOC1003301</v>
          </cell>
          <cell r="B13356" t="str">
            <v>Rask R90 26" 33 cm orange</v>
          </cell>
        </row>
        <row r="13357">
          <cell r="A13357" t="str">
            <v>YOC1003301</v>
          </cell>
          <cell r="B13357" t="str">
            <v>Rask R90 26" 33 cm orange</v>
          </cell>
        </row>
        <row r="13358">
          <cell r="A13358" t="str">
            <v>YOC1003301</v>
          </cell>
          <cell r="B13358" t="str">
            <v>Rask R90 26" 33 cm orange</v>
          </cell>
        </row>
        <row r="13359">
          <cell r="A13359" t="str">
            <v>YOC6C45201</v>
          </cell>
          <cell r="B13359" t="str">
            <v>Zepto 18vxl silver 52 cm</v>
          </cell>
        </row>
        <row r="13360">
          <cell r="A13360" t="str">
            <v>YOC6C45201</v>
          </cell>
          <cell r="B13360" t="str">
            <v>Zepto 18vxl silver 52 cm</v>
          </cell>
        </row>
        <row r="13361">
          <cell r="A13361" t="str">
            <v>YOC6C45201</v>
          </cell>
          <cell r="B13361" t="str">
            <v>Zepto 18vxl silver 52 cm</v>
          </cell>
        </row>
        <row r="13362">
          <cell r="A13362" t="str">
            <v>YOS2335101</v>
          </cell>
          <cell r="B13362" t="str">
            <v>Mariedal 3-sp cerise matt</v>
          </cell>
        </row>
        <row r="13363">
          <cell r="A13363" t="str">
            <v>YOS2335101</v>
          </cell>
          <cell r="B13363" t="str">
            <v>Mariedal 3-sp cerise matt</v>
          </cell>
        </row>
        <row r="13364">
          <cell r="A13364" t="str">
            <v>YOS2335101</v>
          </cell>
          <cell r="B13364" t="str">
            <v>Mariedal 3-sp cerise matt</v>
          </cell>
        </row>
        <row r="13365">
          <cell r="A13365" t="str">
            <v>YOC6C44801</v>
          </cell>
          <cell r="B13365" t="str">
            <v>Zepto 18vxl silver 48 cm</v>
          </cell>
        </row>
        <row r="13366">
          <cell r="A13366" t="str">
            <v>YOC6C44801</v>
          </cell>
          <cell r="B13366" t="str">
            <v>Zepto 18vxl silver 48 cm</v>
          </cell>
        </row>
        <row r="13367">
          <cell r="A13367" t="str">
            <v>YOC6C44801</v>
          </cell>
          <cell r="B13367" t="str">
            <v>Zepto 18vxl silver 48 cm</v>
          </cell>
        </row>
        <row r="13368">
          <cell r="A13368" t="str">
            <v>YOC6C45601</v>
          </cell>
          <cell r="B13368" t="str">
            <v>Zepto 18vxl silver 56 cm</v>
          </cell>
        </row>
        <row r="13369">
          <cell r="A13369" t="str">
            <v>YOC6C45601</v>
          </cell>
          <cell r="B13369" t="str">
            <v>Zepto 18vxl silver 56 cm</v>
          </cell>
        </row>
        <row r="13370">
          <cell r="A13370" t="str">
            <v>YOC6C45601</v>
          </cell>
          <cell r="B13370" t="str">
            <v>Zepto 18vxl silver 56 cm</v>
          </cell>
        </row>
        <row r="13371">
          <cell r="A13371" t="str">
            <v>YOC6C46001</v>
          </cell>
          <cell r="B13371" t="str">
            <v>Zepto 18vxl silver 60 cm</v>
          </cell>
        </row>
        <row r="13372">
          <cell r="A13372" t="str">
            <v>YOC6C46001</v>
          </cell>
          <cell r="B13372" t="str">
            <v>Zepto 18vxl silver 60 cm</v>
          </cell>
        </row>
        <row r="13373">
          <cell r="A13373" t="str">
            <v>YOC6C46001</v>
          </cell>
          <cell r="B13373" t="str">
            <v>Zepto 18vxl silver 60 cm</v>
          </cell>
        </row>
        <row r="13374">
          <cell r="A13374" t="str">
            <v>YEM2935131</v>
          </cell>
          <cell r="B13374" t="str">
            <v>e-Karin 3vxl brun 51 cm</v>
          </cell>
        </row>
        <row r="13375">
          <cell r="A13375" t="str">
            <v>YEM2935131</v>
          </cell>
          <cell r="B13375" t="str">
            <v>e-Karin 3vxl brun 51 cm</v>
          </cell>
        </row>
        <row r="13376">
          <cell r="A13376" t="str">
            <v>YEM2935131</v>
          </cell>
          <cell r="B13376" t="str">
            <v>e-Karin 3vxl brun 51 cm</v>
          </cell>
        </row>
        <row r="13377">
          <cell r="A13377" t="str">
            <v>YEC9775535</v>
          </cell>
          <cell r="B13377" t="str">
            <v>Elora 7vxl 55cm grå 2019</v>
          </cell>
        </row>
        <row r="13378">
          <cell r="A13378" t="str">
            <v>YEC9775535</v>
          </cell>
          <cell r="B13378" t="str">
            <v>Elora 7vxl 55cm grå 2019</v>
          </cell>
        </row>
        <row r="13379">
          <cell r="A13379" t="str">
            <v>YEC9775535</v>
          </cell>
          <cell r="B13379" t="str">
            <v>Elora 7vxl 55cm grå 2019</v>
          </cell>
        </row>
        <row r="13380">
          <cell r="A13380" t="str">
            <v>YEC9375153</v>
          </cell>
          <cell r="B13380" t="str">
            <v>Elina 7vx 51cm brun blank 2019</v>
          </cell>
        </row>
        <row r="13381">
          <cell r="A13381" t="str">
            <v>YEC9375153</v>
          </cell>
          <cell r="B13381" t="str">
            <v>Elina 7vx 51cm brun blank 2019</v>
          </cell>
        </row>
        <row r="13382">
          <cell r="A13382" t="str">
            <v>YEC9375153</v>
          </cell>
          <cell r="B13382" t="str">
            <v>Elina 7vx 51cm brun blank 2019</v>
          </cell>
        </row>
        <row r="13383">
          <cell r="A13383" t="str">
            <v>YOC0643301</v>
          </cell>
          <cell r="B13383" t="str">
            <v>Modig M50 27,5" 33 cm svart</v>
          </cell>
        </row>
        <row r="13384">
          <cell r="A13384" t="str">
            <v>YOC0643301</v>
          </cell>
          <cell r="B13384" t="str">
            <v>Modig M50 27,5" 33 cm svart</v>
          </cell>
        </row>
        <row r="13385">
          <cell r="A13385" t="str">
            <v>YOC0643301</v>
          </cell>
          <cell r="B13385" t="str">
            <v>Modig M50 27,5" 33 cm svart</v>
          </cell>
        </row>
        <row r="13386">
          <cell r="A13386" t="str">
            <v>YEC9335144</v>
          </cell>
          <cell r="B13386" t="str">
            <v>Ella 3vxl 51 cm svart 2019</v>
          </cell>
        </row>
        <row r="13387">
          <cell r="A13387" t="str">
            <v>YEC9335144</v>
          </cell>
          <cell r="B13387" t="str">
            <v>Ella 3vxl 51 cm svart 2019</v>
          </cell>
        </row>
        <row r="13388">
          <cell r="A13388" t="str">
            <v>YEC9335144</v>
          </cell>
          <cell r="B13388" t="str">
            <v>Ella 3vxl 51 cm svart 2019</v>
          </cell>
        </row>
        <row r="13389">
          <cell r="A13389" t="str">
            <v>YEC9335145</v>
          </cell>
          <cell r="B13389" t="str">
            <v>Ella 3vxl 51 cm röd 2019</v>
          </cell>
        </row>
        <row r="13390">
          <cell r="A13390" t="str">
            <v>YEC9335145</v>
          </cell>
          <cell r="B13390" t="str">
            <v>Ella 3vxl 51 cm röd 2019</v>
          </cell>
        </row>
        <row r="13391">
          <cell r="A13391" t="str">
            <v>YEC9335145</v>
          </cell>
          <cell r="B13391" t="str">
            <v>Ella 3vxl 51 cm röd 2019</v>
          </cell>
        </row>
        <row r="13392">
          <cell r="A13392" t="str">
            <v>YEC9335544</v>
          </cell>
          <cell r="B13392" t="str">
            <v>Ella 3vxl 55 cm svart 2019</v>
          </cell>
        </row>
        <row r="13393">
          <cell r="A13393" t="str">
            <v>YEC9335544</v>
          </cell>
          <cell r="B13393" t="str">
            <v>Ella 3vxl 55 cm svart 2019</v>
          </cell>
        </row>
        <row r="13394">
          <cell r="A13394" t="str">
            <v>YEC9335544</v>
          </cell>
          <cell r="B13394" t="str">
            <v>Ella 3vxl 55 cm svart 2019</v>
          </cell>
        </row>
        <row r="13395">
          <cell r="A13395" t="str">
            <v>YEC9875135</v>
          </cell>
          <cell r="B13395" t="str">
            <v>Elwin 7vxl 51cm svart 2019</v>
          </cell>
        </row>
        <row r="13396">
          <cell r="A13396" t="str">
            <v>YEC9875135</v>
          </cell>
          <cell r="B13396" t="str">
            <v>Elwin 7vxl 51cm svart 2019</v>
          </cell>
        </row>
        <row r="13397">
          <cell r="A13397" t="str">
            <v>YEC9875135</v>
          </cell>
          <cell r="B13397" t="str">
            <v>Elwin 7vxl 51cm svart 2019</v>
          </cell>
        </row>
        <row r="13398">
          <cell r="A13398" t="str">
            <v>YEC9875535</v>
          </cell>
          <cell r="B13398" t="str">
            <v>Elwin 7vxl 55cm svart 2019</v>
          </cell>
        </row>
        <row r="13399">
          <cell r="A13399" t="str">
            <v>YEC9875535</v>
          </cell>
          <cell r="B13399" t="str">
            <v>Elwin 7vxl 55cm svart 2019</v>
          </cell>
        </row>
        <row r="13400">
          <cell r="A13400" t="str">
            <v>YEC9875535</v>
          </cell>
          <cell r="B13400" t="str">
            <v>Elwin 7vxl 55cm svart 2019</v>
          </cell>
        </row>
        <row r="13401">
          <cell r="A13401" t="str">
            <v>YEC9875935</v>
          </cell>
          <cell r="B13401" t="str">
            <v>Elwin 7vxl 59cm svart 2019</v>
          </cell>
        </row>
        <row r="13402">
          <cell r="A13402" t="str">
            <v>YEC9875935</v>
          </cell>
          <cell r="B13402" t="str">
            <v>Elwin 7vxl 59cm svart 2019</v>
          </cell>
        </row>
        <row r="13403">
          <cell r="A13403" t="str">
            <v>YEC9875935</v>
          </cell>
          <cell r="B13403" t="str">
            <v>Elwin 7vxl 59cm svart 2019</v>
          </cell>
        </row>
        <row r="13404">
          <cell r="A13404" t="str">
            <v>YEM2975531</v>
          </cell>
          <cell r="B13404" t="str">
            <v>e-Nytan 7vxl blå matt 55 2019</v>
          </cell>
        </row>
        <row r="13405">
          <cell r="A13405" t="str">
            <v>YEM2975531</v>
          </cell>
          <cell r="B13405" t="str">
            <v>e-Nytan 7vxl blå matt 55 2019</v>
          </cell>
        </row>
        <row r="13406">
          <cell r="A13406" t="str">
            <v>YEM2975531</v>
          </cell>
          <cell r="B13406" t="str">
            <v>e-Nytan 7vxl blå matt 55 2019</v>
          </cell>
        </row>
        <row r="13407">
          <cell r="A13407" t="str">
            <v>YOC1543301</v>
          </cell>
          <cell r="B13407" t="str">
            <v>Modig M70 26" 33 cm röd</v>
          </cell>
        </row>
        <row r="13408">
          <cell r="A13408" t="str">
            <v>YOC1543301</v>
          </cell>
          <cell r="B13408" t="str">
            <v>Modig M70 26" 33 cm röd</v>
          </cell>
        </row>
        <row r="13409">
          <cell r="A13409" t="str">
            <v>YOC1543301</v>
          </cell>
          <cell r="B13409" t="str">
            <v>Modig M70 26" 33 cm röd</v>
          </cell>
        </row>
        <row r="13410">
          <cell r="A13410" t="str">
            <v>YEC7204831</v>
          </cell>
          <cell r="B13410" t="str">
            <v>Elston 10vxl 48cm mörkgrå 2019</v>
          </cell>
        </row>
        <row r="13411">
          <cell r="A13411" t="str">
            <v>YEC7204831</v>
          </cell>
          <cell r="B13411" t="str">
            <v>Elston 10vxl 48cm mörkgrå 2019</v>
          </cell>
        </row>
        <row r="13412">
          <cell r="A13412" t="str">
            <v>YEC7204831</v>
          </cell>
          <cell r="B13412" t="str">
            <v>Elston 10vxl 48cm mörkgrå 2019</v>
          </cell>
        </row>
        <row r="13413">
          <cell r="A13413" t="str">
            <v>YEC7205331</v>
          </cell>
          <cell r="B13413" t="str">
            <v>Elston 10vxl 53cm mörkgrå 2019</v>
          </cell>
        </row>
        <row r="13414">
          <cell r="A13414" t="str">
            <v>YEC7205331</v>
          </cell>
          <cell r="B13414" t="str">
            <v>Elston 10vxl 53cm mörkgrå 2019</v>
          </cell>
        </row>
        <row r="13415">
          <cell r="A13415" t="str">
            <v>YEC7205331</v>
          </cell>
          <cell r="B13415" t="str">
            <v>Elston 10vxl 53cm mörkgrå 2019</v>
          </cell>
        </row>
        <row r="13416">
          <cell r="A13416" t="str">
            <v>YEC7304831</v>
          </cell>
          <cell r="B13416" t="str">
            <v>Elisia 10vxl 48cm mörkgrå 2019</v>
          </cell>
        </row>
        <row r="13417">
          <cell r="A13417" t="str">
            <v>YEC7304831</v>
          </cell>
          <cell r="B13417" t="str">
            <v>Elisia 10vxl 48cm mörkgrå 2019</v>
          </cell>
        </row>
        <row r="13418">
          <cell r="A13418" t="str">
            <v>YEC7304831</v>
          </cell>
          <cell r="B13418" t="str">
            <v>Elisia 10vxl 48cm mörkgrå 2019</v>
          </cell>
        </row>
        <row r="13419">
          <cell r="A13419" t="str">
            <v>YEC9385133</v>
          </cell>
          <cell r="B13419" t="str">
            <v>Elsa 8vxl 51 cm röd</v>
          </cell>
        </row>
        <row r="13420">
          <cell r="A13420" t="str">
            <v>YEC9385133</v>
          </cell>
          <cell r="B13420" t="str">
            <v>Elsa 8vxl 51 cm röd</v>
          </cell>
        </row>
        <row r="13421">
          <cell r="A13421" t="str">
            <v>YEC9385133</v>
          </cell>
          <cell r="B13421" t="str">
            <v>Elsa 8vxl 51 cm röd</v>
          </cell>
        </row>
        <row r="13422">
          <cell r="A13422" t="str">
            <v>YEC9375154</v>
          </cell>
          <cell r="B13422" t="str">
            <v>Elina 7vxl 51cm ljusblå 2019</v>
          </cell>
        </row>
        <row r="13423">
          <cell r="A13423" t="str">
            <v>YEC9375154</v>
          </cell>
          <cell r="B13423" t="str">
            <v>Elina 7vxl 51cm ljusblå 2019</v>
          </cell>
        </row>
        <row r="13424">
          <cell r="A13424" t="str">
            <v>YEC9375154</v>
          </cell>
          <cell r="B13424" t="str">
            <v>Elina 7vxl 51cm ljusblå 2019</v>
          </cell>
        </row>
        <row r="13425">
          <cell r="A13425" t="str">
            <v>YOC1684302</v>
          </cell>
          <cell r="B13425" t="str">
            <v>Modig M40 29" 43 cm blå</v>
          </cell>
        </row>
        <row r="13426">
          <cell r="A13426" t="str">
            <v>YOC1684302</v>
          </cell>
          <cell r="B13426" t="str">
            <v>Modig M40 29" 43 cm blå</v>
          </cell>
        </row>
        <row r="13427">
          <cell r="A13427" t="str">
            <v>YOC1684302</v>
          </cell>
          <cell r="B13427" t="str">
            <v>Modig M40 29" 43 cm blå</v>
          </cell>
        </row>
        <row r="13428">
          <cell r="A13428" t="str">
            <v>YOC1684802</v>
          </cell>
          <cell r="B13428" t="str">
            <v>Modig M40 29" 48 cm blå</v>
          </cell>
        </row>
        <row r="13429">
          <cell r="A13429" t="str">
            <v>YOC1684802</v>
          </cell>
          <cell r="B13429" t="str">
            <v>Modig M40 29" 48 cm blå</v>
          </cell>
        </row>
        <row r="13430">
          <cell r="A13430" t="str">
            <v>YOC1684802</v>
          </cell>
          <cell r="B13430" t="str">
            <v>Modig M40 29" 48 cm blå</v>
          </cell>
        </row>
        <row r="13431">
          <cell r="A13431" t="str">
            <v>YOC1685302</v>
          </cell>
          <cell r="B13431" t="str">
            <v>Modig M40 29" 53 cm blå</v>
          </cell>
        </row>
        <row r="13432">
          <cell r="A13432" t="str">
            <v>YOC1685302</v>
          </cell>
          <cell r="B13432" t="str">
            <v>Modig M40 29" 53 cm blå</v>
          </cell>
        </row>
        <row r="13433">
          <cell r="A13433" t="str">
            <v>YOC1685302</v>
          </cell>
          <cell r="B13433" t="str">
            <v>Modig M40 29" 53 cm blå</v>
          </cell>
        </row>
        <row r="13434">
          <cell r="A13434" t="str">
            <v>YOC0683802</v>
          </cell>
          <cell r="B13434" t="str">
            <v>Modig M40 27,5" 38 cm blå</v>
          </cell>
        </row>
        <row r="13435">
          <cell r="A13435" t="str">
            <v>YOC0683802</v>
          </cell>
          <cell r="B13435" t="str">
            <v>Modig M40 27,5" 38 cm blå</v>
          </cell>
        </row>
        <row r="13436">
          <cell r="A13436" t="str">
            <v>YOC0683802</v>
          </cell>
          <cell r="B13436" t="str">
            <v>Modig M40 27,5" 38 cm blå</v>
          </cell>
        </row>
        <row r="13437">
          <cell r="A13437" t="str">
            <v>YOC0684302</v>
          </cell>
          <cell r="B13437" t="str">
            <v>Modig M40 27,5" 43 cm blå</v>
          </cell>
        </row>
        <row r="13438">
          <cell r="A13438" t="str">
            <v>YOC0684302</v>
          </cell>
          <cell r="B13438" t="str">
            <v>Modig M40 27,5" 43 cm blå</v>
          </cell>
        </row>
        <row r="13439">
          <cell r="A13439" t="str">
            <v>YOC0684302</v>
          </cell>
          <cell r="B13439" t="str">
            <v>Modig M40 27,5" 43 cm blå</v>
          </cell>
        </row>
        <row r="13440">
          <cell r="A13440" t="str">
            <v>YEM8175131</v>
          </cell>
          <cell r="B13440" t="str">
            <v>e-Emma 7vxl svart 51cm 2019</v>
          </cell>
        </row>
        <row r="13441">
          <cell r="A13441" t="str">
            <v>YEM8175131</v>
          </cell>
          <cell r="B13441" t="str">
            <v>e-Emma 7vxl svart 51cm 2019</v>
          </cell>
        </row>
        <row r="13442">
          <cell r="A13442" t="str">
            <v>YEM8175131</v>
          </cell>
          <cell r="B13442" t="str">
            <v>e-Emma 7vxl svart 51cm 2019</v>
          </cell>
        </row>
        <row r="13443">
          <cell r="A13443" t="str">
            <v>YEM2175131</v>
          </cell>
          <cell r="B13443" t="str">
            <v>e-Karin 7vxl brun 51cm 2019</v>
          </cell>
        </row>
        <row r="13444">
          <cell r="A13444" t="str">
            <v>YEM2175131</v>
          </cell>
          <cell r="B13444" t="str">
            <v>e-Karin 7vxl brun 51cm 2019</v>
          </cell>
        </row>
        <row r="13445">
          <cell r="A13445" t="str">
            <v>YEM2175131</v>
          </cell>
          <cell r="B13445" t="str">
            <v>e-Karin 7vxl brun 51cm 2019</v>
          </cell>
        </row>
        <row r="13446">
          <cell r="A13446" t="str">
            <v>YEC5594531</v>
          </cell>
          <cell r="B13446" t="str">
            <v>Max Cargo 9vxl matt svart</v>
          </cell>
        </row>
        <row r="13447">
          <cell r="A13447" t="str">
            <v>YEC5594531</v>
          </cell>
          <cell r="B13447" t="str">
            <v>Max Cargo 9vxl matt svart</v>
          </cell>
        </row>
        <row r="13448">
          <cell r="A13448" t="str">
            <v>YEC5594531</v>
          </cell>
          <cell r="B13448" t="str">
            <v>Max Cargo 9vxl matt svart</v>
          </cell>
        </row>
        <row r="13449">
          <cell r="A13449" t="str">
            <v>YEM2335144</v>
          </cell>
          <cell r="B13449" t="str">
            <v>Karin Dorsia 3vxl 51 cm</v>
          </cell>
        </row>
        <row r="13450">
          <cell r="A13450" t="str">
            <v>YEM2335144</v>
          </cell>
          <cell r="B13450" t="str">
            <v>Karin Dorsia 3vxl 51 cm</v>
          </cell>
        </row>
        <row r="13451">
          <cell r="A13451" t="str">
            <v>YEM2335144</v>
          </cell>
          <cell r="B13451" t="str">
            <v>Karin Dorsia 3vxl 51 cm</v>
          </cell>
        </row>
        <row r="13452">
          <cell r="A13452" t="str">
            <v>YEM2334744</v>
          </cell>
          <cell r="B13452" t="str">
            <v>Karin Dorsia 3vxl 47 cm</v>
          </cell>
        </row>
        <row r="13453">
          <cell r="A13453" t="str">
            <v>YEM2334744</v>
          </cell>
          <cell r="B13453" t="str">
            <v>Karin Dorsia 3vxl 47 cm</v>
          </cell>
        </row>
        <row r="13454">
          <cell r="A13454" t="str">
            <v>YEM2334744</v>
          </cell>
          <cell r="B13454" t="str">
            <v>Karin Dorsia 3vxl 47 cm</v>
          </cell>
        </row>
        <row r="13455">
          <cell r="A13455" t="str">
            <v>YOM3095321</v>
          </cell>
          <cell r="B13455" t="str">
            <v>Sture 111 9vxl 53cm grön</v>
          </cell>
        </row>
        <row r="13456">
          <cell r="A13456" t="str">
            <v>YOM3095321</v>
          </cell>
          <cell r="B13456" t="str">
            <v>Sture 111 9vxl 53cm grön</v>
          </cell>
        </row>
        <row r="13457">
          <cell r="A13457" t="str">
            <v>YOM3095321</v>
          </cell>
          <cell r="B13457" t="str">
            <v>Sture 111 9vxl 53cm grön</v>
          </cell>
        </row>
        <row r="13458">
          <cell r="A13458" t="str">
            <v>YOM3095821</v>
          </cell>
          <cell r="B13458" t="str">
            <v>Sture 111 9vxl 58cm grön</v>
          </cell>
        </row>
        <row r="13459">
          <cell r="A13459" t="str">
            <v>YOM3095821</v>
          </cell>
          <cell r="B13459" t="str">
            <v>Sture 111 9vxl 58cm grön</v>
          </cell>
        </row>
        <row r="13460">
          <cell r="A13460" t="str">
            <v>YOM3095821</v>
          </cell>
          <cell r="B13460" t="str">
            <v>Sture 111 9vxl 58cm grön</v>
          </cell>
        </row>
        <row r="13461">
          <cell r="A13461" t="str">
            <v>YOM3195121</v>
          </cell>
          <cell r="B13461" t="str">
            <v>Karla 111 9vxl 51cm guldgul</v>
          </cell>
        </row>
        <row r="13462">
          <cell r="A13462" t="str">
            <v>YOM3195121</v>
          </cell>
          <cell r="B13462" t="str">
            <v>Karla 111 9vxl 51cm guldgul</v>
          </cell>
        </row>
        <row r="13463">
          <cell r="A13463" t="str">
            <v>YOM3195121</v>
          </cell>
          <cell r="B13463" t="str">
            <v>Karla 111 9vxl 51cm guldgul</v>
          </cell>
        </row>
        <row r="13464">
          <cell r="A13464" t="str">
            <v>YOM3195521</v>
          </cell>
          <cell r="B13464" t="str">
            <v>Karla 111 9vxl 55cm guldgul</v>
          </cell>
        </row>
        <row r="13465">
          <cell r="A13465" t="str">
            <v>YOM3195521</v>
          </cell>
          <cell r="B13465" t="str">
            <v>Karla 111 9vxl 55cm guldgul</v>
          </cell>
        </row>
        <row r="13466">
          <cell r="A13466" t="str">
            <v>YOM3195521</v>
          </cell>
          <cell r="B13466" t="str">
            <v>Karla 111 9vxl 55cm guldgul</v>
          </cell>
        </row>
        <row r="13467">
          <cell r="A13467" t="str">
            <v>YKC6305301</v>
          </cell>
          <cell r="B13467" t="str">
            <v>TEMPUS TIAGR. 20V ALU 53 MSVAR</v>
          </cell>
        </row>
        <row r="13468">
          <cell r="A13468" t="str">
            <v>YKC6305301</v>
          </cell>
          <cell r="B13468" t="str">
            <v>TEMPUS TIAGR. 20V ALU 53 MSVAR</v>
          </cell>
        </row>
        <row r="13469">
          <cell r="A13469" t="str">
            <v>YKC6305301</v>
          </cell>
          <cell r="B13469" t="str">
            <v>TEMPUS TIAGR. 20V ALU 53 MSVAR</v>
          </cell>
        </row>
        <row r="13470">
          <cell r="A13470" t="str">
            <v>YKC6305501</v>
          </cell>
          <cell r="B13470" t="str">
            <v>TEMPUS TIAGR. 20V ALU 55 MSVAR</v>
          </cell>
        </row>
        <row r="13471">
          <cell r="A13471" t="str">
            <v>YKC6305501</v>
          </cell>
          <cell r="B13471" t="str">
            <v>TEMPUS TIAGR. 20V ALU 55 MSVAR</v>
          </cell>
        </row>
        <row r="13472">
          <cell r="A13472" t="str">
            <v>YKC6305501</v>
          </cell>
          <cell r="B13472" t="str">
            <v>TEMPUS TIAGR. 20V ALU 55 MSVAR</v>
          </cell>
        </row>
        <row r="13473">
          <cell r="A13473" t="str">
            <v>YKC6305701</v>
          </cell>
          <cell r="B13473" t="str">
            <v>TEMPUS TIAGR. 20V ALU 57 MSVAR</v>
          </cell>
        </row>
        <row r="13474">
          <cell r="A13474" t="str">
            <v>YKC6305701</v>
          </cell>
          <cell r="B13474" t="str">
            <v>TEMPUS TIAGR. 20V ALU 57 MSVAR</v>
          </cell>
        </row>
        <row r="13475">
          <cell r="A13475" t="str">
            <v>YKC6305701</v>
          </cell>
          <cell r="B13475" t="str">
            <v>TEMPUS TIAGR. 20V ALU 57 MSVAR</v>
          </cell>
        </row>
        <row r="13476">
          <cell r="A13476" t="str">
            <v>YKC6305901</v>
          </cell>
          <cell r="B13476" t="str">
            <v>TEMPUS TIAGR. 20V ALU 59 MSVAR</v>
          </cell>
        </row>
        <row r="13477">
          <cell r="A13477" t="str">
            <v>YKC6305901</v>
          </cell>
          <cell r="B13477" t="str">
            <v>TEMPUS TIAGR. 20V ALU 59 MSVAR</v>
          </cell>
        </row>
        <row r="13478">
          <cell r="A13478" t="str">
            <v>YKC6305901</v>
          </cell>
          <cell r="B13478" t="str">
            <v>TEMPUS TIAGR. 20V ALU 59 MSVAR</v>
          </cell>
        </row>
        <row r="13479">
          <cell r="A13479" t="str">
            <v>YKC6225201</v>
          </cell>
          <cell r="B13479" t="str">
            <v>TERA ULTEGRA CARB 52 SVART</v>
          </cell>
        </row>
        <row r="13480">
          <cell r="A13480" t="str">
            <v>YKC6225201</v>
          </cell>
          <cell r="B13480" t="str">
            <v>TERA ULTEGRA CARB 52 SVART</v>
          </cell>
        </row>
        <row r="13481">
          <cell r="A13481" t="str">
            <v>YKC6225201</v>
          </cell>
          <cell r="B13481" t="str">
            <v>TERA ULTEGRA CARB 52 SVART</v>
          </cell>
        </row>
        <row r="13482">
          <cell r="A13482" t="str">
            <v>YKC6225501</v>
          </cell>
          <cell r="B13482" t="str">
            <v>TERA ULTEGRA CARB 55 SVART</v>
          </cell>
        </row>
        <row r="13483">
          <cell r="A13483" t="str">
            <v>YKC6225501</v>
          </cell>
          <cell r="B13483" t="str">
            <v>TERA ULTEGRA CARB 55 SVART</v>
          </cell>
        </row>
        <row r="13484">
          <cell r="A13484" t="str">
            <v>YKC6225501</v>
          </cell>
          <cell r="B13484" t="str">
            <v>TERA ULTEGRA CARB 55 SVART</v>
          </cell>
        </row>
        <row r="13485">
          <cell r="A13485" t="str">
            <v>YKC6225701</v>
          </cell>
          <cell r="B13485" t="str">
            <v>TERA ULTEGRA CARB 57 SVART</v>
          </cell>
        </row>
        <row r="13486">
          <cell r="A13486" t="str">
            <v>YKC6225701</v>
          </cell>
          <cell r="B13486" t="str">
            <v>TERA ULTEGRA CARB 57 SVART</v>
          </cell>
        </row>
        <row r="13487">
          <cell r="A13487" t="str">
            <v>YKC6225701</v>
          </cell>
          <cell r="B13487" t="str">
            <v>TERA ULTEGRA CARB 57 SVART</v>
          </cell>
        </row>
        <row r="13488">
          <cell r="A13488" t="str">
            <v>YKC6225901</v>
          </cell>
          <cell r="B13488" t="str">
            <v>TERA ULTEGRA CARB 59 SVART</v>
          </cell>
        </row>
        <row r="13489">
          <cell r="A13489" t="str">
            <v>YKC6225901</v>
          </cell>
          <cell r="B13489" t="str">
            <v>TERA ULTEGRA CARB 59 SVART</v>
          </cell>
        </row>
        <row r="13490">
          <cell r="A13490" t="str">
            <v>YKC6225901</v>
          </cell>
          <cell r="B13490" t="str">
            <v>TERA ULTEGRA CARB 59 SVART</v>
          </cell>
        </row>
        <row r="13491">
          <cell r="A13491" t="str">
            <v>YKC6226101</v>
          </cell>
          <cell r="B13491" t="str">
            <v>TERA ULTEGRA CARB 61 SVART</v>
          </cell>
        </row>
        <row r="13492">
          <cell r="A13492" t="str">
            <v>YKC6226101</v>
          </cell>
          <cell r="B13492" t="str">
            <v>TERA ULTEGRA CARB 61 SVART</v>
          </cell>
        </row>
        <row r="13493">
          <cell r="A13493" t="str">
            <v>YKC6226101</v>
          </cell>
          <cell r="B13493" t="str">
            <v>TERA ULTEGRA CARB 61 SVART</v>
          </cell>
        </row>
        <row r="13494">
          <cell r="A13494" t="str">
            <v>YKC6625201</v>
          </cell>
          <cell r="B13494" t="str">
            <v>GIGA 105 22V 52 MÖRKBLÅ</v>
          </cell>
        </row>
        <row r="13495">
          <cell r="A13495" t="str">
            <v>YKC6625201</v>
          </cell>
          <cell r="B13495" t="str">
            <v>GIGA 105 22V 52 MÖRKBLÅ</v>
          </cell>
        </row>
        <row r="13496">
          <cell r="A13496" t="str">
            <v>YKC6625201</v>
          </cell>
          <cell r="B13496" t="str">
            <v>GIGA 105 22V 52 MÖRKBLÅ</v>
          </cell>
        </row>
        <row r="13497">
          <cell r="A13497" t="str">
            <v>YKC6625501</v>
          </cell>
          <cell r="B13497" t="str">
            <v>GIGA 105 22V 55 MÖRKBLÅ</v>
          </cell>
        </row>
        <row r="13498">
          <cell r="A13498" t="str">
            <v>YKC6625501</v>
          </cell>
          <cell r="B13498" t="str">
            <v>GIGA 105 22V 55 MÖRKBLÅ</v>
          </cell>
        </row>
        <row r="13499">
          <cell r="A13499" t="str">
            <v>YKC6625501</v>
          </cell>
          <cell r="B13499" t="str">
            <v>GIGA 105 22V 55 MÖRKBLÅ</v>
          </cell>
        </row>
        <row r="13500">
          <cell r="A13500" t="str">
            <v>YKC6625701</v>
          </cell>
          <cell r="B13500" t="str">
            <v>GIGA 105 22V 57 MÖRKBLÅ</v>
          </cell>
        </row>
        <row r="13501">
          <cell r="A13501" t="str">
            <v>YKC6625701</v>
          </cell>
          <cell r="B13501" t="str">
            <v>GIGA 105 22V 57 MÖRKBLÅ</v>
          </cell>
        </row>
        <row r="13502">
          <cell r="A13502" t="str">
            <v>YKC6625701</v>
          </cell>
          <cell r="B13502" t="str">
            <v>GIGA 105 22V 57 MÖRKBLÅ</v>
          </cell>
        </row>
        <row r="13503">
          <cell r="A13503" t="str">
            <v>YKC6625901</v>
          </cell>
          <cell r="B13503" t="str">
            <v>GIGA 105 22V 59 MÖRKBLÅ</v>
          </cell>
        </row>
        <row r="13504">
          <cell r="A13504" t="str">
            <v>YKC6625901</v>
          </cell>
          <cell r="B13504" t="str">
            <v>GIGA 105 22V 59 MÖRKBLÅ</v>
          </cell>
        </row>
        <row r="13505">
          <cell r="A13505" t="str">
            <v>YKC6625901</v>
          </cell>
          <cell r="B13505" t="str">
            <v>GIGA 105 22V 59 MÖRKBLÅ</v>
          </cell>
        </row>
        <row r="13506">
          <cell r="A13506" t="str">
            <v>YKC6625221</v>
          </cell>
          <cell r="B13506" t="str">
            <v>GIGA 105 22V DISC 52 VIT</v>
          </cell>
        </row>
        <row r="13507">
          <cell r="A13507" t="str">
            <v>YKC6625221</v>
          </cell>
          <cell r="B13507" t="str">
            <v>GIGA 105 22V DISC 52 VIT</v>
          </cell>
        </row>
        <row r="13508">
          <cell r="A13508" t="str">
            <v>YKC6625221</v>
          </cell>
          <cell r="B13508" t="str">
            <v>GIGA 105 22V DISC 52 VIT</v>
          </cell>
        </row>
        <row r="13509">
          <cell r="A13509" t="str">
            <v>YKC6625521</v>
          </cell>
          <cell r="B13509" t="str">
            <v>GIGA 105 22V DISC 55 VIT</v>
          </cell>
        </row>
        <row r="13510">
          <cell r="A13510" t="str">
            <v>YKC6625521</v>
          </cell>
          <cell r="B13510" t="str">
            <v>GIGA 105 22V DISC 55 VIT</v>
          </cell>
        </row>
        <row r="13511">
          <cell r="A13511" t="str">
            <v>YKC6625521</v>
          </cell>
          <cell r="B13511" t="str">
            <v>GIGA 105 22V DISC 55 VIT</v>
          </cell>
        </row>
        <row r="13512">
          <cell r="A13512" t="str">
            <v>YKC6625721</v>
          </cell>
          <cell r="B13512" t="str">
            <v>GIGA 105 22V DISC 57 VIT</v>
          </cell>
        </row>
        <row r="13513">
          <cell r="A13513" t="str">
            <v>YKC6625721</v>
          </cell>
          <cell r="B13513" t="str">
            <v>GIGA 105 22V DISC 57 VIT</v>
          </cell>
        </row>
        <row r="13514">
          <cell r="A13514" t="str">
            <v>YKC6625721</v>
          </cell>
          <cell r="B13514" t="str">
            <v>GIGA 105 22V DISC 57 VIT</v>
          </cell>
        </row>
        <row r="13515">
          <cell r="A13515" t="str">
            <v>YKC6625921</v>
          </cell>
          <cell r="B13515" t="str">
            <v>GIGA 105 22V DISC 59 VIT</v>
          </cell>
        </row>
        <row r="13516">
          <cell r="A13516" t="str">
            <v>YKC6625921</v>
          </cell>
          <cell r="B13516" t="str">
            <v>GIGA 105 22V DISC 59 VIT</v>
          </cell>
        </row>
        <row r="13517">
          <cell r="A13517" t="str">
            <v>YKC6625921</v>
          </cell>
          <cell r="B13517" t="str">
            <v>GIGA 105 22V DISC 59 VIT</v>
          </cell>
        </row>
        <row r="13518">
          <cell r="A13518" t="str">
            <v>YKC6626121</v>
          </cell>
          <cell r="B13518" t="str">
            <v>GIGA 105 22V DISC 56 VIT</v>
          </cell>
        </row>
        <row r="13519">
          <cell r="A13519" t="str">
            <v>YKC6626121</v>
          </cell>
          <cell r="B13519" t="str">
            <v>GIGA 105 22V DISC 56 VIT</v>
          </cell>
        </row>
        <row r="13520">
          <cell r="A13520" t="str">
            <v>YKC6626121</v>
          </cell>
          <cell r="B13520" t="str">
            <v>GIGA 105 22V DISC 56 VIT</v>
          </cell>
        </row>
        <row r="13521">
          <cell r="A13521" t="str">
            <v>YKC6724901</v>
          </cell>
          <cell r="B13521" t="str">
            <v>GIGA COMP 49 22V VIT/ROSA</v>
          </cell>
        </row>
        <row r="13522">
          <cell r="A13522" t="str">
            <v>YKC6724901</v>
          </cell>
          <cell r="B13522" t="str">
            <v>GIGA COMP 49 22V VIT/ROSA</v>
          </cell>
        </row>
        <row r="13523">
          <cell r="A13523" t="str">
            <v>YKC6724901</v>
          </cell>
          <cell r="B13523" t="str">
            <v>GIGA COMP 49 22V VIT/ROSA</v>
          </cell>
        </row>
        <row r="13524">
          <cell r="A13524" t="str">
            <v>YKC6725201</v>
          </cell>
          <cell r="B13524" t="str">
            <v>GIGA COMP 52 22V VIT/ROSA</v>
          </cell>
        </row>
        <row r="13525">
          <cell r="A13525" t="str">
            <v>YKC6725201</v>
          </cell>
          <cell r="B13525" t="str">
            <v>GIGA COMP 52 22V VIT/ROSA</v>
          </cell>
        </row>
        <row r="13526">
          <cell r="A13526" t="str">
            <v>YKC6725201</v>
          </cell>
          <cell r="B13526" t="str">
            <v>GIGA COMP 52 22V VIT/ROSA</v>
          </cell>
        </row>
        <row r="13527">
          <cell r="A13527" t="str">
            <v>YKC6725501</v>
          </cell>
          <cell r="B13527" t="str">
            <v>GIGA COMP 55 22V VIT/ROSA</v>
          </cell>
        </row>
        <row r="13528">
          <cell r="A13528" t="str">
            <v>YKC6725501</v>
          </cell>
          <cell r="B13528" t="str">
            <v>GIGA COMP 55 22V VIT/ROSA</v>
          </cell>
        </row>
        <row r="13529">
          <cell r="A13529" t="str">
            <v>YKC6725501</v>
          </cell>
          <cell r="B13529" t="str">
            <v>GIGA COMP 55 22V VIT/ROSA</v>
          </cell>
        </row>
        <row r="13530">
          <cell r="A13530" t="str">
            <v>YKC6004801</v>
          </cell>
          <cell r="B13530" t="str">
            <v>ZEPTO CROSS DISK 105 48 BLÅ/OR</v>
          </cell>
        </row>
        <row r="13531">
          <cell r="A13531" t="str">
            <v>YKC6004801</v>
          </cell>
          <cell r="B13531" t="str">
            <v>ZEPTO CROSS DISK 105 48 BLÅ/OR</v>
          </cell>
        </row>
        <row r="13532">
          <cell r="A13532" t="str">
            <v>YKC6004801</v>
          </cell>
          <cell r="B13532" t="str">
            <v>ZEPTO CROSS DISK 105 48 BLÅ/OR</v>
          </cell>
        </row>
        <row r="13533">
          <cell r="A13533" t="str">
            <v>YKC6005201</v>
          </cell>
          <cell r="B13533" t="str">
            <v>ZEPTO CROSS DISK 105 52 BLÅ/OR</v>
          </cell>
        </row>
        <row r="13534">
          <cell r="A13534" t="str">
            <v>YKC6005201</v>
          </cell>
          <cell r="B13534" t="str">
            <v>ZEPTO CROSS DISK 105 52 BLÅ/OR</v>
          </cell>
        </row>
        <row r="13535">
          <cell r="A13535" t="str">
            <v>YKC6005201</v>
          </cell>
          <cell r="B13535" t="str">
            <v>ZEPTO CROSS DISK 105 52 BLÅ/OR</v>
          </cell>
        </row>
        <row r="13536">
          <cell r="A13536" t="str">
            <v>YKC6005501</v>
          </cell>
          <cell r="B13536" t="str">
            <v>ZEPTO CROSS DISK 105 55 BLÅ/OR</v>
          </cell>
        </row>
        <row r="13537">
          <cell r="A13537" t="str">
            <v>YKC6005501</v>
          </cell>
          <cell r="B13537" t="str">
            <v>ZEPTO CROSS DISK 105 55 BLÅ/OR</v>
          </cell>
        </row>
        <row r="13538">
          <cell r="A13538" t="str">
            <v>YKC6005501</v>
          </cell>
          <cell r="B13538" t="str">
            <v>ZEPTO CROSS DISK 105 55 BLÅ/OR</v>
          </cell>
        </row>
        <row r="13539">
          <cell r="A13539" t="str">
            <v>YKC6005801</v>
          </cell>
          <cell r="B13539" t="str">
            <v>ZEPTO CROSS DISK 105 58 BLÅ/OR</v>
          </cell>
        </row>
        <row r="13540">
          <cell r="A13540" t="str">
            <v>YKC6005801</v>
          </cell>
          <cell r="B13540" t="str">
            <v>ZEPTO CROSS DISK 105 58 BLÅ/OR</v>
          </cell>
        </row>
        <row r="13541">
          <cell r="A13541" t="str">
            <v>YKC6005801</v>
          </cell>
          <cell r="B13541" t="str">
            <v>ZEPTO CROSS DISK 105 58 BLÅ/OR</v>
          </cell>
        </row>
        <row r="13542">
          <cell r="A13542" t="str">
            <v>YKC6284801</v>
          </cell>
          <cell r="B13542" t="str">
            <v>ZEPTO SPORT DISK 105 48 SVART</v>
          </cell>
        </row>
        <row r="13543">
          <cell r="A13543" t="str">
            <v>YKC6284801</v>
          </cell>
          <cell r="B13543" t="str">
            <v>ZEPTO SPORT DISK 105 48 SVART</v>
          </cell>
        </row>
        <row r="13544">
          <cell r="A13544" t="str">
            <v>YKC6284801</v>
          </cell>
          <cell r="B13544" t="str">
            <v>ZEPTO SPORT DISK 105 48 SVART</v>
          </cell>
        </row>
        <row r="13545">
          <cell r="A13545" t="str">
            <v>YKC6285501</v>
          </cell>
          <cell r="B13545" t="str">
            <v>ZEPTO SPORT DISK 105 55 SVART</v>
          </cell>
        </row>
        <row r="13546">
          <cell r="A13546" t="str">
            <v>YKC6285501</v>
          </cell>
          <cell r="B13546" t="str">
            <v>ZEPTO SPORT DISK 105 55 SVART</v>
          </cell>
        </row>
        <row r="13547">
          <cell r="A13547" t="str">
            <v>YKC6285501</v>
          </cell>
          <cell r="B13547" t="str">
            <v>ZEPTO SPORT DISK 105 55 SVART</v>
          </cell>
        </row>
        <row r="13548">
          <cell r="A13548" t="str">
            <v>YKC6285801</v>
          </cell>
          <cell r="B13548" t="str">
            <v>ZEPTO SPORT DISK 105 58 SVART</v>
          </cell>
        </row>
        <row r="13549">
          <cell r="A13549" t="str">
            <v>YKC6285801</v>
          </cell>
          <cell r="B13549" t="str">
            <v>ZEPTO SPORT DISK 105 58 SVART</v>
          </cell>
        </row>
        <row r="13550">
          <cell r="A13550" t="str">
            <v>YKC6285801</v>
          </cell>
          <cell r="B13550" t="str">
            <v>ZEPTO SPORT DISK 105 58 SVART</v>
          </cell>
        </row>
        <row r="13551">
          <cell r="A13551" t="str">
            <v>YKC6905701</v>
          </cell>
          <cell r="B13551" t="str">
            <v>MAXA 105/TIAGRA 20V 57 RÖD</v>
          </cell>
        </row>
        <row r="13552">
          <cell r="A13552" t="str">
            <v>YKC6905701</v>
          </cell>
          <cell r="B13552" t="str">
            <v>MAXA 105/TIAGRA 20V 57 RÖD</v>
          </cell>
        </row>
        <row r="13553">
          <cell r="A13553" t="str">
            <v>YKC6905701</v>
          </cell>
          <cell r="B13553" t="str">
            <v>MAXA 105/TIAGRA 20V 57 RÖD</v>
          </cell>
        </row>
        <row r="13554">
          <cell r="A13554" t="str">
            <v>YKC0014601</v>
          </cell>
          <cell r="B13554" t="str">
            <v>FATBIKE VIT DISK 26" 4" DÄCK V</v>
          </cell>
        </row>
        <row r="13555">
          <cell r="A13555" t="str">
            <v>YKC0014601</v>
          </cell>
          <cell r="B13555" t="str">
            <v>FATBIKE VIT DISK 26" 4" DÄCK V</v>
          </cell>
        </row>
        <row r="13556">
          <cell r="A13556" t="str">
            <v>YKC0014601</v>
          </cell>
          <cell r="B13556" t="str">
            <v>FATBIKE VIT DISK 26" 4" DÄCK V</v>
          </cell>
        </row>
        <row r="13557">
          <cell r="A13557" t="str">
            <v>YKC2275601</v>
          </cell>
          <cell r="B13557" t="str">
            <v>BOGE 227 7V H 56CM MÖRKBRUN</v>
          </cell>
        </row>
        <row r="13558">
          <cell r="A13558" t="str">
            <v>YKC2275601</v>
          </cell>
          <cell r="B13558" t="str">
            <v>BOGE 227 7V H 56CM MÖRKBRUN</v>
          </cell>
        </row>
        <row r="13559">
          <cell r="A13559" t="str">
            <v>YKC2275601</v>
          </cell>
          <cell r="B13559" t="str">
            <v>BOGE 227 7V H 56CM MÖRKBRUN</v>
          </cell>
        </row>
        <row r="13560">
          <cell r="A13560" t="str">
            <v>YKC2435601</v>
          </cell>
          <cell r="B13560" t="str">
            <v>KOSTER 243 3V H 56CM MSVART</v>
          </cell>
        </row>
        <row r="13561">
          <cell r="A13561" t="str">
            <v>YKC2435601</v>
          </cell>
          <cell r="B13561" t="str">
            <v>KOSTER 243 3V H 56CM MSVART</v>
          </cell>
        </row>
        <row r="13562">
          <cell r="A13562" t="str">
            <v>YKC2435601</v>
          </cell>
          <cell r="B13562" t="str">
            <v>KOSTER 243 3V H 56CM MSVART</v>
          </cell>
        </row>
        <row r="13563">
          <cell r="A13563" t="str">
            <v>YKC2375101</v>
          </cell>
          <cell r="B13563" t="str">
            <v>SUNNAN 237  51 MBORDEAU BR-KOR</v>
          </cell>
        </row>
        <row r="13564">
          <cell r="A13564" t="str">
            <v>YKC2375101</v>
          </cell>
          <cell r="B13564" t="str">
            <v>SUNNAN 237  51 MBORDEAU BR-KOR</v>
          </cell>
        </row>
        <row r="13565">
          <cell r="A13565" t="str">
            <v>YKC2375101</v>
          </cell>
          <cell r="B13565" t="str">
            <v>SUNNAN 237  51 MBORDEAU BR-KOR</v>
          </cell>
        </row>
        <row r="13566">
          <cell r="A13566" t="str">
            <v>YKC2375102</v>
          </cell>
          <cell r="B13566" t="str">
            <v>SUNNAN 237  51 M BRUN BR-KOR</v>
          </cell>
        </row>
        <row r="13567">
          <cell r="A13567" t="str">
            <v>YKC2375102</v>
          </cell>
          <cell r="B13567" t="str">
            <v>SUNNAN 237  51 M BRUN BR-KOR</v>
          </cell>
        </row>
        <row r="13568">
          <cell r="A13568" t="str">
            <v>YKC2375102</v>
          </cell>
          <cell r="B13568" t="str">
            <v>SUNNAN 237  51 M BRUN BR-KOR</v>
          </cell>
        </row>
        <row r="13569">
          <cell r="A13569" t="str">
            <v>YKC2535101</v>
          </cell>
          <cell r="B13569" t="str">
            <v>TOSTE 253  3VD 51 SVAR SR-KORG</v>
          </cell>
        </row>
        <row r="13570">
          <cell r="A13570" t="str">
            <v>YKC2535101</v>
          </cell>
          <cell r="B13570" t="str">
            <v>TOSTE 253  3VD 51 SVAR SR-KORG</v>
          </cell>
        </row>
        <row r="13571">
          <cell r="A13571" t="str">
            <v>YKC2535101</v>
          </cell>
          <cell r="B13571" t="str">
            <v>TOSTE 253  3VD 51 SVAR SR-KORG</v>
          </cell>
        </row>
        <row r="13572">
          <cell r="A13572" t="str">
            <v>YKC2535102</v>
          </cell>
          <cell r="B13572" t="str">
            <v>TOSTE 253  3VD 51 LILA BR-KORG</v>
          </cell>
        </row>
        <row r="13573">
          <cell r="A13573" t="str">
            <v>YKC2535102</v>
          </cell>
          <cell r="B13573" t="str">
            <v>TOSTE 253  3VD 51 LILA BR-KORG</v>
          </cell>
        </row>
        <row r="13574">
          <cell r="A13574" t="str">
            <v>YKC2535102</v>
          </cell>
          <cell r="B13574" t="str">
            <v>TOSTE 253  3VD 51 LILA BR-KORG</v>
          </cell>
        </row>
        <row r="13575">
          <cell r="A13575" t="str">
            <v>YKC2285601</v>
          </cell>
          <cell r="B13575" t="str">
            <v>VISING HERR 8V JUBIL MÖRKBRUN</v>
          </cell>
        </row>
        <row r="13576">
          <cell r="A13576" t="str">
            <v>YKC2285601</v>
          </cell>
          <cell r="B13576" t="str">
            <v>VISING HERR 8V JUBIL MÖRKBRUN</v>
          </cell>
        </row>
        <row r="13577">
          <cell r="A13577" t="str">
            <v>YKC2285601</v>
          </cell>
          <cell r="B13577" t="str">
            <v>VISING HERR 8V JUBIL MÖRKBRUN</v>
          </cell>
        </row>
        <row r="13578">
          <cell r="A13578" t="str">
            <v>YKC2385101</v>
          </cell>
          <cell r="B13578" t="str">
            <v>GLOMMEN D JUB 8V MÖBRUN BR-KOR</v>
          </cell>
        </row>
        <row r="13579">
          <cell r="A13579" t="str">
            <v>YKC2385101</v>
          </cell>
          <cell r="B13579" t="str">
            <v>GLOMMEN D JUB 8V MÖBRUN BR-KOR</v>
          </cell>
        </row>
        <row r="13580">
          <cell r="A13580" t="str">
            <v>YKC2385101</v>
          </cell>
          <cell r="B13580" t="str">
            <v>GLOMMEN D JUB 8V MÖBRUN BR-KOR</v>
          </cell>
        </row>
        <row r="13581">
          <cell r="A13581" t="str">
            <v>YKC9535101</v>
          </cell>
          <cell r="B13581" t="str">
            <v>MAJA NEX3 51 SVART SV-ALU-KOR</v>
          </cell>
        </row>
        <row r="13582">
          <cell r="A13582" t="str">
            <v>YKC9535101</v>
          </cell>
          <cell r="B13582" t="str">
            <v>MAJA NEX3 51 SVART SV-ALU-KOR</v>
          </cell>
        </row>
        <row r="13583">
          <cell r="A13583" t="str">
            <v>YKC9535101</v>
          </cell>
          <cell r="B13583" t="str">
            <v>MAJA NEX3 51 SVART SV-ALU-KOR</v>
          </cell>
        </row>
        <row r="13584">
          <cell r="A13584" t="str">
            <v>YKC9535102</v>
          </cell>
          <cell r="B13584" t="str">
            <v>MAJA NEX3 51 LILA V-ALU-KOR</v>
          </cell>
        </row>
        <row r="13585">
          <cell r="A13585" t="str">
            <v>YKC9535102</v>
          </cell>
          <cell r="B13585" t="str">
            <v>MAJA NEX3 51 LILA V-ALU-KOR</v>
          </cell>
        </row>
        <row r="13586">
          <cell r="A13586" t="str">
            <v>YKC9535102</v>
          </cell>
          <cell r="B13586" t="str">
            <v>MAJA NEX3 51 LILA V-ALU-KOR</v>
          </cell>
        </row>
        <row r="13587">
          <cell r="A13587" t="str">
            <v>YKC9574701</v>
          </cell>
          <cell r="B13587" t="str">
            <v>TOVE 957 NEX7 47 SVA  V-ALU-KO</v>
          </cell>
        </row>
        <row r="13588">
          <cell r="A13588" t="str">
            <v>YKC9574701</v>
          </cell>
          <cell r="B13588" t="str">
            <v>TOVE 957 NEX7 47 SVA  V-ALU-KO</v>
          </cell>
        </row>
        <row r="13589">
          <cell r="A13589" t="str">
            <v>YKC9574701</v>
          </cell>
          <cell r="B13589" t="str">
            <v>TOVE 957 NEX7 47 SVA  V-ALU-KO</v>
          </cell>
        </row>
        <row r="13590">
          <cell r="A13590" t="str">
            <v>YKC9574703</v>
          </cell>
          <cell r="B13590" t="str">
            <v>TOVE 957 NEX7 47 VIT  V-ALU-KO</v>
          </cell>
        </row>
        <row r="13591">
          <cell r="A13591" t="str">
            <v>YKC9574703</v>
          </cell>
          <cell r="B13591" t="str">
            <v>TOVE 957 NEX7 47 VIT  V-ALU-KO</v>
          </cell>
        </row>
        <row r="13592">
          <cell r="A13592" t="str">
            <v>YKC9574703</v>
          </cell>
          <cell r="B13592" t="str">
            <v>TOVE 957 NEX7 47 VIT  V-ALU-KO</v>
          </cell>
        </row>
        <row r="13593">
          <cell r="A13593" t="str">
            <v>YKC9575101</v>
          </cell>
          <cell r="B13593" t="str">
            <v>TOVE 957 NEX7 51 SVA  V-ALU-KO</v>
          </cell>
        </row>
        <row r="13594">
          <cell r="A13594" t="str">
            <v>YKC9575101</v>
          </cell>
          <cell r="B13594" t="str">
            <v>TOVE 957 NEX7 51 SVA  V-ALU-KO</v>
          </cell>
        </row>
        <row r="13595">
          <cell r="A13595" t="str">
            <v>YKC9575101</v>
          </cell>
          <cell r="B13595" t="str">
            <v>TOVE 957 NEX7 51 SVA  V-ALU-KO</v>
          </cell>
        </row>
        <row r="13596">
          <cell r="A13596" t="str">
            <v>YKC9575102</v>
          </cell>
          <cell r="B13596" t="str">
            <v>TOVE 957 NEX7 51 MSILV S-ALUKO</v>
          </cell>
        </row>
        <row r="13597">
          <cell r="A13597" t="str">
            <v>YKC9575102</v>
          </cell>
          <cell r="B13597" t="str">
            <v>TOVE 957 NEX7 51 MSILV S-ALUKO</v>
          </cell>
        </row>
        <row r="13598">
          <cell r="A13598" t="str">
            <v>YKC9575102</v>
          </cell>
          <cell r="B13598" t="str">
            <v>TOVE 957 NEX7 51 MSILV S-ALUKO</v>
          </cell>
        </row>
        <row r="13599">
          <cell r="A13599" t="str">
            <v>YKC9575103</v>
          </cell>
          <cell r="B13599" t="str">
            <v>TOVE 957 NEX7 51 VIT  V-ALU-KO</v>
          </cell>
        </row>
        <row r="13600">
          <cell r="A13600" t="str">
            <v>YKC9575103</v>
          </cell>
          <cell r="B13600" t="str">
            <v>TOVE 957 NEX7 51 VIT  V-ALU-KO</v>
          </cell>
        </row>
        <row r="13601">
          <cell r="A13601" t="str">
            <v>YKC9575103</v>
          </cell>
          <cell r="B13601" t="str">
            <v>TOVE 957 NEX7 51 VIT  V-ALU-KO</v>
          </cell>
        </row>
        <row r="13602">
          <cell r="A13602" t="str">
            <v>YKC9575104</v>
          </cell>
          <cell r="B13602" t="str">
            <v>TOVE 957 NEX7 51 LIL  V-ALU-KO</v>
          </cell>
        </row>
        <row r="13603">
          <cell r="A13603" t="str">
            <v>YKC9575104</v>
          </cell>
          <cell r="B13603" t="str">
            <v>TOVE 957 NEX7 51 LIL  V-ALU-KO</v>
          </cell>
        </row>
        <row r="13604">
          <cell r="A13604" t="str">
            <v>YKC9575104</v>
          </cell>
          <cell r="B13604" t="str">
            <v>TOVE 957 NEX7 51 LIL  V-ALU-KO</v>
          </cell>
        </row>
        <row r="13605">
          <cell r="A13605" t="str">
            <v>YKC9575501</v>
          </cell>
          <cell r="B13605" t="str">
            <v>TOVE 957 NEX7 55 SVA  V-ALU-KO</v>
          </cell>
        </row>
        <row r="13606">
          <cell r="A13606" t="str">
            <v>YKC9575501</v>
          </cell>
          <cell r="B13606" t="str">
            <v>TOVE 957 NEX7 55 SVA  V-ALU-KO</v>
          </cell>
        </row>
        <row r="13607">
          <cell r="A13607" t="str">
            <v>YKC9575501</v>
          </cell>
          <cell r="B13607" t="str">
            <v>TOVE 957 NEX7 55 SVA  V-ALU-KO</v>
          </cell>
        </row>
        <row r="13608">
          <cell r="A13608" t="str">
            <v>YKC9075101</v>
          </cell>
          <cell r="B13608" t="str">
            <v>CASTOR 907 7V H 51CM M BRUN</v>
          </cell>
        </row>
        <row r="13609">
          <cell r="A13609" t="str">
            <v>YKC9075101</v>
          </cell>
          <cell r="B13609" t="str">
            <v>CASTOR 907 7V H 51CM M BRUN</v>
          </cell>
        </row>
        <row r="13610">
          <cell r="A13610" t="str">
            <v>YKC9075101</v>
          </cell>
          <cell r="B13610" t="str">
            <v>CASTOR 907 7V H 51CM M BRUN</v>
          </cell>
        </row>
        <row r="13611">
          <cell r="A13611" t="str">
            <v>YKC9075501</v>
          </cell>
          <cell r="B13611" t="str">
            <v>CASTOR 907 7V H 55CM M BRUN</v>
          </cell>
        </row>
        <row r="13612">
          <cell r="A13612" t="str">
            <v>YKC9075501</v>
          </cell>
          <cell r="B13612" t="str">
            <v>CASTOR 907 7V H 55CM M BRUN</v>
          </cell>
        </row>
        <row r="13613">
          <cell r="A13613" t="str">
            <v>YKC9075501</v>
          </cell>
          <cell r="B13613" t="str">
            <v>CASTOR 907 7V H 55CM M BRUN</v>
          </cell>
        </row>
        <row r="13614">
          <cell r="A13614" t="str">
            <v>YKC9075901</v>
          </cell>
          <cell r="B13614" t="str">
            <v>CASTOR 907 7V H 59CM M BRUN</v>
          </cell>
        </row>
        <row r="13615">
          <cell r="A13615" t="str">
            <v>YKC9075901</v>
          </cell>
          <cell r="B13615" t="str">
            <v>CASTOR 907 7V H 59CM M BRUN</v>
          </cell>
        </row>
        <row r="13616">
          <cell r="A13616" t="str">
            <v>YKC9075901</v>
          </cell>
          <cell r="B13616" t="str">
            <v>CASTOR 907 7V H 59CM M BRUN</v>
          </cell>
        </row>
        <row r="13617">
          <cell r="A13617" t="str">
            <v>YKC9076201</v>
          </cell>
          <cell r="B13617" t="str">
            <v>CASTOR 907 7V H 62 CM M BRUN</v>
          </cell>
        </row>
        <row r="13618">
          <cell r="A13618" t="str">
            <v>YKC9076201</v>
          </cell>
          <cell r="B13618" t="str">
            <v>CASTOR 907 7V H 62 CM M BRUN</v>
          </cell>
        </row>
        <row r="13619">
          <cell r="A13619" t="str">
            <v>YKC9076201</v>
          </cell>
          <cell r="B13619" t="str">
            <v>CASTOR 907 7V H 62 CM M BRUN</v>
          </cell>
        </row>
        <row r="13620">
          <cell r="A13620" t="str">
            <v>YKC1473801</v>
          </cell>
          <cell r="B13620" t="str">
            <v>IRE 147 7V H 38 SVART/ORANGE</v>
          </cell>
        </row>
        <row r="13621">
          <cell r="A13621" t="str">
            <v>YKC1473801</v>
          </cell>
          <cell r="B13621" t="str">
            <v>IRE 147 7V H 38 SVART/ORANGE</v>
          </cell>
        </row>
        <row r="13622">
          <cell r="A13622" t="str">
            <v>YKC1473801</v>
          </cell>
          <cell r="B13622" t="str">
            <v>IRE 147 7V H 38 SVART/ORANGE</v>
          </cell>
        </row>
        <row r="13623">
          <cell r="A13623" t="str">
            <v>YKC1474301</v>
          </cell>
          <cell r="B13623" t="str">
            <v>IRE 147 7V H 43 SVART/ORANGE</v>
          </cell>
        </row>
        <row r="13624">
          <cell r="A13624" t="str">
            <v>YKC1474301</v>
          </cell>
          <cell r="B13624" t="str">
            <v>IRE 147 7V H 43 SVART/ORANGE</v>
          </cell>
        </row>
        <row r="13625">
          <cell r="A13625" t="str">
            <v>YKC1474301</v>
          </cell>
          <cell r="B13625" t="str">
            <v>IRE 147 7V H 43 SVART/ORANGE</v>
          </cell>
        </row>
        <row r="13626">
          <cell r="A13626" t="str">
            <v>YKC7045101</v>
          </cell>
          <cell r="B13626" t="str">
            <v>KEBNE 704 24V H 51 M SVART</v>
          </cell>
        </row>
        <row r="13627">
          <cell r="A13627" t="str">
            <v>YKC7045101</v>
          </cell>
          <cell r="B13627" t="str">
            <v>KEBNE 704 24V H 51 M SVART</v>
          </cell>
        </row>
        <row r="13628">
          <cell r="A13628" t="str">
            <v>YKC7045101</v>
          </cell>
          <cell r="B13628" t="str">
            <v>KEBNE 704 24V H 51 M SVART</v>
          </cell>
        </row>
        <row r="13629">
          <cell r="A13629" t="str">
            <v>YKC7045102</v>
          </cell>
          <cell r="B13629" t="str">
            <v>KEBNE 704 24V H 51 M SILVER</v>
          </cell>
        </row>
        <row r="13630">
          <cell r="A13630" t="str">
            <v>YKC7045102</v>
          </cell>
          <cell r="B13630" t="str">
            <v>KEBNE 704 24V H 51 M SILVER</v>
          </cell>
        </row>
        <row r="13631">
          <cell r="A13631" t="str">
            <v>YKC7045102</v>
          </cell>
          <cell r="B13631" t="str">
            <v>KEBNE 704 24V H 51 M SILVER</v>
          </cell>
        </row>
        <row r="13632">
          <cell r="A13632" t="str">
            <v>YKC7045501</v>
          </cell>
          <cell r="B13632" t="str">
            <v>KEBNE 704 24V H 55 M SVART</v>
          </cell>
        </row>
        <row r="13633">
          <cell r="A13633" t="str">
            <v>YKC7045501</v>
          </cell>
          <cell r="B13633" t="str">
            <v>KEBNE 704 24V H 55 M SVART</v>
          </cell>
        </row>
        <row r="13634">
          <cell r="A13634" t="str">
            <v>YKC7045501</v>
          </cell>
          <cell r="B13634" t="str">
            <v>KEBNE 704 24V H 55 M SVART</v>
          </cell>
        </row>
        <row r="13635">
          <cell r="A13635" t="str">
            <v>YKC7045502</v>
          </cell>
          <cell r="B13635" t="str">
            <v>KEBNE 704 24V H 55 M SILVER</v>
          </cell>
        </row>
        <row r="13636">
          <cell r="A13636" t="str">
            <v>YKC7045502</v>
          </cell>
          <cell r="B13636" t="str">
            <v>KEBNE 704 24V H 55 M SILVER</v>
          </cell>
        </row>
        <row r="13637">
          <cell r="A13637" t="str">
            <v>YKC7045502</v>
          </cell>
          <cell r="B13637" t="str">
            <v>KEBNE 704 24V H 55 M SILVER</v>
          </cell>
        </row>
        <row r="13638">
          <cell r="A13638" t="str">
            <v>YKC7045901</v>
          </cell>
          <cell r="B13638" t="str">
            <v>KEBNE 704 24V H 59 M SVART</v>
          </cell>
        </row>
        <row r="13639">
          <cell r="A13639" t="str">
            <v>YKC7045901</v>
          </cell>
          <cell r="B13639" t="str">
            <v>KEBNE 704 24V H 59 M SVART</v>
          </cell>
        </row>
        <row r="13640">
          <cell r="A13640" t="str">
            <v>YKC7045901</v>
          </cell>
          <cell r="B13640" t="str">
            <v>KEBNE 704 24V H 59 M SVART</v>
          </cell>
        </row>
        <row r="13641">
          <cell r="A13641" t="str">
            <v>YKC7045902</v>
          </cell>
          <cell r="B13641" t="str">
            <v>KEBNE 704 24V H 59 M SILVER</v>
          </cell>
        </row>
        <row r="13642">
          <cell r="A13642" t="str">
            <v>YKC7045902</v>
          </cell>
          <cell r="B13642" t="str">
            <v>KEBNE 704 24V H 59 M SILVER</v>
          </cell>
        </row>
        <row r="13643">
          <cell r="A13643" t="str">
            <v>YKC7045902</v>
          </cell>
          <cell r="B13643" t="str">
            <v>KEBNE 704 24V H 59 M SILVER</v>
          </cell>
        </row>
        <row r="13644">
          <cell r="A13644" t="str">
            <v>YKC7475101</v>
          </cell>
          <cell r="B13644" t="str">
            <v>TARFEK 747 7V H 51CM M SVART</v>
          </cell>
        </row>
        <row r="13645">
          <cell r="A13645" t="str">
            <v>YKC7475101</v>
          </cell>
          <cell r="B13645" t="str">
            <v>TARFEK 747 7V H 51CM M SVART</v>
          </cell>
        </row>
        <row r="13646">
          <cell r="A13646" t="str">
            <v>YKC7475101</v>
          </cell>
          <cell r="B13646" t="str">
            <v>TARFEK 747 7V H 51CM M SVART</v>
          </cell>
        </row>
        <row r="13647">
          <cell r="A13647" t="str">
            <v>YKC7475102</v>
          </cell>
          <cell r="B13647" t="str">
            <v>TARFEK 747 7V H 51 CM M SILVER</v>
          </cell>
        </row>
        <row r="13648">
          <cell r="A13648" t="str">
            <v>YKC7475102</v>
          </cell>
          <cell r="B13648" t="str">
            <v>TARFEK 747 7V H 51 CM M SILVER</v>
          </cell>
        </row>
        <row r="13649">
          <cell r="A13649" t="str">
            <v>YKC7475102</v>
          </cell>
          <cell r="B13649" t="str">
            <v>TARFEK 747 7V H 51 CM M SILVER</v>
          </cell>
        </row>
        <row r="13650">
          <cell r="A13650" t="str">
            <v>YKC7475501</v>
          </cell>
          <cell r="B13650" t="str">
            <v>TARFEK 747 7V H 55 CM M SVART</v>
          </cell>
        </row>
        <row r="13651">
          <cell r="A13651" t="str">
            <v>YKC7475501</v>
          </cell>
          <cell r="B13651" t="str">
            <v>TARFEK 747 7V H 55 CM M SVART</v>
          </cell>
        </row>
        <row r="13652">
          <cell r="A13652" t="str">
            <v>YKC7475501</v>
          </cell>
          <cell r="B13652" t="str">
            <v>TARFEK 747 7V H 55 CM M SVART</v>
          </cell>
        </row>
        <row r="13653">
          <cell r="A13653" t="str">
            <v>YKC7475502</v>
          </cell>
          <cell r="B13653" t="str">
            <v>TARFEK 747 7V H 55 CM M SILVER</v>
          </cell>
        </row>
        <row r="13654">
          <cell r="A13654" t="str">
            <v>YKC7475502</v>
          </cell>
          <cell r="B13654" t="str">
            <v>TARFEK 747 7V H 55 CM M SILVER</v>
          </cell>
        </row>
        <row r="13655">
          <cell r="A13655" t="str">
            <v>YKC7475502</v>
          </cell>
          <cell r="B13655" t="str">
            <v>TARFEK 747 7V H 55 CM M SILVER</v>
          </cell>
        </row>
        <row r="13656">
          <cell r="A13656" t="str">
            <v>YKC7475901</v>
          </cell>
          <cell r="B13656" t="str">
            <v>TARFEK 747 7V H 59 CM M SVART</v>
          </cell>
        </row>
        <row r="13657">
          <cell r="A13657" t="str">
            <v>YKC7475901</v>
          </cell>
          <cell r="B13657" t="str">
            <v>TARFEK 747 7V H 59 CM M SVART</v>
          </cell>
        </row>
        <row r="13658">
          <cell r="A13658" t="str">
            <v>YKC7475901</v>
          </cell>
          <cell r="B13658" t="str">
            <v>TARFEK 747 7V H 59 CM M SVART</v>
          </cell>
        </row>
        <row r="13659">
          <cell r="A13659" t="str">
            <v>YKC7475902</v>
          </cell>
          <cell r="B13659" t="str">
            <v>TARFEK 747 7V H 59 CM M SILVE</v>
          </cell>
        </row>
        <row r="13660">
          <cell r="A13660" t="str">
            <v>YKC7475902</v>
          </cell>
          <cell r="B13660" t="str">
            <v>TARFEK 747 7V H 59 CM M SILVE</v>
          </cell>
        </row>
        <row r="13661">
          <cell r="A13661" t="str">
            <v>YKC7475902</v>
          </cell>
          <cell r="B13661" t="str">
            <v>TARFEK 747 7V H 59 CM M SILVE</v>
          </cell>
        </row>
        <row r="13662">
          <cell r="A13662" t="str">
            <v>YKC7575101</v>
          </cell>
          <cell r="B13662" t="str">
            <v>RISSA 757 7V D 51 CM M SVART</v>
          </cell>
        </row>
        <row r="13663">
          <cell r="A13663" t="str">
            <v>YKC7575101</v>
          </cell>
          <cell r="B13663" t="str">
            <v>RISSA 757 7V D 51 CM M SVART</v>
          </cell>
        </row>
        <row r="13664">
          <cell r="A13664" t="str">
            <v>YKC7575101</v>
          </cell>
          <cell r="B13664" t="str">
            <v>RISSA 757 7V D 51 CM M SVART</v>
          </cell>
        </row>
        <row r="13665">
          <cell r="A13665" t="str">
            <v>YKC7575102</v>
          </cell>
          <cell r="B13665" t="str">
            <v>RISSA 757 7V D 51 CM M VIT</v>
          </cell>
        </row>
        <row r="13666">
          <cell r="A13666" t="str">
            <v>YKC7575102</v>
          </cell>
          <cell r="B13666" t="str">
            <v>RISSA 757 7V D 51 CM M VIT</v>
          </cell>
        </row>
        <row r="13667">
          <cell r="A13667" t="str">
            <v>YKC7575102</v>
          </cell>
          <cell r="B13667" t="str">
            <v>RISSA 757 7V D 51 CM M VIT</v>
          </cell>
        </row>
        <row r="13668">
          <cell r="A13668" t="str">
            <v>YKC7575103</v>
          </cell>
          <cell r="B13668" t="str">
            <v>RISSA 757 7V D 51 CM M HAVSGRÖ</v>
          </cell>
        </row>
        <row r="13669">
          <cell r="A13669" t="str">
            <v>YKC7575103</v>
          </cell>
          <cell r="B13669" t="str">
            <v>RISSA 757 7V D 51 CM M HAVSGRÖ</v>
          </cell>
        </row>
        <row r="13670">
          <cell r="A13670" t="str">
            <v>YKC7575103</v>
          </cell>
          <cell r="B13670" t="str">
            <v>RISSA 757 7V D 51 CM M HAVSGRÖ</v>
          </cell>
        </row>
        <row r="13671">
          <cell r="A13671" t="str">
            <v>YKC7575501</v>
          </cell>
          <cell r="B13671" t="str">
            <v>RISSA 757 7V D 55 CM M SVART</v>
          </cell>
        </row>
        <row r="13672">
          <cell r="A13672" t="str">
            <v>YKC7575501</v>
          </cell>
          <cell r="B13672" t="str">
            <v>RISSA 757 7V D 55 CM M SVART</v>
          </cell>
        </row>
        <row r="13673">
          <cell r="A13673" t="str">
            <v>YKC7575501</v>
          </cell>
          <cell r="B13673" t="str">
            <v>RISSA 757 7V D 55 CM M SVART</v>
          </cell>
        </row>
        <row r="13674">
          <cell r="A13674" t="str">
            <v>YKC7575502</v>
          </cell>
          <cell r="B13674" t="str">
            <v>RISSA 757 7V D 55 CM M VIT</v>
          </cell>
        </row>
        <row r="13675">
          <cell r="A13675" t="str">
            <v>YKC7575502</v>
          </cell>
          <cell r="B13675" t="str">
            <v>RISSA 757 7V D 55 CM M VIT</v>
          </cell>
        </row>
        <row r="13676">
          <cell r="A13676" t="str">
            <v>YKC7575502</v>
          </cell>
          <cell r="B13676" t="str">
            <v>RISSA 757 7V D 55 CM M VIT</v>
          </cell>
        </row>
        <row r="13677">
          <cell r="A13677" t="str">
            <v>YKC7575503</v>
          </cell>
          <cell r="B13677" t="str">
            <v>RISSA 757 7V D 55 CM M HAVSGRÖ</v>
          </cell>
        </row>
        <row r="13678">
          <cell r="A13678" t="str">
            <v>YKC7575503</v>
          </cell>
          <cell r="B13678" t="str">
            <v>RISSA 757 7V D 55 CM M HAVSGRÖ</v>
          </cell>
        </row>
        <row r="13679">
          <cell r="A13679" t="str">
            <v>YKC7575503</v>
          </cell>
          <cell r="B13679" t="str">
            <v>RISSA 757 7V D 55 CM M HAVSGRÖ</v>
          </cell>
        </row>
        <row r="13680">
          <cell r="A13680" t="str">
            <v>YKC3205101</v>
          </cell>
          <cell r="B13680" t="str">
            <v>RAIDHO SHI105 51 MATT SVART</v>
          </cell>
        </row>
        <row r="13681">
          <cell r="A13681" t="str">
            <v>YKC3205101</v>
          </cell>
          <cell r="B13681" t="str">
            <v>RAIDHO SHI105 51 MATT SVART</v>
          </cell>
        </row>
        <row r="13682">
          <cell r="A13682" t="str">
            <v>YKC3205101</v>
          </cell>
          <cell r="B13682" t="str">
            <v>RAIDHO SHI105 51 MATT SVART</v>
          </cell>
        </row>
        <row r="13683">
          <cell r="A13683" t="str">
            <v>YKC3205501</v>
          </cell>
          <cell r="B13683" t="str">
            <v>RAIDHO SHI105 55 MATT SVART</v>
          </cell>
        </row>
        <row r="13684">
          <cell r="A13684" t="str">
            <v>YKC3205501</v>
          </cell>
          <cell r="B13684" t="str">
            <v>RAIDHO SHI105 55 MATT SVART</v>
          </cell>
        </row>
        <row r="13685">
          <cell r="A13685" t="str">
            <v>YKC3205501</v>
          </cell>
          <cell r="B13685" t="str">
            <v>RAIDHO SHI105 55 MATT SVART</v>
          </cell>
        </row>
        <row r="13686">
          <cell r="A13686" t="str">
            <v>YKC3205901</v>
          </cell>
          <cell r="B13686" t="str">
            <v>RAIDHO SHI105 59 MATT SVART</v>
          </cell>
        </row>
        <row r="13687">
          <cell r="A13687" t="str">
            <v>YKC3205901</v>
          </cell>
          <cell r="B13687" t="str">
            <v>RAIDHO SHI105 59 MATT SVART</v>
          </cell>
        </row>
        <row r="13688">
          <cell r="A13688" t="str">
            <v>YKC3205901</v>
          </cell>
          <cell r="B13688" t="str">
            <v>RAIDHO SHI105 59 MATT SVART</v>
          </cell>
        </row>
        <row r="13689">
          <cell r="A13689" t="str">
            <v>YKC3245101</v>
          </cell>
          <cell r="B13689" t="str">
            <v>YOKTO 24V 51 CM MATT GRÅ METAL</v>
          </cell>
        </row>
        <row r="13690">
          <cell r="A13690" t="str">
            <v>YKC3245101</v>
          </cell>
          <cell r="B13690" t="str">
            <v>YOKTO 24V 51 CM MATT GRÅ METAL</v>
          </cell>
        </row>
        <row r="13691">
          <cell r="A13691" t="str">
            <v>YKC3245101</v>
          </cell>
          <cell r="B13691" t="str">
            <v>YOKTO 24V 51 CM MATT GRÅ METAL</v>
          </cell>
        </row>
        <row r="13692">
          <cell r="A13692" t="str">
            <v>YKC3245501</v>
          </cell>
          <cell r="B13692" t="str">
            <v>YOKTO 24V 55 CM MATT GRÅ METAL</v>
          </cell>
        </row>
        <row r="13693">
          <cell r="A13693" t="str">
            <v>YKC3245501</v>
          </cell>
          <cell r="B13693" t="str">
            <v>YOKTO 24V 55 CM MATT GRÅ METAL</v>
          </cell>
        </row>
        <row r="13694">
          <cell r="A13694" t="str">
            <v>YKC3245501</v>
          </cell>
          <cell r="B13694" t="str">
            <v>YOKTO 24V 55 CM MATT GRÅ METAL</v>
          </cell>
        </row>
        <row r="13695">
          <cell r="A13695" t="str">
            <v>YKC3245901</v>
          </cell>
          <cell r="B13695" t="str">
            <v>YOKTO 24V 59 CM MATT GRÅ METAL</v>
          </cell>
        </row>
        <row r="13696">
          <cell r="A13696" t="str">
            <v>YKC3245901</v>
          </cell>
          <cell r="B13696" t="str">
            <v>YOKTO 24V 59 CM MATT GRÅ METAL</v>
          </cell>
        </row>
        <row r="13697">
          <cell r="A13697" t="str">
            <v>YKC3245901</v>
          </cell>
          <cell r="B13697" t="str">
            <v>YOKTO 24V 59 CM MATT GRÅ METAL</v>
          </cell>
        </row>
        <row r="13698">
          <cell r="A13698" t="str">
            <v>YKC7145101</v>
          </cell>
          <cell r="B13698" t="str">
            <v>HOLMA 714 24V D 51 M SVART</v>
          </cell>
        </row>
        <row r="13699">
          <cell r="A13699" t="str">
            <v>YKC7145101</v>
          </cell>
          <cell r="B13699" t="str">
            <v>HOLMA 714 24V D 51 M SVART</v>
          </cell>
        </row>
        <row r="13700">
          <cell r="A13700" t="str">
            <v>YKC7145101</v>
          </cell>
          <cell r="B13700" t="str">
            <v>HOLMA 714 24V D 51 M SVART</v>
          </cell>
        </row>
        <row r="13701">
          <cell r="A13701" t="str">
            <v>YKC7145102</v>
          </cell>
          <cell r="B13701" t="str">
            <v>HOLMA 714 24V D 51 M SILVER</v>
          </cell>
        </row>
        <row r="13702">
          <cell r="A13702" t="str">
            <v>YKC7145102</v>
          </cell>
          <cell r="B13702" t="str">
            <v>HOLMA 714 24V D 51 M SILVER</v>
          </cell>
        </row>
        <row r="13703">
          <cell r="A13703" t="str">
            <v>YKC7145102</v>
          </cell>
          <cell r="B13703" t="str">
            <v>HOLMA 714 24V D 51 M SILVER</v>
          </cell>
        </row>
        <row r="13704">
          <cell r="A13704" t="str">
            <v>YKC7145103</v>
          </cell>
          <cell r="B13704" t="str">
            <v>HOLMA 714 24V D 51 M LILA</v>
          </cell>
        </row>
        <row r="13705">
          <cell r="A13705" t="str">
            <v>YKC7145103</v>
          </cell>
          <cell r="B13705" t="str">
            <v>HOLMA 714 24V D 51 M LILA</v>
          </cell>
        </row>
        <row r="13706">
          <cell r="A13706" t="str">
            <v>YKC7145103</v>
          </cell>
          <cell r="B13706" t="str">
            <v>HOLMA 714 24V D 51 M LILA</v>
          </cell>
        </row>
        <row r="13707">
          <cell r="A13707" t="str">
            <v>YKC7145501</v>
          </cell>
          <cell r="B13707" t="str">
            <v>HOLMA 714 24V D 55 M SVART</v>
          </cell>
        </row>
        <row r="13708">
          <cell r="A13708" t="str">
            <v>YKC7145501</v>
          </cell>
          <cell r="B13708" t="str">
            <v>HOLMA 714 24V D 55 M SVART</v>
          </cell>
        </row>
        <row r="13709">
          <cell r="A13709" t="str">
            <v>YKC7145501</v>
          </cell>
          <cell r="B13709" t="str">
            <v>HOLMA 714 24V D 55 M SVART</v>
          </cell>
        </row>
        <row r="13710">
          <cell r="A13710" t="str">
            <v>YKC7145502</v>
          </cell>
          <cell r="B13710" t="str">
            <v>HOLMA 714 24V D 55 M SILVER</v>
          </cell>
        </row>
        <row r="13711">
          <cell r="A13711" t="str">
            <v>YKC7145502</v>
          </cell>
          <cell r="B13711" t="str">
            <v>HOLMA 714 24V D 55 M SILVER</v>
          </cell>
        </row>
        <row r="13712">
          <cell r="A13712" t="str">
            <v>YKC7145502</v>
          </cell>
          <cell r="B13712" t="str">
            <v>HOLMA 714 24V D 55 M SILVER</v>
          </cell>
        </row>
        <row r="13713">
          <cell r="A13713" t="str">
            <v>YKC7145503</v>
          </cell>
          <cell r="B13713" t="str">
            <v>HOLMA 714 24V D 55 M LILA</v>
          </cell>
        </row>
        <row r="13714">
          <cell r="A13714" t="str">
            <v>YKC7145503</v>
          </cell>
          <cell r="B13714" t="str">
            <v>HOLMA 714 24V D 55 M LILA</v>
          </cell>
        </row>
        <row r="13715">
          <cell r="A13715" t="str">
            <v>YKC7145503</v>
          </cell>
          <cell r="B13715" t="str">
            <v>HOLMA 714 24V D 55 M LILA</v>
          </cell>
        </row>
        <row r="13716">
          <cell r="A13716" t="str">
            <v>YKC3345101</v>
          </cell>
          <cell r="B13716" t="str">
            <v>MILLI 24V 51 CM MATT RÖD/VIT</v>
          </cell>
        </row>
        <row r="13717">
          <cell r="A13717" t="str">
            <v>YKC3345101</v>
          </cell>
          <cell r="B13717" t="str">
            <v>MILLI 24V 51 CM MATT RÖD/VIT</v>
          </cell>
        </row>
        <row r="13718">
          <cell r="A13718" t="str">
            <v>YKC3345101</v>
          </cell>
          <cell r="B13718" t="str">
            <v>MILLI 24V 51 CM MATT RÖD/VIT</v>
          </cell>
        </row>
        <row r="13719">
          <cell r="A13719" t="str">
            <v>YKC3345501</v>
          </cell>
          <cell r="B13719" t="str">
            <v>MILLI 24V 55 CM MATT RÖD/VIT</v>
          </cell>
        </row>
        <row r="13720">
          <cell r="A13720" t="str">
            <v>YKC3345501</v>
          </cell>
          <cell r="B13720" t="str">
            <v>MILLI 24V 55 CM MATT RÖD/VIT</v>
          </cell>
        </row>
        <row r="13721">
          <cell r="A13721" t="str">
            <v>YKC3345501</v>
          </cell>
          <cell r="B13721" t="str">
            <v>MILLI 24V 55 CM MATT RÖD/VIT</v>
          </cell>
        </row>
        <row r="13722">
          <cell r="A13722" t="str">
            <v>YKC5024701</v>
          </cell>
          <cell r="B13722" t="str">
            <v>URBAN 24" 2V SVART FPKT 24</v>
          </cell>
        </row>
        <row r="13723">
          <cell r="A13723" t="str">
            <v>YKC5024701</v>
          </cell>
          <cell r="B13723" t="str">
            <v>URBAN 24" 2V SVART FPKT 24</v>
          </cell>
        </row>
        <row r="13724">
          <cell r="A13724" t="str">
            <v>YKC5024701</v>
          </cell>
          <cell r="B13724" t="str">
            <v>URBAN 24" 2V SVART FPKT 24</v>
          </cell>
        </row>
        <row r="13725">
          <cell r="A13725" t="str">
            <v>YKC5024702</v>
          </cell>
          <cell r="B13725" t="str">
            <v>URBAN 24" 2V M ORANGE FPKT24</v>
          </cell>
        </row>
        <row r="13726">
          <cell r="A13726" t="str">
            <v>YKC5024702</v>
          </cell>
          <cell r="B13726" t="str">
            <v>URBAN 24" 2V M ORANGE FPKT24</v>
          </cell>
        </row>
        <row r="13727">
          <cell r="A13727" t="str">
            <v>YKC5024702</v>
          </cell>
          <cell r="B13727" t="str">
            <v>URBAN 24" 2V M ORANGE FPKT24</v>
          </cell>
        </row>
        <row r="13728">
          <cell r="A13728" t="str">
            <v>YKC5024703</v>
          </cell>
          <cell r="B13728" t="str">
            <v>URBAN 24" 2V MHGRÖ FPKT 24</v>
          </cell>
        </row>
        <row r="13729">
          <cell r="A13729" t="str">
            <v>YKC5024703</v>
          </cell>
          <cell r="B13729" t="str">
            <v>URBAN 24" 2V MHGRÖ FPKT 24</v>
          </cell>
        </row>
        <row r="13730">
          <cell r="A13730" t="str">
            <v>YKC5024703</v>
          </cell>
          <cell r="B13730" t="str">
            <v>URBAN 24" 2V MHGRÖ FPKT 24</v>
          </cell>
        </row>
        <row r="13731">
          <cell r="A13731" t="str">
            <v>YEM2334722</v>
          </cell>
          <cell r="B13731" t="str">
            <v>Karin 3vxl 47cm korg turkos</v>
          </cell>
        </row>
        <row r="13732">
          <cell r="A13732" t="str">
            <v>YEM2334722</v>
          </cell>
          <cell r="B13732" t="str">
            <v>Karin 3vxl 47cm korg turkos</v>
          </cell>
        </row>
        <row r="13733">
          <cell r="A13733" t="str">
            <v>YEM2334722</v>
          </cell>
          <cell r="B13733" t="str">
            <v>Karin 3vxl 47cm korg turkos</v>
          </cell>
        </row>
        <row r="13734">
          <cell r="A13734" t="str">
            <v>YEM2335122</v>
          </cell>
          <cell r="B13734" t="str">
            <v>Karin 3vxl 51cm korg turkos</v>
          </cell>
        </row>
        <row r="13735">
          <cell r="A13735" t="str">
            <v>YEM2335122</v>
          </cell>
          <cell r="B13735" t="str">
            <v>Karin 3vxl 51cm korg turkos</v>
          </cell>
        </row>
        <row r="13736">
          <cell r="A13736" t="str">
            <v>YEM2335122</v>
          </cell>
          <cell r="B13736" t="str">
            <v>Karin 3vxl 51cm korg turkos</v>
          </cell>
        </row>
        <row r="13737">
          <cell r="A13737" t="str">
            <v>YEM2535109</v>
          </cell>
          <cell r="B13737" t="str">
            <v>Vera 3vxl 51cm korg grön</v>
          </cell>
        </row>
        <row r="13738">
          <cell r="A13738" t="str">
            <v>YEM2535109</v>
          </cell>
          <cell r="B13738" t="str">
            <v>Vera 3vxl 51cm korg grön</v>
          </cell>
        </row>
        <row r="13739">
          <cell r="A13739" t="str">
            <v>YEM2535109</v>
          </cell>
          <cell r="B13739" t="str">
            <v>Vera 3vxl 51cm korg grön</v>
          </cell>
        </row>
        <row r="13740">
          <cell r="A13740" t="str">
            <v>YKC3485101</v>
          </cell>
          <cell r="B13740" t="str">
            <v>ZETTA SORA 16 51 MATT SVART</v>
          </cell>
        </row>
        <row r="13741">
          <cell r="A13741" t="str">
            <v>YKC3485101</v>
          </cell>
          <cell r="B13741" t="str">
            <v>ZETTA SORA 16 51 MATT SVART</v>
          </cell>
        </row>
        <row r="13742">
          <cell r="A13742" t="str">
            <v>YKC3485101</v>
          </cell>
          <cell r="B13742" t="str">
            <v>ZETTA SORA 16 51 MATT SVART</v>
          </cell>
        </row>
        <row r="13743">
          <cell r="A13743" t="str">
            <v>YKC3485102</v>
          </cell>
          <cell r="B13743" t="str">
            <v>ZETTA SORA 16 51 MATT RÖD</v>
          </cell>
        </row>
        <row r="13744">
          <cell r="A13744" t="str">
            <v>YKC3485102</v>
          </cell>
          <cell r="B13744" t="str">
            <v>ZETTA SORA 16 51 MATT RÖD</v>
          </cell>
        </row>
        <row r="13745">
          <cell r="A13745" t="str">
            <v>YKC3485102</v>
          </cell>
          <cell r="B13745" t="str">
            <v>ZETTA SORA 16 51 MATT RÖD</v>
          </cell>
        </row>
        <row r="13746">
          <cell r="A13746" t="str">
            <v>YKC3485501</v>
          </cell>
          <cell r="B13746" t="str">
            <v>ZETTA SORA 16 55 MATT SVART</v>
          </cell>
        </row>
        <row r="13747">
          <cell r="A13747" t="str">
            <v>YKC3485501</v>
          </cell>
          <cell r="B13747" t="str">
            <v>ZETTA SORA 16 55 MATT SVART</v>
          </cell>
        </row>
        <row r="13748">
          <cell r="A13748" t="str">
            <v>YKC3485501</v>
          </cell>
          <cell r="B13748" t="str">
            <v>ZETTA SORA 16 55 MATT SVART</v>
          </cell>
        </row>
        <row r="13749">
          <cell r="A13749" t="str">
            <v>YKC3485502</v>
          </cell>
          <cell r="B13749" t="str">
            <v>ZETTA SORA 16 55 MATT RÖD</v>
          </cell>
        </row>
        <row r="13750">
          <cell r="A13750" t="str">
            <v>YKC3485502</v>
          </cell>
          <cell r="B13750" t="str">
            <v>ZETTA SORA 16 55 MATT RÖD</v>
          </cell>
        </row>
        <row r="13751">
          <cell r="A13751" t="str">
            <v>YKC3485502</v>
          </cell>
          <cell r="B13751" t="str">
            <v>ZETTA SORA 16 55 MATT RÖD</v>
          </cell>
        </row>
        <row r="13752">
          <cell r="A13752" t="str">
            <v>YKC3485901</v>
          </cell>
          <cell r="B13752" t="str">
            <v>ZETTA SORA 16 59 MATT SVART</v>
          </cell>
        </row>
        <row r="13753">
          <cell r="A13753" t="str">
            <v>YKC3485901</v>
          </cell>
          <cell r="B13753" t="str">
            <v>ZETTA SORA 16 59 MATT SVART</v>
          </cell>
        </row>
        <row r="13754">
          <cell r="A13754" t="str">
            <v>YKC3485901</v>
          </cell>
          <cell r="B13754" t="str">
            <v>ZETTA SORA 16 59 MATT SVART</v>
          </cell>
        </row>
        <row r="13755">
          <cell r="A13755" t="str">
            <v>YKC3485902</v>
          </cell>
          <cell r="B13755" t="str">
            <v>ZETTA SORA 16 59 MATT RÖD</v>
          </cell>
        </row>
        <row r="13756">
          <cell r="A13756" t="str">
            <v>YKC3485902</v>
          </cell>
          <cell r="B13756" t="str">
            <v>ZETTA SORA 16 59 MATT RÖD</v>
          </cell>
        </row>
        <row r="13757">
          <cell r="A13757" t="str">
            <v>YKC3485902</v>
          </cell>
          <cell r="B13757" t="str">
            <v>ZETTA SORA 16 59 MATT RÖD</v>
          </cell>
        </row>
        <row r="13758">
          <cell r="A13758" t="str">
            <v>YKC3585101</v>
          </cell>
          <cell r="B13758" t="str">
            <v>CENTI DAM SORA 18V 51 MATT VIT</v>
          </cell>
        </row>
        <row r="13759">
          <cell r="A13759" t="str">
            <v>YKC3585101</v>
          </cell>
          <cell r="B13759" t="str">
            <v>CENTI DAM SORA 18V 51 MATT VIT</v>
          </cell>
        </row>
        <row r="13760">
          <cell r="A13760" t="str">
            <v>YKC3585101</v>
          </cell>
          <cell r="B13760" t="str">
            <v>CENTI DAM SORA 18V 51 MATT VIT</v>
          </cell>
        </row>
        <row r="13761">
          <cell r="A13761" t="str">
            <v>YKC3585102</v>
          </cell>
          <cell r="B13761" t="str">
            <v>CENTI DAM SORA 18V 51 M HAVSGR</v>
          </cell>
        </row>
        <row r="13762">
          <cell r="A13762" t="str">
            <v>YKC3585102</v>
          </cell>
          <cell r="B13762" t="str">
            <v>CENTI DAM SORA 18V 51 M HAVSGR</v>
          </cell>
        </row>
        <row r="13763">
          <cell r="A13763" t="str">
            <v>YKC3585102</v>
          </cell>
          <cell r="B13763" t="str">
            <v>CENTI DAM SORA 18V 51 M HAVSGR</v>
          </cell>
        </row>
        <row r="13764">
          <cell r="A13764" t="str">
            <v>YKC3585501</v>
          </cell>
          <cell r="B13764" t="str">
            <v>CENTI DAM SORA 18V 55 MATT VIT</v>
          </cell>
        </row>
        <row r="13765">
          <cell r="A13765" t="str">
            <v>YKC3585501</v>
          </cell>
          <cell r="B13765" t="str">
            <v>CENTI DAM SORA 18V 55 MATT VIT</v>
          </cell>
        </row>
        <row r="13766">
          <cell r="A13766" t="str">
            <v>YKC3585501</v>
          </cell>
          <cell r="B13766" t="str">
            <v>CENTI DAM SORA 18V 55 MATT VIT</v>
          </cell>
        </row>
        <row r="13767">
          <cell r="A13767" t="str">
            <v>YKC3585502</v>
          </cell>
          <cell r="B13767" t="str">
            <v>CENTI DAM SORA 18V 55 M HAVSGR</v>
          </cell>
        </row>
        <row r="13768">
          <cell r="A13768" t="str">
            <v>YKC3585502</v>
          </cell>
          <cell r="B13768" t="str">
            <v>CENTI DAM SORA 18V 55 M HAVSGR</v>
          </cell>
        </row>
        <row r="13769">
          <cell r="A13769" t="str">
            <v>YKC3585502</v>
          </cell>
          <cell r="B13769" t="str">
            <v>CENTI DAM SORA 18V 55 M HAVSGR</v>
          </cell>
        </row>
        <row r="13770">
          <cell r="A13770" t="str">
            <v>YKC3685101</v>
          </cell>
          <cell r="B13770" t="str">
            <v>YOTTA TIAGRA 51 MATT ORANGE</v>
          </cell>
        </row>
        <row r="13771">
          <cell r="A13771" t="str">
            <v>YKC3685101</v>
          </cell>
          <cell r="B13771" t="str">
            <v>YOTTA TIAGRA 51 MATT ORANGE</v>
          </cell>
        </row>
        <row r="13772">
          <cell r="A13772" t="str">
            <v>YKC3685101</v>
          </cell>
          <cell r="B13772" t="str">
            <v>YOTTA TIAGRA 51 MATT ORANGE</v>
          </cell>
        </row>
        <row r="13773">
          <cell r="A13773" t="str">
            <v>YKC3685501</v>
          </cell>
          <cell r="B13773" t="str">
            <v>YOTTA TIAGRA 55 MATT ORANGE</v>
          </cell>
        </row>
        <row r="13774">
          <cell r="A13774" t="str">
            <v>YKC3685501</v>
          </cell>
          <cell r="B13774" t="str">
            <v>YOTTA TIAGRA 55 MATT ORANGE</v>
          </cell>
        </row>
        <row r="13775">
          <cell r="A13775" t="str">
            <v>YKC3685501</v>
          </cell>
          <cell r="B13775" t="str">
            <v>YOTTA TIAGRA 55 MATT ORANGE</v>
          </cell>
        </row>
        <row r="13776">
          <cell r="A13776" t="str">
            <v>YKC3685901</v>
          </cell>
          <cell r="B13776" t="str">
            <v>YOTTA TIAGRA 59 MATT ORANGE</v>
          </cell>
        </row>
        <row r="13777">
          <cell r="A13777" t="str">
            <v>YKC3685901</v>
          </cell>
          <cell r="B13777" t="str">
            <v>YOTTA TIAGRA 59 MATT ORANGE</v>
          </cell>
        </row>
        <row r="13778">
          <cell r="A13778" t="str">
            <v>YKC3685901</v>
          </cell>
          <cell r="B13778" t="str">
            <v>YOTTA TIAGRA 59 MATT ORANGE</v>
          </cell>
        </row>
        <row r="13779">
          <cell r="A13779" t="str">
            <v>YKC3405501</v>
          </cell>
          <cell r="B13779" t="str">
            <v>HAMRA SLX/DEORE 30 55 M BLÅ</v>
          </cell>
        </row>
        <row r="13780">
          <cell r="A13780" t="str">
            <v>YKC3405501</v>
          </cell>
          <cell r="B13780" t="str">
            <v>HAMRA SLX/DEORE 30 55 M BLÅ</v>
          </cell>
        </row>
        <row r="13781">
          <cell r="A13781" t="str">
            <v>YKC3405501</v>
          </cell>
          <cell r="B13781" t="str">
            <v>HAMRA SLX/DEORE 30 55 M BLÅ</v>
          </cell>
        </row>
        <row r="13782">
          <cell r="A13782" t="str">
            <v>YKC3405901</v>
          </cell>
          <cell r="B13782" t="str">
            <v>HAMRA SLX/DEORE 30 59 M BLÅ</v>
          </cell>
        </row>
        <row r="13783">
          <cell r="A13783" t="str">
            <v>YKC3405901</v>
          </cell>
          <cell r="B13783" t="str">
            <v>HAMRA SLX/DEORE 30 59 M BLÅ</v>
          </cell>
        </row>
        <row r="13784">
          <cell r="A13784" t="str">
            <v>YKC3405901</v>
          </cell>
          <cell r="B13784" t="str">
            <v>HAMRA SLX/DEORE 30 59 M BLÅ</v>
          </cell>
        </row>
        <row r="13785">
          <cell r="A13785" t="str">
            <v>YKC3805101</v>
          </cell>
          <cell r="B13785" t="str">
            <v>MUDDUS XT 10v HYD DI 51 M SVA</v>
          </cell>
        </row>
        <row r="13786">
          <cell r="A13786" t="str">
            <v>YKC3805101</v>
          </cell>
          <cell r="B13786" t="str">
            <v>MUDDUS XT 10v HYD DI 51 M SVA</v>
          </cell>
        </row>
        <row r="13787">
          <cell r="A13787" t="str">
            <v>YKC3805101</v>
          </cell>
          <cell r="B13787" t="str">
            <v>MUDDUS XT 10v HYD DI 51 M SVA</v>
          </cell>
        </row>
        <row r="13788">
          <cell r="A13788" t="str">
            <v>YKC3805501</v>
          </cell>
          <cell r="B13788" t="str">
            <v>MUDDUS XT 10v HYD DI 55 M SVA</v>
          </cell>
        </row>
        <row r="13789">
          <cell r="A13789" t="str">
            <v>YKC3805501</v>
          </cell>
          <cell r="B13789" t="str">
            <v>MUDDUS XT 10v HYD DI 55 M SVA</v>
          </cell>
        </row>
        <row r="13790">
          <cell r="A13790" t="str">
            <v>YKC3805501</v>
          </cell>
          <cell r="B13790" t="str">
            <v>MUDDUS XT 10v HYD DI 55 M SVA</v>
          </cell>
        </row>
        <row r="13791">
          <cell r="A13791" t="str">
            <v>YKC3805901</v>
          </cell>
          <cell r="B13791" t="str">
            <v>MUDDUS XT 10v HYD DI 59 M SVA</v>
          </cell>
        </row>
        <row r="13792">
          <cell r="A13792" t="str">
            <v>YKC3805901</v>
          </cell>
          <cell r="B13792" t="str">
            <v>MUDDUS XT 10v HYD DI 59 M SVA</v>
          </cell>
        </row>
        <row r="13793">
          <cell r="A13793" t="str">
            <v>YKC3805901</v>
          </cell>
          <cell r="B13793" t="str">
            <v>MUDDUS XT 10v HYD DI 59 M SVA</v>
          </cell>
        </row>
        <row r="13794">
          <cell r="A13794" t="str">
            <v>YKC3275101</v>
          </cell>
          <cell r="B13794" t="str">
            <v>SALTO NEX7 RB 51 M GRÅ</v>
          </cell>
        </row>
        <row r="13795">
          <cell r="A13795" t="str">
            <v>YKC3275101</v>
          </cell>
          <cell r="B13795" t="str">
            <v>SALTO NEX7 RB 51 M GRÅ</v>
          </cell>
        </row>
        <row r="13796">
          <cell r="A13796" t="str">
            <v>YKC3275101</v>
          </cell>
          <cell r="B13796" t="str">
            <v>SALTO NEX7 RB 51 M GRÅ</v>
          </cell>
        </row>
        <row r="13797">
          <cell r="A13797" t="str">
            <v>YKC3275501</v>
          </cell>
          <cell r="B13797" t="str">
            <v>SALTO NEX7 RB 55 M GRÅ</v>
          </cell>
        </row>
        <row r="13798">
          <cell r="A13798" t="str">
            <v>YKC3275501</v>
          </cell>
          <cell r="B13798" t="str">
            <v>SALTO NEX7 RB 55 M GRÅ</v>
          </cell>
        </row>
        <row r="13799">
          <cell r="A13799" t="str">
            <v>YKC3275501</v>
          </cell>
          <cell r="B13799" t="str">
            <v>SALTO NEX7 RB 55 M GRÅ</v>
          </cell>
        </row>
        <row r="13800">
          <cell r="A13800" t="str">
            <v>YKC3275901</v>
          </cell>
          <cell r="B13800" t="str">
            <v>SALTO NEX7 RB 59 M GRÅ</v>
          </cell>
        </row>
        <row r="13801">
          <cell r="A13801" t="str">
            <v>YKC3275901</v>
          </cell>
          <cell r="B13801" t="str">
            <v>SALTO NEX7 RB 59 M GRÅ</v>
          </cell>
        </row>
        <row r="13802">
          <cell r="A13802" t="str">
            <v>YKC3275901</v>
          </cell>
          <cell r="B13802" t="str">
            <v>SALTO NEX7 RB 59 M GRÅ</v>
          </cell>
        </row>
        <row r="13803">
          <cell r="A13803" t="str">
            <v>YKC3375101</v>
          </cell>
          <cell r="B13803" t="str">
            <v>NIKKA NEX7 RB 51 M SILVER</v>
          </cell>
        </row>
        <row r="13804">
          <cell r="A13804" t="str">
            <v>YKC3375101</v>
          </cell>
          <cell r="B13804" t="str">
            <v>NIKKA NEX7 RB 51 M SILVER</v>
          </cell>
        </row>
        <row r="13805">
          <cell r="A13805" t="str">
            <v>YKC3375101</v>
          </cell>
          <cell r="B13805" t="str">
            <v>NIKKA NEX7 RB 51 M SILVER</v>
          </cell>
        </row>
        <row r="13806">
          <cell r="A13806" t="str">
            <v>YKC3375501</v>
          </cell>
          <cell r="B13806" t="str">
            <v>NIKKA NEX7 RB 55 M SILVER</v>
          </cell>
        </row>
        <row r="13807">
          <cell r="A13807" t="str">
            <v>YKC3375501</v>
          </cell>
          <cell r="B13807" t="str">
            <v>NIKKA NEX7 RB 55 M SILVER</v>
          </cell>
        </row>
        <row r="13808">
          <cell r="A13808" t="str">
            <v>YKC3375501</v>
          </cell>
          <cell r="B13808" t="str">
            <v>NIKKA NEX7 RB 55 M SILVER</v>
          </cell>
        </row>
        <row r="13809">
          <cell r="A13809" t="str">
            <v>YKM3085101</v>
          </cell>
          <cell r="B13809" t="str">
            <v>Urban 8vxl 51cm blå</v>
          </cell>
        </row>
        <row r="13810">
          <cell r="A13810" t="str">
            <v>YKM3085101</v>
          </cell>
          <cell r="B13810" t="str">
            <v>Urban 8vxl 51cm blå</v>
          </cell>
        </row>
        <row r="13811">
          <cell r="A13811" t="str">
            <v>YKM3085101</v>
          </cell>
          <cell r="B13811" t="str">
            <v>Urban 8vxl 51cm blå</v>
          </cell>
        </row>
        <row r="13812">
          <cell r="A13812" t="str">
            <v>YKM3085501</v>
          </cell>
          <cell r="B13812" t="str">
            <v>RETRO H 8V 55 BLÅ (CREME)</v>
          </cell>
        </row>
        <row r="13813">
          <cell r="A13813" t="str">
            <v>YKM3085501</v>
          </cell>
          <cell r="B13813" t="str">
            <v>RETRO H 8V 55 BLÅ (CREME)</v>
          </cell>
        </row>
        <row r="13814">
          <cell r="A13814" t="str">
            <v>YKM3085501</v>
          </cell>
          <cell r="B13814" t="str">
            <v>RETRO H 8V 55 BLÅ (CREME)</v>
          </cell>
        </row>
        <row r="13815">
          <cell r="A13815" t="str">
            <v>YKM3085901</v>
          </cell>
          <cell r="B13815" t="str">
            <v>RETRO H 8V 59 BLÅ (CREME)</v>
          </cell>
        </row>
        <row r="13816">
          <cell r="A13816" t="str">
            <v>YKM3085901</v>
          </cell>
          <cell r="B13816" t="str">
            <v>RETRO H 8V 59 BLÅ (CREME)</v>
          </cell>
        </row>
        <row r="13817">
          <cell r="A13817" t="str">
            <v>YKM3085901</v>
          </cell>
          <cell r="B13817" t="str">
            <v>RETRO H 8V 59 BLÅ (CREME)</v>
          </cell>
        </row>
        <row r="13818">
          <cell r="A13818" t="str">
            <v>YKM3075101</v>
          </cell>
          <cell r="B13818" t="str">
            <v>RETRO H 7V 51 GRÖN (CREME)</v>
          </cell>
        </row>
        <row r="13819">
          <cell r="A13819" t="str">
            <v>YKM3075101</v>
          </cell>
          <cell r="B13819" t="str">
            <v>RETRO H 7V 51 GRÖN (CREME)</v>
          </cell>
        </row>
        <row r="13820">
          <cell r="A13820" t="str">
            <v>YKM3075101</v>
          </cell>
          <cell r="B13820" t="str">
            <v>RETRO H 7V 51 GRÖN (CREME)</v>
          </cell>
        </row>
        <row r="13821">
          <cell r="A13821" t="str">
            <v>YKM3075501</v>
          </cell>
          <cell r="B13821" t="str">
            <v>RETRO H 7V 55 GRÖN (CREME)</v>
          </cell>
        </row>
        <row r="13822">
          <cell r="A13822" t="str">
            <v>YKM3075501</v>
          </cell>
          <cell r="B13822" t="str">
            <v>RETRO H 7V 55 GRÖN (CREME)</v>
          </cell>
        </row>
        <row r="13823">
          <cell r="A13823" t="str">
            <v>YKM3075501</v>
          </cell>
          <cell r="B13823" t="str">
            <v>RETRO H 7V 55 GRÖN (CREME)</v>
          </cell>
        </row>
        <row r="13824">
          <cell r="A13824" t="str">
            <v>YKM3075901</v>
          </cell>
          <cell r="B13824" t="str">
            <v>RETRO H 7V 59 GRÖN (CREME)</v>
          </cell>
        </row>
        <row r="13825">
          <cell r="A13825" t="str">
            <v>YKM3075901</v>
          </cell>
          <cell r="B13825" t="str">
            <v>RETRO H 7V 59 GRÖN (CREME)</v>
          </cell>
        </row>
        <row r="13826">
          <cell r="A13826" t="str">
            <v>YKM3075901</v>
          </cell>
          <cell r="B13826" t="str">
            <v>RETRO H 7V 59 GRÖN (CREME)</v>
          </cell>
        </row>
        <row r="13827">
          <cell r="A13827" t="str">
            <v>YEM2134308</v>
          </cell>
          <cell r="B13827" t="str">
            <v>Karin 3vxl 43cm lkorg rosa</v>
          </cell>
        </row>
        <row r="13828">
          <cell r="A13828" t="str">
            <v>YEM2134308</v>
          </cell>
          <cell r="B13828" t="str">
            <v>Karin 3vxl 43cm lkorg rosa</v>
          </cell>
        </row>
        <row r="13829">
          <cell r="A13829" t="str">
            <v>YEM2134308</v>
          </cell>
          <cell r="B13829" t="str">
            <v>Karin 3vxl 43cm lkorg rosa</v>
          </cell>
        </row>
        <row r="13830">
          <cell r="A13830" t="str">
            <v>YKM4002001</v>
          </cell>
          <cell r="B13830" t="str">
            <v>MONARK P 12" BLÅ</v>
          </cell>
        </row>
        <row r="13831">
          <cell r="A13831" t="str">
            <v>YKM4002001</v>
          </cell>
          <cell r="B13831" t="str">
            <v>MONARK P 12" BLÅ</v>
          </cell>
        </row>
        <row r="13832">
          <cell r="A13832" t="str">
            <v>YKM4002001</v>
          </cell>
          <cell r="B13832" t="str">
            <v>MONARK P 12" BLÅ</v>
          </cell>
        </row>
        <row r="13833">
          <cell r="A13833" t="str">
            <v>YKM4012001</v>
          </cell>
          <cell r="B13833" t="str">
            <v>MONARK F 12" RÖD</v>
          </cell>
        </row>
        <row r="13834">
          <cell r="A13834" t="str">
            <v>YKM4012001</v>
          </cell>
          <cell r="B13834" t="str">
            <v>MONARK F 12" RÖD</v>
          </cell>
        </row>
        <row r="13835">
          <cell r="A13835" t="str">
            <v>YKM4012001</v>
          </cell>
          <cell r="B13835" t="str">
            <v>MONARK F 12" RÖD</v>
          </cell>
        </row>
        <row r="13836">
          <cell r="A13836" t="str">
            <v>YKM4202601</v>
          </cell>
          <cell r="B13836" t="str">
            <v>MONARK P 16" LIMEGRÖN</v>
          </cell>
        </row>
        <row r="13837">
          <cell r="A13837" t="str">
            <v>YKM4202601</v>
          </cell>
          <cell r="B13837" t="str">
            <v>MONARK P 16" LIMEGRÖN</v>
          </cell>
        </row>
        <row r="13838">
          <cell r="A13838" t="str">
            <v>YKM4202601</v>
          </cell>
          <cell r="B13838" t="str">
            <v>MONARK P 16" LIMEGRÖN</v>
          </cell>
        </row>
        <row r="13839">
          <cell r="A13839" t="str">
            <v>YKM4302601</v>
          </cell>
          <cell r="B13839" t="str">
            <v>MONARK F 16" GUL</v>
          </cell>
        </row>
        <row r="13840">
          <cell r="A13840" t="str">
            <v>YKM4302601</v>
          </cell>
          <cell r="B13840" t="str">
            <v>MONARK F 16" GUL</v>
          </cell>
        </row>
        <row r="13841">
          <cell r="A13841" t="str">
            <v>YKM4302601</v>
          </cell>
          <cell r="B13841" t="str">
            <v>MONARK F 16" GUL</v>
          </cell>
        </row>
        <row r="13842">
          <cell r="A13842" t="str">
            <v>YKM4733001</v>
          </cell>
          <cell r="B13842" t="str">
            <v>MINIKARIN 20" 3V LILA</v>
          </cell>
        </row>
        <row r="13843">
          <cell r="A13843" t="str">
            <v>YKM4733001</v>
          </cell>
          <cell r="B13843" t="str">
            <v>MINIKARIN 20" 3V LILA</v>
          </cell>
        </row>
        <row r="13844">
          <cell r="A13844" t="str">
            <v>YKM4733001</v>
          </cell>
          <cell r="B13844" t="str">
            <v>MINIKARIN 20" 3V LILA</v>
          </cell>
        </row>
        <row r="13845">
          <cell r="A13845" t="str">
            <v>YKM4933801</v>
          </cell>
          <cell r="B13845" t="str">
            <v>Lillkarin 24" 3v lila korg</v>
          </cell>
        </row>
        <row r="13846">
          <cell r="A13846" t="str">
            <v>YKM4933801</v>
          </cell>
          <cell r="B13846" t="str">
            <v>Lillkarin 24" 3v lila korg</v>
          </cell>
        </row>
        <row r="13847">
          <cell r="A13847" t="str">
            <v>YKM4933801</v>
          </cell>
          <cell r="B13847" t="str">
            <v>Lillkarin 24" 3v lila korg</v>
          </cell>
        </row>
        <row r="13848">
          <cell r="A13848" t="str">
            <v>YKM8162601</v>
          </cell>
          <cell r="B13848" t="str">
            <v>MONARK BMX 16" MATT BRUN</v>
          </cell>
        </row>
        <row r="13849">
          <cell r="A13849" t="str">
            <v>YKM8162601</v>
          </cell>
          <cell r="B13849" t="str">
            <v>MONARK BMX 16" MATT BRUN</v>
          </cell>
        </row>
        <row r="13850">
          <cell r="A13850" t="str">
            <v>YKM8162601</v>
          </cell>
          <cell r="B13850" t="str">
            <v>MONARK BMX 16" MATT BRUN</v>
          </cell>
        </row>
        <row r="13851">
          <cell r="A13851" t="str">
            <v>YKM8182801</v>
          </cell>
          <cell r="B13851" t="str">
            <v>MONARK BMX 18" MATT GRÅ</v>
          </cell>
        </row>
        <row r="13852">
          <cell r="A13852" t="str">
            <v>YKM8182801</v>
          </cell>
          <cell r="B13852" t="str">
            <v>MONARK BMX 18" MATT GRÅ</v>
          </cell>
        </row>
        <row r="13853">
          <cell r="A13853" t="str">
            <v>YKM8182801</v>
          </cell>
          <cell r="B13853" t="str">
            <v>MONARK BMX 18" MATT GRÅ</v>
          </cell>
        </row>
        <row r="13854">
          <cell r="A13854" t="str">
            <v>YKC4021601</v>
          </cell>
          <cell r="B13854" t="str">
            <v>WALK BIKE 12" ORANGE (DUOPACK)</v>
          </cell>
        </row>
        <row r="13855">
          <cell r="A13855" t="str">
            <v>YKC4021601</v>
          </cell>
          <cell r="B13855" t="str">
            <v>WALK BIKE 12" ORANGE (DUOPACK)</v>
          </cell>
        </row>
        <row r="13856">
          <cell r="A13856" t="str">
            <v>YKC4021601</v>
          </cell>
          <cell r="B13856" t="str">
            <v>WALK BIKE 12" ORANGE (DUOPACK)</v>
          </cell>
        </row>
        <row r="13857">
          <cell r="A13857" t="str">
            <v>YKC4021602</v>
          </cell>
          <cell r="B13857" t="str">
            <v>WALK BIKE 12" LILA (DUOPACK)</v>
          </cell>
        </row>
        <row r="13858">
          <cell r="A13858" t="str">
            <v>YKC4021602</v>
          </cell>
          <cell r="B13858" t="str">
            <v>WALK BIKE 12" LILA (DUOPACK)</v>
          </cell>
        </row>
        <row r="13859">
          <cell r="A13859" t="str">
            <v>YKC4021602</v>
          </cell>
          <cell r="B13859" t="str">
            <v>WALK BIKE 12" LILA (DUOPACK)</v>
          </cell>
        </row>
        <row r="13860">
          <cell r="A13860" t="str">
            <v>YKC3045101</v>
          </cell>
          <cell r="B13860" t="str">
            <v>ATTO 24V 51 HYD DISK MATT SVAR</v>
          </cell>
        </row>
        <row r="13861">
          <cell r="A13861" t="str">
            <v>YKC3045101</v>
          </cell>
          <cell r="B13861" t="str">
            <v>ATTO 24V 51 HYD DISK MATT SVAR</v>
          </cell>
        </row>
        <row r="13862">
          <cell r="A13862" t="str">
            <v>YKC3045101</v>
          </cell>
          <cell r="B13862" t="str">
            <v>ATTO 24V 51 HYD DISK MATT SVAR</v>
          </cell>
        </row>
        <row r="13863">
          <cell r="A13863" t="str">
            <v>YKC3045102</v>
          </cell>
          <cell r="B13863" t="str">
            <v>ATTO+ 24V 51 HYD DISK M MÖRKBL</v>
          </cell>
        </row>
        <row r="13864">
          <cell r="A13864" t="str">
            <v>YKC3045102</v>
          </cell>
          <cell r="B13864" t="str">
            <v>ATTO+ 24V 51 HYD DISK M MÖRKBL</v>
          </cell>
        </row>
        <row r="13865">
          <cell r="A13865" t="str">
            <v>YKC3045102</v>
          </cell>
          <cell r="B13865" t="str">
            <v>ATTO+ 24V 51 HYD DISK M MÖRKBL</v>
          </cell>
        </row>
        <row r="13866">
          <cell r="A13866" t="str">
            <v>YKC3045501</v>
          </cell>
          <cell r="B13866" t="str">
            <v>ATTO 24V 55 HYD DISK MATT SVAR</v>
          </cell>
        </row>
        <row r="13867">
          <cell r="A13867" t="str">
            <v>YKC3045501</v>
          </cell>
          <cell r="B13867" t="str">
            <v>ATTO 24V 55 HYD DISK MATT SVAR</v>
          </cell>
        </row>
        <row r="13868">
          <cell r="A13868" t="str">
            <v>YKC3045501</v>
          </cell>
          <cell r="B13868" t="str">
            <v>ATTO 24V 55 HYD DISK MATT SVAR</v>
          </cell>
        </row>
        <row r="13869">
          <cell r="A13869" t="str">
            <v>YKC3045502</v>
          </cell>
          <cell r="B13869" t="str">
            <v>ATTO+ 24V 55 HYD DISK M MÖRKBL</v>
          </cell>
        </row>
        <row r="13870">
          <cell r="A13870" t="str">
            <v>YKC3045502</v>
          </cell>
          <cell r="B13870" t="str">
            <v>ATTO+ 24V 55 HYD DISK M MÖRKBL</v>
          </cell>
        </row>
        <row r="13871">
          <cell r="A13871" t="str">
            <v>YKC3045502</v>
          </cell>
          <cell r="B13871" t="str">
            <v>ATTO+ 24V 55 HYD DISK M MÖRKBL</v>
          </cell>
        </row>
        <row r="13872">
          <cell r="A13872" t="str">
            <v>YKC3045901</v>
          </cell>
          <cell r="B13872" t="str">
            <v>ATTO 24V 59 HYD DISK MATT SVAR</v>
          </cell>
        </row>
        <row r="13873">
          <cell r="A13873" t="str">
            <v>YKC3045901</v>
          </cell>
          <cell r="B13873" t="str">
            <v>ATTO 24V 59 HYD DISK MATT SVAR</v>
          </cell>
        </row>
        <row r="13874">
          <cell r="A13874" t="str">
            <v>YKC3045901</v>
          </cell>
          <cell r="B13874" t="str">
            <v>ATTO 24V 59 HYD DISK MATT SVAR</v>
          </cell>
        </row>
        <row r="13875">
          <cell r="A13875" t="str">
            <v>YKC3045902</v>
          </cell>
          <cell r="B13875" t="str">
            <v>ATTO+ 24V 59 HYD DISK M MÖRKBL</v>
          </cell>
        </row>
        <row r="13876">
          <cell r="A13876" t="str">
            <v>YKC3045902</v>
          </cell>
          <cell r="B13876" t="str">
            <v>ATTO+ 24V 59 HYD DISK M MÖRKBL</v>
          </cell>
        </row>
        <row r="13877">
          <cell r="A13877" t="str">
            <v>YKC3045902</v>
          </cell>
          <cell r="B13877" t="str">
            <v>ATTO+ 24V 59 HYD DISK M MÖRKBL</v>
          </cell>
        </row>
        <row r="13878">
          <cell r="A13878" t="str">
            <v>YKC3144701</v>
          </cell>
          <cell r="B13878" t="str">
            <v>FEMTO DAM 24V 47 CM M SVART/RO</v>
          </cell>
        </row>
        <row r="13879">
          <cell r="A13879" t="str">
            <v>YKC3144701</v>
          </cell>
          <cell r="B13879" t="str">
            <v>FEMTO DAM 24V 47 CM M SVART/RO</v>
          </cell>
        </row>
        <row r="13880">
          <cell r="A13880" t="str">
            <v>YKC3144701</v>
          </cell>
          <cell r="B13880" t="str">
            <v>FEMTO DAM 24V 47 CM M SVART/RO</v>
          </cell>
        </row>
        <row r="13881">
          <cell r="A13881" t="str">
            <v>YKC3144702</v>
          </cell>
          <cell r="B13881" t="str">
            <v>FEMTO+ DAM 24V 47 CM MATT VIT</v>
          </cell>
        </row>
        <row r="13882">
          <cell r="A13882" t="str">
            <v>YKC3144702</v>
          </cell>
          <cell r="B13882" t="str">
            <v>FEMTO+ DAM 24V 47 CM MATT VIT</v>
          </cell>
        </row>
        <row r="13883">
          <cell r="A13883" t="str">
            <v>YKC3144702</v>
          </cell>
          <cell r="B13883" t="str">
            <v>FEMTO+ DAM 24V 47 CM MATT VIT</v>
          </cell>
        </row>
        <row r="13884">
          <cell r="A13884" t="str">
            <v>YKM3175101</v>
          </cell>
          <cell r="B13884" t="str">
            <v>RETRO D 51 7V BORDEAUX</v>
          </cell>
        </row>
        <row r="13885">
          <cell r="A13885" t="str">
            <v>YKM3175101</v>
          </cell>
          <cell r="B13885" t="str">
            <v>RETRO D 51 7V BORDEAUX</v>
          </cell>
        </row>
        <row r="13886">
          <cell r="A13886" t="str">
            <v>YKM3175101</v>
          </cell>
          <cell r="B13886" t="str">
            <v>RETRO D 51 7V BORDEAUX</v>
          </cell>
        </row>
        <row r="13887">
          <cell r="A13887" t="str">
            <v>YKC3145101</v>
          </cell>
          <cell r="B13887" t="str">
            <v>FEMTO DAM 24V 51 CM M SVA/ROSA</v>
          </cell>
        </row>
        <row r="13888">
          <cell r="A13888" t="str">
            <v>YKC3145101</v>
          </cell>
          <cell r="B13888" t="str">
            <v>FEMTO DAM 24V 51 CM M SVA/ROSA</v>
          </cell>
        </row>
        <row r="13889">
          <cell r="A13889" t="str">
            <v>YKC3145101</v>
          </cell>
          <cell r="B13889" t="str">
            <v>FEMTO DAM 24V 51 CM M SVA/ROSA</v>
          </cell>
        </row>
        <row r="13890">
          <cell r="A13890" t="str">
            <v>YKC3145102</v>
          </cell>
          <cell r="B13890" t="str">
            <v>FEMTO+ DAM 24V 51 CM MATT VIT</v>
          </cell>
        </row>
        <row r="13891">
          <cell r="A13891" t="str">
            <v>YKC3145102</v>
          </cell>
          <cell r="B13891" t="str">
            <v>FEMTO+ DAM 24V 51 CM MATT VIT</v>
          </cell>
        </row>
        <row r="13892">
          <cell r="A13892" t="str">
            <v>YKC3145102</v>
          </cell>
          <cell r="B13892" t="str">
            <v>FEMTO+ DAM 24V 51 CM MATT VIT</v>
          </cell>
        </row>
        <row r="13893">
          <cell r="A13893" t="str">
            <v>YKC3145501</v>
          </cell>
          <cell r="B13893" t="str">
            <v>FEMTO DAM 24V 55 CM M SVA/ROSA</v>
          </cell>
        </row>
        <row r="13894">
          <cell r="A13894" t="str">
            <v>YKC3145501</v>
          </cell>
          <cell r="B13894" t="str">
            <v>FEMTO DAM 24V 55 CM M SVA/ROSA</v>
          </cell>
        </row>
        <row r="13895">
          <cell r="A13895" t="str">
            <v>YKC3145501</v>
          </cell>
          <cell r="B13895" t="str">
            <v>FEMTO DAM 24V 55 CM M SVA/ROSA</v>
          </cell>
        </row>
        <row r="13896">
          <cell r="A13896" t="str">
            <v>YKC3145502</v>
          </cell>
          <cell r="B13896" t="str">
            <v>FEMTO+ DAM 24V 55 CM MATT VIT</v>
          </cell>
        </row>
        <row r="13897">
          <cell r="A13897" t="str">
            <v>YKC3145502</v>
          </cell>
          <cell r="B13897" t="str">
            <v>FEMTO+ DAM 24V 55 CM MATT VIT</v>
          </cell>
        </row>
        <row r="13898">
          <cell r="A13898" t="str">
            <v>YKC3145502</v>
          </cell>
          <cell r="B13898" t="str">
            <v>FEMTO+ DAM 24V 55 CM MATT VIT</v>
          </cell>
        </row>
        <row r="13899">
          <cell r="A13899" t="str">
            <v>YKC3475101</v>
          </cell>
          <cell r="B13899" t="str">
            <v>HELAG DEORE 27V 51 MATT  SVART</v>
          </cell>
        </row>
        <row r="13900">
          <cell r="A13900" t="str">
            <v>YKC3475101</v>
          </cell>
          <cell r="B13900" t="str">
            <v>HELAG DEORE 27V 51 MATT  SVART</v>
          </cell>
        </row>
        <row r="13901">
          <cell r="A13901" t="str">
            <v>YKC3475101</v>
          </cell>
          <cell r="B13901" t="str">
            <v>HELAG DEORE 27V 51 MATT  SVART</v>
          </cell>
        </row>
        <row r="13902">
          <cell r="A13902" t="str">
            <v>YKC3475102</v>
          </cell>
          <cell r="B13902" t="str">
            <v>HELAG DEORE 27V 51 MATT ORANGE</v>
          </cell>
        </row>
        <row r="13903">
          <cell r="A13903" t="str">
            <v>YKC3475102</v>
          </cell>
          <cell r="B13903" t="str">
            <v>HELAG DEORE 27V 51 MATT ORANGE</v>
          </cell>
        </row>
        <row r="13904">
          <cell r="A13904" t="str">
            <v>YKC3475102</v>
          </cell>
          <cell r="B13904" t="str">
            <v>HELAG DEORE 27V 51 MATT ORANGE</v>
          </cell>
        </row>
        <row r="13905">
          <cell r="A13905" t="str">
            <v>YKC3475501</v>
          </cell>
          <cell r="B13905" t="str">
            <v>HELAG DEORE 27V 55 MATT  SVART</v>
          </cell>
        </row>
        <row r="13906">
          <cell r="A13906" t="str">
            <v>YKC3475501</v>
          </cell>
          <cell r="B13906" t="str">
            <v>HELAG DEORE 27V 55 MATT  SVART</v>
          </cell>
        </row>
        <row r="13907">
          <cell r="A13907" t="str">
            <v>YKC3475501</v>
          </cell>
          <cell r="B13907" t="str">
            <v>HELAG DEORE 27V 55 MATT  SVART</v>
          </cell>
        </row>
        <row r="13908">
          <cell r="A13908" t="str">
            <v>YKC3475502</v>
          </cell>
          <cell r="B13908" t="str">
            <v>HELAG DEORE 27V 55 MATT ORANGE</v>
          </cell>
        </row>
        <row r="13909">
          <cell r="A13909" t="str">
            <v>YKC3475502</v>
          </cell>
          <cell r="B13909" t="str">
            <v>HELAG DEORE 27V 55 MATT ORANGE</v>
          </cell>
        </row>
        <row r="13910">
          <cell r="A13910" t="str">
            <v>YKC3475502</v>
          </cell>
          <cell r="B13910" t="str">
            <v>HELAG DEORE 27V 55 MATT ORANGE</v>
          </cell>
        </row>
        <row r="13911">
          <cell r="A13911" t="str">
            <v>YKC3475901</v>
          </cell>
          <cell r="B13911" t="str">
            <v>HELAG DEORE 27V 59 MATT  SVART</v>
          </cell>
        </row>
        <row r="13912">
          <cell r="A13912" t="str">
            <v>YKC3475901</v>
          </cell>
          <cell r="B13912" t="str">
            <v>HELAG DEORE 27V 59 MATT  SVART</v>
          </cell>
        </row>
        <row r="13913">
          <cell r="A13913" t="str">
            <v>YKC3475901</v>
          </cell>
          <cell r="B13913" t="str">
            <v>HELAG DEORE 27V 59 MATT  SVART</v>
          </cell>
        </row>
        <row r="13914">
          <cell r="A13914" t="str">
            <v>YKC3475902</v>
          </cell>
          <cell r="B13914" t="str">
            <v>HELAG DEORE 27V 59 MATT ORANGE</v>
          </cell>
        </row>
        <row r="13915">
          <cell r="A13915" t="str">
            <v>YKC3475902</v>
          </cell>
          <cell r="B13915" t="str">
            <v>HELAG DEORE 27V 59 MATT ORANGE</v>
          </cell>
        </row>
        <row r="13916">
          <cell r="A13916" t="str">
            <v>YKC3475902</v>
          </cell>
          <cell r="B13916" t="str">
            <v>HELAG DEORE 27V 59 MATT ORANGE</v>
          </cell>
        </row>
        <row r="13917">
          <cell r="A13917" t="str">
            <v>YKC3645101</v>
          </cell>
          <cell r="B13917" t="str">
            <v>STARREN 364 24V H 51 MATT RÖD</v>
          </cell>
        </row>
        <row r="13918">
          <cell r="A13918" t="str">
            <v>YKC3645101</v>
          </cell>
          <cell r="B13918" t="str">
            <v>STARREN 364 24V H 51 MATT RÖD</v>
          </cell>
        </row>
        <row r="13919">
          <cell r="A13919" t="str">
            <v>YKC3645101</v>
          </cell>
          <cell r="B13919" t="str">
            <v>STARREN 364 24V H 51 MATT RÖD</v>
          </cell>
        </row>
        <row r="13920">
          <cell r="A13920" t="str">
            <v>YKC3645102</v>
          </cell>
          <cell r="B13920" t="str">
            <v>STARREN+ 364 24V H 51 M SVART</v>
          </cell>
        </row>
        <row r="13921">
          <cell r="A13921" t="str">
            <v>YKC3645102</v>
          </cell>
          <cell r="B13921" t="str">
            <v>STARREN+ 364 24V H 51 M SVART</v>
          </cell>
        </row>
        <row r="13922">
          <cell r="A13922" t="str">
            <v>YKC3645102</v>
          </cell>
          <cell r="B13922" t="str">
            <v>STARREN+ 364 24V H 51 M SVART</v>
          </cell>
        </row>
        <row r="13923">
          <cell r="A13923" t="str">
            <v>YKC3645501</v>
          </cell>
          <cell r="B13923" t="str">
            <v>STARREN 364 24V H 55 MATT RÖD</v>
          </cell>
        </row>
        <row r="13924">
          <cell r="A13924" t="str">
            <v>YKC3645501</v>
          </cell>
          <cell r="B13924" t="str">
            <v>STARREN 364 24V H 55 MATT RÖD</v>
          </cell>
        </row>
        <row r="13925">
          <cell r="A13925" t="str">
            <v>YKC3645501</v>
          </cell>
          <cell r="B13925" t="str">
            <v>STARREN 364 24V H 55 MATT RÖD</v>
          </cell>
        </row>
        <row r="13926">
          <cell r="A13926" t="str">
            <v>YKC3645502</v>
          </cell>
          <cell r="B13926" t="str">
            <v>STARREN+ 364 24V H 55 M SVART</v>
          </cell>
        </row>
        <row r="13927">
          <cell r="A13927" t="str">
            <v>YKC3645502</v>
          </cell>
          <cell r="B13927" t="str">
            <v>STARREN+ 364 24V H 55 M SVART</v>
          </cell>
        </row>
        <row r="13928">
          <cell r="A13928" t="str">
            <v>YKC3645502</v>
          </cell>
          <cell r="B13928" t="str">
            <v>STARREN+ 364 24V H 55 M SVART</v>
          </cell>
        </row>
        <row r="13929">
          <cell r="A13929" t="str">
            <v>YKC3645901</v>
          </cell>
          <cell r="B13929" t="str">
            <v>STARREN 364 24V H 59 MATT RÖD</v>
          </cell>
        </row>
        <row r="13930">
          <cell r="A13930" t="str">
            <v>YKC3645901</v>
          </cell>
          <cell r="B13930" t="str">
            <v>STARREN 364 24V H 59 MATT RÖD</v>
          </cell>
        </row>
        <row r="13931">
          <cell r="A13931" t="str">
            <v>YKC3645901</v>
          </cell>
          <cell r="B13931" t="str">
            <v>STARREN 364 24V H 59 MATT RÖD</v>
          </cell>
        </row>
        <row r="13932">
          <cell r="A13932" t="str">
            <v>YKC3645902</v>
          </cell>
          <cell r="B13932" t="str">
            <v>STARREN+ 364 24V H 59 M SVART</v>
          </cell>
        </row>
        <row r="13933">
          <cell r="A13933" t="str">
            <v>YKC3645902</v>
          </cell>
          <cell r="B13933" t="str">
            <v>STARREN+ 364 24V H 59 M SVART</v>
          </cell>
        </row>
        <row r="13934">
          <cell r="A13934" t="str">
            <v>YKC3645902</v>
          </cell>
          <cell r="B13934" t="str">
            <v>STARREN+ 364 24V H 59 M SVART</v>
          </cell>
        </row>
        <row r="13935">
          <cell r="A13935" t="str">
            <v>YKC3574701</v>
          </cell>
          <cell r="B13935" t="str">
            <v>ANARIS DEORE 27V 47 MATT VIT</v>
          </cell>
        </row>
        <row r="13936">
          <cell r="A13936" t="str">
            <v>YKC3574701</v>
          </cell>
          <cell r="B13936" t="str">
            <v>ANARIS DEORE 27V 47 MATT VIT</v>
          </cell>
        </row>
        <row r="13937">
          <cell r="A13937" t="str">
            <v>YKC3574701</v>
          </cell>
          <cell r="B13937" t="str">
            <v>ANARIS DEORE 27V 47 MATT VIT</v>
          </cell>
        </row>
        <row r="13938">
          <cell r="A13938" t="str">
            <v>YKC3575101</v>
          </cell>
          <cell r="B13938" t="str">
            <v>ANARIS DEORE 27V 51 MATT VIT</v>
          </cell>
        </row>
        <row r="13939">
          <cell r="A13939" t="str">
            <v>YKC3575101</v>
          </cell>
          <cell r="B13939" t="str">
            <v>ANARIS DEORE 27V 51 MATT VIT</v>
          </cell>
        </row>
        <row r="13940">
          <cell r="A13940" t="str">
            <v>YKC3575101</v>
          </cell>
          <cell r="B13940" t="str">
            <v>ANARIS DEORE 27V 51 MATT VIT</v>
          </cell>
        </row>
        <row r="13941">
          <cell r="A13941" t="str">
            <v>YKC3575102</v>
          </cell>
          <cell r="B13941" t="str">
            <v>ANARIS DEORE 27V 51 M HAVSGRÖN</v>
          </cell>
        </row>
        <row r="13942">
          <cell r="A13942" t="str">
            <v>YKC3575102</v>
          </cell>
          <cell r="B13942" t="str">
            <v>ANARIS DEORE 27V 51 M HAVSGRÖN</v>
          </cell>
        </row>
        <row r="13943">
          <cell r="A13943" t="str">
            <v>YKC3575102</v>
          </cell>
          <cell r="B13943" t="str">
            <v>ANARIS DEORE 27V 51 M HAVSGRÖN</v>
          </cell>
        </row>
        <row r="13944">
          <cell r="A13944" t="str">
            <v>YKC3744701</v>
          </cell>
          <cell r="B13944" t="str">
            <v>ÅKULLA 374 24V D 47 MATT VIT</v>
          </cell>
        </row>
        <row r="13945">
          <cell r="A13945" t="str">
            <v>YKC3744701</v>
          </cell>
          <cell r="B13945" t="str">
            <v>ÅKULLA 374 24V D 47 MATT VIT</v>
          </cell>
        </row>
        <row r="13946">
          <cell r="A13946" t="str">
            <v>YKC3744701</v>
          </cell>
          <cell r="B13946" t="str">
            <v>ÅKULLA 374 24V D 47 MATT VIT</v>
          </cell>
        </row>
        <row r="13947">
          <cell r="A13947" t="str">
            <v>YKC3744702</v>
          </cell>
          <cell r="B13947" t="str">
            <v>ÅKULLA+ 374 24V D 47  M SVART</v>
          </cell>
        </row>
        <row r="13948">
          <cell r="A13948" t="str">
            <v>YKC3744702</v>
          </cell>
          <cell r="B13948" t="str">
            <v>ÅKULLA+ 374 24V D 47  M SVART</v>
          </cell>
        </row>
        <row r="13949">
          <cell r="A13949" t="str">
            <v>YKC3744702</v>
          </cell>
          <cell r="B13949" t="str">
            <v>ÅKULLA+ 374 24V D 47  M SVART</v>
          </cell>
        </row>
        <row r="13950">
          <cell r="A13950" t="str">
            <v>YKC3745101</v>
          </cell>
          <cell r="B13950" t="str">
            <v>ÅKULLA 374 24V D 51 MATT VIT</v>
          </cell>
        </row>
        <row r="13951">
          <cell r="A13951" t="str">
            <v>YKC3745101</v>
          </cell>
          <cell r="B13951" t="str">
            <v>ÅKULLA 374 24V D 51 MATT VIT</v>
          </cell>
        </row>
        <row r="13952">
          <cell r="A13952" t="str">
            <v>YKC3745101</v>
          </cell>
          <cell r="B13952" t="str">
            <v>ÅKULLA 374 24V D 51 MATT VIT</v>
          </cell>
        </row>
        <row r="13953">
          <cell r="A13953" t="str">
            <v>YKC3745102</v>
          </cell>
          <cell r="B13953" t="str">
            <v>ÅKULLA+ 374 24V D 51  M SVART</v>
          </cell>
        </row>
        <row r="13954">
          <cell r="A13954" t="str">
            <v>YKC3745102</v>
          </cell>
          <cell r="B13954" t="str">
            <v>ÅKULLA+ 374 24V D 51  M SVART</v>
          </cell>
        </row>
        <row r="13955">
          <cell r="A13955" t="str">
            <v>YKC3745102</v>
          </cell>
          <cell r="B13955" t="str">
            <v>ÅKULLA+ 374 24V D 51  M SVART</v>
          </cell>
        </row>
        <row r="13956">
          <cell r="A13956" t="str">
            <v>YKC3745501</v>
          </cell>
          <cell r="B13956" t="str">
            <v>ÅKULLA 374 24V D 55 MATT VIT</v>
          </cell>
        </row>
        <row r="13957">
          <cell r="A13957" t="str">
            <v>YKC3745501</v>
          </cell>
          <cell r="B13957" t="str">
            <v>ÅKULLA 374 24V D 55 MATT VIT</v>
          </cell>
        </row>
        <row r="13958">
          <cell r="A13958" t="str">
            <v>YKC3745501</v>
          </cell>
          <cell r="B13958" t="str">
            <v>ÅKULLA 374 24V D 55 MATT VIT</v>
          </cell>
        </row>
        <row r="13959">
          <cell r="A13959" t="str">
            <v>YKC3745502</v>
          </cell>
          <cell r="B13959" t="str">
            <v>ÅKULLA+ 374 24V D 55  M SVART</v>
          </cell>
        </row>
        <row r="13960">
          <cell r="A13960" t="str">
            <v>YKC3745502</v>
          </cell>
          <cell r="B13960" t="str">
            <v>ÅKULLA+ 374 24V D 55  M SVART</v>
          </cell>
        </row>
        <row r="13961">
          <cell r="A13961" t="str">
            <v>YKC3745502</v>
          </cell>
          <cell r="B13961" t="str">
            <v>ÅKULLA+ 374 24V D 55  M SVART</v>
          </cell>
        </row>
        <row r="13962">
          <cell r="A13962" t="str">
            <v>YKC3845101</v>
          </cell>
          <cell r="B13962" t="str">
            <v>ÄNGSÖ 384 51 CM HERR M GRÅ</v>
          </cell>
        </row>
        <row r="13963">
          <cell r="A13963" t="str">
            <v>YKC3845101</v>
          </cell>
          <cell r="B13963" t="str">
            <v>ÄNGSÖ 384 51 CM HERR M GRÅ</v>
          </cell>
        </row>
        <row r="13964">
          <cell r="A13964" t="str">
            <v>YKC3845101</v>
          </cell>
          <cell r="B13964" t="str">
            <v>ÄNGSÖ 384 51 CM HERR M GRÅ</v>
          </cell>
        </row>
        <row r="13965">
          <cell r="A13965" t="str">
            <v>YKC3845501</v>
          </cell>
          <cell r="B13965" t="str">
            <v>ÄNGSÖ 384 55 CM HERR M GRÅ</v>
          </cell>
        </row>
        <row r="13966">
          <cell r="A13966" t="str">
            <v>YKC3845501</v>
          </cell>
          <cell r="B13966" t="str">
            <v>ÄNGSÖ 384 55 CM HERR M GRÅ</v>
          </cell>
        </row>
        <row r="13967">
          <cell r="A13967" t="str">
            <v>YKC3845501</v>
          </cell>
          <cell r="B13967" t="str">
            <v>ÄNGSÖ 384 55 CM HERR M GRÅ</v>
          </cell>
        </row>
        <row r="13968">
          <cell r="A13968" t="str">
            <v>YKC3845901</v>
          </cell>
          <cell r="B13968" t="str">
            <v>ÄNGSÖ 384 59 CM HERR M GRÅ</v>
          </cell>
        </row>
        <row r="13969">
          <cell r="A13969" t="str">
            <v>YKC3845901</v>
          </cell>
          <cell r="B13969" t="str">
            <v>ÄNGSÖ 384 59 CM HERR M GRÅ</v>
          </cell>
        </row>
        <row r="13970">
          <cell r="A13970" t="str">
            <v>YKC3845901</v>
          </cell>
          <cell r="B13970" t="str">
            <v>ÄNGSÖ 384 59 CM HERR M GRÅ</v>
          </cell>
        </row>
        <row r="13971">
          <cell r="A13971" t="str">
            <v>YKC3944701</v>
          </cell>
          <cell r="B13971" t="str">
            <v>TORNE 394 47 CM DAM MATT RÖD</v>
          </cell>
        </row>
        <row r="13972">
          <cell r="A13972" t="str">
            <v>YKC3944701</v>
          </cell>
          <cell r="B13972" t="str">
            <v>TORNE 394 47 CM DAM MATT RÖD</v>
          </cell>
        </row>
        <row r="13973">
          <cell r="A13973" t="str">
            <v>YKC3944701</v>
          </cell>
          <cell r="B13973" t="str">
            <v>TORNE 394 47 CM DAM MATT RÖD</v>
          </cell>
        </row>
        <row r="13974">
          <cell r="A13974" t="str">
            <v>YKC3945101</v>
          </cell>
          <cell r="B13974" t="str">
            <v>TORNE 394 51 CM DAM MATT RÖD</v>
          </cell>
        </row>
        <row r="13975">
          <cell r="A13975" t="str">
            <v>YKC3945101</v>
          </cell>
          <cell r="B13975" t="str">
            <v>TORNE 394 51 CM DAM MATT RÖD</v>
          </cell>
        </row>
        <row r="13976">
          <cell r="A13976" t="str">
            <v>YKC3945101</v>
          </cell>
          <cell r="B13976" t="str">
            <v>TORNE 394 51 CM DAM MATT RÖD</v>
          </cell>
        </row>
        <row r="13977">
          <cell r="A13977" t="str">
            <v>YEM2205601</v>
          </cell>
          <cell r="B13977" t="str">
            <v>Oskar 0vxl 56cm svart</v>
          </cell>
        </row>
        <row r="13978">
          <cell r="A13978" t="str">
            <v>YEM2205601</v>
          </cell>
          <cell r="B13978" t="str">
            <v>Oskar 0vxl 56cm svart</v>
          </cell>
        </row>
        <row r="13979">
          <cell r="A13979" t="str">
            <v>YEM2205601</v>
          </cell>
          <cell r="B13979" t="str">
            <v>Oskar 0vxl 56cm svart</v>
          </cell>
        </row>
        <row r="13980">
          <cell r="A13980" t="str">
            <v>YEM2235601</v>
          </cell>
          <cell r="B13980" t="str">
            <v>Karl 3vxl 56cm svart</v>
          </cell>
        </row>
        <row r="13981">
          <cell r="A13981" t="str">
            <v>YEM2235601</v>
          </cell>
          <cell r="B13981" t="str">
            <v>Karl 3vxl 56cm svart</v>
          </cell>
        </row>
        <row r="13982">
          <cell r="A13982" t="str">
            <v>YEM2235601</v>
          </cell>
          <cell r="B13982" t="str">
            <v>Karl 3vxl 56cm svart</v>
          </cell>
        </row>
        <row r="13983">
          <cell r="A13983" t="str">
            <v>YEM2275601</v>
          </cell>
          <cell r="B13983" t="str">
            <v>Thor 7vxl 56cm blå</v>
          </cell>
        </row>
        <row r="13984">
          <cell r="A13984" t="str">
            <v>YEM2275601</v>
          </cell>
          <cell r="B13984" t="str">
            <v>Thor 7vxl 56cm blå</v>
          </cell>
        </row>
        <row r="13985">
          <cell r="A13985" t="str">
            <v>YEM2275601</v>
          </cell>
          <cell r="B13985" t="str">
            <v>Thor 7vxl 56cm blå</v>
          </cell>
        </row>
        <row r="13986">
          <cell r="A13986" t="str">
            <v>YKC2735101</v>
          </cell>
          <cell r="B13986" t="str">
            <v>LOTTA 51 3V MHAVSGRÖ GPKTHF28"</v>
          </cell>
        </row>
        <row r="13987">
          <cell r="A13987" t="str">
            <v>YKC2735101</v>
          </cell>
          <cell r="B13987" t="str">
            <v>LOTTA 51 3V MHAVSGRÖ GPKTHF28"</v>
          </cell>
        </row>
        <row r="13988">
          <cell r="A13988" t="str">
            <v>YKC2735101</v>
          </cell>
          <cell r="B13988" t="str">
            <v>LOTTA 51 3V MHAVSGRÖ GPKTHF28"</v>
          </cell>
        </row>
        <row r="13989">
          <cell r="A13989" t="str">
            <v>YKC2735102</v>
          </cell>
          <cell r="B13989" t="str">
            <v>LOTTA 51 3V SVART SPKTHF28"</v>
          </cell>
        </row>
        <row r="13990">
          <cell r="A13990" t="str">
            <v>YKC2735102</v>
          </cell>
          <cell r="B13990" t="str">
            <v>LOTTA 51 3V SVART SPKTHF28"</v>
          </cell>
        </row>
        <row r="13991">
          <cell r="A13991" t="str">
            <v>YKC2735102</v>
          </cell>
          <cell r="B13991" t="str">
            <v>LOTTA 51 3V SVART SPKTHF28"</v>
          </cell>
        </row>
        <row r="13992">
          <cell r="A13992" t="str">
            <v>YKC2635101</v>
          </cell>
          <cell r="B13992" t="str">
            <v>AUGUST 263 51 MSVART SPKTFR28"</v>
          </cell>
        </row>
        <row r="13993">
          <cell r="A13993" t="str">
            <v>YKC2635101</v>
          </cell>
          <cell r="B13993" t="str">
            <v>AUGUST 263 51 MSVART SPKTFR28"</v>
          </cell>
        </row>
        <row r="13994">
          <cell r="A13994" t="str">
            <v>YKC2635101</v>
          </cell>
          <cell r="B13994" t="str">
            <v>AUGUST 263 51 MSVART SPKTFR28"</v>
          </cell>
        </row>
        <row r="13995">
          <cell r="A13995" t="str">
            <v>YKC2635601</v>
          </cell>
          <cell r="B13995" t="str">
            <v>AUGUST 263 56 MSVART SPKTFR28"</v>
          </cell>
        </row>
        <row r="13996">
          <cell r="A13996" t="str">
            <v>YKC2635601</v>
          </cell>
          <cell r="B13996" t="str">
            <v>AUGUST 263 56 MSVART SPKTFR28"</v>
          </cell>
        </row>
        <row r="13997">
          <cell r="A13997" t="str">
            <v>YKC2635601</v>
          </cell>
          <cell r="B13997" t="str">
            <v>AUGUST 263 56 MSVART SPKTFR28"</v>
          </cell>
        </row>
        <row r="13998">
          <cell r="A13998" t="str">
            <v>YKC4334301</v>
          </cell>
          <cell r="B13998" t="str">
            <v>EMBLA 433 3V D/F 26" 43CM SVAR</v>
          </cell>
        </row>
        <row r="13999">
          <cell r="A13999" t="str">
            <v>YKC4334301</v>
          </cell>
          <cell r="B13999" t="str">
            <v>EMBLA 433 3V D/F 26" 43CM SVAR</v>
          </cell>
        </row>
        <row r="14000">
          <cell r="A14000" t="str">
            <v>YKC4334301</v>
          </cell>
          <cell r="B14000" t="str">
            <v>EMBLA 433 3V D/F 26" 43CM SVAR</v>
          </cell>
        </row>
        <row r="14001">
          <cell r="A14001" t="str">
            <v>YKC4334302</v>
          </cell>
          <cell r="B14001" t="str">
            <v>EMBLA 433 3V D/F 26" 43CM LILA</v>
          </cell>
        </row>
        <row r="14002">
          <cell r="A14002" t="str">
            <v>YKC4334302</v>
          </cell>
          <cell r="B14002" t="str">
            <v>EMBLA 433 3V D/F 26" 43CM LILA</v>
          </cell>
        </row>
        <row r="14003">
          <cell r="A14003" t="str">
            <v>YKC4334302</v>
          </cell>
          <cell r="B14003" t="str">
            <v>EMBLA 433 3V D/F 26" 43CM LILA</v>
          </cell>
        </row>
        <row r="14004">
          <cell r="A14004" t="str">
            <v>YKC4374301</v>
          </cell>
          <cell r="B14004" t="str">
            <v>MIST 437 7V D/F 26" 43CM VIT</v>
          </cell>
        </row>
        <row r="14005">
          <cell r="A14005" t="str">
            <v>YKC4374301</v>
          </cell>
          <cell r="B14005" t="str">
            <v>MIST 437 7V D/F 26" 43CM VIT</v>
          </cell>
        </row>
        <row r="14006">
          <cell r="A14006" t="str">
            <v>YKC4374301</v>
          </cell>
          <cell r="B14006" t="str">
            <v>MIST 437 7V D/F 26" 43CM VIT</v>
          </cell>
        </row>
        <row r="14007">
          <cell r="A14007" t="str">
            <v>YKC4374302</v>
          </cell>
          <cell r="B14007" t="str">
            <v>MIST 437 7V D/F 26" 43CM HAVSG</v>
          </cell>
        </row>
        <row r="14008">
          <cell r="A14008" t="str">
            <v>YKC4374302</v>
          </cell>
          <cell r="B14008" t="str">
            <v>MIST 437 7V D/F 26" 43CM HAVSG</v>
          </cell>
        </row>
        <row r="14009">
          <cell r="A14009" t="str">
            <v>YKC4374302</v>
          </cell>
          <cell r="B14009" t="str">
            <v>MIST 437 7V D/F 26" 43CM HAVSG</v>
          </cell>
        </row>
        <row r="14010">
          <cell r="A14010" t="str">
            <v>YKM9575101</v>
          </cell>
          <cell r="B14010" t="str">
            <v>RETRO D 7 V 51 HAVSGRÖN</v>
          </cell>
        </row>
        <row r="14011">
          <cell r="A14011" t="str">
            <v>YKM9575101</v>
          </cell>
          <cell r="B14011" t="str">
            <v>RETRO D 7 V 51 HAVSGRÖN</v>
          </cell>
        </row>
        <row r="14012">
          <cell r="A14012" t="str">
            <v>YKM9575101</v>
          </cell>
          <cell r="B14012" t="str">
            <v>RETRO D 7 V 51 HAVSGRÖN</v>
          </cell>
        </row>
        <row r="14013">
          <cell r="A14013" t="str">
            <v>YKM9575102</v>
          </cell>
          <cell r="B14013" t="str">
            <v>RETRO D 7 V 51 CREME BLANK</v>
          </cell>
        </row>
        <row r="14014">
          <cell r="A14014" t="str">
            <v>YKM9575102</v>
          </cell>
          <cell r="B14014" t="str">
            <v>RETRO D 7 V 51 CREME BLANK</v>
          </cell>
        </row>
        <row r="14015">
          <cell r="A14015" t="str">
            <v>YKM9575102</v>
          </cell>
          <cell r="B14015" t="str">
            <v>RETRO D 7 V 51 CREME BLANK</v>
          </cell>
        </row>
        <row r="14016">
          <cell r="A14016" t="str">
            <v>YEM9335105</v>
          </cell>
          <cell r="B14016" t="str">
            <v>BAS 3vxl 51cm korg röd</v>
          </cell>
        </row>
        <row r="14017">
          <cell r="A14017" t="str">
            <v>YEM9335105</v>
          </cell>
          <cell r="B14017" t="str">
            <v>BAS 3vxl 51cm korg röd</v>
          </cell>
        </row>
        <row r="14018">
          <cell r="A14018" t="str">
            <v>YEM9335105</v>
          </cell>
          <cell r="B14018" t="str">
            <v>BAS 3vxl 51cm korg röd</v>
          </cell>
        </row>
        <row r="14019">
          <cell r="A14019" t="str">
            <v>YEM9335106</v>
          </cell>
          <cell r="B14019" t="str">
            <v>Bas 3vxl 51cm korg vit</v>
          </cell>
        </row>
        <row r="14020">
          <cell r="A14020" t="str">
            <v>YEM9335106</v>
          </cell>
          <cell r="B14020" t="str">
            <v>Bas 3vxl 51cm korg vit</v>
          </cell>
        </row>
        <row r="14021">
          <cell r="A14021" t="str">
            <v>YEM9335106</v>
          </cell>
          <cell r="B14021" t="str">
            <v>Bas 3vxl 51cm korg vit</v>
          </cell>
        </row>
        <row r="14022">
          <cell r="A14022" t="str">
            <v>YEM9335107</v>
          </cell>
          <cell r="B14022" t="str">
            <v>Bas 3vxl 51cm korg rosa</v>
          </cell>
        </row>
        <row r="14023">
          <cell r="A14023" t="str">
            <v>YEM9335107</v>
          </cell>
          <cell r="B14023" t="str">
            <v>Bas 3vxl 51cm korg rosa</v>
          </cell>
        </row>
        <row r="14024">
          <cell r="A14024" t="str">
            <v>YEM9335107</v>
          </cell>
          <cell r="B14024" t="str">
            <v>Bas 3vxl 51cm korg rosa</v>
          </cell>
        </row>
        <row r="14025">
          <cell r="A14025" t="str">
            <v>YEC3605531</v>
          </cell>
          <cell r="B14025" t="str">
            <v>Bosch 10vxl 55cm svart 2016</v>
          </cell>
        </row>
        <row r="14026">
          <cell r="A14026" t="str">
            <v>YEC3605531</v>
          </cell>
          <cell r="B14026" t="str">
            <v>Bosch 10vxl 55cm svart 2016</v>
          </cell>
        </row>
        <row r="14027">
          <cell r="A14027" t="str">
            <v>YEC3605531</v>
          </cell>
          <cell r="B14027" t="str">
            <v>Bosch 10vxl 55cm svart 2016</v>
          </cell>
        </row>
        <row r="14028">
          <cell r="A14028" t="str">
            <v>YEC3605931</v>
          </cell>
          <cell r="B14028" t="str">
            <v>Bosch 10vxl 59cm svart 2016</v>
          </cell>
        </row>
        <row r="14029">
          <cell r="A14029" t="str">
            <v>YEC3605931</v>
          </cell>
          <cell r="B14029" t="str">
            <v>Bosch 10vxl 59cm svart 2016</v>
          </cell>
        </row>
        <row r="14030">
          <cell r="A14030" t="str">
            <v>YEC3605931</v>
          </cell>
          <cell r="B14030" t="str">
            <v>Bosch 10vxl 59cm svart 2016</v>
          </cell>
        </row>
        <row r="14031">
          <cell r="A14031" t="str">
            <v>YEC3705131</v>
          </cell>
          <cell r="B14031" t="str">
            <v>Bosch 10vxl 51cm svart 2016</v>
          </cell>
        </row>
        <row r="14032">
          <cell r="A14032" t="str">
            <v>YEC3705131</v>
          </cell>
          <cell r="B14032" t="str">
            <v>Bosch 10vxl 51cm svart 2016</v>
          </cell>
        </row>
        <row r="14033">
          <cell r="A14033" t="str">
            <v>YEC3705131</v>
          </cell>
          <cell r="B14033" t="str">
            <v>Bosch 10vxl 51cm svart 2016</v>
          </cell>
        </row>
        <row r="14034">
          <cell r="A14034" t="str">
            <v>YEC9335131</v>
          </cell>
          <cell r="B14034" t="str">
            <v>Maja 3vxl 51cm svart 2016</v>
          </cell>
        </row>
        <row r="14035">
          <cell r="A14035" t="str">
            <v>YEC9335131</v>
          </cell>
          <cell r="B14035" t="str">
            <v>Maja 3vxl 51cm svart 2016</v>
          </cell>
        </row>
        <row r="14036">
          <cell r="A14036" t="str">
            <v>YEC9335131</v>
          </cell>
          <cell r="B14036" t="str">
            <v>Maja 3vxl 51cm svart 2016</v>
          </cell>
        </row>
        <row r="14037">
          <cell r="A14037" t="str">
            <v>YEC9374731</v>
          </cell>
          <cell r="B14037" t="str">
            <v>Tove 7vxl 47cm svart 2016</v>
          </cell>
        </row>
        <row r="14038">
          <cell r="A14038" t="str">
            <v>YEC9374731</v>
          </cell>
          <cell r="B14038" t="str">
            <v>Tove 7vxl 47cm svart 2016</v>
          </cell>
        </row>
        <row r="14039">
          <cell r="A14039" t="str">
            <v>YEC9374731</v>
          </cell>
          <cell r="B14039" t="str">
            <v>Tove 7vxl 47cm svart 2016</v>
          </cell>
        </row>
        <row r="14040">
          <cell r="A14040" t="str">
            <v>YEC9375131</v>
          </cell>
          <cell r="B14040" t="str">
            <v>Tove 7vxl 51cm svart 2016</v>
          </cell>
        </row>
        <row r="14041">
          <cell r="A14041" t="str">
            <v>YEC9375131</v>
          </cell>
          <cell r="B14041" t="str">
            <v>Tove 7vxl 51cm svart 2016</v>
          </cell>
        </row>
        <row r="14042">
          <cell r="A14042" t="str">
            <v>YEC9375131</v>
          </cell>
          <cell r="B14042" t="str">
            <v>Tove 7vxl 51cm svart 2016</v>
          </cell>
        </row>
        <row r="14043">
          <cell r="A14043" t="str">
            <v>YEC9375132</v>
          </cell>
          <cell r="B14043" t="str">
            <v>Tove 7vxl 51cm lila 2016</v>
          </cell>
        </row>
        <row r="14044">
          <cell r="A14044" t="str">
            <v>YEC9375132</v>
          </cell>
          <cell r="B14044" t="str">
            <v>Tove 7vxl 51cm lila 2016</v>
          </cell>
        </row>
        <row r="14045">
          <cell r="A14045" t="str">
            <v>YEC9375132</v>
          </cell>
          <cell r="B14045" t="str">
            <v>Tove 7vxl 51cm lila 2016</v>
          </cell>
        </row>
        <row r="14046">
          <cell r="A14046" t="str">
            <v>YEC9375531</v>
          </cell>
          <cell r="B14046" t="str">
            <v>Tove 7vxl 55cm svart 2016</v>
          </cell>
        </row>
        <row r="14047">
          <cell r="A14047" t="str">
            <v>YEC9375531</v>
          </cell>
          <cell r="B14047" t="str">
            <v>Tove 7vxl 55cm svart 2016</v>
          </cell>
        </row>
        <row r="14048">
          <cell r="A14048" t="str">
            <v>YEC9375531</v>
          </cell>
          <cell r="B14048" t="str">
            <v>Tove 7vxl 55cm svart 2016</v>
          </cell>
        </row>
        <row r="14049">
          <cell r="A14049" t="str">
            <v>YEC9675131</v>
          </cell>
          <cell r="B14049" t="str">
            <v>Herr Elcykel 7vxl 51cm svart</v>
          </cell>
        </row>
        <row r="14050">
          <cell r="A14050" t="str">
            <v>YEC9675131</v>
          </cell>
          <cell r="B14050" t="str">
            <v>Herr Elcykel 7vxl 51cm svart</v>
          </cell>
        </row>
        <row r="14051">
          <cell r="A14051" t="str">
            <v>YEC9675131</v>
          </cell>
          <cell r="B14051" t="str">
            <v>Herr Elcykel 7vxl 51cm svart</v>
          </cell>
        </row>
        <row r="14052">
          <cell r="A14052" t="str">
            <v>YEC9675531</v>
          </cell>
          <cell r="B14052" t="str">
            <v>Herr Elcykel 7vxl 55cm svart</v>
          </cell>
        </row>
        <row r="14053">
          <cell r="A14053" t="str">
            <v>YEC9675531</v>
          </cell>
          <cell r="B14053" t="str">
            <v>Herr Elcykel 7vxl 55cm svart</v>
          </cell>
        </row>
        <row r="14054">
          <cell r="A14054" t="str">
            <v>YEC9675531</v>
          </cell>
          <cell r="B14054" t="str">
            <v>Herr Elcykel 7vxl 55cm svart</v>
          </cell>
        </row>
        <row r="14055">
          <cell r="A14055" t="str">
            <v>YEC9975131</v>
          </cell>
          <cell r="B14055" t="str">
            <v>Elsa 7vxl 51cm svart 2020</v>
          </cell>
        </row>
        <row r="14056">
          <cell r="A14056" t="str">
            <v>YEC9975131</v>
          </cell>
          <cell r="B14056" t="str">
            <v>Elsa 7vxl 51cm svart 2020</v>
          </cell>
        </row>
        <row r="14057">
          <cell r="A14057" t="str">
            <v>YEC9975131</v>
          </cell>
          <cell r="B14057" t="str">
            <v>Elsa 7vxl 51cm svart 2020</v>
          </cell>
        </row>
        <row r="14058">
          <cell r="A14058" t="str">
            <v>YEC9975132</v>
          </cell>
          <cell r="B14058" t="str">
            <v>Elsa 7vxl 51cm silver 2020</v>
          </cell>
        </row>
        <row r="14059">
          <cell r="A14059" t="str">
            <v>YEC9975132</v>
          </cell>
          <cell r="B14059" t="str">
            <v>Elsa 7vxl 51cm silver 2020</v>
          </cell>
        </row>
        <row r="14060">
          <cell r="A14060" t="str">
            <v>YEC9975132</v>
          </cell>
          <cell r="B14060" t="str">
            <v>Elsa 7vxl 51cm silver 2020</v>
          </cell>
        </row>
        <row r="14061">
          <cell r="A14061" t="str">
            <v>YEM2735131</v>
          </cell>
          <cell r="B14061" t="str">
            <v>Elisabeth 3vxl 51cm svart 2016</v>
          </cell>
        </row>
        <row r="14062">
          <cell r="A14062" t="str">
            <v>YEM2735131</v>
          </cell>
          <cell r="B14062" t="str">
            <v>Elisabeth 3vxl 51cm svart 2016</v>
          </cell>
        </row>
        <row r="14063">
          <cell r="A14063" t="str">
            <v>YEM2735131</v>
          </cell>
          <cell r="B14063" t="str">
            <v>Elisabeth 3vxl 51cm svart 2016</v>
          </cell>
        </row>
        <row r="14064">
          <cell r="A14064" t="str">
            <v>YEM2735132</v>
          </cell>
          <cell r="B14064" t="str">
            <v>Elisabeth 3vxl 51cm blå 2016</v>
          </cell>
        </row>
        <row r="14065">
          <cell r="A14065" t="str">
            <v>YEM2735132</v>
          </cell>
          <cell r="B14065" t="str">
            <v>Elisabeth 3vxl 51cm blå 2016</v>
          </cell>
        </row>
        <row r="14066">
          <cell r="A14066" t="str">
            <v>YEM2735132</v>
          </cell>
          <cell r="B14066" t="str">
            <v>Elisabeth 3vxl 51cm blå 2016</v>
          </cell>
        </row>
        <row r="14067">
          <cell r="A14067" t="str">
            <v>YKC3045103</v>
          </cell>
          <cell r="B14067" t="str">
            <v>ATTO 24V 51 HYD DISK MATT ORAN</v>
          </cell>
        </row>
        <row r="14068">
          <cell r="A14068" t="str">
            <v>YKC3045103</v>
          </cell>
          <cell r="B14068" t="str">
            <v>ATTO 24V 51 HYD DISK MATT ORAN</v>
          </cell>
        </row>
        <row r="14069">
          <cell r="A14069" t="str">
            <v>YKC3045103</v>
          </cell>
          <cell r="B14069" t="str">
            <v>ATTO 24V 51 HYD DISK MATT ORAN</v>
          </cell>
        </row>
        <row r="14070">
          <cell r="A14070" t="str">
            <v>YKC3045503</v>
          </cell>
          <cell r="B14070" t="str">
            <v>ATTO 24V 55 HYD DISK MATT ORAN</v>
          </cell>
        </row>
        <row r="14071">
          <cell r="A14071" t="str">
            <v>YKC3045503</v>
          </cell>
          <cell r="B14071" t="str">
            <v>ATTO 24V 55 HYD DISK MATT ORAN</v>
          </cell>
        </row>
        <row r="14072">
          <cell r="A14072" t="str">
            <v>YKC3045503</v>
          </cell>
          <cell r="B14072" t="str">
            <v>ATTO 24V 55 HYD DISK MATT ORAN</v>
          </cell>
        </row>
        <row r="14073">
          <cell r="A14073" t="str">
            <v>YKC3045903</v>
          </cell>
          <cell r="B14073" t="str">
            <v>ATTO 24V 59 HYD DISK MATT ORAN</v>
          </cell>
        </row>
        <row r="14074">
          <cell r="A14074" t="str">
            <v>YKC3045903</v>
          </cell>
          <cell r="B14074" t="str">
            <v>ATTO 24V 59 HYD DISK MATT ORAN</v>
          </cell>
        </row>
        <row r="14075">
          <cell r="A14075" t="str">
            <v>YKC3045903</v>
          </cell>
          <cell r="B14075" t="str">
            <v>ATTO 24V 59 HYD DISK MATT ORAN</v>
          </cell>
        </row>
        <row r="14076">
          <cell r="A14076" t="str">
            <v>YEM2335516</v>
          </cell>
          <cell r="B14076" t="str">
            <v>Karin 3vxl 55cm korg svart</v>
          </cell>
        </row>
        <row r="14077">
          <cell r="A14077" t="str">
            <v>YEM2335516</v>
          </cell>
          <cell r="B14077" t="str">
            <v>Karin 3vxl 55cm korg svart</v>
          </cell>
        </row>
        <row r="14078">
          <cell r="A14078" t="str">
            <v>YEM2335516</v>
          </cell>
          <cell r="B14078" t="str">
            <v>Karin 3vxl 55cm korg svart</v>
          </cell>
        </row>
        <row r="14079">
          <cell r="A14079" t="str">
            <v>YKC6904801</v>
          </cell>
          <cell r="B14079" t="str">
            <v>MAXA 105/TIAGRA 20V 48 RÖD</v>
          </cell>
        </row>
        <row r="14080">
          <cell r="A14080" t="str">
            <v>YKC6904801</v>
          </cell>
          <cell r="B14080" t="str">
            <v>MAXA 105/TIAGRA 20V 48 RÖD</v>
          </cell>
        </row>
        <row r="14081">
          <cell r="A14081" t="str">
            <v>YKC6904801</v>
          </cell>
          <cell r="B14081" t="str">
            <v>MAXA 105/TIAGRA 20V 48 RÖD</v>
          </cell>
        </row>
        <row r="14082">
          <cell r="A14082" t="str">
            <v>YKC6905101</v>
          </cell>
          <cell r="B14082" t="str">
            <v>MAXA 105/TIAGRA 20V 51 RÖD</v>
          </cell>
        </row>
        <row r="14083">
          <cell r="A14083" t="str">
            <v>YKC6905101</v>
          </cell>
          <cell r="B14083" t="str">
            <v>MAXA 105/TIAGRA 20V 51 RÖD</v>
          </cell>
        </row>
        <row r="14084">
          <cell r="A14084" t="str">
            <v>YKC6905101</v>
          </cell>
          <cell r="B14084" t="str">
            <v>MAXA 105/TIAGRA 20V 51 RÖD</v>
          </cell>
        </row>
        <row r="14085">
          <cell r="A14085" t="str">
            <v>YKC6905401</v>
          </cell>
          <cell r="B14085" t="str">
            <v>MAXA 105/TIAGRA 20V 54 RÖD</v>
          </cell>
        </row>
        <row r="14086">
          <cell r="A14086" t="str">
            <v>YKC6905401</v>
          </cell>
          <cell r="B14086" t="str">
            <v>MAXA 105/TIAGRA 20V 54 RÖD</v>
          </cell>
        </row>
        <row r="14087">
          <cell r="A14087" t="str">
            <v>YKC6905401</v>
          </cell>
          <cell r="B14087" t="str">
            <v>MAXA 105/TIAGRA 20V 54 RÖD</v>
          </cell>
        </row>
        <row r="14088">
          <cell r="A14088" t="str">
            <v>YKC6906001</v>
          </cell>
          <cell r="B14088" t="str">
            <v>MAXA 105/TIAGRA 20V 60 RÖD</v>
          </cell>
        </row>
        <row r="14089">
          <cell r="A14089" t="str">
            <v>YKC6906001</v>
          </cell>
          <cell r="B14089" t="str">
            <v>MAXA 105/TIAGRA 20V 60 RÖD</v>
          </cell>
        </row>
        <row r="14090">
          <cell r="A14090" t="str">
            <v>YKC6906001</v>
          </cell>
          <cell r="B14090" t="str">
            <v>MAXA 105/TIAGRA 20V 60 RÖD</v>
          </cell>
        </row>
        <row r="14091">
          <cell r="A14091" t="str">
            <v>YEC9335132</v>
          </cell>
          <cell r="B14091" t="str">
            <v>Maja 3vxl 51cm vit 2016</v>
          </cell>
        </row>
        <row r="14092">
          <cell r="A14092" t="str">
            <v>YEC9335132</v>
          </cell>
          <cell r="B14092" t="str">
            <v>Maja 3vxl 51cm vit 2016</v>
          </cell>
        </row>
        <row r="14093">
          <cell r="A14093" t="str">
            <v>YEC9335132</v>
          </cell>
          <cell r="B14093" t="str">
            <v>Maja 3vxl 51cm vit 2016</v>
          </cell>
        </row>
        <row r="14094">
          <cell r="A14094" t="str">
            <v>YEC9335531</v>
          </cell>
          <cell r="B14094" t="str">
            <v>Maja 3vxl 55cm savlukorg svart</v>
          </cell>
        </row>
        <row r="14095">
          <cell r="A14095" t="str">
            <v>YEC9335531</v>
          </cell>
          <cell r="B14095" t="str">
            <v>Maja 3vxl 55cm savlukorg svart</v>
          </cell>
        </row>
        <row r="14096">
          <cell r="A14096" t="str">
            <v>YEC9335531</v>
          </cell>
          <cell r="B14096" t="str">
            <v>Maja 3vxl 55cm savlukorg svart</v>
          </cell>
        </row>
        <row r="14097">
          <cell r="A14097" t="str">
            <v>YKC4473303</v>
          </cell>
          <cell r="B14097" t="str">
            <v>JARE 447 7V P 24" MATT LIMEGRÖ</v>
          </cell>
        </row>
        <row r="14098">
          <cell r="A14098" t="str">
            <v>YKC4473303</v>
          </cell>
          <cell r="B14098" t="str">
            <v>JARE 447 7V P 24" MATT LIMEGRÖ</v>
          </cell>
        </row>
        <row r="14099">
          <cell r="A14099" t="str">
            <v>YKC4473303</v>
          </cell>
          <cell r="B14099" t="str">
            <v>JARE 447 7V P 24" MATT LIMEGRÖ</v>
          </cell>
        </row>
        <row r="14100">
          <cell r="A14100" t="str">
            <v>YKM2334711</v>
          </cell>
          <cell r="B14100" t="str">
            <v>Brooklyn 3vxl 47cm brkorg färg</v>
          </cell>
        </row>
        <row r="14101">
          <cell r="A14101" t="str">
            <v>YKM2334711</v>
          </cell>
          <cell r="B14101" t="str">
            <v>Brooklyn 3vxl 47cm brkorg färg</v>
          </cell>
        </row>
        <row r="14102">
          <cell r="A14102" t="str">
            <v>YKM2334711</v>
          </cell>
          <cell r="B14102" t="str">
            <v>Brooklyn 3vxl 47cm brkorg färg</v>
          </cell>
        </row>
        <row r="14103">
          <cell r="A14103" t="str">
            <v>YKM2335111</v>
          </cell>
          <cell r="B14103" t="str">
            <v>Brooklyn 3vxl 51cm brkorg färg</v>
          </cell>
        </row>
        <row r="14104">
          <cell r="A14104" t="str">
            <v>YKM2335111</v>
          </cell>
          <cell r="B14104" t="str">
            <v>Brooklyn 3vxl 51cm brkorg färg</v>
          </cell>
        </row>
        <row r="14105">
          <cell r="A14105" t="str">
            <v>YKM2335111</v>
          </cell>
          <cell r="B14105" t="str">
            <v>Brooklyn 3vxl 51cm brkorg färg</v>
          </cell>
        </row>
        <row r="14106">
          <cell r="A14106" t="str">
            <v>YEM2134309</v>
          </cell>
          <cell r="B14106" t="str">
            <v>Karin 3vxl 43cm lkorg grön</v>
          </cell>
        </row>
        <row r="14107">
          <cell r="A14107" t="str">
            <v>YEM2134309</v>
          </cell>
          <cell r="B14107" t="str">
            <v>Karin 3vxl 43cm lkorg grön</v>
          </cell>
        </row>
        <row r="14108">
          <cell r="A14108" t="str">
            <v>YEM2134309</v>
          </cell>
          <cell r="B14108" t="str">
            <v>Karin 3vxl 43cm lkorg grön</v>
          </cell>
        </row>
        <row r="14109">
          <cell r="A14109" t="str">
            <v>YKC4433301</v>
          </cell>
          <cell r="B14109" t="str">
            <v>TORN 443 3V P 24" MATT LIME</v>
          </cell>
        </row>
        <row r="14110">
          <cell r="A14110" t="str">
            <v>YKC4433301</v>
          </cell>
          <cell r="B14110" t="str">
            <v>TORN 443 3V P 24" MATT LIME</v>
          </cell>
        </row>
        <row r="14111">
          <cell r="A14111" t="str">
            <v>YKC4433301</v>
          </cell>
          <cell r="B14111" t="str">
            <v>TORN 443 3V P 24" MATT LIME</v>
          </cell>
        </row>
        <row r="14112">
          <cell r="A14112" t="str">
            <v>YKC4433302</v>
          </cell>
          <cell r="B14112" t="str">
            <v>TORN 443 3V P 24" MATT SVART</v>
          </cell>
        </row>
        <row r="14113">
          <cell r="A14113" t="str">
            <v>YKC4433302</v>
          </cell>
          <cell r="B14113" t="str">
            <v>TORN 443 3V P 24" MATT SVART</v>
          </cell>
        </row>
        <row r="14114">
          <cell r="A14114" t="str">
            <v>YKC4433302</v>
          </cell>
          <cell r="B14114" t="str">
            <v>TORN 443 3V P 24" MATT SVART</v>
          </cell>
        </row>
        <row r="14115">
          <cell r="A14115" t="str">
            <v>YKC4473301</v>
          </cell>
          <cell r="B14115" t="str">
            <v>JARE 447 7V P 24" MATT SVART</v>
          </cell>
        </row>
        <row r="14116">
          <cell r="A14116" t="str">
            <v>YKC4473301</v>
          </cell>
          <cell r="B14116" t="str">
            <v>JARE 447 7V P 24" MATT SVART</v>
          </cell>
        </row>
        <row r="14117">
          <cell r="A14117" t="str">
            <v>YKC4473301</v>
          </cell>
          <cell r="B14117" t="str">
            <v>JARE 447 7V P 24" MATT SVART</v>
          </cell>
        </row>
        <row r="14118">
          <cell r="A14118" t="str">
            <v>YKC4473302</v>
          </cell>
          <cell r="B14118" t="str">
            <v>JARE 447 7V P 24" MATT ORANGE</v>
          </cell>
        </row>
        <row r="14119">
          <cell r="A14119" t="str">
            <v>YKC4473302</v>
          </cell>
          <cell r="B14119" t="str">
            <v>JARE 447 7V P 24" MATT ORANGE</v>
          </cell>
        </row>
        <row r="14120">
          <cell r="A14120" t="str">
            <v>YKC4473302</v>
          </cell>
          <cell r="B14120" t="str">
            <v>JARE 447 7V P 24" MATT ORANGE</v>
          </cell>
        </row>
        <row r="14121">
          <cell r="A14121" t="str">
            <v>YKC4673301</v>
          </cell>
          <cell r="B14121" t="str">
            <v>HYMER 467 7V P 24"  MATT BLÅ</v>
          </cell>
        </row>
        <row r="14122">
          <cell r="A14122" t="str">
            <v>YKC4673301</v>
          </cell>
          <cell r="B14122" t="str">
            <v>HYMER 467 7V P 24"  MATT BLÅ</v>
          </cell>
        </row>
        <row r="14123">
          <cell r="A14123" t="str">
            <v>YKC4673301</v>
          </cell>
          <cell r="B14123" t="str">
            <v>HYMER 467 7V P 24"  MATT BLÅ</v>
          </cell>
        </row>
        <row r="14124">
          <cell r="A14124" t="str">
            <v>YKC4733801</v>
          </cell>
          <cell r="B14124" t="str">
            <v>RAN 473 3V F 24" SVART</v>
          </cell>
        </row>
        <row r="14125">
          <cell r="A14125" t="str">
            <v>YKC4733801</v>
          </cell>
          <cell r="B14125" t="str">
            <v>RAN 473 3V F 24" SVART</v>
          </cell>
        </row>
        <row r="14126">
          <cell r="A14126" t="str">
            <v>YKC4733801</v>
          </cell>
          <cell r="B14126" t="str">
            <v>RAN 473 3V F 24" SVART</v>
          </cell>
        </row>
        <row r="14127">
          <cell r="A14127" t="str">
            <v>YKC4733802</v>
          </cell>
          <cell r="B14127" t="str">
            <v>RAN 473 3V F 24" VIT</v>
          </cell>
        </row>
        <row r="14128">
          <cell r="A14128" t="str">
            <v>YKC4733802</v>
          </cell>
          <cell r="B14128" t="str">
            <v>RAN 473 3V F 24" VIT</v>
          </cell>
        </row>
        <row r="14129">
          <cell r="A14129" t="str">
            <v>YKC4733802</v>
          </cell>
          <cell r="B14129" t="str">
            <v>RAN 473 3V F 24" VIT</v>
          </cell>
        </row>
        <row r="14130">
          <cell r="A14130" t="str">
            <v>YKC4733803</v>
          </cell>
          <cell r="B14130" t="str">
            <v>RAN 473 3V F 24" TURKOS</v>
          </cell>
        </row>
        <row r="14131">
          <cell r="A14131" t="str">
            <v>YKC4733803</v>
          </cell>
          <cell r="B14131" t="str">
            <v>RAN 473 3V F 24" TURKOS</v>
          </cell>
        </row>
        <row r="14132">
          <cell r="A14132" t="str">
            <v>YKC4733803</v>
          </cell>
          <cell r="B14132" t="str">
            <v>RAN 473 3V F 24" TURKOS</v>
          </cell>
        </row>
        <row r="14133">
          <cell r="A14133" t="str">
            <v>YKC4773801</v>
          </cell>
          <cell r="B14133" t="str">
            <v>LONE 477 7V F 24" SVART</v>
          </cell>
        </row>
        <row r="14134">
          <cell r="A14134" t="str">
            <v>YKC4773801</v>
          </cell>
          <cell r="B14134" t="str">
            <v>LONE 477 7V F 24" SVART</v>
          </cell>
        </row>
        <row r="14135">
          <cell r="A14135" t="str">
            <v>YKC4773801</v>
          </cell>
          <cell r="B14135" t="str">
            <v>LONE 477 7V F 24" SVART</v>
          </cell>
        </row>
        <row r="14136">
          <cell r="A14136" t="str">
            <v>YKC4773802</v>
          </cell>
          <cell r="B14136" t="str">
            <v>LONE 477 7V F 24" VIT</v>
          </cell>
        </row>
        <row r="14137">
          <cell r="A14137" t="str">
            <v>YKC4773802</v>
          </cell>
          <cell r="B14137" t="str">
            <v>LONE 477 7V F 24" VIT</v>
          </cell>
        </row>
        <row r="14138">
          <cell r="A14138" t="str">
            <v>YKC4773802</v>
          </cell>
          <cell r="B14138" t="str">
            <v>LONE 477 7V F 24" VIT</v>
          </cell>
        </row>
        <row r="14139">
          <cell r="A14139" t="str">
            <v>YKC4002001</v>
          </cell>
          <cell r="B14139" t="str">
            <v>KNYTT 12" 0V P SVART</v>
          </cell>
        </row>
        <row r="14140">
          <cell r="A14140" t="str">
            <v>YKC4002001</v>
          </cell>
          <cell r="B14140" t="str">
            <v>KNYTT 12" 0V P SVART</v>
          </cell>
        </row>
        <row r="14141">
          <cell r="A14141" t="str">
            <v>YKC4002001</v>
          </cell>
          <cell r="B14141" t="str">
            <v>KNYTT 12" 0V P SVART</v>
          </cell>
        </row>
        <row r="14142">
          <cell r="A14142" t="str">
            <v>YKC4002002</v>
          </cell>
          <cell r="B14142" t="str">
            <v>KNYTT 12" 0V P ORANGE</v>
          </cell>
        </row>
        <row r="14143">
          <cell r="A14143" t="str">
            <v>YKC4002002</v>
          </cell>
          <cell r="B14143" t="str">
            <v>KNYTT 12" 0V P ORANGE</v>
          </cell>
        </row>
        <row r="14144">
          <cell r="A14144" t="str">
            <v>YKC4002002</v>
          </cell>
          <cell r="B14144" t="str">
            <v>KNYTT 12" 0V P ORANGE</v>
          </cell>
        </row>
        <row r="14145">
          <cell r="A14145" t="str">
            <v>YKC4012001</v>
          </cell>
          <cell r="B14145" t="str">
            <v>SNOTRA 12" 0V F ROSA/ROSA</v>
          </cell>
        </row>
        <row r="14146">
          <cell r="A14146" t="str">
            <v>YKC4012001</v>
          </cell>
          <cell r="B14146" t="str">
            <v>SNOTRA 12" 0V F ROSA/ROSA</v>
          </cell>
        </row>
        <row r="14147">
          <cell r="A14147" t="str">
            <v>YKC4012001</v>
          </cell>
          <cell r="B14147" t="str">
            <v>SNOTRA 12" 0V F ROSA/ROSA</v>
          </cell>
        </row>
        <row r="14148">
          <cell r="A14148" t="str">
            <v>YKC4012002</v>
          </cell>
          <cell r="B14148" t="str">
            <v>SNOTRA 12" 0V F VIT</v>
          </cell>
        </row>
        <row r="14149">
          <cell r="A14149" t="str">
            <v>YKC4012002</v>
          </cell>
          <cell r="B14149" t="str">
            <v>SNOTRA 12" 0V F VIT</v>
          </cell>
        </row>
        <row r="14150">
          <cell r="A14150" t="str">
            <v>YKC4012002</v>
          </cell>
          <cell r="B14150" t="str">
            <v>SNOTRA 12" 0V F VIT</v>
          </cell>
        </row>
        <row r="14151">
          <cell r="A14151" t="str">
            <v>YKC4102601</v>
          </cell>
          <cell r="B14151" t="str">
            <v>FRIDÄLV 16" 0V F SVART</v>
          </cell>
        </row>
        <row r="14152">
          <cell r="A14152" t="str">
            <v>YKC4102601</v>
          </cell>
          <cell r="B14152" t="str">
            <v>FRIDÄLV 16" 0V F SVART</v>
          </cell>
        </row>
        <row r="14153">
          <cell r="A14153" t="str">
            <v>YKC4102601</v>
          </cell>
          <cell r="B14153" t="str">
            <v>FRIDÄLV 16" 0V F SVART</v>
          </cell>
        </row>
        <row r="14154">
          <cell r="A14154" t="str">
            <v>YKC4102602</v>
          </cell>
          <cell r="B14154" t="str">
            <v>FRIDÄLV 16" 0V F VIT</v>
          </cell>
        </row>
        <row r="14155">
          <cell r="A14155" t="str">
            <v>YKC4102602</v>
          </cell>
          <cell r="B14155" t="str">
            <v>FRIDÄLV 16" 0V F VIT</v>
          </cell>
        </row>
        <row r="14156">
          <cell r="A14156" t="str">
            <v>YKC4102602</v>
          </cell>
          <cell r="B14156" t="str">
            <v>FRIDÄLV 16" 0V F VIT</v>
          </cell>
        </row>
        <row r="14157">
          <cell r="A14157" t="str">
            <v>YKC4202601</v>
          </cell>
          <cell r="B14157" t="str">
            <v>MUNIN 16" 0V P MATT LIME</v>
          </cell>
        </row>
        <row r="14158">
          <cell r="A14158" t="str">
            <v>YKC4202601</v>
          </cell>
          <cell r="B14158" t="str">
            <v>MUNIN 16" 0V P MATT LIME</v>
          </cell>
        </row>
        <row r="14159">
          <cell r="A14159" t="str">
            <v>YKC4202601</v>
          </cell>
          <cell r="B14159" t="str">
            <v>MUNIN 16" 0V P MATT LIME</v>
          </cell>
        </row>
        <row r="14160">
          <cell r="A14160" t="str">
            <v>YKC4202602</v>
          </cell>
          <cell r="B14160" t="str">
            <v>MUNIN 16" 0V P MATT BLÅ</v>
          </cell>
        </row>
        <row r="14161">
          <cell r="A14161" t="str">
            <v>YKC4202602</v>
          </cell>
          <cell r="B14161" t="str">
            <v>MUNIN 16" 0V P MATT BLÅ</v>
          </cell>
        </row>
        <row r="14162">
          <cell r="A14162" t="str">
            <v>YKC4202602</v>
          </cell>
          <cell r="B14162" t="str">
            <v>MUNIN 16" 0V P MATT BLÅ</v>
          </cell>
        </row>
        <row r="14163">
          <cell r="A14163" t="str">
            <v>YKC4212601</v>
          </cell>
          <cell r="B14163" t="str">
            <v>GORM 16" 0V P MATT BLÅ</v>
          </cell>
        </row>
        <row r="14164">
          <cell r="A14164" t="str">
            <v>YKC4212601</v>
          </cell>
          <cell r="B14164" t="str">
            <v>GORM 16" 0V P MATT BLÅ</v>
          </cell>
        </row>
        <row r="14165">
          <cell r="A14165" t="str">
            <v>YKC4212601</v>
          </cell>
          <cell r="B14165" t="str">
            <v>GORM 16" 0V P MATT BLÅ</v>
          </cell>
        </row>
        <row r="14166">
          <cell r="A14166" t="str">
            <v>YKC4302601</v>
          </cell>
          <cell r="B14166" t="str">
            <v>SVAVA 16" 0V F ROSA</v>
          </cell>
        </row>
        <row r="14167">
          <cell r="A14167" t="str">
            <v>YKC4302601</v>
          </cell>
          <cell r="B14167" t="str">
            <v>SVAVA 16" 0V F ROSA</v>
          </cell>
        </row>
        <row r="14168">
          <cell r="A14168" t="str">
            <v>YKC4302601</v>
          </cell>
          <cell r="B14168" t="str">
            <v>SVAVA 16" 0V F ROSA</v>
          </cell>
        </row>
        <row r="14169">
          <cell r="A14169" t="str">
            <v>YKC4302602</v>
          </cell>
          <cell r="B14169" t="str">
            <v>SVAVA 16" 0V F VIT</v>
          </cell>
        </row>
        <row r="14170">
          <cell r="A14170" t="str">
            <v>YKC4302602</v>
          </cell>
          <cell r="B14170" t="str">
            <v>SVAVA 16" 0V F VIT</v>
          </cell>
        </row>
        <row r="14171">
          <cell r="A14171" t="str">
            <v>YKC4302602</v>
          </cell>
          <cell r="B14171" t="str">
            <v>SVAVA 16" 0V F VIT</v>
          </cell>
        </row>
        <row r="14172">
          <cell r="A14172" t="str">
            <v>YKC4402601</v>
          </cell>
          <cell r="B14172" t="str">
            <v>BROKK 16" 0V P SVART</v>
          </cell>
        </row>
        <row r="14173">
          <cell r="A14173" t="str">
            <v>YKC4402601</v>
          </cell>
          <cell r="B14173" t="str">
            <v>BROKK 16" 0V P SVART</v>
          </cell>
        </row>
        <row r="14174">
          <cell r="A14174" t="str">
            <v>YKC4402601</v>
          </cell>
          <cell r="B14174" t="str">
            <v>BROKK 16" 0V P SVART</v>
          </cell>
        </row>
        <row r="14175">
          <cell r="A14175" t="str">
            <v>YKC4402602</v>
          </cell>
          <cell r="B14175" t="str">
            <v>BROKK 16" 0V P MATT ORANGE</v>
          </cell>
        </row>
        <row r="14176">
          <cell r="A14176" t="str">
            <v>YKC4402602</v>
          </cell>
          <cell r="B14176" t="str">
            <v>BROKK 16" 0V P MATT ORANGE</v>
          </cell>
        </row>
        <row r="14177">
          <cell r="A14177" t="str">
            <v>YKC4402602</v>
          </cell>
          <cell r="B14177" t="str">
            <v>BROKK 16" 0V P MATT ORANGE</v>
          </cell>
        </row>
        <row r="14178">
          <cell r="A14178" t="str">
            <v>YKC4033001</v>
          </cell>
          <cell r="B14178" t="str">
            <v>NARRE 403 3V P 20" MATT LIME</v>
          </cell>
        </row>
        <row r="14179">
          <cell r="A14179" t="str">
            <v>YKC4033001</v>
          </cell>
          <cell r="B14179" t="str">
            <v>NARRE 403 3V P 20" MATT LIME</v>
          </cell>
        </row>
        <row r="14180">
          <cell r="A14180" t="str">
            <v>YKC4033001</v>
          </cell>
          <cell r="B14180" t="str">
            <v>NARRE 403 3V P 20" MATT LIME</v>
          </cell>
        </row>
        <row r="14181">
          <cell r="A14181" t="str">
            <v>YKC4033002</v>
          </cell>
          <cell r="B14181" t="str">
            <v>NARRE 403 3V P 20" MATT SVART</v>
          </cell>
        </row>
        <row r="14182">
          <cell r="A14182" t="str">
            <v>YKC4033002</v>
          </cell>
          <cell r="B14182" t="str">
            <v>NARRE 403 3V P 20" MATT SVART</v>
          </cell>
        </row>
        <row r="14183">
          <cell r="A14183" t="str">
            <v>YKC4033002</v>
          </cell>
          <cell r="B14183" t="str">
            <v>NARRE 403 3V P 20" MATT SVART</v>
          </cell>
        </row>
        <row r="14184">
          <cell r="A14184" t="str">
            <v>YKC4033003</v>
          </cell>
          <cell r="B14184" t="str">
            <v>NARRE 403 3V P 20" MATT ORANGE</v>
          </cell>
        </row>
        <row r="14185">
          <cell r="A14185" t="str">
            <v>YKC4033003</v>
          </cell>
          <cell r="B14185" t="str">
            <v>NARRE 403 3V P 20" MATT ORANGE</v>
          </cell>
        </row>
        <row r="14186">
          <cell r="A14186" t="str">
            <v>YKC4033003</v>
          </cell>
          <cell r="B14186" t="str">
            <v>NARRE 403 3V P 20" MATT ORANGE</v>
          </cell>
        </row>
        <row r="14187">
          <cell r="A14187" t="str">
            <v>YKC4633001</v>
          </cell>
          <cell r="B14187" t="str">
            <v>GANG 20" 3V P MATT BLÅ</v>
          </cell>
        </row>
        <row r="14188">
          <cell r="A14188" t="str">
            <v>YKC4633001</v>
          </cell>
          <cell r="B14188" t="str">
            <v>GANG 20" 3V P MATT BLÅ</v>
          </cell>
        </row>
        <row r="14189">
          <cell r="A14189" t="str">
            <v>YKC4633001</v>
          </cell>
          <cell r="B14189" t="str">
            <v>GANG 20" 3V P MATT BLÅ</v>
          </cell>
        </row>
        <row r="14190">
          <cell r="A14190" t="str">
            <v>YKC4803001</v>
          </cell>
          <cell r="B14190" t="str">
            <v>GRIM 20" 0V P MATT SVART</v>
          </cell>
        </row>
        <row r="14191">
          <cell r="A14191" t="str">
            <v>YKC4803001</v>
          </cell>
          <cell r="B14191" t="str">
            <v>GRIM 20" 0V P MATT SVART</v>
          </cell>
        </row>
        <row r="14192">
          <cell r="A14192" t="str">
            <v>YKC4803001</v>
          </cell>
          <cell r="B14192" t="str">
            <v>GRIM 20" 0V P MATT SVART</v>
          </cell>
        </row>
        <row r="14193">
          <cell r="A14193" t="str">
            <v>YKC4503001</v>
          </cell>
          <cell r="B14193" t="str">
            <v>EDDA 20" 0V F SVART</v>
          </cell>
        </row>
        <row r="14194">
          <cell r="A14194" t="str">
            <v>YKC4503001</v>
          </cell>
          <cell r="B14194" t="str">
            <v>EDDA 20" 0V F SVART</v>
          </cell>
        </row>
        <row r="14195">
          <cell r="A14195" t="str">
            <v>YKC4503001</v>
          </cell>
          <cell r="B14195" t="str">
            <v>EDDA 20" 0V F SVART</v>
          </cell>
        </row>
        <row r="14196">
          <cell r="A14196" t="str">
            <v>YKC4503002</v>
          </cell>
          <cell r="B14196" t="str">
            <v>EDDA 20" 0V F ROSA</v>
          </cell>
        </row>
        <row r="14197">
          <cell r="A14197" t="str">
            <v>YKC4503002</v>
          </cell>
          <cell r="B14197" t="str">
            <v>EDDA 20" 0V F ROSA</v>
          </cell>
        </row>
        <row r="14198">
          <cell r="A14198" t="str">
            <v>YKC4503002</v>
          </cell>
          <cell r="B14198" t="str">
            <v>EDDA 20" 0V F ROSA</v>
          </cell>
        </row>
        <row r="14199">
          <cell r="A14199" t="str">
            <v>YKC4533001</v>
          </cell>
          <cell r="B14199" t="str">
            <v>SAGA 453 3V F 20" SVART</v>
          </cell>
        </row>
        <row r="14200">
          <cell r="A14200" t="str">
            <v>YKC4533001</v>
          </cell>
          <cell r="B14200" t="str">
            <v>SAGA 453 3V F 20" SVART</v>
          </cell>
        </row>
        <row r="14201">
          <cell r="A14201" t="str">
            <v>YKC4533001</v>
          </cell>
          <cell r="B14201" t="str">
            <v>SAGA 453 3V F 20" SVART</v>
          </cell>
        </row>
        <row r="14202">
          <cell r="A14202" t="str">
            <v>YKC4533002</v>
          </cell>
          <cell r="B14202" t="str">
            <v>SAGA 453 3V F 20" ROSA</v>
          </cell>
        </row>
        <row r="14203">
          <cell r="A14203" t="str">
            <v>YKC4533002</v>
          </cell>
          <cell r="B14203" t="str">
            <v>SAGA 453 3V F 20" ROSA</v>
          </cell>
        </row>
        <row r="14204">
          <cell r="A14204" t="str">
            <v>YKC4533002</v>
          </cell>
          <cell r="B14204" t="str">
            <v>SAGA 453 3V F 20" ROSA</v>
          </cell>
        </row>
        <row r="14205">
          <cell r="A14205" t="str">
            <v>YKC4533003</v>
          </cell>
          <cell r="B14205" t="str">
            <v>SAGA 453 3V F 20" VIT</v>
          </cell>
        </row>
        <row r="14206">
          <cell r="A14206" t="str">
            <v>YKC4533003</v>
          </cell>
          <cell r="B14206" t="str">
            <v>SAGA 453 3V F 20" VIT</v>
          </cell>
        </row>
        <row r="14207">
          <cell r="A14207" t="str">
            <v>YKC4533003</v>
          </cell>
          <cell r="B14207" t="str">
            <v>SAGA 453 3V F 20" VIT</v>
          </cell>
        </row>
        <row r="14208">
          <cell r="A14208" t="str">
            <v>YKC4063001</v>
          </cell>
          <cell r="B14208" t="str">
            <v>TRYM 406 20" 6V MATT ORANGE</v>
          </cell>
        </row>
        <row r="14209">
          <cell r="A14209" t="str">
            <v>YKC4063001</v>
          </cell>
          <cell r="B14209" t="str">
            <v>TRYM 406 20" 6V MATT ORANGE</v>
          </cell>
        </row>
        <row r="14210">
          <cell r="A14210" t="str">
            <v>YKC4063001</v>
          </cell>
          <cell r="B14210" t="str">
            <v>TRYM 406 20" 6V MATT ORANGE</v>
          </cell>
        </row>
        <row r="14211">
          <cell r="A14211" t="str">
            <v>YKC0604301</v>
          </cell>
          <cell r="B14211" t="str">
            <v>LODUR 27,5 43 CM M MÖRKBLÅ</v>
          </cell>
        </row>
        <row r="14212">
          <cell r="A14212" t="str">
            <v>YKC0604301</v>
          </cell>
          <cell r="B14212" t="str">
            <v>LODUR 27,5 43 CM M MÖRKBLÅ</v>
          </cell>
        </row>
        <row r="14213">
          <cell r="A14213" t="str">
            <v>YKC0604301</v>
          </cell>
          <cell r="B14213" t="str">
            <v>LODUR 27,5 43 CM M MÖRKBLÅ</v>
          </cell>
        </row>
        <row r="14214">
          <cell r="A14214" t="str">
            <v>YKC0604801</v>
          </cell>
          <cell r="B14214" t="str">
            <v>LODUR 27,5 48 CM M MÖRKBLÅ</v>
          </cell>
        </row>
        <row r="14215">
          <cell r="A14215" t="str">
            <v>YKC0604801</v>
          </cell>
          <cell r="B14215" t="str">
            <v>LODUR 27,5 48 CM M MÖRKBLÅ</v>
          </cell>
        </row>
        <row r="14216">
          <cell r="A14216" t="str">
            <v>YKC0604801</v>
          </cell>
          <cell r="B14216" t="str">
            <v>LODUR 27,5 48 CM M MÖRKBLÅ</v>
          </cell>
        </row>
        <row r="14217">
          <cell r="A14217" t="str">
            <v>YKC0605301</v>
          </cell>
          <cell r="B14217" t="str">
            <v>LODUR 27,5 53 CM M MÖRKBLÅ</v>
          </cell>
        </row>
        <row r="14218">
          <cell r="A14218" t="str">
            <v>YKC0605301</v>
          </cell>
          <cell r="B14218" t="str">
            <v>LODUR 27,5 53 CM M MÖRKBLÅ</v>
          </cell>
        </row>
        <row r="14219">
          <cell r="A14219" t="str">
            <v>YKC0605301</v>
          </cell>
          <cell r="B14219" t="str">
            <v>LODUR 27,5 53 CM M MÖRKBLÅ</v>
          </cell>
        </row>
        <row r="14220">
          <cell r="A14220" t="str">
            <v>YKC0704301</v>
          </cell>
          <cell r="B14220" t="str">
            <v>FREKE 27,5 SLX 30 43 M ORANGE</v>
          </cell>
        </row>
        <row r="14221">
          <cell r="A14221" t="str">
            <v>YKC0704301</v>
          </cell>
          <cell r="B14221" t="str">
            <v>FREKE 27,5 SLX 30 43 M ORANGE</v>
          </cell>
        </row>
        <row r="14222">
          <cell r="A14222" t="str">
            <v>YKC0704301</v>
          </cell>
          <cell r="B14222" t="str">
            <v>FREKE 27,5 SLX 30 43 M ORANGE</v>
          </cell>
        </row>
        <row r="14223">
          <cell r="A14223" t="str">
            <v>YKC0704801</v>
          </cell>
          <cell r="B14223" t="str">
            <v>FREKE 27,5 SLX 30 48 M ORANGE</v>
          </cell>
        </row>
        <row r="14224">
          <cell r="A14224" t="str">
            <v>YKC0704801</v>
          </cell>
          <cell r="B14224" t="str">
            <v>FREKE 27,5 SLX 30 48 M ORANGE</v>
          </cell>
        </row>
        <row r="14225">
          <cell r="A14225" t="str">
            <v>YKC0704801</v>
          </cell>
          <cell r="B14225" t="str">
            <v>FREKE 27,5 SLX 30 48 M ORANGE</v>
          </cell>
        </row>
        <row r="14226">
          <cell r="A14226" t="str">
            <v>YKC0705301</v>
          </cell>
          <cell r="B14226" t="str">
            <v>FREKE 27,5 SLX 30 53 M ORANGE</v>
          </cell>
        </row>
        <row r="14227">
          <cell r="A14227" t="str">
            <v>YKC0705301</v>
          </cell>
          <cell r="B14227" t="str">
            <v>FREKE 27,5 SLX 30 53 M ORANGE</v>
          </cell>
        </row>
        <row r="14228">
          <cell r="A14228" t="str">
            <v>YKC0705301</v>
          </cell>
          <cell r="B14228" t="str">
            <v>FREKE 27,5 SLX 30 53 M ORANGE</v>
          </cell>
        </row>
        <row r="14229">
          <cell r="A14229" t="str">
            <v>YKC0704302</v>
          </cell>
          <cell r="B14229" t="str">
            <v>FREKE 27,5 SLX 30 43 M VIT</v>
          </cell>
        </row>
        <row r="14230">
          <cell r="A14230" t="str">
            <v>YKC0704302</v>
          </cell>
          <cell r="B14230" t="str">
            <v>FREKE 27,5 SLX 30 43 M VIT</v>
          </cell>
        </row>
        <row r="14231">
          <cell r="A14231" t="str">
            <v>YKC0704302</v>
          </cell>
          <cell r="B14231" t="str">
            <v>FREKE 27,5 SLX 30 43 M VIT</v>
          </cell>
        </row>
        <row r="14232">
          <cell r="A14232" t="str">
            <v>YKC0704802</v>
          </cell>
          <cell r="B14232" t="str">
            <v>FREKE 27,5 SLX 30 48 M VIT</v>
          </cell>
        </row>
        <row r="14233">
          <cell r="A14233" t="str">
            <v>YKC0704802</v>
          </cell>
          <cell r="B14233" t="str">
            <v>FREKE 27,5 SLX 30 48 M VIT</v>
          </cell>
        </row>
        <row r="14234">
          <cell r="A14234" t="str">
            <v>YKC0704802</v>
          </cell>
          <cell r="B14234" t="str">
            <v>FREKE 27,5 SLX 30 48 M VIT</v>
          </cell>
        </row>
        <row r="14235">
          <cell r="A14235" t="str">
            <v>YKC0705302</v>
          </cell>
          <cell r="B14235" t="str">
            <v>FREKE 27,5 SLX 30 53 M VIT</v>
          </cell>
        </row>
        <row r="14236">
          <cell r="A14236" t="str">
            <v>YKC0705302</v>
          </cell>
          <cell r="B14236" t="str">
            <v>FREKE 27,5 SLX 30 53 M VIT</v>
          </cell>
        </row>
        <row r="14237">
          <cell r="A14237" t="str">
            <v>YKC0705302</v>
          </cell>
          <cell r="B14237" t="str">
            <v>FREKE 27,5 SLX 30 53 M VIT</v>
          </cell>
        </row>
        <row r="14238">
          <cell r="A14238" t="str">
            <v>YKC1704301</v>
          </cell>
          <cell r="B14238" t="str">
            <v>FREKE 29" SLX 30 43 M ORANGE</v>
          </cell>
        </row>
        <row r="14239">
          <cell r="A14239" t="str">
            <v>YKC1704301</v>
          </cell>
          <cell r="B14239" t="str">
            <v>FREKE 29" SLX 30 43 M ORANGE</v>
          </cell>
        </row>
        <row r="14240">
          <cell r="A14240" t="str">
            <v>YKC1704301</v>
          </cell>
          <cell r="B14240" t="str">
            <v>FREKE 29" SLX 30 43 M ORANGE</v>
          </cell>
        </row>
        <row r="14241">
          <cell r="A14241" t="str">
            <v>YKC1704801</v>
          </cell>
          <cell r="B14241" t="str">
            <v>FREKE 29" SLX 30 48 M ORANGE</v>
          </cell>
        </row>
        <row r="14242">
          <cell r="A14242" t="str">
            <v>YKC1704801</v>
          </cell>
          <cell r="B14242" t="str">
            <v>FREKE 29" SLX 30 48 M ORANGE</v>
          </cell>
        </row>
        <row r="14243">
          <cell r="A14243" t="str">
            <v>YKC1704801</v>
          </cell>
          <cell r="B14243" t="str">
            <v>FREKE 29" SLX 30 48 M ORANGE</v>
          </cell>
        </row>
        <row r="14244">
          <cell r="A14244" t="str">
            <v>YKC1705301</v>
          </cell>
          <cell r="B14244" t="str">
            <v>FREKE 29" SLX 30 53 M ORANGE</v>
          </cell>
        </row>
        <row r="14245">
          <cell r="A14245" t="str">
            <v>YKC1705301</v>
          </cell>
          <cell r="B14245" t="str">
            <v>FREKE 29" SLX 30 53 M ORANGE</v>
          </cell>
        </row>
        <row r="14246">
          <cell r="A14246" t="str">
            <v>YKC1705301</v>
          </cell>
          <cell r="B14246" t="str">
            <v>FREKE 29" SLX 30 53 M ORANGE</v>
          </cell>
        </row>
        <row r="14247">
          <cell r="A14247" t="str">
            <v>YKC0674301</v>
          </cell>
          <cell r="B14247" t="str">
            <v>NJORD 27,5 DEORE 43 M ORANGE</v>
          </cell>
        </row>
        <row r="14248">
          <cell r="A14248" t="str">
            <v>YKC0674301</v>
          </cell>
          <cell r="B14248" t="str">
            <v>NJORD 27,5 DEORE 43 M ORANGE</v>
          </cell>
        </row>
        <row r="14249">
          <cell r="A14249" t="str">
            <v>YKC0674301</v>
          </cell>
          <cell r="B14249" t="str">
            <v>NJORD 27,5 DEORE 43 M ORANGE</v>
          </cell>
        </row>
        <row r="14250">
          <cell r="A14250" t="str">
            <v>YKC0674801</v>
          </cell>
          <cell r="B14250" t="str">
            <v>NJORD 27,5 DEORE 48 M ORANGE</v>
          </cell>
        </row>
        <row r="14251">
          <cell r="A14251" t="str">
            <v>YKC0674801</v>
          </cell>
          <cell r="B14251" t="str">
            <v>NJORD 27,5 DEORE 48 M ORANGE</v>
          </cell>
        </row>
        <row r="14252">
          <cell r="A14252" t="str">
            <v>YKC0674801</v>
          </cell>
          <cell r="B14252" t="str">
            <v>NJORD 27,5 DEORE 48 M ORANGE</v>
          </cell>
        </row>
        <row r="14253">
          <cell r="A14253" t="str">
            <v>YKC0675301</v>
          </cell>
          <cell r="B14253" t="str">
            <v>NJORD 27,5 DEORE 53 M ORANGE</v>
          </cell>
        </row>
        <row r="14254">
          <cell r="A14254" t="str">
            <v>YKC0675301</v>
          </cell>
          <cell r="B14254" t="str">
            <v>NJORD 27,5 DEORE 53 M ORANGE</v>
          </cell>
        </row>
        <row r="14255">
          <cell r="A14255" t="str">
            <v>YKC0675301</v>
          </cell>
          <cell r="B14255" t="str">
            <v>NJORD 27,5 DEORE 53 M ORANGE</v>
          </cell>
        </row>
        <row r="14256">
          <cell r="A14256" t="str">
            <v>YKC0674302</v>
          </cell>
          <cell r="B14256" t="str">
            <v>NJORD 27,5 DEORE 43 M SVART</v>
          </cell>
        </row>
        <row r="14257">
          <cell r="A14257" t="str">
            <v>YKC0674302</v>
          </cell>
          <cell r="B14257" t="str">
            <v>NJORD 27,5 DEORE 43 M SVART</v>
          </cell>
        </row>
        <row r="14258">
          <cell r="A14258" t="str">
            <v>YKC0674302</v>
          </cell>
          <cell r="B14258" t="str">
            <v>NJORD 27,5 DEORE 43 M SVART</v>
          </cell>
        </row>
        <row r="14259">
          <cell r="A14259" t="str">
            <v>YKC0674802</v>
          </cell>
          <cell r="B14259" t="str">
            <v>NJORD 27,5 DEORE 48 M SVART</v>
          </cell>
        </row>
        <row r="14260">
          <cell r="A14260" t="str">
            <v>YKC0674802</v>
          </cell>
          <cell r="B14260" t="str">
            <v>NJORD 27,5 DEORE 48 M SVART</v>
          </cell>
        </row>
        <row r="14261">
          <cell r="A14261" t="str">
            <v>YKC0674802</v>
          </cell>
          <cell r="B14261" t="str">
            <v>NJORD 27,5 DEORE 48 M SVART</v>
          </cell>
        </row>
        <row r="14262">
          <cell r="A14262" t="str">
            <v>YKC0675302</v>
          </cell>
          <cell r="B14262" t="str">
            <v>NJORD 27,5 DEORE 53 M SVART</v>
          </cell>
        </row>
        <row r="14263">
          <cell r="A14263" t="str">
            <v>YKC0675302</v>
          </cell>
          <cell r="B14263" t="str">
            <v>NJORD 27,5 DEORE 53 M SVART</v>
          </cell>
        </row>
        <row r="14264">
          <cell r="A14264" t="str">
            <v>YKC0675302</v>
          </cell>
          <cell r="B14264" t="str">
            <v>NJORD 27,5 DEORE 53 M SVART</v>
          </cell>
        </row>
        <row r="14265">
          <cell r="A14265" t="str">
            <v>YKC1674301</v>
          </cell>
          <cell r="B14265" t="str">
            <v>NJORD 29" DEORE 43 M ORANGE</v>
          </cell>
        </row>
        <row r="14266">
          <cell r="A14266" t="str">
            <v>YKC1674301</v>
          </cell>
          <cell r="B14266" t="str">
            <v>NJORD 29" DEORE 43 M ORANGE</v>
          </cell>
        </row>
        <row r="14267">
          <cell r="A14267" t="str">
            <v>YKC1674301</v>
          </cell>
          <cell r="B14267" t="str">
            <v>NJORD 29" DEORE 43 M ORANGE</v>
          </cell>
        </row>
        <row r="14268">
          <cell r="A14268" t="str">
            <v>YKC1674801</v>
          </cell>
          <cell r="B14268" t="str">
            <v>NJORD 29" DEORE 48 M ORANGE</v>
          </cell>
        </row>
        <row r="14269">
          <cell r="A14269" t="str">
            <v>YKC1674801</v>
          </cell>
          <cell r="B14269" t="str">
            <v>NJORD 29" DEORE 48 M ORANGE</v>
          </cell>
        </row>
        <row r="14270">
          <cell r="A14270" t="str">
            <v>YKC1674801</v>
          </cell>
          <cell r="B14270" t="str">
            <v>NJORD 29" DEORE 48 M ORANGE</v>
          </cell>
        </row>
        <row r="14271">
          <cell r="A14271" t="str">
            <v>YKC1675301</v>
          </cell>
          <cell r="B14271" t="str">
            <v>NJORD 29" DEORE 53 M ORANGE</v>
          </cell>
        </row>
        <row r="14272">
          <cell r="A14272" t="str">
            <v>YKC1675301</v>
          </cell>
          <cell r="B14272" t="str">
            <v>NJORD 29" DEORE 53 M ORANGE</v>
          </cell>
        </row>
        <row r="14273">
          <cell r="A14273" t="str">
            <v>YKC1675301</v>
          </cell>
          <cell r="B14273" t="str">
            <v>NJORD 29" DEORE 53 M ORANGE</v>
          </cell>
        </row>
        <row r="14274">
          <cell r="A14274" t="str">
            <v>YKC1674302</v>
          </cell>
          <cell r="B14274" t="str">
            <v>NJORD 29" DEORE 43 M SVART</v>
          </cell>
        </row>
        <row r="14275">
          <cell r="A14275" t="str">
            <v>YKC1674302</v>
          </cell>
          <cell r="B14275" t="str">
            <v>NJORD 29" DEORE 43 M SVART</v>
          </cell>
        </row>
        <row r="14276">
          <cell r="A14276" t="str">
            <v>YKC1674302</v>
          </cell>
          <cell r="B14276" t="str">
            <v>NJORD 29" DEORE 43 M SVART</v>
          </cell>
        </row>
        <row r="14277">
          <cell r="A14277" t="str">
            <v>YKC1674802</v>
          </cell>
          <cell r="B14277" t="str">
            <v>NJORD 29" DEORE 48 M SVART</v>
          </cell>
        </row>
        <row r="14278">
          <cell r="A14278" t="str">
            <v>YKC1674802</v>
          </cell>
          <cell r="B14278" t="str">
            <v>NJORD 29" DEORE 48 M SVART</v>
          </cell>
        </row>
        <row r="14279">
          <cell r="A14279" t="str">
            <v>YKC1674802</v>
          </cell>
          <cell r="B14279" t="str">
            <v>NJORD 29" DEORE 48 M SVART</v>
          </cell>
        </row>
        <row r="14280">
          <cell r="A14280" t="str">
            <v>YKC1675302</v>
          </cell>
          <cell r="B14280" t="str">
            <v>NJORD 29" DEORE 53 M SVART</v>
          </cell>
        </row>
        <row r="14281">
          <cell r="A14281" t="str">
            <v>YKC1675302</v>
          </cell>
          <cell r="B14281" t="str">
            <v>NJORD 29" DEORE 53 M SVART</v>
          </cell>
        </row>
        <row r="14282">
          <cell r="A14282" t="str">
            <v>YKC1675302</v>
          </cell>
          <cell r="B14282" t="str">
            <v>NJORD 29" DEORE 53 M SVART</v>
          </cell>
        </row>
        <row r="14283">
          <cell r="A14283" t="str">
            <v>YKC1443801</v>
          </cell>
          <cell r="B14283" t="str">
            <v>BJARKE 26" 38 24V M SVART/GRÖN</v>
          </cell>
        </row>
        <row r="14284">
          <cell r="A14284" t="str">
            <v>YKC1443801</v>
          </cell>
          <cell r="B14284" t="str">
            <v>BJARKE 26" 38 24V M SVART/GRÖN</v>
          </cell>
        </row>
        <row r="14285">
          <cell r="A14285" t="str">
            <v>YKC1443801</v>
          </cell>
          <cell r="B14285" t="str">
            <v>BJARKE 26" 38 24V M SVART/GRÖN</v>
          </cell>
        </row>
        <row r="14286">
          <cell r="A14286" t="str">
            <v>YKC1444301</v>
          </cell>
          <cell r="B14286" t="str">
            <v>BJARKE 26" 43 24V M SVART/GRÖN</v>
          </cell>
        </row>
        <row r="14287">
          <cell r="A14287" t="str">
            <v>YKC1444301</v>
          </cell>
          <cell r="B14287" t="str">
            <v>BJARKE 26" 43 24V M SVART/GRÖN</v>
          </cell>
        </row>
        <row r="14288">
          <cell r="A14288" t="str">
            <v>YKC1444301</v>
          </cell>
          <cell r="B14288" t="str">
            <v>BJARKE 26" 43 24V M SVART/GRÖN</v>
          </cell>
        </row>
        <row r="14289">
          <cell r="A14289" t="str">
            <v>YKC1444801</v>
          </cell>
          <cell r="B14289" t="str">
            <v>BJARKE 26" 48 24V M SVART/GRÖN</v>
          </cell>
        </row>
        <row r="14290">
          <cell r="A14290" t="str">
            <v>YKC1444801</v>
          </cell>
          <cell r="B14290" t="str">
            <v>BJARKE 26" 48 24V M SVART/GRÖN</v>
          </cell>
        </row>
        <row r="14291">
          <cell r="A14291" t="str">
            <v>YKC1444801</v>
          </cell>
          <cell r="B14291" t="str">
            <v>BJARKE 26" 48 24V M SVART/GRÖN</v>
          </cell>
        </row>
        <row r="14292">
          <cell r="A14292" t="str">
            <v>YKC1445301</v>
          </cell>
          <cell r="B14292" t="str">
            <v>BJARKE 26" 53 24V M SVART/GRÖN</v>
          </cell>
        </row>
        <row r="14293">
          <cell r="A14293" t="str">
            <v>YKC1445301</v>
          </cell>
          <cell r="B14293" t="str">
            <v>BJARKE 26" 53 24V M SVART/GRÖN</v>
          </cell>
        </row>
        <row r="14294">
          <cell r="A14294" t="str">
            <v>YKC1445301</v>
          </cell>
          <cell r="B14294" t="str">
            <v>BJARKE 26" 53 24V M SVART/GRÖN</v>
          </cell>
        </row>
        <row r="14295">
          <cell r="A14295" t="str">
            <v>YKC1443802</v>
          </cell>
          <cell r="B14295" t="str">
            <v>BJARKE 26" 38 SVART</v>
          </cell>
        </row>
        <row r="14296">
          <cell r="A14296" t="str">
            <v>YKC1443802</v>
          </cell>
          <cell r="B14296" t="str">
            <v>BJARKE 26" 38 SVART</v>
          </cell>
        </row>
        <row r="14297">
          <cell r="A14297" t="str">
            <v>YKC1443802</v>
          </cell>
          <cell r="B14297" t="str">
            <v>BJARKE 26" 38 SVART</v>
          </cell>
        </row>
        <row r="14298">
          <cell r="A14298" t="str">
            <v>YKC1444302</v>
          </cell>
          <cell r="B14298" t="str">
            <v>BJARKE 26" 43 SVART</v>
          </cell>
        </row>
        <row r="14299">
          <cell r="A14299" t="str">
            <v>YKC1444302</v>
          </cell>
          <cell r="B14299" t="str">
            <v>BJARKE 26" 43 SVART</v>
          </cell>
        </row>
        <row r="14300">
          <cell r="A14300" t="str">
            <v>YKC1444302</v>
          </cell>
          <cell r="B14300" t="str">
            <v>BJARKE 26" 43 SVART</v>
          </cell>
        </row>
        <row r="14301">
          <cell r="A14301" t="str">
            <v>YKC1444802</v>
          </cell>
          <cell r="B14301" t="str">
            <v>BJARKE 26" 48 SVART</v>
          </cell>
        </row>
        <row r="14302">
          <cell r="A14302" t="str">
            <v>YKC1444802</v>
          </cell>
          <cell r="B14302" t="str">
            <v>BJARKE 26" 48 SVART</v>
          </cell>
        </row>
        <row r="14303">
          <cell r="A14303" t="str">
            <v>YKC1444802</v>
          </cell>
          <cell r="B14303" t="str">
            <v>BJARKE 26" 48 SVART</v>
          </cell>
        </row>
        <row r="14304">
          <cell r="A14304" t="str">
            <v>YKC1445302</v>
          </cell>
          <cell r="B14304" t="str">
            <v>BJARKE 26" 53 SVART</v>
          </cell>
        </row>
        <row r="14305">
          <cell r="A14305" t="str">
            <v>YKC1445302</v>
          </cell>
          <cell r="B14305" t="str">
            <v>BJARKE 26" 53 SVART</v>
          </cell>
        </row>
        <row r="14306">
          <cell r="A14306" t="str">
            <v>YKC1445302</v>
          </cell>
          <cell r="B14306" t="str">
            <v>BJARKE 26" 53 SVART</v>
          </cell>
        </row>
        <row r="14307">
          <cell r="A14307" t="str">
            <v>YKC1543801</v>
          </cell>
          <cell r="B14307" t="str">
            <v>FEIMA 26" DAM ACERA 38 SVART</v>
          </cell>
        </row>
        <row r="14308">
          <cell r="A14308" t="str">
            <v>YKC1543801</v>
          </cell>
          <cell r="B14308" t="str">
            <v>FEIMA 26" DAM ACERA 38 SVART</v>
          </cell>
        </row>
        <row r="14309">
          <cell r="A14309" t="str">
            <v>YKC1543801</v>
          </cell>
          <cell r="B14309" t="str">
            <v>FEIMA 26" DAM ACERA 38 SVART</v>
          </cell>
        </row>
        <row r="14310">
          <cell r="A14310" t="str">
            <v>YKC1544301</v>
          </cell>
          <cell r="B14310" t="str">
            <v>FEIMA 26" DAM ACERA 43 SVART</v>
          </cell>
        </row>
        <row r="14311">
          <cell r="A14311" t="str">
            <v>YKC1544301</v>
          </cell>
          <cell r="B14311" t="str">
            <v>FEIMA 26" DAM ACERA 43 SVART</v>
          </cell>
        </row>
        <row r="14312">
          <cell r="A14312" t="str">
            <v>YKC1544301</v>
          </cell>
          <cell r="B14312" t="str">
            <v>FEIMA 26" DAM ACERA 43 SVART</v>
          </cell>
        </row>
        <row r="14313">
          <cell r="A14313" t="str">
            <v>YKC1544801</v>
          </cell>
          <cell r="B14313" t="str">
            <v>FEIMA 26" DAM ACERA 48 SVART</v>
          </cell>
        </row>
        <row r="14314">
          <cell r="A14314" t="str">
            <v>YKC1544801</v>
          </cell>
          <cell r="B14314" t="str">
            <v>FEIMA 26" DAM ACERA 48 SVART</v>
          </cell>
        </row>
        <row r="14315">
          <cell r="A14315" t="str">
            <v>YKC1544801</v>
          </cell>
          <cell r="B14315" t="str">
            <v>FEIMA 26" DAM ACERA 48 SVART</v>
          </cell>
        </row>
        <row r="14316">
          <cell r="A14316" t="str">
            <v>YKC4213301</v>
          </cell>
          <cell r="B14316" t="str">
            <v>TEAM JR 24" ACERA 21V MSVART</v>
          </cell>
        </row>
        <row r="14317">
          <cell r="A14317" t="str">
            <v>YKC4213301</v>
          </cell>
          <cell r="B14317" t="str">
            <v>TEAM JR 24" ACERA 21V MSVART</v>
          </cell>
        </row>
        <row r="14318">
          <cell r="A14318" t="str">
            <v>YKC4213301</v>
          </cell>
          <cell r="B14318" t="str">
            <v>TEAM JR 24" ACERA 21V MSVART</v>
          </cell>
        </row>
        <row r="14319">
          <cell r="A14319" t="str">
            <v>YKC4213302</v>
          </cell>
          <cell r="B14319" t="str">
            <v>TEAM JR 24" ACERA 21V M ORANGE</v>
          </cell>
        </row>
        <row r="14320">
          <cell r="A14320" t="str">
            <v>YKC4213302</v>
          </cell>
          <cell r="B14320" t="str">
            <v>TEAM JR 24" ACERA 21V M ORANGE</v>
          </cell>
        </row>
        <row r="14321">
          <cell r="A14321" t="str">
            <v>YKC4213302</v>
          </cell>
          <cell r="B14321" t="str">
            <v>TEAM JR 24" ACERA 21V M ORANGE</v>
          </cell>
        </row>
        <row r="14322">
          <cell r="A14322" t="str">
            <v>YKC4213303</v>
          </cell>
          <cell r="B14322" t="str">
            <v>TEAM JR 24" ACERA 21V M BLÅ</v>
          </cell>
        </row>
        <row r="14323">
          <cell r="A14323" t="str">
            <v>YKC4213303</v>
          </cell>
          <cell r="B14323" t="str">
            <v>TEAM JR 24" ACERA 21V M BLÅ</v>
          </cell>
        </row>
        <row r="14324">
          <cell r="A14324" t="str">
            <v>YKC4213303</v>
          </cell>
          <cell r="B14324" t="str">
            <v>TEAM JR 24" ACERA 21V M BLÅ</v>
          </cell>
        </row>
        <row r="14325">
          <cell r="A14325" t="str">
            <v>YKC1003301</v>
          </cell>
          <cell r="B14325" t="str">
            <v>RACE XL MTB 26" 33 CM RAM M OR</v>
          </cell>
        </row>
        <row r="14326">
          <cell r="A14326" t="str">
            <v>YKC1003301</v>
          </cell>
          <cell r="B14326" t="str">
            <v>RACE XL MTB 26" 33 CM RAM M OR</v>
          </cell>
        </row>
        <row r="14327">
          <cell r="A14327" t="str">
            <v>YKC1003301</v>
          </cell>
          <cell r="B14327" t="str">
            <v>RACE XL MTB 26" 33 CM RAM M OR</v>
          </cell>
        </row>
        <row r="14328">
          <cell r="A14328" t="str">
            <v>YKC6085201</v>
          </cell>
          <cell r="B14328" t="str">
            <v>NANO TIAGRA/SORA 18V 52 BLÅ</v>
          </cell>
        </row>
        <row r="14329">
          <cell r="A14329" t="str">
            <v>YKC6085201</v>
          </cell>
          <cell r="B14329" t="str">
            <v>NANO TIAGRA/SORA 18V 52 BLÅ</v>
          </cell>
        </row>
        <row r="14330">
          <cell r="A14330" t="str">
            <v>YKC6085201</v>
          </cell>
          <cell r="B14330" t="str">
            <v>NANO TIAGRA/SORA 18V 52 BLÅ</v>
          </cell>
        </row>
        <row r="14331">
          <cell r="A14331" t="str">
            <v>YKC6085501</v>
          </cell>
          <cell r="B14331" t="str">
            <v>NANO TIAGRA/SORA 18V 55 BLÅ</v>
          </cell>
        </row>
        <row r="14332">
          <cell r="A14332" t="str">
            <v>YKC6085501</v>
          </cell>
          <cell r="B14332" t="str">
            <v>NANO TIAGRA/SORA 18V 55 BLÅ</v>
          </cell>
        </row>
        <row r="14333">
          <cell r="A14333" t="str">
            <v>YKC6085501</v>
          </cell>
          <cell r="B14333" t="str">
            <v>NANO TIAGRA/SORA 18V 55 BLÅ</v>
          </cell>
        </row>
        <row r="14334">
          <cell r="A14334" t="str">
            <v>YKC6085801</v>
          </cell>
          <cell r="B14334" t="str">
            <v>NANO TIAGRA/SORA 18V 58 BLÅ</v>
          </cell>
        </row>
        <row r="14335">
          <cell r="A14335" t="str">
            <v>YKC6085801</v>
          </cell>
          <cell r="B14335" t="str">
            <v>NANO TIAGRA/SORA 18V 58 BLÅ</v>
          </cell>
        </row>
        <row r="14336">
          <cell r="A14336" t="str">
            <v>YKC6085801</v>
          </cell>
          <cell r="B14336" t="str">
            <v>NANO TIAGRA/SORA 18V 58 BLÅ</v>
          </cell>
        </row>
        <row r="14337">
          <cell r="A14337" t="str">
            <v>YKC6086101</v>
          </cell>
          <cell r="B14337" t="str">
            <v>NANO TIAGRA/SORA 18V 61 BLÅ</v>
          </cell>
        </row>
        <row r="14338">
          <cell r="A14338" t="str">
            <v>YKC6086101</v>
          </cell>
          <cell r="B14338" t="str">
            <v>NANO TIAGRA/SORA 18V 61 BLÅ</v>
          </cell>
        </row>
        <row r="14339">
          <cell r="A14339" t="str">
            <v>YKC6086101</v>
          </cell>
          <cell r="B14339" t="str">
            <v>NANO TIAGRA/SORA 18V 61 BLÅ</v>
          </cell>
        </row>
        <row r="14340">
          <cell r="A14340" t="str">
            <v>YKC6184601</v>
          </cell>
          <cell r="B14340" t="str">
            <v>NANO D TIAG/SORA 18V 46 VIT/RO</v>
          </cell>
        </row>
        <row r="14341">
          <cell r="A14341" t="str">
            <v>YKC6184601</v>
          </cell>
          <cell r="B14341" t="str">
            <v>NANO D TIAG/SORA 18V 46 VIT/RO</v>
          </cell>
        </row>
        <row r="14342">
          <cell r="A14342" t="str">
            <v>YKC6184601</v>
          </cell>
          <cell r="B14342" t="str">
            <v>NANO D TIAG/SORA 18V 46 VIT/RO</v>
          </cell>
        </row>
        <row r="14343">
          <cell r="A14343" t="str">
            <v>YKC6184901</v>
          </cell>
          <cell r="B14343" t="str">
            <v>NANO D TIAG/SORA 18V 49 VIT/RO</v>
          </cell>
        </row>
        <row r="14344">
          <cell r="A14344" t="str">
            <v>YKC6184901</v>
          </cell>
          <cell r="B14344" t="str">
            <v>NANO D TIAG/SORA 18V 49 VIT/RO</v>
          </cell>
        </row>
        <row r="14345">
          <cell r="A14345" t="str">
            <v>YKC6184901</v>
          </cell>
          <cell r="B14345" t="str">
            <v>NANO D TIAG/SORA 18V 49 VIT/RO</v>
          </cell>
        </row>
        <row r="14346">
          <cell r="A14346" t="str">
            <v>YKC6185201</v>
          </cell>
          <cell r="B14346" t="str">
            <v>NANO D TIAG/SORA 18V 52 VIT/RO</v>
          </cell>
        </row>
        <row r="14347">
          <cell r="A14347" t="str">
            <v>YKC6185201</v>
          </cell>
          <cell r="B14347" t="str">
            <v>NANO D TIAG/SORA 18V 52 VIT/RO</v>
          </cell>
        </row>
        <row r="14348">
          <cell r="A14348" t="str">
            <v>YKC6185201</v>
          </cell>
          <cell r="B14348" t="str">
            <v>NANO D TIAG/SORA 18V 52 VIT/RO</v>
          </cell>
        </row>
        <row r="14349">
          <cell r="A14349" t="str">
            <v>YKC6185501</v>
          </cell>
          <cell r="B14349" t="str">
            <v>NANO D TIAG/SORA 18V 55 VIT/RO</v>
          </cell>
        </row>
        <row r="14350">
          <cell r="A14350" t="str">
            <v>YKC6185501</v>
          </cell>
          <cell r="B14350" t="str">
            <v>NANO D TIAG/SORA 18V 55 VIT/RO</v>
          </cell>
        </row>
        <row r="14351">
          <cell r="A14351" t="str">
            <v>YKC6185501</v>
          </cell>
          <cell r="B14351" t="str">
            <v>NANO D TIAG/SORA 18V 55 VIT/RO</v>
          </cell>
        </row>
        <row r="14352">
          <cell r="A14352" t="str">
            <v>YKC0204101</v>
          </cell>
          <cell r="B14352" t="str">
            <v>RIMFAXE 27,5" XT 41 MSVART</v>
          </cell>
        </row>
        <row r="14353">
          <cell r="A14353" t="str">
            <v>YKC0204101</v>
          </cell>
          <cell r="B14353" t="str">
            <v>RIMFAXE 27,5" XT 41 MSVART</v>
          </cell>
        </row>
        <row r="14354">
          <cell r="A14354" t="str">
            <v>YKC0204101</v>
          </cell>
          <cell r="B14354" t="str">
            <v>RIMFAXE 27,5" XT 41 MSVART</v>
          </cell>
        </row>
        <row r="14355">
          <cell r="A14355" t="str">
            <v>YKC0204701</v>
          </cell>
          <cell r="B14355" t="str">
            <v>RIMFAXE 27,5" XT 47 MSVART</v>
          </cell>
        </row>
        <row r="14356">
          <cell r="A14356" t="str">
            <v>YKC0204701</v>
          </cell>
          <cell r="B14356" t="str">
            <v>RIMFAXE 27,5" XT 47 MSVART</v>
          </cell>
        </row>
        <row r="14357">
          <cell r="A14357" t="str">
            <v>YKC0204701</v>
          </cell>
          <cell r="B14357" t="str">
            <v>RIMFAXE 27,5" XT 47 MSVART</v>
          </cell>
        </row>
        <row r="14358">
          <cell r="A14358" t="str">
            <v>YKC0205301</v>
          </cell>
          <cell r="B14358" t="str">
            <v>RIMFAXE 27,5" XT 53 MSVART</v>
          </cell>
        </row>
        <row r="14359">
          <cell r="A14359" t="str">
            <v>YKC0205301</v>
          </cell>
          <cell r="B14359" t="str">
            <v>RIMFAXE 27,5" XT 53 MSVART</v>
          </cell>
        </row>
        <row r="14360">
          <cell r="A14360" t="str">
            <v>YKC0205301</v>
          </cell>
          <cell r="B14360" t="str">
            <v>RIMFAXE 27,5" XT 53 MSVART</v>
          </cell>
        </row>
        <row r="14361">
          <cell r="A14361" t="str">
            <v>YKC0504301</v>
          </cell>
          <cell r="B14361" t="str">
            <v>BRIMER 27,5" 43 MATT ORANGE</v>
          </cell>
        </row>
        <row r="14362">
          <cell r="A14362" t="str">
            <v>YKC0504301</v>
          </cell>
          <cell r="B14362" t="str">
            <v>BRIMER 27,5" 43 MATT ORANGE</v>
          </cell>
        </row>
        <row r="14363">
          <cell r="A14363" t="str">
            <v>YKC0504301</v>
          </cell>
          <cell r="B14363" t="str">
            <v>BRIMER 27,5" 43 MATT ORANGE</v>
          </cell>
        </row>
        <row r="14364">
          <cell r="A14364" t="str">
            <v>YKC0504801</v>
          </cell>
          <cell r="B14364" t="str">
            <v>BRIMER 27,5" 48 MATT ORANGE</v>
          </cell>
        </row>
        <row r="14365">
          <cell r="A14365" t="str">
            <v>YKC0504801</v>
          </cell>
          <cell r="B14365" t="str">
            <v>BRIMER 27,5" 48 MATT ORANGE</v>
          </cell>
        </row>
        <row r="14366">
          <cell r="A14366" t="str">
            <v>YKC0504801</v>
          </cell>
          <cell r="B14366" t="str">
            <v>BRIMER 27,5" 48 MATT ORANGE</v>
          </cell>
        </row>
        <row r="14367">
          <cell r="A14367" t="str">
            <v>YKC0505301</v>
          </cell>
          <cell r="B14367" t="str">
            <v>BRIMER 27,5" 53 MATT ORANGE</v>
          </cell>
        </row>
        <row r="14368">
          <cell r="A14368" t="str">
            <v>YKC0505301</v>
          </cell>
          <cell r="B14368" t="str">
            <v>BRIMER 27,5" 53 MATT ORANGE</v>
          </cell>
        </row>
        <row r="14369">
          <cell r="A14369" t="str">
            <v>YKC0505301</v>
          </cell>
          <cell r="B14369" t="str">
            <v>BRIMER 27,5" 53 MATT ORANGE</v>
          </cell>
        </row>
        <row r="14370">
          <cell r="A14370" t="str">
            <v>YLC4033001</v>
          </cell>
          <cell r="B14370" t="str">
            <v>Narre 3vxl 20" lime</v>
          </cell>
        </row>
        <row r="14371">
          <cell r="A14371" t="str">
            <v>YLC4033001</v>
          </cell>
          <cell r="B14371" t="str">
            <v>Narre 3vxl 20" lime</v>
          </cell>
        </row>
        <row r="14372">
          <cell r="A14372" t="str">
            <v>YLC4033001</v>
          </cell>
          <cell r="B14372" t="str">
            <v>Narre 3vxl 20" lime</v>
          </cell>
        </row>
        <row r="14373">
          <cell r="A14373" t="str">
            <v>YLC4033002</v>
          </cell>
          <cell r="B14373" t="str">
            <v>Narre 3vxl 20" svart</v>
          </cell>
        </row>
        <row r="14374">
          <cell r="A14374" t="str">
            <v>YLC4033002</v>
          </cell>
          <cell r="B14374" t="str">
            <v>Narre 3vxl 20" svart</v>
          </cell>
        </row>
        <row r="14375">
          <cell r="A14375" t="str">
            <v>YLC4033002</v>
          </cell>
          <cell r="B14375" t="str">
            <v>Narre 3vxl 20" svart</v>
          </cell>
        </row>
        <row r="14376">
          <cell r="A14376" t="str">
            <v>YLC4033003</v>
          </cell>
          <cell r="B14376" t="str">
            <v>Narre 3vxl 20" orange</v>
          </cell>
        </row>
        <row r="14377">
          <cell r="A14377" t="str">
            <v>YLC4033003</v>
          </cell>
          <cell r="B14377" t="str">
            <v>Narre 3vxl 20" orange</v>
          </cell>
        </row>
        <row r="14378">
          <cell r="A14378" t="str">
            <v>YLC4033003</v>
          </cell>
          <cell r="B14378" t="str">
            <v>Narre 3vxl 20" orange</v>
          </cell>
        </row>
        <row r="14379">
          <cell r="A14379" t="str">
            <v>YLC4533001</v>
          </cell>
          <cell r="B14379" t="str">
            <v>Saga 3vxl 20" svart</v>
          </cell>
        </row>
        <row r="14380">
          <cell r="A14380" t="str">
            <v>YLC4533001</v>
          </cell>
          <cell r="B14380" t="str">
            <v>Saga 3vxl 20" svart</v>
          </cell>
        </row>
        <row r="14381">
          <cell r="A14381" t="str">
            <v>YLC4533001</v>
          </cell>
          <cell r="B14381" t="str">
            <v>Saga 3vxl 20" svart</v>
          </cell>
        </row>
        <row r="14382">
          <cell r="A14382" t="str">
            <v>YLC4533002</v>
          </cell>
          <cell r="B14382" t="str">
            <v>Saga 3vxl 20" lila</v>
          </cell>
        </row>
        <row r="14383">
          <cell r="A14383" t="str">
            <v>YLC4533002</v>
          </cell>
          <cell r="B14383" t="str">
            <v>Saga 3vxl 20" lila</v>
          </cell>
        </row>
        <row r="14384">
          <cell r="A14384" t="str">
            <v>YLC4533002</v>
          </cell>
          <cell r="B14384" t="str">
            <v>Saga 3vxl 20" lila</v>
          </cell>
        </row>
        <row r="14385">
          <cell r="A14385" t="str">
            <v>YLC4533003</v>
          </cell>
          <cell r="B14385" t="str">
            <v>Saga 3vxl 20" vit</v>
          </cell>
        </row>
        <row r="14386">
          <cell r="A14386" t="str">
            <v>YLC4533003</v>
          </cell>
          <cell r="B14386" t="str">
            <v>Saga 3vxl 20" vit</v>
          </cell>
        </row>
        <row r="14387">
          <cell r="A14387" t="str">
            <v>YLC4533003</v>
          </cell>
          <cell r="B14387" t="str">
            <v>Saga 3vxl 20" vit</v>
          </cell>
        </row>
        <row r="14388">
          <cell r="A14388" t="str">
            <v>YLC4202601</v>
          </cell>
          <cell r="B14388" t="str">
            <v>Munin 0vxl 16" lime</v>
          </cell>
        </row>
        <row r="14389">
          <cell r="A14389" t="str">
            <v>YLC4202601</v>
          </cell>
          <cell r="B14389" t="str">
            <v>Munin 0vxl 16" lime</v>
          </cell>
        </row>
        <row r="14390">
          <cell r="A14390" t="str">
            <v>YLC4202601</v>
          </cell>
          <cell r="B14390" t="str">
            <v>Munin 0vxl 16" lime</v>
          </cell>
        </row>
        <row r="14391">
          <cell r="A14391" t="str">
            <v>YLC4202602</v>
          </cell>
          <cell r="B14391" t="str">
            <v>Munin 0vxl 16" blå</v>
          </cell>
        </row>
        <row r="14392">
          <cell r="A14392" t="str">
            <v>YLC4202602</v>
          </cell>
          <cell r="B14392" t="str">
            <v>Munin 0vxl 16" blå</v>
          </cell>
        </row>
        <row r="14393">
          <cell r="A14393" t="str">
            <v>YLC4202602</v>
          </cell>
          <cell r="B14393" t="str">
            <v>Munin 0vxl 16" blå</v>
          </cell>
        </row>
        <row r="14394">
          <cell r="A14394" t="str">
            <v>YLC4302601</v>
          </cell>
          <cell r="B14394" t="str">
            <v>Svava 0vxl 16" rosa</v>
          </cell>
        </row>
        <row r="14395">
          <cell r="A14395" t="str">
            <v>YLC4302601</v>
          </cell>
          <cell r="B14395" t="str">
            <v>Svava 0vxl 16" rosa</v>
          </cell>
        </row>
        <row r="14396">
          <cell r="A14396" t="str">
            <v>YLC4302601</v>
          </cell>
          <cell r="B14396" t="str">
            <v>Svava 0vxl 16" rosa</v>
          </cell>
        </row>
        <row r="14397">
          <cell r="A14397" t="str">
            <v>YLC4302602</v>
          </cell>
          <cell r="B14397" t="str">
            <v>Svava 0vxl 16" vit</v>
          </cell>
        </row>
        <row r="14398">
          <cell r="A14398" t="str">
            <v>YLC4302602</v>
          </cell>
          <cell r="B14398" t="str">
            <v>Svava 0vxl 16" vit</v>
          </cell>
        </row>
        <row r="14399">
          <cell r="A14399" t="str">
            <v>YLC4302602</v>
          </cell>
          <cell r="B14399" t="str">
            <v>Svava 0vxl 16" vit</v>
          </cell>
        </row>
        <row r="14400">
          <cell r="A14400" t="str">
            <v>YLC4503001</v>
          </cell>
          <cell r="B14400" t="str">
            <v>Edda 0vxl 20" svart</v>
          </cell>
        </row>
        <row r="14401">
          <cell r="A14401" t="str">
            <v>YLC4503001</v>
          </cell>
          <cell r="B14401" t="str">
            <v>Edda 0vxl 20" svart</v>
          </cell>
        </row>
        <row r="14402">
          <cell r="A14402" t="str">
            <v>YLC4503001</v>
          </cell>
          <cell r="B14402" t="str">
            <v>Edda 0vxl 20" svart</v>
          </cell>
        </row>
        <row r="14403">
          <cell r="A14403" t="str">
            <v>YLC4503002</v>
          </cell>
          <cell r="B14403" t="str">
            <v>Edda 0vxl 20" lila</v>
          </cell>
        </row>
        <row r="14404">
          <cell r="A14404" t="str">
            <v>YLC4503002</v>
          </cell>
          <cell r="B14404" t="str">
            <v>Edda 0vxl 20" lila</v>
          </cell>
        </row>
        <row r="14405">
          <cell r="A14405" t="str">
            <v>YLC4503002</v>
          </cell>
          <cell r="B14405" t="str">
            <v>Edda 0vxl 20" lila</v>
          </cell>
        </row>
        <row r="14406">
          <cell r="A14406" t="str">
            <v>YLC0124111</v>
          </cell>
          <cell r="B14406" t="str">
            <v>Ultima C 27,5" 41cm orange</v>
          </cell>
        </row>
        <row r="14407">
          <cell r="A14407" t="str">
            <v>YLC0124111</v>
          </cell>
          <cell r="B14407" t="str">
            <v>Ultima C 27,5" 41cm orange</v>
          </cell>
        </row>
        <row r="14408">
          <cell r="A14408" t="str">
            <v>YLC0124111</v>
          </cell>
          <cell r="B14408" t="str">
            <v>Ultima C 27,5" 41cm orange</v>
          </cell>
        </row>
        <row r="14409">
          <cell r="A14409" t="str">
            <v>YLC0124711</v>
          </cell>
          <cell r="B14409" t="str">
            <v>Ultima C 27,5" 47cm orange</v>
          </cell>
        </row>
        <row r="14410">
          <cell r="A14410" t="str">
            <v>YLC0124711</v>
          </cell>
          <cell r="B14410" t="str">
            <v>Ultima C 27,5" 47cm orange</v>
          </cell>
        </row>
        <row r="14411">
          <cell r="A14411" t="str">
            <v>YLC0124711</v>
          </cell>
          <cell r="B14411" t="str">
            <v>Ultima C 27,5" 47cm orange</v>
          </cell>
        </row>
        <row r="14412">
          <cell r="A14412" t="str">
            <v>YLC0125311</v>
          </cell>
          <cell r="B14412" t="str">
            <v>Ultima C 27,5" 53cm orange</v>
          </cell>
        </row>
        <row r="14413">
          <cell r="A14413" t="str">
            <v>YLC0125311</v>
          </cell>
          <cell r="B14413" t="str">
            <v>Ultima C 27,5" 53cm orange</v>
          </cell>
        </row>
        <row r="14414">
          <cell r="A14414" t="str">
            <v>YLC0125311</v>
          </cell>
          <cell r="B14414" t="str">
            <v>Ultima C 27,5" 53cm orange</v>
          </cell>
        </row>
        <row r="14415">
          <cell r="A14415" t="str">
            <v>YLC1124311</v>
          </cell>
          <cell r="B14415" t="str">
            <v>Ultima C 29" 43cm orange</v>
          </cell>
        </row>
        <row r="14416">
          <cell r="A14416" t="str">
            <v>YLC1124311</v>
          </cell>
          <cell r="B14416" t="str">
            <v>Ultima C 29" 43cm orange</v>
          </cell>
        </row>
        <row r="14417">
          <cell r="A14417" t="str">
            <v>YLC1124311</v>
          </cell>
          <cell r="B14417" t="str">
            <v>Ultima C 29" 43cm orange</v>
          </cell>
        </row>
        <row r="14418">
          <cell r="A14418" t="str">
            <v>YLC1124811</v>
          </cell>
          <cell r="B14418" t="str">
            <v>Ultima C 29" 48cm orange</v>
          </cell>
        </row>
        <row r="14419">
          <cell r="A14419" t="str">
            <v>YLC1124811</v>
          </cell>
          <cell r="B14419" t="str">
            <v>Ultima C 29" 48cm orange</v>
          </cell>
        </row>
        <row r="14420">
          <cell r="A14420" t="str">
            <v>YLC1124811</v>
          </cell>
          <cell r="B14420" t="str">
            <v>Ultima C 29" 48cm orange</v>
          </cell>
        </row>
        <row r="14421">
          <cell r="A14421" t="str">
            <v>YLC1125311</v>
          </cell>
          <cell r="B14421" t="str">
            <v>Ultima C 29" 53cm orange</v>
          </cell>
        </row>
        <row r="14422">
          <cell r="A14422" t="str">
            <v>YLC1125311</v>
          </cell>
          <cell r="B14422" t="str">
            <v>Ultima C 29" 53cm orange</v>
          </cell>
        </row>
        <row r="14423">
          <cell r="A14423" t="str">
            <v>YLC1125311</v>
          </cell>
          <cell r="B14423" t="str">
            <v>Ultima C 29" 53cm orange</v>
          </cell>
        </row>
        <row r="14424">
          <cell r="A14424" t="str">
            <v>YLC0124101</v>
          </cell>
          <cell r="B14424" t="str">
            <v>Ultima C 27,5" 41cm orange</v>
          </cell>
        </row>
        <row r="14425">
          <cell r="A14425" t="str">
            <v>YLC0124101</v>
          </cell>
          <cell r="B14425" t="str">
            <v>Ultima C 27,5" 41cm orange</v>
          </cell>
        </row>
        <row r="14426">
          <cell r="A14426" t="str">
            <v>YLC0124101</v>
          </cell>
          <cell r="B14426" t="str">
            <v>Ultima C 27,5" 41cm orange</v>
          </cell>
        </row>
        <row r="14427">
          <cell r="A14427" t="str">
            <v>YLC0124701</v>
          </cell>
          <cell r="B14427" t="str">
            <v>Ultima C 27,5" 47cm orange</v>
          </cell>
        </row>
        <row r="14428">
          <cell r="A14428" t="str">
            <v>YLC0124701</v>
          </cell>
          <cell r="B14428" t="str">
            <v>Ultima C 27,5" 47cm orange</v>
          </cell>
        </row>
        <row r="14429">
          <cell r="A14429" t="str">
            <v>YLC0124701</v>
          </cell>
          <cell r="B14429" t="str">
            <v>Ultima C 27,5" 47cm orange</v>
          </cell>
        </row>
        <row r="14430">
          <cell r="A14430" t="str">
            <v>YLC0125301</v>
          </cell>
          <cell r="B14430" t="str">
            <v>Ultima C 27,5" 53cm orange</v>
          </cell>
        </row>
        <row r="14431">
          <cell r="A14431" t="str">
            <v>YLC0125301</v>
          </cell>
          <cell r="B14431" t="str">
            <v>Ultima C 27,5" 53cm orange</v>
          </cell>
        </row>
        <row r="14432">
          <cell r="A14432" t="str">
            <v>YLC0125301</v>
          </cell>
          <cell r="B14432" t="str">
            <v>Ultima C 27,5" 53cm orange</v>
          </cell>
        </row>
        <row r="14433">
          <cell r="A14433" t="str">
            <v>YLC1124301</v>
          </cell>
          <cell r="B14433" t="str">
            <v>Ultima C 29" 43cm orange</v>
          </cell>
        </row>
        <row r="14434">
          <cell r="A14434" t="str">
            <v>YLC1124301</v>
          </cell>
          <cell r="B14434" t="str">
            <v>Ultima C 29" 43cm orange</v>
          </cell>
        </row>
        <row r="14435">
          <cell r="A14435" t="str">
            <v>YLC1124301</v>
          </cell>
          <cell r="B14435" t="str">
            <v>Ultima C 29" 43cm orange</v>
          </cell>
        </row>
        <row r="14436">
          <cell r="A14436" t="str">
            <v>YLC1124801</v>
          </cell>
          <cell r="B14436" t="str">
            <v>Ultima C 29" 48cm orange</v>
          </cell>
        </row>
        <row r="14437">
          <cell r="A14437" t="str">
            <v>YLC1124801</v>
          </cell>
          <cell r="B14437" t="str">
            <v>Ultima C 29" 48cm orange</v>
          </cell>
        </row>
        <row r="14438">
          <cell r="A14438" t="str">
            <v>YLC1124801</v>
          </cell>
          <cell r="B14438" t="str">
            <v>Ultima C 29" 48cm orange</v>
          </cell>
        </row>
        <row r="14439">
          <cell r="A14439" t="str">
            <v>YLC1125301</v>
          </cell>
          <cell r="B14439" t="str">
            <v>Ultima C 29" 53cm orange</v>
          </cell>
        </row>
        <row r="14440">
          <cell r="A14440" t="str">
            <v>YLC1125301</v>
          </cell>
          <cell r="B14440" t="str">
            <v>Ultima C 29" 53cm orange</v>
          </cell>
        </row>
        <row r="14441">
          <cell r="A14441" t="str">
            <v>YLC1125301</v>
          </cell>
          <cell r="B14441" t="str">
            <v>Ultima C 29" 53cm orange</v>
          </cell>
        </row>
        <row r="14442">
          <cell r="A14442" t="str">
            <v>YLC1114301</v>
          </cell>
          <cell r="B14442" t="str">
            <v>Ultima C 29" 43cm orange</v>
          </cell>
        </row>
        <row r="14443">
          <cell r="A14443" t="str">
            <v>YLC1114301</v>
          </cell>
          <cell r="B14443" t="str">
            <v>Ultima C 29" 43cm orange</v>
          </cell>
        </row>
        <row r="14444">
          <cell r="A14444" t="str">
            <v>YLC1114301</v>
          </cell>
          <cell r="B14444" t="str">
            <v>Ultima C 29" 43cm orange</v>
          </cell>
        </row>
        <row r="14445">
          <cell r="A14445" t="str">
            <v>YLC1114801</v>
          </cell>
          <cell r="B14445" t="str">
            <v>Ultima C 29" 48cm orange</v>
          </cell>
        </row>
        <row r="14446">
          <cell r="A14446" t="str">
            <v>YLC1114801</v>
          </cell>
          <cell r="B14446" t="str">
            <v>Ultima C 29" 48cm orange</v>
          </cell>
        </row>
        <row r="14447">
          <cell r="A14447" t="str">
            <v>YLC1114801</v>
          </cell>
          <cell r="B14447" t="str">
            <v>Ultima C 29" 48cm orange</v>
          </cell>
        </row>
        <row r="14448">
          <cell r="A14448" t="str">
            <v>YLC1115301</v>
          </cell>
          <cell r="B14448" t="str">
            <v>Ultima C 29" 53cm orange</v>
          </cell>
        </row>
        <row r="14449">
          <cell r="A14449" t="str">
            <v>YLC1115301</v>
          </cell>
          <cell r="B14449" t="str">
            <v>Ultima C 29" 53cm orange</v>
          </cell>
        </row>
        <row r="14450">
          <cell r="A14450" t="str">
            <v>YLC1115301</v>
          </cell>
          <cell r="B14450" t="str">
            <v>Ultima C 29" 53cm orange</v>
          </cell>
        </row>
        <row r="14451">
          <cell r="A14451" t="str">
            <v>YLC0214301</v>
          </cell>
          <cell r="B14451" t="str">
            <v>Rimfaxe PRO 27,5" 43cm orange</v>
          </cell>
        </row>
        <row r="14452">
          <cell r="A14452" t="str">
            <v>YLC0214301</v>
          </cell>
          <cell r="B14452" t="str">
            <v>Rimfaxe PRO 27,5" 43cm orange</v>
          </cell>
        </row>
        <row r="14453">
          <cell r="A14453" t="str">
            <v>YLC0214301</v>
          </cell>
          <cell r="B14453" t="str">
            <v>Rimfaxe PRO 27,5" 43cm orange</v>
          </cell>
        </row>
        <row r="14454">
          <cell r="A14454" t="str">
            <v>YLC0214801</v>
          </cell>
          <cell r="B14454" t="str">
            <v>Rimfaxe PRO 27,5" 48cm orange</v>
          </cell>
        </row>
        <row r="14455">
          <cell r="A14455" t="str">
            <v>YLC0214801</v>
          </cell>
          <cell r="B14455" t="str">
            <v>Rimfaxe PRO 27,5" 48cm orange</v>
          </cell>
        </row>
        <row r="14456">
          <cell r="A14456" t="str">
            <v>YLC0214801</v>
          </cell>
          <cell r="B14456" t="str">
            <v>Rimfaxe PRO 27,5" 48cm orange</v>
          </cell>
        </row>
        <row r="14457">
          <cell r="A14457" t="str">
            <v>YLC0215301</v>
          </cell>
          <cell r="B14457" t="str">
            <v>Rimfaxe PRO 27,5" 53cm orange</v>
          </cell>
        </row>
        <row r="14458">
          <cell r="A14458" t="str">
            <v>YLC0215301</v>
          </cell>
          <cell r="B14458" t="str">
            <v>Rimfaxe PRO 27,5" 53cm orange</v>
          </cell>
        </row>
        <row r="14459">
          <cell r="A14459" t="str">
            <v>YLC0215301</v>
          </cell>
          <cell r="B14459" t="str">
            <v>Rimfaxe PRO 27,5" 53cm orange</v>
          </cell>
        </row>
        <row r="14460">
          <cell r="A14460" t="str">
            <v>YLC0224301</v>
          </cell>
          <cell r="B14460" t="str">
            <v>Rimfaxe 27,5" 43cm svart</v>
          </cell>
        </row>
        <row r="14461">
          <cell r="A14461" t="str">
            <v>YLC0224301</v>
          </cell>
          <cell r="B14461" t="str">
            <v>Rimfaxe 27,5" 43cm svart</v>
          </cell>
        </row>
        <row r="14462">
          <cell r="A14462" t="str">
            <v>YLC0224301</v>
          </cell>
          <cell r="B14462" t="str">
            <v>Rimfaxe 27,5" 43cm svart</v>
          </cell>
        </row>
        <row r="14463">
          <cell r="A14463" t="str">
            <v>YLC0224801</v>
          </cell>
          <cell r="B14463" t="str">
            <v>Rimfaxe 27,5" 48cm svart</v>
          </cell>
        </row>
        <row r="14464">
          <cell r="A14464" t="str">
            <v>YLC0224801</v>
          </cell>
          <cell r="B14464" t="str">
            <v>Rimfaxe 27,5" 48cm svart</v>
          </cell>
        </row>
        <row r="14465">
          <cell r="A14465" t="str">
            <v>YLC0224801</v>
          </cell>
          <cell r="B14465" t="str">
            <v>Rimfaxe 27,5" 48cm svart</v>
          </cell>
        </row>
        <row r="14466">
          <cell r="A14466" t="str">
            <v>YLC0225301</v>
          </cell>
          <cell r="B14466" t="str">
            <v>Rimfaxe 27,5" 53cm svart</v>
          </cell>
        </row>
        <row r="14467">
          <cell r="A14467" t="str">
            <v>YLC0225301</v>
          </cell>
          <cell r="B14467" t="str">
            <v>Rimfaxe 27,5" 53cm svart</v>
          </cell>
        </row>
        <row r="14468">
          <cell r="A14468" t="str">
            <v>YLC0225301</v>
          </cell>
          <cell r="B14468" t="str">
            <v>Rimfaxe 27,5" 53cm svart</v>
          </cell>
        </row>
        <row r="14469">
          <cell r="A14469" t="str">
            <v>YLC0224302</v>
          </cell>
          <cell r="B14469" t="str">
            <v>Rimfaxe 27,5" 43cm svart</v>
          </cell>
        </row>
        <row r="14470">
          <cell r="A14470" t="str">
            <v>YLC0224302</v>
          </cell>
          <cell r="B14470" t="str">
            <v>Rimfaxe 27,5" 43cm svart</v>
          </cell>
        </row>
        <row r="14471">
          <cell r="A14471" t="str">
            <v>YLC0224302</v>
          </cell>
          <cell r="B14471" t="str">
            <v>Rimfaxe 27,5" 43cm svart</v>
          </cell>
        </row>
        <row r="14472">
          <cell r="A14472" t="str">
            <v>YLC0224802</v>
          </cell>
          <cell r="B14472" t="str">
            <v>Rimfaxe 27,5" 48cm svart</v>
          </cell>
        </row>
        <row r="14473">
          <cell r="A14473" t="str">
            <v>YLC0224802</v>
          </cell>
          <cell r="B14473" t="str">
            <v>Rimfaxe 27,5" 48cm svart</v>
          </cell>
        </row>
        <row r="14474">
          <cell r="A14474" t="str">
            <v>YLC0224802</v>
          </cell>
          <cell r="B14474" t="str">
            <v>Rimfaxe 27,5" 48cm svart</v>
          </cell>
        </row>
        <row r="14475">
          <cell r="A14475" t="str">
            <v>YLC1224301</v>
          </cell>
          <cell r="B14475" t="str">
            <v>Rimfaxe 29" 43cm svart</v>
          </cell>
        </row>
        <row r="14476">
          <cell r="A14476" t="str">
            <v>YLC1224301</v>
          </cell>
          <cell r="B14476" t="str">
            <v>Rimfaxe 29" 43cm svart</v>
          </cell>
        </row>
        <row r="14477">
          <cell r="A14477" t="str">
            <v>YLC1224301</v>
          </cell>
          <cell r="B14477" t="str">
            <v>Rimfaxe 29" 43cm svart</v>
          </cell>
        </row>
        <row r="14478">
          <cell r="A14478" t="str">
            <v>YLC1224801</v>
          </cell>
          <cell r="B14478" t="str">
            <v>Rimfaxe 29" 48cm svart</v>
          </cell>
        </row>
        <row r="14479">
          <cell r="A14479" t="str">
            <v>YLC1224801</v>
          </cell>
          <cell r="B14479" t="str">
            <v>Rimfaxe 29" 48cm svart</v>
          </cell>
        </row>
        <row r="14480">
          <cell r="A14480" t="str">
            <v>YLC1224801</v>
          </cell>
          <cell r="B14480" t="str">
            <v>Rimfaxe 29" 48cm svart</v>
          </cell>
        </row>
        <row r="14481">
          <cell r="A14481" t="str">
            <v>YLC1225301</v>
          </cell>
          <cell r="B14481" t="str">
            <v>Rimfaxe 29" 53cm svart</v>
          </cell>
        </row>
        <row r="14482">
          <cell r="A14482" t="str">
            <v>YLC1225301</v>
          </cell>
          <cell r="B14482" t="str">
            <v>Rimfaxe 29" 53cm svart</v>
          </cell>
        </row>
        <row r="14483">
          <cell r="A14483" t="str">
            <v>YLC1225301</v>
          </cell>
          <cell r="B14483" t="str">
            <v>Rimfaxe 29" 53cm svart</v>
          </cell>
        </row>
        <row r="14484">
          <cell r="A14484" t="str">
            <v>YLC1404301</v>
          </cell>
          <cell r="B14484" t="str">
            <v>Marathon 29" 43cm orange</v>
          </cell>
        </row>
        <row r="14485">
          <cell r="A14485" t="str">
            <v>YLC1404301</v>
          </cell>
          <cell r="B14485" t="str">
            <v>Marathon 29" 43cm orange</v>
          </cell>
        </row>
        <row r="14486">
          <cell r="A14486" t="str">
            <v>YLC1404301</v>
          </cell>
          <cell r="B14486" t="str">
            <v>Marathon 29" 43cm orange</v>
          </cell>
        </row>
        <row r="14487">
          <cell r="A14487" t="str">
            <v>YLC1404801</v>
          </cell>
          <cell r="B14487" t="str">
            <v>Marathon 29" 48cm orange</v>
          </cell>
        </row>
        <row r="14488">
          <cell r="A14488" t="str">
            <v>YLC1404801</v>
          </cell>
          <cell r="B14488" t="str">
            <v>Marathon 29" 48cm orange</v>
          </cell>
        </row>
        <row r="14489">
          <cell r="A14489" t="str">
            <v>YLC1404801</v>
          </cell>
          <cell r="B14489" t="str">
            <v>Marathon 29" 48cm orange</v>
          </cell>
        </row>
        <row r="14490">
          <cell r="A14490" t="str">
            <v>YLC1405301</v>
          </cell>
          <cell r="B14490" t="str">
            <v>Marathon 29" 53cm orange</v>
          </cell>
        </row>
        <row r="14491">
          <cell r="A14491" t="str">
            <v>YLC1405301</v>
          </cell>
          <cell r="B14491" t="str">
            <v>Marathon 29" 53cm orange</v>
          </cell>
        </row>
        <row r="14492">
          <cell r="A14492" t="str">
            <v>YLC1405301</v>
          </cell>
          <cell r="B14492" t="str">
            <v>Marathon 29" 53cm orange</v>
          </cell>
        </row>
        <row r="14493">
          <cell r="A14493" t="str">
            <v>YLC0504301</v>
          </cell>
          <cell r="B14493" t="str">
            <v>Brimer 27,5" 43cm svart</v>
          </cell>
        </row>
        <row r="14494">
          <cell r="A14494" t="str">
            <v>YLC0504301</v>
          </cell>
          <cell r="B14494" t="str">
            <v>Brimer 27,5" 43cm svart</v>
          </cell>
        </row>
        <row r="14495">
          <cell r="A14495" t="str">
            <v>YLC0504301</v>
          </cell>
          <cell r="B14495" t="str">
            <v>Brimer 27,5" 43cm svart</v>
          </cell>
        </row>
        <row r="14496">
          <cell r="A14496" t="str">
            <v>YLC0504801</v>
          </cell>
          <cell r="B14496" t="str">
            <v>Brimer 27,5" 48cm svart</v>
          </cell>
        </row>
        <row r="14497">
          <cell r="A14497" t="str">
            <v>YLC0504801</v>
          </cell>
          <cell r="B14497" t="str">
            <v>Brimer 27,5" 48cm svart</v>
          </cell>
        </row>
        <row r="14498">
          <cell r="A14498" t="str">
            <v>YLC0504801</v>
          </cell>
          <cell r="B14498" t="str">
            <v>Brimer 27,5" 48cm svart</v>
          </cell>
        </row>
        <row r="14499">
          <cell r="A14499" t="str">
            <v>YLC0505301</v>
          </cell>
          <cell r="B14499" t="str">
            <v>Brimer 27,5" 53cm svart</v>
          </cell>
        </row>
        <row r="14500">
          <cell r="A14500" t="str">
            <v>YLC0505301</v>
          </cell>
          <cell r="B14500" t="str">
            <v>Brimer 27,5" 53cm svart</v>
          </cell>
        </row>
        <row r="14501">
          <cell r="A14501" t="str">
            <v>YLC0505301</v>
          </cell>
          <cell r="B14501" t="str">
            <v>Brimer 27,5" 53cm svart</v>
          </cell>
        </row>
        <row r="14502">
          <cell r="A14502" t="str">
            <v>YLC0504302</v>
          </cell>
          <cell r="B14502" t="str">
            <v>Brimer 27,5" 43cm blå</v>
          </cell>
        </row>
        <row r="14503">
          <cell r="A14503" t="str">
            <v>YLC0504302</v>
          </cell>
          <cell r="B14503" t="str">
            <v>Brimer 27,5" 43cm blå</v>
          </cell>
        </row>
        <row r="14504">
          <cell r="A14504" t="str">
            <v>YLC0504302</v>
          </cell>
          <cell r="B14504" t="str">
            <v>Brimer 27,5" 43cm blå</v>
          </cell>
        </row>
        <row r="14505">
          <cell r="A14505" t="str">
            <v>YLC0504802</v>
          </cell>
          <cell r="B14505" t="str">
            <v>Brimer 27,5" 48cm blå</v>
          </cell>
        </row>
        <row r="14506">
          <cell r="A14506" t="str">
            <v>YLC0504802</v>
          </cell>
          <cell r="B14506" t="str">
            <v>Brimer 27,5" 48cm blå</v>
          </cell>
        </row>
        <row r="14507">
          <cell r="A14507" t="str">
            <v>YLC0504802</v>
          </cell>
          <cell r="B14507" t="str">
            <v>Brimer 27,5" 48cm blå</v>
          </cell>
        </row>
        <row r="14508">
          <cell r="A14508" t="str">
            <v>YLC1504301</v>
          </cell>
          <cell r="B14508" t="str">
            <v>Brimer 29" 43cm svart</v>
          </cell>
        </row>
        <row r="14509">
          <cell r="A14509" t="str">
            <v>YLC1504301</v>
          </cell>
          <cell r="B14509" t="str">
            <v>Brimer 29" 43cm svart</v>
          </cell>
        </row>
        <row r="14510">
          <cell r="A14510" t="str">
            <v>YLC1504301</v>
          </cell>
          <cell r="B14510" t="str">
            <v>Brimer 29" 43cm svart</v>
          </cell>
        </row>
        <row r="14511">
          <cell r="A14511" t="str">
            <v>YLC1504801</v>
          </cell>
          <cell r="B14511" t="str">
            <v>Brimer 29" 48cm svart</v>
          </cell>
        </row>
        <row r="14512">
          <cell r="A14512" t="str">
            <v>YLC1504801</v>
          </cell>
          <cell r="B14512" t="str">
            <v>Brimer 29" 48cm svart</v>
          </cell>
        </row>
        <row r="14513">
          <cell r="A14513" t="str">
            <v>YLC1504801</v>
          </cell>
          <cell r="B14513" t="str">
            <v>Brimer 29" 48cm svart</v>
          </cell>
        </row>
        <row r="14514">
          <cell r="A14514" t="str">
            <v>YLC1505301</v>
          </cell>
          <cell r="B14514" t="str">
            <v>Brimer 29" 53cm svart</v>
          </cell>
        </row>
        <row r="14515">
          <cell r="A14515" t="str">
            <v>YLC1505301</v>
          </cell>
          <cell r="B14515" t="str">
            <v>Brimer 29" 53cm svart</v>
          </cell>
        </row>
        <row r="14516">
          <cell r="A14516" t="str">
            <v>YLC1505301</v>
          </cell>
          <cell r="B14516" t="str">
            <v>Brimer 29" 53cm svart</v>
          </cell>
        </row>
        <row r="14517">
          <cell r="A14517" t="str">
            <v>YLC6425211</v>
          </cell>
          <cell r="B14517" t="str">
            <v>Exa Di2 52 Orange Race Dura Ac</v>
          </cell>
        </row>
        <row r="14518">
          <cell r="A14518" t="str">
            <v>YLC6425211</v>
          </cell>
          <cell r="B14518" t="str">
            <v>Exa Di2 52 Orange Race Dura Ac</v>
          </cell>
        </row>
        <row r="14519">
          <cell r="A14519" t="str">
            <v>YLC6425211</v>
          </cell>
          <cell r="B14519" t="str">
            <v>Exa Di2 52 Orange Race Dura Ac</v>
          </cell>
        </row>
        <row r="14520">
          <cell r="A14520" t="str">
            <v>YLC6425511</v>
          </cell>
          <cell r="B14520" t="str">
            <v>Exa Di2 55 Orange Race Dura Ac</v>
          </cell>
        </row>
        <row r="14521">
          <cell r="A14521" t="str">
            <v>YLC6425511</v>
          </cell>
          <cell r="B14521" t="str">
            <v>Exa Di2 55 Orange Race Dura Ac</v>
          </cell>
        </row>
        <row r="14522">
          <cell r="A14522" t="str">
            <v>YLC6425511</v>
          </cell>
          <cell r="B14522" t="str">
            <v>Exa Di2 55 Orange Race Dura Ac</v>
          </cell>
        </row>
        <row r="14523">
          <cell r="A14523" t="str">
            <v>YLC6425811</v>
          </cell>
          <cell r="B14523" t="str">
            <v>Exa Di2 58 Orange Race Dura Ac</v>
          </cell>
        </row>
        <row r="14524">
          <cell r="A14524" t="str">
            <v>YLC6425811</v>
          </cell>
          <cell r="B14524" t="str">
            <v>Exa Di2 58 Orange Race Dura Ac</v>
          </cell>
        </row>
        <row r="14525">
          <cell r="A14525" t="str">
            <v>YLC6425811</v>
          </cell>
          <cell r="B14525" t="str">
            <v>Exa Di2 58 Orange Race Dura Ac</v>
          </cell>
        </row>
        <row r="14526">
          <cell r="A14526" t="str">
            <v>YLC6426111</v>
          </cell>
          <cell r="B14526" t="str">
            <v>Exa Di2 61 Orange Race Dura Ac</v>
          </cell>
        </row>
        <row r="14527">
          <cell r="A14527" t="str">
            <v>YLC6426111</v>
          </cell>
          <cell r="B14527" t="str">
            <v>Exa Di2 61 Orange Race Dura Ac</v>
          </cell>
        </row>
        <row r="14528">
          <cell r="A14528" t="str">
            <v>YLC6426111</v>
          </cell>
          <cell r="B14528" t="str">
            <v>Exa Di2 61 Orange Race Dura Ac</v>
          </cell>
        </row>
        <row r="14529">
          <cell r="A14529" t="str">
            <v>YLC6424901</v>
          </cell>
          <cell r="B14529" t="str">
            <v>Exa 22vxl 49cm orange</v>
          </cell>
        </row>
        <row r="14530">
          <cell r="A14530" t="str">
            <v>YLC6424901</v>
          </cell>
          <cell r="B14530" t="str">
            <v>Exa 22vxl 49cm orange</v>
          </cell>
        </row>
        <row r="14531">
          <cell r="A14531" t="str">
            <v>YLC6424901</v>
          </cell>
          <cell r="B14531" t="str">
            <v>Exa 22vxl 49cm orange</v>
          </cell>
        </row>
        <row r="14532">
          <cell r="A14532" t="str">
            <v>YLC6425201</v>
          </cell>
          <cell r="B14532" t="str">
            <v>Exa 22vxl 52cm orange</v>
          </cell>
        </row>
        <row r="14533">
          <cell r="A14533" t="str">
            <v>YLC6425201</v>
          </cell>
          <cell r="B14533" t="str">
            <v>Exa 22vxl 52cm orange</v>
          </cell>
        </row>
        <row r="14534">
          <cell r="A14534" t="str">
            <v>YLC6425201</v>
          </cell>
          <cell r="B14534" t="str">
            <v>Exa 22vxl 52cm orange</v>
          </cell>
        </row>
        <row r="14535">
          <cell r="A14535" t="str">
            <v>YLC6425501</v>
          </cell>
          <cell r="B14535" t="str">
            <v>Exa 22vxl 55cm orange</v>
          </cell>
        </row>
        <row r="14536">
          <cell r="A14536" t="str">
            <v>YLC6425501</v>
          </cell>
          <cell r="B14536" t="str">
            <v>Exa 22vxl 55cm orange</v>
          </cell>
        </row>
        <row r="14537">
          <cell r="A14537" t="str">
            <v>YLC6425501</v>
          </cell>
          <cell r="B14537" t="str">
            <v>Exa 22vxl 55cm orange</v>
          </cell>
        </row>
        <row r="14538">
          <cell r="A14538" t="str">
            <v>YLC6425801</v>
          </cell>
          <cell r="B14538" t="str">
            <v>Exa 22vxl 58cm orange</v>
          </cell>
        </row>
        <row r="14539">
          <cell r="A14539" t="str">
            <v>YLC6425801</v>
          </cell>
          <cell r="B14539" t="str">
            <v>Exa 22vxl 58cm orange</v>
          </cell>
        </row>
        <row r="14540">
          <cell r="A14540" t="str">
            <v>YLC6425801</v>
          </cell>
          <cell r="B14540" t="str">
            <v>Exa 22vxl 58cm orange</v>
          </cell>
        </row>
        <row r="14541">
          <cell r="A14541" t="str">
            <v>YLC6426101</v>
          </cell>
          <cell r="B14541" t="str">
            <v>Exa 22vxl 61cm orange</v>
          </cell>
        </row>
        <row r="14542">
          <cell r="A14542" t="str">
            <v>YLC6426101</v>
          </cell>
          <cell r="B14542" t="str">
            <v>Exa 22vxl 61cm orange</v>
          </cell>
        </row>
        <row r="14543">
          <cell r="A14543" t="str">
            <v>YLC6426101</v>
          </cell>
          <cell r="B14543" t="str">
            <v>Exa 22vxl 61cm orange</v>
          </cell>
        </row>
        <row r="14544">
          <cell r="A14544" t="str">
            <v>YLC6225201</v>
          </cell>
          <cell r="B14544" t="str">
            <v>Tera 22vxl 52cm svart</v>
          </cell>
        </row>
        <row r="14545">
          <cell r="A14545" t="str">
            <v>YLC6225201</v>
          </cell>
          <cell r="B14545" t="str">
            <v>Tera 22vxl 52cm svart</v>
          </cell>
        </row>
        <row r="14546">
          <cell r="A14546" t="str">
            <v>YLC6225201</v>
          </cell>
          <cell r="B14546" t="str">
            <v>Tera 22vxl 52cm svart</v>
          </cell>
        </row>
        <row r="14547">
          <cell r="A14547" t="str">
            <v>YLC6225501</v>
          </cell>
          <cell r="B14547" t="str">
            <v>Tera 22vxl 55cm svart</v>
          </cell>
        </row>
        <row r="14548">
          <cell r="A14548" t="str">
            <v>YLC6225501</v>
          </cell>
          <cell r="B14548" t="str">
            <v>Tera 22vxl 55cm svart</v>
          </cell>
        </row>
        <row r="14549">
          <cell r="A14549" t="str">
            <v>YLC6225501</v>
          </cell>
          <cell r="B14549" t="str">
            <v>Tera 22vxl 55cm svart</v>
          </cell>
        </row>
        <row r="14550">
          <cell r="A14550" t="str">
            <v>YLC6225801</v>
          </cell>
          <cell r="B14550" t="str">
            <v>Tera 22vxl 58cm svart</v>
          </cell>
        </row>
        <row r="14551">
          <cell r="A14551" t="str">
            <v>YLC6225801</v>
          </cell>
          <cell r="B14551" t="str">
            <v>Tera 22vxl 58cm svart</v>
          </cell>
        </row>
        <row r="14552">
          <cell r="A14552" t="str">
            <v>YLC6225801</v>
          </cell>
          <cell r="B14552" t="str">
            <v>Tera 22vxl 58cm svart</v>
          </cell>
        </row>
        <row r="14553">
          <cell r="A14553" t="str">
            <v>YLC6226101</v>
          </cell>
          <cell r="B14553" t="str">
            <v>Tera 22vxl 61cm svart</v>
          </cell>
        </row>
        <row r="14554">
          <cell r="A14554" t="str">
            <v>YLC6226101</v>
          </cell>
          <cell r="B14554" t="str">
            <v>Tera 22vxl 61cm svart</v>
          </cell>
        </row>
        <row r="14555">
          <cell r="A14555" t="str">
            <v>YLC6226101</v>
          </cell>
          <cell r="B14555" t="str">
            <v>Tera 22vxl 61cm svart</v>
          </cell>
        </row>
        <row r="14556">
          <cell r="A14556" t="str">
            <v>YLC6224911</v>
          </cell>
          <cell r="B14556" t="str">
            <v>Tera 22vxl 49cm svart</v>
          </cell>
        </row>
        <row r="14557">
          <cell r="A14557" t="str">
            <v>YLC6224911</v>
          </cell>
          <cell r="B14557" t="str">
            <v>Tera 22vxl 49cm svart</v>
          </cell>
        </row>
        <row r="14558">
          <cell r="A14558" t="str">
            <v>YLC6224911</v>
          </cell>
          <cell r="B14558" t="str">
            <v>Tera 22vxl 49cm svart</v>
          </cell>
        </row>
        <row r="14559">
          <cell r="A14559" t="str">
            <v>YLC6225211</v>
          </cell>
          <cell r="B14559" t="str">
            <v>Tera 22vxl 52cm svart</v>
          </cell>
        </row>
        <row r="14560">
          <cell r="A14560" t="str">
            <v>YLC6225211</v>
          </cell>
          <cell r="B14560" t="str">
            <v>Tera 22vxl 52cm svart</v>
          </cell>
        </row>
        <row r="14561">
          <cell r="A14561" t="str">
            <v>YLC6225211</v>
          </cell>
          <cell r="B14561" t="str">
            <v>Tera 22vxl 52cm svart</v>
          </cell>
        </row>
        <row r="14562">
          <cell r="A14562" t="str">
            <v>YLC6225511</v>
          </cell>
          <cell r="B14562" t="str">
            <v>Tera 22vxl 55cm svart</v>
          </cell>
        </row>
        <row r="14563">
          <cell r="A14563" t="str">
            <v>YLC6225511</v>
          </cell>
          <cell r="B14563" t="str">
            <v>Tera 22vxl 55cm svart</v>
          </cell>
        </row>
        <row r="14564">
          <cell r="A14564" t="str">
            <v>YLC6225511</v>
          </cell>
          <cell r="B14564" t="str">
            <v>Tera 22vxl 55cm svart</v>
          </cell>
        </row>
        <row r="14565">
          <cell r="A14565" t="str">
            <v>YLC6225811</v>
          </cell>
          <cell r="B14565" t="str">
            <v>Tera 22vxl 58cm svart</v>
          </cell>
        </row>
        <row r="14566">
          <cell r="A14566" t="str">
            <v>YLC6225811</v>
          </cell>
          <cell r="B14566" t="str">
            <v>Tera 22vxl 58cm svart</v>
          </cell>
        </row>
        <row r="14567">
          <cell r="A14567" t="str">
            <v>YLC6225811</v>
          </cell>
          <cell r="B14567" t="str">
            <v>Tera 22vxl 58cm svart</v>
          </cell>
        </row>
        <row r="14568">
          <cell r="A14568" t="str">
            <v>YLC6226111</v>
          </cell>
          <cell r="B14568" t="str">
            <v>Tera 22vxl 61cm svart</v>
          </cell>
        </row>
        <row r="14569">
          <cell r="A14569" t="str">
            <v>YLC6226111</v>
          </cell>
          <cell r="B14569" t="str">
            <v>Tera 22vxl 61cm svart</v>
          </cell>
        </row>
        <row r="14570">
          <cell r="A14570" t="str">
            <v>YLC6226111</v>
          </cell>
          <cell r="B14570" t="str">
            <v>Tera 22vxl 61cm svart</v>
          </cell>
        </row>
        <row r="14571">
          <cell r="A14571" t="str">
            <v>YLC6625101</v>
          </cell>
          <cell r="B14571" t="str">
            <v>Giga 22vxl 51cm orange</v>
          </cell>
        </row>
        <row r="14572">
          <cell r="A14572" t="str">
            <v>YLC6625101</v>
          </cell>
          <cell r="B14572" t="str">
            <v>Giga 22vxl 51cm orange</v>
          </cell>
        </row>
        <row r="14573">
          <cell r="A14573" t="str">
            <v>YLC6625101</v>
          </cell>
          <cell r="B14573" t="str">
            <v>Giga 22vxl 51cm orange</v>
          </cell>
        </row>
        <row r="14574">
          <cell r="A14574" t="str">
            <v>YLC6625401</v>
          </cell>
          <cell r="B14574" t="str">
            <v>Giga 22vxl 54cm orange</v>
          </cell>
        </row>
        <row r="14575">
          <cell r="A14575" t="str">
            <v>YLC6625401</v>
          </cell>
          <cell r="B14575" t="str">
            <v>Giga 22vxl 54cm orange</v>
          </cell>
        </row>
        <row r="14576">
          <cell r="A14576" t="str">
            <v>YLC6625401</v>
          </cell>
          <cell r="B14576" t="str">
            <v>Giga 22vxl 54cm orange</v>
          </cell>
        </row>
        <row r="14577">
          <cell r="A14577" t="str">
            <v>YLC6625701</v>
          </cell>
          <cell r="B14577" t="str">
            <v>Giga 22vxl 57cm orange</v>
          </cell>
        </row>
        <row r="14578">
          <cell r="A14578" t="str">
            <v>YLC6625701</v>
          </cell>
          <cell r="B14578" t="str">
            <v>Giga 22vxl 57cm orange</v>
          </cell>
        </row>
        <row r="14579">
          <cell r="A14579" t="str">
            <v>YLC6625701</v>
          </cell>
          <cell r="B14579" t="str">
            <v>Giga 22vxl 57cm orange</v>
          </cell>
        </row>
        <row r="14580">
          <cell r="A14580" t="str">
            <v>YLC6626001</v>
          </cell>
          <cell r="B14580" t="str">
            <v>Giga 22vxl 60cm orange</v>
          </cell>
        </row>
        <row r="14581">
          <cell r="A14581" t="str">
            <v>YLC6626001</v>
          </cell>
          <cell r="B14581" t="str">
            <v>Giga 22vxl 60cm orange</v>
          </cell>
        </row>
        <row r="14582">
          <cell r="A14582" t="str">
            <v>YLC6626001</v>
          </cell>
          <cell r="B14582" t="str">
            <v>Giga 22vxl 60cm orange</v>
          </cell>
        </row>
        <row r="14583">
          <cell r="A14583" t="str">
            <v>YLC6724801</v>
          </cell>
          <cell r="B14583" t="str">
            <v>Giga Compact 22vxl 48cm vit</v>
          </cell>
        </row>
        <row r="14584">
          <cell r="A14584" t="str">
            <v>YLC6724801</v>
          </cell>
          <cell r="B14584" t="str">
            <v>Giga Compact 22vxl 48cm vit</v>
          </cell>
        </row>
        <row r="14585">
          <cell r="A14585" t="str">
            <v>YLC6724801</v>
          </cell>
          <cell r="B14585" t="str">
            <v>Giga Compact 22vxl 48cm vit</v>
          </cell>
        </row>
        <row r="14586">
          <cell r="A14586" t="str">
            <v>YLC6725101</v>
          </cell>
          <cell r="B14586" t="str">
            <v>Giga Compact 22vxl 51cm vit</v>
          </cell>
        </row>
        <row r="14587">
          <cell r="A14587" t="str">
            <v>YLC6725101</v>
          </cell>
          <cell r="B14587" t="str">
            <v>Giga Compact 22vxl 51cm vit</v>
          </cell>
        </row>
        <row r="14588">
          <cell r="A14588" t="str">
            <v>YLC6725101</v>
          </cell>
          <cell r="B14588" t="str">
            <v>Giga Compact 22vxl 51cm vit</v>
          </cell>
        </row>
        <row r="14589">
          <cell r="A14589" t="str">
            <v>YLC6725501</v>
          </cell>
          <cell r="B14589" t="str">
            <v>Giga Compact 22vxl 55cm vit</v>
          </cell>
        </row>
        <row r="14590">
          <cell r="A14590" t="str">
            <v>YLC6725501</v>
          </cell>
          <cell r="B14590" t="str">
            <v>Giga Compact 22vxl 55cm vit</v>
          </cell>
        </row>
        <row r="14591">
          <cell r="A14591" t="str">
            <v>YLC6725501</v>
          </cell>
          <cell r="B14591" t="str">
            <v>Giga Compact 22vxl 55cm vit</v>
          </cell>
        </row>
        <row r="14592">
          <cell r="A14592" t="str">
            <v>YLC6905101</v>
          </cell>
          <cell r="B14592" t="str">
            <v>Maxa 20vxl 51cm svart</v>
          </cell>
        </row>
        <row r="14593">
          <cell r="A14593" t="str">
            <v>YLC6905101</v>
          </cell>
          <cell r="B14593" t="str">
            <v>Maxa 20vxl 51cm svart</v>
          </cell>
        </row>
        <row r="14594">
          <cell r="A14594" t="str">
            <v>YLC6905101</v>
          </cell>
          <cell r="B14594" t="str">
            <v>Maxa 20vxl 51cm svart</v>
          </cell>
        </row>
        <row r="14595">
          <cell r="A14595" t="str">
            <v>YLC6905401</v>
          </cell>
          <cell r="B14595" t="str">
            <v>Maxa 20vxl 54cm svart</v>
          </cell>
        </row>
        <row r="14596">
          <cell r="A14596" t="str">
            <v>YLC6905401</v>
          </cell>
          <cell r="B14596" t="str">
            <v>Maxa 20vxl 54cm svart</v>
          </cell>
        </row>
        <row r="14597">
          <cell r="A14597" t="str">
            <v>YLC6905401</v>
          </cell>
          <cell r="B14597" t="str">
            <v>Maxa 20vxl 54cm svart</v>
          </cell>
        </row>
        <row r="14598">
          <cell r="A14598" t="str">
            <v>YLC6905701</v>
          </cell>
          <cell r="B14598" t="str">
            <v>Maxa 20vxl 57cm svart</v>
          </cell>
        </row>
        <row r="14599">
          <cell r="A14599" t="str">
            <v>YLC6905701</v>
          </cell>
          <cell r="B14599" t="str">
            <v>Maxa 20vxl 57cm svart</v>
          </cell>
        </row>
        <row r="14600">
          <cell r="A14600" t="str">
            <v>YLC6905701</v>
          </cell>
          <cell r="B14600" t="str">
            <v>Maxa 20vxl 57cm svart</v>
          </cell>
        </row>
        <row r="14601">
          <cell r="A14601" t="str">
            <v>YLC6906001</v>
          </cell>
          <cell r="B14601" t="str">
            <v>Maxa 20vxl 60cm svart</v>
          </cell>
        </row>
        <row r="14602">
          <cell r="A14602" t="str">
            <v>YLC6906001</v>
          </cell>
          <cell r="B14602" t="str">
            <v>Maxa 20vxl 60cm svart</v>
          </cell>
        </row>
        <row r="14603">
          <cell r="A14603" t="str">
            <v>YLC6906001</v>
          </cell>
          <cell r="B14603" t="str">
            <v>Maxa 20vxl 60cm svart</v>
          </cell>
        </row>
        <row r="14604">
          <cell r="A14604" t="str">
            <v>YLC6504801</v>
          </cell>
          <cell r="B14604" t="str">
            <v>Maxa 20vxl 48cm blå</v>
          </cell>
        </row>
        <row r="14605">
          <cell r="A14605" t="str">
            <v>YLC6504801</v>
          </cell>
          <cell r="B14605" t="str">
            <v>Maxa 20vxl 48cm blå</v>
          </cell>
        </row>
        <row r="14606">
          <cell r="A14606" t="str">
            <v>YLC6504801</v>
          </cell>
          <cell r="B14606" t="str">
            <v>Maxa 20vxl 48cm blå</v>
          </cell>
        </row>
        <row r="14607">
          <cell r="A14607" t="str">
            <v>YLC6505101</v>
          </cell>
          <cell r="B14607" t="str">
            <v>Maxa 20vxl 51cm blå</v>
          </cell>
        </row>
        <row r="14608">
          <cell r="A14608" t="str">
            <v>YLC6505101</v>
          </cell>
          <cell r="B14608" t="str">
            <v>Maxa 20vxl 51cm blå</v>
          </cell>
        </row>
        <row r="14609">
          <cell r="A14609" t="str">
            <v>YLC6505101</v>
          </cell>
          <cell r="B14609" t="str">
            <v>Maxa 20vxl 51cm blå</v>
          </cell>
        </row>
        <row r="14610">
          <cell r="A14610" t="str">
            <v>YLC6505401</v>
          </cell>
          <cell r="B14610" t="str">
            <v>Maxa 20vxl 54cm blå</v>
          </cell>
        </row>
        <row r="14611">
          <cell r="A14611" t="str">
            <v>YLC6505401</v>
          </cell>
          <cell r="B14611" t="str">
            <v>Maxa 20vxl 54cm blå</v>
          </cell>
        </row>
        <row r="14612">
          <cell r="A14612" t="str">
            <v>YLC6505401</v>
          </cell>
          <cell r="B14612" t="str">
            <v>Maxa 20vxl 54cm blå</v>
          </cell>
        </row>
        <row r="14613">
          <cell r="A14613" t="str">
            <v>YLC6824901</v>
          </cell>
          <cell r="B14613" t="str">
            <v>Zepto PRO 22vxl 49cm orange</v>
          </cell>
        </row>
        <row r="14614">
          <cell r="A14614" t="str">
            <v>YLC6824901</v>
          </cell>
          <cell r="B14614" t="str">
            <v>Zepto PRO 22vxl 49cm orange</v>
          </cell>
        </row>
        <row r="14615">
          <cell r="A14615" t="str">
            <v>YLC6824901</v>
          </cell>
          <cell r="B14615" t="str">
            <v>Zepto PRO 22vxl 49cm orange</v>
          </cell>
        </row>
        <row r="14616">
          <cell r="A14616" t="str">
            <v>YLC6825201</v>
          </cell>
          <cell r="B14616" t="str">
            <v>Zepto PRO 22vxl 52cm orange</v>
          </cell>
        </row>
        <row r="14617">
          <cell r="A14617" t="str">
            <v>YLC6825201</v>
          </cell>
          <cell r="B14617" t="str">
            <v>Zepto PRO 22vxl 52cm orange</v>
          </cell>
        </row>
        <row r="14618">
          <cell r="A14618" t="str">
            <v>YLC6825201</v>
          </cell>
          <cell r="B14618" t="str">
            <v>Zepto PRO 22vxl 52cm orange</v>
          </cell>
        </row>
        <row r="14619">
          <cell r="A14619" t="str">
            <v>YLC6825401</v>
          </cell>
          <cell r="B14619" t="str">
            <v>Zepto PRO 22vxl 54cm orange</v>
          </cell>
        </row>
        <row r="14620">
          <cell r="A14620" t="str">
            <v>YLC6825401</v>
          </cell>
          <cell r="B14620" t="str">
            <v>Zepto PRO 22vxl 54cm orange</v>
          </cell>
        </row>
        <row r="14621">
          <cell r="A14621" t="str">
            <v>YLC6825401</v>
          </cell>
          <cell r="B14621" t="str">
            <v>Zepto PRO 22vxl 54cm orange</v>
          </cell>
        </row>
        <row r="14622">
          <cell r="A14622" t="str">
            <v>YLC6825701</v>
          </cell>
          <cell r="B14622" t="str">
            <v>Zepto PRO 22vxl 57cm orange</v>
          </cell>
        </row>
        <row r="14623">
          <cell r="A14623" t="str">
            <v>YLC6825701</v>
          </cell>
          <cell r="B14623" t="str">
            <v>Zepto PRO 22vxl 57cm orange</v>
          </cell>
        </row>
        <row r="14624">
          <cell r="A14624" t="str">
            <v>YLC6825701</v>
          </cell>
          <cell r="B14624" t="str">
            <v>Zepto PRO 22vxl 57cm orange</v>
          </cell>
        </row>
        <row r="14625">
          <cell r="A14625" t="str">
            <v>YLC6825901</v>
          </cell>
          <cell r="B14625" t="str">
            <v>Zepto PRO 22vxl 59cm orange</v>
          </cell>
        </row>
        <row r="14626">
          <cell r="A14626" t="str">
            <v>YLC6825901</v>
          </cell>
          <cell r="B14626" t="str">
            <v>Zepto PRO 22vxl 59cm orange</v>
          </cell>
        </row>
        <row r="14627">
          <cell r="A14627" t="str">
            <v>YLC6825901</v>
          </cell>
          <cell r="B14627" t="str">
            <v>Zepto PRO 22vxl 59cm orange</v>
          </cell>
        </row>
        <row r="14628">
          <cell r="A14628" t="str">
            <v>YLC0604301</v>
          </cell>
          <cell r="B14628" t="str">
            <v>Lodur 27,5" 43cm svart</v>
          </cell>
        </row>
        <row r="14629">
          <cell r="A14629" t="str">
            <v>YLC0604301</v>
          </cell>
          <cell r="B14629" t="str">
            <v>Lodur 27,5" 43cm svart</v>
          </cell>
        </row>
        <row r="14630">
          <cell r="A14630" t="str">
            <v>YLC0604301</v>
          </cell>
          <cell r="B14630" t="str">
            <v>Lodur 27,5" 43cm svart</v>
          </cell>
        </row>
        <row r="14631">
          <cell r="A14631" t="str">
            <v>YLC0014601</v>
          </cell>
          <cell r="B14631" t="str">
            <v>Bele 26" 46cm svart</v>
          </cell>
        </row>
        <row r="14632">
          <cell r="A14632" t="str">
            <v>YLC0014601</v>
          </cell>
          <cell r="B14632" t="str">
            <v>Bele 26" 46cm svart</v>
          </cell>
        </row>
        <row r="14633">
          <cell r="A14633" t="str">
            <v>YLC0014601</v>
          </cell>
          <cell r="B14633" t="str">
            <v>Bele 26" 46cm svart</v>
          </cell>
        </row>
        <row r="14634">
          <cell r="A14634" t="str">
            <v>YLC1003301</v>
          </cell>
          <cell r="B14634" t="str">
            <v>Race XL 26" 33cm orange</v>
          </cell>
        </row>
        <row r="14635">
          <cell r="A14635" t="str">
            <v>YLC1003301</v>
          </cell>
          <cell r="B14635" t="str">
            <v>Race XL 26" 33cm orange</v>
          </cell>
        </row>
        <row r="14636">
          <cell r="A14636" t="str">
            <v>YLC1003301</v>
          </cell>
          <cell r="B14636" t="str">
            <v>Race XL 26" 33cm orange</v>
          </cell>
        </row>
        <row r="14637">
          <cell r="A14637" t="str">
            <v>YLC6004901</v>
          </cell>
          <cell r="B14637" t="str">
            <v>Zepto Expert 20vxl 49cm svart</v>
          </cell>
        </row>
        <row r="14638">
          <cell r="A14638" t="str">
            <v>YLC6004901</v>
          </cell>
          <cell r="B14638" t="str">
            <v>Zepto Expert 20vxl 49cm svart</v>
          </cell>
        </row>
        <row r="14639">
          <cell r="A14639" t="str">
            <v>YLC6004901</v>
          </cell>
          <cell r="B14639" t="str">
            <v>Zepto Expert 20vxl 49cm svart</v>
          </cell>
        </row>
        <row r="14640">
          <cell r="A14640" t="str">
            <v>YLC6005201</v>
          </cell>
          <cell r="B14640" t="str">
            <v>Zepto Expert 20vxl 52cm svart</v>
          </cell>
        </row>
        <row r="14641">
          <cell r="A14641" t="str">
            <v>YLC6005201</v>
          </cell>
          <cell r="B14641" t="str">
            <v>Zepto Expert 20vxl 52cm svart</v>
          </cell>
        </row>
        <row r="14642">
          <cell r="A14642" t="str">
            <v>YLC6005201</v>
          </cell>
          <cell r="B14642" t="str">
            <v>Zepto Expert 20vxl 52cm svart</v>
          </cell>
        </row>
        <row r="14643">
          <cell r="A14643" t="str">
            <v>YLC6005501</v>
          </cell>
          <cell r="B14643" t="str">
            <v>Zepto Expert 20vxl 55cm svart</v>
          </cell>
        </row>
        <row r="14644">
          <cell r="A14644" t="str">
            <v>YLC6005501</v>
          </cell>
          <cell r="B14644" t="str">
            <v>Zepto Expert 20vxl 55cm svart</v>
          </cell>
        </row>
        <row r="14645">
          <cell r="A14645" t="str">
            <v>YLC6005501</v>
          </cell>
          <cell r="B14645" t="str">
            <v>Zepto Expert 20vxl 55cm svart</v>
          </cell>
        </row>
        <row r="14646">
          <cell r="A14646" t="str">
            <v>YLC6005801</v>
          </cell>
          <cell r="B14646" t="str">
            <v>Zepto Expert 20vxl 58cm svart</v>
          </cell>
        </row>
        <row r="14647">
          <cell r="A14647" t="str">
            <v>YLC6005801</v>
          </cell>
          <cell r="B14647" t="str">
            <v>Zepto Expert 20vxl 58cm svart</v>
          </cell>
        </row>
        <row r="14648">
          <cell r="A14648" t="str">
            <v>YLC6005801</v>
          </cell>
          <cell r="B14648" t="str">
            <v>Zepto Expert 20vxl 58cm svart</v>
          </cell>
        </row>
        <row r="14649">
          <cell r="A14649" t="str">
            <v>YLC6284901</v>
          </cell>
          <cell r="B14649" t="str">
            <v>Zepto Sport 18vxl 49cm svart</v>
          </cell>
        </row>
        <row r="14650">
          <cell r="A14650" t="str">
            <v>YLC6284901</v>
          </cell>
          <cell r="B14650" t="str">
            <v>Zepto Sport 18vxl 49cm svart</v>
          </cell>
        </row>
        <row r="14651">
          <cell r="A14651" t="str">
            <v>YLC6284901</v>
          </cell>
          <cell r="B14651" t="str">
            <v>Zepto Sport 18vxl 49cm svart</v>
          </cell>
        </row>
        <row r="14652">
          <cell r="A14652" t="str">
            <v>YLC6285201</v>
          </cell>
          <cell r="B14652" t="str">
            <v>Zepto Sport 18vxl 52cm svart</v>
          </cell>
        </row>
        <row r="14653">
          <cell r="A14653" t="str">
            <v>YLC6285201</v>
          </cell>
          <cell r="B14653" t="str">
            <v>Zepto Sport 18vxl 52cm svart</v>
          </cell>
        </row>
        <row r="14654">
          <cell r="A14654" t="str">
            <v>YLC6285201</v>
          </cell>
          <cell r="B14654" t="str">
            <v>Zepto Sport 18vxl 52cm svart</v>
          </cell>
        </row>
        <row r="14655">
          <cell r="A14655" t="str">
            <v>YLC6285501</v>
          </cell>
          <cell r="B14655" t="str">
            <v>Zepto Sport 18vxl 55cm svart</v>
          </cell>
        </row>
        <row r="14656">
          <cell r="A14656" t="str">
            <v>YLC6285501</v>
          </cell>
          <cell r="B14656" t="str">
            <v>Zepto Sport 18vxl 55cm svart</v>
          </cell>
        </row>
        <row r="14657">
          <cell r="A14657" t="str">
            <v>YLC6285501</v>
          </cell>
          <cell r="B14657" t="str">
            <v>Zepto Sport 18vxl 55cm svart</v>
          </cell>
        </row>
        <row r="14658">
          <cell r="A14658" t="str">
            <v>YLC6285801</v>
          </cell>
          <cell r="B14658" t="str">
            <v>Zepto Sport 18vxl 58cm svart</v>
          </cell>
        </row>
        <row r="14659">
          <cell r="A14659" t="str">
            <v>YLC6285801</v>
          </cell>
          <cell r="B14659" t="str">
            <v>Zepto Sport 18vxl 58cm svart</v>
          </cell>
        </row>
        <row r="14660">
          <cell r="A14660" t="str">
            <v>YLC6285801</v>
          </cell>
          <cell r="B14660" t="str">
            <v>Zepto Sport 18vxl 58cm svart</v>
          </cell>
        </row>
        <row r="14661">
          <cell r="A14661" t="str">
            <v>YLC6805201</v>
          </cell>
          <cell r="B14661" t="str">
            <v>Deca 20vxl 52cm vit</v>
          </cell>
        </row>
        <row r="14662">
          <cell r="A14662" t="str">
            <v>YLC6805201</v>
          </cell>
          <cell r="B14662" t="str">
            <v>Deca 20vxl 52cm vit</v>
          </cell>
        </row>
        <row r="14663">
          <cell r="A14663" t="str">
            <v>YLC6805201</v>
          </cell>
          <cell r="B14663" t="str">
            <v>Deca 20vxl 52cm vit</v>
          </cell>
        </row>
        <row r="14664">
          <cell r="A14664" t="str">
            <v>YLC6805501</v>
          </cell>
          <cell r="B14664" t="str">
            <v>Deca 20vxl 55cm vit</v>
          </cell>
        </row>
        <row r="14665">
          <cell r="A14665" t="str">
            <v>YLC6805501</v>
          </cell>
          <cell r="B14665" t="str">
            <v>Deca 20vxl 55cm vit</v>
          </cell>
        </row>
        <row r="14666">
          <cell r="A14666" t="str">
            <v>YLC6805501</v>
          </cell>
          <cell r="B14666" t="str">
            <v>Deca 20vxl 55cm vit</v>
          </cell>
        </row>
        <row r="14667">
          <cell r="A14667" t="str">
            <v>YLC6805801</v>
          </cell>
          <cell r="B14667" t="str">
            <v>Deca 20vxl 58cm vit</v>
          </cell>
        </row>
        <row r="14668">
          <cell r="A14668" t="str">
            <v>YLC6805801</v>
          </cell>
          <cell r="B14668" t="str">
            <v>Deca 20vxl 58cm vit</v>
          </cell>
        </row>
        <row r="14669">
          <cell r="A14669" t="str">
            <v>YLC6805801</v>
          </cell>
          <cell r="B14669" t="str">
            <v>Deca 20vxl 58cm vit</v>
          </cell>
        </row>
        <row r="14670">
          <cell r="A14670" t="str">
            <v>YLC6806101</v>
          </cell>
          <cell r="B14670" t="str">
            <v>Deca 20vxl 61cm vit</v>
          </cell>
        </row>
        <row r="14671">
          <cell r="A14671" t="str">
            <v>YLC6806101</v>
          </cell>
          <cell r="B14671" t="str">
            <v>Deca 20vxl 61cm vit</v>
          </cell>
        </row>
        <row r="14672">
          <cell r="A14672" t="str">
            <v>YLC6806101</v>
          </cell>
          <cell r="B14672" t="str">
            <v>Deca 20vxl 61cm vit</v>
          </cell>
        </row>
        <row r="14673">
          <cell r="A14673" t="str">
            <v>YLC6085201</v>
          </cell>
          <cell r="B14673" t="str">
            <v>Nano 18vxl 52cm orange</v>
          </cell>
        </row>
        <row r="14674">
          <cell r="A14674" t="str">
            <v>YLC6085201</v>
          </cell>
          <cell r="B14674" t="str">
            <v>Nano 18vxl 52cm orange</v>
          </cell>
        </row>
        <row r="14675">
          <cell r="A14675" t="str">
            <v>YLC6085201</v>
          </cell>
          <cell r="B14675" t="str">
            <v>Nano 18vxl 52cm orange</v>
          </cell>
        </row>
        <row r="14676">
          <cell r="A14676" t="str">
            <v>YLC6085501</v>
          </cell>
          <cell r="B14676" t="str">
            <v>Nano 18vxl 55cm orange</v>
          </cell>
        </row>
        <row r="14677">
          <cell r="A14677" t="str">
            <v>YLC6085501</v>
          </cell>
          <cell r="B14677" t="str">
            <v>Nano 18vxl 55cm orange</v>
          </cell>
        </row>
        <row r="14678">
          <cell r="A14678" t="str">
            <v>YLC6085501</v>
          </cell>
          <cell r="B14678" t="str">
            <v>Nano 18vxl 55cm orange</v>
          </cell>
        </row>
        <row r="14679">
          <cell r="A14679" t="str">
            <v>YLC6085801</v>
          </cell>
          <cell r="B14679" t="str">
            <v>Nano 18vxl 58cm orange</v>
          </cell>
        </row>
        <row r="14680">
          <cell r="A14680" t="str">
            <v>YLC6085801</v>
          </cell>
          <cell r="B14680" t="str">
            <v>Nano 18vxl 58cm orange</v>
          </cell>
        </row>
        <row r="14681">
          <cell r="A14681" t="str">
            <v>YLC6085801</v>
          </cell>
          <cell r="B14681" t="str">
            <v>Nano 18vxl 58cm orange</v>
          </cell>
        </row>
        <row r="14682">
          <cell r="A14682" t="str">
            <v>YLC6086101</v>
          </cell>
          <cell r="B14682" t="str">
            <v>Nano 18vxl 61cm orange</v>
          </cell>
        </row>
        <row r="14683">
          <cell r="A14683" t="str">
            <v>YLC6086101</v>
          </cell>
          <cell r="B14683" t="str">
            <v>Nano 18vxl 61cm orange</v>
          </cell>
        </row>
        <row r="14684">
          <cell r="A14684" t="str">
            <v>YLC6086101</v>
          </cell>
          <cell r="B14684" t="str">
            <v>Nano 18vxl 61cm orange</v>
          </cell>
        </row>
        <row r="14685">
          <cell r="A14685" t="str">
            <v>YLC6184601</v>
          </cell>
          <cell r="B14685" t="str">
            <v>Nano 18vxl 46cm vit matt</v>
          </cell>
        </row>
        <row r="14686">
          <cell r="A14686" t="str">
            <v>YLC6184601</v>
          </cell>
          <cell r="B14686" t="str">
            <v>Nano 18vxl 46cm vit matt</v>
          </cell>
        </row>
        <row r="14687">
          <cell r="A14687" t="str">
            <v>YLC6184601</v>
          </cell>
          <cell r="B14687" t="str">
            <v>Nano 18vxl 46cm vit matt</v>
          </cell>
        </row>
        <row r="14688">
          <cell r="A14688" t="str">
            <v>YLC6184901</v>
          </cell>
          <cell r="B14688" t="str">
            <v>Nano 18vxl 49cm vit matt</v>
          </cell>
        </row>
        <row r="14689">
          <cell r="A14689" t="str">
            <v>YLC6184901</v>
          </cell>
          <cell r="B14689" t="str">
            <v>Nano 18vxl 49cm vit matt</v>
          </cell>
        </row>
        <row r="14690">
          <cell r="A14690" t="str">
            <v>YLC6184901</v>
          </cell>
          <cell r="B14690" t="str">
            <v>Nano 18vxl 49cm vit matt</v>
          </cell>
        </row>
        <row r="14691">
          <cell r="A14691" t="str">
            <v>YLC6185201</v>
          </cell>
          <cell r="B14691" t="str">
            <v>Nano 18vxl 52cm vit matt</v>
          </cell>
        </row>
        <row r="14692">
          <cell r="A14692" t="str">
            <v>YLC6185201</v>
          </cell>
          <cell r="B14692" t="str">
            <v>Nano 18vxl 52cm vit matt</v>
          </cell>
        </row>
        <row r="14693">
          <cell r="A14693" t="str">
            <v>YLC6185201</v>
          </cell>
          <cell r="B14693" t="str">
            <v>Nano 18vxl 52cm vit matt</v>
          </cell>
        </row>
        <row r="14694">
          <cell r="A14694" t="str">
            <v>YLC6185501</v>
          </cell>
          <cell r="B14694" t="str">
            <v>Nano 18vxl 55cm vit matt</v>
          </cell>
        </row>
        <row r="14695">
          <cell r="A14695" t="str">
            <v>YLC6185501</v>
          </cell>
          <cell r="B14695" t="str">
            <v>Nano 18vxl 55cm vit matt</v>
          </cell>
        </row>
        <row r="14696">
          <cell r="A14696" t="str">
            <v>YLC6185501</v>
          </cell>
          <cell r="B14696" t="str">
            <v>Nano 18vxl 55cm vit matt</v>
          </cell>
        </row>
        <row r="14697">
          <cell r="A14697" t="str">
            <v>YLC0604801</v>
          </cell>
          <cell r="B14697" t="str">
            <v>Lodur 27,5" 48cm svart</v>
          </cell>
        </row>
        <row r="14698">
          <cell r="A14698" t="str">
            <v>YLC0604801</v>
          </cell>
          <cell r="B14698" t="str">
            <v>Lodur 27,5" 48cm svart</v>
          </cell>
        </row>
        <row r="14699">
          <cell r="A14699" t="str">
            <v>YLC0604801</v>
          </cell>
          <cell r="B14699" t="str">
            <v>Lodur 27,5" 48cm svart</v>
          </cell>
        </row>
        <row r="14700">
          <cell r="A14700" t="str">
            <v>YLC0605301</v>
          </cell>
          <cell r="B14700" t="str">
            <v>Lodur 27,5" 53cm svart</v>
          </cell>
        </row>
        <row r="14701">
          <cell r="A14701" t="str">
            <v>YLC0605301</v>
          </cell>
          <cell r="B14701" t="str">
            <v>Lodur 27,5" 53cm svart</v>
          </cell>
        </row>
        <row r="14702">
          <cell r="A14702" t="str">
            <v>YLC0605301</v>
          </cell>
          <cell r="B14702" t="str">
            <v>Lodur 27,5" 53cm svart</v>
          </cell>
        </row>
        <row r="14703">
          <cell r="A14703" t="str">
            <v>YLC1604301</v>
          </cell>
          <cell r="B14703" t="str">
            <v>Lodur 29" 43cm svart</v>
          </cell>
        </row>
        <row r="14704">
          <cell r="A14704" t="str">
            <v>YLC1604301</v>
          </cell>
          <cell r="B14704" t="str">
            <v>Lodur 29" 43cm svart</v>
          </cell>
        </row>
        <row r="14705">
          <cell r="A14705" t="str">
            <v>YLC1604301</v>
          </cell>
          <cell r="B14705" t="str">
            <v>Lodur 29" 43cm svart</v>
          </cell>
        </row>
        <row r="14706">
          <cell r="A14706" t="str">
            <v>YLC1604801</v>
          </cell>
          <cell r="B14706" t="str">
            <v>Lodur 29" 48cm svart</v>
          </cell>
        </row>
        <row r="14707">
          <cell r="A14707" t="str">
            <v>YLC1604801</v>
          </cell>
          <cell r="B14707" t="str">
            <v>Lodur 29" 48cm svart</v>
          </cell>
        </row>
        <row r="14708">
          <cell r="A14708" t="str">
            <v>YLC1604801</v>
          </cell>
          <cell r="B14708" t="str">
            <v>Lodur 29" 48cm svart</v>
          </cell>
        </row>
        <row r="14709">
          <cell r="A14709" t="str">
            <v>YLC1605301</v>
          </cell>
          <cell r="B14709" t="str">
            <v>Lodur 29" 53cm svart</v>
          </cell>
        </row>
        <row r="14710">
          <cell r="A14710" t="str">
            <v>YLC1605301</v>
          </cell>
          <cell r="B14710" t="str">
            <v>Lodur 29" 53cm svart</v>
          </cell>
        </row>
        <row r="14711">
          <cell r="A14711" t="str">
            <v>YLC1605301</v>
          </cell>
          <cell r="B14711" t="str">
            <v>Lodur 29" 53cm svart</v>
          </cell>
        </row>
        <row r="14712">
          <cell r="A14712" t="str">
            <v>YLC0704301</v>
          </cell>
          <cell r="B14712" t="str">
            <v>Freke COMP 27,5" 43cm svart</v>
          </cell>
        </row>
        <row r="14713">
          <cell r="A14713" t="str">
            <v>YLC0704301</v>
          </cell>
          <cell r="B14713" t="str">
            <v>Freke COMP 27,5" 43cm svart</v>
          </cell>
        </row>
        <row r="14714">
          <cell r="A14714" t="str">
            <v>YLC0704301</v>
          </cell>
          <cell r="B14714" t="str">
            <v>Freke COMP 27,5" 43cm svart</v>
          </cell>
        </row>
        <row r="14715">
          <cell r="A14715" t="str">
            <v>YLC0704801</v>
          </cell>
          <cell r="B14715" t="str">
            <v>Freke COMP 27,5" 48cm svart</v>
          </cell>
        </row>
        <row r="14716">
          <cell r="A14716" t="str">
            <v>YLC0704801</v>
          </cell>
          <cell r="B14716" t="str">
            <v>Freke COMP 27,5" 48cm svart</v>
          </cell>
        </row>
        <row r="14717">
          <cell r="A14717" t="str">
            <v>YLC0704801</v>
          </cell>
          <cell r="B14717" t="str">
            <v>Freke COMP 27,5" 48cm svart</v>
          </cell>
        </row>
        <row r="14718">
          <cell r="A14718" t="str">
            <v>YLC0705301</v>
          </cell>
          <cell r="B14718" t="str">
            <v>Freke COMP 27,5" 53cm svart</v>
          </cell>
        </row>
        <row r="14719">
          <cell r="A14719" t="str">
            <v>YLC0705301</v>
          </cell>
          <cell r="B14719" t="str">
            <v>Freke COMP 27,5" 53cm svart</v>
          </cell>
        </row>
        <row r="14720">
          <cell r="A14720" t="str">
            <v>YLC0705301</v>
          </cell>
          <cell r="B14720" t="str">
            <v>Freke COMP 27,5" 53cm svart</v>
          </cell>
        </row>
        <row r="14721">
          <cell r="A14721" t="str">
            <v>YLC0704302</v>
          </cell>
          <cell r="B14721" t="str">
            <v>Freke COMP 27,5" 43cm lila</v>
          </cell>
        </row>
        <row r="14722">
          <cell r="A14722" t="str">
            <v>YLC0704302</v>
          </cell>
          <cell r="B14722" t="str">
            <v>Freke COMP 27,5" 43cm lila</v>
          </cell>
        </row>
        <row r="14723">
          <cell r="A14723" t="str">
            <v>YLC0704302</v>
          </cell>
          <cell r="B14723" t="str">
            <v>Freke COMP 27,5" 43cm lila</v>
          </cell>
        </row>
        <row r="14724">
          <cell r="A14724" t="str">
            <v>YLC0704802</v>
          </cell>
          <cell r="B14724" t="str">
            <v>Freke COMP 27,5" 48cm lila</v>
          </cell>
        </row>
        <row r="14725">
          <cell r="A14725" t="str">
            <v>YLC0704802</v>
          </cell>
          <cell r="B14725" t="str">
            <v>Freke COMP 27,5" 48cm lila</v>
          </cell>
        </row>
        <row r="14726">
          <cell r="A14726" t="str">
            <v>YLC0704802</v>
          </cell>
          <cell r="B14726" t="str">
            <v>Freke COMP 27,5" 48cm lila</v>
          </cell>
        </row>
        <row r="14727">
          <cell r="A14727" t="str">
            <v>YLC1704301</v>
          </cell>
          <cell r="B14727" t="str">
            <v>Freke COMP 29" 43cm svart</v>
          </cell>
        </row>
        <row r="14728">
          <cell r="A14728" t="str">
            <v>YLC1704301</v>
          </cell>
          <cell r="B14728" t="str">
            <v>Freke COMP 29" 43cm svart</v>
          </cell>
        </row>
        <row r="14729">
          <cell r="A14729" t="str">
            <v>YLC1704301</v>
          </cell>
          <cell r="B14729" t="str">
            <v>Freke COMP 29" 43cm svart</v>
          </cell>
        </row>
        <row r="14730">
          <cell r="A14730" t="str">
            <v>YLC1704801</v>
          </cell>
          <cell r="B14730" t="str">
            <v>Freke COMP 29" 48cm svart</v>
          </cell>
        </row>
        <row r="14731">
          <cell r="A14731" t="str">
            <v>YLC1704801</v>
          </cell>
          <cell r="B14731" t="str">
            <v>Freke COMP 29" 48cm svart</v>
          </cell>
        </row>
        <row r="14732">
          <cell r="A14732" t="str">
            <v>YLC1704801</v>
          </cell>
          <cell r="B14732" t="str">
            <v>Freke COMP 29" 48cm svart</v>
          </cell>
        </row>
        <row r="14733">
          <cell r="A14733" t="str">
            <v>YLC1705301</v>
          </cell>
          <cell r="B14733" t="str">
            <v>Freke COMP 29" 53cm svart</v>
          </cell>
        </row>
        <row r="14734">
          <cell r="A14734" t="str">
            <v>YLC1705301</v>
          </cell>
          <cell r="B14734" t="str">
            <v>Freke COMP 29" 53cm svart</v>
          </cell>
        </row>
        <row r="14735">
          <cell r="A14735" t="str">
            <v>YLC1705301</v>
          </cell>
          <cell r="B14735" t="str">
            <v>Freke COMP 29" 53cm svart</v>
          </cell>
        </row>
        <row r="14736">
          <cell r="A14736" t="str">
            <v>YLC0674301</v>
          </cell>
          <cell r="B14736" t="str">
            <v>Njord 27,5" 43cm svart</v>
          </cell>
        </row>
        <row r="14737">
          <cell r="A14737" t="str">
            <v>YLC0674301</v>
          </cell>
          <cell r="B14737" t="str">
            <v>Njord 27,5" 43cm svart</v>
          </cell>
        </row>
        <row r="14738">
          <cell r="A14738" t="str">
            <v>YLC0674301</v>
          </cell>
          <cell r="B14738" t="str">
            <v>Njord 27,5" 43cm svart</v>
          </cell>
        </row>
        <row r="14739">
          <cell r="A14739" t="str">
            <v>YLC0674801</v>
          </cell>
          <cell r="B14739" t="str">
            <v>Njord 27,5" 48cm svart</v>
          </cell>
        </row>
        <row r="14740">
          <cell r="A14740" t="str">
            <v>YLC0674801</v>
          </cell>
          <cell r="B14740" t="str">
            <v>Njord 27,5" 48cm svart</v>
          </cell>
        </row>
        <row r="14741">
          <cell r="A14741" t="str">
            <v>YLC0674801</v>
          </cell>
          <cell r="B14741" t="str">
            <v>Njord 27,5" 48cm svart</v>
          </cell>
        </row>
        <row r="14742">
          <cell r="A14742" t="str">
            <v>YLC0675301</v>
          </cell>
          <cell r="B14742" t="str">
            <v>Njord 27,5" 53cm svart</v>
          </cell>
        </row>
        <row r="14743">
          <cell r="A14743" t="str">
            <v>YLC0675301</v>
          </cell>
          <cell r="B14743" t="str">
            <v>Njord 27,5" 53cm svart</v>
          </cell>
        </row>
        <row r="14744">
          <cell r="A14744" t="str">
            <v>YLC0675301</v>
          </cell>
          <cell r="B14744" t="str">
            <v>Njord 27,5" 53cm svart</v>
          </cell>
        </row>
        <row r="14745">
          <cell r="A14745" t="str">
            <v>YLC0674302</v>
          </cell>
          <cell r="B14745" t="str">
            <v>Njord 27,5" 43cm blå</v>
          </cell>
        </row>
        <row r="14746">
          <cell r="A14746" t="str">
            <v>YLC0674302</v>
          </cell>
          <cell r="B14746" t="str">
            <v>Njord 27,5" 43cm blå</v>
          </cell>
        </row>
        <row r="14747">
          <cell r="A14747" t="str">
            <v>YLC0674302</v>
          </cell>
          <cell r="B14747" t="str">
            <v>Njord 27,5" 43cm blå</v>
          </cell>
        </row>
        <row r="14748">
          <cell r="A14748" t="str">
            <v>YLC0674802</v>
          </cell>
          <cell r="B14748" t="str">
            <v>Njord 27,5" 48cm blå</v>
          </cell>
        </row>
        <row r="14749">
          <cell r="A14749" t="str">
            <v>YLC0674802</v>
          </cell>
          <cell r="B14749" t="str">
            <v>Njord 27,5" 48cm blå</v>
          </cell>
        </row>
        <row r="14750">
          <cell r="A14750" t="str">
            <v>YLC0674802</v>
          </cell>
          <cell r="B14750" t="str">
            <v>Njord 27,5" 48cm blå</v>
          </cell>
        </row>
        <row r="14751">
          <cell r="A14751" t="str">
            <v>YLC0675302</v>
          </cell>
          <cell r="B14751" t="str">
            <v>Njord 27,5" 53cm blå</v>
          </cell>
        </row>
        <row r="14752">
          <cell r="A14752" t="str">
            <v>YLC0675302</v>
          </cell>
          <cell r="B14752" t="str">
            <v>Njord 27,5" 53cm blå</v>
          </cell>
        </row>
        <row r="14753">
          <cell r="A14753" t="str">
            <v>YLC0675302</v>
          </cell>
          <cell r="B14753" t="str">
            <v>Njord 27,5" 53cm blå</v>
          </cell>
        </row>
        <row r="14754">
          <cell r="A14754" t="str">
            <v>YLC0674303</v>
          </cell>
          <cell r="B14754" t="str">
            <v>Njord 27,5" 43cm</v>
          </cell>
        </row>
        <row r="14755">
          <cell r="A14755" t="str">
            <v>YLC0674303</v>
          </cell>
          <cell r="B14755" t="str">
            <v>Njord 27,5" 43cm</v>
          </cell>
        </row>
        <row r="14756">
          <cell r="A14756" t="str">
            <v>YLC0674303</v>
          </cell>
          <cell r="B14756" t="str">
            <v>Njord 27,5" 43cm</v>
          </cell>
        </row>
        <row r="14757">
          <cell r="A14757" t="str">
            <v>YLC0674803</v>
          </cell>
          <cell r="B14757" t="str">
            <v>Njord 27,5" 48cm svart</v>
          </cell>
        </row>
        <row r="14758">
          <cell r="A14758" t="str">
            <v>YLC0674803</v>
          </cell>
          <cell r="B14758" t="str">
            <v>Njord 27,5" 48cm svart</v>
          </cell>
        </row>
        <row r="14759">
          <cell r="A14759" t="str">
            <v>YLC0674803</v>
          </cell>
          <cell r="B14759" t="str">
            <v>Njord 27,5" 48cm svart</v>
          </cell>
        </row>
        <row r="14760">
          <cell r="A14760" t="str">
            <v>YLC1674301</v>
          </cell>
          <cell r="B14760" t="str">
            <v>Njord 29" 43cm svart</v>
          </cell>
        </row>
        <row r="14761">
          <cell r="A14761" t="str">
            <v>YLC1674301</v>
          </cell>
          <cell r="B14761" t="str">
            <v>Njord 29" 43cm svart</v>
          </cell>
        </row>
        <row r="14762">
          <cell r="A14762" t="str">
            <v>YLC1674301</v>
          </cell>
          <cell r="B14762" t="str">
            <v>Njord 29" 43cm svart</v>
          </cell>
        </row>
        <row r="14763">
          <cell r="A14763" t="str">
            <v>YLC1674801</v>
          </cell>
          <cell r="B14763" t="str">
            <v>Njord 29" 48cm svart</v>
          </cell>
        </row>
        <row r="14764">
          <cell r="A14764" t="str">
            <v>YLC1674801</v>
          </cell>
          <cell r="B14764" t="str">
            <v>Njord 29" 48cm svart</v>
          </cell>
        </row>
        <row r="14765">
          <cell r="A14765" t="str">
            <v>YLC1674801</v>
          </cell>
          <cell r="B14765" t="str">
            <v>Njord 29" 48cm svart</v>
          </cell>
        </row>
        <row r="14766">
          <cell r="A14766" t="str">
            <v>YLC1675301</v>
          </cell>
          <cell r="B14766" t="str">
            <v>Njord 29" 53cm svart</v>
          </cell>
        </row>
        <row r="14767">
          <cell r="A14767" t="str">
            <v>YLC1675301</v>
          </cell>
          <cell r="B14767" t="str">
            <v>Njord 29" 53cm svart</v>
          </cell>
        </row>
        <row r="14768">
          <cell r="A14768" t="str">
            <v>YLC1675301</v>
          </cell>
          <cell r="B14768" t="str">
            <v>Njord 29" 53cm svart</v>
          </cell>
        </row>
        <row r="14769">
          <cell r="A14769" t="str">
            <v>YLC1674302</v>
          </cell>
          <cell r="B14769" t="str">
            <v>Njord 29" 43cm blå</v>
          </cell>
        </row>
        <row r="14770">
          <cell r="A14770" t="str">
            <v>YLC1674302</v>
          </cell>
          <cell r="B14770" t="str">
            <v>Njord 29" 43cm blå</v>
          </cell>
        </row>
        <row r="14771">
          <cell r="A14771" t="str">
            <v>YLC1674302</v>
          </cell>
          <cell r="B14771" t="str">
            <v>Njord 29" 43cm blå</v>
          </cell>
        </row>
        <row r="14772">
          <cell r="A14772" t="str">
            <v>YLC1674802</v>
          </cell>
          <cell r="B14772" t="str">
            <v>Njord 29" 48cm blå</v>
          </cell>
        </row>
        <row r="14773">
          <cell r="A14773" t="str">
            <v>YLC1674802</v>
          </cell>
          <cell r="B14773" t="str">
            <v>Njord 29" 48cm blå</v>
          </cell>
        </row>
        <row r="14774">
          <cell r="A14774" t="str">
            <v>YLC1674802</v>
          </cell>
          <cell r="B14774" t="str">
            <v>Njord 29" 48cm blå</v>
          </cell>
        </row>
        <row r="14775">
          <cell r="A14775" t="str">
            <v>YLC1675302</v>
          </cell>
          <cell r="B14775" t="str">
            <v>Njord 29" 53cm blå</v>
          </cell>
        </row>
        <row r="14776">
          <cell r="A14776" t="str">
            <v>YLC1675302</v>
          </cell>
          <cell r="B14776" t="str">
            <v>Njord 29" 53cm blå</v>
          </cell>
        </row>
        <row r="14777">
          <cell r="A14777" t="str">
            <v>YLC1675302</v>
          </cell>
          <cell r="B14777" t="str">
            <v>Njord 29" 53cm blå</v>
          </cell>
        </row>
        <row r="14778">
          <cell r="A14778" t="str">
            <v>YLC1443801</v>
          </cell>
          <cell r="B14778" t="str">
            <v>Bjarke 26" 38cm svart</v>
          </cell>
        </row>
        <row r="14779">
          <cell r="A14779" t="str">
            <v>YLC1443801</v>
          </cell>
          <cell r="B14779" t="str">
            <v>Bjarke 26" 38cm svart</v>
          </cell>
        </row>
        <row r="14780">
          <cell r="A14780" t="str">
            <v>YLC1443801</v>
          </cell>
          <cell r="B14780" t="str">
            <v>Bjarke 26" 38cm svart</v>
          </cell>
        </row>
        <row r="14781">
          <cell r="A14781" t="str">
            <v>YLC1444301</v>
          </cell>
          <cell r="B14781" t="str">
            <v>Bjarke 26" 43cm svart</v>
          </cell>
        </row>
        <row r="14782">
          <cell r="A14782" t="str">
            <v>YLC1444301</v>
          </cell>
          <cell r="B14782" t="str">
            <v>Bjarke 26" 43cm svart</v>
          </cell>
        </row>
        <row r="14783">
          <cell r="A14783" t="str">
            <v>YLC1444301</v>
          </cell>
          <cell r="B14783" t="str">
            <v>Bjarke 26" 43cm svart</v>
          </cell>
        </row>
        <row r="14784">
          <cell r="A14784" t="str">
            <v>YLC1444801</v>
          </cell>
          <cell r="B14784" t="str">
            <v>Bjarke 26" 48cm svart</v>
          </cell>
        </row>
        <row r="14785">
          <cell r="A14785" t="str">
            <v>YLC1444801</v>
          </cell>
          <cell r="B14785" t="str">
            <v>Bjarke 26" 48cm svart</v>
          </cell>
        </row>
        <row r="14786">
          <cell r="A14786" t="str">
            <v>YLC1444801</v>
          </cell>
          <cell r="B14786" t="str">
            <v>Bjarke 26" 48cm svart</v>
          </cell>
        </row>
        <row r="14787">
          <cell r="A14787" t="str">
            <v>YLC1443802</v>
          </cell>
          <cell r="B14787" t="str">
            <v>Bjarke 26" 38cm blå</v>
          </cell>
        </row>
        <row r="14788">
          <cell r="A14788" t="str">
            <v>YLC1443802</v>
          </cell>
          <cell r="B14788" t="str">
            <v>Bjarke 26" 38cm blå</v>
          </cell>
        </row>
        <row r="14789">
          <cell r="A14789" t="str">
            <v>YLC1443802</v>
          </cell>
          <cell r="B14789" t="str">
            <v>Bjarke 26" 38cm blå</v>
          </cell>
        </row>
        <row r="14790">
          <cell r="A14790" t="str">
            <v>YLC1444302</v>
          </cell>
          <cell r="B14790" t="str">
            <v>Bjarke 26" 43cm blå</v>
          </cell>
        </row>
        <row r="14791">
          <cell r="A14791" t="str">
            <v>YLC1444302</v>
          </cell>
          <cell r="B14791" t="str">
            <v>Bjarke 26" 43cm blå</v>
          </cell>
        </row>
        <row r="14792">
          <cell r="A14792" t="str">
            <v>YLC1444302</v>
          </cell>
          <cell r="B14792" t="str">
            <v>Bjarke 26" 43cm blå</v>
          </cell>
        </row>
        <row r="14793">
          <cell r="A14793" t="str">
            <v>YLC1444802</v>
          </cell>
          <cell r="B14793" t="str">
            <v>Bjarke 26" 48cm blå</v>
          </cell>
        </row>
        <row r="14794">
          <cell r="A14794" t="str">
            <v>YLC1444802</v>
          </cell>
          <cell r="B14794" t="str">
            <v>Bjarke 26" 48cm blå</v>
          </cell>
        </row>
        <row r="14795">
          <cell r="A14795" t="str">
            <v>YLC1444802</v>
          </cell>
          <cell r="B14795" t="str">
            <v>Bjarke 26" 48cm blå</v>
          </cell>
        </row>
        <row r="14796">
          <cell r="A14796" t="str">
            <v>YLC1543801</v>
          </cell>
          <cell r="B14796" t="str">
            <v>Feima 26" 38cm rosa</v>
          </cell>
        </row>
        <row r="14797">
          <cell r="A14797" t="str">
            <v>YLC1543801</v>
          </cell>
          <cell r="B14797" t="str">
            <v>Feima 26" 38cm rosa</v>
          </cell>
        </row>
        <row r="14798">
          <cell r="A14798" t="str">
            <v>YLC1543801</v>
          </cell>
          <cell r="B14798" t="str">
            <v>Feima 26" 38cm rosa</v>
          </cell>
        </row>
        <row r="14799">
          <cell r="A14799" t="str">
            <v>YLC1544301</v>
          </cell>
          <cell r="B14799" t="str">
            <v>Feima 26" 43cm rosa</v>
          </cell>
        </row>
        <row r="14800">
          <cell r="A14800" t="str">
            <v>YLC1544301</v>
          </cell>
          <cell r="B14800" t="str">
            <v>Feima 26" 43cm rosa</v>
          </cell>
        </row>
        <row r="14801">
          <cell r="A14801" t="str">
            <v>YLC1544301</v>
          </cell>
          <cell r="B14801" t="str">
            <v>Feima 26" 43cm rosa</v>
          </cell>
        </row>
        <row r="14802">
          <cell r="A14802" t="str">
            <v>YLC1544801</v>
          </cell>
          <cell r="B14802" t="str">
            <v>Feima 26" 48cm rosa</v>
          </cell>
        </row>
        <row r="14803">
          <cell r="A14803" t="str">
            <v>YLC1544801</v>
          </cell>
          <cell r="B14803" t="str">
            <v>Feima 26" 48cm rosa</v>
          </cell>
        </row>
        <row r="14804">
          <cell r="A14804" t="str">
            <v>YLC1544801</v>
          </cell>
          <cell r="B14804" t="str">
            <v>Feima 26" 48cm rosa</v>
          </cell>
        </row>
        <row r="14805">
          <cell r="A14805" t="str">
            <v>YLC0014301</v>
          </cell>
          <cell r="B14805" t="str">
            <v>Bele 26" 43cm svart</v>
          </cell>
        </row>
        <row r="14806">
          <cell r="A14806" t="str">
            <v>YLC0014301</v>
          </cell>
          <cell r="B14806" t="str">
            <v>Bele 26" 43cm svart</v>
          </cell>
        </row>
        <row r="14807">
          <cell r="A14807" t="str">
            <v>YLC0014301</v>
          </cell>
          <cell r="B14807" t="str">
            <v>Bele 26" 43cm svart</v>
          </cell>
        </row>
        <row r="14808">
          <cell r="A14808" t="str">
            <v>YLC0014801</v>
          </cell>
          <cell r="B14808" t="str">
            <v>Bele 26" 48cm svart</v>
          </cell>
        </row>
        <row r="14809">
          <cell r="A14809" t="str">
            <v>YLC0014801</v>
          </cell>
          <cell r="B14809" t="str">
            <v>Bele 26" 48cm svart</v>
          </cell>
        </row>
        <row r="14810">
          <cell r="A14810" t="str">
            <v>YLC0014801</v>
          </cell>
          <cell r="B14810" t="str">
            <v>Bele 26" 48cm svart</v>
          </cell>
        </row>
        <row r="14811">
          <cell r="A14811" t="str">
            <v>YLC2275601</v>
          </cell>
          <cell r="B14811" t="str">
            <v>Boge 7vxl 56cm brun</v>
          </cell>
        </row>
        <row r="14812">
          <cell r="A14812" t="str">
            <v>YLC2275601</v>
          </cell>
          <cell r="B14812" t="str">
            <v>Boge 7vxl 56cm brun</v>
          </cell>
        </row>
        <row r="14813">
          <cell r="A14813" t="str">
            <v>YLC2275601</v>
          </cell>
          <cell r="B14813" t="str">
            <v>Boge 7vxl 56cm brun</v>
          </cell>
        </row>
        <row r="14814">
          <cell r="A14814" t="str">
            <v>YLC2435601</v>
          </cell>
          <cell r="B14814" t="str">
            <v>Koster 3vxl 56cm grön</v>
          </cell>
        </row>
        <row r="14815">
          <cell r="A14815" t="str">
            <v>YLC2435601</v>
          </cell>
          <cell r="B14815" t="str">
            <v>Koster 3vxl 56cm grön</v>
          </cell>
        </row>
        <row r="14816">
          <cell r="A14816" t="str">
            <v>YLC2435601</v>
          </cell>
          <cell r="B14816" t="str">
            <v>Koster 3vxl 56cm grön</v>
          </cell>
        </row>
        <row r="14817">
          <cell r="A14817" t="str">
            <v>YLC2375101</v>
          </cell>
          <cell r="B14817" t="str">
            <v>Sunnan 7vxl 51cm brkorg bourde</v>
          </cell>
        </row>
        <row r="14818">
          <cell r="A14818" t="str">
            <v>YLC2375101</v>
          </cell>
          <cell r="B14818" t="str">
            <v>Sunnan 7vxl 51cm brkorg bourde</v>
          </cell>
        </row>
        <row r="14819">
          <cell r="A14819" t="str">
            <v>YLC2375101</v>
          </cell>
          <cell r="B14819" t="str">
            <v>Sunnan 7vxl 51cm brkorg bourde</v>
          </cell>
        </row>
        <row r="14820">
          <cell r="A14820" t="str">
            <v>YLC2375102</v>
          </cell>
          <cell r="B14820" t="str">
            <v>Sunnan 7vxl 51cm brkorg creme</v>
          </cell>
        </row>
        <row r="14821">
          <cell r="A14821" t="str">
            <v>YLC2375102</v>
          </cell>
          <cell r="B14821" t="str">
            <v>Sunnan 7vxl 51cm brkorg creme</v>
          </cell>
        </row>
        <row r="14822">
          <cell r="A14822" t="str">
            <v>YLC2375102</v>
          </cell>
          <cell r="B14822" t="str">
            <v>Sunnan 7vxl 51cm brkorg creme</v>
          </cell>
        </row>
        <row r="14823">
          <cell r="A14823" t="str">
            <v>YLC2535101</v>
          </cell>
          <cell r="B14823" t="str">
            <v>Toste 3vxl 51cm brkorg duvblå</v>
          </cell>
        </row>
        <row r="14824">
          <cell r="A14824" t="str">
            <v>YLC2535101</v>
          </cell>
          <cell r="B14824" t="str">
            <v>Toste 3vxl 51cm brkorg duvblå</v>
          </cell>
        </row>
        <row r="14825">
          <cell r="A14825" t="str">
            <v>YLC2535101</v>
          </cell>
          <cell r="B14825" t="str">
            <v>Toste 3vxl 51cm brkorg duvblå</v>
          </cell>
        </row>
        <row r="14826">
          <cell r="A14826" t="str">
            <v>YLC2535102</v>
          </cell>
          <cell r="B14826" t="str">
            <v>Toste 3vxl 51cm brkorg lila</v>
          </cell>
        </row>
        <row r="14827">
          <cell r="A14827" t="str">
            <v>YLC2535102</v>
          </cell>
          <cell r="B14827" t="str">
            <v>Toste 3vxl 51cm brkorg lila</v>
          </cell>
        </row>
        <row r="14828">
          <cell r="A14828" t="str">
            <v>YLC2535102</v>
          </cell>
          <cell r="B14828" t="str">
            <v>Toste 3vxl 51cm brkorg lila</v>
          </cell>
        </row>
        <row r="14829">
          <cell r="A14829" t="str">
            <v>YLC2735101</v>
          </cell>
          <cell r="B14829" t="str">
            <v>Lotta 3vxl 51cm creme</v>
          </cell>
        </row>
        <row r="14830">
          <cell r="A14830" t="str">
            <v>YLC2735101</v>
          </cell>
          <cell r="B14830" t="str">
            <v>Lotta 3vxl 51cm creme</v>
          </cell>
        </row>
        <row r="14831">
          <cell r="A14831" t="str">
            <v>YLC2735101</v>
          </cell>
          <cell r="B14831" t="str">
            <v>Lotta 3vxl 51cm creme</v>
          </cell>
        </row>
        <row r="14832">
          <cell r="A14832" t="str">
            <v>YLC2735102</v>
          </cell>
          <cell r="B14832" t="str">
            <v>Lotta 3vxl 51cm rosa</v>
          </cell>
        </row>
        <row r="14833">
          <cell r="A14833" t="str">
            <v>YLC2735102</v>
          </cell>
          <cell r="B14833" t="str">
            <v>Lotta 3vxl 51cm rosa</v>
          </cell>
        </row>
        <row r="14834">
          <cell r="A14834" t="str">
            <v>YLC2735102</v>
          </cell>
          <cell r="B14834" t="str">
            <v>Lotta 3vxl 51cm rosa</v>
          </cell>
        </row>
        <row r="14835">
          <cell r="A14835" t="str">
            <v>YLC7475101</v>
          </cell>
          <cell r="B14835" t="str">
            <v>Tarfek 7vxl 51cm svart</v>
          </cell>
        </row>
        <row r="14836">
          <cell r="A14836" t="str">
            <v>YLC7475101</v>
          </cell>
          <cell r="B14836" t="str">
            <v>Tarfek 7vxl 51cm svart</v>
          </cell>
        </row>
        <row r="14837">
          <cell r="A14837" t="str">
            <v>YLC7475101</v>
          </cell>
          <cell r="B14837" t="str">
            <v>Tarfek 7vxl 51cm svart</v>
          </cell>
        </row>
        <row r="14838">
          <cell r="A14838" t="str">
            <v>YLC7475102</v>
          </cell>
          <cell r="B14838" t="str">
            <v>Tarfek 7vxl 51cm silver</v>
          </cell>
        </row>
        <row r="14839">
          <cell r="A14839" t="str">
            <v>YLC7475102</v>
          </cell>
          <cell r="B14839" t="str">
            <v>Tarfek 7vxl 51cm silver</v>
          </cell>
        </row>
        <row r="14840">
          <cell r="A14840" t="str">
            <v>YLC7475102</v>
          </cell>
          <cell r="B14840" t="str">
            <v>Tarfek 7vxl 51cm silver</v>
          </cell>
        </row>
        <row r="14841">
          <cell r="A14841" t="str">
            <v>YLC7475501</v>
          </cell>
          <cell r="B14841" t="str">
            <v>Tarfek 7vxl 55cm svart</v>
          </cell>
        </row>
        <row r="14842">
          <cell r="A14842" t="str">
            <v>YLC7475501</v>
          </cell>
          <cell r="B14842" t="str">
            <v>Tarfek 7vxl 55cm svart</v>
          </cell>
        </row>
        <row r="14843">
          <cell r="A14843" t="str">
            <v>YLC7475501</v>
          </cell>
          <cell r="B14843" t="str">
            <v>Tarfek 7vxl 55cm svart</v>
          </cell>
        </row>
        <row r="14844">
          <cell r="A14844" t="str">
            <v>YLC7475502</v>
          </cell>
          <cell r="B14844" t="str">
            <v>Tarfek 7vxl 55cm silver</v>
          </cell>
        </row>
        <row r="14845">
          <cell r="A14845" t="str">
            <v>YLC7475502</v>
          </cell>
          <cell r="B14845" t="str">
            <v>Tarfek 7vxl 55cm silver</v>
          </cell>
        </row>
        <row r="14846">
          <cell r="A14846" t="str">
            <v>YLC7475502</v>
          </cell>
          <cell r="B14846" t="str">
            <v>Tarfek 7vxl 55cm silver</v>
          </cell>
        </row>
        <row r="14847">
          <cell r="A14847" t="str">
            <v>YLC7475901</v>
          </cell>
          <cell r="B14847" t="str">
            <v>Tarfek 7vxl 59cm svart</v>
          </cell>
        </row>
        <row r="14848">
          <cell r="A14848" t="str">
            <v>YLC7475901</v>
          </cell>
          <cell r="B14848" t="str">
            <v>Tarfek 7vxl 59cm svart</v>
          </cell>
        </row>
        <row r="14849">
          <cell r="A14849" t="str">
            <v>YLC7475901</v>
          </cell>
          <cell r="B14849" t="str">
            <v>Tarfek 7vxl 59cm svart</v>
          </cell>
        </row>
        <row r="14850">
          <cell r="A14850" t="str">
            <v>YLC7475902</v>
          </cell>
          <cell r="B14850" t="str">
            <v>Tarfek 7vxl 59cm silver</v>
          </cell>
        </row>
        <row r="14851">
          <cell r="A14851" t="str">
            <v>YLC7475902</v>
          </cell>
          <cell r="B14851" t="str">
            <v>Tarfek 7vxl 59cm silver</v>
          </cell>
        </row>
        <row r="14852">
          <cell r="A14852" t="str">
            <v>YLC7475902</v>
          </cell>
          <cell r="B14852" t="str">
            <v>Tarfek 7vxl 59cm silver</v>
          </cell>
        </row>
        <row r="14853">
          <cell r="A14853" t="str">
            <v>YLC2635101</v>
          </cell>
          <cell r="B14853" t="str">
            <v>August 3vxl 51cm svart</v>
          </cell>
        </row>
        <row r="14854">
          <cell r="A14854" t="str">
            <v>YLC2635101</v>
          </cell>
          <cell r="B14854" t="str">
            <v>August 3vxl 51cm svart</v>
          </cell>
        </row>
        <row r="14855">
          <cell r="A14855" t="str">
            <v>YLC2635101</v>
          </cell>
          <cell r="B14855" t="str">
            <v>August 3vxl 51cm svart</v>
          </cell>
        </row>
        <row r="14856">
          <cell r="A14856" t="str">
            <v>YLC2635601</v>
          </cell>
          <cell r="B14856" t="str">
            <v>August 3vxl 56cm svart</v>
          </cell>
        </row>
        <row r="14857">
          <cell r="A14857" t="str">
            <v>YLC2635601</v>
          </cell>
          <cell r="B14857" t="str">
            <v>August 3vxl 56cm svart</v>
          </cell>
        </row>
        <row r="14858">
          <cell r="A14858" t="str">
            <v>YLC2635601</v>
          </cell>
          <cell r="B14858" t="str">
            <v>August 3vxl 56cm svart</v>
          </cell>
        </row>
        <row r="14859">
          <cell r="A14859" t="str">
            <v>YLC7575101</v>
          </cell>
          <cell r="B14859" t="str">
            <v>Rissa 7vxl 51cm svart</v>
          </cell>
        </row>
        <row r="14860">
          <cell r="A14860" t="str">
            <v>YLC7575101</v>
          </cell>
          <cell r="B14860" t="str">
            <v>Rissa 7vxl 51cm svart</v>
          </cell>
        </row>
        <row r="14861">
          <cell r="A14861" t="str">
            <v>YLC7575101</v>
          </cell>
          <cell r="B14861" t="str">
            <v>Rissa 7vxl 51cm svart</v>
          </cell>
        </row>
        <row r="14862">
          <cell r="A14862" t="str">
            <v>YLC7575102</v>
          </cell>
          <cell r="B14862" t="str">
            <v>Rissa 7vxl 51cm grön</v>
          </cell>
        </row>
        <row r="14863">
          <cell r="A14863" t="str">
            <v>YLC7575102</v>
          </cell>
          <cell r="B14863" t="str">
            <v>Rissa 7vxl 51cm grön</v>
          </cell>
        </row>
        <row r="14864">
          <cell r="A14864" t="str">
            <v>YLC7575102</v>
          </cell>
          <cell r="B14864" t="str">
            <v>Rissa 7vxl 51cm grön</v>
          </cell>
        </row>
        <row r="14865">
          <cell r="A14865" t="str">
            <v>YLC7575103</v>
          </cell>
          <cell r="B14865" t="str">
            <v>Rissa 7vxl 51cm lila</v>
          </cell>
        </row>
        <row r="14866">
          <cell r="A14866" t="str">
            <v>YLC7575103</v>
          </cell>
          <cell r="B14866" t="str">
            <v>Rissa 7vxl 51cm lila</v>
          </cell>
        </row>
        <row r="14867">
          <cell r="A14867" t="str">
            <v>YLC7575103</v>
          </cell>
          <cell r="B14867" t="str">
            <v>Rissa 7vxl 51cm lila</v>
          </cell>
        </row>
        <row r="14868">
          <cell r="A14868" t="str">
            <v>YLC7575501</v>
          </cell>
          <cell r="B14868" t="str">
            <v>Rissa 7vxl 55cm svart</v>
          </cell>
        </row>
        <row r="14869">
          <cell r="A14869" t="str">
            <v>YLC7575501</v>
          </cell>
          <cell r="B14869" t="str">
            <v>Rissa 7vxl 55cm svart</v>
          </cell>
        </row>
        <row r="14870">
          <cell r="A14870" t="str">
            <v>YLC7575501</v>
          </cell>
          <cell r="B14870" t="str">
            <v>Rissa 7vxl 55cm svart</v>
          </cell>
        </row>
        <row r="14871">
          <cell r="A14871" t="str">
            <v>YLC7575502</v>
          </cell>
          <cell r="B14871" t="str">
            <v>Rissa 7vxl 55cm grön</v>
          </cell>
        </row>
        <row r="14872">
          <cell r="A14872" t="str">
            <v>YLC7575502</v>
          </cell>
          <cell r="B14872" t="str">
            <v>Rissa 7vxl 55cm grön</v>
          </cell>
        </row>
        <row r="14873">
          <cell r="A14873" t="str">
            <v>YLC7575502</v>
          </cell>
          <cell r="B14873" t="str">
            <v>Rissa 7vxl 55cm grön</v>
          </cell>
        </row>
        <row r="14874">
          <cell r="A14874" t="str">
            <v>YLC7575503</v>
          </cell>
          <cell r="B14874" t="str">
            <v>Rissa 7vxl 55cm lila</v>
          </cell>
        </row>
        <row r="14875">
          <cell r="A14875" t="str">
            <v>YLC7575503</v>
          </cell>
          <cell r="B14875" t="str">
            <v>Rissa 7vxl 55cm lila</v>
          </cell>
        </row>
        <row r="14876">
          <cell r="A14876" t="str">
            <v>YLC7575503</v>
          </cell>
          <cell r="B14876" t="str">
            <v>Rissa 7vxl 55cm lila</v>
          </cell>
        </row>
        <row r="14877">
          <cell r="A14877" t="str">
            <v>YLC9075101</v>
          </cell>
          <cell r="B14877" t="str">
            <v>Castor 7vxl 51cm brun</v>
          </cell>
        </row>
        <row r="14878">
          <cell r="A14878" t="str">
            <v>YLC9075101</v>
          </cell>
          <cell r="B14878" t="str">
            <v>Castor 7vxl 51cm brun</v>
          </cell>
        </row>
        <row r="14879">
          <cell r="A14879" t="str">
            <v>YLC9075101</v>
          </cell>
          <cell r="B14879" t="str">
            <v>Castor 7vxl 51cm brun</v>
          </cell>
        </row>
        <row r="14880">
          <cell r="A14880" t="str">
            <v>YLC9075501</v>
          </cell>
          <cell r="B14880" t="str">
            <v>Castor 7vxl 55cm brun</v>
          </cell>
        </row>
        <row r="14881">
          <cell r="A14881" t="str">
            <v>YLC9075501</v>
          </cell>
          <cell r="B14881" t="str">
            <v>Castor 7vxl 55cm brun</v>
          </cell>
        </row>
        <row r="14882">
          <cell r="A14882" t="str">
            <v>YLC9075501</v>
          </cell>
          <cell r="B14882" t="str">
            <v>Castor 7vxl 55cm brun</v>
          </cell>
        </row>
        <row r="14883">
          <cell r="A14883" t="str">
            <v>YLC9075901</v>
          </cell>
          <cell r="B14883" t="str">
            <v>Castor 7vxl 59cm brun</v>
          </cell>
        </row>
        <row r="14884">
          <cell r="A14884" t="str">
            <v>YLC9075901</v>
          </cell>
          <cell r="B14884" t="str">
            <v>Castor 7vxl 59cm brun</v>
          </cell>
        </row>
        <row r="14885">
          <cell r="A14885" t="str">
            <v>YLC9075901</v>
          </cell>
          <cell r="B14885" t="str">
            <v>Castor 7vxl 59cm brun</v>
          </cell>
        </row>
        <row r="14886">
          <cell r="A14886" t="str">
            <v>YLC9076201</v>
          </cell>
          <cell r="B14886" t="str">
            <v>Castor 7vxl 62cm brun</v>
          </cell>
        </row>
        <row r="14887">
          <cell r="A14887" t="str">
            <v>YLC9076201</v>
          </cell>
          <cell r="B14887" t="str">
            <v>Castor 7vxl 62cm brun</v>
          </cell>
        </row>
        <row r="14888">
          <cell r="A14888" t="str">
            <v>YLC9076201</v>
          </cell>
          <cell r="B14888" t="str">
            <v>Castor 7vxl 62cm brun</v>
          </cell>
        </row>
        <row r="14889">
          <cell r="A14889" t="str">
            <v>YLC9535101</v>
          </cell>
          <cell r="B14889" t="str">
            <v>Maja 3vxl 51cm svalukorg svart</v>
          </cell>
        </row>
        <row r="14890">
          <cell r="A14890" t="str">
            <v>YLC9535101</v>
          </cell>
          <cell r="B14890" t="str">
            <v>Maja 3vxl 51cm svalukorg svart</v>
          </cell>
        </row>
        <row r="14891">
          <cell r="A14891" t="str">
            <v>YLC9535101</v>
          </cell>
          <cell r="B14891" t="str">
            <v>Maja 3vxl 51cm svalukorg svart</v>
          </cell>
        </row>
        <row r="14892">
          <cell r="A14892" t="str">
            <v>YLC9535102</v>
          </cell>
          <cell r="B14892" t="str">
            <v>Maja 3vxl 51cm svalukorg röd</v>
          </cell>
        </row>
        <row r="14893">
          <cell r="A14893" t="str">
            <v>YLC9535102</v>
          </cell>
          <cell r="B14893" t="str">
            <v>Maja 3vxl 51cm svalukorg röd</v>
          </cell>
        </row>
        <row r="14894">
          <cell r="A14894" t="str">
            <v>YLC9535102</v>
          </cell>
          <cell r="B14894" t="str">
            <v>Maja 3vxl 51cm svalukorg röd</v>
          </cell>
        </row>
        <row r="14895">
          <cell r="A14895" t="str">
            <v>YLC9574701</v>
          </cell>
          <cell r="B14895" t="str">
            <v>Tove 7vxl 47cm svalukorg svart</v>
          </cell>
        </row>
        <row r="14896">
          <cell r="A14896" t="str">
            <v>YLC9574701</v>
          </cell>
          <cell r="B14896" t="str">
            <v>Tove 7vxl 47cm svalukorg svart</v>
          </cell>
        </row>
        <row r="14897">
          <cell r="A14897" t="str">
            <v>YLC9574701</v>
          </cell>
          <cell r="B14897" t="str">
            <v>Tove 7vxl 47cm svalukorg svart</v>
          </cell>
        </row>
        <row r="14898">
          <cell r="A14898" t="str">
            <v>YLC9574703</v>
          </cell>
          <cell r="B14898" t="str">
            <v>Tove 7vxl 47cm svalukorg lila</v>
          </cell>
        </row>
        <row r="14899">
          <cell r="A14899" t="str">
            <v>YLC9574703</v>
          </cell>
          <cell r="B14899" t="str">
            <v>Tove 7vxl 47cm svalukorg lila</v>
          </cell>
        </row>
        <row r="14900">
          <cell r="A14900" t="str">
            <v>YLC9574703</v>
          </cell>
          <cell r="B14900" t="str">
            <v>Tove 7vxl 47cm svalukorg lila</v>
          </cell>
        </row>
        <row r="14901">
          <cell r="A14901" t="str">
            <v>YLC9575101</v>
          </cell>
          <cell r="B14901" t="str">
            <v>Tove 7vxl 51cm svalukorg svart</v>
          </cell>
        </row>
        <row r="14902">
          <cell r="A14902" t="str">
            <v>YLC9575101</v>
          </cell>
          <cell r="B14902" t="str">
            <v>Tove 7vxl 51cm svalukorg svart</v>
          </cell>
        </row>
        <row r="14903">
          <cell r="A14903" t="str">
            <v>YLC9575101</v>
          </cell>
          <cell r="B14903" t="str">
            <v>Tove 7vxl 51cm svalukorg svart</v>
          </cell>
        </row>
        <row r="14904">
          <cell r="A14904" t="str">
            <v>YLC9575102</v>
          </cell>
          <cell r="B14904" t="str">
            <v>Tove 7vxl 51cm svalukorg grön</v>
          </cell>
        </row>
        <row r="14905">
          <cell r="A14905" t="str">
            <v>YLC9575102</v>
          </cell>
          <cell r="B14905" t="str">
            <v>Tove 7vxl 51cm svalukorg grön</v>
          </cell>
        </row>
        <row r="14906">
          <cell r="A14906" t="str">
            <v>YLC9575102</v>
          </cell>
          <cell r="B14906" t="str">
            <v>Tove 7vxl 51cm svalukorg grön</v>
          </cell>
        </row>
        <row r="14907">
          <cell r="A14907" t="str">
            <v>YLC9575103</v>
          </cell>
          <cell r="B14907" t="str">
            <v>Tove 7vxl 51cm svalukorg lila</v>
          </cell>
        </row>
        <row r="14908">
          <cell r="A14908" t="str">
            <v>YLC9575103</v>
          </cell>
          <cell r="B14908" t="str">
            <v>Tove 7vxl 51cm svalukorg lila</v>
          </cell>
        </row>
        <row r="14909">
          <cell r="A14909" t="str">
            <v>YLC9575103</v>
          </cell>
          <cell r="B14909" t="str">
            <v>Tove 7vxl 51cm svalukorg lila</v>
          </cell>
        </row>
        <row r="14910">
          <cell r="A14910" t="str">
            <v>YLC9575104</v>
          </cell>
          <cell r="B14910" t="str">
            <v>Tove 7vxl 51cm svalukorg vit</v>
          </cell>
        </row>
        <row r="14911">
          <cell r="A14911" t="str">
            <v>YLC9575104</v>
          </cell>
          <cell r="B14911" t="str">
            <v>Tove 7vxl 51cm svalukorg vit</v>
          </cell>
        </row>
        <row r="14912">
          <cell r="A14912" t="str">
            <v>YLC9575104</v>
          </cell>
          <cell r="B14912" t="str">
            <v>Tove 7vxl 51cm svalukorg vit</v>
          </cell>
        </row>
        <row r="14913">
          <cell r="A14913" t="str">
            <v>YLC9575501</v>
          </cell>
          <cell r="B14913" t="str">
            <v>Tove 7vxl 55cm svalukorg svart</v>
          </cell>
        </row>
        <row r="14914">
          <cell r="A14914" t="str">
            <v>YLC9575501</v>
          </cell>
          <cell r="B14914" t="str">
            <v>Tove 7vxl 55cm svalukorg svart</v>
          </cell>
        </row>
        <row r="14915">
          <cell r="A14915" t="str">
            <v>YLC9575501</v>
          </cell>
          <cell r="B14915" t="str">
            <v>Tove 7vxl 55cm svalukorg svart</v>
          </cell>
        </row>
        <row r="14916">
          <cell r="A14916" t="str">
            <v>YLC1473801</v>
          </cell>
          <cell r="B14916" t="str">
            <v>Ire 26" 38cm svart</v>
          </cell>
        </row>
        <row r="14917">
          <cell r="A14917" t="str">
            <v>YLC1473801</v>
          </cell>
          <cell r="B14917" t="str">
            <v>Ire 26" 38cm svart</v>
          </cell>
        </row>
        <row r="14918">
          <cell r="A14918" t="str">
            <v>YLC1473801</v>
          </cell>
          <cell r="B14918" t="str">
            <v>Ire 26" 38cm svart</v>
          </cell>
        </row>
        <row r="14919">
          <cell r="A14919" t="str">
            <v>YLC1474301</v>
          </cell>
          <cell r="B14919" t="str">
            <v>Ire 26" 43cm svart</v>
          </cell>
        </row>
        <row r="14920">
          <cell r="A14920" t="str">
            <v>YLC1474301</v>
          </cell>
          <cell r="B14920" t="str">
            <v>Ire 26" 43cm svart</v>
          </cell>
        </row>
        <row r="14921">
          <cell r="A14921" t="str">
            <v>YLC1474301</v>
          </cell>
          <cell r="B14921" t="str">
            <v>Ire 26" 43cm svart</v>
          </cell>
        </row>
        <row r="14922">
          <cell r="A14922" t="str">
            <v>YLC4334301</v>
          </cell>
          <cell r="B14922" t="str">
            <v>Embla 26" 3vxl 43cm svart</v>
          </cell>
        </row>
        <row r="14923">
          <cell r="A14923" t="str">
            <v>YLC4334301</v>
          </cell>
          <cell r="B14923" t="str">
            <v>Embla 26" 3vxl 43cm svart</v>
          </cell>
        </row>
        <row r="14924">
          <cell r="A14924" t="str">
            <v>YLC4334301</v>
          </cell>
          <cell r="B14924" t="str">
            <v>Embla 26" 3vxl 43cm svart</v>
          </cell>
        </row>
        <row r="14925">
          <cell r="A14925" t="str">
            <v>YLC4334302</v>
          </cell>
          <cell r="B14925" t="str">
            <v>Embla 26" 3vxl 43cm lila</v>
          </cell>
        </row>
        <row r="14926">
          <cell r="A14926" t="str">
            <v>YLC4334302</v>
          </cell>
          <cell r="B14926" t="str">
            <v>Embla 26" 3vxl 43cm lila</v>
          </cell>
        </row>
        <row r="14927">
          <cell r="A14927" t="str">
            <v>YLC4334302</v>
          </cell>
          <cell r="B14927" t="str">
            <v>Embla 26" 3vxl 43cm lila</v>
          </cell>
        </row>
        <row r="14928">
          <cell r="A14928" t="str">
            <v>YLC4374301</v>
          </cell>
          <cell r="B14928" t="str">
            <v>Mist 26" 7vxl 43cm vit</v>
          </cell>
        </row>
        <row r="14929">
          <cell r="A14929" t="str">
            <v>YLC4374301</v>
          </cell>
          <cell r="B14929" t="str">
            <v>Mist 26" 7vxl 43cm vit</v>
          </cell>
        </row>
        <row r="14930">
          <cell r="A14930" t="str">
            <v>YLC4374301</v>
          </cell>
          <cell r="B14930" t="str">
            <v>Mist 26" 7vxl 43cm vit</v>
          </cell>
        </row>
        <row r="14931">
          <cell r="A14931" t="str">
            <v>YLC4374302</v>
          </cell>
          <cell r="B14931" t="str">
            <v>Mist 26" 7vxl 43cm grön matt</v>
          </cell>
        </row>
        <row r="14932">
          <cell r="A14932" t="str">
            <v>YLC4374302</v>
          </cell>
          <cell r="B14932" t="str">
            <v>Mist 26" 7vxl 43cm grön matt</v>
          </cell>
        </row>
        <row r="14933">
          <cell r="A14933" t="str">
            <v>YLC4374302</v>
          </cell>
          <cell r="B14933" t="str">
            <v>Mist 26" 7vxl 43cm grön matt</v>
          </cell>
        </row>
        <row r="14934">
          <cell r="A14934" t="str">
            <v>YLC3475101</v>
          </cell>
          <cell r="B14934" t="str">
            <v>Helag 27vxl 51cm svart</v>
          </cell>
        </row>
        <row r="14935">
          <cell r="A14935" t="str">
            <v>YLC3475101</v>
          </cell>
          <cell r="B14935" t="str">
            <v>Helag 27vxl 51cm svart</v>
          </cell>
        </row>
        <row r="14936">
          <cell r="A14936" t="str">
            <v>YLC3475101</v>
          </cell>
          <cell r="B14936" t="str">
            <v>Helag 27vxl 51cm svart</v>
          </cell>
        </row>
        <row r="14937">
          <cell r="A14937" t="str">
            <v>YLC3475102</v>
          </cell>
          <cell r="B14937" t="str">
            <v>Helag 27vxl 51cm blå</v>
          </cell>
        </row>
        <row r="14938">
          <cell r="A14938" t="str">
            <v>YLC3475102</v>
          </cell>
          <cell r="B14938" t="str">
            <v>Helag 27vxl 51cm blå</v>
          </cell>
        </row>
        <row r="14939">
          <cell r="A14939" t="str">
            <v>YLC3475102</v>
          </cell>
          <cell r="B14939" t="str">
            <v>Helag 27vxl 51cm blå</v>
          </cell>
        </row>
        <row r="14940">
          <cell r="A14940" t="str">
            <v>YLC3475501</v>
          </cell>
          <cell r="B14940" t="str">
            <v>Helag 27vxl 55cm svart</v>
          </cell>
        </row>
        <row r="14941">
          <cell r="A14941" t="str">
            <v>YLC3475501</v>
          </cell>
          <cell r="B14941" t="str">
            <v>Helag 27vxl 55cm svart</v>
          </cell>
        </row>
        <row r="14942">
          <cell r="A14942" t="str">
            <v>YLC3475501</v>
          </cell>
          <cell r="B14942" t="str">
            <v>Helag 27vxl 55cm svart</v>
          </cell>
        </row>
        <row r="14943">
          <cell r="A14943" t="str">
            <v>YLC3475502</v>
          </cell>
          <cell r="B14943" t="str">
            <v>Helag 27vxl 55cm blå</v>
          </cell>
        </row>
        <row r="14944">
          <cell r="A14944" t="str">
            <v>YLC3475502</v>
          </cell>
          <cell r="B14944" t="str">
            <v>Helag 27vxl 55cm blå</v>
          </cell>
        </row>
        <row r="14945">
          <cell r="A14945" t="str">
            <v>YLC3475502</v>
          </cell>
          <cell r="B14945" t="str">
            <v>Helag 27vxl 55cm blå</v>
          </cell>
        </row>
        <row r="14946">
          <cell r="A14946" t="str">
            <v>YLC3475901</v>
          </cell>
          <cell r="B14946" t="str">
            <v>Helag 27vxl 59cm svart</v>
          </cell>
        </row>
        <row r="14947">
          <cell r="A14947" t="str">
            <v>YLC3475901</v>
          </cell>
          <cell r="B14947" t="str">
            <v>Helag 27vxl 59cm svart</v>
          </cell>
        </row>
        <row r="14948">
          <cell r="A14948" t="str">
            <v>YLC3475901</v>
          </cell>
          <cell r="B14948" t="str">
            <v>Helag 27vxl 59cm svart</v>
          </cell>
        </row>
        <row r="14949">
          <cell r="A14949" t="str">
            <v>YLC3475902</v>
          </cell>
          <cell r="B14949" t="str">
            <v>Helag 27vxl 59cm blå</v>
          </cell>
        </row>
        <row r="14950">
          <cell r="A14950" t="str">
            <v>YLC3475902</v>
          </cell>
          <cell r="B14950" t="str">
            <v>Helag 27vxl 59cm blå</v>
          </cell>
        </row>
        <row r="14951">
          <cell r="A14951" t="str">
            <v>YLC3475902</v>
          </cell>
          <cell r="B14951" t="str">
            <v>Helag 27vxl 59cm blå</v>
          </cell>
        </row>
        <row r="14952">
          <cell r="A14952" t="str">
            <v>YLC3574701</v>
          </cell>
          <cell r="B14952" t="str">
            <v>Anaris 27vxl 47cm lila</v>
          </cell>
        </row>
        <row r="14953">
          <cell r="A14953" t="str">
            <v>YLC3574701</v>
          </cell>
          <cell r="B14953" t="str">
            <v>Anaris 27vxl 47cm lila</v>
          </cell>
        </row>
        <row r="14954">
          <cell r="A14954" t="str">
            <v>YLC3574701</v>
          </cell>
          <cell r="B14954" t="str">
            <v>Anaris 27vxl 47cm lila</v>
          </cell>
        </row>
        <row r="14955">
          <cell r="A14955" t="str">
            <v>YLC3575101</v>
          </cell>
          <cell r="B14955" t="str">
            <v>Anaris 27vxl 51cm lila</v>
          </cell>
        </row>
        <row r="14956">
          <cell r="A14956" t="str">
            <v>YLC3575101</v>
          </cell>
          <cell r="B14956" t="str">
            <v>Anaris 27vxl 51cm lila</v>
          </cell>
        </row>
        <row r="14957">
          <cell r="A14957" t="str">
            <v>YLC3575101</v>
          </cell>
          <cell r="B14957" t="str">
            <v>Anaris 27vxl 51cm lila</v>
          </cell>
        </row>
        <row r="14958">
          <cell r="A14958" t="str">
            <v>YLC3575102</v>
          </cell>
          <cell r="B14958" t="str">
            <v>Anaris 27vxl 51cm svart</v>
          </cell>
        </row>
        <row r="14959">
          <cell r="A14959" t="str">
            <v>YLC3575102</v>
          </cell>
          <cell r="B14959" t="str">
            <v>Anaris 27vxl 51cm svart</v>
          </cell>
        </row>
        <row r="14960">
          <cell r="A14960" t="str">
            <v>YLC3575102</v>
          </cell>
          <cell r="B14960" t="str">
            <v>Anaris 27vxl 51cm svart</v>
          </cell>
        </row>
        <row r="14961">
          <cell r="A14961" t="str">
            <v>YLC3645101</v>
          </cell>
          <cell r="B14961" t="str">
            <v>Starren 24vxl 51cm orange</v>
          </cell>
        </row>
        <row r="14962">
          <cell r="A14962" t="str">
            <v>YLC3645101</v>
          </cell>
          <cell r="B14962" t="str">
            <v>Starren 24vxl 51cm orange</v>
          </cell>
        </row>
        <row r="14963">
          <cell r="A14963" t="str">
            <v>YLC3645101</v>
          </cell>
          <cell r="B14963" t="str">
            <v>Starren 24vxl 51cm orange</v>
          </cell>
        </row>
        <row r="14964">
          <cell r="A14964" t="str">
            <v>YLC3645102</v>
          </cell>
          <cell r="B14964" t="str">
            <v>Starren+ 24vxl 51cm svart</v>
          </cell>
        </row>
        <row r="14965">
          <cell r="A14965" t="str">
            <v>YLC3645102</v>
          </cell>
          <cell r="B14965" t="str">
            <v>Starren+ 24vxl 51cm svart</v>
          </cell>
        </row>
        <row r="14966">
          <cell r="A14966" t="str">
            <v>YLC3645102</v>
          </cell>
          <cell r="B14966" t="str">
            <v>Starren+ 24vxl 51cm svart</v>
          </cell>
        </row>
        <row r="14967">
          <cell r="A14967" t="str">
            <v>YLC3645501</v>
          </cell>
          <cell r="B14967" t="str">
            <v>Starren 24vxl 55cm orange</v>
          </cell>
        </row>
        <row r="14968">
          <cell r="A14968" t="str">
            <v>YLC3645501</v>
          </cell>
          <cell r="B14968" t="str">
            <v>Starren 24vxl 55cm orange</v>
          </cell>
        </row>
        <row r="14969">
          <cell r="A14969" t="str">
            <v>YLC3645501</v>
          </cell>
          <cell r="B14969" t="str">
            <v>Starren 24vxl 55cm orange</v>
          </cell>
        </row>
        <row r="14970">
          <cell r="A14970" t="str">
            <v>YLC3645502</v>
          </cell>
          <cell r="B14970" t="str">
            <v>Starren+ 24vxl 55cm svart</v>
          </cell>
        </row>
        <row r="14971">
          <cell r="A14971" t="str">
            <v>YLC3645502</v>
          </cell>
          <cell r="B14971" t="str">
            <v>Starren+ 24vxl 55cm svart</v>
          </cell>
        </row>
        <row r="14972">
          <cell r="A14972" t="str">
            <v>YLC3645502</v>
          </cell>
          <cell r="B14972" t="str">
            <v>Starren+ 24vxl 55cm svart</v>
          </cell>
        </row>
        <row r="14973">
          <cell r="A14973" t="str">
            <v>YLC3645901</v>
          </cell>
          <cell r="B14973" t="str">
            <v>Starren 24vxl 59cm orange</v>
          </cell>
        </row>
        <row r="14974">
          <cell r="A14974" t="str">
            <v>YLC3645901</v>
          </cell>
          <cell r="B14974" t="str">
            <v>Starren 24vxl 59cm orange</v>
          </cell>
        </row>
        <row r="14975">
          <cell r="A14975" t="str">
            <v>YLC3645901</v>
          </cell>
          <cell r="B14975" t="str">
            <v>Starren 24vxl 59cm orange</v>
          </cell>
        </row>
        <row r="14976">
          <cell r="A14976" t="str">
            <v>YLC3645902</v>
          </cell>
          <cell r="B14976" t="str">
            <v>Starren+ 24vxl 59cm svart</v>
          </cell>
        </row>
        <row r="14977">
          <cell r="A14977" t="str">
            <v>YLC3645902</v>
          </cell>
          <cell r="B14977" t="str">
            <v>Starren+ 24vxl 59cm svart</v>
          </cell>
        </row>
        <row r="14978">
          <cell r="A14978" t="str">
            <v>YLC3645902</v>
          </cell>
          <cell r="B14978" t="str">
            <v>Starren+ 24vxl 59cm svart</v>
          </cell>
        </row>
        <row r="14979">
          <cell r="A14979" t="str">
            <v>YLC3744701</v>
          </cell>
          <cell r="B14979" t="str">
            <v>Åkulla 24vxl 47cm svart</v>
          </cell>
        </row>
        <row r="14980">
          <cell r="A14980" t="str">
            <v>YLC3744701</v>
          </cell>
          <cell r="B14980" t="str">
            <v>Åkulla 24vxl 47cm svart</v>
          </cell>
        </row>
        <row r="14981">
          <cell r="A14981" t="str">
            <v>YLC3744701</v>
          </cell>
          <cell r="B14981" t="str">
            <v>Åkulla 24vxl 47cm svart</v>
          </cell>
        </row>
        <row r="14982">
          <cell r="A14982" t="str">
            <v>YLC3744702</v>
          </cell>
          <cell r="B14982" t="str">
            <v>Åkulla+ 24vxl 47cm vit</v>
          </cell>
        </row>
        <row r="14983">
          <cell r="A14983" t="str">
            <v>YLC3744702</v>
          </cell>
          <cell r="B14983" t="str">
            <v>Åkulla+ 24vxl 47cm vit</v>
          </cell>
        </row>
        <row r="14984">
          <cell r="A14984" t="str">
            <v>YLC3744702</v>
          </cell>
          <cell r="B14984" t="str">
            <v>Åkulla+ 24vxl 47cm vit</v>
          </cell>
        </row>
        <row r="14985">
          <cell r="A14985" t="str">
            <v>YLC3745101</v>
          </cell>
          <cell r="B14985" t="str">
            <v>Åkulla 24vxl 51cm svart</v>
          </cell>
        </row>
        <row r="14986">
          <cell r="A14986" t="str">
            <v>YLC3745101</v>
          </cell>
          <cell r="B14986" t="str">
            <v>Åkulla 24vxl 51cm svart</v>
          </cell>
        </row>
        <row r="14987">
          <cell r="A14987" t="str">
            <v>YLC3745101</v>
          </cell>
          <cell r="B14987" t="str">
            <v>Åkulla 24vxl 51cm svart</v>
          </cell>
        </row>
        <row r="14988">
          <cell r="A14988" t="str">
            <v>YLC3745102</v>
          </cell>
          <cell r="B14988" t="str">
            <v>Åkulla+ 24vxl 51cm vit</v>
          </cell>
        </row>
        <row r="14989">
          <cell r="A14989" t="str">
            <v>YLC3745102</v>
          </cell>
          <cell r="B14989" t="str">
            <v>Åkulla+ 24vxl 51cm vit</v>
          </cell>
        </row>
        <row r="14990">
          <cell r="A14990" t="str">
            <v>YLC3745102</v>
          </cell>
          <cell r="B14990" t="str">
            <v>Åkulla+ 24vxl 51cm vit</v>
          </cell>
        </row>
        <row r="14991">
          <cell r="A14991" t="str">
            <v>YLC3745501</v>
          </cell>
          <cell r="B14991" t="str">
            <v>Åkulla 24vxl 55cm svart</v>
          </cell>
        </row>
        <row r="14992">
          <cell r="A14992" t="str">
            <v>YLC3745501</v>
          </cell>
          <cell r="B14992" t="str">
            <v>Åkulla 24vxl 55cm svart</v>
          </cell>
        </row>
        <row r="14993">
          <cell r="A14993" t="str">
            <v>YLC3745501</v>
          </cell>
          <cell r="B14993" t="str">
            <v>Åkulla 24vxl 55cm svart</v>
          </cell>
        </row>
        <row r="14994">
          <cell r="A14994" t="str">
            <v>YLC3745502</v>
          </cell>
          <cell r="B14994" t="str">
            <v>Åkulla+ 24vxl 55cm vit</v>
          </cell>
        </row>
        <row r="14995">
          <cell r="A14995" t="str">
            <v>YLC3745502</v>
          </cell>
          <cell r="B14995" t="str">
            <v>Åkulla+ 24vxl 55cm vit</v>
          </cell>
        </row>
        <row r="14996">
          <cell r="A14996" t="str">
            <v>YLC3745502</v>
          </cell>
          <cell r="B14996" t="str">
            <v>Åkulla+ 24vxl 55cm vit</v>
          </cell>
        </row>
        <row r="14997">
          <cell r="A14997" t="str">
            <v>YLC3845101</v>
          </cell>
          <cell r="B14997" t="str">
            <v>Ängsö 24vxl 51cm mörkblå matt</v>
          </cell>
        </row>
        <row r="14998">
          <cell r="A14998" t="str">
            <v>YLC3845101</v>
          </cell>
          <cell r="B14998" t="str">
            <v>Ängsö 24vxl 51cm mörkblå matt</v>
          </cell>
        </row>
        <row r="14999">
          <cell r="A14999" t="str">
            <v>YLC3845101</v>
          </cell>
          <cell r="B14999" t="str">
            <v>Ängsö 24vxl 51cm mörkblå matt</v>
          </cell>
        </row>
        <row r="15000">
          <cell r="A15000" t="str">
            <v>YLC3845501</v>
          </cell>
          <cell r="B15000" t="str">
            <v>Ängsö 24vxl 55cm mörkblå matt</v>
          </cell>
        </row>
        <row r="15001">
          <cell r="A15001" t="str">
            <v>YLC3845501</v>
          </cell>
          <cell r="B15001" t="str">
            <v>Ängsö 24vxl 55cm mörkblå matt</v>
          </cell>
        </row>
        <row r="15002">
          <cell r="A15002" t="str">
            <v>YLC3845501</v>
          </cell>
          <cell r="B15002" t="str">
            <v>Ängsö 24vxl 55cm mörkblå matt</v>
          </cell>
        </row>
        <row r="15003">
          <cell r="A15003" t="str">
            <v>YLC3845901</v>
          </cell>
          <cell r="B15003" t="str">
            <v>Ängsö 24vxl 59cm mörkblå matt</v>
          </cell>
        </row>
        <row r="15004">
          <cell r="A15004" t="str">
            <v>YLC3845901</v>
          </cell>
          <cell r="B15004" t="str">
            <v>Ängsö 24vxl 59cm mörkblå matt</v>
          </cell>
        </row>
        <row r="15005">
          <cell r="A15005" t="str">
            <v>YLC3845901</v>
          </cell>
          <cell r="B15005" t="str">
            <v>Ängsö 24vxl 59cm mörkblå matt</v>
          </cell>
        </row>
        <row r="15006">
          <cell r="A15006" t="str">
            <v>YLC3944701</v>
          </cell>
          <cell r="B15006" t="str">
            <v>Torne 24vxl 47cm blå</v>
          </cell>
        </row>
        <row r="15007">
          <cell r="A15007" t="str">
            <v>YLC3944701</v>
          </cell>
          <cell r="B15007" t="str">
            <v>Torne 24vxl 47cm blå</v>
          </cell>
        </row>
        <row r="15008">
          <cell r="A15008" t="str">
            <v>YLC3944701</v>
          </cell>
          <cell r="B15008" t="str">
            <v>Torne 24vxl 47cm blå</v>
          </cell>
        </row>
        <row r="15009">
          <cell r="A15009" t="str">
            <v>YLC3945101</v>
          </cell>
          <cell r="B15009" t="str">
            <v>Torne 24vxl 51cm blå</v>
          </cell>
        </row>
        <row r="15010">
          <cell r="A15010" t="str">
            <v>YLC3945101</v>
          </cell>
          <cell r="B15010" t="str">
            <v>Torne 24vxl 51cm blå</v>
          </cell>
        </row>
        <row r="15011">
          <cell r="A15011" t="str">
            <v>YLC3945101</v>
          </cell>
          <cell r="B15011" t="str">
            <v>Torne 24vxl 51cm blå</v>
          </cell>
        </row>
        <row r="15012">
          <cell r="A15012" t="str">
            <v>YLC3205101</v>
          </cell>
          <cell r="B15012" t="str">
            <v>Raidho 20vxl 51cm svart</v>
          </cell>
        </row>
        <row r="15013">
          <cell r="A15013" t="str">
            <v>YLC3205101</v>
          </cell>
          <cell r="B15013" t="str">
            <v>Raidho 20vxl 51cm svart</v>
          </cell>
        </row>
        <row r="15014">
          <cell r="A15014" t="str">
            <v>YLC3205101</v>
          </cell>
          <cell r="B15014" t="str">
            <v>Raidho 20vxl 51cm svart</v>
          </cell>
        </row>
        <row r="15015">
          <cell r="A15015" t="str">
            <v>YLC3205501</v>
          </cell>
          <cell r="B15015" t="str">
            <v>Raidho 20vxl 55cm svart</v>
          </cell>
        </row>
        <row r="15016">
          <cell r="A15016" t="str">
            <v>YLC3205501</v>
          </cell>
          <cell r="B15016" t="str">
            <v>Raidho 20vxl 55cm svart</v>
          </cell>
        </row>
        <row r="15017">
          <cell r="A15017" t="str">
            <v>YLC3205501</v>
          </cell>
          <cell r="B15017" t="str">
            <v>Raidho 20vxl 55cm svart</v>
          </cell>
        </row>
        <row r="15018">
          <cell r="A15018" t="str">
            <v>YLC3205901</v>
          </cell>
          <cell r="B15018" t="str">
            <v>Raidho 20vxl 59cm svart</v>
          </cell>
        </row>
        <row r="15019">
          <cell r="A15019" t="str">
            <v>YLC3205901</v>
          </cell>
          <cell r="B15019" t="str">
            <v>Raidho 20vxl 59cm svart</v>
          </cell>
        </row>
        <row r="15020">
          <cell r="A15020" t="str">
            <v>YLC3205901</v>
          </cell>
          <cell r="B15020" t="str">
            <v>Raidho 20vxl 59cm svart</v>
          </cell>
        </row>
        <row r="15021">
          <cell r="A15021" t="str">
            <v>YLC3685101</v>
          </cell>
          <cell r="B15021" t="str">
            <v>Yotta 18vxl 51cm orange</v>
          </cell>
        </row>
        <row r="15022">
          <cell r="A15022" t="str">
            <v>YLC3685101</v>
          </cell>
          <cell r="B15022" t="str">
            <v>Yotta 18vxl 51cm orange</v>
          </cell>
        </row>
        <row r="15023">
          <cell r="A15023" t="str">
            <v>YLC3685101</v>
          </cell>
          <cell r="B15023" t="str">
            <v>Yotta 18vxl 51cm orange</v>
          </cell>
        </row>
        <row r="15024">
          <cell r="A15024" t="str">
            <v>YLC3685501</v>
          </cell>
          <cell r="B15024" t="str">
            <v>Yotta 18vxl 55cm orange</v>
          </cell>
        </row>
        <row r="15025">
          <cell r="A15025" t="str">
            <v>YLC3685501</v>
          </cell>
          <cell r="B15025" t="str">
            <v>Yotta 18vxl 55cm orange</v>
          </cell>
        </row>
        <row r="15026">
          <cell r="A15026" t="str">
            <v>YLC3685501</v>
          </cell>
          <cell r="B15026" t="str">
            <v>Yotta 18vxl 55cm orange</v>
          </cell>
        </row>
        <row r="15027">
          <cell r="A15027" t="str">
            <v>YLC3685901</v>
          </cell>
          <cell r="B15027" t="str">
            <v>Yotta 18vxl 59cm orange</v>
          </cell>
        </row>
        <row r="15028">
          <cell r="A15028" t="str">
            <v>YLC3685901</v>
          </cell>
          <cell r="B15028" t="str">
            <v>Yotta 18vxl 59cm orange</v>
          </cell>
        </row>
        <row r="15029">
          <cell r="A15029" t="str">
            <v>YLC3685901</v>
          </cell>
          <cell r="B15029" t="str">
            <v>Yotta 18vxl 59cm orange</v>
          </cell>
        </row>
        <row r="15030">
          <cell r="A15030" t="str">
            <v>YLC3485101</v>
          </cell>
          <cell r="B15030" t="str">
            <v>Zetta 18vxl 51cm svart</v>
          </cell>
        </row>
        <row r="15031">
          <cell r="A15031" t="str">
            <v>YLC3485101</v>
          </cell>
          <cell r="B15031" t="str">
            <v>Zetta 18vxl 51cm svart</v>
          </cell>
        </row>
        <row r="15032">
          <cell r="A15032" t="str">
            <v>YLC3485101</v>
          </cell>
          <cell r="B15032" t="str">
            <v>Zetta 18vxl 51cm svart</v>
          </cell>
        </row>
        <row r="15033">
          <cell r="A15033" t="str">
            <v>YLC3485501</v>
          </cell>
          <cell r="B15033" t="str">
            <v>Zetta 18vxl 55cm svart</v>
          </cell>
        </row>
        <row r="15034">
          <cell r="A15034" t="str">
            <v>YLC3485501</v>
          </cell>
          <cell r="B15034" t="str">
            <v>Zetta 18vxl 55cm svart</v>
          </cell>
        </row>
        <row r="15035">
          <cell r="A15035" t="str">
            <v>YLC3485501</v>
          </cell>
          <cell r="B15035" t="str">
            <v>Zetta 18vxl 55cm svart</v>
          </cell>
        </row>
        <row r="15036">
          <cell r="A15036" t="str">
            <v>YLC3485901</v>
          </cell>
          <cell r="B15036" t="str">
            <v>Zetta 18vxl 59cm svart</v>
          </cell>
        </row>
        <row r="15037">
          <cell r="A15037" t="str">
            <v>YLC3485901</v>
          </cell>
          <cell r="B15037" t="str">
            <v>Zetta 18vxl 59cm svart</v>
          </cell>
        </row>
        <row r="15038">
          <cell r="A15038" t="str">
            <v>YLC3485901</v>
          </cell>
          <cell r="B15038" t="str">
            <v>Zetta 18vxl 59cm svart</v>
          </cell>
        </row>
        <row r="15039">
          <cell r="A15039" t="str">
            <v>YLC3585101</v>
          </cell>
          <cell r="B15039" t="str">
            <v>Centi 18vxl 51cm vit</v>
          </cell>
        </row>
        <row r="15040">
          <cell r="A15040" t="str">
            <v>YLC3585101</v>
          </cell>
          <cell r="B15040" t="str">
            <v>Centi 18vxl 51cm vit</v>
          </cell>
        </row>
        <row r="15041">
          <cell r="A15041" t="str">
            <v>YLC3585101</v>
          </cell>
          <cell r="B15041" t="str">
            <v>Centi 18vxl 51cm vit</v>
          </cell>
        </row>
        <row r="15042">
          <cell r="A15042" t="str">
            <v>YLC3585501</v>
          </cell>
          <cell r="B15042" t="str">
            <v>Centi 18vxl 55cm vit</v>
          </cell>
        </row>
        <row r="15043">
          <cell r="A15043" t="str">
            <v>YLC3585501</v>
          </cell>
          <cell r="B15043" t="str">
            <v>Centi 18vxl 55cm vit</v>
          </cell>
        </row>
        <row r="15044">
          <cell r="A15044" t="str">
            <v>YLC3585501</v>
          </cell>
          <cell r="B15044" t="str">
            <v>Centi 18vxl 55cm vit</v>
          </cell>
        </row>
        <row r="15045">
          <cell r="A15045" t="str">
            <v>YLC3245101</v>
          </cell>
          <cell r="B15045" t="str">
            <v>Yokto 24vxl 51cm orange</v>
          </cell>
        </row>
        <row r="15046">
          <cell r="A15046" t="str">
            <v>YLC3245101</v>
          </cell>
          <cell r="B15046" t="str">
            <v>Yokto 24vxl 51cm orange</v>
          </cell>
        </row>
        <row r="15047">
          <cell r="A15047" t="str">
            <v>YLC3245101</v>
          </cell>
          <cell r="B15047" t="str">
            <v>Yokto 24vxl 51cm orange</v>
          </cell>
        </row>
        <row r="15048">
          <cell r="A15048" t="str">
            <v>YLC3245501</v>
          </cell>
          <cell r="B15048" t="str">
            <v>Yokto 24vxl 55cm orange</v>
          </cell>
        </row>
        <row r="15049">
          <cell r="A15049" t="str">
            <v>YLC3245501</v>
          </cell>
          <cell r="B15049" t="str">
            <v>Yokto 24vxl 55cm orange</v>
          </cell>
        </row>
        <row r="15050">
          <cell r="A15050" t="str">
            <v>YLC3245501</v>
          </cell>
          <cell r="B15050" t="str">
            <v>Yokto 24vxl 55cm orange</v>
          </cell>
        </row>
        <row r="15051">
          <cell r="A15051" t="str">
            <v>YLC3245901</v>
          </cell>
          <cell r="B15051" t="str">
            <v>Yokto 24vxl 59cm orange</v>
          </cell>
        </row>
        <row r="15052">
          <cell r="A15052" t="str">
            <v>YLC3245901</v>
          </cell>
          <cell r="B15052" t="str">
            <v>Yokto 24vxl 59cm orange</v>
          </cell>
        </row>
        <row r="15053">
          <cell r="A15053" t="str">
            <v>YLC3245901</v>
          </cell>
          <cell r="B15053" t="str">
            <v>Yokto 24vxl 59cm orange</v>
          </cell>
        </row>
        <row r="15054">
          <cell r="A15054" t="str">
            <v>YLC3345101</v>
          </cell>
          <cell r="B15054" t="str">
            <v>Milli 24vxl 51cm vit</v>
          </cell>
        </row>
        <row r="15055">
          <cell r="A15055" t="str">
            <v>YLC3345101</v>
          </cell>
          <cell r="B15055" t="str">
            <v>Milli 24vxl 51cm vit</v>
          </cell>
        </row>
        <row r="15056">
          <cell r="A15056" t="str">
            <v>YLC3345101</v>
          </cell>
          <cell r="B15056" t="str">
            <v>Milli 24vxl 51cm vit</v>
          </cell>
        </row>
        <row r="15057">
          <cell r="A15057" t="str">
            <v>YLC3345501</v>
          </cell>
          <cell r="B15057" t="str">
            <v>Milli 24vxl 55cm vit</v>
          </cell>
        </row>
        <row r="15058">
          <cell r="A15058" t="str">
            <v>YLC3345501</v>
          </cell>
          <cell r="B15058" t="str">
            <v>Milli 24vxl 55cm vit</v>
          </cell>
        </row>
        <row r="15059">
          <cell r="A15059" t="str">
            <v>YLC3345501</v>
          </cell>
          <cell r="B15059" t="str">
            <v>Milli 24vxl 55cm vit</v>
          </cell>
        </row>
        <row r="15060">
          <cell r="A15060" t="str">
            <v>YLC7045101</v>
          </cell>
          <cell r="B15060" t="str">
            <v>Kebne 24vxl 51cm svart</v>
          </cell>
        </row>
        <row r="15061">
          <cell r="A15061" t="str">
            <v>YLC7045101</v>
          </cell>
          <cell r="B15061" t="str">
            <v>Kebne 24vxl 51cm svart</v>
          </cell>
        </row>
        <row r="15062">
          <cell r="A15062" t="str">
            <v>YLC7045101</v>
          </cell>
          <cell r="B15062" t="str">
            <v>Kebne 24vxl 51cm svart</v>
          </cell>
        </row>
        <row r="15063">
          <cell r="A15063" t="str">
            <v>YLC7045102</v>
          </cell>
          <cell r="B15063" t="str">
            <v>Kebne 24vxl 51cm silver</v>
          </cell>
        </row>
        <row r="15064">
          <cell r="A15064" t="str">
            <v>YLC7045102</v>
          </cell>
          <cell r="B15064" t="str">
            <v>Kebne 24vxl 51cm silver</v>
          </cell>
        </row>
        <row r="15065">
          <cell r="A15065" t="str">
            <v>YLC7045102</v>
          </cell>
          <cell r="B15065" t="str">
            <v>Kebne 24vxl 51cm silver</v>
          </cell>
        </row>
        <row r="15066">
          <cell r="A15066" t="str">
            <v>YLC7045501</v>
          </cell>
          <cell r="B15066" t="str">
            <v>Kebne 24vxl 55cm svart</v>
          </cell>
        </row>
        <row r="15067">
          <cell r="A15067" t="str">
            <v>YLC7045501</v>
          </cell>
          <cell r="B15067" t="str">
            <v>Kebne 24vxl 55cm svart</v>
          </cell>
        </row>
        <row r="15068">
          <cell r="A15068" t="str">
            <v>YLC7045501</v>
          </cell>
          <cell r="B15068" t="str">
            <v>Kebne 24vxl 55cm svart</v>
          </cell>
        </row>
        <row r="15069">
          <cell r="A15069" t="str">
            <v>YLC7045502</v>
          </cell>
          <cell r="B15069" t="str">
            <v>Kebne 24vxl 55cm silver</v>
          </cell>
        </row>
        <row r="15070">
          <cell r="A15070" t="str">
            <v>YLC7045502</v>
          </cell>
          <cell r="B15070" t="str">
            <v>Kebne 24vxl 55cm silver</v>
          </cell>
        </row>
        <row r="15071">
          <cell r="A15071" t="str">
            <v>YLC7045502</v>
          </cell>
          <cell r="B15071" t="str">
            <v>Kebne 24vxl 55cm silver</v>
          </cell>
        </row>
        <row r="15072">
          <cell r="A15072" t="str">
            <v>YLC7045901</v>
          </cell>
          <cell r="B15072" t="str">
            <v>Kebne 24vxl 59cm svart</v>
          </cell>
        </row>
        <row r="15073">
          <cell r="A15073" t="str">
            <v>YLC7045901</v>
          </cell>
          <cell r="B15073" t="str">
            <v>Kebne 24vxl 59cm svart</v>
          </cell>
        </row>
        <row r="15074">
          <cell r="A15074" t="str">
            <v>YLC7045901</v>
          </cell>
          <cell r="B15074" t="str">
            <v>Kebne 24vxl 59cm svart</v>
          </cell>
        </row>
        <row r="15075">
          <cell r="A15075" t="str">
            <v>YLC7045902</v>
          </cell>
          <cell r="B15075" t="str">
            <v>Kebne 24vxl 59cm silver</v>
          </cell>
        </row>
        <row r="15076">
          <cell r="A15076" t="str">
            <v>YLC7045902</v>
          </cell>
          <cell r="B15076" t="str">
            <v>Kebne 24vxl 59cm silver</v>
          </cell>
        </row>
        <row r="15077">
          <cell r="A15077" t="str">
            <v>YLC7045902</v>
          </cell>
          <cell r="B15077" t="str">
            <v>Kebne 24vxl 59cm silver</v>
          </cell>
        </row>
        <row r="15078">
          <cell r="A15078" t="str">
            <v>YLC7145101</v>
          </cell>
          <cell r="B15078" t="str">
            <v>Holma 24vxl 51cm svart</v>
          </cell>
        </row>
        <row r="15079">
          <cell r="A15079" t="str">
            <v>YLC7145101</v>
          </cell>
          <cell r="B15079" t="str">
            <v>Holma 24vxl 51cm svart</v>
          </cell>
        </row>
        <row r="15080">
          <cell r="A15080" t="str">
            <v>YLC7145101</v>
          </cell>
          <cell r="B15080" t="str">
            <v>Holma 24vxl 51cm svart</v>
          </cell>
        </row>
        <row r="15081">
          <cell r="A15081" t="str">
            <v>YLC7145102</v>
          </cell>
          <cell r="B15081" t="str">
            <v>Holma 24vxl 51cm grön</v>
          </cell>
        </row>
        <row r="15082">
          <cell r="A15082" t="str">
            <v>YLC7145102</v>
          </cell>
          <cell r="B15082" t="str">
            <v>Holma 24vxl 51cm grön</v>
          </cell>
        </row>
        <row r="15083">
          <cell r="A15083" t="str">
            <v>YLC7145102</v>
          </cell>
          <cell r="B15083" t="str">
            <v>Holma 24vxl 51cm grön</v>
          </cell>
        </row>
        <row r="15084">
          <cell r="A15084" t="str">
            <v>YLC7145103</v>
          </cell>
          <cell r="B15084" t="str">
            <v>Holma 24vxl 51cm lila</v>
          </cell>
        </row>
        <row r="15085">
          <cell r="A15085" t="str">
            <v>YLC7145103</v>
          </cell>
          <cell r="B15085" t="str">
            <v>Holma 24vxl 51cm lila</v>
          </cell>
        </row>
        <row r="15086">
          <cell r="A15086" t="str">
            <v>YLC7145103</v>
          </cell>
          <cell r="B15086" t="str">
            <v>Holma 24vxl 51cm lila</v>
          </cell>
        </row>
        <row r="15087">
          <cell r="A15087" t="str">
            <v>YLC7145501</v>
          </cell>
          <cell r="B15087" t="str">
            <v>Holma 24vxl 55cm svart</v>
          </cell>
        </row>
        <row r="15088">
          <cell r="A15088" t="str">
            <v>YLC7145501</v>
          </cell>
          <cell r="B15088" t="str">
            <v>Holma 24vxl 55cm svart</v>
          </cell>
        </row>
        <row r="15089">
          <cell r="A15089" t="str">
            <v>YLC7145501</v>
          </cell>
          <cell r="B15089" t="str">
            <v>Holma 24vxl 55cm svart</v>
          </cell>
        </row>
        <row r="15090">
          <cell r="A15090" t="str">
            <v>YLC7145502</v>
          </cell>
          <cell r="B15090" t="str">
            <v>Holma 24vxl 55cm grön</v>
          </cell>
        </row>
        <row r="15091">
          <cell r="A15091" t="str">
            <v>YLC7145502</v>
          </cell>
          <cell r="B15091" t="str">
            <v>Holma 24vxl 55cm grön</v>
          </cell>
        </row>
        <row r="15092">
          <cell r="A15092" t="str">
            <v>YLC7145502</v>
          </cell>
          <cell r="B15092" t="str">
            <v>Holma 24vxl 55cm grön</v>
          </cell>
        </row>
        <row r="15093">
          <cell r="A15093" t="str">
            <v>YLC7145503</v>
          </cell>
          <cell r="B15093" t="str">
            <v>Holma 24vxl 55cm lila</v>
          </cell>
        </row>
        <row r="15094">
          <cell r="A15094" t="str">
            <v>YLC7145503</v>
          </cell>
          <cell r="B15094" t="str">
            <v>Holma 24vxl 55cm lila</v>
          </cell>
        </row>
        <row r="15095">
          <cell r="A15095" t="str">
            <v>YLC7145503</v>
          </cell>
          <cell r="B15095" t="str">
            <v>Holma 24vxl 55cm lila</v>
          </cell>
        </row>
        <row r="15096">
          <cell r="A15096" t="str">
            <v>YLC3045101</v>
          </cell>
          <cell r="B15096" t="str">
            <v>Atto 24vxl 51cm svart</v>
          </cell>
        </row>
        <row r="15097">
          <cell r="A15097" t="str">
            <v>YLC3045101</v>
          </cell>
          <cell r="B15097" t="str">
            <v>Atto 24vxl 51cm svart</v>
          </cell>
        </row>
        <row r="15098">
          <cell r="A15098" t="str">
            <v>YLC3045101</v>
          </cell>
          <cell r="B15098" t="str">
            <v>Atto 24vxl 51cm svart</v>
          </cell>
        </row>
        <row r="15099">
          <cell r="A15099" t="str">
            <v>YLC3045102</v>
          </cell>
          <cell r="B15099" t="str">
            <v>Atto+ 24vxl 51cm grå</v>
          </cell>
        </row>
        <row r="15100">
          <cell r="A15100" t="str">
            <v>YLC3045102</v>
          </cell>
          <cell r="B15100" t="str">
            <v>Atto+ 24vxl 51cm grå</v>
          </cell>
        </row>
        <row r="15101">
          <cell r="A15101" t="str">
            <v>YLC3045102</v>
          </cell>
          <cell r="B15101" t="str">
            <v>Atto+ 24vxl 51cm grå</v>
          </cell>
        </row>
        <row r="15102">
          <cell r="A15102" t="str">
            <v>YLC3045103</v>
          </cell>
          <cell r="B15102" t="str">
            <v>Atto 24vxl 51cm blå</v>
          </cell>
        </row>
        <row r="15103">
          <cell r="A15103" t="str">
            <v>YLC3045103</v>
          </cell>
          <cell r="B15103" t="str">
            <v>Atto 24vxl 51cm blå</v>
          </cell>
        </row>
        <row r="15104">
          <cell r="A15104" t="str">
            <v>YLC3045103</v>
          </cell>
          <cell r="B15104" t="str">
            <v>Atto 24vxl 51cm blå</v>
          </cell>
        </row>
        <row r="15105">
          <cell r="A15105" t="str">
            <v>YLC3045501</v>
          </cell>
          <cell r="B15105" t="str">
            <v>Atto 24vxl 55cm svart</v>
          </cell>
        </row>
        <row r="15106">
          <cell r="A15106" t="str">
            <v>YLC3045501</v>
          </cell>
          <cell r="B15106" t="str">
            <v>Atto 24vxl 55cm svart</v>
          </cell>
        </row>
        <row r="15107">
          <cell r="A15107" t="str">
            <v>YLC3045501</v>
          </cell>
          <cell r="B15107" t="str">
            <v>Atto 24vxl 55cm svart</v>
          </cell>
        </row>
        <row r="15108">
          <cell r="A15108" t="str">
            <v>YLC3045502</v>
          </cell>
          <cell r="B15108" t="str">
            <v>Atto+ 24vxl 55cm grå</v>
          </cell>
        </row>
        <row r="15109">
          <cell r="A15109" t="str">
            <v>YLC3045502</v>
          </cell>
          <cell r="B15109" t="str">
            <v>Atto+ 24vxl 55cm grå</v>
          </cell>
        </row>
        <row r="15110">
          <cell r="A15110" t="str">
            <v>YLC3045502</v>
          </cell>
          <cell r="B15110" t="str">
            <v>Atto+ 24vxl 55cm grå</v>
          </cell>
        </row>
        <row r="15111">
          <cell r="A15111" t="str">
            <v>YLC3045503</v>
          </cell>
          <cell r="B15111" t="str">
            <v>Atto 24vxl 55cm blå</v>
          </cell>
        </row>
        <row r="15112">
          <cell r="A15112" t="str">
            <v>YLC3045503</v>
          </cell>
          <cell r="B15112" t="str">
            <v>Atto 24vxl 55cm blå</v>
          </cell>
        </row>
        <row r="15113">
          <cell r="A15113" t="str">
            <v>YLC3045503</v>
          </cell>
          <cell r="B15113" t="str">
            <v>Atto 24vxl 55cm blå</v>
          </cell>
        </row>
        <row r="15114">
          <cell r="A15114" t="str">
            <v>YLC3045901</v>
          </cell>
          <cell r="B15114" t="str">
            <v>Atto 24vxl 59cm svart</v>
          </cell>
        </row>
        <row r="15115">
          <cell r="A15115" t="str">
            <v>YLC3045901</v>
          </cell>
          <cell r="B15115" t="str">
            <v>Atto 24vxl 59cm svart</v>
          </cell>
        </row>
        <row r="15116">
          <cell r="A15116" t="str">
            <v>YLC3045901</v>
          </cell>
          <cell r="B15116" t="str">
            <v>Atto 24vxl 59cm svart</v>
          </cell>
        </row>
        <row r="15117">
          <cell r="A15117" t="str">
            <v>YLC3045902</v>
          </cell>
          <cell r="B15117" t="str">
            <v>Atto+ 24vxl 59cm grå</v>
          </cell>
        </row>
        <row r="15118">
          <cell r="A15118" t="str">
            <v>YLC3045902</v>
          </cell>
          <cell r="B15118" t="str">
            <v>Atto+ 24vxl 59cm grå</v>
          </cell>
        </row>
        <row r="15119">
          <cell r="A15119" t="str">
            <v>YLC3045902</v>
          </cell>
          <cell r="B15119" t="str">
            <v>Atto+ 24vxl 59cm grå</v>
          </cell>
        </row>
        <row r="15120">
          <cell r="A15120" t="str">
            <v>YLC3045903</v>
          </cell>
          <cell r="B15120" t="str">
            <v>Atto 24vxl 59cm blå</v>
          </cell>
        </row>
        <row r="15121">
          <cell r="A15121" t="str">
            <v>YLC3045903</v>
          </cell>
          <cell r="B15121" t="str">
            <v>Atto 24vxl 59cm blå</v>
          </cell>
        </row>
        <row r="15122">
          <cell r="A15122" t="str">
            <v>YLC3045903</v>
          </cell>
          <cell r="B15122" t="str">
            <v>Atto 24vxl 59cm blå</v>
          </cell>
        </row>
        <row r="15123">
          <cell r="A15123" t="str">
            <v>YLC3144701</v>
          </cell>
          <cell r="B15123" t="str">
            <v>Femto 24vxl 47cm svart</v>
          </cell>
        </row>
        <row r="15124">
          <cell r="A15124" t="str">
            <v>YLC3144701</v>
          </cell>
          <cell r="B15124" t="str">
            <v>Femto 24vxl 47cm svart</v>
          </cell>
        </row>
        <row r="15125">
          <cell r="A15125" t="str">
            <v>YLC3144701</v>
          </cell>
          <cell r="B15125" t="str">
            <v>Femto 24vxl 47cm svart</v>
          </cell>
        </row>
        <row r="15126">
          <cell r="A15126" t="str">
            <v>YLC3144702</v>
          </cell>
          <cell r="B15126" t="str">
            <v>Femto+ 24vxl 47cm vit</v>
          </cell>
        </row>
        <row r="15127">
          <cell r="A15127" t="str">
            <v>YLC3144702</v>
          </cell>
          <cell r="B15127" t="str">
            <v>Femto+ 24vxl 47cm vit</v>
          </cell>
        </row>
        <row r="15128">
          <cell r="A15128" t="str">
            <v>YLC3144702</v>
          </cell>
          <cell r="B15128" t="str">
            <v>Femto+ 24vxl 47cm vit</v>
          </cell>
        </row>
        <row r="15129">
          <cell r="A15129" t="str">
            <v>YLC3144703</v>
          </cell>
          <cell r="B15129" t="str">
            <v>Femto 24vxl 47cm lila</v>
          </cell>
        </row>
        <row r="15130">
          <cell r="A15130" t="str">
            <v>YLC3144703</v>
          </cell>
          <cell r="B15130" t="str">
            <v>Femto 24vxl 47cm lila</v>
          </cell>
        </row>
        <row r="15131">
          <cell r="A15131" t="str">
            <v>YLC3144703</v>
          </cell>
          <cell r="B15131" t="str">
            <v>Femto 24vxl 47cm lila</v>
          </cell>
        </row>
        <row r="15132">
          <cell r="A15132" t="str">
            <v>YLC3145101</v>
          </cell>
          <cell r="B15132" t="str">
            <v>Femto 24vxl 51cm svart</v>
          </cell>
        </row>
        <row r="15133">
          <cell r="A15133" t="str">
            <v>YLC3145101</v>
          </cell>
          <cell r="B15133" t="str">
            <v>Femto 24vxl 51cm svart</v>
          </cell>
        </row>
        <row r="15134">
          <cell r="A15134" t="str">
            <v>YLC3145101</v>
          </cell>
          <cell r="B15134" t="str">
            <v>Femto 24vxl 51cm svart</v>
          </cell>
        </row>
        <row r="15135">
          <cell r="A15135" t="str">
            <v>YLC3145102</v>
          </cell>
          <cell r="B15135" t="str">
            <v>Femto+ 24vxl 51cm vit</v>
          </cell>
        </row>
        <row r="15136">
          <cell r="A15136" t="str">
            <v>YLC3145102</v>
          </cell>
          <cell r="B15136" t="str">
            <v>Femto+ 24vxl 51cm vit</v>
          </cell>
        </row>
        <row r="15137">
          <cell r="A15137" t="str">
            <v>YLC3145102</v>
          </cell>
          <cell r="B15137" t="str">
            <v>Femto+ 24vxl 51cm vit</v>
          </cell>
        </row>
        <row r="15138">
          <cell r="A15138" t="str">
            <v>YLC3145103</v>
          </cell>
          <cell r="B15138" t="str">
            <v>Femto 24vxl 51cm lila</v>
          </cell>
        </row>
        <row r="15139">
          <cell r="A15139" t="str">
            <v>YLC3145103</v>
          </cell>
          <cell r="B15139" t="str">
            <v>Femto 24vxl 51cm lila</v>
          </cell>
        </row>
        <row r="15140">
          <cell r="A15140" t="str">
            <v>YLC3145103</v>
          </cell>
          <cell r="B15140" t="str">
            <v>Femto 24vxl 51cm lila</v>
          </cell>
        </row>
        <row r="15141">
          <cell r="A15141" t="str">
            <v>YLC3145501</v>
          </cell>
          <cell r="B15141" t="str">
            <v>Femto 24vxl 55cm svart</v>
          </cell>
        </row>
        <row r="15142">
          <cell r="A15142" t="str">
            <v>YLC3145501</v>
          </cell>
          <cell r="B15142" t="str">
            <v>Femto 24vxl 55cm svart</v>
          </cell>
        </row>
        <row r="15143">
          <cell r="A15143" t="str">
            <v>YLC3145501</v>
          </cell>
          <cell r="B15143" t="str">
            <v>Femto 24vxl 55cm svart</v>
          </cell>
        </row>
        <row r="15144">
          <cell r="A15144" t="str">
            <v>YLC3145502</v>
          </cell>
          <cell r="B15144" t="str">
            <v>Femto+ 24vxl 55cm vit</v>
          </cell>
        </row>
        <row r="15145">
          <cell r="A15145" t="str">
            <v>YLC3145502</v>
          </cell>
          <cell r="B15145" t="str">
            <v>Femto+ 24vxl 55cm vit</v>
          </cell>
        </row>
        <row r="15146">
          <cell r="A15146" t="str">
            <v>YLC3145502</v>
          </cell>
          <cell r="B15146" t="str">
            <v>Femto+ 24vxl 55cm vit</v>
          </cell>
        </row>
        <row r="15147">
          <cell r="A15147" t="str">
            <v>YLC3145503</v>
          </cell>
          <cell r="B15147" t="str">
            <v>Femto 24vxl 55cm lila</v>
          </cell>
        </row>
        <row r="15148">
          <cell r="A15148" t="str">
            <v>YLC3145503</v>
          </cell>
          <cell r="B15148" t="str">
            <v>Femto 24vxl 55cm lila</v>
          </cell>
        </row>
        <row r="15149">
          <cell r="A15149" t="str">
            <v>YLC3145503</v>
          </cell>
          <cell r="B15149" t="str">
            <v>Femto 24vxl 55cm lila</v>
          </cell>
        </row>
        <row r="15150">
          <cell r="A15150" t="str">
            <v>YLC3405501</v>
          </cell>
          <cell r="B15150" t="str">
            <v>Hamra 30vxl 55cm svart</v>
          </cell>
        </row>
        <row r="15151">
          <cell r="A15151" t="str">
            <v>YLC3405501</v>
          </cell>
          <cell r="B15151" t="str">
            <v>Hamra 30vxl 55cm svart</v>
          </cell>
        </row>
        <row r="15152">
          <cell r="A15152" t="str">
            <v>YLC3405501</v>
          </cell>
          <cell r="B15152" t="str">
            <v>Hamra 30vxl 55cm svart</v>
          </cell>
        </row>
        <row r="15153">
          <cell r="A15153" t="str">
            <v>YLC3405901</v>
          </cell>
          <cell r="B15153" t="str">
            <v>Hamra 30vxl 59cm svart</v>
          </cell>
        </row>
        <row r="15154">
          <cell r="A15154" t="str">
            <v>YLC3405901</v>
          </cell>
          <cell r="B15154" t="str">
            <v>Hamra 30vxl 59cm svart</v>
          </cell>
        </row>
        <row r="15155">
          <cell r="A15155" t="str">
            <v>YLC3405901</v>
          </cell>
          <cell r="B15155" t="str">
            <v>Hamra 30vxl 59cm svart</v>
          </cell>
        </row>
        <row r="15156">
          <cell r="A15156" t="str">
            <v>YLC3805101</v>
          </cell>
          <cell r="B15156" t="str">
            <v>Muddus 10vxl 51cm svart</v>
          </cell>
        </row>
        <row r="15157">
          <cell r="A15157" t="str">
            <v>YLC3805101</v>
          </cell>
          <cell r="B15157" t="str">
            <v>Muddus 10vxl 51cm svart</v>
          </cell>
        </row>
        <row r="15158">
          <cell r="A15158" t="str">
            <v>YLC3805101</v>
          </cell>
          <cell r="B15158" t="str">
            <v>Muddus 10vxl 51cm svart</v>
          </cell>
        </row>
        <row r="15159">
          <cell r="A15159" t="str">
            <v>YLC3805501</v>
          </cell>
          <cell r="B15159" t="str">
            <v>Muddus 10vxl 55cm svart</v>
          </cell>
        </row>
        <row r="15160">
          <cell r="A15160" t="str">
            <v>YLC3805501</v>
          </cell>
          <cell r="B15160" t="str">
            <v>Muddus 10vxl 55cm svart</v>
          </cell>
        </row>
        <row r="15161">
          <cell r="A15161" t="str">
            <v>YLC3805501</v>
          </cell>
          <cell r="B15161" t="str">
            <v>Muddus 10vxl 55cm svart</v>
          </cell>
        </row>
        <row r="15162">
          <cell r="A15162" t="str">
            <v>YLC3805901</v>
          </cell>
          <cell r="B15162" t="str">
            <v>Muddus 10vxl 59cm svart</v>
          </cell>
        </row>
        <row r="15163">
          <cell r="A15163" t="str">
            <v>YLC3805901</v>
          </cell>
          <cell r="B15163" t="str">
            <v>Muddus 10vxl 59cm svart</v>
          </cell>
        </row>
        <row r="15164">
          <cell r="A15164" t="str">
            <v>YLC3805901</v>
          </cell>
          <cell r="B15164" t="str">
            <v>Muddus 10vxl 59cm svart</v>
          </cell>
        </row>
        <row r="15165">
          <cell r="A15165" t="str">
            <v>YLC4433301</v>
          </cell>
          <cell r="B15165" t="str">
            <v>Torn 3vxl 24" lime</v>
          </cell>
        </row>
        <row r="15166">
          <cell r="A15166" t="str">
            <v>YLC4433301</v>
          </cell>
          <cell r="B15166" t="str">
            <v>Torn 3vxl 24" lime</v>
          </cell>
        </row>
        <row r="15167">
          <cell r="A15167" t="str">
            <v>YLC4433301</v>
          </cell>
          <cell r="B15167" t="str">
            <v>Torn 3vxl 24" lime</v>
          </cell>
        </row>
        <row r="15168">
          <cell r="A15168" t="str">
            <v>YLC4433302</v>
          </cell>
          <cell r="B15168" t="str">
            <v>Torn 3vxl 24" svart</v>
          </cell>
        </row>
        <row r="15169">
          <cell r="A15169" t="str">
            <v>YLC4433302</v>
          </cell>
          <cell r="B15169" t="str">
            <v>Torn 3vxl 24" svart</v>
          </cell>
        </row>
        <row r="15170">
          <cell r="A15170" t="str">
            <v>YLC4433302</v>
          </cell>
          <cell r="B15170" t="str">
            <v>Torn 3vxl 24" svart</v>
          </cell>
        </row>
        <row r="15171">
          <cell r="A15171" t="str">
            <v>YLC4473301</v>
          </cell>
          <cell r="B15171" t="str">
            <v>Jare 7vxl 24" svart</v>
          </cell>
        </row>
        <row r="15172">
          <cell r="A15172" t="str">
            <v>YLC4473301</v>
          </cell>
          <cell r="B15172" t="str">
            <v>Jare 7vxl 24" svart</v>
          </cell>
        </row>
        <row r="15173">
          <cell r="A15173" t="str">
            <v>YLC4473301</v>
          </cell>
          <cell r="B15173" t="str">
            <v>Jare 7vxl 24" svart</v>
          </cell>
        </row>
        <row r="15174">
          <cell r="A15174" t="str">
            <v>YLC4473302</v>
          </cell>
          <cell r="B15174" t="str">
            <v>Jare 7vxl 24" orange</v>
          </cell>
        </row>
        <row r="15175">
          <cell r="A15175" t="str">
            <v>YLC4473302</v>
          </cell>
          <cell r="B15175" t="str">
            <v>Jare 7vxl 24" orange</v>
          </cell>
        </row>
        <row r="15176">
          <cell r="A15176" t="str">
            <v>YLC4473302</v>
          </cell>
          <cell r="B15176" t="str">
            <v>Jare 7vxl 24" orange</v>
          </cell>
        </row>
        <row r="15177">
          <cell r="A15177" t="str">
            <v>YLC4473303</v>
          </cell>
          <cell r="B15177" t="str">
            <v>Jare 7vxl 24" limegrön</v>
          </cell>
        </row>
        <row r="15178">
          <cell r="A15178" t="str">
            <v>YLC4473303</v>
          </cell>
          <cell r="B15178" t="str">
            <v>Jare 7vxl 24" limegrön</v>
          </cell>
        </row>
        <row r="15179">
          <cell r="A15179" t="str">
            <v>YLC4473303</v>
          </cell>
          <cell r="B15179" t="str">
            <v>Jare 7vxl 24" limegrön</v>
          </cell>
        </row>
        <row r="15180">
          <cell r="A15180" t="str">
            <v>YLC4673301</v>
          </cell>
          <cell r="B15180" t="str">
            <v>Hymer 7vxl 24" svart</v>
          </cell>
        </row>
        <row r="15181">
          <cell r="A15181" t="str">
            <v>YLC4673301</v>
          </cell>
          <cell r="B15181" t="str">
            <v>Hymer 7vxl 24" svart</v>
          </cell>
        </row>
        <row r="15182">
          <cell r="A15182" t="str">
            <v>YLC4673301</v>
          </cell>
          <cell r="B15182" t="str">
            <v>Hymer 7vxl 24" svart</v>
          </cell>
        </row>
        <row r="15183">
          <cell r="A15183" t="str">
            <v>YLC4733801</v>
          </cell>
          <cell r="B15183" t="str">
            <v>Ran 3vxl 24" svart</v>
          </cell>
        </row>
        <row r="15184">
          <cell r="A15184" t="str">
            <v>YLC4733801</v>
          </cell>
          <cell r="B15184" t="str">
            <v>Ran 3vxl 24" svart</v>
          </cell>
        </row>
        <row r="15185">
          <cell r="A15185" t="str">
            <v>YLC4733801</v>
          </cell>
          <cell r="B15185" t="str">
            <v>Ran 3vxl 24" svart</v>
          </cell>
        </row>
        <row r="15186">
          <cell r="A15186" t="str">
            <v>YLC4733802</v>
          </cell>
          <cell r="B15186" t="str">
            <v>Ran 3vxl 24" lila</v>
          </cell>
        </row>
        <row r="15187">
          <cell r="A15187" t="str">
            <v>YLC4733802</v>
          </cell>
          <cell r="B15187" t="str">
            <v>Ran 3vxl 24" lila</v>
          </cell>
        </row>
        <row r="15188">
          <cell r="A15188" t="str">
            <v>YLC4733802</v>
          </cell>
          <cell r="B15188" t="str">
            <v>Ran 3vxl 24" lila</v>
          </cell>
        </row>
        <row r="15189">
          <cell r="A15189" t="str">
            <v>YLC4733803</v>
          </cell>
          <cell r="B15189" t="str">
            <v>Ran 3vxl 24" vit</v>
          </cell>
        </row>
        <row r="15190">
          <cell r="A15190" t="str">
            <v>YLC4733803</v>
          </cell>
          <cell r="B15190" t="str">
            <v>Ran 3vxl 24" vit</v>
          </cell>
        </row>
        <row r="15191">
          <cell r="A15191" t="str">
            <v>YLC4733803</v>
          </cell>
          <cell r="B15191" t="str">
            <v>Ran 3vxl 24" vit</v>
          </cell>
        </row>
        <row r="15192">
          <cell r="A15192" t="str">
            <v>YLC4773801</v>
          </cell>
          <cell r="B15192" t="str">
            <v>Lone 7vxl 24" svart</v>
          </cell>
        </row>
        <row r="15193">
          <cell r="A15193" t="str">
            <v>YLC4773801</v>
          </cell>
          <cell r="B15193" t="str">
            <v>Lone 7vxl 24" svart</v>
          </cell>
        </row>
        <row r="15194">
          <cell r="A15194" t="str">
            <v>YLC4773801</v>
          </cell>
          <cell r="B15194" t="str">
            <v>Lone 7vxl 24" svart</v>
          </cell>
        </row>
        <row r="15195">
          <cell r="A15195" t="str">
            <v>YLC4773802</v>
          </cell>
          <cell r="B15195" t="str">
            <v>Lone 7vxl 24" vit</v>
          </cell>
        </row>
        <row r="15196">
          <cell r="A15196" t="str">
            <v>YLC4773802</v>
          </cell>
          <cell r="B15196" t="str">
            <v>Lone 7vxl 24" vit</v>
          </cell>
        </row>
        <row r="15197">
          <cell r="A15197" t="str">
            <v>YLC4773802</v>
          </cell>
          <cell r="B15197" t="str">
            <v>Lone 7vxl 24" vit</v>
          </cell>
        </row>
        <row r="15198">
          <cell r="A15198" t="str">
            <v>YLC4002001</v>
          </cell>
          <cell r="B15198" t="str">
            <v>Knytt 0vxl 12" svart</v>
          </cell>
        </row>
        <row r="15199">
          <cell r="A15199" t="str">
            <v>YLC4002001</v>
          </cell>
          <cell r="B15199" t="str">
            <v>Knytt 0vxl 12" svart</v>
          </cell>
        </row>
        <row r="15200">
          <cell r="A15200" t="str">
            <v>YLC4002001</v>
          </cell>
          <cell r="B15200" t="str">
            <v>Knytt 0vxl 12" svart</v>
          </cell>
        </row>
        <row r="15201">
          <cell r="A15201" t="str">
            <v>YLC4002002</v>
          </cell>
          <cell r="B15201" t="str">
            <v>Knytt 0vxl 12" orange</v>
          </cell>
        </row>
        <row r="15202">
          <cell r="A15202" t="str">
            <v>YLC4002002</v>
          </cell>
          <cell r="B15202" t="str">
            <v>Knytt 0vxl 12" orange</v>
          </cell>
        </row>
        <row r="15203">
          <cell r="A15203" t="str">
            <v>YLC4002002</v>
          </cell>
          <cell r="B15203" t="str">
            <v>Knytt 0vxl 12" orange</v>
          </cell>
        </row>
        <row r="15204">
          <cell r="A15204" t="str">
            <v>YLC4012001</v>
          </cell>
          <cell r="B15204" t="str">
            <v>Snotra 0vxl 12" rosa</v>
          </cell>
        </row>
        <row r="15205">
          <cell r="A15205" t="str">
            <v>YLC4012001</v>
          </cell>
          <cell r="B15205" t="str">
            <v>Snotra 0vxl 12" rosa</v>
          </cell>
        </row>
        <row r="15206">
          <cell r="A15206" t="str">
            <v>YLC4012001</v>
          </cell>
          <cell r="B15206" t="str">
            <v>Snotra 0vxl 12" rosa</v>
          </cell>
        </row>
        <row r="15207">
          <cell r="A15207" t="str">
            <v>YLC4012002</v>
          </cell>
          <cell r="B15207" t="str">
            <v>Snotra 0vxl 12" vit</v>
          </cell>
        </row>
        <row r="15208">
          <cell r="A15208" t="str">
            <v>YLC4012002</v>
          </cell>
          <cell r="B15208" t="str">
            <v>Snotra 0vxl 12" vit</v>
          </cell>
        </row>
        <row r="15209">
          <cell r="A15209" t="str">
            <v>YLC4012002</v>
          </cell>
          <cell r="B15209" t="str">
            <v>Snotra 0vxl 12" vit</v>
          </cell>
        </row>
        <row r="15210">
          <cell r="A15210" t="str">
            <v>YLC4102601</v>
          </cell>
          <cell r="B15210" t="str">
            <v>Fridälv 0vxl 16" lila</v>
          </cell>
        </row>
        <row r="15211">
          <cell r="A15211" t="str">
            <v>YLC4102601</v>
          </cell>
          <cell r="B15211" t="str">
            <v>Fridälv 0vxl 16" lila</v>
          </cell>
        </row>
        <row r="15212">
          <cell r="A15212" t="str">
            <v>YLC4102601</v>
          </cell>
          <cell r="B15212" t="str">
            <v>Fridälv 0vxl 16" lila</v>
          </cell>
        </row>
        <row r="15213">
          <cell r="A15213" t="str">
            <v>YLC4102602</v>
          </cell>
          <cell r="B15213" t="str">
            <v>Fridälv 0vxl 16" svart</v>
          </cell>
        </row>
        <row r="15214">
          <cell r="A15214" t="str">
            <v>YLC4102602</v>
          </cell>
          <cell r="B15214" t="str">
            <v>Fridälv 0vxl 16" svart</v>
          </cell>
        </row>
        <row r="15215">
          <cell r="A15215" t="str">
            <v>YLC4102602</v>
          </cell>
          <cell r="B15215" t="str">
            <v>Fridälv 0vxl 16" svart</v>
          </cell>
        </row>
        <row r="15216">
          <cell r="A15216" t="str">
            <v>YLC4212601</v>
          </cell>
          <cell r="B15216" t="str">
            <v>Gorm 0vxl 16" blå</v>
          </cell>
        </row>
        <row r="15217">
          <cell r="A15217" t="str">
            <v>YLC4212601</v>
          </cell>
          <cell r="B15217" t="str">
            <v>Gorm 0vxl 16" blå</v>
          </cell>
        </row>
        <row r="15218">
          <cell r="A15218" t="str">
            <v>YLC4212601</v>
          </cell>
          <cell r="B15218" t="str">
            <v>Gorm 0vxl 16" blå</v>
          </cell>
        </row>
        <row r="15219">
          <cell r="A15219" t="str">
            <v>YLC4402601</v>
          </cell>
          <cell r="B15219" t="str">
            <v>Brokk 0vxl 16" svart</v>
          </cell>
        </row>
        <row r="15220">
          <cell r="A15220" t="str">
            <v>YLC4402601</v>
          </cell>
          <cell r="B15220" t="str">
            <v>Brokk 0vxl 16" svart</v>
          </cell>
        </row>
        <row r="15221">
          <cell r="A15221" t="str">
            <v>YLC4402601</v>
          </cell>
          <cell r="B15221" t="str">
            <v>Brokk 0vxl 16" svart</v>
          </cell>
        </row>
        <row r="15222">
          <cell r="A15222" t="str">
            <v>YLC4402602</v>
          </cell>
          <cell r="B15222" t="str">
            <v>Brokk 0vxl 16" orange</v>
          </cell>
        </row>
        <row r="15223">
          <cell r="A15223" t="str">
            <v>YLC4402602</v>
          </cell>
          <cell r="B15223" t="str">
            <v>Brokk 0vxl 16" orange</v>
          </cell>
        </row>
        <row r="15224">
          <cell r="A15224" t="str">
            <v>YLC4402602</v>
          </cell>
          <cell r="B15224" t="str">
            <v>Brokk 0vxl 16" orange</v>
          </cell>
        </row>
        <row r="15225">
          <cell r="A15225" t="str">
            <v>YLC4633001</v>
          </cell>
          <cell r="B15225" t="str">
            <v>Gang 3vxl 20" blå</v>
          </cell>
        </row>
        <row r="15226">
          <cell r="A15226" t="str">
            <v>YLC4633001</v>
          </cell>
          <cell r="B15226" t="str">
            <v>Gang 3vxl 20" blå</v>
          </cell>
        </row>
        <row r="15227">
          <cell r="A15227" t="str">
            <v>YLC4633001</v>
          </cell>
          <cell r="B15227" t="str">
            <v>Gang 3vxl 20" blå</v>
          </cell>
        </row>
        <row r="15228">
          <cell r="A15228" t="str">
            <v>YLC4803001</v>
          </cell>
          <cell r="B15228" t="str">
            <v>Grim 0vxl 20" svart</v>
          </cell>
        </row>
        <row r="15229">
          <cell r="A15229" t="str">
            <v>YLC4803001</v>
          </cell>
          <cell r="B15229" t="str">
            <v>Grim 0vxl 20" svart</v>
          </cell>
        </row>
        <row r="15230">
          <cell r="A15230" t="str">
            <v>YLC4803001</v>
          </cell>
          <cell r="B15230" t="str">
            <v>Grim 0vxl 20" svart</v>
          </cell>
        </row>
        <row r="15231">
          <cell r="A15231" t="str">
            <v>YLC4063001</v>
          </cell>
          <cell r="B15231" t="str">
            <v>Trym 6vxl 20" orange</v>
          </cell>
        </row>
        <row r="15232">
          <cell r="A15232" t="str">
            <v>YLC4063001</v>
          </cell>
          <cell r="B15232" t="str">
            <v>Trym 6vxl 20" orange</v>
          </cell>
        </row>
        <row r="15233">
          <cell r="A15233" t="str">
            <v>YLC4063001</v>
          </cell>
          <cell r="B15233" t="str">
            <v>Trym 6vxl 20" orange</v>
          </cell>
        </row>
        <row r="15234">
          <cell r="A15234" t="str">
            <v>YLC4021401</v>
          </cell>
          <cell r="B15234" t="str">
            <v>Knytt Walk 0vxl 12" orange</v>
          </cell>
        </row>
        <row r="15235">
          <cell r="A15235" t="str">
            <v>YLC4021401</v>
          </cell>
          <cell r="B15235" t="str">
            <v>Knytt Walk 0vxl 12" orange</v>
          </cell>
        </row>
        <row r="15236">
          <cell r="A15236" t="str">
            <v>YLC4021401</v>
          </cell>
          <cell r="B15236" t="str">
            <v>Knytt Walk 0vxl 12" orange</v>
          </cell>
        </row>
        <row r="15237">
          <cell r="A15237" t="str">
            <v>YLC4021402</v>
          </cell>
          <cell r="B15237" t="str">
            <v>Snotra Walk 0vxl 12" rosa</v>
          </cell>
        </row>
        <row r="15238">
          <cell r="A15238" t="str">
            <v>YLC4021402</v>
          </cell>
          <cell r="B15238" t="str">
            <v>Snotra Walk 0vxl 12" rosa</v>
          </cell>
        </row>
        <row r="15239">
          <cell r="A15239" t="str">
            <v>YLC4021402</v>
          </cell>
          <cell r="B15239" t="str">
            <v>Snotra Walk 0vxl 12" rosa</v>
          </cell>
        </row>
        <row r="15240">
          <cell r="A15240" t="str">
            <v>YLM4733301</v>
          </cell>
          <cell r="B15240" t="str">
            <v>Mini Karin 3vxl 20" lila matt</v>
          </cell>
        </row>
        <row r="15241">
          <cell r="A15241" t="str">
            <v>YLM4733301</v>
          </cell>
          <cell r="B15241" t="str">
            <v>Mini Karin 3vxl 20" lila matt</v>
          </cell>
        </row>
        <row r="15242">
          <cell r="A15242" t="str">
            <v>YLM4733301</v>
          </cell>
          <cell r="B15242" t="str">
            <v>Mini Karin 3vxl 20" lila matt</v>
          </cell>
        </row>
        <row r="15243">
          <cell r="A15243" t="str">
            <v>YLM4933801</v>
          </cell>
          <cell r="B15243" t="str">
            <v>Lill Karin 3vxl 24" lila korg</v>
          </cell>
        </row>
        <row r="15244">
          <cell r="A15244" t="str">
            <v>YLM4933801</v>
          </cell>
          <cell r="B15244" t="str">
            <v>Lill Karin 3vxl 24" lila korg</v>
          </cell>
        </row>
        <row r="15245">
          <cell r="A15245" t="str">
            <v>YLM4933801</v>
          </cell>
          <cell r="B15245" t="str">
            <v>Lill Karin 3vxl 24" lila korg</v>
          </cell>
        </row>
        <row r="15246">
          <cell r="A15246" t="str">
            <v>YLM4002001</v>
          </cell>
          <cell r="B15246" t="str">
            <v>Helmer 0vxl 12" blå</v>
          </cell>
        </row>
        <row r="15247">
          <cell r="A15247" t="str">
            <v>YLM4002001</v>
          </cell>
          <cell r="B15247" t="str">
            <v>Helmer 0vxl 12" blå</v>
          </cell>
        </row>
        <row r="15248">
          <cell r="A15248" t="str">
            <v>YLM4002001</v>
          </cell>
          <cell r="B15248" t="str">
            <v>Helmer 0vxl 12" blå</v>
          </cell>
        </row>
        <row r="15249">
          <cell r="A15249" t="str">
            <v>YLM4012001</v>
          </cell>
          <cell r="B15249" t="str">
            <v>Cinder-Ella 0vxl 12" röd</v>
          </cell>
        </row>
        <row r="15250">
          <cell r="A15250" t="str">
            <v>YLM4012001</v>
          </cell>
          <cell r="B15250" t="str">
            <v>Cinder-Ella 0vxl 12" röd</v>
          </cell>
        </row>
        <row r="15251">
          <cell r="A15251" t="str">
            <v>YLM4012001</v>
          </cell>
          <cell r="B15251" t="str">
            <v>Cinder-Ella 0vxl 12" röd</v>
          </cell>
        </row>
        <row r="15252">
          <cell r="A15252" t="str">
            <v>YLM4202601</v>
          </cell>
          <cell r="B15252" t="str">
            <v>Spector 0vxl 16" grön</v>
          </cell>
        </row>
        <row r="15253">
          <cell r="A15253" t="str">
            <v>YLM4202601</v>
          </cell>
          <cell r="B15253" t="str">
            <v>Spector 0vxl 16" grön</v>
          </cell>
        </row>
        <row r="15254">
          <cell r="A15254" t="str">
            <v>YLM4202601</v>
          </cell>
          <cell r="B15254" t="str">
            <v>Spector 0vxl 16" grön</v>
          </cell>
        </row>
        <row r="15255">
          <cell r="A15255" t="str">
            <v>YLM4302601</v>
          </cell>
          <cell r="B15255" t="str">
            <v>Cat-C 0vxl 16" gul</v>
          </cell>
        </row>
        <row r="15256">
          <cell r="A15256" t="str">
            <v>YLM4302601</v>
          </cell>
          <cell r="B15256" t="str">
            <v>Cat-C 0vxl 16" gul</v>
          </cell>
        </row>
        <row r="15257">
          <cell r="A15257" t="str">
            <v>YLM4302601</v>
          </cell>
          <cell r="B15257" t="str">
            <v>Cat-C 0vxl 16" gul</v>
          </cell>
        </row>
        <row r="15258">
          <cell r="A15258" t="str">
            <v>YLM4503301</v>
          </cell>
          <cell r="B15258" t="str">
            <v>Kikki 0vxl 20" rosa</v>
          </cell>
        </row>
        <row r="15259">
          <cell r="A15259" t="str">
            <v>YLM4503301</v>
          </cell>
          <cell r="B15259" t="str">
            <v>Kikki 0vxl 20" rosa</v>
          </cell>
        </row>
        <row r="15260">
          <cell r="A15260" t="str">
            <v>YLM4503301</v>
          </cell>
          <cell r="B15260" t="str">
            <v>Kikki 0vxl 20" rosa</v>
          </cell>
        </row>
        <row r="15261">
          <cell r="A15261" t="str">
            <v>YLM4803001</v>
          </cell>
          <cell r="B15261" t="str">
            <v>Ollie 0vxl 20" svart</v>
          </cell>
        </row>
        <row r="15262">
          <cell r="A15262" t="str">
            <v>YLM4803001</v>
          </cell>
          <cell r="B15262" t="str">
            <v>Ollie 0vxl 20" svart</v>
          </cell>
        </row>
        <row r="15263">
          <cell r="A15263" t="str">
            <v>YLM4803001</v>
          </cell>
          <cell r="B15263" t="str">
            <v>Ollie 0vxl 20" svart</v>
          </cell>
        </row>
        <row r="15264">
          <cell r="A15264" t="str">
            <v>YLC0223802</v>
          </cell>
          <cell r="B15264" t="str">
            <v>Rimfaxe 27,5" 38cm svart</v>
          </cell>
        </row>
        <row r="15265">
          <cell r="A15265" t="str">
            <v>YLC0223802</v>
          </cell>
          <cell r="B15265" t="str">
            <v>Rimfaxe 27,5" 38cm svart</v>
          </cell>
        </row>
        <row r="15266">
          <cell r="A15266" t="str">
            <v>YLC0223802</v>
          </cell>
          <cell r="B15266" t="str">
            <v>Rimfaxe 27,5" 38cm svart</v>
          </cell>
        </row>
        <row r="15267">
          <cell r="A15267" t="str">
            <v>YLC0503802</v>
          </cell>
          <cell r="B15267" t="str">
            <v>Brimer 27,5" 38cm blå</v>
          </cell>
        </row>
        <row r="15268">
          <cell r="A15268" t="str">
            <v>YLC0503802</v>
          </cell>
          <cell r="B15268" t="str">
            <v>Brimer 27,5" 38cm blå</v>
          </cell>
        </row>
        <row r="15269">
          <cell r="A15269" t="str">
            <v>YLC0503802</v>
          </cell>
          <cell r="B15269" t="str">
            <v>Brimer 27,5" 38cm blå</v>
          </cell>
        </row>
        <row r="15270">
          <cell r="A15270" t="str">
            <v>YEC9475131</v>
          </cell>
          <cell r="B15270" t="str">
            <v>Elsa 7vxl 51cm mörkgrå</v>
          </cell>
        </row>
        <row r="15271">
          <cell r="A15271" t="str">
            <v>YEC9475131</v>
          </cell>
          <cell r="B15271" t="str">
            <v>Elsa 7vxl 51cm mörkgrå</v>
          </cell>
        </row>
        <row r="15272">
          <cell r="A15272" t="str">
            <v>YEC9475131</v>
          </cell>
          <cell r="B15272" t="str">
            <v>Elsa 7vxl 51cm mörkgrå</v>
          </cell>
        </row>
        <row r="15273">
          <cell r="A15273" t="str">
            <v>YEC3405531</v>
          </cell>
          <cell r="B15273" t="str">
            <v>Eli 10vxl 55cm orange</v>
          </cell>
        </row>
        <row r="15274">
          <cell r="A15274" t="str">
            <v>YEC3405531</v>
          </cell>
          <cell r="B15274" t="str">
            <v>Eli 10vxl 55cm orange</v>
          </cell>
        </row>
        <row r="15275">
          <cell r="A15275" t="str">
            <v>YEC3405531</v>
          </cell>
          <cell r="B15275" t="str">
            <v>Eli 10vxl 55cm orange</v>
          </cell>
        </row>
        <row r="15276">
          <cell r="A15276" t="str">
            <v>YEC3405931</v>
          </cell>
          <cell r="B15276" t="str">
            <v>Eli 10vxl 59cm orange</v>
          </cell>
        </row>
        <row r="15277">
          <cell r="A15277" t="str">
            <v>YEC3405931</v>
          </cell>
          <cell r="B15277" t="str">
            <v>Eli 10vxl 59cm orange</v>
          </cell>
        </row>
        <row r="15278">
          <cell r="A15278" t="str">
            <v>YEC3405931</v>
          </cell>
          <cell r="B15278" t="str">
            <v>Eli 10vxl 59cm orange</v>
          </cell>
        </row>
        <row r="15279">
          <cell r="A15279" t="str">
            <v>YEC3505131</v>
          </cell>
          <cell r="B15279" t="str">
            <v>Elia 10vxl 51cm vit</v>
          </cell>
        </row>
        <row r="15280">
          <cell r="A15280" t="str">
            <v>YEC3505131</v>
          </cell>
          <cell r="B15280" t="str">
            <v>Elia 10vxl 51cm vit</v>
          </cell>
        </row>
        <row r="15281">
          <cell r="A15281" t="str">
            <v>YEC3505131</v>
          </cell>
          <cell r="B15281" t="str">
            <v>Elia 10vxl 51cm vit</v>
          </cell>
        </row>
        <row r="15282">
          <cell r="A15282" t="str">
            <v>YEC7005531</v>
          </cell>
          <cell r="B15282" t="str">
            <v>Elton 10vxl 55cm svart</v>
          </cell>
        </row>
        <row r="15283">
          <cell r="A15283" t="str">
            <v>YEC7005531</v>
          </cell>
          <cell r="B15283" t="str">
            <v>Elton 10vxl 55cm svart</v>
          </cell>
        </row>
        <row r="15284">
          <cell r="A15284" t="str">
            <v>YEC7005531</v>
          </cell>
          <cell r="B15284" t="str">
            <v>Elton 10vxl 55cm svart</v>
          </cell>
        </row>
        <row r="15285">
          <cell r="A15285" t="str">
            <v>YEC7005931</v>
          </cell>
          <cell r="B15285" t="str">
            <v>Elton 10vxl 59cm svart</v>
          </cell>
        </row>
        <row r="15286">
          <cell r="A15286" t="str">
            <v>YEC7005931</v>
          </cell>
          <cell r="B15286" t="str">
            <v>Elton 10vxl 59cm svart</v>
          </cell>
        </row>
        <row r="15287">
          <cell r="A15287" t="str">
            <v>YEC7005931</v>
          </cell>
          <cell r="B15287" t="str">
            <v>Elton 10vxl 59cm svart</v>
          </cell>
        </row>
        <row r="15288">
          <cell r="A15288" t="str">
            <v>YEC7105131</v>
          </cell>
          <cell r="B15288" t="str">
            <v>Eloise 10vxl 51cm svart</v>
          </cell>
        </row>
        <row r="15289">
          <cell r="A15289" t="str">
            <v>YEC7105131</v>
          </cell>
          <cell r="B15289" t="str">
            <v>Eloise 10vxl 51cm svart</v>
          </cell>
        </row>
        <row r="15290">
          <cell r="A15290" t="str">
            <v>YEC7105131</v>
          </cell>
          <cell r="B15290" t="str">
            <v>Eloise 10vxl 51cm svart</v>
          </cell>
        </row>
        <row r="15291">
          <cell r="A15291" t="str">
            <v>YLC9785101</v>
          </cell>
          <cell r="B15291" t="str">
            <v>Alma 8vxl 51cm creme</v>
          </cell>
        </row>
        <row r="15292">
          <cell r="A15292" t="str">
            <v>YLC9785101</v>
          </cell>
          <cell r="B15292" t="str">
            <v>Alma 8vxl 51cm creme</v>
          </cell>
        </row>
        <row r="15293">
          <cell r="A15293" t="str">
            <v>YLC9785101</v>
          </cell>
          <cell r="B15293" t="str">
            <v>Alma 8vxl 51cm creme</v>
          </cell>
        </row>
        <row r="15294">
          <cell r="A15294" t="str">
            <v>YLC9785102</v>
          </cell>
          <cell r="B15294" t="str">
            <v>Alma 8vxl 51cm svart</v>
          </cell>
        </row>
        <row r="15295">
          <cell r="A15295" t="str">
            <v>YLC9785102</v>
          </cell>
          <cell r="B15295" t="str">
            <v>Alma 8vxl 51cm svart</v>
          </cell>
        </row>
        <row r="15296">
          <cell r="A15296" t="str">
            <v>YLC9785102</v>
          </cell>
          <cell r="B15296" t="str">
            <v>Alma 8vxl 51cm svart</v>
          </cell>
        </row>
        <row r="15297">
          <cell r="A15297" t="str">
            <v>YEM2035102</v>
          </cell>
          <cell r="B15297" t="str">
            <v>Kalle 3vxl 51cm svart</v>
          </cell>
        </row>
        <row r="15298">
          <cell r="A15298" t="str">
            <v>YEM2035102</v>
          </cell>
          <cell r="B15298" t="str">
            <v>Kalle 3vxl 51cm svart</v>
          </cell>
        </row>
        <row r="15299">
          <cell r="A15299" t="str">
            <v>YEM2035102</v>
          </cell>
          <cell r="B15299" t="str">
            <v>Kalle 3vxl 51cm svart</v>
          </cell>
        </row>
        <row r="15300">
          <cell r="A15300" t="str">
            <v>YLM3085101</v>
          </cell>
          <cell r="B15300" t="str">
            <v>Urban Zinken 8vxl 51cm blå</v>
          </cell>
        </row>
        <row r="15301">
          <cell r="A15301" t="str">
            <v>YLM3085101</v>
          </cell>
          <cell r="B15301" t="str">
            <v>Urban Zinken 8vxl 51cm blå</v>
          </cell>
        </row>
        <row r="15302">
          <cell r="A15302" t="str">
            <v>YLM3085101</v>
          </cell>
          <cell r="B15302" t="str">
            <v>Urban Zinken 8vxl 51cm blå</v>
          </cell>
        </row>
        <row r="15303">
          <cell r="A15303" t="str">
            <v>YLM3085501</v>
          </cell>
          <cell r="B15303" t="str">
            <v>Urban Zinken 8vxl 55cm blå</v>
          </cell>
        </row>
        <row r="15304">
          <cell r="A15304" t="str">
            <v>YLM3085501</v>
          </cell>
          <cell r="B15304" t="str">
            <v>Urban Zinken 8vxl 55cm blå</v>
          </cell>
        </row>
        <row r="15305">
          <cell r="A15305" t="str">
            <v>YLM3085501</v>
          </cell>
          <cell r="B15305" t="str">
            <v>Urban Zinken 8vxl 55cm blå</v>
          </cell>
        </row>
        <row r="15306">
          <cell r="A15306" t="str">
            <v>YLM3085901</v>
          </cell>
          <cell r="B15306" t="str">
            <v>Urban Zinken 8vxl 59cm blå</v>
          </cell>
        </row>
        <row r="15307">
          <cell r="A15307" t="str">
            <v>YLM3085901</v>
          </cell>
          <cell r="B15307" t="str">
            <v>Urban Zinken 8vxl 59cm blå</v>
          </cell>
        </row>
        <row r="15308">
          <cell r="A15308" t="str">
            <v>YLM3085901</v>
          </cell>
          <cell r="B15308" t="str">
            <v>Urban Zinken 8vxl 59cm blå</v>
          </cell>
        </row>
        <row r="15309">
          <cell r="A15309" t="str">
            <v>YLM3075101</v>
          </cell>
          <cell r="B15309" t="str">
            <v>Urban 7vxl 51cm grön</v>
          </cell>
        </row>
        <row r="15310">
          <cell r="A15310" t="str">
            <v>YLM3075101</v>
          </cell>
          <cell r="B15310" t="str">
            <v>Urban 7vxl 51cm grön</v>
          </cell>
        </row>
        <row r="15311">
          <cell r="A15311" t="str">
            <v>YLM3075101</v>
          </cell>
          <cell r="B15311" t="str">
            <v>Urban 7vxl 51cm grön</v>
          </cell>
        </row>
        <row r="15312">
          <cell r="A15312" t="str">
            <v>YLM3075501</v>
          </cell>
          <cell r="B15312" t="str">
            <v>Urban 7vxl 55cm grön</v>
          </cell>
        </row>
        <row r="15313">
          <cell r="A15313" t="str">
            <v>YLM3075501</v>
          </cell>
          <cell r="B15313" t="str">
            <v>Urban 7vxl 55cm grön</v>
          </cell>
        </row>
        <row r="15314">
          <cell r="A15314" t="str">
            <v>YLM3075501</v>
          </cell>
          <cell r="B15314" t="str">
            <v>Urban 7vxl 55cm grön</v>
          </cell>
        </row>
        <row r="15315">
          <cell r="A15315" t="str">
            <v>YLM3075901</v>
          </cell>
          <cell r="B15315" t="str">
            <v>Urban 7vxl 59cm grön</v>
          </cell>
        </row>
        <row r="15316">
          <cell r="A15316" t="str">
            <v>YLM3075901</v>
          </cell>
          <cell r="B15316" t="str">
            <v>Urban 7vxl 59cm grön</v>
          </cell>
        </row>
        <row r="15317">
          <cell r="A15317" t="str">
            <v>YLM3075901</v>
          </cell>
          <cell r="B15317" t="str">
            <v>Urban 7vxl 59cm grön</v>
          </cell>
        </row>
        <row r="15318">
          <cell r="A15318" t="str">
            <v>YLM3175101</v>
          </cell>
          <cell r="B15318" t="str">
            <v>Urban 7vxl 51cm bordeaux</v>
          </cell>
        </row>
        <row r="15319">
          <cell r="A15319" t="str">
            <v>YLM3175101</v>
          </cell>
          <cell r="B15319" t="str">
            <v>Urban 7vxl 51cm bordeaux</v>
          </cell>
        </row>
        <row r="15320">
          <cell r="A15320" t="str">
            <v>YLM3175101</v>
          </cell>
          <cell r="B15320" t="str">
            <v>Urban 7vxl 51cm bordeaux</v>
          </cell>
        </row>
        <row r="15321">
          <cell r="A15321" t="str">
            <v>YLM9575101</v>
          </cell>
          <cell r="B15321" t="str">
            <v>Urban 7vxl 51cm bordeux</v>
          </cell>
        </row>
        <row r="15322">
          <cell r="A15322" t="str">
            <v>YLM9575101</v>
          </cell>
          <cell r="B15322" t="str">
            <v>Urban 7vxl 51cm bordeux</v>
          </cell>
        </row>
        <row r="15323">
          <cell r="A15323" t="str">
            <v>YLM9575101</v>
          </cell>
          <cell r="B15323" t="str">
            <v>Urban 7vxl 51cm bordeux</v>
          </cell>
        </row>
        <row r="15324">
          <cell r="A15324" t="str">
            <v>YLM9575102</v>
          </cell>
          <cell r="B15324" t="str">
            <v>Urban 7vxl 51cm creme</v>
          </cell>
        </row>
        <row r="15325">
          <cell r="A15325" t="str">
            <v>YLM9575102</v>
          </cell>
          <cell r="B15325" t="str">
            <v>Urban 7vxl 51cm creme</v>
          </cell>
        </row>
        <row r="15326">
          <cell r="A15326" t="str">
            <v>YLM9575102</v>
          </cell>
          <cell r="B15326" t="str">
            <v>Urban 7vxl 51cm creme</v>
          </cell>
        </row>
        <row r="15327">
          <cell r="A15327" t="str">
            <v>YEC9335133</v>
          </cell>
          <cell r="B15327" t="str">
            <v>Ella 3vxl 51cm svart 2016</v>
          </cell>
        </row>
        <row r="15328">
          <cell r="A15328" t="str">
            <v>YEC9335133</v>
          </cell>
          <cell r="B15328" t="str">
            <v>Ella 3vxl 51cm svart 2016</v>
          </cell>
        </row>
        <row r="15329">
          <cell r="A15329" t="str">
            <v>YEC9335133</v>
          </cell>
          <cell r="B15329" t="str">
            <v>Ella 3vxl 51cm svart 2016</v>
          </cell>
        </row>
        <row r="15330">
          <cell r="A15330" t="str">
            <v>YEC9335134</v>
          </cell>
          <cell r="B15330" t="str">
            <v>Ella 3vxl 51cm beige 2016</v>
          </cell>
        </row>
        <row r="15331">
          <cell r="A15331" t="str">
            <v>YEC9335134</v>
          </cell>
          <cell r="B15331" t="str">
            <v>Ella 3vxl 51cm beige 2016</v>
          </cell>
        </row>
        <row r="15332">
          <cell r="A15332" t="str">
            <v>YEC9335134</v>
          </cell>
          <cell r="B15332" t="str">
            <v>Ella 3vxl 51cm beige 2016</v>
          </cell>
        </row>
        <row r="15333">
          <cell r="A15333" t="str">
            <v>YEC9335135</v>
          </cell>
          <cell r="B15333" t="str">
            <v>Ella 3vxl 51cm silver 2016</v>
          </cell>
        </row>
        <row r="15334">
          <cell r="A15334" t="str">
            <v>YEC9335135</v>
          </cell>
          <cell r="B15334" t="str">
            <v>Ella 3vxl 51cm silver 2016</v>
          </cell>
        </row>
        <row r="15335">
          <cell r="A15335" t="str">
            <v>YEC9335135</v>
          </cell>
          <cell r="B15335" t="str">
            <v>Ella 3vxl 51cm silver 2016</v>
          </cell>
        </row>
        <row r="15336">
          <cell r="A15336" t="str">
            <v>YEC9374734</v>
          </cell>
          <cell r="B15336" t="str">
            <v>Elin 2016 7v 47 svar 2016</v>
          </cell>
        </row>
        <row r="15337">
          <cell r="A15337" t="str">
            <v>YEC9374734</v>
          </cell>
          <cell r="B15337" t="str">
            <v>Elin 2016 7v 47 svar 2016</v>
          </cell>
        </row>
        <row r="15338">
          <cell r="A15338" t="str">
            <v>YEC9374734</v>
          </cell>
          <cell r="B15338" t="str">
            <v>Elin 2016 7v 47 svar 2016</v>
          </cell>
        </row>
        <row r="15339">
          <cell r="A15339" t="str">
            <v>YEC9375134</v>
          </cell>
          <cell r="B15339" t="str">
            <v>Elin 7v 51 svart 2016</v>
          </cell>
        </row>
        <row r="15340">
          <cell r="A15340" t="str">
            <v>YEC9375134</v>
          </cell>
          <cell r="B15340" t="str">
            <v>Elin 7v 51 svart 2016</v>
          </cell>
        </row>
        <row r="15341">
          <cell r="A15341" t="str">
            <v>YEC9375134</v>
          </cell>
          <cell r="B15341" t="str">
            <v>Elin 7v 51 svart 2016</v>
          </cell>
        </row>
        <row r="15342">
          <cell r="A15342" t="str">
            <v>YEC9375534</v>
          </cell>
          <cell r="B15342" t="str">
            <v>Elin 2016 7v 55 svar 2016</v>
          </cell>
        </row>
        <row r="15343">
          <cell r="A15343" t="str">
            <v>YEC9375534</v>
          </cell>
          <cell r="B15343" t="str">
            <v>Elin 2016 7v 55 svar 2016</v>
          </cell>
        </row>
        <row r="15344">
          <cell r="A15344" t="str">
            <v>YEC9375534</v>
          </cell>
          <cell r="B15344" t="str">
            <v>Elin 2016 7v 55 svar 2016</v>
          </cell>
        </row>
        <row r="15345">
          <cell r="A15345" t="str">
            <v>YEC9375135</v>
          </cell>
          <cell r="B15345" t="str">
            <v>Elin 7vxl 51cm silver 2016</v>
          </cell>
        </row>
        <row r="15346">
          <cell r="A15346" t="str">
            <v>YEC9375135</v>
          </cell>
          <cell r="B15346" t="str">
            <v>Elin 7vxl 51cm silver 2016</v>
          </cell>
        </row>
        <row r="15347">
          <cell r="A15347" t="str">
            <v>YEC9375135</v>
          </cell>
          <cell r="B15347" t="str">
            <v>Elin 7vxl 51cm silver 2016</v>
          </cell>
        </row>
        <row r="15348">
          <cell r="A15348" t="str">
            <v>YEC9875131</v>
          </cell>
          <cell r="B15348" t="str">
            <v>Elwin 7vxl 51cm svart 2016</v>
          </cell>
        </row>
        <row r="15349">
          <cell r="A15349" t="str">
            <v>YEC9875131</v>
          </cell>
          <cell r="B15349" t="str">
            <v>Elwin 7vxl 51cm svart 2016</v>
          </cell>
        </row>
        <row r="15350">
          <cell r="A15350" t="str">
            <v>YEC9875131</v>
          </cell>
          <cell r="B15350" t="str">
            <v>Elwin 7vxl 51cm svart 2016</v>
          </cell>
        </row>
        <row r="15351">
          <cell r="A15351" t="str">
            <v>YEC9875531</v>
          </cell>
          <cell r="B15351" t="str">
            <v>Elwin 7vxl 55cm svart 2016</v>
          </cell>
        </row>
        <row r="15352">
          <cell r="A15352" t="str">
            <v>YEC9875531</v>
          </cell>
          <cell r="B15352" t="str">
            <v>Elwin 7vxl 55cm svart 2016</v>
          </cell>
        </row>
        <row r="15353">
          <cell r="A15353" t="str">
            <v>YEC9875531</v>
          </cell>
          <cell r="B15353" t="str">
            <v>Elwin 7vxl 55cm svart 2016</v>
          </cell>
        </row>
        <row r="15354">
          <cell r="A15354" t="str">
            <v>YEM2735133</v>
          </cell>
          <cell r="B15354" t="str">
            <v>Elisabeth 3vxl 51cm svart 2016</v>
          </cell>
        </row>
        <row r="15355">
          <cell r="A15355" t="str">
            <v>YEM2735133</v>
          </cell>
          <cell r="B15355" t="str">
            <v>Elisabeth 3vxl 51cm svart 2016</v>
          </cell>
        </row>
        <row r="15356">
          <cell r="A15356" t="str">
            <v>YEM2735133</v>
          </cell>
          <cell r="B15356" t="str">
            <v>Elisabeth 3vxl 51cm svart 2016</v>
          </cell>
        </row>
        <row r="15357">
          <cell r="A15357" t="str">
            <v>YEM2735134</v>
          </cell>
          <cell r="B15357" t="str">
            <v>Elisabeth 3vxl 51cm vit 2016</v>
          </cell>
        </row>
        <row r="15358">
          <cell r="A15358" t="str">
            <v>YEM2735134</v>
          </cell>
          <cell r="B15358" t="str">
            <v>Elisabeth 3vxl 51cm vit 2016</v>
          </cell>
        </row>
        <row r="15359">
          <cell r="A15359" t="str">
            <v>YEM2735134</v>
          </cell>
          <cell r="B15359" t="str">
            <v>Elisabeth 3vxl 51cm vit 2016</v>
          </cell>
        </row>
        <row r="15360">
          <cell r="A15360" t="str">
            <v>YEC9005031</v>
          </cell>
          <cell r="B15360" t="str">
            <v>Elston 7vxl 50cm grå 2016</v>
          </cell>
        </row>
        <row r="15361">
          <cell r="A15361" t="str">
            <v>YEC9005031</v>
          </cell>
          <cell r="B15361" t="str">
            <v>Elston 7vxl 50cm grå 2016</v>
          </cell>
        </row>
        <row r="15362">
          <cell r="A15362" t="str">
            <v>YEC9005031</v>
          </cell>
          <cell r="B15362" t="str">
            <v>Elston 7vxl 50cm grå 2016</v>
          </cell>
        </row>
        <row r="15363">
          <cell r="A15363" t="str">
            <v>YEC9335533</v>
          </cell>
          <cell r="B15363" t="str">
            <v>Ella 3vxl 55cm svart 2016</v>
          </cell>
        </row>
        <row r="15364">
          <cell r="A15364" t="str">
            <v>YEC9335533</v>
          </cell>
          <cell r="B15364" t="str">
            <v>Ella 3vxl 55cm svart 2016</v>
          </cell>
        </row>
        <row r="15365">
          <cell r="A15365" t="str">
            <v>YEC9335533</v>
          </cell>
          <cell r="B15365" t="str">
            <v>Ella 3vxl 55cm svart 2016</v>
          </cell>
        </row>
        <row r="15366">
          <cell r="A15366" t="str">
            <v>YEM2134310</v>
          </cell>
          <cell r="B15366" t="str">
            <v>Karin 3vxl 43cm lkorg lila</v>
          </cell>
        </row>
        <row r="15367">
          <cell r="A15367" t="str">
            <v>YEM2134310</v>
          </cell>
          <cell r="B15367" t="str">
            <v>Karin 3vxl 43cm lkorg lila</v>
          </cell>
        </row>
        <row r="15368">
          <cell r="A15368" t="str">
            <v>YEM2134310</v>
          </cell>
          <cell r="B15368" t="str">
            <v>Karin 3vxl 43cm lkorg lila</v>
          </cell>
        </row>
        <row r="15369">
          <cell r="A15369" t="str">
            <v>YEM2134311</v>
          </cell>
          <cell r="B15369" t="str">
            <v>Karin 3vxl 43cm lkorg grön</v>
          </cell>
        </row>
        <row r="15370">
          <cell r="A15370" t="str">
            <v>YEM2134311</v>
          </cell>
          <cell r="B15370" t="str">
            <v>Karin 3vxl 43cm lkorg grön</v>
          </cell>
        </row>
        <row r="15371">
          <cell r="A15371" t="str">
            <v>YEM2134311</v>
          </cell>
          <cell r="B15371" t="str">
            <v>Karin 3vxl 43cm lkorg grön</v>
          </cell>
        </row>
        <row r="15372">
          <cell r="A15372" t="str">
            <v>YEM2535110</v>
          </cell>
          <cell r="B15372" t="str">
            <v>Vera 3vxl 51cm korg lila</v>
          </cell>
        </row>
        <row r="15373">
          <cell r="A15373" t="str">
            <v>YEM2535110</v>
          </cell>
          <cell r="B15373" t="str">
            <v>Vera 3vxl 51cm korg lila</v>
          </cell>
        </row>
        <row r="15374">
          <cell r="A15374" t="str">
            <v>YEM2535110</v>
          </cell>
          <cell r="B15374" t="str">
            <v>Vera 3vxl 51cm korg lila</v>
          </cell>
        </row>
        <row r="15375">
          <cell r="A15375" t="str">
            <v>YEM2535112</v>
          </cell>
          <cell r="B15375" t="str">
            <v>Vera 3vxl 51cm korg grön</v>
          </cell>
        </row>
        <row r="15376">
          <cell r="A15376" t="str">
            <v>YEM2535112</v>
          </cell>
          <cell r="B15376" t="str">
            <v>Vera 3vxl 51cm korg grön</v>
          </cell>
        </row>
        <row r="15377">
          <cell r="A15377" t="str">
            <v>YEM2535112</v>
          </cell>
          <cell r="B15377" t="str">
            <v>Vera 3vxl 51cm korg grön</v>
          </cell>
        </row>
        <row r="15378">
          <cell r="A15378" t="str">
            <v>YEM9335108</v>
          </cell>
          <cell r="B15378" t="str">
            <v>Bas 3vxl 51cm korg guld</v>
          </cell>
        </row>
        <row r="15379">
          <cell r="A15379" t="str">
            <v>YEM9335108</v>
          </cell>
          <cell r="B15379" t="str">
            <v>Bas 3vxl 51cm korg guld</v>
          </cell>
        </row>
        <row r="15380">
          <cell r="A15380" t="str">
            <v>YEM9335108</v>
          </cell>
          <cell r="B15380" t="str">
            <v>Bas 3vxl 51cm korg guld</v>
          </cell>
        </row>
        <row r="15381">
          <cell r="A15381" t="str">
            <v>YEM9335109</v>
          </cell>
          <cell r="B15381" t="str">
            <v>Bas 3vxl 51cm korg vit</v>
          </cell>
        </row>
        <row r="15382">
          <cell r="A15382" t="str">
            <v>YEM9335109</v>
          </cell>
          <cell r="B15382" t="str">
            <v>Bas 3vxl 51cm korg vit</v>
          </cell>
        </row>
        <row r="15383">
          <cell r="A15383" t="str">
            <v>YEM9335109</v>
          </cell>
          <cell r="B15383" t="str">
            <v>Bas 3vxl 51cm korg vit</v>
          </cell>
        </row>
        <row r="15384">
          <cell r="A15384" t="str">
            <v>YEM2334725</v>
          </cell>
          <cell r="B15384" t="str">
            <v>Karin 3vxl 47cm svart korg</v>
          </cell>
        </row>
        <row r="15385">
          <cell r="A15385" t="str">
            <v>YEM2334725</v>
          </cell>
          <cell r="B15385" t="str">
            <v>Karin 3vxl 47cm svart korg</v>
          </cell>
        </row>
        <row r="15386">
          <cell r="A15386" t="str">
            <v>YEM2334725</v>
          </cell>
          <cell r="B15386" t="str">
            <v>Karin 3vxl 47cm svart korg</v>
          </cell>
        </row>
        <row r="15387">
          <cell r="A15387" t="str">
            <v>YEM2334726</v>
          </cell>
          <cell r="B15387" t="str">
            <v>Karin 3vxl 47cm korg blå</v>
          </cell>
        </row>
        <row r="15388">
          <cell r="A15388" t="str">
            <v>YEM2334726</v>
          </cell>
          <cell r="B15388" t="str">
            <v>Karin 3vxl 47cm korg blå</v>
          </cell>
        </row>
        <row r="15389">
          <cell r="A15389" t="str">
            <v>YEM2334726</v>
          </cell>
          <cell r="B15389" t="str">
            <v>Karin 3vxl 47cm korg blå</v>
          </cell>
        </row>
        <row r="15390">
          <cell r="A15390" t="str">
            <v>YEM2334727</v>
          </cell>
          <cell r="B15390" t="str">
            <v>Karin 3vxl 47cm korg röd</v>
          </cell>
        </row>
        <row r="15391">
          <cell r="A15391" t="str">
            <v>YEM2334727</v>
          </cell>
          <cell r="B15391" t="str">
            <v>Karin 3vxl 47cm korg röd</v>
          </cell>
        </row>
        <row r="15392">
          <cell r="A15392" t="str">
            <v>YEM2334727</v>
          </cell>
          <cell r="B15392" t="str">
            <v>Karin 3vxl 47cm korg röd</v>
          </cell>
        </row>
        <row r="15393">
          <cell r="A15393" t="str">
            <v>YEM2334728</v>
          </cell>
          <cell r="B15393" t="str">
            <v>Karin 3vxl 47cm vit korg</v>
          </cell>
        </row>
        <row r="15394">
          <cell r="A15394" t="str">
            <v>YEM2334728</v>
          </cell>
          <cell r="B15394" t="str">
            <v>Karin 3vxl 47cm vit korg</v>
          </cell>
        </row>
        <row r="15395">
          <cell r="A15395" t="str">
            <v>YEM2334728</v>
          </cell>
          <cell r="B15395" t="str">
            <v>Karin 3vxl 47cm vit korg</v>
          </cell>
        </row>
        <row r="15396">
          <cell r="A15396" t="str">
            <v>YEM2334729</v>
          </cell>
          <cell r="B15396" t="str">
            <v>Karin 3vxl 47cm korg lila</v>
          </cell>
        </row>
        <row r="15397">
          <cell r="A15397" t="str">
            <v>YEM2334729</v>
          </cell>
          <cell r="B15397" t="str">
            <v>Karin 3vxl 47cm korg lila</v>
          </cell>
        </row>
        <row r="15398">
          <cell r="A15398" t="str">
            <v>YEM2334729</v>
          </cell>
          <cell r="B15398" t="str">
            <v>Karin 3vxl 47cm korg lila</v>
          </cell>
        </row>
        <row r="15399">
          <cell r="A15399" t="str">
            <v>YEM2335125</v>
          </cell>
          <cell r="B15399" t="str">
            <v>Karin 3vxl 51cm svart korg</v>
          </cell>
        </row>
        <row r="15400">
          <cell r="A15400" t="str">
            <v>YEM2335125</v>
          </cell>
          <cell r="B15400" t="str">
            <v>Karin 3vxl 51cm svart korg</v>
          </cell>
        </row>
        <row r="15401">
          <cell r="A15401" t="str">
            <v>YEM2335125</v>
          </cell>
          <cell r="B15401" t="str">
            <v>Karin 3vxl 51cm svart korg</v>
          </cell>
        </row>
        <row r="15402">
          <cell r="A15402" t="str">
            <v>YEM2335126</v>
          </cell>
          <cell r="B15402" t="str">
            <v>Karin 3vxl 51cm korg blå</v>
          </cell>
        </row>
        <row r="15403">
          <cell r="A15403" t="str">
            <v>YEM2335126</v>
          </cell>
          <cell r="B15403" t="str">
            <v>Karin 3vxl 51cm korg blå</v>
          </cell>
        </row>
        <row r="15404">
          <cell r="A15404" t="str">
            <v>YEM2335126</v>
          </cell>
          <cell r="B15404" t="str">
            <v>Karin 3vxl 51cm korg blå</v>
          </cell>
        </row>
        <row r="15405">
          <cell r="A15405" t="str">
            <v>YEM2335127</v>
          </cell>
          <cell r="B15405" t="str">
            <v>Karin 3vxl 51cm korg röd</v>
          </cell>
        </row>
        <row r="15406">
          <cell r="A15406" t="str">
            <v>YEM2335127</v>
          </cell>
          <cell r="B15406" t="str">
            <v>Karin 3vxl 51cm korg röd</v>
          </cell>
        </row>
        <row r="15407">
          <cell r="A15407" t="str">
            <v>YEM2335127</v>
          </cell>
          <cell r="B15407" t="str">
            <v>Karin 3vxl 51cm korg röd</v>
          </cell>
        </row>
        <row r="15408">
          <cell r="A15408" t="str">
            <v>YEM2335128</v>
          </cell>
          <cell r="B15408" t="str">
            <v>Karin 3vxl 51cm vit korg</v>
          </cell>
        </row>
        <row r="15409">
          <cell r="A15409" t="str">
            <v>YEM2335128</v>
          </cell>
          <cell r="B15409" t="str">
            <v>Karin 3vxl 51cm vit korg</v>
          </cell>
        </row>
        <row r="15410">
          <cell r="A15410" t="str">
            <v>YEM2335128</v>
          </cell>
          <cell r="B15410" t="str">
            <v>Karin 3vxl 51cm vit korg</v>
          </cell>
        </row>
        <row r="15411">
          <cell r="A15411" t="str">
            <v>YEM2335129</v>
          </cell>
          <cell r="B15411" t="str">
            <v>Karin 3vxl 51cm korg lila</v>
          </cell>
        </row>
        <row r="15412">
          <cell r="A15412" t="str">
            <v>YEM2335129</v>
          </cell>
          <cell r="B15412" t="str">
            <v>Karin 3vxl 51cm korg lila</v>
          </cell>
        </row>
        <row r="15413">
          <cell r="A15413" t="str">
            <v>YEM2335129</v>
          </cell>
          <cell r="B15413" t="str">
            <v>Karin 3vxl 51cm korg lila</v>
          </cell>
        </row>
        <row r="15414">
          <cell r="A15414" t="str">
            <v>YEM2335525</v>
          </cell>
          <cell r="B15414" t="str">
            <v>Karin 3vxl 55cm svart korg</v>
          </cell>
        </row>
        <row r="15415">
          <cell r="A15415" t="str">
            <v>YEM2335525</v>
          </cell>
          <cell r="B15415" t="str">
            <v>Karin 3vxl 55cm svart korg</v>
          </cell>
        </row>
        <row r="15416">
          <cell r="A15416" t="str">
            <v>YEM2335525</v>
          </cell>
          <cell r="B15416" t="str">
            <v>Karin 3vxl 55cm svart korg</v>
          </cell>
        </row>
        <row r="15417">
          <cell r="A15417" t="str">
            <v>YLM2334711</v>
          </cell>
          <cell r="B15417" t="str">
            <v>Karin Ice-creme 3v 47cm brkorg</v>
          </cell>
        </row>
        <row r="15418">
          <cell r="A15418" t="str">
            <v>YLM2334711</v>
          </cell>
          <cell r="B15418" t="str">
            <v>Karin Ice-creme 3v 47cm brkorg</v>
          </cell>
        </row>
        <row r="15419">
          <cell r="A15419" t="str">
            <v>YLM2334711</v>
          </cell>
          <cell r="B15419" t="str">
            <v>Karin Ice-creme 3v 47cm brkorg</v>
          </cell>
        </row>
        <row r="15420">
          <cell r="A15420" t="str">
            <v>YLM2335111</v>
          </cell>
          <cell r="B15420" t="str">
            <v>Karin Ice-creme 3v 51cm brkorg</v>
          </cell>
        </row>
        <row r="15421">
          <cell r="A15421" t="str">
            <v>YLM2335111</v>
          </cell>
          <cell r="B15421" t="str">
            <v>Karin Ice-creme 3v 51cm brkorg</v>
          </cell>
        </row>
        <row r="15422">
          <cell r="A15422" t="str">
            <v>YLM2335111</v>
          </cell>
          <cell r="B15422" t="str">
            <v>Karin Ice-creme 3v 51cm brkorg</v>
          </cell>
        </row>
        <row r="15423">
          <cell r="A15423" t="str">
            <v>YLC0703802</v>
          </cell>
          <cell r="B15423" t="str">
            <v>Freke COMP 27,5" 38cm lila</v>
          </cell>
        </row>
        <row r="15424">
          <cell r="A15424" t="str">
            <v>YLC0703802</v>
          </cell>
          <cell r="B15424" t="str">
            <v>Freke COMP 27,5" 38cm lila</v>
          </cell>
        </row>
        <row r="15425">
          <cell r="A15425" t="str">
            <v>YLC0703802</v>
          </cell>
          <cell r="B15425" t="str">
            <v>Freke COMP 27,5" 38cm lila</v>
          </cell>
        </row>
        <row r="15426">
          <cell r="A15426" t="str">
            <v>YLC0974301</v>
          </cell>
          <cell r="B15426" t="str">
            <v>Freke SPORT 27,5" 43cm vit</v>
          </cell>
        </row>
        <row r="15427">
          <cell r="A15427" t="str">
            <v>YLC0974301</v>
          </cell>
          <cell r="B15427" t="str">
            <v>Freke SPORT 27,5" 43cm vit</v>
          </cell>
        </row>
        <row r="15428">
          <cell r="A15428" t="str">
            <v>YLC0974301</v>
          </cell>
          <cell r="B15428" t="str">
            <v>Freke SPORT 27,5" 43cm vit</v>
          </cell>
        </row>
        <row r="15429">
          <cell r="A15429" t="str">
            <v>YLC0974801</v>
          </cell>
          <cell r="B15429" t="str">
            <v>Freke SPORT 27,5" 48cm vit</v>
          </cell>
        </row>
        <row r="15430">
          <cell r="A15430" t="str">
            <v>YLC0974801</v>
          </cell>
          <cell r="B15430" t="str">
            <v>Freke SPORT 27,5" 48cm vit</v>
          </cell>
        </row>
        <row r="15431">
          <cell r="A15431" t="str">
            <v>YLC0974801</v>
          </cell>
          <cell r="B15431" t="str">
            <v>Freke SPORT 27,5" 48cm vit</v>
          </cell>
        </row>
        <row r="15432">
          <cell r="A15432" t="str">
            <v>YLC0975301</v>
          </cell>
          <cell r="B15432" t="str">
            <v>Freke SPORT 27,5" 53cm vit</v>
          </cell>
        </row>
        <row r="15433">
          <cell r="A15433" t="str">
            <v>YLC0975301</v>
          </cell>
          <cell r="B15433" t="str">
            <v>Freke SPORT 27,5" 53cm vit</v>
          </cell>
        </row>
        <row r="15434">
          <cell r="A15434" t="str">
            <v>YLC0975301</v>
          </cell>
          <cell r="B15434" t="str">
            <v>Freke SPORT 27,5" 53cm vit</v>
          </cell>
        </row>
        <row r="15435">
          <cell r="A15435" t="str">
            <v>YLC1974301</v>
          </cell>
          <cell r="B15435" t="str">
            <v>Freke SPORT 29" 43cm vit</v>
          </cell>
        </row>
        <row r="15436">
          <cell r="A15436" t="str">
            <v>YLC1974301</v>
          </cell>
          <cell r="B15436" t="str">
            <v>Freke SPORT 29" 43cm vit</v>
          </cell>
        </row>
        <row r="15437">
          <cell r="A15437" t="str">
            <v>YLC1974301</v>
          </cell>
          <cell r="B15437" t="str">
            <v>Freke SPORT 29" 43cm vit</v>
          </cell>
        </row>
        <row r="15438">
          <cell r="A15438" t="str">
            <v>YLC1974801</v>
          </cell>
          <cell r="B15438" t="str">
            <v>Freke SPORT 29" 48cm vit</v>
          </cell>
        </row>
        <row r="15439">
          <cell r="A15439" t="str">
            <v>YLC1974801</v>
          </cell>
          <cell r="B15439" t="str">
            <v>Freke SPORT 29" 48cm vit</v>
          </cell>
        </row>
        <row r="15440">
          <cell r="A15440" t="str">
            <v>YLC1974801</v>
          </cell>
          <cell r="B15440" t="str">
            <v>Freke SPORT 29" 48cm vit</v>
          </cell>
        </row>
        <row r="15441">
          <cell r="A15441" t="str">
            <v>YLC1975301</v>
          </cell>
          <cell r="B15441" t="str">
            <v>Freke SPORT 29" 53cm vit</v>
          </cell>
        </row>
        <row r="15442">
          <cell r="A15442" t="str">
            <v>YLC1975301</v>
          </cell>
          <cell r="B15442" t="str">
            <v>Freke SPORT 29" 53cm vit</v>
          </cell>
        </row>
        <row r="15443">
          <cell r="A15443" t="str">
            <v>YLC1975301</v>
          </cell>
          <cell r="B15443" t="str">
            <v>Freke SPORT 29" 53cm vit</v>
          </cell>
        </row>
        <row r="15444">
          <cell r="A15444" t="str">
            <v>YLC0673803</v>
          </cell>
          <cell r="B15444" t="str">
            <v>Njord 27,5" 38cm svart</v>
          </cell>
        </row>
        <row r="15445">
          <cell r="A15445" t="str">
            <v>YLC0673803</v>
          </cell>
          <cell r="B15445" t="str">
            <v>Njord 27,5" 38cm svart</v>
          </cell>
        </row>
        <row r="15446">
          <cell r="A15446" t="str">
            <v>YLC0673803</v>
          </cell>
          <cell r="B15446" t="str">
            <v>Njord 27,5" 38cm svart</v>
          </cell>
        </row>
        <row r="15447">
          <cell r="A15447" t="str">
            <v>YLC6704601</v>
          </cell>
          <cell r="B15447" t="str">
            <v>Deca 20vxl 46cm rosa matt</v>
          </cell>
        </row>
        <row r="15448">
          <cell r="A15448" t="str">
            <v>YLC6704601</v>
          </cell>
          <cell r="B15448" t="str">
            <v>Deca 20vxl 46cm rosa matt</v>
          </cell>
        </row>
        <row r="15449">
          <cell r="A15449" t="str">
            <v>YLC6704601</v>
          </cell>
          <cell r="B15449" t="str">
            <v>Deca 20vxl 46cm rosa matt</v>
          </cell>
        </row>
        <row r="15450">
          <cell r="A15450" t="str">
            <v>YLC6704901</v>
          </cell>
          <cell r="B15450" t="str">
            <v>Deca 20vxl 49cm rosa matt</v>
          </cell>
        </row>
        <row r="15451">
          <cell r="A15451" t="str">
            <v>YLC6704901</v>
          </cell>
          <cell r="B15451" t="str">
            <v>Deca 20vxl 49cm rosa matt</v>
          </cell>
        </row>
        <row r="15452">
          <cell r="A15452" t="str">
            <v>YLC6704901</v>
          </cell>
          <cell r="B15452" t="str">
            <v>Deca 20vxl 49cm rosa matt</v>
          </cell>
        </row>
        <row r="15453">
          <cell r="A15453" t="str">
            <v>YLC6705201</v>
          </cell>
          <cell r="B15453" t="str">
            <v>Deca 20vxl 52cm rosa matt</v>
          </cell>
        </row>
        <row r="15454">
          <cell r="A15454" t="str">
            <v>YLC6705201</v>
          </cell>
          <cell r="B15454" t="str">
            <v>Deca 20vxl 52cm rosa matt</v>
          </cell>
        </row>
        <row r="15455">
          <cell r="A15455" t="str">
            <v>YLC6705201</v>
          </cell>
          <cell r="B15455" t="str">
            <v>Deca 20vxl 52cm rosa matt</v>
          </cell>
        </row>
        <row r="15456">
          <cell r="A15456" t="str">
            <v>YLC6705501</v>
          </cell>
          <cell r="B15456" t="str">
            <v>Deca 20vxl 55cm rosa matt</v>
          </cell>
        </row>
        <row r="15457">
          <cell r="A15457" t="str">
            <v>YLC6705501</v>
          </cell>
          <cell r="B15457" t="str">
            <v>Deca 20vxl 55cm rosa matt</v>
          </cell>
        </row>
        <row r="15458">
          <cell r="A15458" t="str">
            <v>YLC6705501</v>
          </cell>
          <cell r="B15458" t="str">
            <v>Deca 20vxl 55cm rosa matt</v>
          </cell>
        </row>
        <row r="15459">
          <cell r="A15459" t="str">
            <v>YEC1404131</v>
          </cell>
          <cell r="B15459" t="str">
            <v>Elgar 10vxl 41cm svart 2016</v>
          </cell>
        </row>
        <row r="15460">
          <cell r="A15460" t="str">
            <v>YEC1404131</v>
          </cell>
          <cell r="B15460" t="str">
            <v>Elgar 10vxl 41cm svart 2016</v>
          </cell>
        </row>
        <row r="15461">
          <cell r="A15461" t="str">
            <v>YEC1404131</v>
          </cell>
          <cell r="B15461" t="str">
            <v>Elgar 10vxl 41cm svart 2016</v>
          </cell>
        </row>
        <row r="15462">
          <cell r="A15462" t="str">
            <v>YEC1404731</v>
          </cell>
          <cell r="B15462" t="str">
            <v>Elgar 10vxl 47cm svart 2016</v>
          </cell>
        </row>
        <row r="15463">
          <cell r="A15463" t="str">
            <v>YEC1404731</v>
          </cell>
          <cell r="B15463" t="str">
            <v>Elgar 10vxl 47cm svart 2016</v>
          </cell>
        </row>
        <row r="15464">
          <cell r="A15464" t="str">
            <v>YEC1404731</v>
          </cell>
          <cell r="B15464" t="str">
            <v>Elgar 10vxl 47cm svart 2016</v>
          </cell>
        </row>
        <row r="15465">
          <cell r="A15465" t="str">
            <v>YEC1405331</v>
          </cell>
          <cell r="B15465" t="str">
            <v>Elgar 10vxl 53cm svart 2016</v>
          </cell>
        </row>
        <row r="15466">
          <cell r="A15466" t="str">
            <v>YEC1405331</v>
          </cell>
          <cell r="B15466" t="str">
            <v>Elgar 10vxl 53cm svart 2016</v>
          </cell>
        </row>
        <row r="15467">
          <cell r="A15467" t="str">
            <v>YEC1405331</v>
          </cell>
          <cell r="B15467" t="str">
            <v>Elgar 10vxl 53cm svart 2016</v>
          </cell>
        </row>
        <row r="15468">
          <cell r="A15468" t="str">
            <v>YEC0094601</v>
          </cell>
          <cell r="B15468" t="str">
            <v>Elir 10vxl 46cm svart 2016</v>
          </cell>
        </row>
        <row r="15469">
          <cell r="A15469" t="str">
            <v>YEC0094601</v>
          </cell>
          <cell r="B15469" t="str">
            <v>Elir 10vxl 46cm svart 2016</v>
          </cell>
        </row>
        <row r="15470">
          <cell r="A15470" t="str">
            <v>YEC0094601</v>
          </cell>
          <cell r="B15470" t="str">
            <v>Elir 10vxl 46cm svart 2016</v>
          </cell>
        </row>
        <row r="15471">
          <cell r="A15471" t="str">
            <v>YLC2275602</v>
          </cell>
          <cell r="B15471" t="str">
            <v>Boge 7vxl 56cm brun</v>
          </cell>
        </row>
        <row r="15472">
          <cell r="A15472" t="str">
            <v>YLC2275602</v>
          </cell>
          <cell r="B15472" t="str">
            <v>Boge 7vxl 56cm brun</v>
          </cell>
        </row>
        <row r="15473">
          <cell r="A15473" t="str">
            <v>YLC2275602</v>
          </cell>
          <cell r="B15473" t="str">
            <v>Boge 7vxl 56cm brun</v>
          </cell>
        </row>
        <row r="15474">
          <cell r="A15474" t="str">
            <v>YLC3465101</v>
          </cell>
          <cell r="B15474" t="str">
            <v>PICO CE 16vxl 51cm silver matt</v>
          </cell>
        </row>
        <row r="15475">
          <cell r="A15475" t="str">
            <v>YLC3465101</v>
          </cell>
          <cell r="B15475" t="str">
            <v>PICO CE 16vxl 51cm silver matt</v>
          </cell>
        </row>
        <row r="15476">
          <cell r="A15476" t="str">
            <v>YLC3465101</v>
          </cell>
          <cell r="B15476" t="str">
            <v>PICO CE 16vxl 51cm silver matt</v>
          </cell>
        </row>
        <row r="15477">
          <cell r="A15477" t="str">
            <v>YLC3465501</v>
          </cell>
          <cell r="B15477" t="str">
            <v>PICO CE 16vxl 55cm silver matt</v>
          </cell>
        </row>
        <row r="15478">
          <cell r="A15478" t="str">
            <v>YLC3465501</v>
          </cell>
          <cell r="B15478" t="str">
            <v>PICO CE 16vxl 55cm silver matt</v>
          </cell>
        </row>
        <row r="15479">
          <cell r="A15479" t="str">
            <v>YLC3465501</v>
          </cell>
          <cell r="B15479" t="str">
            <v>PICO CE 16vxl 55cm silver matt</v>
          </cell>
        </row>
        <row r="15480">
          <cell r="A15480" t="str">
            <v>YLC3465901</v>
          </cell>
          <cell r="B15480" t="str">
            <v>PICO CE 16vxl 59cm silver matt</v>
          </cell>
        </row>
        <row r="15481">
          <cell r="A15481" t="str">
            <v>YLC3465901</v>
          </cell>
          <cell r="B15481" t="str">
            <v>PICO CE 16vxl 59cm silver matt</v>
          </cell>
        </row>
        <row r="15482">
          <cell r="A15482" t="str">
            <v>YLC3465901</v>
          </cell>
          <cell r="B15482" t="str">
            <v>PICO CE 16vxl 59cm silver matt</v>
          </cell>
        </row>
        <row r="15483">
          <cell r="A15483" t="str">
            <v>YLC2435602</v>
          </cell>
          <cell r="B15483" t="str">
            <v>Koster 3vxl 56cm grön</v>
          </cell>
        </row>
        <row r="15484">
          <cell r="A15484" t="str">
            <v>YLC2435602</v>
          </cell>
          <cell r="B15484" t="str">
            <v>Koster 3vxl 56cm grön</v>
          </cell>
        </row>
        <row r="15485">
          <cell r="A15485" t="str">
            <v>YLC2435602</v>
          </cell>
          <cell r="B15485" t="str">
            <v>Koster 3vxl 56cm grön</v>
          </cell>
        </row>
        <row r="15486">
          <cell r="A15486" t="str">
            <v>YKK9575001</v>
          </cell>
          <cell r="B15486" t="str">
            <v>Elcykel 7v Svart  Dk-korg</v>
          </cell>
        </row>
        <row r="15487">
          <cell r="A15487" t="str">
            <v>YKK9575001</v>
          </cell>
          <cell r="B15487" t="str">
            <v>Elcykel 7v Svart  Dk-korg</v>
          </cell>
        </row>
        <row r="15488">
          <cell r="A15488" t="str">
            <v>YKK9575001</v>
          </cell>
          <cell r="B15488" t="str">
            <v>Elcykel 7v Svart  Dk-korg</v>
          </cell>
        </row>
        <row r="15489">
          <cell r="A15489" t="str">
            <v>YKK9575002</v>
          </cell>
          <cell r="B15489" t="str">
            <v>Elcykel 7v Vit  Dk-korg</v>
          </cell>
        </row>
        <row r="15490">
          <cell r="A15490" t="str">
            <v>YKK9575002</v>
          </cell>
          <cell r="B15490" t="str">
            <v>Elcykel 7v Vit  Dk-korg</v>
          </cell>
        </row>
        <row r="15491">
          <cell r="A15491" t="str">
            <v>YKK9575002</v>
          </cell>
          <cell r="B15491" t="str">
            <v>Elcykel 7v Vit  Dk-korg</v>
          </cell>
        </row>
        <row r="15492">
          <cell r="A15492" t="str">
            <v>YLC2375103</v>
          </cell>
          <cell r="B15492" t="str">
            <v>Sunnan 7vxl 51cm brkorg bourde</v>
          </cell>
        </row>
        <row r="15493">
          <cell r="A15493" t="str">
            <v>YLC2375103</v>
          </cell>
          <cell r="B15493" t="str">
            <v>Sunnan 7vxl 51cm brkorg bourde</v>
          </cell>
        </row>
        <row r="15494">
          <cell r="A15494" t="str">
            <v>YLC2375103</v>
          </cell>
          <cell r="B15494" t="str">
            <v>Sunnan 7vxl 51cm brkorg bourde</v>
          </cell>
        </row>
        <row r="15495">
          <cell r="A15495" t="str">
            <v>YLC2375104</v>
          </cell>
          <cell r="B15495" t="str">
            <v>Sunnan 7vxl 51cm brkorg creame</v>
          </cell>
        </row>
        <row r="15496">
          <cell r="A15496" t="str">
            <v>YLC2375104</v>
          </cell>
          <cell r="B15496" t="str">
            <v>Sunnan 7vxl 51cm brkorg creame</v>
          </cell>
        </row>
        <row r="15497">
          <cell r="A15497" t="str">
            <v>YLC2375104</v>
          </cell>
          <cell r="B15497" t="str">
            <v>Sunnan 7vxl 51cm brkorg creame</v>
          </cell>
        </row>
        <row r="15498">
          <cell r="A15498" t="str">
            <v>YEM2305105</v>
          </cell>
          <cell r="B15498" t="str">
            <v>Eleonora 0vxl 51cm svart</v>
          </cell>
        </row>
        <row r="15499">
          <cell r="A15499" t="str">
            <v>YEM2305105</v>
          </cell>
          <cell r="B15499" t="str">
            <v>Eleonora 0vxl 51cm svart</v>
          </cell>
        </row>
        <row r="15500">
          <cell r="A15500" t="str">
            <v>YEM2305105</v>
          </cell>
          <cell r="B15500" t="str">
            <v>Eleonora 0vxl 51cm svart</v>
          </cell>
        </row>
        <row r="15501">
          <cell r="A15501" t="str">
            <v>YEM2205602</v>
          </cell>
          <cell r="B15501" t="str">
            <v>Oscar 0vxl 56cm svart</v>
          </cell>
        </row>
        <row r="15502">
          <cell r="A15502" t="str">
            <v>YEM2205602</v>
          </cell>
          <cell r="B15502" t="str">
            <v>Oscar 0vxl 56cm svart</v>
          </cell>
        </row>
        <row r="15503">
          <cell r="A15503" t="str">
            <v>YEM2205602</v>
          </cell>
          <cell r="B15503" t="str">
            <v>Oscar 0vxl 56cm svart</v>
          </cell>
        </row>
        <row r="15504">
          <cell r="A15504" t="str">
            <v>YEM2235602</v>
          </cell>
          <cell r="B15504" t="str">
            <v>Karl 3vxl 56cm svart</v>
          </cell>
        </row>
        <row r="15505">
          <cell r="A15505" t="str">
            <v>YEM2235602</v>
          </cell>
          <cell r="B15505" t="str">
            <v>Karl 3vxl 56cm svart</v>
          </cell>
        </row>
        <row r="15506">
          <cell r="A15506" t="str">
            <v>YEM2235602</v>
          </cell>
          <cell r="B15506" t="str">
            <v>Karl 3vxl 56cm svart</v>
          </cell>
        </row>
        <row r="15507">
          <cell r="A15507" t="str">
            <v>YLC3565101</v>
          </cell>
          <cell r="B15507" t="str">
            <v>Deci 16vxl 51cm lila</v>
          </cell>
        </row>
        <row r="15508">
          <cell r="A15508" t="str">
            <v>YLC3565101</v>
          </cell>
          <cell r="B15508" t="str">
            <v>Deci 16vxl 51cm lila</v>
          </cell>
        </row>
        <row r="15509">
          <cell r="A15509" t="str">
            <v>YLC3565101</v>
          </cell>
          <cell r="B15509" t="str">
            <v>Deci 16vxl 51cm lila</v>
          </cell>
        </row>
        <row r="15510">
          <cell r="A15510" t="str">
            <v>YLC3565501</v>
          </cell>
          <cell r="B15510" t="str">
            <v>Deci 16vxl 55cm lila</v>
          </cell>
        </row>
        <row r="15511">
          <cell r="A15511" t="str">
            <v>YLC3565501</v>
          </cell>
          <cell r="B15511" t="str">
            <v>Deci 16vxl 55cm lila</v>
          </cell>
        </row>
        <row r="15512">
          <cell r="A15512" t="str">
            <v>YLC3565501</v>
          </cell>
          <cell r="B15512" t="str">
            <v>Deci 16vxl 55cm lila</v>
          </cell>
        </row>
        <row r="15513">
          <cell r="A15513" t="str">
            <v>YEM2275602</v>
          </cell>
          <cell r="B15513" t="str">
            <v>Thor 7vxl 56cm blå</v>
          </cell>
        </row>
        <row r="15514">
          <cell r="A15514" t="str">
            <v>YEM2275602</v>
          </cell>
          <cell r="B15514" t="str">
            <v>Thor 7vxl 56cm blå</v>
          </cell>
        </row>
        <row r="15515">
          <cell r="A15515" t="str">
            <v>YEM2275602</v>
          </cell>
          <cell r="B15515" t="str">
            <v>Thor 7vxl 56cm blå</v>
          </cell>
        </row>
        <row r="15516">
          <cell r="A15516" t="str">
            <v>YEM2375125</v>
          </cell>
          <cell r="B15516" t="str">
            <v>Katarina 7vxl 51cm svart korg</v>
          </cell>
        </row>
        <row r="15517">
          <cell r="A15517" t="str">
            <v>YEM2375125</v>
          </cell>
          <cell r="B15517" t="str">
            <v>Katarina 7vxl 51cm svart korg</v>
          </cell>
        </row>
        <row r="15518">
          <cell r="A15518" t="str">
            <v>YEM2375125</v>
          </cell>
          <cell r="B15518" t="str">
            <v>Katarina 7vxl 51cm svart korg</v>
          </cell>
        </row>
        <row r="15519">
          <cell r="A15519" t="str">
            <v>YEM2375126</v>
          </cell>
          <cell r="B15519" t="str">
            <v>Katarina 7vxl 51cm vit korg</v>
          </cell>
        </row>
        <row r="15520">
          <cell r="A15520" t="str">
            <v>YEM2375126</v>
          </cell>
          <cell r="B15520" t="str">
            <v>Katarina 7vxl 51cm vit korg</v>
          </cell>
        </row>
        <row r="15521">
          <cell r="A15521" t="str">
            <v>YEM2375126</v>
          </cell>
          <cell r="B15521" t="str">
            <v>Katarina 7vxl 51cm vit korg</v>
          </cell>
        </row>
        <row r="15522">
          <cell r="A15522" t="str">
            <v>YEM2535125</v>
          </cell>
          <cell r="B15522" t="str">
            <v>Vera 3vxl 51cm svart korg</v>
          </cell>
        </row>
        <row r="15523">
          <cell r="A15523" t="str">
            <v>YEM2535125</v>
          </cell>
          <cell r="B15523" t="str">
            <v>Vera 3vxl 51cm svart korg</v>
          </cell>
        </row>
        <row r="15524">
          <cell r="A15524" t="str">
            <v>YEM2535125</v>
          </cell>
          <cell r="B15524" t="str">
            <v>Vera 3vxl 51cm svart korg</v>
          </cell>
        </row>
        <row r="15525">
          <cell r="A15525" t="str">
            <v>YEM2535126</v>
          </cell>
          <cell r="B15525" t="str">
            <v>Vera 3vxl 51cm korg lila</v>
          </cell>
        </row>
        <row r="15526">
          <cell r="A15526" t="str">
            <v>YEM2535126</v>
          </cell>
          <cell r="B15526" t="str">
            <v>Vera 3vxl 51cm korg lila</v>
          </cell>
        </row>
        <row r="15527">
          <cell r="A15527" t="str">
            <v>YEM2535126</v>
          </cell>
          <cell r="B15527" t="str">
            <v>Vera 3vxl 51cm korg lila</v>
          </cell>
        </row>
        <row r="15528">
          <cell r="A15528" t="str">
            <v>YEM2535127</v>
          </cell>
          <cell r="B15528" t="str">
            <v>Vera 3vxl 51cm korg grön</v>
          </cell>
        </row>
        <row r="15529">
          <cell r="A15529" t="str">
            <v>YEM2535127</v>
          </cell>
          <cell r="B15529" t="str">
            <v>Vera 3vxl 51cm korg grön</v>
          </cell>
        </row>
        <row r="15530">
          <cell r="A15530" t="str">
            <v>YEM2535127</v>
          </cell>
          <cell r="B15530" t="str">
            <v>Vera 3vxl 51cm korg grön</v>
          </cell>
        </row>
        <row r="15531">
          <cell r="A15531" t="str">
            <v>YLC2535103</v>
          </cell>
          <cell r="B15531" t="str">
            <v>Toste 3vxl 51cm brkorg duvblå</v>
          </cell>
        </row>
        <row r="15532">
          <cell r="A15532" t="str">
            <v>YLC2535103</v>
          </cell>
          <cell r="B15532" t="str">
            <v>Toste 3vxl 51cm brkorg duvblå</v>
          </cell>
        </row>
        <row r="15533">
          <cell r="A15533" t="str">
            <v>YLC2535103</v>
          </cell>
          <cell r="B15533" t="str">
            <v>Toste 3vxl 51cm brkorg duvblå</v>
          </cell>
        </row>
        <row r="15534">
          <cell r="A15534" t="str">
            <v>YLC2535104</v>
          </cell>
          <cell r="B15534" t="str">
            <v>Toste 3vxl 51cm brkorg lila</v>
          </cell>
        </row>
        <row r="15535">
          <cell r="A15535" t="str">
            <v>YLC2535104</v>
          </cell>
          <cell r="B15535" t="str">
            <v>Toste 3vxl 51cm brkorg lila</v>
          </cell>
        </row>
        <row r="15536">
          <cell r="A15536" t="str">
            <v>YLC2535104</v>
          </cell>
          <cell r="B15536" t="str">
            <v>Toste 3vxl 51cm brkorg lila</v>
          </cell>
        </row>
        <row r="15537">
          <cell r="A15537" t="str">
            <v>YLC6724501</v>
          </cell>
          <cell r="B15537" t="str">
            <v>Giga Compact 22vxl 45cm vit</v>
          </cell>
        </row>
        <row r="15538">
          <cell r="A15538" t="str">
            <v>YLC6724501</v>
          </cell>
          <cell r="B15538" t="str">
            <v>Giga Compact 22vxl 45cm vit</v>
          </cell>
        </row>
        <row r="15539">
          <cell r="A15539" t="str">
            <v>YLC6724501</v>
          </cell>
          <cell r="B15539" t="str">
            <v>Giga Compact 22vxl 45cm vit</v>
          </cell>
        </row>
        <row r="15540">
          <cell r="A15540" t="str">
            <v>YLC6504501</v>
          </cell>
          <cell r="B15540" t="str">
            <v>Maxa 20vxl 45cm blå</v>
          </cell>
        </row>
        <row r="15541">
          <cell r="A15541" t="str">
            <v>YLC6504501</v>
          </cell>
          <cell r="B15541" t="str">
            <v>Maxa 20vxl 45cm blå</v>
          </cell>
        </row>
        <row r="15542">
          <cell r="A15542" t="str">
            <v>YLC6504501</v>
          </cell>
          <cell r="B15542" t="str">
            <v>Maxa 20vxl 45cm blå</v>
          </cell>
        </row>
        <row r="15543">
          <cell r="A15543" t="str">
            <v>YLW4813301</v>
          </cell>
          <cell r="B15543" t="str">
            <v>Poison 24" 21vxl silver</v>
          </cell>
        </row>
        <row r="15544">
          <cell r="A15544" t="str">
            <v>YLW4813301</v>
          </cell>
          <cell r="B15544" t="str">
            <v>Poison 24" 21vxl silver</v>
          </cell>
        </row>
        <row r="15545">
          <cell r="A15545" t="str">
            <v>YLW4813301</v>
          </cell>
          <cell r="B15545" t="str">
            <v>Poison 24" 21vxl silver</v>
          </cell>
        </row>
        <row r="15546">
          <cell r="A15546" t="str">
            <v>YLW1344501</v>
          </cell>
          <cell r="B15546" t="str">
            <v>Ossa 26" 45cm turkos</v>
          </cell>
        </row>
        <row r="15547">
          <cell r="A15547" t="str">
            <v>YLW1344501</v>
          </cell>
          <cell r="B15547" t="str">
            <v>Ossa 26" 45cm turkos</v>
          </cell>
        </row>
        <row r="15548">
          <cell r="A15548" t="str">
            <v>YLW1344501</v>
          </cell>
          <cell r="B15548" t="str">
            <v>Ossa 26" 45cm turkos</v>
          </cell>
        </row>
        <row r="15549">
          <cell r="A15549" t="str">
            <v>YLW3445901</v>
          </cell>
          <cell r="B15549" t="str">
            <v>Douglas 24vxl 59cm svart</v>
          </cell>
        </row>
        <row r="15550">
          <cell r="A15550" t="str">
            <v>YLW3445901</v>
          </cell>
          <cell r="B15550" t="str">
            <v>Douglas 24vxl 59cm svart</v>
          </cell>
        </row>
        <row r="15551">
          <cell r="A15551" t="str">
            <v>YLW3445901</v>
          </cell>
          <cell r="B15551" t="str">
            <v>Douglas 24vxl 59cm svart</v>
          </cell>
        </row>
        <row r="15552">
          <cell r="A15552" t="str">
            <v>YLW3545101</v>
          </cell>
          <cell r="B15552" t="str">
            <v>Douglas L 24vxl 51cm blå</v>
          </cell>
        </row>
        <row r="15553">
          <cell r="A15553" t="str">
            <v>YLW3545101</v>
          </cell>
          <cell r="B15553" t="str">
            <v>Douglas L 24vxl 51cm blå</v>
          </cell>
        </row>
        <row r="15554">
          <cell r="A15554" t="str">
            <v>YLW3545101</v>
          </cell>
          <cell r="B15554" t="str">
            <v>Douglas L 24vxl 51cm blå</v>
          </cell>
        </row>
        <row r="15555">
          <cell r="A15555" t="str">
            <v>YLW3695501</v>
          </cell>
          <cell r="B15555" t="str">
            <v>Lincoln 9vxl 55cm svart</v>
          </cell>
        </row>
        <row r="15556">
          <cell r="A15556" t="str">
            <v>YLW3695501</v>
          </cell>
          <cell r="B15556" t="str">
            <v>Lincoln 9vxl 55cm svart</v>
          </cell>
        </row>
        <row r="15557">
          <cell r="A15557" t="str">
            <v>YLW3695501</v>
          </cell>
          <cell r="B15557" t="str">
            <v>Lincoln 9vxl 55cm svart</v>
          </cell>
        </row>
        <row r="15558">
          <cell r="A15558" t="str">
            <v>YLW3695901</v>
          </cell>
          <cell r="B15558" t="str">
            <v>Lincoln 9vxl 59cm svart</v>
          </cell>
        </row>
        <row r="15559">
          <cell r="A15559" t="str">
            <v>YLW3695901</v>
          </cell>
          <cell r="B15559" t="str">
            <v>Lincoln 9vxl 59cm svart</v>
          </cell>
        </row>
        <row r="15560">
          <cell r="A15560" t="str">
            <v>YLW3695901</v>
          </cell>
          <cell r="B15560" t="str">
            <v>Lincoln 9vxl 59cm svart</v>
          </cell>
        </row>
        <row r="15561">
          <cell r="A15561" t="str">
            <v>YLW3795101</v>
          </cell>
          <cell r="B15561" t="str">
            <v>Lincoln 9vxl 51cm svart</v>
          </cell>
        </row>
        <row r="15562">
          <cell r="A15562" t="str">
            <v>YLW3795101</v>
          </cell>
          <cell r="B15562" t="str">
            <v>Lincoln 9vxl 51cm svart</v>
          </cell>
        </row>
        <row r="15563">
          <cell r="A15563" t="str">
            <v>YLW3795101</v>
          </cell>
          <cell r="B15563" t="str">
            <v>Lincoln 9vxl 51cm svart</v>
          </cell>
        </row>
        <row r="15564">
          <cell r="A15564" t="str">
            <v>YLC4334331</v>
          </cell>
          <cell r="B15564" t="str">
            <v>Embla flick k 3vxl 43 cm svart</v>
          </cell>
        </row>
        <row r="15565">
          <cell r="A15565" t="str">
            <v>YLC4334331</v>
          </cell>
          <cell r="B15565" t="str">
            <v>Embla flick k 3vxl 43 cm svart</v>
          </cell>
        </row>
        <row r="15566">
          <cell r="A15566" t="str">
            <v>YLC4334331</v>
          </cell>
          <cell r="B15566" t="str">
            <v>Embla flick k 3vxl 43 cm svart</v>
          </cell>
        </row>
        <row r="15567">
          <cell r="A15567" t="str">
            <v>YEC9375136</v>
          </cell>
          <cell r="B15567" t="str">
            <v>Elin 7vxl 51cm röd 2016</v>
          </cell>
        </row>
        <row r="15568">
          <cell r="A15568" t="str">
            <v>YEC9375136</v>
          </cell>
          <cell r="B15568" t="str">
            <v>Elin 7vxl 51cm röd 2016</v>
          </cell>
        </row>
        <row r="15569">
          <cell r="A15569" t="str">
            <v>YEC9375136</v>
          </cell>
          <cell r="B15569" t="str">
            <v>Elin 7vxl 51cm röd 2016</v>
          </cell>
        </row>
        <row r="15570">
          <cell r="A15570" t="str">
            <v>YLC4813301</v>
          </cell>
          <cell r="B15570" t="str">
            <v>Team Jr 24" 33 cm svart</v>
          </cell>
        </row>
        <row r="15571">
          <cell r="A15571" t="str">
            <v>YLC4813301</v>
          </cell>
          <cell r="B15571" t="str">
            <v>Team Jr 24" 33 cm svart</v>
          </cell>
        </row>
        <row r="15572">
          <cell r="A15572" t="str">
            <v>YLC4813301</v>
          </cell>
          <cell r="B15572" t="str">
            <v>Team Jr 24" 33 cm svart</v>
          </cell>
        </row>
        <row r="15573">
          <cell r="A15573" t="str">
            <v>YLC4813302</v>
          </cell>
          <cell r="B15573" t="str">
            <v>Team Jr 24" 33 cm orange</v>
          </cell>
        </row>
        <row r="15574">
          <cell r="A15574" t="str">
            <v>YLC4813302</v>
          </cell>
          <cell r="B15574" t="str">
            <v>Team Jr 24" 33 cm orange</v>
          </cell>
        </row>
        <row r="15575">
          <cell r="A15575" t="str">
            <v>YLC4813302</v>
          </cell>
          <cell r="B15575" t="str">
            <v>Team Jr 24" 33 cm orange</v>
          </cell>
        </row>
        <row r="15576">
          <cell r="A15576" t="str">
            <v>YLC4813303</v>
          </cell>
          <cell r="B15576" t="str">
            <v>Team Jr 24" 33 cm blå</v>
          </cell>
        </row>
        <row r="15577">
          <cell r="A15577" t="str">
            <v>YLC4813303</v>
          </cell>
          <cell r="B15577" t="str">
            <v>Team Jr 24" 33 cm blå</v>
          </cell>
        </row>
        <row r="15578">
          <cell r="A15578" t="str">
            <v>YLC4813303</v>
          </cell>
          <cell r="B15578" t="str">
            <v>Team Jr 24" 33 cm blå</v>
          </cell>
        </row>
        <row r="15579">
          <cell r="A15579" t="str">
            <v>YLW6085301</v>
          </cell>
          <cell r="B15579" t="str">
            <v>Peak Mawson 53 cm grå matt</v>
          </cell>
        </row>
        <row r="15580">
          <cell r="A15580" t="str">
            <v>YLW6085301</v>
          </cell>
          <cell r="B15580" t="str">
            <v>Peak Mawson 53 cm grå matt</v>
          </cell>
        </row>
        <row r="15581">
          <cell r="A15581" t="str">
            <v>YLW6085301</v>
          </cell>
          <cell r="B15581" t="str">
            <v>Peak Mawson 53 cm grå matt</v>
          </cell>
        </row>
        <row r="15582">
          <cell r="A15582" t="str">
            <v>YLW6085801</v>
          </cell>
          <cell r="B15582" t="str">
            <v>Peak Mawson 58 cm grå matt</v>
          </cell>
        </row>
        <row r="15583">
          <cell r="A15583" t="str">
            <v>YLW6085801</v>
          </cell>
          <cell r="B15583" t="str">
            <v>Peak Mawson 58 cm grå matt</v>
          </cell>
        </row>
        <row r="15584">
          <cell r="A15584" t="str">
            <v>YLW6085801</v>
          </cell>
          <cell r="B15584" t="str">
            <v>Peak Mawson 58 cm grå matt</v>
          </cell>
        </row>
        <row r="15585">
          <cell r="A15585" t="str">
            <v>YLW8203001</v>
          </cell>
          <cell r="B15585" t="str">
            <v>Peak Wibe 20 Röd</v>
          </cell>
        </row>
        <row r="15586">
          <cell r="A15586" t="str">
            <v>YLW8203001</v>
          </cell>
          <cell r="B15586" t="str">
            <v>Peak Wibe 20 Röd</v>
          </cell>
        </row>
        <row r="15587">
          <cell r="A15587" t="str">
            <v>YLW8203001</v>
          </cell>
          <cell r="B15587" t="str">
            <v>Peak Wibe 20 Röd</v>
          </cell>
        </row>
        <row r="15588">
          <cell r="A15588" t="str">
            <v>YLM4933802</v>
          </cell>
          <cell r="B15588" t="str">
            <v>Lill Karin 3vxl 24"svart</v>
          </cell>
        </row>
        <row r="15589">
          <cell r="A15589" t="str">
            <v>YLM4933802</v>
          </cell>
          <cell r="B15589" t="str">
            <v>Lill Karin 3vxl 24"svart</v>
          </cell>
        </row>
        <row r="15590">
          <cell r="A15590" t="str">
            <v>YLM4933802</v>
          </cell>
          <cell r="B15590" t="str">
            <v>Lill Karin 3vxl 24"svart</v>
          </cell>
        </row>
        <row r="15591">
          <cell r="A15591" t="str">
            <v>YKU5134401</v>
          </cell>
          <cell r="B15591" t="str">
            <v>Peguet El-cykel svart</v>
          </cell>
        </row>
        <row r="15592">
          <cell r="A15592" t="str">
            <v>YKU5134401</v>
          </cell>
          <cell r="B15592" t="str">
            <v>Peguet El-cykel svart</v>
          </cell>
        </row>
        <row r="15593">
          <cell r="A15593" t="str">
            <v>YKU5134401</v>
          </cell>
          <cell r="B15593" t="str">
            <v>Peguet El-cykel svart</v>
          </cell>
        </row>
        <row r="15594">
          <cell r="A15594" t="str">
            <v>YKU5134403</v>
          </cell>
          <cell r="B15594" t="str">
            <v>Fred 20" Peugeot el-cykel svar</v>
          </cell>
        </row>
        <row r="15595">
          <cell r="A15595" t="str">
            <v>YKU5134403</v>
          </cell>
          <cell r="B15595" t="str">
            <v>Fred 20" Peugeot el-cykel svar</v>
          </cell>
        </row>
        <row r="15596">
          <cell r="A15596" t="str">
            <v>YKU5134403</v>
          </cell>
          <cell r="B15596" t="str">
            <v>Fred 20" Peugeot el-cykel svar</v>
          </cell>
        </row>
        <row r="15597">
          <cell r="A15597" t="str">
            <v>YMC3215101</v>
          </cell>
          <cell r="B15597" t="str">
            <v>Raidho 11vxl 51cm svart</v>
          </cell>
        </row>
        <row r="15598">
          <cell r="A15598" t="str">
            <v>YMC3215101</v>
          </cell>
          <cell r="B15598" t="str">
            <v>Raidho 11vxl 51cm svart</v>
          </cell>
        </row>
        <row r="15599">
          <cell r="A15599" t="str">
            <v>YMC3215101</v>
          </cell>
          <cell r="B15599" t="str">
            <v>Raidho 11vxl 51cm svart</v>
          </cell>
        </row>
        <row r="15600">
          <cell r="A15600" t="str">
            <v>YMC3215501</v>
          </cell>
          <cell r="B15600" t="str">
            <v>Raidho 11vxl 55cm svart</v>
          </cell>
        </row>
        <row r="15601">
          <cell r="A15601" t="str">
            <v>YMC3215501</v>
          </cell>
          <cell r="B15601" t="str">
            <v>Raidho 11vxl 55cm svart</v>
          </cell>
        </row>
        <row r="15602">
          <cell r="A15602" t="str">
            <v>YMC3215501</v>
          </cell>
          <cell r="B15602" t="str">
            <v>Raidho 11vxl 55cm svart</v>
          </cell>
        </row>
        <row r="15603">
          <cell r="A15603" t="str">
            <v>YMC3215901</v>
          </cell>
          <cell r="B15603" t="str">
            <v>Raidho 11vxl 59cm svart</v>
          </cell>
        </row>
        <row r="15604">
          <cell r="A15604" t="str">
            <v>YMC3215901</v>
          </cell>
          <cell r="B15604" t="str">
            <v>Raidho 11vxl 59cm svart</v>
          </cell>
        </row>
        <row r="15605">
          <cell r="A15605" t="str">
            <v>YMC3215901</v>
          </cell>
          <cell r="B15605" t="str">
            <v>Raidho 11vxl 59cm svart</v>
          </cell>
        </row>
        <row r="15606">
          <cell r="A15606" t="str">
            <v>YMC3605101</v>
          </cell>
          <cell r="B15606" t="str">
            <v>Yotta 20vxl 51cm silver</v>
          </cell>
        </row>
        <row r="15607">
          <cell r="A15607" t="str">
            <v>YMC3605101</v>
          </cell>
          <cell r="B15607" t="str">
            <v>Yotta 20vxl 51cm silver</v>
          </cell>
        </row>
        <row r="15608">
          <cell r="A15608" t="str">
            <v>YMC3605101</v>
          </cell>
          <cell r="B15608" t="str">
            <v>Yotta 20vxl 51cm silver</v>
          </cell>
        </row>
        <row r="15609">
          <cell r="A15609" t="str">
            <v>YMC3605501</v>
          </cell>
          <cell r="B15609" t="str">
            <v>Yotta 20vxl 55cm silver</v>
          </cell>
        </row>
        <row r="15610">
          <cell r="A15610" t="str">
            <v>YMC3605501</v>
          </cell>
          <cell r="B15610" t="str">
            <v>Yotta 20vxl 55cm silver</v>
          </cell>
        </row>
        <row r="15611">
          <cell r="A15611" t="str">
            <v>YMC3605501</v>
          </cell>
          <cell r="B15611" t="str">
            <v>Yotta 20vxl 55cm silver</v>
          </cell>
        </row>
        <row r="15612">
          <cell r="A15612" t="str">
            <v>YMC3605901</v>
          </cell>
          <cell r="B15612" t="str">
            <v>Yotta 20vxl 59cm silver</v>
          </cell>
        </row>
        <row r="15613">
          <cell r="A15613" t="str">
            <v>YMC3605901</v>
          </cell>
          <cell r="B15613" t="str">
            <v>Yotta 20vxl 59cm silver</v>
          </cell>
        </row>
        <row r="15614">
          <cell r="A15614" t="str">
            <v>YMC3605901</v>
          </cell>
          <cell r="B15614" t="str">
            <v>Yotta 20vxl 59cm silver</v>
          </cell>
        </row>
        <row r="15615">
          <cell r="A15615" t="str">
            <v>YMC3485101</v>
          </cell>
          <cell r="B15615" t="str">
            <v>Zetta 18vxl 51cm svart</v>
          </cell>
        </row>
        <row r="15616">
          <cell r="A15616" t="str">
            <v>YMC3485101</v>
          </cell>
          <cell r="B15616" t="str">
            <v>Zetta 18vxl 51cm svart</v>
          </cell>
        </row>
        <row r="15617">
          <cell r="A15617" t="str">
            <v>YMC3485101</v>
          </cell>
          <cell r="B15617" t="str">
            <v>Zetta 18vxl 51cm svart</v>
          </cell>
        </row>
        <row r="15618">
          <cell r="A15618" t="str">
            <v>YMC3485501</v>
          </cell>
          <cell r="B15618" t="str">
            <v>Zetta 18vxl 55cm svart</v>
          </cell>
        </row>
        <row r="15619">
          <cell r="A15619" t="str">
            <v>YMC3485501</v>
          </cell>
          <cell r="B15619" t="str">
            <v>Zetta 18vxl 55cm svart</v>
          </cell>
        </row>
        <row r="15620">
          <cell r="A15620" t="str">
            <v>YMC3485501</v>
          </cell>
          <cell r="B15620" t="str">
            <v>Zetta 18vxl 55cm svart</v>
          </cell>
        </row>
        <row r="15621">
          <cell r="A15621" t="str">
            <v>YMC3485901</v>
          </cell>
          <cell r="B15621" t="str">
            <v>Zetta 18vxl 59cm svart</v>
          </cell>
        </row>
        <row r="15622">
          <cell r="A15622" t="str">
            <v>YMC3485901</v>
          </cell>
          <cell r="B15622" t="str">
            <v>Zetta 18vxl 59cm svart</v>
          </cell>
        </row>
        <row r="15623">
          <cell r="A15623" t="str">
            <v>YMC3485901</v>
          </cell>
          <cell r="B15623" t="str">
            <v>Zetta 18vxl 59cm svart</v>
          </cell>
        </row>
        <row r="15624">
          <cell r="A15624" t="str">
            <v>YMC3585101</v>
          </cell>
          <cell r="B15624" t="str">
            <v>Centi 18vxl 51cm vit</v>
          </cell>
        </row>
        <row r="15625">
          <cell r="A15625" t="str">
            <v>YMC3585101</v>
          </cell>
          <cell r="B15625" t="str">
            <v>Centi 18vxl 51cm vit</v>
          </cell>
        </row>
        <row r="15626">
          <cell r="A15626" t="str">
            <v>YMC3585101</v>
          </cell>
          <cell r="B15626" t="str">
            <v>Centi 18vxl 51cm vit</v>
          </cell>
        </row>
        <row r="15627">
          <cell r="A15627" t="str">
            <v>YMC3585501</v>
          </cell>
          <cell r="B15627" t="str">
            <v>Centi 18vxl 55cm vit</v>
          </cell>
        </row>
        <row r="15628">
          <cell r="A15628" t="str">
            <v>YMC3585501</v>
          </cell>
          <cell r="B15628" t="str">
            <v>Centi 18vxl 55cm vit</v>
          </cell>
        </row>
        <row r="15629">
          <cell r="A15629" t="str">
            <v>YMC3585501</v>
          </cell>
          <cell r="B15629" t="str">
            <v>Centi 18vxl 55cm vit</v>
          </cell>
        </row>
        <row r="15630">
          <cell r="A15630" t="str">
            <v>YMC3405501</v>
          </cell>
          <cell r="B15630" t="str">
            <v>Hamra 30vxl 55cm svart</v>
          </cell>
        </row>
        <row r="15631">
          <cell r="A15631" t="str">
            <v>YMC3405501</v>
          </cell>
          <cell r="B15631" t="str">
            <v>Hamra 30vxl 55cm svart</v>
          </cell>
        </row>
        <row r="15632">
          <cell r="A15632" t="str">
            <v>YMC3405501</v>
          </cell>
          <cell r="B15632" t="str">
            <v>Hamra 30vxl 55cm svart</v>
          </cell>
        </row>
        <row r="15633">
          <cell r="A15633" t="str">
            <v>YMC3405901</v>
          </cell>
          <cell r="B15633" t="str">
            <v>Hamra 30vxl 59cm svart</v>
          </cell>
        </row>
        <row r="15634">
          <cell r="A15634" t="str">
            <v>YMC3405901</v>
          </cell>
          <cell r="B15634" t="str">
            <v>Hamra 30vxl 59cm svart</v>
          </cell>
        </row>
        <row r="15635">
          <cell r="A15635" t="str">
            <v>YMC3405901</v>
          </cell>
          <cell r="B15635" t="str">
            <v>Hamra 30vxl 59cm svart</v>
          </cell>
        </row>
        <row r="15636">
          <cell r="A15636" t="str">
            <v>YMC3475101</v>
          </cell>
          <cell r="B15636" t="str">
            <v>Helag 27vxl 51cm orange</v>
          </cell>
        </row>
        <row r="15637">
          <cell r="A15637" t="str">
            <v>YMC3475101</v>
          </cell>
          <cell r="B15637" t="str">
            <v>Helag 27vxl 51cm orange</v>
          </cell>
        </row>
        <row r="15638">
          <cell r="A15638" t="str">
            <v>YMC3475101</v>
          </cell>
          <cell r="B15638" t="str">
            <v>Helag 27vxl 51cm orange</v>
          </cell>
        </row>
        <row r="15639">
          <cell r="A15639" t="str">
            <v>YMC3475102</v>
          </cell>
          <cell r="B15639" t="str">
            <v>Helag 27vxl 51cm svart</v>
          </cell>
        </row>
        <row r="15640">
          <cell r="A15640" t="str">
            <v>YMC3475102</v>
          </cell>
          <cell r="B15640" t="str">
            <v>Helag 27vxl 51cm svart</v>
          </cell>
        </row>
        <row r="15641">
          <cell r="A15641" t="str">
            <v>YMC3475102</v>
          </cell>
          <cell r="B15641" t="str">
            <v>Helag 27vxl 51cm svart</v>
          </cell>
        </row>
        <row r="15642">
          <cell r="A15642" t="str">
            <v>YMC3475501</v>
          </cell>
          <cell r="B15642" t="str">
            <v>Helag 27vxl 55cm orange</v>
          </cell>
        </row>
        <row r="15643">
          <cell r="A15643" t="str">
            <v>YMC3475501</v>
          </cell>
          <cell r="B15643" t="str">
            <v>Helag 27vxl 55cm orange</v>
          </cell>
        </row>
        <row r="15644">
          <cell r="A15644" t="str">
            <v>YMC3475501</v>
          </cell>
          <cell r="B15644" t="str">
            <v>Helag 27vxl 55cm orange</v>
          </cell>
        </row>
        <row r="15645">
          <cell r="A15645" t="str">
            <v>YMC3475502</v>
          </cell>
          <cell r="B15645" t="str">
            <v>Helag 27vxl 55cm svart</v>
          </cell>
        </row>
        <row r="15646">
          <cell r="A15646" t="str">
            <v>YMC3475502</v>
          </cell>
          <cell r="B15646" t="str">
            <v>Helag 27vxl 55cm svart</v>
          </cell>
        </row>
        <row r="15647">
          <cell r="A15647" t="str">
            <v>YMC3475502</v>
          </cell>
          <cell r="B15647" t="str">
            <v>Helag 27vxl 55cm svart</v>
          </cell>
        </row>
        <row r="15648">
          <cell r="A15648" t="str">
            <v>YMC3475901</v>
          </cell>
          <cell r="B15648" t="str">
            <v>Helag 27vxl 59cm orange</v>
          </cell>
        </row>
        <row r="15649">
          <cell r="A15649" t="str">
            <v>YMC3475901</v>
          </cell>
          <cell r="B15649" t="str">
            <v>Helag 27vxl 59cm orange</v>
          </cell>
        </row>
        <row r="15650">
          <cell r="A15650" t="str">
            <v>YMC3475901</v>
          </cell>
          <cell r="B15650" t="str">
            <v>Helag 27vxl 59cm orange</v>
          </cell>
        </row>
        <row r="15651">
          <cell r="A15651" t="str">
            <v>YMC3475902</v>
          </cell>
          <cell r="B15651" t="str">
            <v>Helag 27vxl 59cm svart</v>
          </cell>
        </row>
        <row r="15652">
          <cell r="A15652" t="str">
            <v>YMC3475902</v>
          </cell>
          <cell r="B15652" t="str">
            <v>Helag 27vxl 59cm svart</v>
          </cell>
        </row>
        <row r="15653">
          <cell r="A15653" t="str">
            <v>YMC3475902</v>
          </cell>
          <cell r="B15653" t="str">
            <v>Helag 27vxl 59cm svart</v>
          </cell>
        </row>
        <row r="15654">
          <cell r="A15654" t="str">
            <v>YMC3574701</v>
          </cell>
          <cell r="B15654" t="str">
            <v>Anaris 27vxl 47cm svart</v>
          </cell>
        </row>
        <row r="15655">
          <cell r="A15655" t="str">
            <v>YMC3574701</v>
          </cell>
          <cell r="B15655" t="str">
            <v>Anaris 27vxl 47cm svart</v>
          </cell>
        </row>
        <row r="15656">
          <cell r="A15656" t="str">
            <v>YMC3574701</v>
          </cell>
          <cell r="B15656" t="str">
            <v>Anaris 27vxl 47cm svart</v>
          </cell>
        </row>
        <row r="15657">
          <cell r="A15657" t="str">
            <v>YMC3575101</v>
          </cell>
          <cell r="B15657" t="str">
            <v>Anaris 27vxl 51cm svart</v>
          </cell>
        </row>
        <row r="15658">
          <cell r="A15658" t="str">
            <v>YMC3575101</v>
          </cell>
          <cell r="B15658" t="str">
            <v>Anaris 27vxl 51cm svart</v>
          </cell>
        </row>
        <row r="15659">
          <cell r="A15659" t="str">
            <v>YMC3575101</v>
          </cell>
          <cell r="B15659" t="str">
            <v>Anaris 27vxl 51cm svart</v>
          </cell>
        </row>
        <row r="15660">
          <cell r="A15660" t="str">
            <v>YMC3575102</v>
          </cell>
          <cell r="B15660" t="str">
            <v>Anaris 27vxl 51cm vit</v>
          </cell>
        </row>
        <row r="15661">
          <cell r="A15661" t="str">
            <v>YMC3575102</v>
          </cell>
          <cell r="B15661" t="str">
            <v>Anaris 27vxl 51cm vit</v>
          </cell>
        </row>
        <row r="15662">
          <cell r="A15662" t="str">
            <v>YMC3575102</v>
          </cell>
          <cell r="B15662" t="str">
            <v>Anaris 27vxl 51cm vit</v>
          </cell>
        </row>
        <row r="15663">
          <cell r="A15663" t="str">
            <v>YMC3575501</v>
          </cell>
          <cell r="B15663" t="str">
            <v>Anaris 27vxl 55cm svart</v>
          </cell>
        </row>
        <row r="15664">
          <cell r="A15664" t="str">
            <v>YMC3575501</v>
          </cell>
          <cell r="B15664" t="str">
            <v>Anaris 27vxl 55cm svart</v>
          </cell>
        </row>
        <row r="15665">
          <cell r="A15665" t="str">
            <v>YMC3575501</v>
          </cell>
          <cell r="B15665" t="str">
            <v>Anaris 27vxl 55cm svart</v>
          </cell>
        </row>
        <row r="15666">
          <cell r="A15666" t="str">
            <v>YMC3645101</v>
          </cell>
          <cell r="B15666" t="str">
            <v>Starren 24vxl 51cm ljusgrå</v>
          </cell>
        </row>
        <row r="15667">
          <cell r="A15667" t="str">
            <v>YMC3645101</v>
          </cell>
          <cell r="B15667" t="str">
            <v>Starren 24vxl 51cm ljusgrå</v>
          </cell>
        </row>
        <row r="15668">
          <cell r="A15668" t="str">
            <v>YMC3645101</v>
          </cell>
          <cell r="B15668" t="str">
            <v>Starren 24vxl 51cm ljusgrå</v>
          </cell>
        </row>
        <row r="15669">
          <cell r="A15669" t="str">
            <v>YMC3645102</v>
          </cell>
          <cell r="B15669" t="str">
            <v>Starren+ 24vxl 51cm svart</v>
          </cell>
        </row>
        <row r="15670">
          <cell r="A15670" t="str">
            <v>YMC3645102</v>
          </cell>
          <cell r="B15670" t="str">
            <v>Starren+ 24vxl 51cm svart</v>
          </cell>
        </row>
        <row r="15671">
          <cell r="A15671" t="str">
            <v>YMC3645102</v>
          </cell>
          <cell r="B15671" t="str">
            <v>Starren+ 24vxl 51cm svart</v>
          </cell>
        </row>
        <row r="15672">
          <cell r="A15672" t="str">
            <v>YMC3645501</v>
          </cell>
          <cell r="B15672" t="str">
            <v>Starren 24vxl 55cm ljusgrå</v>
          </cell>
        </row>
        <row r="15673">
          <cell r="A15673" t="str">
            <v>YMC3645501</v>
          </cell>
          <cell r="B15673" t="str">
            <v>Starren 24vxl 55cm ljusgrå</v>
          </cell>
        </row>
        <row r="15674">
          <cell r="A15674" t="str">
            <v>YMC3645501</v>
          </cell>
          <cell r="B15674" t="str">
            <v>Starren 24vxl 55cm ljusgrå</v>
          </cell>
        </row>
        <row r="15675">
          <cell r="A15675" t="str">
            <v>YMC3645502</v>
          </cell>
          <cell r="B15675" t="str">
            <v>Starren+ 24vxl 55cm svart</v>
          </cell>
        </row>
        <row r="15676">
          <cell r="A15676" t="str">
            <v>YMC3645502</v>
          </cell>
          <cell r="B15676" t="str">
            <v>Starren+ 24vxl 55cm svart</v>
          </cell>
        </row>
        <row r="15677">
          <cell r="A15677" t="str">
            <v>YMC3645502</v>
          </cell>
          <cell r="B15677" t="str">
            <v>Starren+ 24vxl 55cm svart</v>
          </cell>
        </row>
        <row r="15678">
          <cell r="A15678" t="str">
            <v>YMC3645901</v>
          </cell>
          <cell r="B15678" t="str">
            <v>Starren 24vxl 59cm ljusgrå</v>
          </cell>
        </row>
        <row r="15679">
          <cell r="A15679" t="str">
            <v>YMC3645901</v>
          </cell>
          <cell r="B15679" t="str">
            <v>Starren 24vxl 59cm ljusgrå</v>
          </cell>
        </row>
        <row r="15680">
          <cell r="A15680" t="str">
            <v>YMC3645901</v>
          </cell>
          <cell r="B15680" t="str">
            <v>Starren 24vxl 59cm ljusgrå</v>
          </cell>
        </row>
        <row r="15681">
          <cell r="A15681" t="str">
            <v>YMC3645902</v>
          </cell>
          <cell r="B15681" t="str">
            <v>Starren+ 24vxl 59cm svart</v>
          </cell>
        </row>
        <row r="15682">
          <cell r="A15682" t="str">
            <v>YMC3645902</v>
          </cell>
          <cell r="B15682" t="str">
            <v>Starren+ 24vxl 59cm svart</v>
          </cell>
        </row>
        <row r="15683">
          <cell r="A15683" t="str">
            <v>YMC3645902</v>
          </cell>
          <cell r="B15683" t="str">
            <v>Starren+ 24vxl 59cm svart</v>
          </cell>
        </row>
        <row r="15684">
          <cell r="A15684" t="str">
            <v>YMC3744701</v>
          </cell>
          <cell r="B15684" t="str">
            <v>Åkulla 24vxl 47cm lila</v>
          </cell>
        </row>
        <row r="15685">
          <cell r="A15685" t="str">
            <v>YMC3744701</v>
          </cell>
          <cell r="B15685" t="str">
            <v>Åkulla 24vxl 47cm lila</v>
          </cell>
        </row>
        <row r="15686">
          <cell r="A15686" t="str">
            <v>YMC3744701</v>
          </cell>
          <cell r="B15686" t="str">
            <v>Åkulla 24vxl 47cm lila</v>
          </cell>
        </row>
        <row r="15687">
          <cell r="A15687" t="str">
            <v>YMC3744702</v>
          </cell>
          <cell r="B15687" t="str">
            <v>Åkulla+ 24vxl 47cm vit</v>
          </cell>
        </row>
        <row r="15688">
          <cell r="A15688" t="str">
            <v>YMC3744702</v>
          </cell>
          <cell r="B15688" t="str">
            <v>Åkulla+ 24vxl 47cm vit</v>
          </cell>
        </row>
        <row r="15689">
          <cell r="A15689" t="str">
            <v>YMC3744702</v>
          </cell>
          <cell r="B15689" t="str">
            <v>Åkulla+ 24vxl 47cm vit</v>
          </cell>
        </row>
        <row r="15690">
          <cell r="A15690" t="str">
            <v>YMC3745101</v>
          </cell>
          <cell r="B15690" t="str">
            <v>Åkulla 24vxl 51cm lila</v>
          </cell>
        </row>
        <row r="15691">
          <cell r="A15691" t="str">
            <v>YMC3745101</v>
          </cell>
          <cell r="B15691" t="str">
            <v>Åkulla 24vxl 51cm lila</v>
          </cell>
        </row>
        <row r="15692">
          <cell r="A15692" t="str">
            <v>YMC3745101</v>
          </cell>
          <cell r="B15692" t="str">
            <v>Åkulla 24vxl 51cm lila</v>
          </cell>
        </row>
        <row r="15693">
          <cell r="A15693" t="str">
            <v>YMC3745102</v>
          </cell>
          <cell r="B15693" t="str">
            <v>Åkulla+ 24vxl 51cm vit</v>
          </cell>
        </row>
        <row r="15694">
          <cell r="A15694" t="str">
            <v>YMC3745102</v>
          </cell>
          <cell r="B15694" t="str">
            <v>Åkulla+ 24vxl 51cm vit</v>
          </cell>
        </row>
        <row r="15695">
          <cell r="A15695" t="str">
            <v>YMC3745102</v>
          </cell>
          <cell r="B15695" t="str">
            <v>Åkulla+ 24vxl 51cm vit</v>
          </cell>
        </row>
        <row r="15696">
          <cell r="A15696" t="str">
            <v>YMC3745501</v>
          </cell>
          <cell r="B15696" t="str">
            <v>Åkulla 24vxl 55cm lila</v>
          </cell>
        </row>
        <row r="15697">
          <cell r="A15697" t="str">
            <v>YMC3745501</v>
          </cell>
          <cell r="B15697" t="str">
            <v>Åkulla 24vxl 55cm lila</v>
          </cell>
        </row>
        <row r="15698">
          <cell r="A15698" t="str">
            <v>YMC3745501</v>
          </cell>
          <cell r="B15698" t="str">
            <v>Åkulla 24vxl 55cm lila</v>
          </cell>
        </row>
        <row r="15699">
          <cell r="A15699" t="str">
            <v>YMC3745502</v>
          </cell>
          <cell r="B15699" t="str">
            <v>Åkulla+ 24vxl 55cm vit</v>
          </cell>
        </row>
        <row r="15700">
          <cell r="A15700" t="str">
            <v>YMC3745502</v>
          </cell>
          <cell r="B15700" t="str">
            <v>Åkulla+ 24vxl 55cm vit</v>
          </cell>
        </row>
        <row r="15701">
          <cell r="A15701" t="str">
            <v>YMC3745502</v>
          </cell>
          <cell r="B15701" t="str">
            <v>Åkulla+ 24vxl 55cm vit</v>
          </cell>
        </row>
        <row r="15702">
          <cell r="A15702" t="str">
            <v>YMC3845101</v>
          </cell>
          <cell r="B15702" t="str">
            <v>Ängsö 24vxl 51cm mörkgrå</v>
          </cell>
        </row>
        <row r="15703">
          <cell r="A15703" t="str">
            <v>YMC3845101</v>
          </cell>
          <cell r="B15703" t="str">
            <v>Ängsö 24vxl 51cm mörkgrå</v>
          </cell>
        </row>
        <row r="15704">
          <cell r="A15704" t="str">
            <v>YMC3845101</v>
          </cell>
          <cell r="B15704" t="str">
            <v>Ängsö 24vxl 51cm mörkgrå</v>
          </cell>
        </row>
        <row r="15705">
          <cell r="A15705" t="str">
            <v>YMC3845501</v>
          </cell>
          <cell r="B15705" t="str">
            <v>Ängsö 24vxl 55cm mörkgrå</v>
          </cell>
        </row>
        <row r="15706">
          <cell r="A15706" t="str">
            <v>YMC3845501</v>
          </cell>
          <cell r="B15706" t="str">
            <v>Ängsö 24vxl 55cm mörkgrå</v>
          </cell>
        </row>
        <row r="15707">
          <cell r="A15707" t="str">
            <v>YMC3845501</v>
          </cell>
          <cell r="B15707" t="str">
            <v>Ängsö 24vxl 55cm mörkgrå</v>
          </cell>
        </row>
        <row r="15708">
          <cell r="A15708" t="str">
            <v>YMC3845901</v>
          </cell>
          <cell r="B15708" t="str">
            <v>Ängsö 24vxl 59cm mörkgrå</v>
          </cell>
        </row>
        <row r="15709">
          <cell r="A15709" t="str">
            <v>YMC3845901</v>
          </cell>
          <cell r="B15709" t="str">
            <v>Ängsö 24vxl 59cm mörkgrå</v>
          </cell>
        </row>
        <row r="15710">
          <cell r="A15710" t="str">
            <v>YMC3845901</v>
          </cell>
          <cell r="B15710" t="str">
            <v>Ängsö 24vxl 59cm mörkgrå</v>
          </cell>
        </row>
        <row r="15711">
          <cell r="A15711" t="str">
            <v>YMC3944701</v>
          </cell>
          <cell r="B15711" t="str">
            <v>Torne 24vxl 47cm svart</v>
          </cell>
        </row>
        <row r="15712">
          <cell r="A15712" t="str">
            <v>YMC3944701</v>
          </cell>
          <cell r="B15712" t="str">
            <v>Torne 24vxl 47cm svart</v>
          </cell>
        </row>
        <row r="15713">
          <cell r="A15713" t="str">
            <v>YMC3944701</v>
          </cell>
          <cell r="B15713" t="str">
            <v>Torne 24vxl 47cm svart</v>
          </cell>
        </row>
        <row r="15714">
          <cell r="A15714" t="str">
            <v>YMC3945101</v>
          </cell>
          <cell r="B15714" t="str">
            <v>Torne 24vxl 51cm svart</v>
          </cell>
        </row>
        <row r="15715">
          <cell r="A15715" t="str">
            <v>YMC3945101</v>
          </cell>
          <cell r="B15715" t="str">
            <v>Torne 24vxl 51cm svart</v>
          </cell>
        </row>
        <row r="15716">
          <cell r="A15716" t="str">
            <v>YMC3945101</v>
          </cell>
          <cell r="B15716" t="str">
            <v>Torne 24vxl 51cm svart</v>
          </cell>
        </row>
        <row r="15717">
          <cell r="A15717" t="str">
            <v>YMC3045101</v>
          </cell>
          <cell r="B15717" t="str">
            <v>Atto 24vxl 51cm silver</v>
          </cell>
        </row>
        <row r="15718">
          <cell r="A15718" t="str">
            <v>YMC3045101</v>
          </cell>
          <cell r="B15718" t="str">
            <v>Atto 24vxl 51cm silver</v>
          </cell>
        </row>
        <row r="15719">
          <cell r="A15719" t="str">
            <v>YMC3045101</v>
          </cell>
          <cell r="B15719" t="str">
            <v>Atto 24vxl 51cm silver</v>
          </cell>
        </row>
        <row r="15720">
          <cell r="A15720" t="str">
            <v>YMC3045102</v>
          </cell>
          <cell r="B15720" t="str">
            <v>Atto+ 24vxl 51cm svart</v>
          </cell>
        </row>
        <row r="15721">
          <cell r="A15721" t="str">
            <v>YMC3045102</v>
          </cell>
          <cell r="B15721" t="str">
            <v>Atto+ 24vxl 51cm svart</v>
          </cell>
        </row>
        <row r="15722">
          <cell r="A15722" t="str">
            <v>YMC3045102</v>
          </cell>
          <cell r="B15722" t="str">
            <v>Atto+ 24vxl 51cm svart</v>
          </cell>
        </row>
        <row r="15723">
          <cell r="A15723" t="str">
            <v>YMC3045103</v>
          </cell>
          <cell r="B15723" t="str">
            <v>Atto 24vxl 51cm mörkgrå</v>
          </cell>
        </row>
        <row r="15724">
          <cell r="A15724" t="str">
            <v>YMC3045103</v>
          </cell>
          <cell r="B15724" t="str">
            <v>Atto 24vxl 51cm mörkgrå</v>
          </cell>
        </row>
        <row r="15725">
          <cell r="A15725" t="str">
            <v>YMC3045103</v>
          </cell>
          <cell r="B15725" t="str">
            <v>Atto 24vxl 51cm mörkgrå</v>
          </cell>
        </row>
        <row r="15726">
          <cell r="A15726" t="str">
            <v>YMC3045501</v>
          </cell>
          <cell r="B15726" t="str">
            <v>Atto 24vxl 55cm silver</v>
          </cell>
        </row>
        <row r="15727">
          <cell r="A15727" t="str">
            <v>YMC3045501</v>
          </cell>
          <cell r="B15727" t="str">
            <v>Atto 24vxl 55cm silver</v>
          </cell>
        </row>
        <row r="15728">
          <cell r="A15728" t="str">
            <v>YMC3045501</v>
          </cell>
          <cell r="B15728" t="str">
            <v>Atto 24vxl 55cm silver</v>
          </cell>
        </row>
        <row r="15729">
          <cell r="A15729" t="str">
            <v>YMC3045502</v>
          </cell>
          <cell r="B15729" t="str">
            <v>Atto+ 24vxl 55cm svart</v>
          </cell>
        </row>
        <row r="15730">
          <cell r="A15730" t="str">
            <v>YMC3045502</v>
          </cell>
          <cell r="B15730" t="str">
            <v>Atto+ 24vxl 55cm svart</v>
          </cell>
        </row>
        <row r="15731">
          <cell r="A15731" t="str">
            <v>YMC3045502</v>
          </cell>
          <cell r="B15731" t="str">
            <v>Atto+ 24vxl 55cm svart</v>
          </cell>
        </row>
        <row r="15732">
          <cell r="A15732" t="str">
            <v>YMC3045503</v>
          </cell>
          <cell r="B15732" t="str">
            <v>Atto 24vxl 55cm mörkgrå</v>
          </cell>
        </row>
        <row r="15733">
          <cell r="A15733" t="str">
            <v>YMC3045503</v>
          </cell>
          <cell r="B15733" t="str">
            <v>Atto 24vxl 55cm mörkgrå</v>
          </cell>
        </row>
        <row r="15734">
          <cell r="A15734" t="str">
            <v>YMC3045503</v>
          </cell>
          <cell r="B15734" t="str">
            <v>Atto 24vxl 55cm mörkgrå</v>
          </cell>
        </row>
        <row r="15735">
          <cell r="A15735" t="str">
            <v>YMC3045901</v>
          </cell>
          <cell r="B15735" t="str">
            <v>Atto 24vxl 59cm silver</v>
          </cell>
        </row>
        <row r="15736">
          <cell r="A15736" t="str">
            <v>YMC3045901</v>
          </cell>
          <cell r="B15736" t="str">
            <v>Atto 24vxl 59cm silver</v>
          </cell>
        </row>
        <row r="15737">
          <cell r="A15737" t="str">
            <v>YMC3045901</v>
          </cell>
          <cell r="B15737" t="str">
            <v>Atto 24vxl 59cm silver</v>
          </cell>
        </row>
        <row r="15738">
          <cell r="A15738" t="str">
            <v>YMC3045902</v>
          </cell>
          <cell r="B15738" t="str">
            <v>Atto+ 24vxl 59cm svart</v>
          </cell>
        </row>
        <row r="15739">
          <cell r="A15739" t="str">
            <v>YMC3045902</v>
          </cell>
          <cell r="B15739" t="str">
            <v>Atto+ 24vxl 59cm svart</v>
          </cell>
        </row>
        <row r="15740">
          <cell r="A15740" t="str">
            <v>YMC3045902</v>
          </cell>
          <cell r="B15740" t="str">
            <v>Atto+ 24vxl 59cm svart</v>
          </cell>
        </row>
        <row r="15741">
          <cell r="A15741" t="str">
            <v>YMC3045903</v>
          </cell>
          <cell r="B15741" t="str">
            <v>Atto 24vxl 59cm mörkgrå</v>
          </cell>
        </row>
        <row r="15742">
          <cell r="A15742" t="str">
            <v>YMC3045903</v>
          </cell>
          <cell r="B15742" t="str">
            <v>Atto 24vxl 59cm mörkgrå</v>
          </cell>
        </row>
        <row r="15743">
          <cell r="A15743" t="str">
            <v>YMC3045903</v>
          </cell>
          <cell r="B15743" t="str">
            <v>Atto 24vxl 59cm mörkgrå</v>
          </cell>
        </row>
        <row r="15744">
          <cell r="A15744" t="str">
            <v>YMC3144701</v>
          </cell>
          <cell r="B15744" t="str">
            <v>Femto 24vxl 47cm vit</v>
          </cell>
        </row>
        <row r="15745">
          <cell r="A15745" t="str">
            <v>YMC3144701</v>
          </cell>
          <cell r="B15745" t="str">
            <v>Femto 24vxl 47cm vit</v>
          </cell>
        </row>
        <row r="15746">
          <cell r="A15746" t="str">
            <v>YMC3144701</v>
          </cell>
          <cell r="B15746" t="str">
            <v>Femto 24vxl 47cm vit</v>
          </cell>
        </row>
        <row r="15747">
          <cell r="A15747" t="str">
            <v>YMC3144702</v>
          </cell>
          <cell r="B15747" t="str">
            <v>Femto+ 24vxl 47cm svart</v>
          </cell>
        </row>
        <row r="15748">
          <cell r="A15748" t="str">
            <v>YMC3144702</v>
          </cell>
          <cell r="B15748" t="str">
            <v>Femto+ 24vxl 47cm svart</v>
          </cell>
        </row>
        <row r="15749">
          <cell r="A15749" t="str">
            <v>YMC3144702</v>
          </cell>
          <cell r="B15749" t="str">
            <v>Femto+ 24vxl 47cm svart</v>
          </cell>
        </row>
        <row r="15750">
          <cell r="A15750" t="str">
            <v>YMC3144703</v>
          </cell>
          <cell r="B15750" t="str">
            <v>Femto 24vxl 47cm ljusblå</v>
          </cell>
        </row>
        <row r="15751">
          <cell r="A15751" t="str">
            <v>YMC3144703</v>
          </cell>
          <cell r="B15751" t="str">
            <v>Femto 24vxl 47cm ljusblå</v>
          </cell>
        </row>
        <row r="15752">
          <cell r="A15752" t="str">
            <v>YMC3144703</v>
          </cell>
          <cell r="B15752" t="str">
            <v>Femto 24vxl 47cm ljusblå</v>
          </cell>
        </row>
        <row r="15753">
          <cell r="A15753" t="str">
            <v>YMC3145101</v>
          </cell>
          <cell r="B15753" t="str">
            <v>Femto 24vxl 51cm vit</v>
          </cell>
        </row>
        <row r="15754">
          <cell r="A15754" t="str">
            <v>YMC3145101</v>
          </cell>
          <cell r="B15754" t="str">
            <v>Femto 24vxl 51cm vit</v>
          </cell>
        </row>
        <row r="15755">
          <cell r="A15755" t="str">
            <v>YMC3145101</v>
          </cell>
          <cell r="B15755" t="str">
            <v>Femto 24vxl 51cm vit</v>
          </cell>
        </row>
        <row r="15756">
          <cell r="A15756" t="str">
            <v>YMC3145102</v>
          </cell>
          <cell r="B15756" t="str">
            <v>Femto+ 24vxl 51cm svart</v>
          </cell>
        </row>
        <row r="15757">
          <cell r="A15757" t="str">
            <v>YMC3145102</v>
          </cell>
          <cell r="B15757" t="str">
            <v>Femto+ 24vxl 51cm svart</v>
          </cell>
        </row>
        <row r="15758">
          <cell r="A15758" t="str">
            <v>YMC3145102</v>
          </cell>
          <cell r="B15758" t="str">
            <v>Femto+ 24vxl 51cm svart</v>
          </cell>
        </row>
        <row r="15759">
          <cell r="A15759" t="str">
            <v>YMC3145103</v>
          </cell>
          <cell r="B15759" t="str">
            <v>Femto 24vxl 51cm ljusblå</v>
          </cell>
        </row>
        <row r="15760">
          <cell r="A15760" t="str">
            <v>YMC3145103</v>
          </cell>
          <cell r="B15760" t="str">
            <v>Femto 24vxl 51cm ljusblå</v>
          </cell>
        </row>
        <row r="15761">
          <cell r="A15761" t="str">
            <v>YMC3145103</v>
          </cell>
          <cell r="B15761" t="str">
            <v>Femto 24vxl 51cm ljusblå</v>
          </cell>
        </row>
        <row r="15762">
          <cell r="A15762" t="str">
            <v>YMC3145501</v>
          </cell>
          <cell r="B15762" t="str">
            <v>Femto 24vxl 55cm vit</v>
          </cell>
        </row>
        <row r="15763">
          <cell r="A15763" t="str">
            <v>YMC3145501</v>
          </cell>
          <cell r="B15763" t="str">
            <v>Femto 24vxl 55cm vit</v>
          </cell>
        </row>
        <row r="15764">
          <cell r="A15764" t="str">
            <v>YMC3145501</v>
          </cell>
          <cell r="B15764" t="str">
            <v>Femto 24vxl 55cm vit</v>
          </cell>
        </row>
        <row r="15765">
          <cell r="A15765" t="str">
            <v>YMC3145502</v>
          </cell>
          <cell r="B15765" t="str">
            <v>Femto+ 24vxl 55cm svart</v>
          </cell>
        </row>
        <row r="15766">
          <cell r="A15766" t="str">
            <v>YMC3145502</v>
          </cell>
          <cell r="B15766" t="str">
            <v>Femto+ 24vxl 55cm svart</v>
          </cell>
        </row>
        <row r="15767">
          <cell r="A15767" t="str">
            <v>YMC3145502</v>
          </cell>
          <cell r="B15767" t="str">
            <v>Femto+ 24vxl 55cm svart</v>
          </cell>
        </row>
        <row r="15768">
          <cell r="A15768" t="str">
            <v>YMC3145503</v>
          </cell>
          <cell r="B15768" t="str">
            <v>Femto 24vxl 55cm ljusblå</v>
          </cell>
        </row>
        <row r="15769">
          <cell r="A15769" t="str">
            <v>YMC3145503</v>
          </cell>
          <cell r="B15769" t="str">
            <v>Femto 24vxl 55cm ljusblå</v>
          </cell>
        </row>
        <row r="15770">
          <cell r="A15770" t="str">
            <v>YMC3145503</v>
          </cell>
          <cell r="B15770" t="str">
            <v>Femto 24vxl 55cm ljusblå</v>
          </cell>
        </row>
        <row r="15771">
          <cell r="A15771" t="str">
            <v>YMC3245101</v>
          </cell>
          <cell r="B15771" t="str">
            <v>Yokto 24vxl 51cm svart</v>
          </cell>
        </row>
        <row r="15772">
          <cell r="A15772" t="str">
            <v>YMC3245101</v>
          </cell>
          <cell r="B15772" t="str">
            <v>Yokto 24vxl 51cm svart</v>
          </cell>
        </row>
        <row r="15773">
          <cell r="A15773" t="str">
            <v>YMC3245101</v>
          </cell>
          <cell r="B15773" t="str">
            <v>Yokto 24vxl 51cm svart</v>
          </cell>
        </row>
        <row r="15774">
          <cell r="A15774" t="str">
            <v>YMC3245501</v>
          </cell>
          <cell r="B15774" t="str">
            <v>Yokto 24vxl 55cm svart</v>
          </cell>
        </row>
        <row r="15775">
          <cell r="A15775" t="str">
            <v>YMC3245501</v>
          </cell>
          <cell r="B15775" t="str">
            <v>Yokto 24vxl 55cm svart</v>
          </cell>
        </row>
        <row r="15776">
          <cell r="A15776" t="str">
            <v>YMC3245501</v>
          </cell>
          <cell r="B15776" t="str">
            <v>Yokto 24vxl 55cm svart</v>
          </cell>
        </row>
        <row r="15777">
          <cell r="A15777" t="str">
            <v>YMC3245901</v>
          </cell>
          <cell r="B15777" t="str">
            <v>Yokto 24vxl 59cm svart</v>
          </cell>
        </row>
        <row r="15778">
          <cell r="A15778" t="str">
            <v>YMC3245901</v>
          </cell>
          <cell r="B15778" t="str">
            <v>Yokto 24vxl 59cm svart</v>
          </cell>
        </row>
        <row r="15779">
          <cell r="A15779" t="str">
            <v>YMC3245901</v>
          </cell>
          <cell r="B15779" t="str">
            <v>Yokto 24vxl 59cm svart</v>
          </cell>
        </row>
        <row r="15780">
          <cell r="A15780" t="str">
            <v>YMC3344701</v>
          </cell>
          <cell r="B15780" t="str">
            <v>Milli 24vxl 47cm mörkgrå</v>
          </cell>
        </row>
        <row r="15781">
          <cell r="A15781" t="str">
            <v>YMC3344701</v>
          </cell>
          <cell r="B15781" t="str">
            <v>Milli 24vxl 47cm mörkgrå</v>
          </cell>
        </row>
        <row r="15782">
          <cell r="A15782" t="str">
            <v>YMC3344701</v>
          </cell>
          <cell r="B15782" t="str">
            <v>Milli 24vxl 47cm mörkgrå</v>
          </cell>
        </row>
        <row r="15783">
          <cell r="A15783" t="str">
            <v>YMC3345101</v>
          </cell>
          <cell r="B15783" t="str">
            <v>Milli 24vxl 51cm mörkgrå</v>
          </cell>
        </row>
        <row r="15784">
          <cell r="A15784" t="str">
            <v>YMC3345101</v>
          </cell>
          <cell r="B15784" t="str">
            <v>Milli 24vxl 51cm mörkgrå</v>
          </cell>
        </row>
        <row r="15785">
          <cell r="A15785" t="str">
            <v>YMC3345101</v>
          </cell>
          <cell r="B15785" t="str">
            <v>Milli 24vxl 51cm mörkgrå</v>
          </cell>
        </row>
        <row r="15786">
          <cell r="A15786" t="str">
            <v>YMC3345501</v>
          </cell>
          <cell r="B15786" t="str">
            <v>Milli 24vxl 55cm mörkgrå</v>
          </cell>
        </row>
        <row r="15787">
          <cell r="A15787" t="str">
            <v>YMC3345501</v>
          </cell>
          <cell r="B15787" t="str">
            <v>Milli 24vxl 55cm mörkgrå</v>
          </cell>
        </row>
        <row r="15788">
          <cell r="A15788" t="str">
            <v>YMC3345501</v>
          </cell>
          <cell r="B15788" t="str">
            <v>Milli 24vxl 55cm mörkgrå</v>
          </cell>
        </row>
        <row r="15789">
          <cell r="A15789" t="str">
            <v>YMC7045101</v>
          </cell>
          <cell r="B15789" t="str">
            <v>Kebne 24vxl 51cm svart</v>
          </cell>
        </row>
        <row r="15790">
          <cell r="A15790" t="str">
            <v>YMC7045101</v>
          </cell>
          <cell r="B15790" t="str">
            <v>Kebne 24vxl 51cm svart</v>
          </cell>
        </row>
        <row r="15791">
          <cell r="A15791" t="str">
            <v>YMC7045101</v>
          </cell>
          <cell r="B15791" t="str">
            <v>Kebne 24vxl 51cm svart</v>
          </cell>
        </row>
        <row r="15792">
          <cell r="A15792" t="str">
            <v>YMC7045102</v>
          </cell>
          <cell r="B15792" t="str">
            <v>Kebne 24vxl 51cm mörkgrå</v>
          </cell>
        </row>
        <row r="15793">
          <cell r="A15793" t="str">
            <v>YMC7045102</v>
          </cell>
          <cell r="B15793" t="str">
            <v>Kebne 24vxl 51cm mörkgrå</v>
          </cell>
        </row>
        <row r="15794">
          <cell r="A15794" t="str">
            <v>YMC7045102</v>
          </cell>
          <cell r="B15794" t="str">
            <v>Kebne 24vxl 51cm mörkgrå</v>
          </cell>
        </row>
        <row r="15795">
          <cell r="A15795" t="str">
            <v>YMC7045501</v>
          </cell>
          <cell r="B15795" t="str">
            <v>Kebne 24vxl 55cm svart</v>
          </cell>
        </row>
        <row r="15796">
          <cell r="A15796" t="str">
            <v>YMC7045501</v>
          </cell>
          <cell r="B15796" t="str">
            <v>Kebne 24vxl 55cm svart</v>
          </cell>
        </row>
        <row r="15797">
          <cell r="A15797" t="str">
            <v>YMC7045501</v>
          </cell>
          <cell r="B15797" t="str">
            <v>Kebne 24vxl 55cm svart</v>
          </cell>
        </row>
        <row r="15798">
          <cell r="A15798" t="str">
            <v>YMC7045502</v>
          </cell>
          <cell r="B15798" t="str">
            <v>Kebne 24vxl 55cm mörkgrå</v>
          </cell>
        </row>
        <row r="15799">
          <cell r="A15799" t="str">
            <v>YMC7045502</v>
          </cell>
          <cell r="B15799" t="str">
            <v>Kebne 24vxl 55cm mörkgrå</v>
          </cell>
        </row>
        <row r="15800">
          <cell r="A15800" t="str">
            <v>YMC7045502</v>
          </cell>
          <cell r="B15800" t="str">
            <v>Kebne 24vxl 55cm mörkgrå</v>
          </cell>
        </row>
        <row r="15801">
          <cell r="A15801" t="str">
            <v>YMC7045901</v>
          </cell>
          <cell r="B15801" t="str">
            <v>Kebne 24vxl 59cm svart</v>
          </cell>
        </row>
        <row r="15802">
          <cell r="A15802" t="str">
            <v>YMC7045901</v>
          </cell>
          <cell r="B15802" t="str">
            <v>Kebne 24vxl 59cm svart</v>
          </cell>
        </row>
        <row r="15803">
          <cell r="A15803" t="str">
            <v>YMC7045901</v>
          </cell>
          <cell r="B15803" t="str">
            <v>Kebne 24vxl 59cm svart</v>
          </cell>
        </row>
        <row r="15804">
          <cell r="A15804" t="str">
            <v>YMC7045902</v>
          </cell>
          <cell r="B15804" t="str">
            <v>Kebne 24vxl 59cm mörkgrå</v>
          </cell>
        </row>
        <row r="15805">
          <cell r="A15805" t="str">
            <v>YMC7045902</v>
          </cell>
          <cell r="B15805" t="str">
            <v>Kebne 24vxl 59cm mörkgrå</v>
          </cell>
        </row>
        <row r="15806">
          <cell r="A15806" t="str">
            <v>YMC7045902</v>
          </cell>
          <cell r="B15806" t="str">
            <v>Kebne 24vxl 59cm mörkgrå</v>
          </cell>
        </row>
        <row r="15807">
          <cell r="A15807" t="str">
            <v>YMC7145101</v>
          </cell>
          <cell r="B15807" t="str">
            <v>Holma 24vxl 51cm svart</v>
          </cell>
        </row>
        <row r="15808">
          <cell r="A15808" t="str">
            <v>YMC7145101</v>
          </cell>
          <cell r="B15808" t="str">
            <v>Holma 24vxl 51cm svart</v>
          </cell>
        </row>
        <row r="15809">
          <cell r="A15809" t="str">
            <v>YMC7145101</v>
          </cell>
          <cell r="B15809" t="str">
            <v>Holma 24vxl 51cm svart</v>
          </cell>
        </row>
        <row r="15810">
          <cell r="A15810" t="str">
            <v>YMC7145102</v>
          </cell>
          <cell r="B15810" t="str">
            <v>Holma 24vxl 51cm vit</v>
          </cell>
        </row>
        <row r="15811">
          <cell r="A15811" t="str">
            <v>YMC7145102</v>
          </cell>
          <cell r="B15811" t="str">
            <v>Holma 24vxl 51cm vit</v>
          </cell>
        </row>
        <row r="15812">
          <cell r="A15812" t="str">
            <v>YMC7145102</v>
          </cell>
          <cell r="B15812" t="str">
            <v>Holma 24vxl 51cm vit</v>
          </cell>
        </row>
        <row r="15813">
          <cell r="A15813" t="str">
            <v>YMC7145103</v>
          </cell>
          <cell r="B15813" t="str">
            <v>Holma 24vxl 51cm röd</v>
          </cell>
        </row>
        <row r="15814">
          <cell r="A15814" t="str">
            <v>YMC7145103</v>
          </cell>
          <cell r="B15814" t="str">
            <v>Holma 24vxl 51cm röd</v>
          </cell>
        </row>
        <row r="15815">
          <cell r="A15815" t="str">
            <v>YMC7145103</v>
          </cell>
          <cell r="B15815" t="str">
            <v>Holma 24vxl 51cm röd</v>
          </cell>
        </row>
        <row r="15816">
          <cell r="A15816" t="str">
            <v>YMC7145501</v>
          </cell>
          <cell r="B15816" t="str">
            <v>Holma 24vxl 55cm svart</v>
          </cell>
        </row>
        <row r="15817">
          <cell r="A15817" t="str">
            <v>YMC7145501</v>
          </cell>
          <cell r="B15817" t="str">
            <v>Holma 24vxl 55cm svart</v>
          </cell>
        </row>
        <row r="15818">
          <cell r="A15818" t="str">
            <v>YMC7145501</v>
          </cell>
          <cell r="B15818" t="str">
            <v>Holma 24vxl 55cm svart</v>
          </cell>
        </row>
        <row r="15819">
          <cell r="A15819" t="str">
            <v>YMC7145502</v>
          </cell>
          <cell r="B15819" t="str">
            <v>Holma 24vxl 55cm vit</v>
          </cell>
        </row>
        <row r="15820">
          <cell r="A15820" t="str">
            <v>YMC7145502</v>
          </cell>
          <cell r="B15820" t="str">
            <v>Holma 24vxl 55cm vit</v>
          </cell>
        </row>
        <row r="15821">
          <cell r="A15821" t="str">
            <v>YMC7145502</v>
          </cell>
          <cell r="B15821" t="str">
            <v>Holma 24vxl 55cm vit</v>
          </cell>
        </row>
        <row r="15822">
          <cell r="A15822" t="str">
            <v>YMC7145503</v>
          </cell>
          <cell r="B15822" t="str">
            <v>Holma 24vxl 55cm röd</v>
          </cell>
        </row>
        <row r="15823">
          <cell r="A15823" t="str">
            <v>YMC7145503</v>
          </cell>
          <cell r="B15823" t="str">
            <v>Holma 24vxl 55cm röd</v>
          </cell>
        </row>
        <row r="15824">
          <cell r="A15824" t="str">
            <v>YMC7145503</v>
          </cell>
          <cell r="B15824" t="str">
            <v>Holma 24vxl 55cm röd</v>
          </cell>
        </row>
        <row r="15825">
          <cell r="A15825" t="str">
            <v>YMC7475101</v>
          </cell>
          <cell r="B15825" t="str">
            <v>Tarfek 7vxl 51cm svart</v>
          </cell>
        </row>
        <row r="15826">
          <cell r="A15826" t="str">
            <v>YMC7475101</v>
          </cell>
          <cell r="B15826" t="str">
            <v>Tarfek 7vxl 51cm svart</v>
          </cell>
        </row>
        <row r="15827">
          <cell r="A15827" t="str">
            <v>YMC7475101</v>
          </cell>
          <cell r="B15827" t="str">
            <v>Tarfek 7vxl 51cm svart</v>
          </cell>
        </row>
        <row r="15828">
          <cell r="A15828" t="str">
            <v>YMC7475102</v>
          </cell>
          <cell r="B15828" t="str">
            <v>Tarfek 7vxl 51cm mörkgrå</v>
          </cell>
        </row>
        <row r="15829">
          <cell r="A15829" t="str">
            <v>YMC7475102</v>
          </cell>
          <cell r="B15829" t="str">
            <v>Tarfek 7vxl 51cm mörkgrå</v>
          </cell>
        </row>
        <row r="15830">
          <cell r="A15830" t="str">
            <v>YMC7475102</v>
          </cell>
          <cell r="B15830" t="str">
            <v>Tarfek 7vxl 51cm mörkgrå</v>
          </cell>
        </row>
        <row r="15831">
          <cell r="A15831" t="str">
            <v>YMC7475501</v>
          </cell>
          <cell r="B15831" t="str">
            <v>Tarfek 7vxl 55cm svart</v>
          </cell>
        </row>
        <row r="15832">
          <cell r="A15832" t="str">
            <v>YMC7475501</v>
          </cell>
          <cell r="B15832" t="str">
            <v>Tarfek 7vxl 55cm svart</v>
          </cell>
        </row>
        <row r="15833">
          <cell r="A15833" t="str">
            <v>YMC7475501</v>
          </cell>
          <cell r="B15833" t="str">
            <v>Tarfek 7vxl 55cm svart</v>
          </cell>
        </row>
        <row r="15834">
          <cell r="A15834" t="str">
            <v>YMC7475502</v>
          </cell>
          <cell r="B15834" t="str">
            <v>Tarfek 7vxl 55cm mörkgrå</v>
          </cell>
        </row>
        <row r="15835">
          <cell r="A15835" t="str">
            <v>YMC7475502</v>
          </cell>
          <cell r="B15835" t="str">
            <v>Tarfek 7vxl 55cm mörkgrå</v>
          </cell>
        </row>
        <row r="15836">
          <cell r="A15836" t="str">
            <v>YMC7475502</v>
          </cell>
          <cell r="B15836" t="str">
            <v>Tarfek 7vxl 55cm mörkgrå</v>
          </cell>
        </row>
        <row r="15837">
          <cell r="A15837" t="str">
            <v>YMC7475901</v>
          </cell>
          <cell r="B15837" t="str">
            <v>Tarfek 7vxl 59cm svart</v>
          </cell>
        </row>
        <row r="15838">
          <cell r="A15838" t="str">
            <v>YMC7475901</v>
          </cell>
          <cell r="B15838" t="str">
            <v>Tarfek 7vxl 59cm svart</v>
          </cell>
        </row>
        <row r="15839">
          <cell r="A15839" t="str">
            <v>YMC7475901</v>
          </cell>
          <cell r="B15839" t="str">
            <v>Tarfek 7vxl 59cm svart</v>
          </cell>
        </row>
        <row r="15840">
          <cell r="A15840" t="str">
            <v>YMC7475902</v>
          </cell>
          <cell r="B15840" t="str">
            <v>Tarfek 7vxl 59cm mörkgrå</v>
          </cell>
        </row>
        <row r="15841">
          <cell r="A15841" t="str">
            <v>YMC7475902</v>
          </cell>
          <cell r="B15841" t="str">
            <v>Tarfek 7vxl 59cm mörkgrå</v>
          </cell>
        </row>
        <row r="15842">
          <cell r="A15842" t="str">
            <v>YMC7475902</v>
          </cell>
          <cell r="B15842" t="str">
            <v>Tarfek 7vxl 59cm mörkgrå</v>
          </cell>
        </row>
        <row r="15843">
          <cell r="A15843" t="str">
            <v>YMC7575101</v>
          </cell>
          <cell r="B15843" t="str">
            <v>Rissa 7vxl 51cm svart</v>
          </cell>
        </row>
        <row r="15844">
          <cell r="A15844" t="str">
            <v>YMC7575101</v>
          </cell>
          <cell r="B15844" t="str">
            <v>Rissa 7vxl 51cm svart</v>
          </cell>
        </row>
        <row r="15845">
          <cell r="A15845" t="str">
            <v>YMC7575101</v>
          </cell>
          <cell r="B15845" t="str">
            <v>Rissa 7vxl 51cm svart</v>
          </cell>
        </row>
        <row r="15846">
          <cell r="A15846" t="str">
            <v>YMC7575102</v>
          </cell>
          <cell r="B15846" t="str">
            <v>Rissa 7vxl 51cm vit</v>
          </cell>
        </row>
        <row r="15847">
          <cell r="A15847" t="str">
            <v>YMC7575102</v>
          </cell>
          <cell r="B15847" t="str">
            <v>Rissa 7vxl 51cm vit</v>
          </cell>
        </row>
        <row r="15848">
          <cell r="A15848" t="str">
            <v>YMC7575102</v>
          </cell>
          <cell r="B15848" t="str">
            <v>Rissa 7vxl 51cm vit</v>
          </cell>
        </row>
        <row r="15849">
          <cell r="A15849" t="str">
            <v>YMC7575103</v>
          </cell>
          <cell r="B15849" t="str">
            <v>Rissa 7vxl 51cm röd</v>
          </cell>
        </row>
        <row r="15850">
          <cell r="A15850" t="str">
            <v>YMC7575103</v>
          </cell>
          <cell r="B15850" t="str">
            <v>Rissa 7vxl 51cm röd</v>
          </cell>
        </row>
        <row r="15851">
          <cell r="A15851" t="str">
            <v>YMC7575103</v>
          </cell>
          <cell r="B15851" t="str">
            <v>Rissa 7vxl 51cm röd</v>
          </cell>
        </row>
        <row r="15852">
          <cell r="A15852" t="str">
            <v>YMC7575501</v>
          </cell>
          <cell r="B15852" t="str">
            <v>Rissa 7vxl 55cm svart</v>
          </cell>
        </row>
        <row r="15853">
          <cell r="A15853" t="str">
            <v>YMC7575501</v>
          </cell>
          <cell r="B15853" t="str">
            <v>Rissa 7vxl 55cm svart</v>
          </cell>
        </row>
        <row r="15854">
          <cell r="A15854" t="str">
            <v>YMC7575501</v>
          </cell>
          <cell r="B15854" t="str">
            <v>Rissa 7vxl 55cm svart</v>
          </cell>
        </row>
        <row r="15855">
          <cell r="A15855" t="str">
            <v>YMC7575502</v>
          </cell>
          <cell r="B15855" t="str">
            <v>Rissa 7vxl 55cm vit</v>
          </cell>
        </row>
        <row r="15856">
          <cell r="A15856" t="str">
            <v>YMC7575502</v>
          </cell>
          <cell r="B15856" t="str">
            <v>Rissa 7vxl 55cm vit</v>
          </cell>
        </row>
        <row r="15857">
          <cell r="A15857" t="str">
            <v>YMC7575502</v>
          </cell>
          <cell r="B15857" t="str">
            <v>Rissa 7vxl 55cm vit</v>
          </cell>
        </row>
        <row r="15858">
          <cell r="A15858" t="str">
            <v>YMC7575503</v>
          </cell>
          <cell r="B15858" t="str">
            <v>Rissa 7vxl 55cm röd</v>
          </cell>
        </row>
        <row r="15859">
          <cell r="A15859" t="str">
            <v>YMC7575503</v>
          </cell>
          <cell r="B15859" t="str">
            <v>Rissa 7vxl 55cm röd</v>
          </cell>
        </row>
        <row r="15860">
          <cell r="A15860" t="str">
            <v>YMC7575503</v>
          </cell>
          <cell r="B15860" t="str">
            <v>Rissa 7vxl 55cm röd</v>
          </cell>
        </row>
        <row r="15861">
          <cell r="A15861" t="str">
            <v>YMC3565101</v>
          </cell>
          <cell r="B15861" t="str">
            <v>Deci 16vxl 51cm svart</v>
          </cell>
        </row>
        <row r="15862">
          <cell r="A15862" t="str">
            <v>YMC3565101</v>
          </cell>
          <cell r="B15862" t="str">
            <v>Deci 16vxl 51cm svart</v>
          </cell>
        </row>
        <row r="15863">
          <cell r="A15863" t="str">
            <v>YMC3565101</v>
          </cell>
          <cell r="B15863" t="str">
            <v>Deci 16vxl 51cm svart</v>
          </cell>
        </row>
        <row r="15864">
          <cell r="A15864" t="str">
            <v>YMC3565501</v>
          </cell>
          <cell r="B15864" t="str">
            <v>Deci 16vxl 55cm svart</v>
          </cell>
        </row>
        <row r="15865">
          <cell r="A15865" t="str">
            <v>YMC3565501</v>
          </cell>
          <cell r="B15865" t="str">
            <v>Deci 16vxl 55cm svart</v>
          </cell>
        </row>
        <row r="15866">
          <cell r="A15866" t="str">
            <v>YMC3565501</v>
          </cell>
          <cell r="B15866" t="str">
            <v>Deci 16vxl 55cm svart</v>
          </cell>
        </row>
        <row r="15867">
          <cell r="A15867" t="str">
            <v>YMC4433301</v>
          </cell>
          <cell r="B15867" t="str">
            <v>Torn 3vxl 24" svart</v>
          </cell>
        </row>
        <row r="15868">
          <cell r="A15868" t="str">
            <v>YMC4433301</v>
          </cell>
          <cell r="B15868" t="str">
            <v>Torn 3vxl 24" svart</v>
          </cell>
        </row>
        <row r="15869">
          <cell r="A15869" t="str">
            <v>YMC4433301</v>
          </cell>
          <cell r="B15869" t="str">
            <v>Torn 3vxl 24" svart</v>
          </cell>
        </row>
        <row r="15870">
          <cell r="A15870" t="str">
            <v>YMC4433302</v>
          </cell>
          <cell r="B15870" t="str">
            <v>Torn 3vxl 24" blå</v>
          </cell>
        </row>
        <row r="15871">
          <cell r="A15871" t="str">
            <v>YMC4433302</v>
          </cell>
          <cell r="B15871" t="str">
            <v>Torn 3vxl 24" blå</v>
          </cell>
        </row>
        <row r="15872">
          <cell r="A15872" t="str">
            <v>YMC4433302</v>
          </cell>
          <cell r="B15872" t="str">
            <v>Torn 3vxl 24" blå</v>
          </cell>
        </row>
        <row r="15873">
          <cell r="A15873" t="str">
            <v>YMC4473301</v>
          </cell>
          <cell r="B15873" t="str">
            <v>Jare 7vxl 24" mörkgrå</v>
          </cell>
        </row>
        <row r="15874">
          <cell r="A15874" t="str">
            <v>YMC4473301</v>
          </cell>
          <cell r="B15874" t="str">
            <v>Jare 7vxl 24" mörkgrå</v>
          </cell>
        </row>
        <row r="15875">
          <cell r="A15875" t="str">
            <v>YMC4473301</v>
          </cell>
          <cell r="B15875" t="str">
            <v>Jare 7vxl 24" mörkgrå</v>
          </cell>
        </row>
        <row r="15876">
          <cell r="A15876" t="str">
            <v>YMC4473302</v>
          </cell>
          <cell r="B15876" t="str">
            <v>Jare 7vxl 24" limegrön</v>
          </cell>
        </row>
        <row r="15877">
          <cell r="A15877" t="str">
            <v>YMC4473302</v>
          </cell>
          <cell r="B15877" t="str">
            <v>Jare 7vxl 24" limegrön</v>
          </cell>
        </row>
        <row r="15878">
          <cell r="A15878" t="str">
            <v>YMC4473302</v>
          </cell>
          <cell r="B15878" t="str">
            <v>Jare 7vxl 24" limegrön</v>
          </cell>
        </row>
        <row r="15879">
          <cell r="A15879" t="str">
            <v>YMC4473303</v>
          </cell>
          <cell r="B15879" t="str">
            <v>Jare 7vxl 24" blå</v>
          </cell>
        </row>
        <row r="15880">
          <cell r="A15880" t="str">
            <v>YMC4473303</v>
          </cell>
          <cell r="B15880" t="str">
            <v>Jare 7vxl 24" blå</v>
          </cell>
        </row>
        <row r="15881">
          <cell r="A15881" t="str">
            <v>YMC4473303</v>
          </cell>
          <cell r="B15881" t="str">
            <v>Jare 7vxl 24" blå</v>
          </cell>
        </row>
        <row r="15882">
          <cell r="A15882" t="str">
            <v>YMC4673301</v>
          </cell>
          <cell r="B15882" t="str">
            <v>Hymer 7vxl 24" svart</v>
          </cell>
        </row>
        <row r="15883">
          <cell r="A15883" t="str">
            <v>YMC4673301</v>
          </cell>
          <cell r="B15883" t="str">
            <v>Hymer 7vxl 24" svart</v>
          </cell>
        </row>
        <row r="15884">
          <cell r="A15884" t="str">
            <v>YMC4673301</v>
          </cell>
          <cell r="B15884" t="str">
            <v>Hymer 7vxl 24" svart</v>
          </cell>
        </row>
        <row r="15885">
          <cell r="A15885" t="str">
            <v>YMC4733801</v>
          </cell>
          <cell r="B15885" t="str">
            <v>Ran 3vxl 24" svart</v>
          </cell>
        </row>
        <row r="15886">
          <cell r="A15886" t="str">
            <v>YMC4733801</v>
          </cell>
          <cell r="B15886" t="str">
            <v>Ran 3vxl 24" svart</v>
          </cell>
        </row>
        <row r="15887">
          <cell r="A15887" t="str">
            <v>YMC4733801</v>
          </cell>
          <cell r="B15887" t="str">
            <v>Ran 3vxl 24" svart</v>
          </cell>
        </row>
        <row r="15888">
          <cell r="A15888" t="str">
            <v>YMC4733802</v>
          </cell>
          <cell r="B15888" t="str">
            <v>Ran 3vxl 24" lila</v>
          </cell>
        </row>
        <row r="15889">
          <cell r="A15889" t="str">
            <v>YMC4733802</v>
          </cell>
          <cell r="B15889" t="str">
            <v>Ran 3vxl 24" lila</v>
          </cell>
        </row>
        <row r="15890">
          <cell r="A15890" t="str">
            <v>YMC4733802</v>
          </cell>
          <cell r="B15890" t="str">
            <v>Ran 3vxl 24" lila</v>
          </cell>
        </row>
        <row r="15891">
          <cell r="A15891" t="str">
            <v>YMC4733803</v>
          </cell>
          <cell r="B15891" t="str">
            <v>Ran 3vxl 24" vit</v>
          </cell>
        </row>
        <row r="15892">
          <cell r="A15892" t="str">
            <v>YMC4733803</v>
          </cell>
          <cell r="B15892" t="str">
            <v>Ran 3vxl 24" vit</v>
          </cell>
        </row>
        <row r="15893">
          <cell r="A15893" t="str">
            <v>YMC4733803</v>
          </cell>
          <cell r="B15893" t="str">
            <v>Ran 3vxl 24" vit</v>
          </cell>
        </row>
        <row r="15894">
          <cell r="A15894" t="str">
            <v>YMC4773801</v>
          </cell>
          <cell r="B15894" t="str">
            <v>Lone 7vxl 24" svart</v>
          </cell>
        </row>
        <row r="15895">
          <cell r="A15895" t="str">
            <v>YMC4773801</v>
          </cell>
          <cell r="B15895" t="str">
            <v>Lone 7vxl 24" svart</v>
          </cell>
        </row>
        <row r="15896">
          <cell r="A15896" t="str">
            <v>YMC4773801</v>
          </cell>
          <cell r="B15896" t="str">
            <v>Lone 7vxl 24" svart</v>
          </cell>
        </row>
        <row r="15897">
          <cell r="A15897" t="str">
            <v>YMC4773802</v>
          </cell>
          <cell r="B15897" t="str">
            <v>Lone 7vxl 24" vit</v>
          </cell>
        </row>
        <row r="15898">
          <cell r="A15898" t="str">
            <v>YMC4773802</v>
          </cell>
          <cell r="B15898" t="str">
            <v>Lone 7vxl 24" vit</v>
          </cell>
        </row>
        <row r="15899">
          <cell r="A15899" t="str">
            <v>YMC4773802</v>
          </cell>
          <cell r="B15899" t="str">
            <v>Lone 7vxl 24" vit</v>
          </cell>
        </row>
        <row r="15900">
          <cell r="A15900" t="str">
            <v>YMC4002001</v>
          </cell>
          <cell r="B15900" t="str">
            <v>Knytt 0vxl 12" svart</v>
          </cell>
        </row>
        <row r="15901">
          <cell r="A15901" t="str">
            <v>YMC4002001</v>
          </cell>
          <cell r="B15901" t="str">
            <v>Knytt 0vxl 12" svart</v>
          </cell>
        </row>
        <row r="15902">
          <cell r="A15902" t="str">
            <v>YMC4002001</v>
          </cell>
          <cell r="B15902" t="str">
            <v>Knytt 0vxl 12" svart</v>
          </cell>
        </row>
        <row r="15903">
          <cell r="A15903" t="str">
            <v>YMC4002002</v>
          </cell>
          <cell r="B15903" t="str">
            <v>Knytt 0vxl 12" limegrön</v>
          </cell>
        </row>
        <row r="15904">
          <cell r="A15904" t="str">
            <v>YMC4002002</v>
          </cell>
          <cell r="B15904" t="str">
            <v>Knytt 0vxl 12" limegrön</v>
          </cell>
        </row>
        <row r="15905">
          <cell r="A15905" t="str">
            <v>YMC4002002</v>
          </cell>
          <cell r="B15905" t="str">
            <v>Knytt 0vxl 12" limegrön</v>
          </cell>
        </row>
        <row r="15906">
          <cell r="A15906" t="str">
            <v>YMC4012001</v>
          </cell>
          <cell r="B15906" t="str">
            <v>Snotra 0vxl 12" rosa</v>
          </cell>
        </row>
        <row r="15907">
          <cell r="A15907" t="str">
            <v>YMC4012001</v>
          </cell>
          <cell r="B15907" t="str">
            <v>Snotra 0vxl 12" rosa</v>
          </cell>
        </row>
        <row r="15908">
          <cell r="A15908" t="str">
            <v>YMC4012001</v>
          </cell>
          <cell r="B15908" t="str">
            <v>Snotra 0vxl 12" rosa</v>
          </cell>
        </row>
        <row r="15909">
          <cell r="A15909" t="str">
            <v>YMC4012002</v>
          </cell>
          <cell r="B15909" t="str">
            <v>Snotra 0vxl 12" turkos</v>
          </cell>
        </row>
        <row r="15910">
          <cell r="A15910" t="str">
            <v>YMC4012002</v>
          </cell>
          <cell r="B15910" t="str">
            <v>Snotra 0vxl 12" turkos</v>
          </cell>
        </row>
        <row r="15911">
          <cell r="A15911" t="str">
            <v>YMC4012002</v>
          </cell>
          <cell r="B15911" t="str">
            <v>Snotra 0vxl 12" turkos</v>
          </cell>
        </row>
        <row r="15912">
          <cell r="A15912" t="str">
            <v>YMC4102601</v>
          </cell>
          <cell r="B15912" t="str">
            <v>Fridälv 0vxl 16" lila</v>
          </cell>
        </row>
        <row r="15913">
          <cell r="A15913" t="str">
            <v>YMC4102601</v>
          </cell>
          <cell r="B15913" t="str">
            <v>Fridälv 0vxl 16" lila</v>
          </cell>
        </row>
        <row r="15914">
          <cell r="A15914" t="str">
            <v>YMC4102601</v>
          </cell>
          <cell r="B15914" t="str">
            <v>Fridälv 0vxl 16" lila</v>
          </cell>
        </row>
        <row r="15915">
          <cell r="A15915" t="str">
            <v>YMC4102602</v>
          </cell>
          <cell r="B15915" t="str">
            <v>Fridälv 0vxl 16" svart</v>
          </cell>
        </row>
        <row r="15916">
          <cell r="A15916" t="str">
            <v>YMC4102602</v>
          </cell>
          <cell r="B15916" t="str">
            <v>Fridälv 0vxl 16" svart</v>
          </cell>
        </row>
        <row r="15917">
          <cell r="A15917" t="str">
            <v>YMC4102602</v>
          </cell>
          <cell r="B15917" t="str">
            <v>Fridälv 0vxl 16" svart</v>
          </cell>
        </row>
        <row r="15918">
          <cell r="A15918" t="str">
            <v>YMC4202601</v>
          </cell>
          <cell r="B15918" t="str">
            <v>Munin 0vxl 16" mörkgrå</v>
          </cell>
        </row>
        <row r="15919">
          <cell r="A15919" t="str">
            <v>YMC4202601</v>
          </cell>
          <cell r="B15919" t="str">
            <v>Munin 0vxl 16" mörkgrå</v>
          </cell>
        </row>
        <row r="15920">
          <cell r="A15920" t="str">
            <v>YMC4202601</v>
          </cell>
          <cell r="B15920" t="str">
            <v>Munin 0vxl 16" mörkgrå</v>
          </cell>
        </row>
        <row r="15921">
          <cell r="A15921" t="str">
            <v>YMC4202602</v>
          </cell>
          <cell r="B15921" t="str">
            <v>Munin 0vxl 16" limegrön</v>
          </cell>
        </row>
        <row r="15922">
          <cell r="A15922" t="str">
            <v>YMC4202602</v>
          </cell>
          <cell r="B15922" t="str">
            <v>Munin 0vxl 16" limegrön</v>
          </cell>
        </row>
        <row r="15923">
          <cell r="A15923" t="str">
            <v>YMC4202602</v>
          </cell>
          <cell r="B15923" t="str">
            <v>Munin 0vxl 16" limegrön</v>
          </cell>
        </row>
        <row r="15924">
          <cell r="A15924" t="str">
            <v>YMC4212601</v>
          </cell>
          <cell r="B15924" t="str">
            <v>Gorm 0vxl 16" blå</v>
          </cell>
        </row>
        <row r="15925">
          <cell r="A15925" t="str">
            <v>YMC4212601</v>
          </cell>
          <cell r="B15925" t="str">
            <v>Gorm 0vxl 16" blå</v>
          </cell>
        </row>
        <row r="15926">
          <cell r="A15926" t="str">
            <v>YMC4212601</v>
          </cell>
          <cell r="B15926" t="str">
            <v>Gorm 0vxl 16" blå</v>
          </cell>
        </row>
        <row r="15927">
          <cell r="A15927" t="str">
            <v>YMC4302601</v>
          </cell>
          <cell r="B15927" t="str">
            <v>Svava 0vxl 16" rosa</v>
          </cell>
        </row>
        <row r="15928">
          <cell r="A15928" t="str">
            <v>YMC4302601</v>
          </cell>
          <cell r="B15928" t="str">
            <v>Svava 0vxl 16" rosa</v>
          </cell>
        </row>
        <row r="15929">
          <cell r="A15929" t="str">
            <v>YMC4302601</v>
          </cell>
          <cell r="B15929" t="str">
            <v>Svava 0vxl 16" rosa</v>
          </cell>
        </row>
        <row r="15930">
          <cell r="A15930" t="str">
            <v>YMC4302602</v>
          </cell>
          <cell r="B15930" t="str">
            <v>Svava 0vxl 16" turkos</v>
          </cell>
        </row>
        <row r="15931">
          <cell r="A15931" t="str">
            <v>YMC4302602</v>
          </cell>
          <cell r="B15931" t="str">
            <v>Svava 0vxl 16" turkos</v>
          </cell>
        </row>
        <row r="15932">
          <cell r="A15932" t="str">
            <v>YMC4302602</v>
          </cell>
          <cell r="B15932" t="str">
            <v>Svava 0vxl 16" turkos</v>
          </cell>
        </row>
        <row r="15933">
          <cell r="A15933" t="str">
            <v>YMC4402601</v>
          </cell>
          <cell r="B15933" t="str">
            <v>Brokk 0vxl 16" krom</v>
          </cell>
        </row>
        <row r="15934">
          <cell r="A15934" t="str">
            <v>YMC4402601</v>
          </cell>
          <cell r="B15934" t="str">
            <v>Brokk 0vxl 16" krom</v>
          </cell>
        </row>
        <row r="15935">
          <cell r="A15935" t="str">
            <v>YMC4402601</v>
          </cell>
          <cell r="B15935" t="str">
            <v>Brokk 0vxl 16" krom</v>
          </cell>
        </row>
        <row r="15936">
          <cell r="A15936" t="str">
            <v>YMC4402602</v>
          </cell>
          <cell r="B15936" t="str">
            <v>Brokk 0vxl 16" mörkgrå</v>
          </cell>
        </row>
        <row r="15937">
          <cell r="A15937" t="str">
            <v>YMC4402602</v>
          </cell>
          <cell r="B15937" t="str">
            <v>Brokk 0vxl 16" mörkgrå</v>
          </cell>
        </row>
        <row r="15938">
          <cell r="A15938" t="str">
            <v>YMC4402602</v>
          </cell>
          <cell r="B15938" t="str">
            <v>Brokk 0vxl 16" mörkgrå</v>
          </cell>
        </row>
        <row r="15939">
          <cell r="A15939" t="str">
            <v>YMC4033001</v>
          </cell>
          <cell r="B15939" t="str">
            <v>Narre 3vxl 20" mörkgrå</v>
          </cell>
        </row>
        <row r="15940">
          <cell r="A15940" t="str">
            <v>YMC4033001</v>
          </cell>
          <cell r="B15940" t="str">
            <v>Narre 3vxl 20" mörkgrå</v>
          </cell>
        </row>
        <row r="15941">
          <cell r="A15941" t="str">
            <v>YMC4033001</v>
          </cell>
          <cell r="B15941" t="str">
            <v>Narre 3vxl 20" mörkgrå</v>
          </cell>
        </row>
        <row r="15942">
          <cell r="A15942" t="str">
            <v>YMC4033002</v>
          </cell>
          <cell r="B15942" t="str">
            <v>Narre 3vxl 20" limegrön</v>
          </cell>
        </row>
        <row r="15943">
          <cell r="A15943" t="str">
            <v>YMC4033002</v>
          </cell>
          <cell r="B15943" t="str">
            <v>Narre 3vxl 20" limegrön</v>
          </cell>
        </row>
        <row r="15944">
          <cell r="A15944" t="str">
            <v>YMC4033002</v>
          </cell>
          <cell r="B15944" t="str">
            <v>Narre 3vxl 20" limegrön</v>
          </cell>
        </row>
        <row r="15945">
          <cell r="A15945" t="str">
            <v>YMC4033003</v>
          </cell>
          <cell r="B15945" t="str">
            <v>Narre 3vxl 20" blå</v>
          </cell>
        </row>
        <row r="15946">
          <cell r="A15946" t="str">
            <v>YMC4033003</v>
          </cell>
          <cell r="B15946" t="str">
            <v>Narre 3vxl 20" blå</v>
          </cell>
        </row>
        <row r="15947">
          <cell r="A15947" t="str">
            <v>YMC4033003</v>
          </cell>
          <cell r="B15947" t="str">
            <v>Narre 3vxl 20" blå</v>
          </cell>
        </row>
        <row r="15948">
          <cell r="A15948" t="str">
            <v>YMC4633001</v>
          </cell>
          <cell r="B15948" t="str">
            <v>Gang 3vxl 20" svart</v>
          </cell>
        </row>
        <row r="15949">
          <cell r="A15949" t="str">
            <v>YMC4633001</v>
          </cell>
          <cell r="B15949" t="str">
            <v>Gang 3vxl 20" svart</v>
          </cell>
        </row>
        <row r="15950">
          <cell r="A15950" t="str">
            <v>YMC4633001</v>
          </cell>
          <cell r="B15950" t="str">
            <v>Gang 3vxl 20" svart</v>
          </cell>
        </row>
        <row r="15951">
          <cell r="A15951" t="str">
            <v>YMC4803001</v>
          </cell>
          <cell r="B15951" t="str">
            <v>Grim 0vxl 20" svart</v>
          </cell>
        </row>
        <row r="15952">
          <cell r="A15952" t="str">
            <v>YMC4803001</v>
          </cell>
          <cell r="B15952" t="str">
            <v>Grim 0vxl 20" svart</v>
          </cell>
        </row>
        <row r="15953">
          <cell r="A15953" t="str">
            <v>YMC4803001</v>
          </cell>
          <cell r="B15953" t="str">
            <v>Grim 0vxl 20" svart</v>
          </cell>
        </row>
        <row r="15954">
          <cell r="A15954" t="str">
            <v>YMC4503001</v>
          </cell>
          <cell r="B15954" t="str">
            <v>Edda 0vxl 20" svart</v>
          </cell>
        </row>
        <row r="15955">
          <cell r="A15955" t="str">
            <v>YMC4503001</v>
          </cell>
          <cell r="B15955" t="str">
            <v>Edda 0vxl 20" svart</v>
          </cell>
        </row>
        <row r="15956">
          <cell r="A15956" t="str">
            <v>YMC4503001</v>
          </cell>
          <cell r="B15956" t="str">
            <v>Edda 0vxl 20" svart</v>
          </cell>
        </row>
        <row r="15957">
          <cell r="A15957" t="str">
            <v>YMC4503002</v>
          </cell>
          <cell r="B15957" t="str">
            <v>Edda 0vxl 20" lila</v>
          </cell>
        </row>
        <row r="15958">
          <cell r="A15958" t="str">
            <v>YMC4503002</v>
          </cell>
          <cell r="B15958" t="str">
            <v>Edda 0vxl 20" lila</v>
          </cell>
        </row>
        <row r="15959">
          <cell r="A15959" t="str">
            <v>YMC4503002</v>
          </cell>
          <cell r="B15959" t="str">
            <v>Edda 0vxl 20" lila</v>
          </cell>
        </row>
        <row r="15960">
          <cell r="A15960" t="str">
            <v>YMC4533001</v>
          </cell>
          <cell r="B15960" t="str">
            <v>Saga 3vxl 20" svart</v>
          </cell>
        </row>
        <row r="15961">
          <cell r="A15961" t="str">
            <v>YMC4533001</v>
          </cell>
          <cell r="B15961" t="str">
            <v>Saga 3vxl 20" svart</v>
          </cell>
        </row>
        <row r="15962">
          <cell r="A15962" t="str">
            <v>YMC4533001</v>
          </cell>
          <cell r="B15962" t="str">
            <v>Saga 3vxl 20" svart</v>
          </cell>
        </row>
        <row r="15963">
          <cell r="A15963" t="str">
            <v>YMC4533002</v>
          </cell>
          <cell r="B15963" t="str">
            <v>Saga 3vxl 20" lila</v>
          </cell>
        </row>
        <row r="15964">
          <cell r="A15964" t="str">
            <v>YMC4533002</v>
          </cell>
          <cell r="B15964" t="str">
            <v>Saga 3vxl 20" lila</v>
          </cell>
        </row>
        <row r="15965">
          <cell r="A15965" t="str">
            <v>YMC4533002</v>
          </cell>
          <cell r="B15965" t="str">
            <v>Saga 3vxl 20" lila</v>
          </cell>
        </row>
        <row r="15966">
          <cell r="A15966" t="str">
            <v>YMC4533003</v>
          </cell>
          <cell r="B15966" t="str">
            <v>Saga 3vxl 20" vit</v>
          </cell>
        </row>
        <row r="15967">
          <cell r="A15967" t="str">
            <v>YMC4533003</v>
          </cell>
          <cell r="B15967" t="str">
            <v>Saga 3vxl 20" vit</v>
          </cell>
        </row>
        <row r="15968">
          <cell r="A15968" t="str">
            <v>YMC4533003</v>
          </cell>
          <cell r="B15968" t="str">
            <v>Saga 3vxl 20" vit</v>
          </cell>
        </row>
        <row r="15969">
          <cell r="A15969" t="str">
            <v>YMC4063001</v>
          </cell>
          <cell r="B15969" t="str">
            <v>Trym 6vxl 20" mörkgrå</v>
          </cell>
        </row>
        <row r="15970">
          <cell r="A15970" t="str">
            <v>YMC4063001</v>
          </cell>
          <cell r="B15970" t="str">
            <v>Trym 6vxl 20" mörkgrå</v>
          </cell>
        </row>
        <row r="15971">
          <cell r="A15971" t="str">
            <v>YMC4063001</v>
          </cell>
          <cell r="B15971" t="str">
            <v>Trym 6vxl 20" mörkgrå</v>
          </cell>
        </row>
        <row r="15972">
          <cell r="A15972" t="str">
            <v>YMC4813301</v>
          </cell>
          <cell r="B15972" t="str">
            <v>Vale 24" 33 cm mörkgrå</v>
          </cell>
        </row>
        <row r="15973">
          <cell r="A15973" t="str">
            <v>YMC4813301</v>
          </cell>
          <cell r="B15973" t="str">
            <v>Vale 24" 33 cm mörkgrå</v>
          </cell>
        </row>
        <row r="15974">
          <cell r="A15974" t="str">
            <v>YMC4813301</v>
          </cell>
          <cell r="B15974" t="str">
            <v>Vale 24" 33 cm mörkgrå</v>
          </cell>
        </row>
        <row r="15975">
          <cell r="A15975" t="str">
            <v>YMC4813302</v>
          </cell>
          <cell r="B15975" t="str">
            <v>Vale 24" 33 cm limegrön</v>
          </cell>
        </row>
        <row r="15976">
          <cell r="A15976" t="str">
            <v>YMC4813302</v>
          </cell>
          <cell r="B15976" t="str">
            <v>Vale 24" 33 cm limegrön</v>
          </cell>
        </row>
        <row r="15977">
          <cell r="A15977" t="str">
            <v>YMC4813302</v>
          </cell>
          <cell r="B15977" t="str">
            <v>Vale 24" 33 cm limegrön</v>
          </cell>
        </row>
        <row r="15978">
          <cell r="A15978" t="str">
            <v>YMC4813303</v>
          </cell>
          <cell r="B15978" t="str">
            <v>Vale 24" 33 cm blå</v>
          </cell>
        </row>
        <row r="15979">
          <cell r="A15979" t="str">
            <v>YMC4813303</v>
          </cell>
          <cell r="B15979" t="str">
            <v>Vale 24" 33 cm blå</v>
          </cell>
        </row>
        <row r="15980">
          <cell r="A15980" t="str">
            <v>YMC4813303</v>
          </cell>
          <cell r="B15980" t="str">
            <v>Vale 24" 33 cm blå</v>
          </cell>
        </row>
        <row r="15981">
          <cell r="A15981" t="str">
            <v>YMC4021401</v>
          </cell>
          <cell r="B15981" t="str">
            <v>Knytt Walk 0vxl 12"16cm orange</v>
          </cell>
        </row>
        <row r="15982">
          <cell r="A15982" t="str">
            <v>YMC4021401</v>
          </cell>
          <cell r="B15982" t="str">
            <v>Knytt Walk 0vxl 12"16cm orange</v>
          </cell>
        </row>
        <row r="15983">
          <cell r="A15983" t="str">
            <v>YMC4021401</v>
          </cell>
          <cell r="B15983" t="str">
            <v>Knytt Walk 0vxl 12"16cm orange</v>
          </cell>
        </row>
        <row r="15984">
          <cell r="A15984" t="str">
            <v>YMC4021402</v>
          </cell>
          <cell r="B15984" t="str">
            <v>Snotra Walk 0vxl 12"16cm rosa</v>
          </cell>
        </row>
        <row r="15985">
          <cell r="A15985" t="str">
            <v>YMC4021402</v>
          </cell>
          <cell r="B15985" t="str">
            <v>Snotra Walk 0vxl 12"16cm rosa</v>
          </cell>
        </row>
        <row r="15986">
          <cell r="A15986" t="str">
            <v>YMC4021402</v>
          </cell>
          <cell r="B15986" t="str">
            <v>Snotra Walk 0vxl 12"16cm rosa</v>
          </cell>
        </row>
        <row r="15987">
          <cell r="A15987" t="str">
            <v>YMC3465101</v>
          </cell>
          <cell r="B15987" t="str">
            <v>PICO 16vxl 51cm blå</v>
          </cell>
        </row>
        <row r="15988">
          <cell r="A15988" t="str">
            <v>YMC3465101</v>
          </cell>
          <cell r="B15988" t="str">
            <v>PICO 16vxl 51cm blå</v>
          </cell>
        </row>
        <row r="15989">
          <cell r="A15989" t="str">
            <v>YMC3465101</v>
          </cell>
          <cell r="B15989" t="str">
            <v>PICO 16vxl 51cm blå</v>
          </cell>
        </row>
        <row r="15990">
          <cell r="A15990" t="str">
            <v>YMC3465501</v>
          </cell>
          <cell r="B15990" t="str">
            <v>PICO 16vxl 55cm blå</v>
          </cell>
        </row>
        <row r="15991">
          <cell r="A15991" t="str">
            <v>YMC3465501</v>
          </cell>
          <cell r="B15991" t="str">
            <v>PICO 16vxl 55cm blå</v>
          </cell>
        </row>
        <row r="15992">
          <cell r="A15992" t="str">
            <v>YMC3465501</v>
          </cell>
          <cell r="B15992" t="str">
            <v>PICO 16vxl 55cm blå</v>
          </cell>
        </row>
        <row r="15993">
          <cell r="A15993" t="str">
            <v>YMC3465901</v>
          </cell>
          <cell r="B15993" t="str">
            <v>PICO 16vxl 59cm blå</v>
          </cell>
        </row>
        <row r="15994">
          <cell r="A15994" t="str">
            <v>YMC3465901</v>
          </cell>
          <cell r="B15994" t="str">
            <v>PICO 16vxl 59cm blå</v>
          </cell>
        </row>
        <row r="15995">
          <cell r="A15995" t="str">
            <v>YMC3465901</v>
          </cell>
          <cell r="B15995" t="str">
            <v>PICO 16vxl 59cm blå</v>
          </cell>
        </row>
        <row r="15996">
          <cell r="A15996" t="str">
            <v>YMC0215301</v>
          </cell>
          <cell r="B15996" t="str">
            <v>Ultima Team 27,5" 53cm orange</v>
          </cell>
        </row>
        <row r="15997">
          <cell r="A15997" t="str">
            <v>YMC0215301</v>
          </cell>
          <cell r="B15997" t="str">
            <v>Ultima Team 27,5" 53cm orange</v>
          </cell>
        </row>
        <row r="15998">
          <cell r="A15998" t="str">
            <v>YMC0215301</v>
          </cell>
          <cell r="B15998" t="str">
            <v>Ultima Team 27,5" 53cm orange</v>
          </cell>
        </row>
        <row r="15999">
          <cell r="A15999" t="str">
            <v>YMC1214301</v>
          </cell>
          <cell r="B15999" t="str">
            <v>Ultima Team 29" 43cm orange</v>
          </cell>
        </row>
        <row r="16000">
          <cell r="A16000" t="str">
            <v>YMC1214301</v>
          </cell>
          <cell r="B16000" t="str">
            <v>Ultima Team 29" 43cm orange</v>
          </cell>
        </row>
        <row r="16001">
          <cell r="A16001" t="str">
            <v>YMC1214301</v>
          </cell>
          <cell r="B16001" t="str">
            <v>Ultima Team 29" 43cm orange</v>
          </cell>
        </row>
        <row r="16002">
          <cell r="A16002" t="str">
            <v>YMC1214801</v>
          </cell>
          <cell r="B16002" t="str">
            <v>Ultima Team 29" 48cm orange</v>
          </cell>
        </row>
        <row r="16003">
          <cell r="A16003" t="str">
            <v>YMC1214801</v>
          </cell>
          <cell r="B16003" t="str">
            <v>Ultima Team 29" 48cm orange</v>
          </cell>
        </row>
        <row r="16004">
          <cell r="A16004" t="str">
            <v>YMC1214801</v>
          </cell>
          <cell r="B16004" t="str">
            <v>Ultima Team 29" 48cm orange</v>
          </cell>
        </row>
        <row r="16005">
          <cell r="A16005" t="str">
            <v>YMC1215301</v>
          </cell>
          <cell r="B16005" t="str">
            <v>Ultima Team 29" 53cm orange</v>
          </cell>
        </row>
        <row r="16006">
          <cell r="A16006" t="str">
            <v>YMC1215301</v>
          </cell>
          <cell r="B16006" t="str">
            <v>Ultima Team 29" 53cm orange</v>
          </cell>
        </row>
        <row r="16007">
          <cell r="A16007" t="str">
            <v>YMC1215301</v>
          </cell>
          <cell r="B16007" t="str">
            <v>Ultima Team 29" 53cm orange</v>
          </cell>
        </row>
        <row r="16008">
          <cell r="A16008" t="str">
            <v>YMC0314101</v>
          </cell>
          <cell r="B16008" t="str">
            <v>Mjölner Team 27,5" 41cm orange</v>
          </cell>
        </row>
        <row r="16009">
          <cell r="A16009" t="str">
            <v>YMC0314101</v>
          </cell>
          <cell r="B16009" t="str">
            <v>Mjölner Team 27,5" 41cm orange</v>
          </cell>
        </row>
        <row r="16010">
          <cell r="A16010" t="str">
            <v>YMC0314101</v>
          </cell>
          <cell r="B16010" t="str">
            <v>Mjölner Team 27,5" 41cm orange</v>
          </cell>
        </row>
        <row r="16011">
          <cell r="A16011" t="str">
            <v>YMC0314401</v>
          </cell>
          <cell r="B16011" t="str">
            <v>Mjölner Team 27,5" 44cm orange</v>
          </cell>
        </row>
        <row r="16012">
          <cell r="A16012" t="str">
            <v>YMC0314401</v>
          </cell>
          <cell r="B16012" t="str">
            <v>Mjölner Team 27,5" 44cm orange</v>
          </cell>
        </row>
        <row r="16013">
          <cell r="A16013" t="str">
            <v>YMC0314401</v>
          </cell>
          <cell r="B16013" t="str">
            <v>Mjölner Team 27,5" 44cm orange</v>
          </cell>
        </row>
        <row r="16014">
          <cell r="A16014" t="str">
            <v>YMC0314701</v>
          </cell>
          <cell r="B16014" t="str">
            <v>Mjölner Team 27,5" 47cm orange</v>
          </cell>
        </row>
        <row r="16015">
          <cell r="A16015" t="str">
            <v>YMC0314701</v>
          </cell>
          <cell r="B16015" t="str">
            <v>Mjölner Team 27,5" 47cm orange</v>
          </cell>
        </row>
        <row r="16016">
          <cell r="A16016" t="str">
            <v>YMC0314701</v>
          </cell>
          <cell r="B16016" t="str">
            <v>Mjölner Team 27,5" 47cm orange</v>
          </cell>
        </row>
        <row r="16017">
          <cell r="A16017" t="str">
            <v>YMC1314001</v>
          </cell>
          <cell r="B16017" t="str">
            <v>Mjölner Team 29" 40cm orange</v>
          </cell>
        </row>
        <row r="16018">
          <cell r="A16018" t="str">
            <v>YMC1314001</v>
          </cell>
          <cell r="B16018" t="str">
            <v>Mjölner Team 29" 40cm orange</v>
          </cell>
        </row>
        <row r="16019">
          <cell r="A16019" t="str">
            <v>YMC1314001</v>
          </cell>
          <cell r="B16019" t="str">
            <v>Mjölner Team 29" 40cm orange</v>
          </cell>
        </row>
        <row r="16020">
          <cell r="A16020" t="str">
            <v>YMC1314501</v>
          </cell>
          <cell r="B16020" t="str">
            <v>Mjölner Team 29" 45cm orange</v>
          </cell>
        </row>
        <row r="16021">
          <cell r="A16021" t="str">
            <v>YMC1314501</v>
          </cell>
          <cell r="B16021" t="str">
            <v>Mjölner Team 29" 45cm orange</v>
          </cell>
        </row>
        <row r="16022">
          <cell r="A16022" t="str">
            <v>YMC1314501</v>
          </cell>
          <cell r="B16022" t="str">
            <v>Mjölner Team 29" 45cm orange</v>
          </cell>
        </row>
        <row r="16023">
          <cell r="A16023" t="str">
            <v>YMC1314801</v>
          </cell>
          <cell r="B16023" t="str">
            <v>Mjölner Team 29" 48cm orange</v>
          </cell>
        </row>
        <row r="16024">
          <cell r="A16024" t="str">
            <v>YMC1314801</v>
          </cell>
          <cell r="B16024" t="str">
            <v>Mjölner Team 29" 48cm orange</v>
          </cell>
        </row>
        <row r="16025">
          <cell r="A16025" t="str">
            <v>YMC1314801</v>
          </cell>
          <cell r="B16025" t="str">
            <v>Mjölner Team 29" 48cm orange</v>
          </cell>
        </row>
        <row r="16026">
          <cell r="A16026" t="str">
            <v>YMC1315301</v>
          </cell>
          <cell r="B16026" t="str">
            <v>Mjölner Team 29" 53cm orange</v>
          </cell>
        </row>
        <row r="16027">
          <cell r="A16027" t="str">
            <v>YMC1315301</v>
          </cell>
          <cell r="B16027" t="str">
            <v>Mjölner Team 29" 53cm orange</v>
          </cell>
        </row>
        <row r="16028">
          <cell r="A16028" t="str">
            <v>YMC1315301</v>
          </cell>
          <cell r="B16028" t="str">
            <v>Mjölner Team 29" 53cm orange</v>
          </cell>
        </row>
        <row r="16029">
          <cell r="A16029" t="str">
            <v>YMC1623901</v>
          </cell>
          <cell r="B16029" t="str">
            <v>Draupner 29" 39cm mörkgrå</v>
          </cell>
        </row>
        <row r="16030">
          <cell r="A16030" t="str">
            <v>YMC1623901</v>
          </cell>
          <cell r="B16030" t="str">
            <v>Draupner 29" 39cm mörkgrå</v>
          </cell>
        </row>
        <row r="16031">
          <cell r="A16031" t="str">
            <v>YMC1623901</v>
          </cell>
          <cell r="B16031" t="str">
            <v>Draupner 29" 39cm mörkgrå</v>
          </cell>
        </row>
        <row r="16032">
          <cell r="A16032" t="str">
            <v>YMC1624301</v>
          </cell>
          <cell r="B16032" t="str">
            <v>Draupner 29" 43cm mörkgrå</v>
          </cell>
        </row>
        <row r="16033">
          <cell r="A16033" t="str">
            <v>YMC1624301</v>
          </cell>
          <cell r="B16033" t="str">
            <v>Draupner 29" 43cm mörkgrå</v>
          </cell>
        </row>
        <row r="16034">
          <cell r="A16034" t="str">
            <v>YMC1624301</v>
          </cell>
          <cell r="B16034" t="str">
            <v>Draupner 29" 43cm mörkgrå</v>
          </cell>
        </row>
        <row r="16035">
          <cell r="A16035" t="str">
            <v>YMC1624801</v>
          </cell>
          <cell r="B16035" t="str">
            <v>Draupner 29" 48cm mörkgrå</v>
          </cell>
        </row>
        <row r="16036">
          <cell r="A16036" t="str">
            <v>YMC1624801</v>
          </cell>
          <cell r="B16036" t="str">
            <v>Draupner 29" 48cm mörkgrå</v>
          </cell>
        </row>
        <row r="16037">
          <cell r="A16037" t="str">
            <v>YMC1624801</v>
          </cell>
          <cell r="B16037" t="str">
            <v>Draupner 29" 48cm mörkgrå</v>
          </cell>
        </row>
        <row r="16038">
          <cell r="A16038" t="str">
            <v>YMC1625301</v>
          </cell>
          <cell r="B16038" t="str">
            <v>Draupner 29" 53cm mörkgrå</v>
          </cell>
        </row>
        <row r="16039">
          <cell r="A16039" t="str">
            <v>YMC1625301</v>
          </cell>
          <cell r="B16039" t="str">
            <v>Draupner 29" 53cm mörkgrå</v>
          </cell>
        </row>
        <row r="16040">
          <cell r="A16040" t="str">
            <v>YMC1625301</v>
          </cell>
          <cell r="B16040" t="str">
            <v>Draupner 29" 53cm mörkgrå</v>
          </cell>
        </row>
        <row r="16041">
          <cell r="A16041" t="str">
            <v>YMC1803901</v>
          </cell>
          <cell r="B16041" t="str">
            <v>Vingner 29" 39cm mörkgrå</v>
          </cell>
        </row>
        <row r="16042">
          <cell r="A16042" t="str">
            <v>YMC1803901</v>
          </cell>
          <cell r="B16042" t="str">
            <v>Vingner 29" 39cm mörkgrå</v>
          </cell>
        </row>
        <row r="16043">
          <cell r="A16043" t="str">
            <v>YMC1803901</v>
          </cell>
          <cell r="B16043" t="str">
            <v>Vingner 29" 39cm mörkgrå</v>
          </cell>
        </row>
        <row r="16044">
          <cell r="A16044" t="str">
            <v>YMC1804301</v>
          </cell>
          <cell r="B16044" t="str">
            <v>Vingner 29" 43cm mörkgrå</v>
          </cell>
        </row>
        <row r="16045">
          <cell r="A16045" t="str">
            <v>YMC1804301</v>
          </cell>
          <cell r="B16045" t="str">
            <v>Vingner 29" 43cm mörkgrå</v>
          </cell>
        </row>
        <row r="16046">
          <cell r="A16046" t="str">
            <v>YMC1804301</v>
          </cell>
          <cell r="B16046" t="str">
            <v>Vingner 29" 43cm mörkgrå</v>
          </cell>
        </row>
        <row r="16047">
          <cell r="A16047" t="str">
            <v>YMC1804801</v>
          </cell>
          <cell r="B16047" t="str">
            <v>Vingner 29" 48cm mörkgrå</v>
          </cell>
        </row>
        <row r="16048">
          <cell r="A16048" t="str">
            <v>YMC1804801</v>
          </cell>
          <cell r="B16048" t="str">
            <v>Vingner 29" 48cm mörkgrå</v>
          </cell>
        </row>
        <row r="16049">
          <cell r="A16049" t="str">
            <v>YMC1804801</v>
          </cell>
          <cell r="B16049" t="str">
            <v>Vingner 29" 48cm mörkgrå</v>
          </cell>
        </row>
        <row r="16050">
          <cell r="A16050" t="str">
            <v>YMC1805301</v>
          </cell>
          <cell r="B16050" t="str">
            <v>Vingner 29" 53cm mörkgrå</v>
          </cell>
        </row>
        <row r="16051">
          <cell r="A16051" t="str">
            <v>YMC1805301</v>
          </cell>
          <cell r="B16051" t="str">
            <v>Vingner 29" 53cm mörkgrå</v>
          </cell>
        </row>
        <row r="16052">
          <cell r="A16052" t="str">
            <v>YMC1805301</v>
          </cell>
          <cell r="B16052" t="str">
            <v>Vingner 29" 53cm mörkgrå</v>
          </cell>
        </row>
        <row r="16053">
          <cell r="A16053" t="str">
            <v>YMC1223801</v>
          </cell>
          <cell r="B16053" t="str">
            <v>Rimfaxe 29" 38cm mörkgrå</v>
          </cell>
        </row>
        <row r="16054">
          <cell r="A16054" t="str">
            <v>YMC1223801</v>
          </cell>
          <cell r="B16054" t="str">
            <v>Rimfaxe 29" 38cm mörkgrå</v>
          </cell>
        </row>
        <row r="16055">
          <cell r="A16055" t="str">
            <v>YMC1223801</v>
          </cell>
          <cell r="B16055" t="str">
            <v>Rimfaxe 29" 38cm mörkgrå</v>
          </cell>
        </row>
        <row r="16056">
          <cell r="A16056" t="str">
            <v>YMC1224301</v>
          </cell>
          <cell r="B16056" t="str">
            <v>Rimfaxe 29" 43cm mörkgrå</v>
          </cell>
        </row>
        <row r="16057">
          <cell r="A16057" t="str">
            <v>YMC1224301</v>
          </cell>
          <cell r="B16057" t="str">
            <v>Rimfaxe 29" 43cm mörkgrå</v>
          </cell>
        </row>
        <row r="16058">
          <cell r="A16058" t="str">
            <v>YMC1224301</v>
          </cell>
          <cell r="B16058" t="str">
            <v>Rimfaxe 29" 43cm mörkgrå</v>
          </cell>
        </row>
        <row r="16059">
          <cell r="A16059" t="str">
            <v>YMC1224801</v>
          </cell>
          <cell r="B16059" t="str">
            <v>Rimfaxe 29" 48cm mörkgrå</v>
          </cell>
        </row>
        <row r="16060">
          <cell r="A16060" t="str">
            <v>YMC1224801</v>
          </cell>
          <cell r="B16060" t="str">
            <v>Rimfaxe 29" 48cm mörkgrå</v>
          </cell>
        </row>
        <row r="16061">
          <cell r="A16061" t="str">
            <v>YMC1224801</v>
          </cell>
          <cell r="B16061" t="str">
            <v>Rimfaxe 29" 48cm mörkgrå</v>
          </cell>
        </row>
        <row r="16062">
          <cell r="A16062" t="str">
            <v>YMC1225301</v>
          </cell>
          <cell r="B16062" t="str">
            <v>Rimfaxe 29" 53cm mörkgrå</v>
          </cell>
        </row>
        <row r="16063">
          <cell r="A16063" t="str">
            <v>YMC1225301</v>
          </cell>
          <cell r="B16063" t="str">
            <v>Rimfaxe 29" 53cm mörkgrå</v>
          </cell>
        </row>
        <row r="16064">
          <cell r="A16064" t="str">
            <v>YMC1225301</v>
          </cell>
          <cell r="B16064" t="str">
            <v>Rimfaxe 29" 53cm mörkgrå</v>
          </cell>
        </row>
        <row r="16065">
          <cell r="A16065" t="str">
            <v>YMC1424301</v>
          </cell>
          <cell r="B16065" t="str">
            <v>Marathon 29" 43cm orange</v>
          </cell>
        </row>
        <row r="16066">
          <cell r="A16066" t="str">
            <v>YMC1424301</v>
          </cell>
          <cell r="B16066" t="str">
            <v>Marathon 29" 43cm orange</v>
          </cell>
        </row>
        <row r="16067">
          <cell r="A16067" t="str">
            <v>YMC1424301</v>
          </cell>
          <cell r="B16067" t="str">
            <v>Marathon 29" 43cm orange</v>
          </cell>
        </row>
        <row r="16068">
          <cell r="A16068" t="str">
            <v>YMC1424801</v>
          </cell>
          <cell r="B16068" t="str">
            <v>Marathon 29" 48cm orange</v>
          </cell>
        </row>
        <row r="16069">
          <cell r="A16069" t="str">
            <v>YMC1424801</v>
          </cell>
          <cell r="B16069" t="str">
            <v>Marathon 29" 48cm orange</v>
          </cell>
        </row>
        <row r="16070">
          <cell r="A16070" t="str">
            <v>YMC1424801</v>
          </cell>
          <cell r="B16070" t="str">
            <v>Marathon 29" 48cm orange</v>
          </cell>
        </row>
        <row r="16071">
          <cell r="A16071" t="str">
            <v>YMC1425301</v>
          </cell>
          <cell r="B16071" t="str">
            <v>Marathon 29" 53cm orange</v>
          </cell>
        </row>
        <row r="16072">
          <cell r="A16072" t="str">
            <v>YMC1425301</v>
          </cell>
          <cell r="B16072" t="str">
            <v>Marathon 29" 53cm orange</v>
          </cell>
        </row>
        <row r="16073">
          <cell r="A16073" t="str">
            <v>YMC1425301</v>
          </cell>
          <cell r="B16073" t="str">
            <v>Marathon 29" 53cm orange</v>
          </cell>
        </row>
        <row r="16074">
          <cell r="A16074" t="str">
            <v>YMC1504301</v>
          </cell>
          <cell r="B16074" t="str">
            <v>Brimer 29" 43cm mörkgrå</v>
          </cell>
        </row>
        <row r="16075">
          <cell r="A16075" t="str">
            <v>YMC1504301</v>
          </cell>
          <cell r="B16075" t="str">
            <v>Brimer 29" 43cm mörkgrå</v>
          </cell>
        </row>
        <row r="16076">
          <cell r="A16076" t="str">
            <v>YMC1504301</v>
          </cell>
          <cell r="B16076" t="str">
            <v>Brimer 29" 43cm mörkgrå</v>
          </cell>
        </row>
        <row r="16077">
          <cell r="A16077" t="str">
            <v>YMC1504801</v>
          </cell>
          <cell r="B16077" t="str">
            <v>Brimer 29" 48cm mörkgrå</v>
          </cell>
        </row>
        <row r="16078">
          <cell r="A16078" t="str">
            <v>YMC1504801</v>
          </cell>
          <cell r="B16078" t="str">
            <v>Brimer 29" 48cm mörkgrå</v>
          </cell>
        </row>
        <row r="16079">
          <cell r="A16079" t="str">
            <v>YMC1504801</v>
          </cell>
          <cell r="B16079" t="str">
            <v>Brimer 29" 48cm mörkgrå</v>
          </cell>
        </row>
        <row r="16080">
          <cell r="A16080" t="str">
            <v>YMC1505301</v>
          </cell>
          <cell r="B16080" t="str">
            <v>Brimer 29" 53cm mörkgrå</v>
          </cell>
        </row>
        <row r="16081">
          <cell r="A16081" t="str">
            <v>YMC1505301</v>
          </cell>
          <cell r="B16081" t="str">
            <v>Brimer 29" 53cm mörkgrå</v>
          </cell>
        </row>
        <row r="16082">
          <cell r="A16082" t="str">
            <v>YMC1505301</v>
          </cell>
          <cell r="B16082" t="str">
            <v>Brimer 29" 53cm mörkgrå</v>
          </cell>
        </row>
        <row r="16083">
          <cell r="A16083" t="str">
            <v>YMC6425211</v>
          </cell>
          <cell r="B16083" t="str">
            <v>Exa 22vxl 52cm orange</v>
          </cell>
        </row>
        <row r="16084">
          <cell r="A16084" t="str">
            <v>YMC6425211</v>
          </cell>
          <cell r="B16084" t="str">
            <v>Exa 22vxl 52cm orange</v>
          </cell>
        </row>
        <row r="16085">
          <cell r="A16085" t="str">
            <v>YMC6425211</v>
          </cell>
          <cell r="B16085" t="str">
            <v>Exa 22vxl 52cm orange</v>
          </cell>
        </row>
        <row r="16086">
          <cell r="A16086" t="str">
            <v>YMC6425511</v>
          </cell>
          <cell r="B16086" t="str">
            <v>Exa 22vxl 55cm orange</v>
          </cell>
        </row>
        <row r="16087">
          <cell r="A16087" t="str">
            <v>YMC6425511</v>
          </cell>
          <cell r="B16087" t="str">
            <v>Exa 22vxl 55cm orange</v>
          </cell>
        </row>
        <row r="16088">
          <cell r="A16088" t="str">
            <v>YMC6425511</v>
          </cell>
          <cell r="B16088" t="str">
            <v>Exa 22vxl 55cm orange</v>
          </cell>
        </row>
        <row r="16089">
          <cell r="A16089" t="str">
            <v>YMC6425811</v>
          </cell>
          <cell r="B16089" t="str">
            <v>Exa 22vxl 58cm orange</v>
          </cell>
        </row>
        <row r="16090">
          <cell r="A16090" t="str">
            <v>YMC6425811</v>
          </cell>
          <cell r="B16090" t="str">
            <v>Exa 22vxl 58cm orange</v>
          </cell>
        </row>
        <row r="16091">
          <cell r="A16091" t="str">
            <v>YMC6425811</v>
          </cell>
          <cell r="B16091" t="str">
            <v>Exa 22vxl 58cm orange</v>
          </cell>
        </row>
        <row r="16092">
          <cell r="A16092" t="str">
            <v>YMC6426111</v>
          </cell>
          <cell r="B16092" t="str">
            <v>Exa 22vxl 61cm orange</v>
          </cell>
        </row>
        <row r="16093">
          <cell r="A16093" t="str">
            <v>YMC6426111</v>
          </cell>
          <cell r="B16093" t="str">
            <v>Exa 22vxl 61cm orange</v>
          </cell>
        </row>
        <row r="16094">
          <cell r="A16094" t="str">
            <v>YMC6426111</v>
          </cell>
          <cell r="B16094" t="str">
            <v>Exa 22vxl 61cm orange</v>
          </cell>
        </row>
        <row r="16095">
          <cell r="A16095" t="str">
            <v>YMC6424901</v>
          </cell>
          <cell r="B16095" t="str">
            <v>Exa 22vxl 49cm orange</v>
          </cell>
        </row>
        <row r="16096">
          <cell r="A16096" t="str">
            <v>YMC6424901</v>
          </cell>
          <cell r="B16096" t="str">
            <v>Exa 22vxl 49cm orange</v>
          </cell>
        </row>
        <row r="16097">
          <cell r="A16097" t="str">
            <v>YMC6424901</v>
          </cell>
          <cell r="B16097" t="str">
            <v>Exa 22vxl 49cm orange</v>
          </cell>
        </row>
        <row r="16098">
          <cell r="A16098" t="str">
            <v>YMC6425201</v>
          </cell>
          <cell r="B16098" t="str">
            <v>Exa 22vxl 52cm orange</v>
          </cell>
        </row>
        <row r="16099">
          <cell r="A16099" t="str">
            <v>YMC6425201</v>
          </cell>
          <cell r="B16099" t="str">
            <v>Exa 22vxl 52cm orange</v>
          </cell>
        </row>
        <row r="16100">
          <cell r="A16100" t="str">
            <v>YMC6425201</v>
          </cell>
          <cell r="B16100" t="str">
            <v>Exa 22vxl 52cm orange</v>
          </cell>
        </row>
        <row r="16101">
          <cell r="A16101" t="str">
            <v>YMC6425501</v>
          </cell>
          <cell r="B16101" t="str">
            <v>Exa 22vxl 55cm orange</v>
          </cell>
        </row>
        <row r="16102">
          <cell r="A16102" t="str">
            <v>YMC6425501</v>
          </cell>
          <cell r="B16102" t="str">
            <v>Exa 22vxl 55cm orange</v>
          </cell>
        </row>
        <row r="16103">
          <cell r="A16103" t="str">
            <v>YMC6425501</v>
          </cell>
          <cell r="B16103" t="str">
            <v>Exa 22vxl 55cm orange</v>
          </cell>
        </row>
        <row r="16104">
          <cell r="A16104" t="str">
            <v>YMC6425801</v>
          </cell>
          <cell r="B16104" t="str">
            <v>Exa 22vxl 58cm orange</v>
          </cell>
        </row>
        <row r="16105">
          <cell r="A16105" t="str">
            <v>YMC6425801</v>
          </cell>
          <cell r="B16105" t="str">
            <v>Exa 22vxl 58cm orange</v>
          </cell>
        </row>
        <row r="16106">
          <cell r="A16106" t="str">
            <v>YMC6425801</v>
          </cell>
          <cell r="B16106" t="str">
            <v>Exa 22vxl 58cm orange</v>
          </cell>
        </row>
        <row r="16107">
          <cell r="A16107" t="str">
            <v>YMC6426101</v>
          </cell>
          <cell r="B16107" t="str">
            <v>Exa 22vxl 61cm orange</v>
          </cell>
        </row>
        <row r="16108">
          <cell r="A16108" t="str">
            <v>YMC6426101</v>
          </cell>
          <cell r="B16108" t="str">
            <v>Exa 22vxl 61cm orange</v>
          </cell>
        </row>
        <row r="16109">
          <cell r="A16109" t="str">
            <v>YMC6426101</v>
          </cell>
          <cell r="B16109" t="str">
            <v>Exa 22vxl 61cm orange</v>
          </cell>
        </row>
        <row r="16110">
          <cell r="A16110" t="str">
            <v>YMC6224911</v>
          </cell>
          <cell r="B16110" t="str">
            <v>Tera 22vxl 49cm mörkgrå</v>
          </cell>
        </row>
        <row r="16111">
          <cell r="A16111" t="str">
            <v>YMC6224911</v>
          </cell>
          <cell r="B16111" t="str">
            <v>Tera 22vxl 49cm mörkgrå</v>
          </cell>
        </row>
        <row r="16112">
          <cell r="A16112" t="str">
            <v>YMC6224911</v>
          </cell>
          <cell r="B16112" t="str">
            <v>Tera 22vxl 49cm mörkgrå</v>
          </cell>
        </row>
        <row r="16113">
          <cell r="A16113" t="str">
            <v>YMC6225211</v>
          </cell>
          <cell r="B16113" t="str">
            <v>Tera 22vxl 52cm mörkgrå</v>
          </cell>
        </row>
        <row r="16114">
          <cell r="A16114" t="str">
            <v>YMC6225211</v>
          </cell>
          <cell r="B16114" t="str">
            <v>Tera 22vxl 52cm mörkgrå</v>
          </cell>
        </row>
        <row r="16115">
          <cell r="A16115" t="str">
            <v>YMC6225211</v>
          </cell>
          <cell r="B16115" t="str">
            <v>Tera 22vxl 52cm mörkgrå</v>
          </cell>
        </row>
        <row r="16116">
          <cell r="A16116" t="str">
            <v>YMC6225511</v>
          </cell>
          <cell r="B16116" t="str">
            <v>Tera 22vxl 55cm mörkgrå</v>
          </cell>
        </row>
        <row r="16117">
          <cell r="A16117" t="str">
            <v>YMC6225511</v>
          </cell>
          <cell r="B16117" t="str">
            <v>Tera 22vxl 55cm mörkgrå</v>
          </cell>
        </row>
        <row r="16118">
          <cell r="A16118" t="str">
            <v>YMC6225511</v>
          </cell>
          <cell r="B16118" t="str">
            <v>Tera 22vxl 55cm mörkgrå</v>
          </cell>
        </row>
        <row r="16119">
          <cell r="A16119" t="str">
            <v>YMC6225811</v>
          </cell>
          <cell r="B16119" t="str">
            <v>Tera 22vxl 58cm mörkgrå</v>
          </cell>
        </row>
        <row r="16120">
          <cell r="A16120" t="str">
            <v>YMC6225811</v>
          </cell>
          <cell r="B16120" t="str">
            <v>Tera 22vxl 58cm mörkgrå</v>
          </cell>
        </row>
        <row r="16121">
          <cell r="A16121" t="str">
            <v>YMC6225811</v>
          </cell>
          <cell r="B16121" t="str">
            <v>Tera 22vxl 58cm mörkgrå</v>
          </cell>
        </row>
        <row r="16122">
          <cell r="A16122" t="str">
            <v>YMC6226111</v>
          </cell>
          <cell r="B16122" t="str">
            <v>Tera 22vxl 61cm mörkgrå</v>
          </cell>
        </row>
        <row r="16123">
          <cell r="A16123" t="str">
            <v>YMC6226111</v>
          </cell>
          <cell r="B16123" t="str">
            <v>Tera 22vxl 61cm mörkgrå</v>
          </cell>
        </row>
        <row r="16124">
          <cell r="A16124" t="str">
            <v>YMC6226111</v>
          </cell>
          <cell r="B16124" t="str">
            <v>Tera 22vxl 61cm mörkgrå</v>
          </cell>
        </row>
        <row r="16125">
          <cell r="A16125" t="str">
            <v>YMC6625101</v>
          </cell>
          <cell r="B16125" t="str">
            <v>Giga 22vxl 51cm orange</v>
          </cell>
        </row>
        <row r="16126">
          <cell r="A16126" t="str">
            <v>YMC6625101</v>
          </cell>
          <cell r="B16126" t="str">
            <v>Giga 22vxl 51cm orange</v>
          </cell>
        </row>
        <row r="16127">
          <cell r="A16127" t="str">
            <v>YMC6625101</v>
          </cell>
          <cell r="B16127" t="str">
            <v>Giga 22vxl 51cm orange</v>
          </cell>
        </row>
        <row r="16128">
          <cell r="A16128" t="str">
            <v>YMC6625401</v>
          </cell>
          <cell r="B16128" t="str">
            <v>Giga 22vxl 54cm orange</v>
          </cell>
        </row>
        <row r="16129">
          <cell r="A16129" t="str">
            <v>YMC6625401</v>
          </cell>
          <cell r="B16129" t="str">
            <v>Giga 22vxl 54cm orange</v>
          </cell>
        </row>
        <row r="16130">
          <cell r="A16130" t="str">
            <v>YMC6625401</v>
          </cell>
          <cell r="B16130" t="str">
            <v>Giga 22vxl 54cm orange</v>
          </cell>
        </row>
        <row r="16131">
          <cell r="A16131" t="str">
            <v>YMC6625701</v>
          </cell>
          <cell r="B16131" t="str">
            <v>Giga 22vxl 57cm orange</v>
          </cell>
        </row>
        <row r="16132">
          <cell r="A16132" t="str">
            <v>YMC6625701</v>
          </cell>
          <cell r="B16132" t="str">
            <v>Giga 22vxl 57cm orange</v>
          </cell>
        </row>
        <row r="16133">
          <cell r="A16133" t="str">
            <v>YMC6625701</v>
          </cell>
          <cell r="B16133" t="str">
            <v>Giga 22vxl 57cm orange</v>
          </cell>
        </row>
        <row r="16134">
          <cell r="A16134" t="str">
            <v>YMC6626001</v>
          </cell>
          <cell r="B16134" t="str">
            <v>Giga 22vxl 60cm orange</v>
          </cell>
        </row>
        <row r="16135">
          <cell r="A16135" t="str">
            <v>YMC6626001</v>
          </cell>
          <cell r="B16135" t="str">
            <v>Giga 22vxl 60cm orange</v>
          </cell>
        </row>
        <row r="16136">
          <cell r="A16136" t="str">
            <v>YMC6626001</v>
          </cell>
          <cell r="B16136" t="str">
            <v>Giga 22vxl 60cm orange</v>
          </cell>
        </row>
        <row r="16137">
          <cell r="A16137" t="str">
            <v>YMC6724501</v>
          </cell>
          <cell r="B16137" t="str">
            <v>Giga Compact 22vxl 45cm vit</v>
          </cell>
        </row>
        <row r="16138">
          <cell r="A16138" t="str">
            <v>YMC6724501</v>
          </cell>
          <cell r="B16138" t="str">
            <v>Giga Compact 22vxl 45cm vit</v>
          </cell>
        </row>
        <row r="16139">
          <cell r="A16139" t="str">
            <v>YMC6724501</v>
          </cell>
          <cell r="B16139" t="str">
            <v>Giga Compact 22vxl 45cm vit</v>
          </cell>
        </row>
        <row r="16140">
          <cell r="A16140" t="str">
            <v>YMC6724801</v>
          </cell>
          <cell r="B16140" t="str">
            <v>Giga Compact 22vxl 48cm vit</v>
          </cell>
        </row>
        <row r="16141">
          <cell r="A16141" t="str">
            <v>YMC6724801</v>
          </cell>
          <cell r="B16141" t="str">
            <v>Giga Compact 22vxl 48cm vit</v>
          </cell>
        </row>
        <row r="16142">
          <cell r="A16142" t="str">
            <v>YMC6724801</v>
          </cell>
          <cell r="B16142" t="str">
            <v>Giga Compact 22vxl 48cm vit</v>
          </cell>
        </row>
        <row r="16143">
          <cell r="A16143" t="str">
            <v>YMC6725101</v>
          </cell>
          <cell r="B16143" t="str">
            <v>Giga Compact 22vxl 51cm vit</v>
          </cell>
        </row>
        <row r="16144">
          <cell r="A16144" t="str">
            <v>YMC6725101</v>
          </cell>
          <cell r="B16144" t="str">
            <v>Giga Compact 22vxl 51cm vit</v>
          </cell>
        </row>
        <row r="16145">
          <cell r="A16145" t="str">
            <v>YMC6725101</v>
          </cell>
          <cell r="B16145" t="str">
            <v>Giga Compact 22vxl 51cm vit</v>
          </cell>
        </row>
        <row r="16146">
          <cell r="A16146" t="str">
            <v>YMC6905101</v>
          </cell>
          <cell r="B16146" t="str">
            <v>Maxa 20vxl 51cm mörkgrå</v>
          </cell>
        </row>
        <row r="16147">
          <cell r="A16147" t="str">
            <v>YMC6905101</v>
          </cell>
          <cell r="B16147" t="str">
            <v>Maxa 20vxl 51cm mörkgrå</v>
          </cell>
        </row>
        <row r="16148">
          <cell r="A16148" t="str">
            <v>YMC6905101</v>
          </cell>
          <cell r="B16148" t="str">
            <v>Maxa 20vxl 51cm mörkgrå</v>
          </cell>
        </row>
        <row r="16149">
          <cell r="A16149" t="str">
            <v>YMC6905401</v>
          </cell>
          <cell r="B16149" t="str">
            <v>Maxa 20vxl 54cm mörkgrå</v>
          </cell>
        </row>
        <row r="16150">
          <cell r="A16150" t="str">
            <v>YMC6905401</v>
          </cell>
          <cell r="B16150" t="str">
            <v>Maxa 20vxl 54cm mörkgrå</v>
          </cell>
        </row>
        <row r="16151">
          <cell r="A16151" t="str">
            <v>YMC6905401</v>
          </cell>
          <cell r="B16151" t="str">
            <v>Maxa 20vxl 54cm mörkgrå</v>
          </cell>
        </row>
        <row r="16152">
          <cell r="A16152" t="str">
            <v>YMC6905701</v>
          </cell>
          <cell r="B16152" t="str">
            <v>Maxa 20vxl 57cm mörkgrå</v>
          </cell>
        </row>
        <row r="16153">
          <cell r="A16153" t="str">
            <v>YMC6905701</v>
          </cell>
          <cell r="B16153" t="str">
            <v>Maxa 20vxl 57cm mörkgrå</v>
          </cell>
        </row>
        <row r="16154">
          <cell r="A16154" t="str">
            <v>YMC6905701</v>
          </cell>
          <cell r="B16154" t="str">
            <v>Maxa 20vxl 57cm mörkgrå</v>
          </cell>
        </row>
        <row r="16155">
          <cell r="A16155" t="str">
            <v>YMC6906001</v>
          </cell>
          <cell r="B16155" t="str">
            <v>Maxa 20vxl 60cm mörkgrå</v>
          </cell>
        </row>
        <row r="16156">
          <cell r="A16156" t="str">
            <v>YMC6906001</v>
          </cell>
          <cell r="B16156" t="str">
            <v>Maxa 20vxl 60cm mörkgrå</v>
          </cell>
        </row>
        <row r="16157">
          <cell r="A16157" t="str">
            <v>YMC6906001</v>
          </cell>
          <cell r="B16157" t="str">
            <v>Maxa 20vxl 60cm mörkgrå</v>
          </cell>
        </row>
        <row r="16158">
          <cell r="A16158" t="str">
            <v>YMC6504501</v>
          </cell>
          <cell r="B16158" t="str">
            <v>Maxa 20vxl 45cm svart</v>
          </cell>
        </row>
        <row r="16159">
          <cell r="A16159" t="str">
            <v>YMC6504501</v>
          </cell>
          <cell r="B16159" t="str">
            <v>Maxa 20vxl 45cm svart</v>
          </cell>
        </row>
        <row r="16160">
          <cell r="A16160" t="str">
            <v>YMC6504501</v>
          </cell>
          <cell r="B16160" t="str">
            <v>Maxa 20vxl 45cm svart</v>
          </cell>
        </row>
        <row r="16161">
          <cell r="A16161" t="str">
            <v>YMC6504801</v>
          </cell>
          <cell r="B16161" t="str">
            <v>Maxa 20vxl 48cm svart</v>
          </cell>
        </row>
        <row r="16162">
          <cell r="A16162" t="str">
            <v>YMC6504801</v>
          </cell>
          <cell r="B16162" t="str">
            <v>Maxa 20vxl 48cm svart</v>
          </cell>
        </row>
        <row r="16163">
          <cell r="A16163" t="str">
            <v>YMC6504801</v>
          </cell>
          <cell r="B16163" t="str">
            <v>Maxa 20vxl 48cm svart</v>
          </cell>
        </row>
        <row r="16164">
          <cell r="A16164" t="str">
            <v>YMC6505101</v>
          </cell>
          <cell r="B16164" t="str">
            <v>Maxa 20vxl 51cm svart</v>
          </cell>
        </row>
        <row r="16165">
          <cell r="A16165" t="str">
            <v>YMC6505101</v>
          </cell>
          <cell r="B16165" t="str">
            <v>Maxa 20vxl 51cm svart</v>
          </cell>
        </row>
        <row r="16166">
          <cell r="A16166" t="str">
            <v>YMC6505101</v>
          </cell>
          <cell r="B16166" t="str">
            <v>Maxa 20vxl 51cm svart</v>
          </cell>
        </row>
        <row r="16167">
          <cell r="A16167" t="str">
            <v>YMC6505401</v>
          </cell>
          <cell r="B16167" t="str">
            <v>Maxa 20vxl 54cm svart</v>
          </cell>
        </row>
        <row r="16168">
          <cell r="A16168" t="str">
            <v>YMC6505401</v>
          </cell>
          <cell r="B16168" t="str">
            <v>Maxa 20vxl 54cm svart</v>
          </cell>
        </row>
        <row r="16169">
          <cell r="A16169" t="str">
            <v>YMC6505401</v>
          </cell>
          <cell r="B16169" t="str">
            <v>Maxa 20vxl 54cm svart</v>
          </cell>
        </row>
        <row r="16170">
          <cell r="A16170" t="str">
            <v>YMC6824901</v>
          </cell>
          <cell r="B16170" t="str">
            <v>Zepto PRO 22vxl 49cm orange</v>
          </cell>
        </row>
        <row r="16171">
          <cell r="A16171" t="str">
            <v>YMC6824901</v>
          </cell>
          <cell r="B16171" t="str">
            <v>Zepto PRO 22vxl 49cm orange</v>
          </cell>
        </row>
        <row r="16172">
          <cell r="A16172" t="str">
            <v>YMC6824901</v>
          </cell>
          <cell r="B16172" t="str">
            <v>Zepto PRO 22vxl 49cm orange</v>
          </cell>
        </row>
        <row r="16173">
          <cell r="A16173" t="str">
            <v>YMC6825201</v>
          </cell>
          <cell r="B16173" t="str">
            <v>Zepto PRO 22vxl 52cm orange</v>
          </cell>
        </row>
        <row r="16174">
          <cell r="A16174" t="str">
            <v>YMC6825201</v>
          </cell>
          <cell r="B16174" t="str">
            <v>Zepto PRO 22vxl 52cm orange</v>
          </cell>
        </row>
        <row r="16175">
          <cell r="A16175" t="str">
            <v>YMC6825201</v>
          </cell>
          <cell r="B16175" t="str">
            <v>Zepto PRO 22vxl 52cm orange</v>
          </cell>
        </row>
        <row r="16176">
          <cell r="A16176" t="str">
            <v>YMC6825401</v>
          </cell>
          <cell r="B16176" t="str">
            <v>Zepto PRO 22vxl 54cm orange</v>
          </cell>
        </row>
        <row r="16177">
          <cell r="A16177" t="str">
            <v>YMC6825401</v>
          </cell>
          <cell r="B16177" t="str">
            <v>Zepto PRO 22vxl 54cm orange</v>
          </cell>
        </row>
        <row r="16178">
          <cell r="A16178" t="str">
            <v>YMC6825401</v>
          </cell>
          <cell r="B16178" t="str">
            <v>Zepto PRO 22vxl 54cm orange</v>
          </cell>
        </row>
        <row r="16179">
          <cell r="A16179" t="str">
            <v>YMC6825701</v>
          </cell>
          <cell r="B16179" t="str">
            <v>Zepto PRO 22vxl 57cm orange</v>
          </cell>
        </row>
        <row r="16180">
          <cell r="A16180" t="str">
            <v>YMC6825701</v>
          </cell>
          <cell r="B16180" t="str">
            <v>Zepto PRO 22vxl 57cm orange</v>
          </cell>
        </row>
        <row r="16181">
          <cell r="A16181" t="str">
            <v>YMC6825701</v>
          </cell>
          <cell r="B16181" t="str">
            <v>Zepto PRO 22vxl 57cm orange</v>
          </cell>
        </row>
        <row r="16182">
          <cell r="A16182" t="str">
            <v>YMC6825901</v>
          </cell>
          <cell r="B16182" t="str">
            <v>Zepto PRO 22vxl 59cm orange</v>
          </cell>
        </row>
        <row r="16183">
          <cell r="A16183" t="str">
            <v>YMC6825901</v>
          </cell>
          <cell r="B16183" t="str">
            <v>Zepto PRO 22vxl 59cm orange</v>
          </cell>
        </row>
        <row r="16184">
          <cell r="A16184" t="str">
            <v>YMC6825901</v>
          </cell>
          <cell r="B16184" t="str">
            <v>Zepto PRO 22vxl 59cm orange</v>
          </cell>
        </row>
        <row r="16185">
          <cell r="A16185" t="str">
            <v>YMC6605201</v>
          </cell>
          <cell r="B16185" t="str">
            <v>Zepto Exp 22vxl 52cm mörkgrå</v>
          </cell>
        </row>
        <row r="16186">
          <cell r="A16186" t="str">
            <v>YMC6605201</v>
          </cell>
          <cell r="B16186" t="str">
            <v>Zepto Exp 22vxl 52cm mörkgrå</v>
          </cell>
        </row>
        <row r="16187">
          <cell r="A16187" t="str">
            <v>YMC6605201</v>
          </cell>
          <cell r="B16187" t="str">
            <v>Zepto Exp 22vxl 52cm mörkgrå</v>
          </cell>
        </row>
        <row r="16188">
          <cell r="A16188" t="str">
            <v>YMC3025201</v>
          </cell>
          <cell r="B16188" t="str">
            <v>Ehwas 20vxl 52cm svart</v>
          </cell>
        </row>
        <row r="16189">
          <cell r="A16189" t="str">
            <v>YMC3025201</v>
          </cell>
          <cell r="B16189" t="str">
            <v>Ehwas 20vxl 52cm svart</v>
          </cell>
        </row>
        <row r="16190">
          <cell r="A16190" t="str">
            <v>YMC3025201</v>
          </cell>
          <cell r="B16190" t="str">
            <v>Ehwas 20vxl 52cm svart</v>
          </cell>
        </row>
        <row r="16191">
          <cell r="A16191" t="str">
            <v>YMC3025401</v>
          </cell>
          <cell r="B16191" t="str">
            <v>Ehwas 20vxl 54cm svart</v>
          </cell>
        </row>
        <row r="16192">
          <cell r="A16192" t="str">
            <v>YMC3025401</v>
          </cell>
          <cell r="B16192" t="str">
            <v>Ehwas 20vxl 54cm svart</v>
          </cell>
        </row>
        <row r="16193">
          <cell r="A16193" t="str">
            <v>YMC3025401</v>
          </cell>
          <cell r="B16193" t="str">
            <v>Ehwas 20vxl 54cm svart</v>
          </cell>
        </row>
        <row r="16194">
          <cell r="A16194" t="str">
            <v>YMC3025701</v>
          </cell>
          <cell r="B16194" t="str">
            <v>Ehwas 20vxl 57cm svart</v>
          </cell>
        </row>
        <row r="16195">
          <cell r="A16195" t="str">
            <v>YMC3025701</v>
          </cell>
          <cell r="B16195" t="str">
            <v>Ehwas 20vxl 57cm svart</v>
          </cell>
        </row>
        <row r="16196">
          <cell r="A16196" t="str">
            <v>YMC3025701</v>
          </cell>
          <cell r="B16196" t="str">
            <v>Ehwas 20vxl 57cm svart</v>
          </cell>
        </row>
        <row r="16197">
          <cell r="A16197" t="str">
            <v>YMC6025201</v>
          </cell>
          <cell r="B16197" t="str">
            <v>Tempus 22vxl 52cm orange</v>
          </cell>
        </row>
        <row r="16198">
          <cell r="A16198" t="str">
            <v>YMC6025201</v>
          </cell>
          <cell r="B16198" t="str">
            <v>Tempus 22vxl 52cm orange</v>
          </cell>
        </row>
        <row r="16199">
          <cell r="A16199" t="str">
            <v>YMC6025201</v>
          </cell>
          <cell r="B16199" t="str">
            <v>Tempus 22vxl 52cm orange</v>
          </cell>
        </row>
        <row r="16200">
          <cell r="A16200" t="str">
            <v>YMC6025401</v>
          </cell>
          <cell r="B16200" t="str">
            <v>Tempus 22vxl 54cm orange</v>
          </cell>
        </row>
        <row r="16201">
          <cell r="A16201" t="str">
            <v>YMC6025401</v>
          </cell>
          <cell r="B16201" t="str">
            <v>Tempus 22vxl 54cm orange</v>
          </cell>
        </row>
        <row r="16202">
          <cell r="A16202" t="str">
            <v>YMC6025401</v>
          </cell>
          <cell r="B16202" t="str">
            <v>Tempus 22vxl 54cm orange</v>
          </cell>
        </row>
        <row r="16203">
          <cell r="A16203" t="str">
            <v>YMC6025601</v>
          </cell>
          <cell r="B16203" t="str">
            <v>Tempus 22vxl 56cm orange</v>
          </cell>
        </row>
        <row r="16204">
          <cell r="A16204" t="str">
            <v>YMC6025601</v>
          </cell>
          <cell r="B16204" t="str">
            <v>Tempus 22vxl 56cm orange</v>
          </cell>
        </row>
        <row r="16205">
          <cell r="A16205" t="str">
            <v>YMC6025601</v>
          </cell>
          <cell r="B16205" t="str">
            <v>Tempus 22vxl 56cm orange</v>
          </cell>
        </row>
        <row r="16206">
          <cell r="A16206" t="str">
            <v>YMC6025801</v>
          </cell>
          <cell r="B16206" t="str">
            <v>Tempus 22vxl 58cm orange</v>
          </cell>
        </row>
        <row r="16207">
          <cell r="A16207" t="str">
            <v>YMC6025801</v>
          </cell>
          <cell r="B16207" t="str">
            <v>Tempus 22vxl 58cm orange</v>
          </cell>
        </row>
        <row r="16208">
          <cell r="A16208" t="str">
            <v>YMC6025801</v>
          </cell>
          <cell r="B16208" t="str">
            <v>Tempus 22vxl 58cm orange</v>
          </cell>
        </row>
        <row r="16209">
          <cell r="A16209" t="str">
            <v>YMC6125201</v>
          </cell>
          <cell r="B16209" t="str">
            <v>Tempus 22vxl 52cm orange</v>
          </cell>
        </row>
        <row r="16210">
          <cell r="A16210" t="str">
            <v>YMC6125201</v>
          </cell>
          <cell r="B16210" t="str">
            <v>Tempus 22vxl 52cm orange</v>
          </cell>
        </row>
        <row r="16211">
          <cell r="A16211" t="str">
            <v>YMC6125201</v>
          </cell>
          <cell r="B16211" t="str">
            <v>Tempus 22vxl 52cm orange</v>
          </cell>
        </row>
        <row r="16212">
          <cell r="A16212" t="str">
            <v>YMC6125401</v>
          </cell>
          <cell r="B16212" t="str">
            <v>Tempus 22vxl 54cm orange</v>
          </cell>
        </row>
        <row r="16213">
          <cell r="A16213" t="str">
            <v>YMC6125401</v>
          </cell>
          <cell r="B16213" t="str">
            <v>Tempus 22vxl 54cm orange</v>
          </cell>
        </row>
        <row r="16214">
          <cell r="A16214" t="str">
            <v>YMC6125401</v>
          </cell>
          <cell r="B16214" t="str">
            <v>Tempus 22vxl 54cm orange</v>
          </cell>
        </row>
        <row r="16215">
          <cell r="A16215" t="str">
            <v>YMC6125601</v>
          </cell>
          <cell r="B16215" t="str">
            <v>Tempus 22vxl 56cm orange</v>
          </cell>
        </row>
        <row r="16216">
          <cell r="A16216" t="str">
            <v>YMC6125601</v>
          </cell>
          <cell r="B16216" t="str">
            <v>Tempus 22vxl 56cm orange</v>
          </cell>
        </row>
        <row r="16217">
          <cell r="A16217" t="str">
            <v>YMC6125601</v>
          </cell>
          <cell r="B16217" t="str">
            <v>Tempus 22vxl 56cm orange</v>
          </cell>
        </row>
        <row r="16218">
          <cell r="A16218" t="str">
            <v>YMC6125801</v>
          </cell>
          <cell r="B16218" t="str">
            <v>Tempus 22vxl 58cm orange</v>
          </cell>
        </row>
        <row r="16219">
          <cell r="A16219" t="str">
            <v>YMC6125801</v>
          </cell>
          <cell r="B16219" t="str">
            <v>Tempus 22vxl 58cm orange</v>
          </cell>
        </row>
        <row r="16220">
          <cell r="A16220" t="str">
            <v>YMC6125801</v>
          </cell>
          <cell r="B16220" t="str">
            <v>Tempus 22vxl 58cm orange</v>
          </cell>
        </row>
        <row r="16221">
          <cell r="A16221" t="str">
            <v>YEC7215531</v>
          </cell>
          <cell r="B16221" t="str">
            <v>Eli 11vxl 55cm mörkgrå</v>
          </cell>
        </row>
        <row r="16222">
          <cell r="A16222" t="str">
            <v>YEC7215531</v>
          </cell>
          <cell r="B16222" t="str">
            <v>Eli 11vxl 55cm mörkgrå</v>
          </cell>
        </row>
        <row r="16223">
          <cell r="A16223" t="str">
            <v>YEC7215531</v>
          </cell>
          <cell r="B16223" t="str">
            <v>Eli 11vxl 55cm mörkgrå</v>
          </cell>
        </row>
        <row r="16224">
          <cell r="A16224" t="str">
            <v>YEC7215931</v>
          </cell>
          <cell r="B16224" t="str">
            <v>Eli 11vxl 59cm mörkgrå</v>
          </cell>
        </row>
        <row r="16225">
          <cell r="A16225" t="str">
            <v>YEC7215931</v>
          </cell>
          <cell r="B16225" t="str">
            <v>Eli 11vxl 59cm mörkgrå</v>
          </cell>
        </row>
        <row r="16226">
          <cell r="A16226" t="str">
            <v>YEC7215931</v>
          </cell>
          <cell r="B16226" t="str">
            <v>Eli 11vxl 59cm mörkgrå</v>
          </cell>
        </row>
        <row r="16227">
          <cell r="A16227" t="str">
            <v>YEC7315131</v>
          </cell>
          <cell r="B16227" t="str">
            <v>Elta11vxl 51cm vit</v>
          </cell>
        </row>
        <row r="16228">
          <cell r="A16228" t="str">
            <v>YEC7315131</v>
          </cell>
          <cell r="B16228" t="str">
            <v>Elta11vxl 51cm vit</v>
          </cell>
        </row>
        <row r="16229">
          <cell r="A16229" t="str">
            <v>YEC7315131</v>
          </cell>
          <cell r="B16229" t="str">
            <v>Elta11vxl 51cm vit</v>
          </cell>
        </row>
        <row r="16230">
          <cell r="A16230" t="str">
            <v>YEC7005532</v>
          </cell>
          <cell r="B16230" t="str">
            <v>Elton 10vxl 55cm svart</v>
          </cell>
        </row>
        <row r="16231">
          <cell r="A16231" t="str">
            <v>YEC7005532</v>
          </cell>
          <cell r="B16231" t="str">
            <v>Elton 10vxl 55cm svart</v>
          </cell>
        </row>
        <row r="16232">
          <cell r="A16232" t="str">
            <v>YEC7005532</v>
          </cell>
          <cell r="B16232" t="str">
            <v>Elton 10vxl 55cm svart</v>
          </cell>
        </row>
        <row r="16233">
          <cell r="A16233" t="str">
            <v>YEC7005932</v>
          </cell>
          <cell r="B16233" t="str">
            <v>Elton 10vxl 59cm svart</v>
          </cell>
        </row>
        <row r="16234">
          <cell r="A16234" t="str">
            <v>YEC7005932</v>
          </cell>
          <cell r="B16234" t="str">
            <v>Elton 10vxl 59cm svart</v>
          </cell>
        </row>
        <row r="16235">
          <cell r="A16235" t="str">
            <v>YEC7005932</v>
          </cell>
          <cell r="B16235" t="str">
            <v>Elton 10vxl 59cm svart</v>
          </cell>
        </row>
        <row r="16236">
          <cell r="A16236" t="str">
            <v>YEC7105132</v>
          </cell>
          <cell r="B16236" t="str">
            <v>Eloise 10vxl 51cm svart</v>
          </cell>
        </row>
        <row r="16237">
          <cell r="A16237" t="str">
            <v>YEC7105132</v>
          </cell>
          <cell r="B16237" t="str">
            <v>Eloise 10vxl 51cm svart</v>
          </cell>
        </row>
        <row r="16238">
          <cell r="A16238" t="str">
            <v>YEC7105132</v>
          </cell>
          <cell r="B16238" t="str">
            <v>Eloise 10vxl 51cm svart</v>
          </cell>
        </row>
        <row r="16239">
          <cell r="A16239" t="str">
            <v>YEC9475132</v>
          </cell>
          <cell r="B16239" t="str">
            <v>Elsa 7vxl 51cm blå</v>
          </cell>
        </row>
        <row r="16240">
          <cell r="A16240" t="str">
            <v>YEC9475132</v>
          </cell>
          <cell r="B16240" t="str">
            <v>Elsa 7vxl 51cm blå</v>
          </cell>
        </row>
        <row r="16241">
          <cell r="A16241" t="str">
            <v>YEC9475132</v>
          </cell>
          <cell r="B16241" t="str">
            <v>Elsa 7vxl 51cm blå</v>
          </cell>
        </row>
        <row r="16242">
          <cell r="A16242" t="str">
            <v>YMM2334711</v>
          </cell>
          <cell r="B16242" t="str">
            <v>Karin Rio 3v 47cm brkorg</v>
          </cell>
        </row>
        <row r="16243">
          <cell r="A16243" t="str">
            <v>YMM2334711</v>
          </cell>
          <cell r="B16243" t="str">
            <v>Karin Rio 3v 47cm brkorg</v>
          </cell>
        </row>
        <row r="16244">
          <cell r="A16244" t="str">
            <v>YMM2334711</v>
          </cell>
          <cell r="B16244" t="str">
            <v>Karin Rio 3v 47cm brkorg</v>
          </cell>
        </row>
        <row r="16245">
          <cell r="A16245" t="str">
            <v>YMM2335111</v>
          </cell>
          <cell r="B16245" t="str">
            <v>Karin Rio 3v 51cm brkorg</v>
          </cell>
        </row>
        <row r="16246">
          <cell r="A16246" t="str">
            <v>YMM2335111</v>
          </cell>
          <cell r="B16246" t="str">
            <v>Karin Rio 3v 51cm brkorg</v>
          </cell>
        </row>
        <row r="16247">
          <cell r="A16247" t="str">
            <v>YMM2335111</v>
          </cell>
          <cell r="B16247" t="str">
            <v>Karin Rio 3v 51cm brkorg</v>
          </cell>
        </row>
        <row r="16248">
          <cell r="A16248" t="str">
            <v>YMC9075101</v>
          </cell>
          <cell r="B16248" t="str">
            <v>Castor 7vxl 51cm blå</v>
          </cell>
        </row>
        <row r="16249">
          <cell r="A16249" t="str">
            <v>YMC9075101</v>
          </cell>
          <cell r="B16249" t="str">
            <v>Castor 7vxl 51cm blå</v>
          </cell>
        </row>
        <row r="16250">
          <cell r="A16250" t="str">
            <v>YMC9075101</v>
          </cell>
          <cell r="B16250" t="str">
            <v>Castor 7vxl 51cm blå</v>
          </cell>
        </row>
        <row r="16251">
          <cell r="A16251" t="str">
            <v>YMC9075501</v>
          </cell>
          <cell r="B16251" t="str">
            <v>Castor 7vxl 55cm blå</v>
          </cell>
        </row>
        <row r="16252">
          <cell r="A16252" t="str">
            <v>YMC9075501</v>
          </cell>
          <cell r="B16252" t="str">
            <v>Castor 7vxl 55cm blå</v>
          </cell>
        </row>
        <row r="16253">
          <cell r="A16253" t="str">
            <v>YMC9075501</v>
          </cell>
          <cell r="B16253" t="str">
            <v>Castor 7vxl 55cm blå</v>
          </cell>
        </row>
        <row r="16254">
          <cell r="A16254" t="str">
            <v>YMC9075901</v>
          </cell>
          <cell r="B16254" t="str">
            <v>Castor 7vxl 59cm brlå</v>
          </cell>
        </row>
        <row r="16255">
          <cell r="A16255" t="str">
            <v>YMC9075901</v>
          </cell>
          <cell r="B16255" t="str">
            <v>Castor 7vxl 59cm brlå</v>
          </cell>
        </row>
        <row r="16256">
          <cell r="A16256" t="str">
            <v>YMC9075901</v>
          </cell>
          <cell r="B16256" t="str">
            <v>Castor 7vxl 59cm brlå</v>
          </cell>
        </row>
        <row r="16257">
          <cell r="A16257" t="str">
            <v>YMC9076201</v>
          </cell>
          <cell r="B16257" t="str">
            <v>Castor 7vxl 62cm blå</v>
          </cell>
        </row>
        <row r="16258">
          <cell r="A16258" t="str">
            <v>YMC9076201</v>
          </cell>
          <cell r="B16258" t="str">
            <v>Castor 7vxl 62cm blå</v>
          </cell>
        </row>
        <row r="16259">
          <cell r="A16259" t="str">
            <v>YMC9076201</v>
          </cell>
          <cell r="B16259" t="str">
            <v>Castor 7vxl 62cm blå</v>
          </cell>
        </row>
        <row r="16260">
          <cell r="A16260" t="str">
            <v>YMC9535101</v>
          </cell>
          <cell r="B16260" t="str">
            <v>Maja 3vxl 51cm svalukorg röd</v>
          </cell>
        </row>
        <row r="16261">
          <cell r="A16261" t="str">
            <v>YMC9535101</v>
          </cell>
          <cell r="B16261" t="str">
            <v>Maja 3vxl 51cm svalukorg röd</v>
          </cell>
        </row>
        <row r="16262">
          <cell r="A16262" t="str">
            <v>YMC9535101</v>
          </cell>
          <cell r="B16262" t="str">
            <v>Maja 3vxl 51cm svalukorg röd</v>
          </cell>
        </row>
        <row r="16263">
          <cell r="A16263" t="str">
            <v>YMC0014601</v>
          </cell>
          <cell r="B16263" t="str">
            <v>Bele 26" 46cm svart</v>
          </cell>
        </row>
        <row r="16264">
          <cell r="A16264" t="str">
            <v>YMC0014601</v>
          </cell>
          <cell r="B16264" t="str">
            <v>Bele 26" 46cm svart</v>
          </cell>
        </row>
        <row r="16265">
          <cell r="A16265" t="str">
            <v>YMC0014601</v>
          </cell>
          <cell r="B16265" t="str">
            <v>Bele 26" 46cm svart</v>
          </cell>
        </row>
        <row r="16266">
          <cell r="A16266" t="str">
            <v>YMC1603801</v>
          </cell>
          <cell r="B16266" t="str">
            <v>Lodur 29" 38cm svart</v>
          </cell>
        </row>
        <row r="16267">
          <cell r="A16267" t="str">
            <v>YMC1603801</v>
          </cell>
          <cell r="B16267" t="str">
            <v>Lodur 29" 38cm svart</v>
          </cell>
        </row>
        <row r="16268">
          <cell r="A16268" t="str">
            <v>YMC1603801</v>
          </cell>
          <cell r="B16268" t="str">
            <v>Lodur 29" 38cm svart</v>
          </cell>
        </row>
        <row r="16269">
          <cell r="A16269" t="str">
            <v>YMC1604301</v>
          </cell>
          <cell r="B16269" t="str">
            <v>Lodur 29" 43cm svart</v>
          </cell>
        </row>
        <row r="16270">
          <cell r="A16270" t="str">
            <v>YMC1604301</v>
          </cell>
          <cell r="B16270" t="str">
            <v>Lodur 29" 43cm svart</v>
          </cell>
        </row>
        <row r="16271">
          <cell r="A16271" t="str">
            <v>YMC1604301</v>
          </cell>
          <cell r="B16271" t="str">
            <v>Lodur 29" 43cm svart</v>
          </cell>
        </row>
        <row r="16272">
          <cell r="A16272" t="str">
            <v>YMC1605301</v>
          </cell>
          <cell r="B16272" t="str">
            <v>Lodur 29" 53cm svart</v>
          </cell>
        </row>
        <row r="16273">
          <cell r="A16273" t="str">
            <v>YMC1605301</v>
          </cell>
          <cell r="B16273" t="str">
            <v>Lodur 29" 53cm svart</v>
          </cell>
        </row>
        <row r="16274">
          <cell r="A16274" t="str">
            <v>YMC1605301</v>
          </cell>
          <cell r="B16274" t="str">
            <v>Lodur 29" 53cm svart</v>
          </cell>
        </row>
        <row r="16275">
          <cell r="A16275" t="str">
            <v>YMC0704801</v>
          </cell>
          <cell r="B16275" t="str">
            <v>Freke COMP 27,5" 48cm mörkgrå</v>
          </cell>
        </row>
        <row r="16276">
          <cell r="A16276" t="str">
            <v>YMC0704801</v>
          </cell>
          <cell r="B16276" t="str">
            <v>Freke COMP 27,5" 48cm mörkgrå</v>
          </cell>
        </row>
        <row r="16277">
          <cell r="A16277" t="str">
            <v>YMC0704801</v>
          </cell>
          <cell r="B16277" t="str">
            <v>Freke COMP 27,5" 48cm mörkgrå</v>
          </cell>
        </row>
        <row r="16278">
          <cell r="A16278" t="str">
            <v>YMC0973801</v>
          </cell>
          <cell r="B16278" t="str">
            <v>Kile 27,5" 38cm blå</v>
          </cell>
        </row>
        <row r="16279">
          <cell r="A16279" t="str">
            <v>YMC0973801</v>
          </cell>
          <cell r="B16279" t="str">
            <v>Kile 27,5" 38cm blå</v>
          </cell>
        </row>
        <row r="16280">
          <cell r="A16280" t="str">
            <v>YMC0973801</v>
          </cell>
          <cell r="B16280" t="str">
            <v>Kile 27,5" 38cm blå</v>
          </cell>
        </row>
        <row r="16281">
          <cell r="A16281" t="str">
            <v>YMC0974801</v>
          </cell>
          <cell r="B16281" t="str">
            <v>Kile 27,5" 48cm blå</v>
          </cell>
        </row>
        <row r="16282">
          <cell r="A16282" t="str">
            <v>YMC0974801</v>
          </cell>
          <cell r="B16282" t="str">
            <v>Kile 27,5" 48cm blå</v>
          </cell>
        </row>
        <row r="16283">
          <cell r="A16283" t="str">
            <v>YMC0974801</v>
          </cell>
          <cell r="B16283" t="str">
            <v>Kile 27,5" 48cm blå</v>
          </cell>
        </row>
        <row r="16284">
          <cell r="A16284" t="str">
            <v>YMC1974301</v>
          </cell>
          <cell r="B16284" t="str">
            <v>Kile 29" 43cm blå</v>
          </cell>
        </row>
        <row r="16285">
          <cell r="A16285" t="str">
            <v>YMC1974301</v>
          </cell>
          <cell r="B16285" t="str">
            <v>Kile 29" 43cm blå</v>
          </cell>
        </row>
        <row r="16286">
          <cell r="A16286" t="str">
            <v>YMC1974301</v>
          </cell>
          <cell r="B16286" t="str">
            <v>Kile 29" 43cm blå</v>
          </cell>
        </row>
        <row r="16287">
          <cell r="A16287" t="str">
            <v>YMC1975301</v>
          </cell>
          <cell r="B16287" t="str">
            <v>Kile 29" 53cm blå</v>
          </cell>
        </row>
        <row r="16288">
          <cell r="A16288" t="str">
            <v>YMC1975301</v>
          </cell>
          <cell r="B16288" t="str">
            <v>Kile 29" 53cm blå</v>
          </cell>
        </row>
        <row r="16289">
          <cell r="A16289" t="str">
            <v>YMC1975301</v>
          </cell>
          <cell r="B16289" t="str">
            <v>Kile 29" 53cm blå</v>
          </cell>
        </row>
        <row r="16290">
          <cell r="A16290" t="str">
            <v>YMC1974302</v>
          </cell>
          <cell r="B16290" t="str">
            <v>Kile 29" 43cm ljusgrå</v>
          </cell>
        </row>
        <row r="16291">
          <cell r="A16291" t="str">
            <v>YMC1974302</v>
          </cell>
          <cell r="B16291" t="str">
            <v>Kile 29" 43cm ljusgrå</v>
          </cell>
        </row>
        <row r="16292">
          <cell r="A16292" t="str">
            <v>YMC1974302</v>
          </cell>
          <cell r="B16292" t="str">
            <v>Kile 29" 43cm ljusgrå</v>
          </cell>
        </row>
        <row r="16293">
          <cell r="A16293" t="str">
            <v>YMC1975302</v>
          </cell>
          <cell r="B16293" t="str">
            <v>Kile 29" 53cm ljusgrå</v>
          </cell>
        </row>
        <row r="16294">
          <cell r="A16294" t="str">
            <v>YMC1975302</v>
          </cell>
          <cell r="B16294" t="str">
            <v>Kile 29" 53cm ljusgrå</v>
          </cell>
        </row>
        <row r="16295">
          <cell r="A16295" t="str">
            <v>YMC1975302</v>
          </cell>
          <cell r="B16295" t="str">
            <v>Kile 29" 53cm ljusgrå</v>
          </cell>
        </row>
        <row r="16296">
          <cell r="A16296" t="str">
            <v>YMC0674801</v>
          </cell>
          <cell r="B16296" t="str">
            <v>Njord 27,5" 48cm mörkgrå</v>
          </cell>
        </row>
        <row r="16297">
          <cell r="A16297" t="str">
            <v>YMC0674801</v>
          </cell>
          <cell r="B16297" t="str">
            <v>Njord 27,5" 48cm mörkgrå</v>
          </cell>
        </row>
        <row r="16298">
          <cell r="A16298" t="str">
            <v>YMC0674801</v>
          </cell>
          <cell r="B16298" t="str">
            <v>Njord 27,5" 48cm mörkgrå</v>
          </cell>
        </row>
        <row r="16299">
          <cell r="A16299" t="str">
            <v>YMC1674301</v>
          </cell>
          <cell r="B16299" t="str">
            <v>Njord 29" 43cm mörkgrå</v>
          </cell>
        </row>
        <row r="16300">
          <cell r="A16300" t="str">
            <v>YMC1674301</v>
          </cell>
          <cell r="B16300" t="str">
            <v>Njord 29" 43cm mörkgrå</v>
          </cell>
        </row>
        <row r="16301">
          <cell r="A16301" t="str">
            <v>YMC1674301</v>
          </cell>
          <cell r="B16301" t="str">
            <v>Njord 29" 43cm mörkgrå</v>
          </cell>
        </row>
        <row r="16302">
          <cell r="A16302" t="str">
            <v>YMC1675301</v>
          </cell>
          <cell r="B16302" t="str">
            <v>Njord 29" 53cm mörkgrå</v>
          </cell>
        </row>
        <row r="16303">
          <cell r="A16303" t="str">
            <v>YMC1675301</v>
          </cell>
          <cell r="B16303" t="str">
            <v>Njord 29" 53cm mörkgrå</v>
          </cell>
        </row>
        <row r="16304">
          <cell r="A16304" t="str">
            <v>YMC1675301</v>
          </cell>
          <cell r="B16304" t="str">
            <v>Njord 29" 53cm mörkgrå</v>
          </cell>
        </row>
        <row r="16305">
          <cell r="A16305" t="str">
            <v>YMC1674302</v>
          </cell>
          <cell r="B16305" t="str">
            <v>Njord 29" 43cm orange</v>
          </cell>
        </row>
        <row r="16306">
          <cell r="A16306" t="str">
            <v>YMC1674302</v>
          </cell>
          <cell r="B16306" t="str">
            <v>Njord 29" 43cm orange</v>
          </cell>
        </row>
        <row r="16307">
          <cell r="A16307" t="str">
            <v>YMC1674302</v>
          </cell>
          <cell r="B16307" t="str">
            <v>Njord 29" 43cm orange</v>
          </cell>
        </row>
        <row r="16308">
          <cell r="A16308" t="str">
            <v>YMC1675302</v>
          </cell>
          <cell r="B16308" t="str">
            <v>Njord 29" 53cm orange</v>
          </cell>
        </row>
        <row r="16309">
          <cell r="A16309" t="str">
            <v>YMC1675302</v>
          </cell>
          <cell r="B16309" t="str">
            <v>Njord 29" 53cm orange</v>
          </cell>
        </row>
        <row r="16310">
          <cell r="A16310" t="str">
            <v>YMC1675302</v>
          </cell>
          <cell r="B16310" t="str">
            <v>Njord 29" 53cm orange</v>
          </cell>
        </row>
        <row r="16311">
          <cell r="A16311" t="str">
            <v>YMC1443301</v>
          </cell>
          <cell r="B16311" t="str">
            <v>Bjarke 26" 33cm mörkgrå</v>
          </cell>
        </row>
        <row r="16312">
          <cell r="A16312" t="str">
            <v>YMC1443301</v>
          </cell>
          <cell r="B16312" t="str">
            <v>Bjarke 26" 33cm mörkgrå</v>
          </cell>
        </row>
        <row r="16313">
          <cell r="A16313" t="str">
            <v>YMC1443301</v>
          </cell>
          <cell r="B16313" t="str">
            <v>Bjarke 26" 33cm mörkgrå</v>
          </cell>
        </row>
        <row r="16314">
          <cell r="A16314" t="str">
            <v>YMC1443801</v>
          </cell>
          <cell r="B16314" t="str">
            <v>Bjarke 26" 38cm mörkgrå</v>
          </cell>
        </row>
        <row r="16315">
          <cell r="A16315" t="str">
            <v>YMC1443801</v>
          </cell>
          <cell r="B16315" t="str">
            <v>Bjarke 26" 38cm mörkgrå</v>
          </cell>
        </row>
        <row r="16316">
          <cell r="A16316" t="str">
            <v>YMC1443801</v>
          </cell>
          <cell r="B16316" t="str">
            <v>Bjarke 26" 38cm mörkgrå</v>
          </cell>
        </row>
        <row r="16317">
          <cell r="A16317" t="str">
            <v>YMC1444301</v>
          </cell>
          <cell r="B16317" t="str">
            <v>Bjarke 26" 43cm mörkgrå</v>
          </cell>
        </row>
        <row r="16318">
          <cell r="A16318" t="str">
            <v>YMC1444301</v>
          </cell>
          <cell r="B16318" t="str">
            <v>Bjarke 26" 43cm mörkgrå</v>
          </cell>
        </row>
        <row r="16319">
          <cell r="A16319" t="str">
            <v>YMC1444301</v>
          </cell>
          <cell r="B16319" t="str">
            <v>Bjarke 26" 43cm mörkgrå</v>
          </cell>
        </row>
        <row r="16320">
          <cell r="A16320" t="str">
            <v>YMC1443302</v>
          </cell>
          <cell r="B16320" t="str">
            <v>Bjarke 26" 33cm ljusgrå</v>
          </cell>
        </row>
        <row r="16321">
          <cell r="A16321" t="str">
            <v>YMC1443302</v>
          </cell>
          <cell r="B16321" t="str">
            <v>Bjarke 26" 33cm ljusgrå</v>
          </cell>
        </row>
        <row r="16322">
          <cell r="A16322" t="str">
            <v>YMC1443302</v>
          </cell>
          <cell r="B16322" t="str">
            <v>Bjarke 26" 33cm ljusgrå</v>
          </cell>
        </row>
        <row r="16323">
          <cell r="A16323" t="str">
            <v>YMC1443802</v>
          </cell>
          <cell r="B16323" t="str">
            <v>Bjarke 26" 38cm ljusgrå</v>
          </cell>
        </row>
        <row r="16324">
          <cell r="A16324" t="str">
            <v>YMC1443802</v>
          </cell>
          <cell r="B16324" t="str">
            <v>Bjarke 26" 38cm ljusgrå</v>
          </cell>
        </row>
        <row r="16325">
          <cell r="A16325" t="str">
            <v>YMC1443802</v>
          </cell>
          <cell r="B16325" t="str">
            <v>Bjarke 26" 38cm ljusgrå</v>
          </cell>
        </row>
        <row r="16326">
          <cell r="A16326" t="str">
            <v>YMC1444302</v>
          </cell>
          <cell r="B16326" t="str">
            <v>Bjarke 26" 43cm ljusgrå</v>
          </cell>
        </row>
        <row r="16327">
          <cell r="A16327" t="str">
            <v>YMC1444302</v>
          </cell>
          <cell r="B16327" t="str">
            <v>Bjarke 26" 43cm ljusgrå</v>
          </cell>
        </row>
        <row r="16328">
          <cell r="A16328" t="str">
            <v>YMC1444302</v>
          </cell>
          <cell r="B16328" t="str">
            <v>Bjarke 26" 43cm ljusgrå</v>
          </cell>
        </row>
        <row r="16329">
          <cell r="A16329" t="str">
            <v>YMC1543801</v>
          </cell>
          <cell r="B16329" t="str">
            <v>Feima 26" 38cm mörkgrå</v>
          </cell>
        </row>
        <row r="16330">
          <cell r="A16330" t="str">
            <v>YMC1543801</v>
          </cell>
          <cell r="B16330" t="str">
            <v>Feima 26" 38cm mörkgrå</v>
          </cell>
        </row>
        <row r="16331">
          <cell r="A16331" t="str">
            <v>YMC1543801</v>
          </cell>
          <cell r="B16331" t="str">
            <v>Feima 26" 38cm mörkgrå</v>
          </cell>
        </row>
        <row r="16332">
          <cell r="A16332" t="str">
            <v>YMC1544801</v>
          </cell>
          <cell r="B16332" t="str">
            <v>Feima 26" 48cm mörkgrå</v>
          </cell>
        </row>
        <row r="16333">
          <cell r="A16333" t="str">
            <v>YMC1544801</v>
          </cell>
          <cell r="B16333" t="str">
            <v>Feima 26" 48cm mörkgrå</v>
          </cell>
        </row>
        <row r="16334">
          <cell r="A16334" t="str">
            <v>YMC1544801</v>
          </cell>
          <cell r="B16334" t="str">
            <v>Feima 26" 48cm mörkgrå</v>
          </cell>
        </row>
        <row r="16335">
          <cell r="A16335" t="str">
            <v>YMC6004901</v>
          </cell>
          <cell r="B16335" t="str">
            <v>Zepto Comp 20vxl 49cm svart</v>
          </cell>
        </row>
        <row r="16336">
          <cell r="A16336" t="str">
            <v>YMC6004901</v>
          </cell>
          <cell r="B16336" t="str">
            <v>Zepto Comp 20vxl 49cm svart</v>
          </cell>
        </row>
        <row r="16337">
          <cell r="A16337" t="str">
            <v>YMC6004901</v>
          </cell>
          <cell r="B16337" t="str">
            <v>Zepto Comp 20vxl 49cm svart</v>
          </cell>
        </row>
        <row r="16338">
          <cell r="A16338" t="str">
            <v>YMC6284901</v>
          </cell>
          <cell r="B16338" t="str">
            <v>Zepto Sport 18vxl 49cm mörkgrå</v>
          </cell>
        </row>
        <row r="16339">
          <cell r="A16339" t="str">
            <v>YMC6284901</v>
          </cell>
          <cell r="B16339" t="str">
            <v>Zepto Sport 18vxl 49cm mörkgrå</v>
          </cell>
        </row>
        <row r="16340">
          <cell r="A16340" t="str">
            <v>YMC6284901</v>
          </cell>
          <cell r="B16340" t="str">
            <v>Zepto Sport 18vxl 49cm mörkgrå</v>
          </cell>
        </row>
        <row r="16341">
          <cell r="A16341" t="str">
            <v>YMC6285801</v>
          </cell>
          <cell r="B16341" t="str">
            <v>Zepto Sport 18vxl 58cm mörkgrå</v>
          </cell>
        </row>
        <row r="16342">
          <cell r="A16342" t="str">
            <v>YMC6285801</v>
          </cell>
          <cell r="B16342" t="str">
            <v>Zepto Sport 18vxl 58cm mörkgrå</v>
          </cell>
        </row>
        <row r="16343">
          <cell r="A16343" t="str">
            <v>YMC6285801</v>
          </cell>
          <cell r="B16343" t="str">
            <v>Zepto Sport 18vxl 58cm mörkgrå</v>
          </cell>
        </row>
        <row r="16344">
          <cell r="A16344" t="str">
            <v>YMC6805201</v>
          </cell>
          <cell r="B16344" t="str">
            <v>Deca 20vxl 52cm svart</v>
          </cell>
        </row>
        <row r="16345">
          <cell r="A16345" t="str">
            <v>YMC6805201</v>
          </cell>
          <cell r="B16345" t="str">
            <v>Deca 20vxl 52cm svart</v>
          </cell>
        </row>
        <row r="16346">
          <cell r="A16346" t="str">
            <v>YMC6805201</v>
          </cell>
          <cell r="B16346" t="str">
            <v>Deca 20vxl 52cm svart</v>
          </cell>
        </row>
        <row r="16347">
          <cell r="A16347" t="str">
            <v>YMC6805801</v>
          </cell>
          <cell r="B16347" t="str">
            <v>Deca 20vxl 58cm svart</v>
          </cell>
        </row>
        <row r="16348">
          <cell r="A16348" t="str">
            <v>YMC6805801</v>
          </cell>
          <cell r="B16348" t="str">
            <v>Deca 20vxl 58cm svart</v>
          </cell>
        </row>
        <row r="16349">
          <cell r="A16349" t="str">
            <v>YMC6805801</v>
          </cell>
          <cell r="B16349" t="str">
            <v>Deca 20vxl 58cm svart</v>
          </cell>
        </row>
        <row r="16350">
          <cell r="A16350" t="str">
            <v>YMC6806101</v>
          </cell>
          <cell r="B16350" t="str">
            <v>Deca 20vxl 61cm svart</v>
          </cell>
        </row>
        <row r="16351">
          <cell r="A16351" t="str">
            <v>YMC6806101</v>
          </cell>
          <cell r="B16351" t="str">
            <v>Deca 20vxl 61cm svart</v>
          </cell>
        </row>
        <row r="16352">
          <cell r="A16352" t="str">
            <v>YMC6806101</v>
          </cell>
          <cell r="B16352" t="str">
            <v>Deca 20vxl 61cm svart</v>
          </cell>
        </row>
        <row r="16353">
          <cell r="A16353" t="str">
            <v>YMC6704601</v>
          </cell>
          <cell r="B16353" t="str">
            <v>Deca 20vxl 46cm svart</v>
          </cell>
        </row>
        <row r="16354">
          <cell r="A16354" t="str">
            <v>YMC6704601</v>
          </cell>
          <cell r="B16354" t="str">
            <v>Deca 20vxl 46cm svart</v>
          </cell>
        </row>
        <row r="16355">
          <cell r="A16355" t="str">
            <v>YMC6704601</v>
          </cell>
          <cell r="B16355" t="str">
            <v>Deca 20vxl 46cm svart</v>
          </cell>
        </row>
        <row r="16356">
          <cell r="A16356" t="str">
            <v>YMC6705201</v>
          </cell>
          <cell r="B16356" t="str">
            <v>Deca 20vxl 52cm svart</v>
          </cell>
        </row>
        <row r="16357">
          <cell r="A16357" t="str">
            <v>YMC6705201</v>
          </cell>
          <cell r="B16357" t="str">
            <v>Deca 20vxl 52cm svart</v>
          </cell>
        </row>
        <row r="16358">
          <cell r="A16358" t="str">
            <v>YMC6705201</v>
          </cell>
          <cell r="B16358" t="str">
            <v>Deca 20vxl 52cm svart</v>
          </cell>
        </row>
        <row r="16359">
          <cell r="A16359" t="str">
            <v>YMC6705501</v>
          </cell>
          <cell r="B16359" t="str">
            <v>Deca 20vxl 55cm svart</v>
          </cell>
        </row>
        <row r="16360">
          <cell r="A16360" t="str">
            <v>YMC6705501</v>
          </cell>
          <cell r="B16360" t="str">
            <v>Deca 20vxl 55cm svart</v>
          </cell>
        </row>
        <row r="16361">
          <cell r="A16361" t="str">
            <v>YMC6705501</v>
          </cell>
          <cell r="B16361" t="str">
            <v>Deca 20vxl 55cm svart</v>
          </cell>
        </row>
        <row r="16362">
          <cell r="A16362" t="str">
            <v>YMC6085201</v>
          </cell>
          <cell r="B16362" t="str">
            <v>Nano 18vxl 52cm orange</v>
          </cell>
        </row>
        <row r="16363">
          <cell r="A16363" t="str">
            <v>YMC6085201</v>
          </cell>
          <cell r="B16363" t="str">
            <v>Nano 18vxl 52cm orange</v>
          </cell>
        </row>
        <row r="16364">
          <cell r="A16364" t="str">
            <v>YMC6085201</v>
          </cell>
          <cell r="B16364" t="str">
            <v>Nano 18vxl 52cm orange</v>
          </cell>
        </row>
        <row r="16365">
          <cell r="A16365" t="str">
            <v>YMC6085801</v>
          </cell>
          <cell r="B16365" t="str">
            <v>Nano 18vxl 58cm orange</v>
          </cell>
        </row>
        <row r="16366">
          <cell r="A16366" t="str">
            <v>YMC6085801</v>
          </cell>
          <cell r="B16366" t="str">
            <v>Nano 18vxl 58cm orange</v>
          </cell>
        </row>
        <row r="16367">
          <cell r="A16367" t="str">
            <v>YMC6085801</v>
          </cell>
          <cell r="B16367" t="str">
            <v>Nano 18vxl 58cm orange</v>
          </cell>
        </row>
        <row r="16368">
          <cell r="A16368" t="str">
            <v>YMC6086101</v>
          </cell>
          <cell r="B16368" t="str">
            <v>Nano 18vxl 61cm orange</v>
          </cell>
        </row>
        <row r="16369">
          <cell r="A16369" t="str">
            <v>YMC6086101</v>
          </cell>
          <cell r="B16369" t="str">
            <v>Nano 18vxl 61cm orange</v>
          </cell>
        </row>
        <row r="16370">
          <cell r="A16370" t="str">
            <v>YMC6086101</v>
          </cell>
          <cell r="B16370" t="str">
            <v>Nano 18vxl 61cm orange</v>
          </cell>
        </row>
        <row r="16371">
          <cell r="A16371" t="str">
            <v>YMC6184601</v>
          </cell>
          <cell r="B16371" t="str">
            <v>Nano 18vxl 46cm blå</v>
          </cell>
        </row>
        <row r="16372">
          <cell r="A16372" t="str">
            <v>YMC6184601</v>
          </cell>
          <cell r="B16372" t="str">
            <v>Nano 18vxl 46cm blå</v>
          </cell>
        </row>
        <row r="16373">
          <cell r="A16373" t="str">
            <v>YMC6184601</v>
          </cell>
          <cell r="B16373" t="str">
            <v>Nano 18vxl 46cm blå</v>
          </cell>
        </row>
        <row r="16374">
          <cell r="A16374" t="str">
            <v>YMC6185201</v>
          </cell>
          <cell r="B16374" t="str">
            <v>Nano 18vxl 52cm blå</v>
          </cell>
        </row>
        <row r="16375">
          <cell r="A16375" t="str">
            <v>YMC6185201</v>
          </cell>
          <cell r="B16375" t="str">
            <v>Nano 18vxl 52cm blå</v>
          </cell>
        </row>
        <row r="16376">
          <cell r="A16376" t="str">
            <v>YMC6185201</v>
          </cell>
          <cell r="B16376" t="str">
            <v>Nano 18vxl 52cm blå</v>
          </cell>
        </row>
        <row r="16377">
          <cell r="A16377" t="str">
            <v>YMC6185501</v>
          </cell>
          <cell r="B16377" t="str">
            <v>Nano 18vxl 55cm blå</v>
          </cell>
        </row>
        <row r="16378">
          <cell r="A16378" t="str">
            <v>YMC6185501</v>
          </cell>
          <cell r="B16378" t="str">
            <v>Nano 18vxl 55cm blå</v>
          </cell>
        </row>
        <row r="16379">
          <cell r="A16379" t="str">
            <v>YMC6185501</v>
          </cell>
          <cell r="B16379" t="str">
            <v>Nano 18vxl 55cm blå</v>
          </cell>
        </row>
        <row r="16380">
          <cell r="A16380" t="str">
            <v>YMC9574701</v>
          </cell>
          <cell r="B16380" t="str">
            <v>Tove 7vxl 47cm svalukorg svart</v>
          </cell>
        </row>
        <row r="16381">
          <cell r="A16381" t="str">
            <v>YMC9574701</v>
          </cell>
          <cell r="B16381" t="str">
            <v>Tove 7vxl 47cm svalukorg svart</v>
          </cell>
        </row>
        <row r="16382">
          <cell r="A16382" t="str">
            <v>YMC9574701</v>
          </cell>
          <cell r="B16382" t="str">
            <v>Tove 7vxl 47cm svalukorg svart</v>
          </cell>
        </row>
        <row r="16383">
          <cell r="A16383" t="str">
            <v>YMC9574702</v>
          </cell>
          <cell r="B16383" t="str">
            <v>Tove 7vxl 47cm svalukorg vit</v>
          </cell>
        </row>
        <row r="16384">
          <cell r="A16384" t="str">
            <v>YMC9574702</v>
          </cell>
          <cell r="B16384" t="str">
            <v>Tove 7vxl 47cm svalukorg vit</v>
          </cell>
        </row>
        <row r="16385">
          <cell r="A16385" t="str">
            <v>YMC9574702</v>
          </cell>
          <cell r="B16385" t="str">
            <v>Tove 7vxl 47cm svalukorg vit</v>
          </cell>
        </row>
        <row r="16386">
          <cell r="A16386" t="str">
            <v>YMC9575101</v>
          </cell>
          <cell r="B16386" t="str">
            <v>Tove 7vxl 51cm svalukorg svart</v>
          </cell>
        </row>
        <row r="16387">
          <cell r="A16387" t="str">
            <v>YMC9575101</v>
          </cell>
          <cell r="B16387" t="str">
            <v>Tove 7vxl 51cm svalukorg svart</v>
          </cell>
        </row>
        <row r="16388">
          <cell r="A16388" t="str">
            <v>YMC9575101</v>
          </cell>
          <cell r="B16388" t="str">
            <v>Tove 7vxl 51cm svalukorg svart</v>
          </cell>
        </row>
        <row r="16389">
          <cell r="A16389" t="str">
            <v>YMC9575102</v>
          </cell>
          <cell r="B16389" t="str">
            <v>Tove 7vxl 51cm svalukorg vit</v>
          </cell>
        </row>
        <row r="16390">
          <cell r="A16390" t="str">
            <v>YMC9575102</v>
          </cell>
          <cell r="B16390" t="str">
            <v>Tove 7vxl 51cm svalukorg vit</v>
          </cell>
        </row>
        <row r="16391">
          <cell r="A16391" t="str">
            <v>YMC9575102</v>
          </cell>
          <cell r="B16391" t="str">
            <v>Tove 7vxl 51cm svalukorg vit</v>
          </cell>
        </row>
        <row r="16392">
          <cell r="A16392" t="str">
            <v>YMC9575103</v>
          </cell>
          <cell r="B16392" t="str">
            <v>Tove 7vxl 51cm svalukorg blå</v>
          </cell>
        </row>
        <row r="16393">
          <cell r="A16393" t="str">
            <v>YMC9575103</v>
          </cell>
          <cell r="B16393" t="str">
            <v>Tove 7vxl 51cm svalukorg blå</v>
          </cell>
        </row>
        <row r="16394">
          <cell r="A16394" t="str">
            <v>YMC9575103</v>
          </cell>
          <cell r="B16394" t="str">
            <v>Tove 7vxl 51cm svalukorg blå</v>
          </cell>
        </row>
        <row r="16395">
          <cell r="A16395" t="str">
            <v>YMC9575104</v>
          </cell>
          <cell r="B16395" t="str">
            <v>Tove 7vxl 51cm svalukorg lila</v>
          </cell>
        </row>
        <row r="16396">
          <cell r="A16396" t="str">
            <v>YMC9575104</v>
          </cell>
          <cell r="B16396" t="str">
            <v>Tove 7vxl 51cm svalukorg lila</v>
          </cell>
        </row>
        <row r="16397">
          <cell r="A16397" t="str">
            <v>YMC9575104</v>
          </cell>
          <cell r="B16397" t="str">
            <v>Tove 7vxl 51cm svalukorg lila</v>
          </cell>
        </row>
        <row r="16398">
          <cell r="A16398" t="str">
            <v>YMC9575501</v>
          </cell>
          <cell r="B16398" t="str">
            <v>Tove 7vxl 55cm svalukorg svart</v>
          </cell>
        </row>
        <row r="16399">
          <cell r="A16399" t="str">
            <v>YMC9575501</v>
          </cell>
          <cell r="B16399" t="str">
            <v>Tove 7vxl 55cm svalukorg svart</v>
          </cell>
        </row>
        <row r="16400">
          <cell r="A16400" t="str">
            <v>YMC9575501</v>
          </cell>
          <cell r="B16400" t="str">
            <v>Tove 7vxl 55cm svalukorg svart</v>
          </cell>
        </row>
        <row r="16401">
          <cell r="A16401" t="str">
            <v>YMC2275601</v>
          </cell>
          <cell r="B16401" t="str">
            <v>Boge 7vxl 56cm racergrön</v>
          </cell>
        </row>
        <row r="16402">
          <cell r="A16402" t="str">
            <v>YMC2275601</v>
          </cell>
          <cell r="B16402" t="str">
            <v>Boge 7vxl 56cm racergrön</v>
          </cell>
        </row>
        <row r="16403">
          <cell r="A16403" t="str">
            <v>YMC2275601</v>
          </cell>
          <cell r="B16403" t="str">
            <v>Boge 7vxl 56cm racergrön</v>
          </cell>
        </row>
        <row r="16404">
          <cell r="A16404" t="str">
            <v>YMC2375101</v>
          </cell>
          <cell r="B16404" t="str">
            <v>Sunnan 7vxl 51cm brkorg bourde</v>
          </cell>
        </row>
        <row r="16405">
          <cell r="A16405" t="str">
            <v>YMC2375101</v>
          </cell>
          <cell r="B16405" t="str">
            <v>Sunnan 7vxl 51cm brkorg bourde</v>
          </cell>
        </row>
        <row r="16406">
          <cell r="A16406" t="str">
            <v>YMC2375101</v>
          </cell>
          <cell r="B16406" t="str">
            <v>Sunnan 7vxl 51cm brkorg bourde</v>
          </cell>
        </row>
        <row r="16407">
          <cell r="A16407" t="str">
            <v>YMC2375102</v>
          </cell>
          <cell r="B16407" t="str">
            <v>Sunnan 7vxl 51cm brkorg creme</v>
          </cell>
        </row>
        <row r="16408">
          <cell r="A16408" t="str">
            <v>YMC2375102</v>
          </cell>
          <cell r="B16408" t="str">
            <v>Sunnan 7vxl 51cm brkorg creme</v>
          </cell>
        </row>
        <row r="16409">
          <cell r="A16409" t="str">
            <v>YMC2375102</v>
          </cell>
          <cell r="B16409" t="str">
            <v>Sunnan 7vxl 51cm brkorg creme</v>
          </cell>
        </row>
        <row r="16410">
          <cell r="A16410" t="str">
            <v>YMC2535101</v>
          </cell>
          <cell r="B16410" t="str">
            <v>Toste 3vxl 51cm brkorg duvblå</v>
          </cell>
        </row>
        <row r="16411">
          <cell r="A16411" t="str">
            <v>YMC2535101</v>
          </cell>
          <cell r="B16411" t="str">
            <v>Toste 3vxl 51cm brkorg duvblå</v>
          </cell>
        </row>
        <row r="16412">
          <cell r="A16412" t="str">
            <v>YMC2535101</v>
          </cell>
          <cell r="B16412" t="str">
            <v>Toste 3vxl 51cm brkorg duvblå</v>
          </cell>
        </row>
        <row r="16413">
          <cell r="A16413" t="str">
            <v>YMC2535102</v>
          </cell>
          <cell r="B16413" t="str">
            <v>Toste 3vxl 51cm brkorg rosa</v>
          </cell>
        </row>
        <row r="16414">
          <cell r="A16414" t="str">
            <v>YMC2535102</v>
          </cell>
          <cell r="B16414" t="str">
            <v>Toste 3vxl 51cm brkorg rosa</v>
          </cell>
        </row>
        <row r="16415">
          <cell r="A16415" t="str">
            <v>YMC2535102</v>
          </cell>
          <cell r="B16415" t="str">
            <v>Toste 3vxl 51cm brkorg rosa</v>
          </cell>
        </row>
        <row r="16416">
          <cell r="A16416" t="str">
            <v>YMC2735101</v>
          </cell>
          <cell r="B16416" t="str">
            <v>Lotta 3vxl 51cm svart</v>
          </cell>
        </row>
        <row r="16417">
          <cell r="A16417" t="str">
            <v>YMC2735101</v>
          </cell>
          <cell r="B16417" t="str">
            <v>Lotta 3vxl 51cm svart</v>
          </cell>
        </row>
        <row r="16418">
          <cell r="A16418" t="str">
            <v>YMC2735101</v>
          </cell>
          <cell r="B16418" t="str">
            <v>Lotta 3vxl 51cm svart</v>
          </cell>
        </row>
        <row r="16419">
          <cell r="A16419" t="str">
            <v>YMC2735102</v>
          </cell>
          <cell r="B16419" t="str">
            <v>Lotta 3vxl 51cm ljusgrön/creme</v>
          </cell>
        </row>
        <row r="16420">
          <cell r="A16420" t="str">
            <v>YMC2735102</v>
          </cell>
          <cell r="B16420" t="str">
            <v>Lotta 3vxl 51cm ljusgrön/creme</v>
          </cell>
        </row>
        <row r="16421">
          <cell r="A16421" t="str">
            <v>YMC2735102</v>
          </cell>
          <cell r="B16421" t="str">
            <v>Lotta 3vxl 51cm ljusgrön/creme</v>
          </cell>
        </row>
        <row r="16422">
          <cell r="A16422" t="str">
            <v>YMC2635101</v>
          </cell>
          <cell r="B16422" t="str">
            <v>August 3vxl 51cm svart</v>
          </cell>
        </row>
        <row r="16423">
          <cell r="A16423" t="str">
            <v>YMC2635101</v>
          </cell>
          <cell r="B16423" t="str">
            <v>August 3vxl 51cm svart</v>
          </cell>
        </row>
        <row r="16424">
          <cell r="A16424" t="str">
            <v>YMC2635101</v>
          </cell>
          <cell r="B16424" t="str">
            <v>August 3vxl 51cm svart</v>
          </cell>
        </row>
        <row r="16425">
          <cell r="A16425" t="str">
            <v>YMC2635601</v>
          </cell>
          <cell r="B16425" t="str">
            <v>August 3vxl 56cm svart</v>
          </cell>
        </row>
        <row r="16426">
          <cell r="A16426" t="str">
            <v>YMC2635601</v>
          </cell>
          <cell r="B16426" t="str">
            <v>August 3vxl 56cm svart</v>
          </cell>
        </row>
        <row r="16427">
          <cell r="A16427" t="str">
            <v>YMC2635601</v>
          </cell>
          <cell r="B16427" t="str">
            <v>August 3vxl 56cm svart</v>
          </cell>
        </row>
        <row r="16428">
          <cell r="A16428" t="str">
            <v>YMC9785101</v>
          </cell>
          <cell r="B16428" t="str">
            <v>Alma 8vxl 51cm creme</v>
          </cell>
        </row>
        <row r="16429">
          <cell r="A16429" t="str">
            <v>YMC9785101</v>
          </cell>
          <cell r="B16429" t="str">
            <v>Alma 8vxl 51cm creme</v>
          </cell>
        </row>
        <row r="16430">
          <cell r="A16430" t="str">
            <v>YMC9785101</v>
          </cell>
          <cell r="B16430" t="str">
            <v>Alma 8vxl 51cm creme</v>
          </cell>
        </row>
        <row r="16431">
          <cell r="A16431" t="str">
            <v>YMC9785102</v>
          </cell>
          <cell r="B16431" t="str">
            <v>Alma 8vxl 51cm svart</v>
          </cell>
        </row>
        <row r="16432">
          <cell r="A16432" t="str">
            <v>YMC9785102</v>
          </cell>
          <cell r="B16432" t="str">
            <v>Alma 8vxl 51cm svart</v>
          </cell>
        </row>
        <row r="16433">
          <cell r="A16433" t="str">
            <v>YMC9785102</v>
          </cell>
          <cell r="B16433" t="str">
            <v>Alma 8vxl 51cm svart</v>
          </cell>
        </row>
        <row r="16434">
          <cell r="A16434" t="str">
            <v>YMC1473801</v>
          </cell>
          <cell r="B16434" t="str">
            <v>Ire 26" 38cm svart</v>
          </cell>
        </row>
        <row r="16435">
          <cell r="A16435" t="str">
            <v>YMC1473801</v>
          </cell>
          <cell r="B16435" t="str">
            <v>Ire 26" 38cm svart</v>
          </cell>
        </row>
        <row r="16436">
          <cell r="A16436" t="str">
            <v>YMC1473801</v>
          </cell>
          <cell r="B16436" t="str">
            <v>Ire 26" 38cm svart</v>
          </cell>
        </row>
        <row r="16437">
          <cell r="A16437" t="str">
            <v>YMC1474301</v>
          </cell>
          <cell r="B16437" t="str">
            <v>Ire 26" 43cm svart</v>
          </cell>
        </row>
        <row r="16438">
          <cell r="A16438" t="str">
            <v>YMC1474301</v>
          </cell>
          <cell r="B16438" t="str">
            <v>Ire 26" 43cm svart</v>
          </cell>
        </row>
        <row r="16439">
          <cell r="A16439" t="str">
            <v>YMC1474301</v>
          </cell>
          <cell r="B16439" t="str">
            <v>Ire 26" 43cm svart</v>
          </cell>
        </row>
        <row r="16440">
          <cell r="A16440" t="str">
            <v>YMC4334301</v>
          </cell>
          <cell r="B16440" t="str">
            <v>Embla 26" 3vxl 43cm svart</v>
          </cell>
        </row>
        <row r="16441">
          <cell r="A16441" t="str">
            <v>YMC4334301</v>
          </cell>
          <cell r="B16441" t="str">
            <v>Embla 26" 3vxl 43cm svart</v>
          </cell>
        </row>
        <row r="16442">
          <cell r="A16442" t="str">
            <v>YMC4334301</v>
          </cell>
          <cell r="B16442" t="str">
            <v>Embla 26" 3vxl 43cm svart</v>
          </cell>
        </row>
        <row r="16443">
          <cell r="A16443" t="str">
            <v>YMC4334302</v>
          </cell>
          <cell r="B16443" t="str">
            <v>Embla 26" 3vxl 43cm mörklila</v>
          </cell>
        </row>
        <row r="16444">
          <cell r="A16444" t="str">
            <v>YMC4334302</v>
          </cell>
          <cell r="B16444" t="str">
            <v>Embla 26" 3vxl 43cm mörklila</v>
          </cell>
        </row>
        <row r="16445">
          <cell r="A16445" t="str">
            <v>YMC4334302</v>
          </cell>
          <cell r="B16445" t="str">
            <v>Embla 26" 3vxl 43cm mörklila</v>
          </cell>
        </row>
        <row r="16446">
          <cell r="A16446" t="str">
            <v>YMC4374301</v>
          </cell>
          <cell r="B16446" t="str">
            <v>Mist 26" 7vxl 43cm vit</v>
          </cell>
        </row>
        <row r="16447">
          <cell r="A16447" t="str">
            <v>YMC4374301</v>
          </cell>
          <cell r="B16447" t="str">
            <v>Mist 26" 7vxl 43cm vit</v>
          </cell>
        </row>
        <row r="16448">
          <cell r="A16448" t="str">
            <v>YMC4374301</v>
          </cell>
          <cell r="B16448" t="str">
            <v>Mist 26" 7vxl 43cm vit</v>
          </cell>
        </row>
        <row r="16449">
          <cell r="A16449" t="str">
            <v>YMC4374302</v>
          </cell>
          <cell r="B16449" t="str">
            <v>Mist 26" 7vxl 43cm varmröd</v>
          </cell>
        </row>
        <row r="16450">
          <cell r="A16450" t="str">
            <v>YMC4374302</v>
          </cell>
          <cell r="B16450" t="str">
            <v>Mist 26" 7vxl 43cm varmröd</v>
          </cell>
        </row>
        <row r="16451">
          <cell r="A16451" t="str">
            <v>YMC4374302</v>
          </cell>
          <cell r="B16451" t="str">
            <v>Mist 26" 7vxl 43cm varmröd</v>
          </cell>
        </row>
        <row r="16452">
          <cell r="A16452" t="str">
            <v>YMC4283001</v>
          </cell>
          <cell r="B16452" t="str">
            <v>Team jr 8vxl 20" orange</v>
          </cell>
        </row>
        <row r="16453">
          <cell r="A16453" t="str">
            <v>YMC4283001</v>
          </cell>
          <cell r="B16453" t="str">
            <v>Team jr 8vxl 20" orange</v>
          </cell>
        </row>
        <row r="16454">
          <cell r="A16454" t="str">
            <v>YMC4283001</v>
          </cell>
          <cell r="B16454" t="str">
            <v>Team jr 8vxl 20" orange</v>
          </cell>
        </row>
        <row r="16455">
          <cell r="A16455" t="str">
            <v>YMC4643301</v>
          </cell>
          <cell r="B16455" t="str">
            <v>Team jr 24" 33 cm orange</v>
          </cell>
        </row>
        <row r="16456">
          <cell r="A16456" t="str">
            <v>YMC4643301</v>
          </cell>
          <cell r="B16456" t="str">
            <v>Team jr 24" 33 cm orange</v>
          </cell>
        </row>
        <row r="16457">
          <cell r="A16457" t="str">
            <v>YMC4643301</v>
          </cell>
          <cell r="B16457" t="str">
            <v>Team jr 24" 33 cm orange</v>
          </cell>
        </row>
        <row r="16458">
          <cell r="A16458" t="str">
            <v>YMM4733301</v>
          </cell>
          <cell r="B16458" t="str">
            <v>Mini Karin 3vxl 20" rosa</v>
          </cell>
        </row>
        <row r="16459">
          <cell r="A16459" t="str">
            <v>YMM4733301</v>
          </cell>
          <cell r="B16459" t="str">
            <v>Mini Karin 3vxl 20" rosa</v>
          </cell>
        </row>
        <row r="16460">
          <cell r="A16460" t="str">
            <v>YMM4733301</v>
          </cell>
          <cell r="B16460" t="str">
            <v>Mini Karin 3vxl 20" rosa</v>
          </cell>
        </row>
        <row r="16461">
          <cell r="A16461" t="str">
            <v>YMM4933801</v>
          </cell>
          <cell r="B16461" t="str">
            <v>Lill Karin 3vxl 24" rosa korg</v>
          </cell>
        </row>
        <row r="16462">
          <cell r="A16462" t="str">
            <v>YMM4933801</v>
          </cell>
          <cell r="B16462" t="str">
            <v>Lill Karin 3vxl 24" rosa korg</v>
          </cell>
        </row>
        <row r="16463">
          <cell r="A16463" t="str">
            <v>YMM4933801</v>
          </cell>
          <cell r="B16463" t="str">
            <v>Lill Karin 3vxl 24" rosa korg</v>
          </cell>
        </row>
        <row r="16464">
          <cell r="A16464" t="str">
            <v>YMM4933802</v>
          </cell>
          <cell r="B16464" t="str">
            <v>Lill Karin 3vxl 24" svart</v>
          </cell>
        </row>
        <row r="16465">
          <cell r="A16465" t="str">
            <v>YMM4933802</v>
          </cell>
          <cell r="B16465" t="str">
            <v>Lill Karin 3vxl 24" svart</v>
          </cell>
        </row>
        <row r="16466">
          <cell r="A16466" t="str">
            <v>YMM4933802</v>
          </cell>
          <cell r="B16466" t="str">
            <v>Lill Karin 3vxl 24" svart</v>
          </cell>
        </row>
        <row r="16467">
          <cell r="A16467" t="str">
            <v>YMM4002001</v>
          </cell>
          <cell r="B16467" t="str">
            <v>Bros &amp; Sis 400 0vxl 12" grön</v>
          </cell>
        </row>
        <row r="16468">
          <cell r="A16468" t="str">
            <v>YMM4002001</v>
          </cell>
          <cell r="B16468" t="str">
            <v>Bros &amp; Sis 400 0vxl 12" grön</v>
          </cell>
        </row>
        <row r="16469">
          <cell r="A16469" t="str">
            <v>YMM4002001</v>
          </cell>
          <cell r="B16469" t="str">
            <v>Bros &amp; Sis 400 0vxl 12" grön</v>
          </cell>
        </row>
        <row r="16470">
          <cell r="A16470" t="str">
            <v>YMM4012001</v>
          </cell>
          <cell r="B16470" t="str">
            <v>Bros &amp; Sis 401 0vxl 12"ljusblå</v>
          </cell>
        </row>
        <row r="16471">
          <cell r="A16471" t="str">
            <v>YMM4012001</v>
          </cell>
          <cell r="B16471" t="str">
            <v>Bros &amp; Sis 401 0vxl 12"ljusblå</v>
          </cell>
        </row>
        <row r="16472">
          <cell r="A16472" t="str">
            <v>YMM4012001</v>
          </cell>
          <cell r="B16472" t="str">
            <v>Bros &amp; Sis 401 0vxl 12"ljusblå</v>
          </cell>
        </row>
        <row r="16473">
          <cell r="A16473" t="str">
            <v>YMM4202601</v>
          </cell>
          <cell r="B16473" t="str">
            <v>Bros &amp; Sis 420 0vxl 16" blå</v>
          </cell>
        </row>
        <row r="16474">
          <cell r="A16474" t="str">
            <v>YMM4202601</v>
          </cell>
          <cell r="B16474" t="str">
            <v>Bros &amp; Sis 420 0vxl 16" blå</v>
          </cell>
        </row>
        <row r="16475">
          <cell r="A16475" t="str">
            <v>YMM4202601</v>
          </cell>
          <cell r="B16475" t="str">
            <v>Bros &amp; Sis 420 0vxl 16" blå</v>
          </cell>
        </row>
        <row r="16476">
          <cell r="A16476" t="str">
            <v>YMM4302601</v>
          </cell>
          <cell r="B16476" t="str">
            <v>Bros &amp; Sis 430 0vxl 16" lila</v>
          </cell>
        </row>
        <row r="16477">
          <cell r="A16477" t="str">
            <v>YMM4302601</v>
          </cell>
          <cell r="B16477" t="str">
            <v>Bros &amp; Sis 430 0vxl 16" lila</v>
          </cell>
        </row>
        <row r="16478">
          <cell r="A16478" t="str">
            <v>YMM4302601</v>
          </cell>
          <cell r="B16478" t="str">
            <v>Bros &amp; Sis 430 0vxl 16" lila</v>
          </cell>
        </row>
        <row r="16479">
          <cell r="A16479" t="str">
            <v>YMM4503301</v>
          </cell>
          <cell r="B16479" t="str">
            <v>Bros &amp; Sis 450 0vxl 20" röd</v>
          </cell>
        </row>
        <row r="16480">
          <cell r="A16480" t="str">
            <v>YMM4503301</v>
          </cell>
          <cell r="B16480" t="str">
            <v>Bros &amp; Sis 450 0vxl 20" röd</v>
          </cell>
        </row>
        <row r="16481">
          <cell r="A16481" t="str">
            <v>YMM4503301</v>
          </cell>
          <cell r="B16481" t="str">
            <v>Bros &amp; Sis 450 0vxl 20" röd</v>
          </cell>
        </row>
        <row r="16482">
          <cell r="A16482" t="str">
            <v>YMM4803001</v>
          </cell>
          <cell r="B16482" t="str">
            <v>Bros &amp; Sis 480 0vxl 20" svart</v>
          </cell>
        </row>
        <row r="16483">
          <cell r="A16483" t="str">
            <v>YMM4803001</v>
          </cell>
          <cell r="B16483" t="str">
            <v>Bros &amp; Sis 480 0vxl 20" svart</v>
          </cell>
        </row>
        <row r="16484">
          <cell r="A16484" t="str">
            <v>YMM4803001</v>
          </cell>
          <cell r="B16484" t="str">
            <v>Bros &amp; Sis 480 0vxl 20" svart</v>
          </cell>
        </row>
        <row r="16485">
          <cell r="A16485" t="str">
            <v>YMM3085101</v>
          </cell>
          <cell r="B16485" t="str">
            <v>Urban Zinken 8v 51cm olivgrön</v>
          </cell>
        </row>
        <row r="16486">
          <cell r="A16486" t="str">
            <v>YMM3085101</v>
          </cell>
          <cell r="B16486" t="str">
            <v>Urban Zinken 8v 51cm olivgrön</v>
          </cell>
        </row>
        <row r="16487">
          <cell r="A16487" t="str">
            <v>YMM3085101</v>
          </cell>
          <cell r="B16487" t="str">
            <v>Urban Zinken 8v 51cm olivgrön</v>
          </cell>
        </row>
        <row r="16488">
          <cell r="A16488" t="str">
            <v>YMM3085501</v>
          </cell>
          <cell r="B16488" t="str">
            <v>Urban Zinken 8v 55cm olivgrön</v>
          </cell>
        </row>
        <row r="16489">
          <cell r="A16489" t="str">
            <v>YMM3085501</v>
          </cell>
          <cell r="B16489" t="str">
            <v>Urban Zinken 8v 55cm olivgrön</v>
          </cell>
        </row>
        <row r="16490">
          <cell r="A16490" t="str">
            <v>YMM3085501</v>
          </cell>
          <cell r="B16490" t="str">
            <v>Urban Zinken 8v 55cm olivgrön</v>
          </cell>
        </row>
        <row r="16491">
          <cell r="A16491" t="str">
            <v>YMM3085901</v>
          </cell>
          <cell r="B16491" t="str">
            <v>Urban Zinken 8v 59cm olivgrön</v>
          </cell>
        </row>
        <row r="16492">
          <cell r="A16492" t="str">
            <v>YMM3085901</v>
          </cell>
          <cell r="B16492" t="str">
            <v>Urban Zinken 8v 59cm olivgrön</v>
          </cell>
        </row>
        <row r="16493">
          <cell r="A16493" t="str">
            <v>YMM3085901</v>
          </cell>
          <cell r="B16493" t="str">
            <v>Urban Zinken 8v 59cm olivgrön</v>
          </cell>
        </row>
        <row r="16494">
          <cell r="A16494" t="str">
            <v>YMM3185101</v>
          </cell>
          <cell r="B16494" t="str">
            <v>Urban Vita 8vxl 51cm ljusblå</v>
          </cell>
        </row>
        <row r="16495">
          <cell r="A16495" t="str">
            <v>YMM3185101</v>
          </cell>
          <cell r="B16495" t="str">
            <v>Urban Vita 8vxl 51cm ljusblå</v>
          </cell>
        </row>
        <row r="16496">
          <cell r="A16496" t="str">
            <v>YMM3185101</v>
          </cell>
          <cell r="B16496" t="str">
            <v>Urban Vita 8vxl 51cm ljusblå</v>
          </cell>
        </row>
        <row r="16497">
          <cell r="A16497" t="str">
            <v>YMM3185501</v>
          </cell>
          <cell r="B16497" t="str">
            <v>Urban Vita 8vxl 55cm ljusblå</v>
          </cell>
        </row>
        <row r="16498">
          <cell r="A16498" t="str">
            <v>YMM3185501</v>
          </cell>
          <cell r="B16498" t="str">
            <v>Urban Vita 8vxl 55cm ljusblå</v>
          </cell>
        </row>
        <row r="16499">
          <cell r="A16499" t="str">
            <v>YMM3185501</v>
          </cell>
          <cell r="B16499" t="str">
            <v>Urban Vita 8vxl 55cm ljusblå</v>
          </cell>
        </row>
        <row r="16500">
          <cell r="A16500" t="str">
            <v>YMM3095101</v>
          </cell>
          <cell r="B16500" t="str">
            <v>Urban Saltis 9vxl 51cm svart</v>
          </cell>
        </row>
        <row r="16501">
          <cell r="A16501" t="str">
            <v>YMM3095101</v>
          </cell>
          <cell r="B16501" t="str">
            <v>Urban Saltis 9vxl 51cm svart</v>
          </cell>
        </row>
        <row r="16502">
          <cell r="A16502" t="str">
            <v>YMM3095101</v>
          </cell>
          <cell r="B16502" t="str">
            <v>Urban Saltis 9vxl 51cm svart</v>
          </cell>
        </row>
        <row r="16503">
          <cell r="A16503" t="str">
            <v>YMM3095501</v>
          </cell>
          <cell r="B16503" t="str">
            <v>Urban Saltis 9vxl 55cm svart</v>
          </cell>
        </row>
        <row r="16504">
          <cell r="A16504" t="str">
            <v>YMM3095501</v>
          </cell>
          <cell r="B16504" t="str">
            <v>Urban Saltis 9vxl 55cm svart</v>
          </cell>
        </row>
        <row r="16505">
          <cell r="A16505" t="str">
            <v>YMM3095501</v>
          </cell>
          <cell r="B16505" t="str">
            <v>Urban Saltis 9vxl 55cm svart</v>
          </cell>
        </row>
        <row r="16506">
          <cell r="A16506" t="str">
            <v>YMM3095901</v>
          </cell>
          <cell r="B16506" t="str">
            <v>Urban Saltis 9vxl 59cm svart</v>
          </cell>
        </row>
        <row r="16507">
          <cell r="A16507" t="str">
            <v>YMM3095901</v>
          </cell>
          <cell r="B16507" t="str">
            <v>Urban Saltis 9vxl 59cm svart</v>
          </cell>
        </row>
        <row r="16508">
          <cell r="A16508" t="str">
            <v>YMM3095901</v>
          </cell>
          <cell r="B16508" t="str">
            <v>Urban Saltis 9vxl 59cm svart</v>
          </cell>
        </row>
        <row r="16509">
          <cell r="A16509" t="str">
            <v>YMM3195101</v>
          </cell>
          <cell r="B16509" t="str">
            <v>Urban Humlan 9vxl 51cm vit</v>
          </cell>
        </row>
        <row r="16510">
          <cell r="A16510" t="str">
            <v>YMM3195101</v>
          </cell>
          <cell r="B16510" t="str">
            <v>Urban Humlan 9vxl 51cm vit</v>
          </cell>
        </row>
        <row r="16511">
          <cell r="A16511" t="str">
            <v>YMM3195101</v>
          </cell>
          <cell r="B16511" t="str">
            <v>Urban Humlan 9vxl 51cm vit</v>
          </cell>
        </row>
        <row r="16512">
          <cell r="A16512" t="str">
            <v>YMM3195501</v>
          </cell>
          <cell r="B16512" t="str">
            <v>Urban Humlan 9vxl 55cm vit</v>
          </cell>
        </row>
        <row r="16513">
          <cell r="A16513" t="str">
            <v>YMM3195501</v>
          </cell>
          <cell r="B16513" t="str">
            <v>Urban Humlan 9vxl 55cm vit</v>
          </cell>
        </row>
        <row r="16514">
          <cell r="A16514" t="str">
            <v>YMM3195501</v>
          </cell>
          <cell r="B16514" t="str">
            <v>Urban Humlan 9vxl 55cm vit</v>
          </cell>
        </row>
        <row r="16515">
          <cell r="A16515" t="str">
            <v>YMC6005201</v>
          </cell>
          <cell r="B16515" t="str">
            <v>Zepto Comp 20vxl 52cm svart</v>
          </cell>
        </row>
        <row r="16516">
          <cell r="A16516" t="str">
            <v>YMC6005201</v>
          </cell>
          <cell r="B16516" t="str">
            <v>Zepto Comp 20vxl 52cm svart</v>
          </cell>
        </row>
        <row r="16517">
          <cell r="A16517" t="str">
            <v>YMC6005201</v>
          </cell>
          <cell r="B16517" t="str">
            <v>Zepto Comp 20vxl 52cm svart</v>
          </cell>
        </row>
        <row r="16518">
          <cell r="A16518" t="str">
            <v>YMC6005501</v>
          </cell>
          <cell r="B16518" t="str">
            <v>Zepto Comp 20vxl 55cm svart</v>
          </cell>
        </row>
        <row r="16519">
          <cell r="A16519" t="str">
            <v>YMC6005501</v>
          </cell>
          <cell r="B16519" t="str">
            <v>Zepto Comp 20vxl 55cm svart</v>
          </cell>
        </row>
        <row r="16520">
          <cell r="A16520" t="str">
            <v>YMC6005501</v>
          </cell>
          <cell r="B16520" t="str">
            <v>Zepto Comp 20vxl 55cm svart</v>
          </cell>
        </row>
        <row r="16521">
          <cell r="A16521" t="str">
            <v>YMC6005801</v>
          </cell>
          <cell r="B16521" t="str">
            <v>Zepto Comp 20vxl 58cm svart</v>
          </cell>
        </row>
        <row r="16522">
          <cell r="A16522" t="str">
            <v>YMC6005801</v>
          </cell>
          <cell r="B16522" t="str">
            <v>Zepto Comp 20vxl 58cm svart</v>
          </cell>
        </row>
        <row r="16523">
          <cell r="A16523" t="str">
            <v>YMC6005801</v>
          </cell>
          <cell r="B16523" t="str">
            <v>Zepto Comp 20vxl 58cm svart</v>
          </cell>
        </row>
        <row r="16524">
          <cell r="A16524" t="str">
            <v>YMC6285201</v>
          </cell>
          <cell r="B16524" t="str">
            <v>Zepto Sport 18vxl 52cm mörkgrå</v>
          </cell>
        </row>
        <row r="16525">
          <cell r="A16525" t="str">
            <v>YMC6285201</v>
          </cell>
          <cell r="B16525" t="str">
            <v>Zepto Sport 18vxl 52cm mörkgrå</v>
          </cell>
        </row>
        <row r="16526">
          <cell r="A16526" t="str">
            <v>YMC6285201</v>
          </cell>
          <cell r="B16526" t="str">
            <v>Zepto Sport 18vxl 52cm mörkgrå</v>
          </cell>
        </row>
        <row r="16527">
          <cell r="A16527" t="str">
            <v>YMC6285501</v>
          </cell>
          <cell r="B16527" t="str">
            <v>Zepto Sport 18vxl 55cm mörkgrå</v>
          </cell>
        </row>
        <row r="16528">
          <cell r="A16528" t="str">
            <v>YMC6285501</v>
          </cell>
          <cell r="B16528" t="str">
            <v>Zepto Sport 18vxl 55cm mörkgrå</v>
          </cell>
        </row>
        <row r="16529">
          <cell r="A16529" t="str">
            <v>YMC6285501</v>
          </cell>
          <cell r="B16529" t="str">
            <v>Zepto Sport 18vxl 55cm mörkgrå</v>
          </cell>
        </row>
        <row r="16530">
          <cell r="A16530" t="str">
            <v>YMC6805501</v>
          </cell>
          <cell r="B16530" t="str">
            <v>Deca 20vxl 55cm svart</v>
          </cell>
        </row>
        <row r="16531">
          <cell r="A16531" t="str">
            <v>YMC6805501</v>
          </cell>
          <cell r="B16531" t="str">
            <v>Deca 20vxl 55cm svart</v>
          </cell>
        </row>
        <row r="16532">
          <cell r="A16532" t="str">
            <v>YMC6805501</v>
          </cell>
          <cell r="B16532" t="str">
            <v>Deca 20vxl 55cm svart</v>
          </cell>
        </row>
        <row r="16533">
          <cell r="A16533" t="str">
            <v>YMC6704901</v>
          </cell>
          <cell r="B16533" t="str">
            <v>Deca 20vxl 49cm svart</v>
          </cell>
        </row>
        <row r="16534">
          <cell r="A16534" t="str">
            <v>YMC6704901</v>
          </cell>
          <cell r="B16534" t="str">
            <v>Deca 20vxl 49cm svart</v>
          </cell>
        </row>
        <row r="16535">
          <cell r="A16535" t="str">
            <v>YMC6704901</v>
          </cell>
          <cell r="B16535" t="str">
            <v>Deca 20vxl 49cm svart</v>
          </cell>
        </row>
        <row r="16536">
          <cell r="A16536" t="str">
            <v>YMC6085501</v>
          </cell>
          <cell r="B16536" t="str">
            <v>Nano 18vxl 55cm orange</v>
          </cell>
        </row>
        <row r="16537">
          <cell r="A16537" t="str">
            <v>YMC6085501</v>
          </cell>
          <cell r="B16537" t="str">
            <v>Nano 18vxl 55cm orange</v>
          </cell>
        </row>
        <row r="16538">
          <cell r="A16538" t="str">
            <v>YMC6085501</v>
          </cell>
          <cell r="B16538" t="str">
            <v>Nano 18vxl 55cm orange</v>
          </cell>
        </row>
        <row r="16539">
          <cell r="A16539" t="str">
            <v>YMC6184901</v>
          </cell>
          <cell r="B16539" t="str">
            <v>Nano 18vxl 49cm blå</v>
          </cell>
        </row>
        <row r="16540">
          <cell r="A16540" t="str">
            <v>YMC6184901</v>
          </cell>
          <cell r="B16540" t="str">
            <v>Nano 18vxl 49cm blå</v>
          </cell>
        </row>
        <row r="16541">
          <cell r="A16541" t="str">
            <v>YMC6184901</v>
          </cell>
          <cell r="B16541" t="str">
            <v>Nano 18vxl 49cm blå</v>
          </cell>
        </row>
        <row r="16542">
          <cell r="A16542" t="str">
            <v>YMC1604801</v>
          </cell>
          <cell r="B16542" t="str">
            <v>Lodur 29" 48cm svart</v>
          </cell>
        </row>
        <row r="16543">
          <cell r="A16543" t="str">
            <v>YMC1604801</v>
          </cell>
          <cell r="B16543" t="str">
            <v>Lodur 29" 48cm svart</v>
          </cell>
        </row>
        <row r="16544">
          <cell r="A16544" t="str">
            <v>YMC1604801</v>
          </cell>
          <cell r="B16544" t="str">
            <v>Lodur 29" 48cm svart</v>
          </cell>
        </row>
        <row r="16545">
          <cell r="A16545" t="str">
            <v>YMC0703801</v>
          </cell>
          <cell r="B16545" t="str">
            <v>Freke COMP 27,5" 38cm mörkgrå</v>
          </cell>
        </row>
        <row r="16546">
          <cell r="A16546" t="str">
            <v>YMC0703801</v>
          </cell>
          <cell r="B16546" t="str">
            <v>Freke COMP 27,5" 38cm mörkgrå</v>
          </cell>
        </row>
        <row r="16547">
          <cell r="A16547" t="str">
            <v>YMC0703801</v>
          </cell>
          <cell r="B16547" t="str">
            <v>Freke COMP 27,5" 38cm mörkgrå</v>
          </cell>
        </row>
        <row r="16548">
          <cell r="A16548" t="str">
            <v>YMC0704301</v>
          </cell>
          <cell r="B16548" t="str">
            <v>Freke COMP 27,5" 43cm mörkgrå</v>
          </cell>
        </row>
        <row r="16549">
          <cell r="A16549" t="str">
            <v>YMC0704301</v>
          </cell>
          <cell r="B16549" t="str">
            <v>Freke COMP 27,5" 43cm mörkgrå</v>
          </cell>
        </row>
        <row r="16550">
          <cell r="A16550" t="str">
            <v>YMC0704301</v>
          </cell>
          <cell r="B16550" t="str">
            <v>Freke COMP 27,5" 43cm mörkgrå</v>
          </cell>
        </row>
        <row r="16551">
          <cell r="A16551" t="str">
            <v>YMC1704301</v>
          </cell>
          <cell r="B16551" t="str">
            <v>Freke COMP 29" 43cm mörkgrå</v>
          </cell>
        </row>
        <row r="16552">
          <cell r="A16552" t="str">
            <v>YMC1704301</v>
          </cell>
          <cell r="B16552" t="str">
            <v>Freke COMP 29" 43cm mörkgrå</v>
          </cell>
        </row>
        <row r="16553">
          <cell r="A16553" t="str">
            <v>YMC1704301</v>
          </cell>
          <cell r="B16553" t="str">
            <v>Freke COMP 29" 43cm mörkgrå</v>
          </cell>
        </row>
        <row r="16554">
          <cell r="A16554" t="str">
            <v>YMC1704801</v>
          </cell>
          <cell r="B16554" t="str">
            <v>Freke COMP 29" 48cm mörkgrå</v>
          </cell>
        </row>
        <row r="16555">
          <cell r="A16555" t="str">
            <v>YMC1704801</v>
          </cell>
          <cell r="B16555" t="str">
            <v>Freke COMP 29" 48cm mörkgrå</v>
          </cell>
        </row>
        <row r="16556">
          <cell r="A16556" t="str">
            <v>YMC1704801</v>
          </cell>
          <cell r="B16556" t="str">
            <v>Freke COMP 29" 48cm mörkgrå</v>
          </cell>
        </row>
        <row r="16557">
          <cell r="A16557" t="str">
            <v>YMC1705301</v>
          </cell>
          <cell r="B16557" t="str">
            <v>Freke COMP 29" 53cm mörkgrå</v>
          </cell>
        </row>
        <row r="16558">
          <cell r="A16558" t="str">
            <v>YMC1705301</v>
          </cell>
          <cell r="B16558" t="str">
            <v>Freke COMP 29" 53cm mörkgrå</v>
          </cell>
        </row>
        <row r="16559">
          <cell r="A16559" t="str">
            <v>YMC1705301</v>
          </cell>
          <cell r="B16559" t="str">
            <v>Freke COMP 29" 53cm mörkgrå</v>
          </cell>
        </row>
        <row r="16560">
          <cell r="A16560" t="str">
            <v>YMC0974301</v>
          </cell>
          <cell r="B16560" t="str">
            <v>Kile 27,5" 43cm blå</v>
          </cell>
        </row>
        <row r="16561">
          <cell r="A16561" t="str">
            <v>YMC0974301</v>
          </cell>
          <cell r="B16561" t="str">
            <v>Kile 27,5" 43cm blå</v>
          </cell>
        </row>
        <row r="16562">
          <cell r="A16562" t="str">
            <v>YMC0974301</v>
          </cell>
          <cell r="B16562" t="str">
            <v>Kile 27,5" 43cm blå</v>
          </cell>
        </row>
        <row r="16563">
          <cell r="A16563" t="str">
            <v>YMC1974801</v>
          </cell>
          <cell r="B16563" t="str">
            <v>Kile 29" 48cm blå</v>
          </cell>
        </row>
        <row r="16564">
          <cell r="A16564" t="str">
            <v>YMC1974801</v>
          </cell>
          <cell r="B16564" t="str">
            <v>Kile 29" 48cm blå</v>
          </cell>
        </row>
        <row r="16565">
          <cell r="A16565" t="str">
            <v>YMC1974801</v>
          </cell>
          <cell r="B16565" t="str">
            <v>Kile 29" 48cm blå</v>
          </cell>
        </row>
        <row r="16566">
          <cell r="A16566" t="str">
            <v>YMC1974802</v>
          </cell>
          <cell r="B16566" t="str">
            <v>Kile 29" 48cm ljusgrå</v>
          </cell>
        </row>
        <row r="16567">
          <cell r="A16567" t="str">
            <v>YMC1974802</v>
          </cell>
          <cell r="B16567" t="str">
            <v>Kile 29" 48cm ljusgrå</v>
          </cell>
        </row>
        <row r="16568">
          <cell r="A16568" t="str">
            <v>YMC1974802</v>
          </cell>
          <cell r="B16568" t="str">
            <v>Kile 29" 48cm ljusgrå</v>
          </cell>
        </row>
        <row r="16569">
          <cell r="A16569" t="str">
            <v>YMC0673801</v>
          </cell>
          <cell r="B16569" t="str">
            <v>Njord 27,5" 38cm mörkgrå</v>
          </cell>
        </row>
        <row r="16570">
          <cell r="A16570" t="str">
            <v>YMC0673801</v>
          </cell>
          <cell r="B16570" t="str">
            <v>Njord 27,5" 38cm mörkgrå</v>
          </cell>
        </row>
        <row r="16571">
          <cell r="A16571" t="str">
            <v>YMC0673801</v>
          </cell>
          <cell r="B16571" t="str">
            <v>Njord 27,5" 38cm mörkgrå</v>
          </cell>
        </row>
        <row r="16572">
          <cell r="A16572" t="str">
            <v>YMC0674301</v>
          </cell>
          <cell r="B16572" t="str">
            <v>Njord 27,5" 43cm mörkgrå</v>
          </cell>
        </row>
        <row r="16573">
          <cell r="A16573" t="str">
            <v>YMC0674301</v>
          </cell>
          <cell r="B16573" t="str">
            <v>Njord 27,5" 43cm mörkgrå</v>
          </cell>
        </row>
        <row r="16574">
          <cell r="A16574" t="str">
            <v>YMC0674301</v>
          </cell>
          <cell r="B16574" t="str">
            <v>Njord 27,5" 43cm mörkgrå</v>
          </cell>
        </row>
        <row r="16575">
          <cell r="A16575" t="str">
            <v>YMC1674801</v>
          </cell>
          <cell r="B16575" t="str">
            <v>Njord 29" 48cm mörkgrå</v>
          </cell>
        </row>
        <row r="16576">
          <cell r="A16576" t="str">
            <v>YMC1674801</v>
          </cell>
          <cell r="B16576" t="str">
            <v>Njord 29" 48cm mörkgrå</v>
          </cell>
        </row>
        <row r="16577">
          <cell r="A16577" t="str">
            <v>YMC1674801</v>
          </cell>
          <cell r="B16577" t="str">
            <v>Njord 29" 48cm mörkgrå</v>
          </cell>
        </row>
        <row r="16578">
          <cell r="A16578" t="str">
            <v>YMC1674802</v>
          </cell>
          <cell r="B16578" t="str">
            <v>Njord 29" 48cm orange</v>
          </cell>
        </row>
        <row r="16579">
          <cell r="A16579" t="str">
            <v>YMC1674802</v>
          </cell>
          <cell r="B16579" t="str">
            <v>Njord 29" 48cm orange</v>
          </cell>
        </row>
        <row r="16580">
          <cell r="A16580" t="str">
            <v>YMC1674802</v>
          </cell>
          <cell r="B16580" t="str">
            <v>Njord 29" 48cm orange</v>
          </cell>
        </row>
        <row r="16581">
          <cell r="A16581" t="str">
            <v>YMC1444801</v>
          </cell>
          <cell r="B16581" t="str">
            <v>Bjarke 26" 48cm mörkgrå</v>
          </cell>
        </row>
        <row r="16582">
          <cell r="A16582" t="str">
            <v>YMC1444801</v>
          </cell>
          <cell r="B16582" t="str">
            <v>Bjarke 26" 48cm mörkgrå</v>
          </cell>
        </row>
        <row r="16583">
          <cell r="A16583" t="str">
            <v>YMC1444801</v>
          </cell>
          <cell r="B16583" t="str">
            <v>Bjarke 26" 48cm mörkgrå</v>
          </cell>
        </row>
        <row r="16584">
          <cell r="A16584" t="str">
            <v>YMC1444802</v>
          </cell>
          <cell r="B16584" t="str">
            <v>Bjarke 26" 48cm ljusgrå</v>
          </cell>
        </row>
        <row r="16585">
          <cell r="A16585" t="str">
            <v>YMC1444802</v>
          </cell>
          <cell r="B16585" t="str">
            <v>Bjarke 26" 48cm ljusgrå</v>
          </cell>
        </row>
        <row r="16586">
          <cell r="A16586" t="str">
            <v>YMC1444802</v>
          </cell>
          <cell r="B16586" t="str">
            <v>Bjarke 26" 48cm ljusgrå</v>
          </cell>
        </row>
        <row r="16587">
          <cell r="A16587" t="str">
            <v>YMC1544301</v>
          </cell>
          <cell r="B16587" t="str">
            <v>Feima 26" 43cm mörkgrå</v>
          </cell>
        </row>
        <row r="16588">
          <cell r="A16588" t="str">
            <v>YMC1544301</v>
          </cell>
          <cell r="B16588" t="str">
            <v>Feima 26" 43cm mörkgrå</v>
          </cell>
        </row>
        <row r="16589">
          <cell r="A16589" t="str">
            <v>YMC1544301</v>
          </cell>
          <cell r="B16589" t="str">
            <v>Feima 26" 43cm mörkgrå</v>
          </cell>
        </row>
        <row r="16590">
          <cell r="A16590" t="str">
            <v>YMC1003301</v>
          </cell>
          <cell r="B16590" t="str">
            <v>Team jr 26" 33cm mörkgrå</v>
          </cell>
        </row>
        <row r="16591">
          <cell r="A16591" t="str">
            <v>YMC1003301</v>
          </cell>
          <cell r="B16591" t="str">
            <v>Team jr 26" 33cm mörkgrå</v>
          </cell>
        </row>
        <row r="16592">
          <cell r="A16592" t="str">
            <v>YMC1003301</v>
          </cell>
          <cell r="B16592" t="str">
            <v>Team jr 26" 33cm mörkgrå</v>
          </cell>
        </row>
        <row r="16593">
          <cell r="A16593" t="str">
            <v>YEC9335136</v>
          </cell>
          <cell r="B16593" t="str">
            <v>Ella 3vxl 51cm valukorg svart</v>
          </cell>
        </row>
        <row r="16594">
          <cell r="A16594" t="str">
            <v>YEC9335136</v>
          </cell>
          <cell r="B16594" t="str">
            <v>Ella 3vxl 51cm valukorg svart</v>
          </cell>
        </row>
        <row r="16595">
          <cell r="A16595" t="str">
            <v>YEC9335136</v>
          </cell>
          <cell r="B16595" t="str">
            <v>Ella 3vxl 51cm valukorg svart</v>
          </cell>
        </row>
        <row r="16596">
          <cell r="A16596" t="str">
            <v>YEC9335536</v>
          </cell>
          <cell r="B16596" t="str">
            <v>Ella 3vxl 55cm valukorg svart</v>
          </cell>
        </row>
        <row r="16597">
          <cell r="A16597" t="str">
            <v>YEC9335536</v>
          </cell>
          <cell r="B16597" t="str">
            <v>Ella 3vxl 55cm valukorg svart</v>
          </cell>
        </row>
        <row r="16598">
          <cell r="A16598" t="str">
            <v>YEC9335536</v>
          </cell>
          <cell r="B16598" t="str">
            <v>Ella 3vxl 55cm valukorg svart</v>
          </cell>
        </row>
        <row r="16599">
          <cell r="A16599" t="str">
            <v>YEC9374737</v>
          </cell>
          <cell r="B16599" t="str">
            <v>Elin 7vxl 47cm svalukorg svart</v>
          </cell>
        </row>
        <row r="16600">
          <cell r="A16600" t="str">
            <v>YEC9374737</v>
          </cell>
          <cell r="B16600" t="str">
            <v>Elin 7vxl 47cm svalukorg svart</v>
          </cell>
        </row>
        <row r="16601">
          <cell r="A16601" t="str">
            <v>YEC9374737</v>
          </cell>
          <cell r="B16601" t="str">
            <v>Elin 7vxl 47cm svalukorg svart</v>
          </cell>
        </row>
        <row r="16602">
          <cell r="A16602" t="str">
            <v>YEC9375137</v>
          </cell>
          <cell r="B16602" t="str">
            <v>Elin 7vxl 51cm svalukorg svart</v>
          </cell>
        </row>
        <row r="16603">
          <cell r="A16603" t="str">
            <v>YEC9375137</v>
          </cell>
          <cell r="B16603" t="str">
            <v>Elin 7vxl 51cm svalukorg svart</v>
          </cell>
        </row>
        <row r="16604">
          <cell r="A16604" t="str">
            <v>YEC9375137</v>
          </cell>
          <cell r="B16604" t="str">
            <v>Elin 7vxl 51cm svalukorg svart</v>
          </cell>
        </row>
        <row r="16605">
          <cell r="A16605" t="str">
            <v>YEC9375537</v>
          </cell>
          <cell r="B16605" t="str">
            <v>Elina 7vxl 55cm valukorg svart</v>
          </cell>
        </row>
        <row r="16606">
          <cell r="A16606" t="str">
            <v>YEC9375537</v>
          </cell>
          <cell r="B16606" t="str">
            <v>Elina 7vxl 55cm valukorg svart</v>
          </cell>
        </row>
        <row r="16607">
          <cell r="A16607" t="str">
            <v>YEC9375537</v>
          </cell>
          <cell r="B16607" t="str">
            <v>Elina 7vxl 55cm valukorg svart</v>
          </cell>
        </row>
        <row r="16608">
          <cell r="A16608" t="str">
            <v>YEC9375138</v>
          </cell>
          <cell r="B16608" t="str">
            <v>Elin 7vxl 51cm svalkorg silver</v>
          </cell>
        </row>
        <row r="16609">
          <cell r="A16609" t="str">
            <v>YEC9375138</v>
          </cell>
          <cell r="B16609" t="str">
            <v>Elin 7vxl 51cm svalkorg silver</v>
          </cell>
        </row>
        <row r="16610">
          <cell r="A16610" t="str">
            <v>YEC9375138</v>
          </cell>
          <cell r="B16610" t="str">
            <v>Elin 7vxl 51cm svalkorg silver</v>
          </cell>
        </row>
        <row r="16611">
          <cell r="A16611" t="str">
            <v>YEC9375139</v>
          </cell>
          <cell r="B16611" t="str">
            <v>Elin 7vxl 51cm svalukorg röd</v>
          </cell>
        </row>
        <row r="16612">
          <cell r="A16612" t="str">
            <v>YEC9375139</v>
          </cell>
          <cell r="B16612" t="str">
            <v>Elin 7vxl 51cm svalukorg röd</v>
          </cell>
        </row>
        <row r="16613">
          <cell r="A16613" t="str">
            <v>YEC9375139</v>
          </cell>
          <cell r="B16613" t="str">
            <v>Elin 7vxl 51cm svalukorg röd</v>
          </cell>
        </row>
        <row r="16614">
          <cell r="A16614" t="str">
            <v>YEC9875132</v>
          </cell>
          <cell r="B16614" t="str">
            <v>Elwin 7vxl 51cm svart</v>
          </cell>
        </row>
        <row r="16615">
          <cell r="A16615" t="str">
            <v>YEC9875132</v>
          </cell>
          <cell r="B16615" t="str">
            <v>Elwin 7vxl 51cm svart</v>
          </cell>
        </row>
        <row r="16616">
          <cell r="A16616" t="str">
            <v>YEC9875132</v>
          </cell>
          <cell r="B16616" t="str">
            <v>Elwin 7vxl 51cm svart</v>
          </cell>
        </row>
        <row r="16617">
          <cell r="A16617" t="str">
            <v>YEC9875532</v>
          </cell>
          <cell r="B16617" t="str">
            <v>Elwin 7vxl 55cm svart</v>
          </cell>
        </row>
        <row r="16618">
          <cell r="A16618" t="str">
            <v>YEC9875532</v>
          </cell>
          <cell r="B16618" t="str">
            <v>Elwin 7vxl 55cm svart</v>
          </cell>
        </row>
        <row r="16619">
          <cell r="A16619" t="str">
            <v>YEC9875532</v>
          </cell>
          <cell r="B16619" t="str">
            <v>Elwin 7vxl 55cm svart</v>
          </cell>
        </row>
        <row r="16620">
          <cell r="A16620" t="str">
            <v>YMS2935101</v>
          </cell>
          <cell r="B16620" t="str">
            <v>Kornelia 3vxl 51cm korg turkos</v>
          </cell>
        </row>
        <row r="16621">
          <cell r="A16621" t="str">
            <v>YMS2935101</v>
          </cell>
          <cell r="B16621" t="str">
            <v>Kornelia 3vxl 51cm korg turkos</v>
          </cell>
        </row>
        <row r="16622">
          <cell r="A16622" t="str">
            <v>YMS2935101</v>
          </cell>
          <cell r="B16622" t="str">
            <v>Kornelia 3vxl 51cm korg turkos</v>
          </cell>
        </row>
        <row r="16623">
          <cell r="A16623" t="str">
            <v>YMW4643101</v>
          </cell>
          <cell r="B16623" t="str">
            <v>Hotham 24" 24vxl limegrön</v>
          </cell>
        </row>
        <row r="16624">
          <cell r="A16624" t="str">
            <v>YMW4643101</v>
          </cell>
          <cell r="B16624" t="str">
            <v>Hotham 24" 24vxl limegrön</v>
          </cell>
        </row>
        <row r="16625">
          <cell r="A16625" t="str">
            <v>YMW4643101</v>
          </cell>
          <cell r="B16625" t="str">
            <v>Hotham 24" 24vxl limegrön</v>
          </cell>
        </row>
        <row r="16626">
          <cell r="A16626" t="str">
            <v>YMW4433102</v>
          </cell>
          <cell r="B16626" t="str">
            <v>Owen 24" 3vxl grå</v>
          </cell>
        </row>
        <row r="16627">
          <cell r="A16627" t="str">
            <v>YMW4433102</v>
          </cell>
          <cell r="B16627" t="str">
            <v>Owen 24" 3vxl grå</v>
          </cell>
        </row>
        <row r="16628">
          <cell r="A16628" t="str">
            <v>YMW4433102</v>
          </cell>
          <cell r="B16628" t="str">
            <v>Owen 24" 3vxl grå</v>
          </cell>
        </row>
        <row r="16629">
          <cell r="A16629" t="str">
            <v>YEM2725133</v>
          </cell>
          <cell r="B16629" t="str">
            <v>Elisabeth 2vxl 51cm svart 2017</v>
          </cell>
        </row>
        <row r="16630">
          <cell r="A16630" t="str">
            <v>YEM2725133</v>
          </cell>
          <cell r="B16630" t="str">
            <v>Elisabeth 2vxl 51cm svart 2017</v>
          </cell>
        </row>
        <row r="16631">
          <cell r="A16631" t="str">
            <v>YEM2725133</v>
          </cell>
          <cell r="B16631" t="str">
            <v>Elisabeth 2vxl 51cm svart 2017</v>
          </cell>
        </row>
        <row r="16632">
          <cell r="A16632" t="str">
            <v>YEM2725134</v>
          </cell>
          <cell r="B16632" t="str">
            <v>Elisabeth 2vxl 51cm vit 2017</v>
          </cell>
        </row>
        <row r="16633">
          <cell r="A16633" t="str">
            <v>YEM2725134</v>
          </cell>
          <cell r="B16633" t="str">
            <v>Elisabeth 2vxl 51cm vit 2017</v>
          </cell>
        </row>
        <row r="16634">
          <cell r="A16634" t="str">
            <v>YEM2725134</v>
          </cell>
          <cell r="B16634" t="str">
            <v>Elisabeth 2vxl 51cm vit 2017</v>
          </cell>
        </row>
        <row r="16635">
          <cell r="A16635" t="str">
            <v>YEC3805132</v>
          </cell>
          <cell r="B16635" t="str">
            <v>Elder 10vxl 51cm svart 2017</v>
          </cell>
        </row>
        <row r="16636">
          <cell r="A16636" t="str">
            <v>YEC3805132</v>
          </cell>
          <cell r="B16636" t="str">
            <v>Elder 10vxl 51cm svart 2017</v>
          </cell>
        </row>
        <row r="16637">
          <cell r="A16637" t="str">
            <v>YEC3805132</v>
          </cell>
          <cell r="B16637" t="str">
            <v>Elder 10vxl 51cm svart 2017</v>
          </cell>
        </row>
        <row r="16638">
          <cell r="A16638" t="str">
            <v>YEC3805532</v>
          </cell>
          <cell r="B16638" t="str">
            <v>Elder 10vxl 55cm svart 2017</v>
          </cell>
        </row>
        <row r="16639">
          <cell r="A16639" t="str">
            <v>YEC3805532</v>
          </cell>
          <cell r="B16639" t="str">
            <v>Elder 10vxl 55cm svart 2017</v>
          </cell>
        </row>
        <row r="16640">
          <cell r="A16640" t="str">
            <v>YEC3805532</v>
          </cell>
          <cell r="B16640" t="str">
            <v>Elder 10vxl 55cm svart 2017</v>
          </cell>
        </row>
        <row r="16641">
          <cell r="A16641" t="str">
            <v>YEC3805932</v>
          </cell>
          <cell r="B16641" t="str">
            <v>Elder 10vxl 59cm svart 2017</v>
          </cell>
        </row>
        <row r="16642">
          <cell r="A16642" t="str">
            <v>YEC3805932</v>
          </cell>
          <cell r="B16642" t="str">
            <v>Elder 10vxl 59cm svart 2017</v>
          </cell>
        </row>
        <row r="16643">
          <cell r="A16643" t="str">
            <v>YEC3805932</v>
          </cell>
          <cell r="B16643" t="str">
            <v>Elder 10vxl 59cm svart 2017</v>
          </cell>
        </row>
        <row r="16644">
          <cell r="A16644" t="str">
            <v>YEC3904332</v>
          </cell>
          <cell r="B16644" t="str">
            <v>Elda 10vxl 43cm vit 2017</v>
          </cell>
        </row>
        <row r="16645">
          <cell r="A16645" t="str">
            <v>YEC3904332</v>
          </cell>
          <cell r="B16645" t="str">
            <v>Elda 10vxl 43cm vit 2017</v>
          </cell>
        </row>
        <row r="16646">
          <cell r="A16646" t="str">
            <v>YEC3904332</v>
          </cell>
          <cell r="B16646" t="str">
            <v>Elda 10vxl 43cm vit 2017</v>
          </cell>
        </row>
        <row r="16647">
          <cell r="A16647" t="str">
            <v>YEC3904732</v>
          </cell>
          <cell r="B16647" t="str">
            <v>Elda 10vxl 47cm vit 2017</v>
          </cell>
        </row>
        <row r="16648">
          <cell r="A16648" t="str">
            <v>YEC3904732</v>
          </cell>
          <cell r="B16648" t="str">
            <v>Elda 10vxl 47cm vit 2017</v>
          </cell>
        </row>
        <row r="16649">
          <cell r="A16649" t="str">
            <v>YEC3904732</v>
          </cell>
          <cell r="B16649" t="str">
            <v>Elda 10vxl 47cm vit 2017</v>
          </cell>
        </row>
        <row r="16650">
          <cell r="A16650" t="str">
            <v>YEC3905132</v>
          </cell>
          <cell r="B16650" t="str">
            <v>Elda 10vxl 51cm vit 2017</v>
          </cell>
        </row>
        <row r="16651">
          <cell r="A16651" t="str">
            <v>YEC3905132</v>
          </cell>
          <cell r="B16651" t="str">
            <v>Elda 10vxl 51cm vit 2017</v>
          </cell>
        </row>
        <row r="16652">
          <cell r="A16652" t="str">
            <v>YEC3905132</v>
          </cell>
          <cell r="B16652" t="str">
            <v>Elda 10vxl 51cm vit 2017</v>
          </cell>
        </row>
        <row r="16653">
          <cell r="A16653" t="str">
            <v>YEC9774733</v>
          </cell>
          <cell r="B16653" t="str">
            <v>Elora 7vxl 47cm grå 2017</v>
          </cell>
        </row>
        <row r="16654">
          <cell r="A16654" t="str">
            <v>YEC9774733</v>
          </cell>
          <cell r="B16654" t="str">
            <v>Elora 7vxl 47cm grå 2017</v>
          </cell>
        </row>
        <row r="16655">
          <cell r="A16655" t="str">
            <v>YEC9774733</v>
          </cell>
          <cell r="B16655" t="str">
            <v>Elora 7vxl 47cm grå 2017</v>
          </cell>
        </row>
        <row r="16656">
          <cell r="A16656" t="str">
            <v>YEC9775133</v>
          </cell>
          <cell r="B16656" t="str">
            <v>Elora 7vxl 51cm grå 2017</v>
          </cell>
        </row>
        <row r="16657">
          <cell r="A16657" t="str">
            <v>YEC9775133</v>
          </cell>
          <cell r="B16657" t="str">
            <v>Elora 7vxl 51cm grå 2017</v>
          </cell>
        </row>
        <row r="16658">
          <cell r="A16658" t="str">
            <v>YEC9775133</v>
          </cell>
          <cell r="B16658" t="str">
            <v>Elora 7vxl 51cm grå 2017</v>
          </cell>
        </row>
        <row r="16659">
          <cell r="A16659" t="str">
            <v>YEC9275132</v>
          </cell>
          <cell r="B16659" t="str">
            <v>Elmo 7vxl 51cm grå 2017</v>
          </cell>
        </row>
        <row r="16660">
          <cell r="A16660" t="str">
            <v>YEC9275132</v>
          </cell>
          <cell r="B16660" t="str">
            <v>Elmo 7vxl 51cm grå 2017</v>
          </cell>
        </row>
        <row r="16661">
          <cell r="A16661" t="str">
            <v>YEC9275132</v>
          </cell>
          <cell r="B16661" t="str">
            <v>Elmo 7vxl 51cm grå 2017</v>
          </cell>
        </row>
        <row r="16662">
          <cell r="A16662" t="str">
            <v>YEC9275532</v>
          </cell>
          <cell r="B16662" t="str">
            <v>Elmo 7vxl 55cm grå 2017</v>
          </cell>
        </row>
        <row r="16663">
          <cell r="A16663" t="str">
            <v>YEC9275532</v>
          </cell>
          <cell r="B16663" t="str">
            <v>Elmo 7vxl 55cm grå 2017</v>
          </cell>
        </row>
        <row r="16664">
          <cell r="A16664" t="str">
            <v>YEC9275532</v>
          </cell>
          <cell r="B16664" t="str">
            <v>Elmo 7vxl 55cm grå 2017</v>
          </cell>
        </row>
        <row r="16665">
          <cell r="A16665" t="str">
            <v>YEC9275932</v>
          </cell>
          <cell r="B16665" t="str">
            <v>Elmo 7vxl 59cm grå 2017</v>
          </cell>
        </row>
        <row r="16666">
          <cell r="A16666" t="str">
            <v>YEC9275932</v>
          </cell>
          <cell r="B16666" t="str">
            <v>Elmo 7vxl 59cm grå 2017</v>
          </cell>
        </row>
        <row r="16667">
          <cell r="A16667" t="str">
            <v>YEC9275932</v>
          </cell>
          <cell r="B16667" t="str">
            <v>Elmo 7vxl 59cm grå 2017</v>
          </cell>
        </row>
        <row r="16668">
          <cell r="A16668" t="str">
            <v>YMC0214301</v>
          </cell>
          <cell r="B16668" t="str">
            <v>Ultima Team 27,5" 43cm orange</v>
          </cell>
        </row>
        <row r="16669">
          <cell r="A16669" t="str">
            <v>YMC0214301</v>
          </cell>
          <cell r="B16669" t="str">
            <v>Ultima Team 27,5" 43cm orange</v>
          </cell>
        </row>
        <row r="16670">
          <cell r="A16670" t="str">
            <v>YMC0214301</v>
          </cell>
          <cell r="B16670" t="str">
            <v>Ultima Team 27,5" 43cm orange</v>
          </cell>
        </row>
        <row r="16671">
          <cell r="A16671" t="str">
            <v>YMC0214801</v>
          </cell>
          <cell r="B16671" t="str">
            <v>Ultima Team 27,5" 48cm orange</v>
          </cell>
        </row>
        <row r="16672">
          <cell r="A16672" t="str">
            <v>YMC0214801</v>
          </cell>
          <cell r="B16672" t="str">
            <v>Ultima Team 27,5" 48cm orange</v>
          </cell>
        </row>
        <row r="16673">
          <cell r="A16673" t="str">
            <v>YMC0214801</v>
          </cell>
          <cell r="B16673" t="str">
            <v>Ultima Team 27,5" 48cm orange</v>
          </cell>
        </row>
        <row r="16674">
          <cell r="A16674" t="str">
            <v>YMM3085102</v>
          </cell>
          <cell r="B16674" t="str">
            <v>Urban Zinken 8v 51cm bordeux</v>
          </cell>
        </row>
        <row r="16675">
          <cell r="A16675" t="str">
            <v>YMM3085102</v>
          </cell>
          <cell r="B16675" t="str">
            <v>Urban Zinken 8v 51cm bordeux</v>
          </cell>
        </row>
        <row r="16676">
          <cell r="A16676" t="str">
            <v>YMM3085102</v>
          </cell>
          <cell r="B16676" t="str">
            <v>Urban Zinken 8v 51cm bordeux</v>
          </cell>
        </row>
        <row r="16677">
          <cell r="A16677" t="str">
            <v>YMM3085502</v>
          </cell>
          <cell r="B16677" t="str">
            <v>Urban Zinken 8v 55cm bordeux</v>
          </cell>
        </row>
        <row r="16678">
          <cell r="A16678" t="str">
            <v>YMM3085502</v>
          </cell>
          <cell r="B16678" t="str">
            <v>Urban Zinken 8v 55cm bordeux</v>
          </cell>
        </row>
        <row r="16679">
          <cell r="A16679" t="str">
            <v>YMM3085502</v>
          </cell>
          <cell r="B16679" t="str">
            <v>Urban Zinken 8v 55cm bordeux</v>
          </cell>
        </row>
        <row r="16680">
          <cell r="A16680" t="str">
            <v>YMM3085902</v>
          </cell>
          <cell r="B16680" t="str">
            <v>Urban Zinken 8v 59cm bordeux</v>
          </cell>
        </row>
        <row r="16681">
          <cell r="A16681" t="str">
            <v>YMM3085902</v>
          </cell>
          <cell r="B16681" t="str">
            <v>Urban Zinken 8v 59cm bordeux</v>
          </cell>
        </row>
        <row r="16682">
          <cell r="A16682" t="str">
            <v>YMM3085902</v>
          </cell>
          <cell r="B16682" t="str">
            <v>Urban Zinken 8v 59cm bordeux</v>
          </cell>
        </row>
        <row r="16683">
          <cell r="A16683" t="str">
            <v>YEC9774734</v>
          </cell>
          <cell r="B16683" t="str">
            <v>Elora 7vxl 47cm lila 2017</v>
          </cell>
        </row>
        <row r="16684">
          <cell r="A16684" t="str">
            <v>YEC9774734</v>
          </cell>
          <cell r="B16684" t="str">
            <v>Elora 7vxl 47cm lila 2017</v>
          </cell>
        </row>
        <row r="16685">
          <cell r="A16685" t="str">
            <v>YEC9774734</v>
          </cell>
          <cell r="B16685" t="str">
            <v>Elora 7vxl 47cm lila 2017</v>
          </cell>
        </row>
        <row r="16686">
          <cell r="A16686" t="str">
            <v>YEC9775134</v>
          </cell>
          <cell r="B16686" t="str">
            <v>Elora 7vxl 51cm lila 2017</v>
          </cell>
        </row>
        <row r="16687">
          <cell r="A16687" t="str">
            <v>YEC9775134</v>
          </cell>
          <cell r="B16687" t="str">
            <v>Elora 7vxl 51cm lila 2017</v>
          </cell>
        </row>
        <row r="16688">
          <cell r="A16688" t="str">
            <v>YEC9775134</v>
          </cell>
          <cell r="B16688" t="str">
            <v>Elora 7vxl 51cm lila 2017</v>
          </cell>
        </row>
        <row r="16689">
          <cell r="A16689" t="str">
            <v>YEC3845131</v>
          </cell>
          <cell r="B16689" t="str">
            <v>Elis 24vxl 51cm silver</v>
          </cell>
        </row>
        <row r="16690">
          <cell r="A16690" t="str">
            <v>YEC3845131</v>
          </cell>
          <cell r="B16690" t="str">
            <v>Elis 24vxl 51cm silver</v>
          </cell>
        </row>
        <row r="16691">
          <cell r="A16691" t="str">
            <v>YEC3845131</v>
          </cell>
          <cell r="B16691" t="str">
            <v>Elis 24vxl 51cm silver</v>
          </cell>
        </row>
        <row r="16692">
          <cell r="A16692" t="str">
            <v>YEC3845531</v>
          </cell>
          <cell r="B16692" t="str">
            <v>Elis 24vxl 55cm silver</v>
          </cell>
        </row>
        <row r="16693">
          <cell r="A16693" t="str">
            <v>YEC3845531</v>
          </cell>
          <cell r="B16693" t="str">
            <v>Elis 24vxl 55cm silver</v>
          </cell>
        </row>
        <row r="16694">
          <cell r="A16694" t="str">
            <v>YEC3845531</v>
          </cell>
          <cell r="B16694" t="str">
            <v>Elis 24vxl 55cm silver</v>
          </cell>
        </row>
        <row r="16695">
          <cell r="A16695" t="str">
            <v>YEC3945131</v>
          </cell>
          <cell r="B16695" t="str">
            <v>Elly 24vxl 51cm röd</v>
          </cell>
        </row>
        <row r="16696">
          <cell r="A16696" t="str">
            <v>YEC3945131</v>
          </cell>
          <cell r="B16696" t="str">
            <v>Elly 24vxl 51cm röd</v>
          </cell>
        </row>
        <row r="16697">
          <cell r="A16697" t="str">
            <v>YEC3945131</v>
          </cell>
          <cell r="B16697" t="str">
            <v>Elly 24vxl 51cm röd</v>
          </cell>
        </row>
        <row r="16698">
          <cell r="A16698" t="str">
            <v>YEC3845931</v>
          </cell>
          <cell r="B16698" t="str">
            <v>Elis 24vxl 59cm silver</v>
          </cell>
        </row>
        <row r="16699">
          <cell r="A16699" t="str">
            <v>YEC3845931</v>
          </cell>
          <cell r="B16699" t="str">
            <v>Elis 24vxl 59cm silver</v>
          </cell>
        </row>
        <row r="16700">
          <cell r="A16700" t="str">
            <v>YEC3845931</v>
          </cell>
          <cell r="B16700" t="str">
            <v>Elis 24vxl 59cm silver</v>
          </cell>
        </row>
        <row r="16701">
          <cell r="A16701" t="str">
            <v>YEM9335120</v>
          </cell>
          <cell r="B16701" t="str">
            <v>Emma 3vxl 51cm korg svart</v>
          </cell>
        </row>
        <row r="16702">
          <cell r="A16702" t="str">
            <v>YEM9335120</v>
          </cell>
          <cell r="B16702" t="str">
            <v>Emma 3vxl 51cm korg svart</v>
          </cell>
        </row>
        <row r="16703">
          <cell r="A16703" t="str">
            <v>YEM9335120</v>
          </cell>
          <cell r="B16703" t="str">
            <v>Emma 3vxl 51cm korg svart</v>
          </cell>
        </row>
        <row r="16704">
          <cell r="A16704" t="str">
            <v>YEM9335121</v>
          </cell>
          <cell r="B16704" t="str">
            <v>Emma 3vxl 51cm korg röd</v>
          </cell>
        </row>
        <row r="16705">
          <cell r="A16705" t="str">
            <v>YEM9335121</v>
          </cell>
          <cell r="B16705" t="str">
            <v>Emma 3vxl 51cm korg röd</v>
          </cell>
        </row>
        <row r="16706">
          <cell r="A16706" t="str">
            <v>YEM9335121</v>
          </cell>
          <cell r="B16706" t="str">
            <v>Emma 3vxl 51cm korg röd</v>
          </cell>
        </row>
        <row r="16707">
          <cell r="A16707" t="str">
            <v>YEM9335122</v>
          </cell>
          <cell r="B16707" t="str">
            <v>Emma 3vxl 51cm korg vit</v>
          </cell>
        </row>
        <row r="16708">
          <cell r="A16708" t="str">
            <v>YEM9335122</v>
          </cell>
          <cell r="B16708" t="str">
            <v>Emma 3vxl 51cm korg vit</v>
          </cell>
        </row>
        <row r="16709">
          <cell r="A16709" t="str">
            <v>YEM9335122</v>
          </cell>
          <cell r="B16709" t="str">
            <v>Emma 3vxl 51cm korg vit</v>
          </cell>
        </row>
        <row r="16710">
          <cell r="A16710" t="str">
            <v>YEM9335123</v>
          </cell>
          <cell r="B16710" t="str">
            <v>Emma 3vxl 51cm korg lila</v>
          </cell>
        </row>
        <row r="16711">
          <cell r="A16711" t="str">
            <v>YEM9335123</v>
          </cell>
          <cell r="B16711" t="str">
            <v>Emma 3vxl 51cm korg lila</v>
          </cell>
        </row>
        <row r="16712">
          <cell r="A16712" t="str">
            <v>YEM9335123</v>
          </cell>
          <cell r="B16712" t="str">
            <v>Emma 3vxl 51cm korg lila</v>
          </cell>
        </row>
        <row r="16713">
          <cell r="A16713" t="str">
            <v>YEC9175131</v>
          </cell>
          <cell r="B16713" t="str">
            <v>ELla 7vxl 51cm svalukorg svart</v>
          </cell>
        </row>
        <row r="16714">
          <cell r="A16714" t="str">
            <v>YEC9175131</v>
          </cell>
          <cell r="B16714" t="str">
            <v>ELla 7vxl 51cm svalukorg svart</v>
          </cell>
        </row>
        <row r="16715">
          <cell r="A16715" t="str">
            <v>YEC9175131</v>
          </cell>
          <cell r="B16715" t="str">
            <v>ELla 7vxl 51cm svalukorg svart</v>
          </cell>
        </row>
        <row r="16716">
          <cell r="A16716" t="str">
            <v>YEC9175132</v>
          </cell>
          <cell r="B16716" t="str">
            <v>ELla 7vxl 51cm svalukor silver</v>
          </cell>
        </row>
        <row r="16717">
          <cell r="A16717" t="str">
            <v>YEC9175132</v>
          </cell>
          <cell r="B16717" t="str">
            <v>ELla 7vxl 51cm svalukor silver</v>
          </cell>
        </row>
        <row r="16718">
          <cell r="A16718" t="str">
            <v>YEC9175132</v>
          </cell>
          <cell r="B16718" t="str">
            <v>ELla 7vxl 51cm svalukor silver</v>
          </cell>
        </row>
        <row r="16719">
          <cell r="A16719" t="str">
            <v>YEC9175133</v>
          </cell>
          <cell r="B16719" t="str">
            <v>ELla 7vxl 51cm svalukorg beige</v>
          </cell>
        </row>
        <row r="16720">
          <cell r="A16720" t="str">
            <v>YEC9175133</v>
          </cell>
          <cell r="B16720" t="str">
            <v>ELla 7vxl 51cm svalukorg beige</v>
          </cell>
        </row>
        <row r="16721">
          <cell r="A16721" t="str">
            <v>YEC9175133</v>
          </cell>
          <cell r="B16721" t="str">
            <v>ELla 7vxl 51cm svalukorg beige</v>
          </cell>
        </row>
        <row r="16722">
          <cell r="A16722" t="str">
            <v>YEC9175531</v>
          </cell>
          <cell r="B16722" t="str">
            <v>ELla 7vxl 55cm svalukor exbat</v>
          </cell>
        </row>
        <row r="16723">
          <cell r="A16723" t="str">
            <v>YEC9175531</v>
          </cell>
          <cell r="B16723" t="str">
            <v>ELla 7vxl 55cm svalukor exbat</v>
          </cell>
        </row>
        <row r="16724">
          <cell r="A16724" t="str">
            <v>YEC9175531</v>
          </cell>
          <cell r="B16724" t="str">
            <v>ELla 7vxl 55cm svalukor exbat</v>
          </cell>
        </row>
        <row r="16725">
          <cell r="A16725" t="str">
            <v>YEC9335139</v>
          </cell>
          <cell r="B16725" t="str">
            <v>Ella 3vxl 51cm valukorg röd</v>
          </cell>
        </row>
        <row r="16726">
          <cell r="A16726" t="str">
            <v>YEC9335139</v>
          </cell>
          <cell r="B16726" t="str">
            <v>Ella 3vxl 51cm valukorg röd</v>
          </cell>
        </row>
        <row r="16727">
          <cell r="A16727" t="str">
            <v>YEC9335139</v>
          </cell>
          <cell r="B16727" t="str">
            <v>Ella 3vxl 51cm valukorg röd</v>
          </cell>
        </row>
        <row r="16728">
          <cell r="A16728" t="str">
            <v>YEC9375140</v>
          </cell>
          <cell r="B16728" t="str">
            <v>Elin 7vxl 51cm svalukorg vit</v>
          </cell>
        </row>
        <row r="16729">
          <cell r="A16729" t="str">
            <v>YEC9375140</v>
          </cell>
          <cell r="B16729" t="str">
            <v>Elin 7vxl 51cm svalukorg vit</v>
          </cell>
        </row>
        <row r="16730">
          <cell r="A16730" t="str">
            <v>YEC9375140</v>
          </cell>
          <cell r="B16730" t="str">
            <v>Elin 7vxl 51cm svalukorg vit</v>
          </cell>
        </row>
        <row r="16731">
          <cell r="A16731" t="str">
            <v>YEC9375141</v>
          </cell>
          <cell r="B16731" t="str">
            <v>Elin 7vxl 51cm svalukorg blå</v>
          </cell>
        </row>
        <row r="16732">
          <cell r="A16732" t="str">
            <v>YEC9375141</v>
          </cell>
          <cell r="B16732" t="str">
            <v>Elin 7vxl 51cm svalukorg blå</v>
          </cell>
        </row>
        <row r="16733">
          <cell r="A16733" t="str">
            <v>YEC9375141</v>
          </cell>
          <cell r="B16733" t="str">
            <v>Elin 7vxl 51cm svalukorg blå</v>
          </cell>
        </row>
        <row r="16734">
          <cell r="A16734" t="str">
            <v>YEC9385131</v>
          </cell>
          <cell r="B16734" t="str">
            <v>Elsa 8vxl 51cm svart</v>
          </cell>
        </row>
        <row r="16735">
          <cell r="A16735" t="str">
            <v>YEC9385131</v>
          </cell>
          <cell r="B16735" t="str">
            <v>Elsa 8vxl 51cm svart</v>
          </cell>
        </row>
        <row r="16736">
          <cell r="A16736" t="str">
            <v>YEC9385131</v>
          </cell>
          <cell r="B16736" t="str">
            <v>Elsa 8vxl 51cm svart</v>
          </cell>
        </row>
        <row r="16737">
          <cell r="A16737" t="str">
            <v>YMC4021603</v>
          </cell>
          <cell r="B16737" t="str">
            <v>Knytt Walk 12" svart 20 cm</v>
          </cell>
        </row>
        <row r="16738">
          <cell r="A16738" t="str">
            <v>YMC4021603</v>
          </cell>
          <cell r="B16738" t="str">
            <v>Knytt Walk 12" svart 20 cm</v>
          </cell>
        </row>
        <row r="16739">
          <cell r="A16739" t="str">
            <v>YMC4021603</v>
          </cell>
          <cell r="B16739" t="str">
            <v>Knytt Walk 12" svart 20 cm</v>
          </cell>
        </row>
        <row r="16740">
          <cell r="A16740" t="str">
            <v>YMC4021604</v>
          </cell>
          <cell r="B16740" t="str">
            <v>Snotra Walk 12" lila 20 cm</v>
          </cell>
        </row>
        <row r="16741">
          <cell r="A16741" t="str">
            <v>YMC4021604</v>
          </cell>
          <cell r="B16741" t="str">
            <v>Snotra Walk 12" lila 20 cm</v>
          </cell>
        </row>
        <row r="16742">
          <cell r="A16742" t="str">
            <v>YMC4021604</v>
          </cell>
          <cell r="B16742" t="str">
            <v>Snotra Walk 12" lila 20 cm</v>
          </cell>
        </row>
        <row r="16743">
          <cell r="A16743" t="str">
            <v>YES9375131</v>
          </cell>
          <cell r="B16743" t="str">
            <v>Ebba el 51cm 7vxl svart 2020</v>
          </cell>
        </row>
        <row r="16744">
          <cell r="A16744" t="str">
            <v>YES9375131</v>
          </cell>
          <cell r="B16744" t="str">
            <v>Ebba el 51cm 7vxl svart 2020</v>
          </cell>
        </row>
        <row r="16745">
          <cell r="A16745" t="str">
            <v>YES9375131</v>
          </cell>
          <cell r="B16745" t="str">
            <v>Ebba el 51cm 7vxl svart 2020</v>
          </cell>
        </row>
        <row r="16746">
          <cell r="A16746" t="str">
            <v>YOM2334706</v>
          </cell>
          <cell r="B16746" t="str">
            <v>Karin 3vxl 47 cm grön korg</v>
          </cell>
        </row>
        <row r="16747">
          <cell r="A16747" t="str">
            <v>YOM2334706</v>
          </cell>
          <cell r="B16747" t="str">
            <v>Karin 3vxl 47 cm grön korg</v>
          </cell>
        </row>
        <row r="16748">
          <cell r="A16748" t="str">
            <v>YOM2334706</v>
          </cell>
          <cell r="B16748" t="str">
            <v>Karin 3vxl 47 cm grön korg</v>
          </cell>
        </row>
        <row r="16749">
          <cell r="A16749" t="str">
            <v>YOM2335106</v>
          </cell>
          <cell r="B16749" t="str">
            <v>Karin 3vxl 51 cm grön korg</v>
          </cell>
        </row>
        <row r="16750">
          <cell r="A16750" t="str">
            <v>YOM2335106</v>
          </cell>
          <cell r="B16750" t="str">
            <v>Karin 3vxl 51 cm grön korg</v>
          </cell>
        </row>
        <row r="16751">
          <cell r="A16751" t="str">
            <v>YOM2335106</v>
          </cell>
          <cell r="B16751" t="str">
            <v>Karin 3vxl 51 cm grön korg</v>
          </cell>
        </row>
        <row r="16752">
          <cell r="A16752" t="str">
            <v>YPC7475102</v>
          </cell>
          <cell r="B16752" t="str">
            <v>Tarfek 7vxl 51cm grön</v>
          </cell>
        </row>
        <row r="16753">
          <cell r="A16753" t="str">
            <v>YPC7475102</v>
          </cell>
          <cell r="B16753" t="str">
            <v>Tarfek 7vxl 51cm grön</v>
          </cell>
        </row>
        <row r="16754">
          <cell r="A16754" t="str">
            <v>YPC7475102</v>
          </cell>
          <cell r="B16754" t="str">
            <v>Tarfek 7vxl 51cm grön</v>
          </cell>
        </row>
        <row r="16755">
          <cell r="A16755" t="str">
            <v>YPC7475502</v>
          </cell>
          <cell r="B16755" t="str">
            <v>Tarfek 7vxl 55cm grön</v>
          </cell>
        </row>
        <row r="16756">
          <cell r="A16756" t="str">
            <v>YPC7475502</v>
          </cell>
          <cell r="B16756" t="str">
            <v>Tarfek 7vxl 55cm grön</v>
          </cell>
        </row>
        <row r="16757">
          <cell r="A16757" t="str">
            <v>YPC7475502</v>
          </cell>
          <cell r="B16757" t="str">
            <v>Tarfek 7vxl 55cm grön</v>
          </cell>
        </row>
        <row r="16758">
          <cell r="A16758" t="str">
            <v>YPC7475902</v>
          </cell>
          <cell r="B16758" t="str">
            <v>Tarfek 7vxl 59cm grön</v>
          </cell>
        </row>
        <row r="16759">
          <cell r="A16759" t="str">
            <v>YPC7475902</v>
          </cell>
          <cell r="B16759" t="str">
            <v>Tarfek 7vxl 59cm grön</v>
          </cell>
        </row>
        <row r="16760">
          <cell r="A16760" t="str">
            <v>YPC7475902</v>
          </cell>
          <cell r="B16760" t="str">
            <v>Tarfek 7vxl 59cm grön</v>
          </cell>
        </row>
        <row r="16761">
          <cell r="A16761" t="str">
            <v>YPC7476201</v>
          </cell>
          <cell r="B16761" t="str">
            <v>Tarfek 7vxl 62cm svart</v>
          </cell>
        </row>
        <row r="16762">
          <cell r="A16762" t="str">
            <v>YPC7476201</v>
          </cell>
          <cell r="B16762" t="str">
            <v>Tarfek 7vxl 62cm svart</v>
          </cell>
        </row>
        <row r="16763">
          <cell r="A16763" t="str">
            <v>YPC7476201</v>
          </cell>
          <cell r="B16763" t="str">
            <v>Tarfek 7vxl 62cm svart</v>
          </cell>
        </row>
        <row r="16764">
          <cell r="A16764" t="str">
            <v>YPC7575101</v>
          </cell>
          <cell r="B16764" t="str">
            <v>Rissa 7vxl 51cm svart</v>
          </cell>
        </row>
        <row r="16765">
          <cell r="A16765" t="str">
            <v>YPC7575101</v>
          </cell>
          <cell r="B16765" t="str">
            <v>Rissa 7vxl 51cm svart</v>
          </cell>
        </row>
        <row r="16766">
          <cell r="A16766" t="str">
            <v>YPC7575101</v>
          </cell>
          <cell r="B16766" t="str">
            <v>Rissa 7vxl 51cm svart</v>
          </cell>
        </row>
        <row r="16767">
          <cell r="A16767" t="str">
            <v>YPC7575102</v>
          </cell>
          <cell r="B16767" t="str">
            <v>Rissa 7vxl 51cm silver</v>
          </cell>
        </row>
        <row r="16768">
          <cell r="A16768" t="str">
            <v>YPC7575102</v>
          </cell>
          <cell r="B16768" t="str">
            <v>Rissa 7vxl 51cm silver</v>
          </cell>
        </row>
        <row r="16769">
          <cell r="A16769" t="str">
            <v>YPC7575102</v>
          </cell>
          <cell r="B16769" t="str">
            <v>Rissa 7vxl 51cm silver</v>
          </cell>
        </row>
        <row r="16770">
          <cell r="A16770" t="str">
            <v>YPC7575103</v>
          </cell>
          <cell r="B16770" t="str">
            <v>Rissa 7vxl 51cm lila</v>
          </cell>
        </row>
        <row r="16771">
          <cell r="A16771" t="str">
            <v>YPC7575103</v>
          </cell>
          <cell r="B16771" t="str">
            <v>Rissa 7vxl 51cm lila</v>
          </cell>
        </row>
        <row r="16772">
          <cell r="A16772" t="str">
            <v>YPC7575103</v>
          </cell>
          <cell r="B16772" t="str">
            <v>Rissa 7vxl 51cm lila</v>
          </cell>
        </row>
        <row r="16773">
          <cell r="A16773" t="str">
            <v>YPC7575501</v>
          </cell>
          <cell r="B16773" t="str">
            <v>Rissa 7vxl 55cm svart</v>
          </cell>
        </row>
        <row r="16774">
          <cell r="A16774" t="str">
            <v>YPC7575501</v>
          </cell>
          <cell r="B16774" t="str">
            <v>Rissa 7vxl 55cm svart</v>
          </cell>
        </row>
        <row r="16775">
          <cell r="A16775" t="str">
            <v>YPC7575501</v>
          </cell>
          <cell r="B16775" t="str">
            <v>Rissa 7vxl 55cm svart</v>
          </cell>
        </row>
        <row r="16776">
          <cell r="A16776" t="str">
            <v>YPC7575502</v>
          </cell>
          <cell r="B16776" t="str">
            <v>Rissa 7vxl 55cm silver</v>
          </cell>
        </row>
        <row r="16777">
          <cell r="A16777" t="str">
            <v>YPC7575502</v>
          </cell>
          <cell r="B16777" t="str">
            <v>Rissa 7vxl 55cm silver</v>
          </cell>
        </row>
        <row r="16778">
          <cell r="A16778" t="str">
            <v>YPC7575502</v>
          </cell>
          <cell r="B16778" t="str">
            <v>Rissa 7vxl 55cm silver</v>
          </cell>
        </row>
        <row r="16779">
          <cell r="A16779" t="str">
            <v>YPC7575503</v>
          </cell>
          <cell r="B16779" t="str">
            <v>Rissa 7vxl 55cm lila</v>
          </cell>
        </row>
        <row r="16780">
          <cell r="A16780" t="str">
            <v>YPC7575503</v>
          </cell>
          <cell r="B16780" t="str">
            <v>Rissa 7vxl 55cm lila</v>
          </cell>
        </row>
        <row r="16781">
          <cell r="A16781" t="str">
            <v>YPC7575503</v>
          </cell>
          <cell r="B16781" t="str">
            <v>Rissa 7vxl 55cm lila</v>
          </cell>
        </row>
        <row r="16782">
          <cell r="A16782" t="str">
            <v>YPC7065101</v>
          </cell>
          <cell r="B16782" t="str">
            <v>Kebne 16vxl 51cm svart</v>
          </cell>
        </row>
        <row r="16783">
          <cell r="A16783" t="str">
            <v>YPC7065101</v>
          </cell>
          <cell r="B16783" t="str">
            <v>Kebne 16vxl 51cm svart</v>
          </cell>
        </row>
        <row r="16784">
          <cell r="A16784" t="str">
            <v>YPC7065101</v>
          </cell>
          <cell r="B16784" t="str">
            <v>Kebne 16vxl 51cm svart</v>
          </cell>
        </row>
        <row r="16785">
          <cell r="A16785" t="str">
            <v>YPC7065102</v>
          </cell>
          <cell r="B16785" t="str">
            <v>Kebne 16vxl 51cm grön</v>
          </cell>
        </row>
        <row r="16786">
          <cell r="A16786" t="str">
            <v>YPC7065102</v>
          </cell>
          <cell r="B16786" t="str">
            <v>Kebne 16vxl 51cm grön</v>
          </cell>
        </row>
        <row r="16787">
          <cell r="A16787" t="str">
            <v>YPC7065102</v>
          </cell>
          <cell r="B16787" t="str">
            <v>Kebne 16vxl 51cm grön</v>
          </cell>
        </row>
        <row r="16788">
          <cell r="A16788" t="str">
            <v>YPC7065501</v>
          </cell>
          <cell r="B16788" t="str">
            <v>Kebne 16vxl 55cm svart</v>
          </cell>
        </row>
        <row r="16789">
          <cell r="A16789" t="str">
            <v>YPC7065501</v>
          </cell>
          <cell r="B16789" t="str">
            <v>Kebne 16vxl 55cm svart</v>
          </cell>
        </row>
        <row r="16790">
          <cell r="A16790" t="str">
            <v>YPC7065501</v>
          </cell>
          <cell r="B16790" t="str">
            <v>Kebne 16vxl 55cm svart</v>
          </cell>
        </row>
        <row r="16791">
          <cell r="A16791" t="str">
            <v>YPC7065502</v>
          </cell>
          <cell r="B16791" t="str">
            <v>Kebne 16vxl 55cm grön</v>
          </cell>
        </row>
        <row r="16792">
          <cell r="A16792" t="str">
            <v>YPC7065502</v>
          </cell>
          <cell r="B16792" t="str">
            <v>Kebne 16vxl 55cm grön</v>
          </cell>
        </row>
        <row r="16793">
          <cell r="A16793" t="str">
            <v>YPC7065502</v>
          </cell>
          <cell r="B16793" t="str">
            <v>Kebne 16vxl 55cm grön</v>
          </cell>
        </row>
        <row r="16794">
          <cell r="A16794" t="str">
            <v>YPC7065901</v>
          </cell>
          <cell r="B16794" t="str">
            <v>Kebne 16vxl 59cm svart</v>
          </cell>
        </row>
        <row r="16795">
          <cell r="A16795" t="str">
            <v>YPC7065901</v>
          </cell>
          <cell r="B16795" t="str">
            <v>Kebne 16vxl 59cm svart</v>
          </cell>
        </row>
        <row r="16796">
          <cell r="A16796" t="str">
            <v>YPC7065901</v>
          </cell>
          <cell r="B16796" t="str">
            <v>Kebne 16vxl 59cm svart</v>
          </cell>
        </row>
        <row r="16797">
          <cell r="A16797" t="str">
            <v>YPC7065902</v>
          </cell>
          <cell r="B16797" t="str">
            <v>Kebne 16vxl 59cm grön</v>
          </cell>
        </row>
        <row r="16798">
          <cell r="A16798" t="str">
            <v>YPC7065902</v>
          </cell>
          <cell r="B16798" t="str">
            <v>Kebne 16vxl 59cm grön</v>
          </cell>
        </row>
        <row r="16799">
          <cell r="A16799" t="str">
            <v>YPC7065902</v>
          </cell>
          <cell r="B16799" t="str">
            <v>Kebne 16vxl 59cm grön</v>
          </cell>
        </row>
        <row r="16800">
          <cell r="A16800" t="str">
            <v>YPC7165101</v>
          </cell>
          <cell r="B16800" t="str">
            <v>Holma 16vxl 51cm svart</v>
          </cell>
        </row>
        <row r="16801">
          <cell r="A16801" t="str">
            <v>YPC7165101</v>
          </cell>
          <cell r="B16801" t="str">
            <v>Holma 16vxl 51cm svart</v>
          </cell>
        </row>
        <row r="16802">
          <cell r="A16802" t="str">
            <v>YPC7165101</v>
          </cell>
          <cell r="B16802" t="str">
            <v>Holma 16vxl 51cm svart</v>
          </cell>
        </row>
        <row r="16803">
          <cell r="A16803" t="str">
            <v>YPC7165102</v>
          </cell>
          <cell r="B16803" t="str">
            <v>Holma 16vxl 51cm silver</v>
          </cell>
        </row>
        <row r="16804">
          <cell r="A16804" t="str">
            <v>YPC7165102</v>
          </cell>
          <cell r="B16804" t="str">
            <v>Holma 16vxl 51cm silver</v>
          </cell>
        </row>
        <row r="16805">
          <cell r="A16805" t="str">
            <v>YPC7165102</v>
          </cell>
          <cell r="B16805" t="str">
            <v>Holma 16vxl 51cm silver</v>
          </cell>
        </row>
        <row r="16806">
          <cell r="A16806" t="str">
            <v>YPC7165103</v>
          </cell>
          <cell r="B16806" t="str">
            <v>Holma 16vxl 51cm turkos</v>
          </cell>
        </row>
        <row r="16807">
          <cell r="A16807" t="str">
            <v>YPC7165103</v>
          </cell>
          <cell r="B16807" t="str">
            <v>Holma 16vxl 51cm turkos</v>
          </cell>
        </row>
        <row r="16808">
          <cell r="A16808" t="str">
            <v>YPC7165103</v>
          </cell>
          <cell r="B16808" t="str">
            <v>Holma 16vxl 51cm turkos</v>
          </cell>
        </row>
        <row r="16809">
          <cell r="A16809" t="str">
            <v>YPC7165501</v>
          </cell>
          <cell r="B16809" t="str">
            <v>Holma 16vxl 55cm svart</v>
          </cell>
        </row>
        <row r="16810">
          <cell r="A16810" t="str">
            <v>YPC7165501</v>
          </cell>
          <cell r="B16810" t="str">
            <v>Holma 16vxl 55cm svart</v>
          </cell>
        </row>
        <row r="16811">
          <cell r="A16811" t="str">
            <v>YPC7165501</v>
          </cell>
          <cell r="B16811" t="str">
            <v>Holma 16vxl 55cm svart</v>
          </cell>
        </row>
        <row r="16812">
          <cell r="A16812" t="str">
            <v>YPC7165502</v>
          </cell>
          <cell r="B16812" t="str">
            <v>Holma 16vxl 55cm silver</v>
          </cell>
        </row>
        <row r="16813">
          <cell r="A16813" t="str">
            <v>YPC7165502</v>
          </cell>
          <cell r="B16813" t="str">
            <v>Holma 16vxl 55cm silver</v>
          </cell>
        </row>
        <row r="16814">
          <cell r="A16814" t="str">
            <v>YPC7165502</v>
          </cell>
          <cell r="B16814" t="str">
            <v>Holma 16vxl 55cm silver</v>
          </cell>
        </row>
        <row r="16815">
          <cell r="A16815" t="str">
            <v>YPC7165503</v>
          </cell>
          <cell r="B16815" t="str">
            <v>Holma 16vxl 55cm turkos</v>
          </cell>
        </row>
        <row r="16816">
          <cell r="A16816" t="str">
            <v>YPC7165503</v>
          </cell>
          <cell r="B16816" t="str">
            <v>Holma 16vxl 55cm turkos</v>
          </cell>
        </row>
        <row r="16817">
          <cell r="A16817" t="str">
            <v>YPC7165503</v>
          </cell>
          <cell r="B16817" t="str">
            <v>Holma 16vxl 55cm turkos</v>
          </cell>
        </row>
        <row r="16818">
          <cell r="A16818" t="str">
            <v>YPC9574701</v>
          </cell>
          <cell r="B16818" t="str">
            <v>Tove 7vxl 47cm svart korg</v>
          </cell>
        </row>
        <row r="16819">
          <cell r="A16819" t="str">
            <v>YPC9574701</v>
          </cell>
          <cell r="B16819" t="str">
            <v>Tove 7vxl 47cm svart korg</v>
          </cell>
        </row>
        <row r="16820">
          <cell r="A16820" t="str">
            <v>YPC9574701</v>
          </cell>
          <cell r="B16820" t="str">
            <v>Tove 7vxl 47cm svart korg</v>
          </cell>
        </row>
        <row r="16821">
          <cell r="A16821" t="str">
            <v>YPC9574702</v>
          </cell>
          <cell r="B16821" t="str">
            <v>Tove 7vxl 47cm blå korg</v>
          </cell>
        </row>
        <row r="16822">
          <cell r="A16822" t="str">
            <v>YPC9574702</v>
          </cell>
          <cell r="B16822" t="str">
            <v>Tove 7vxl 47cm blå korg</v>
          </cell>
        </row>
        <row r="16823">
          <cell r="A16823" t="str">
            <v>YPC9574702</v>
          </cell>
          <cell r="B16823" t="str">
            <v>Tove 7vxl 47cm blå korg</v>
          </cell>
        </row>
        <row r="16824">
          <cell r="A16824" t="str">
            <v>YPC9575101</v>
          </cell>
          <cell r="B16824" t="str">
            <v>Tove 7vxl 51cm svart korg</v>
          </cell>
        </row>
        <row r="16825">
          <cell r="A16825" t="str">
            <v>YPC9575101</v>
          </cell>
          <cell r="B16825" t="str">
            <v>Tove 7vxl 51cm svart korg</v>
          </cell>
        </row>
        <row r="16826">
          <cell r="A16826" t="str">
            <v>YPC9575101</v>
          </cell>
          <cell r="B16826" t="str">
            <v>Tove 7vxl 51cm svart korg</v>
          </cell>
        </row>
        <row r="16827">
          <cell r="A16827" t="str">
            <v>YPC9575102</v>
          </cell>
          <cell r="B16827" t="str">
            <v>Tove 7vxl 51cm blå korg</v>
          </cell>
        </row>
        <row r="16828">
          <cell r="A16828" t="str">
            <v>YPC9575102</v>
          </cell>
          <cell r="B16828" t="str">
            <v>Tove 7vxl 51cm blå korg</v>
          </cell>
        </row>
        <row r="16829">
          <cell r="A16829" t="str">
            <v>YPC9575102</v>
          </cell>
          <cell r="B16829" t="str">
            <v>Tove 7vxl 51cm blå korg</v>
          </cell>
        </row>
        <row r="16830">
          <cell r="A16830" t="str">
            <v>YPC9575103</v>
          </cell>
          <cell r="B16830" t="str">
            <v>Tove 7vxl 51cm rosa korg</v>
          </cell>
        </row>
        <row r="16831">
          <cell r="A16831" t="str">
            <v>YPC9575103</v>
          </cell>
          <cell r="B16831" t="str">
            <v>Tove 7vxl 51cm rosa korg</v>
          </cell>
        </row>
        <row r="16832">
          <cell r="A16832" t="str">
            <v>YPC9575103</v>
          </cell>
          <cell r="B16832" t="str">
            <v>Tove 7vxl 51cm rosa korg</v>
          </cell>
        </row>
        <row r="16833">
          <cell r="A16833" t="str">
            <v>YPC9575104</v>
          </cell>
          <cell r="B16833" t="str">
            <v>Tove 7vxl 51cm grön korg</v>
          </cell>
        </row>
        <row r="16834">
          <cell r="A16834" t="str">
            <v>YPC9575104</v>
          </cell>
          <cell r="B16834" t="str">
            <v>Tove 7vxl 51cm grön korg</v>
          </cell>
        </row>
        <row r="16835">
          <cell r="A16835" t="str">
            <v>YPC9575104</v>
          </cell>
          <cell r="B16835" t="str">
            <v>Tove 7vxl 51cm grön korg</v>
          </cell>
        </row>
        <row r="16836">
          <cell r="A16836" t="str">
            <v>YPC9575501</v>
          </cell>
          <cell r="B16836" t="str">
            <v>Tove 7vxl 55cm svart korg</v>
          </cell>
        </row>
        <row r="16837">
          <cell r="A16837" t="str">
            <v>YPC9575501</v>
          </cell>
          <cell r="B16837" t="str">
            <v>Tove 7vxl 55cm svart korg</v>
          </cell>
        </row>
        <row r="16838">
          <cell r="A16838" t="str">
            <v>YPC9575501</v>
          </cell>
          <cell r="B16838" t="str">
            <v>Tove 7vxl 55cm svart korg</v>
          </cell>
        </row>
        <row r="16839">
          <cell r="A16839" t="str">
            <v>YPC3665101</v>
          </cell>
          <cell r="B16839" t="str">
            <v>Starren 16vxl 51cm svart</v>
          </cell>
        </row>
        <row r="16840">
          <cell r="A16840" t="str">
            <v>YPC3665101</v>
          </cell>
          <cell r="B16840" t="str">
            <v>Starren 16vxl 51cm svart</v>
          </cell>
        </row>
        <row r="16841">
          <cell r="A16841" t="str">
            <v>YPC3665101</v>
          </cell>
          <cell r="B16841" t="str">
            <v>Starren 16vxl 51cm svart</v>
          </cell>
        </row>
        <row r="16842">
          <cell r="A16842" t="str">
            <v>YPC3665102</v>
          </cell>
          <cell r="B16842" t="str">
            <v>Starren 16vxl 51cm grön</v>
          </cell>
        </row>
        <row r="16843">
          <cell r="A16843" t="str">
            <v>YPC3665102</v>
          </cell>
          <cell r="B16843" t="str">
            <v>Starren 16vxl 51cm grön</v>
          </cell>
        </row>
        <row r="16844">
          <cell r="A16844" t="str">
            <v>YPC3665102</v>
          </cell>
          <cell r="B16844" t="str">
            <v>Starren 16vxl 51cm grön</v>
          </cell>
        </row>
        <row r="16845">
          <cell r="A16845" t="str">
            <v>YPC3665501</v>
          </cell>
          <cell r="B16845" t="str">
            <v>Starren 16vxl 55cm svart</v>
          </cell>
        </row>
        <row r="16846">
          <cell r="A16846" t="str">
            <v>YPC3665501</v>
          </cell>
          <cell r="B16846" t="str">
            <v>Starren 16vxl 55cm svart</v>
          </cell>
        </row>
        <row r="16847">
          <cell r="A16847" t="str">
            <v>YPC3665501</v>
          </cell>
          <cell r="B16847" t="str">
            <v>Starren 16vxl 55cm svart</v>
          </cell>
        </row>
        <row r="16848">
          <cell r="A16848" t="str">
            <v>YPC3665502</v>
          </cell>
          <cell r="B16848" t="str">
            <v>Starren 16vxl 55cm grön</v>
          </cell>
        </row>
        <row r="16849">
          <cell r="A16849" t="str">
            <v>YPC3665502</v>
          </cell>
          <cell r="B16849" t="str">
            <v>Starren 16vxl 55cm grön</v>
          </cell>
        </row>
        <row r="16850">
          <cell r="A16850" t="str">
            <v>YPC3665502</v>
          </cell>
          <cell r="B16850" t="str">
            <v>Starren 16vxl 55cm grön</v>
          </cell>
        </row>
        <row r="16851">
          <cell r="A16851" t="str">
            <v>YPC3665901</v>
          </cell>
          <cell r="B16851" t="str">
            <v>Starren 16vxl 59cm svart</v>
          </cell>
        </row>
        <row r="16852">
          <cell r="A16852" t="str">
            <v>YPC3665901</v>
          </cell>
          <cell r="B16852" t="str">
            <v>Starren 16vxl 59cm svart</v>
          </cell>
        </row>
        <row r="16853">
          <cell r="A16853" t="str">
            <v>YPC3665901</v>
          </cell>
          <cell r="B16853" t="str">
            <v>Starren 16vxl 59cm svart</v>
          </cell>
        </row>
        <row r="16854">
          <cell r="A16854" t="str">
            <v>YPC3665902</v>
          </cell>
          <cell r="B16854" t="str">
            <v>Starren 16vxl 59cm grön</v>
          </cell>
        </row>
        <row r="16855">
          <cell r="A16855" t="str">
            <v>YPC3665902</v>
          </cell>
          <cell r="B16855" t="str">
            <v>Starren 16vxl 59cm grön</v>
          </cell>
        </row>
        <row r="16856">
          <cell r="A16856" t="str">
            <v>YPC3665902</v>
          </cell>
          <cell r="B16856" t="str">
            <v>Starren 16vxl 59cm grön</v>
          </cell>
        </row>
        <row r="16857">
          <cell r="A16857" t="str">
            <v>YPC3764701</v>
          </cell>
          <cell r="B16857" t="str">
            <v>Åkulla 16vxl 47cm svart</v>
          </cell>
        </row>
        <row r="16858">
          <cell r="A16858" t="str">
            <v>YPC3764701</v>
          </cell>
          <cell r="B16858" t="str">
            <v>Åkulla 16vxl 47cm svart</v>
          </cell>
        </row>
        <row r="16859">
          <cell r="A16859" t="str">
            <v>YPC3764701</v>
          </cell>
          <cell r="B16859" t="str">
            <v>Åkulla 16vxl 47cm svart</v>
          </cell>
        </row>
        <row r="16860">
          <cell r="A16860" t="str">
            <v>YPC3764702</v>
          </cell>
          <cell r="B16860" t="str">
            <v>Åkulla 16vxl 47cm lila</v>
          </cell>
        </row>
        <row r="16861">
          <cell r="A16861" t="str">
            <v>YPC3764702</v>
          </cell>
          <cell r="B16861" t="str">
            <v>Åkulla 16vxl 47cm lila</v>
          </cell>
        </row>
        <row r="16862">
          <cell r="A16862" t="str">
            <v>YPC3764702</v>
          </cell>
          <cell r="B16862" t="str">
            <v>Åkulla 16vxl 47cm lila</v>
          </cell>
        </row>
        <row r="16863">
          <cell r="A16863" t="str">
            <v>YPC3765101</v>
          </cell>
          <cell r="B16863" t="str">
            <v>Åkulla 16vxl 51cm svart</v>
          </cell>
        </row>
        <row r="16864">
          <cell r="A16864" t="str">
            <v>YPC3765101</v>
          </cell>
          <cell r="B16864" t="str">
            <v>Åkulla 16vxl 51cm svart</v>
          </cell>
        </row>
        <row r="16865">
          <cell r="A16865" t="str">
            <v>YPC3765101</v>
          </cell>
          <cell r="B16865" t="str">
            <v>Åkulla 16vxl 51cm svart</v>
          </cell>
        </row>
        <row r="16866">
          <cell r="A16866" t="str">
            <v>YPC3765102</v>
          </cell>
          <cell r="B16866" t="str">
            <v>Åkulla 16vxl 51cm lila</v>
          </cell>
        </row>
        <row r="16867">
          <cell r="A16867" t="str">
            <v>YPC3765102</v>
          </cell>
          <cell r="B16867" t="str">
            <v>Åkulla 16vxl 51cm lila</v>
          </cell>
        </row>
        <row r="16868">
          <cell r="A16868" t="str">
            <v>YPC3765102</v>
          </cell>
          <cell r="B16868" t="str">
            <v>Åkulla 16vxl 51cm lila</v>
          </cell>
        </row>
        <row r="16869">
          <cell r="A16869" t="str">
            <v>YPC3765501</v>
          </cell>
          <cell r="B16869" t="str">
            <v>Åkulla 16vxl 55cm svart</v>
          </cell>
        </row>
        <row r="16870">
          <cell r="A16870" t="str">
            <v>YPC3765501</v>
          </cell>
          <cell r="B16870" t="str">
            <v>Åkulla 16vxl 55cm svart</v>
          </cell>
        </row>
        <row r="16871">
          <cell r="A16871" t="str">
            <v>YPC3765501</v>
          </cell>
          <cell r="B16871" t="str">
            <v>Åkulla 16vxl 55cm svart</v>
          </cell>
        </row>
        <row r="16872">
          <cell r="A16872" t="str">
            <v>YPC3765502</v>
          </cell>
          <cell r="B16872" t="str">
            <v>Åkulla 16vxl 55cm lila</v>
          </cell>
        </row>
        <row r="16873">
          <cell r="A16873" t="str">
            <v>YPC3765502</v>
          </cell>
          <cell r="B16873" t="str">
            <v>Åkulla 16vxl 55cm lila</v>
          </cell>
        </row>
        <row r="16874">
          <cell r="A16874" t="str">
            <v>YPC3765502</v>
          </cell>
          <cell r="B16874" t="str">
            <v>Åkulla 16vxl 55cm lila</v>
          </cell>
        </row>
        <row r="16875">
          <cell r="A16875" t="str">
            <v>YPC3065101</v>
          </cell>
          <cell r="B16875" t="str">
            <v>Atto 16vxl 51cm svart</v>
          </cell>
        </row>
        <row r="16876">
          <cell r="A16876" t="str">
            <v>YPC3065101</v>
          </cell>
          <cell r="B16876" t="str">
            <v>Atto 16vxl 51cm svart</v>
          </cell>
        </row>
        <row r="16877">
          <cell r="A16877" t="str">
            <v>YPC3065101</v>
          </cell>
          <cell r="B16877" t="str">
            <v>Atto 16vxl 51cm svart</v>
          </cell>
        </row>
        <row r="16878">
          <cell r="A16878" t="str">
            <v>YPC3065102</v>
          </cell>
          <cell r="B16878" t="str">
            <v>Atto 16vxl 51cm grön</v>
          </cell>
        </row>
        <row r="16879">
          <cell r="A16879" t="str">
            <v>YPC3065102</v>
          </cell>
          <cell r="B16879" t="str">
            <v>Atto 16vxl 51cm grön</v>
          </cell>
        </row>
        <row r="16880">
          <cell r="A16880" t="str">
            <v>YPC3065102</v>
          </cell>
          <cell r="B16880" t="str">
            <v>Atto 16vxl 51cm grön</v>
          </cell>
        </row>
        <row r="16881">
          <cell r="A16881" t="str">
            <v>YPC3065501</v>
          </cell>
          <cell r="B16881" t="str">
            <v>Atto 16vxl 55cm svart</v>
          </cell>
        </row>
        <row r="16882">
          <cell r="A16882" t="str">
            <v>YPC3065501</v>
          </cell>
          <cell r="B16882" t="str">
            <v>Atto 16vxl 55cm svart</v>
          </cell>
        </row>
        <row r="16883">
          <cell r="A16883" t="str">
            <v>YPC3065501</v>
          </cell>
          <cell r="B16883" t="str">
            <v>Atto 16vxl 55cm svart</v>
          </cell>
        </row>
        <row r="16884">
          <cell r="A16884" t="str">
            <v>YPC3065502</v>
          </cell>
          <cell r="B16884" t="str">
            <v>Atto 16vxl 55cm grön</v>
          </cell>
        </row>
        <row r="16885">
          <cell r="A16885" t="str">
            <v>YPC3065502</v>
          </cell>
          <cell r="B16885" t="str">
            <v>Atto 16vxl 55cm grön</v>
          </cell>
        </row>
        <row r="16886">
          <cell r="A16886" t="str">
            <v>YPC3065502</v>
          </cell>
          <cell r="B16886" t="str">
            <v>Atto 16vxl 55cm grön</v>
          </cell>
        </row>
        <row r="16887">
          <cell r="A16887" t="str">
            <v>YPC3065901</v>
          </cell>
          <cell r="B16887" t="str">
            <v>Atto 16vxl 59cm svart</v>
          </cell>
        </row>
        <row r="16888">
          <cell r="A16888" t="str">
            <v>YPC3065901</v>
          </cell>
          <cell r="B16888" t="str">
            <v>Atto 16vxl 59cm svart</v>
          </cell>
        </row>
        <row r="16889">
          <cell r="A16889" t="str">
            <v>YPC3065901</v>
          </cell>
          <cell r="B16889" t="str">
            <v>Atto 16vxl 59cm svart</v>
          </cell>
        </row>
        <row r="16890">
          <cell r="A16890" t="str">
            <v>YPC3065902</v>
          </cell>
          <cell r="B16890" t="str">
            <v>Atto 16vxl 59cm grön</v>
          </cell>
        </row>
        <row r="16891">
          <cell r="A16891" t="str">
            <v>YPC3065902</v>
          </cell>
          <cell r="B16891" t="str">
            <v>Atto 16vxl 59cm grön</v>
          </cell>
        </row>
        <row r="16892">
          <cell r="A16892" t="str">
            <v>YPC3065902</v>
          </cell>
          <cell r="B16892" t="str">
            <v>Atto 16vxl 59cm grön</v>
          </cell>
        </row>
        <row r="16893">
          <cell r="A16893" t="str">
            <v>YPC3164701</v>
          </cell>
          <cell r="B16893" t="str">
            <v>Femto 16vxl 47cm svart</v>
          </cell>
        </row>
        <row r="16894">
          <cell r="A16894" t="str">
            <v>YPC3164701</v>
          </cell>
          <cell r="B16894" t="str">
            <v>Femto 16vxl 47cm svart</v>
          </cell>
        </row>
        <row r="16895">
          <cell r="A16895" t="str">
            <v>YPC3164701</v>
          </cell>
          <cell r="B16895" t="str">
            <v>Femto 16vxl 47cm svart</v>
          </cell>
        </row>
        <row r="16896">
          <cell r="A16896" t="str">
            <v>YPC3164702</v>
          </cell>
          <cell r="B16896" t="str">
            <v>Femto 16vxl 47cm lila</v>
          </cell>
        </row>
        <row r="16897">
          <cell r="A16897" t="str">
            <v>YPC3164702</v>
          </cell>
          <cell r="B16897" t="str">
            <v>Femto 16vxl 47cm lila</v>
          </cell>
        </row>
        <row r="16898">
          <cell r="A16898" t="str">
            <v>YPC3164702</v>
          </cell>
          <cell r="B16898" t="str">
            <v>Femto 16vxl 47cm lila</v>
          </cell>
        </row>
        <row r="16899">
          <cell r="A16899" t="str">
            <v>YPC3165101</v>
          </cell>
          <cell r="B16899" t="str">
            <v>Femto 16vxl 51cm svart</v>
          </cell>
        </row>
        <row r="16900">
          <cell r="A16900" t="str">
            <v>YPC3165101</v>
          </cell>
          <cell r="B16900" t="str">
            <v>Femto 16vxl 51cm svart</v>
          </cell>
        </row>
        <row r="16901">
          <cell r="A16901" t="str">
            <v>YPC3165101</v>
          </cell>
          <cell r="B16901" t="str">
            <v>Femto 16vxl 51cm svart</v>
          </cell>
        </row>
        <row r="16902">
          <cell r="A16902" t="str">
            <v>YPC3165102</v>
          </cell>
          <cell r="B16902" t="str">
            <v>Femto 16vxl 51cm lila</v>
          </cell>
        </row>
        <row r="16903">
          <cell r="A16903" t="str">
            <v>YPC3165102</v>
          </cell>
          <cell r="B16903" t="str">
            <v>Femto 16vxl 51cm lila</v>
          </cell>
        </row>
        <row r="16904">
          <cell r="A16904" t="str">
            <v>YPC3165102</v>
          </cell>
          <cell r="B16904" t="str">
            <v>Femto 16vxl 51cm lila</v>
          </cell>
        </row>
        <row r="16905">
          <cell r="A16905" t="str">
            <v>YPC3165501</v>
          </cell>
          <cell r="B16905" t="str">
            <v>Femto 16vxl 55cm svart</v>
          </cell>
        </row>
        <row r="16906">
          <cell r="A16906" t="str">
            <v>YPC3165501</v>
          </cell>
          <cell r="B16906" t="str">
            <v>Femto 16vxl 55cm svart</v>
          </cell>
        </row>
        <row r="16907">
          <cell r="A16907" t="str">
            <v>YPC3165501</v>
          </cell>
          <cell r="B16907" t="str">
            <v>Femto 16vxl 55cm svart</v>
          </cell>
        </row>
        <row r="16908">
          <cell r="A16908" t="str">
            <v>YPC3165502</v>
          </cell>
          <cell r="B16908" t="str">
            <v>Femto 16vxl 55cm lila</v>
          </cell>
        </row>
        <row r="16909">
          <cell r="A16909" t="str">
            <v>YPC3165502</v>
          </cell>
          <cell r="B16909" t="str">
            <v>Femto 16vxl 55cm lila</v>
          </cell>
        </row>
        <row r="16910">
          <cell r="A16910" t="str">
            <v>YPC3165502</v>
          </cell>
          <cell r="B16910" t="str">
            <v>Femto 16vxl 55cm lila</v>
          </cell>
        </row>
        <row r="16911">
          <cell r="A16911" t="str">
            <v>YPC2535101</v>
          </cell>
          <cell r="B16911" t="str">
            <v>Toste 3vxl 51cm rosa brkorg</v>
          </cell>
        </row>
        <row r="16912">
          <cell r="A16912" t="str">
            <v>YPC2535101</v>
          </cell>
          <cell r="B16912" t="str">
            <v>Toste 3vxl 51cm rosa brkorg</v>
          </cell>
        </row>
        <row r="16913">
          <cell r="A16913" t="str">
            <v>YPC2535101</v>
          </cell>
          <cell r="B16913" t="str">
            <v>Toste 3vxl 51cm rosa brkorg</v>
          </cell>
        </row>
        <row r="16914">
          <cell r="A16914" t="str">
            <v>YPC3285101</v>
          </cell>
          <cell r="B16914" t="str">
            <v>Helag 18vxl 51cm grön</v>
          </cell>
        </row>
        <row r="16915">
          <cell r="A16915" t="str">
            <v>YPC3285101</v>
          </cell>
          <cell r="B16915" t="str">
            <v>Helag 18vxl 51cm grön</v>
          </cell>
        </row>
        <row r="16916">
          <cell r="A16916" t="str">
            <v>YPC3285101</v>
          </cell>
          <cell r="B16916" t="str">
            <v>Helag 18vxl 51cm grön</v>
          </cell>
        </row>
        <row r="16917">
          <cell r="A16917" t="str">
            <v>YPC3285501</v>
          </cell>
          <cell r="B16917" t="str">
            <v>Helag 18vxl 55cm grön</v>
          </cell>
        </row>
        <row r="16918">
          <cell r="A16918" t="str">
            <v>YPC3285501</v>
          </cell>
          <cell r="B16918" t="str">
            <v>Helag 18vxl 55cm grön</v>
          </cell>
        </row>
        <row r="16919">
          <cell r="A16919" t="str">
            <v>YPC3285501</v>
          </cell>
          <cell r="B16919" t="str">
            <v>Helag 18vxl 55cm grön</v>
          </cell>
        </row>
        <row r="16920">
          <cell r="A16920" t="str">
            <v>YPC3285901</v>
          </cell>
          <cell r="B16920" t="str">
            <v>Helag 18vxl 59cm grön</v>
          </cell>
        </row>
        <row r="16921">
          <cell r="A16921" t="str">
            <v>YPC3285901</v>
          </cell>
          <cell r="B16921" t="str">
            <v>Helag 18vxl 59cm grön</v>
          </cell>
        </row>
        <row r="16922">
          <cell r="A16922" t="str">
            <v>YPC3285901</v>
          </cell>
          <cell r="B16922" t="str">
            <v>Helag 18vxl 59cm grön</v>
          </cell>
        </row>
        <row r="16923">
          <cell r="A16923" t="str">
            <v>YPC3384701</v>
          </cell>
          <cell r="B16923" t="str">
            <v>Anaris 18vxl 47cm turkos</v>
          </cell>
        </row>
        <row r="16924">
          <cell r="A16924" t="str">
            <v>YPC3384701</v>
          </cell>
          <cell r="B16924" t="str">
            <v>Anaris 18vxl 47cm turkos</v>
          </cell>
        </row>
        <row r="16925">
          <cell r="A16925" t="str">
            <v>YPC3384701</v>
          </cell>
          <cell r="B16925" t="str">
            <v>Anaris 18vxl 47cm turkos</v>
          </cell>
        </row>
        <row r="16926">
          <cell r="A16926" t="str">
            <v>YPC3385101</v>
          </cell>
          <cell r="B16926" t="str">
            <v>Anaris 18vxl 51cm turkos</v>
          </cell>
        </row>
        <row r="16927">
          <cell r="A16927" t="str">
            <v>YPC3385101</v>
          </cell>
          <cell r="B16927" t="str">
            <v>Anaris 18vxl 51cm turkos</v>
          </cell>
        </row>
        <row r="16928">
          <cell r="A16928" t="str">
            <v>YPC3385101</v>
          </cell>
          <cell r="B16928" t="str">
            <v>Anaris 18vxl 51cm turkos</v>
          </cell>
        </row>
        <row r="16929">
          <cell r="A16929" t="str">
            <v>YPC3385501</v>
          </cell>
          <cell r="B16929" t="str">
            <v>Anaris 18vxl 55cm turkos</v>
          </cell>
        </row>
        <row r="16930">
          <cell r="A16930" t="str">
            <v>YPC3385501</v>
          </cell>
          <cell r="B16930" t="str">
            <v>Anaris 18vxl 55cm turkos</v>
          </cell>
        </row>
        <row r="16931">
          <cell r="A16931" t="str">
            <v>YPC3385501</v>
          </cell>
          <cell r="B16931" t="str">
            <v>Anaris 18vxl 55cm turkos</v>
          </cell>
        </row>
        <row r="16932">
          <cell r="A16932" t="str">
            <v>YPC2275601</v>
          </cell>
          <cell r="B16932" t="str">
            <v>Boge 7vxl 56cm mörkgrön</v>
          </cell>
        </row>
        <row r="16933">
          <cell r="A16933" t="str">
            <v>YPC2275601</v>
          </cell>
          <cell r="B16933" t="str">
            <v>Boge 7vxl 56cm mörkgrön</v>
          </cell>
        </row>
        <row r="16934">
          <cell r="A16934" t="str">
            <v>YPC2275601</v>
          </cell>
          <cell r="B16934" t="str">
            <v>Boge 7vxl 56cm mörkgrön</v>
          </cell>
        </row>
        <row r="16935">
          <cell r="A16935" t="str">
            <v>YOM3185102</v>
          </cell>
          <cell r="B16935" t="str">
            <v>Karla 8vxl 51cm gul matt</v>
          </cell>
        </row>
        <row r="16936">
          <cell r="A16936" t="str">
            <v>YOM3185102</v>
          </cell>
          <cell r="B16936" t="str">
            <v>Karla 8vxl 51cm gul matt</v>
          </cell>
        </row>
        <row r="16937">
          <cell r="A16937" t="str">
            <v>YOM3185102</v>
          </cell>
          <cell r="B16937" t="str">
            <v>Karla 8vxl 51cm gul matt</v>
          </cell>
        </row>
        <row r="16938">
          <cell r="A16938" t="str">
            <v>YOM3185502</v>
          </cell>
          <cell r="B16938" t="str">
            <v>Karla 8vxl 55 cm senapsgul</v>
          </cell>
        </row>
        <row r="16939">
          <cell r="A16939" t="str">
            <v>YOM3185502</v>
          </cell>
          <cell r="B16939" t="str">
            <v>Karla 8vxl 55 cm senapsgul</v>
          </cell>
        </row>
        <row r="16940">
          <cell r="A16940" t="str">
            <v>YOM3185502</v>
          </cell>
          <cell r="B16940" t="str">
            <v>Karla 8vxl 55 cm senapsgul</v>
          </cell>
        </row>
        <row r="16941">
          <cell r="A16941" t="str">
            <v>YOM2235602</v>
          </cell>
          <cell r="B16941" t="str">
            <v>Karl 3vxl 56 cm svart</v>
          </cell>
        </row>
        <row r="16942">
          <cell r="A16942" t="str">
            <v>YOM2235602</v>
          </cell>
          <cell r="B16942" t="str">
            <v>Karl 3vxl 56 cm svart</v>
          </cell>
        </row>
        <row r="16943">
          <cell r="A16943" t="str">
            <v>YOM2235602</v>
          </cell>
          <cell r="B16943" t="str">
            <v>Karl 3vxl 56 cm svart</v>
          </cell>
        </row>
        <row r="16944">
          <cell r="A16944" t="str">
            <v>YOM2134304</v>
          </cell>
          <cell r="B16944" t="str">
            <v>Karin 26 3vxl 43 cm lila korg</v>
          </cell>
        </row>
        <row r="16945">
          <cell r="A16945" t="str">
            <v>YOM2134304</v>
          </cell>
          <cell r="B16945" t="str">
            <v>Karin 26 3vxl 43 cm lila korg</v>
          </cell>
        </row>
        <row r="16946">
          <cell r="A16946" t="str">
            <v>YOM2134304</v>
          </cell>
          <cell r="B16946" t="str">
            <v>Karin 26 3vxl 43 cm lila korg</v>
          </cell>
        </row>
        <row r="16947">
          <cell r="A16947" t="str">
            <v>YPC0114101</v>
          </cell>
          <cell r="B16947" t="str">
            <v>Stark S10 29" 41 cm orange</v>
          </cell>
        </row>
        <row r="16948">
          <cell r="A16948" t="str">
            <v>YPC0114101</v>
          </cell>
          <cell r="B16948" t="str">
            <v>Stark S10 29" 41 cm orange</v>
          </cell>
        </row>
        <row r="16949">
          <cell r="A16949" t="str">
            <v>YPC0114101</v>
          </cell>
          <cell r="B16949" t="str">
            <v>Stark S10 29" 41 cm orange</v>
          </cell>
        </row>
        <row r="16950">
          <cell r="A16950" t="str">
            <v>YPC0114401</v>
          </cell>
          <cell r="B16950" t="str">
            <v>Stark S10 29" 44 cm orange</v>
          </cell>
        </row>
        <row r="16951">
          <cell r="A16951" t="str">
            <v>YPC0114401</v>
          </cell>
          <cell r="B16951" t="str">
            <v>Stark S10 29" 44 cm orange</v>
          </cell>
        </row>
        <row r="16952">
          <cell r="A16952" t="str">
            <v>YPC0114401</v>
          </cell>
          <cell r="B16952" t="str">
            <v>Stark S10 29" 44 cm orange</v>
          </cell>
        </row>
        <row r="16953">
          <cell r="A16953" t="str">
            <v>YPC0114901</v>
          </cell>
          <cell r="B16953" t="str">
            <v>Stark S10 29" 49 cm orange</v>
          </cell>
        </row>
        <row r="16954">
          <cell r="A16954" t="str">
            <v>YPC0114901</v>
          </cell>
          <cell r="B16954" t="str">
            <v>Stark S10 29" 49 cm orange</v>
          </cell>
        </row>
        <row r="16955">
          <cell r="A16955" t="str">
            <v>YPC0114901</v>
          </cell>
          <cell r="B16955" t="str">
            <v>Stark S10 29" 49 cm orange</v>
          </cell>
        </row>
        <row r="16956">
          <cell r="A16956" t="str">
            <v>YPC0124101</v>
          </cell>
          <cell r="B16956" t="str">
            <v>Stark S15 29" 41 cm Svart</v>
          </cell>
        </row>
        <row r="16957">
          <cell r="A16957" t="str">
            <v>YPC0124101</v>
          </cell>
          <cell r="B16957" t="str">
            <v>Stark S15 29" 41 cm Svart</v>
          </cell>
        </row>
        <row r="16958">
          <cell r="A16958" t="str">
            <v>YPC0124101</v>
          </cell>
          <cell r="B16958" t="str">
            <v>Stark S15 29" 41 cm Svart</v>
          </cell>
        </row>
        <row r="16959">
          <cell r="A16959" t="str">
            <v>YPC0124401</v>
          </cell>
          <cell r="B16959" t="str">
            <v>Stark S15 29" 44 cm Svart</v>
          </cell>
        </row>
        <row r="16960">
          <cell r="A16960" t="str">
            <v>YPC0124401</v>
          </cell>
          <cell r="B16960" t="str">
            <v>Stark S15 29" 44 cm Svart</v>
          </cell>
        </row>
        <row r="16961">
          <cell r="A16961" t="str">
            <v>YPC0124401</v>
          </cell>
          <cell r="B16961" t="str">
            <v>Stark S15 29" 44 cm Svart</v>
          </cell>
        </row>
        <row r="16962">
          <cell r="A16962" t="str">
            <v>YPC0124901</v>
          </cell>
          <cell r="B16962" t="str">
            <v>Stark S15 29" 49 cm Svart</v>
          </cell>
        </row>
        <row r="16963">
          <cell r="A16963" t="str">
            <v>YPC0124901</v>
          </cell>
          <cell r="B16963" t="str">
            <v>Stark S15 29" 49 cm Svart</v>
          </cell>
        </row>
        <row r="16964">
          <cell r="A16964" t="str">
            <v>YPC0124901</v>
          </cell>
          <cell r="B16964" t="str">
            <v>Stark S15 29" 49 cm Svart</v>
          </cell>
        </row>
        <row r="16965">
          <cell r="A16965" t="str">
            <v>YPC0134102</v>
          </cell>
          <cell r="B16965" t="str">
            <v>Stark S20 29" 41 cm matt svart</v>
          </cell>
        </row>
        <row r="16966">
          <cell r="A16966" t="str">
            <v>YPC0134102</v>
          </cell>
          <cell r="B16966" t="str">
            <v>Stark S20 29" 41 cm matt svart</v>
          </cell>
        </row>
        <row r="16967">
          <cell r="A16967" t="str">
            <v>YPC0134102</v>
          </cell>
          <cell r="B16967" t="str">
            <v>Stark S20 29" 41 cm matt svart</v>
          </cell>
        </row>
        <row r="16968">
          <cell r="A16968" t="str">
            <v>YPC0134402</v>
          </cell>
          <cell r="B16968" t="str">
            <v>Stark S20 29" 44 cm matt svart</v>
          </cell>
        </row>
        <row r="16969">
          <cell r="A16969" t="str">
            <v>YPC0134402</v>
          </cell>
          <cell r="B16969" t="str">
            <v>Stark S20 29" 44 cm matt svart</v>
          </cell>
        </row>
        <row r="16970">
          <cell r="A16970" t="str">
            <v>YPC0134402</v>
          </cell>
          <cell r="B16970" t="str">
            <v>Stark S20 29" 44 cm matt svart</v>
          </cell>
        </row>
        <row r="16971">
          <cell r="A16971" t="str">
            <v>YPC0134902</v>
          </cell>
          <cell r="B16971" t="str">
            <v>Stark S20 29" 49 cm matt svart</v>
          </cell>
        </row>
        <row r="16972">
          <cell r="A16972" t="str">
            <v>YPC0134902</v>
          </cell>
          <cell r="B16972" t="str">
            <v>Stark S20 29" 49 cm matt svart</v>
          </cell>
        </row>
        <row r="16973">
          <cell r="A16973" t="str">
            <v>YPC0134902</v>
          </cell>
          <cell r="B16973" t="str">
            <v>Stark S20 29" 49 cm matt svart</v>
          </cell>
        </row>
        <row r="16974">
          <cell r="A16974" t="str">
            <v>YPC0144101</v>
          </cell>
          <cell r="B16974" t="str">
            <v>Stark S25 29" 41 cm orange</v>
          </cell>
        </row>
        <row r="16975">
          <cell r="A16975" t="str">
            <v>YPC0144101</v>
          </cell>
          <cell r="B16975" t="str">
            <v>Stark S25 29" 41 cm orange</v>
          </cell>
        </row>
        <row r="16976">
          <cell r="A16976" t="str">
            <v>YPC0144101</v>
          </cell>
          <cell r="B16976" t="str">
            <v>Stark S25 29" 41 cm orange</v>
          </cell>
        </row>
        <row r="16977">
          <cell r="A16977" t="str">
            <v>YPC0144401</v>
          </cell>
          <cell r="B16977" t="str">
            <v>Stark S25 29" 44 cm orange</v>
          </cell>
        </row>
        <row r="16978">
          <cell r="A16978" t="str">
            <v>YPC0144401</v>
          </cell>
          <cell r="B16978" t="str">
            <v>Stark S25 29" 44 cm orange</v>
          </cell>
        </row>
        <row r="16979">
          <cell r="A16979" t="str">
            <v>YPC0144401</v>
          </cell>
          <cell r="B16979" t="str">
            <v>Stark S25 29" 44 cm orange</v>
          </cell>
        </row>
        <row r="16980">
          <cell r="A16980" t="str">
            <v>YPC0144901</v>
          </cell>
          <cell r="B16980" t="str">
            <v>Stark S25 29" 49 cm orange</v>
          </cell>
        </row>
        <row r="16981">
          <cell r="A16981" t="str">
            <v>YPC0144901</v>
          </cell>
          <cell r="B16981" t="str">
            <v>Stark S25 29" 49 cm orange</v>
          </cell>
        </row>
        <row r="16982">
          <cell r="A16982" t="str">
            <v>YPC0144901</v>
          </cell>
          <cell r="B16982" t="str">
            <v>Stark S25 29" 49 cm orange</v>
          </cell>
        </row>
        <row r="16983">
          <cell r="A16983" t="str">
            <v>YPC0145401</v>
          </cell>
          <cell r="B16983" t="str">
            <v>Stark S25 29" 54 cm orange</v>
          </cell>
        </row>
        <row r="16984">
          <cell r="A16984" t="str">
            <v>YPC0145401</v>
          </cell>
          <cell r="B16984" t="str">
            <v>Stark S25 29" 54 cm orange</v>
          </cell>
        </row>
        <row r="16985">
          <cell r="A16985" t="str">
            <v>YPC0145401</v>
          </cell>
          <cell r="B16985" t="str">
            <v>Stark S25 29" 54 cm orange</v>
          </cell>
        </row>
        <row r="16986">
          <cell r="A16986" t="str">
            <v>YPC0164101</v>
          </cell>
          <cell r="B16986" t="str">
            <v>Stark S35 29" 41 cm mossgrön</v>
          </cell>
        </row>
        <row r="16987">
          <cell r="A16987" t="str">
            <v>YPC0164101</v>
          </cell>
          <cell r="B16987" t="str">
            <v>Stark S35 29" 41 cm mossgrön</v>
          </cell>
        </row>
        <row r="16988">
          <cell r="A16988" t="str">
            <v>YPC0164101</v>
          </cell>
          <cell r="B16988" t="str">
            <v>Stark S35 29" 41 cm mossgrön</v>
          </cell>
        </row>
        <row r="16989">
          <cell r="A16989" t="str">
            <v>YPC0164401</v>
          </cell>
          <cell r="B16989" t="str">
            <v>Stark S35 29" 44 cm mossgrön</v>
          </cell>
        </row>
        <row r="16990">
          <cell r="A16990" t="str">
            <v>YPC0164401</v>
          </cell>
          <cell r="B16990" t="str">
            <v>Stark S35 29" 44 cm mossgrön</v>
          </cell>
        </row>
        <row r="16991">
          <cell r="A16991" t="str">
            <v>YPC0164401</v>
          </cell>
          <cell r="B16991" t="str">
            <v>Stark S35 29" 44 cm mossgrön</v>
          </cell>
        </row>
        <row r="16992">
          <cell r="A16992" t="str">
            <v>YPC0164901</v>
          </cell>
          <cell r="B16992" t="str">
            <v>Stark S35 29" 49 cm mossgrön</v>
          </cell>
        </row>
        <row r="16993">
          <cell r="A16993" t="str">
            <v>YPC0164901</v>
          </cell>
          <cell r="B16993" t="str">
            <v>Stark S35 29" 49 cm mossgrön</v>
          </cell>
        </row>
        <row r="16994">
          <cell r="A16994" t="str">
            <v>YPC0164901</v>
          </cell>
          <cell r="B16994" t="str">
            <v>Stark S35 29" 49 cm mossgrön</v>
          </cell>
        </row>
        <row r="16995">
          <cell r="A16995" t="str">
            <v>YPC0165401</v>
          </cell>
          <cell r="B16995" t="str">
            <v>Stark S35 29" 54 cm mossgrön</v>
          </cell>
        </row>
        <row r="16996">
          <cell r="A16996" t="str">
            <v>YPC0165401</v>
          </cell>
          <cell r="B16996" t="str">
            <v>Stark S35 29" 54 cm mossgrön</v>
          </cell>
        </row>
        <row r="16997">
          <cell r="A16997" t="str">
            <v>YPC0165401</v>
          </cell>
          <cell r="B16997" t="str">
            <v>Stark S35 29" 54 cm mossgrön</v>
          </cell>
        </row>
        <row r="16998">
          <cell r="A16998" t="str">
            <v>YPC0223801</v>
          </cell>
          <cell r="B16998" t="str">
            <v>Rask R20 29" 38 cm svart</v>
          </cell>
        </row>
        <row r="16999">
          <cell r="A16999" t="str">
            <v>YPC0223801</v>
          </cell>
          <cell r="B16999" t="str">
            <v>Rask R20 29" 38 cm svart</v>
          </cell>
        </row>
        <row r="17000">
          <cell r="A17000" t="str">
            <v>YPC0223801</v>
          </cell>
          <cell r="B17000" t="str">
            <v>Rask R20 29" 38 cm svart</v>
          </cell>
        </row>
        <row r="17001">
          <cell r="A17001" t="str">
            <v>YPC0224301</v>
          </cell>
          <cell r="B17001" t="str">
            <v>Rask R20 29" 43 cm svart</v>
          </cell>
        </row>
        <row r="17002">
          <cell r="A17002" t="str">
            <v>YPC0224301</v>
          </cell>
          <cell r="B17002" t="str">
            <v>Rask R20 29" 43 cm svart</v>
          </cell>
        </row>
        <row r="17003">
          <cell r="A17003" t="str">
            <v>YPC0224301</v>
          </cell>
          <cell r="B17003" t="str">
            <v>Rask R20 29" 43 cm svart</v>
          </cell>
        </row>
        <row r="17004">
          <cell r="A17004" t="str">
            <v>YPC0224801</v>
          </cell>
          <cell r="B17004" t="str">
            <v>Rask R20 29" 48 cm svart</v>
          </cell>
        </row>
        <row r="17005">
          <cell r="A17005" t="str">
            <v>YPC0224801</v>
          </cell>
          <cell r="B17005" t="str">
            <v>Rask R20 29" 48 cm svart</v>
          </cell>
        </row>
        <row r="17006">
          <cell r="A17006" t="str">
            <v>YPC0224801</v>
          </cell>
          <cell r="B17006" t="str">
            <v>Rask R20 29" 48 cm svart</v>
          </cell>
        </row>
        <row r="17007">
          <cell r="A17007" t="str">
            <v>YPC0225301</v>
          </cell>
          <cell r="B17007" t="str">
            <v>Rask R20 29" 53 cm svart</v>
          </cell>
        </row>
        <row r="17008">
          <cell r="A17008" t="str">
            <v>YPC0225301</v>
          </cell>
          <cell r="B17008" t="str">
            <v>Rask R20 29" 53 cm svart</v>
          </cell>
        </row>
        <row r="17009">
          <cell r="A17009" t="str">
            <v>YPC0225301</v>
          </cell>
          <cell r="B17009" t="str">
            <v>Rask R20 29" 53 cm svart</v>
          </cell>
        </row>
        <row r="17010">
          <cell r="A17010" t="str">
            <v>YPC0233801</v>
          </cell>
          <cell r="B17010" t="str">
            <v>Rask R30 29" 38 cm blå</v>
          </cell>
        </row>
        <row r="17011">
          <cell r="A17011" t="str">
            <v>YPC0233801</v>
          </cell>
          <cell r="B17011" t="str">
            <v>Rask R30 29" 38 cm blå</v>
          </cell>
        </row>
        <row r="17012">
          <cell r="A17012" t="str">
            <v>YPC0233801</v>
          </cell>
          <cell r="B17012" t="str">
            <v>Rask R30 29" 38 cm blå</v>
          </cell>
        </row>
        <row r="17013">
          <cell r="A17013" t="str">
            <v>YPC0234301</v>
          </cell>
          <cell r="B17013" t="str">
            <v>Rask R30 29" 43 cm blå</v>
          </cell>
        </row>
        <row r="17014">
          <cell r="A17014" t="str">
            <v>YPC0234301</v>
          </cell>
          <cell r="B17014" t="str">
            <v>Rask R30 29" 43 cm blå</v>
          </cell>
        </row>
        <row r="17015">
          <cell r="A17015" t="str">
            <v>YPC0234301</v>
          </cell>
          <cell r="B17015" t="str">
            <v>Rask R30 29" 43 cm blå</v>
          </cell>
        </row>
        <row r="17016">
          <cell r="A17016" t="str">
            <v>YPC0234801</v>
          </cell>
          <cell r="B17016" t="str">
            <v>Rask R30 29" 48 cm blå</v>
          </cell>
        </row>
        <row r="17017">
          <cell r="A17017" t="str">
            <v>YPC0234801</v>
          </cell>
          <cell r="B17017" t="str">
            <v>Rask R30 29" 48 cm blå</v>
          </cell>
        </row>
        <row r="17018">
          <cell r="A17018" t="str">
            <v>YPC0234801</v>
          </cell>
          <cell r="B17018" t="str">
            <v>Rask R30 29" 48 cm blå</v>
          </cell>
        </row>
        <row r="17019">
          <cell r="A17019" t="str">
            <v>YPC0235301</v>
          </cell>
          <cell r="B17019" t="str">
            <v>Rask R30 29" 53 cm blå</v>
          </cell>
        </row>
        <row r="17020">
          <cell r="A17020" t="str">
            <v>YPC0235301</v>
          </cell>
          <cell r="B17020" t="str">
            <v>Rask R30 29" 53 cm blå</v>
          </cell>
        </row>
        <row r="17021">
          <cell r="A17021" t="str">
            <v>YPC0235301</v>
          </cell>
          <cell r="B17021" t="str">
            <v>Rask R30 29" 53 cm blå</v>
          </cell>
        </row>
        <row r="17022">
          <cell r="A17022" t="str">
            <v>YEC1234001</v>
          </cell>
          <cell r="B17022" t="str">
            <v>Kraft K30 27,5" 40 cm FS svart</v>
          </cell>
        </row>
        <row r="17023">
          <cell r="A17023" t="str">
            <v>YEC1234001</v>
          </cell>
          <cell r="B17023" t="str">
            <v>Kraft K30 27,5" 40 cm FS svart</v>
          </cell>
        </row>
        <row r="17024">
          <cell r="A17024" t="str">
            <v>YEC1234001</v>
          </cell>
          <cell r="B17024" t="str">
            <v>Kraft K30 27,5" 40 cm FS svart</v>
          </cell>
        </row>
        <row r="17025">
          <cell r="A17025" t="str">
            <v>YEC1234201</v>
          </cell>
          <cell r="B17025" t="str">
            <v>Kraft K30 27,5" 42 cm FS svart</v>
          </cell>
        </row>
        <row r="17026">
          <cell r="A17026" t="str">
            <v>YEC1234201</v>
          </cell>
          <cell r="B17026" t="str">
            <v>Kraft K30 27,5" 42 cm FS svart</v>
          </cell>
        </row>
        <row r="17027">
          <cell r="A17027" t="str">
            <v>YEC1234201</v>
          </cell>
          <cell r="B17027" t="str">
            <v>Kraft K30 27,5" 42 cm FS svart</v>
          </cell>
        </row>
        <row r="17028">
          <cell r="A17028" t="str">
            <v>YEC1234601</v>
          </cell>
          <cell r="B17028" t="str">
            <v>Kraft K30 27,5" 46 cm FS svart</v>
          </cell>
        </row>
        <row r="17029">
          <cell r="A17029" t="str">
            <v>YEC1234601</v>
          </cell>
          <cell r="B17029" t="str">
            <v>Kraft K30 27,5" 46 cm FS svart</v>
          </cell>
        </row>
        <row r="17030">
          <cell r="A17030" t="str">
            <v>YEC1234601</v>
          </cell>
          <cell r="B17030" t="str">
            <v>Kraft K30 27,5" 46 cm FS svart</v>
          </cell>
        </row>
        <row r="17031">
          <cell r="A17031" t="str">
            <v>YEC1235001</v>
          </cell>
          <cell r="B17031" t="str">
            <v>Kraft K30 27,5" 50 cm FS svart</v>
          </cell>
        </row>
        <row r="17032">
          <cell r="A17032" t="str">
            <v>YEC1235001</v>
          </cell>
          <cell r="B17032" t="str">
            <v>Kraft K30 27,5" 50 cm FS svart</v>
          </cell>
        </row>
        <row r="17033">
          <cell r="A17033" t="str">
            <v>YEC1235001</v>
          </cell>
          <cell r="B17033" t="str">
            <v>Kraft K30 27,5" 50 cm FS svart</v>
          </cell>
        </row>
        <row r="17034">
          <cell r="A17034" t="str">
            <v>YEC1254201</v>
          </cell>
          <cell r="B17034" t="str">
            <v>Kraft K50 29" 42 cm blå</v>
          </cell>
        </row>
        <row r="17035">
          <cell r="A17035" t="str">
            <v>YEC1254201</v>
          </cell>
          <cell r="B17035" t="str">
            <v>Kraft K50 29" 42 cm blå</v>
          </cell>
        </row>
        <row r="17036">
          <cell r="A17036" t="str">
            <v>YEC1254201</v>
          </cell>
          <cell r="B17036" t="str">
            <v>Kraft K50 29" 42 cm blå</v>
          </cell>
        </row>
        <row r="17037">
          <cell r="A17037" t="str">
            <v>YEC1254501</v>
          </cell>
          <cell r="B17037" t="str">
            <v>Kraft K50 29" 45 cm blå</v>
          </cell>
        </row>
        <row r="17038">
          <cell r="A17038" t="str">
            <v>YEC1254501</v>
          </cell>
          <cell r="B17038" t="str">
            <v>Kraft K50 29" 45 cm blå</v>
          </cell>
        </row>
        <row r="17039">
          <cell r="A17039" t="str">
            <v>YEC1254501</v>
          </cell>
          <cell r="B17039" t="str">
            <v>Kraft K50 29" 45 cm blå</v>
          </cell>
        </row>
        <row r="17040">
          <cell r="A17040" t="str">
            <v>YEC1255001</v>
          </cell>
          <cell r="B17040" t="str">
            <v>Kraft K50 29" 50 cm blå</v>
          </cell>
        </row>
        <row r="17041">
          <cell r="A17041" t="str">
            <v>YEC1255001</v>
          </cell>
          <cell r="B17041" t="str">
            <v>Kraft K50 29" 50 cm blå</v>
          </cell>
        </row>
        <row r="17042">
          <cell r="A17042" t="str">
            <v>YEC1255001</v>
          </cell>
          <cell r="B17042" t="str">
            <v>Kraft K50 29" 50 cm blå</v>
          </cell>
        </row>
        <row r="17043">
          <cell r="A17043" t="str">
            <v>YPC6625301</v>
          </cell>
          <cell r="B17043" t="str">
            <v>Exa E20 22vxl 53 cm röd</v>
          </cell>
        </row>
        <row r="17044">
          <cell r="A17044" t="str">
            <v>YPC6625301</v>
          </cell>
          <cell r="B17044" t="str">
            <v>Exa E20 22vxl 53 cm röd</v>
          </cell>
        </row>
        <row r="17045">
          <cell r="A17045" t="str">
            <v>YPC6625301</v>
          </cell>
          <cell r="B17045" t="str">
            <v>Exa E20 22vxl 53 cm röd</v>
          </cell>
        </row>
        <row r="17046">
          <cell r="A17046" t="str">
            <v>YPC6625501</v>
          </cell>
          <cell r="B17046" t="str">
            <v>Exa E20 22vxl 55 cm röd</v>
          </cell>
        </row>
        <row r="17047">
          <cell r="A17047" t="str">
            <v>YPC6625501</v>
          </cell>
          <cell r="B17047" t="str">
            <v>Exa E20 22vxl 55 cm röd</v>
          </cell>
        </row>
        <row r="17048">
          <cell r="A17048" t="str">
            <v>YPC6625501</v>
          </cell>
          <cell r="B17048" t="str">
            <v>Exa E20 22vxl 55 cm röd</v>
          </cell>
        </row>
        <row r="17049">
          <cell r="A17049" t="str">
            <v>YPC6625701</v>
          </cell>
          <cell r="B17049" t="str">
            <v>Exa E20 22vxl 57 cm röd</v>
          </cell>
        </row>
        <row r="17050">
          <cell r="A17050" t="str">
            <v>YPC6625701</v>
          </cell>
          <cell r="B17050" t="str">
            <v>Exa E20 22vxl 57 cm röd</v>
          </cell>
        </row>
        <row r="17051">
          <cell r="A17051" t="str">
            <v>YPC6625701</v>
          </cell>
          <cell r="B17051" t="str">
            <v>Exa E20 22vxl 57 cm röd</v>
          </cell>
        </row>
        <row r="17052">
          <cell r="A17052" t="str">
            <v>YPC6625901</v>
          </cell>
          <cell r="B17052" t="str">
            <v>Exa E20 22vxl 59 cm röd</v>
          </cell>
        </row>
        <row r="17053">
          <cell r="A17053" t="str">
            <v>YPC6625901</v>
          </cell>
          <cell r="B17053" t="str">
            <v>Exa E20 22vxl 59 cm röd</v>
          </cell>
        </row>
        <row r="17054">
          <cell r="A17054" t="str">
            <v>YPC6625901</v>
          </cell>
          <cell r="B17054" t="str">
            <v>Exa E20 22vxl 59 cm röd</v>
          </cell>
        </row>
        <row r="17055">
          <cell r="A17055" t="str">
            <v>YPC4602001</v>
          </cell>
          <cell r="B17055" t="str">
            <v>Team Jr 0vxl 16" 20 cm orange</v>
          </cell>
        </row>
        <row r="17056">
          <cell r="A17056" t="str">
            <v>YPC4602001</v>
          </cell>
          <cell r="B17056" t="str">
            <v>Team Jr 0vxl 16" 20 cm orange</v>
          </cell>
        </row>
        <row r="17057">
          <cell r="A17057" t="str">
            <v>YPC4602001</v>
          </cell>
          <cell r="B17057" t="str">
            <v>Team Jr 0vxl 16" 20 cm orange</v>
          </cell>
        </row>
        <row r="17058">
          <cell r="A17058" t="str">
            <v>YPW3545101</v>
          </cell>
          <cell r="B17058" t="str">
            <v>Douglas 24-sp 51 cm röd</v>
          </cell>
        </row>
        <row r="17059">
          <cell r="A17059" t="str">
            <v>YPW3545101</v>
          </cell>
          <cell r="B17059" t="str">
            <v>Douglas 24-sp 51 cm röd</v>
          </cell>
        </row>
        <row r="17060">
          <cell r="A17060" t="str">
            <v>YPW3545101</v>
          </cell>
          <cell r="B17060" t="str">
            <v>Douglas 24-sp 51 cm röd</v>
          </cell>
        </row>
        <row r="17061">
          <cell r="A17061" t="str">
            <v>YPC4482301</v>
          </cell>
          <cell r="B17061" t="str">
            <v>Team Jr 8vxl 20" 23 cm orange</v>
          </cell>
        </row>
        <row r="17062">
          <cell r="A17062" t="str">
            <v>YPC4482301</v>
          </cell>
          <cell r="B17062" t="str">
            <v>Team Jr 8vxl 20" 23 cm orange</v>
          </cell>
        </row>
        <row r="17063">
          <cell r="A17063" t="str">
            <v>YPC4482301</v>
          </cell>
          <cell r="B17063" t="str">
            <v>Team Jr 8vxl 20" 23 cm orange</v>
          </cell>
        </row>
        <row r="17064">
          <cell r="A17064" t="str">
            <v>YPC4883001</v>
          </cell>
          <cell r="B17064" t="str">
            <v>Team Jr 8vxl 24" 30 cm orange</v>
          </cell>
        </row>
        <row r="17065">
          <cell r="A17065" t="str">
            <v>YPC4883001</v>
          </cell>
          <cell r="B17065" t="str">
            <v>Team Jr 8vxl 24" 30 cm orange</v>
          </cell>
        </row>
        <row r="17066">
          <cell r="A17066" t="str">
            <v>YPC4883001</v>
          </cell>
          <cell r="B17066" t="str">
            <v>Team Jr 8vxl 24" 30 cm orange</v>
          </cell>
        </row>
        <row r="17067">
          <cell r="A17067" t="str">
            <v>YPW4433101</v>
          </cell>
          <cell r="B17067" t="str">
            <v>Owen 24" 3-sp svart</v>
          </cell>
        </row>
        <row r="17068">
          <cell r="A17068" t="str">
            <v>YPW4433101</v>
          </cell>
          <cell r="B17068" t="str">
            <v>Owen 24" 3-sp svart</v>
          </cell>
        </row>
        <row r="17069">
          <cell r="A17069" t="str">
            <v>YPW4433101</v>
          </cell>
          <cell r="B17069" t="str">
            <v>Owen 24" 3-sp svart</v>
          </cell>
        </row>
        <row r="17070">
          <cell r="A17070" t="str">
            <v>YPW4733801</v>
          </cell>
          <cell r="B17070" t="str">
            <v>Wombat 24" 3-sp svart</v>
          </cell>
        </row>
        <row r="17071">
          <cell r="A17071" t="str">
            <v>YPW4733801</v>
          </cell>
          <cell r="B17071" t="str">
            <v>Wombat 24" 3-sp svart</v>
          </cell>
        </row>
        <row r="17072">
          <cell r="A17072" t="str">
            <v>YPW4733801</v>
          </cell>
          <cell r="B17072" t="str">
            <v>Wombat 24" 3-sp svart</v>
          </cell>
        </row>
        <row r="17073">
          <cell r="A17073" t="str">
            <v>YPW3445501</v>
          </cell>
          <cell r="B17073" t="str">
            <v>Douglas 24-sp 55 cm svart</v>
          </cell>
        </row>
        <row r="17074">
          <cell r="A17074" t="str">
            <v>YPW3445501</v>
          </cell>
          <cell r="B17074" t="str">
            <v>Douglas 24-sp 55 cm svart</v>
          </cell>
        </row>
        <row r="17075">
          <cell r="A17075" t="str">
            <v>YPW3445501</v>
          </cell>
          <cell r="B17075" t="str">
            <v>Douglas 24-sp 55 cm svart</v>
          </cell>
        </row>
        <row r="17076">
          <cell r="A17076" t="str">
            <v>YPW3645501</v>
          </cell>
          <cell r="B17076" t="str">
            <v>Arlington herr 55 cm 24v svart</v>
          </cell>
        </row>
        <row r="17077">
          <cell r="A17077" t="str">
            <v>YPW3645501</v>
          </cell>
          <cell r="B17077" t="str">
            <v>Arlington herr 55 cm 24v svart</v>
          </cell>
        </row>
        <row r="17078">
          <cell r="A17078" t="str">
            <v>YPW3645501</v>
          </cell>
          <cell r="B17078" t="str">
            <v>Arlington herr 55 cm 24v svart</v>
          </cell>
        </row>
        <row r="17079">
          <cell r="A17079" t="str">
            <v>YPW3745101</v>
          </cell>
          <cell r="B17079" t="str">
            <v>Arlington 51 cm 24v blå</v>
          </cell>
        </row>
        <row r="17080">
          <cell r="A17080" t="str">
            <v>YPW3745101</v>
          </cell>
          <cell r="B17080" t="str">
            <v>Arlington 51 cm 24v blå</v>
          </cell>
        </row>
        <row r="17081">
          <cell r="A17081" t="str">
            <v>YPW3745101</v>
          </cell>
          <cell r="B17081" t="str">
            <v>Arlington 51 cm 24v blå</v>
          </cell>
        </row>
        <row r="17082">
          <cell r="A17082" t="str">
            <v>YPW4002001</v>
          </cell>
          <cell r="B17082" t="str">
            <v>Crocodile 12" 0-sp blå korg</v>
          </cell>
        </row>
        <row r="17083">
          <cell r="A17083" t="str">
            <v>YPW4002001</v>
          </cell>
          <cell r="B17083" t="str">
            <v>Crocodile 12" 0-sp blå korg</v>
          </cell>
        </row>
        <row r="17084">
          <cell r="A17084" t="str">
            <v>YPW4002001</v>
          </cell>
          <cell r="B17084" t="str">
            <v>Crocodile 12" 0-sp blå korg</v>
          </cell>
        </row>
        <row r="17085">
          <cell r="A17085" t="str">
            <v>YPW4012001</v>
          </cell>
          <cell r="B17085" t="str">
            <v>Kangeroo 12" 0-sp rosa korg</v>
          </cell>
        </row>
        <row r="17086">
          <cell r="A17086" t="str">
            <v>YPW4012001</v>
          </cell>
          <cell r="B17086" t="str">
            <v>Kangeroo 12" 0-sp rosa korg</v>
          </cell>
        </row>
        <row r="17087">
          <cell r="A17087" t="str">
            <v>YPW4012001</v>
          </cell>
          <cell r="B17087" t="str">
            <v>Kangeroo 12" 0-sp rosa korg</v>
          </cell>
        </row>
        <row r="17088">
          <cell r="A17088" t="str">
            <v>YPW4202601</v>
          </cell>
          <cell r="B17088" t="str">
            <v>Wallaby 16" 0-sp grön</v>
          </cell>
        </row>
        <row r="17089">
          <cell r="A17089" t="str">
            <v>YPW4202601</v>
          </cell>
          <cell r="B17089" t="str">
            <v>Wallaby 16" 0-sp grön</v>
          </cell>
        </row>
        <row r="17090">
          <cell r="A17090" t="str">
            <v>YPW4202601</v>
          </cell>
          <cell r="B17090" t="str">
            <v>Wallaby 16" 0-sp grön</v>
          </cell>
        </row>
        <row r="17091">
          <cell r="A17091" t="str">
            <v>YPW4302601</v>
          </cell>
          <cell r="B17091" t="str">
            <v>Goanna 16" 26 cm 0sp rosa korg</v>
          </cell>
        </row>
        <row r="17092">
          <cell r="A17092" t="str">
            <v>YPW4302601</v>
          </cell>
          <cell r="B17092" t="str">
            <v>Goanna 16" 26 cm 0sp rosa korg</v>
          </cell>
        </row>
        <row r="17093">
          <cell r="A17093" t="str">
            <v>YPW4302601</v>
          </cell>
          <cell r="B17093" t="str">
            <v>Goanna 16" 26 cm 0sp rosa korg</v>
          </cell>
        </row>
        <row r="17094">
          <cell r="A17094" t="str">
            <v>YPW4033301</v>
          </cell>
          <cell r="B17094" t="str">
            <v>Lampona 20" 3-sp röd</v>
          </cell>
        </row>
        <row r="17095">
          <cell r="A17095" t="str">
            <v>YPW4033301</v>
          </cell>
          <cell r="B17095" t="str">
            <v>Lampona 20" 3-sp röd</v>
          </cell>
        </row>
        <row r="17096">
          <cell r="A17096" t="str">
            <v>YPW4033301</v>
          </cell>
          <cell r="B17096" t="str">
            <v>Lampona 20" 3-sp röd</v>
          </cell>
        </row>
        <row r="17097">
          <cell r="A17097" t="str">
            <v>YPW4533301</v>
          </cell>
          <cell r="B17097" t="str">
            <v>Kookaburra 20" 3-sp lila korg</v>
          </cell>
        </row>
        <row r="17098">
          <cell r="A17098" t="str">
            <v>YPW4533301</v>
          </cell>
          <cell r="B17098" t="str">
            <v>Kookaburra 20" 3-sp lila korg</v>
          </cell>
        </row>
        <row r="17099">
          <cell r="A17099" t="str">
            <v>YPW4533301</v>
          </cell>
          <cell r="B17099" t="str">
            <v>Kookaburra 20" 3-sp lila korg</v>
          </cell>
        </row>
        <row r="17100">
          <cell r="A17100" t="str">
            <v>YPS4133301</v>
          </cell>
          <cell r="B17100" t="str">
            <v>Smilla 20" 33 cm 3sp lila korg</v>
          </cell>
        </row>
        <row r="17101">
          <cell r="A17101" t="str">
            <v>YPS4133301</v>
          </cell>
          <cell r="B17101" t="str">
            <v>Smilla 20" 33 cm 3sp lila korg</v>
          </cell>
        </row>
        <row r="17102">
          <cell r="A17102" t="str">
            <v>YPS4133301</v>
          </cell>
          <cell r="B17102" t="str">
            <v>Smilla 20" 33 cm 3sp lila korg</v>
          </cell>
        </row>
        <row r="17103">
          <cell r="A17103" t="str">
            <v>YPS4333801</v>
          </cell>
          <cell r="B17103" t="str">
            <v>Smilla 24" 38 cm 3sp röd korg</v>
          </cell>
        </row>
        <row r="17104">
          <cell r="A17104" t="str">
            <v>YPS4333801</v>
          </cell>
          <cell r="B17104" t="str">
            <v>Smilla 24" 38 cm 3sp röd korg</v>
          </cell>
        </row>
        <row r="17105">
          <cell r="A17105" t="str">
            <v>YPS4333801</v>
          </cell>
          <cell r="B17105" t="str">
            <v>Smilla 24" 38 cm 3sp röd korg</v>
          </cell>
        </row>
        <row r="17106">
          <cell r="A17106" t="str">
            <v>YPS4333802</v>
          </cell>
          <cell r="B17106" t="str">
            <v>Smilla 24" 38cm 3sp l-blå korg</v>
          </cell>
        </row>
        <row r="17107">
          <cell r="A17107" t="str">
            <v>YPS4333802</v>
          </cell>
          <cell r="B17107" t="str">
            <v>Smilla 24" 38cm 3sp l-blå korg</v>
          </cell>
        </row>
        <row r="17108">
          <cell r="A17108" t="str">
            <v>YPS4333802</v>
          </cell>
          <cell r="B17108" t="str">
            <v>Smilla 24" 38cm 3sp l-blå korg</v>
          </cell>
        </row>
        <row r="17109">
          <cell r="A17109" t="str">
            <v>YOM9335102</v>
          </cell>
          <cell r="B17109" t="str">
            <v>Emma 3vxl 51 cm vit korg</v>
          </cell>
        </row>
        <row r="17110">
          <cell r="A17110" t="str">
            <v>YOM9335102</v>
          </cell>
          <cell r="B17110" t="str">
            <v>Emma 3vxl 51 cm vit korg</v>
          </cell>
        </row>
        <row r="17111">
          <cell r="A17111" t="str">
            <v>YOM9335102</v>
          </cell>
          <cell r="B17111" t="str">
            <v>Emma 3vxl 51 cm vit korg</v>
          </cell>
        </row>
        <row r="17112">
          <cell r="A17112" t="str">
            <v>YPC4002001</v>
          </cell>
          <cell r="B17112" t="str">
            <v>Knytt 0vxl 12" 20 cm grön</v>
          </cell>
        </row>
        <row r="17113">
          <cell r="A17113" t="str">
            <v>YPC4002001</v>
          </cell>
          <cell r="B17113" t="str">
            <v>Knytt 0vxl 12" 20 cm grön</v>
          </cell>
        </row>
        <row r="17114">
          <cell r="A17114" t="str">
            <v>YPC4002001</v>
          </cell>
          <cell r="B17114" t="str">
            <v>Knytt 0vxl 12" 20 cm grön</v>
          </cell>
        </row>
        <row r="17115">
          <cell r="A17115" t="str">
            <v>YPC4002002</v>
          </cell>
          <cell r="B17115" t="str">
            <v>Knytt 0vxl 12" 20 cm röd</v>
          </cell>
        </row>
        <row r="17116">
          <cell r="A17116" t="str">
            <v>YPC4002002</v>
          </cell>
          <cell r="B17116" t="str">
            <v>Knytt 0vxl 12" 20 cm röd</v>
          </cell>
        </row>
        <row r="17117">
          <cell r="A17117" t="str">
            <v>YPC4002002</v>
          </cell>
          <cell r="B17117" t="str">
            <v>Knytt 0vxl 12" 20 cm röd</v>
          </cell>
        </row>
        <row r="17118">
          <cell r="A17118" t="str">
            <v>YPC4202401</v>
          </cell>
          <cell r="B17118" t="str">
            <v>Munin 0vxl 16" 24 cm grön</v>
          </cell>
        </row>
        <row r="17119">
          <cell r="A17119" t="str">
            <v>YPC4202401</v>
          </cell>
          <cell r="B17119" t="str">
            <v>Munin 0vxl 16" 24 cm grön</v>
          </cell>
        </row>
        <row r="17120">
          <cell r="A17120" t="str">
            <v>YPC4202401</v>
          </cell>
          <cell r="B17120" t="str">
            <v>Munin 0vxl 16" 24 cm grön</v>
          </cell>
        </row>
        <row r="17121">
          <cell r="A17121" t="str">
            <v>YPC4212401</v>
          </cell>
          <cell r="B17121" t="str">
            <v>Gorm 0vxl 16" 24 cm mörkblå</v>
          </cell>
        </row>
        <row r="17122">
          <cell r="A17122" t="str">
            <v>YPC4212401</v>
          </cell>
          <cell r="B17122" t="str">
            <v>Gorm 0vxl 16" 24 cm mörkblå</v>
          </cell>
        </row>
        <row r="17123">
          <cell r="A17123" t="str">
            <v>YPC4212401</v>
          </cell>
          <cell r="B17123" t="str">
            <v>Gorm 0vxl 16" 24 cm mörkblå</v>
          </cell>
        </row>
        <row r="17124">
          <cell r="A17124" t="str">
            <v>YPC4402401</v>
          </cell>
          <cell r="B17124" t="str">
            <v>Brokk 0vxl 16" 24 cm guld</v>
          </cell>
        </row>
        <row r="17125">
          <cell r="A17125" t="str">
            <v>YPC4402401</v>
          </cell>
          <cell r="B17125" t="str">
            <v>Brokk 0vxl 16" 24 cm guld</v>
          </cell>
        </row>
        <row r="17126">
          <cell r="A17126" t="str">
            <v>YPC4402401</v>
          </cell>
          <cell r="B17126" t="str">
            <v>Brokk 0vxl 16" 24 cm guld</v>
          </cell>
        </row>
        <row r="17127">
          <cell r="A17127" t="str">
            <v>YPC4032702</v>
          </cell>
          <cell r="B17127" t="str">
            <v>Narre 3vxl 20" 27cm grön</v>
          </cell>
        </row>
        <row r="17128">
          <cell r="A17128" t="str">
            <v>YPC4032702</v>
          </cell>
          <cell r="B17128" t="str">
            <v>Narre 3vxl 20" 27cm grön</v>
          </cell>
        </row>
        <row r="17129">
          <cell r="A17129" t="str">
            <v>YPC4032702</v>
          </cell>
          <cell r="B17129" t="str">
            <v>Narre 3vxl 20" 27cm grön</v>
          </cell>
        </row>
        <row r="17130">
          <cell r="A17130" t="str">
            <v>YPC4032703</v>
          </cell>
          <cell r="B17130" t="str">
            <v>Narre 3vxl 20" 27cm röd</v>
          </cell>
        </row>
        <row r="17131">
          <cell r="A17131" t="str">
            <v>YPC4032703</v>
          </cell>
          <cell r="B17131" t="str">
            <v>Narre 3vxl 20" 27cm röd</v>
          </cell>
        </row>
        <row r="17132">
          <cell r="A17132" t="str">
            <v>YPC4032703</v>
          </cell>
          <cell r="B17132" t="str">
            <v>Narre 3vxl 20" 27cm röd</v>
          </cell>
        </row>
        <row r="17133">
          <cell r="A17133" t="str">
            <v>YPC4632701</v>
          </cell>
          <cell r="B17133" t="str">
            <v>Gang 3vxl 20" 27cm blå</v>
          </cell>
        </row>
        <row r="17134">
          <cell r="A17134" t="str">
            <v>YPC4632701</v>
          </cell>
          <cell r="B17134" t="str">
            <v>Gang 3vxl 20" 27cm blå</v>
          </cell>
        </row>
        <row r="17135">
          <cell r="A17135" t="str">
            <v>YPC4632701</v>
          </cell>
          <cell r="B17135" t="str">
            <v>Gang 3vxl 20" 27cm blå</v>
          </cell>
        </row>
        <row r="17136">
          <cell r="A17136" t="str">
            <v>YPC4533003</v>
          </cell>
          <cell r="B17136" t="str">
            <v>Saga 3vxl 20" rosa 30 cm</v>
          </cell>
        </row>
        <row r="17137">
          <cell r="A17137" t="str">
            <v>YPC4533003</v>
          </cell>
          <cell r="B17137" t="str">
            <v>Saga 3vxl 20" rosa 30 cm</v>
          </cell>
        </row>
        <row r="17138">
          <cell r="A17138" t="str">
            <v>YPC4533003</v>
          </cell>
          <cell r="B17138" t="str">
            <v>Saga 3vxl 20" rosa 30 cm</v>
          </cell>
        </row>
        <row r="17139">
          <cell r="A17139" t="str">
            <v>YPC4433001</v>
          </cell>
          <cell r="B17139" t="str">
            <v>Torn 3vxl 24" 33 cm grön</v>
          </cell>
        </row>
        <row r="17140">
          <cell r="A17140" t="str">
            <v>YPC4433001</v>
          </cell>
          <cell r="B17140" t="str">
            <v>Torn 3vxl 24" 33 cm grön</v>
          </cell>
        </row>
        <row r="17141">
          <cell r="A17141" t="str">
            <v>YPC4433001</v>
          </cell>
          <cell r="B17141" t="str">
            <v>Torn 3vxl 24" 33 cm grön</v>
          </cell>
        </row>
        <row r="17142">
          <cell r="A17142" t="str">
            <v>YPC4433002</v>
          </cell>
          <cell r="B17142" t="str">
            <v>Torn 3vxl 24" 33 cm blå</v>
          </cell>
        </row>
        <row r="17143">
          <cell r="A17143" t="str">
            <v>YPC4433002</v>
          </cell>
          <cell r="B17143" t="str">
            <v>Torn 3vxl 24" 33 cm blå</v>
          </cell>
        </row>
        <row r="17144">
          <cell r="A17144" t="str">
            <v>YPC4433002</v>
          </cell>
          <cell r="B17144" t="str">
            <v>Torn 3vxl 24" 33 cm blå</v>
          </cell>
        </row>
        <row r="17145">
          <cell r="A17145" t="str">
            <v>YPC4473002</v>
          </cell>
          <cell r="B17145" t="str">
            <v>Jare 7vxl 24" blå 33 cm</v>
          </cell>
        </row>
        <row r="17146">
          <cell r="A17146" t="str">
            <v>YPC4473002</v>
          </cell>
          <cell r="B17146" t="str">
            <v>Jare 7vxl 24" blå 33 cm</v>
          </cell>
        </row>
        <row r="17147">
          <cell r="A17147" t="str">
            <v>YPC4473002</v>
          </cell>
          <cell r="B17147" t="str">
            <v>Jare 7vxl 24" blå 33 cm</v>
          </cell>
        </row>
        <row r="17148">
          <cell r="A17148" t="str">
            <v>YPC4473003</v>
          </cell>
          <cell r="B17148" t="str">
            <v>Jare 7vxl 24" röd 33 cm</v>
          </cell>
        </row>
        <row r="17149">
          <cell r="A17149" t="str">
            <v>YPC4473003</v>
          </cell>
          <cell r="B17149" t="str">
            <v>Jare 7vxl 24" röd 33 cm</v>
          </cell>
        </row>
        <row r="17150">
          <cell r="A17150" t="str">
            <v>YPC4473003</v>
          </cell>
          <cell r="B17150" t="str">
            <v>Jare 7vxl 24" röd 33 cm</v>
          </cell>
        </row>
        <row r="17151">
          <cell r="A17151" t="str">
            <v>YPC4813001</v>
          </cell>
          <cell r="B17151" t="str">
            <v>Vale 21vxl 24" svart 33 cm</v>
          </cell>
        </row>
        <row r="17152">
          <cell r="A17152" t="str">
            <v>YPC4813001</v>
          </cell>
          <cell r="B17152" t="str">
            <v>Vale 21vxl 24" svart 33 cm</v>
          </cell>
        </row>
        <row r="17153">
          <cell r="A17153" t="str">
            <v>YPC4813001</v>
          </cell>
          <cell r="B17153" t="str">
            <v>Vale 21vxl 24" svart 33 cm</v>
          </cell>
        </row>
        <row r="17154">
          <cell r="A17154" t="str">
            <v>YPC4813002</v>
          </cell>
          <cell r="B17154" t="str">
            <v>Vale 21vxl 24" grön 33 cm</v>
          </cell>
        </row>
        <row r="17155">
          <cell r="A17155" t="str">
            <v>YPC4813002</v>
          </cell>
          <cell r="B17155" t="str">
            <v>Vale 21vxl 24" grön 33 cm</v>
          </cell>
        </row>
        <row r="17156">
          <cell r="A17156" t="str">
            <v>YPC4813002</v>
          </cell>
          <cell r="B17156" t="str">
            <v>Vale 21vxl 24" grön 33 cm</v>
          </cell>
        </row>
        <row r="17157">
          <cell r="A17157" t="str">
            <v>YPC4813003</v>
          </cell>
          <cell r="B17157" t="str">
            <v>Vale 21vxl 24" camo 33 cm</v>
          </cell>
        </row>
        <row r="17158">
          <cell r="A17158" t="str">
            <v>YPC4813003</v>
          </cell>
          <cell r="B17158" t="str">
            <v>Vale 21vxl 24" camo 33 cm</v>
          </cell>
        </row>
        <row r="17159">
          <cell r="A17159" t="str">
            <v>YPC4813003</v>
          </cell>
          <cell r="B17159" t="str">
            <v>Vale 21vxl 24" camo 33 cm</v>
          </cell>
        </row>
        <row r="17160">
          <cell r="A17160" t="str">
            <v>YPC4733802</v>
          </cell>
          <cell r="B17160" t="str">
            <v>Ran 3vxl 24"  38 cm rosa</v>
          </cell>
        </row>
        <row r="17161">
          <cell r="A17161" t="str">
            <v>YPC4733802</v>
          </cell>
          <cell r="B17161" t="str">
            <v>Ran 3vxl 24"  38 cm rosa</v>
          </cell>
        </row>
        <row r="17162">
          <cell r="A17162" t="str">
            <v>YPC4733802</v>
          </cell>
          <cell r="B17162" t="str">
            <v>Ran 3vxl 24"  38 cm rosa</v>
          </cell>
        </row>
        <row r="17163">
          <cell r="A17163" t="str">
            <v>YPC4773802</v>
          </cell>
          <cell r="B17163" t="str">
            <v>Lone 7vxl 24"  38 cm rosa</v>
          </cell>
        </row>
        <row r="17164">
          <cell r="A17164" t="str">
            <v>YPC4773802</v>
          </cell>
          <cell r="B17164" t="str">
            <v>Lone 7vxl 24"  38 cm rosa</v>
          </cell>
        </row>
        <row r="17165">
          <cell r="A17165" t="str">
            <v>YPC4773802</v>
          </cell>
          <cell r="B17165" t="str">
            <v>Lone 7vxl 24"  38 cm rosa</v>
          </cell>
        </row>
        <row r="17166">
          <cell r="A17166" t="str">
            <v>YPC0253802</v>
          </cell>
          <cell r="B17166" t="str">
            <v>Rask R50 29" 38 cm svart</v>
          </cell>
        </row>
        <row r="17167">
          <cell r="A17167" t="str">
            <v>YPC0253802</v>
          </cell>
          <cell r="B17167" t="str">
            <v>Rask R50 29" 38 cm svart</v>
          </cell>
        </row>
        <row r="17168">
          <cell r="A17168" t="str">
            <v>YPC0253802</v>
          </cell>
          <cell r="B17168" t="str">
            <v>Rask R50 29" 38 cm svart</v>
          </cell>
        </row>
        <row r="17169">
          <cell r="A17169" t="str">
            <v>YPC0254302</v>
          </cell>
          <cell r="B17169" t="str">
            <v>Rask R50 29" 43 cm svart</v>
          </cell>
        </row>
        <row r="17170">
          <cell r="A17170" t="str">
            <v>YPC0254302</v>
          </cell>
          <cell r="B17170" t="str">
            <v>Rask R50 29" 43 cm svart</v>
          </cell>
        </row>
        <row r="17171">
          <cell r="A17171" t="str">
            <v>YPC0254302</v>
          </cell>
          <cell r="B17171" t="str">
            <v>Rask R50 29" 43 cm svart</v>
          </cell>
        </row>
        <row r="17172">
          <cell r="A17172" t="str">
            <v>YPC0254802</v>
          </cell>
          <cell r="B17172" t="str">
            <v>Rask R50 29" 48 cm svart</v>
          </cell>
        </row>
        <row r="17173">
          <cell r="A17173" t="str">
            <v>YPC0254802</v>
          </cell>
          <cell r="B17173" t="str">
            <v>Rask R50 29" 48 cm svart</v>
          </cell>
        </row>
        <row r="17174">
          <cell r="A17174" t="str">
            <v>YPC0254802</v>
          </cell>
          <cell r="B17174" t="str">
            <v>Rask R50 29" 48 cm svart</v>
          </cell>
        </row>
        <row r="17175">
          <cell r="A17175" t="str">
            <v>YPC0255302</v>
          </cell>
          <cell r="B17175" t="str">
            <v>Rask R50 29" 53 cm svart</v>
          </cell>
        </row>
        <row r="17176">
          <cell r="A17176" t="str">
            <v>YPC0255302</v>
          </cell>
          <cell r="B17176" t="str">
            <v>Rask R50 29" 53 cm svart</v>
          </cell>
        </row>
        <row r="17177">
          <cell r="A17177" t="str">
            <v>YPC0255302</v>
          </cell>
          <cell r="B17177" t="str">
            <v>Rask R50 29" 53 cm svart</v>
          </cell>
        </row>
        <row r="17178">
          <cell r="A17178" t="str">
            <v>YPC0264801</v>
          </cell>
          <cell r="B17178" t="str">
            <v>Rask R60 29" 48 cm gul</v>
          </cell>
        </row>
        <row r="17179">
          <cell r="A17179" t="str">
            <v>YPC0264801</v>
          </cell>
          <cell r="B17179" t="str">
            <v>Rask R60 29" 48 cm gul</v>
          </cell>
        </row>
        <row r="17180">
          <cell r="A17180" t="str">
            <v>YPC0264801</v>
          </cell>
          <cell r="B17180" t="str">
            <v>Rask R60 29" 48 cm gul</v>
          </cell>
        </row>
        <row r="17181">
          <cell r="A17181" t="str">
            <v>YPC0264802</v>
          </cell>
          <cell r="B17181" t="str">
            <v>Rask R60 29" 48 cm mossgrön</v>
          </cell>
        </row>
        <row r="17182">
          <cell r="A17182" t="str">
            <v>YPC0264802</v>
          </cell>
          <cell r="B17182" t="str">
            <v>Rask R60 29" 48 cm mossgrön</v>
          </cell>
        </row>
        <row r="17183">
          <cell r="A17183" t="str">
            <v>YPC0264802</v>
          </cell>
          <cell r="B17183" t="str">
            <v>Rask R60 29" 48 cm mossgrön</v>
          </cell>
        </row>
        <row r="17184">
          <cell r="A17184" t="str">
            <v>YPC3465101</v>
          </cell>
          <cell r="B17184" t="str">
            <v>Pico 16vxl 51cm grön</v>
          </cell>
        </row>
        <row r="17185">
          <cell r="A17185" t="str">
            <v>YPC3465101</v>
          </cell>
          <cell r="B17185" t="str">
            <v>Pico 16vxl 51cm grön</v>
          </cell>
        </row>
        <row r="17186">
          <cell r="A17186" t="str">
            <v>YPC3465101</v>
          </cell>
          <cell r="B17186" t="str">
            <v>Pico 16vxl 51cm grön</v>
          </cell>
        </row>
        <row r="17187">
          <cell r="A17187" t="str">
            <v>YPC3465501</v>
          </cell>
          <cell r="B17187" t="str">
            <v>Pico 16vxl 55cm grön</v>
          </cell>
        </row>
        <row r="17188">
          <cell r="A17188" t="str">
            <v>YPC3465501</v>
          </cell>
          <cell r="B17188" t="str">
            <v>Pico 16vxl 55cm grön</v>
          </cell>
        </row>
        <row r="17189">
          <cell r="A17189" t="str">
            <v>YPC3465501</v>
          </cell>
          <cell r="B17189" t="str">
            <v>Pico 16vxl 55cm grön</v>
          </cell>
        </row>
        <row r="17190">
          <cell r="A17190" t="str">
            <v>YEC7405532</v>
          </cell>
          <cell r="B17190" t="str">
            <v>Elton 10vxl 55cm svart</v>
          </cell>
        </row>
        <row r="17191">
          <cell r="A17191" t="str">
            <v>YEC7405532</v>
          </cell>
          <cell r="B17191" t="str">
            <v>Elton 10vxl 55cm svart</v>
          </cell>
        </row>
        <row r="17192">
          <cell r="A17192" t="str">
            <v>YEC7405532</v>
          </cell>
          <cell r="B17192" t="str">
            <v>Elton 10vxl 55cm svart</v>
          </cell>
        </row>
        <row r="17193">
          <cell r="A17193" t="str">
            <v>YEC7405932</v>
          </cell>
          <cell r="B17193" t="str">
            <v>Elton 10vxl 59cm svart 2020</v>
          </cell>
        </row>
        <row r="17194">
          <cell r="A17194" t="str">
            <v>YEC7405932</v>
          </cell>
          <cell r="B17194" t="str">
            <v>Elton 10vxl 59cm svart 2020</v>
          </cell>
        </row>
        <row r="17195">
          <cell r="A17195" t="str">
            <v>YEC7405932</v>
          </cell>
          <cell r="B17195" t="str">
            <v>Elton 10vxl 59cm svart 2020</v>
          </cell>
        </row>
        <row r="17196">
          <cell r="A17196" t="str">
            <v>YEC7505532</v>
          </cell>
          <cell r="B17196" t="str">
            <v>Eloise 10vxl 55cm svart 2021</v>
          </cell>
        </row>
        <row r="17197">
          <cell r="A17197" t="str">
            <v>YEC7505532</v>
          </cell>
          <cell r="B17197" t="str">
            <v>Eloise 10vxl 55cm svart 2021</v>
          </cell>
        </row>
        <row r="17198">
          <cell r="A17198" t="str">
            <v>YEC7505532</v>
          </cell>
          <cell r="B17198" t="str">
            <v>Eloise 10vxl 55cm svart 2021</v>
          </cell>
        </row>
        <row r="17199">
          <cell r="A17199" t="str">
            <v>YEC7805133</v>
          </cell>
          <cell r="B17199" t="str">
            <v>Elder 10vxl 51cm grön 2021</v>
          </cell>
        </row>
        <row r="17200">
          <cell r="A17200" t="str">
            <v>YEC7805133</v>
          </cell>
          <cell r="B17200" t="str">
            <v>Elder 10vxl 51cm grön 2021</v>
          </cell>
        </row>
        <row r="17201">
          <cell r="A17201" t="str">
            <v>YEC7805133</v>
          </cell>
          <cell r="B17201" t="str">
            <v>Elder 10vxl 51cm grön 2021</v>
          </cell>
        </row>
        <row r="17202">
          <cell r="A17202" t="str">
            <v>YEC7805533</v>
          </cell>
          <cell r="B17202" t="str">
            <v>Elder 10vxl 55cm grön</v>
          </cell>
        </row>
        <row r="17203">
          <cell r="A17203" t="str">
            <v>YEC7805533</v>
          </cell>
          <cell r="B17203" t="str">
            <v>Elder 10vxl 55cm grön</v>
          </cell>
        </row>
        <row r="17204">
          <cell r="A17204" t="str">
            <v>YEC7805533</v>
          </cell>
          <cell r="B17204" t="str">
            <v>Elder 10vxl 55cm grön</v>
          </cell>
        </row>
        <row r="17205">
          <cell r="A17205" t="str">
            <v>YEC7904732</v>
          </cell>
          <cell r="B17205" t="str">
            <v>Elda 10vxl 47 cm turkos</v>
          </cell>
        </row>
        <row r="17206">
          <cell r="A17206" t="str">
            <v>YEC7904732</v>
          </cell>
          <cell r="B17206" t="str">
            <v>Elda 10vxl 47 cm turkos</v>
          </cell>
        </row>
        <row r="17207">
          <cell r="A17207" t="str">
            <v>YEC7904732</v>
          </cell>
          <cell r="B17207" t="str">
            <v>Elda 10vxl 47 cm turkos</v>
          </cell>
        </row>
        <row r="17208">
          <cell r="A17208" t="str">
            <v>YEC7905132</v>
          </cell>
          <cell r="B17208" t="str">
            <v>Elda 10vxl 51cm turkos</v>
          </cell>
        </row>
        <row r="17209">
          <cell r="A17209" t="str">
            <v>YEC7905132</v>
          </cell>
          <cell r="B17209" t="str">
            <v>Elda 10vxl 51cm turkos</v>
          </cell>
        </row>
        <row r="17210">
          <cell r="A17210" t="str">
            <v>YEC7905132</v>
          </cell>
          <cell r="B17210" t="str">
            <v>Elda 10vxl 51cm turkos</v>
          </cell>
        </row>
        <row r="17211">
          <cell r="A17211" t="str">
            <v>YEC9275134</v>
          </cell>
          <cell r="B17211" t="str">
            <v>Elmo 7vxl 51cm grå</v>
          </cell>
        </row>
        <row r="17212">
          <cell r="A17212" t="str">
            <v>YEC9275134</v>
          </cell>
          <cell r="B17212" t="str">
            <v>Elmo 7vxl 51cm grå</v>
          </cell>
        </row>
        <row r="17213">
          <cell r="A17213" t="str">
            <v>YEC9275134</v>
          </cell>
          <cell r="B17213" t="str">
            <v>Elmo 7vxl 51cm grå</v>
          </cell>
        </row>
        <row r="17214">
          <cell r="A17214" t="str">
            <v>YEC9275534</v>
          </cell>
          <cell r="B17214" t="str">
            <v>Elmo 7vxl 55cm grå</v>
          </cell>
        </row>
        <row r="17215">
          <cell r="A17215" t="str">
            <v>YEC9275534</v>
          </cell>
          <cell r="B17215" t="str">
            <v>Elmo 7vxl 55cm grå</v>
          </cell>
        </row>
        <row r="17216">
          <cell r="A17216" t="str">
            <v>YEC9275534</v>
          </cell>
          <cell r="B17216" t="str">
            <v>Elmo 7vxl 55cm grå</v>
          </cell>
        </row>
        <row r="17217">
          <cell r="A17217" t="str">
            <v>YEC9275934</v>
          </cell>
          <cell r="B17217" t="str">
            <v>Elmo 7vxl 59cm grå 2020</v>
          </cell>
        </row>
        <row r="17218">
          <cell r="A17218" t="str">
            <v>YEC9275934</v>
          </cell>
          <cell r="B17218" t="str">
            <v>Elmo 7vxl 59cm grå 2020</v>
          </cell>
        </row>
        <row r="17219">
          <cell r="A17219" t="str">
            <v>YEC9275934</v>
          </cell>
          <cell r="B17219" t="str">
            <v>Elmo 7vxl 59cm grå 2020</v>
          </cell>
        </row>
        <row r="17220">
          <cell r="A17220" t="str">
            <v>YEC9875136</v>
          </cell>
          <cell r="B17220" t="str">
            <v>Elwin 7vxl 51cm svart 2020</v>
          </cell>
        </row>
        <row r="17221">
          <cell r="A17221" t="str">
            <v>YEC9875136</v>
          </cell>
          <cell r="B17221" t="str">
            <v>Elwin 7vxl 51cm svart 2020</v>
          </cell>
        </row>
        <row r="17222">
          <cell r="A17222" t="str">
            <v>YEC9875136</v>
          </cell>
          <cell r="B17222" t="str">
            <v>Elwin 7vxl 51cm svart 2020</v>
          </cell>
        </row>
        <row r="17223">
          <cell r="A17223" t="str">
            <v>YEC9875536</v>
          </cell>
          <cell r="B17223" t="str">
            <v>Elwin 7vxl 55cm svart</v>
          </cell>
        </row>
        <row r="17224">
          <cell r="A17224" t="str">
            <v>YEC9875536</v>
          </cell>
          <cell r="B17224" t="str">
            <v>Elwin 7vxl 55cm svart</v>
          </cell>
        </row>
        <row r="17225">
          <cell r="A17225" t="str">
            <v>YEC9875536</v>
          </cell>
          <cell r="B17225" t="str">
            <v>Elwin 7vxl 55cm svart</v>
          </cell>
        </row>
        <row r="17226">
          <cell r="A17226" t="str">
            <v>YEC9875936</v>
          </cell>
          <cell r="B17226" t="str">
            <v>Elwin 7vxl 59cm svart 2020</v>
          </cell>
        </row>
        <row r="17227">
          <cell r="A17227" t="str">
            <v>YEC9875936</v>
          </cell>
          <cell r="B17227" t="str">
            <v>Elwin 7vxl 59cm svart 2020</v>
          </cell>
        </row>
        <row r="17228">
          <cell r="A17228" t="str">
            <v>YEC9875936</v>
          </cell>
          <cell r="B17228" t="str">
            <v>Elwin 7vxl 59cm svart 2020</v>
          </cell>
        </row>
        <row r="17229">
          <cell r="A17229" t="str">
            <v>YEM2875532</v>
          </cell>
          <cell r="B17229" t="str">
            <v>e-Karl 7vxl 55 cm blå</v>
          </cell>
        </row>
        <row r="17230">
          <cell r="A17230" t="str">
            <v>YEM2875532</v>
          </cell>
          <cell r="B17230" t="str">
            <v>e-Karl 7vxl 55 cm blå</v>
          </cell>
        </row>
        <row r="17231">
          <cell r="A17231" t="str">
            <v>YEM2875532</v>
          </cell>
          <cell r="B17231" t="str">
            <v>e-Karl 7vxl 55 cm blå</v>
          </cell>
        </row>
        <row r="17232">
          <cell r="A17232" t="str">
            <v>YEM2975132</v>
          </cell>
          <cell r="B17232" t="str">
            <v>e-Nytan 7vxl 51 cm blå</v>
          </cell>
        </row>
        <row r="17233">
          <cell r="A17233" t="str">
            <v>YEM2975132</v>
          </cell>
          <cell r="B17233" t="str">
            <v>e-Nytan 7vxl 51 cm blå</v>
          </cell>
        </row>
        <row r="17234">
          <cell r="A17234" t="str">
            <v>YEM2975132</v>
          </cell>
          <cell r="B17234" t="str">
            <v>e-Nytan 7vxl 51 cm blå</v>
          </cell>
        </row>
        <row r="17235">
          <cell r="A17235" t="str">
            <v>YEM2975532</v>
          </cell>
          <cell r="B17235" t="str">
            <v>e-Nytan 7vxl 55cm blå 2020</v>
          </cell>
        </row>
        <row r="17236">
          <cell r="A17236" t="str">
            <v>YEM2975532</v>
          </cell>
          <cell r="B17236" t="str">
            <v>e-Nytan 7vxl 55cm blå 2020</v>
          </cell>
        </row>
        <row r="17237">
          <cell r="A17237" t="str">
            <v>YEM2975532</v>
          </cell>
          <cell r="B17237" t="str">
            <v>e-Nytan 7vxl 55cm blå 2020</v>
          </cell>
        </row>
        <row r="17238">
          <cell r="A17238" t="str">
            <v>YEM2735141</v>
          </cell>
          <cell r="B17238" t="str">
            <v>e-Karin 3vxl 51 cm svart</v>
          </cell>
        </row>
        <row r="17239">
          <cell r="A17239" t="str">
            <v>YEM2735141</v>
          </cell>
          <cell r="B17239" t="str">
            <v>e-Karin 3vxl 51 cm svart</v>
          </cell>
        </row>
        <row r="17240">
          <cell r="A17240" t="str">
            <v>YEM2735141</v>
          </cell>
          <cell r="B17240" t="str">
            <v>e-Karin 3vxl 51 cm svart</v>
          </cell>
        </row>
        <row r="17241">
          <cell r="A17241" t="str">
            <v>YEM2735142</v>
          </cell>
          <cell r="B17241" t="str">
            <v>e-Karin 3vxl 51cm silver 2020</v>
          </cell>
        </row>
        <row r="17242">
          <cell r="A17242" t="str">
            <v>YEM2735142</v>
          </cell>
          <cell r="B17242" t="str">
            <v>e-Karin 3vxl 51cm silver 2020</v>
          </cell>
        </row>
        <row r="17243">
          <cell r="A17243" t="str">
            <v>YEM2735142</v>
          </cell>
          <cell r="B17243" t="str">
            <v>e-Karin 3vxl 51cm silver 2020</v>
          </cell>
        </row>
        <row r="17244">
          <cell r="A17244" t="str">
            <v>YPC3465901</v>
          </cell>
          <cell r="B17244" t="str">
            <v>Pico 16vxl 59cm grön</v>
          </cell>
        </row>
        <row r="17245">
          <cell r="A17245" t="str">
            <v>YPC3465901</v>
          </cell>
          <cell r="B17245" t="str">
            <v>Pico 16vxl 59cm grön</v>
          </cell>
        </row>
        <row r="17246">
          <cell r="A17246" t="str">
            <v>YPC3465901</v>
          </cell>
          <cell r="B17246" t="str">
            <v>Pico 16vxl 59cm grön</v>
          </cell>
        </row>
        <row r="17247">
          <cell r="A17247" t="str">
            <v>YPC3565101</v>
          </cell>
          <cell r="B17247" t="str">
            <v>Deci 16vxl 51cm turkos</v>
          </cell>
        </row>
        <row r="17248">
          <cell r="A17248" t="str">
            <v>YPC3565101</v>
          </cell>
          <cell r="B17248" t="str">
            <v>Deci 16vxl 51cm turkos</v>
          </cell>
        </row>
        <row r="17249">
          <cell r="A17249" t="str">
            <v>YPC3565101</v>
          </cell>
          <cell r="B17249" t="str">
            <v>Deci 16vxl 51cm turkos</v>
          </cell>
        </row>
        <row r="17250">
          <cell r="A17250" t="str">
            <v>YPC3565501</v>
          </cell>
          <cell r="B17250" t="str">
            <v>Deci 16vxl 55cm turkos</v>
          </cell>
        </row>
        <row r="17251">
          <cell r="A17251" t="str">
            <v>YPC3565501</v>
          </cell>
          <cell r="B17251" t="str">
            <v>Deci 16vxl 55cm turkos</v>
          </cell>
        </row>
        <row r="17252">
          <cell r="A17252" t="str">
            <v>YPC3565501</v>
          </cell>
          <cell r="B17252" t="str">
            <v>Deci 16vxl 55cm turkos</v>
          </cell>
        </row>
        <row r="17253">
          <cell r="A17253" t="str">
            <v>YPC3074701</v>
          </cell>
          <cell r="B17253" t="str">
            <v>Muddus 7vxl 47cm svart</v>
          </cell>
        </row>
        <row r="17254">
          <cell r="A17254" t="str">
            <v>YPC3074701</v>
          </cell>
          <cell r="B17254" t="str">
            <v>Muddus 7vxl 47cm svart</v>
          </cell>
        </row>
        <row r="17255">
          <cell r="A17255" t="str">
            <v>YPC3074701</v>
          </cell>
          <cell r="B17255" t="str">
            <v>Muddus 7vxl 47cm svart</v>
          </cell>
        </row>
        <row r="17256">
          <cell r="A17256" t="str">
            <v>YPC3075101</v>
          </cell>
          <cell r="B17256" t="str">
            <v>Muddus 7vxl 51cm svart</v>
          </cell>
        </row>
        <row r="17257">
          <cell r="A17257" t="str">
            <v>YPC3075101</v>
          </cell>
          <cell r="B17257" t="str">
            <v>Muddus 7vxl 51cm svart</v>
          </cell>
        </row>
        <row r="17258">
          <cell r="A17258" t="str">
            <v>YPC3075101</v>
          </cell>
          <cell r="B17258" t="str">
            <v>Muddus 7vxl 51cm svart</v>
          </cell>
        </row>
        <row r="17259">
          <cell r="A17259" t="str">
            <v>YPC3075501</v>
          </cell>
          <cell r="B17259" t="str">
            <v>Muddus 7vxl 55cm svart</v>
          </cell>
        </row>
        <row r="17260">
          <cell r="A17260" t="str">
            <v>YPC3075501</v>
          </cell>
          <cell r="B17260" t="str">
            <v>Muddus 7vxl 55cm svart</v>
          </cell>
        </row>
        <row r="17261">
          <cell r="A17261" t="str">
            <v>YPC3075501</v>
          </cell>
          <cell r="B17261" t="str">
            <v>Muddus 7vxl 55cm svart</v>
          </cell>
        </row>
        <row r="17262">
          <cell r="A17262" t="str">
            <v>YPC3075901</v>
          </cell>
          <cell r="B17262" t="str">
            <v>Muddus 7vxl 59cm svart</v>
          </cell>
        </row>
        <row r="17263">
          <cell r="A17263" t="str">
            <v>YPC3075901</v>
          </cell>
          <cell r="B17263" t="str">
            <v>Muddus 7vxl 59cm svart</v>
          </cell>
        </row>
        <row r="17264">
          <cell r="A17264" t="str">
            <v>YPC3075901</v>
          </cell>
          <cell r="B17264" t="str">
            <v>Muddus 7vxl 59cm svart</v>
          </cell>
        </row>
        <row r="17265">
          <cell r="A17265" t="str">
            <v>YEC9374755</v>
          </cell>
          <cell r="B17265" t="str">
            <v>Elina 7vxl 47cm svart alukorg</v>
          </cell>
        </row>
        <row r="17266">
          <cell r="A17266" t="str">
            <v>YEC9374755</v>
          </cell>
          <cell r="B17266" t="str">
            <v>Elina 7vxl 47cm svart alukorg</v>
          </cell>
        </row>
        <row r="17267">
          <cell r="A17267" t="str">
            <v>YEC9374755</v>
          </cell>
          <cell r="B17267" t="str">
            <v>Elina 7vxl 47cm svart alukorg</v>
          </cell>
        </row>
        <row r="17268">
          <cell r="A17268" t="str">
            <v>YEC9375155</v>
          </cell>
          <cell r="B17268" t="str">
            <v>Elina 7vxl 51cm svart 2020</v>
          </cell>
        </row>
        <row r="17269">
          <cell r="A17269" t="str">
            <v>YEC9375155</v>
          </cell>
          <cell r="B17269" t="str">
            <v>Elina 7vxl 51cm svart 2020</v>
          </cell>
        </row>
        <row r="17270">
          <cell r="A17270" t="str">
            <v>YEC9375155</v>
          </cell>
          <cell r="B17270" t="str">
            <v>Elina 7vxl 51cm svart 2020</v>
          </cell>
        </row>
        <row r="17271">
          <cell r="A17271" t="str">
            <v>YEC9375156</v>
          </cell>
          <cell r="B17271" t="str">
            <v>Elina 7vxl 51cm silver 2020</v>
          </cell>
        </row>
        <row r="17272">
          <cell r="A17272" t="str">
            <v>YEC9375156</v>
          </cell>
          <cell r="B17272" t="str">
            <v>Elina 7vxl 51cm silver 2020</v>
          </cell>
        </row>
        <row r="17273">
          <cell r="A17273" t="str">
            <v>YEC9375156</v>
          </cell>
          <cell r="B17273" t="str">
            <v>Elina 7vxl 51cm silver 2020</v>
          </cell>
        </row>
        <row r="17274">
          <cell r="A17274" t="str">
            <v>YEC9375157</v>
          </cell>
          <cell r="B17274" t="str">
            <v>Elina 7vxl 51cm rosa 2020</v>
          </cell>
        </row>
        <row r="17275">
          <cell r="A17275" t="str">
            <v>YEC9375157</v>
          </cell>
          <cell r="B17275" t="str">
            <v>Elina 7vxl 51cm rosa 2020</v>
          </cell>
        </row>
        <row r="17276">
          <cell r="A17276" t="str">
            <v>YEC9375157</v>
          </cell>
          <cell r="B17276" t="str">
            <v>Elina 7vxl 51cm rosa 2020</v>
          </cell>
        </row>
        <row r="17277">
          <cell r="A17277" t="str">
            <v>YEC9375158</v>
          </cell>
          <cell r="B17277" t="str">
            <v>Elina 7vxl 51cm blå 2020</v>
          </cell>
        </row>
        <row r="17278">
          <cell r="A17278" t="str">
            <v>YEC9375158</v>
          </cell>
          <cell r="B17278" t="str">
            <v>Elina 7vxl 51cm blå 2020</v>
          </cell>
        </row>
        <row r="17279">
          <cell r="A17279" t="str">
            <v>YEC9375158</v>
          </cell>
          <cell r="B17279" t="str">
            <v>Elina 7vxl 51cm blå 2020</v>
          </cell>
        </row>
        <row r="17280">
          <cell r="A17280" t="str">
            <v>YEC9375159</v>
          </cell>
          <cell r="B17280" t="str">
            <v>Elina 7vxl 51cm bordeaux 2020</v>
          </cell>
        </row>
        <row r="17281">
          <cell r="A17281" t="str">
            <v>YEC9375159</v>
          </cell>
          <cell r="B17281" t="str">
            <v>Elina 7vxl 51cm bordeaux 2020</v>
          </cell>
        </row>
        <row r="17282">
          <cell r="A17282" t="str">
            <v>YEC9375159</v>
          </cell>
          <cell r="B17282" t="str">
            <v>Elina 7vxl 51cm bordeaux 2020</v>
          </cell>
        </row>
        <row r="17283">
          <cell r="A17283" t="str">
            <v>YEC9375555</v>
          </cell>
          <cell r="B17283" t="str">
            <v>Elina 7vxl 55cm svart</v>
          </cell>
        </row>
        <row r="17284">
          <cell r="A17284" t="str">
            <v>YEC9375555</v>
          </cell>
          <cell r="B17284" t="str">
            <v>Elina 7vxl 55cm svart</v>
          </cell>
        </row>
        <row r="17285">
          <cell r="A17285" t="str">
            <v>YEC9375555</v>
          </cell>
          <cell r="B17285" t="str">
            <v>Elina 7vxl 55cm svart</v>
          </cell>
        </row>
        <row r="17286">
          <cell r="A17286" t="str">
            <v>YEC9774738</v>
          </cell>
          <cell r="B17286" t="str">
            <v>Elora 7vxl 47cm svart</v>
          </cell>
        </row>
        <row r="17287">
          <cell r="A17287" t="str">
            <v>YEC9774738</v>
          </cell>
          <cell r="B17287" t="str">
            <v>Elora 7vxl 47cm svart</v>
          </cell>
        </row>
        <row r="17288">
          <cell r="A17288" t="str">
            <v>YEC9774738</v>
          </cell>
          <cell r="B17288" t="str">
            <v>Elora 7vxl 47cm svart</v>
          </cell>
        </row>
        <row r="17289">
          <cell r="A17289" t="str">
            <v>YEC9774739</v>
          </cell>
          <cell r="B17289" t="str">
            <v>Elora 7vxl 47cm blå 2020</v>
          </cell>
        </row>
        <row r="17290">
          <cell r="A17290" t="str">
            <v>YEC9774739</v>
          </cell>
          <cell r="B17290" t="str">
            <v>Elora 7vxl 47cm blå 2020</v>
          </cell>
        </row>
        <row r="17291">
          <cell r="A17291" t="str">
            <v>YEC9774739</v>
          </cell>
          <cell r="B17291" t="str">
            <v>Elora 7vxl 47cm blå 2020</v>
          </cell>
        </row>
        <row r="17292">
          <cell r="A17292" t="str">
            <v>YEC9775138</v>
          </cell>
          <cell r="B17292" t="str">
            <v>Elora 7vxl 51cm svart 2020</v>
          </cell>
        </row>
        <row r="17293">
          <cell r="A17293" t="str">
            <v>YEC9775138</v>
          </cell>
          <cell r="B17293" t="str">
            <v>Elora 7vxl 51cm svart 2020</v>
          </cell>
        </row>
        <row r="17294">
          <cell r="A17294" t="str">
            <v>YEC9775138</v>
          </cell>
          <cell r="B17294" t="str">
            <v>Elora 7vxl 51cm svart 2020</v>
          </cell>
        </row>
        <row r="17295">
          <cell r="A17295" t="str">
            <v>YEC9775139</v>
          </cell>
          <cell r="B17295" t="str">
            <v>Elora 7vxl 51cm blå 2020</v>
          </cell>
        </row>
        <row r="17296">
          <cell r="A17296" t="str">
            <v>YEC9775139</v>
          </cell>
          <cell r="B17296" t="str">
            <v>Elora 7vxl 51cm blå 2020</v>
          </cell>
        </row>
        <row r="17297">
          <cell r="A17297" t="str">
            <v>YEC9775139</v>
          </cell>
          <cell r="B17297" t="str">
            <v>Elora 7vxl 51cm blå 2020</v>
          </cell>
        </row>
        <row r="17298">
          <cell r="A17298" t="str">
            <v>YEC9775140</v>
          </cell>
          <cell r="B17298" t="str">
            <v>Elora 7vxl 51cm grön 2020</v>
          </cell>
        </row>
        <row r="17299">
          <cell r="A17299" t="str">
            <v>YEC9775140</v>
          </cell>
          <cell r="B17299" t="str">
            <v>Elora 7vxl 51cm grön 2020</v>
          </cell>
        </row>
        <row r="17300">
          <cell r="A17300" t="str">
            <v>YEC9775140</v>
          </cell>
          <cell r="B17300" t="str">
            <v>Elora 7vxl 51cm grön 2020</v>
          </cell>
        </row>
        <row r="17301">
          <cell r="A17301" t="str">
            <v>YEC9775141</v>
          </cell>
          <cell r="B17301" t="str">
            <v>Elora 7vxl 51cm rosa 2020</v>
          </cell>
        </row>
        <row r="17302">
          <cell r="A17302" t="str">
            <v>YEC9775141</v>
          </cell>
          <cell r="B17302" t="str">
            <v>Elora 7vxl 51cm rosa 2020</v>
          </cell>
        </row>
        <row r="17303">
          <cell r="A17303" t="str">
            <v>YEC9775141</v>
          </cell>
          <cell r="B17303" t="str">
            <v>Elora 7vxl 51cm rosa 2020</v>
          </cell>
        </row>
        <row r="17304">
          <cell r="A17304" t="str">
            <v>YEC9775538</v>
          </cell>
          <cell r="B17304" t="str">
            <v>Elora 7vxl 55cm svart 2020</v>
          </cell>
        </row>
        <row r="17305">
          <cell r="A17305" t="str">
            <v>YEC9775538</v>
          </cell>
          <cell r="B17305" t="str">
            <v>Elora 7vxl 55cm svart 2020</v>
          </cell>
        </row>
        <row r="17306">
          <cell r="A17306" t="str">
            <v>YEC9775538</v>
          </cell>
          <cell r="B17306" t="str">
            <v>Elora 7vxl 55cm svart 2020</v>
          </cell>
        </row>
        <row r="17307">
          <cell r="A17307" t="str">
            <v>YEC9335147</v>
          </cell>
          <cell r="B17307" t="str">
            <v>Elmi 3vxl 51 cm svart 2020</v>
          </cell>
        </row>
        <row r="17308">
          <cell r="A17308" t="str">
            <v>YEC9335147</v>
          </cell>
          <cell r="B17308" t="str">
            <v>Elmi 3vxl 51 cm svart 2020</v>
          </cell>
        </row>
        <row r="17309">
          <cell r="A17309" t="str">
            <v>YEC9335147</v>
          </cell>
          <cell r="B17309" t="str">
            <v>Elmi 3vxl 51 cm svart 2020</v>
          </cell>
        </row>
        <row r="17310">
          <cell r="A17310" t="str">
            <v>YEC9335148</v>
          </cell>
          <cell r="B17310" t="str">
            <v>Elmi 3vxl 51 cm ljusblå 2020</v>
          </cell>
        </row>
        <row r="17311">
          <cell r="A17311" t="str">
            <v>YEC9335148</v>
          </cell>
          <cell r="B17311" t="str">
            <v>Elmi 3vxl 51 cm ljusblå 2020</v>
          </cell>
        </row>
        <row r="17312">
          <cell r="A17312" t="str">
            <v>YEC9335148</v>
          </cell>
          <cell r="B17312" t="str">
            <v>Elmi 3vxl 51 cm ljusblå 2020</v>
          </cell>
        </row>
        <row r="17313">
          <cell r="A17313" t="str">
            <v>YEC9335547</v>
          </cell>
          <cell r="B17313" t="str">
            <v>Elmi 3vxl 55 cm svart</v>
          </cell>
        </row>
        <row r="17314">
          <cell r="A17314" t="str">
            <v>YEC9335547</v>
          </cell>
          <cell r="B17314" t="str">
            <v>Elmi 3vxl 55 cm svart</v>
          </cell>
        </row>
        <row r="17315">
          <cell r="A17315" t="str">
            <v>YEC9335547</v>
          </cell>
          <cell r="B17315" t="str">
            <v>Elmi 3vxl 55 cm svart</v>
          </cell>
        </row>
        <row r="17316">
          <cell r="A17316" t="str">
            <v>YEM3185132</v>
          </cell>
          <cell r="B17316" t="str">
            <v>e-Karla 8vxl 51 cm gul matt</v>
          </cell>
        </row>
        <row r="17317">
          <cell r="A17317" t="str">
            <v>YEM3185132</v>
          </cell>
          <cell r="B17317" t="str">
            <v>e-Karla 8vxl 51 cm gul matt</v>
          </cell>
        </row>
        <row r="17318">
          <cell r="A17318" t="str">
            <v>YEM3185132</v>
          </cell>
          <cell r="B17318" t="str">
            <v>e-Karla 8vxl 51 cm gul matt</v>
          </cell>
        </row>
        <row r="17319">
          <cell r="A17319" t="str">
            <v>YEM3185532</v>
          </cell>
          <cell r="B17319" t="str">
            <v>e-Karla 8vxl 55 gul matt 2020</v>
          </cell>
        </row>
        <row r="17320">
          <cell r="A17320" t="str">
            <v>YEM3185532</v>
          </cell>
          <cell r="B17320" t="str">
            <v>e-Karla 8vxl 55 gul matt 2020</v>
          </cell>
        </row>
        <row r="17321">
          <cell r="A17321" t="str">
            <v>YEM3185532</v>
          </cell>
          <cell r="B17321" t="str">
            <v>e-Karla 8vxl 55 gul matt 2020</v>
          </cell>
        </row>
        <row r="17322">
          <cell r="A17322" t="str">
            <v>YPC0283301</v>
          </cell>
          <cell r="B17322" t="str">
            <v>Rask R80 26" 33 cm orange</v>
          </cell>
        </row>
        <row r="17323">
          <cell r="A17323" t="str">
            <v>YPC0283301</v>
          </cell>
          <cell r="B17323" t="str">
            <v>Rask R80 26" 33 cm orange</v>
          </cell>
        </row>
        <row r="17324">
          <cell r="A17324" t="str">
            <v>YPC0283301</v>
          </cell>
          <cell r="B17324" t="str">
            <v>Rask R80 26" 33 cm orange</v>
          </cell>
        </row>
        <row r="17325">
          <cell r="A17325" t="str">
            <v>YPC1114801</v>
          </cell>
          <cell r="B17325" t="str">
            <v>Modig M10 29" 48 cm mossgrön</v>
          </cell>
        </row>
        <row r="17326">
          <cell r="A17326" t="str">
            <v>YPC1114801</v>
          </cell>
          <cell r="B17326" t="str">
            <v>Modig M10 29" 48 cm mossgrön</v>
          </cell>
        </row>
        <row r="17327">
          <cell r="A17327" t="str">
            <v>YPC1114801</v>
          </cell>
          <cell r="B17327" t="str">
            <v>Modig M10 29" 48 cm mossgrön</v>
          </cell>
        </row>
        <row r="17328">
          <cell r="A17328" t="str">
            <v>YPC1124301</v>
          </cell>
          <cell r="B17328" t="str">
            <v>Modig M10 27,5" 43 cm mossgrön</v>
          </cell>
        </row>
        <row r="17329">
          <cell r="A17329" t="str">
            <v>YPC1124301</v>
          </cell>
          <cell r="B17329" t="str">
            <v>Modig M10 27,5" 43 cm mossgrön</v>
          </cell>
        </row>
        <row r="17330">
          <cell r="A17330" t="str">
            <v>YPC1124301</v>
          </cell>
          <cell r="B17330" t="str">
            <v>Modig M10 27,5" 43 cm mossgrön</v>
          </cell>
        </row>
        <row r="17331">
          <cell r="A17331" t="str">
            <v>YPC1134801</v>
          </cell>
          <cell r="B17331" t="str">
            <v>Modig M20 29" 48 cm blå</v>
          </cell>
        </row>
        <row r="17332">
          <cell r="A17332" t="str">
            <v>YPC1134801</v>
          </cell>
          <cell r="B17332" t="str">
            <v>Modig M20 29" 48 cm blå</v>
          </cell>
        </row>
        <row r="17333">
          <cell r="A17333" t="str">
            <v>YPC1134801</v>
          </cell>
          <cell r="B17333" t="str">
            <v>Modig M20 29" 48 cm blå</v>
          </cell>
        </row>
        <row r="17334">
          <cell r="A17334" t="str">
            <v>YPC1144301</v>
          </cell>
          <cell r="B17334" t="str">
            <v>Modig M20 27,5" 43 cm blå</v>
          </cell>
        </row>
        <row r="17335">
          <cell r="A17335" t="str">
            <v>YPC1144301</v>
          </cell>
          <cell r="B17335" t="str">
            <v>Modig M20 27,5" 43 cm blå</v>
          </cell>
        </row>
        <row r="17336">
          <cell r="A17336" t="str">
            <v>YPC1144301</v>
          </cell>
          <cell r="B17336" t="str">
            <v>Modig M20 27,5" 43 cm blå</v>
          </cell>
        </row>
        <row r="17337">
          <cell r="A17337" t="str">
            <v>YPC1154801</v>
          </cell>
          <cell r="B17337" t="str">
            <v>Modig M30 26" 48 cm blå</v>
          </cell>
        </row>
        <row r="17338">
          <cell r="A17338" t="str">
            <v>YPC1154801</v>
          </cell>
          <cell r="B17338" t="str">
            <v>Modig M30 26" 48 cm blå</v>
          </cell>
        </row>
        <row r="17339">
          <cell r="A17339" t="str">
            <v>YPC1154801</v>
          </cell>
          <cell r="B17339" t="str">
            <v>Modig M30 26" 48 cm blå</v>
          </cell>
        </row>
        <row r="17340">
          <cell r="A17340" t="str">
            <v>YPC1154802</v>
          </cell>
          <cell r="B17340" t="str">
            <v>Modig M30 26" 48 cm svart</v>
          </cell>
        </row>
        <row r="17341">
          <cell r="A17341" t="str">
            <v>YPC1154802</v>
          </cell>
          <cell r="B17341" t="str">
            <v>Modig M30 26" 48 cm svart</v>
          </cell>
        </row>
        <row r="17342">
          <cell r="A17342" t="str">
            <v>YPC1154802</v>
          </cell>
          <cell r="B17342" t="str">
            <v>Modig M30 26" 48 cm svart</v>
          </cell>
        </row>
        <row r="17343">
          <cell r="A17343" t="str">
            <v>YPC1164301</v>
          </cell>
          <cell r="B17343" t="str">
            <v>Modig M35 26" 43 cm röd</v>
          </cell>
        </row>
        <row r="17344">
          <cell r="A17344" t="str">
            <v>YPC1164301</v>
          </cell>
          <cell r="B17344" t="str">
            <v>Modig M35 26" 43 cm röd</v>
          </cell>
        </row>
        <row r="17345">
          <cell r="A17345" t="str">
            <v>YPC1164301</v>
          </cell>
          <cell r="B17345" t="str">
            <v>Modig M35 26" 43 cm röd</v>
          </cell>
        </row>
        <row r="17346">
          <cell r="A17346" t="str">
            <v>YPC6825501</v>
          </cell>
          <cell r="B17346" t="str">
            <v>Giga G20 22vxl 55 cm svart</v>
          </cell>
        </row>
        <row r="17347">
          <cell r="A17347" t="str">
            <v>YPC6825501</v>
          </cell>
          <cell r="B17347" t="str">
            <v>Giga G20 22vxl 55 cm svart</v>
          </cell>
        </row>
        <row r="17348">
          <cell r="A17348" t="str">
            <v>YPC6825501</v>
          </cell>
          <cell r="B17348" t="str">
            <v>Giga G20 22vxl 55 cm svart</v>
          </cell>
        </row>
        <row r="17349">
          <cell r="A17349" t="str">
            <v>YPC6025502</v>
          </cell>
          <cell r="B17349" t="str">
            <v>Giga G30 22vxl 55 cm blå</v>
          </cell>
        </row>
        <row r="17350">
          <cell r="A17350" t="str">
            <v>YPC6025502</v>
          </cell>
          <cell r="B17350" t="str">
            <v>Giga G30 22vxl 55 cm blå</v>
          </cell>
        </row>
        <row r="17351">
          <cell r="A17351" t="str">
            <v>YPC6025502</v>
          </cell>
          <cell r="B17351" t="str">
            <v>Giga G30 22vxl 55 cm blå</v>
          </cell>
        </row>
        <row r="17352">
          <cell r="A17352" t="str">
            <v>YPC6225502</v>
          </cell>
          <cell r="B17352" t="str">
            <v>Giga G40 20vxl 55 cm svart</v>
          </cell>
        </row>
        <row r="17353">
          <cell r="A17353" t="str">
            <v>YPC6225502</v>
          </cell>
          <cell r="B17353" t="str">
            <v>Giga G40 20vxl 55 cm svart</v>
          </cell>
        </row>
        <row r="17354">
          <cell r="A17354" t="str">
            <v>YPC6225502</v>
          </cell>
          <cell r="B17354" t="str">
            <v>Giga G40 20vxl 55 cm svart</v>
          </cell>
        </row>
        <row r="17355">
          <cell r="A17355" t="str">
            <v>YEM2175133</v>
          </cell>
          <cell r="B17355" t="str">
            <v>e-Karin 7vxl 51cm grön 2020</v>
          </cell>
        </row>
        <row r="17356">
          <cell r="A17356" t="str">
            <v>YEM2175133</v>
          </cell>
          <cell r="B17356" t="str">
            <v>e-Karin 7vxl 51cm grön 2020</v>
          </cell>
        </row>
        <row r="17357">
          <cell r="A17357" t="str">
            <v>YEM2175133</v>
          </cell>
          <cell r="B17357" t="str">
            <v>e-Karin 7vxl 51cm grön 2020</v>
          </cell>
        </row>
        <row r="17358">
          <cell r="A17358" t="str">
            <v>YEC7695531</v>
          </cell>
          <cell r="B17358" t="str">
            <v>Elis 9vxl 55 cm silver 2021</v>
          </cell>
        </row>
        <row r="17359">
          <cell r="A17359" t="str">
            <v>YEC7695531</v>
          </cell>
          <cell r="B17359" t="str">
            <v>Elis 9vxl 55 cm silver 2021</v>
          </cell>
        </row>
        <row r="17360">
          <cell r="A17360" t="str">
            <v>YEC7695531</v>
          </cell>
          <cell r="B17360" t="str">
            <v>Elis 9vxl 55 cm silver 2021</v>
          </cell>
        </row>
        <row r="17361">
          <cell r="A17361" t="str">
            <v>YEC7695931</v>
          </cell>
          <cell r="B17361" t="str">
            <v>Elis 9vxl 59cm silver</v>
          </cell>
        </row>
        <row r="17362">
          <cell r="A17362" t="str">
            <v>YEC7695931</v>
          </cell>
          <cell r="B17362" t="str">
            <v>Elis 9vxl 59cm silver</v>
          </cell>
        </row>
        <row r="17363">
          <cell r="A17363" t="str">
            <v>YEC7695931</v>
          </cell>
          <cell r="B17363" t="str">
            <v>Elis 9vxl 59cm silver</v>
          </cell>
        </row>
        <row r="17364">
          <cell r="A17364" t="str">
            <v>YEC7795131</v>
          </cell>
          <cell r="B17364" t="str">
            <v>Elly 9vxl 51cm silver 2021</v>
          </cell>
        </row>
        <row r="17365">
          <cell r="A17365" t="str">
            <v>YEC7795131</v>
          </cell>
          <cell r="B17365" t="str">
            <v>Elly 9vxl 51cm silver 2021</v>
          </cell>
        </row>
        <row r="17366">
          <cell r="A17366" t="str">
            <v>YEC7795131</v>
          </cell>
          <cell r="B17366" t="str">
            <v>Elly 9vxl 51cm silver 2021</v>
          </cell>
        </row>
        <row r="17367">
          <cell r="A17367" t="str">
            <v>YEC7795531</v>
          </cell>
          <cell r="B17367" t="str">
            <v>Elly 9vxl 55cm silver</v>
          </cell>
        </row>
        <row r="17368">
          <cell r="A17368" t="str">
            <v>YEC7795531</v>
          </cell>
          <cell r="B17368" t="str">
            <v>Elly 9vxl 55cm silver</v>
          </cell>
        </row>
        <row r="17369">
          <cell r="A17369" t="str">
            <v>YEC7795531</v>
          </cell>
          <cell r="B17369" t="str">
            <v>Elly 9vxl 55cm silver</v>
          </cell>
        </row>
        <row r="17370">
          <cell r="A17370" t="str">
            <v>YPC3365101</v>
          </cell>
          <cell r="B17370" t="str">
            <v>Milli 16vxl 51cm svart</v>
          </cell>
        </row>
        <row r="17371">
          <cell r="A17371" t="str">
            <v>YPC3365101</v>
          </cell>
          <cell r="B17371" t="str">
            <v>Milli 16vxl 51cm svart</v>
          </cell>
        </row>
        <row r="17372">
          <cell r="A17372" t="str">
            <v>YPC3365101</v>
          </cell>
          <cell r="B17372" t="str">
            <v>Milli 16vxl 51cm svart</v>
          </cell>
        </row>
        <row r="17373">
          <cell r="A17373" t="str">
            <v>YPC3265501</v>
          </cell>
          <cell r="B17373" t="str">
            <v>Yokto16vxl 55cm svart</v>
          </cell>
        </row>
        <row r="17374">
          <cell r="A17374" t="str">
            <v>YPC3265501</v>
          </cell>
          <cell r="B17374" t="str">
            <v>Yokto16vxl 55cm svart</v>
          </cell>
        </row>
        <row r="17375">
          <cell r="A17375" t="str">
            <v>YPC3265501</v>
          </cell>
          <cell r="B17375" t="str">
            <v>Yokto16vxl 55cm svart</v>
          </cell>
        </row>
        <row r="17376">
          <cell r="A17376" t="str">
            <v>YPC3265901</v>
          </cell>
          <cell r="B17376" t="str">
            <v>Yokto16vxl 59cm svart</v>
          </cell>
        </row>
        <row r="17377">
          <cell r="A17377" t="str">
            <v>YPC3265901</v>
          </cell>
          <cell r="B17377" t="str">
            <v>Yokto16vxl 59cm svart</v>
          </cell>
        </row>
        <row r="17378">
          <cell r="A17378" t="str">
            <v>YPC3265901</v>
          </cell>
          <cell r="B17378" t="str">
            <v>Yokto16vxl 59cm svart</v>
          </cell>
        </row>
        <row r="17379">
          <cell r="A17379" t="str">
            <v>YEM8175132</v>
          </cell>
          <cell r="B17379" t="str">
            <v>e-Emma 7vxl svart matt 51 cm</v>
          </cell>
        </row>
        <row r="17380">
          <cell r="A17380" t="str">
            <v>YEM8175132</v>
          </cell>
          <cell r="B17380" t="str">
            <v>e-Emma 7vxl svart matt 51 cm</v>
          </cell>
        </row>
        <row r="17381">
          <cell r="A17381" t="str">
            <v>YEM8175132</v>
          </cell>
          <cell r="B17381" t="str">
            <v>e-Emma 7vxl svart matt 51 cm</v>
          </cell>
        </row>
        <row r="17382">
          <cell r="A17382" t="str">
            <v>YNM8935136</v>
          </cell>
          <cell r="B17382" t="str">
            <v>Dam 3vxl H-viken/Åhus petrol</v>
          </cell>
        </row>
        <row r="17383">
          <cell r="A17383" t="str">
            <v>YNM8935136</v>
          </cell>
          <cell r="B17383" t="str">
            <v>Dam 3vxl H-viken/Åhus petrol</v>
          </cell>
        </row>
        <row r="17384">
          <cell r="A17384" t="str">
            <v>YNM8935136</v>
          </cell>
          <cell r="B17384" t="str">
            <v>Dam 3vxl H-viken/Åhus petrol</v>
          </cell>
        </row>
        <row r="17385">
          <cell r="A17385" t="str">
            <v>YPS2335113</v>
          </cell>
          <cell r="B17385" t="str">
            <v>Mariedal 3-sp 51 cm blå korg</v>
          </cell>
        </row>
        <row r="17386">
          <cell r="A17386" t="str">
            <v>YPS2335113</v>
          </cell>
          <cell r="B17386" t="str">
            <v>Mariedal 3-sp 51 cm blå korg</v>
          </cell>
        </row>
        <row r="17387">
          <cell r="A17387" t="str">
            <v>YPS2335113</v>
          </cell>
          <cell r="B17387" t="str">
            <v>Mariedal 3-sp 51 cm blå korg</v>
          </cell>
        </row>
        <row r="17388">
          <cell r="A17388" t="str">
            <v>YPS2335114</v>
          </cell>
          <cell r="B17388" t="str">
            <v>Mariedal 3-sp 51 cm röd korg</v>
          </cell>
        </row>
        <row r="17389">
          <cell r="A17389" t="str">
            <v>YPS2335114</v>
          </cell>
          <cell r="B17389" t="str">
            <v>Mariedal 3-sp 51 cm röd korg</v>
          </cell>
        </row>
        <row r="17390">
          <cell r="A17390" t="str">
            <v>YPS2335114</v>
          </cell>
          <cell r="B17390" t="str">
            <v>Mariedal 3-sp 51 cm röd korg</v>
          </cell>
        </row>
        <row r="17391">
          <cell r="A17391" t="str">
            <v>YPS2375112</v>
          </cell>
          <cell r="B17391" t="str">
            <v>Amanda 7-sp 51 cm sand korg</v>
          </cell>
        </row>
        <row r="17392">
          <cell r="A17392" t="str">
            <v>YPS2375112</v>
          </cell>
          <cell r="B17392" t="str">
            <v>Amanda 7-sp 51 cm sand korg</v>
          </cell>
        </row>
        <row r="17393">
          <cell r="A17393" t="str">
            <v>YPS2375112</v>
          </cell>
          <cell r="B17393" t="str">
            <v>Amanda 7-sp 51 cm sand korg</v>
          </cell>
        </row>
        <row r="17394">
          <cell r="A17394" t="str">
            <v>YPS2375113</v>
          </cell>
          <cell r="B17394" t="str">
            <v>Amanda 7-sp 51 cm lila korg</v>
          </cell>
        </row>
        <row r="17395">
          <cell r="A17395" t="str">
            <v>YPS2375113</v>
          </cell>
          <cell r="B17395" t="str">
            <v>Amanda 7-sp 51 cm lila korg</v>
          </cell>
        </row>
        <row r="17396">
          <cell r="A17396" t="str">
            <v>YPS2375113</v>
          </cell>
          <cell r="B17396" t="str">
            <v>Amanda 7-sp 51 cm lila korg</v>
          </cell>
        </row>
        <row r="17397">
          <cell r="A17397" t="str">
            <v>YPS2134312</v>
          </cell>
          <cell r="B17397" t="str">
            <v>Mariedal 3-sp 26" lila korg</v>
          </cell>
        </row>
        <row r="17398">
          <cell r="A17398" t="str">
            <v>YPS2134312</v>
          </cell>
          <cell r="B17398" t="str">
            <v>Mariedal 3-sp 26" lila korg</v>
          </cell>
        </row>
        <row r="17399">
          <cell r="A17399" t="str">
            <v>YPS2134312</v>
          </cell>
          <cell r="B17399" t="str">
            <v>Mariedal 3-sp 26" lila korg</v>
          </cell>
        </row>
        <row r="17400">
          <cell r="A17400" t="str">
            <v>YPS2134313</v>
          </cell>
          <cell r="B17400" t="str">
            <v>Mariedal 3-sp 26" röd korg</v>
          </cell>
        </row>
        <row r="17401">
          <cell r="A17401" t="str">
            <v>YPS2134313</v>
          </cell>
          <cell r="B17401" t="str">
            <v>Mariedal 3-sp 26" röd korg</v>
          </cell>
        </row>
        <row r="17402">
          <cell r="A17402" t="str">
            <v>YPS2134313</v>
          </cell>
          <cell r="B17402" t="str">
            <v>Mariedal 3-sp 26" röd korg</v>
          </cell>
        </row>
        <row r="17403">
          <cell r="A17403" t="str">
            <v>YPS2535112</v>
          </cell>
          <cell r="B17403" t="str">
            <v>Petronella 3-sp 51 cm röd korg</v>
          </cell>
        </row>
        <row r="17404">
          <cell r="A17404" t="str">
            <v>YPS2535112</v>
          </cell>
          <cell r="B17404" t="str">
            <v>Petronella 3-sp 51 cm röd korg</v>
          </cell>
        </row>
        <row r="17405">
          <cell r="A17405" t="str">
            <v>YPS2535112</v>
          </cell>
          <cell r="B17405" t="str">
            <v>Petronella 3-sp 51 cm röd korg</v>
          </cell>
        </row>
        <row r="17406">
          <cell r="A17406" t="str">
            <v>YPS2575112</v>
          </cell>
          <cell r="B17406" t="str">
            <v>Isabelle 7-sp 51 cm röd korg</v>
          </cell>
        </row>
        <row r="17407">
          <cell r="A17407" t="str">
            <v>YPS2575112</v>
          </cell>
          <cell r="B17407" t="str">
            <v>Isabelle 7-sp 51 cm röd korg</v>
          </cell>
        </row>
        <row r="17408">
          <cell r="A17408" t="str">
            <v>YPS2575112</v>
          </cell>
          <cell r="B17408" t="str">
            <v>Isabelle 7-sp 51 cm röd korg</v>
          </cell>
        </row>
        <row r="17409">
          <cell r="A17409" t="str">
            <v>YPS2575113</v>
          </cell>
          <cell r="B17409" t="str">
            <v>Isabelle 7-sp 51 cm lila korg</v>
          </cell>
        </row>
        <row r="17410">
          <cell r="A17410" t="str">
            <v>YPS2575113</v>
          </cell>
          <cell r="B17410" t="str">
            <v>Isabelle 7-sp 51 cm lila korg</v>
          </cell>
        </row>
        <row r="17411">
          <cell r="A17411" t="str">
            <v>YPS2575113</v>
          </cell>
          <cell r="B17411" t="str">
            <v>Isabelle 7-sp 51 cm lila korg</v>
          </cell>
        </row>
        <row r="17412">
          <cell r="A17412" t="str">
            <v>YPC4002004</v>
          </cell>
          <cell r="B17412" t="str">
            <v>Knytt Walk 0vxl 12" orange</v>
          </cell>
        </row>
        <row r="17413">
          <cell r="A17413" t="str">
            <v>YPC4002004</v>
          </cell>
          <cell r="B17413" t="str">
            <v>Knytt Walk 0vxl 12" orange</v>
          </cell>
        </row>
        <row r="17414">
          <cell r="A17414" t="str">
            <v>YPC4002004</v>
          </cell>
          <cell r="B17414" t="str">
            <v>Knytt Walk 0vxl 12" orange</v>
          </cell>
        </row>
        <row r="17415">
          <cell r="A17415" t="str">
            <v>YEM2735144</v>
          </cell>
          <cell r="B17415" t="str">
            <v>e-Karin 3vxl 51 cm rouge korg</v>
          </cell>
        </row>
        <row r="17416">
          <cell r="A17416" t="str">
            <v>YEM2735144</v>
          </cell>
          <cell r="B17416" t="str">
            <v>e-Karin 3vxl 51 cm rouge korg</v>
          </cell>
        </row>
        <row r="17417">
          <cell r="A17417" t="str">
            <v>YEM2735144</v>
          </cell>
          <cell r="B17417" t="str">
            <v>e-Karin 3vxl 51 cm rouge korg</v>
          </cell>
        </row>
        <row r="17418">
          <cell r="A17418" t="str">
            <v>YEC9774761</v>
          </cell>
          <cell r="B17418" t="str">
            <v>Elora 7vxl 47cm grå korg</v>
          </cell>
        </row>
        <row r="17419">
          <cell r="A17419" t="str">
            <v>YEC9774761</v>
          </cell>
          <cell r="B17419" t="str">
            <v>Elora 7vxl 47cm grå korg</v>
          </cell>
        </row>
        <row r="17420">
          <cell r="A17420" t="str">
            <v>YEC9774761</v>
          </cell>
          <cell r="B17420" t="str">
            <v>Elora 7vxl 47cm grå korg</v>
          </cell>
        </row>
        <row r="17421">
          <cell r="A17421" t="str">
            <v>YEC9775161</v>
          </cell>
          <cell r="B17421" t="str">
            <v>Elora 7vxl 51cm grå korg</v>
          </cell>
        </row>
        <row r="17422">
          <cell r="A17422" t="str">
            <v>YEC9775161</v>
          </cell>
          <cell r="B17422" t="str">
            <v>Elora 7vxl 51cm grå korg</v>
          </cell>
        </row>
        <row r="17423">
          <cell r="A17423" t="str">
            <v>YEC9775161</v>
          </cell>
          <cell r="B17423" t="str">
            <v>Elora 7vxl 51cm grå korg</v>
          </cell>
        </row>
        <row r="17424">
          <cell r="A17424" t="str">
            <v>YEC9775561</v>
          </cell>
          <cell r="B17424" t="str">
            <v>Elora 7vxl 55cm grå korg</v>
          </cell>
        </row>
        <row r="17425">
          <cell r="A17425" t="str">
            <v>YEC9775561</v>
          </cell>
          <cell r="B17425" t="str">
            <v>Elora 7vxl 55cm grå korg</v>
          </cell>
        </row>
        <row r="17426">
          <cell r="A17426" t="str">
            <v>YEC9775561</v>
          </cell>
          <cell r="B17426" t="str">
            <v>Elora 7vxl 55cm grå korg</v>
          </cell>
        </row>
        <row r="17427">
          <cell r="A17427" t="str">
            <v>YEM9375131</v>
          </cell>
          <cell r="B17427" t="str">
            <v>e-Bas 7vxl 51cm svart 2020</v>
          </cell>
        </row>
        <row r="17428">
          <cell r="A17428" t="str">
            <v>YEM9375131</v>
          </cell>
          <cell r="B17428" t="str">
            <v>e-Bas 7vxl 51cm svart 2020</v>
          </cell>
        </row>
        <row r="17429">
          <cell r="A17429" t="str">
            <v>YEM9375131</v>
          </cell>
          <cell r="B17429" t="str">
            <v>e-Bas 7vxl 51cm svart 2020</v>
          </cell>
        </row>
        <row r="17430">
          <cell r="A17430" t="str">
            <v>YQC1114301</v>
          </cell>
          <cell r="B17430" t="str">
            <v>Modig M10 29" 43 cm mossgrön</v>
          </cell>
        </row>
        <row r="17431">
          <cell r="A17431" t="str">
            <v>YQC1114301</v>
          </cell>
          <cell r="B17431" t="str">
            <v>Modig M10 29" 43 cm mossgrön</v>
          </cell>
        </row>
        <row r="17432">
          <cell r="A17432" t="str">
            <v>YQC1114301</v>
          </cell>
          <cell r="B17432" t="str">
            <v>Modig M10 29" 43 cm mossgrön</v>
          </cell>
        </row>
        <row r="17433">
          <cell r="A17433" t="str">
            <v>YQC1114801</v>
          </cell>
          <cell r="B17433" t="str">
            <v>Modig M10 29" 48 cm mossgrön</v>
          </cell>
        </row>
        <row r="17434">
          <cell r="A17434" t="str">
            <v>YQC1114801</v>
          </cell>
          <cell r="B17434" t="str">
            <v>Modig M10 29" 48 cm mossgrön</v>
          </cell>
        </row>
        <row r="17435">
          <cell r="A17435" t="str">
            <v>YQC1114801</v>
          </cell>
          <cell r="B17435" t="str">
            <v>Modig M10 29" 48 cm mossgrön</v>
          </cell>
        </row>
        <row r="17436">
          <cell r="A17436" t="str">
            <v>YQC1115301</v>
          </cell>
          <cell r="B17436" t="str">
            <v>Modig M10 29" 53 cm mossgrön</v>
          </cell>
        </row>
        <row r="17437">
          <cell r="A17437" t="str">
            <v>YQC1115301</v>
          </cell>
          <cell r="B17437" t="str">
            <v>Modig M10 29" 53 cm mossgrön</v>
          </cell>
        </row>
        <row r="17438">
          <cell r="A17438" t="str">
            <v>YQC1115301</v>
          </cell>
          <cell r="B17438" t="str">
            <v>Modig M10 29" 53 cm mossgrön</v>
          </cell>
        </row>
        <row r="17439">
          <cell r="A17439" t="str">
            <v>YQC1123801</v>
          </cell>
          <cell r="B17439" t="str">
            <v>Modig M10 27,5" 38 cm mossgrön</v>
          </cell>
        </row>
        <row r="17440">
          <cell r="A17440" t="str">
            <v>YQC1123801</v>
          </cell>
          <cell r="B17440" t="str">
            <v>Modig M10 27,5" 38 cm mossgrön</v>
          </cell>
        </row>
        <row r="17441">
          <cell r="A17441" t="str">
            <v>YQC1123801</v>
          </cell>
          <cell r="B17441" t="str">
            <v>Modig M10 27,5" 38 cm mossgrön</v>
          </cell>
        </row>
        <row r="17442">
          <cell r="A17442" t="str">
            <v>YQC1124301</v>
          </cell>
          <cell r="B17442" t="str">
            <v>Modig M10 27,5" 43 cm mossgrön</v>
          </cell>
        </row>
        <row r="17443">
          <cell r="A17443" t="str">
            <v>YQC1124301</v>
          </cell>
          <cell r="B17443" t="str">
            <v>Modig M10 27,5" 43 cm mossgrön</v>
          </cell>
        </row>
        <row r="17444">
          <cell r="A17444" t="str">
            <v>YQC1124301</v>
          </cell>
          <cell r="B17444" t="str">
            <v>Modig M10 27,5" 43 cm mossgrön</v>
          </cell>
        </row>
        <row r="17445">
          <cell r="A17445" t="str">
            <v>YPC1143301</v>
          </cell>
          <cell r="B17445" t="str">
            <v>Modig M20 27,5" 33 cm blå</v>
          </cell>
        </row>
        <row r="17446">
          <cell r="A17446" t="str">
            <v>YPC1143301</v>
          </cell>
          <cell r="B17446" t="str">
            <v>Modig M20 27,5" 33 cm blå</v>
          </cell>
        </row>
        <row r="17447">
          <cell r="A17447" t="str">
            <v>YPC1143301</v>
          </cell>
          <cell r="B17447" t="str">
            <v>Modig M20 27,5" 33 cm blå</v>
          </cell>
        </row>
        <row r="17448">
          <cell r="A17448" t="str">
            <v>YQC4602001</v>
          </cell>
          <cell r="B17448" t="str">
            <v>Rask R80 16" Mossgrön</v>
          </cell>
        </row>
        <row r="17449">
          <cell r="A17449" t="str">
            <v>YQC4602001</v>
          </cell>
          <cell r="B17449" t="str">
            <v>Rask R80 16" Mossgrön</v>
          </cell>
        </row>
        <row r="17450">
          <cell r="A17450" t="str">
            <v>YQC4602001</v>
          </cell>
          <cell r="B17450" t="str">
            <v>Rask R80 16" Mossgrön</v>
          </cell>
        </row>
        <row r="17451">
          <cell r="A17451" t="str">
            <v>YPC4813004</v>
          </cell>
          <cell r="B17451" t="str">
            <v>Vale 21vxl 24" rainbow 33 cm</v>
          </cell>
        </row>
        <row r="17452">
          <cell r="A17452" t="str">
            <v>YPC4813004</v>
          </cell>
          <cell r="B17452" t="str">
            <v>Vale 21vxl 24" rainbow 33 cm</v>
          </cell>
        </row>
        <row r="17453">
          <cell r="A17453" t="str">
            <v>YPC4813004</v>
          </cell>
          <cell r="B17453" t="str">
            <v>Vale 21vxl 24" rainbow 33 cm</v>
          </cell>
        </row>
        <row r="17454">
          <cell r="A17454" t="str">
            <v>YPS4133302</v>
          </cell>
          <cell r="B17454" t="str">
            <v>Smilla 20" 33 cm sp korall</v>
          </cell>
        </row>
        <row r="17455">
          <cell r="A17455" t="str">
            <v>YPS4133302</v>
          </cell>
          <cell r="B17455" t="str">
            <v>Smilla 20" 33 cm sp korall</v>
          </cell>
        </row>
        <row r="17456">
          <cell r="A17456" t="str">
            <v>YPC6024602</v>
          </cell>
          <cell r="B17456" t="str">
            <v>Giga G30 22vxl 46 cm blå</v>
          </cell>
        </row>
        <row r="17457">
          <cell r="A17457" t="str">
            <v>YPC6024602</v>
          </cell>
          <cell r="B17457" t="str">
            <v>Giga G30 22vxl 46 cm blå</v>
          </cell>
        </row>
        <row r="17458">
          <cell r="A17458" t="str">
            <v>YPC6024602</v>
          </cell>
          <cell r="B17458" t="str">
            <v>Giga G30 22vxl 46 cm blå</v>
          </cell>
        </row>
        <row r="17459">
          <cell r="A17459" t="str">
            <v>YOC6624501</v>
          </cell>
          <cell r="B17459" t="str">
            <v>Giga 22vxl orange 45 cm</v>
          </cell>
        </row>
        <row r="17460">
          <cell r="A17460" t="str">
            <v>YOC6624501</v>
          </cell>
          <cell r="B17460" t="str">
            <v>Giga 22vxl orange 45 cm</v>
          </cell>
        </row>
        <row r="17461">
          <cell r="A17461" t="str">
            <v>YOC6624501</v>
          </cell>
          <cell r="B17461" t="str">
            <v>Giga 22vxl orange 45 cm</v>
          </cell>
        </row>
        <row r="17462">
          <cell r="A17462" t="str">
            <v>YOC6624801</v>
          </cell>
          <cell r="B17462" t="str">
            <v>Giga 22vxl orange 48 cm</v>
          </cell>
        </row>
        <row r="17463">
          <cell r="A17463" t="str">
            <v>YOC6624801</v>
          </cell>
          <cell r="B17463" t="str">
            <v>Giga 22vxl orange 48 cm</v>
          </cell>
        </row>
        <row r="17464">
          <cell r="A17464" t="str">
            <v>YOC6624801</v>
          </cell>
          <cell r="B17464" t="str">
            <v>Giga 22vxl orange 48 cm</v>
          </cell>
        </row>
        <row r="17465">
          <cell r="A17465" t="str">
            <v>YOC6824601</v>
          </cell>
          <cell r="B17465" t="str">
            <v>Deca 22vxl svart 46 cm</v>
          </cell>
        </row>
        <row r="17466">
          <cell r="A17466" t="str">
            <v>YOC6824601</v>
          </cell>
          <cell r="B17466" t="str">
            <v>Deca 22vxl svart 46 cm</v>
          </cell>
        </row>
        <row r="17467">
          <cell r="A17467" t="str">
            <v>YOC6824601</v>
          </cell>
          <cell r="B17467" t="str">
            <v>Deca 22vxl svart 46 cm</v>
          </cell>
        </row>
        <row r="17468">
          <cell r="A17468" t="str">
            <v>YPC6625101</v>
          </cell>
          <cell r="B17468" t="str">
            <v>Exa E20 22vxl 51 cm röd</v>
          </cell>
        </row>
        <row r="17469">
          <cell r="A17469" t="str">
            <v>YPC6625101</v>
          </cell>
          <cell r="B17469" t="str">
            <v>Exa E20 22vxl 51 cm röd</v>
          </cell>
        </row>
        <row r="17470">
          <cell r="A17470" t="str">
            <v>YPC6625101</v>
          </cell>
          <cell r="B17470" t="str">
            <v>Exa E20 22vxl 51 cm röd</v>
          </cell>
        </row>
        <row r="17471">
          <cell r="A17471" t="str">
            <v>YEC7805933</v>
          </cell>
          <cell r="B17471" t="str">
            <v>Elder 10vxl 59cm grön</v>
          </cell>
        </row>
        <row r="17472">
          <cell r="A17472" t="str">
            <v>YEC7805933</v>
          </cell>
          <cell r="B17472" t="str">
            <v>Elder 10vxl 59cm grön</v>
          </cell>
        </row>
        <row r="17473">
          <cell r="A17473" t="str">
            <v>YEC7805933</v>
          </cell>
          <cell r="B17473" t="str">
            <v>Elder 10vxl 59cm grön</v>
          </cell>
        </row>
        <row r="17474">
          <cell r="A17474" t="str">
            <v>YQM2635101</v>
          </cell>
          <cell r="B17474" t="str">
            <v>August 3vxl svart 51 cm</v>
          </cell>
        </row>
        <row r="17475">
          <cell r="A17475" t="str">
            <v>YQM2635101</v>
          </cell>
          <cell r="B17475" t="str">
            <v>August 3vxl svart 51 cm</v>
          </cell>
        </row>
        <row r="17476">
          <cell r="A17476" t="str">
            <v>YNM8935131</v>
          </cell>
          <cell r="B17476" t="str">
            <v>Dam 3vxl H-viken/Åhus svart ma</v>
          </cell>
        </row>
        <row r="17477">
          <cell r="A17477" t="str">
            <v>YNM8935131</v>
          </cell>
          <cell r="B17477" t="str">
            <v>Dam 3vxl H-viken/Åhus svart ma</v>
          </cell>
        </row>
        <row r="17478">
          <cell r="A17478" t="str">
            <v>YNM8935131</v>
          </cell>
          <cell r="B17478" t="str">
            <v>Dam 3vxl H-viken/Åhus svart ma</v>
          </cell>
        </row>
        <row r="17479">
          <cell r="A17479" t="str">
            <v>YOM2334707</v>
          </cell>
          <cell r="B17479" t="str">
            <v>Karin 3vxl 47 cm lila korg</v>
          </cell>
        </row>
        <row r="17480">
          <cell r="A17480" t="str">
            <v>YOM2334707</v>
          </cell>
          <cell r="B17480" t="str">
            <v>Karin 3vxl 47 cm lila korg</v>
          </cell>
        </row>
        <row r="17481">
          <cell r="A17481" t="str">
            <v>YOM2334707</v>
          </cell>
          <cell r="B17481" t="str">
            <v>Karin 3vxl 47 cm lila korg</v>
          </cell>
        </row>
        <row r="17482">
          <cell r="A17482" t="str">
            <v>YOM2335107</v>
          </cell>
          <cell r="B17482" t="str">
            <v>Karin 3vxl 51 cm lila korg</v>
          </cell>
        </row>
        <row r="17483">
          <cell r="A17483" t="str">
            <v>YOM2335107</v>
          </cell>
          <cell r="B17483" t="str">
            <v>Karin 3vxl 51 cm lila korg</v>
          </cell>
        </row>
        <row r="17484">
          <cell r="A17484" t="str">
            <v>YOM2335107</v>
          </cell>
          <cell r="B17484" t="str">
            <v>Karin 3vxl 51 cm lila korg</v>
          </cell>
        </row>
        <row r="17485">
          <cell r="A17485" t="str">
            <v>11</v>
          </cell>
          <cell r="B17485" t="str">
            <v>FRAKT</v>
          </cell>
        </row>
        <row r="17486">
          <cell r="A17486" t="str">
            <v>11</v>
          </cell>
          <cell r="B17486" t="str">
            <v>FRAKT</v>
          </cell>
        </row>
        <row r="17487">
          <cell r="A17487" t="str">
            <v>11</v>
          </cell>
          <cell r="B17487" t="str">
            <v>FRAKT</v>
          </cell>
        </row>
        <row r="17488">
          <cell r="A17488" t="str">
            <v>YNM2475511</v>
          </cell>
          <cell r="B17488" t="str">
            <v>Magnus 7-sp svart</v>
          </cell>
        </row>
        <row r="17489">
          <cell r="A17489" t="str">
            <v>YEM2175132</v>
          </cell>
          <cell r="B17489" t="str">
            <v>e-Karin 7vxl 51cm brun 2020</v>
          </cell>
        </row>
        <row r="17490">
          <cell r="A17490" t="str">
            <v>YEM2175132</v>
          </cell>
          <cell r="B17490" t="str">
            <v>e-Karin 7vxl 51cm brun 2020</v>
          </cell>
        </row>
        <row r="17491">
          <cell r="A17491" t="str">
            <v>YEM2175132</v>
          </cell>
          <cell r="B17491" t="str">
            <v>e-Karin 7vxl 51cm brun 2020</v>
          </cell>
        </row>
        <row r="17492">
          <cell r="A17492" t="str">
            <v>YOM2275601</v>
          </cell>
          <cell r="B17492" t="str">
            <v>Karl 7vxl blå matt 56 cm</v>
          </cell>
        </row>
        <row r="17493">
          <cell r="A17493" t="str">
            <v>YOM2275601</v>
          </cell>
          <cell r="B17493" t="str">
            <v>Karl 7vxl blå matt 56 cm</v>
          </cell>
        </row>
        <row r="17494">
          <cell r="A17494" t="str">
            <v>YOM2275601</v>
          </cell>
          <cell r="B17494" t="str">
            <v>Karl 7vxl blå matt 56 cm</v>
          </cell>
        </row>
        <row r="17495">
          <cell r="A17495" t="str">
            <v>YOM2334701</v>
          </cell>
          <cell r="B17495" t="str">
            <v>Karin 3vxl svart 47 cm</v>
          </cell>
        </row>
        <row r="17496">
          <cell r="A17496" t="str">
            <v>YOM2334701</v>
          </cell>
          <cell r="B17496" t="str">
            <v>Karin 3vxl svart 47 cm</v>
          </cell>
        </row>
        <row r="17497">
          <cell r="A17497" t="str">
            <v>YOM2334701</v>
          </cell>
          <cell r="B17497" t="str">
            <v>Karin 3vxl svart 47 cm</v>
          </cell>
        </row>
        <row r="17498">
          <cell r="A17498" t="str">
            <v>YOM2334702</v>
          </cell>
          <cell r="B17498" t="str">
            <v>Karin 3vxl vit 47 cm</v>
          </cell>
        </row>
        <row r="17499">
          <cell r="A17499" t="str">
            <v>YOM2334702</v>
          </cell>
          <cell r="B17499" t="str">
            <v>Karin 3vxl vit 47 cm</v>
          </cell>
        </row>
        <row r="17500">
          <cell r="A17500" t="str">
            <v>YOM2334702</v>
          </cell>
          <cell r="B17500" t="str">
            <v>Karin 3vxl vit 47 cm</v>
          </cell>
        </row>
        <row r="17501">
          <cell r="A17501" t="str">
            <v>YOM2335101</v>
          </cell>
          <cell r="B17501" t="str">
            <v>Karin 3vxl svart 51 cm korg</v>
          </cell>
        </row>
        <row r="17502">
          <cell r="A17502" t="str">
            <v>YOM2335101</v>
          </cell>
          <cell r="B17502" t="str">
            <v>Karin 3vxl svart 51 cm korg</v>
          </cell>
        </row>
        <row r="17503">
          <cell r="A17503" t="str">
            <v>YOM2335101</v>
          </cell>
          <cell r="B17503" t="str">
            <v>Karin 3vxl svart 51 cm korg</v>
          </cell>
        </row>
        <row r="17504">
          <cell r="A17504" t="str">
            <v>YOM2335102</v>
          </cell>
          <cell r="B17504" t="str">
            <v>Karin 3vxl vit 51 cm korg</v>
          </cell>
        </row>
        <row r="17505">
          <cell r="A17505" t="str">
            <v>YOM2335102</v>
          </cell>
          <cell r="B17505" t="str">
            <v>Karin 3vxl vit 51 cm korg</v>
          </cell>
        </row>
        <row r="17506">
          <cell r="A17506" t="str">
            <v>YOM2335102</v>
          </cell>
          <cell r="B17506" t="str">
            <v>Karin 3vxl vit 51 cm korg</v>
          </cell>
        </row>
        <row r="17507">
          <cell r="A17507" t="str">
            <v>YOM2335501</v>
          </cell>
          <cell r="B17507" t="str">
            <v>Karin 3vxl svart 55 cm</v>
          </cell>
        </row>
        <row r="17508">
          <cell r="A17508" t="str">
            <v>YOM2335501</v>
          </cell>
          <cell r="B17508" t="str">
            <v>Karin 3vxl svart 55 cm</v>
          </cell>
        </row>
        <row r="17509">
          <cell r="A17509" t="str">
            <v>YOM2335501</v>
          </cell>
          <cell r="B17509" t="str">
            <v>Karin 3vxl svart 55 cm</v>
          </cell>
        </row>
        <row r="17510">
          <cell r="A17510" t="str">
            <v>YOM2305101</v>
          </cell>
          <cell r="B17510" t="str">
            <v>Karin 0vxl svart 51 cm</v>
          </cell>
        </row>
        <row r="17511">
          <cell r="A17511" t="str">
            <v>YOM2305101</v>
          </cell>
          <cell r="B17511" t="str">
            <v>Karin 0vxl svart 51 cm</v>
          </cell>
        </row>
        <row r="17512">
          <cell r="A17512" t="str">
            <v>YOM2305101</v>
          </cell>
          <cell r="B17512" t="str">
            <v>Karin 0vxl svart 51 cm</v>
          </cell>
        </row>
        <row r="17513">
          <cell r="A17513" t="str">
            <v>YOM2134301</v>
          </cell>
          <cell r="B17513" t="str">
            <v>Karin 26 3vxl svart 43 cm korg</v>
          </cell>
        </row>
        <row r="17514">
          <cell r="A17514" t="str">
            <v>YOM2134301</v>
          </cell>
          <cell r="B17514" t="str">
            <v>Karin 26 3vxl svart 43 cm korg</v>
          </cell>
        </row>
        <row r="17515">
          <cell r="A17515" t="str">
            <v>YOM2134301</v>
          </cell>
          <cell r="B17515" t="str">
            <v>Karin 26 3vxl svart 43 cm korg</v>
          </cell>
        </row>
        <row r="17516">
          <cell r="A17516" t="str">
            <v>YOM2375101</v>
          </cell>
          <cell r="B17516" t="str">
            <v>Karin 7vxl svart 51 cm korg</v>
          </cell>
        </row>
        <row r="17517">
          <cell r="A17517" t="str">
            <v>YOM2375101</v>
          </cell>
          <cell r="B17517" t="str">
            <v>Karin 7vxl svart 51 cm korg</v>
          </cell>
        </row>
        <row r="17518">
          <cell r="A17518" t="str">
            <v>YOM2375101</v>
          </cell>
          <cell r="B17518" t="str">
            <v>Karin 7vxl svart 51 cm korg</v>
          </cell>
        </row>
        <row r="17519">
          <cell r="A17519" t="str">
            <v>YOM2375102</v>
          </cell>
          <cell r="B17519" t="str">
            <v>Karin 7vxl 51cm vit korg</v>
          </cell>
        </row>
        <row r="17520">
          <cell r="A17520" t="str">
            <v>YOM2375102</v>
          </cell>
          <cell r="B17520" t="str">
            <v>Karin 7vxl 51cm vit korg</v>
          </cell>
        </row>
        <row r="17521">
          <cell r="A17521" t="str">
            <v>YOM2375102</v>
          </cell>
          <cell r="B17521" t="str">
            <v>Karin 7vxl 51cm vit korg</v>
          </cell>
        </row>
        <row r="17522">
          <cell r="A17522" t="str">
            <v>YOM3775101</v>
          </cell>
          <cell r="B17522" t="str">
            <v>Nytan 7vxl 51cm svart matt</v>
          </cell>
        </row>
        <row r="17523">
          <cell r="A17523" t="str">
            <v>YOM3775101</v>
          </cell>
          <cell r="B17523" t="str">
            <v>Nytan 7vxl 51cm svart matt</v>
          </cell>
        </row>
        <row r="17524">
          <cell r="A17524" t="str">
            <v>YOM3775101</v>
          </cell>
          <cell r="B17524" t="str">
            <v>Nytan 7vxl 51cm svart matt</v>
          </cell>
        </row>
        <row r="17525">
          <cell r="A17525" t="str">
            <v>YOM3775501</v>
          </cell>
          <cell r="B17525" t="str">
            <v>Nytan 7vxl 55cm svart matt</v>
          </cell>
        </row>
        <row r="17526">
          <cell r="A17526" t="str">
            <v>YOM3775501</v>
          </cell>
          <cell r="B17526" t="str">
            <v>Nytan 7vxl 55cm svart matt</v>
          </cell>
        </row>
        <row r="17527">
          <cell r="A17527" t="str">
            <v>YOM3775501</v>
          </cell>
          <cell r="B17527" t="str">
            <v>Nytan 7vxl 55cm svart matt</v>
          </cell>
        </row>
        <row r="17528">
          <cell r="A17528" t="str">
            <v>YNM8935135</v>
          </cell>
          <cell r="B17528" t="str">
            <v>Dam 3vxl H-viken/Åhus vit korg</v>
          </cell>
        </row>
        <row r="17529">
          <cell r="A17529" t="str">
            <v>YNM8935135</v>
          </cell>
          <cell r="B17529" t="str">
            <v>Dam 3vxl H-viken/Åhus vit korg</v>
          </cell>
        </row>
        <row r="17530">
          <cell r="A17530" t="str">
            <v>YNM8935135</v>
          </cell>
          <cell r="B17530" t="str">
            <v>Dam 3vxl H-viken/Åhus vit korg</v>
          </cell>
        </row>
        <row r="17531">
          <cell r="A17531" t="str">
            <v>YPM8335111</v>
          </cell>
          <cell r="B17531" t="str">
            <v>Monika 3-vxl svart</v>
          </cell>
        </row>
        <row r="17532">
          <cell r="A17532" t="str">
            <v>YPM8335112</v>
          </cell>
          <cell r="B17532" t="str">
            <v>Monika 3-vxl secret safari</v>
          </cell>
        </row>
        <row r="17533">
          <cell r="A17533" t="str">
            <v>YPM8335113</v>
          </cell>
          <cell r="B17533" t="str">
            <v>Monika 3-vxl röd</v>
          </cell>
        </row>
        <row r="17534">
          <cell r="A17534" t="str">
            <v>YPM8375111</v>
          </cell>
          <cell r="B17534" t="str">
            <v>Monika 7vxl 51 cm vit korg</v>
          </cell>
        </row>
        <row r="17535">
          <cell r="A17535" t="str">
            <v>YPM8375112</v>
          </cell>
          <cell r="B17535" t="str">
            <v>Monika 7-vxl 51 cm svart</v>
          </cell>
        </row>
        <row r="17536">
          <cell r="A17536" t="str">
            <v>YPC7475101</v>
          </cell>
          <cell r="B17536" t="str">
            <v>Tarfek 7vxl 51cm svart</v>
          </cell>
        </row>
        <row r="17537">
          <cell r="A17537" t="str">
            <v>YPC7475101</v>
          </cell>
          <cell r="B17537" t="str">
            <v>Tarfek 7vxl 51cm svart</v>
          </cell>
        </row>
        <row r="17538">
          <cell r="A17538" t="str">
            <v>YPC7475101</v>
          </cell>
          <cell r="B17538" t="str">
            <v>Tarfek 7vxl 51cm svart</v>
          </cell>
        </row>
        <row r="17539">
          <cell r="A17539" t="str">
            <v>YPC7475501</v>
          </cell>
          <cell r="B17539" t="str">
            <v>Tarfek 7vxl 55cm svart</v>
          </cell>
        </row>
        <row r="17540">
          <cell r="A17540" t="str">
            <v>YPC7475501</v>
          </cell>
          <cell r="B17540" t="str">
            <v>Tarfek 7vxl 55cm svart</v>
          </cell>
        </row>
        <row r="17541">
          <cell r="A17541" t="str">
            <v>YPC7475501</v>
          </cell>
          <cell r="B17541" t="str">
            <v>Tarfek 7vxl 55cm svart</v>
          </cell>
        </row>
        <row r="17542">
          <cell r="A17542" t="str">
            <v>YPC7475901</v>
          </cell>
          <cell r="B17542" t="str">
            <v>Tarfek 7vxl 59cm svart</v>
          </cell>
        </row>
        <row r="17543">
          <cell r="A17543" t="str">
            <v>YPC7475901</v>
          </cell>
          <cell r="B17543" t="str">
            <v>Tarfek 7vxl 59cm svart</v>
          </cell>
        </row>
        <row r="17544">
          <cell r="A17544" t="str">
            <v>YPC7475901</v>
          </cell>
          <cell r="B17544" t="str">
            <v>Tarfek 7vxl 59cm svart</v>
          </cell>
        </row>
        <row r="17545">
          <cell r="A17545" t="str">
            <v>YPC1473801</v>
          </cell>
          <cell r="B17545" t="str">
            <v>Ire 26" 38 cm mossgrön matt</v>
          </cell>
        </row>
        <row r="17546">
          <cell r="A17546" t="str">
            <v>YPC1473801</v>
          </cell>
          <cell r="B17546" t="str">
            <v>Ire 26" 38 cm mossgrön matt</v>
          </cell>
        </row>
        <row r="17547">
          <cell r="A17547" t="str">
            <v>YPC1473801</v>
          </cell>
          <cell r="B17547" t="str">
            <v>Ire 26" 38 cm mossgrön matt</v>
          </cell>
        </row>
        <row r="17548">
          <cell r="A17548" t="str">
            <v>YPC1474301</v>
          </cell>
          <cell r="B17548" t="str">
            <v>Ire 26" 43 cm mossgrön</v>
          </cell>
        </row>
        <row r="17549">
          <cell r="A17549" t="str">
            <v>YPC1474301</v>
          </cell>
          <cell r="B17549" t="str">
            <v>Ire 26" 43 cm mossgrön</v>
          </cell>
        </row>
        <row r="17550">
          <cell r="A17550" t="str">
            <v>YPC1474301</v>
          </cell>
          <cell r="B17550" t="str">
            <v>Ire 26" 43 cm mossgrön</v>
          </cell>
        </row>
        <row r="17551">
          <cell r="A17551" t="str">
            <v>YOM9035501</v>
          </cell>
          <cell r="B17551" t="str">
            <v>Sigvard 3vxl 55 cm svart</v>
          </cell>
        </row>
        <row r="17552">
          <cell r="A17552" t="str">
            <v>YOM9035501</v>
          </cell>
          <cell r="B17552" t="str">
            <v>Sigvard 3vxl 55 cm svart</v>
          </cell>
        </row>
        <row r="17553">
          <cell r="A17553" t="str">
            <v>YOM9035501</v>
          </cell>
          <cell r="B17553" t="str">
            <v>Sigvard 3vxl 55 cm svart</v>
          </cell>
        </row>
        <row r="17554">
          <cell r="A17554" t="str">
            <v>YOM9335101</v>
          </cell>
          <cell r="B17554" t="str">
            <v>Emma 3vxl 51 cm svart korg</v>
          </cell>
        </row>
        <row r="17555">
          <cell r="A17555" t="str">
            <v>YOM9335101</v>
          </cell>
          <cell r="B17555" t="str">
            <v>Emma 3vxl 51 cm svart korg</v>
          </cell>
        </row>
        <row r="17556">
          <cell r="A17556" t="str">
            <v>YOM9335101</v>
          </cell>
          <cell r="B17556" t="str">
            <v>Emma 3vxl 51 cm svart korg</v>
          </cell>
        </row>
        <row r="17557">
          <cell r="A17557" t="str">
            <v>YPC4032701</v>
          </cell>
          <cell r="B17557" t="str">
            <v>Narre 3vxl 20" 27cm svart</v>
          </cell>
        </row>
        <row r="17558">
          <cell r="A17558" t="str">
            <v>YPC4032701</v>
          </cell>
          <cell r="B17558" t="str">
            <v>Narre 3vxl 20" 27cm svart</v>
          </cell>
        </row>
        <row r="17559">
          <cell r="A17559" t="str">
            <v>YPC4032701</v>
          </cell>
          <cell r="B17559" t="str">
            <v>Narre 3vxl 20" 27cm svart</v>
          </cell>
        </row>
        <row r="17560">
          <cell r="A17560" t="str">
            <v>YPC4473001</v>
          </cell>
          <cell r="B17560" t="str">
            <v>Jare 7vxl 24" svart 33 cm</v>
          </cell>
        </row>
        <row r="17561">
          <cell r="A17561" t="str">
            <v>YPC4473001</v>
          </cell>
          <cell r="B17561" t="str">
            <v>Jare 7vxl 24" svart 33 cm</v>
          </cell>
        </row>
        <row r="17562">
          <cell r="A17562" t="str">
            <v>YPC4473001</v>
          </cell>
          <cell r="B17562" t="str">
            <v>Jare 7vxl 24" svart 33 cm</v>
          </cell>
        </row>
        <row r="17563">
          <cell r="A17563" t="str">
            <v>YNM8535132</v>
          </cell>
          <cell r="B17563" t="str">
            <v>Dam 3vxl Fridhems svart korg</v>
          </cell>
        </row>
        <row r="17564">
          <cell r="A17564" t="str">
            <v>YNM8535132</v>
          </cell>
          <cell r="B17564" t="str">
            <v>Dam 3vxl Fridhems svart korg</v>
          </cell>
        </row>
        <row r="17565">
          <cell r="A17565" t="str">
            <v>YNM8535132</v>
          </cell>
          <cell r="B17565" t="str">
            <v>Dam 3vxl Fridhems svart korg</v>
          </cell>
        </row>
        <row r="17566">
          <cell r="A17566" t="str">
            <v>YEC7405132</v>
          </cell>
          <cell r="B17566" t="str">
            <v>Elton 10vxl 51cm svart</v>
          </cell>
        </row>
        <row r="17567">
          <cell r="A17567" t="str">
            <v>YEC7405132</v>
          </cell>
          <cell r="B17567" t="str">
            <v>Elton 10vxl 51cm svart</v>
          </cell>
        </row>
        <row r="17568">
          <cell r="A17568" t="str">
            <v>YEC7405132</v>
          </cell>
          <cell r="B17568" t="str">
            <v>Elton 10vxl 51cm svart</v>
          </cell>
        </row>
        <row r="17569">
          <cell r="A17569" t="str">
            <v>YEC7504732</v>
          </cell>
          <cell r="B17569" t="str">
            <v>Eloise 10vxl 47cm svart</v>
          </cell>
        </row>
        <row r="17570">
          <cell r="A17570" t="str">
            <v>YEC7504732</v>
          </cell>
          <cell r="B17570" t="str">
            <v>Eloise 10vxl 47cm svart</v>
          </cell>
        </row>
        <row r="17571">
          <cell r="A17571" t="str">
            <v>YEC7504732</v>
          </cell>
          <cell r="B17571" t="str">
            <v>Eloise 10vxl 47cm svart</v>
          </cell>
        </row>
        <row r="17572">
          <cell r="A17572" t="str">
            <v>YEC7505132</v>
          </cell>
          <cell r="B17572" t="str">
            <v>Eloise 10vxl 51cm svart</v>
          </cell>
        </row>
        <row r="17573">
          <cell r="A17573" t="str">
            <v>YEC7505132</v>
          </cell>
          <cell r="B17573" t="str">
            <v>Eloise 10vxl 51cm svart</v>
          </cell>
        </row>
        <row r="17574">
          <cell r="A17574" t="str">
            <v>YEC7505132</v>
          </cell>
          <cell r="B17574" t="str">
            <v>Eloise 10vxl 51cm svart</v>
          </cell>
        </row>
        <row r="17575">
          <cell r="A17575" t="str">
            <v>YEC7695131</v>
          </cell>
          <cell r="B17575" t="str">
            <v>Elis 9vxl 51cm silver</v>
          </cell>
        </row>
        <row r="17576">
          <cell r="A17576" t="str">
            <v>YEC7695131</v>
          </cell>
          <cell r="B17576" t="str">
            <v>Elis 9vxl 51cm silver</v>
          </cell>
        </row>
        <row r="17577">
          <cell r="A17577" t="str">
            <v>YEC7695131</v>
          </cell>
          <cell r="B17577" t="str">
            <v>Elis 9vxl 51cm silver</v>
          </cell>
        </row>
        <row r="17578">
          <cell r="A17578" t="str">
            <v>YEC9A75131</v>
          </cell>
          <cell r="B17578" t="str">
            <v>ELLIE 7vxl 51cm  ljusgrön matt</v>
          </cell>
        </row>
        <row r="17579">
          <cell r="A17579" t="str">
            <v>YEC9A75131</v>
          </cell>
          <cell r="B17579" t="str">
            <v>ELLIE 7vxl 51cm  ljusgrön matt</v>
          </cell>
        </row>
        <row r="17580">
          <cell r="A17580" t="str">
            <v>YEC9A75131</v>
          </cell>
          <cell r="B17580" t="str">
            <v>ELLIE 7vxl 51cm  ljusgrön matt</v>
          </cell>
        </row>
        <row r="17581">
          <cell r="A17581" t="str">
            <v>YEC9374760</v>
          </cell>
          <cell r="B17581" t="str">
            <v>Elina 7vxl 47cm svart korg</v>
          </cell>
        </row>
        <row r="17582">
          <cell r="A17582" t="str">
            <v>YEC9374760</v>
          </cell>
          <cell r="B17582" t="str">
            <v>Elina 7vxl 47cm svart korg</v>
          </cell>
        </row>
        <row r="17583">
          <cell r="A17583" t="str">
            <v>YEC9375160</v>
          </cell>
          <cell r="B17583" t="str">
            <v>Elina 7vxl 51cm svart korg</v>
          </cell>
        </row>
        <row r="17584">
          <cell r="A17584" t="str">
            <v>YEC9375160</v>
          </cell>
          <cell r="B17584" t="str">
            <v>Elina 7vxl 51cm svart korg</v>
          </cell>
        </row>
        <row r="17585">
          <cell r="A17585" t="str">
            <v>YEC9375161</v>
          </cell>
          <cell r="B17585" t="str">
            <v>Elina 7vxl 51cm petrol korg</v>
          </cell>
        </row>
        <row r="17586">
          <cell r="A17586" t="str">
            <v>YEC9375161</v>
          </cell>
          <cell r="B17586" t="str">
            <v>Elina 7vxl 51cm petrol korg</v>
          </cell>
        </row>
        <row r="17587">
          <cell r="A17587" t="str">
            <v>YEC9375162</v>
          </cell>
          <cell r="B17587" t="str">
            <v>Elina 7vxl 51cm röd korg</v>
          </cell>
        </row>
        <row r="17588">
          <cell r="A17588" t="str">
            <v>YEC9375162</v>
          </cell>
          <cell r="B17588" t="str">
            <v>Elina 7vxl 51cm röd korg</v>
          </cell>
        </row>
        <row r="17589">
          <cell r="A17589" t="str">
            <v>YEC9375163</v>
          </cell>
          <cell r="B17589" t="str">
            <v>Elina 7vxl 51cm silver pearl</v>
          </cell>
        </row>
        <row r="17590">
          <cell r="A17590" t="str">
            <v>YEC9375163</v>
          </cell>
          <cell r="B17590" t="str">
            <v>Elina 7vxl 51cm silver pearl</v>
          </cell>
        </row>
        <row r="17591">
          <cell r="A17591" t="str">
            <v>YEC9375560</v>
          </cell>
          <cell r="B17591" t="str">
            <v>Elina 7vxl 55cm svart korg</v>
          </cell>
        </row>
        <row r="17592">
          <cell r="A17592" t="str">
            <v>YEC9375560</v>
          </cell>
          <cell r="B17592" t="str">
            <v>Elina 7vxl 55cm svart korg</v>
          </cell>
        </row>
        <row r="17593">
          <cell r="A17593" t="str">
            <v>YEC9875337</v>
          </cell>
          <cell r="B17593" t="str">
            <v>Elwin 7vxl 53 cm svart matt</v>
          </cell>
        </row>
        <row r="17594">
          <cell r="A17594" t="str">
            <v>YEC9875337</v>
          </cell>
          <cell r="B17594" t="str">
            <v>Elwin 7vxl 53 cm svart matt</v>
          </cell>
        </row>
        <row r="17595">
          <cell r="A17595" t="str">
            <v>YEC9875837</v>
          </cell>
          <cell r="B17595" t="str">
            <v>Elwin 7vxl 58 cm svart matt</v>
          </cell>
        </row>
        <row r="17596">
          <cell r="A17596" t="str">
            <v>YEC9875837</v>
          </cell>
          <cell r="B17596" t="str">
            <v>Elwin 7vxl 58 cm svart matt</v>
          </cell>
        </row>
        <row r="17597">
          <cell r="A17597" t="str">
            <v>YQC3784701</v>
          </cell>
          <cell r="B17597" t="str">
            <v>Åkulla 8vxl 47cm svart matt</v>
          </cell>
        </row>
        <row r="17598">
          <cell r="A17598" t="str">
            <v>YQC3784701</v>
          </cell>
          <cell r="B17598" t="str">
            <v>Åkulla 8vxl 47cm svart matt</v>
          </cell>
        </row>
        <row r="17599">
          <cell r="A17599" t="str">
            <v>YQC3785101</v>
          </cell>
          <cell r="B17599" t="str">
            <v>Åkulla 8vxl 51cm svart matt</v>
          </cell>
        </row>
        <row r="17600">
          <cell r="A17600" t="str">
            <v>YQC3785101</v>
          </cell>
          <cell r="B17600" t="str">
            <v>Åkulla 8vxl 51cm svart matt</v>
          </cell>
        </row>
        <row r="17601">
          <cell r="A17601" t="str">
            <v>YQC3785102</v>
          </cell>
          <cell r="B17601" t="str">
            <v>Åkulla 8vxl 51cm blå</v>
          </cell>
        </row>
        <row r="17602">
          <cell r="A17602" t="str">
            <v>YQC3785102</v>
          </cell>
          <cell r="B17602" t="str">
            <v>Åkulla 8vxl 51cm blå</v>
          </cell>
        </row>
        <row r="17603">
          <cell r="A17603" t="str">
            <v>YQC3785501</v>
          </cell>
          <cell r="B17603" t="str">
            <v>Åkulla 8vxl 55 cm svart matt</v>
          </cell>
        </row>
        <row r="17604">
          <cell r="A17604" t="str">
            <v>YQC3785501</v>
          </cell>
          <cell r="B17604" t="str">
            <v>Åkulla 8vxl 55 cm svart matt</v>
          </cell>
        </row>
        <row r="17605">
          <cell r="A17605" t="str">
            <v>YQC3785502</v>
          </cell>
          <cell r="B17605" t="str">
            <v>Åkulla 8vxl 55cm blå</v>
          </cell>
        </row>
        <row r="17606">
          <cell r="A17606" t="str">
            <v>YQC3785502</v>
          </cell>
          <cell r="B17606" t="str">
            <v>Åkulla 8vxl 55cm blå</v>
          </cell>
        </row>
        <row r="17607">
          <cell r="A17607" t="str">
            <v>YPS2235511</v>
          </cell>
          <cell r="B17607" t="str">
            <v>Smögen 3-sp 55 cm svart</v>
          </cell>
        </row>
        <row r="17608">
          <cell r="A17608" t="str">
            <v>YPS2235511</v>
          </cell>
          <cell r="B17608" t="str">
            <v>Smögen 3-sp 55 cm svart</v>
          </cell>
        </row>
        <row r="17609">
          <cell r="A17609" t="str">
            <v>YPS2235511</v>
          </cell>
          <cell r="B17609" t="str">
            <v>Smögen 3-sp 55 cm svart</v>
          </cell>
        </row>
        <row r="17610">
          <cell r="A17610" t="str">
            <v>YPS2335111</v>
          </cell>
          <cell r="B17610" t="str">
            <v>Mariedal 3-sp 51 cm svart korg</v>
          </cell>
        </row>
        <row r="17611">
          <cell r="A17611" t="str">
            <v>YPS2335111</v>
          </cell>
          <cell r="B17611" t="str">
            <v>Mariedal 3-sp 51 cm svart korg</v>
          </cell>
        </row>
        <row r="17612">
          <cell r="A17612" t="str">
            <v>YPS2335111</v>
          </cell>
          <cell r="B17612" t="str">
            <v>Mariedal 3-sp 51 cm svart korg</v>
          </cell>
        </row>
        <row r="17613">
          <cell r="A17613" t="str">
            <v>YPS2335112</v>
          </cell>
          <cell r="B17613" t="str">
            <v>Mariedal 3-sp 51 cm vit korg</v>
          </cell>
        </row>
        <row r="17614">
          <cell r="A17614" t="str">
            <v>YPS2335112</v>
          </cell>
          <cell r="B17614" t="str">
            <v>Mariedal 3-sp 51 cm vit korg</v>
          </cell>
        </row>
        <row r="17615">
          <cell r="A17615" t="str">
            <v>YPS2335112</v>
          </cell>
          <cell r="B17615" t="str">
            <v>Mariedal 3-sp 51 cm vit korg</v>
          </cell>
        </row>
        <row r="17616">
          <cell r="A17616" t="str">
            <v>YPS2375111</v>
          </cell>
          <cell r="B17616" t="str">
            <v>Amanda 7-sp 51 cm svart korg</v>
          </cell>
        </row>
        <row r="17617">
          <cell r="A17617" t="str">
            <v>YPS2375111</v>
          </cell>
          <cell r="B17617" t="str">
            <v>Amanda 7-sp 51 cm svart korg</v>
          </cell>
        </row>
        <row r="17618">
          <cell r="A17618" t="str">
            <v>YPS2375111</v>
          </cell>
          <cell r="B17618" t="str">
            <v>Amanda 7-sp 51 cm svart korg</v>
          </cell>
        </row>
        <row r="17619">
          <cell r="A17619" t="str">
            <v>YPS2134311</v>
          </cell>
          <cell r="B17619" t="str">
            <v>Mariedal 3-sp 26" svart korg</v>
          </cell>
        </row>
        <row r="17620">
          <cell r="A17620" t="str">
            <v>YPS2134311</v>
          </cell>
          <cell r="B17620" t="str">
            <v>Mariedal 3-sp 26" svart korg</v>
          </cell>
        </row>
        <row r="17621">
          <cell r="A17621" t="str">
            <v>YPS2134311</v>
          </cell>
          <cell r="B17621" t="str">
            <v>Mariedal 3-sp 26" svart korg</v>
          </cell>
        </row>
        <row r="17622">
          <cell r="A17622" t="str">
            <v>YPS2535111</v>
          </cell>
          <cell r="B17622" t="str">
            <v>Petronella 3-sp 51 cm vit korg</v>
          </cell>
        </row>
        <row r="17623">
          <cell r="A17623" t="str">
            <v>YPS2535111</v>
          </cell>
          <cell r="B17623" t="str">
            <v>Petronella 3-sp 51 cm vit korg</v>
          </cell>
        </row>
        <row r="17624">
          <cell r="A17624" t="str">
            <v>YPS2535111</v>
          </cell>
          <cell r="B17624" t="str">
            <v>Petronella 3-sp 51 cm vit korg</v>
          </cell>
        </row>
        <row r="17625">
          <cell r="A17625" t="str">
            <v>YPS2575111</v>
          </cell>
          <cell r="B17625" t="str">
            <v>Isabelle 7-sp 51 cm svart korg</v>
          </cell>
        </row>
        <row r="17626">
          <cell r="A17626" t="str">
            <v>YPS2575111</v>
          </cell>
          <cell r="B17626" t="str">
            <v>Isabelle 7-sp 51 cm svart korg</v>
          </cell>
        </row>
        <row r="17627">
          <cell r="A17627" t="str">
            <v>YPS2575111</v>
          </cell>
          <cell r="B17627" t="str">
            <v>Isabelle 7-sp 51 cm svart korg</v>
          </cell>
        </row>
        <row r="17628">
          <cell r="A17628" t="str">
            <v>YPM8535111</v>
          </cell>
          <cell r="B17628" t="str">
            <v>Kristina 3v svart XL cykel</v>
          </cell>
        </row>
        <row r="17629">
          <cell r="A17629" t="str">
            <v>YPM8535111</v>
          </cell>
          <cell r="B17629" t="str">
            <v>Kristina 3v svart XL cykel</v>
          </cell>
        </row>
        <row r="17630">
          <cell r="A17630" t="str">
            <v>YPM8535111</v>
          </cell>
          <cell r="B17630" t="str">
            <v>Kristina 3v svart XL cykel</v>
          </cell>
        </row>
        <row r="17631">
          <cell r="A17631" t="str">
            <v>YPM8575111</v>
          </cell>
          <cell r="B17631" t="str">
            <v>Kristina 7v svart XL cykel</v>
          </cell>
        </row>
        <row r="17632">
          <cell r="A17632" t="str">
            <v>YPM8575111</v>
          </cell>
          <cell r="B17632" t="str">
            <v>Kristina 7v svart XL cykel</v>
          </cell>
        </row>
        <row r="17633">
          <cell r="A17633" t="str">
            <v>YPM8575111</v>
          </cell>
          <cell r="B17633" t="str">
            <v>Kristina 7v svart XL cykel</v>
          </cell>
        </row>
        <row r="17634">
          <cell r="A17634" t="str">
            <v>YQM2735101</v>
          </cell>
          <cell r="B17634" t="str">
            <v>Lotta 3vxl svart 51 cm</v>
          </cell>
        </row>
        <row r="17635">
          <cell r="A17635" t="str">
            <v>YQM2735101</v>
          </cell>
          <cell r="B17635" t="str">
            <v>Lotta 3vxl svart 51 cm</v>
          </cell>
        </row>
        <row r="17636">
          <cell r="A17636" t="str">
            <v>YPS2335115</v>
          </cell>
          <cell r="B17636" t="str">
            <v>Mariedal 3-sp 51 cm viol korg</v>
          </cell>
        </row>
        <row r="17637">
          <cell r="A17637" t="str">
            <v>YPS2335115</v>
          </cell>
          <cell r="B17637" t="str">
            <v>Mariedal 3-sp 51 cm viol korg</v>
          </cell>
        </row>
        <row r="17638">
          <cell r="A17638" t="str">
            <v>YPS2134314</v>
          </cell>
          <cell r="B17638" t="str">
            <v>Mariedal 3-sp 26" viol korg</v>
          </cell>
        </row>
        <row r="17639">
          <cell r="A17639" t="str">
            <v>YPS2134314</v>
          </cell>
          <cell r="B17639" t="str">
            <v>Mariedal 3-sp 26" viol korg</v>
          </cell>
        </row>
        <row r="17640">
          <cell r="A17640" t="str">
            <v>YPS2575114</v>
          </cell>
          <cell r="B17640" t="str">
            <v>Isabelle 7-sp 51 cm blå korg</v>
          </cell>
        </row>
        <row r="17641">
          <cell r="A17641" t="str">
            <v>YPS2575114</v>
          </cell>
          <cell r="B17641" t="str">
            <v>Isabelle 7-sp 51 cm blå korg</v>
          </cell>
        </row>
        <row r="17642">
          <cell r="A17642" t="str">
            <v>YQC3085301</v>
          </cell>
          <cell r="B17642" t="str">
            <v>Atto 8vxl 53cm svart matt</v>
          </cell>
        </row>
        <row r="17643">
          <cell r="A17643" t="str">
            <v>YQC3085301</v>
          </cell>
          <cell r="B17643" t="str">
            <v>Atto 8vxl 53cm svart matt</v>
          </cell>
        </row>
        <row r="17644">
          <cell r="A17644" t="str">
            <v>YQC3085801</v>
          </cell>
          <cell r="B17644" t="str">
            <v>Atto 8vxl 58cm svart matt</v>
          </cell>
        </row>
        <row r="17645">
          <cell r="A17645" t="str">
            <v>YQC3085801</v>
          </cell>
          <cell r="B17645" t="str">
            <v>Atto 8vxl 58cm svart matt</v>
          </cell>
        </row>
        <row r="17646">
          <cell r="A17646" t="str">
            <v>YQC3085302</v>
          </cell>
          <cell r="B17646" t="str">
            <v>Atto 8vxl 53cm roströd</v>
          </cell>
        </row>
        <row r="17647">
          <cell r="A17647" t="str">
            <v>YQC3085302</v>
          </cell>
          <cell r="B17647" t="str">
            <v>Atto 8vxl 53cm roströd</v>
          </cell>
        </row>
        <row r="17648">
          <cell r="A17648" t="str">
            <v>YQC3085802</v>
          </cell>
          <cell r="B17648" t="str">
            <v>Atto 8vxl 58cm roströd</v>
          </cell>
        </row>
        <row r="17649">
          <cell r="A17649" t="str">
            <v>YQC3085802</v>
          </cell>
          <cell r="B17649" t="str">
            <v>Atto 8vxl 58cm roströd</v>
          </cell>
        </row>
        <row r="17650">
          <cell r="A17650" t="str">
            <v>YQC3184701</v>
          </cell>
          <cell r="B17650" t="str">
            <v>Femto 8vxl 47cm svart matt</v>
          </cell>
        </row>
        <row r="17651">
          <cell r="A17651" t="str">
            <v>YQC3184701</v>
          </cell>
          <cell r="B17651" t="str">
            <v>Femto 8vxl 47cm svart matt</v>
          </cell>
        </row>
        <row r="17652">
          <cell r="A17652" t="str">
            <v>YQC3185101</v>
          </cell>
          <cell r="B17652" t="str">
            <v>Femto 8vxl 51cm svart matt</v>
          </cell>
        </row>
        <row r="17653">
          <cell r="A17653" t="str">
            <v>YQC3185101</v>
          </cell>
          <cell r="B17653" t="str">
            <v>Femto 8vxl 51cm svart matt</v>
          </cell>
        </row>
        <row r="17654">
          <cell r="A17654" t="str">
            <v>YQC3185102</v>
          </cell>
          <cell r="B17654" t="str">
            <v>Femto 8vxl 51cm blå</v>
          </cell>
        </row>
        <row r="17655">
          <cell r="A17655" t="str">
            <v>YQC3185102</v>
          </cell>
          <cell r="B17655" t="str">
            <v>Femto 8vxl 51cm blå</v>
          </cell>
        </row>
        <row r="17656">
          <cell r="A17656" t="str">
            <v>YQC3185501</v>
          </cell>
          <cell r="B17656" t="str">
            <v>Femto 8vxl 55cm svart matt</v>
          </cell>
        </row>
        <row r="17657">
          <cell r="A17657" t="str">
            <v>YQC3185501</v>
          </cell>
          <cell r="B17657" t="str">
            <v>Femto 8vxl 55cm svart matt</v>
          </cell>
        </row>
        <row r="17658">
          <cell r="A17658" t="str">
            <v>YQC3185502</v>
          </cell>
          <cell r="B17658" t="str">
            <v>Femto 8vxl 55cm blå</v>
          </cell>
        </row>
        <row r="17659">
          <cell r="A17659" t="str">
            <v>YQC3185502</v>
          </cell>
          <cell r="B17659" t="str">
            <v>Femto 8vxl 55cm blå</v>
          </cell>
        </row>
        <row r="17660">
          <cell r="A17660" t="str">
            <v>YQC3685302</v>
          </cell>
          <cell r="B17660" t="str">
            <v>Starren 8vxl 53cm roströd</v>
          </cell>
        </row>
        <row r="17661">
          <cell r="A17661" t="str">
            <v>YQC3685302</v>
          </cell>
          <cell r="B17661" t="str">
            <v>Starren 8vxl 53cm roströd</v>
          </cell>
        </row>
        <row r="17662">
          <cell r="A17662" t="str">
            <v>YQC3685801</v>
          </cell>
          <cell r="B17662" t="str">
            <v>Starren 8vxl 58cm svart matt</v>
          </cell>
        </row>
        <row r="17663">
          <cell r="A17663" t="str">
            <v>YQC3685801</v>
          </cell>
          <cell r="B17663" t="str">
            <v>Starren 8vxl 58cm svart matt</v>
          </cell>
        </row>
        <row r="17664">
          <cell r="A17664" t="str">
            <v>YQC3285301</v>
          </cell>
          <cell r="B17664" t="str">
            <v>Salto 18vxl 53cm grå matt</v>
          </cell>
        </row>
        <row r="17665">
          <cell r="A17665" t="str">
            <v>YQC3285301</v>
          </cell>
          <cell r="B17665" t="str">
            <v>Salto 18vxl 53cm grå matt</v>
          </cell>
        </row>
        <row r="17666">
          <cell r="A17666" t="str">
            <v>YQC3285801</v>
          </cell>
          <cell r="B17666" t="str">
            <v>Salto 18vxl 58cm grå matt</v>
          </cell>
        </row>
        <row r="17667">
          <cell r="A17667" t="str">
            <v>YQC3285801</v>
          </cell>
          <cell r="B17667" t="str">
            <v>Salto 18vxl 58cm grå matt</v>
          </cell>
        </row>
        <row r="17668">
          <cell r="A17668" t="str">
            <v>YEC7805334</v>
          </cell>
          <cell r="B17668" t="str">
            <v>Elder 10vxl 53cm mossgrön matt</v>
          </cell>
        </row>
        <row r="17669">
          <cell r="A17669" t="str">
            <v>YEC7805334</v>
          </cell>
          <cell r="B17669" t="str">
            <v>Elder 10vxl 53cm mossgrön matt</v>
          </cell>
        </row>
        <row r="17670">
          <cell r="A17670" t="str">
            <v>YEC7805834</v>
          </cell>
          <cell r="B17670" t="str">
            <v>Elder 10vxl 58cm mossgrön matt</v>
          </cell>
        </row>
        <row r="17671">
          <cell r="A17671" t="str">
            <v>YEC7805834</v>
          </cell>
          <cell r="B17671" t="str">
            <v>Elder 10vxl 58cm mossgrön matt</v>
          </cell>
        </row>
        <row r="17672">
          <cell r="A17672" t="str">
            <v>YEC7905133</v>
          </cell>
          <cell r="B17672" t="str">
            <v>Elda 10vxl 51cm ljusgrön matt</v>
          </cell>
        </row>
        <row r="17673">
          <cell r="A17673" t="str">
            <v>YEC7905133</v>
          </cell>
          <cell r="B17673" t="str">
            <v>Elda 10vxl 51cm ljusgrön matt</v>
          </cell>
        </row>
        <row r="17674">
          <cell r="A17674" t="str">
            <v>YEC7905533</v>
          </cell>
          <cell r="B17674" t="str">
            <v>Elda 10vxl 55cm ljusgrön matt</v>
          </cell>
        </row>
        <row r="17675">
          <cell r="A17675" t="str">
            <v>YEC7905533</v>
          </cell>
          <cell r="B17675" t="str">
            <v>Elda 10vxl 55cm ljusgrön matt</v>
          </cell>
        </row>
        <row r="17676">
          <cell r="A17676" t="str">
            <v>YEC9335149</v>
          </cell>
          <cell r="B17676" t="str">
            <v>Elmi 3vxl 51 cm svart korg</v>
          </cell>
        </row>
        <row r="17677">
          <cell r="A17677" t="str">
            <v>YEC9335149</v>
          </cell>
          <cell r="B17677" t="str">
            <v>Elmi 3vxl 51 cm svart korg</v>
          </cell>
        </row>
        <row r="17678">
          <cell r="A17678" t="str">
            <v>YEC9335549</v>
          </cell>
          <cell r="B17678" t="str">
            <v>Elmi 3vxl 55 cm svart korg</v>
          </cell>
        </row>
        <row r="17679">
          <cell r="A17679" t="str">
            <v>YEC9335549</v>
          </cell>
          <cell r="B17679" t="str">
            <v>Elmi 3vxl 55 cm svart korg</v>
          </cell>
        </row>
        <row r="17680">
          <cell r="A17680" t="str">
            <v>YQC3685301</v>
          </cell>
          <cell r="B17680" t="str">
            <v>Starren 8vxl 53cm svart matt</v>
          </cell>
        </row>
        <row r="17681">
          <cell r="A17681" t="str">
            <v>YQC3685301</v>
          </cell>
          <cell r="B17681" t="str">
            <v>Starren 8vxl 53cm svart matt</v>
          </cell>
        </row>
        <row r="17682">
          <cell r="A17682" t="str">
            <v>YQC3685802</v>
          </cell>
          <cell r="B17682" t="str">
            <v>Starren 8vxl 58cm roströd</v>
          </cell>
        </row>
        <row r="17683">
          <cell r="A17683" t="str">
            <v>YQC3685802</v>
          </cell>
          <cell r="B17683" t="str">
            <v>Starren 8vxl 58cm roströd</v>
          </cell>
        </row>
        <row r="17684">
          <cell r="A17684" t="str">
            <v>YQM2635601</v>
          </cell>
          <cell r="B17684" t="str">
            <v>August 3vxl svart 56 cm</v>
          </cell>
        </row>
        <row r="17685">
          <cell r="A17685" t="str">
            <v>YQM2635601</v>
          </cell>
          <cell r="B17685" t="str">
            <v>August 3vxl svart 56 cm</v>
          </cell>
        </row>
        <row r="17686">
          <cell r="A17686" t="str">
            <v>YEC9335150</v>
          </cell>
          <cell r="B17686" t="str">
            <v>Elmi 3vxl 51 cm ljusblå korg</v>
          </cell>
        </row>
        <row r="17687">
          <cell r="A17687" t="str">
            <v>YEC9335150</v>
          </cell>
          <cell r="B17687" t="str">
            <v>Elmi 3vxl 51 cm ljusblå korg</v>
          </cell>
        </row>
        <row r="17688">
          <cell r="A17688" t="str">
            <v>YOM2375105</v>
          </cell>
          <cell r="B17688" t="str">
            <v>Karin 7vxl 51cm rouge korg</v>
          </cell>
        </row>
        <row r="17689">
          <cell r="A17689" t="str">
            <v>YOM2375105</v>
          </cell>
          <cell r="B17689" t="str">
            <v>Karin 7vxl 51cm rouge korg</v>
          </cell>
        </row>
        <row r="17690">
          <cell r="A17690" t="str">
            <v>YQC3385101</v>
          </cell>
          <cell r="B17690" t="str">
            <v>Nikka 18vxl 51cm grå matt</v>
          </cell>
        </row>
        <row r="17691">
          <cell r="A17691" t="str">
            <v>YQC3385101</v>
          </cell>
          <cell r="B17691" t="str">
            <v>Nikka 18vxl 51cm grå matt</v>
          </cell>
        </row>
        <row r="17692">
          <cell r="A17692" t="str">
            <v>YQC3385501</v>
          </cell>
          <cell r="B17692" t="str">
            <v>Nikka 18vxl 55cm grå</v>
          </cell>
        </row>
        <row r="17693">
          <cell r="A17693" t="str">
            <v>YQC3385501</v>
          </cell>
          <cell r="B17693" t="str">
            <v>Nikka 18vxl 55cm grå</v>
          </cell>
        </row>
        <row r="17694">
          <cell r="A17694" t="str">
            <v>YOM2334708</v>
          </cell>
          <cell r="B17694" t="str">
            <v>Karin 3vxl 47 cm rouge korg</v>
          </cell>
        </row>
        <row r="17695">
          <cell r="A17695" t="str">
            <v>YOM2334708</v>
          </cell>
          <cell r="B17695" t="str">
            <v>Karin 3vxl 47 cm rouge korg</v>
          </cell>
        </row>
        <row r="17696">
          <cell r="A17696" t="str">
            <v>YOM2334708</v>
          </cell>
          <cell r="B17696" t="str">
            <v>Karin 3vxl 47 cm rouge korg</v>
          </cell>
        </row>
        <row r="17697">
          <cell r="A17697" t="str">
            <v>YOM2335108</v>
          </cell>
          <cell r="B17697" t="str">
            <v>Karin 3vxl 51 cm rouge korg</v>
          </cell>
        </row>
        <row r="17698">
          <cell r="A17698" t="str">
            <v>YOM2335108</v>
          </cell>
          <cell r="B17698" t="str">
            <v>Karin 3vxl 51 cm rouge korg</v>
          </cell>
        </row>
        <row r="17699">
          <cell r="A17699" t="str">
            <v>YOM2335108</v>
          </cell>
          <cell r="B17699" t="str">
            <v>Karin 3vxl 51 cm rouge korg</v>
          </cell>
        </row>
        <row r="17700">
          <cell r="A17700" t="str">
            <v>YEM5033833</v>
          </cell>
          <cell r="B17700" t="str">
            <v>Delbar EL blå matt 38 cm</v>
          </cell>
        </row>
        <row r="17701">
          <cell r="A17701" t="str">
            <v>YEM5033833</v>
          </cell>
          <cell r="B17701" t="str">
            <v>Delbar EL blå matt 38 cm</v>
          </cell>
        </row>
        <row r="17702">
          <cell r="A17702" t="str">
            <v>YEC9B75131</v>
          </cell>
          <cell r="B17702" t="str">
            <v>ELma 7vxl 51cm svart matt korg</v>
          </cell>
        </row>
        <row r="17703">
          <cell r="A17703" t="str">
            <v>YEC9B75131</v>
          </cell>
          <cell r="B17703" t="str">
            <v>ELma 7vxl 51cm svart matt korg</v>
          </cell>
        </row>
        <row r="17704">
          <cell r="A17704" t="str">
            <v>YQC4482301</v>
          </cell>
          <cell r="B17704" t="str">
            <v>Rask R80 20" senapsgul</v>
          </cell>
        </row>
        <row r="17705">
          <cell r="A17705" t="str">
            <v>YQC4482301</v>
          </cell>
          <cell r="B17705" t="str">
            <v>Rask R80 20" senapsgul</v>
          </cell>
        </row>
        <row r="17706">
          <cell r="A17706" t="str">
            <v>YQC4482301</v>
          </cell>
          <cell r="B17706" t="str">
            <v>Rask R80 20" senapsgul</v>
          </cell>
        </row>
        <row r="17707">
          <cell r="A17707" t="str">
            <v>YQC4883001</v>
          </cell>
          <cell r="B17707" t="str">
            <v>Rask R80 24" svart</v>
          </cell>
        </row>
        <row r="17708">
          <cell r="A17708" t="str">
            <v>YQC4883001</v>
          </cell>
          <cell r="B17708" t="str">
            <v>Rask R80 24" svart</v>
          </cell>
        </row>
        <row r="17709">
          <cell r="A17709" t="str">
            <v>YQC4883001</v>
          </cell>
          <cell r="B17709" t="str">
            <v>Rask R80 24" svart</v>
          </cell>
        </row>
        <row r="17710">
          <cell r="A17710" t="str">
            <v>YQC9574701</v>
          </cell>
          <cell r="B17710" t="str">
            <v>Tove 7vxl 47cm svart korg</v>
          </cell>
        </row>
        <row r="17711">
          <cell r="A17711" t="str">
            <v>YQC9574701</v>
          </cell>
          <cell r="B17711" t="str">
            <v>Tove 7vxl 47cm svart korg</v>
          </cell>
        </row>
        <row r="17712">
          <cell r="A17712" t="str">
            <v>YQC9574702</v>
          </cell>
          <cell r="B17712" t="str">
            <v>Tove 7vxl 47cm petrol korg</v>
          </cell>
        </row>
        <row r="17713">
          <cell r="A17713" t="str">
            <v>YQC9574702</v>
          </cell>
          <cell r="B17713" t="str">
            <v>Tove 7vxl 47cm petrol korg</v>
          </cell>
        </row>
        <row r="17714">
          <cell r="A17714" t="str">
            <v>YQC9575101</v>
          </cell>
          <cell r="B17714" t="str">
            <v>Tove 7vxl 51cm svart korg</v>
          </cell>
        </row>
        <row r="17715">
          <cell r="A17715" t="str">
            <v>YQC9575101</v>
          </cell>
          <cell r="B17715" t="str">
            <v>Tove 7vxl 51cm svart korg</v>
          </cell>
        </row>
        <row r="17716">
          <cell r="A17716" t="str">
            <v>YQC9575102</v>
          </cell>
          <cell r="B17716" t="str">
            <v>Tove 7vxl 51cm petrol korg</v>
          </cell>
        </row>
        <row r="17717">
          <cell r="A17717" t="str">
            <v>YQC9575102</v>
          </cell>
          <cell r="B17717" t="str">
            <v>Tove 7vxl 51cm petrol korg</v>
          </cell>
        </row>
        <row r="17718">
          <cell r="A17718" t="str">
            <v>YQC9575501</v>
          </cell>
          <cell r="B17718" t="str">
            <v>Tove 7vxl 55cm svart korg</v>
          </cell>
        </row>
        <row r="17719">
          <cell r="A17719" t="str">
            <v>YQC9575501</v>
          </cell>
          <cell r="B17719" t="str">
            <v>Tove 7vxl 55cm svart korg</v>
          </cell>
        </row>
        <row r="17720">
          <cell r="A17720" t="str">
            <v>YQC7475301</v>
          </cell>
          <cell r="B17720" t="str">
            <v>Tarfek 7vxl 53cm svart matt</v>
          </cell>
        </row>
        <row r="17721">
          <cell r="A17721" t="str">
            <v>YQC7475301</v>
          </cell>
          <cell r="B17721" t="str">
            <v>Tarfek 7vxl 53cm svart matt</v>
          </cell>
        </row>
        <row r="17722">
          <cell r="A17722" t="str">
            <v>YQC7475302</v>
          </cell>
          <cell r="B17722" t="str">
            <v>Tarfek 7vxl 53cm mossgrön matt</v>
          </cell>
        </row>
        <row r="17723">
          <cell r="A17723" t="str">
            <v>YQC7475302</v>
          </cell>
          <cell r="B17723" t="str">
            <v>Tarfek 7vxl 53cm mossgrön matt</v>
          </cell>
        </row>
        <row r="17724">
          <cell r="A17724" t="str">
            <v>YQC7475801</v>
          </cell>
          <cell r="B17724" t="str">
            <v>Tarfek 7vxl 58cm svart matt</v>
          </cell>
        </row>
        <row r="17725">
          <cell r="A17725" t="str">
            <v>YQC7475801</v>
          </cell>
          <cell r="B17725" t="str">
            <v>Tarfek 7vxl 58cm svart matt</v>
          </cell>
        </row>
        <row r="17726">
          <cell r="A17726" t="str">
            <v>YQC7475802</v>
          </cell>
          <cell r="B17726" t="str">
            <v>Tarfek 7vxl 58cm mossgrön matt</v>
          </cell>
        </row>
        <row r="17727">
          <cell r="A17727" t="str">
            <v>YQC7475802</v>
          </cell>
          <cell r="B17727" t="str">
            <v>Tarfek 7vxl 58cm mossgrön matt</v>
          </cell>
        </row>
        <row r="17728">
          <cell r="A17728" t="str">
            <v>YQC7476201</v>
          </cell>
          <cell r="B17728" t="str">
            <v>Tarfek 7vxl 62cm svart matt</v>
          </cell>
        </row>
        <row r="17729">
          <cell r="A17729" t="str">
            <v>YQC7476201</v>
          </cell>
          <cell r="B17729" t="str">
            <v>Tarfek 7vxl 62cm svart matt</v>
          </cell>
        </row>
        <row r="17730">
          <cell r="A17730" t="str">
            <v>YQC7575101</v>
          </cell>
          <cell r="B17730" t="str">
            <v>Rissa 7vxl 51cm svart matt</v>
          </cell>
        </row>
        <row r="17731">
          <cell r="A17731" t="str">
            <v>YQC7575101</v>
          </cell>
          <cell r="B17731" t="str">
            <v>Rissa 7vxl 51cm svart matt</v>
          </cell>
        </row>
        <row r="17732">
          <cell r="A17732" t="str">
            <v>YQC7575102</v>
          </cell>
          <cell r="B17732" t="str">
            <v>Rissa 7vxl 51cm petrol</v>
          </cell>
        </row>
        <row r="17733">
          <cell r="A17733" t="str">
            <v>YQC7575102</v>
          </cell>
          <cell r="B17733" t="str">
            <v>Rissa 7vxl 51cm petrol</v>
          </cell>
        </row>
        <row r="17734">
          <cell r="A17734" t="str">
            <v>YQC7575103</v>
          </cell>
          <cell r="B17734" t="str">
            <v>Rissa 7vxl 51cm silver pearl</v>
          </cell>
        </row>
        <row r="17735">
          <cell r="A17735" t="str">
            <v>YQC7575103</v>
          </cell>
          <cell r="B17735" t="str">
            <v>Rissa 7vxl 51cm silver pearl</v>
          </cell>
        </row>
        <row r="17736">
          <cell r="A17736" t="str">
            <v>YQC7575501</v>
          </cell>
          <cell r="B17736" t="str">
            <v>Rissa 7vxl 55cm svart matt</v>
          </cell>
        </row>
        <row r="17737">
          <cell r="A17737" t="str">
            <v>YQC7575501</v>
          </cell>
          <cell r="B17737" t="str">
            <v>Rissa 7vxl 55cm svart matt</v>
          </cell>
        </row>
        <row r="17738">
          <cell r="A17738" t="str">
            <v>YQC7575502</v>
          </cell>
          <cell r="B17738" t="str">
            <v>Rissa 7vxl 55cm petrol</v>
          </cell>
        </row>
        <row r="17739">
          <cell r="A17739" t="str">
            <v>YQC7575502</v>
          </cell>
          <cell r="B17739" t="str">
            <v>Rissa 7vxl 55cm petrol</v>
          </cell>
        </row>
        <row r="17740">
          <cell r="A17740" t="str">
            <v>YQC7575503</v>
          </cell>
          <cell r="B17740" t="str">
            <v>Rissa 7vxl 51cm silver pearl</v>
          </cell>
        </row>
        <row r="17741">
          <cell r="A17741" t="str">
            <v>YQC7575503</v>
          </cell>
          <cell r="B17741" t="str">
            <v>Rissa 7vxl 51cm silver pearl</v>
          </cell>
        </row>
        <row r="17742">
          <cell r="A17742" t="str">
            <v>YQC9175101</v>
          </cell>
          <cell r="B17742" t="str">
            <v>Skans 7vxl 51cm svart</v>
          </cell>
        </row>
        <row r="17743">
          <cell r="A17743" t="str">
            <v>YQC9175101</v>
          </cell>
          <cell r="B17743" t="str">
            <v>Skans 7vxl 51cm svart</v>
          </cell>
        </row>
        <row r="17744">
          <cell r="A17744" t="str">
            <v>YQC9175102</v>
          </cell>
          <cell r="B17744" t="str">
            <v>Skans 7vxl 51cm roströd</v>
          </cell>
        </row>
        <row r="17745">
          <cell r="A17745" t="str">
            <v>YQC9175102</v>
          </cell>
          <cell r="B17745" t="str">
            <v>Skans 7vxl 51cm roströd</v>
          </cell>
        </row>
        <row r="17746">
          <cell r="A17746" t="str">
            <v>YQC9175501</v>
          </cell>
          <cell r="B17746" t="str">
            <v>Skans 7vxl 55cm svart</v>
          </cell>
        </row>
        <row r="17747">
          <cell r="A17747" t="str">
            <v>YQC9175501</v>
          </cell>
          <cell r="B17747" t="str">
            <v>Skans 7vxl 55cm svart</v>
          </cell>
        </row>
        <row r="17748">
          <cell r="A17748" t="str">
            <v>YQC9175502</v>
          </cell>
          <cell r="B17748" t="str">
            <v>Skans 7vxl 55cm roströd</v>
          </cell>
        </row>
        <row r="17749">
          <cell r="A17749" t="str">
            <v>YQC9175502</v>
          </cell>
          <cell r="B17749" t="str">
            <v>Skans 7vxl 55cm roströd</v>
          </cell>
        </row>
        <row r="17750">
          <cell r="A17750" t="str">
            <v>YQC9275301</v>
          </cell>
          <cell r="B17750" t="str">
            <v>Castor 7vxl 53cm svart</v>
          </cell>
        </row>
        <row r="17751">
          <cell r="A17751" t="str">
            <v>YQC9275301</v>
          </cell>
          <cell r="B17751" t="str">
            <v>Castor 7vxl 53cm svart</v>
          </cell>
        </row>
        <row r="17752">
          <cell r="A17752" t="str">
            <v>YQC9275801</v>
          </cell>
          <cell r="B17752" t="str">
            <v>Castor 7vxl 58cm svart</v>
          </cell>
        </row>
        <row r="17753">
          <cell r="A17753" t="str">
            <v>YQC9275801</v>
          </cell>
          <cell r="B17753" t="str">
            <v>Castor 7vxl 58cm svart</v>
          </cell>
        </row>
        <row r="17754">
          <cell r="A17754" t="str">
            <v>YQC7065301</v>
          </cell>
          <cell r="B17754" t="str">
            <v>Kebne 16vxl 53cm svart</v>
          </cell>
        </row>
        <row r="17755">
          <cell r="A17755" t="str">
            <v>YQC7065301</v>
          </cell>
          <cell r="B17755" t="str">
            <v>Kebne 16vxl 53cm svart</v>
          </cell>
        </row>
        <row r="17756">
          <cell r="A17756" t="str">
            <v>YQC7065302</v>
          </cell>
          <cell r="B17756" t="str">
            <v>Kebne 16vxl 53cm mossgrön matt</v>
          </cell>
        </row>
        <row r="17757">
          <cell r="A17757" t="str">
            <v>YQC7065302</v>
          </cell>
          <cell r="B17757" t="str">
            <v>Kebne 16vxl 53cm mossgrön matt</v>
          </cell>
        </row>
        <row r="17758">
          <cell r="A17758" t="str">
            <v>YQC7065801</v>
          </cell>
          <cell r="B17758" t="str">
            <v>Kebne 16vxl 58cm svart</v>
          </cell>
        </row>
        <row r="17759">
          <cell r="A17759" t="str">
            <v>YQC7065801</v>
          </cell>
          <cell r="B17759" t="str">
            <v>Kebne 16vxl 58cm svart</v>
          </cell>
        </row>
        <row r="17760">
          <cell r="A17760" t="str">
            <v>YQC7065802</v>
          </cell>
          <cell r="B17760" t="str">
            <v>Kebne 16vxl 58cm mossgrön matt</v>
          </cell>
        </row>
        <row r="17761">
          <cell r="A17761" t="str">
            <v>YQC7065802</v>
          </cell>
          <cell r="B17761" t="str">
            <v>Kebne 16vxl 58cm mossgrön matt</v>
          </cell>
        </row>
        <row r="17762">
          <cell r="A17762" t="str">
            <v>YQC7165101</v>
          </cell>
          <cell r="B17762" t="str">
            <v>Holma 16vxl 51cm svart</v>
          </cell>
        </row>
        <row r="17763">
          <cell r="A17763" t="str">
            <v>YQC7165101</v>
          </cell>
          <cell r="B17763" t="str">
            <v>Holma 16vxl 51cm svart</v>
          </cell>
        </row>
        <row r="17764">
          <cell r="A17764" t="str">
            <v>YQC7165103</v>
          </cell>
          <cell r="B17764" t="str">
            <v>Holma 16vxl 51cm ljusgrön matt</v>
          </cell>
        </row>
        <row r="17765">
          <cell r="A17765" t="str">
            <v>YQC7165103</v>
          </cell>
          <cell r="B17765" t="str">
            <v>Holma 16vxl 51cm ljusgrön matt</v>
          </cell>
        </row>
        <row r="17766">
          <cell r="A17766" t="str">
            <v>YQC7165501</v>
          </cell>
          <cell r="B17766" t="str">
            <v>Holma 16vxl 55cm svart</v>
          </cell>
        </row>
        <row r="17767">
          <cell r="A17767" t="str">
            <v>YQC7165501</v>
          </cell>
          <cell r="B17767" t="str">
            <v>Holma 16vxl 55cm svart</v>
          </cell>
        </row>
        <row r="17768">
          <cell r="A17768" t="str">
            <v>YQC7165503</v>
          </cell>
          <cell r="B17768" t="str">
            <v>Holma 16vxl 55cm ljusgrön matt</v>
          </cell>
        </row>
        <row r="17769">
          <cell r="A17769" t="str">
            <v>YQC7165503</v>
          </cell>
          <cell r="B17769" t="str">
            <v>Holma 16vxl 55cm ljusgrön matt</v>
          </cell>
        </row>
        <row r="17770">
          <cell r="A17770" t="str">
            <v>YQM3075301</v>
          </cell>
          <cell r="B17770" t="str">
            <v>Sture 7vxl 53 cm smaragd matt</v>
          </cell>
        </row>
        <row r="17771">
          <cell r="A17771" t="str">
            <v>YQM3075301</v>
          </cell>
          <cell r="B17771" t="str">
            <v>Sture 7vxl 53 cm smaragd matt</v>
          </cell>
        </row>
        <row r="17772">
          <cell r="A17772" t="str">
            <v>YQM3075801</v>
          </cell>
          <cell r="B17772" t="str">
            <v>Sture 7vxl 58 cm smaragd matt</v>
          </cell>
        </row>
        <row r="17773">
          <cell r="A17773" t="str">
            <v>YQM3075801</v>
          </cell>
          <cell r="B17773" t="str">
            <v>Sture 7vxl 58 cm smaragd matt</v>
          </cell>
        </row>
        <row r="17774">
          <cell r="A17774" t="str">
            <v>YQM3175101</v>
          </cell>
          <cell r="B17774" t="str">
            <v>Karla 7vxl 51 cm secret safari</v>
          </cell>
        </row>
        <row r="17775">
          <cell r="A17775" t="str">
            <v>YQM3175101</v>
          </cell>
          <cell r="B17775" t="str">
            <v>Karla 7vxl 51 cm secret safari</v>
          </cell>
        </row>
        <row r="17776">
          <cell r="A17776" t="str">
            <v>YQM3175102</v>
          </cell>
          <cell r="B17776" t="str">
            <v>Karla 7vxl 51 cm smaragd matt</v>
          </cell>
        </row>
        <row r="17777">
          <cell r="A17777" t="str">
            <v>YQM3175102</v>
          </cell>
          <cell r="B17777" t="str">
            <v>Karla 7vxl 51 cm smaragd matt</v>
          </cell>
        </row>
        <row r="17778">
          <cell r="A17778" t="str">
            <v>YQC9775101</v>
          </cell>
          <cell r="B17778" t="str">
            <v>Maja 7vxl 51cm svart korg</v>
          </cell>
        </row>
        <row r="17779">
          <cell r="A17779" t="str">
            <v>YQC9775101</v>
          </cell>
          <cell r="B17779" t="str">
            <v>Maja 7vxl 51cm svart korg</v>
          </cell>
        </row>
        <row r="17780">
          <cell r="A17780" t="str">
            <v>YQC9775102</v>
          </cell>
          <cell r="B17780" t="str">
            <v>Maja 7v 51cm silver pearl korg</v>
          </cell>
        </row>
        <row r="17781">
          <cell r="A17781" t="str">
            <v>YQC9775102</v>
          </cell>
          <cell r="B17781" t="str">
            <v>Maja 7v 51cm silver pearl korg</v>
          </cell>
        </row>
        <row r="17782">
          <cell r="A17782" t="str">
            <v>YQC9775501</v>
          </cell>
          <cell r="B17782" t="str">
            <v>Maja 7vxl 55cm svart korg</v>
          </cell>
        </row>
        <row r="17783">
          <cell r="A17783" t="str">
            <v>YQC9775501</v>
          </cell>
          <cell r="B17783" t="str">
            <v>Maja 7vxl 55cm svart korg</v>
          </cell>
        </row>
        <row r="17784">
          <cell r="A17784" t="str">
            <v>YQC9775502</v>
          </cell>
          <cell r="B17784" t="str">
            <v>Maja 7v 55cm silver pearl korg</v>
          </cell>
        </row>
        <row r="17785">
          <cell r="A17785" t="str">
            <v>YQC9775502</v>
          </cell>
          <cell r="B17785" t="str">
            <v>Maja 7v 55cm silver pearl korg</v>
          </cell>
        </row>
        <row r="17786">
          <cell r="A17786" t="str">
            <v>YOM2334709</v>
          </cell>
          <cell r="B17786" t="str">
            <v>Karin 3vxl smaragd 47 cm korg</v>
          </cell>
        </row>
        <row r="17787">
          <cell r="A17787" t="str">
            <v>YOM2334709</v>
          </cell>
          <cell r="B17787" t="str">
            <v>Karin 3vxl smaragd 47 cm korg</v>
          </cell>
        </row>
        <row r="17788">
          <cell r="A17788" t="str">
            <v>YOM2335109</v>
          </cell>
          <cell r="B17788" t="str">
            <v>Karin 3vxl smaragd 51 cm korg</v>
          </cell>
        </row>
        <row r="17789">
          <cell r="A17789" t="str">
            <v>YOM2335109</v>
          </cell>
          <cell r="B17789" t="str">
            <v>Karin 3vxl smaragd 51 cm korg</v>
          </cell>
        </row>
        <row r="17790">
          <cell r="A17790" t="str">
            <v>YEC7685331</v>
          </cell>
          <cell r="B17790" t="str">
            <v>Elis 8vxl 53cm blå matt</v>
          </cell>
        </row>
        <row r="17791">
          <cell r="A17791" t="str">
            <v>YEC7685331</v>
          </cell>
          <cell r="B17791" t="str">
            <v>Elis 8vxl 53cm blå matt</v>
          </cell>
        </row>
        <row r="17792">
          <cell r="A17792" t="str">
            <v>YEC7685831</v>
          </cell>
          <cell r="B17792" t="str">
            <v>Elis 8vxl 58cm blå matt</v>
          </cell>
        </row>
        <row r="17793">
          <cell r="A17793" t="str">
            <v>YEC7685831</v>
          </cell>
          <cell r="B17793" t="str">
            <v>Elis 8vxl 58cm blå matt</v>
          </cell>
        </row>
        <row r="17794">
          <cell r="A17794" t="str">
            <v>YEM3075333</v>
          </cell>
          <cell r="B17794" t="str">
            <v>e-Sture 7vxl 53 cm smaragd</v>
          </cell>
        </row>
        <row r="17795">
          <cell r="A17795" t="str">
            <v>YEM3075333</v>
          </cell>
          <cell r="B17795" t="str">
            <v>e-Sture 7vxl 53 cm smaragd</v>
          </cell>
        </row>
        <row r="17796">
          <cell r="A17796" t="str">
            <v>YEM3075833</v>
          </cell>
          <cell r="B17796" t="str">
            <v>e-Sture 7vxl 58 cm smaragd</v>
          </cell>
        </row>
        <row r="17797">
          <cell r="A17797" t="str">
            <v>YEM3075833</v>
          </cell>
          <cell r="B17797" t="str">
            <v>e-Sture 7vxl 58 cm smaragd</v>
          </cell>
        </row>
        <row r="17798">
          <cell r="A17798" t="str">
            <v>YEM2175134</v>
          </cell>
          <cell r="B17798" t="str">
            <v>e-Karin 7vxl 51 cm mint korg</v>
          </cell>
        </row>
        <row r="17799">
          <cell r="A17799" t="str">
            <v>YEM2175134</v>
          </cell>
          <cell r="B17799" t="str">
            <v>e-Karin 7vxl 51 cm mint korg</v>
          </cell>
        </row>
        <row r="17800">
          <cell r="A17800" t="str">
            <v>YEM3775132</v>
          </cell>
          <cell r="B17800" t="str">
            <v>e-Nytan 7vxl 51 cm svart matt</v>
          </cell>
        </row>
        <row r="17801">
          <cell r="A17801" t="str">
            <v>YEM3775132</v>
          </cell>
          <cell r="B17801" t="str">
            <v>e-Nytan 7vxl 51 cm svart matt</v>
          </cell>
        </row>
        <row r="17802">
          <cell r="A17802" t="str">
            <v>YEM3775532</v>
          </cell>
          <cell r="B17802" t="str">
            <v>e-Nytan 7vxl 55 cm svart matt</v>
          </cell>
        </row>
        <row r="17803">
          <cell r="A17803" t="str">
            <v>YEM3775532</v>
          </cell>
          <cell r="B17803" t="str">
            <v>e-Nytan 7vxl 55 cm svart matt</v>
          </cell>
        </row>
        <row r="17804">
          <cell r="A17804" t="str">
            <v>YQC5174301</v>
          </cell>
          <cell r="B17804" t="str">
            <v>Tova 7vxl 43cm svart matt korg</v>
          </cell>
        </row>
        <row r="17805">
          <cell r="A17805" t="str">
            <v>YQC5174301</v>
          </cell>
          <cell r="B17805" t="str">
            <v>Tova 7vxl 43cm svart matt korg</v>
          </cell>
        </row>
        <row r="17806">
          <cell r="A17806" t="str">
            <v>YQC5174302</v>
          </cell>
          <cell r="B17806" t="str">
            <v>Tova 7vxl 43cm citron korg</v>
          </cell>
        </row>
        <row r="17807">
          <cell r="A17807" t="str">
            <v>YQC5174302</v>
          </cell>
          <cell r="B17807" t="str">
            <v>Tova 7vxl 43cm citron korg</v>
          </cell>
        </row>
        <row r="17808">
          <cell r="A17808" t="str">
            <v>YEC7405333</v>
          </cell>
          <cell r="B17808" t="str">
            <v>Elton 10vxl 53cm svart matt</v>
          </cell>
        </row>
        <row r="17809">
          <cell r="A17809" t="str">
            <v>YEC7405333</v>
          </cell>
          <cell r="B17809" t="str">
            <v>Elton 10vxl 53cm svart matt</v>
          </cell>
        </row>
        <row r="17810">
          <cell r="A17810" t="str">
            <v>YEC7405833</v>
          </cell>
          <cell r="B17810" t="str">
            <v>Elton 10vxl 58cm svart matt</v>
          </cell>
        </row>
        <row r="17811">
          <cell r="A17811" t="str">
            <v>YEC7405833</v>
          </cell>
          <cell r="B17811" t="str">
            <v>Elton 10vxl 58cm svart matt</v>
          </cell>
        </row>
        <row r="17812">
          <cell r="A17812" t="str">
            <v>YEC9B75531</v>
          </cell>
          <cell r="B17812" t="str">
            <v>ELma 7vxl 55cm svart matt korg</v>
          </cell>
        </row>
        <row r="17813">
          <cell r="A17813" t="str">
            <v>YEC9B75531</v>
          </cell>
          <cell r="B17813" t="str">
            <v>ELma 7vxl 55cm svart matt korg</v>
          </cell>
        </row>
        <row r="17814">
          <cell r="A17814" t="str">
            <v>YEC9375561</v>
          </cell>
          <cell r="B17814" t="str">
            <v>Elina 7vxl 55cm petrol korg</v>
          </cell>
        </row>
        <row r="17815">
          <cell r="A17815" t="str">
            <v>YEC9375561</v>
          </cell>
          <cell r="B17815" t="str">
            <v>Elina 7vxl 55cm petrol korg</v>
          </cell>
        </row>
        <row r="17816">
          <cell r="A17816" t="str">
            <v>YQC4773801</v>
          </cell>
          <cell r="B17816" t="str">
            <v>Lone 7vxl 24"  38 cm svart</v>
          </cell>
        </row>
        <row r="17817">
          <cell r="A17817" t="str">
            <v>YQC4773801</v>
          </cell>
          <cell r="B17817" t="str">
            <v>Lone 7vxl 24"  38 cm svart</v>
          </cell>
        </row>
        <row r="17818">
          <cell r="A17818" t="str">
            <v>YQC4773802</v>
          </cell>
          <cell r="B17818" t="str">
            <v>Lone 7vxl 24"  38 cm turkos</v>
          </cell>
        </row>
        <row r="17819">
          <cell r="A17819" t="str">
            <v>YQC4773802</v>
          </cell>
          <cell r="B17819" t="str">
            <v>Lone 7vxl 24"  38 cm turkos</v>
          </cell>
        </row>
        <row r="17820">
          <cell r="A17820" t="str">
            <v>YQC4733801</v>
          </cell>
          <cell r="B17820" t="str">
            <v>Ran 3vxl 24"  38 cm svart</v>
          </cell>
        </row>
        <row r="17821">
          <cell r="A17821" t="str">
            <v>YQC4733801</v>
          </cell>
          <cell r="B17821" t="str">
            <v>Ran 3vxl 24"  38 cm svart</v>
          </cell>
        </row>
        <row r="17822">
          <cell r="A17822" t="str">
            <v>YQC4733802</v>
          </cell>
          <cell r="B17822" t="str">
            <v>Ran 3vxl 24"  38 cm lila</v>
          </cell>
        </row>
        <row r="17823">
          <cell r="A17823" t="str">
            <v>YQC4733802</v>
          </cell>
          <cell r="B17823" t="str">
            <v>Ran 3vxl 24"  38 cm lila</v>
          </cell>
        </row>
        <row r="17824">
          <cell r="A17824" t="str">
            <v>YQC4683001</v>
          </cell>
          <cell r="B17824" t="str">
            <v>Vale 8-vxl 24" svart 30 cm</v>
          </cell>
        </row>
        <row r="17825">
          <cell r="A17825" t="str">
            <v>YQC4683001</v>
          </cell>
          <cell r="B17825" t="str">
            <v>Vale 8-vxl 24" svart 30 cm</v>
          </cell>
        </row>
        <row r="17826">
          <cell r="A17826" t="str">
            <v>YQC4683005</v>
          </cell>
          <cell r="B17826" t="str">
            <v>Vale 8-vxl 24" röd 30 cm</v>
          </cell>
        </row>
        <row r="17827">
          <cell r="A17827" t="str">
            <v>YQC4683005</v>
          </cell>
          <cell r="B17827" t="str">
            <v>Vale 8-vxl 24" röd 30 cm</v>
          </cell>
        </row>
        <row r="17828">
          <cell r="A17828" t="str">
            <v>YQC4683004</v>
          </cell>
          <cell r="B17828" t="str">
            <v>Vale 8-vxl 24" rainbow 30 cm</v>
          </cell>
        </row>
        <row r="17829">
          <cell r="A17829" t="str">
            <v>YQC4683004</v>
          </cell>
          <cell r="B17829" t="str">
            <v>Vale 8-vxl 24" rainbow 30 cm</v>
          </cell>
        </row>
        <row r="17830">
          <cell r="A17830" t="str">
            <v>YPC4473005</v>
          </cell>
          <cell r="B17830" t="str">
            <v>Jare 7vxl 24" blå 33 cm</v>
          </cell>
        </row>
        <row r="17831">
          <cell r="A17831" t="str">
            <v>YPC4473005</v>
          </cell>
          <cell r="B17831" t="str">
            <v>Jare 7vxl 24" blå 33 cm</v>
          </cell>
        </row>
        <row r="17832">
          <cell r="A17832" t="str">
            <v>YPC4473006</v>
          </cell>
          <cell r="B17832" t="str">
            <v>Jare 7vxl 24" gul 33 cm</v>
          </cell>
        </row>
        <row r="17833">
          <cell r="A17833" t="str">
            <v>YPC4473006</v>
          </cell>
          <cell r="B17833" t="str">
            <v>Jare 7vxl 24" gul 33 cm</v>
          </cell>
        </row>
        <row r="17834">
          <cell r="A17834" t="str">
            <v>YPC4433003</v>
          </cell>
          <cell r="B17834" t="str">
            <v>Torn 3vxl 24" 33 cm röd</v>
          </cell>
        </row>
        <row r="17835">
          <cell r="A17835" t="str">
            <v>YPC4433003</v>
          </cell>
          <cell r="B17835" t="str">
            <v>Torn 3vxl 24" 33 cm röd</v>
          </cell>
        </row>
        <row r="17836">
          <cell r="A17836" t="str">
            <v>YPC4433004</v>
          </cell>
          <cell r="B17836" t="str">
            <v>Torn 3vxl 24" 33 cm blå</v>
          </cell>
        </row>
        <row r="17837">
          <cell r="A17837" t="str">
            <v>YPC4433004</v>
          </cell>
          <cell r="B17837" t="str">
            <v>Torn 3vxl 24" 33 cm blå</v>
          </cell>
        </row>
        <row r="17838">
          <cell r="A17838" t="str">
            <v>YQC4533001</v>
          </cell>
          <cell r="B17838" t="str">
            <v>Saga 3vxl 20" lila 30 cm</v>
          </cell>
        </row>
        <row r="17839">
          <cell r="A17839" t="str">
            <v>YQC4533001</v>
          </cell>
          <cell r="B17839" t="str">
            <v>Saga 3vxl 20" lila 30 cm</v>
          </cell>
        </row>
        <row r="17840">
          <cell r="A17840" t="str">
            <v>YQC4533002</v>
          </cell>
          <cell r="B17840" t="str">
            <v>Saga 3vxl 20" svart 30 cm</v>
          </cell>
        </row>
        <row r="17841">
          <cell r="A17841" t="str">
            <v>YQC4533002</v>
          </cell>
          <cell r="B17841" t="str">
            <v>Saga 3vxl 20" svart 30 cm</v>
          </cell>
        </row>
        <row r="17842">
          <cell r="A17842" t="str">
            <v>YQC4533003</v>
          </cell>
          <cell r="B17842" t="str">
            <v>Saga 3vxl 20" rosa 30 cm</v>
          </cell>
        </row>
        <row r="17843">
          <cell r="A17843" t="str">
            <v>YQC4533003</v>
          </cell>
          <cell r="B17843" t="str">
            <v>Saga 3vxl 20" rosa 30 cm</v>
          </cell>
        </row>
        <row r="17844">
          <cell r="A17844" t="str">
            <v>YQC4302601</v>
          </cell>
          <cell r="B17844" t="str">
            <v>Svava 0vxl 16" lila 26 cm</v>
          </cell>
        </row>
        <row r="17845">
          <cell r="A17845" t="str">
            <v>YQC4302601</v>
          </cell>
          <cell r="B17845" t="str">
            <v>Svava 0vxl 16" lila 26 cm</v>
          </cell>
        </row>
        <row r="17846">
          <cell r="A17846" t="str">
            <v>YQC4302602</v>
          </cell>
          <cell r="B17846" t="str">
            <v>Svava 0vxl 16" rosa 26 cm</v>
          </cell>
        </row>
        <row r="17847">
          <cell r="A17847" t="str">
            <v>YQC4302602</v>
          </cell>
          <cell r="B17847" t="str">
            <v>Svava 0vxl 16" rosa 26 cm</v>
          </cell>
        </row>
        <row r="17848">
          <cell r="A17848" t="str">
            <v>YQS4333801</v>
          </cell>
          <cell r="B17848" t="str">
            <v>Smilla 24" 38 cm 3sp viol korg</v>
          </cell>
        </row>
        <row r="17849">
          <cell r="A17849" t="str">
            <v>YQS4333801</v>
          </cell>
          <cell r="B17849" t="str">
            <v>Smilla 24" 38 cm 3sp viol korg</v>
          </cell>
        </row>
        <row r="17850">
          <cell r="A17850" t="str">
            <v>YQS4333802</v>
          </cell>
          <cell r="B17850" t="str">
            <v>Smilla 24" 38 cm 3sp blå korg</v>
          </cell>
        </row>
        <row r="17851">
          <cell r="A17851" t="str">
            <v>YQS4333802</v>
          </cell>
          <cell r="B17851" t="str">
            <v>Smilla 24" 38 cm 3sp blå korg</v>
          </cell>
        </row>
        <row r="17852">
          <cell r="A17852" t="str">
            <v>YQS4133301</v>
          </cell>
          <cell r="B17852" t="str">
            <v>Smilla 20" 33 cm 3sp viol korg</v>
          </cell>
        </row>
        <row r="17853">
          <cell r="A17853" t="str">
            <v>YQS4133301</v>
          </cell>
          <cell r="B17853" t="str">
            <v>Smilla 20" 33 cm 3sp viol korg</v>
          </cell>
        </row>
        <row r="17854">
          <cell r="A17854" t="str">
            <v>YQC5134301</v>
          </cell>
          <cell r="B17854" t="str">
            <v>Tova 3vxl 43cm mint korg</v>
          </cell>
        </row>
        <row r="17855">
          <cell r="A17855" t="str">
            <v>YQC5134301</v>
          </cell>
          <cell r="B17855" t="str">
            <v>Tova 3vxl 43cm mint korg</v>
          </cell>
        </row>
        <row r="17856">
          <cell r="A17856" t="str">
            <v>YEC9775146</v>
          </cell>
          <cell r="B17856" t="str">
            <v>Elora 7vxl 51cm svart korg</v>
          </cell>
        </row>
        <row r="17857">
          <cell r="A17857" t="str">
            <v>YEC9775146</v>
          </cell>
          <cell r="B17857" t="str">
            <v>Elora 7vxl 51cm svart korg</v>
          </cell>
        </row>
        <row r="17858">
          <cell r="A17858" t="str">
            <v>YEC9775147</v>
          </cell>
          <cell r="B17858" t="str">
            <v>Elora 7vxl 51cm petrol korg</v>
          </cell>
        </row>
        <row r="17859">
          <cell r="A17859" t="str">
            <v>YEC9775147</v>
          </cell>
          <cell r="B17859" t="str">
            <v>Elora 7vxl 51cm petrol korg</v>
          </cell>
        </row>
        <row r="17860">
          <cell r="A17860" t="str">
            <v>YEC9775148</v>
          </cell>
          <cell r="B17860" t="str">
            <v>Elora 7vxl 51cm röd korg</v>
          </cell>
        </row>
        <row r="17861">
          <cell r="A17861" t="str">
            <v>YEC9775148</v>
          </cell>
          <cell r="B17861" t="str">
            <v>Elora 7vxl 51cm röd korg</v>
          </cell>
        </row>
        <row r="17862">
          <cell r="A17862" t="str">
            <v>YEC9775149</v>
          </cell>
          <cell r="B17862" t="str">
            <v>Elora 7vxl 51cm silver pearl</v>
          </cell>
        </row>
        <row r="17863">
          <cell r="A17863" t="str">
            <v>YEC9775149</v>
          </cell>
          <cell r="B17863" t="str">
            <v>Elora 7vxl 51cm silver pearl</v>
          </cell>
        </row>
        <row r="17864">
          <cell r="A17864" t="str">
            <v>YEC9774746</v>
          </cell>
          <cell r="B17864" t="str">
            <v>Elora 7vxl 47cm svart korg</v>
          </cell>
        </row>
        <row r="17865">
          <cell r="A17865" t="str">
            <v>YEC9774746</v>
          </cell>
          <cell r="B17865" t="str">
            <v>Elora 7vxl 47cm svart korg</v>
          </cell>
        </row>
        <row r="17866">
          <cell r="A17866" t="str">
            <v>YEC9774747</v>
          </cell>
          <cell r="B17866" t="str">
            <v>Elora 7vxl 47cm petrol korg</v>
          </cell>
        </row>
        <row r="17867">
          <cell r="A17867" t="str">
            <v>YEC9774747</v>
          </cell>
          <cell r="B17867" t="str">
            <v>Elora 7vxl 47cm petrol korg</v>
          </cell>
        </row>
        <row r="17868">
          <cell r="A17868" t="str">
            <v>YEC9775546</v>
          </cell>
          <cell r="B17868" t="str">
            <v>Elora 7vxl 55cm svart korg</v>
          </cell>
        </row>
        <row r="17869">
          <cell r="A17869" t="str">
            <v>YEC9775546</v>
          </cell>
          <cell r="B17869" t="str">
            <v>Elora 7vxl 55cm svart korg</v>
          </cell>
        </row>
        <row r="17870">
          <cell r="A17870" t="str">
            <v>YEC7785131</v>
          </cell>
          <cell r="B17870" t="str">
            <v>Elly 8vxl 51cm roströd matt</v>
          </cell>
        </row>
        <row r="17871">
          <cell r="A17871" t="str">
            <v>YEC7785131</v>
          </cell>
          <cell r="B17871" t="str">
            <v>Elly 8vxl 51cm roströd matt</v>
          </cell>
        </row>
        <row r="17872">
          <cell r="A17872" t="str">
            <v>YEC7785531</v>
          </cell>
          <cell r="B17872" t="str">
            <v>Elly 8vxl 55cm roströd matt</v>
          </cell>
        </row>
        <row r="17873">
          <cell r="A17873" t="str">
            <v>YEC7785531</v>
          </cell>
          <cell r="B17873" t="str">
            <v>Elly 8vxl 55cm roströd matt</v>
          </cell>
        </row>
        <row r="17874">
          <cell r="A17874" t="str">
            <v>YQM3175501</v>
          </cell>
          <cell r="B17874" t="str">
            <v>Karla 7vxl 55 cm secret safari</v>
          </cell>
        </row>
        <row r="17875">
          <cell r="A17875" t="str">
            <v>YQM3175501</v>
          </cell>
          <cell r="B17875" t="str">
            <v>Karla 7vxl 55 cm secret safari</v>
          </cell>
        </row>
        <row r="17876">
          <cell r="A17876" t="str">
            <v>YQM3175502</v>
          </cell>
          <cell r="B17876" t="str">
            <v>Karla 7vxl 55 cm smaragd matt</v>
          </cell>
        </row>
        <row r="17877">
          <cell r="A17877" t="str">
            <v>YQM3175502</v>
          </cell>
          <cell r="B17877" t="str">
            <v>Karla 7vxl 55 cm smaragd matt</v>
          </cell>
        </row>
        <row r="17878">
          <cell r="A17878" t="str">
            <v>YEC7505133</v>
          </cell>
          <cell r="B17878" t="str">
            <v>Eloise 10vxl 51cm svart matt</v>
          </cell>
        </row>
        <row r="17879">
          <cell r="A17879" t="str">
            <v>YEC7505133</v>
          </cell>
          <cell r="B17879" t="str">
            <v>Eloise 10vxl 51cm svart matt</v>
          </cell>
        </row>
        <row r="17880">
          <cell r="A17880" t="str">
            <v>YEC7505533</v>
          </cell>
          <cell r="B17880" t="str">
            <v>Eloise 10vxl 55cm svart matt</v>
          </cell>
        </row>
        <row r="17881">
          <cell r="A17881" t="str">
            <v>YEC7505533</v>
          </cell>
          <cell r="B17881" t="str">
            <v>Eloise 10vxl 55cm svart matt</v>
          </cell>
        </row>
        <row r="17882">
          <cell r="A17882" t="str">
            <v>YEC7904733</v>
          </cell>
          <cell r="B17882" t="str">
            <v>Elda 10vxl 47cm ljusgrön matt</v>
          </cell>
        </row>
        <row r="17883">
          <cell r="A17883" t="str">
            <v>YEC7904733</v>
          </cell>
          <cell r="B17883" t="str">
            <v>Elda 10vxl 47cm ljusgrön matt</v>
          </cell>
        </row>
        <row r="17884">
          <cell r="A17884" t="str">
            <v>YEC9A75132</v>
          </cell>
          <cell r="B17884" t="str">
            <v>ELLIE 7vxl 51cm  ljusgrön korg</v>
          </cell>
        </row>
        <row r="17885">
          <cell r="A17885" t="str">
            <v>YEC9A75132</v>
          </cell>
          <cell r="B17885" t="str">
            <v>ELLIE 7vxl 51cm  ljusgrön korg</v>
          </cell>
        </row>
        <row r="17886">
          <cell r="A17886" t="str">
            <v>YEM2875533</v>
          </cell>
          <cell r="B17886" t="str">
            <v>e-Karl 7vxl 55 cm blå matt</v>
          </cell>
        </row>
        <row r="17887">
          <cell r="A17887" t="str">
            <v>YEM2875533</v>
          </cell>
          <cell r="B17887" t="str">
            <v>e-Karl 7vxl 55 cm blå matt</v>
          </cell>
        </row>
        <row r="17888">
          <cell r="A17888" t="str">
            <v>YEM2975133</v>
          </cell>
          <cell r="B17888" t="str">
            <v>e-Nytan 7vxl 51 cm blå matt</v>
          </cell>
        </row>
        <row r="17889">
          <cell r="A17889" t="str">
            <v>YEM2975133</v>
          </cell>
          <cell r="B17889" t="str">
            <v>e-Nytan 7vxl 51 cm blå matt</v>
          </cell>
        </row>
        <row r="17890">
          <cell r="A17890" t="str">
            <v>YEM2975533</v>
          </cell>
          <cell r="B17890" t="str">
            <v>e-Nytan 7vxl 55 cm blå matt</v>
          </cell>
        </row>
        <row r="17891">
          <cell r="A17891" t="str">
            <v>YEM2975533</v>
          </cell>
          <cell r="B17891" t="str">
            <v>e-Nytan 7vxl 55 cm blå matt</v>
          </cell>
        </row>
        <row r="17892">
          <cell r="A17892" t="str">
            <v>YEM2775133</v>
          </cell>
          <cell r="B17892" t="str">
            <v>e-Karin 7vxl 51 cm svart korg</v>
          </cell>
        </row>
        <row r="17893">
          <cell r="A17893" t="str">
            <v>YEM2775133</v>
          </cell>
          <cell r="B17893" t="str">
            <v>e-Karin 7vxl 51 cm svart korg</v>
          </cell>
        </row>
        <row r="17894">
          <cell r="A17894" t="str">
            <v>YEM2775134</v>
          </cell>
          <cell r="B17894" t="str">
            <v>e-Karin 7vxl 51cm rouge korg</v>
          </cell>
        </row>
        <row r="17895">
          <cell r="A17895" t="str">
            <v>YEM2775134</v>
          </cell>
          <cell r="B17895" t="str">
            <v>e-Karin 7vxl 51cm rouge korg</v>
          </cell>
        </row>
        <row r="17896">
          <cell r="A17896" t="str">
            <v>YEM2835131</v>
          </cell>
          <cell r="B17896" t="str">
            <v>e-Karin 3vxl 51 cm svart korg</v>
          </cell>
        </row>
        <row r="17897">
          <cell r="A17897" t="str">
            <v>YEM2835131</v>
          </cell>
          <cell r="B17897" t="str">
            <v>e-Karin 3vxl 51 cm svart korg</v>
          </cell>
        </row>
        <row r="17898">
          <cell r="A17898" t="str">
            <v>YEM3175132</v>
          </cell>
          <cell r="B17898" t="str">
            <v>e-Karla 7vxl 51cm secret safar</v>
          </cell>
        </row>
        <row r="17899">
          <cell r="A17899" t="str">
            <v>YEM3175132</v>
          </cell>
          <cell r="B17899" t="str">
            <v>e-Karla 7vxl 51cm secret safar</v>
          </cell>
        </row>
        <row r="17900">
          <cell r="A17900" t="str">
            <v>YEM2835132</v>
          </cell>
          <cell r="B17900" t="str">
            <v>e-Karin3vxl 51 cm smaragd korg</v>
          </cell>
        </row>
        <row r="17901">
          <cell r="A17901" t="str">
            <v>YEM2835132</v>
          </cell>
          <cell r="B17901" t="str">
            <v>e-Karin3vxl 51 cm smaragd korg</v>
          </cell>
        </row>
        <row r="17902">
          <cell r="A17902" t="str">
            <v>YOM2134306</v>
          </cell>
          <cell r="B17902" t="str">
            <v>Karin 26 3vxl mint 43 cm korg</v>
          </cell>
        </row>
        <row r="17903">
          <cell r="A17903" t="str">
            <v>YOM2134306</v>
          </cell>
          <cell r="B17903" t="str">
            <v>Karin 26 3vxl mint 43 cm korg</v>
          </cell>
        </row>
        <row r="17904">
          <cell r="A17904" t="str">
            <v>YPS2335117</v>
          </cell>
          <cell r="B17904" t="str">
            <v>Mariedal 3-sp 51cm citron korg</v>
          </cell>
        </row>
        <row r="17905">
          <cell r="A17905" t="str">
            <v>YPS2335117</v>
          </cell>
          <cell r="B17905" t="str">
            <v>Mariedal 3-sp 51cm citron korg</v>
          </cell>
        </row>
        <row r="17906">
          <cell r="A17906" t="str">
            <v>YPS2535114</v>
          </cell>
          <cell r="B17906" t="str">
            <v>Petronella 3-sp 51cm viol korg</v>
          </cell>
        </row>
        <row r="17907">
          <cell r="A17907" t="str">
            <v>YPS2535114</v>
          </cell>
          <cell r="B17907" t="str">
            <v>Petronella 3-sp 51cm viol korg</v>
          </cell>
        </row>
        <row r="17908">
          <cell r="A17908" t="str">
            <v>YPC4032705</v>
          </cell>
          <cell r="B17908" t="str">
            <v>Narre 3vxl 20" 27cm röd</v>
          </cell>
        </row>
        <row r="17909">
          <cell r="A17909" t="str">
            <v>YPC4032705</v>
          </cell>
          <cell r="B17909" t="str">
            <v>Narre 3vxl 20" 27cm röd</v>
          </cell>
        </row>
        <row r="17910">
          <cell r="A17910" t="str">
            <v>YPC4032706</v>
          </cell>
          <cell r="B17910" t="str">
            <v>Narre 3vxl 20" 27cm gul</v>
          </cell>
        </row>
        <row r="17911">
          <cell r="A17911" t="str">
            <v>YPC4032706</v>
          </cell>
          <cell r="B17911" t="str">
            <v>Narre 3vxl 20" 27cm gul</v>
          </cell>
        </row>
        <row r="17912">
          <cell r="A17912" t="str">
            <v>YPC4202403</v>
          </cell>
          <cell r="B17912" t="str">
            <v>Munin 0vxl 16" 24 cm grön</v>
          </cell>
        </row>
        <row r="17913">
          <cell r="A17913" t="str">
            <v>YPC4202403</v>
          </cell>
          <cell r="B17913" t="str">
            <v>Munin 0vxl 16" 24 cm grön</v>
          </cell>
        </row>
        <row r="17914">
          <cell r="A17914" t="str">
            <v>YPC4202404</v>
          </cell>
          <cell r="B17914" t="str">
            <v>Munin 0vxl 16" 24 cm röd</v>
          </cell>
        </row>
        <row r="17915">
          <cell r="A17915" t="str">
            <v>YPC4202404</v>
          </cell>
          <cell r="B17915" t="str">
            <v>Munin 0vxl 16" 24 cm röd</v>
          </cell>
        </row>
        <row r="17916">
          <cell r="A17916" t="str">
            <v>YPC4212402</v>
          </cell>
          <cell r="B17916" t="str">
            <v>Gorm 0vxl 16" 24 cm blå</v>
          </cell>
        </row>
        <row r="17917">
          <cell r="A17917" t="str">
            <v>YPC4212402</v>
          </cell>
          <cell r="B17917" t="str">
            <v>Gorm 0vxl 16" 24 cm blå</v>
          </cell>
        </row>
        <row r="17918">
          <cell r="A17918" t="str">
            <v>YQC4602002</v>
          </cell>
          <cell r="B17918" t="str">
            <v>Rask R80 16" 20 cm mossgrön</v>
          </cell>
        </row>
        <row r="17919">
          <cell r="A17919" t="str">
            <v>YQC4602002</v>
          </cell>
          <cell r="B17919" t="str">
            <v>Rask R80 16" 20 cm mossgrön</v>
          </cell>
        </row>
        <row r="17920">
          <cell r="A17920" t="str">
            <v>YQM4933801</v>
          </cell>
          <cell r="B17920" t="str">
            <v>Lill Karin 3vxl ljusrosa 24"</v>
          </cell>
        </row>
        <row r="17921">
          <cell r="A17921" t="str">
            <v>YQM4933801</v>
          </cell>
          <cell r="B17921" t="str">
            <v>Lill Karin 3vxl ljusrosa 24"</v>
          </cell>
        </row>
        <row r="17922">
          <cell r="A17922" t="str">
            <v>YQM4933802</v>
          </cell>
          <cell r="B17922" t="str">
            <v>Lill Karin 3vxl mint 24"</v>
          </cell>
        </row>
        <row r="17923">
          <cell r="A17923" t="str">
            <v>YQM4933802</v>
          </cell>
          <cell r="B17923" t="str">
            <v>Lill Karin 3vxl mint 24"</v>
          </cell>
        </row>
        <row r="17924">
          <cell r="A17924" t="str">
            <v>YQM4733301</v>
          </cell>
          <cell r="B17924" t="str">
            <v>Lill Karin 3vxl 20" rosa korg</v>
          </cell>
        </row>
        <row r="17925">
          <cell r="A17925" t="str">
            <v>YQM4733301</v>
          </cell>
          <cell r="B17925" t="str">
            <v>Lill Karin 3vxl 20" rosa korg</v>
          </cell>
        </row>
        <row r="17926">
          <cell r="A17926" t="str">
            <v>YQM4702601</v>
          </cell>
          <cell r="B17926" t="str">
            <v>Lill Karin 0vxl 16" rosa korg</v>
          </cell>
        </row>
        <row r="17927">
          <cell r="A17927" t="str">
            <v>YQM4702601</v>
          </cell>
          <cell r="B17927" t="str">
            <v>Lill Karin 0vxl 16" rosa korg</v>
          </cell>
        </row>
        <row r="17928">
          <cell r="A17928" t="str">
            <v>YPS2375114</v>
          </cell>
          <cell r="B17928" t="str">
            <v>Amanda 7-sp 51 cm blå korg</v>
          </cell>
        </row>
        <row r="17929">
          <cell r="A17929" t="str">
            <v>YPS2375114</v>
          </cell>
          <cell r="B17929" t="str">
            <v>Amanda 7-sp 51 cm blå korg</v>
          </cell>
        </row>
        <row r="17930">
          <cell r="A17930" t="str">
            <v>YPS2375115</v>
          </cell>
          <cell r="B17930" t="str">
            <v>Amanda 7-sp 51cm citron korg</v>
          </cell>
        </row>
        <row r="17931">
          <cell r="A17931" t="str">
            <v>YPS2375115</v>
          </cell>
          <cell r="B17931" t="str">
            <v>Amanda 7-sp 51cm citron korg</v>
          </cell>
        </row>
        <row r="17932">
          <cell r="A17932" t="str">
            <v>YQC4001601</v>
          </cell>
          <cell r="B17932" t="str">
            <v>Knytt walk 0vxl 12" grön 20 cm</v>
          </cell>
        </row>
        <row r="17933">
          <cell r="A17933" t="str">
            <v>YQC4001601</v>
          </cell>
          <cell r="B17933" t="str">
            <v>Knytt walk 0vxl 12" grön 20 cm</v>
          </cell>
        </row>
        <row r="17934">
          <cell r="A17934" t="str">
            <v>YQC4001602</v>
          </cell>
          <cell r="B17934" t="str">
            <v>Knytt walk 0vxl 12" rosa 20 cm</v>
          </cell>
        </row>
        <row r="17935">
          <cell r="A17935" t="str">
            <v>YQC4001602</v>
          </cell>
          <cell r="B17935" t="str">
            <v>Knytt walk 0vxl 12" rosa 20 cm</v>
          </cell>
        </row>
        <row r="17936">
          <cell r="A17936" t="str">
            <v>YQC4002003</v>
          </cell>
          <cell r="B17936" t="str">
            <v>Knytt 0vxl 12" blå 20 cm</v>
          </cell>
        </row>
        <row r="17937">
          <cell r="A17937" t="str">
            <v>YQC4002003</v>
          </cell>
          <cell r="B17937" t="str">
            <v>Knytt 0vxl 12" blå 20 cm</v>
          </cell>
        </row>
        <row r="17938">
          <cell r="A17938" t="str">
            <v>YQC4002004</v>
          </cell>
          <cell r="B17938" t="str">
            <v>Knytt 0vxl 12" rosa 20 cm</v>
          </cell>
        </row>
        <row r="17939">
          <cell r="A17939" t="str">
            <v>YQC4002004</v>
          </cell>
          <cell r="B17939" t="str">
            <v>Knytt 0vxl 12" rosa 20 cm</v>
          </cell>
        </row>
        <row r="17940">
          <cell r="A17940" t="str">
            <v>YQC4172701</v>
          </cell>
          <cell r="B17940" t="str">
            <v>Grim 1x7, 20" 27cm svart</v>
          </cell>
        </row>
        <row r="17941">
          <cell r="A17941" t="str">
            <v>YQC4172701</v>
          </cell>
          <cell r="B17941" t="str">
            <v>Grim 1x7, 20" 27cm svart</v>
          </cell>
        </row>
        <row r="17942">
          <cell r="A17942" t="str">
            <v>YQC4172702</v>
          </cell>
          <cell r="B17942" t="str">
            <v>Grim 1x7, 20" 27cm blå</v>
          </cell>
        </row>
        <row r="17943">
          <cell r="A17943" t="str">
            <v>YQC4172702</v>
          </cell>
          <cell r="B17943" t="str">
            <v>Grim 1x7, 20" 27cm blå</v>
          </cell>
        </row>
        <row r="17944">
          <cell r="A17944" t="str">
            <v>YEC9775151</v>
          </cell>
          <cell r="B17944" t="str">
            <v>Elora 7vxl 51cm petrol korg</v>
          </cell>
        </row>
        <row r="17945">
          <cell r="A17945" t="str">
            <v>YEC9775151</v>
          </cell>
          <cell r="B17945" t="str">
            <v>Elora 7vxl 51cm petrol korg</v>
          </cell>
        </row>
        <row r="17946">
          <cell r="A17946" t="str">
            <v>YEM2835133</v>
          </cell>
          <cell r="B17946" t="str">
            <v>e-Karin 3vxl 51 cm gul korg</v>
          </cell>
        </row>
        <row r="17947">
          <cell r="A17947" t="str">
            <v>YEM2835133</v>
          </cell>
          <cell r="B17947" t="str">
            <v>e-Karin 3vxl 51 cm gul korg</v>
          </cell>
        </row>
        <row r="17948">
          <cell r="A17948" t="str">
            <v>YXC9374731</v>
          </cell>
          <cell r="B17948" t="str">
            <v>Elina 7vxl 47cm svart korg</v>
          </cell>
        </row>
        <row r="17949">
          <cell r="A17949" t="str">
            <v>YXC9375131</v>
          </cell>
          <cell r="B17949" t="str">
            <v>Elina 7vxl 51cm svart korg</v>
          </cell>
        </row>
        <row r="17950">
          <cell r="A17950" t="str">
            <v>YXC9375531</v>
          </cell>
          <cell r="B17950" t="str">
            <v>Elina 7vxl 55cm svart korg</v>
          </cell>
        </row>
        <row r="17951">
          <cell r="A17951" t="str">
            <v>YXC9375132</v>
          </cell>
          <cell r="B17951" t="str">
            <v>Elina 7vxl 51cm petrol korg</v>
          </cell>
        </row>
        <row r="17952">
          <cell r="A17952" t="str">
            <v>YXC9375133</v>
          </cell>
          <cell r="B17952" t="str">
            <v>Elina 7vxl 51cm röd korg</v>
          </cell>
        </row>
        <row r="17953">
          <cell r="A17953" t="str">
            <v>YXC9375134</v>
          </cell>
          <cell r="B17953" t="str">
            <v>Elina 7vxl 51cm silver pearl</v>
          </cell>
        </row>
        <row r="17954">
          <cell r="A17954" t="str">
            <v>YXC9774731</v>
          </cell>
          <cell r="B17954" t="str">
            <v>Elora-X 7vxl 47cm svart korg</v>
          </cell>
        </row>
        <row r="17955">
          <cell r="A17955" t="str">
            <v>YXC9775131</v>
          </cell>
          <cell r="B17955" t="str">
            <v>Elora-X 7vxl 51cm svart korg</v>
          </cell>
        </row>
        <row r="17956">
          <cell r="A17956" t="str">
            <v>YXC9775132</v>
          </cell>
          <cell r="B17956" t="str">
            <v>Elora-X 7vxl 51cm petrol korg</v>
          </cell>
        </row>
        <row r="17957">
          <cell r="A17957" t="str">
            <v>YXC9775133</v>
          </cell>
          <cell r="B17957" t="str">
            <v>Elora-X 7vxl 51cm röd korg</v>
          </cell>
        </row>
        <row r="17958">
          <cell r="A17958" t="str">
            <v>YXC9775134</v>
          </cell>
          <cell r="B17958" t="str">
            <v>Elora-X 7vxl 51cm silver pearl</v>
          </cell>
        </row>
        <row r="17959">
          <cell r="A17959" t="str">
            <v>YXC9775531</v>
          </cell>
          <cell r="B17959" t="str">
            <v>Elora-X 7vxl 55cm svart korg</v>
          </cell>
        </row>
        <row r="17960">
          <cell r="A17960" t="str">
            <v>YEC3904333</v>
          </cell>
          <cell r="B17960" t="str">
            <v>Elda 10vxl 43cm vit</v>
          </cell>
        </row>
        <row r="17961">
          <cell r="A17961" t="str">
            <v>YEC9385134</v>
          </cell>
          <cell r="B17961" t="str">
            <v>Elsa 8v 2020</v>
          </cell>
        </row>
        <row r="17962">
          <cell r="A17962" t="str">
            <v>YEC7805134</v>
          </cell>
          <cell r="B17962" t="str">
            <v>Elder 10vxl 51cm orange</v>
          </cell>
        </row>
        <row r="17963">
          <cell r="A17963" t="str">
            <v>YEC7805534</v>
          </cell>
          <cell r="B17963" t="str">
            <v>Elder 10vxl 55cm orange</v>
          </cell>
        </row>
        <row r="17964">
          <cell r="A17964" t="str">
            <v>YEC7805934</v>
          </cell>
          <cell r="B17964" t="str">
            <v>Elder 10vxl 59cm orange</v>
          </cell>
        </row>
        <row r="17965">
          <cell r="A17965" t="str">
            <v>YEC7895331</v>
          </cell>
          <cell r="B17965" t="str">
            <v>E-Salto MI Steps Grå 53cm 2020</v>
          </cell>
        </row>
        <row r="17966">
          <cell r="A17966" t="str">
            <v>YEC7895831</v>
          </cell>
          <cell r="B17966" t="str">
            <v>E-Salto MI Steps Grå 58cm 2020</v>
          </cell>
        </row>
        <row r="17967">
          <cell r="A17967" t="str">
            <v>YEC7995131</v>
          </cell>
          <cell r="B17967" t="str">
            <v>E-Nikka NA Steps Vit 51cm 2020</v>
          </cell>
        </row>
        <row r="17968">
          <cell r="A17968" t="str">
            <v>YEC8175131</v>
          </cell>
          <cell r="B17968" t="str">
            <v>E-lady 817 7vxl 51cm 2019</v>
          </cell>
        </row>
        <row r="17969">
          <cell r="A17969" t="str">
            <v>YEC9975135</v>
          </cell>
          <cell r="B17969" t="str">
            <v>Elsa 7vxl 51cm svart matt 2020</v>
          </cell>
        </row>
        <row r="17970">
          <cell r="A17970" t="str">
            <v>YEM2735139</v>
          </cell>
          <cell r="B17970" t="str">
            <v>e-Karin 3vxl 51 elcykelstudio</v>
          </cell>
        </row>
        <row r="17971">
          <cell r="A17971" t="str">
            <v>YEM2735143</v>
          </cell>
          <cell r="B17971" t="str">
            <v>Monark Karin El blå</v>
          </cell>
        </row>
        <row r="17972">
          <cell r="A17972" t="str">
            <v>YEC5255131</v>
          </cell>
          <cell r="B17972" t="str">
            <v>Elgot 20 5vxl 51cm svart</v>
          </cell>
        </row>
        <row r="17973">
          <cell r="A17973" t="str">
            <v>YEC5255531</v>
          </cell>
          <cell r="B17973" t="str">
            <v>Elgot 20 5vxl 55cm svart</v>
          </cell>
        </row>
        <row r="17974">
          <cell r="A17974" t="str">
            <v>YEC5354731</v>
          </cell>
          <cell r="B17974" t="str">
            <v>Elska 20 5vxl 47cm grön</v>
          </cell>
        </row>
        <row r="17975">
          <cell r="A17975" t="str">
            <v>YEC5355131</v>
          </cell>
          <cell r="B17975" t="str">
            <v>Elska 20 5vxl 51cm grön</v>
          </cell>
        </row>
        <row r="17976">
          <cell r="A17976" t="str">
            <v>YEC7215331</v>
          </cell>
          <cell r="B17976" t="str">
            <v>Eli 20 53cm svart</v>
          </cell>
        </row>
        <row r="17977">
          <cell r="A17977" t="str">
            <v>YEC7215831</v>
          </cell>
          <cell r="B17977" t="str">
            <v>Eli 20 58cm svart</v>
          </cell>
        </row>
        <row r="17978">
          <cell r="A17978" t="str">
            <v>YEC7315132</v>
          </cell>
          <cell r="B17978" t="str">
            <v>Elva 20 51cm svart</v>
          </cell>
        </row>
        <row r="17979">
          <cell r="A17979" t="str">
            <v>YEC7315532</v>
          </cell>
          <cell r="B17979" t="str">
            <v>Elva 20 55cm svart</v>
          </cell>
        </row>
        <row r="17980">
          <cell r="A17980" t="str">
            <v>YEC7005321</v>
          </cell>
          <cell r="B17980" t="str">
            <v>Elder 20 10vxl 53cm brun</v>
          </cell>
        </row>
        <row r="17981">
          <cell r="A17981" t="str">
            <v>YEC7005821</v>
          </cell>
          <cell r="B17981" t="str">
            <v>Elder 20 10vxl 58cm brun</v>
          </cell>
        </row>
        <row r="17982">
          <cell r="A17982" t="str">
            <v>YEC7105121</v>
          </cell>
          <cell r="B17982" t="str">
            <v>Elda 20 10vxl 51cm orange</v>
          </cell>
        </row>
        <row r="17983">
          <cell r="A17983" t="str">
            <v>YEC7895321</v>
          </cell>
          <cell r="B17983" t="str">
            <v>Elder 50 9vxl 53cm grön</v>
          </cell>
        </row>
        <row r="17984">
          <cell r="A17984" t="str">
            <v>YEC7895821</v>
          </cell>
          <cell r="B17984" t="str">
            <v>Elder 50 9vxl 58cm grön</v>
          </cell>
        </row>
        <row r="17985">
          <cell r="A17985" t="str">
            <v>YEC7995121</v>
          </cell>
          <cell r="B17985" t="str">
            <v>Elda 50 9vxl 51cm guld</v>
          </cell>
        </row>
        <row r="17986">
          <cell r="A17986" t="str">
            <v>YEC9155031</v>
          </cell>
          <cell r="B17986" t="str">
            <v>Elston 20 5vxl 50cm brun</v>
          </cell>
        </row>
        <row r="17987">
          <cell r="A17987" t="str">
            <v>YEC9155331</v>
          </cell>
          <cell r="B17987" t="str">
            <v>Elston 20 5vxl 53cm brun</v>
          </cell>
        </row>
        <row r="17988">
          <cell r="A17988" t="str">
            <v>YEC5554731</v>
          </cell>
          <cell r="B17988" t="str">
            <v>Elmer 20 5vxl 47cm orange</v>
          </cell>
        </row>
        <row r="17989">
          <cell r="A17989" t="str">
            <v>YEC5555031</v>
          </cell>
          <cell r="B17989" t="str">
            <v>Elmer 20 5vxl 50cm orange</v>
          </cell>
        </row>
        <row r="17990">
          <cell r="A17990" t="str">
            <v>YEC5555331</v>
          </cell>
          <cell r="B17990" t="str">
            <v>Elmer 20 5vxl 53cm orange</v>
          </cell>
        </row>
        <row r="17991">
          <cell r="A17991" t="str">
            <v>YEC5374731</v>
          </cell>
          <cell r="B17991" t="str">
            <v>Elvira 7vxl 47cm vit</v>
          </cell>
        </row>
        <row r="17992">
          <cell r="A17992" t="str">
            <v>YEC5375131</v>
          </cell>
          <cell r="B17992" t="str">
            <v>Elvira 7vxl 51cm vit</v>
          </cell>
        </row>
        <row r="17993">
          <cell r="A17993" t="str">
            <v>YEC5375531</v>
          </cell>
          <cell r="B17993" t="str">
            <v>Elvira 7vxl 55cm vit</v>
          </cell>
        </row>
        <row r="17994">
          <cell r="A17994" t="str">
            <v>YEC5375132</v>
          </cell>
          <cell r="B17994" t="str">
            <v>Elvira 7vxl 51cm grön</v>
          </cell>
        </row>
        <row r="17995">
          <cell r="A17995" t="str">
            <v>YEC9A75133</v>
          </cell>
          <cell r="B17995" t="str">
            <v>Elisia 7vxl 51cm vit</v>
          </cell>
        </row>
        <row r="17996">
          <cell r="A17996" t="str">
            <v>YEC9974751</v>
          </cell>
          <cell r="B17996" t="str">
            <v>Elsa 7vxl 47cm svart</v>
          </cell>
        </row>
        <row r="17997">
          <cell r="A17997" t="str">
            <v>YEC9975151</v>
          </cell>
          <cell r="B17997" t="str">
            <v>Elsa 7vxl 51cm svart</v>
          </cell>
        </row>
        <row r="17998">
          <cell r="A17998" t="str">
            <v>YEC9975152</v>
          </cell>
          <cell r="B17998" t="str">
            <v>Elsa 7vxl 51cm blå</v>
          </cell>
        </row>
        <row r="17999">
          <cell r="A17999" t="str">
            <v>YEC9975153</v>
          </cell>
          <cell r="B17999" t="str">
            <v>Elsa 7vxl 51cm röd</v>
          </cell>
        </row>
        <row r="18000">
          <cell r="A18000" t="str">
            <v>YEC9975154</v>
          </cell>
          <cell r="B18000" t="str">
            <v>Elsa 7vxl 51cm silver</v>
          </cell>
        </row>
        <row r="18001">
          <cell r="A18001" t="str">
            <v>YEC9975551</v>
          </cell>
          <cell r="B18001" t="str">
            <v>Elsa 7vxl 55cm svart</v>
          </cell>
        </row>
        <row r="18002">
          <cell r="A18002" t="str">
            <v>YEC9374764</v>
          </cell>
          <cell r="B18002" t="str">
            <v>Elina 7vxl 47cm svart</v>
          </cell>
        </row>
        <row r="18003">
          <cell r="A18003" t="str">
            <v>YEC9375164</v>
          </cell>
          <cell r="B18003" t="str">
            <v>Elina 7vxl 51cm svart</v>
          </cell>
        </row>
        <row r="18004">
          <cell r="A18004" t="str">
            <v>YEC9375564</v>
          </cell>
          <cell r="B18004" t="str">
            <v>Elina 7vxl 55cm svart</v>
          </cell>
        </row>
        <row r="18005">
          <cell r="A18005" t="str">
            <v>YEC9375166</v>
          </cell>
          <cell r="B18005" t="str">
            <v>Elina 7vxl 51cm röd</v>
          </cell>
        </row>
        <row r="18006">
          <cell r="A18006" t="str">
            <v>YEC9375168</v>
          </cell>
          <cell r="B18006" t="str">
            <v>Elina 7vxl 51cm brun</v>
          </cell>
        </row>
        <row r="18007">
          <cell r="A18007" t="str">
            <v>YEC9375568</v>
          </cell>
          <cell r="B18007" t="str">
            <v>Elina 7vxl 55cm brun</v>
          </cell>
        </row>
        <row r="18008">
          <cell r="A18008" t="str">
            <v>YEC9375171</v>
          </cell>
          <cell r="B18008" t="str">
            <v>Elina 7vxl 51cm grön</v>
          </cell>
        </row>
        <row r="18009">
          <cell r="A18009" t="str">
            <v>YEM2175136</v>
          </cell>
          <cell r="B18009" t="str">
            <v>e-Karin 7vxl 51cm sand</v>
          </cell>
        </row>
        <row r="18010">
          <cell r="A18010" t="str">
            <v>YXC9774732</v>
          </cell>
          <cell r="B18010" t="str">
            <v>Elora-X 7vxl 47cm petrol</v>
          </cell>
        </row>
        <row r="18011">
          <cell r="A18011" t="str">
            <v>YXC9375532</v>
          </cell>
          <cell r="B18011" t="str">
            <v>Elina 7vxl 55cm petrol</v>
          </cell>
        </row>
        <row r="18012">
          <cell r="A18012" t="str">
            <v>YXC9374760</v>
          </cell>
          <cell r="B18012" t="str">
            <v>Elina-X 7vxl 47cm svart</v>
          </cell>
        </row>
        <row r="18013">
          <cell r="A18013" t="str">
            <v>YXC9375160</v>
          </cell>
          <cell r="B18013" t="str">
            <v>Elina-X 7vxl 51cm svart</v>
          </cell>
        </row>
        <row r="18014">
          <cell r="A18014" t="str">
            <v>YXC9375161</v>
          </cell>
          <cell r="B18014" t="str">
            <v>Elina-X 7vxl 51cm petrol</v>
          </cell>
        </row>
        <row r="18015">
          <cell r="A18015" t="str">
            <v>YXC9375162</v>
          </cell>
          <cell r="B18015" t="str">
            <v>Elina-X 7vxl 51cm röd</v>
          </cell>
        </row>
        <row r="18016">
          <cell r="A18016" t="str">
            <v>YXC9375163</v>
          </cell>
          <cell r="B18016" t="str">
            <v>Elina-X 7vxl 51cm silver pearl</v>
          </cell>
        </row>
        <row r="18017">
          <cell r="A18017" t="str">
            <v>YXC9375560</v>
          </cell>
          <cell r="B18017" t="str">
            <v>Elina-X 7vxl 55cm svart</v>
          </cell>
        </row>
        <row r="18018">
          <cell r="A18018" t="str">
            <v>YXC9375561</v>
          </cell>
          <cell r="B18018" t="str">
            <v>Elina-X 7vxl 55cm petrol</v>
          </cell>
        </row>
        <row r="18019">
          <cell r="A18019" t="str">
            <v>YEC0214031</v>
          </cell>
          <cell r="B18019" t="str">
            <v>Elgar 20 11vxl 40cm svart</v>
          </cell>
        </row>
        <row r="18020">
          <cell r="A18020" t="str">
            <v>YEC0214431</v>
          </cell>
          <cell r="B18020" t="str">
            <v>Elgar 20 11vxl 44cm svart</v>
          </cell>
        </row>
        <row r="18021">
          <cell r="A18021" t="str">
            <v>YEC0214831</v>
          </cell>
          <cell r="B18021" t="str">
            <v>Elgar 20 11vxl 48cm svart</v>
          </cell>
        </row>
        <row r="18022">
          <cell r="A18022" t="str">
            <v>YEC1124031</v>
          </cell>
          <cell r="B18022" t="str">
            <v>Elgar 10 12vxl 40cm orange</v>
          </cell>
        </row>
        <row r="18023">
          <cell r="A18023" t="str">
            <v>YEC1124431</v>
          </cell>
          <cell r="B18023" t="str">
            <v>Elgar 10 12vxl 44cm orange</v>
          </cell>
        </row>
        <row r="18024">
          <cell r="A18024" t="str">
            <v>YEC1124831</v>
          </cell>
          <cell r="B18024" t="str">
            <v>Elgar 10 12vxl 48cm orange</v>
          </cell>
        </row>
        <row r="18025">
          <cell r="A18025" t="str">
            <v>YEC1314031</v>
          </cell>
          <cell r="B18025" t="str">
            <v>Elgar 30 9vxl 40cm grön</v>
          </cell>
        </row>
        <row r="18026">
          <cell r="A18026" t="str">
            <v>YEC1314431</v>
          </cell>
          <cell r="B18026" t="str">
            <v>Elgar 30 9vxl 44cm grön</v>
          </cell>
        </row>
        <row r="18027">
          <cell r="A18027" t="str">
            <v>YEC1314831</v>
          </cell>
          <cell r="B18027" t="str">
            <v>Elgar 30 9vxl 48cm grön</v>
          </cell>
        </row>
        <row r="18028">
          <cell r="A18028" t="str">
            <v>YEC1414331</v>
          </cell>
          <cell r="B18028" t="str">
            <v>ELD 30 9vxl 43cm svart</v>
          </cell>
        </row>
        <row r="18029">
          <cell r="A18029" t="str">
            <v>YEC1414731</v>
          </cell>
          <cell r="B18029" t="str">
            <v>ELD 30 9vxl 47cm svart</v>
          </cell>
        </row>
        <row r="18030">
          <cell r="A18030" t="str">
            <v>YEC1415031</v>
          </cell>
          <cell r="B18030" t="str">
            <v>ELD 30 9vxl 50cm svart</v>
          </cell>
        </row>
        <row r="18031">
          <cell r="A18031" t="str">
            <v>YEC1594331</v>
          </cell>
          <cell r="B18031" t="str">
            <v>ELD 40 9vxl 43cm brun</v>
          </cell>
        </row>
        <row r="18032">
          <cell r="A18032" t="str">
            <v>YEC1594731</v>
          </cell>
          <cell r="B18032" t="str">
            <v>ELD 40 9vxl 47cm brun</v>
          </cell>
        </row>
        <row r="18033">
          <cell r="A18033" t="str">
            <v>YEC1595031</v>
          </cell>
          <cell r="B18033" t="str">
            <v>ELD 40 9vxl 50cm brun</v>
          </cell>
        </row>
        <row r="18034">
          <cell r="A18034" t="str">
            <v>YEC5154431</v>
          </cell>
          <cell r="B18034" t="str">
            <v>ELAST 20 5vxl 44cm svart</v>
          </cell>
        </row>
        <row r="18035">
          <cell r="A18035" t="str">
            <v>YEC7685332</v>
          </cell>
          <cell r="B18035" t="str">
            <v>Elis 50 8vxl 53cm brun matt</v>
          </cell>
        </row>
        <row r="18036">
          <cell r="A18036" t="str">
            <v>YEC7685832</v>
          </cell>
          <cell r="B18036" t="str">
            <v>Elis 50 8vxl 58cm brun matt</v>
          </cell>
        </row>
        <row r="18037">
          <cell r="A18037" t="str">
            <v>YEC7785132</v>
          </cell>
          <cell r="B18037" t="str">
            <v>Elly 50 8vxl 51cm orange</v>
          </cell>
        </row>
        <row r="18038">
          <cell r="A18038" t="str">
            <v>YEC7785532</v>
          </cell>
          <cell r="B18038" t="str">
            <v>Elly 50 8vxl 55cm orange</v>
          </cell>
        </row>
        <row r="18039">
          <cell r="A18039" t="str">
            <v>YEC7995521</v>
          </cell>
          <cell r="B18039" t="str">
            <v>Elda 50 9vxl 55cm guld</v>
          </cell>
        </row>
        <row r="18040">
          <cell r="A18040" t="str">
            <v>YEC9974740</v>
          </cell>
          <cell r="B18040" t="str">
            <v>Elsa 7vxl 47cm svart matt</v>
          </cell>
        </row>
        <row r="18041">
          <cell r="A18041" t="str">
            <v>YEC9975140</v>
          </cell>
          <cell r="B18041" t="str">
            <v>Elsa 7vxl 51cm svart matt</v>
          </cell>
        </row>
        <row r="18042">
          <cell r="A18042" t="str">
            <v>YEC9975540</v>
          </cell>
          <cell r="B18042" t="str">
            <v>Elsa 7vxl 55cm svart matt</v>
          </cell>
        </row>
        <row r="18043">
          <cell r="A18043" t="str">
            <v>YEC9975141</v>
          </cell>
          <cell r="B18043" t="str">
            <v>Elsa 7vxl 51cm grön</v>
          </cell>
        </row>
        <row r="18044">
          <cell r="A18044" t="str">
            <v>YEC9975142</v>
          </cell>
          <cell r="B18044" t="str">
            <v>Elsa 7vxl 51cm röd</v>
          </cell>
        </row>
        <row r="18045">
          <cell r="A18045" t="str">
            <v>YEC9774752</v>
          </cell>
          <cell r="B18045" t="str">
            <v>Elora 7vxl 47cm svart</v>
          </cell>
        </row>
        <row r="18046">
          <cell r="A18046" t="str">
            <v>YEC9775152</v>
          </cell>
          <cell r="B18046" t="str">
            <v>Elora 7vxl 51cm svart</v>
          </cell>
        </row>
        <row r="18047">
          <cell r="A18047" t="str">
            <v>YEC9775552</v>
          </cell>
          <cell r="B18047" t="str">
            <v>Elora 7vxl 55cm svart</v>
          </cell>
        </row>
        <row r="18048">
          <cell r="A18048" t="str">
            <v>YEC9775153</v>
          </cell>
          <cell r="B18048" t="str">
            <v>Elora 7vxl 51cm grön</v>
          </cell>
        </row>
        <row r="18049">
          <cell r="A18049" t="str">
            <v>YEC9775154</v>
          </cell>
          <cell r="B18049" t="str">
            <v>Elora 7vxl 51cm röd</v>
          </cell>
        </row>
        <row r="18050">
          <cell r="A18050" t="str">
            <v>YEC9775155</v>
          </cell>
          <cell r="B18050" t="str">
            <v>Elora 7vxl 51cm brun</v>
          </cell>
        </row>
        <row r="18051">
          <cell r="A18051" t="str">
            <v>YEC9875338</v>
          </cell>
          <cell r="B18051" t="str">
            <v>Elwin 7vxl 53cm svart</v>
          </cell>
        </row>
        <row r="18052">
          <cell r="A18052" t="str">
            <v>YEM2775533</v>
          </cell>
          <cell r="B18052" t="str">
            <v>e-Karin 7vxl 55cm svart</v>
          </cell>
        </row>
        <row r="18053">
          <cell r="A18053" t="str">
            <v>YEM2775135</v>
          </cell>
          <cell r="B18053" t="str">
            <v>e-Karin 7vxl 51cm sand</v>
          </cell>
        </row>
        <row r="18054">
          <cell r="A18054" t="str">
            <v>YEM2675531</v>
          </cell>
          <cell r="B18054" t="str">
            <v>e-Karl 7vxl 55cm blå</v>
          </cell>
        </row>
        <row r="18055">
          <cell r="A18055" t="str">
            <v>YEM2175137</v>
          </cell>
          <cell r="B18055" t="str">
            <v>e-Karin 7vxl 51cm sand</v>
          </cell>
        </row>
        <row r="18056">
          <cell r="A18056" t="str">
            <v>YEM5734731</v>
          </cell>
          <cell r="B18056" t="str">
            <v>e-Karin 26" 3vxl 47cm svart</v>
          </cell>
        </row>
        <row r="18057">
          <cell r="A18057" t="str">
            <v>YEM3175133</v>
          </cell>
          <cell r="B18057" t="str">
            <v>e-Karla 7vxl 51cm light sand</v>
          </cell>
        </row>
        <row r="18058">
          <cell r="A18058" t="str">
            <v>YEC9375191</v>
          </cell>
          <cell r="B18058" t="str">
            <v>Elina 7vxl 51cm svart matt</v>
          </cell>
        </row>
        <row r="18059">
          <cell r="A18059" t="str">
            <v>YEC9375192</v>
          </cell>
          <cell r="B18059" t="str">
            <v>Elina 7vxl 51cm röd matt</v>
          </cell>
        </row>
        <row r="18060">
          <cell r="A18060" t="str">
            <v>YEC9375193</v>
          </cell>
          <cell r="B18060" t="str">
            <v>Elina 7vxl 51cm brun matt</v>
          </cell>
        </row>
        <row r="18061">
          <cell r="A18061" t="str">
            <v>YEC9375194</v>
          </cell>
          <cell r="B18061" t="str">
            <v>Elina 7vxl 51cm grön matt</v>
          </cell>
        </row>
        <row r="18062">
          <cell r="A18062" t="str">
            <v>YEC9385191</v>
          </cell>
          <cell r="B18062" t="str">
            <v>Elsa 8v 51 cm svart korg</v>
          </cell>
        </row>
        <row r="18063">
          <cell r="A18063" t="str">
            <v>YEC9374791</v>
          </cell>
          <cell r="B18063" t="str">
            <v>Elina 7vxl 47cm svart matt</v>
          </cell>
        </row>
        <row r="18064">
          <cell r="A18064" t="str">
            <v>YEC9375591</v>
          </cell>
          <cell r="B18064" t="str">
            <v>Elina 7vxl 55cm svart matt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37AA0-0E55-408D-B4A8-9559E3846581}">
  <sheetPr codeName="Blad6">
    <pageSetUpPr fitToPage="1"/>
  </sheetPr>
  <dimension ref="A1:L34"/>
  <sheetViews>
    <sheetView tabSelected="1" zoomScale="70" zoomScaleNormal="70" workbookViewId="0">
      <selection activeCell="E5" sqref="E5:G5"/>
    </sheetView>
  </sheetViews>
  <sheetFormatPr defaultRowHeight="18"/>
  <cols>
    <col min="1" max="1" width="23.5546875" bestFit="1" customWidth="1"/>
    <col min="2" max="2" width="39.33203125" bestFit="1" customWidth="1"/>
    <col min="3" max="3" width="23.44140625" style="11" bestFit="1" customWidth="1"/>
    <col min="4" max="4" width="2.109375" customWidth="1"/>
    <col min="5" max="5" width="29.33203125" style="11" bestFit="1" customWidth="1"/>
    <col min="6" max="6" width="38.109375" style="11" bestFit="1" customWidth="1"/>
    <col min="7" max="7" width="32.21875" style="11" customWidth="1"/>
    <col min="8" max="8" width="2.109375" customWidth="1"/>
    <col min="9" max="9" width="23.5546875" style="11" bestFit="1" customWidth="1"/>
    <col min="10" max="10" width="38.5546875" style="11" bestFit="1" customWidth="1"/>
    <col min="11" max="11" width="35.44140625" style="11" bestFit="1" customWidth="1"/>
  </cols>
  <sheetData>
    <row r="1" spans="1:12">
      <c r="H1" s="11"/>
    </row>
    <row r="2" spans="1:12" ht="21">
      <c r="A2" s="17"/>
      <c r="B2" s="11"/>
      <c r="E2" s="17"/>
      <c r="H2" s="11"/>
    </row>
    <row r="3" spans="1:12" ht="30">
      <c r="A3" s="17"/>
      <c r="B3" s="11"/>
      <c r="E3" s="22" t="s">
        <v>3310</v>
      </c>
      <c r="F3" s="22"/>
      <c r="G3" s="22"/>
      <c r="H3" s="11"/>
    </row>
    <row r="4" spans="1:12" ht="30">
      <c r="A4" s="17"/>
      <c r="B4" s="11"/>
      <c r="D4" s="1"/>
      <c r="E4" s="22" t="s">
        <v>3311</v>
      </c>
      <c r="F4" s="22"/>
      <c r="G4" s="22"/>
      <c r="H4" s="12"/>
      <c r="I4" s="12"/>
      <c r="J4" s="12"/>
      <c r="K4" s="12"/>
      <c r="L4" s="12"/>
    </row>
    <row r="5" spans="1:12" ht="25.8">
      <c r="A5" s="17"/>
      <c r="B5" s="11"/>
      <c r="D5" s="11"/>
      <c r="E5" s="25" t="s">
        <v>3761</v>
      </c>
      <c r="F5" s="26"/>
      <c r="G5" s="26"/>
      <c r="H5" s="11"/>
      <c r="L5" s="11"/>
    </row>
    <row r="6" spans="1:12" ht="25.8">
      <c r="A6" s="17"/>
      <c r="B6" s="18"/>
      <c r="D6" s="11"/>
      <c r="E6"/>
      <c r="F6"/>
      <c r="G6"/>
      <c r="H6" s="11"/>
      <c r="I6" s="17"/>
      <c r="J6" s="18"/>
      <c r="L6" s="11"/>
    </row>
    <row r="7" spans="1:12" ht="23.4" customHeight="1">
      <c r="A7" s="11"/>
      <c r="B7" s="11"/>
      <c r="D7" s="11"/>
      <c r="E7" s="24" t="s">
        <v>524</v>
      </c>
      <c r="F7" s="24"/>
      <c r="G7" s="24"/>
      <c r="H7" s="11"/>
      <c r="L7" s="11"/>
    </row>
    <row r="8" spans="1:12" ht="23.4" customHeight="1">
      <c r="A8" s="12"/>
      <c r="B8" s="12"/>
      <c r="C8" s="12"/>
      <c r="D8" s="11"/>
      <c r="E8" s="21" t="str">
        <f>VLOOKUP(E5,Lista!A:B,2,0)</f>
        <v>Elina 7vxl 47cm svart matt</v>
      </c>
      <c r="F8" s="21"/>
      <c r="G8" s="21"/>
      <c r="H8" s="11"/>
      <c r="I8" s="12"/>
      <c r="J8" s="12"/>
      <c r="K8" s="12"/>
      <c r="L8" s="12"/>
    </row>
    <row r="9" spans="1:12" ht="23.4" customHeight="1">
      <c r="A9" s="17"/>
      <c r="B9" s="18"/>
      <c r="D9" s="11"/>
      <c r="E9" s="23"/>
      <c r="F9" s="23"/>
      <c r="G9" s="23"/>
      <c r="H9" s="11"/>
      <c r="I9" s="12"/>
      <c r="J9" s="12"/>
      <c r="L9" s="11"/>
    </row>
    <row r="10" spans="1:12" ht="23.4" customHeight="1">
      <c r="A10" s="17"/>
      <c r="B10" s="18"/>
      <c r="D10" s="11"/>
      <c r="E10" s="24" t="s">
        <v>525</v>
      </c>
      <c r="F10" s="24"/>
      <c r="G10" s="24"/>
      <c r="H10" s="11"/>
      <c r="I10" s="17"/>
      <c r="J10" s="18"/>
      <c r="L10" s="11"/>
    </row>
    <row r="11" spans="1:12" ht="23.4" customHeight="1">
      <c r="A11" s="11"/>
      <c r="B11" s="11"/>
      <c r="D11" s="11"/>
      <c r="E11" s="21" t="str">
        <f>VLOOKUP(E5,Lista!A:D,4,0)</f>
        <v>2023-2024</v>
      </c>
      <c r="F11" s="21"/>
      <c r="G11" s="21"/>
      <c r="H11" s="11"/>
    </row>
    <row r="12" spans="1:12" ht="23.4" customHeight="1">
      <c r="A12" s="20"/>
      <c r="B12" s="21"/>
      <c r="C12" s="21"/>
      <c r="H12" s="11"/>
    </row>
    <row r="13" spans="1:12" ht="22.2">
      <c r="A13" s="13" t="s">
        <v>526</v>
      </c>
      <c r="B13" s="13" t="s">
        <v>527</v>
      </c>
      <c r="C13" s="13" t="s">
        <v>528</v>
      </c>
      <c r="D13" s="14"/>
      <c r="E13" s="13" t="s">
        <v>526</v>
      </c>
      <c r="F13" s="13" t="s">
        <v>527</v>
      </c>
      <c r="G13" s="13" t="s">
        <v>528</v>
      </c>
      <c r="H13" s="14"/>
      <c r="I13" s="13" t="s">
        <v>526</v>
      </c>
      <c r="J13" s="13" t="s">
        <v>527</v>
      </c>
      <c r="K13" s="13" t="s">
        <v>528</v>
      </c>
    </row>
    <row r="14" spans="1:12" ht="21">
      <c r="A14" s="15" t="str">
        <f>Lista!H$1</f>
        <v>Styrlager</v>
      </c>
      <c r="B14" s="16" t="str">
        <f>_xlfn.IFNA(VLOOKUP(C14,Benämning!A:B,2,0),"")</f>
        <v>Styrlager 1-1/8" svart låsbar</v>
      </c>
      <c r="C14" s="15" t="str">
        <f>_xlfn.IFNA(VLOOKUP($E$5,Lista!A:BN,8,0),"")</f>
        <v>C2105256</v>
      </c>
      <c r="D14" s="14"/>
      <c r="E14" s="15" t="str">
        <f>Lista!AB$1</f>
        <v>Framnav</v>
      </c>
      <c r="F14" s="16" t="str">
        <f>_xlfn.IFNA(VLOOKUP(G14,Benämning!A:B,2,0),"")</f>
        <v/>
      </c>
      <c r="G14" s="15" t="str">
        <f>VLOOKUP($E$5,Lista!A:BN,28,0)</f>
        <v>Se motor</v>
      </c>
      <c r="H14" s="14"/>
      <c r="I14" s="15" t="str">
        <f>Lista!AV$1</f>
        <v>Motor</v>
      </c>
      <c r="J14" s="16" t="str">
        <f>_xlfn.IFNA(VLOOKUP(K14,Benämning!A:B,2,0),"")</f>
        <v>Framnavsmotor EGOING B DB</v>
      </c>
      <c r="K14" s="15" t="str">
        <f>VLOOKUP($E$5,Lista!A:BN,48,0)</f>
        <v>C8705144-1-03</v>
      </c>
    </row>
    <row r="15" spans="1:12" ht="21">
      <c r="A15" s="15" t="str">
        <f>Lista!I$1</f>
        <v xml:space="preserve">Styrstam </v>
      </c>
      <c r="B15" s="16" t="str">
        <f>_xlfn.IFNA(VLOOKUP(C15,Benämning!A:B,2,0),"")</f>
        <v>Styrstam 1 1/8" ställbar 230mm</v>
      </c>
      <c r="C15" s="15" t="str">
        <f>_xlfn.IFNA(VLOOKUP($E$5,Lista!A:BN,9,0),"")</f>
        <v>C2205585-090</v>
      </c>
      <c r="D15" s="14"/>
      <c r="E15" s="15" t="str">
        <f>Lista!AC$1</f>
        <v>Bakhjul</v>
      </c>
      <c r="F15" s="16" t="str">
        <f>_xlfn.IFNA(VLOOKUP(G15,Benämning!A:B,2,0),"")</f>
        <v>Hjul bak 622-17 db/sv Nexus 7</v>
      </c>
      <c r="G15" s="15" t="str">
        <f>VLOOKUP($E$5,Lista!A:BN,29,0)</f>
        <v>C4200299</v>
      </c>
      <c r="H15" s="14"/>
      <c r="I15" s="15" t="str">
        <f>Lista!AW$1</f>
        <v>Planethjul</v>
      </c>
      <c r="J15" s="16" t="str">
        <f>_xlfn.IFNA(VLOOKUP(K15,Benämning!A:B,2,0),"")</f>
        <v>Planethjul för EGOING A motor</v>
      </c>
      <c r="K15" s="15" t="str">
        <f>VLOOKUP($E$5,Lista!A:BN,49,0)</f>
        <v>C8705195-03SV-2</v>
      </c>
    </row>
    <row r="16" spans="1:12" ht="21">
      <c r="A16" s="15" t="str">
        <f>Lista!J$1</f>
        <v>Styre</v>
      </c>
      <c r="B16" s="16" t="str">
        <f>_xlfn.IFNA(VLOOKUP(C16,Benämning!A:B,2,0),"")</f>
        <v>Styre city alu svart</v>
      </c>
      <c r="C16" s="15" t="str">
        <f>_xlfn.IFNA(VLOOKUP($E$5,Lista!A:BN,10,0),"")</f>
        <v>C2306074</v>
      </c>
      <c r="D16" s="14"/>
      <c r="E16" s="15" t="str">
        <f>Lista!AD$1</f>
        <v>Baknav</v>
      </c>
      <c r="F16" s="16" t="str">
        <f>_xlfn.IFNA(VLOOKUP(G16,Benämning!A:B,2,0),"")</f>
        <v/>
      </c>
      <c r="G16" s="15" t="str">
        <f>VLOOKUP($E$5,Lista!A:BN,30,0)</f>
        <v>Kontakta SHIMANO</v>
      </c>
      <c r="H16" s="14"/>
      <c r="I16" s="15" t="str">
        <f>Lista!AX$1</f>
        <v>Nållager</v>
      </c>
      <c r="J16" s="16" t="str">
        <f>_xlfn.IFNA(VLOOKUP(K16,Benämning!A:B,2,0),"")</f>
        <v>Nållager för EGOING A motor</v>
      </c>
      <c r="K16" s="15" t="str">
        <f>VLOOKUP($E$5,Lista!A:BN,50,0)</f>
        <v>C8705195-03SV-3</v>
      </c>
    </row>
    <row r="17" spans="1:11" ht="21">
      <c r="A17" s="15" t="str">
        <f>Lista!K$1</f>
        <v>Bromsgrepp H</v>
      </c>
      <c r="B17" s="16" t="str">
        <f>_xlfn.IFNA(VLOOKUP(C17,Benämning!A:B,2,0),"")</f>
        <v/>
      </c>
      <c r="C17" s="15" t="str">
        <f>_xlfn.IFNA(VLOOKUP($E$5,Lista!A:BN,11,0),"")</f>
        <v/>
      </c>
      <c r="D17" s="14"/>
      <c r="E17" s="15" t="str">
        <f>Lista!AE$1</f>
        <v>Fälg</v>
      </c>
      <c r="F17" s="16" t="str">
        <f>_xlfn.IFNA(VLOOKUP(G17,Benämning!A:B,2,0),"")</f>
        <v>Fälg 622-21 db/sv sport 36h</v>
      </c>
      <c r="G17" s="15" t="str">
        <f>VLOOKUP($E$5,Lista!A:BN,31,0)</f>
        <v>C4505763</v>
      </c>
      <c r="H17" s="14"/>
      <c r="I17" s="15" t="str">
        <f>Lista!AY$1</f>
        <v>Kopplingslager</v>
      </c>
      <c r="J17" s="16" t="str">
        <f>_xlfn.IFNA(VLOOKUP(K17,Benämning!A:B,2,0),"")</f>
        <v>Navkåpa Hö f Egoing A framnav</v>
      </c>
      <c r="K17" s="15" t="str">
        <f>VLOOKUP($E$5,Lista!A:BN,51,0)</f>
        <v>C8705195-03SV-5</v>
      </c>
    </row>
    <row r="18" spans="1:11" ht="21">
      <c r="A18" s="15" t="str">
        <f>Lista!L$1</f>
        <v>Bromsgrepp V</v>
      </c>
      <c r="B18" s="16" t="str">
        <f>_xlfn.IFNA(VLOOKUP(C18,Benämning!A:B,2,0),"")</f>
        <v/>
      </c>
      <c r="C18" s="15" t="str">
        <f>_xlfn.IFNA(VLOOKUP($E$5,Lista!A:BN,12,0),"")</f>
        <v>Kontakta SHIMANO</v>
      </c>
      <c r="D18" s="14"/>
      <c r="E18" s="15" t="str">
        <f>Lista!AF$1</f>
        <v>Däck</v>
      </c>
      <c r="F18" s="16" t="str">
        <f>_xlfn.IFNA(VLOOKUP(G18,Benämning!A:B,2,0),"")</f>
        <v>Däck 40-622 Pergo XNR svart</v>
      </c>
      <c r="G18" s="15" t="str">
        <f>VLOOKUP($E$5,Lista!A:BN,32,0)</f>
        <v>C4901463</v>
      </c>
      <c r="H18" s="14"/>
      <c r="I18" s="15" t="str">
        <f>Lista!AZ$1</f>
        <v>Display</v>
      </c>
      <c r="J18" s="16" t="str">
        <f>_xlfn.IFNA(VLOOKUP(K18,Benämning!A:B,2,0),"")</f>
        <v>Display EGOING B mini-lcd</v>
      </c>
      <c r="K18" s="15" t="str">
        <f>VLOOKUP($E$5,Lista!A:BN,52,0)</f>
        <v>C8705068-1-30C</v>
      </c>
    </row>
    <row r="19" spans="1:11" ht="21">
      <c r="A19" s="15" t="str">
        <f>Lista!M$1</f>
        <v>Växelreglage H</v>
      </c>
      <c r="B19" s="16" t="str">
        <f>_xlfn.IFNA(VLOOKUP(C19,Benämning!A:B,2,0),"")</f>
        <v/>
      </c>
      <c r="C19" s="15" t="str">
        <f>_xlfn.IFNA(VLOOKUP($E$5,Lista!A:BN,13,0),"")</f>
        <v>Kontakta SHIMANO</v>
      </c>
      <c r="D19" s="14"/>
      <c r="E19" s="15" t="str">
        <f>Lista!AG$1</f>
        <v>Skärmar set</v>
      </c>
      <c r="F19" s="16" t="str">
        <f>_xlfn.IFNA(VLOOKUP(G19,Benämning!A:B,2,0),"")</f>
        <v>Skärmset 52/622 plåt svart</v>
      </c>
      <c r="G19" s="15" t="str">
        <f>VLOOKUP($E$5,Lista!A:BN,33,0)</f>
        <v>C8250028</v>
      </c>
      <c r="H19" s="14"/>
      <c r="I19" s="15" t="str">
        <f>Lista!BA$1</f>
        <v>Knappsats</v>
      </c>
      <c r="J19" s="16" t="str">
        <f>_xlfn.IFNA(VLOOKUP(K19,Benämning!A:B,2,0),"")</f>
        <v/>
      </c>
      <c r="K19" s="15" t="str">
        <f>VLOOKUP($E$5,Lista!A:BN,53,0)</f>
        <v xml:space="preserve"> </v>
      </c>
    </row>
    <row r="20" spans="1:11" ht="21">
      <c r="A20" s="15" t="str">
        <f>Lista!N$1</f>
        <v>Växelreglage V</v>
      </c>
      <c r="B20" s="16" t="str">
        <f>_xlfn.IFNA(VLOOKUP(C20,Benämning!A:B,2,0),"")</f>
        <v/>
      </c>
      <c r="C20" s="15" t="str">
        <f>_xlfn.IFNA(VLOOKUP($E$5,Lista!A:BN,14,0),"")</f>
        <v/>
      </c>
      <c r="D20" s="14"/>
      <c r="E20" s="15" t="str">
        <f>Lista!AH$1</f>
        <v>Pakethållare</v>
      </c>
      <c r="F20" s="16" t="str">
        <f>_xlfn.IFNA(VLOOKUP(G20,Benämning!A:B,2,0),"")</f>
        <v>Pakethållare EGOING SR20 AVS</v>
      </c>
      <c r="G20" s="15" t="str">
        <f>VLOOKUP($E$5,Lista!A:BN,34,0)</f>
        <v>C8205834-BK</v>
      </c>
      <c r="H20" s="14"/>
      <c r="I20" s="15" t="str">
        <f>Lista!BB$1</f>
        <v>Displaykabel</v>
      </c>
      <c r="J20" s="16" t="str">
        <f>_xlfn.IFNA(VLOOKUP(K20,Benämning!A:B,2,0),"")</f>
        <v/>
      </c>
      <c r="K20" s="15" t="str">
        <f>VLOOKUP($E$5,Lista!A:BN,54,0)</f>
        <v>Ingår i EB-Buskabel</v>
      </c>
    </row>
    <row r="21" spans="1:11" ht="21">
      <c r="A21" s="15" t="str">
        <f>Lista!O$1</f>
        <v>Handtag par</v>
      </c>
      <c r="B21" s="16" t="str">
        <f>_xlfn.IFNA(VLOOKUP(C21,Benämning!A:B,2,0),"")</f>
        <v>Handtag Clik 90/123 Svarta</v>
      </c>
      <c r="C21" s="15" t="str">
        <f>_xlfn.IFNA(VLOOKUP($E$5,Lista!A:BN,15,0),"")</f>
        <v>C2500057</v>
      </c>
      <c r="D21" s="14"/>
      <c r="E21" s="15" t="str">
        <f>Lista!AI$1</f>
        <v>Pakethållarstag</v>
      </c>
      <c r="F21" s="16" t="str">
        <f>_xlfn.IFNA(VLOOKUP(G21,Benämning!A:B,2,0),"")</f>
        <v/>
      </c>
      <c r="G21" s="15" t="str">
        <f>VLOOKUP($E$5,Lista!A:BN,35,0)</f>
        <v xml:space="preserve"> </v>
      </c>
      <c r="H21" s="14"/>
      <c r="I21" s="15" t="str">
        <f>Lista!BC$1</f>
        <v>EB-Bus kabel</v>
      </c>
      <c r="J21" s="16" t="str">
        <f>_xlfn.IFNA(VLOOKUP(K21,Benämning!A:B,2,0),"")</f>
        <v>EB-buskabel EGOING B 2020-&gt;</v>
      </c>
      <c r="K21" s="15" t="str">
        <f>VLOOKUP($E$5,Lista!A:BN,55,0)</f>
        <v>C8705065-1-04AC</v>
      </c>
    </row>
    <row r="22" spans="1:11" ht="21">
      <c r="A22" s="15" t="str">
        <f>Lista!P$1</f>
        <v>Frambroms</v>
      </c>
      <c r="B22" s="16" t="str">
        <f>_xlfn.IFNA(VLOOKUP(C22,Benämning!A:B,2,0),"")</f>
        <v/>
      </c>
      <c r="C22" s="15" t="str">
        <f>_xlfn.IFNA(VLOOKUP($E$5,Lista!A:BN,16,0),"")</f>
        <v>Kontakta SHIMANO</v>
      </c>
      <c r="D22" s="14"/>
      <c r="E22" s="15" t="str">
        <f>Lista!AJ$1</f>
        <v>Sadel</v>
      </c>
      <c r="F22" s="16" t="str">
        <f>_xlfn.IFNA(VLOOKUP(G22,Benämning!A:B,2,0),"")</f>
        <v>Sadel Fluito unisex svart</v>
      </c>
      <c r="G22" s="15" t="str">
        <f>VLOOKUP($E$5,Lista!A:BN,36,0)</f>
        <v>C7100596</v>
      </c>
      <c r="H22" s="14"/>
      <c r="I22" s="15" t="str">
        <f>Lista!BD$1</f>
        <v>EB-buskabel kort</v>
      </c>
      <c r="J22" s="16" t="str">
        <f>_xlfn.IFNA(VLOOKUP(K22,Benämning!A:B,2,0),"")</f>
        <v/>
      </c>
      <c r="K22" s="15" t="str">
        <f>VLOOKUP($E$5,Lista!A:BN,56,0)</f>
        <v xml:space="preserve"> </v>
      </c>
    </row>
    <row r="23" spans="1:11" ht="21">
      <c r="A23" s="15" t="str">
        <f>Lista!Q$1</f>
        <v>Bakbroms</v>
      </c>
      <c r="B23" s="16" t="str">
        <f>_xlfn.IFNA(VLOOKUP(C23,Benämning!A:B,2,0),"")</f>
        <v/>
      </c>
      <c r="C23" s="15" t="str">
        <f>_xlfn.IFNA(VLOOKUP($E$5,Lista!A:BN,17,0),"")</f>
        <v>Kontakta SHIMANO</v>
      </c>
      <c r="D23" s="14"/>
      <c r="E23" s="15" t="str">
        <f>Lista!AK$1</f>
        <v>Sadelstolpe</v>
      </c>
      <c r="F23" s="16" t="str">
        <f>_xlfn.IFNA(VLOOKUP(G23,Benämning!A:B,2,0),"")</f>
        <v>Sadelstolpe 27.2x350mm svart</v>
      </c>
      <c r="G23" s="15" t="str">
        <f>VLOOKUP($E$5,Lista!A:BN,37,0)</f>
        <v>C7200053</v>
      </c>
      <c r="H23" s="14"/>
      <c r="I23" s="15" t="str">
        <f>Lista!BE$1</f>
        <v>Motorkabel</v>
      </c>
      <c r="J23" s="16" t="str">
        <f>_xlfn.IFNA(VLOOKUP(K23,Benämning!A:B,2,0),"")</f>
        <v>Motorkabel EGOING B 2017-&gt;</v>
      </c>
      <c r="K23" s="15" t="str">
        <f>VLOOKUP($E$5,Lista!A:BN,57,0)</f>
        <v>C8705065-1-03A</v>
      </c>
    </row>
    <row r="24" spans="1:11" ht="21">
      <c r="A24" s="15" t="str">
        <f>Lista!R$1</f>
        <v>Vevlager</v>
      </c>
      <c r="B24" s="16" t="str">
        <f>_xlfn.IFNA(VLOOKUP(C24,Benämning!A:B,2,0),"")</f>
        <v>Vevlagersensor EGOING B Canbus</v>
      </c>
      <c r="C24" s="15" t="str">
        <f>_xlfn.IFNA(VLOOKUP($E$5,Lista!A:BN,18,0),"")</f>
        <v>C8705065-1-124C</v>
      </c>
      <c r="D24" s="14"/>
      <c r="E24" s="15" t="str">
        <f>Lista!AL$1</f>
        <v>Sadelrörsklämma</v>
      </c>
      <c r="F24" s="16" t="str">
        <f>_xlfn.IFNA(VLOOKUP(G24,Benämning!A:B,2,0),"")</f>
        <v>Sadelrörsklämma 31.8mm svart</v>
      </c>
      <c r="G24" s="15" t="str">
        <f>VLOOKUP($E$5,Lista!A:BN,38,0)</f>
        <v>C7300027-318</v>
      </c>
      <c r="H24" s="14"/>
      <c r="I24" s="15" t="str">
        <f>Lista!BF$1</f>
        <v>Motorkabel 90mm</v>
      </c>
      <c r="J24" s="16" t="str">
        <f>_xlfn.IFNA(VLOOKUP(K24,Benämning!A:B,2,0),"")</f>
        <v/>
      </c>
      <c r="K24" s="15" t="str">
        <f>VLOOKUP($E$5,Lista!A:BN,58,0)</f>
        <v xml:space="preserve"> </v>
      </c>
    </row>
    <row r="25" spans="1:11" ht="21">
      <c r="A25" s="15" t="str">
        <f>Lista!S$1</f>
        <v>Vevparti</v>
      </c>
      <c r="B25" s="16" t="str">
        <f>_xlfn.IFNA(VLOOKUP(C25,Benämning!A:B,2,0),"")</f>
        <v>Vevparti EGOING 38t 170mm</v>
      </c>
      <c r="C25" s="15" t="str">
        <f>_xlfn.IFNA(VLOOKUP($E$5,Lista!A:BN,19,0),"")</f>
        <v>C3305681-170-EG</v>
      </c>
      <c r="D25" s="14"/>
      <c r="E25" s="15" t="str">
        <f>Lista!AM$1</f>
        <v>Framlampa</v>
      </c>
      <c r="F25" s="16" t="str">
        <f>_xlfn.IFNA(VLOOKUP(G25,Benämning!A:B,2,0),"")</f>
        <v>Framlampa EGOING korgstag</v>
      </c>
      <c r="G25" s="15" t="str">
        <f>VLOOKUP($E$5,Lista!A:BN,39,0)</f>
        <v>C8015300</v>
      </c>
      <c r="H25" s="14"/>
      <c r="I25" s="15" t="str">
        <f>Lista!BG$1</f>
        <v>Kabel framlampa</v>
      </c>
      <c r="J25" s="16" t="str">
        <f>_xlfn.IFNA(VLOOKUP(K25,Benämning!A:B,2,0),"")</f>
        <v/>
      </c>
      <c r="K25" s="15" t="str">
        <f>VLOOKUP($E$5,Lista!A:BN,59,0)</f>
        <v>Ingår i EB-buskabeln</v>
      </c>
    </row>
    <row r="26" spans="1:11" ht="21">
      <c r="A26" s="15" t="str">
        <f>Lista!T$1</f>
        <v>Kedjedrev</v>
      </c>
      <c r="B26" s="16" t="str">
        <f>_xlfn.IFNA(VLOOKUP(C26,Benämning!A:B,2,0),"")</f>
        <v/>
      </c>
      <c r="C26" s="15" t="str">
        <f>_xlfn.IFNA(VLOOKUP($E$5,Lista!A:BN,20,0),"")</f>
        <v xml:space="preserve"> </v>
      </c>
      <c r="D26" s="14"/>
      <c r="E26" s="15" t="str">
        <f>Lista!AN$1</f>
        <v>Baklampa</v>
      </c>
      <c r="F26" s="16" t="str">
        <f>_xlfn.IFNA(VLOOKUP(G26,Benämning!A:B,2,0),"")</f>
        <v>Baklykta EGOING SR11/20</v>
      </c>
      <c r="G26" s="15" t="str">
        <f>VLOOKUP($E$5,Lista!A:BN,40,0)</f>
        <v>C8705186-1RLBK</v>
      </c>
      <c r="H26" s="14"/>
      <c r="I26" s="15" t="str">
        <f>Lista!BH$1</f>
        <v>Kabel baklampa</v>
      </c>
      <c r="J26" s="16" t="str">
        <f>_xlfn.IFNA(VLOOKUP(K26,Benämning!A:B,2,0),"")</f>
        <v/>
      </c>
      <c r="K26" s="15" t="str">
        <f>VLOOKUP($E$5,Lista!A:BN,60,0)</f>
        <v>Ingår i batteriet</v>
      </c>
    </row>
    <row r="27" spans="1:11" ht="21">
      <c r="A27" s="15" t="str">
        <f>Lista!U$1</f>
        <v>Kedjeskydd</v>
      </c>
      <c r="B27" s="16" t="str">
        <f>_xlfn.IFNA(VLOOKUP(C27,Benämning!A:B,2,0),"")</f>
        <v>Kedjeskydd Zafir 38t svart</v>
      </c>
      <c r="C27" s="15" t="str">
        <f>_xlfn.IFNA(VLOOKUP($E$5,Lista!A:BN,21,0),"")</f>
        <v>C8305427/ZBK</v>
      </c>
      <c r="D27" s="14"/>
      <c r="E27" s="15" t="str">
        <f>Lista!AO$1</f>
        <v>Låssats</v>
      </c>
      <c r="F27" s="16" t="str">
        <f>_xlfn.IFNA(VLOOKUP(G27,Benämning!A:B,2,0),"")</f>
        <v>AXA Solid+/låscylider EGOING</v>
      </c>
      <c r="G27" s="15" t="str">
        <f>VLOOKUP($E$5,Lista!A:BN,41,0)</f>
        <v>C8405069</v>
      </c>
      <c r="H27" s="14"/>
      <c r="I27" s="15" t="str">
        <f>Lista!BI$1</f>
        <v>Hastighetssensor</v>
      </c>
      <c r="J27" s="16" t="str">
        <f>_xlfn.IFNA(VLOOKUP(K27,Benämning!A:B,2,0),"")</f>
        <v/>
      </c>
      <c r="K27" s="15" t="str">
        <f>VLOOKUP($E$5,Lista!A:BN,61,0)</f>
        <v>Ingår i motorn</v>
      </c>
    </row>
    <row r="28" spans="1:11" ht="21">
      <c r="A28" s="15" t="str">
        <f>Lista!V$1</f>
        <v>Kedjeskyddsfäste</v>
      </c>
      <c r="B28" s="16" t="str">
        <f>_xlfn.IFNA(VLOOKUP(C28,Benämning!A:B,2,0),"")</f>
        <v>Kedjeskyddsfäste 38t</v>
      </c>
      <c r="C28" s="15" t="str">
        <f>_xlfn.IFNA(VLOOKUP($E$5,Lista!A:BN,22,0),"")</f>
        <v>C8305427</v>
      </c>
      <c r="D28" s="14"/>
      <c r="E28" s="15" t="str">
        <f>Lista!AP$1</f>
        <v>Batterilås</v>
      </c>
      <c r="F28" s="16" t="str">
        <f>_xlfn.IFNA(VLOOKUP(G28,Benämning!A:B,2,0),"")</f>
        <v/>
      </c>
      <c r="G28" s="15" t="str">
        <f>VLOOKUP($E$5,Lista!A:BN,42,0)</f>
        <v>Ingår i låssatsen</v>
      </c>
      <c r="H28" s="14"/>
      <c r="I28" s="15" t="str">
        <f>Lista!BJ$1</f>
        <v>Hastighetssensorkabel</v>
      </c>
      <c r="J28" s="16" t="str">
        <f>_xlfn.IFNA(VLOOKUP(K28,Benämning!A:B,2,0),"")</f>
        <v/>
      </c>
      <c r="K28" s="15" t="str">
        <f>VLOOKUP($E$5,Lista!A:BN,62,0)</f>
        <v xml:space="preserve"> </v>
      </c>
    </row>
    <row r="29" spans="1:11" ht="21">
      <c r="A29" s="15" t="str">
        <f>Lista!W$1</f>
        <v>Framväxel</v>
      </c>
      <c r="B29" s="16" t="str">
        <f>_xlfn.IFNA(VLOOKUP(C29,Benämning!A:B,2,0),"")</f>
        <v/>
      </c>
      <c r="C29" s="15" t="str">
        <f>_xlfn.IFNA(VLOOKUP($E$5,Lista!A:BN,23,0),"")</f>
        <v/>
      </c>
      <c r="D29" s="14"/>
      <c r="E29" s="15" t="str">
        <f>Lista!AQ$1</f>
        <v>Stöd</v>
      </c>
      <c r="F29" s="16" t="str">
        <f>_xlfn.IFNA(VLOOKUP(G29,Benämning!A:B,2,0),"")</f>
        <v>Stöd 24-28" rex justerbart sv</v>
      </c>
      <c r="G29" s="15" t="str">
        <f>VLOOKUP($E$5,Lista!A:BN,43,0)</f>
        <v>C8100034</v>
      </c>
      <c r="H29" s="14"/>
      <c r="I29" s="15" t="str">
        <f>Lista!BK$1</f>
        <v>Batteri</v>
      </c>
      <c r="J29" s="16" t="str">
        <f>_xlfn.IFNA(VLOOKUP(K29,Benämning!A:B,2,0),"")</f>
        <v>Batteri SR20 11,6Ah 36v Canbus</v>
      </c>
      <c r="K29" s="15" t="str">
        <f>VLOOKUP($E$5,Lista!A:BN,63,0)</f>
        <v>C8705186-E-11C</v>
      </c>
    </row>
    <row r="30" spans="1:11" ht="21">
      <c r="A30" s="15" t="str">
        <f>Lista!X$1</f>
        <v>Bakväxel</v>
      </c>
      <c r="B30" s="16" t="str">
        <f>_xlfn.IFNA(VLOOKUP(C30,Benämning!A:B,2,0),"")</f>
        <v/>
      </c>
      <c r="C30" s="15" t="str">
        <f>_xlfn.IFNA(VLOOKUP($E$5,Lista!A:BN,24,0),"")</f>
        <v>Kontakta SHIMANO</v>
      </c>
      <c r="D30" s="14"/>
      <c r="E30" s="15" t="str">
        <f>Lista!AR$1</f>
        <v>Korg</v>
      </c>
      <c r="F30" s="16" t="str">
        <f>_xlfn.IFNA(VLOOKUP(G30,Benämning!A:B,2,0),"")</f>
        <v>Cykelkorg fram randig m.botten</v>
      </c>
      <c r="G30" s="15" t="str">
        <f>VLOOKUP($E$5,Lista!A:BN,44,0)</f>
        <v>C8605213</v>
      </c>
      <c r="H30" s="14"/>
      <c r="I30" s="15" t="str">
        <f>Lista!BL$1</f>
        <v>Batterihållare</v>
      </c>
      <c r="J30" s="16" t="str">
        <f>_xlfn.IFNA(VLOOKUP(K30,Benämning!A:B,2,0),"")</f>
        <v/>
      </c>
      <c r="K30" s="15" t="str">
        <f>VLOOKUP($E$5,Lista!A:BN,64,0)</f>
        <v/>
      </c>
    </row>
    <row r="31" spans="1:11" ht="21">
      <c r="A31" s="15" t="str">
        <f>Lista!Y$1</f>
        <v>Kedja</v>
      </c>
      <c r="B31" s="16" t="str">
        <f>_xlfn.IFNA(VLOOKUP(C31,Benämning!A:B,2,0),"")</f>
        <v>Kedja 3/32" antirostbehandlad</v>
      </c>
      <c r="C31" s="15" t="str">
        <f>_xlfn.IFNA(VLOOKUP($E$5,Lista!A:BN,25,0),"")</f>
        <v>C3400002</v>
      </c>
      <c r="D31" s="14"/>
      <c r="E31" s="15" t="str">
        <f>Lista!AS$1</f>
        <v>Frampakethållare</v>
      </c>
      <c r="F31" s="16" t="str">
        <f>_xlfn.IFNA(VLOOKUP(G31,Benämning!A:B,2,0),"")</f>
        <v/>
      </c>
      <c r="G31" s="15" t="str">
        <f>VLOOKUP($E$5,Lista!A:BN,45,0)</f>
        <v xml:space="preserve"> </v>
      </c>
      <c r="H31" s="14"/>
      <c r="I31" s="15" t="str">
        <f>Lista!BM$1</f>
        <v>Batteriskena</v>
      </c>
      <c r="J31" s="16" t="str">
        <f>_xlfn.IFNA(VLOOKUP(K31,Benämning!A:B,2,0),"")</f>
        <v>Batteriskena EGOING B SR20</v>
      </c>
      <c r="K31" s="15" t="str">
        <f>VLOOKUP($E$5,Lista!A:BN,65,0)</f>
        <v>C8705186-01</v>
      </c>
    </row>
    <row r="32" spans="1:11" ht="21">
      <c r="A32" s="15" t="str">
        <f>Lista!Z$1</f>
        <v>Kassett</v>
      </c>
      <c r="B32" s="16" t="str">
        <f>_xlfn.IFNA(VLOOKUP(C32,Benämning!A:B,2,0),"")</f>
        <v/>
      </c>
      <c r="C32" s="15" t="str">
        <f>_xlfn.IFNA(VLOOKUP($E$5,Lista!A:BN,26,0),"")</f>
        <v>Kontakta SHIMANO</v>
      </c>
      <c r="D32" s="14"/>
      <c r="E32" s="15" t="str">
        <f>Lista!AT$1</f>
        <v>Stag fram</v>
      </c>
      <c r="F32" s="16" t="str">
        <f>_xlfn.IFNA(VLOOKUP(G32,Benämning!A:B,2,0),"")</f>
        <v>Korgstag 559/622 lampa/gaffel</v>
      </c>
      <c r="G32" s="15" t="str">
        <f>VLOOKUP($E$5,Lista!A:BN,46,0)</f>
        <v>C8605171</v>
      </c>
      <c r="H32" s="14"/>
      <c r="I32" s="15" t="str">
        <f>Lista!BN$1</f>
        <v>Batteriladdare</v>
      </c>
      <c r="J32" s="16" t="str">
        <f>_xlfn.IFNA(VLOOKUP(K32,Benämning!A:B,2,0),"")</f>
        <v>Batteriladdare SR20/SF03 Can</v>
      </c>
      <c r="K32" s="15" t="str">
        <f>VLOOKUP($E$5,Lista!A:BN,66,0)</f>
        <v>C8705058-1-1D</v>
      </c>
    </row>
    <row r="33" spans="1:11" ht="21">
      <c r="A33" s="15" t="str">
        <f>Lista!AA$1</f>
        <v>Framhjul</v>
      </c>
      <c r="B33" s="16" t="str">
        <f>_xlfn.IFNA(VLOOKUP(C33,Benämning!A:B,2,0),"")</f>
        <v>Hjul fram 622-21 db/sv db el</v>
      </c>
      <c r="C33" s="15" t="str">
        <f>_xlfn.IFNA(VLOOKUP($E$5,Lista!A:BN,27,0),"")</f>
        <v>C4100366</v>
      </c>
      <c r="D33" s="14"/>
      <c r="E33" s="15" t="str">
        <f>Lista!AU$1</f>
        <v>Pedaler</v>
      </c>
      <c r="F33" s="16" t="str">
        <f>_xlfn.IFNA(VLOOKUP(G33,Benämning!A:B,2,0),"")</f>
        <v>Pedaler 9/16" city svarta</v>
      </c>
      <c r="G33" s="15" t="str">
        <f>VLOOKUP($E$5,Lista!A:BN,47,0)</f>
        <v>C3500026</v>
      </c>
      <c r="H33" s="14"/>
      <c r="I33" s="15" t="str">
        <f>Lista!BO$1</f>
        <v>Kontrollbox</v>
      </c>
      <c r="J33" s="16" t="str">
        <f>_xlfn.IFNA(VLOOKUP(K33,Benämning!A:B,2,0),"")</f>
        <v>Kontrollbox EGOING B SR20</v>
      </c>
      <c r="K33" s="15" t="str">
        <f>VLOOKUP($E$5,Lista!A:BP,67,0)</f>
        <v>C8705142-10-02C</v>
      </c>
    </row>
    <row r="34" spans="1:11">
      <c r="A34" s="15"/>
      <c r="B34" s="16"/>
      <c r="C34" s="15"/>
      <c r="E34" s="15"/>
      <c r="F34" s="16"/>
      <c r="G34" s="15"/>
      <c r="I34" s="15" t="str">
        <f>Lista!BP$1</f>
        <v>Växelöra</v>
      </c>
      <c r="J34" s="16" t="str">
        <f>_xlfn.IFNA(VLOOKUP(K34,Benämning!A:B,2,0),"")</f>
        <v/>
      </c>
      <c r="K34" s="15" t="str">
        <f>VLOOKUP($E$5,Lista!A:BP,68,0)</f>
        <v xml:space="preserve"> </v>
      </c>
    </row>
  </sheetData>
  <sheetProtection algorithmName="SHA-512" hashValue="rIbooOsKRiwp501LSQj90cGqUd4/4mptAPvTvTnDGWuf4/+9V+lBaPyw2dAqpbwzDsEBdgcu4rlr9tnkrwzr/A==" saltValue="UrQ+pRfgtRpdgP1BNrHoJA==" spinCount="100000" sheet="1" objects="1" scenarios="1"/>
  <mergeCells count="9">
    <mergeCell ref="A12:C12"/>
    <mergeCell ref="E3:G3"/>
    <mergeCell ref="E9:G9"/>
    <mergeCell ref="E7:G7"/>
    <mergeCell ref="E10:G10"/>
    <mergeCell ref="E11:G11"/>
    <mergeCell ref="E8:G8"/>
    <mergeCell ref="E4:G4"/>
    <mergeCell ref="E5:G5"/>
  </mergeCells>
  <pageMargins left="0.7" right="0.7" top="0.75" bottom="0.75" header="0.3" footer="0.3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F511-4F3F-4A72-9DC2-1D702D119AEC}">
  <sheetPr codeName="Blad1">
    <pageSetUpPr fitToPage="1"/>
  </sheetPr>
  <dimension ref="A1:BY338"/>
  <sheetViews>
    <sheetView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RowHeight="14.4"/>
  <cols>
    <col min="1" max="1" width="16.5546875" style="1" customWidth="1"/>
    <col min="2" max="2" width="29" style="1" bestFit="1" customWidth="1"/>
    <col min="3" max="3" width="10.33203125" style="1" customWidth="1"/>
    <col min="4" max="4" width="13.88671875" style="1" customWidth="1"/>
    <col min="5" max="5" width="5.88671875" style="1" customWidth="1"/>
    <col min="6" max="6" width="9.88671875" customWidth="1"/>
    <col min="7" max="7" width="15.109375" customWidth="1"/>
    <col min="8" max="8" width="13.44140625" customWidth="1"/>
    <col min="9" max="9" width="13.6640625" customWidth="1"/>
    <col min="10" max="10" width="10.109375" customWidth="1"/>
    <col min="11" max="12" width="18.33203125" customWidth="1"/>
    <col min="13" max="14" width="19" customWidth="1"/>
    <col min="15" max="15" width="16.109375" customWidth="1"/>
    <col min="16" max="21" width="18.33203125" customWidth="1"/>
    <col min="22" max="22" width="21.33203125" customWidth="1"/>
    <col min="23" max="23" width="14.6640625" customWidth="1"/>
    <col min="24" max="26" width="18.33203125" customWidth="1"/>
    <col min="27" max="27" width="15.88671875" customWidth="1"/>
    <col min="28" max="28" width="18.33203125" bestFit="1" customWidth="1"/>
    <col min="29" max="29" width="18.33203125" customWidth="1"/>
    <col min="30" max="30" width="15.88671875" bestFit="1" customWidth="1"/>
    <col min="31" max="31" width="9.6640625" customWidth="1"/>
    <col min="32" max="32" width="24.5546875" customWidth="1"/>
    <col min="33" max="34" width="16.6640625" customWidth="1"/>
    <col min="35" max="35" width="14.21875" bestFit="1" customWidth="1"/>
    <col min="36" max="36" width="16" customWidth="1"/>
    <col min="37" max="37" width="21" customWidth="1"/>
    <col min="38" max="38" width="15.44140625" customWidth="1"/>
    <col min="39" max="39" width="15.33203125" customWidth="1"/>
    <col min="40" max="40" width="11.6640625" customWidth="1"/>
    <col min="41" max="41" width="18.33203125" bestFit="1" customWidth="1"/>
    <col min="42" max="42" width="9.5546875" customWidth="1"/>
    <col min="43" max="45" width="27.33203125" customWidth="1"/>
    <col min="46" max="46" width="12.44140625" customWidth="1"/>
    <col min="47" max="47" width="28.5546875" bestFit="1" customWidth="1"/>
    <col min="48" max="49" width="16" customWidth="1"/>
    <col min="50" max="50" width="18.88671875" customWidth="1"/>
    <col min="51" max="51" width="28.109375" bestFit="1" customWidth="1"/>
    <col min="52" max="52" width="28.88671875" bestFit="1" customWidth="1"/>
    <col min="53" max="53" width="18.33203125" customWidth="1"/>
    <col min="54" max="54" width="18.33203125" bestFit="1" customWidth="1"/>
    <col min="55" max="55" width="18.33203125" customWidth="1"/>
    <col min="56" max="56" width="20.44140625" bestFit="1" customWidth="1"/>
    <col min="57" max="57" width="18.33203125" customWidth="1"/>
    <col min="58" max="58" width="20.6640625" bestFit="1" customWidth="1"/>
    <col min="59" max="59" width="19.6640625" bestFit="1" customWidth="1"/>
    <col min="60" max="60" width="29.33203125" bestFit="1" customWidth="1"/>
    <col min="61" max="61" width="20.88671875" customWidth="1"/>
    <col min="62" max="62" width="28.109375" bestFit="1" customWidth="1"/>
    <col min="63" max="63" width="36.109375" bestFit="1" customWidth="1"/>
    <col min="64" max="64" width="28.109375" bestFit="1" customWidth="1"/>
    <col min="65" max="65" width="18.33203125" bestFit="1" customWidth="1"/>
    <col min="66" max="66" width="15.88671875" bestFit="1" customWidth="1"/>
    <col min="67" max="67" width="17" bestFit="1" customWidth="1"/>
  </cols>
  <sheetData>
    <row r="1" spans="1:68">
      <c r="A1" s="2" t="s">
        <v>526</v>
      </c>
      <c r="B1" s="2" t="s">
        <v>524</v>
      </c>
      <c r="C1" s="2" t="s">
        <v>3142</v>
      </c>
      <c r="D1" s="2" t="s">
        <v>3143</v>
      </c>
      <c r="F1" s="2" t="s">
        <v>275</v>
      </c>
      <c r="G1" s="2" t="s">
        <v>529</v>
      </c>
      <c r="H1" s="2" t="s">
        <v>276</v>
      </c>
      <c r="I1" s="2" t="s">
        <v>277</v>
      </c>
      <c r="J1" s="2" t="s">
        <v>278</v>
      </c>
      <c r="K1" s="2" t="s">
        <v>279</v>
      </c>
      <c r="L1" s="2" t="s">
        <v>280</v>
      </c>
      <c r="M1" s="2" t="s">
        <v>281</v>
      </c>
      <c r="N1" s="2" t="s">
        <v>282</v>
      </c>
      <c r="O1" s="2" t="s">
        <v>283</v>
      </c>
      <c r="P1" s="2" t="s">
        <v>284</v>
      </c>
      <c r="Q1" s="2" t="s">
        <v>285</v>
      </c>
      <c r="R1" s="2" t="s">
        <v>286</v>
      </c>
      <c r="S1" s="2" t="s">
        <v>287</v>
      </c>
      <c r="T1" s="2" t="s">
        <v>3165</v>
      </c>
      <c r="U1" s="2" t="s">
        <v>288</v>
      </c>
      <c r="V1" s="2" t="s">
        <v>290</v>
      </c>
      <c r="W1" s="2" t="s">
        <v>291</v>
      </c>
      <c r="X1" s="2" t="s">
        <v>292</v>
      </c>
      <c r="Y1" s="2" t="s">
        <v>293</v>
      </c>
      <c r="Z1" s="2" t="s">
        <v>294</v>
      </c>
      <c r="AA1" s="2" t="s">
        <v>295</v>
      </c>
      <c r="AB1" s="2" t="s">
        <v>3415</v>
      </c>
      <c r="AC1" s="2" t="s">
        <v>296</v>
      </c>
      <c r="AD1" s="2" t="s">
        <v>3162</v>
      </c>
      <c r="AE1" s="2" t="s">
        <v>3159</v>
      </c>
      <c r="AF1" s="2" t="s">
        <v>297</v>
      </c>
      <c r="AG1" s="2" t="s">
        <v>298</v>
      </c>
      <c r="AH1" s="2" t="s">
        <v>299</v>
      </c>
      <c r="AI1" s="2" t="s">
        <v>3185</v>
      </c>
      <c r="AJ1" s="2" t="s">
        <v>300</v>
      </c>
      <c r="AK1" s="2" t="s">
        <v>301</v>
      </c>
      <c r="AL1" s="2" t="s">
        <v>302</v>
      </c>
      <c r="AM1" s="2" t="s">
        <v>303</v>
      </c>
      <c r="AN1" s="2" t="s">
        <v>305</v>
      </c>
      <c r="AO1" s="2" t="s">
        <v>306</v>
      </c>
      <c r="AP1" s="2" t="s">
        <v>3173</v>
      </c>
      <c r="AQ1" s="2" t="s">
        <v>307</v>
      </c>
      <c r="AR1" s="2" t="s">
        <v>3416</v>
      </c>
      <c r="AS1" s="2" t="s">
        <v>3176</v>
      </c>
      <c r="AT1" s="2" t="s">
        <v>3177</v>
      </c>
      <c r="AU1" s="2" t="s">
        <v>308</v>
      </c>
      <c r="AV1" s="2" t="s">
        <v>309</v>
      </c>
      <c r="AW1" s="2" t="s">
        <v>3154</v>
      </c>
      <c r="AX1" s="2" t="s">
        <v>3155</v>
      </c>
      <c r="AY1" s="2" t="s">
        <v>3156</v>
      </c>
      <c r="AZ1" s="2" t="s">
        <v>310</v>
      </c>
      <c r="BA1" s="2" t="s">
        <v>3281</v>
      </c>
      <c r="BB1" s="2" t="s">
        <v>3183</v>
      </c>
      <c r="BC1" s="2" t="s">
        <v>311</v>
      </c>
      <c r="BD1" s="2" t="s">
        <v>3180</v>
      </c>
      <c r="BE1" s="2" t="s">
        <v>312</v>
      </c>
      <c r="BF1" s="2" t="s">
        <v>3179</v>
      </c>
      <c r="BG1" s="2" t="s">
        <v>313</v>
      </c>
      <c r="BH1" s="2" t="s">
        <v>314</v>
      </c>
      <c r="BI1" s="2" t="s">
        <v>315</v>
      </c>
      <c r="BJ1" s="2" t="s">
        <v>3182</v>
      </c>
      <c r="BK1" s="2" t="s">
        <v>316</v>
      </c>
      <c r="BL1" s="2" t="s">
        <v>317</v>
      </c>
      <c r="BM1" s="2" t="s">
        <v>3417</v>
      </c>
      <c r="BN1" s="2" t="s">
        <v>318</v>
      </c>
      <c r="BO1" s="2" t="s">
        <v>319</v>
      </c>
      <c r="BP1" s="2" t="s">
        <v>320</v>
      </c>
    </row>
    <row r="2" spans="1:68">
      <c r="A2" s="3" t="s">
        <v>190</v>
      </c>
      <c r="B2" s="4" t="s">
        <v>3009</v>
      </c>
      <c r="C2" s="4" t="s">
        <v>3299</v>
      </c>
      <c r="D2" s="4">
        <v>2016</v>
      </c>
      <c r="F2" s="4" t="s">
        <v>3217</v>
      </c>
      <c r="G2" s="4" t="s">
        <v>3217</v>
      </c>
      <c r="H2" s="4" t="s">
        <v>669</v>
      </c>
      <c r="I2" s="4" t="s">
        <v>712</v>
      </c>
      <c r="J2" s="4" t="s">
        <v>746</v>
      </c>
      <c r="K2" s="4" t="s">
        <v>3161</v>
      </c>
      <c r="L2" s="4" t="s">
        <v>3161</v>
      </c>
      <c r="M2" s="4" t="s">
        <v>3217</v>
      </c>
      <c r="N2" s="4" t="s">
        <v>3217</v>
      </c>
      <c r="O2" s="4" t="s">
        <v>775</v>
      </c>
      <c r="P2" s="4" t="s">
        <v>3161</v>
      </c>
      <c r="Q2" s="4" t="s">
        <v>3161</v>
      </c>
      <c r="R2" s="4" t="s">
        <v>3178</v>
      </c>
      <c r="S2" s="4" t="s">
        <v>3217</v>
      </c>
      <c r="T2" s="4" t="s">
        <v>3217</v>
      </c>
      <c r="U2" s="4" t="s">
        <v>3217</v>
      </c>
      <c r="V2" s="4" t="s">
        <v>3217</v>
      </c>
      <c r="W2" s="4" t="s">
        <v>3217</v>
      </c>
      <c r="X2" s="4" t="s">
        <v>3217</v>
      </c>
      <c r="Y2" s="4" t="s">
        <v>3217</v>
      </c>
      <c r="Z2" s="4" t="s">
        <v>3217</v>
      </c>
      <c r="AA2" s="4" t="s">
        <v>3217</v>
      </c>
      <c r="AB2" s="4" t="s">
        <v>3217</v>
      </c>
      <c r="AC2" s="4" t="s">
        <v>3217</v>
      </c>
      <c r="AD2" s="4" t="s">
        <v>3217</v>
      </c>
      <c r="AE2" s="4" t="s">
        <v>3217</v>
      </c>
      <c r="AF2" s="4" t="s">
        <v>3217</v>
      </c>
      <c r="AG2" s="4" t="s">
        <v>3217</v>
      </c>
      <c r="AH2" s="4" t="s">
        <v>3217</v>
      </c>
      <c r="AI2" s="4" t="s">
        <v>3217</v>
      </c>
      <c r="AJ2" s="4" t="s">
        <v>193</v>
      </c>
      <c r="AK2" s="4" t="s">
        <v>3217</v>
      </c>
      <c r="AL2" s="4" t="s">
        <v>194</v>
      </c>
      <c r="AM2" s="4" t="s">
        <v>440</v>
      </c>
      <c r="AN2" s="4" t="s">
        <v>3217</v>
      </c>
      <c r="AO2" s="4" t="s">
        <v>3217</v>
      </c>
      <c r="AP2" s="4" t="s">
        <v>3160</v>
      </c>
      <c r="AQ2" s="4" t="s">
        <v>3217</v>
      </c>
      <c r="AR2" s="4" t="s">
        <v>3217</v>
      </c>
      <c r="AS2" s="4" t="s">
        <v>3217</v>
      </c>
      <c r="AT2" s="4" t="s">
        <v>3217</v>
      </c>
      <c r="AU2" s="4" t="s">
        <v>191</v>
      </c>
      <c r="AV2" s="4" t="s">
        <v>3160</v>
      </c>
      <c r="AW2" s="4" t="s">
        <v>3217</v>
      </c>
      <c r="AX2" s="4" t="s">
        <v>3217</v>
      </c>
      <c r="AY2" s="4" t="s">
        <v>3217</v>
      </c>
      <c r="AZ2" s="4" t="s">
        <v>3160</v>
      </c>
      <c r="BA2" s="4" t="s">
        <v>3217</v>
      </c>
      <c r="BB2" s="4" t="s">
        <v>3160</v>
      </c>
      <c r="BC2" s="4" t="s">
        <v>3160</v>
      </c>
      <c r="BD2" s="4" t="s">
        <v>3217</v>
      </c>
      <c r="BE2" s="4" t="s">
        <v>3160</v>
      </c>
      <c r="BF2" s="4" t="s">
        <v>3217</v>
      </c>
      <c r="BG2" s="4" t="s">
        <v>3217</v>
      </c>
      <c r="BH2" s="4" t="s">
        <v>3217</v>
      </c>
      <c r="BI2" s="4" t="s">
        <v>3160</v>
      </c>
      <c r="BJ2" s="4" t="s">
        <v>3160</v>
      </c>
      <c r="BK2" s="4" t="s">
        <v>3160</v>
      </c>
      <c r="BL2" s="4" t="s">
        <v>3160</v>
      </c>
      <c r="BM2" s="4" t="s">
        <v>3217</v>
      </c>
      <c r="BN2" s="4" t="s">
        <v>3160</v>
      </c>
      <c r="BO2" s="4" t="s">
        <v>3160</v>
      </c>
      <c r="BP2" s="4" t="s">
        <v>3217</v>
      </c>
    </row>
    <row r="3" spans="1:68">
      <c r="A3" s="3" t="s">
        <v>192</v>
      </c>
      <c r="B3" s="4" t="s">
        <v>3006</v>
      </c>
      <c r="C3" s="4" t="s">
        <v>3300</v>
      </c>
      <c r="D3" s="4">
        <v>2016</v>
      </c>
      <c r="F3" s="4" t="s">
        <v>3217</v>
      </c>
      <c r="G3" s="4" t="s">
        <v>3217</v>
      </c>
      <c r="H3" s="4" t="s">
        <v>666</v>
      </c>
      <c r="I3" s="4" t="s">
        <v>712</v>
      </c>
      <c r="J3" s="4" t="s">
        <v>746</v>
      </c>
      <c r="K3" s="4" t="s">
        <v>3161</v>
      </c>
      <c r="L3" s="4" t="s">
        <v>3161</v>
      </c>
      <c r="M3" s="4" t="s">
        <v>3161</v>
      </c>
      <c r="N3" s="4" t="s">
        <v>3217</v>
      </c>
      <c r="O3" s="4" t="s">
        <v>775</v>
      </c>
      <c r="P3" s="4" t="s">
        <v>3161</v>
      </c>
      <c r="Q3" s="4" t="s">
        <v>3161</v>
      </c>
      <c r="R3" s="4" t="s">
        <v>3178</v>
      </c>
      <c r="S3" s="4" t="s">
        <v>3217</v>
      </c>
      <c r="T3" s="4" t="s">
        <v>3217</v>
      </c>
      <c r="U3" s="4" t="s">
        <v>3217</v>
      </c>
      <c r="V3" s="4" t="s">
        <v>3217</v>
      </c>
      <c r="W3" s="4" t="s">
        <v>3217</v>
      </c>
      <c r="X3" s="4" t="s">
        <v>3161</v>
      </c>
      <c r="Y3" s="4" t="s">
        <v>3217</v>
      </c>
      <c r="Z3" s="4" t="s">
        <v>3161</v>
      </c>
      <c r="AA3" s="4" t="s">
        <v>3217</v>
      </c>
      <c r="AB3" s="4" t="s">
        <v>3217</v>
      </c>
      <c r="AC3" s="4" t="s">
        <v>3217</v>
      </c>
      <c r="AD3" s="4" t="s">
        <v>3217</v>
      </c>
      <c r="AE3" s="4" t="s">
        <v>3217</v>
      </c>
      <c r="AF3" s="4" t="s">
        <v>1456</v>
      </c>
      <c r="AG3" s="4" t="s">
        <v>3217</v>
      </c>
      <c r="AH3" s="4" t="s">
        <v>3217</v>
      </c>
      <c r="AI3" s="4" t="s">
        <v>3217</v>
      </c>
      <c r="AJ3" s="4" t="s">
        <v>193</v>
      </c>
      <c r="AK3" s="4" t="s">
        <v>3217</v>
      </c>
      <c r="AL3" s="4" t="s">
        <v>194</v>
      </c>
      <c r="AM3" s="4" t="s">
        <v>3217</v>
      </c>
      <c r="AN3" s="4" t="s">
        <v>3217</v>
      </c>
      <c r="AO3" s="4" t="s">
        <v>3217</v>
      </c>
      <c r="AP3" s="4" t="s">
        <v>3160</v>
      </c>
      <c r="AQ3" s="4" t="s">
        <v>3217</v>
      </c>
      <c r="AR3" s="4" t="s">
        <v>3217</v>
      </c>
      <c r="AS3" s="4" t="s">
        <v>3217</v>
      </c>
      <c r="AT3" s="4" t="s">
        <v>3217</v>
      </c>
      <c r="AU3" s="4" t="s">
        <v>191</v>
      </c>
      <c r="AV3" s="4" t="s">
        <v>3160</v>
      </c>
      <c r="AW3" s="4" t="s">
        <v>3217</v>
      </c>
      <c r="AX3" s="4" t="s">
        <v>3217</v>
      </c>
      <c r="AY3" s="4" t="s">
        <v>3217</v>
      </c>
      <c r="AZ3" s="4" t="s">
        <v>3160</v>
      </c>
      <c r="BA3" s="4" t="s">
        <v>3217</v>
      </c>
      <c r="BB3" s="4" t="s">
        <v>3160</v>
      </c>
      <c r="BC3" s="4" t="s">
        <v>3160</v>
      </c>
      <c r="BD3" s="4" t="s">
        <v>3217</v>
      </c>
      <c r="BE3" s="4" t="s">
        <v>3160</v>
      </c>
      <c r="BF3" s="4" t="s">
        <v>3217</v>
      </c>
      <c r="BG3" s="4" t="s">
        <v>3217</v>
      </c>
      <c r="BH3" s="4" t="s">
        <v>3217</v>
      </c>
      <c r="BI3" s="4" t="s">
        <v>3160</v>
      </c>
      <c r="BJ3" s="4" t="s">
        <v>3160</v>
      </c>
      <c r="BK3" s="4" t="s">
        <v>3160</v>
      </c>
      <c r="BL3" s="4" t="s">
        <v>3160</v>
      </c>
      <c r="BM3" s="4" t="s">
        <v>3217</v>
      </c>
      <c r="BN3" s="4" t="s">
        <v>3160</v>
      </c>
      <c r="BO3" s="4" t="s">
        <v>3160</v>
      </c>
      <c r="BP3" s="4" t="s">
        <v>3217</v>
      </c>
    </row>
    <row r="4" spans="1:68">
      <c r="A4" s="3" t="s">
        <v>437</v>
      </c>
      <c r="B4" s="4" t="s">
        <v>3007</v>
      </c>
      <c r="C4" s="4" t="s">
        <v>3301</v>
      </c>
      <c r="D4" s="4">
        <v>2016</v>
      </c>
      <c r="F4" s="4" t="s">
        <v>3217</v>
      </c>
      <c r="G4" s="4" t="s">
        <v>3217</v>
      </c>
      <c r="H4" s="4" t="s">
        <v>666</v>
      </c>
      <c r="I4" s="4" t="s">
        <v>712</v>
      </c>
      <c r="J4" s="4" t="s">
        <v>746</v>
      </c>
      <c r="K4" s="4" t="s">
        <v>3161</v>
      </c>
      <c r="L4" s="4" t="s">
        <v>3161</v>
      </c>
      <c r="M4" s="4" t="s">
        <v>3161</v>
      </c>
      <c r="N4" s="4" t="s">
        <v>3217</v>
      </c>
      <c r="O4" s="4" t="s">
        <v>775</v>
      </c>
      <c r="P4" s="4" t="s">
        <v>3161</v>
      </c>
      <c r="Q4" s="4" t="s">
        <v>3161</v>
      </c>
      <c r="R4" s="4" t="s">
        <v>3178</v>
      </c>
      <c r="S4" s="4" t="s">
        <v>3217</v>
      </c>
      <c r="T4" s="4" t="s">
        <v>3217</v>
      </c>
      <c r="U4" s="4" t="s">
        <v>3217</v>
      </c>
      <c r="V4" s="4" t="s">
        <v>3217</v>
      </c>
      <c r="W4" s="4" t="s">
        <v>3217</v>
      </c>
      <c r="X4" s="4" t="s">
        <v>3161</v>
      </c>
      <c r="Y4" s="4" t="s">
        <v>3217</v>
      </c>
      <c r="Z4" s="4" t="s">
        <v>3161</v>
      </c>
      <c r="AA4" s="4" t="s">
        <v>3217</v>
      </c>
      <c r="AB4" s="4" t="s">
        <v>3217</v>
      </c>
      <c r="AC4" s="4" t="s">
        <v>3217</v>
      </c>
      <c r="AD4" s="4" t="s">
        <v>3217</v>
      </c>
      <c r="AE4" s="4" t="s">
        <v>3217</v>
      </c>
      <c r="AF4" s="4" t="s">
        <v>1456</v>
      </c>
      <c r="AG4" s="4" t="s">
        <v>3217</v>
      </c>
      <c r="AH4" s="4" t="s">
        <v>3217</v>
      </c>
      <c r="AI4" s="4" t="s">
        <v>3217</v>
      </c>
      <c r="AJ4" s="4" t="s">
        <v>193</v>
      </c>
      <c r="AK4" s="4" t="s">
        <v>3217</v>
      </c>
      <c r="AL4" s="4" t="s">
        <v>194</v>
      </c>
      <c r="AM4" s="4" t="s">
        <v>3217</v>
      </c>
      <c r="AN4" s="4" t="s">
        <v>3217</v>
      </c>
      <c r="AO4" s="4" t="s">
        <v>3217</v>
      </c>
      <c r="AP4" s="4" t="s">
        <v>3160</v>
      </c>
      <c r="AQ4" s="4" t="s">
        <v>3217</v>
      </c>
      <c r="AR4" s="4" t="s">
        <v>3217</v>
      </c>
      <c r="AS4" s="4" t="s">
        <v>3217</v>
      </c>
      <c r="AT4" s="4" t="s">
        <v>3217</v>
      </c>
      <c r="AU4" s="4" t="s">
        <v>191</v>
      </c>
      <c r="AV4" s="4" t="s">
        <v>3160</v>
      </c>
      <c r="AW4" s="4" t="s">
        <v>3217</v>
      </c>
      <c r="AX4" s="4" t="s">
        <v>3217</v>
      </c>
      <c r="AY4" s="4" t="s">
        <v>3217</v>
      </c>
      <c r="AZ4" s="4" t="s">
        <v>3160</v>
      </c>
      <c r="BA4" s="4" t="s">
        <v>3217</v>
      </c>
      <c r="BB4" s="4" t="s">
        <v>3160</v>
      </c>
      <c r="BC4" s="4" t="s">
        <v>3160</v>
      </c>
      <c r="BD4" s="4" t="s">
        <v>3217</v>
      </c>
      <c r="BE4" s="4" t="s">
        <v>3160</v>
      </c>
      <c r="BF4" s="4" t="s">
        <v>3217</v>
      </c>
      <c r="BG4" s="4" t="s">
        <v>3217</v>
      </c>
      <c r="BH4" s="4" t="s">
        <v>3217</v>
      </c>
      <c r="BI4" s="4" t="s">
        <v>3160</v>
      </c>
      <c r="BJ4" s="4" t="s">
        <v>3160</v>
      </c>
      <c r="BK4" s="4" t="s">
        <v>3160</v>
      </c>
      <c r="BL4" s="4" t="s">
        <v>3160</v>
      </c>
      <c r="BM4" s="4" t="s">
        <v>3217</v>
      </c>
      <c r="BN4" s="4" t="s">
        <v>3160</v>
      </c>
      <c r="BO4" s="4" t="s">
        <v>3160</v>
      </c>
      <c r="BP4" s="4" t="s">
        <v>3217</v>
      </c>
    </row>
    <row r="5" spans="1:68">
      <c r="A5" s="3" t="s">
        <v>438</v>
      </c>
      <c r="B5" s="4" t="s">
        <v>3008</v>
      </c>
      <c r="C5" s="4" t="s">
        <v>3302</v>
      </c>
      <c r="D5" s="4">
        <v>2016</v>
      </c>
      <c r="F5" s="4" t="s">
        <v>3217</v>
      </c>
      <c r="G5" s="4" t="s">
        <v>3217</v>
      </c>
      <c r="H5" s="4" t="s">
        <v>666</v>
      </c>
      <c r="I5" s="4" t="s">
        <v>712</v>
      </c>
      <c r="J5" s="4" t="s">
        <v>746</v>
      </c>
      <c r="K5" s="4" t="s">
        <v>3161</v>
      </c>
      <c r="L5" s="4" t="s">
        <v>3161</v>
      </c>
      <c r="M5" s="4" t="s">
        <v>3161</v>
      </c>
      <c r="N5" s="4" t="s">
        <v>3217</v>
      </c>
      <c r="O5" s="4" t="s">
        <v>775</v>
      </c>
      <c r="P5" s="4" t="s">
        <v>3161</v>
      </c>
      <c r="Q5" s="4" t="s">
        <v>3161</v>
      </c>
      <c r="R5" s="4" t="s">
        <v>3178</v>
      </c>
      <c r="S5" s="4" t="s">
        <v>3217</v>
      </c>
      <c r="T5" s="4" t="s">
        <v>3217</v>
      </c>
      <c r="U5" s="4" t="s">
        <v>3217</v>
      </c>
      <c r="V5" s="4" t="s">
        <v>3217</v>
      </c>
      <c r="W5" s="4" t="s">
        <v>3217</v>
      </c>
      <c r="X5" s="4" t="s">
        <v>3161</v>
      </c>
      <c r="Y5" s="4" t="s">
        <v>3217</v>
      </c>
      <c r="Z5" s="4" t="s">
        <v>3161</v>
      </c>
      <c r="AA5" s="4" t="s">
        <v>3217</v>
      </c>
      <c r="AB5" s="4" t="s">
        <v>3217</v>
      </c>
      <c r="AC5" s="4" t="s">
        <v>3217</v>
      </c>
      <c r="AD5" s="4" t="s">
        <v>3217</v>
      </c>
      <c r="AE5" s="4" t="s">
        <v>3217</v>
      </c>
      <c r="AF5" s="4" t="s">
        <v>1456</v>
      </c>
      <c r="AG5" s="4" t="s">
        <v>3217</v>
      </c>
      <c r="AH5" s="4" t="s">
        <v>3217</v>
      </c>
      <c r="AI5" s="4" t="s">
        <v>3217</v>
      </c>
      <c r="AJ5" s="4" t="s">
        <v>193</v>
      </c>
      <c r="AK5" s="4" t="s">
        <v>3217</v>
      </c>
      <c r="AL5" s="4" t="s">
        <v>194</v>
      </c>
      <c r="AM5" s="4" t="s">
        <v>3217</v>
      </c>
      <c r="AN5" s="4" t="s">
        <v>3217</v>
      </c>
      <c r="AO5" s="4" t="s">
        <v>3217</v>
      </c>
      <c r="AP5" s="4" t="s">
        <v>3160</v>
      </c>
      <c r="AQ5" s="4" t="s">
        <v>3217</v>
      </c>
      <c r="AR5" s="4" t="s">
        <v>3217</v>
      </c>
      <c r="AS5" s="4" t="s">
        <v>3217</v>
      </c>
      <c r="AT5" s="4" t="s">
        <v>3217</v>
      </c>
      <c r="AU5" s="4" t="s">
        <v>191</v>
      </c>
      <c r="AV5" s="4" t="s">
        <v>3160</v>
      </c>
      <c r="AW5" s="4" t="s">
        <v>3217</v>
      </c>
      <c r="AX5" s="4" t="s">
        <v>3217</v>
      </c>
      <c r="AY5" s="4" t="s">
        <v>3217</v>
      </c>
      <c r="AZ5" s="4" t="s">
        <v>3160</v>
      </c>
      <c r="BA5" s="4" t="s">
        <v>3217</v>
      </c>
      <c r="BB5" s="4" t="s">
        <v>3160</v>
      </c>
      <c r="BC5" s="4" t="s">
        <v>3160</v>
      </c>
      <c r="BD5" s="4" t="s">
        <v>3217</v>
      </c>
      <c r="BE5" s="4" t="s">
        <v>3160</v>
      </c>
      <c r="BF5" s="4" t="s">
        <v>3217</v>
      </c>
      <c r="BG5" s="4" t="s">
        <v>3217</v>
      </c>
      <c r="BH5" s="4" t="s">
        <v>3217</v>
      </c>
      <c r="BI5" s="4" t="s">
        <v>3160</v>
      </c>
      <c r="BJ5" s="4" t="s">
        <v>3160</v>
      </c>
      <c r="BK5" s="4" t="s">
        <v>3160</v>
      </c>
      <c r="BL5" s="4" t="s">
        <v>3160</v>
      </c>
      <c r="BM5" s="4" t="s">
        <v>3217</v>
      </c>
      <c r="BN5" s="4" t="s">
        <v>3160</v>
      </c>
      <c r="BO5" s="4" t="s">
        <v>3160</v>
      </c>
      <c r="BP5" s="4" t="s">
        <v>3217</v>
      </c>
    </row>
    <row r="6" spans="1:68">
      <c r="A6" s="3" t="s">
        <v>195</v>
      </c>
      <c r="B6" s="4" t="s">
        <v>2981</v>
      </c>
      <c r="C6" s="4" t="s">
        <v>3303</v>
      </c>
      <c r="D6" s="4">
        <v>2016</v>
      </c>
      <c r="F6" s="4" t="s">
        <v>3217</v>
      </c>
      <c r="G6" s="4" t="s">
        <v>3217</v>
      </c>
      <c r="H6" s="4" t="s">
        <v>196</v>
      </c>
      <c r="I6" s="4" t="s">
        <v>3</v>
      </c>
      <c r="J6" s="4" t="s">
        <v>13</v>
      </c>
      <c r="K6" s="4" t="s">
        <v>3217</v>
      </c>
      <c r="L6" s="4" t="s">
        <v>3161</v>
      </c>
      <c r="M6" s="4" t="s">
        <v>3161</v>
      </c>
      <c r="N6" s="4" t="s">
        <v>3217</v>
      </c>
      <c r="O6" s="4" t="s">
        <v>197</v>
      </c>
      <c r="P6" s="4" t="s">
        <v>3161</v>
      </c>
      <c r="Q6" s="4" t="s">
        <v>3161</v>
      </c>
      <c r="R6" s="4" t="s">
        <v>3178</v>
      </c>
      <c r="S6" s="4" t="s">
        <v>3217</v>
      </c>
      <c r="T6" s="4" t="s">
        <v>3217</v>
      </c>
      <c r="U6" s="4" t="s">
        <v>3217</v>
      </c>
      <c r="V6" s="4" t="s">
        <v>3217</v>
      </c>
      <c r="W6" s="4" t="s">
        <v>3217</v>
      </c>
      <c r="X6" s="4" t="s">
        <v>3161</v>
      </c>
      <c r="Y6" s="4" t="s">
        <v>3161</v>
      </c>
      <c r="Z6" s="4" t="s">
        <v>3161</v>
      </c>
      <c r="AA6" s="4" t="s">
        <v>203</v>
      </c>
      <c r="AB6" s="4" t="s">
        <v>3217</v>
      </c>
      <c r="AC6" s="4" t="s">
        <v>204</v>
      </c>
      <c r="AD6" s="4" t="s">
        <v>3217</v>
      </c>
      <c r="AE6" s="4" t="s">
        <v>3171</v>
      </c>
      <c r="AF6" s="4" t="s">
        <v>198</v>
      </c>
      <c r="AG6" s="4" t="s">
        <v>3421</v>
      </c>
      <c r="AH6" s="4" t="s">
        <v>205</v>
      </c>
      <c r="AI6" s="4" t="s">
        <v>3217</v>
      </c>
      <c r="AJ6" s="4" t="s">
        <v>1602</v>
      </c>
      <c r="AK6" s="4" t="s">
        <v>60</v>
      </c>
      <c r="AL6" s="4" t="s">
        <v>143</v>
      </c>
      <c r="AM6" s="4" t="s">
        <v>3217</v>
      </c>
      <c r="AN6" s="4" t="s">
        <v>3217</v>
      </c>
      <c r="AO6" s="4" t="s">
        <v>94</v>
      </c>
      <c r="AP6" s="4" t="s">
        <v>3160</v>
      </c>
      <c r="AQ6" s="4" t="s">
        <v>1841</v>
      </c>
      <c r="AR6" s="4" t="s">
        <v>3217</v>
      </c>
      <c r="AS6" s="4" t="s">
        <v>3217</v>
      </c>
      <c r="AT6" s="4" t="s">
        <v>3217</v>
      </c>
      <c r="AU6" s="4" t="s">
        <v>134</v>
      </c>
      <c r="AV6" s="4" t="s">
        <v>3160</v>
      </c>
      <c r="AW6" s="4" t="s">
        <v>3217</v>
      </c>
      <c r="AX6" s="4" t="s">
        <v>3217</v>
      </c>
      <c r="AY6" s="4" t="s">
        <v>3217</v>
      </c>
      <c r="AZ6" s="4" t="s">
        <v>3160</v>
      </c>
      <c r="BA6" s="4" t="s">
        <v>3217</v>
      </c>
      <c r="BB6" s="4" t="s">
        <v>3160</v>
      </c>
      <c r="BC6" s="4" t="s">
        <v>3160</v>
      </c>
      <c r="BD6" s="4" t="s">
        <v>3217</v>
      </c>
      <c r="BE6" s="4" t="s">
        <v>3160</v>
      </c>
      <c r="BF6" s="4" t="s">
        <v>3217</v>
      </c>
      <c r="BG6" s="4" t="s">
        <v>3217</v>
      </c>
      <c r="BH6" s="4" t="s">
        <v>3217</v>
      </c>
      <c r="BI6" s="4" t="s">
        <v>3160</v>
      </c>
      <c r="BJ6" s="4" t="s">
        <v>3160</v>
      </c>
      <c r="BK6" s="4" t="s">
        <v>3160</v>
      </c>
      <c r="BL6" s="4" t="s">
        <v>3160</v>
      </c>
      <c r="BM6" s="4" t="s">
        <v>3217</v>
      </c>
      <c r="BN6" s="4" t="s">
        <v>3160</v>
      </c>
      <c r="BO6" s="4" t="s">
        <v>3160</v>
      </c>
      <c r="BP6" s="4" t="s">
        <v>3217</v>
      </c>
    </row>
    <row r="7" spans="1:68">
      <c r="A7" s="3" t="s">
        <v>433</v>
      </c>
      <c r="B7" s="4" t="s">
        <v>2982</v>
      </c>
      <c r="C7" s="4" t="s">
        <v>3304</v>
      </c>
      <c r="D7" s="4">
        <v>2016</v>
      </c>
      <c r="F7" s="4" t="s">
        <v>3217</v>
      </c>
      <c r="G7" s="4" t="s">
        <v>3217</v>
      </c>
      <c r="H7" s="4" t="s">
        <v>196</v>
      </c>
      <c r="I7" s="4" t="s">
        <v>3</v>
      </c>
      <c r="J7" s="4" t="s">
        <v>13</v>
      </c>
      <c r="K7" s="4" t="s">
        <v>3217</v>
      </c>
      <c r="L7" s="4" t="s">
        <v>3161</v>
      </c>
      <c r="M7" s="4" t="s">
        <v>3161</v>
      </c>
      <c r="N7" s="4" t="s">
        <v>3217</v>
      </c>
      <c r="O7" s="4" t="s">
        <v>197</v>
      </c>
      <c r="P7" s="4" t="s">
        <v>3161</v>
      </c>
      <c r="Q7" s="4" t="s">
        <v>3161</v>
      </c>
      <c r="R7" s="4" t="s">
        <v>3178</v>
      </c>
      <c r="S7" s="4" t="s">
        <v>3217</v>
      </c>
      <c r="T7" s="4" t="s">
        <v>3217</v>
      </c>
      <c r="U7" s="4" t="s">
        <v>3217</v>
      </c>
      <c r="V7" s="4" t="s">
        <v>3217</v>
      </c>
      <c r="W7" s="4" t="s">
        <v>3217</v>
      </c>
      <c r="X7" s="4" t="s">
        <v>3161</v>
      </c>
      <c r="Y7" s="4" t="s">
        <v>3161</v>
      </c>
      <c r="Z7" s="4" t="s">
        <v>3161</v>
      </c>
      <c r="AA7" s="4" t="s">
        <v>203</v>
      </c>
      <c r="AB7" s="4" t="s">
        <v>3217</v>
      </c>
      <c r="AC7" s="4" t="s">
        <v>204</v>
      </c>
      <c r="AD7" s="4" t="s">
        <v>3217</v>
      </c>
      <c r="AE7" s="4" t="s">
        <v>3171</v>
      </c>
      <c r="AF7" s="4" t="s">
        <v>198</v>
      </c>
      <c r="AG7" s="4" t="s">
        <v>3421</v>
      </c>
      <c r="AH7" s="4" t="s">
        <v>205</v>
      </c>
      <c r="AI7" s="4" t="s">
        <v>3217</v>
      </c>
      <c r="AJ7" s="4" t="s">
        <v>1602</v>
      </c>
      <c r="AK7" s="4" t="s">
        <v>60</v>
      </c>
      <c r="AL7" s="4" t="s">
        <v>143</v>
      </c>
      <c r="AM7" s="4" t="s">
        <v>3217</v>
      </c>
      <c r="AN7" s="4" t="s">
        <v>3217</v>
      </c>
      <c r="AO7" s="4" t="s">
        <v>94</v>
      </c>
      <c r="AP7" s="4" t="s">
        <v>3160</v>
      </c>
      <c r="AQ7" s="4" t="s">
        <v>1841</v>
      </c>
      <c r="AR7" s="4" t="s">
        <v>3217</v>
      </c>
      <c r="AS7" s="4" t="s">
        <v>3217</v>
      </c>
      <c r="AT7" s="4" t="s">
        <v>3217</v>
      </c>
      <c r="AU7" s="4" t="s">
        <v>134</v>
      </c>
      <c r="AV7" s="4" t="s">
        <v>3160</v>
      </c>
      <c r="AW7" s="4" t="s">
        <v>3217</v>
      </c>
      <c r="AX7" s="4" t="s">
        <v>3217</v>
      </c>
      <c r="AY7" s="4" t="s">
        <v>3217</v>
      </c>
      <c r="AZ7" s="4" t="s">
        <v>3160</v>
      </c>
      <c r="BA7" s="4" t="s">
        <v>3217</v>
      </c>
      <c r="BB7" s="4" t="s">
        <v>3160</v>
      </c>
      <c r="BC7" s="4" t="s">
        <v>3160</v>
      </c>
      <c r="BD7" s="4" t="s">
        <v>3217</v>
      </c>
      <c r="BE7" s="4" t="s">
        <v>3160</v>
      </c>
      <c r="BF7" s="4" t="s">
        <v>3217</v>
      </c>
      <c r="BG7" s="4" t="s">
        <v>3217</v>
      </c>
      <c r="BH7" s="4" t="s">
        <v>3217</v>
      </c>
      <c r="BI7" s="4" t="s">
        <v>3160</v>
      </c>
      <c r="BJ7" s="4" t="s">
        <v>3160</v>
      </c>
      <c r="BK7" s="4" t="s">
        <v>3160</v>
      </c>
      <c r="BL7" s="4" t="s">
        <v>3160</v>
      </c>
      <c r="BM7" s="4" t="s">
        <v>3217</v>
      </c>
      <c r="BN7" s="4" t="s">
        <v>3160</v>
      </c>
      <c r="BO7" s="4" t="s">
        <v>3160</v>
      </c>
      <c r="BP7" s="4" t="s">
        <v>3217</v>
      </c>
    </row>
    <row r="8" spans="1:68">
      <c r="A8" s="3" t="s">
        <v>200</v>
      </c>
      <c r="B8" s="4" t="s">
        <v>2983</v>
      </c>
      <c r="C8" s="4" t="s">
        <v>3305</v>
      </c>
      <c r="D8" s="4">
        <v>2016</v>
      </c>
      <c r="F8" s="4" t="s">
        <v>3217</v>
      </c>
      <c r="G8" s="4" t="s">
        <v>3217</v>
      </c>
      <c r="H8" s="4" t="s">
        <v>196</v>
      </c>
      <c r="I8" s="4" t="s">
        <v>1</v>
      </c>
      <c r="J8" s="4" t="s">
        <v>13</v>
      </c>
      <c r="K8" s="4" t="s">
        <v>3217</v>
      </c>
      <c r="L8" s="4" t="s">
        <v>3161</v>
      </c>
      <c r="M8" s="4" t="s">
        <v>3161</v>
      </c>
      <c r="N8" s="4" t="s">
        <v>3217</v>
      </c>
      <c r="O8" s="4" t="s">
        <v>197</v>
      </c>
      <c r="P8" s="4" t="s">
        <v>3161</v>
      </c>
      <c r="Q8" s="4" t="s">
        <v>3161</v>
      </c>
      <c r="R8" s="4" t="s">
        <v>3178</v>
      </c>
      <c r="S8" s="4" t="s">
        <v>3217</v>
      </c>
      <c r="T8" s="4" t="s">
        <v>3217</v>
      </c>
      <c r="U8" s="4" t="s">
        <v>3217</v>
      </c>
      <c r="V8" s="4" t="s">
        <v>3217</v>
      </c>
      <c r="W8" s="4" t="s">
        <v>3217</v>
      </c>
      <c r="X8" s="4" t="s">
        <v>3161</v>
      </c>
      <c r="Y8" s="4" t="s">
        <v>3161</v>
      </c>
      <c r="Z8" s="4" t="s">
        <v>3161</v>
      </c>
      <c r="AA8" s="4" t="s">
        <v>203</v>
      </c>
      <c r="AB8" s="4" t="s">
        <v>3217</v>
      </c>
      <c r="AC8" s="4" t="s">
        <v>204</v>
      </c>
      <c r="AD8" s="4" t="s">
        <v>3217</v>
      </c>
      <c r="AE8" s="4" t="s">
        <v>3171</v>
      </c>
      <c r="AF8" s="4" t="s">
        <v>198</v>
      </c>
      <c r="AG8" s="4" t="s">
        <v>3421</v>
      </c>
      <c r="AH8" s="4" t="s">
        <v>205</v>
      </c>
      <c r="AI8" s="4" t="s">
        <v>3217</v>
      </c>
      <c r="AJ8" s="4" t="s">
        <v>1602</v>
      </c>
      <c r="AK8" s="4" t="s">
        <v>60</v>
      </c>
      <c r="AL8" s="4" t="s">
        <v>143</v>
      </c>
      <c r="AM8" s="4" t="s">
        <v>3217</v>
      </c>
      <c r="AN8" s="4" t="s">
        <v>3217</v>
      </c>
      <c r="AO8" s="4" t="s">
        <v>94</v>
      </c>
      <c r="AP8" s="4" t="s">
        <v>3160</v>
      </c>
      <c r="AQ8" s="4" t="s">
        <v>1841</v>
      </c>
      <c r="AR8" s="4" t="s">
        <v>3217</v>
      </c>
      <c r="AS8" s="4" t="s">
        <v>3217</v>
      </c>
      <c r="AT8" s="4" t="s">
        <v>3217</v>
      </c>
      <c r="AU8" s="4" t="s">
        <v>134</v>
      </c>
      <c r="AV8" s="4" t="s">
        <v>3160</v>
      </c>
      <c r="AW8" s="4" t="s">
        <v>3217</v>
      </c>
      <c r="AX8" s="4" t="s">
        <v>3217</v>
      </c>
      <c r="AY8" s="4" t="s">
        <v>3217</v>
      </c>
      <c r="AZ8" s="4" t="s">
        <v>3160</v>
      </c>
      <c r="BA8" s="4" t="s">
        <v>3217</v>
      </c>
      <c r="BB8" s="4" t="s">
        <v>3160</v>
      </c>
      <c r="BC8" s="4" t="s">
        <v>3160</v>
      </c>
      <c r="BD8" s="4" t="s">
        <v>3217</v>
      </c>
      <c r="BE8" s="4" t="s">
        <v>3160</v>
      </c>
      <c r="BF8" s="4" t="s">
        <v>3217</v>
      </c>
      <c r="BG8" s="4" t="s">
        <v>3217</v>
      </c>
      <c r="BH8" s="4" t="s">
        <v>3217</v>
      </c>
      <c r="BI8" s="4" t="s">
        <v>3160</v>
      </c>
      <c r="BJ8" s="4" t="s">
        <v>3160</v>
      </c>
      <c r="BK8" s="4" t="s">
        <v>3160</v>
      </c>
      <c r="BL8" s="4" t="s">
        <v>3160</v>
      </c>
      <c r="BM8" s="4" t="s">
        <v>3217</v>
      </c>
      <c r="BN8" s="4" t="s">
        <v>3160</v>
      </c>
      <c r="BO8" s="4" t="s">
        <v>3160</v>
      </c>
      <c r="BP8" s="4" t="s">
        <v>3217</v>
      </c>
    </row>
    <row r="9" spans="1:68">
      <c r="A9" s="3" t="s">
        <v>0</v>
      </c>
      <c r="B9" s="4" t="s">
        <v>3013</v>
      </c>
      <c r="C9" s="4" t="s">
        <v>3305</v>
      </c>
      <c r="D9" s="4">
        <v>2017</v>
      </c>
      <c r="F9" s="4" t="s">
        <v>3217</v>
      </c>
      <c r="G9" s="4" t="s">
        <v>3217</v>
      </c>
      <c r="H9" s="4" t="s">
        <v>196</v>
      </c>
      <c r="I9" s="4" t="s">
        <v>1</v>
      </c>
      <c r="J9" s="4" t="s">
        <v>215</v>
      </c>
      <c r="K9" s="4" t="s">
        <v>3161</v>
      </c>
      <c r="L9" s="4" t="s">
        <v>3161</v>
      </c>
      <c r="M9" s="4" t="s">
        <v>3161</v>
      </c>
      <c r="N9" s="4" t="s">
        <v>3217</v>
      </c>
      <c r="O9" s="4" t="s">
        <v>16</v>
      </c>
      <c r="P9" s="4" t="s">
        <v>3161</v>
      </c>
      <c r="Q9" s="4" t="s">
        <v>3161</v>
      </c>
      <c r="R9" s="4" t="s">
        <v>3178</v>
      </c>
      <c r="S9" s="4" t="s">
        <v>202</v>
      </c>
      <c r="T9" s="4" t="s">
        <v>3167</v>
      </c>
      <c r="U9" s="4" t="s">
        <v>289</v>
      </c>
      <c r="V9" s="4" t="s">
        <v>3168</v>
      </c>
      <c r="W9" s="4" t="s">
        <v>3217</v>
      </c>
      <c r="X9" s="4" t="s">
        <v>3161</v>
      </c>
      <c r="Y9" s="4" t="s">
        <v>3161</v>
      </c>
      <c r="Z9" s="4" t="s">
        <v>3161</v>
      </c>
      <c r="AA9" s="4" t="s">
        <v>203</v>
      </c>
      <c r="AB9" s="4" t="s">
        <v>3217</v>
      </c>
      <c r="AC9" s="4" t="s">
        <v>204</v>
      </c>
      <c r="AD9" s="4" t="s">
        <v>3760</v>
      </c>
      <c r="AE9" s="4" t="s">
        <v>3171</v>
      </c>
      <c r="AF9" s="4" t="s">
        <v>7</v>
      </c>
      <c r="AG9" s="4" t="s">
        <v>3421</v>
      </c>
      <c r="AH9" s="4" t="s">
        <v>205</v>
      </c>
      <c r="AI9" s="4" t="s">
        <v>3217</v>
      </c>
      <c r="AJ9" s="4" t="s">
        <v>1604</v>
      </c>
      <c r="AK9" s="4" t="s">
        <v>206</v>
      </c>
      <c r="AL9" s="4" t="s">
        <v>143</v>
      </c>
      <c r="AM9" s="4" t="s">
        <v>92</v>
      </c>
      <c r="AN9" s="4" t="s">
        <v>3217</v>
      </c>
      <c r="AO9" s="4" t="s">
        <v>94</v>
      </c>
      <c r="AP9" s="4" t="s">
        <v>2453</v>
      </c>
      <c r="AQ9" s="4" t="s">
        <v>208</v>
      </c>
      <c r="AR9" s="4" t="s">
        <v>3217</v>
      </c>
      <c r="AS9" s="4" t="s">
        <v>3217</v>
      </c>
      <c r="AT9" s="4" t="s">
        <v>3217</v>
      </c>
      <c r="AU9" s="4" t="s">
        <v>134</v>
      </c>
      <c r="AV9" s="4" t="s">
        <v>17</v>
      </c>
      <c r="AW9" s="4" t="s">
        <v>3217</v>
      </c>
      <c r="AX9" s="4" t="s">
        <v>3217</v>
      </c>
      <c r="AY9" s="4" t="s">
        <v>3217</v>
      </c>
      <c r="AZ9" s="4" t="s">
        <v>9</v>
      </c>
      <c r="BA9" s="4" t="s">
        <v>3217</v>
      </c>
      <c r="BB9" s="4" t="s">
        <v>20</v>
      </c>
      <c r="BC9" s="4" t="s">
        <v>3217</v>
      </c>
      <c r="BD9" s="4" t="s">
        <v>3217</v>
      </c>
      <c r="BE9" s="4" t="s">
        <v>3422</v>
      </c>
      <c r="BF9" s="4" t="s">
        <v>3217</v>
      </c>
      <c r="BG9" s="4" t="s">
        <v>211</v>
      </c>
      <c r="BH9" s="4" t="s">
        <v>212</v>
      </c>
      <c r="BI9" s="4" t="s">
        <v>41</v>
      </c>
      <c r="BJ9" s="4" t="s">
        <v>2471</v>
      </c>
      <c r="BK9" s="4" t="s">
        <v>213</v>
      </c>
      <c r="BL9" s="4" t="s">
        <v>209</v>
      </c>
      <c r="BM9" s="4" t="s">
        <v>3217</v>
      </c>
      <c r="BN9" s="4" t="s">
        <v>70</v>
      </c>
      <c r="BO9" s="4" t="s">
        <v>28</v>
      </c>
      <c r="BP9" s="4" t="s">
        <v>214</v>
      </c>
    </row>
    <row r="10" spans="1:68">
      <c r="A10" s="3" t="s">
        <v>210</v>
      </c>
      <c r="B10" s="4" t="s">
        <v>2906</v>
      </c>
      <c r="C10" s="4" t="s">
        <v>3305</v>
      </c>
      <c r="D10" s="4">
        <v>2017</v>
      </c>
      <c r="F10" s="4" t="s">
        <v>3217</v>
      </c>
      <c r="G10" s="4" t="s">
        <v>3217</v>
      </c>
      <c r="H10" s="4" t="s">
        <v>196</v>
      </c>
      <c r="I10" s="4" t="s">
        <v>1</v>
      </c>
      <c r="J10" s="4" t="s">
        <v>215</v>
      </c>
      <c r="K10" s="4" t="s">
        <v>3161</v>
      </c>
      <c r="L10" s="4" t="s">
        <v>3161</v>
      </c>
      <c r="M10" s="4" t="s">
        <v>3161</v>
      </c>
      <c r="N10" s="4" t="s">
        <v>3217</v>
      </c>
      <c r="O10" s="4" t="s">
        <v>16</v>
      </c>
      <c r="P10" s="4" t="s">
        <v>3161</v>
      </c>
      <c r="Q10" s="4" t="s">
        <v>3161</v>
      </c>
      <c r="R10" s="4" t="s">
        <v>3178</v>
      </c>
      <c r="S10" s="4" t="s">
        <v>202</v>
      </c>
      <c r="T10" s="4" t="s">
        <v>3167</v>
      </c>
      <c r="U10" s="4" t="s">
        <v>289</v>
      </c>
      <c r="V10" s="4" t="s">
        <v>3168</v>
      </c>
      <c r="W10" s="4" t="s">
        <v>3217</v>
      </c>
      <c r="X10" s="4" t="s">
        <v>3161</v>
      </c>
      <c r="Y10" s="4" t="s">
        <v>3161</v>
      </c>
      <c r="Z10" s="4" t="s">
        <v>3161</v>
      </c>
      <c r="AA10" s="4" t="s">
        <v>203</v>
      </c>
      <c r="AB10" s="4" t="s">
        <v>3217</v>
      </c>
      <c r="AC10" s="4" t="s">
        <v>204</v>
      </c>
      <c r="AD10" s="4" t="s">
        <v>3760</v>
      </c>
      <c r="AE10" s="4" t="s">
        <v>3171</v>
      </c>
      <c r="AF10" s="4" t="s">
        <v>7</v>
      </c>
      <c r="AG10" s="4" t="s">
        <v>3421</v>
      </c>
      <c r="AH10" s="4" t="s">
        <v>205</v>
      </c>
      <c r="AI10" s="4" t="s">
        <v>3217</v>
      </c>
      <c r="AJ10" s="4" t="s">
        <v>1604</v>
      </c>
      <c r="AK10" s="4" t="s">
        <v>206</v>
      </c>
      <c r="AL10" s="4" t="s">
        <v>143</v>
      </c>
      <c r="AM10" s="4" t="s">
        <v>92</v>
      </c>
      <c r="AN10" s="4" t="s">
        <v>3217</v>
      </c>
      <c r="AO10" s="4" t="s">
        <v>94</v>
      </c>
      <c r="AP10" s="4" t="s">
        <v>2453</v>
      </c>
      <c r="AQ10" s="4" t="s">
        <v>208</v>
      </c>
      <c r="AR10" s="4" t="s">
        <v>3217</v>
      </c>
      <c r="AS10" s="4" t="s">
        <v>3217</v>
      </c>
      <c r="AT10" s="4" t="s">
        <v>3217</v>
      </c>
      <c r="AU10" s="4" t="s">
        <v>134</v>
      </c>
      <c r="AV10" s="4" t="s">
        <v>17</v>
      </c>
      <c r="AW10" s="4" t="s">
        <v>3217</v>
      </c>
      <c r="AX10" s="4" t="s">
        <v>3217</v>
      </c>
      <c r="AY10" s="4" t="s">
        <v>3217</v>
      </c>
      <c r="AZ10" s="4" t="s">
        <v>9</v>
      </c>
      <c r="BA10" s="4" t="s">
        <v>3217</v>
      </c>
      <c r="BB10" s="4" t="s">
        <v>20</v>
      </c>
      <c r="BC10" s="4" t="s">
        <v>3217</v>
      </c>
      <c r="BD10" s="4" t="s">
        <v>3217</v>
      </c>
      <c r="BE10" s="4" t="s">
        <v>3422</v>
      </c>
      <c r="BF10" s="4" t="s">
        <v>3217</v>
      </c>
      <c r="BG10" s="4" t="s">
        <v>211</v>
      </c>
      <c r="BH10" s="4" t="s">
        <v>212</v>
      </c>
      <c r="BI10" s="4" t="s">
        <v>41</v>
      </c>
      <c r="BJ10" s="4" t="s">
        <v>2471</v>
      </c>
      <c r="BK10" s="4" t="s">
        <v>213</v>
      </c>
      <c r="BL10" s="4" t="s">
        <v>209</v>
      </c>
      <c r="BM10" s="4" t="s">
        <v>3217</v>
      </c>
      <c r="BN10" s="4" t="s">
        <v>70</v>
      </c>
      <c r="BO10" s="4" t="s">
        <v>28</v>
      </c>
      <c r="BP10" s="4" t="s">
        <v>214</v>
      </c>
    </row>
    <row r="11" spans="1:68">
      <c r="A11" s="3" t="s">
        <v>4</v>
      </c>
      <c r="B11" s="4" t="s">
        <v>2910</v>
      </c>
      <c r="C11" s="4" t="s">
        <v>3305</v>
      </c>
      <c r="D11" s="4">
        <v>2018</v>
      </c>
      <c r="F11" s="4" t="s">
        <v>3217</v>
      </c>
      <c r="G11" s="4" t="s">
        <v>3217</v>
      </c>
      <c r="H11" s="4" t="s">
        <v>196</v>
      </c>
      <c r="I11" s="4" t="s">
        <v>5</v>
      </c>
      <c r="J11" s="4" t="s">
        <v>215</v>
      </c>
      <c r="K11" s="4" t="s">
        <v>3161</v>
      </c>
      <c r="L11" s="4" t="s">
        <v>3161</v>
      </c>
      <c r="M11" s="4" t="s">
        <v>3161</v>
      </c>
      <c r="N11" s="4" t="s">
        <v>3217</v>
      </c>
      <c r="O11" s="4" t="s">
        <v>16</v>
      </c>
      <c r="P11" s="4" t="s">
        <v>3161</v>
      </c>
      <c r="Q11" s="4" t="s">
        <v>3161</v>
      </c>
      <c r="R11" s="4" t="s">
        <v>3178</v>
      </c>
      <c r="S11" s="4" t="s">
        <v>202</v>
      </c>
      <c r="T11" s="4" t="s">
        <v>3167</v>
      </c>
      <c r="U11" s="4" t="s">
        <v>289</v>
      </c>
      <c r="V11" s="4" t="s">
        <v>3168</v>
      </c>
      <c r="W11" s="4" t="s">
        <v>3217</v>
      </c>
      <c r="X11" s="4" t="s">
        <v>3161</v>
      </c>
      <c r="Y11" s="4" t="s">
        <v>3161</v>
      </c>
      <c r="Z11" s="4" t="s">
        <v>3161</v>
      </c>
      <c r="AA11" s="4" t="s">
        <v>203</v>
      </c>
      <c r="AB11" s="4" t="s">
        <v>3217</v>
      </c>
      <c r="AC11" s="4" t="s">
        <v>204</v>
      </c>
      <c r="AD11" s="4" t="s">
        <v>3760</v>
      </c>
      <c r="AE11" s="4" t="s">
        <v>3171</v>
      </c>
      <c r="AF11" s="4" t="s">
        <v>6</v>
      </c>
      <c r="AG11" s="4" t="s">
        <v>3421</v>
      </c>
      <c r="AH11" s="4" t="s">
        <v>205</v>
      </c>
      <c r="AI11" s="4" t="s">
        <v>3217</v>
      </c>
      <c r="AJ11" s="4" t="s">
        <v>1604</v>
      </c>
      <c r="AK11" s="4" t="s">
        <v>206</v>
      </c>
      <c r="AL11" s="4" t="s">
        <v>143</v>
      </c>
      <c r="AM11" s="4" t="s">
        <v>92</v>
      </c>
      <c r="AN11" s="4" t="s">
        <v>207</v>
      </c>
      <c r="AO11" s="4" t="s">
        <v>94</v>
      </c>
      <c r="AP11" s="4" t="s">
        <v>2453</v>
      </c>
      <c r="AQ11" s="4" t="s">
        <v>208</v>
      </c>
      <c r="AR11" s="4" t="s">
        <v>3217</v>
      </c>
      <c r="AS11" s="4" t="s">
        <v>3217</v>
      </c>
      <c r="AT11" s="4" t="s">
        <v>3217</v>
      </c>
      <c r="AU11" s="4" t="s">
        <v>97</v>
      </c>
      <c r="AV11" s="4" t="s">
        <v>17</v>
      </c>
      <c r="AW11" s="4" t="s">
        <v>3217</v>
      </c>
      <c r="AX11" s="4" t="s">
        <v>3217</v>
      </c>
      <c r="AY11" s="4" t="s">
        <v>3217</v>
      </c>
      <c r="AZ11" s="4" t="s">
        <v>9</v>
      </c>
      <c r="BA11" s="4" t="s">
        <v>3217</v>
      </c>
      <c r="BB11" s="4" t="s">
        <v>20</v>
      </c>
      <c r="BC11" s="4" t="s">
        <v>3217</v>
      </c>
      <c r="BD11" s="4" t="s">
        <v>3217</v>
      </c>
      <c r="BE11" s="4" t="s">
        <v>3422</v>
      </c>
      <c r="BF11" s="4" t="s">
        <v>3217</v>
      </c>
      <c r="BG11" s="4" t="s">
        <v>211</v>
      </c>
      <c r="BH11" s="4" t="s">
        <v>212</v>
      </c>
      <c r="BI11" s="4" t="s">
        <v>41</v>
      </c>
      <c r="BJ11" s="4" t="s">
        <v>2471</v>
      </c>
      <c r="BK11" s="4" t="s">
        <v>213</v>
      </c>
      <c r="BL11" s="4" t="s">
        <v>209</v>
      </c>
      <c r="BM11" s="4" t="s">
        <v>3217</v>
      </c>
      <c r="BN11" s="4" t="s">
        <v>70</v>
      </c>
      <c r="BO11" s="4" t="s">
        <v>28</v>
      </c>
      <c r="BP11" s="4" t="s">
        <v>214</v>
      </c>
    </row>
    <row r="12" spans="1:68">
      <c r="A12" s="3" t="s">
        <v>403</v>
      </c>
      <c r="B12" s="4" t="s">
        <v>2911</v>
      </c>
      <c r="C12" s="4" t="s">
        <v>3305</v>
      </c>
      <c r="D12" s="4">
        <v>2018</v>
      </c>
      <c r="F12" s="4" t="s">
        <v>3217</v>
      </c>
      <c r="G12" s="4" t="s">
        <v>3217</v>
      </c>
      <c r="H12" s="4" t="s">
        <v>196</v>
      </c>
      <c r="I12" s="4" t="s">
        <v>5</v>
      </c>
      <c r="J12" s="4" t="s">
        <v>215</v>
      </c>
      <c r="K12" s="4" t="s">
        <v>3161</v>
      </c>
      <c r="L12" s="4" t="s">
        <v>3161</v>
      </c>
      <c r="M12" s="4" t="s">
        <v>3161</v>
      </c>
      <c r="N12" s="4" t="s">
        <v>3217</v>
      </c>
      <c r="O12" s="4" t="s">
        <v>16</v>
      </c>
      <c r="P12" s="4" t="s">
        <v>3161</v>
      </c>
      <c r="Q12" s="4" t="s">
        <v>3161</v>
      </c>
      <c r="R12" s="4" t="s">
        <v>3178</v>
      </c>
      <c r="S12" s="4" t="s">
        <v>202</v>
      </c>
      <c r="T12" s="4" t="s">
        <v>3167</v>
      </c>
      <c r="U12" s="4" t="s">
        <v>289</v>
      </c>
      <c r="V12" s="4" t="s">
        <v>3168</v>
      </c>
      <c r="W12" s="4" t="s">
        <v>3217</v>
      </c>
      <c r="X12" s="4" t="s">
        <v>3161</v>
      </c>
      <c r="Y12" s="4" t="s">
        <v>3161</v>
      </c>
      <c r="Z12" s="4" t="s">
        <v>3161</v>
      </c>
      <c r="AA12" s="4" t="s">
        <v>203</v>
      </c>
      <c r="AB12" s="4" t="s">
        <v>3217</v>
      </c>
      <c r="AC12" s="4" t="s">
        <v>204</v>
      </c>
      <c r="AD12" s="4" t="s">
        <v>3760</v>
      </c>
      <c r="AE12" s="4" t="s">
        <v>3171</v>
      </c>
      <c r="AF12" s="4" t="s">
        <v>6</v>
      </c>
      <c r="AG12" s="4" t="s">
        <v>3421</v>
      </c>
      <c r="AH12" s="4" t="s">
        <v>205</v>
      </c>
      <c r="AI12" s="4" t="s">
        <v>3217</v>
      </c>
      <c r="AJ12" s="4" t="s">
        <v>1604</v>
      </c>
      <c r="AK12" s="4" t="s">
        <v>206</v>
      </c>
      <c r="AL12" s="4" t="s">
        <v>143</v>
      </c>
      <c r="AM12" s="4" t="s">
        <v>92</v>
      </c>
      <c r="AN12" s="4" t="s">
        <v>207</v>
      </c>
      <c r="AO12" s="4" t="s">
        <v>94</v>
      </c>
      <c r="AP12" s="4" t="s">
        <v>2453</v>
      </c>
      <c r="AQ12" s="4" t="s">
        <v>208</v>
      </c>
      <c r="AR12" s="4" t="s">
        <v>3217</v>
      </c>
      <c r="AS12" s="4" t="s">
        <v>3217</v>
      </c>
      <c r="AT12" s="4" t="s">
        <v>3217</v>
      </c>
      <c r="AU12" s="4" t="s">
        <v>97</v>
      </c>
      <c r="AV12" s="4" t="s">
        <v>17</v>
      </c>
      <c r="AW12" s="4" t="s">
        <v>3217</v>
      </c>
      <c r="AX12" s="4" t="s">
        <v>3217</v>
      </c>
      <c r="AY12" s="4" t="s">
        <v>3217</v>
      </c>
      <c r="AZ12" s="4" t="s">
        <v>9</v>
      </c>
      <c r="BA12" s="4" t="s">
        <v>3217</v>
      </c>
      <c r="BB12" s="4" t="s">
        <v>20</v>
      </c>
      <c r="BC12" s="4" t="s">
        <v>3217</v>
      </c>
      <c r="BD12" s="4" t="s">
        <v>3217</v>
      </c>
      <c r="BE12" s="4" t="s">
        <v>3422</v>
      </c>
      <c r="BF12" s="4" t="s">
        <v>3217</v>
      </c>
      <c r="BG12" s="4" t="s">
        <v>211</v>
      </c>
      <c r="BH12" s="4" t="s">
        <v>212</v>
      </c>
      <c r="BI12" s="4" t="s">
        <v>41</v>
      </c>
      <c r="BJ12" s="4" t="s">
        <v>2471</v>
      </c>
      <c r="BK12" s="4" t="s">
        <v>213</v>
      </c>
      <c r="BL12" s="4" t="s">
        <v>209</v>
      </c>
      <c r="BM12" s="4" t="s">
        <v>3217</v>
      </c>
      <c r="BN12" s="4" t="s">
        <v>70</v>
      </c>
      <c r="BO12" s="4" t="s">
        <v>28</v>
      </c>
      <c r="BP12" s="4" t="s">
        <v>214</v>
      </c>
    </row>
    <row r="13" spans="1:68">
      <c r="A13" s="3" t="s">
        <v>2</v>
      </c>
      <c r="B13" s="4" t="s">
        <v>3014</v>
      </c>
      <c r="C13" s="4" t="s">
        <v>3303</v>
      </c>
      <c r="D13" s="4">
        <v>2017</v>
      </c>
      <c r="F13" s="4" t="s">
        <v>3217</v>
      </c>
      <c r="G13" s="4" t="s">
        <v>3217</v>
      </c>
      <c r="H13" s="4" t="s">
        <v>196</v>
      </c>
      <c r="I13" s="4" t="s">
        <v>3</v>
      </c>
      <c r="J13" s="4" t="s">
        <v>215</v>
      </c>
      <c r="K13" s="4" t="s">
        <v>3161</v>
      </c>
      <c r="L13" s="4" t="s">
        <v>3161</v>
      </c>
      <c r="M13" s="4" t="s">
        <v>3161</v>
      </c>
      <c r="N13" s="4" t="s">
        <v>3217</v>
      </c>
      <c r="O13" s="4" t="s">
        <v>16</v>
      </c>
      <c r="P13" s="4" t="s">
        <v>3161</v>
      </c>
      <c r="Q13" s="4" t="s">
        <v>3161</v>
      </c>
      <c r="R13" s="4" t="s">
        <v>3178</v>
      </c>
      <c r="S13" s="4" t="s">
        <v>202</v>
      </c>
      <c r="T13" s="4" t="s">
        <v>3167</v>
      </c>
      <c r="U13" s="4" t="s">
        <v>289</v>
      </c>
      <c r="V13" s="4" t="s">
        <v>3168</v>
      </c>
      <c r="W13" s="4" t="s">
        <v>3217</v>
      </c>
      <c r="X13" s="4" t="s">
        <v>3161</v>
      </c>
      <c r="Y13" s="4" t="s">
        <v>3161</v>
      </c>
      <c r="Z13" s="4" t="s">
        <v>3161</v>
      </c>
      <c r="AA13" s="4" t="s">
        <v>203</v>
      </c>
      <c r="AB13" s="4" t="s">
        <v>3217</v>
      </c>
      <c r="AC13" s="4" t="s">
        <v>204</v>
      </c>
      <c r="AD13" s="4" t="s">
        <v>3760</v>
      </c>
      <c r="AE13" s="4" t="s">
        <v>3171</v>
      </c>
      <c r="AF13" s="4" t="s">
        <v>7</v>
      </c>
      <c r="AG13" s="4" t="s">
        <v>3421</v>
      </c>
      <c r="AH13" s="4" t="s">
        <v>205</v>
      </c>
      <c r="AI13" s="4" t="s">
        <v>3217</v>
      </c>
      <c r="AJ13" s="4" t="s">
        <v>1604</v>
      </c>
      <c r="AK13" s="4" t="s">
        <v>206</v>
      </c>
      <c r="AL13" s="4" t="s">
        <v>143</v>
      </c>
      <c r="AM13" s="4" t="s">
        <v>92</v>
      </c>
      <c r="AN13" s="4" t="s">
        <v>3217</v>
      </c>
      <c r="AO13" s="4" t="s">
        <v>94</v>
      </c>
      <c r="AP13" s="4" t="s">
        <v>2453</v>
      </c>
      <c r="AQ13" s="4" t="s">
        <v>208</v>
      </c>
      <c r="AR13" s="4" t="s">
        <v>3217</v>
      </c>
      <c r="AS13" s="4" t="s">
        <v>3217</v>
      </c>
      <c r="AT13" s="4" t="s">
        <v>3217</v>
      </c>
      <c r="AU13" s="4" t="s">
        <v>134</v>
      </c>
      <c r="AV13" s="4" t="s">
        <v>17</v>
      </c>
      <c r="AW13" s="4" t="s">
        <v>3217</v>
      </c>
      <c r="AX13" s="4" t="s">
        <v>3217</v>
      </c>
      <c r="AY13" s="4" t="s">
        <v>3217</v>
      </c>
      <c r="AZ13" s="4" t="s">
        <v>9</v>
      </c>
      <c r="BA13" s="4" t="s">
        <v>3217</v>
      </c>
      <c r="BB13" s="4" t="s">
        <v>20</v>
      </c>
      <c r="BC13" s="4" t="s">
        <v>3217</v>
      </c>
      <c r="BD13" s="4" t="s">
        <v>3217</v>
      </c>
      <c r="BE13" s="4" t="s">
        <v>3422</v>
      </c>
      <c r="BF13" s="4" t="s">
        <v>3217</v>
      </c>
      <c r="BG13" s="4" t="s">
        <v>211</v>
      </c>
      <c r="BH13" s="4" t="s">
        <v>212</v>
      </c>
      <c r="BI13" s="4" t="s">
        <v>41</v>
      </c>
      <c r="BJ13" s="4" t="s">
        <v>2471</v>
      </c>
      <c r="BK13" s="4" t="s">
        <v>213</v>
      </c>
      <c r="BL13" s="4" t="s">
        <v>209</v>
      </c>
      <c r="BM13" s="4" t="s">
        <v>3217</v>
      </c>
      <c r="BN13" s="4" t="s">
        <v>70</v>
      </c>
      <c r="BO13" s="4" t="s">
        <v>28</v>
      </c>
      <c r="BP13" s="4" t="s">
        <v>214</v>
      </c>
    </row>
    <row r="14" spans="1:68">
      <c r="A14" s="3" t="s">
        <v>409</v>
      </c>
      <c r="B14" s="4" t="s">
        <v>2907</v>
      </c>
      <c r="C14" s="4" t="s">
        <v>3303</v>
      </c>
      <c r="D14" s="4">
        <v>2017</v>
      </c>
      <c r="F14" s="4" t="s">
        <v>3217</v>
      </c>
      <c r="G14" s="4" t="s">
        <v>3217</v>
      </c>
      <c r="H14" s="4" t="s">
        <v>196</v>
      </c>
      <c r="I14" s="4" t="s">
        <v>3</v>
      </c>
      <c r="J14" s="4" t="s">
        <v>215</v>
      </c>
      <c r="K14" s="4" t="s">
        <v>3161</v>
      </c>
      <c r="L14" s="4" t="s">
        <v>3161</v>
      </c>
      <c r="M14" s="4" t="s">
        <v>3161</v>
      </c>
      <c r="N14" s="4" t="s">
        <v>3217</v>
      </c>
      <c r="O14" s="4" t="s">
        <v>16</v>
      </c>
      <c r="P14" s="4" t="s">
        <v>3161</v>
      </c>
      <c r="Q14" s="4" t="s">
        <v>3161</v>
      </c>
      <c r="R14" s="4" t="s">
        <v>3178</v>
      </c>
      <c r="S14" s="4" t="s">
        <v>202</v>
      </c>
      <c r="T14" s="4" t="s">
        <v>3167</v>
      </c>
      <c r="U14" s="4" t="s">
        <v>289</v>
      </c>
      <c r="V14" s="4" t="s">
        <v>3168</v>
      </c>
      <c r="W14" s="4" t="s">
        <v>3217</v>
      </c>
      <c r="X14" s="4" t="s">
        <v>3161</v>
      </c>
      <c r="Y14" s="4" t="s">
        <v>3161</v>
      </c>
      <c r="Z14" s="4" t="s">
        <v>3161</v>
      </c>
      <c r="AA14" s="4" t="s">
        <v>203</v>
      </c>
      <c r="AB14" s="4" t="s">
        <v>3217</v>
      </c>
      <c r="AC14" s="4" t="s">
        <v>204</v>
      </c>
      <c r="AD14" s="4" t="s">
        <v>3760</v>
      </c>
      <c r="AE14" s="4" t="s">
        <v>3171</v>
      </c>
      <c r="AF14" s="4" t="s">
        <v>7</v>
      </c>
      <c r="AG14" s="4" t="s">
        <v>3421</v>
      </c>
      <c r="AH14" s="4" t="s">
        <v>205</v>
      </c>
      <c r="AI14" s="4" t="s">
        <v>3217</v>
      </c>
      <c r="AJ14" s="4" t="s">
        <v>1604</v>
      </c>
      <c r="AK14" s="4" t="s">
        <v>206</v>
      </c>
      <c r="AL14" s="4" t="s">
        <v>143</v>
      </c>
      <c r="AM14" s="4" t="s">
        <v>92</v>
      </c>
      <c r="AN14" s="4" t="s">
        <v>3217</v>
      </c>
      <c r="AO14" s="4" t="s">
        <v>94</v>
      </c>
      <c r="AP14" s="4" t="s">
        <v>2453</v>
      </c>
      <c r="AQ14" s="4" t="s">
        <v>208</v>
      </c>
      <c r="AR14" s="4" t="s">
        <v>3217</v>
      </c>
      <c r="AS14" s="4" t="s">
        <v>3217</v>
      </c>
      <c r="AT14" s="4" t="s">
        <v>3217</v>
      </c>
      <c r="AU14" s="4" t="s">
        <v>134</v>
      </c>
      <c r="AV14" s="4" t="s">
        <v>17</v>
      </c>
      <c r="AW14" s="4" t="s">
        <v>3217</v>
      </c>
      <c r="AX14" s="4" t="s">
        <v>3217</v>
      </c>
      <c r="AY14" s="4" t="s">
        <v>3217</v>
      </c>
      <c r="AZ14" s="4" t="s">
        <v>9</v>
      </c>
      <c r="BA14" s="4" t="s">
        <v>3217</v>
      </c>
      <c r="BB14" s="4" t="s">
        <v>20</v>
      </c>
      <c r="BC14" s="4" t="s">
        <v>3217</v>
      </c>
      <c r="BD14" s="4" t="s">
        <v>3217</v>
      </c>
      <c r="BE14" s="4" t="s">
        <v>3422</v>
      </c>
      <c r="BF14" s="4" t="s">
        <v>3217</v>
      </c>
      <c r="BG14" s="4" t="s">
        <v>211</v>
      </c>
      <c r="BH14" s="4" t="s">
        <v>212</v>
      </c>
      <c r="BI14" s="4" t="s">
        <v>41</v>
      </c>
      <c r="BJ14" s="4" t="s">
        <v>2471</v>
      </c>
      <c r="BK14" s="4" t="s">
        <v>213</v>
      </c>
      <c r="BL14" s="4" t="s">
        <v>209</v>
      </c>
      <c r="BM14" s="4" t="s">
        <v>3217</v>
      </c>
      <c r="BN14" s="4" t="s">
        <v>70</v>
      </c>
      <c r="BO14" s="4" t="s">
        <v>28</v>
      </c>
      <c r="BP14" s="4" t="s">
        <v>214</v>
      </c>
    </row>
    <row r="15" spans="1:68">
      <c r="A15" s="3" t="s">
        <v>401</v>
      </c>
      <c r="B15" s="4" t="s">
        <v>2912</v>
      </c>
      <c r="C15" s="4" t="s">
        <v>3303</v>
      </c>
      <c r="D15" s="4">
        <v>2018</v>
      </c>
      <c r="F15" s="4" t="s">
        <v>3217</v>
      </c>
      <c r="G15" s="4" t="s">
        <v>3217</v>
      </c>
      <c r="H15" s="4" t="s">
        <v>196</v>
      </c>
      <c r="I15" s="4" t="s">
        <v>5</v>
      </c>
      <c r="J15" s="4" t="s">
        <v>215</v>
      </c>
      <c r="K15" s="4" t="s">
        <v>3161</v>
      </c>
      <c r="L15" s="4" t="s">
        <v>3161</v>
      </c>
      <c r="M15" s="4" t="s">
        <v>3161</v>
      </c>
      <c r="N15" s="4" t="s">
        <v>3217</v>
      </c>
      <c r="O15" s="4" t="s">
        <v>16</v>
      </c>
      <c r="P15" s="4" t="s">
        <v>3161</v>
      </c>
      <c r="Q15" s="4" t="s">
        <v>3161</v>
      </c>
      <c r="R15" s="4" t="s">
        <v>3178</v>
      </c>
      <c r="S15" s="4" t="s">
        <v>202</v>
      </c>
      <c r="T15" s="4" t="s">
        <v>3167</v>
      </c>
      <c r="U15" s="4" t="s">
        <v>289</v>
      </c>
      <c r="V15" s="4" t="s">
        <v>3168</v>
      </c>
      <c r="W15" s="4" t="s">
        <v>3217</v>
      </c>
      <c r="X15" s="4" t="s">
        <v>3161</v>
      </c>
      <c r="Y15" s="4" t="s">
        <v>3161</v>
      </c>
      <c r="Z15" s="4" t="s">
        <v>3161</v>
      </c>
      <c r="AA15" s="4" t="s">
        <v>203</v>
      </c>
      <c r="AB15" s="4" t="s">
        <v>3217</v>
      </c>
      <c r="AC15" s="4" t="s">
        <v>204</v>
      </c>
      <c r="AD15" s="4" t="s">
        <v>3760</v>
      </c>
      <c r="AE15" s="4" t="s">
        <v>3171</v>
      </c>
      <c r="AF15" s="4" t="s">
        <v>6</v>
      </c>
      <c r="AG15" s="4" t="s">
        <v>3421</v>
      </c>
      <c r="AH15" s="4" t="s">
        <v>205</v>
      </c>
      <c r="AI15" s="4" t="s">
        <v>3217</v>
      </c>
      <c r="AJ15" s="4" t="s">
        <v>1604</v>
      </c>
      <c r="AK15" s="4" t="s">
        <v>206</v>
      </c>
      <c r="AL15" s="4" t="s">
        <v>143</v>
      </c>
      <c r="AM15" s="4" t="s">
        <v>92</v>
      </c>
      <c r="AN15" s="4" t="s">
        <v>207</v>
      </c>
      <c r="AO15" s="4" t="s">
        <v>94</v>
      </c>
      <c r="AP15" s="4" t="s">
        <v>2453</v>
      </c>
      <c r="AQ15" s="4" t="s">
        <v>208</v>
      </c>
      <c r="AR15" s="4" t="s">
        <v>3217</v>
      </c>
      <c r="AS15" s="4" t="s">
        <v>3217</v>
      </c>
      <c r="AT15" s="4" t="s">
        <v>3217</v>
      </c>
      <c r="AU15" s="4" t="s">
        <v>97</v>
      </c>
      <c r="AV15" s="4" t="s">
        <v>17</v>
      </c>
      <c r="AW15" s="4" t="s">
        <v>3217</v>
      </c>
      <c r="AX15" s="4" t="s">
        <v>3217</v>
      </c>
      <c r="AY15" s="4" t="s">
        <v>3217</v>
      </c>
      <c r="AZ15" s="4" t="s">
        <v>9</v>
      </c>
      <c r="BA15" s="4" t="s">
        <v>3217</v>
      </c>
      <c r="BB15" s="4" t="s">
        <v>20</v>
      </c>
      <c r="BC15" s="4" t="s">
        <v>3217</v>
      </c>
      <c r="BD15" s="4" t="s">
        <v>3217</v>
      </c>
      <c r="BE15" s="4" t="s">
        <v>3422</v>
      </c>
      <c r="BF15" s="4" t="s">
        <v>3217</v>
      </c>
      <c r="BG15" s="4" t="s">
        <v>211</v>
      </c>
      <c r="BH15" s="4" t="s">
        <v>212</v>
      </c>
      <c r="BI15" s="4" t="s">
        <v>41</v>
      </c>
      <c r="BJ15" s="4" t="s">
        <v>2471</v>
      </c>
      <c r="BK15" s="4" t="s">
        <v>213</v>
      </c>
      <c r="BL15" s="4" t="s">
        <v>209</v>
      </c>
      <c r="BM15" s="4" t="s">
        <v>3217</v>
      </c>
      <c r="BN15" s="4" t="s">
        <v>70</v>
      </c>
      <c r="BO15" s="4" t="s">
        <v>28</v>
      </c>
      <c r="BP15" s="4" t="s">
        <v>214</v>
      </c>
    </row>
    <row r="16" spans="1:68">
      <c r="A16" s="3" t="s">
        <v>404</v>
      </c>
      <c r="B16" s="4" t="s">
        <v>2913</v>
      </c>
      <c r="C16" s="4" t="s">
        <v>3303</v>
      </c>
      <c r="D16" s="4">
        <v>2018</v>
      </c>
      <c r="F16" s="4" t="s">
        <v>3217</v>
      </c>
      <c r="G16" s="4" t="s">
        <v>3217</v>
      </c>
      <c r="H16" s="4" t="s">
        <v>196</v>
      </c>
      <c r="I16" s="4" t="s">
        <v>5</v>
      </c>
      <c r="J16" s="4" t="s">
        <v>215</v>
      </c>
      <c r="K16" s="4" t="s">
        <v>3161</v>
      </c>
      <c r="L16" s="4" t="s">
        <v>3161</v>
      </c>
      <c r="M16" s="4" t="s">
        <v>3161</v>
      </c>
      <c r="N16" s="4" t="s">
        <v>3217</v>
      </c>
      <c r="O16" s="4" t="s">
        <v>16</v>
      </c>
      <c r="P16" s="4" t="s">
        <v>3161</v>
      </c>
      <c r="Q16" s="4" t="s">
        <v>3161</v>
      </c>
      <c r="R16" s="4" t="s">
        <v>3178</v>
      </c>
      <c r="S16" s="4" t="s">
        <v>202</v>
      </c>
      <c r="T16" s="4" t="s">
        <v>3167</v>
      </c>
      <c r="U16" s="4" t="s">
        <v>289</v>
      </c>
      <c r="V16" s="4" t="s">
        <v>3168</v>
      </c>
      <c r="W16" s="4" t="s">
        <v>3217</v>
      </c>
      <c r="X16" s="4" t="s">
        <v>3161</v>
      </c>
      <c r="Y16" s="4" t="s">
        <v>3161</v>
      </c>
      <c r="Z16" s="4" t="s">
        <v>3161</v>
      </c>
      <c r="AA16" s="4" t="s">
        <v>203</v>
      </c>
      <c r="AB16" s="4" t="s">
        <v>3217</v>
      </c>
      <c r="AC16" s="4" t="s">
        <v>204</v>
      </c>
      <c r="AD16" s="4" t="s">
        <v>3760</v>
      </c>
      <c r="AE16" s="4" t="s">
        <v>3171</v>
      </c>
      <c r="AF16" s="4" t="s">
        <v>6</v>
      </c>
      <c r="AG16" s="4" t="s">
        <v>3421</v>
      </c>
      <c r="AH16" s="4" t="s">
        <v>205</v>
      </c>
      <c r="AI16" s="4" t="s">
        <v>3217</v>
      </c>
      <c r="AJ16" s="4" t="s">
        <v>1604</v>
      </c>
      <c r="AK16" s="4" t="s">
        <v>206</v>
      </c>
      <c r="AL16" s="4" t="s">
        <v>143</v>
      </c>
      <c r="AM16" s="4" t="s">
        <v>92</v>
      </c>
      <c r="AN16" s="4" t="s">
        <v>207</v>
      </c>
      <c r="AO16" s="4" t="s">
        <v>94</v>
      </c>
      <c r="AP16" s="4" t="s">
        <v>2453</v>
      </c>
      <c r="AQ16" s="4" t="s">
        <v>208</v>
      </c>
      <c r="AR16" s="4" t="s">
        <v>3217</v>
      </c>
      <c r="AS16" s="4" t="s">
        <v>3217</v>
      </c>
      <c r="AT16" s="4" t="s">
        <v>3217</v>
      </c>
      <c r="AU16" s="4" t="s">
        <v>97</v>
      </c>
      <c r="AV16" s="4" t="s">
        <v>17</v>
      </c>
      <c r="AW16" s="4" t="s">
        <v>3217</v>
      </c>
      <c r="AX16" s="4" t="s">
        <v>3217</v>
      </c>
      <c r="AY16" s="4" t="s">
        <v>3217</v>
      </c>
      <c r="AZ16" s="4" t="s">
        <v>9</v>
      </c>
      <c r="BA16" s="4" t="s">
        <v>3217</v>
      </c>
      <c r="BB16" s="4" t="s">
        <v>20</v>
      </c>
      <c r="BC16" s="4" t="s">
        <v>3217</v>
      </c>
      <c r="BD16" s="4" t="s">
        <v>3217</v>
      </c>
      <c r="BE16" s="4" t="s">
        <v>3422</v>
      </c>
      <c r="BF16" s="4" t="s">
        <v>3217</v>
      </c>
      <c r="BG16" s="4" t="s">
        <v>211</v>
      </c>
      <c r="BH16" s="4" t="s">
        <v>212</v>
      </c>
      <c r="BI16" s="4" t="s">
        <v>41</v>
      </c>
      <c r="BJ16" s="4" t="s">
        <v>2471</v>
      </c>
      <c r="BK16" s="4" t="s">
        <v>213</v>
      </c>
      <c r="BL16" s="4" t="s">
        <v>209</v>
      </c>
      <c r="BM16" s="4" t="s">
        <v>3217</v>
      </c>
      <c r="BN16" s="4" t="s">
        <v>70</v>
      </c>
      <c r="BO16" s="4" t="s">
        <v>28</v>
      </c>
      <c r="BP16" s="4" t="s">
        <v>214</v>
      </c>
    </row>
    <row r="17" spans="1:68">
      <c r="A17" s="3" t="s">
        <v>408</v>
      </c>
      <c r="B17" s="4" t="s">
        <v>3015</v>
      </c>
      <c r="C17" s="4" t="s">
        <v>3304</v>
      </c>
      <c r="D17" s="4">
        <v>2017</v>
      </c>
      <c r="F17" s="4" t="s">
        <v>3217</v>
      </c>
      <c r="G17" s="4" t="s">
        <v>3217</v>
      </c>
      <c r="H17" s="4" t="s">
        <v>196</v>
      </c>
      <c r="I17" s="4" t="s">
        <v>3</v>
      </c>
      <c r="J17" s="4" t="s">
        <v>215</v>
      </c>
      <c r="K17" s="4" t="s">
        <v>3161</v>
      </c>
      <c r="L17" s="4" t="s">
        <v>3161</v>
      </c>
      <c r="M17" s="4" t="s">
        <v>3161</v>
      </c>
      <c r="N17" s="4" t="s">
        <v>3217</v>
      </c>
      <c r="O17" s="4" t="s">
        <v>16</v>
      </c>
      <c r="P17" s="4" t="s">
        <v>3161</v>
      </c>
      <c r="Q17" s="4" t="s">
        <v>3161</v>
      </c>
      <c r="R17" s="4" t="s">
        <v>3178</v>
      </c>
      <c r="S17" s="4" t="s">
        <v>202</v>
      </c>
      <c r="T17" s="4" t="s">
        <v>3167</v>
      </c>
      <c r="U17" s="4" t="s">
        <v>289</v>
      </c>
      <c r="V17" s="4" t="s">
        <v>3168</v>
      </c>
      <c r="W17" s="4" t="s">
        <v>3217</v>
      </c>
      <c r="X17" s="4" t="s">
        <v>3161</v>
      </c>
      <c r="Y17" s="4" t="s">
        <v>3161</v>
      </c>
      <c r="Z17" s="4" t="s">
        <v>3161</v>
      </c>
      <c r="AA17" s="4" t="s">
        <v>203</v>
      </c>
      <c r="AB17" s="4" t="s">
        <v>3217</v>
      </c>
      <c r="AC17" s="4" t="s">
        <v>204</v>
      </c>
      <c r="AD17" s="4" t="s">
        <v>3760</v>
      </c>
      <c r="AE17" s="4" t="s">
        <v>3171</v>
      </c>
      <c r="AF17" s="4" t="s">
        <v>7</v>
      </c>
      <c r="AG17" s="4" t="s">
        <v>3421</v>
      </c>
      <c r="AH17" s="4" t="s">
        <v>205</v>
      </c>
      <c r="AI17" s="4" t="s">
        <v>3217</v>
      </c>
      <c r="AJ17" s="4" t="s">
        <v>1604</v>
      </c>
      <c r="AK17" s="4" t="s">
        <v>206</v>
      </c>
      <c r="AL17" s="4" t="s">
        <v>143</v>
      </c>
      <c r="AM17" s="4" t="s">
        <v>92</v>
      </c>
      <c r="AN17" s="4" t="s">
        <v>3217</v>
      </c>
      <c r="AO17" s="4" t="s">
        <v>94</v>
      </c>
      <c r="AP17" s="4" t="s">
        <v>2453</v>
      </c>
      <c r="AQ17" s="4" t="s">
        <v>208</v>
      </c>
      <c r="AR17" s="4" t="s">
        <v>3217</v>
      </c>
      <c r="AS17" s="4" t="s">
        <v>3217</v>
      </c>
      <c r="AT17" s="4" t="s">
        <v>3217</v>
      </c>
      <c r="AU17" s="4" t="s">
        <v>134</v>
      </c>
      <c r="AV17" s="4" t="s">
        <v>17</v>
      </c>
      <c r="AW17" s="4" t="s">
        <v>3217</v>
      </c>
      <c r="AX17" s="4" t="s">
        <v>3217</v>
      </c>
      <c r="AY17" s="4" t="s">
        <v>3217</v>
      </c>
      <c r="AZ17" s="4" t="s">
        <v>9</v>
      </c>
      <c r="BA17" s="4" t="s">
        <v>3217</v>
      </c>
      <c r="BB17" s="4" t="s">
        <v>20</v>
      </c>
      <c r="BC17" s="4" t="s">
        <v>3217</v>
      </c>
      <c r="BD17" s="4" t="s">
        <v>3217</v>
      </c>
      <c r="BE17" s="4" t="s">
        <v>3422</v>
      </c>
      <c r="BF17" s="4" t="s">
        <v>3217</v>
      </c>
      <c r="BG17" s="4" t="s">
        <v>211</v>
      </c>
      <c r="BH17" s="4" t="s">
        <v>212</v>
      </c>
      <c r="BI17" s="4" t="s">
        <v>41</v>
      </c>
      <c r="BJ17" s="4" t="s">
        <v>2471</v>
      </c>
      <c r="BK17" s="4" t="s">
        <v>213</v>
      </c>
      <c r="BL17" s="4" t="s">
        <v>209</v>
      </c>
      <c r="BM17" s="4" t="s">
        <v>3217</v>
      </c>
      <c r="BN17" s="4" t="s">
        <v>70</v>
      </c>
      <c r="BO17" s="4" t="s">
        <v>28</v>
      </c>
      <c r="BP17" s="4" t="s">
        <v>214</v>
      </c>
    </row>
    <row r="18" spans="1:68">
      <c r="A18" s="3" t="s">
        <v>410</v>
      </c>
      <c r="B18" s="4" t="s">
        <v>2908</v>
      </c>
      <c r="C18" s="4" t="s">
        <v>3304</v>
      </c>
      <c r="D18" s="4">
        <v>2017</v>
      </c>
      <c r="F18" s="4" t="s">
        <v>3217</v>
      </c>
      <c r="G18" s="4" t="s">
        <v>3217</v>
      </c>
      <c r="H18" s="4" t="s">
        <v>196</v>
      </c>
      <c r="I18" s="4" t="s">
        <v>3</v>
      </c>
      <c r="J18" s="4" t="s">
        <v>215</v>
      </c>
      <c r="K18" s="4" t="s">
        <v>3161</v>
      </c>
      <c r="L18" s="4" t="s">
        <v>3161</v>
      </c>
      <c r="M18" s="4" t="s">
        <v>3161</v>
      </c>
      <c r="N18" s="4" t="s">
        <v>3217</v>
      </c>
      <c r="O18" s="4" t="s">
        <v>16</v>
      </c>
      <c r="P18" s="4" t="s">
        <v>3161</v>
      </c>
      <c r="Q18" s="4" t="s">
        <v>3161</v>
      </c>
      <c r="R18" s="4" t="s">
        <v>3178</v>
      </c>
      <c r="S18" s="4" t="s">
        <v>202</v>
      </c>
      <c r="T18" s="4" t="s">
        <v>3167</v>
      </c>
      <c r="U18" s="4" t="s">
        <v>289</v>
      </c>
      <c r="V18" s="4" t="s">
        <v>3168</v>
      </c>
      <c r="W18" s="4" t="s">
        <v>3217</v>
      </c>
      <c r="X18" s="4" t="s">
        <v>3161</v>
      </c>
      <c r="Y18" s="4" t="s">
        <v>3161</v>
      </c>
      <c r="Z18" s="4" t="s">
        <v>3161</v>
      </c>
      <c r="AA18" s="4" t="s">
        <v>203</v>
      </c>
      <c r="AB18" s="4" t="s">
        <v>3217</v>
      </c>
      <c r="AC18" s="4" t="s">
        <v>204</v>
      </c>
      <c r="AD18" s="4" t="s">
        <v>3760</v>
      </c>
      <c r="AE18" s="4" t="s">
        <v>3171</v>
      </c>
      <c r="AF18" s="4" t="s">
        <v>7</v>
      </c>
      <c r="AG18" s="4" t="s">
        <v>3421</v>
      </c>
      <c r="AH18" s="4" t="s">
        <v>205</v>
      </c>
      <c r="AI18" s="4" t="s">
        <v>3217</v>
      </c>
      <c r="AJ18" s="4" t="s">
        <v>1604</v>
      </c>
      <c r="AK18" s="4" t="s">
        <v>206</v>
      </c>
      <c r="AL18" s="4" t="s">
        <v>143</v>
      </c>
      <c r="AM18" s="4" t="s">
        <v>92</v>
      </c>
      <c r="AN18" s="4" t="s">
        <v>3217</v>
      </c>
      <c r="AO18" s="4" t="s">
        <v>94</v>
      </c>
      <c r="AP18" s="4" t="s">
        <v>2453</v>
      </c>
      <c r="AQ18" s="4" t="s">
        <v>208</v>
      </c>
      <c r="AR18" s="4" t="s">
        <v>3217</v>
      </c>
      <c r="AS18" s="4" t="s">
        <v>3217</v>
      </c>
      <c r="AT18" s="4" t="s">
        <v>3217</v>
      </c>
      <c r="AU18" s="4" t="s">
        <v>134</v>
      </c>
      <c r="AV18" s="4" t="s">
        <v>17</v>
      </c>
      <c r="AW18" s="4" t="s">
        <v>3217</v>
      </c>
      <c r="AX18" s="4" t="s">
        <v>3217</v>
      </c>
      <c r="AY18" s="4" t="s">
        <v>3217</v>
      </c>
      <c r="AZ18" s="4" t="s">
        <v>9</v>
      </c>
      <c r="BA18" s="4" t="s">
        <v>3217</v>
      </c>
      <c r="BB18" s="4" t="s">
        <v>20</v>
      </c>
      <c r="BC18" s="4" t="s">
        <v>3217</v>
      </c>
      <c r="BD18" s="4" t="s">
        <v>3217</v>
      </c>
      <c r="BE18" s="4" t="s">
        <v>3422</v>
      </c>
      <c r="BF18" s="4" t="s">
        <v>3217</v>
      </c>
      <c r="BG18" s="4" t="s">
        <v>211</v>
      </c>
      <c r="BH18" s="4" t="s">
        <v>212</v>
      </c>
      <c r="BI18" s="4" t="s">
        <v>41</v>
      </c>
      <c r="BJ18" s="4" t="s">
        <v>2471</v>
      </c>
      <c r="BK18" s="4" t="s">
        <v>213</v>
      </c>
      <c r="BL18" s="4" t="s">
        <v>209</v>
      </c>
      <c r="BM18" s="4" t="s">
        <v>3217</v>
      </c>
      <c r="BN18" s="4" t="s">
        <v>70</v>
      </c>
      <c r="BO18" s="4" t="s">
        <v>28</v>
      </c>
      <c r="BP18" s="4" t="s">
        <v>214</v>
      </c>
    </row>
    <row r="19" spans="1:68">
      <c r="A19" s="3" t="s">
        <v>402</v>
      </c>
      <c r="B19" s="4" t="s">
        <v>2914</v>
      </c>
      <c r="C19" s="4" t="s">
        <v>3304</v>
      </c>
      <c r="D19" s="4">
        <v>2018</v>
      </c>
      <c r="F19" s="4" t="s">
        <v>3217</v>
      </c>
      <c r="G19" s="4" t="s">
        <v>3217</v>
      </c>
      <c r="H19" s="4" t="s">
        <v>196</v>
      </c>
      <c r="I19" s="4" t="s">
        <v>5</v>
      </c>
      <c r="J19" s="4" t="s">
        <v>215</v>
      </c>
      <c r="K19" s="4" t="s">
        <v>3161</v>
      </c>
      <c r="L19" s="4" t="s">
        <v>3161</v>
      </c>
      <c r="M19" s="4" t="s">
        <v>3161</v>
      </c>
      <c r="N19" s="4" t="s">
        <v>3217</v>
      </c>
      <c r="O19" s="4" t="s">
        <v>16</v>
      </c>
      <c r="P19" s="4" t="s">
        <v>3161</v>
      </c>
      <c r="Q19" s="4" t="s">
        <v>3161</v>
      </c>
      <c r="R19" s="4" t="s">
        <v>3178</v>
      </c>
      <c r="S19" s="4" t="s">
        <v>202</v>
      </c>
      <c r="T19" s="4" t="s">
        <v>3167</v>
      </c>
      <c r="U19" s="4" t="s">
        <v>289</v>
      </c>
      <c r="V19" s="4" t="s">
        <v>3168</v>
      </c>
      <c r="W19" s="4" t="s">
        <v>3217</v>
      </c>
      <c r="X19" s="4" t="s">
        <v>3161</v>
      </c>
      <c r="Y19" s="4" t="s">
        <v>3161</v>
      </c>
      <c r="Z19" s="4" t="s">
        <v>3161</v>
      </c>
      <c r="AA19" s="4" t="s">
        <v>203</v>
      </c>
      <c r="AB19" s="4" t="s">
        <v>3217</v>
      </c>
      <c r="AC19" s="4" t="s">
        <v>204</v>
      </c>
      <c r="AD19" s="4" t="s">
        <v>3760</v>
      </c>
      <c r="AE19" s="4" t="s">
        <v>3171</v>
      </c>
      <c r="AF19" s="4" t="s">
        <v>6</v>
      </c>
      <c r="AG19" s="4" t="s">
        <v>3421</v>
      </c>
      <c r="AH19" s="4" t="s">
        <v>205</v>
      </c>
      <c r="AI19" s="4" t="s">
        <v>3217</v>
      </c>
      <c r="AJ19" s="4" t="s">
        <v>1604</v>
      </c>
      <c r="AK19" s="4" t="s">
        <v>206</v>
      </c>
      <c r="AL19" s="4" t="s">
        <v>143</v>
      </c>
      <c r="AM19" s="4" t="s">
        <v>92</v>
      </c>
      <c r="AN19" s="4" t="s">
        <v>207</v>
      </c>
      <c r="AO19" s="4" t="s">
        <v>94</v>
      </c>
      <c r="AP19" s="4" t="s">
        <v>2453</v>
      </c>
      <c r="AQ19" s="4" t="s">
        <v>208</v>
      </c>
      <c r="AR19" s="4" t="s">
        <v>3217</v>
      </c>
      <c r="AS19" s="4" t="s">
        <v>3217</v>
      </c>
      <c r="AT19" s="4" t="s">
        <v>3217</v>
      </c>
      <c r="AU19" s="4" t="s">
        <v>97</v>
      </c>
      <c r="AV19" s="4" t="s">
        <v>17</v>
      </c>
      <c r="AW19" s="4" t="s">
        <v>3217</v>
      </c>
      <c r="AX19" s="4" t="s">
        <v>3217</v>
      </c>
      <c r="AY19" s="4" t="s">
        <v>3217</v>
      </c>
      <c r="AZ19" s="4" t="s">
        <v>9</v>
      </c>
      <c r="BA19" s="4" t="s">
        <v>3217</v>
      </c>
      <c r="BB19" s="4" t="s">
        <v>20</v>
      </c>
      <c r="BC19" s="4" t="s">
        <v>3217</v>
      </c>
      <c r="BD19" s="4" t="s">
        <v>3217</v>
      </c>
      <c r="BE19" s="4" t="s">
        <v>3422</v>
      </c>
      <c r="BF19" s="4" t="s">
        <v>3217</v>
      </c>
      <c r="BG19" s="4" t="s">
        <v>211</v>
      </c>
      <c r="BH19" s="4" t="s">
        <v>212</v>
      </c>
      <c r="BI19" s="4" t="s">
        <v>41</v>
      </c>
      <c r="BJ19" s="4" t="s">
        <v>2471</v>
      </c>
      <c r="BK19" s="4" t="s">
        <v>213</v>
      </c>
      <c r="BL19" s="4" t="s">
        <v>209</v>
      </c>
      <c r="BM19" s="4" t="s">
        <v>3217</v>
      </c>
      <c r="BN19" s="4" t="s">
        <v>70</v>
      </c>
      <c r="BO19" s="4" t="s">
        <v>28</v>
      </c>
      <c r="BP19" s="4" t="s">
        <v>214</v>
      </c>
    </row>
    <row r="20" spans="1:68">
      <c r="A20" s="3" t="s">
        <v>405</v>
      </c>
      <c r="B20" s="4" t="s">
        <v>2915</v>
      </c>
      <c r="C20" s="4" t="s">
        <v>3304</v>
      </c>
      <c r="D20" s="4">
        <v>2018</v>
      </c>
      <c r="F20" s="4" t="s">
        <v>3217</v>
      </c>
      <c r="G20" s="4" t="s">
        <v>3217</v>
      </c>
      <c r="H20" s="4" t="s">
        <v>196</v>
      </c>
      <c r="I20" s="4" t="s">
        <v>5</v>
      </c>
      <c r="J20" s="4" t="s">
        <v>215</v>
      </c>
      <c r="K20" s="4" t="s">
        <v>3161</v>
      </c>
      <c r="L20" s="4" t="s">
        <v>3161</v>
      </c>
      <c r="M20" s="4" t="s">
        <v>3161</v>
      </c>
      <c r="N20" s="4" t="s">
        <v>3217</v>
      </c>
      <c r="O20" s="4" t="s">
        <v>16</v>
      </c>
      <c r="P20" s="4" t="s">
        <v>3161</v>
      </c>
      <c r="Q20" s="4" t="s">
        <v>3161</v>
      </c>
      <c r="R20" s="4" t="s">
        <v>3178</v>
      </c>
      <c r="S20" s="4" t="s">
        <v>202</v>
      </c>
      <c r="T20" s="4" t="s">
        <v>3167</v>
      </c>
      <c r="U20" s="4" t="s">
        <v>289</v>
      </c>
      <c r="V20" s="4" t="s">
        <v>3168</v>
      </c>
      <c r="W20" s="4" t="s">
        <v>3217</v>
      </c>
      <c r="X20" s="4" t="s">
        <v>3161</v>
      </c>
      <c r="Y20" s="4" t="s">
        <v>3161</v>
      </c>
      <c r="Z20" s="4" t="s">
        <v>3161</v>
      </c>
      <c r="AA20" s="4" t="s">
        <v>203</v>
      </c>
      <c r="AB20" s="4" t="s">
        <v>3217</v>
      </c>
      <c r="AC20" s="4" t="s">
        <v>204</v>
      </c>
      <c r="AD20" s="4" t="s">
        <v>3760</v>
      </c>
      <c r="AE20" s="4" t="s">
        <v>3171</v>
      </c>
      <c r="AF20" s="4" t="s">
        <v>6</v>
      </c>
      <c r="AG20" s="4" t="s">
        <v>3421</v>
      </c>
      <c r="AH20" s="4" t="s">
        <v>205</v>
      </c>
      <c r="AI20" s="4" t="s">
        <v>3217</v>
      </c>
      <c r="AJ20" s="4" t="s">
        <v>1604</v>
      </c>
      <c r="AK20" s="4" t="s">
        <v>206</v>
      </c>
      <c r="AL20" s="4" t="s">
        <v>143</v>
      </c>
      <c r="AM20" s="4" t="s">
        <v>92</v>
      </c>
      <c r="AN20" s="4" t="s">
        <v>207</v>
      </c>
      <c r="AO20" s="4" t="s">
        <v>94</v>
      </c>
      <c r="AP20" s="4" t="s">
        <v>2453</v>
      </c>
      <c r="AQ20" s="4" t="s">
        <v>208</v>
      </c>
      <c r="AR20" s="4" t="s">
        <v>3217</v>
      </c>
      <c r="AS20" s="4" t="s">
        <v>3217</v>
      </c>
      <c r="AT20" s="4" t="s">
        <v>3217</v>
      </c>
      <c r="AU20" s="4" t="s">
        <v>97</v>
      </c>
      <c r="AV20" s="4" t="s">
        <v>17</v>
      </c>
      <c r="AW20" s="4" t="s">
        <v>3217</v>
      </c>
      <c r="AX20" s="4" t="s">
        <v>3217</v>
      </c>
      <c r="AY20" s="4" t="s">
        <v>3217</v>
      </c>
      <c r="AZ20" s="4" t="s">
        <v>9</v>
      </c>
      <c r="BA20" s="4" t="s">
        <v>3217</v>
      </c>
      <c r="BB20" s="4" t="s">
        <v>20</v>
      </c>
      <c r="BC20" s="4" t="s">
        <v>3217</v>
      </c>
      <c r="BD20" s="4" t="s">
        <v>3217</v>
      </c>
      <c r="BE20" s="4" t="s">
        <v>3422</v>
      </c>
      <c r="BF20" s="4" t="s">
        <v>3217</v>
      </c>
      <c r="BG20" s="4" t="s">
        <v>211</v>
      </c>
      <c r="BH20" s="4" t="s">
        <v>212</v>
      </c>
      <c r="BI20" s="4" t="s">
        <v>41</v>
      </c>
      <c r="BJ20" s="4" t="s">
        <v>2471</v>
      </c>
      <c r="BK20" s="4" t="s">
        <v>213</v>
      </c>
      <c r="BL20" s="4" t="s">
        <v>209</v>
      </c>
      <c r="BM20" s="4" t="s">
        <v>3217</v>
      </c>
      <c r="BN20" s="4" t="s">
        <v>70</v>
      </c>
      <c r="BO20" s="4" t="s">
        <v>28</v>
      </c>
      <c r="BP20" s="4" t="s">
        <v>214</v>
      </c>
    </row>
    <row r="21" spans="1:68">
      <c r="A21" s="3" t="s">
        <v>10</v>
      </c>
      <c r="B21" s="4" t="s">
        <v>3016</v>
      </c>
      <c r="C21" s="4" t="s">
        <v>3306</v>
      </c>
      <c r="D21" s="4">
        <v>2017</v>
      </c>
      <c r="F21" s="4" t="s">
        <v>3217</v>
      </c>
      <c r="G21" s="4" t="s">
        <v>3217</v>
      </c>
      <c r="H21" s="4" t="s">
        <v>196</v>
      </c>
      <c r="I21" s="4" t="s">
        <v>1</v>
      </c>
      <c r="J21" s="4" t="s">
        <v>215</v>
      </c>
      <c r="K21" s="4" t="s">
        <v>3161</v>
      </c>
      <c r="L21" s="4" t="s">
        <v>3161</v>
      </c>
      <c r="M21" s="4" t="s">
        <v>3161</v>
      </c>
      <c r="N21" s="4" t="s">
        <v>3217</v>
      </c>
      <c r="O21" s="4" t="s">
        <v>16</v>
      </c>
      <c r="P21" s="4" t="s">
        <v>3161</v>
      </c>
      <c r="Q21" s="4" t="s">
        <v>3161</v>
      </c>
      <c r="R21" s="4" t="s">
        <v>3178</v>
      </c>
      <c r="S21" s="4" t="s">
        <v>202</v>
      </c>
      <c r="T21" s="4" t="s">
        <v>3167</v>
      </c>
      <c r="U21" s="4" t="s">
        <v>289</v>
      </c>
      <c r="V21" s="4" t="s">
        <v>3168</v>
      </c>
      <c r="W21" s="4" t="s">
        <v>3217</v>
      </c>
      <c r="X21" s="4" t="s">
        <v>3161</v>
      </c>
      <c r="Y21" s="4" t="s">
        <v>3161</v>
      </c>
      <c r="Z21" s="4" t="s">
        <v>3161</v>
      </c>
      <c r="AA21" s="4" t="s">
        <v>203</v>
      </c>
      <c r="AB21" s="4" t="s">
        <v>3217</v>
      </c>
      <c r="AC21" s="4" t="s">
        <v>204</v>
      </c>
      <c r="AD21" s="4" t="s">
        <v>3760</v>
      </c>
      <c r="AE21" s="4" t="s">
        <v>3171</v>
      </c>
      <c r="AF21" s="4" t="s">
        <v>7</v>
      </c>
      <c r="AG21" s="4" t="s">
        <v>3421</v>
      </c>
      <c r="AH21" s="4" t="s">
        <v>205</v>
      </c>
      <c r="AI21" s="4" t="s">
        <v>3217</v>
      </c>
      <c r="AJ21" s="4" t="s">
        <v>1602</v>
      </c>
      <c r="AK21" s="4" t="s">
        <v>206</v>
      </c>
      <c r="AL21" s="4" t="s">
        <v>143</v>
      </c>
      <c r="AM21" s="4" t="s">
        <v>92</v>
      </c>
      <c r="AN21" s="4" t="s">
        <v>3217</v>
      </c>
      <c r="AO21" s="4" t="s">
        <v>94</v>
      </c>
      <c r="AP21" s="4" t="s">
        <v>2453</v>
      </c>
      <c r="AQ21" s="4" t="s">
        <v>208</v>
      </c>
      <c r="AR21" s="4" t="s">
        <v>3217</v>
      </c>
      <c r="AS21" s="4" t="s">
        <v>3217</v>
      </c>
      <c r="AT21" s="4" t="s">
        <v>3217</v>
      </c>
      <c r="AU21" s="4" t="s">
        <v>134</v>
      </c>
      <c r="AV21" s="4" t="s">
        <v>17</v>
      </c>
      <c r="AW21" s="4" t="s">
        <v>3217</v>
      </c>
      <c r="AX21" s="4" t="s">
        <v>3217</v>
      </c>
      <c r="AY21" s="4" t="s">
        <v>3217</v>
      </c>
      <c r="AZ21" s="4" t="s">
        <v>9</v>
      </c>
      <c r="BA21" s="4" t="s">
        <v>3217</v>
      </c>
      <c r="BB21" s="4" t="s">
        <v>20</v>
      </c>
      <c r="BC21" s="4" t="s">
        <v>3217</v>
      </c>
      <c r="BD21" s="4" t="s">
        <v>3217</v>
      </c>
      <c r="BE21" s="4" t="s">
        <v>3422</v>
      </c>
      <c r="BF21" s="4" t="s">
        <v>3217</v>
      </c>
      <c r="BG21" s="4" t="s">
        <v>211</v>
      </c>
      <c r="BH21" s="4" t="s">
        <v>212</v>
      </c>
      <c r="BI21" s="4" t="s">
        <v>41</v>
      </c>
      <c r="BJ21" s="4" t="s">
        <v>2471</v>
      </c>
      <c r="BK21" s="4" t="s">
        <v>213</v>
      </c>
      <c r="BL21" s="4" t="s">
        <v>209</v>
      </c>
      <c r="BM21" s="4" t="s">
        <v>3217</v>
      </c>
      <c r="BN21" s="4" t="s">
        <v>70</v>
      </c>
      <c r="BO21" s="4" t="s">
        <v>28</v>
      </c>
      <c r="BP21" s="4" t="s">
        <v>214</v>
      </c>
    </row>
    <row r="22" spans="1:68">
      <c r="A22" s="3" t="s">
        <v>11</v>
      </c>
      <c r="B22" s="4" t="s">
        <v>3144</v>
      </c>
      <c r="C22" s="4" t="s">
        <v>3306</v>
      </c>
      <c r="D22" s="4">
        <v>2018</v>
      </c>
      <c r="F22" s="4" t="s">
        <v>3217</v>
      </c>
      <c r="G22" s="4" t="s">
        <v>3217</v>
      </c>
      <c r="H22" s="4" t="s">
        <v>196</v>
      </c>
      <c r="I22" s="4" t="s">
        <v>5</v>
      </c>
      <c r="J22" s="4" t="s">
        <v>215</v>
      </c>
      <c r="K22" s="4" t="s">
        <v>3161</v>
      </c>
      <c r="L22" s="4" t="s">
        <v>3161</v>
      </c>
      <c r="M22" s="4" t="s">
        <v>3161</v>
      </c>
      <c r="N22" s="4" t="s">
        <v>3217</v>
      </c>
      <c r="O22" s="4" t="s">
        <v>16</v>
      </c>
      <c r="P22" s="4" t="s">
        <v>3161</v>
      </c>
      <c r="Q22" s="4" t="s">
        <v>3161</v>
      </c>
      <c r="R22" s="4" t="s">
        <v>3178</v>
      </c>
      <c r="S22" s="4" t="s">
        <v>202</v>
      </c>
      <c r="T22" s="4" t="s">
        <v>3167</v>
      </c>
      <c r="U22" s="4" t="s">
        <v>289</v>
      </c>
      <c r="V22" s="4" t="s">
        <v>3168</v>
      </c>
      <c r="W22" s="4" t="s">
        <v>3217</v>
      </c>
      <c r="X22" s="4" t="s">
        <v>3161</v>
      </c>
      <c r="Y22" s="4" t="s">
        <v>3161</v>
      </c>
      <c r="Z22" s="4" t="s">
        <v>3161</v>
      </c>
      <c r="AA22" s="4" t="s">
        <v>203</v>
      </c>
      <c r="AB22" s="4" t="s">
        <v>3217</v>
      </c>
      <c r="AC22" s="4" t="s">
        <v>204</v>
      </c>
      <c r="AD22" s="4" t="s">
        <v>3760</v>
      </c>
      <c r="AE22" s="4" t="s">
        <v>3171</v>
      </c>
      <c r="AF22" s="4" t="s">
        <v>6</v>
      </c>
      <c r="AG22" s="4" t="s">
        <v>3421</v>
      </c>
      <c r="AH22" s="4" t="s">
        <v>205</v>
      </c>
      <c r="AI22" s="4" t="s">
        <v>3217</v>
      </c>
      <c r="AJ22" s="4" t="s">
        <v>1602</v>
      </c>
      <c r="AK22" s="4" t="s">
        <v>206</v>
      </c>
      <c r="AL22" s="4" t="s">
        <v>143</v>
      </c>
      <c r="AM22" s="4" t="s">
        <v>92</v>
      </c>
      <c r="AN22" s="4" t="s">
        <v>207</v>
      </c>
      <c r="AO22" s="4" t="s">
        <v>94</v>
      </c>
      <c r="AP22" s="4" t="s">
        <v>2453</v>
      </c>
      <c r="AQ22" s="4" t="s">
        <v>208</v>
      </c>
      <c r="AR22" s="4" t="s">
        <v>3217</v>
      </c>
      <c r="AS22" s="4" t="s">
        <v>3217</v>
      </c>
      <c r="AT22" s="4" t="s">
        <v>3217</v>
      </c>
      <c r="AU22" s="4" t="s">
        <v>97</v>
      </c>
      <c r="AV22" s="4" t="s">
        <v>17</v>
      </c>
      <c r="AW22" s="4" t="s">
        <v>3217</v>
      </c>
      <c r="AX22" s="4" t="s">
        <v>3217</v>
      </c>
      <c r="AY22" s="4" t="s">
        <v>3217</v>
      </c>
      <c r="AZ22" s="4" t="s">
        <v>9</v>
      </c>
      <c r="BA22" s="4" t="s">
        <v>3217</v>
      </c>
      <c r="BB22" s="4" t="s">
        <v>20</v>
      </c>
      <c r="BC22" s="4" t="s">
        <v>3217</v>
      </c>
      <c r="BD22" s="4" t="s">
        <v>3217</v>
      </c>
      <c r="BE22" s="4" t="s">
        <v>3422</v>
      </c>
      <c r="BF22" s="4" t="s">
        <v>3217</v>
      </c>
      <c r="BG22" s="4" t="s">
        <v>211</v>
      </c>
      <c r="BH22" s="4" t="s">
        <v>212</v>
      </c>
      <c r="BI22" s="4" t="s">
        <v>41</v>
      </c>
      <c r="BJ22" s="4" t="s">
        <v>2471</v>
      </c>
      <c r="BK22" s="4" t="s">
        <v>213</v>
      </c>
      <c r="BL22" s="4" t="s">
        <v>209</v>
      </c>
      <c r="BM22" s="4" t="s">
        <v>3217</v>
      </c>
      <c r="BN22" s="4" t="s">
        <v>70</v>
      </c>
      <c r="BO22" s="4" t="s">
        <v>28</v>
      </c>
      <c r="BP22" s="4" t="s">
        <v>214</v>
      </c>
    </row>
    <row r="23" spans="1:68">
      <c r="A23" s="3" t="s">
        <v>411</v>
      </c>
      <c r="B23" s="4" t="s">
        <v>3017</v>
      </c>
      <c r="C23" s="4" t="s">
        <v>3301</v>
      </c>
      <c r="D23" s="4">
        <v>2017</v>
      </c>
      <c r="F23" s="4" t="s">
        <v>3217</v>
      </c>
      <c r="G23" s="4" t="s">
        <v>3217</v>
      </c>
      <c r="H23" s="4" t="s">
        <v>196</v>
      </c>
      <c r="I23" s="4" t="s">
        <v>1</v>
      </c>
      <c r="J23" s="4" t="s">
        <v>215</v>
      </c>
      <c r="K23" s="4" t="s">
        <v>3161</v>
      </c>
      <c r="L23" s="4" t="s">
        <v>3161</v>
      </c>
      <c r="M23" s="4" t="s">
        <v>3161</v>
      </c>
      <c r="N23" s="4" t="s">
        <v>3217</v>
      </c>
      <c r="O23" s="4" t="s">
        <v>16</v>
      </c>
      <c r="P23" s="4" t="s">
        <v>3161</v>
      </c>
      <c r="Q23" s="4" t="s">
        <v>3161</v>
      </c>
      <c r="R23" s="4" t="s">
        <v>3178</v>
      </c>
      <c r="S23" s="4" t="s">
        <v>202</v>
      </c>
      <c r="T23" s="4" t="s">
        <v>3167</v>
      </c>
      <c r="U23" s="4" t="s">
        <v>289</v>
      </c>
      <c r="V23" s="4" t="s">
        <v>3168</v>
      </c>
      <c r="W23" s="4" t="s">
        <v>3217</v>
      </c>
      <c r="X23" s="4" t="s">
        <v>3161</v>
      </c>
      <c r="Y23" s="4" t="s">
        <v>3161</v>
      </c>
      <c r="Z23" s="4" t="s">
        <v>3161</v>
      </c>
      <c r="AA23" s="4" t="s">
        <v>203</v>
      </c>
      <c r="AB23" s="4" t="s">
        <v>3217</v>
      </c>
      <c r="AC23" s="4" t="s">
        <v>204</v>
      </c>
      <c r="AD23" s="4" t="s">
        <v>3760</v>
      </c>
      <c r="AE23" s="4" t="s">
        <v>3171</v>
      </c>
      <c r="AF23" s="4" t="s">
        <v>7</v>
      </c>
      <c r="AG23" s="4" t="s">
        <v>3421</v>
      </c>
      <c r="AH23" s="4" t="s">
        <v>205</v>
      </c>
      <c r="AI23" s="4" t="s">
        <v>3217</v>
      </c>
      <c r="AJ23" s="4" t="s">
        <v>1602</v>
      </c>
      <c r="AK23" s="4" t="s">
        <v>206</v>
      </c>
      <c r="AL23" s="4" t="s">
        <v>143</v>
      </c>
      <c r="AM23" s="4" t="s">
        <v>92</v>
      </c>
      <c r="AN23" s="4" t="s">
        <v>3217</v>
      </c>
      <c r="AO23" s="4" t="s">
        <v>94</v>
      </c>
      <c r="AP23" s="4" t="s">
        <v>2453</v>
      </c>
      <c r="AQ23" s="4" t="s">
        <v>208</v>
      </c>
      <c r="AR23" s="4" t="s">
        <v>3217</v>
      </c>
      <c r="AS23" s="4" t="s">
        <v>3217</v>
      </c>
      <c r="AT23" s="4" t="s">
        <v>3217</v>
      </c>
      <c r="AU23" s="4" t="s">
        <v>134</v>
      </c>
      <c r="AV23" s="4" t="s">
        <v>17</v>
      </c>
      <c r="AW23" s="4" t="s">
        <v>3217</v>
      </c>
      <c r="AX23" s="4" t="s">
        <v>3217</v>
      </c>
      <c r="AY23" s="4" t="s">
        <v>3217</v>
      </c>
      <c r="AZ23" s="4" t="s">
        <v>9</v>
      </c>
      <c r="BA23" s="4" t="s">
        <v>3217</v>
      </c>
      <c r="BB23" s="4" t="s">
        <v>20</v>
      </c>
      <c r="BC23" s="4" t="s">
        <v>3217</v>
      </c>
      <c r="BD23" s="4" t="s">
        <v>3217</v>
      </c>
      <c r="BE23" s="4" t="s">
        <v>3422</v>
      </c>
      <c r="BF23" s="4" t="s">
        <v>3217</v>
      </c>
      <c r="BG23" s="4" t="s">
        <v>211</v>
      </c>
      <c r="BH23" s="4" t="s">
        <v>212</v>
      </c>
      <c r="BI23" s="4" t="s">
        <v>41</v>
      </c>
      <c r="BJ23" s="4" t="s">
        <v>2471</v>
      </c>
      <c r="BK23" s="4" t="s">
        <v>213</v>
      </c>
      <c r="BL23" s="4" t="s">
        <v>209</v>
      </c>
      <c r="BM23" s="4" t="s">
        <v>3217</v>
      </c>
      <c r="BN23" s="4" t="s">
        <v>70</v>
      </c>
      <c r="BO23" s="4" t="s">
        <v>28</v>
      </c>
      <c r="BP23" s="4" t="s">
        <v>214</v>
      </c>
    </row>
    <row r="24" spans="1:68">
      <c r="A24" s="3" t="s">
        <v>406</v>
      </c>
      <c r="B24" s="4" t="s">
        <v>2916</v>
      </c>
      <c r="C24" s="4" t="s">
        <v>3301</v>
      </c>
      <c r="D24" s="4">
        <v>2018</v>
      </c>
      <c r="F24" s="4" t="s">
        <v>3217</v>
      </c>
      <c r="G24" s="4" t="s">
        <v>3217</v>
      </c>
      <c r="H24" s="4" t="s">
        <v>196</v>
      </c>
      <c r="I24" s="4" t="s">
        <v>5</v>
      </c>
      <c r="J24" s="4" t="s">
        <v>215</v>
      </c>
      <c r="K24" s="4" t="s">
        <v>3161</v>
      </c>
      <c r="L24" s="4" t="s">
        <v>3161</v>
      </c>
      <c r="M24" s="4" t="s">
        <v>3161</v>
      </c>
      <c r="N24" s="4" t="s">
        <v>3217</v>
      </c>
      <c r="O24" s="4" t="s">
        <v>16</v>
      </c>
      <c r="P24" s="4" t="s">
        <v>3161</v>
      </c>
      <c r="Q24" s="4" t="s">
        <v>3161</v>
      </c>
      <c r="R24" s="4" t="s">
        <v>3178</v>
      </c>
      <c r="S24" s="4" t="s">
        <v>202</v>
      </c>
      <c r="T24" s="4" t="s">
        <v>3167</v>
      </c>
      <c r="U24" s="4" t="s">
        <v>289</v>
      </c>
      <c r="V24" s="4" t="s">
        <v>3168</v>
      </c>
      <c r="W24" s="4" t="s">
        <v>3217</v>
      </c>
      <c r="X24" s="4" t="s">
        <v>3161</v>
      </c>
      <c r="Y24" s="4" t="s">
        <v>3161</v>
      </c>
      <c r="Z24" s="4" t="s">
        <v>3161</v>
      </c>
      <c r="AA24" s="4" t="s">
        <v>203</v>
      </c>
      <c r="AB24" s="4" t="s">
        <v>3217</v>
      </c>
      <c r="AC24" s="4" t="s">
        <v>204</v>
      </c>
      <c r="AD24" s="4" t="s">
        <v>3760</v>
      </c>
      <c r="AE24" s="4" t="s">
        <v>3171</v>
      </c>
      <c r="AF24" s="4" t="s">
        <v>6</v>
      </c>
      <c r="AG24" s="4" t="s">
        <v>3421</v>
      </c>
      <c r="AH24" s="4" t="s">
        <v>205</v>
      </c>
      <c r="AI24" s="4" t="s">
        <v>3217</v>
      </c>
      <c r="AJ24" s="4" t="s">
        <v>1602</v>
      </c>
      <c r="AK24" s="4" t="s">
        <v>206</v>
      </c>
      <c r="AL24" s="4" t="s">
        <v>143</v>
      </c>
      <c r="AM24" s="4" t="s">
        <v>92</v>
      </c>
      <c r="AN24" s="4" t="s">
        <v>207</v>
      </c>
      <c r="AO24" s="4" t="s">
        <v>94</v>
      </c>
      <c r="AP24" s="4" t="s">
        <v>2453</v>
      </c>
      <c r="AQ24" s="4" t="s">
        <v>208</v>
      </c>
      <c r="AR24" s="4" t="s">
        <v>3217</v>
      </c>
      <c r="AS24" s="4" t="s">
        <v>3217</v>
      </c>
      <c r="AT24" s="4" t="s">
        <v>3217</v>
      </c>
      <c r="AU24" s="4" t="s">
        <v>97</v>
      </c>
      <c r="AV24" s="4" t="s">
        <v>17</v>
      </c>
      <c r="AW24" s="4" t="s">
        <v>3217</v>
      </c>
      <c r="AX24" s="4" t="s">
        <v>3217</v>
      </c>
      <c r="AY24" s="4" t="s">
        <v>3217</v>
      </c>
      <c r="AZ24" s="4" t="s">
        <v>9</v>
      </c>
      <c r="BA24" s="4" t="s">
        <v>3217</v>
      </c>
      <c r="BB24" s="4" t="s">
        <v>20</v>
      </c>
      <c r="BC24" s="4" t="s">
        <v>3217</v>
      </c>
      <c r="BD24" s="4" t="s">
        <v>3217</v>
      </c>
      <c r="BE24" s="4" t="s">
        <v>3422</v>
      </c>
      <c r="BF24" s="4" t="s">
        <v>3217</v>
      </c>
      <c r="BG24" s="4" t="s">
        <v>211</v>
      </c>
      <c r="BH24" s="4" t="s">
        <v>212</v>
      </c>
      <c r="BI24" s="4" t="s">
        <v>41</v>
      </c>
      <c r="BJ24" s="4" t="s">
        <v>2471</v>
      </c>
      <c r="BK24" s="4" t="s">
        <v>213</v>
      </c>
      <c r="BL24" s="4" t="s">
        <v>209</v>
      </c>
      <c r="BM24" s="4" t="s">
        <v>3217</v>
      </c>
      <c r="BN24" s="4" t="s">
        <v>70</v>
      </c>
      <c r="BO24" s="4" t="s">
        <v>28</v>
      </c>
      <c r="BP24" s="4" t="s">
        <v>214</v>
      </c>
    </row>
    <row r="25" spans="1:68">
      <c r="A25" s="3" t="s">
        <v>412</v>
      </c>
      <c r="B25" s="4" t="s">
        <v>3018</v>
      </c>
      <c r="C25" s="4" t="s">
        <v>3305</v>
      </c>
      <c r="D25" s="4">
        <v>2017</v>
      </c>
      <c r="F25" s="4" t="s">
        <v>3217</v>
      </c>
      <c r="G25" s="4" t="s">
        <v>3217</v>
      </c>
      <c r="H25" s="4" t="s">
        <v>196</v>
      </c>
      <c r="I25" s="4" t="s">
        <v>1</v>
      </c>
      <c r="J25" s="4" t="s">
        <v>215</v>
      </c>
      <c r="K25" s="4" t="s">
        <v>3161</v>
      </c>
      <c r="L25" s="4" t="s">
        <v>3161</v>
      </c>
      <c r="M25" s="4" t="s">
        <v>3161</v>
      </c>
      <c r="N25" s="4" t="s">
        <v>3217</v>
      </c>
      <c r="O25" s="4" t="s">
        <v>16</v>
      </c>
      <c r="P25" s="4" t="s">
        <v>3161</v>
      </c>
      <c r="Q25" s="4" t="s">
        <v>3161</v>
      </c>
      <c r="R25" s="4" t="s">
        <v>3178</v>
      </c>
      <c r="S25" s="4" t="s">
        <v>202</v>
      </c>
      <c r="T25" s="4" t="s">
        <v>3167</v>
      </c>
      <c r="U25" s="4" t="s">
        <v>289</v>
      </c>
      <c r="V25" s="4" t="s">
        <v>3168</v>
      </c>
      <c r="W25" s="4" t="s">
        <v>3217</v>
      </c>
      <c r="X25" s="4" t="s">
        <v>3161</v>
      </c>
      <c r="Y25" s="4" t="s">
        <v>3161</v>
      </c>
      <c r="Z25" s="4" t="s">
        <v>3161</v>
      </c>
      <c r="AA25" s="4" t="s">
        <v>203</v>
      </c>
      <c r="AB25" s="4" t="s">
        <v>3217</v>
      </c>
      <c r="AC25" s="4" t="s">
        <v>204</v>
      </c>
      <c r="AD25" s="4" t="s">
        <v>3760</v>
      </c>
      <c r="AE25" s="4" t="s">
        <v>3171</v>
      </c>
      <c r="AF25" s="4" t="s">
        <v>7</v>
      </c>
      <c r="AG25" s="4" t="s">
        <v>3421</v>
      </c>
      <c r="AH25" s="4" t="s">
        <v>205</v>
      </c>
      <c r="AI25" s="4" t="s">
        <v>3217</v>
      </c>
      <c r="AJ25" s="4" t="s">
        <v>1602</v>
      </c>
      <c r="AK25" s="4" t="s">
        <v>206</v>
      </c>
      <c r="AL25" s="4" t="s">
        <v>143</v>
      </c>
      <c r="AM25" s="4" t="s">
        <v>92</v>
      </c>
      <c r="AN25" s="4" t="s">
        <v>3217</v>
      </c>
      <c r="AO25" s="4" t="s">
        <v>94</v>
      </c>
      <c r="AP25" s="4" t="s">
        <v>2453</v>
      </c>
      <c r="AQ25" s="4" t="s">
        <v>208</v>
      </c>
      <c r="AR25" s="4" t="s">
        <v>3217</v>
      </c>
      <c r="AS25" s="4" t="s">
        <v>3217</v>
      </c>
      <c r="AT25" s="4" t="s">
        <v>3217</v>
      </c>
      <c r="AU25" s="4" t="s">
        <v>134</v>
      </c>
      <c r="AV25" s="4" t="s">
        <v>17</v>
      </c>
      <c r="AW25" s="4" t="s">
        <v>3217</v>
      </c>
      <c r="AX25" s="4" t="s">
        <v>3217</v>
      </c>
      <c r="AY25" s="4" t="s">
        <v>3217</v>
      </c>
      <c r="AZ25" s="4" t="s">
        <v>9</v>
      </c>
      <c r="BA25" s="4" t="s">
        <v>3217</v>
      </c>
      <c r="BB25" s="4" t="s">
        <v>20</v>
      </c>
      <c r="BC25" s="4" t="s">
        <v>3217</v>
      </c>
      <c r="BD25" s="4" t="s">
        <v>3217</v>
      </c>
      <c r="BE25" s="4" t="s">
        <v>3422</v>
      </c>
      <c r="BF25" s="4" t="s">
        <v>3217</v>
      </c>
      <c r="BG25" s="4" t="s">
        <v>211</v>
      </c>
      <c r="BH25" s="4" t="s">
        <v>212</v>
      </c>
      <c r="BI25" s="4" t="s">
        <v>41</v>
      </c>
      <c r="BJ25" s="4" t="s">
        <v>2471</v>
      </c>
      <c r="BK25" s="4" t="s">
        <v>213</v>
      </c>
      <c r="BL25" s="4" t="s">
        <v>209</v>
      </c>
      <c r="BM25" s="4" t="s">
        <v>3217</v>
      </c>
      <c r="BN25" s="4" t="s">
        <v>70</v>
      </c>
      <c r="BO25" s="4" t="s">
        <v>28</v>
      </c>
      <c r="BP25" s="4" t="s">
        <v>214</v>
      </c>
    </row>
    <row r="26" spans="1:68">
      <c r="A26" s="3" t="s">
        <v>407</v>
      </c>
      <c r="B26" s="4" t="s">
        <v>2917</v>
      </c>
      <c r="C26" s="4" t="s">
        <v>3305</v>
      </c>
      <c r="D26" s="4">
        <v>2018</v>
      </c>
      <c r="F26" s="4" t="s">
        <v>3217</v>
      </c>
      <c r="G26" s="4" t="s">
        <v>3217</v>
      </c>
      <c r="H26" s="4" t="s">
        <v>196</v>
      </c>
      <c r="I26" s="4" t="s">
        <v>5</v>
      </c>
      <c r="J26" s="4" t="s">
        <v>215</v>
      </c>
      <c r="K26" s="4" t="s">
        <v>3161</v>
      </c>
      <c r="L26" s="4" t="s">
        <v>3161</v>
      </c>
      <c r="M26" s="4" t="s">
        <v>3161</v>
      </c>
      <c r="N26" s="4" t="s">
        <v>3217</v>
      </c>
      <c r="O26" s="4" t="s">
        <v>16</v>
      </c>
      <c r="P26" s="4" t="s">
        <v>3161</v>
      </c>
      <c r="Q26" s="4" t="s">
        <v>3161</v>
      </c>
      <c r="R26" s="4" t="s">
        <v>3178</v>
      </c>
      <c r="S26" s="4" t="s">
        <v>202</v>
      </c>
      <c r="T26" s="4" t="s">
        <v>3167</v>
      </c>
      <c r="U26" s="4" t="s">
        <v>289</v>
      </c>
      <c r="V26" s="4" t="s">
        <v>3168</v>
      </c>
      <c r="W26" s="4" t="s">
        <v>3217</v>
      </c>
      <c r="X26" s="4" t="s">
        <v>3161</v>
      </c>
      <c r="Y26" s="4" t="s">
        <v>3161</v>
      </c>
      <c r="Z26" s="4" t="s">
        <v>3161</v>
      </c>
      <c r="AA26" s="4" t="s">
        <v>203</v>
      </c>
      <c r="AB26" s="4" t="s">
        <v>3217</v>
      </c>
      <c r="AC26" s="4" t="s">
        <v>204</v>
      </c>
      <c r="AD26" s="4" t="s">
        <v>3760</v>
      </c>
      <c r="AE26" s="4" t="s">
        <v>3171</v>
      </c>
      <c r="AF26" s="4" t="s">
        <v>6</v>
      </c>
      <c r="AG26" s="4" t="s">
        <v>3421</v>
      </c>
      <c r="AH26" s="4" t="s">
        <v>205</v>
      </c>
      <c r="AI26" s="4" t="s">
        <v>3217</v>
      </c>
      <c r="AJ26" s="4" t="s">
        <v>1602</v>
      </c>
      <c r="AK26" s="4" t="s">
        <v>206</v>
      </c>
      <c r="AL26" s="4" t="s">
        <v>143</v>
      </c>
      <c r="AM26" s="4" t="s">
        <v>92</v>
      </c>
      <c r="AN26" s="4" t="s">
        <v>207</v>
      </c>
      <c r="AO26" s="4" t="s">
        <v>94</v>
      </c>
      <c r="AP26" s="4" t="s">
        <v>2453</v>
      </c>
      <c r="AQ26" s="4" t="s">
        <v>208</v>
      </c>
      <c r="AR26" s="4" t="s">
        <v>3217</v>
      </c>
      <c r="AS26" s="4" t="s">
        <v>3217</v>
      </c>
      <c r="AT26" s="4" t="s">
        <v>3217</v>
      </c>
      <c r="AU26" s="4" t="s">
        <v>97</v>
      </c>
      <c r="AV26" s="4" t="s">
        <v>17</v>
      </c>
      <c r="AW26" s="4" t="s">
        <v>3217</v>
      </c>
      <c r="AX26" s="4" t="s">
        <v>3217</v>
      </c>
      <c r="AY26" s="4" t="s">
        <v>3217</v>
      </c>
      <c r="AZ26" s="4" t="s">
        <v>9</v>
      </c>
      <c r="BA26" s="4" t="s">
        <v>3217</v>
      </c>
      <c r="BB26" s="4" t="s">
        <v>20</v>
      </c>
      <c r="BC26" s="4" t="s">
        <v>3217</v>
      </c>
      <c r="BD26" s="4" t="s">
        <v>3217</v>
      </c>
      <c r="BE26" s="4" t="s">
        <v>3422</v>
      </c>
      <c r="BF26" s="4" t="s">
        <v>3217</v>
      </c>
      <c r="BG26" s="4" t="s">
        <v>211</v>
      </c>
      <c r="BH26" s="4" t="s">
        <v>212</v>
      </c>
      <c r="BI26" s="4" t="s">
        <v>41</v>
      </c>
      <c r="BJ26" s="4" t="s">
        <v>2471</v>
      </c>
      <c r="BK26" s="4" t="s">
        <v>213</v>
      </c>
      <c r="BL26" s="4" t="s">
        <v>209</v>
      </c>
      <c r="BM26" s="4" t="s">
        <v>3217</v>
      </c>
      <c r="BN26" s="4" t="s">
        <v>70</v>
      </c>
      <c r="BO26" s="4" t="s">
        <v>28</v>
      </c>
      <c r="BP26" s="4" t="s">
        <v>214</v>
      </c>
    </row>
    <row r="27" spans="1:68">
      <c r="A27" s="3" t="s">
        <v>14</v>
      </c>
      <c r="B27" s="4" t="s">
        <v>2925</v>
      </c>
      <c r="C27" s="4" t="s">
        <v>3305</v>
      </c>
      <c r="D27" s="4" t="s">
        <v>369</v>
      </c>
      <c r="F27" s="4" t="s">
        <v>3217</v>
      </c>
      <c r="G27" s="4" t="s">
        <v>3217</v>
      </c>
      <c r="H27" s="4" t="s">
        <v>196</v>
      </c>
      <c r="I27" s="4" t="s">
        <v>5</v>
      </c>
      <c r="J27" s="4" t="s">
        <v>13</v>
      </c>
      <c r="K27" s="4" t="s">
        <v>3161</v>
      </c>
      <c r="L27" s="4" t="s">
        <v>3161</v>
      </c>
      <c r="M27" s="4" t="s">
        <v>3161</v>
      </c>
      <c r="N27" s="4" t="s">
        <v>3217</v>
      </c>
      <c r="O27" s="4" t="s">
        <v>16</v>
      </c>
      <c r="P27" s="4" t="s">
        <v>3161</v>
      </c>
      <c r="Q27" s="4" t="s">
        <v>3161</v>
      </c>
      <c r="R27" s="4" t="s">
        <v>3178</v>
      </c>
      <c r="S27" s="4" t="s">
        <v>202</v>
      </c>
      <c r="T27" s="4" t="s">
        <v>3167</v>
      </c>
      <c r="U27" s="4" t="s">
        <v>289</v>
      </c>
      <c r="V27" s="4" t="s">
        <v>3168</v>
      </c>
      <c r="W27" s="4" t="s">
        <v>3217</v>
      </c>
      <c r="X27" s="4" t="s">
        <v>3161</v>
      </c>
      <c r="Y27" s="4" t="s">
        <v>3161</v>
      </c>
      <c r="Z27" s="4" t="s">
        <v>3161</v>
      </c>
      <c r="AA27" s="4" t="s">
        <v>203</v>
      </c>
      <c r="AB27" s="4" t="s">
        <v>3217</v>
      </c>
      <c r="AC27" s="4" t="s">
        <v>204</v>
      </c>
      <c r="AD27" s="4" t="s">
        <v>3760</v>
      </c>
      <c r="AE27" s="4" t="s">
        <v>3171</v>
      </c>
      <c r="AF27" s="4" t="s">
        <v>36</v>
      </c>
      <c r="AG27" s="4" t="s">
        <v>3421</v>
      </c>
      <c r="AH27" s="4" t="s">
        <v>205</v>
      </c>
      <c r="AI27" s="4" t="s">
        <v>3217</v>
      </c>
      <c r="AJ27" s="4" t="s">
        <v>1602</v>
      </c>
      <c r="AK27" s="4" t="s">
        <v>206</v>
      </c>
      <c r="AL27" s="4" t="s">
        <v>143</v>
      </c>
      <c r="AM27" s="4" t="s">
        <v>92</v>
      </c>
      <c r="AN27" s="4" t="s">
        <v>3217</v>
      </c>
      <c r="AO27" s="4" t="s">
        <v>216</v>
      </c>
      <c r="AP27" s="4" t="s">
        <v>3174</v>
      </c>
      <c r="AQ27" s="4" t="s">
        <v>208</v>
      </c>
      <c r="AR27" s="4" t="s">
        <v>3217</v>
      </c>
      <c r="AS27" s="4" t="s">
        <v>3217</v>
      </c>
      <c r="AT27" s="4" t="s">
        <v>3217</v>
      </c>
      <c r="AU27" s="4" t="s">
        <v>97</v>
      </c>
      <c r="AV27" s="4" t="s">
        <v>17</v>
      </c>
      <c r="AW27" s="4" t="s">
        <v>3217</v>
      </c>
      <c r="AX27" s="4" t="s">
        <v>3217</v>
      </c>
      <c r="AY27" s="4" t="s">
        <v>3217</v>
      </c>
      <c r="AZ27" s="4" t="s">
        <v>9</v>
      </c>
      <c r="BA27" s="4" t="s">
        <v>3217</v>
      </c>
      <c r="BB27" s="4" t="s">
        <v>20</v>
      </c>
      <c r="BC27" s="4" t="s">
        <v>3217</v>
      </c>
      <c r="BD27" s="4" t="s">
        <v>3217</v>
      </c>
      <c r="BE27" s="4" t="s">
        <v>2474</v>
      </c>
      <c r="BF27" s="4" t="s">
        <v>3217</v>
      </c>
      <c r="BG27" s="4" t="s">
        <v>211</v>
      </c>
      <c r="BH27" s="4" t="s">
        <v>212</v>
      </c>
      <c r="BI27" s="4" t="s">
        <v>41</v>
      </c>
      <c r="BJ27" s="4" t="s">
        <v>2471</v>
      </c>
      <c r="BK27" s="4" t="s">
        <v>25</v>
      </c>
      <c r="BL27" s="4" t="s">
        <v>22</v>
      </c>
      <c r="BM27" s="4" t="s">
        <v>3217</v>
      </c>
      <c r="BN27" s="4" t="s">
        <v>26</v>
      </c>
      <c r="BO27" s="4" t="s">
        <v>28</v>
      </c>
      <c r="BP27" s="4" t="s">
        <v>214</v>
      </c>
    </row>
    <row r="28" spans="1:68">
      <c r="A28" s="3" t="s">
        <v>12</v>
      </c>
      <c r="B28" s="4" t="s">
        <v>3074</v>
      </c>
      <c r="C28" s="4" t="s">
        <v>3305</v>
      </c>
      <c r="D28" s="4" t="s">
        <v>447</v>
      </c>
      <c r="F28" s="4" t="s">
        <v>3217</v>
      </c>
      <c r="G28" s="4" t="s">
        <v>3217</v>
      </c>
      <c r="H28" s="4" t="s">
        <v>196</v>
      </c>
      <c r="I28" s="4" t="s">
        <v>5</v>
      </c>
      <c r="J28" s="4" t="s">
        <v>13</v>
      </c>
      <c r="K28" s="4" t="s">
        <v>3161</v>
      </c>
      <c r="L28" s="4" t="s">
        <v>3161</v>
      </c>
      <c r="M28" s="4" t="s">
        <v>3161</v>
      </c>
      <c r="N28" s="4" t="s">
        <v>3217</v>
      </c>
      <c r="O28" s="4" t="s">
        <v>15</v>
      </c>
      <c r="P28" s="4" t="s">
        <v>3161</v>
      </c>
      <c r="Q28" s="4" t="s">
        <v>3161</v>
      </c>
      <c r="R28" s="4" t="s">
        <v>3178</v>
      </c>
      <c r="S28" s="4" t="s">
        <v>202</v>
      </c>
      <c r="T28" s="4" t="s">
        <v>3167</v>
      </c>
      <c r="U28" s="4" t="s">
        <v>289</v>
      </c>
      <c r="V28" s="4" t="s">
        <v>3168</v>
      </c>
      <c r="W28" s="4" t="s">
        <v>3217</v>
      </c>
      <c r="X28" s="4" t="s">
        <v>3161</v>
      </c>
      <c r="Y28" s="4" t="s">
        <v>3161</v>
      </c>
      <c r="Z28" s="4" t="s">
        <v>3161</v>
      </c>
      <c r="AA28" s="4" t="s">
        <v>203</v>
      </c>
      <c r="AB28" s="4" t="s">
        <v>3217</v>
      </c>
      <c r="AC28" s="4" t="s">
        <v>204</v>
      </c>
      <c r="AD28" s="4" t="s">
        <v>3760</v>
      </c>
      <c r="AE28" s="4" t="s">
        <v>3171</v>
      </c>
      <c r="AF28" s="4" t="s">
        <v>36</v>
      </c>
      <c r="AG28" s="4" t="s">
        <v>3421</v>
      </c>
      <c r="AH28" s="4" t="s">
        <v>205</v>
      </c>
      <c r="AI28" s="4" t="s">
        <v>3217</v>
      </c>
      <c r="AJ28" s="4" t="s">
        <v>1602</v>
      </c>
      <c r="AK28" s="4" t="s">
        <v>206</v>
      </c>
      <c r="AL28" s="4" t="s">
        <v>143</v>
      </c>
      <c r="AM28" s="4" t="s">
        <v>304</v>
      </c>
      <c r="AN28" s="4" t="s">
        <v>3217</v>
      </c>
      <c r="AO28" s="4" t="s">
        <v>216</v>
      </c>
      <c r="AP28" s="4" t="s">
        <v>3174</v>
      </c>
      <c r="AQ28" s="4" t="s">
        <v>208</v>
      </c>
      <c r="AR28" s="4" t="s">
        <v>3217</v>
      </c>
      <c r="AS28" s="4" t="s">
        <v>3217</v>
      </c>
      <c r="AT28" s="4" t="s">
        <v>3217</v>
      </c>
      <c r="AU28" s="4" t="s">
        <v>97</v>
      </c>
      <c r="AV28" s="4" t="s">
        <v>18</v>
      </c>
      <c r="AW28" s="4" t="s">
        <v>3217</v>
      </c>
      <c r="AX28" s="4" t="s">
        <v>3217</v>
      </c>
      <c r="AY28" s="4" t="s">
        <v>3217</v>
      </c>
      <c r="AZ28" s="4" t="s">
        <v>19</v>
      </c>
      <c r="BA28" s="4" t="s">
        <v>3217</v>
      </c>
      <c r="BB28" s="4" t="s">
        <v>21</v>
      </c>
      <c r="BC28" s="4" t="s">
        <v>3217</v>
      </c>
      <c r="BD28" s="4" t="s">
        <v>3217</v>
      </c>
      <c r="BE28" s="4" t="s">
        <v>3422</v>
      </c>
      <c r="BF28" s="4" t="s">
        <v>3217</v>
      </c>
      <c r="BG28" s="4" t="s">
        <v>211</v>
      </c>
      <c r="BH28" s="4" t="s">
        <v>212</v>
      </c>
      <c r="BI28" s="4" t="s">
        <v>42</v>
      </c>
      <c r="BJ28" s="4" t="s">
        <v>2490</v>
      </c>
      <c r="BK28" s="4" t="s">
        <v>24</v>
      </c>
      <c r="BL28" s="4" t="s">
        <v>23</v>
      </c>
      <c r="BM28" s="4" t="s">
        <v>3217</v>
      </c>
      <c r="BN28" s="4" t="s">
        <v>27</v>
      </c>
      <c r="BO28" s="4" t="s">
        <v>29</v>
      </c>
      <c r="BP28" s="4" t="s">
        <v>214</v>
      </c>
    </row>
    <row r="29" spans="1:68">
      <c r="A29" s="3" t="s">
        <v>480</v>
      </c>
      <c r="B29" s="4" t="s">
        <v>3100</v>
      </c>
      <c r="C29" s="4" t="s">
        <v>3302</v>
      </c>
      <c r="D29" s="4">
        <v>2022</v>
      </c>
      <c r="F29" s="4" t="s">
        <v>3217</v>
      </c>
      <c r="G29" s="4" t="s">
        <v>3217</v>
      </c>
      <c r="H29" s="4" t="s">
        <v>196</v>
      </c>
      <c r="I29" s="4" t="s">
        <v>5</v>
      </c>
      <c r="J29" s="4" t="s">
        <v>13</v>
      </c>
      <c r="K29" s="4" t="s">
        <v>3161</v>
      </c>
      <c r="L29" s="4" t="s">
        <v>3161</v>
      </c>
      <c r="M29" s="4" t="s">
        <v>3161</v>
      </c>
      <c r="N29" s="4" t="s">
        <v>3217</v>
      </c>
      <c r="O29" s="4" t="s">
        <v>15</v>
      </c>
      <c r="P29" s="4" t="s">
        <v>3161</v>
      </c>
      <c r="Q29" s="4" t="s">
        <v>3161</v>
      </c>
      <c r="R29" s="4" t="s">
        <v>3178</v>
      </c>
      <c r="S29" s="4" t="s">
        <v>202</v>
      </c>
      <c r="T29" s="4" t="s">
        <v>3167</v>
      </c>
      <c r="U29" s="4" t="s">
        <v>289</v>
      </c>
      <c r="V29" s="4" t="s">
        <v>3168</v>
      </c>
      <c r="W29" s="4" t="s">
        <v>3217</v>
      </c>
      <c r="X29" s="4" t="s">
        <v>3161</v>
      </c>
      <c r="Y29" s="4" t="s">
        <v>3161</v>
      </c>
      <c r="Z29" s="4" t="s">
        <v>3161</v>
      </c>
      <c r="AA29" s="4" t="s">
        <v>203</v>
      </c>
      <c r="AB29" s="4" t="s">
        <v>3217</v>
      </c>
      <c r="AC29" s="4" t="s">
        <v>204</v>
      </c>
      <c r="AD29" s="4" t="s">
        <v>3760</v>
      </c>
      <c r="AE29" s="4" t="s">
        <v>3171</v>
      </c>
      <c r="AF29" s="4" t="s">
        <v>54</v>
      </c>
      <c r="AG29" s="4" t="s">
        <v>3421</v>
      </c>
      <c r="AH29" s="4" t="s">
        <v>205</v>
      </c>
      <c r="AI29" s="4" t="s">
        <v>3217</v>
      </c>
      <c r="AJ29" s="4" t="s">
        <v>1602</v>
      </c>
      <c r="AK29" s="4" t="s">
        <v>206</v>
      </c>
      <c r="AL29" s="4" t="s">
        <v>143</v>
      </c>
      <c r="AM29" s="4" t="s">
        <v>304</v>
      </c>
      <c r="AN29" s="4" t="s">
        <v>3217</v>
      </c>
      <c r="AO29" s="4" t="s">
        <v>216</v>
      </c>
      <c r="AP29" s="4" t="s">
        <v>3174</v>
      </c>
      <c r="AQ29" s="4" t="s">
        <v>208</v>
      </c>
      <c r="AR29" s="4" t="s">
        <v>3217</v>
      </c>
      <c r="AS29" s="4" t="s">
        <v>3217</v>
      </c>
      <c r="AT29" s="4" t="s">
        <v>3217</v>
      </c>
      <c r="AU29" s="4" t="s">
        <v>134</v>
      </c>
      <c r="AV29" s="4" t="s">
        <v>516</v>
      </c>
      <c r="AW29" s="4" t="s">
        <v>3217</v>
      </c>
      <c r="AX29" s="4" t="s">
        <v>3217</v>
      </c>
      <c r="AY29" s="4" t="s">
        <v>3217</v>
      </c>
      <c r="AZ29" s="4" t="s">
        <v>508</v>
      </c>
      <c r="BA29" s="4" t="s">
        <v>3217</v>
      </c>
      <c r="BB29" s="4" t="s">
        <v>21</v>
      </c>
      <c r="BC29" s="4" t="s">
        <v>3217</v>
      </c>
      <c r="BD29" s="4" t="s">
        <v>3217</v>
      </c>
      <c r="BE29" s="4" t="s">
        <v>3422</v>
      </c>
      <c r="BF29" s="4" t="s">
        <v>3217</v>
      </c>
      <c r="BG29" s="4" t="s">
        <v>211</v>
      </c>
      <c r="BH29" s="4" t="s">
        <v>212</v>
      </c>
      <c r="BI29" s="4" t="s">
        <v>42</v>
      </c>
      <c r="BJ29" s="4" t="s">
        <v>2490</v>
      </c>
      <c r="BK29" s="4" t="s">
        <v>24</v>
      </c>
      <c r="BL29" s="4" t="s">
        <v>23</v>
      </c>
      <c r="BM29" s="4" t="s">
        <v>3217</v>
      </c>
      <c r="BN29" s="4" t="s">
        <v>27</v>
      </c>
      <c r="BO29" s="4" t="s">
        <v>3186</v>
      </c>
      <c r="BP29" s="4" t="s">
        <v>214</v>
      </c>
    </row>
    <row r="30" spans="1:68">
      <c r="A30" s="3" t="s">
        <v>370</v>
      </c>
      <c r="B30" s="4" t="s">
        <v>2926</v>
      </c>
      <c r="C30" s="4" t="s">
        <v>3303</v>
      </c>
      <c r="D30" s="4" t="s">
        <v>369</v>
      </c>
      <c r="F30" s="4" t="s">
        <v>3217</v>
      </c>
      <c r="G30" s="4" t="s">
        <v>3217</v>
      </c>
      <c r="H30" s="4" t="s">
        <v>196</v>
      </c>
      <c r="I30" s="4" t="s">
        <v>5</v>
      </c>
      <c r="J30" s="4" t="s">
        <v>13</v>
      </c>
      <c r="K30" s="4" t="s">
        <v>3161</v>
      </c>
      <c r="L30" s="4" t="s">
        <v>3161</v>
      </c>
      <c r="M30" s="4" t="s">
        <v>3161</v>
      </c>
      <c r="N30" s="4" t="s">
        <v>3217</v>
      </c>
      <c r="O30" s="4" t="s">
        <v>16</v>
      </c>
      <c r="P30" s="4" t="s">
        <v>3161</v>
      </c>
      <c r="Q30" s="4" t="s">
        <v>3161</v>
      </c>
      <c r="R30" s="4" t="s">
        <v>3178</v>
      </c>
      <c r="S30" s="4" t="s">
        <v>202</v>
      </c>
      <c r="T30" s="4" t="s">
        <v>3167</v>
      </c>
      <c r="U30" s="4" t="s">
        <v>289</v>
      </c>
      <c r="V30" s="4" t="s">
        <v>3168</v>
      </c>
      <c r="W30" s="4" t="s">
        <v>3217</v>
      </c>
      <c r="X30" s="4" t="s">
        <v>3161</v>
      </c>
      <c r="Y30" s="4" t="s">
        <v>3161</v>
      </c>
      <c r="Z30" s="4" t="s">
        <v>3161</v>
      </c>
      <c r="AA30" s="4" t="s">
        <v>203</v>
      </c>
      <c r="AB30" s="4" t="s">
        <v>3217</v>
      </c>
      <c r="AC30" s="4" t="s">
        <v>204</v>
      </c>
      <c r="AD30" s="4" t="s">
        <v>3760</v>
      </c>
      <c r="AE30" s="4" t="s">
        <v>3171</v>
      </c>
      <c r="AF30" s="4" t="s">
        <v>36</v>
      </c>
      <c r="AG30" s="4" t="s">
        <v>3421</v>
      </c>
      <c r="AH30" s="4" t="s">
        <v>205</v>
      </c>
      <c r="AI30" s="4" t="s">
        <v>3217</v>
      </c>
      <c r="AJ30" s="4" t="s">
        <v>1602</v>
      </c>
      <c r="AK30" s="4" t="s">
        <v>206</v>
      </c>
      <c r="AL30" s="4" t="s">
        <v>143</v>
      </c>
      <c r="AM30" s="4" t="s">
        <v>92</v>
      </c>
      <c r="AN30" s="4" t="s">
        <v>3217</v>
      </c>
      <c r="AO30" s="4" t="s">
        <v>216</v>
      </c>
      <c r="AP30" s="4" t="s">
        <v>3174</v>
      </c>
      <c r="AQ30" s="4" t="s">
        <v>208</v>
      </c>
      <c r="AR30" s="4" t="s">
        <v>3217</v>
      </c>
      <c r="AS30" s="4" t="s">
        <v>3217</v>
      </c>
      <c r="AT30" s="4" t="s">
        <v>3217</v>
      </c>
      <c r="AU30" s="4" t="s">
        <v>97</v>
      </c>
      <c r="AV30" s="4" t="s">
        <v>17</v>
      </c>
      <c r="AW30" s="4" t="s">
        <v>3217</v>
      </c>
      <c r="AX30" s="4" t="s">
        <v>3217</v>
      </c>
      <c r="AY30" s="4" t="s">
        <v>3217</v>
      </c>
      <c r="AZ30" s="4" t="s">
        <v>9</v>
      </c>
      <c r="BA30" s="4" t="s">
        <v>3217</v>
      </c>
      <c r="BB30" s="4" t="s">
        <v>20</v>
      </c>
      <c r="BC30" s="4" t="s">
        <v>3217</v>
      </c>
      <c r="BD30" s="4" t="s">
        <v>3217</v>
      </c>
      <c r="BE30" s="4" t="s">
        <v>2474</v>
      </c>
      <c r="BF30" s="4" t="s">
        <v>3217</v>
      </c>
      <c r="BG30" s="4" t="s">
        <v>211</v>
      </c>
      <c r="BH30" s="4" t="s">
        <v>212</v>
      </c>
      <c r="BI30" s="4" t="s">
        <v>41</v>
      </c>
      <c r="BJ30" s="4" t="s">
        <v>2471</v>
      </c>
      <c r="BK30" s="4" t="s">
        <v>25</v>
      </c>
      <c r="BL30" s="4" t="s">
        <v>22</v>
      </c>
      <c r="BM30" s="4" t="s">
        <v>3217</v>
      </c>
      <c r="BN30" s="4" t="s">
        <v>26</v>
      </c>
      <c r="BO30" s="4" t="s">
        <v>28</v>
      </c>
      <c r="BP30" s="4" t="s">
        <v>214</v>
      </c>
    </row>
    <row r="31" spans="1:68">
      <c r="A31" s="3" t="s">
        <v>321</v>
      </c>
      <c r="B31" s="4" t="s">
        <v>2993</v>
      </c>
      <c r="C31" s="4" t="s">
        <v>3303</v>
      </c>
      <c r="D31" s="4" t="s">
        <v>447</v>
      </c>
      <c r="F31" s="4" t="s">
        <v>3217</v>
      </c>
      <c r="G31" s="4" t="s">
        <v>3217</v>
      </c>
      <c r="H31" s="4" t="s">
        <v>196</v>
      </c>
      <c r="I31" s="4" t="s">
        <v>5</v>
      </c>
      <c r="J31" s="4" t="s">
        <v>13</v>
      </c>
      <c r="K31" s="4" t="s">
        <v>3161</v>
      </c>
      <c r="L31" s="4" t="s">
        <v>3161</v>
      </c>
      <c r="M31" s="4" t="s">
        <v>3161</v>
      </c>
      <c r="N31" s="4" t="s">
        <v>3217</v>
      </c>
      <c r="O31" s="4" t="s">
        <v>15</v>
      </c>
      <c r="P31" s="4" t="s">
        <v>3161</v>
      </c>
      <c r="Q31" s="4" t="s">
        <v>3161</v>
      </c>
      <c r="R31" s="4" t="s">
        <v>3178</v>
      </c>
      <c r="S31" s="4" t="s">
        <v>202</v>
      </c>
      <c r="T31" s="4" t="s">
        <v>3167</v>
      </c>
      <c r="U31" s="4" t="s">
        <v>289</v>
      </c>
      <c r="V31" s="4" t="s">
        <v>3168</v>
      </c>
      <c r="W31" s="4" t="s">
        <v>3217</v>
      </c>
      <c r="X31" s="4" t="s">
        <v>3161</v>
      </c>
      <c r="Y31" s="4" t="s">
        <v>3161</v>
      </c>
      <c r="Z31" s="4" t="s">
        <v>3161</v>
      </c>
      <c r="AA31" s="4" t="s">
        <v>203</v>
      </c>
      <c r="AB31" s="4" t="s">
        <v>3217</v>
      </c>
      <c r="AC31" s="4" t="s">
        <v>204</v>
      </c>
      <c r="AD31" s="4" t="s">
        <v>3760</v>
      </c>
      <c r="AE31" s="4" t="s">
        <v>3171</v>
      </c>
      <c r="AF31" s="4" t="s">
        <v>36</v>
      </c>
      <c r="AG31" s="4" t="s">
        <v>3421</v>
      </c>
      <c r="AH31" s="4" t="s">
        <v>205</v>
      </c>
      <c r="AI31" s="4" t="s">
        <v>3217</v>
      </c>
      <c r="AJ31" s="4" t="s">
        <v>1602</v>
      </c>
      <c r="AK31" s="4" t="s">
        <v>206</v>
      </c>
      <c r="AL31" s="4" t="s">
        <v>143</v>
      </c>
      <c r="AM31" s="4" t="s">
        <v>304</v>
      </c>
      <c r="AN31" s="4" t="s">
        <v>3217</v>
      </c>
      <c r="AO31" s="4" t="s">
        <v>216</v>
      </c>
      <c r="AP31" s="4" t="s">
        <v>3174</v>
      </c>
      <c r="AQ31" s="4" t="s">
        <v>208</v>
      </c>
      <c r="AR31" s="4" t="s">
        <v>3217</v>
      </c>
      <c r="AS31" s="4" t="s">
        <v>3217</v>
      </c>
      <c r="AT31" s="4" t="s">
        <v>3217</v>
      </c>
      <c r="AU31" s="4" t="s">
        <v>97</v>
      </c>
      <c r="AV31" s="4" t="s">
        <v>18</v>
      </c>
      <c r="AW31" s="4" t="s">
        <v>3217</v>
      </c>
      <c r="AX31" s="4" t="s">
        <v>3217</v>
      </c>
      <c r="AY31" s="4" t="s">
        <v>3217</v>
      </c>
      <c r="AZ31" s="4" t="s">
        <v>19</v>
      </c>
      <c r="BA31" s="4" t="s">
        <v>3217</v>
      </c>
      <c r="BB31" s="4" t="s">
        <v>21</v>
      </c>
      <c r="BC31" s="4" t="s">
        <v>3217</v>
      </c>
      <c r="BD31" s="4" t="s">
        <v>3217</v>
      </c>
      <c r="BE31" s="4" t="s">
        <v>3422</v>
      </c>
      <c r="BF31" s="4" t="s">
        <v>3217</v>
      </c>
      <c r="BG31" s="4" t="s">
        <v>211</v>
      </c>
      <c r="BH31" s="4" t="s">
        <v>212</v>
      </c>
      <c r="BI31" s="4" t="s">
        <v>42</v>
      </c>
      <c r="BJ31" s="4" t="s">
        <v>2490</v>
      </c>
      <c r="BK31" s="4" t="s">
        <v>24</v>
      </c>
      <c r="BL31" s="4" t="s">
        <v>23</v>
      </c>
      <c r="BM31" s="4" t="s">
        <v>3217</v>
      </c>
      <c r="BN31" s="4" t="s">
        <v>27</v>
      </c>
      <c r="BO31" s="4" t="s">
        <v>29</v>
      </c>
      <c r="BP31" s="4" t="s">
        <v>214</v>
      </c>
    </row>
    <row r="32" spans="1:68">
      <c r="A32" s="3" t="s">
        <v>481</v>
      </c>
      <c r="B32" s="4" t="s">
        <v>3101</v>
      </c>
      <c r="C32" s="4" t="s">
        <v>3307</v>
      </c>
      <c r="D32" s="4">
        <v>2022</v>
      </c>
      <c r="F32" s="4" t="s">
        <v>3217</v>
      </c>
      <c r="G32" s="4" t="s">
        <v>3217</v>
      </c>
      <c r="H32" s="4" t="s">
        <v>196</v>
      </c>
      <c r="I32" s="4" t="s">
        <v>5</v>
      </c>
      <c r="J32" s="4" t="s">
        <v>13</v>
      </c>
      <c r="K32" s="4" t="s">
        <v>3161</v>
      </c>
      <c r="L32" s="4" t="s">
        <v>3161</v>
      </c>
      <c r="M32" s="4" t="s">
        <v>3161</v>
      </c>
      <c r="N32" s="4" t="s">
        <v>3217</v>
      </c>
      <c r="O32" s="4" t="s">
        <v>15</v>
      </c>
      <c r="P32" s="4" t="s">
        <v>3161</v>
      </c>
      <c r="Q32" s="4" t="s">
        <v>3161</v>
      </c>
      <c r="R32" s="4" t="s">
        <v>3178</v>
      </c>
      <c r="S32" s="4" t="s">
        <v>202</v>
      </c>
      <c r="T32" s="4" t="s">
        <v>3167</v>
      </c>
      <c r="U32" s="4" t="s">
        <v>289</v>
      </c>
      <c r="V32" s="4" t="s">
        <v>3168</v>
      </c>
      <c r="W32" s="4" t="s">
        <v>3217</v>
      </c>
      <c r="X32" s="4" t="s">
        <v>3161</v>
      </c>
      <c r="Y32" s="4" t="s">
        <v>3161</v>
      </c>
      <c r="Z32" s="4" t="s">
        <v>3161</v>
      </c>
      <c r="AA32" s="4" t="s">
        <v>203</v>
      </c>
      <c r="AB32" s="4" t="s">
        <v>3217</v>
      </c>
      <c r="AC32" s="4" t="s">
        <v>204</v>
      </c>
      <c r="AD32" s="4" t="s">
        <v>3760</v>
      </c>
      <c r="AE32" s="4" t="s">
        <v>3171</v>
      </c>
      <c r="AF32" s="4" t="s">
        <v>54</v>
      </c>
      <c r="AG32" s="4" t="s">
        <v>3421</v>
      </c>
      <c r="AH32" s="4" t="s">
        <v>205</v>
      </c>
      <c r="AI32" s="4" t="s">
        <v>3217</v>
      </c>
      <c r="AJ32" s="4" t="s">
        <v>1602</v>
      </c>
      <c r="AK32" s="4" t="s">
        <v>206</v>
      </c>
      <c r="AL32" s="4" t="s">
        <v>143</v>
      </c>
      <c r="AM32" s="4" t="s">
        <v>304</v>
      </c>
      <c r="AN32" s="4" t="s">
        <v>3217</v>
      </c>
      <c r="AO32" s="4" t="s">
        <v>216</v>
      </c>
      <c r="AP32" s="4" t="s">
        <v>3174</v>
      </c>
      <c r="AQ32" s="4" t="s">
        <v>208</v>
      </c>
      <c r="AR32" s="4" t="s">
        <v>3217</v>
      </c>
      <c r="AS32" s="4" t="s">
        <v>3217</v>
      </c>
      <c r="AT32" s="4" t="s">
        <v>3217</v>
      </c>
      <c r="AU32" s="4" t="s">
        <v>134</v>
      </c>
      <c r="AV32" s="4" t="s">
        <v>516</v>
      </c>
      <c r="AW32" s="4" t="s">
        <v>3217</v>
      </c>
      <c r="AX32" s="4" t="s">
        <v>3217</v>
      </c>
      <c r="AY32" s="4" t="s">
        <v>3217</v>
      </c>
      <c r="AZ32" s="4" t="s">
        <v>508</v>
      </c>
      <c r="BA32" s="4" t="s">
        <v>3217</v>
      </c>
      <c r="BB32" s="4" t="s">
        <v>21</v>
      </c>
      <c r="BC32" s="4" t="s">
        <v>3217</v>
      </c>
      <c r="BD32" s="4" t="s">
        <v>3217</v>
      </c>
      <c r="BE32" s="4" t="s">
        <v>3422</v>
      </c>
      <c r="BF32" s="4" t="s">
        <v>3217</v>
      </c>
      <c r="BG32" s="4" t="s">
        <v>211</v>
      </c>
      <c r="BH32" s="4" t="s">
        <v>212</v>
      </c>
      <c r="BI32" s="4" t="s">
        <v>42</v>
      </c>
      <c r="BJ32" s="4" t="s">
        <v>2490</v>
      </c>
      <c r="BK32" s="4" t="s">
        <v>24</v>
      </c>
      <c r="BL32" s="4" t="s">
        <v>23</v>
      </c>
      <c r="BM32" s="4" t="s">
        <v>3217</v>
      </c>
      <c r="BN32" s="4" t="s">
        <v>27</v>
      </c>
      <c r="BO32" s="4" t="s">
        <v>3186</v>
      </c>
      <c r="BP32" s="4" t="s">
        <v>214</v>
      </c>
    </row>
    <row r="33" spans="1:68">
      <c r="A33" s="3" t="s">
        <v>371</v>
      </c>
      <c r="B33" s="4" t="s">
        <v>2927</v>
      </c>
      <c r="C33" s="4" t="s">
        <v>3304</v>
      </c>
      <c r="D33" s="4" t="s">
        <v>369</v>
      </c>
      <c r="F33" s="4" t="s">
        <v>3217</v>
      </c>
      <c r="G33" s="4" t="s">
        <v>3217</v>
      </c>
      <c r="H33" s="4" t="s">
        <v>196</v>
      </c>
      <c r="I33" s="4" t="s">
        <v>5</v>
      </c>
      <c r="J33" s="4" t="s">
        <v>13</v>
      </c>
      <c r="K33" s="4" t="s">
        <v>3161</v>
      </c>
      <c r="L33" s="4" t="s">
        <v>3161</v>
      </c>
      <c r="M33" s="4" t="s">
        <v>3161</v>
      </c>
      <c r="N33" s="4" t="s">
        <v>3217</v>
      </c>
      <c r="O33" s="4" t="s">
        <v>16</v>
      </c>
      <c r="P33" s="4" t="s">
        <v>3161</v>
      </c>
      <c r="Q33" s="4" t="s">
        <v>3161</v>
      </c>
      <c r="R33" s="4" t="s">
        <v>3178</v>
      </c>
      <c r="S33" s="4" t="s">
        <v>202</v>
      </c>
      <c r="T33" s="4" t="s">
        <v>3167</v>
      </c>
      <c r="U33" s="4" t="s">
        <v>289</v>
      </c>
      <c r="V33" s="4" t="s">
        <v>3168</v>
      </c>
      <c r="W33" s="4" t="s">
        <v>3217</v>
      </c>
      <c r="X33" s="4" t="s">
        <v>3161</v>
      </c>
      <c r="Y33" s="4" t="s">
        <v>3161</v>
      </c>
      <c r="Z33" s="4" t="s">
        <v>3161</v>
      </c>
      <c r="AA33" s="4" t="s">
        <v>203</v>
      </c>
      <c r="AB33" s="4" t="s">
        <v>3217</v>
      </c>
      <c r="AC33" s="4" t="s">
        <v>204</v>
      </c>
      <c r="AD33" s="4" t="s">
        <v>3760</v>
      </c>
      <c r="AE33" s="4" t="s">
        <v>3171</v>
      </c>
      <c r="AF33" s="4" t="s">
        <v>36</v>
      </c>
      <c r="AG33" s="4" t="s">
        <v>3421</v>
      </c>
      <c r="AH33" s="4" t="s">
        <v>205</v>
      </c>
      <c r="AI33" s="4" t="s">
        <v>3217</v>
      </c>
      <c r="AJ33" s="4" t="s">
        <v>1602</v>
      </c>
      <c r="AK33" s="4" t="s">
        <v>206</v>
      </c>
      <c r="AL33" s="4" t="s">
        <v>143</v>
      </c>
      <c r="AM33" s="4" t="s">
        <v>92</v>
      </c>
      <c r="AN33" s="4" t="s">
        <v>3217</v>
      </c>
      <c r="AO33" s="4" t="s">
        <v>216</v>
      </c>
      <c r="AP33" s="4" t="s">
        <v>3174</v>
      </c>
      <c r="AQ33" s="4" t="s">
        <v>208</v>
      </c>
      <c r="AR33" s="4" t="s">
        <v>3217</v>
      </c>
      <c r="AS33" s="4" t="s">
        <v>3217</v>
      </c>
      <c r="AT33" s="4" t="s">
        <v>3217</v>
      </c>
      <c r="AU33" s="4" t="s">
        <v>97</v>
      </c>
      <c r="AV33" s="4" t="s">
        <v>17</v>
      </c>
      <c r="AW33" s="4" t="s">
        <v>3217</v>
      </c>
      <c r="AX33" s="4" t="s">
        <v>3217</v>
      </c>
      <c r="AY33" s="4" t="s">
        <v>3217</v>
      </c>
      <c r="AZ33" s="4" t="s">
        <v>9</v>
      </c>
      <c r="BA33" s="4" t="s">
        <v>3217</v>
      </c>
      <c r="BB33" s="4" t="s">
        <v>20</v>
      </c>
      <c r="BC33" s="4" t="s">
        <v>3217</v>
      </c>
      <c r="BD33" s="4" t="s">
        <v>3217</v>
      </c>
      <c r="BE33" s="4" t="s">
        <v>2474</v>
      </c>
      <c r="BF33" s="4" t="s">
        <v>3217</v>
      </c>
      <c r="BG33" s="4" t="s">
        <v>211</v>
      </c>
      <c r="BH33" s="4" t="s">
        <v>212</v>
      </c>
      <c r="BI33" s="4" t="s">
        <v>41</v>
      </c>
      <c r="BJ33" s="4" t="s">
        <v>2471</v>
      </c>
      <c r="BK33" s="4" t="s">
        <v>25</v>
      </c>
      <c r="BL33" s="4" t="s">
        <v>22</v>
      </c>
      <c r="BM33" s="4" t="s">
        <v>3217</v>
      </c>
      <c r="BN33" s="4" t="s">
        <v>26</v>
      </c>
      <c r="BO33" s="4" t="s">
        <v>28</v>
      </c>
      <c r="BP33" s="4" t="s">
        <v>214</v>
      </c>
    </row>
    <row r="34" spans="1:68">
      <c r="A34" s="3" t="s">
        <v>322</v>
      </c>
      <c r="B34" s="4" t="s">
        <v>3028</v>
      </c>
      <c r="C34" s="4" t="s">
        <v>3304</v>
      </c>
      <c r="D34" s="4" t="s">
        <v>447</v>
      </c>
      <c r="F34" s="4" t="s">
        <v>3217</v>
      </c>
      <c r="G34" s="4" t="s">
        <v>3217</v>
      </c>
      <c r="H34" s="4" t="s">
        <v>196</v>
      </c>
      <c r="I34" s="4" t="s">
        <v>5</v>
      </c>
      <c r="J34" s="4" t="s">
        <v>13</v>
      </c>
      <c r="K34" s="4" t="s">
        <v>3161</v>
      </c>
      <c r="L34" s="4" t="s">
        <v>3161</v>
      </c>
      <c r="M34" s="4" t="s">
        <v>3161</v>
      </c>
      <c r="N34" s="4" t="s">
        <v>3217</v>
      </c>
      <c r="O34" s="4" t="s">
        <v>15</v>
      </c>
      <c r="P34" s="4" t="s">
        <v>3161</v>
      </c>
      <c r="Q34" s="4" t="s">
        <v>3161</v>
      </c>
      <c r="R34" s="4" t="s">
        <v>3178</v>
      </c>
      <c r="S34" s="4" t="s">
        <v>202</v>
      </c>
      <c r="T34" s="4" t="s">
        <v>3167</v>
      </c>
      <c r="U34" s="4" t="s">
        <v>289</v>
      </c>
      <c r="V34" s="4" t="s">
        <v>3168</v>
      </c>
      <c r="W34" s="4" t="s">
        <v>3217</v>
      </c>
      <c r="X34" s="4" t="s">
        <v>3161</v>
      </c>
      <c r="Y34" s="4" t="s">
        <v>3161</v>
      </c>
      <c r="Z34" s="4" t="s">
        <v>3161</v>
      </c>
      <c r="AA34" s="4" t="s">
        <v>203</v>
      </c>
      <c r="AB34" s="4" t="s">
        <v>3217</v>
      </c>
      <c r="AC34" s="4" t="s">
        <v>204</v>
      </c>
      <c r="AD34" s="4" t="s">
        <v>3760</v>
      </c>
      <c r="AE34" s="4" t="s">
        <v>3171</v>
      </c>
      <c r="AF34" s="4" t="s">
        <v>36</v>
      </c>
      <c r="AG34" s="4" t="s">
        <v>3421</v>
      </c>
      <c r="AH34" s="4" t="s">
        <v>205</v>
      </c>
      <c r="AI34" s="4" t="s">
        <v>3217</v>
      </c>
      <c r="AJ34" s="4" t="s">
        <v>1602</v>
      </c>
      <c r="AK34" s="4" t="s">
        <v>206</v>
      </c>
      <c r="AL34" s="4" t="s">
        <v>143</v>
      </c>
      <c r="AM34" s="4" t="s">
        <v>304</v>
      </c>
      <c r="AN34" s="4" t="s">
        <v>3217</v>
      </c>
      <c r="AO34" s="4" t="s">
        <v>216</v>
      </c>
      <c r="AP34" s="4" t="s">
        <v>3174</v>
      </c>
      <c r="AQ34" s="4" t="s">
        <v>208</v>
      </c>
      <c r="AR34" s="4" t="s">
        <v>3217</v>
      </c>
      <c r="AS34" s="4" t="s">
        <v>3217</v>
      </c>
      <c r="AT34" s="4" t="s">
        <v>3217</v>
      </c>
      <c r="AU34" s="4" t="s">
        <v>97</v>
      </c>
      <c r="AV34" s="4" t="s">
        <v>18</v>
      </c>
      <c r="AW34" s="4" t="s">
        <v>3217</v>
      </c>
      <c r="AX34" s="4" t="s">
        <v>3217</v>
      </c>
      <c r="AY34" s="4" t="s">
        <v>3217</v>
      </c>
      <c r="AZ34" s="4" t="s">
        <v>19</v>
      </c>
      <c r="BA34" s="4" t="s">
        <v>3217</v>
      </c>
      <c r="BB34" s="4" t="s">
        <v>21</v>
      </c>
      <c r="BC34" s="4" t="s">
        <v>3217</v>
      </c>
      <c r="BD34" s="4" t="s">
        <v>3217</v>
      </c>
      <c r="BE34" s="4" t="s">
        <v>3422</v>
      </c>
      <c r="BF34" s="4" t="s">
        <v>3217</v>
      </c>
      <c r="BG34" s="4" t="s">
        <v>211</v>
      </c>
      <c r="BH34" s="4" t="s">
        <v>212</v>
      </c>
      <c r="BI34" s="4" t="s">
        <v>42</v>
      </c>
      <c r="BJ34" s="4" t="s">
        <v>2490</v>
      </c>
      <c r="BK34" s="4" t="s">
        <v>24</v>
      </c>
      <c r="BL34" s="4" t="s">
        <v>23</v>
      </c>
      <c r="BM34" s="4" t="s">
        <v>3217</v>
      </c>
      <c r="BN34" s="4" t="s">
        <v>27</v>
      </c>
      <c r="BO34" s="4" t="s">
        <v>29</v>
      </c>
      <c r="BP34" s="4" t="s">
        <v>214</v>
      </c>
    </row>
    <row r="35" spans="1:68">
      <c r="A35" s="3" t="s">
        <v>31</v>
      </c>
      <c r="B35" s="4" t="s">
        <v>2928</v>
      </c>
      <c r="C35" s="4" t="s">
        <v>3301</v>
      </c>
      <c r="D35" s="4" t="s">
        <v>369</v>
      </c>
      <c r="F35" s="4" t="s">
        <v>3217</v>
      </c>
      <c r="G35" s="4" t="s">
        <v>3217</v>
      </c>
      <c r="H35" s="4" t="s">
        <v>196</v>
      </c>
      <c r="I35" s="4" t="s">
        <v>5</v>
      </c>
      <c r="J35" s="4" t="s">
        <v>13</v>
      </c>
      <c r="K35" s="4" t="s">
        <v>3161</v>
      </c>
      <c r="L35" s="4" t="s">
        <v>3161</v>
      </c>
      <c r="M35" s="4" t="s">
        <v>3161</v>
      </c>
      <c r="N35" s="4" t="s">
        <v>3217</v>
      </c>
      <c r="O35" s="4" t="s">
        <v>16</v>
      </c>
      <c r="P35" s="4" t="s">
        <v>3161</v>
      </c>
      <c r="Q35" s="4" t="s">
        <v>3161</v>
      </c>
      <c r="R35" s="4" t="s">
        <v>3178</v>
      </c>
      <c r="S35" s="4" t="s">
        <v>202</v>
      </c>
      <c r="T35" s="4" t="s">
        <v>3167</v>
      </c>
      <c r="U35" s="4" t="s">
        <v>289</v>
      </c>
      <c r="V35" s="4" t="s">
        <v>3168</v>
      </c>
      <c r="W35" s="4" t="s">
        <v>3217</v>
      </c>
      <c r="X35" s="4" t="s">
        <v>3161</v>
      </c>
      <c r="Y35" s="4" t="s">
        <v>3161</v>
      </c>
      <c r="Z35" s="4" t="s">
        <v>3161</v>
      </c>
      <c r="AA35" s="4" t="s">
        <v>203</v>
      </c>
      <c r="AB35" s="4" t="s">
        <v>3217</v>
      </c>
      <c r="AC35" s="4" t="s">
        <v>204</v>
      </c>
      <c r="AD35" s="4" t="s">
        <v>3760</v>
      </c>
      <c r="AE35" s="4" t="s">
        <v>3171</v>
      </c>
      <c r="AF35" s="4" t="s">
        <v>36</v>
      </c>
      <c r="AG35" s="4" t="s">
        <v>3421</v>
      </c>
      <c r="AH35" s="4" t="s">
        <v>205</v>
      </c>
      <c r="AI35" s="4" t="s">
        <v>3217</v>
      </c>
      <c r="AJ35" s="4" t="s">
        <v>1602</v>
      </c>
      <c r="AK35" s="4" t="s">
        <v>206</v>
      </c>
      <c r="AL35" s="4" t="s">
        <v>143</v>
      </c>
      <c r="AM35" s="4" t="s">
        <v>92</v>
      </c>
      <c r="AN35" s="4" t="s">
        <v>3217</v>
      </c>
      <c r="AO35" s="4" t="s">
        <v>216</v>
      </c>
      <c r="AP35" s="4" t="s">
        <v>3174</v>
      </c>
      <c r="AQ35" s="4" t="s">
        <v>208</v>
      </c>
      <c r="AR35" s="4" t="s">
        <v>3217</v>
      </c>
      <c r="AS35" s="4" t="s">
        <v>3217</v>
      </c>
      <c r="AT35" s="4" t="s">
        <v>3217</v>
      </c>
      <c r="AU35" s="4" t="s">
        <v>97</v>
      </c>
      <c r="AV35" s="4" t="s">
        <v>17</v>
      </c>
      <c r="AW35" s="4" t="s">
        <v>3217</v>
      </c>
      <c r="AX35" s="4" t="s">
        <v>3217</v>
      </c>
      <c r="AY35" s="4" t="s">
        <v>3217</v>
      </c>
      <c r="AZ35" s="4" t="s">
        <v>9</v>
      </c>
      <c r="BA35" s="4" t="s">
        <v>3217</v>
      </c>
      <c r="BB35" s="4" t="s">
        <v>20</v>
      </c>
      <c r="BC35" s="4" t="s">
        <v>3217</v>
      </c>
      <c r="BD35" s="4" t="s">
        <v>3217</v>
      </c>
      <c r="BE35" s="4" t="s">
        <v>2474</v>
      </c>
      <c r="BF35" s="4" t="s">
        <v>3217</v>
      </c>
      <c r="BG35" s="4" t="s">
        <v>211</v>
      </c>
      <c r="BH35" s="4" t="s">
        <v>212</v>
      </c>
      <c r="BI35" s="4" t="s">
        <v>41</v>
      </c>
      <c r="BJ35" s="4" t="s">
        <v>2471</v>
      </c>
      <c r="BK35" s="4" t="s">
        <v>25</v>
      </c>
      <c r="BL35" s="4" t="s">
        <v>22</v>
      </c>
      <c r="BM35" s="4" t="s">
        <v>3217</v>
      </c>
      <c r="BN35" s="4" t="s">
        <v>26</v>
      </c>
      <c r="BO35" s="4" t="s">
        <v>28</v>
      </c>
      <c r="BP35" s="4" t="s">
        <v>214</v>
      </c>
    </row>
    <row r="36" spans="1:68">
      <c r="A36" s="3" t="s">
        <v>30</v>
      </c>
      <c r="B36" s="4" t="s">
        <v>2928</v>
      </c>
      <c r="C36" s="4" t="s">
        <v>3301</v>
      </c>
      <c r="D36" s="4" t="s">
        <v>447</v>
      </c>
      <c r="F36" s="4" t="s">
        <v>3217</v>
      </c>
      <c r="G36" s="4" t="s">
        <v>3217</v>
      </c>
      <c r="H36" s="4" t="s">
        <v>196</v>
      </c>
      <c r="I36" s="4" t="s">
        <v>5</v>
      </c>
      <c r="J36" s="4" t="s">
        <v>13</v>
      </c>
      <c r="K36" s="4" t="s">
        <v>3161</v>
      </c>
      <c r="L36" s="4" t="s">
        <v>3161</v>
      </c>
      <c r="M36" s="4" t="s">
        <v>3161</v>
      </c>
      <c r="N36" s="4" t="s">
        <v>3217</v>
      </c>
      <c r="O36" s="4" t="s">
        <v>15</v>
      </c>
      <c r="P36" s="4" t="s">
        <v>3161</v>
      </c>
      <c r="Q36" s="4" t="s">
        <v>3161</v>
      </c>
      <c r="R36" s="4" t="s">
        <v>3178</v>
      </c>
      <c r="S36" s="4" t="s">
        <v>202</v>
      </c>
      <c r="T36" s="4" t="s">
        <v>3167</v>
      </c>
      <c r="U36" s="4" t="s">
        <v>289</v>
      </c>
      <c r="V36" s="4" t="s">
        <v>3168</v>
      </c>
      <c r="W36" s="4" t="s">
        <v>3217</v>
      </c>
      <c r="X36" s="4" t="s">
        <v>3161</v>
      </c>
      <c r="Y36" s="4" t="s">
        <v>3161</v>
      </c>
      <c r="Z36" s="4" t="s">
        <v>3161</v>
      </c>
      <c r="AA36" s="4" t="s">
        <v>203</v>
      </c>
      <c r="AB36" s="4" t="s">
        <v>3217</v>
      </c>
      <c r="AC36" s="4" t="s">
        <v>204</v>
      </c>
      <c r="AD36" s="4" t="s">
        <v>3760</v>
      </c>
      <c r="AE36" s="4" t="s">
        <v>3171</v>
      </c>
      <c r="AF36" s="4" t="s">
        <v>36</v>
      </c>
      <c r="AG36" s="4" t="s">
        <v>3421</v>
      </c>
      <c r="AH36" s="4" t="s">
        <v>205</v>
      </c>
      <c r="AI36" s="4" t="s">
        <v>3217</v>
      </c>
      <c r="AJ36" s="4" t="s">
        <v>1602</v>
      </c>
      <c r="AK36" s="4" t="s">
        <v>206</v>
      </c>
      <c r="AL36" s="4" t="s">
        <v>143</v>
      </c>
      <c r="AM36" s="4" t="s">
        <v>304</v>
      </c>
      <c r="AN36" s="4" t="s">
        <v>3217</v>
      </c>
      <c r="AO36" s="4" t="s">
        <v>216</v>
      </c>
      <c r="AP36" s="4" t="s">
        <v>3174</v>
      </c>
      <c r="AQ36" s="4" t="s">
        <v>208</v>
      </c>
      <c r="AR36" s="4" t="s">
        <v>3217</v>
      </c>
      <c r="AS36" s="4" t="s">
        <v>3217</v>
      </c>
      <c r="AT36" s="4" t="s">
        <v>3217</v>
      </c>
      <c r="AU36" s="4" t="s">
        <v>97</v>
      </c>
      <c r="AV36" s="4" t="s">
        <v>18</v>
      </c>
      <c r="AW36" s="4" t="s">
        <v>3217</v>
      </c>
      <c r="AX36" s="4" t="s">
        <v>3217</v>
      </c>
      <c r="AY36" s="4" t="s">
        <v>3217</v>
      </c>
      <c r="AZ36" s="4" t="s">
        <v>19</v>
      </c>
      <c r="BA36" s="4" t="s">
        <v>3217</v>
      </c>
      <c r="BB36" s="4" t="s">
        <v>21</v>
      </c>
      <c r="BC36" s="4" t="s">
        <v>3217</v>
      </c>
      <c r="BD36" s="4" t="s">
        <v>3217</v>
      </c>
      <c r="BE36" s="4" t="s">
        <v>3422</v>
      </c>
      <c r="BF36" s="4" t="s">
        <v>3217</v>
      </c>
      <c r="BG36" s="4" t="s">
        <v>211</v>
      </c>
      <c r="BH36" s="4" t="s">
        <v>212</v>
      </c>
      <c r="BI36" s="4" t="s">
        <v>42</v>
      </c>
      <c r="BJ36" s="4" t="s">
        <v>2490</v>
      </c>
      <c r="BK36" s="4" t="s">
        <v>24</v>
      </c>
      <c r="BL36" s="4" t="s">
        <v>23</v>
      </c>
      <c r="BM36" s="4" t="s">
        <v>3217</v>
      </c>
      <c r="BN36" s="4" t="s">
        <v>27</v>
      </c>
      <c r="BO36" s="4" t="s">
        <v>29</v>
      </c>
      <c r="BP36" s="4" t="s">
        <v>214</v>
      </c>
    </row>
    <row r="37" spans="1:68">
      <c r="A37" s="3" t="s">
        <v>372</v>
      </c>
      <c r="B37" s="4" t="s">
        <v>2929</v>
      </c>
      <c r="C37" s="4" t="s">
        <v>3305</v>
      </c>
      <c r="D37" s="4" t="s">
        <v>369</v>
      </c>
      <c r="F37" s="4" t="s">
        <v>3217</v>
      </c>
      <c r="G37" s="4" t="s">
        <v>3217</v>
      </c>
      <c r="H37" s="4" t="s">
        <v>196</v>
      </c>
      <c r="I37" s="4" t="s">
        <v>5</v>
      </c>
      <c r="J37" s="4" t="s">
        <v>13</v>
      </c>
      <c r="K37" s="4" t="s">
        <v>3161</v>
      </c>
      <c r="L37" s="4" t="s">
        <v>3161</v>
      </c>
      <c r="M37" s="4" t="s">
        <v>3161</v>
      </c>
      <c r="N37" s="4" t="s">
        <v>3217</v>
      </c>
      <c r="O37" s="4" t="s">
        <v>16</v>
      </c>
      <c r="P37" s="4" t="s">
        <v>3161</v>
      </c>
      <c r="Q37" s="4" t="s">
        <v>3161</v>
      </c>
      <c r="R37" s="4" t="s">
        <v>3178</v>
      </c>
      <c r="S37" s="4" t="s">
        <v>202</v>
      </c>
      <c r="T37" s="4" t="s">
        <v>3167</v>
      </c>
      <c r="U37" s="4" t="s">
        <v>289</v>
      </c>
      <c r="V37" s="4" t="s">
        <v>3168</v>
      </c>
      <c r="W37" s="4" t="s">
        <v>3217</v>
      </c>
      <c r="X37" s="4" t="s">
        <v>3161</v>
      </c>
      <c r="Y37" s="4" t="s">
        <v>3161</v>
      </c>
      <c r="Z37" s="4" t="s">
        <v>3161</v>
      </c>
      <c r="AA37" s="4" t="s">
        <v>203</v>
      </c>
      <c r="AB37" s="4" t="s">
        <v>3217</v>
      </c>
      <c r="AC37" s="4" t="s">
        <v>204</v>
      </c>
      <c r="AD37" s="4" t="s">
        <v>3760</v>
      </c>
      <c r="AE37" s="4" t="s">
        <v>3171</v>
      </c>
      <c r="AF37" s="4" t="s">
        <v>36</v>
      </c>
      <c r="AG37" s="4" t="s">
        <v>3421</v>
      </c>
      <c r="AH37" s="4" t="s">
        <v>205</v>
      </c>
      <c r="AI37" s="4" t="s">
        <v>3217</v>
      </c>
      <c r="AJ37" s="4" t="s">
        <v>1602</v>
      </c>
      <c r="AK37" s="4" t="s">
        <v>206</v>
      </c>
      <c r="AL37" s="4" t="s">
        <v>143</v>
      </c>
      <c r="AM37" s="4" t="s">
        <v>92</v>
      </c>
      <c r="AN37" s="4" t="s">
        <v>3217</v>
      </c>
      <c r="AO37" s="4" t="s">
        <v>216</v>
      </c>
      <c r="AP37" s="4" t="s">
        <v>3174</v>
      </c>
      <c r="AQ37" s="4" t="s">
        <v>208</v>
      </c>
      <c r="AR37" s="4" t="s">
        <v>3217</v>
      </c>
      <c r="AS37" s="4" t="s">
        <v>3217</v>
      </c>
      <c r="AT37" s="4" t="s">
        <v>3217</v>
      </c>
      <c r="AU37" s="4" t="s">
        <v>97</v>
      </c>
      <c r="AV37" s="4" t="s">
        <v>17</v>
      </c>
      <c r="AW37" s="4" t="s">
        <v>3217</v>
      </c>
      <c r="AX37" s="4" t="s">
        <v>3217</v>
      </c>
      <c r="AY37" s="4" t="s">
        <v>3217</v>
      </c>
      <c r="AZ37" s="4" t="s">
        <v>9</v>
      </c>
      <c r="BA37" s="4" t="s">
        <v>3217</v>
      </c>
      <c r="BB37" s="4" t="s">
        <v>20</v>
      </c>
      <c r="BC37" s="4" t="s">
        <v>3217</v>
      </c>
      <c r="BD37" s="4" t="s">
        <v>3217</v>
      </c>
      <c r="BE37" s="4" t="s">
        <v>2474</v>
      </c>
      <c r="BF37" s="4" t="s">
        <v>3217</v>
      </c>
      <c r="BG37" s="4" t="s">
        <v>211</v>
      </c>
      <c r="BH37" s="4" t="s">
        <v>212</v>
      </c>
      <c r="BI37" s="4" t="s">
        <v>41</v>
      </c>
      <c r="BJ37" s="4" t="s">
        <v>2471</v>
      </c>
      <c r="BK37" s="4" t="s">
        <v>25</v>
      </c>
      <c r="BL37" s="4" t="s">
        <v>22</v>
      </c>
      <c r="BM37" s="4" t="s">
        <v>3217</v>
      </c>
      <c r="BN37" s="4" t="s">
        <v>26</v>
      </c>
      <c r="BO37" s="4" t="s">
        <v>28</v>
      </c>
      <c r="BP37" s="4" t="s">
        <v>214</v>
      </c>
    </row>
    <row r="38" spans="1:68">
      <c r="A38" s="3" t="s">
        <v>323</v>
      </c>
      <c r="B38" s="4" t="s">
        <v>2994</v>
      </c>
      <c r="C38" s="4" t="s">
        <v>3305</v>
      </c>
      <c r="D38" s="4" t="s">
        <v>447</v>
      </c>
      <c r="F38" s="4" t="s">
        <v>3217</v>
      </c>
      <c r="G38" s="4" t="s">
        <v>3217</v>
      </c>
      <c r="H38" s="4" t="s">
        <v>196</v>
      </c>
      <c r="I38" s="4" t="s">
        <v>5</v>
      </c>
      <c r="J38" s="4" t="s">
        <v>13</v>
      </c>
      <c r="K38" s="4" t="s">
        <v>3161</v>
      </c>
      <c r="L38" s="4" t="s">
        <v>3161</v>
      </c>
      <c r="M38" s="4" t="s">
        <v>3161</v>
      </c>
      <c r="N38" s="4" t="s">
        <v>3217</v>
      </c>
      <c r="O38" s="4" t="s">
        <v>15</v>
      </c>
      <c r="P38" s="4" t="s">
        <v>3161</v>
      </c>
      <c r="Q38" s="4" t="s">
        <v>3161</v>
      </c>
      <c r="R38" s="4" t="s">
        <v>3178</v>
      </c>
      <c r="S38" s="4" t="s">
        <v>202</v>
      </c>
      <c r="T38" s="4" t="s">
        <v>3167</v>
      </c>
      <c r="U38" s="4" t="s">
        <v>289</v>
      </c>
      <c r="V38" s="4" t="s">
        <v>3168</v>
      </c>
      <c r="W38" s="4" t="s">
        <v>3217</v>
      </c>
      <c r="X38" s="4" t="s">
        <v>3161</v>
      </c>
      <c r="Y38" s="4" t="s">
        <v>3161</v>
      </c>
      <c r="Z38" s="4" t="s">
        <v>3161</v>
      </c>
      <c r="AA38" s="4" t="s">
        <v>203</v>
      </c>
      <c r="AB38" s="4" t="s">
        <v>3217</v>
      </c>
      <c r="AC38" s="4" t="s">
        <v>204</v>
      </c>
      <c r="AD38" s="4" t="s">
        <v>3760</v>
      </c>
      <c r="AE38" s="4" t="s">
        <v>3171</v>
      </c>
      <c r="AF38" s="4" t="s">
        <v>36</v>
      </c>
      <c r="AG38" s="4" t="s">
        <v>3421</v>
      </c>
      <c r="AH38" s="4" t="s">
        <v>205</v>
      </c>
      <c r="AI38" s="4" t="s">
        <v>3217</v>
      </c>
      <c r="AJ38" s="4" t="s">
        <v>1602</v>
      </c>
      <c r="AK38" s="4" t="s">
        <v>206</v>
      </c>
      <c r="AL38" s="4" t="s">
        <v>143</v>
      </c>
      <c r="AM38" s="4" t="s">
        <v>304</v>
      </c>
      <c r="AN38" s="4" t="s">
        <v>3217</v>
      </c>
      <c r="AO38" s="4" t="s">
        <v>216</v>
      </c>
      <c r="AP38" s="4" t="s">
        <v>3174</v>
      </c>
      <c r="AQ38" s="4" t="s">
        <v>208</v>
      </c>
      <c r="AR38" s="4" t="s">
        <v>3217</v>
      </c>
      <c r="AS38" s="4" t="s">
        <v>3217</v>
      </c>
      <c r="AT38" s="4" t="s">
        <v>3217</v>
      </c>
      <c r="AU38" s="4" t="s">
        <v>97</v>
      </c>
      <c r="AV38" s="4" t="s">
        <v>18</v>
      </c>
      <c r="AW38" s="4" t="s">
        <v>3217</v>
      </c>
      <c r="AX38" s="4" t="s">
        <v>3217</v>
      </c>
      <c r="AY38" s="4" t="s">
        <v>3217</v>
      </c>
      <c r="AZ38" s="4" t="s">
        <v>19</v>
      </c>
      <c r="BA38" s="4" t="s">
        <v>3217</v>
      </c>
      <c r="BB38" s="4" t="s">
        <v>21</v>
      </c>
      <c r="BC38" s="4" t="s">
        <v>3217</v>
      </c>
      <c r="BD38" s="4" t="s">
        <v>3217</v>
      </c>
      <c r="BE38" s="4" t="s">
        <v>3422</v>
      </c>
      <c r="BF38" s="4" t="s">
        <v>3217</v>
      </c>
      <c r="BG38" s="4" t="s">
        <v>211</v>
      </c>
      <c r="BH38" s="4" t="s">
        <v>212</v>
      </c>
      <c r="BI38" s="4" t="s">
        <v>42</v>
      </c>
      <c r="BJ38" s="4" t="s">
        <v>2490</v>
      </c>
      <c r="BK38" s="4" t="s">
        <v>24</v>
      </c>
      <c r="BL38" s="4" t="s">
        <v>23</v>
      </c>
      <c r="BM38" s="4" t="s">
        <v>3217</v>
      </c>
      <c r="BN38" s="4" t="s">
        <v>27</v>
      </c>
      <c r="BO38" s="4" t="s">
        <v>29</v>
      </c>
      <c r="BP38" s="4" t="s">
        <v>214</v>
      </c>
    </row>
    <row r="39" spans="1:68">
      <c r="A39" s="3" t="s">
        <v>482</v>
      </c>
      <c r="B39" s="4" t="s">
        <v>3112</v>
      </c>
      <c r="C39" s="4" t="s">
        <v>3305</v>
      </c>
      <c r="D39" s="4">
        <v>2022</v>
      </c>
      <c r="F39" s="4" t="s">
        <v>3217</v>
      </c>
      <c r="G39" s="4" t="s">
        <v>3217</v>
      </c>
      <c r="H39" s="4" t="s">
        <v>196</v>
      </c>
      <c r="I39" s="4" t="s">
        <v>5</v>
      </c>
      <c r="J39" s="4" t="s">
        <v>13</v>
      </c>
      <c r="K39" s="4" t="s">
        <v>3161</v>
      </c>
      <c r="L39" s="4" t="s">
        <v>3161</v>
      </c>
      <c r="M39" s="4" t="s">
        <v>3161</v>
      </c>
      <c r="N39" s="4" t="s">
        <v>3217</v>
      </c>
      <c r="O39" s="4" t="s">
        <v>15</v>
      </c>
      <c r="P39" s="4" t="s">
        <v>3161</v>
      </c>
      <c r="Q39" s="4" t="s">
        <v>3161</v>
      </c>
      <c r="R39" s="4" t="s">
        <v>3178</v>
      </c>
      <c r="S39" s="4" t="s">
        <v>202</v>
      </c>
      <c r="T39" s="4" t="s">
        <v>3167</v>
      </c>
      <c r="U39" s="4" t="s">
        <v>289</v>
      </c>
      <c r="V39" s="4" t="s">
        <v>3168</v>
      </c>
      <c r="W39" s="4" t="s">
        <v>3217</v>
      </c>
      <c r="X39" s="4" t="s">
        <v>3161</v>
      </c>
      <c r="Y39" s="4" t="s">
        <v>3161</v>
      </c>
      <c r="Z39" s="4" t="s">
        <v>3161</v>
      </c>
      <c r="AA39" s="4" t="s">
        <v>203</v>
      </c>
      <c r="AB39" s="4" t="s">
        <v>3217</v>
      </c>
      <c r="AC39" s="4" t="s">
        <v>204</v>
      </c>
      <c r="AD39" s="4" t="s">
        <v>3760</v>
      </c>
      <c r="AE39" s="4" t="s">
        <v>3171</v>
      </c>
      <c r="AF39" s="4" t="s">
        <v>54</v>
      </c>
      <c r="AG39" s="4" t="s">
        <v>3421</v>
      </c>
      <c r="AH39" s="4" t="s">
        <v>205</v>
      </c>
      <c r="AI39" s="4" t="s">
        <v>3217</v>
      </c>
      <c r="AJ39" s="4" t="s">
        <v>3217</v>
      </c>
      <c r="AK39" s="4" t="s">
        <v>206</v>
      </c>
      <c r="AL39" s="4" t="s">
        <v>143</v>
      </c>
      <c r="AM39" s="4" t="s">
        <v>304</v>
      </c>
      <c r="AN39" s="4" t="s">
        <v>3217</v>
      </c>
      <c r="AO39" s="4" t="s">
        <v>216</v>
      </c>
      <c r="AP39" s="4" t="s">
        <v>3174</v>
      </c>
      <c r="AQ39" s="4" t="s">
        <v>208</v>
      </c>
      <c r="AR39" s="4" t="s">
        <v>3217</v>
      </c>
      <c r="AS39" s="4" t="s">
        <v>3217</v>
      </c>
      <c r="AT39" s="4" t="s">
        <v>3217</v>
      </c>
      <c r="AU39" s="4" t="s">
        <v>134</v>
      </c>
      <c r="AV39" s="4" t="s">
        <v>516</v>
      </c>
      <c r="AW39" s="4" t="s">
        <v>3217</v>
      </c>
      <c r="AX39" s="4" t="s">
        <v>3217</v>
      </c>
      <c r="AY39" s="4" t="s">
        <v>3217</v>
      </c>
      <c r="AZ39" s="4" t="s">
        <v>508</v>
      </c>
      <c r="BA39" s="4" t="s">
        <v>3217</v>
      </c>
      <c r="BB39" s="4" t="s">
        <v>21</v>
      </c>
      <c r="BC39" s="4" t="s">
        <v>3217</v>
      </c>
      <c r="BD39" s="4" t="s">
        <v>3217</v>
      </c>
      <c r="BE39" s="4" t="s">
        <v>3422</v>
      </c>
      <c r="BF39" s="4" t="s">
        <v>3217</v>
      </c>
      <c r="BG39" s="4" t="s">
        <v>211</v>
      </c>
      <c r="BH39" s="4" t="s">
        <v>212</v>
      </c>
      <c r="BI39" s="4" t="s">
        <v>42</v>
      </c>
      <c r="BJ39" s="4" t="s">
        <v>2490</v>
      </c>
      <c r="BK39" s="4" t="s">
        <v>24</v>
      </c>
      <c r="BL39" s="4" t="s">
        <v>23</v>
      </c>
      <c r="BM39" s="4" t="s">
        <v>3217</v>
      </c>
      <c r="BN39" s="4" t="s">
        <v>27</v>
      </c>
      <c r="BO39" s="4" t="s">
        <v>3186</v>
      </c>
      <c r="BP39" s="4" t="s">
        <v>214</v>
      </c>
    </row>
    <row r="40" spans="1:68">
      <c r="A40" s="3" t="s">
        <v>373</v>
      </c>
      <c r="B40" s="4" t="s">
        <v>2930</v>
      </c>
      <c r="C40" s="4" t="s">
        <v>3303</v>
      </c>
      <c r="D40" s="4" t="s">
        <v>369</v>
      </c>
      <c r="F40" s="4" t="s">
        <v>3217</v>
      </c>
      <c r="G40" s="4" t="s">
        <v>3217</v>
      </c>
      <c r="H40" s="4" t="s">
        <v>196</v>
      </c>
      <c r="I40" s="4" t="s">
        <v>5</v>
      </c>
      <c r="J40" s="4" t="s">
        <v>13</v>
      </c>
      <c r="K40" s="4" t="s">
        <v>3161</v>
      </c>
      <c r="L40" s="4" t="s">
        <v>3161</v>
      </c>
      <c r="M40" s="4" t="s">
        <v>3161</v>
      </c>
      <c r="N40" s="4" t="s">
        <v>3217</v>
      </c>
      <c r="O40" s="4" t="s">
        <v>16</v>
      </c>
      <c r="P40" s="4" t="s">
        <v>3161</v>
      </c>
      <c r="Q40" s="4" t="s">
        <v>3161</v>
      </c>
      <c r="R40" s="4" t="s">
        <v>3178</v>
      </c>
      <c r="S40" s="4" t="s">
        <v>202</v>
      </c>
      <c r="T40" s="4" t="s">
        <v>3167</v>
      </c>
      <c r="U40" s="4" t="s">
        <v>289</v>
      </c>
      <c r="V40" s="4" t="s">
        <v>3168</v>
      </c>
      <c r="W40" s="4" t="s">
        <v>3217</v>
      </c>
      <c r="X40" s="4" t="s">
        <v>3161</v>
      </c>
      <c r="Y40" s="4" t="s">
        <v>3161</v>
      </c>
      <c r="Z40" s="4" t="s">
        <v>3161</v>
      </c>
      <c r="AA40" s="4" t="s">
        <v>203</v>
      </c>
      <c r="AB40" s="4" t="s">
        <v>3217</v>
      </c>
      <c r="AC40" s="4" t="s">
        <v>204</v>
      </c>
      <c r="AD40" s="4" t="s">
        <v>3760</v>
      </c>
      <c r="AE40" s="4" t="s">
        <v>3171</v>
      </c>
      <c r="AF40" s="4" t="s">
        <v>36</v>
      </c>
      <c r="AG40" s="4" t="s">
        <v>3421</v>
      </c>
      <c r="AH40" s="4" t="s">
        <v>205</v>
      </c>
      <c r="AI40" s="4" t="s">
        <v>3217</v>
      </c>
      <c r="AJ40" s="4" t="s">
        <v>1602</v>
      </c>
      <c r="AK40" s="4" t="s">
        <v>206</v>
      </c>
      <c r="AL40" s="4" t="s">
        <v>143</v>
      </c>
      <c r="AM40" s="4" t="s">
        <v>92</v>
      </c>
      <c r="AN40" s="4" t="s">
        <v>3217</v>
      </c>
      <c r="AO40" s="4" t="s">
        <v>216</v>
      </c>
      <c r="AP40" s="4" t="s">
        <v>3174</v>
      </c>
      <c r="AQ40" s="4" t="s">
        <v>208</v>
      </c>
      <c r="AR40" s="4" t="s">
        <v>3217</v>
      </c>
      <c r="AS40" s="4" t="s">
        <v>3217</v>
      </c>
      <c r="AT40" s="4" t="s">
        <v>3217</v>
      </c>
      <c r="AU40" s="4" t="s">
        <v>97</v>
      </c>
      <c r="AV40" s="4" t="s">
        <v>17</v>
      </c>
      <c r="AW40" s="4" t="s">
        <v>3217</v>
      </c>
      <c r="AX40" s="4" t="s">
        <v>3217</v>
      </c>
      <c r="AY40" s="4" t="s">
        <v>3217</v>
      </c>
      <c r="AZ40" s="4" t="s">
        <v>9</v>
      </c>
      <c r="BA40" s="4" t="s">
        <v>3217</v>
      </c>
      <c r="BB40" s="4" t="s">
        <v>20</v>
      </c>
      <c r="BC40" s="4" t="s">
        <v>3217</v>
      </c>
      <c r="BD40" s="4" t="s">
        <v>3217</v>
      </c>
      <c r="BE40" s="4" t="s">
        <v>2474</v>
      </c>
      <c r="BF40" s="4" t="s">
        <v>3217</v>
      </c>
      <c r="BG40" s="4" t="s">
        <v>211</v>
      </c>
      <c r="BH40" s="4" t="s">
        <v>212</v>
      </c>
      <c r="BI40" s="4" t="s">
        <v>41</v>
      </c>
      <c r="BJ40" s="4" t="s">
        <v>2471</v>
      </c>
      <c r="BK40" s="4" t="s">
        <v>25</v>
      </c>
      <c r="BL40" s="4" t="s">
        <v>22</v>
      </c>
      <c r="BM40" s="4" t="s">
        <v>3217</v>
      </c>
      <c r="BN40" s="4" t="s">
        <v>26</v>
      </c>
      <c r="BO40" s="4" t="s">
        <v>28</v>
      </c>
      <c r="BP40" s="4" t="s">
        <v>214</v>
      </c>
    </row>
    <row r="41" spans="1:68">
      <c r="A41" s="3" t="s">
        <v>324</v>
      </c>
      <c r="B41" s="4" t="s">
        <v>3029</v>
      </c>
      <c r="C41" s="4" t="s">
        <v>3303</v>
      </c>
      <c r="D41" s="4" t="s">
        <v>447</v>
      </c>
      <c r="F41" s="4" t="s">
        <v>3217</v>
      </c>
      <c r="G41" s="4" t="s">
        <v>3217</v>
      </c>
      <c r="H41" s="4" t="s">
        <v>196</v>
      </c>
      <c r="I41" s="4" t="s">
        <v>5</v>
      </c>
      <c r="J41" s="4" t="s">
        <v>13</v>
      </c>
      <c r="K41" s="4" t="s">
        <v>3161</v>
      </c>
      <c r="L41" s="4" t="s">
        <v>3161</v>
      </c>
      <c r="M41" s="4" t="s">
        <v>3161</v>
      </c>
      <c r="N41" s="4" t="s">
        <v>3217</v>
      </c>
      <c r="O41" s="4" t="s">
        <v>15</v>
      </c>
      <c r="P41" s="4" t="s">
        <v>3161</v>
      </c>
      <c r="Q41" s="4" t="s">
        <v>3161</v>
      </c>
      <c r="R41" s="4" t="s">
        <v>3178</v>
      </c>
      <c r="S41" s="4" t="s">
        <v>202</v>
      </c>
      <c r="T41" s="4" t="s">
        <v>3167</v>
      </c>
      <c r="U41" s="4" t="s">
        <v>289</v>
      </c>
      <c r="V41" s="4" t="s">
        <v>3168</v>
      </c>
      <c r="W41" s="4" t="s">
        <v>3217</v>
      </c>
      <c r="X41" s="4" t="s">
        <v>3161</v>
      </c>
      <c r="Y41" s="4" t="s">
        <v>3161</v>
      </c>
      <c r="Z41" s="4" t="s">
        <v>3161</v>
      </c>
      <c r="AA41" s="4" t="s">
        <v>203</v>
      </c>
      <c r="AB41" s="4" t="s">
        <v>3217</v>
      </c>
      <c r="AC41" s="4" t="s">
        <v>204</v>
      </c>
      <c r="AD41" s="4" t="s">
        <v>3760</v>
      </c>
      <c r="AE41" s="4" t="s">
        <v>3171</v>
      </c>
      <c r="AF41" s="4" t="s">
        <v>36</v>
      </c>
      <c r="AG41" s="4" t="s">
        <v>3421</v>
      </c>
      <c r="AH41" s="4" t="s">
        <v>205</v>
      </c>
      <c r="AI41" s="4" t="s">
        <v>3217</v>
      </c>
      <c r="AJ41" s="4" t="s">
        <v>1602</v>
      </c>
      <c r="AK41" s="4" t="s">
        <v>206</v>
      </c>
      <c r="AL41" s="4" t="s">
        <v>143</v>
      </c>
      <c r="AM41" s="4" t="s">
        <v>304</v>
      </c>
      <c r="AN41" s="4" t="s">
        <v>3217</v>
      </c>
      <c r="AO41" s="4" t="s">
        <v>216</v>
      </c>
      <c r="AP41" s="4" t="s">
        <v>3174</v>
      </c>
      <c r="AQ41" s="4" t="s">
        <v>208</v>
      </c>
      <c r="AR41" s="4" t="s">
        <v>3217</v>
      </c>
      <c r="AS41" s="4" t="s">
        <v>3217</v>
      </c>
      <c r="AT41" s="4" t="s">
        <v>3217</v>
      </c>
      <c r="AU41" s="4" t="s">
        <v>97</v>
      </c>
      <c r="AV41" s="4" t="s">
        <v>18</v>
      </c>
      <c r="AW41" s="4" t="s">
        <v>3217</v>
      </c>
      <c r="AX41" s="4" t="s">
        <v>3217</v>
      </c>
      <c r="AY41" s="4" t="s">
        <v>3217</v>
      </c>
      <c r="AZ41" s="4" t="s">
        <v>19</v>
      </c>
      <c r="BA41" s="4" t="s">
        <v>3217</v>
      </c>
      <c r="BB41" s="4" t="s">
        <v>21</v>
      </c>
      <c r="BC41" s="4" t="s">
        <v>3217</v>
      </c>
      <c r="BD41" s="4" t="s">
        <v>3217</v>
      </c>
      <c r="BE41" s="4" t="s">
        <v>3422</v>
      </c>
      <c r="BF41" s="4" t="s">
        <v>3217</v>
      </c>
      <c r="BG41" s="4" t="s">
        <v>211</v>
      </c>
      <c r="BH41" s="4" t="s">
        <v>212</v>
      </c>
      <c r="BI41" s="4" t="s">
        <v>42</v>
      </c>
      <c r="BJ41" s="4" t="s">
        <v>2490</v>
      </c>
      <c r="BK41" s="4" t="s">
        <v>24</v>
      </c>
      <c r="BL41" s="4" t="s">
        <v>23</v>
      </c>
      <c r="BM41" s="4" t="s">
        <v>3217</v>
      </c>
      <c r="BN41" s="4" t="s">
        <v>27</v>
      </c>
      <c r="BO41" s="4" t="s">
        <v>29</v>
      </c>
      <c r="BP41" s="4" t="s">
        <v>214</v>
      </c>
    </row>
    <row r="42" spans="1:68">
      <c r="A42" s="3" t="s">
        <v>483</v>
      </c>
      <c r="B42" s="4" t="s">
        <v>3113</v>
      </c>
      <c r="C42" s="4" t="s">
        <v>3303</v>
      </c>
      <c r="D42" s="4">
        <v>2022</v>
      </c>
      <c r="F42" s="4" t="s">
        <v>3217</v>
      </c>
      <c r="G42" s="4" t="s">
        <v>3217</v>
      </c>
      <c r="H42" s="4" t="s">
        <v>196</v>
      </c>
      <c r="I42" s="4" t="s">
        <v>5</v>
      </c>
      <c r="J42" s="4" t="s">
        <v>13</v>
      </c>
      <c r="K42" s="4" t="s">
        <v>3161</v>
      </c>
      <c r="L42" s="4" t="s">
        <v>3161</v>
      </c>
      <c r="M42" s="4" t="s">
        <v>3161</v>
      </c>
      <c r="N42" s="4" t="s">
        <v>3217</v>
      </c>
      <c r="O42" s="4" t="s">
        <v>15</v>
      </c>
      <c r="P42" s="4" t="s">
        <v>3161</v>
      </c>
      <c r="Q42" s="4" t="s">
        <v>3161</v>
      </c>
      <c r="R42" s="4" t="s">
        <v>3178</v>
      </c>
      <c r="S42" s="4" t="s">
        <v>202</v>
      </c>
      <c r="T42" s="4" t="s">
        <v>3167</v>
      </c>
      <c r="U42" s="4" t="s">
        <v>289</v>
      </c>
      <c r="V42" s="4" t="s">
        <v>3168</v>
      </c>
      <c r="W42" s="4" t="s">
        <v>3217</v>
      </c>
      <c r="X42" s="4" t="s">
        <v>3161</v>
      </c>
      <c r="Y42" s="4" t="s">
        <v>3161</v>
      </c>
      <c r="Z42" s="4" t="s">
        <v>3161</v>
      </c>
      <c r="AA42" s="4" t="s">
        <v>203</v>
      </c>
      <c r="AB42" s="4" t="s">
        <v>3217</v>
      </c>
      <c r="AC42" s="4" t="s">
        <v>204</v>
      </c>
      <c r="AD42" s="4" t="s">
        <v>3760</v>
      </c>
      <c r="AE42" s="4" t="s">
        <v>3171</v>
      </c>
      <c r="AF42" s="4" t="s">
        <v>54</v>
      </c>
      <c r="AG42" s="4" t="s">
        <v>3421</v>
      </c>
      <c r="AH42" s="4" t="s">
        <v>205</v>
      </c>
      <c r="AI42" s="4" t="s">
        <v>3217</v>
      </c>
      <c r="AJ42" s="4" t="s">
        <v>3217</v>
      </c>
      <c r="AK42" s="4" t="s">
        <v>206</v>
      </c>
      <c r="AL42" s="4" t="s">
        <v>143</v>
      </c>
      <c r="AM42" s="4" t="s">
        <v>304</v>
      </c>
      <c r="AN42" s="4" t="s">
        <v>3217</v>
      </c>
      <c r="AO42" s="4" t="s">
        <v>216</v>
      </c>
      <c r="AP42" s="4" t="s">
        <v>3174</v>
      </c>
      <c r="AQ42" s="4" t="s">
        <v>208</v>
      </c>
      <c r="AR42" s="4" t="s">
        <v>3217</v>
      </c>
      <c r="AS42" s="4" t="s">
        <v>3217</v>
      </c>
      <c r="AT42" s="4" t="s">
        <v>3217</v>
      </c>
      <c r="AU42" s="4" t="s">
        <v>134</v>
      </c>
      <c r="AV42" s="4" t="s">
        <v>516</v>
      </c>
      <c r="AW42" s="4" t="s">
        <v>3217</v>
      </c>
      <c r="AX42" s="4" t="s">
        <v>3217</v>
      </c>
      <c r="AY42" s="4" t="s">
        <v>3217</v>
      </c>
      <c r="AZ42" s="4" t="s">
        <v>508</v>
      </c>
      <c r="BA42" s="4" t="s">
        <v>3217</v>
      </c>
      <c r="BB42" s="4" t="s">
        <v>21</v>
      </c>
      <c r="BC42" s="4" t="s">
        <v>3217</v>
      </c>
      <c r="BD42" s="4" t="s">
        <v>3217</v>
      </c>
      <c r="BE42" s="4" t="s">
        <v>3422</v>
      </c>
      <c r="BF42" s="4" t="s">
        <v>3217</v>
      </c>
      <c r="BG42" s="4" t="s">
        <v>211</v>
      </c>
      <c r="BH42" s="4" t="s">
        <v>212</v>
      </c>
      <c r="BI42" s="4" t="s">
        <v>42</v>
      </c>
      <c r="BJ42" s="4" t="s">
        <v>2490</v>
      </c>
      <c r="BK42" s="4" t="s">
        <v>24</v>
      </c>
      <c r="BL42" s="4" t="s">
        <v>23</v>
      </c>
      <c r="BM42" s="4" t="s">
        <v>3217</v>
      </c>
      <c r="BN42" s="4" t="s">
        <v>27</v>
      </c>
      <c r="BO42" s="4" t="s">
        <v>3186</v>
      </c>
      <c r="BP42" s="4" t="s">
        <v>214</v>
      </c>
    </row>
    <row r="43" spans="1:68">
      <c r="A43" s="3" t="s">
        <v>454</v>
      </c>
      <c r="B43" s="4" t="s">
        <v>3093</v>
      </c>
      <c r="C43" s="4" t="s">
        <v>3302</v>
      </c>
      <c r="D43" s="4" t="s">
        <v>3195</v>
      </c>
      <c r="F43" s="4" t="s">
        <v>3217</v>
      </c>
      <c r="G43" s="4" t="s">
        <v>3217</v>
      </c>
      <c r="H43" s="4" t="s">
        <v>196</v>
      </c>
      <c r="I43" s="4" t="s">
        <v>1</v>
      </c>
      <c r="J43" s="4" t="s">
        <v>13</v>
      </c>
      <c r="K43" s="4" t="s">
        <v>3161</v>
      </c>
      <c r="L43" s="4" t="s">
        <v>3161</v>
      </c>
      <c r="M43" s="4" t="s">
        <v>3161</v>
      </c>
      <c r="N43" s="4" t="s">
        <v>3217</v>
      </c>
      <c r="O43" s="4" t="s">
        <v>16</v>
      </c>
      <c r="P43" s="4" t="s">
        <v>3161</v>
      </c>
      <c r="Q43" s="4" t="s">
        <v>3161</v>
      </c>
      <c r="R43" s="4" t="s">
        <v>3178</v>
      </c>
      <c r="S43" s="4" t="s">
        <v>202</v>
      </c>
      <c r="T43" s="4" t="s">
        <v>3167</v>
      </c>
      <c r="U43" s="4" t="s">
        <v>3217</v>
      </c>
      <c r="V43" s="4" t="s">
        <v>3217</v>
      </c>
      <c r="W43" s="4" t="s">
        <v>3217</v>
      </c>
      <c r="X43" s="4" t="s">
        <v>3161</v>
      </c>
      <c r="Y43" s="4" t="s">
        <v>3161</v>
      </c>
      <c r="Z43" s="4" t="s">
        <v>3161</v>
      </c>
      <c r="AA43" s="4" t="s">
        <v>203</v>
      </c>
      <c r="AB43" s="4" t="s">
        <v>3217</v>
      </c>
      <c r="AC43" s="4" t="s">
        <v>204</v>
      </c>
      <c r="AD43" s="4" t="s">
        <v>3760</v>
      </c>
      <c r="AE43" s="4" t="s">
        <v>3171</v>
      </c>
      <c r="AF43" s="4" t="s">
        <v>54</v>
      </c>
      <c r="AG43" s="4" t="s">
        <v>3421</v>
      </c>
      <c r="AH43" s="4" t="s">
        <v>205</v>
      </c>
      <c r="AI43" s="4" t="s">
        <v>3217</v>
      </c>
      <c r="AJ43" s="4" t="s">
        <v>1604</v>
      </c>
      <c r="AK43" s="4" t="s">
        <v>206</v>
      </c>
      <c r="AL43" s="4" t="s">
        <v>143</v>
      </c>
      <c r="AM43" s="4" t="s">
        <v>304</v>
      </c>
      <c r="AN43" s="4" t="s">
        <v>207</v>
      </c>
      <c r="AO43" s="4" t="s">
        <v>216</v>
      </c>
      <c r="AP43" s="4" t="s">
        <v>3174</v>
      </c>
      <c r="AQ43" s="4" t="s">
        <v>208</v>
      </c>
      <c r="AR43" s="4" t="s">
        <v>3217</v>
      </c>
      <c r="AS43" s="4" t="s">
        <v>3217</v>
      </c>
      <c r="AT43" s="4" t="s">
        <v>3217</v>
      </c>
      <c r="AU43" s="4" t="s">
        <v>134</v>
      </c>
      <c r="AV43" s="4" t="s">
        <v>517</v>
      </c>
      <c r="AW43" s="4" t="s">
        <v>3217</v>
      </c>
      <c r="AX43" s="4" t="s">
        <v>3217</v>
      </c>
      <c r="AY43" s="4" t="s">
        <v>3217</v>
      </c>
      <c r="AZ43" s="4" t="s">
        <v>509</v>
      </c>
      <c r="BA43" s="4" t="s">
        <v>3217</v>
      </c>
      <c r="BB43" s="4" t="s">
        <v>3184</v>
      </c>
      <c r="BC43" s="4" t="s">
        <v>518</v>
      </c>
      <c r="BD43" s="4" t="s">
        <v>2513</v>
      </c>
      <c r="BE43" s="4" t="s">
        <v>3422</v>
      </c>
      <c r="BF43" s="4" t="s">
        <v>513</v>
      </c>
      <c r="BG43" s="4" t="s">
        <v>3423</v>
      </c>
      <c r="BH43" s="4" t="s">
        <v>212</v>
      </c>
      <c r="BI43" s="4" t="s">
        <v>42</v>
      </c>
      <c r="BJ43" s="4" t="s">
        <v>2490</v>
      </c>
      <c r="BK43" s="4" t="s">
        <v>24</v>
      </c>
      <c r="BL43" s="4" t="s">
        <v>40</v>
      </c>
      <c r="BM43" s="4" t="s">
        <v>3217</v>
      </c>
      <c r="BN43" s="4" t="s">
        <v>27</v>
      </c>
      <c r="BO43" s="4" t="s">
        <v>3178</v>
      </c>
      <c r="BP43" s="4" t="s">
        <v>214</v>
      </c>
    </row>
    <row r="44" spans="1:68">
      <c r="A44" s="3" t="s">
        <v>455</v>
      </c>
      <c r="B44" s="4" t="s">
        <v>3094</v>
      </c>
      <c r="C44" s="4" t="s">
        <v>3307</v>
      </c>
      <c r="D44" s="4" t="s">
        <v>3195</v>
      </c>
      <c r="F44" s="4" t="s">
        <v>3217</v>
      </c>
      <c r="G44" s="4" t="s">
        <v>3217</v>
      </c>
      <c r="H44" s="4" t="s">
        <v>196</v>
      </c>
      <c r="I44" s="4" t="s">
        <v>3</v>
      </c>
      <c r="J44" s="4" t="s">
        <v>13</v>
      </c>
      <c r="K44" s="4" t="s">
        <v>3161</v>
      </c>
      <c r="L44" s="4" t="s">
        <v>3161</v>
      </c>
      <c r="M44" s="4" t="s">
        <v>3161</v>
      </c>
      <c r="N44" s="4" t="s">
        <v>3217</v>
      </c>
      <c r="O44" s="4" t="s">
        <v>16</v>
      </c>
      <c r="P44" s="4" t="s">
        <v>3161</v>
      </c>
      <c r="Q44" s="4" t="s">
        <v>3161</v>
      </c>
      <c r="R44" s="4" t="s">
        <v>3178</v>
      </c>
      <c r="S44" s="4" t="s">
        <v>202</v>
      </c>
      <c r="T44" s="4" t="s">
        <v>3167</v>
      </c>
      <c r="U44" s="4" t="s">
        <v>3217</v>
      </c>
      <c r="V44" s="4" t="s">
        <v>3217</v>
      </c>
      <c r="W44" s="4" t="s">
        <v>3217</v>
      </c>
      <c r="X44" s="4" t="s">
        <v>3161</v>
      </c>
      <c r="Y44" s="4" t="s">
        <v>3161</v>
      </c>
      <c r="Z44" s="4" t="s">
        <v>3161</v>
      </c>
      <c r="AA44" s="4" t="s">
        <v>203</v>
      </c>
      <c r="AB44" s="4" t="s">
        <v>3217</v>
      </c>
      <c r="AC44" s="4" t="s">
        <v>204</v>
      </c>
      <c r="AD44" s="4" t="s">
        <v>3760</v>
      </c>
      <c r="AE44" s="4" t="s">
        <v>3171</v>
      </c>
      <c r="AF44" s="4" t="s">
        <v>54</v>
      </c>
      <c r="AG44" s="4" t="s">
        <v>3421</v>
      </c>
      <c r="AH44" s="4" t="s">
        <v>205</v>
      </c>
      <c r="AI44" s="4" t="s">
        <v>3217</v>
      </c>
      <c r="AJ44" s="4" t="s">
        <v>1604</v>
      </c>
      <c r="AK44" s="4" t="s">
        <v>206</v>
      </c>
      <c r="AL44" s="4" t="s">
        <v>143</v>
      </c>
      <c r="AM44" s="4" t="s">
        <v>304</v>
      </c>
      <c r="AN44" s="4" t="s">
        <v>207</v>
      </c>
      <c r="AO44" s="4" t="s">
        <v>216</v>
      </c>
      <c r="AP44" s="4" t="s">
        <v>3174</v>
      </c>
      <c r="AQ44" s="4" t="s">
        <v>208</v>
      </c>
      <c r="AR44" s="4" t="s">
        <v>3217</v>
      </c>
      <c r="AS44" s="4" t="s">
        <v>3217</v>
      </c>
      <c r="AT44" s="4" t="s">
        <v>3217</v>
      </c>
      <c r="AU44" s="4" t="s">
        <v>134</v>
      </c>
      <c r="AV44" s="4" t="s">
        <v>517</v>
      </c>
      <c r="AW44" s="4" t="s">
        <v>3217</v>
      </c>
      <c r="AX44" s="4" t="s">
        <v>3217</v>
      </c>
      <c r="AY44" s="4" t="s">
        <v>3217</v>
      </c>
      <c r="AZ44" s="4" t="s">
        <v>509</v>
      </c>
      <c r="BA44" s="4" t="s">
        <v>3217</v>
      </c>
      <c r="BB44" s="4" t="s">
        <v>3184</v>
      </c>
      <c r="BC44" s="4" t="s">
        <v>518</v>
      </c>
      <c r="BD44" s="4" t="s">
        <v>2513</v>
      </c>
      <c r="BE44" s="4" t="s">
        <v>3422</v>
      </c>
      <c r="BF44" s="4" t="s">
        <v>513</v>
      </c>
      <c r="BG44" s="4" t="s">
        <v>3423</v>
      </c>
      <c r="BH44" s="4" t="s">
        <v>212</v>
      </c>
      <c r="BI44" s="4" t="s">
        <v>42</v>
      </c>
      <c r="BJ44" s="4" t="s">
        <v>2490</v>
      </c>
      <c r="BK44" s="4" t="s">
        <v>24</v>
      </c>
      <c r="BL44" s="4" t="s">
        <v>40</v>
      </c>
      <c r="BM44" s="4" t="s">
        <v>3217</v>
      </c>
      <c r="BN44" s="4" t="s">
        <v>27</v>
      </c>
      <c r="BO44" s="4" t="s">
        <v>3178</v>
      </c>
      <c r="BP44" s="4" t="s">
        <v>214</v>
      </c>
    </row>
    <row r="45" spans="1:68">
      <c r="A45" s="3" t="s">
        <v>33</v>
      </c>
      <c r="B45" s="4" t="s">
        <v>3075</v>
      </c>
      <c r="C45" s="4" t="s">
        <v>3305</v>
      </c>
      <c r="D45" s="4" t="s">
        <v>446</v>
      </c>
      <c r="F45" s="4" t="s">
        <v>3217</v>
      </c>
      <c r="G45" s="4" t="s">
        <v>3217</v>
      </c>
      <c r="H45" s="4" t="s">
        <v>196</v>
      </c>
      <c r="I45" s="4" t="s">
        <v>1</v>
      </c>
      <c r="J45" s="4" t="s">
        <v>13</v>
      </c>
      <c r="K45" s="4" t="s">
        <v>3161</v>
      </c>
      <c r="L45" s="4" t="s">
        <v>3161</v>
      </c>
      <c r="M45" s="4" t="s">
        <v>3161</v>
      </c>
      <c r="N45" s="4" t="s">
        <v>3217</v>
      </c>
      <c r="O45" s="4" t="s">
        <v>16</v>
      </c>
      <c r="P45" s="4" t="s">
        <v>3161</v>
      </c>
      <c r="Q45" s="4" t="s">
        <v>3161</v>
      </c>
      <c r="R45" s="4" t="s">
        <v>3178</v>
      </c>
      <c r="S45" s="4" t="s">
        <v>217</v>
      </c>
      <c r="T45" s="4" t="s">
        <v>3166</v>
      </c>
      <c r="U45" s="4" t="s">
        <v>3217</v>
      </c>
      <c r="V45" s="4" t="s">
        <v>3217</v>
      </c>
      <c r="W45" s="4" t="s">
        <v>3217</v>
      </c>
      <c r="X45" s="4" t="s">
        <v>3161</v>
      </c>
      <c r="Y45" s="4" t="s">
        <v>3161</v>
      </c>
      <c r="Z45" s="4" t="s">
        <v>3161</v>
      </c>
      <c r="AA45" s="4" t="s">
        <v>3197</v>
      </c>
      <c r="AB45" s="4" t="s">
        <v>3217</v>
      </c>
      <c r="AC45" s="4" t="s">
        <v>3198</v>
      </c>
      <c r="AD45" s="4" t="s">
        <v>3760</v>
      </c>
      <c r="AE45" s="4" t="s">
        <v>3759</v>
      </c>
      <c r="AF45" s="4" t="s">
        <v>36</v>
      </c>
      <c r="AG45" s="4" t="s">
        <v>3421</v>
      </c>
      <c r="AH45" s="4" t="s">
        <v>205</v>
      </c>
      <c r="AI45" s="4" t="s">
        <v>3217</v>
      </c>
      <c r="AJ45" s="4" t="s">
        <v>1604</v>
      </c>
      <c r="AK45" s="4" t="s">
        <v>206</v>
      </c>
      <c r="AL45" s="4" t="s">
        <v>143</v>
      </c>
      <c r="AM45" s="4" t="s">
        <v>304</v>
      </c>
      <c r="AN45" s="4" t="s">
        <v>207</v>
      </c>
      <c r="AO45" s="4" t="s">
        <v>216</v>
      </c>
      <c r="AP45" s="4" t="s">
        <v>3174</v>
      </c>
      <c r="AQ45" s="4" t="s">
        <v>208</v>
      </c>
      <c r="AR45" s="4" t="s">
        <v>3217</v>
      </c>
      <c r="AS45" s="4" t="s">
        <v>3217</v>
      </c>
      <c r="AT45" s="4" t="s">
        <v>3217</v>
      </c>
      <c r="AU45" s="4" t="s">
        <v>97</v>
      </c>
      <c r="AV45" s="4" t="s">
        <v>218</v>
      </c>
      <c r="AW45" s="4" t="s">
        <v>3217</v>
      </c>
      <c r="AX45" s="4" t="s">
        <v>3217</v>
      </c>
      <c r="AY45" s="4" t="s">
        <v>3217</v>
      </c>
      <c r="AZ45" s="4" t="s">
        <v>102</v>
      </c>
      <c r="BA45" s="4" t="s">
        <v>3217</v>
      </c>
      <c r="BB45" s="4" t="s">
        <v>3184</v>
      </c>
      <c r="BC45" s="4" t="s">
        <v>219</v>
      </c>
      <c r="BD45" s="4" t="s">
        <v>3217</v>
      </c>
      <c r="BE45" s="4" t="s">
        <v>220</v>
      </c>
      <c r="BF45" s="4" t="s">
        <v>3217</v>
      </c>
      <c r="BG45" s="4" t="s">
        <v>3181</v>
      </c>
      <c r="BH45" s="4" t="s">
        <v>3217</v>
      </c>
      <c r="BI45" s="4" t="s">
        <v>221</v>
      </c>
      <c r="BJ45" s="4" t="s">
        <v>3217</v>
      </c>
      <c r="BK45" s="4" t="s">
        <v>24</v>
      </c>
      <c r="BL45" s="4" t="s">
        <v>220</v>
      </c>
      <c r="BM45" s="4" t="s">
        <v>3217</v>
      </c>
      <c r="BN45" s="4" t="s">
        <v>27</v>
      </c>
      <c r="BO45" s="4" t="s">
        <v>3178</v>
      </c>
      <c r="BP45" s="4" t="s">
        <v>214</v>
      </c>
    </row>
    <row r="46" spans="1:68">
      <c r="A46" s="3" t="s">
        <v>32</v>
      </c>
      <c r="B46" s="4" t="s">
        <v>3063</v>
      </c>
      <c r="C46" s="4" t="s">
        <v>3303</v>
      </c>
      <c r="D46" s="4" t="s">
        <v>446</v>
      </c>
      <c r="F46" s="4" t="s">
        <v>3217</v>
      </c>
      <c r="G46" s="4" t="s">
        <v>3217</v>
      </c>
      <c r="H46" s="4" t="s">
        <v>196</v>
      </c>
      <c r="I46" s="4" t="s">
        <v>3</v>
      </c>
      <c r="J46" s="4" t="s">
        <v>13</v>
      </c>
      <c r="K46" s="4" t="s">
        <v>3161</v>
      </c>
      <c r="L46" s="4" t="s">
        <v>3161</v>
      </c>
      <c r="M46" s="4" t="s">
        <v>3161</v>
      </c>
      <c r="N46" s="4" t="s">
        <v>3217</v>
      </c>
      <c r="O46" s="4" t="s">
        <v>16</v>
      </c>
      <c r="P46" s="4" t="s">
        <v>3161</v>
      </c>
      <c r="Q46" s="4" t="s">
        <v>3161</v>
      </c>
      <c r="R46" s="4" t="s">
        <v>3178</v>
      </c>
      <c r="S46" s="4" t="s">
        <v>217</v>
      </c>
      <c r="T46" s="4" t="s">
        <v>3166</v>
      </c>
      <c r="U46" s="4" t="s">
        <v>3217</v>
      </c>
      <c r="V46" s="4" t="s">
        <v>3217</v>
      </c>
      <c r="W46" s="4" t="s">
        <v>3217</v>
      </c>
      <c r="X46" s="4" t="s">
        <v>3161</v>
      </c>
      <c r="Y46" s="4" t="s">
        <v>3161</v>
      </c>
      <c r="Z46" s="4" t="s">
        <v>3161</v>
      </c>
      <c r="AA46" s="4" t="s">
        <v>3197</v>
      </c>
      <c r="AB46" s="4" t="s">
        <v>3217</v>
      </c>
      <c r="AC46" s="4" t="s">
        <v>3198</v>
      </c>
      <c r="AD46" s="4" t="s">
        <v>3760</v>
      </c>
      <c r="AE46" s="4" t="s">
        <v>3759</v>
      </c>
      <c r="AF46" s="4" t="s">
        <v>36</v>
      </c>
      <c r="AG46" s="4" t="s">
        <v>3421</v>
      </c>
      <c r="AH46" s="4" t="s">
        <v>205</v>
      </c>
      <c r="AI46" s="4" t="s">
        <v>3217</v>
      </c>
      <c r="AJ46" s="4" t="s">
        <v>1604</v>
      </c>
      <c r="AK46" s="4" t="s">
        <v>206</v>
      </c>
      <c r="AL46" s="4" t="s">
        <v>143</v>
      </c>
      <c r="AM46" s="4" t="s">
        <v>304</v>
      </c>
      <c r="AN46" s="4" t="s">
        <v>207</v>
      </c>
      <c r="AO46" s="4" t="s">
        <v>216</v>
      </c>
      <c r="AP46" s="4" t="s">
        <v>3174</v>
      </c>
      <c r="AQ46" s="4" t="s">
        <v>208</v>
      </c>
      <c r="AR46" s="4" t="s">
        <v>3217</v>
      </c>
      <c r="AS46" s="4" t="s">
        <v>3217</v>
      </c>
      <c r="AT46" s="4" t="s">
        <v>3217</v>
      </c>
      <c r="AU46" s="4" t="s">
        <v>97</v>
      </c>
      <c r="AV46" s="4" t="s">
        <v>218</v>
      </c>
      <c r="AW46" s="4" t="s">
        <v>3217</v>
      </c>
      <c r="AX46" s="4" t="s">
        <v>3217</v>
      </c>
      <c r="AY46" s="4" t="s">
        <v>3217</v>
      </c>
      <c r="AZ46" s="4" t="s">
        <v>102</v>
      </c>
      <c r="BA46" s="4" t="s">
        <v>3217</v>
      </c>
      <c r="BB46" s="4" t="s">
        <v>3184</v>
      </c>
      <c r="BC46" s="4" t="s">
        <v>219</v>
      </c>
      <c r="BD46" s="4" t="s">
        <v>3217</v>
      </c>
      <c r="BE46" s="4" t="s">
        <v>220</v>
      </c>
      <c r="BF46" s="4" t="s">
        <v>3217</v>
      </c>
      <c r="BG46" s="4" t="s">
        <v>3181</v>
      </c>
      <c r="BH46" s="4" t="s">
        <v>3217</v>
      </c>
      <c r="BI46" s="4" t="s">
        <v>221</v>
      </c>
      <c r="BJ46" s="4" t="s">
        <v>3217</v>
      </c>
      <c r="BK46" s="4" t="s">
        <v>24</v>
      </c>
      <c r="BL46" s="4" t="s">
        <v>220</v>
      </c>
      <c r="BM46" s="4" t="s">
        <v>3217</v>
      </c>
      <c r="BN46" s="4" t="s">
        <v>27</v>
      </c>
      <c r="BO46" s="4" t="s">
        <v>3178</v>
      </c>
      <c r="BP46" s="4" t="s">
        <v>214</v>
      </c>
    </row>
    <row r="47" spans="1:68">
      <c r="A47" s="3" t="s">
        <v>352</v>
      </c>
      <c r="B47" s="4" t="s">
        <v>3064</v>
      </c>
      <c r="C47" s="4" t="s">
        <v>3304</v>
      </c>
      <c r="D47" s="4" t="s">
        <v>446</v>
      </c>
      <c r="F47" s="4" t="s">
        <v>3217</v>
      </c>
      <c r="G47" s="4" t="s">
        <v>3217</v>
      </c>
      <c r="H47" s="4" t="s">
        <v>196</v>
      </c>
      <c r="I47" s="4" t="s">
        <v>3</v>
      </c>
      <c r="J47" s="4" t="s">
        <v>13</v>
      </c>
      <c r="K47" s="4" t="s">
        <v>3161</v>
      </c>
      <c r="L47" s="4" t="s">
        <v>3161</v>
      </c>
      <c r="M47" s="4" t="s">
        <v>3161</v>
      </c>
      <c r="N47" s="4" t="s">
        <v>3217</v>
      </c>
      <c r="O47" s="4" t="s">
        <v>16</v>
      </c>
      <c r="P47" s="4" t="s">
        <v>3161</v>
      </c>
      <c r="Q47" s="4" t="s">
        <v>3161</v>
      </c>
      <c r="R47" s="4" t="s">
        <v>3178</v>
      </c>
      <c r="S47" s="4" t="s">
        <v>217</v>
      </c>
      <c r="T47" s="4" t="s">
        <v>3166</v>
      </c>
      <c r="U47" s="4" t="s">
        <v>3217</v>
      </c>
      <c r="V47" s="4" t="s">
        <v>3217</v>
      </c>
      <c r="W47" s="4" t="s">
        <v>3217</v>
      </c>
      <c r="X47" s="4" t="s">
        <v>3161</v>
      </c>
      <c r="Y47" s="4" t="s">
        <v>3161</v>
      </c>
      <c r="Z47" s="4" t="s">
        <v>3161</v>
      </c>
      <c r="AA47" s="4" t="s">
        <v>3197</v>
      </c>
      <c r="AB47" s="4" t="s">
        <v>3217</v>
      </c>
      <c r="AC47" s="4" t="s">
        <v>3198</v>
      </c>
      <c r="AD47" s="4" t="s">
        <v>3760</v>
      </c>
      <c r="AE47" s="4" t="s">
        <v>3759</v>
      </c>
      <c r="AF47" s="4" t="s">
        <v>36</v>
      </c>
      <c r="AG47" s="4" t="s">
        <v>3421</v>
      </c>
      <c r="AH47" s="4" t="s">
        <v>205</v>
      </c>
      <c r="AI47" s="4" t="s">
        <v>3217</v>
      </c>
      <c r="AJ47" s="4" t="s">
        <v>1604</v>
      </c>
      <c r="AK47" s="4" t="s">
        <v>206</v>
      </c>
      <c r="AL47" s="4" t="s">
        <v>143</v>
      </c>
      <c r="AM47" s="4" t="s">
        <v>304</v>
      </c>
      <c r="AN47" s="4" t="s">
        <v>207</v>
      </c>
      <c r="AO47" s="4" t="s">
        <v>216</v>
      </c>
      <c r="AP47" s="4" t="s">
        <v>3174</v>
      </c>
      <c r="AQ47" s="4" t="s">
        <v>208</v>
      </c>
      <c r="AR47" s="4" t="s">
        <v>3217</v>
      </c>
      <c r="AS47" s="4" t="s">
        <v>3217</v>
      </c>
      <c r="AT47" s="4" t="s">
        <v>3217</v>
      </c>
      <c r="AU47" s="4" t="s">
        <v>97</v>
      </c>
      <c r="AV47" s="4" t="s">
        <v>218</v>
      </c>
      <c r="AW47" s="4" t="s">
        <v>3217</v>
      </c>
      <c r="AX47" s="4" t="s">
        <v>3217</v>
      </c>
      <c r="AY47" s="4" t="s">
        <v>3217</v>
      </c>
      <c r="AZ47" s="4" t="s">
        <v>102</v>
      </c>
      <c r="BA47" s="4" t="s">
        <v>3217</v>
      </c>
      <c r="BB47" s="4" t="s">
        <v>3184</v>
      </c>
      <c r="BC47" s="4" t="s">
        <v>219</v>
      </c>
      <c r="BD47" s="4" t="s">
        <v>3217</v>
      </c>
      <c r="BE47" s="4" t="s">
        <v>220</v>
      </c>
      <c r="BF47" s="4" t="s">
        <v>3217</v>
      </c>
      <c r="BG47" s="4" t="s">
        <v>3181</v>
      </c>
      <c r="BH47" s="4" t="s">
        <v>3217</v>
      </c>
      <c r="BI47" s="4" t="s">
        <v>221</v>
      </c>
      <c r="BJ47" s="4" t="s">
        <v>3217</v>
      </c>
      <c r="BK47" s="4" t="s">
        <v>24</v>
      </c>
      <c r="BL47" s="4" t="s">
        <v>220</v>
      </c>
      <c r="BM47" s="4" t="s">
        <v>3217</v>
      </c>
      <c r="BN47" s="4" t="s">
        <v>27</v>
      </c>
      <c r="BO47" s="4" t="s">
        <v>3178</v>
      </c>
      <c r="BP47" s="4" t="s">
        <v>214</v>
      </c>
    </row>
    <row r="48" spans="1:68">
      <c r="A48" s="3" t="s">
        <v>456</v>
      </c>
      <c r="B48" s="4" t="s">
        <v>3110</v>
      </c>
      <c r="C48" s="4" t="s">
        <v>3305</v>
      </c>
      <c r="D48" s="4" t="s">
        <v>3195</v>
      </c>
      <c r="F48" s="4" t="s">
        <v>3217</v>
      </c>
      <c r="G48" s="4" t="s">
        <v>3217</v>
      </c>
      <c r="H48" s="4" t="s">
        <v>196</v>
      </c>
      <c r="I48" s="4" t="s">
        <v>1</v>
      </c>
      <c r="J48" s="4" t="s">
        <v>13</v>
      </c>
      <c r="K48" s="4" t="s">
        <v>3161</v>
      </c>
      <c r="L48" s="4" t="s">
        <v>3161</v>
      </c>
      <c r="M48" s="4" t="s">
        <v>3161</v>
      </c>
      <c r="N48" s="4" t="s">
        <v>3217</v>
      </c>
      <c r="O48" s="4" t="s">
        <v>16</v>
      </c>
      <c r="P48" s="4" t="s">
        <v>3161</v>
      </c>
      <c r="Q48" s="4" t="s">
        <v>3161</v>
      </c>
      <c r="R48" s="4" t="s">
        <v>3178</v>
      </c>
      <c r="S48" s="4" t="s">
        <v>202</v>
      </c>
      <c r="T48" s="4" t="s">
        <v>3167</v>
      </c>
      <c r="U48" s="4" t="s">
        <v>3217</v>
      </c>
      <c r="V48" s="4" t="s">
        <v>3217</v>
      </c>
      <c r="W48" s="4" t="s">
        <v>3217</v>
      </c>
      <c r="X48" s="4" t="s">
        <v>3161</v>
      </c>
      <c r="Y48" s="4" t="s">
        <v>3161</v>
      </c>
      <c r="Z48" s="4" t="s">
        <v>3161</v>
      </c>
      <c r="AA48" s="4" t="s">
        <v>203</v>
      </c>
      <c r="AB48" s="4" t="s">
        <v>3217</v>
      </c>
      <c r="AC48" s="4" t="s">
        <v>204</v>
      </c>
      <c r="AD48" s="4" t="s">
        <v>3760</v>
      </c>
      <c r="AE48" s="4" t="s">
        <v>3171</v>
      </c>
      <c r="AF48" s="4" t="s">
        <v>54</v>
      </c>
      <c r="AG48" s="4" t="s">
        <v>3421</v>
      </c>
      <c r="AH48" s="4" t="s">
        <v>205</v>
      </c>
      <c r="AI48" s="4" t="s">
        <v>3217</v>
      </c>
      <c r="AJ48" s="4" t="s">
        <v>3217</v>
      </c>
      <c r="AK48" s="4" t="s">
        <v>206</v>
      </c>
      <c r="AL48" s="4" t="s">
        <v>143</v>
      </c>
      <c r="AM48" s="4" t="s">
        <v>304</v>
      </c>
      <c r="AN48" s="4" t="s">
        <v>207</v>
      </c>
      <c r="AO48" s="4" t="s">
        <v>216</v>
      </c>
      <c r="AP48" s="4" t="s">
        <v>3174</v>
      </c>
      <c r="AQ48" s="4" t="s">
        <v>208</v>
      </c>
      <c r="AR48" s="4" t="s">
        <v>3217</v>
      </c>
      <c r="AS48" s="4" t="s">
        <v>3217</v>
      </c>
      <c r="AT48" s="4" t="s">
        <v>3217</v>
      </c>
      <c r="AU48" s="4" t="s">
        <v>134</v>
      </c>
      <c r="AV48" s="4" t="s">
        <v>517</v>
      </c>
      <c r="AW48" s="4" t="s">
        <v>3217</v>
      </c>
      <c r="AX48" s="4" t="s">
        <v>3217</v>
      </c>
      <c r="AY48" s="4" t="s">
        <v>3217</v>
      </c>
      <c r="AZ48" s="4" t="s">
        <v>509</v>
      </c>
      <c r="BA48" s="4" t="s">
        <v>3217</v>
      </c>
      <c r="BB48" s="4" t="s">
        <v>3184</v>
      </c>
      <c r="BC48" s="4" t="s">
        <v>518</v>
      </c>
      <c r="BD48" s="4" t="s">
        <v>2513</v>
      </c>
      <c r="BE48" s="4" t="s">
        <v>3422</v>
      </c>
      <c r="BF48" s="4" t="s">
        <v>513</v>
      </c>
      <c r="BG48" s="4" t="s">
        <v>3423</v>
      </c>
      <c r="BH48" s="4" t="s">
        <v>212</v>
      </c>
      <c r="BI48" s="4" t="s">
        <v>42</v>
      </c>
      <c r="BJ48" s="4" t="s">
        <v>2490</v>
      </c>
      <c r="BK48" s="4" t="s">
        <v>24</v>
      </c>
      <c r="BL48" s="4" t="s">
        <v>40</v>
      </c>
      <c r="BM48" s="4" t="s">
        <v>3217</v>
      </c>
      <c r="BN48" s="4" t="s">
        <v>27</v>
      </c>
      <c r="BO48" s="4" t="s">
        <v>3178</v>
      </c>
      <c r="BP48" s="4" t="s">
        <v>214</v>
      </c>
    </row>
    <row r="49" spans="1:68">
      <c r="A49" s="3" t="s">
        <v>457</v>
      </c>
      <c r="B49" s="4" t="s">
        <v>3111</v>
      </c>
      <c r="C49" s="4" t="s">
        <v>3303</v>
      </c>
      <c r="D49" s="4" t="s">
        <v>3195</v>
      </c>
      <c r="F49" s="4" t="s">
        <v>3217</v>
      </c>
      <c r="G49" s="4" t="s">
        <v>3217</v>
      </c>
      <c r="H49" s="4" t="s">
        <v>196</v>
      </c>
      <c r="I49" s="4" t="s">
        <v>1</v>
      </c>
      <c r="J49" s="4" t="s">
        <v>13</v>
      </c>
      <c r="K49" s="4" t="s">
        <v>3161</v>
      </c>
      <c r="L49" s="4" t="s">
        <v>3161</v>
      </c>
      <c r="M49" s="4" t="s">
        <v>3161</v>
      </c>
      <c r="N49" s="4" t="s">
        <v>3217</v>
      </c>
      <c r="O49" s="4" t="s">
        <v>16</v>
      </c>
      <c r="P49" s="4" t="s">
        <v>3161</v>
      </c>
      <c r="Q49" s="4" t="s">
        <v>3161</v>
      </c>
      <c r="R49" s="4" t="s">
        <v>3178</v>
      </c>
      <c r="S49" s="4" t="s">
        <v>202</v>
      </c>
      <c r="T49" s="4" t="s">
        <v>3167</v>
      </c>
      <c r="U49" s="4" t="s">
        <v>3217</v>
      </c>
      <c r="V49" s="4" t="s">
        <v>3217</v>
      </c>
      <c r="W49" s="4" t="s">
        <v>3217</v>
      </c>
      <c r="X49" s="4" t="s">
        <v>3161</v>
      </c>
      <c r="Y49" s="4" t="s">
        <v>3161</v>
      </c>
      <c r="Z49" s="4" t="s">
        <v>3161</v>
      </c>
      <c r="AA49" s="4" t="s">
        <v>203</v>
      </c>
      <c r="AB49" s="4" t="s">
        <v>3217</v>
      </c>
      <c r="AC49" s="4" t="s">
        <v>204</v>
      </c>
      <c r="AD49" s="4" t="s">
        <v>3760</v>
      </c>
      <c r="AE49" s="4" t="s">
        <v>3171</v>
      </c>
      <c r="AF49" s="4" t="s">
        <v>54</v>
      </c>
      <c r="AG49" s="4" t="s">
        <v>3421</v>
      </c>
      <c r="AH49" s="4" t="s">
        <v>205</v>
      </c>
      <c r="AI49" s="4" t="s">
        <v>3217</v>
      </c>
      <c r="AJ49" s="4" t="s">
        <v>3217</v>
      </c>
      <c r="AK49" s="4" t="s">
        <v>206</v>
      </c>
      <c r="AL49" s="4" t="s">
        <v>143</v>
      </c>
      <c r="AM49" s="4" t="s">
        <v>304</v>
      </c>
      <c r="AN49" s="4" t="s">
        <v>207</v>
      </c>
      <c r="AO49" s="4" t="s">
        <v>216</v>
      </c>
      <c r="AP49" s="4" t="s">
        <v>3174</v>
      </c>
      <c r="AQ49" s="4" t="s">
        <v>208</v>
      </c>
      <c r="AR49" s="4" t="s">
        <v>3217</v>
      </c>
      <c r="AS49" s="4" t="s">
        <v>3217</v>
      </c>
      <c r="AT49" s="4" t="s">
        <v>3217</v>
      </c>
      <c r="AU49" s="4" t="s">
        <v>134</v>
      </c>
      <c r="AV49" s="4" t="s">
        <v>517</v>
      </c>
      <c r="AW49" s="4" t="s">
        <v>3217</v>
      </c>
      <c r="AX49" s="4" t="s">
        <v>3217</v>
      </c>
      <c r="AY49" s="4" t="s">
        <v>3217</v>
      </c>
      <c r="AZ49" s="4" t="s">
        <v>509</v>
      </c>
      <c r="BA49" s="4" t="s">
        <v>3217</v>
      </c>
      <c r="BB49" s="4" t="s">
        <v>3184</v>
      </c>
      <c r="BC49" s="4" t="s">
        <v>518</v>
      </c>
      <c r="BD49" s="4" t="s">
        <v>2513</v>
      </c>
      <c r="BE49" s="4" t="s">
        <v>3422</v>
      </c>
      <c r="BF49" s="4" t="s">
        <v>513</v>
      </c>
      <c r="BG49" s="4" t="s">
        <v>3423</v>
      </c>
      <c r="BH49" s="4" t="s">
        <v>212</v>
      </c>
      <c r="BI49" s="4" t="s">
        <v>42</v>
      </c>
      <c r="BJ49" s="4" t="s">
        <v>2490</v>
      </c>
      <c r="BK49" s="4" t="s">
        <v>24</v>
      </c>
      <c r="BL49" s="4" t="s">
        <v>40</v>
      </c>
      <c r="BM49" s="4" t="s">
        <v>3217</v>
      </c>
      <c r="BN49" s="4" t="s">
        <v>27</v>
      </c>
      <c r="BO49" s="4" t="s">
        <v>3178</v>
      </c>
      <c r="BP49" s="4" t="s">
        <v>214</v>
      </c>
    </row>
    <row r="50" spans="1:68">
      <c r="A50" s="3" t="s">
        <v>222</v>
      </c>
      <c r="B50" s="4" t="s">
        <v>3065</v>
      </c>
      <c r="C50" s="4" t="s">
        <v>3305</v>
      </c>
      <c r="D50" s="4" t="s">
        <v>446</v>
      </c>
      <c r="F50" s="4" t="s">
        <v>3217</v>
      </c>
      <c r="G50" s="4" t="s">
        <v>3217</v>
      </c>
      <c r="H50" s="4" t="s">
        <v>196</v>
      </c>
      <c r="I50" s="4" t="s">
        <v>1</v>
      </c>
      <c r="J50" s="4" t="s">
        <v>13</v>
      </c>
      <c r="K50" s="4" t="s">
        <v>3161</v>
      </c>
      <c r="L50" s="4" t="s">
        <v>3161</v>
      </c>
      <c r="M50" s="4" t="s">
        <v>3161</v>
      </c>
      <c r="N50" s="4" t="s">
        <v>3217</v>
      </c>
      <c r="O50" s="4" t="s">
        <v>16</v>
      </c>
      <c r="P50" s="4" t="s">
        <v>3161</v>
      </c>
      <c r="Q50" s="4" t="s">
        <v>3161</v>
      </c>
      <c r="R50" s="4" t="s">
        <v>3178</v>
      </c>
      <c r="S50" s="4" t="s">
        <v>217</v>
      </c>
      <c r="T50" s="4" t="s">
        <v>3166</v>
      </c>
      <c r="U50" s="4" t="s">
        <v>3217</v>
      </c>
      <c r="V50" s="4" t="s">
        <v>3217</v>
      </c>
      <c r="W50" s="4" t="s">
        <v>3217</v>
      </c>
      <c r="X50" s="4" t="s">
        <v>3161</v>
      </c>
      <c r="Y50" s="4" t="s">
        <v>3161</v>
      </c>
      <c r="Z50" s="4" t="s">
        <v>3161</v>
      </c>
      <c r="AA50" s="4" t="s">
        <v>3197</v>
      </c>
      <c r="AB50" s="4" t="s">
        <v>3217</v>
      </c>
      <c r="AC50" s="4" t="s">
        <v>3198</v>
      </c>
      <c r="AD50" s="4" t="s">
        <v>3760</v>
      </c>
      <c r="AE50" s="4" t="s">
        <v>3759</v>
      </c>
      <c r="AF50" s="4" t="s">
        <v>36</v>
      </c>
      <c r="AG50" s="4" t="s">
        <v>3421</v>
      </c>
      <c r="AH50" s="4" t="s">
        <v>205</v>
      </c>
      <c r="AI50" s="4" t="s">
        <v>3217</v>
      </c>
      <c r="AJ50" s="4" t="s">
        <v>1602</v>
      </c>
      <c r="AK50" s="4" t="s">
        <v>206</v>
      </c>
      <c r="AL50" s="4" t="s">
        <v>143</v>
      </c>
      <c r="AM50" s="4" t="s">
        <v>304</v>
      </c>
      <c r="AN50" s="4" t="s">
        <v>207</v>
      </c>
      <c r="AO50" s="4" t="s">
        <v>216</v>
      </c>
      <c r="AP50" s="4" t="s">
        <v>3174</v>
      </c>
      <c r="AQ50" s="4" t="s">
        <v>208</v>
      </c>
      <c r="AR50" s="4" t="s">
        <v>3217</v>
      </c>
      <c r="AS50" s="4" t="s">
        <v>3217</v>
      </c>
      <c r="AT50" s="4" t="s">
        <v>3217</v>
      </c>
      <c r="AU50" s="4" t="s">
        <v>97</v>
      </c>
      <c r="AV50" s="4" t="s">
        <v>218</v>
      </c>
      <c r="AW50" s="4" t="s">
        <v>3217</v>
      </c>
      <c r="AX50" s="4" t="s">
        <v>3217</v>
      </c>
      <c r="AY50" s="4" t="s">
        <v>3217</v>
      </c>
      <c r="AZ50" s="4" t="s">
        <v>102</v>
      </c>
      <c r="BA50" s="4" t="s">
        <v>3217</v>
      </c>
      <c r="BB50" s="4" t="s">
        <v>3184</v>
      </c>
      <c r="BC50" s="4" t="s">
        <v>219</v>
      </c>
      <c r="BD50" s="4" t="s">
        <v>3217</v>
      </c>
      <c r="BE50" s="4" t="s">
        <v>220</v>
      </c>
      <c r="BF50" s="4" t="s">
        <v>3217</v>
      </c>
      <c r="BG50" s="4" t="s">
        <v>3181</v>
      </c>
      <c r="BH50" s="4" t="s">
        <v>3217</v>
      </c>
      <c r="BI50" s="4" t="s">
        <v>221</v>
      </c>
      <c r="BJ50" s="4" t="s">
        <v>3217</v>
      </c>
      <c r="BK50" s="4" t="s">
        <v>24</v>
      </c>
      <c r="BL50" s="4" t="s">
        <v>220</v>
      </c>
      <c r="BM50" s="4" t="s">
        <v>3217</v>
      </c>
      <c r="BN50" s="4" t="s">
        <v>27</v>
      </c>
      <c r="BO50" s="4" t="s">
        <v>3178</v>
      </c>
      <c r="BP50" s="4" t="s">
        <v>214</v>
      </c>
    </row>
    <row r="51" spans="1:68">
      <c r="A51" s="3" t="s">
        <v>353</v>
      </c>
      <c r="B51" s="4" t="s">
        <v>3066</v>
      </c>
      <c r="C51" s="4" t="s">
        <v>3303</v>
      </c>
      <c r="D51" s="4" t="s">
        <v>446</v>
      </c>
      <c r="F51" s="4" t="s">
        <v>3217</v>
      </c>
      <c r="G51" s="4" t="s">
        <v>3217</v>
      </c>
      <c r="H51" s="4" t="s">
        <v>196</v>
      </c>
      <c r="I51" s="4" t="s">
        <v>1</v>
      </c>
      <c r="J51" s="4" t="s">
        <v>13</v>
      </c>
      <c r="K51" s="4" t="s">
        <v>3161</v>
      </c>
      <c r="L51" s="4" t="s">
        <v>3161</v>
      </c>
      <c r="M51" s="4" t="s">
        <v>3161</v>
      </c>
      <c r="N51" s="4" t="s">
        <v>3217</v>
      </c>
      <c r="O51" s="4" t="s">
        <v>16</v>
      </c>
      <c r="P51" s="4" t="s">
        <v>3161</v>
      </c>
      <c r="Q51" s="4" t="s">
        <v>3161</v>
      </c>
      <c r="R51" s="4" t="s">
        <v>3178</v>
      </c>
      <c r="S51" s="4" t="s">
        <v>217</v>
      </c>
      <c r="T51" s="4" t="s">
        <v>3166</v>
      </c>
      <c r="U51" s="4" t="s">
        <v>3217</v>
      </c>
      <c r="V51" s="4" t="s">
        <v>3217</v>
      </c>
      <c r="W51" s="4" t="s">
        <v>3217</v>
      </c>
      <c r="X51" s="4" t="s">
        <v>3161</v>
      </c>
      <c r="Y51" s="4" t="s">
        <v>3161</v>
      </c>
      <c r="Z51" s="4" t="s">
        <v>3161</v>
      </c>
      <c r="AA51" s="4" t="s">
        <v>3197</v>
      </c>
      <c r="AB51" s="4" t="s">
        <v>3217</v>
      </c>
      <c r="AC51" s="4" t="s">
        <v>3198</v>
      </c>
      <c r="AD51" s="4" t="s">
        <v>3760</v>
      </c>
      <c r="AE51" s="4" t="s">
        <v>3759</v>
      </c>
      <c r="AF51" s="4" t="s">
        <v>36</v>
      </c>
      <c r="AG51" s="4" t="s">
        <v>3421</v>
      </c>
      <c r="AH51" s="4" t="s">
        <v>205</v>
      </c>
      <c r="AI51" s="4" t="s">
        <v>3217</v>
      </c>
      <c r="AJ51" s="4" t="s">
        <v>1602</v>
      </c>
      <c r="AK51" s="4" t="s">
        <v>206</v>
      </c>
      <c r="AL51" s="4" t="s">
        <v>143</v>
      </c>
      <c r="AM51" s="4" t="s">
        <v>304</v>
      </c>
      <c r="AN51" s="4" t="s">
        <v>207</v>
      </c>
      <c r="AO51" s="4" t="s">
        <v>216</v>
      </c>
      <c r="AP51" s="4" t="s">
        <v>3174</v>
      </c>
      <c r="AQ51" s="4" t="s">
        <v>208</v>
      </c>
      <c r="AR51" s="4" t="s">
        <v>3217</v>
      </c>
      <c r="AS51" s="4" t="s">
        <v>3217</v>
      </c>
      <c r="AT51" s="4" t="s">
        <v>3217</v>
      </c>
      <c r="AU51" s="4" t="s">
        <v>97</v>
      </c>
      <c r="AV51" s="4" t="s">
        <v>218</v>
      </c>
      <c r="AW51" s="4" t="s">
        <v>3217</v>
      </c>
      <c r="AX51" s="4" t="s">
        <v>3217</v>
      </c>
      <c r="AY51" s="4" t="s">
        <v>3217</v>
      </c>
      <c r="AZ51" s="4" t="s">
        <v>102</v>
      </c>
      <c r="BA51" s="4" t="s">
        <v>3217</v>
      </c>
      <c r="BB51" s="4" t="s">
        <v>3184</v>
      </c>
      <c r="BC51" s="4" t="s">
        <v>219</v>
      </c>
      <c r="BD51" s="4" t="s">
        <v>3217</v>
      </c>
      <c r="BE51" s="4" t="s">
        <v>220</v>
      </c>
      <c r="BF51" s="4" t="s">
        <v>3217</v>
      </c>
      <c r="BG51" s="4" t="s">
        <v>3181</v>
      </c>
      <c r="BH51" s="4" t="s">
        <v>3217</v>
      </c>
      <c r="BI51" s="4" t="s">
        <v>221</v>
      </c>
      <c r="BJ51" s="4" t="s">
        <v>3217</v>
      </c>
      <c r="BK51" s="4" t="s">
        <v>24</v>
      </c>
      <c r="BL51" s="4" t="s">
        <v>220</v>
      </c>
      <c r="BM51" s="4" t="s">
        <v>3217</v>
      </c>
      <c r="BN51" s="4" t="s">
        <v>27</v>
      </c>
      <c r="BO51" s="4" t="s">
        <v>3178</v>
      </c>
      <c r="BP51" s="4" t="s">
        <v>214</v>
      </c>
    </row>
    <row r="52" spans="1:68">
      <c r="A52" s="3" t="s">
        <v>35</v>
      </c>
      <c r="B52" s="4" t="s">
        <v>2944</v>
      </c>
      <c r="C52" s="4" t="s">
        <v>3305</v>
      </c>
      <c r="D52" s="4">
        <v>2019</v>
      </c>
      <c r="F52" s="4" t="s">
        <v>3217</v>
      </c>
      <c r="G52" s="4" t="s">
        <v>3217</v>
      </c>
      <c r="H52" s="4" t="s">
        <v>196</v>
      </c>
      <c r="I52" s="4" t="s">
        <v>5</v>
      </c>
      <c r="J52" s="4" t="s">
        <v>215</v>
      </c>
      <c r="K52" s="4" t="s">
        <v>3161</v>
      </c>
      <c r="L52" s="4" t="s">
        <v>3161</v>
      </c>
      <c r="M52" s="4" t="s">
        <v>3161</v>
      </c>
      <c r="N52" s="4" t="s">
        <v>3217</v>
      </c>
      <c r="O52" s="4" t="s">
        <v>16</v>
      </c>
      <c r="P52" s="4" t="s">
        <v>3161</v>
      </c>
      <c r="Q52" s="4" t="s">
        <v>3161</v>
      </c>
      <c r="R52" s="4" t="s">
        <v>3178</v>
      </c>
      <c r="S52" s="4" t="s">
        <v>202</v>
      </c>
      <c r="T52" s="4" t="s">
        <v>3167</v>
      </c>
      <c r="U52" s="4" t="s">
        <v>289</v>
      </c>
      <c r="V52" s="4" t="s">
        <v>3168</v>
      </c>
      <c r="W52" s="4" t="s">
        <v>3217</v>
      </c>
      <c r="X52" s="4" t="s">
        <v>3161</v>
      </c>
      <c r="Y52" s="4" t="s">
        <v>3161</v>
      </c>
      <c r="Z52" s="4" t="s">
        <v>3161</v>
      </c>
      <c r="AA52" s="4" t="s">
        <v>203</v>
      </c>
      <c r="AB52" s="4" t="s">
        <v>3217</v>
      </c>
      <c r="AC52" s="4" t="s">
        <v>204</v>
      </c>
      <c r="AD52" s="4" t="s">
        <v>3760</v>
      </c>
      <c r="AE52" s="4" t="s">
        <v>3171</v>
      </c>
      <c r="AF52" s="4" t="s">
        <v>36</v>
      </c>
      <c r="AG52" s="4" t="s">
        <v>3421</v>
      </c>
      <c r="AH52" s="4" t="s">
        <v>205</v>
      </c>
      <c r="AI52" s="4" t="s">
        <v>3217</v>
      </c>
      <c r="AJ52" s="4" t="s">
        <v>1602</v>
      </c>
      <c r="AK52" s="4" t="s">
        <v>206</v>
      </c>
      <c r="AL52" s="4" t="s">
        <v>143</v>
      </c>
      <c r="AM52" s="4" t="s">
        <v>92</v>
      </c>
      <c r="AN52" s="4" t="s">
        <v>207</v>
      </c>
      <c r="AO52" s="4" t="s">
        <v>216</v>
      </c>
      <c r="AP52" s="4" t="s">
        <v>3174</v>
      </c>
      <c r="AQ52" s="4" t="s">
        <v>208</v>
      </c>
      <c r="AR52" s="4" t="s">
        <v>3217</v>
      </c>
      <c r="AS52" s="4" t="s">
        <v>3217</v>
      </c>
      <c r="AT52" s="4" t="s">
        <v>3217</v>
      </c>
      <c r="AU52" s="4" t="s">
        <v>97</v>
      </c>
      <c r="AV52" s="4" t="s">
        <v>17</v>
      </c>
      <c r="AW52" s="4" t="s">
        <v>3217</v>
      </c>
      <c r="AX52" s="4" t="s">
        <v>3217</v>
      </c>
      <c r="AY52" s="4" t="s">
        <v>3217</v>
      </c>
      <c r="AZ52" s="4" t="s">
        <v>9</v>
      </c>
      <c r="BA52" s="4" t="s">
        <v>3217</v>
      </c>
      <c r="BB52" s="4" t="s">
        <v>20</v>
      </c>
      <c r="BC52" s="4" t="s">
        <v>3217</v>
      </c>
      <c r="BD52" s="4" t="s">
        <v>3217</v>
      </c>
      <c r="BE52" s="4" t="s">
        <v>2474</v>
      </c>
      <c r="BF52" s="4" t="s">
        <v>3217</v>
      </c>
      <c r="BG52" s="4" t="s">
        <v>211</v>
      </c>
      <c r="BH52" s="4" t="s">
        <v>212</v>
      </c>
      <c r="BI52" s="4" t="s">
        <v>41</v>
      </c>
      <c r="BJ52" s="4" t="s">
        <v>2471</v>
      </c>
      <c r="BK52" s="4" t="s">
        <v>25</v>
      </c>
      <c r="BL52" s="4" t="s">
        <v>22</v>
      </c>
      <c r="BM52" s="4" t="s">
        <v>3217</v>
      </c>
      <c r="BN52" s="4" t="s">
        <v>26</v>
      </c>
      <c r="BO52" s="4" t="s">
        <v>28</v>
      </c>
      <c r="BP52" s="4" t="s">
        <v>214</v>
      </c>
    </row>
    <row r="53" spans="1:68">
      <c r="A53" s="3" t="s">
        <v>376</v>
      </c>
      <c r="B53" s="4" t="s">
        <v>2945</v>
      </c>
      <c r="C53" s="4" t="s">
        <v>3305</v>
      </c>
      <c r="D53" s="4">
        <v>2019</v>
      </c>
      <c r="F53" s="4" t="s">
        <v>3217</v>
      </c>
      <c r="G53" s="4" t="s">
        <v>3217</v>
      </c>
      <c r="H53" s="4" t="s">
        <v>196</v>
      </c>
      <c r="I53" s="4" t="s">
        <v>5</v>
      </c>
      <c r="J53" s="4" t="s">
        <v>215</v>
      </c>
      <c r="K53" s="4" t="s">
        <v>3161</v>
      </c>
      <c r="L53" s="4" t="s">
        <v>3161</v>
      </c>
      <c r="M53" s="4" t="s">
        <v>3161</v>
      </c>
      <c r="N53" s="4" t="s">
        <v>3217</v>
      </c>
      <c r="O53" s="4" t="s">
        <v>16</v>
      </c>
      <c r="P53" s="4" t="s">
        <v>3161</v>
      </c>
      <c r="Q53" s="4" t="s">
        <v>3161</v>
      </c>
      <c r="R53" s="4" t="s">
        <v>3178</v>
      </c>
      <c r="S53" s="4" t="s">
        <v>202</v>
      </c>
      <c r="T53" s="4" t="s">
        <v>3167</v>
      </c>
      <c r="U53" s="4" t="s">
        <v>289</v>
      </c>
      <c r="V53" s="4" t="s">
        <v>3168</v>
      </c>
      <c r="W53" s="4" t="s">
        <v>3217</v>
      </c>
      <c r="X53" s="4" t="s">
        <v>3161</v>
      </c>
      <c r="Y53" s="4" t="s">
        <v>3161</v>
      </c>
      <c r="Z53" s="4" t="s">
        <v>3161</v>
      </c>
      <c r="AA53" s="4" t="s">
        <v>203</v>
      </c>
      <c r="AB53" s="4" t="s">
        <v>3217</v>
      </c>
      <c r="AC53" s="4" t="s">
        <v>204</v>
      </c>
      <c r="AD53" s="4" t="s">
        <v>3760</v>
      </c>
      <c r="AE53" s="4" t="s">
        <v>3171</v>
      </c>
      <c r="AF53" s="4" t="s">
        <v>36</v>
      </c>
      <c r="AG53" s="4" t="s">
        <v>3421</v>
      </c>
      <c r="AH53" s="4" t="s">
        <v>205</v>
      </c>
      <c r="AI53" s="4" t="s">
        <v>3217</v>
      </c>
      <c r="AJ53" s="4" t="s">
        <v>1602</v>
      </c>
      <c r="AK53" s="4" t="s">
        <v>206</v>
      </c>
      <c r="AL53" s="4" t="s">
        <v>143</v>
      </c>
      <c r="AM53" s="4" t="s">
        <v>92</v>
      </c>
      <c r="AN53" s="4" t="s">
        <v>207</v>
      </c>
      <c r="AO53" s="4" t="s">
        <v>216</v>
      </c>
      <c r="AP53" s="4" t="s">
        <v>3174</v>
      </c>
      <c r="AQ53" s="4" t="s">
        <v>208</v>
      </c>
      <c r="AR53" s="4" t="s">
        <v>3217</v>
      </c>
      <c r="AS53" s="4" t="s">
        <v>3217</v>
      </c>
      <c r="AT53" s="4" t="s">
        <v>3217</v>
      </c>
      <c r="AU53" s="4" t="s">
        <v>97</v>
      </c>
      <c r="AV53" s="4" t="s">
        <v>17</v>
      </c>
      <c r="AW53" s="4" t="s">
        <v>3217</v>
      </c>
      <c r="AX53" s="4" t="s">
        <v>3217</v>
      </c>
      <c r="AY53" s="4" t="s">
        <v>3217</v>
      </c>
      <c r="AZ53" s="4" t="s">
        <v>9</v>
      </c>
      <c r="BA53" s="4" t="s">
        <v>3217</v>
      </c>
      <c r="BB53" s="4" t="s">
        <v>20</v>
      </c>
      <c r="BC53" s="4" t="s">
        <v>3217</v>
      </c>
      <c r="BD53" s="4" t="s">
        <v>3217</v>
      </c>
      <c r="BE53" s="4" t="s">
        <v>2474</v>
      </c>
      <c r="BF53" s="4" t="s">
        <v>3217</v>
      </c>
      <c r="BG53" s="4" t="s">
        <v>211</v>
      </c>
      <c r="BH53" s="4" t="s">
        <v>212</v>
      </c>
      <c r="BI53" s="4" t="s">
        <v>41</v>
      </c>
      <c r="BJ53" s="4" t="s">
        <v>2471</v>
      </c>
      <c r="BK53" s="4" t="s">
        <v>25</v>
      </c>
      <c r="BL53" s="4" t="s">
        <v>22</v>
      </c>
      <c r="BM53" s="4" t="s">
        <v>3217</v>
      </c>
      <c r="BN53" s="4" t="s">
        <v>26</v>
      </c>
      <c r="BO53" s="4" t="s">
        <v>28</v>
      </c>
      <c r="BP53" s="4" t="s">
        <v>214</v>
      </c>
    </row>
    <row r="54" spans="1:68">
      <c r="A54" s="3" t="s">
        <v>37</v>
      </c>
      <c r="B54" s="4" t="s">
        <v>3030</v>
      </c>
      <c r="C54" s="4" t="s">
        <v>3305</v>
      </c>
      <c r="D54" s="4" t="s">
        <v>447</v>
      </c>
      <c r="F54" s="4" t="s">
        <v>3217</v>
      </c>
      <c r="G54" s="4" t="s">
        <v>3217</v>
      </c>
      <c r="H54" s="4" t="s">
        <v>196</v>
      </c>
      <c r="I54" s="4" t="s">
        <v>5</v>
      </c>
      <c r="J54" s="4" t="s">
        <v>215</v>
      </c>
      <c r="K54" s="4" t="s">
        <v>3161</v>
      </c>
      <c r="L54" s="4" t="s">
        <v>3161</v>
      </c>
      <c r="M54" s="4" t="s">
        <v>3161</v>
      </c>
      <c r="N54" s="4" t="s">
        <v>3217</v>
      </c>
      <c r="O54" s="4" t="s">
        <v>3217</v>
      </c>
      <c r="P54" s="4" t="s">
        <v>3161</v>
      </c>
      <c r="Q54" s="4" t="s">
        <v>3161</v>
      </c>
      <c r="R54" s="4" t="s">
        <v>3178</v>
      </c>
      <c r="S54" s="4" t="s">
        <v>202</v>
      </c>
      <c r="T54" s="4" t="s">
        <v>3167</v>
      </c>
      <c r="U54" s="4" t="s">
        <v>289</v>
      </c>
      <c r="V54" s="4" t="s">
        <v>3168</v>
      </c>
      <c r="W54" s="4" t="s">
        <v>3217</v>
      </c>
      <c r="X54" s="4" t="s">
        <v>3161</v>
      </c>
      <c r="Y54" s="4" t="s">
        <v>3161</v>
      </c>
      <c r="Z54" s="4" t="s">
        <v>3161</v>
      </c>
      <c r="AA54" s="4" t="s">
        <v>203</v>
      </c>
      <c r="AB54" s="4" t="s">
        <v>3217</v>
      </c>
      <c r="AC54" s="4" t="s">
        <v>204</v>
      </c>
      <c r="AD54" s="4" t="s">
        <v>3760</v>
      </c>
      <c r="AE54" s="4" t="s">
        <v>3171</v>
      </c>
      <c r="AF54" s="4" t="s">
        <v>38</v>
      </c>
      <c r="AG54" s="4" t="s">
        <v>3164</v>
      </c>
      <c r="AH54" s="4" t="s">
        <v>205</v>
      </c>
      <c r="AI54" s="4" t="s">
        <v>3217</v>
      </c>
      <c r="AJ54" s="4" t="s">
        <v>325</v>
      </c>
      <c r="AK54" s="4" t="s">
        <v>206</v>
      </c>
      <c r="AL54" s="4" t="s">
        <v>143</v>
      </c>
      <c r="AM54" s="4" t="s">
        <v>304</v>
      </c>
      <c r="AN54" s="4" t="s">
        <v>207</v>
      </c>
      <c r="AO54" s="4" t="s">
        <v>216</v>
      </c>
      <c r="AP54" s="4" t="s">
        <v>3174</v>
      </c>
      <c r="AQ54" s="4" t="s">
        <v>208</v>
      </c>
      <c r="AR54" s="4" t="s">
        <v>3217</v>
      </c>
      <c r="AS54" s="4" t="s">
        <v>3217</v>
      </c>
      <c r="AT54" s="4" t="s">
        <v>3217</v>
      </c>
      <c r="AU54" s="4" t="s">
        <v>97</v>
      </c>
      <c r="AV54" s="4" t="s">
        <v>39</v>
      </c>
      <c r="AW54" s="4" t="s">
        <v>3217</v>
      </c>
      <c r="AX54" s="4" t="s">
        <v>3217</v>
      </c>
      <c r="AY54" s="4" t="s">
        <v>3217</v>
      </c>
      <c r="AZ54" s="4" t="s">
        <v>19</v>
      </c>
      <c r="BA54" s="4" t="s">
        <v>3217</v>
      </c>
      <c r="BB54" s="4" t="s">
        <v>21</v>
      </c>
      <c r="BC54" s="4" t="s">
        <v>3217</v>
      </c>
      <c r="BD54" s="4" t="s">
        <v>3217</v>
      </c>
      <c r="BE54" s="4" t="s">
        <v>3422</v>
      </c>
      <c r="BF54" s="4" t="s">
        <v>3217</v>
      </c>
      <c r="BG54" s="4" t="s">
        <v>211</v>
      </c>
      <c r="BH54" s="4" t="s">
        <v>212</v>
      </c>
      <c r="BI54" s="4" t="s">
        <v>42</v>
      </c>
      <c r="BJ54" s="4" t="s">
        <v>2490</v>
      </c>
      <c r="BK54" s="4" t="s">
        <v>24</v>
      </c>
      <c r="BL54" s="4" t="s">
        <v>40</v>
      </c>
      <c r="BM54" s="4" t="s">
        <v>3217</v>
      </c>
      <c r="BN54" s="4" t="s">
        <v>27</v>
      </c>
      <c r="BO54" s="4" t="s">
        <v>29</v>
      </c>
      <c r="BP54" s="4" t="s">
        <v>214</v>
      </c>
    </row>
    <row r="55" spans="1:68">
      <c r="A55" s="3" t="s">
        <v>34</v>
      </c>
      <c r="B55" s="4" t="s">
        <v>3145</v>
      </c>
      <c r="C55" s="4" t="s">
        <v>3305</v>
      </c>
      <c r="D55" s="4" t="s">
        <v>274</v>
      </c>
      <c r="F55" s="4" t="s">
        <v>3217</v>
      </c>
      <c r="G55" s="4" t="s">
        <v>3217</v>
      </c>
      <c r="H55" s="4" t="s">
        <v>196</v>
      </c>
      <c r="I55" s="4" t="s">
        <v>5</v>
      </c>
      <c r="J55" s="4" t="s">
        <v>215</v>
      </c>
      <c r="K55" s="4" t="s">
        <v>3161</v>
      </c>
      <c r="L55" s="4" t="s">
        <v>3161</v>
      </c>
      <c r="M55" s="4" t="s">
        <v>3161</v>
      </c>
      <c r="N55" s="4" t="s">
        <v>3217</v>
      </c>
      <c r="O55" s="4" t="s">
        <v>15</v>
      </c>
      <c r="P55" s="4" t="s">
        <v>3161</v>
      </c>
      <c r="Q55" s="4" t="s">
        <v>3161</v>
      </c>
      <c r="R55" s="4" t="s">
        <v>3178</v>
      </c>
      <c r="S55" s="4" t="s">
        <v>202</v>
      </c>
      <c r="T55" s="4" t="s">
        <v>3167</v>
      </c>
      <c r="U55" s="4" t="s">
        <v>289</v>
      </c>
      <c r="V55" s="4" t="s">
        <v>3168</v>
      </c>
      <c r="W55" s="4" t="s">
        <v>3217</v>
      </c>
      <c r="X55" s="4" t="s">
        <v>3161</v>
      </c>
      <c r="Y55" s="4" t="s">
        <v>3161</v>
      </c>
      <c r="Z55" s="4" t="s">
        <v>3161</v>
      </c>
      <c r="AA55" s="4" t="s">
        <v>203</v>
      </c>
      <c r="AB55" s="4" t="s">
        <v>3217</v>
      </c>
      <c r="AC55" s="4" t="s">
        <v>204</v>
      </c>
      <c r="AD55" s="4" t="s">
        <v>3760</v>
      </c>
      <c r="AE55" s="4" t="s">
        <v>3171</v>
      </c>
      <c r="AF55" s="4" t="s">
        <v>36</v>
      </c>
      <c r="AG55" s="4" t="s">
        <v>3421</v>
      </c>
      <c r="AH55" s="4" t="s">
        <v>205</v>
      </c>
      <c r="AI55" s="4" t="s">
        <v>3217</v>
      </c>
      <c r="AJ55" s="4" t="s">
        <v>1602</v>
      </c>
      <c r="AK55" s="4" t="s">
        <v>206</v>
      </c>
      <c r="AL55" s="4" t="s">
        <v>143</v>
      </c>
      <c r="AM55" s="4" t="s">
        <v>304</v>
      </c>
      <c r="AN55" s="4" t="s">
        <v>207</v>
      </c>
      <c r="AO55" s="4" t="s">
        <v>216</v>
      </c>
      <c r="AP55" s="4" t="s">
        <v>3174</v>
      </c>
      <c r="AQ55" s="4" t="s">
        <v>208</v>
      </c>
      <c r="AR55" s="4" t="s">
        <v>3217</v>
      </c>
      <c r="AS55" s="4" t="s">
        <v>3217</v>
      </c>
      <c r="AT55" s="4" t="s">
        <v>3217</v>
      </c>
      <c r="AU55" s="4" t="s">
        <v>97</v>
      </c>
      <c r="AV55" s="4" t="s">
        <v>39</v>
      </c>
      <c r="AW55" s="4" t="s">
        <v>3217</v>
      </c>
      <c r="AX55" s="4" t="s">
        <v>3217</v>
      </c>
      <c r="AY55" s="4" t="s">
        <v>3217</v>
      </c>
      <c r="AZ55" s="4" t="s">
        <v>19</v>
      </c>
      <c r="BA55" s="4" t="s">
        <v>3217</v>
      </c>
      <c r="BB55" s="4" t="s">
        <v>21</v>
      </c>
      <c r="BC55" s="4" t="s">
        <v>3217</v>
      </c>
      <c r="BD55" s="4" t="s">
        <v>3217</v>
      </c>
      <c r="BE55" s="4" t="s">
        <v>3422</v>
      </c>
      <c r="BF55" s="4" t="s">
        <v>3217</v>
      </c>
      <c r="BG55" s="4" t="s">
        <v>211</v>
      </c>
      <c r="BH55" s="4" t="s">
        <v>212</v>
      </c>
      <c r="BI55" s="4" t="s">
        <v>42</v>
      </c>
      <c r="BJ55" s="4" t="s">
        <v>2490</v>
      </c>
      <c r="BK55" s="4" t="s">
        <v>24</v>
      </c>
      <c r="BL55" s="4" t="s">
        <v>40</v>
      </c>
      <c r="BM55" s="4" t="s">
        <v>3217</v>
      </c>
      <c r="BN55" s="4" t="s">
        <v>27</v>
      </c>
      <c r="BO55" s="4" t="s">
        <v>29</v>
      </c>
      <c r="BP55" s="4" t="s">
        <v>214</v>
      </c>
    </row>
    <row r="56" spans="1:68">
      <c r="A56" s="3" t="s">
        <v>449</v>
      </c>
      <c r="B56" s="4" t="s">
        <v>3085</v>
      </c>
      <c r="C56" s="4" t="s">
        <v>3302</v>
      </c>
      <c r="D56" s="4">
        <v>2022</v>
      </c>
      <c r="F56" s="4" t="s">
        <v>3217</v>
      </c>
      <c r="G56" s="4" t="s">
        <v>3217</v>
      </c>
      <c r="H56" s="4" t="s">
        <v>196</v>
      </c>
      <c r="I56" s="4" t="s">
        <v>5</v>
      </c>
      <c r="J56" s="4" t="s">
        <v>13</v>
      </c>
      <c r="K56" s="4" t="s">
        <v>3161</v>
      </c>
      <c r="L56" s="4" t="s">
        <v>3161</v>
      </c>
      <c r="M56" s="4" t="s">
        <v>3161</v>
      </c>
      <c r="N56" s="4" t="s">
        <v>3217</v>
      </c>
      <c r="O56" s="4" t="s">
        <v>3217</v>
      </c>
      <c r="P56" s="4" t="s">
        <v>3161</v>
      </c>
      <c r="Q56" s="4" t="s">
        <v>3161</v>
      </c>
      <c r="R56" s="4" t="s">
        <v>3178</v>
      </c>
      <c r="S56" s="4" t="s">
        <v>202</v>
      </c>
      <c r="T56" s="4" t="s">
        <v>3167</v>
      </c>
      <c r="U56" s="4" t="s">
        <v>289</v>
      </c>
      <c r="V56" s="4" t="s">
        <v>3168</v>
      </c>
      <c r="W56" s="4" t="s">
        <v>3217</v>
      </c>
      <c r="X56" s="4" t="s">
        <v>3161</v>
      </c>
      <c r="Y56" s="4" t="s">
        <v>3161</v>
      </c>
      <c r="Z56" s="4" t="s">
        <v>3161</v>
      </c>
      <c r="AA56" s="4" t="s">
        <v>203</v>
      </c>
      <c r="AB56" s="4" t="s">
        <v>3217</v>
      </c>
      <c r="AC56" s="4" t="s">
        <v>204</v>
      </c>
      <c r="AD56" s="4" t="s">
        <v>3760</v>
      </c>
      <c r="AE56" s="4" t="s">
        <v>3171</v>
      </c>
      <c r="AF56" s="4" t="s">
        <v>3217</v>
      </c>
      <c r="AG56" s="4" t="s">
        <v>3164</v>
      </c>
      <c r="AH56" s="4" t="s">
        <v>205</v>
      </c>
      <c r="AI56" s="4" t="s">
        <v>3217</v>
      </c>
      <c r="AJ56" s="4" t="s">
        <v>325</v>
      </c>
      <c r="AK56" s="4" t="s">
        <v>206</v>
      </c>
      <c r="AL56" s="4" t="s">
        <v>143</v>
      </c>
      <c r="AM56" s="4" t="s">
        <v>304</v>
      </c>
      <c r="AN56" s="4" t="s">
        <v>3217</v>
      </c>
      <c r="AO56" s="4" t="s">
        <v>216</v>
      </c>
      <c r="AP56" s="4" t="s">
        <v>3174</v>
      </c>
      <c r="AQ56" s="4" t="s">
        <v>208</v>
      </c>
      <c r="AR56" s="4" t="s">
        <v>3217</v>
      </c>
      <c r="AS56" s="4" t="s">
        <v>3217</v>
      </c>
      <c r="AT56" s="4" t="s">
        <v>3217</v>
      </c>
      <c r="AU56" s="4" t="s">
        <v>134</v>
      </c>
      <c r="AV56" s="4" t="s">
        <v>516</v>
      </c>
      <c r="AW56" s="4" t="s">
        <v>3217</v>
      </c>
      <c r="AX56" s="4" t="s">
        <v>3217</v>
      </c>
      <c r="AY56" s="4" t="s">
        <v>3217</v>
      </c>
      <c r="AZ56" s="4" t="s">
        <v>508</v>
      </c>
      <c r="BA56" s="4" t="s">
        <v>3217</v>
      </c>
      <c r="BB56" s="4" t="s">
        <v>21</v>
      </c>
      <c r="BC56" s="4" t="s">
        <v>3217</v>
      </c>
      <c r="BD56" s="4" t="s">
        <v>3217</v>
      </c>
      <c r="BE56" s="4" t="s">
        <v>3422</v>
      </c>
      <c r="BF56" s="4" t="s">
        <v>3217</v>
      </c>
      <c r="BG56" s="4" t="s">
        <v>211</v>
      </c>
      <c r="BH56" s="4" t="s">
        <v>212</v>
      </c>
      <c r="BI56" s="4" t="s">
        <v>42</v>
      </c>
      <c r="BJ56" s="4" t="s">
        <v>2490</v>
      </c>
      <c r="BK56" s="4" t="s">
        <v>24</v>
      </c>
      <c r="BL56" s="4" t="s">
        <v>23</v>
      </c>
      <c r="BM56" s="4" t="s">
        <v>3217</v>
      </c>
      <c r="BN56" s="4" t="s">
        <v>27</v>
      </c>
      <c r="BO56" s="4" t="s">
        <v>3186</v>
      </c>
      <c r="BP56" s="4" t="s">
        <v>214</v>
      </c>
    </row>
    <row r="57" spans="1:68">
      <c r="A57" s="3" t="s">
        <v>374</v>
      </c>
      <c r="B57" s="4" t="s">
        <v>2946</v>
      </c>
      <c r="C57" s="4" t="s">
        <v>3303</v>
      </c>
      <c r="D57" s="4">
        <v>2019</v>
      </c>
      <c r="F57" s="4" t="s">
        <v>3217</v>
      </c>
      <c r="G57" s="4" t="s">
        <v>3217</v>
      </c>
      <c r="H57" s="4" t="s">
        <v>196</v>
      </c>
      <c r="I57" s="4" t="s">
        <v>5</v>
      </c>
      <c r="J57" s="4" t="s">
        <v>215</v>
      </c>
      <c r="K57" s="4" t="s">
        <v>3161</v>
      </c>
      <c r="L57" s="4" t="s">
        <v>3161</v>
      </c>
      <c r="M57" s="4" t="s">
        <v>3161</v>
      </c>
      <c r="N57" s="4" t="s">
        <v>3217</v>
      </c>
      <c r="O57" s="4" t="s">
        <v>16</v>
      </c>
      <c r="P57" s="4" t="s">
        <v>3161</v>
      </c>
      <c r="Q57" s="4" t="s">
        <v>3161</v>
      </c>
      <c r="R57" s="4" t="s">
        <v>3178</v>
      </c>
      <c r="S57" s="4" t="s">
        <v>202</v>
      </c>
      <c r="T57" s="4" t="s">
        <v>3167</v>
      </c>
      <c r="U57" s="4" t="s">
        <v>289</v>
      </c>
      <c r="V57" s="4" t="s">
        <v>3168</v>
      </c>
      <c r="W57" s="4" t="s">
        <v>3217</v>
      </c>
      <c r="X57" s="4" t="s">
        <v>3161</v>
      </c>
      <c r="Y57" s="4" t="s">
        <v>3161</v>
      </c>
      <c r="Z57" s="4" t="s">
        <v>3161</v>
      </c>
      <c r="AA57" s="4" t="s">
        <v>203</v>
      </c>
      <c r="AB57" s="4" t="s">
        <v>3217</v>
      </c>
      <c r="AC57" s="4" t="s">
        <v>204</v>
      </c>
      <c r="AD57" s="4" t="s">
        <v>3760</v>
      </c>
      <c r="AE57" s="4" t="s">
        <v>3171</v>
      </c>
      <c r="AF57" s="4" t="s">
        <v>36</v>
      </c>
      <c r="AG57" s="4" t="s">
        <v>3421</v>
      </c>
      <c r="AH57" s="4" t="s">
        <v>205</v>
      </c>
      <c r="AI57" s="4" t="s">
        <v>3217</v>
      </c>
      <c r="AJ57" s="4" t="s">
        <v>1602</v>
      </c>
      <c r="AK57" s="4" t="s">
        <v>206</v>
      </c>
      <c r="AL57" s="4" t="s">
        <v>143</v>
      </c>
      <c r="AM57" s="4" t="s">
        <v>92</v>
      </c>
      <c r="AN57" s="4" t="s">
        <v>207</v>
      </c>
      <c r="AO57" s="4" t="s">
        <v>216</v>
      </c>
      <c r="AP57" s="4" t="s">
        <v>3174</v>
      </c>
      <c r="AQ57" s="4" t="s">
        <v>208</v>
      </c>
      <c r="AR57" s="4" t="s">
        <v>3217</v>
      </c>
      <c r="AS57" s="4" t="s">
        <v>3217</v>
      </c>
      <c r="AT57" s="4" t="s">
        <v>3217</v>
      </c>
      <c r="AU57" s="4" t="s">
        <v>97</v>
      </c>
      <c r="AV57" s="4" t="s">
        <v>17</v>
      </c>
      <c r="AW57" s="4" t="s">
        <v>3217</v>
      </c>
      <c r="AX57" s="4" t="s">
        <v>3217</v>
      </c>
      <c r="AY57" s="4" t="s">
        <v>3217</v>
      </c>
      <c r="AZ57" s="4" t="s">
        <v>9</v>
      </c>
      <c r="BA57" s="4" t="s">
        <v>3217</v>
      </c>
      <c r="BB57" s="4" t="s">
        <v>20</v>
      </c>
      <c r="BC57" s="4" t="s">
        <v>3217</v>
      </c>
      <c r="BD57" s="4" t="s">
        <v>3217</v>
      </c>
      <c r="BE57" s="4" t="s">
        <v>2474</v>
      </c>
      <c r="BF57" s="4" t="s">
        <v>3217</v>
      </c>
      <c r="BG57" s="4" t="s">
        <v>211</v>
      </c>
      <c r="BH57" s="4" t="s">
        <v>212</v>
      </c>
      <c r="BI57" s="4" t="s">
        <v>41</v>
      </c>
      <c r="BJ57" s="4" t="s">
        <v>2471</v>
      </c>
      <c r="BK57" s="4" t="s">
        <v>25</v>
      </c>
      <c r="BL57" s="4" t="s">
        <v>22</v>
      </c>
      <c r="BM57" s="4" t="s">
        <v>3217</v>
      </c>
      <c r="BN57" s="4" t="s">
        <v>26</v>
      </c>
      <c r="BO57" s="4" t="s">
        <v>28</v>
      </c>
      <c r="BP57" s="4" t="s">
        <v>214</v>
      </c>
    </row>
    <row r="58" spans="1:68">
      <c r="A58" s="3" t="s">
        <v>377</v>
      </c>
      <c r="B58" s="4" t="s">
        <v>2947</v>
      </c>
      <c r="C58" s="4" t="s">
        <v>3303</v>
      </c>
      <c r="D58" s="4">
        <v>2019</v>
      </c>
      <c r="F58" s="4" t="s">
        <v>3217</v>
      </c>
      <c r="G58" s="4" t="s">
        <v>3217</v>
      </c>
      <c r="H58" s="4" t="s">
        <v>196</v>
      </c>
      <c r="I58" s="4" t="s">
        <v>5</v>
      </c>
      <c r="J58" s="4" t="s">
        <v>215</v>
      </c>
      <c r="K58" s="4" t="s">
        <v>3161</v>
      </c>
      <c r="L58" s="4" t="s">
        <v>3161</v>
      </c>
      <c r="M58" s="4" t="s">
        <v>3161</v>
      </c>
      <c r="N58" s="4" t="s">
        <v>3217</v>
      </c>
      <c r="O58" s="4" t="s">
        <v>16</v>
      </c>
      <c r="P58" s="4" t="s">
        <v>3161</v>
      </c>
      <c r="Q58" s="4" t="s">
        <v>3161</v>
      </c>
      <c r="R58" s="4" t="s">
        <v>3178</v>
      </c>
      <c r="S58" s="4" t="s">
        <v>202</v>
      </c>
      <c r="T58" s="4" t="s">
        <v>3167</v>
      </c>
      <c r="U58" s="4" t="s">
        <v>289</v>
      </c>
      <c r="V58" s="4" t="s">
        <v>3168</v>
      </c>
      <c r="W58" s="4" t="s">
        <v>3217</v>
      </c>
      <c r="X58" s="4" t="s">
        <v>3161</v>
      </c>
      <c r="Y58" s="4" t="s">
        <v>3161</v>
      </c>
      <c r="Z58" s="4" t="s">
        <v>3161</v>
      </c>
      <c r="AA58" s="4" t="s">
        <v>203</v>
      </c>
      <c r="AB58" s="4" t="s">
        <v>3217</v>
      </c>
      <c r="AC58" s="4" t="s">
        <v>204</v>
      </c>
      <c r="AD58" s="4" t="s">
        <v>3760</v>
      </c>
      <c r="AE58" s="4" t="s">
        <v>3171</v>
      </c>
      <c r="AF58" s="4" t="s">
        <v>36</v>
      </c>
      <c r="AG58" s="4" t="s">
        <v>3421</v>
      </c>
      <c r="AH58" s="4" t="s">
        <v>205</v>
      </c>
      <c r="AI58" s="4" t="s">
        <v>3217</v>
      </c>
      <c r="AJ58" s="4" t="s">
        <v>1602</v>
      </c>
      <c r="AK58" s="4" t="s">
        <v>206</v>
      </c>
      <c r="AL58" s="4" t="s">
        <v>143</v>
      </c>
      <c r="AM58" s="4" t="s">
        <v>92</v>
      </c>
      <c r="AN58" s="4" t="s">
        <v>207</v>
      </c>
      <c r="AO58" s="4" t="s">
        <v>216</v>
      </c>
      <c r="AP58" s="4" t="s">
        <v>3174</v>
      </c>
      <c r="AQ58" s="4" t="s">
        <v>208</v>
      </c>
      <c r="AR58" s="4" t="s">
        <v>3217</v>
      </c>
      <c r="AS58" s="4" t="s">
        <v>3217</v>
      </c>
      <c r="AT58" s="4" t="s">
        <v>3217</v>
      </c>
      <c r="AU58" s="4" t="s">
        <v>97</v>
      </c>
      <c r="AV58" s="4" t="s">
        <v>17</v>
      </c>
      <c r="AW58" s="4" t="s">
        <v>3217</v>
      </c>
      <c r="AX58" s="4" t="s">
        <v>3217</v>
      </c>
      <c r="AY58" s="4" t="s">
        <v>3217</v>
      </c>
      <c r="AZ58" s="4" t="s">
        <v>9</v>
      </c>
      <c r="BA58" s="4" t="s">
        <v>3217</v>
      </c>
      <c r="BB58" s="4" t="s">
        <v>20</v>
      </c>
      <c r="BC58" s="4" t="s">
        <v>3217</v>
      </c>
      <c r="BD58" s="4" t="s">
        <v>3217</v>
      </c>
      <c r="BE58" s="4" t="s">
        <v>2474</v>
      </c>
      <c r="BF58" s="4" t="s">
        <v>3217</v>
      </c>
      <c r="BG58" s="4" t="s">
        <v>211</v>
      </c>
      <c r="BH58" s="4" t="s">
        <v>212</v>
      </c>
      <c r="BI58" s="4" t="s">
        <v>41</v>
      </c>
      <c r="BJ58" s="4" t="s">
        <v>2471</v>
      </c>
      <c r="BK58" s="4" t="s">
        <v>25</v>
      </c>
      <c r="BL58" s="4" t="s">
        <v>22</v>
      </c>
      <c r="BM58" s="4" t="s">
        <v>3217</v>
      </c>
      <c r="BN58" s="4" t="s">
        <v>26</v>
      </c>
      <c r="BO58" s="4" t="s">
        <v>28</v>
      </c>
      <c r="BP58" s="4" t="s">
        <v>214</v>
      </c>
    </row>
    <row r="59" spans="1:68">
      <c r="A59" s="3" t="s">
        <v>326</v>
      </c>
      <c r="B59" s="4" t="s">
        <v>3031</v>
      </c>
      <c r="C59" s="4" t="s">
        <v>3303</v>
      </c>
      <c r="D59" s="4" t="s">
        <v>447</v>
      </c>
      <c r="F59" s="4" t="s">
        <v>3217</v>
      </c>
      <c r="G59" s="4" t="s">
        <v>3217</v>
      </c>
      <c r="H59" s="4" t="s">
        <v>196</v>
      </c>
      <c r="I59" s="4" t="s">
        <v>5</v>
      </c>
      <c r="J59" s="4" t="s">
        <v>215</v>
      </c>
      <c r="K59" s="4" t="s">
        <v>3161</v>
      </c>
      <c r="L59" s="4" t="s">
        <v>3161</v>
      </c>
      <c r="M59" s="4" t="s">
        <v>3161</v>
      </c>
      <c r="N59" s="4" t="s">
        <v>3217</v>
      </c>
      <c r="O59" s="4" t="s">
        <v>3217</v>
      </c>
      <c r="P59" s="4" t="s">
        <v>3161</v>
      </c>
      <c r="Q59" s="4" t="s">
        <v>3161</v>
      </c>
      <c r="R59" s="4" t="s">
        <v>3178</v>
      </c>
      <c r="S59" s="4" t="s">
        <v>202</v>
      </c>
      <c r="T59" s="4" t="s">
        <v>3167</v>
      </c>
      <c r="U59" s="4" t="s">
        <v>289</v>
      </c>
      <c r="V59" s="4" t="s">
        <v>3168</v>
      </c>
      <c r="W59" s="4" t="s">
        <v>3217</v>
      </c>
      <c r="X59" s="4" t="s">
        <v>3161</v>
      </c>
      <c r="Y59" s="4" t="s">
        <v>3161</v>
      </c>
      <c r="Z59" s="4" t="s">
        <v>3161</v>
      </c>
      <c r="AA59" s="4" t="s">
        <v>203</v>
      </c>
      <c r="AB59" s="4" t="s">
        <v>3217</v>
      </c>
      <c r="AC59" s="4" t="s">
        <v>204</v>
      </c>
      <c r="AD59" s="4" t="s">
        <v>3760</v>
      </c>
      <c r="AE59" s="4" t="s">
        <v>3171</v>
      </c>
      <c r="AF59" s="4" t="s">
        <v>38</v>
      </c>
      <c r="AG59" s="4" t="s">
        <v>3164</v>
      </c>
      <c r="AH59" s="4" t="s">
        <v>205</v>
      </c>
      <c r="AI59" s="4" t="s">
        <v>3217</v>
      </c>
      <c r="AJ59" s="4" t="s">
        <v>325</v>
      </c>
      <c r="AK59" s="4" t="s">
        <v>206</v>
      </c>
      <c r="AL59" s="4" t="s">
        <v>143</v>
      </c>
      <c r="AM59" s="4" t="s">
        <v>304</v>
      </c>
      <c r="AN59" s="4" t="s">
        <v>207</v>
      </c>
      <c r="AO59" s="4" t="s">
        <v>216</v>
      </c>
      <c r="AP59" s="4" t="s">
        <v>3174</v>
      </c>
      <c r="AQ59" s="4" t="s">
        <v>208</v>
      </c>
      <c r="AR59" s="4" t="s">
        <v>3217</v>
      </c>
      <c r="AS59" s="4" t="s">
        <v>3217</v>
      </c>
      <c r="AT59" s="4" t="s">
        <v>3217</v>
      </c>
      <c r="AU59" s="4" t="s">
        <v>97</v>
      </c>
      <c r="AV59" s="4" t="s">
        <v>39</v>
      </c>
      <c r="AW59" s="4" t="s">
        <v>3217</v>
      </c>
      <c r="AX59" s="4" t="s">
        <v>3217</v>
      </c>
      <c r="AY59" s="4" t="s">
        <v>3217</v>
      </c>
      <c r="AZ59" s="4" t="s">
        <v>19</v>
      </c>
      <c r="BA59" s="4" t="s">
        <v>3217</v>
      </c>
      <c r="BB59" s="4" t="s">
        <v>21</v>
      </c>
      <c r="BC59" s="4" t="s">
        <v>3217</v>
      </c>
      <c r="BD59" s="4" t="s">
        <v>3217</v>
      </c>
      <c r="BE59" s="4" t="s">
        <v>3422</v>
      </c>
      <c r="BF59" s="4" t="s">
        <v>3217</v>
      </c>
      <c r="BG59" s="4" t="s">
        <v>211</v>
      </c>
      <c r="BH59" s="4" t="s">
        <v>212</v>
      </c>
      <c r="BI59" s="4" t="s">
        <v>42</v>
      </c>
      <c r="BJ59" s="4" t="s">
        <v>2490</v>
      </c>
      <c r="BK59" s="4" t="s">
        <v>24</v>
      </c>
      <c r="BL59" s="4" t="s">
        <v>40</v>
      </c>
      <c r="BM59" s="4" t="s">
        <v>3217</v>
      </c>
      <c r="BN59" s="4" t="s">
        <v>27</v>
      </c>
      <c r="BO59" s="4" t="s">
        <v>29</v>
      </c>
      <c r="BP59" s="4" t="s">
        <v>214</v>
      </c>
    </row>
    <row r="60" spans="1:68">
      <c r="A60" s="3" t="s">
        <v>329</v>
      </c>
      <c r="B60" s="4" t="s">
        <v>3146</v>
      </c>
      <c r="C60" s="4" t="s">
        <v>3303</v>
      </c>
      <c r="D60" s="4" t="s">
        <v>274</v>
      </c>
      <c r="F60" s="4" t="s">
        <v>3217</v>
      </c>
      <c r="G60" s="4" t="s">
        <v>3217</v>
      </c>
      <c r="H60" s="4" t="s">
        <v>196</v>
      </c>
      <c r="I60" s="4" t="s">
        <v>5</v>
      </c>
      <c r="J60" s="4" t="s">
        <v>215</v>
      </c>
      <c r="K60" s="4" t="s">
        <v>3161</v>
      </c>
      <c r="L60" s="4" t="s">
        <v>3161</v>
      </c>
      <c r="M60" s="4" t="s">
        <v>3161</v>
      </c>
      <c r="N60" s="4" t="s">
        <v>3217</v>
      </c>
      <c r="O60" s="4" t="s">
        <v>15</v>
      </c>
      <c r="P60" s="4" t="s">
        <v>3161</v>
      </c>
      <c r="Q60" s="4" t="s">
        <v>3161</v>
      </c>
      <c r="R60" s="4" t="s">
        <v>3178</v>
      </c>
      <c r="S60" s="4" t="s">
        <v>202</v>
      </c>
      <c r="T60" s="4" t="s">
        <v>3167</v>
      </c>
      <c r="U60" s="4" t="s">
        <v>289</v>
      </c>
      <c r="V60" s="4" t="s">
        <v>3168</v>
      </c>
      <c r="W60" s="4" t="s">
        <v>3217</v>
      </c>
      <c r="X60" s="4" t="s">
        <v>3161</v>
      </c>
      <c r="Y60" s="4" t="s">
        <v>3161</v>
      </c>
      <c r="Z60" s="4" t="s">
        <v>3161</v>
      </c>
      <c r="AA60" s="4" t="s">
        <v>203</v>
      </c>
      <c r="AB60" s="4" t="s">
        <v>3217</v>
      </c>
      <c r="AC60" s="4" t="s">
        <v>204</v>
      </c>
      <c r="AD60" s="4" t="s">
        <v>3760</v>
      </c>
      <c r="AE60" s="4" t="s">
        <v>3171</v>
      </c>
      <c r="AF60" s="4" t="s">
        <v>36</v>
      </c>
      <c r="AG60" s="4" t="s">
        <v>3421</v>
      </c>
      <c r="AH60" s="4" t="s">
        <v>205</v>
      </c>
      <c r="AI60" s="4" t="s">
        <v>3217</v>
      </c>
      <c r="AJ60" s="4" t="s">
        <v>1602</v>
      </c>
      <c r="AK60" s="4" t="s">
        <v>206</v>
      </c>
      <c r="AL60" s="4" t="s">
        <v>143</v>
      </c>
      <c r="AM60" s="4" t="s">
        <v>304</v>
      </c>
      <c r="AN60" s="4" t="s">
        <v>207</v>
      </c>
      <c r="AO60" s="4" t="s">
        <v>216</v>
      </c>
      <c r="AP60" s="4" t="s">
        <v>3174</v>
      </c>
      <c r="AQ60" s="4" t="s">
        <v>208</v>
      </c>
      <c r="AR60" s="4" t="s">
        <v>3217</v>
      </c>
      <c r="AS60" s="4" t="s">
        <v>3217</v>
      </c>
      <c r="AT60" s="4" t="s">
        <v>3217</v>
      </c>
      <c r="AU60" s="4" t="s">
        <v>97</v>
      </c>
      <c r="AV60" s="4" t="s">
        <v>39</v>
      </c>
      <c r="AW60" s="4" t="s">
        <v>3217</v>
      </c>
      <c r="AX60" s="4" t="s">
        <v>3217</v>
      </c>
      <c r="AY60" s="4" t="s">
        <v>3217</v>
      </c>
      <c r="AZ60" s="4" t="s">
        <v>19</v>
      </c>
      <c r="BA60" s="4" t="s">
        <v>3217</v>
      </c>
      <c r="BB60" s="4" t="s">
        <v>21</v>
      </c>
      <c r="BC60" s="4" t="s">
        <v>3217</v>
      </c>
      <c r="BD60" s="4" t="s">
        <v>3217</v>
      </c>
      <c r="BE60" s="4" t="s">
        <v>3422</v>
      </c>
      <c r="BF60" s="4" t="s">
        <v>3217</v>
      </c>
      <c r="BG60" s="4" t="s">
        <v>211</v>
      </c>
      <c r="BH60" s="4" t="s">
        <v>212</v>
      </c>
      <c r="BI60" s="4" t="s">
        <v>42</v>
      </c>
      <c r="BJ60" s="4" t="s">
        <v>2490</v>
      </c>
      <c r="BK60" s="4" t="s">
        <v>24</v>
      </c>
      <c r="BL60" s="4" t="s">
        <v>40</v>
      </c>
      <c r="BM60" s="4" t="s">
        <v>3217</v>
      </c>
      <c r="BN60" s="4" t="s">
        <v>27</v>
      </c>
      <c r="BO60" s="4" t="s">
        <v>29</v>
      </c>
      <c r="BP60" s="4" t="s">
        <v>214</v>
      </c>
    </row>
    <row r="61" spans="1:68">
      <c r="A61" s="3" t="s">
        <v>450</v>
      </c>
      <c r="B61" s="4" t="s">
        <v>3086</v>
      </c>
      <c r="C61" s="4" t="s">
        <v>3307</v>
      </c>
      <c r="D61" s="4">
        <v>2022</v>
      </c>
      <c r="F61" s="4" t="s">
        <v>3217</v>
      </c>
      <c r="G61" s="4" t="s">
        <v>3217</v>
      </c>
      <c r="H61" s="4" t="s">
        <v>196</v>
      </c>
      <c r="I61" s="4" t="s">
        <v>5</v>
      </c>
      <c r="J61" s="4" t="s">
        <v>13</v>
      </c>
      <c r="K61" s="4" t="s">
        <v>3161</v>
      </c>
      <c r="L61" s="4" t="s">
        <v>3161</v>
      </c>
      <c r="M61" s="4" t="s">
        <v>3161</v>
      </c>
      <c r="N61" s="4" t="s">
        <v>3217</v>
      </c>
      <c r="O61" s="4" t="s">
        <v>3217</v>
      </c>
      <c r="P61" s="4" t="s">
        <v>3161</v>
      </c>
      <c r="Q61" s="4" t="s">
        <v>3161</v>
      </c>
      <c r="R61" s="4" t="s">
        <v>3178</v>
      </c>
      <c r="S61" s="4" t="s">
        <v>202</v>
      </c>
      <c r="T61" s="4" t="s">
        <v>3167</v>
      </c>
      <c r="U61" s="4" t="s">
        <v>289</v>
      </c>
      <c r="V61" s="4" t="s">
        <v>3168</v>
      </c>
      <c r="W61" s="4" t="s">
        <v>3217</v>
      </c>
      <c r="X61" s="4" t="s">
        <v>3161</v>
      </c>
      <c r="Y61" s="4" t="s">
        <v>3161</v>
      </c>
      <c r="Z61" s="4" t="s">
        <v>3161</v>
      </c>
      <c r="AA61" s="4" t="s">
        <v>203</v>
      </c>
      <c r="AB61" s="4" t="s">
        <v>3217</v>
      </c>
      <c r="AC61" s="4" t="s">
        <v>204</v>
      </c>
      <c r="AD61" s="4" t="s">
        <v>3760</v>
      </c>
      <c r="AE61" s="4" t="s">
        <v>3171</v>
      </c>
      <c r="AF61" s="4" t="s">
        <v>3217</v>
      </c>
      <c r="AG61" s="4" t="s">
        <v>3164</v>
      </c>
      <c r="AH61" s="4" t="s">
        <v>205</v>
      </c>
      <c r="AI61" s="4" t="s">
        <v>3217</v>
      </c>
      <c r="AJ61" s="4" t="s">
        <v>325</v>
      </c>
      <c r="AK61" s="4" t="s">
        <v>206</v>
      </c>
      <c r="AL61" s="4" t="s">
        <v>143</v>
      </c>
      <c r="AM61" s="4" t="s">
        <v>304</v>
      </c>
      <c r="AN61" s="4" t="s">
        <v>3217</v>
      </c>
      <c r="AO61" s="4" t="s">
        <v>216</v>
      </c>
      <c r="AP61" s="4" t="s">
        <v>3174</v>
      </c>
      <c r="AQ61" s="4" t="s">
        <v>208</v>
      </c>
      <c r="AR61" s="4" t="s">
        <v>3217</v>
      </c>
      <c r="AS61" s="4" t="s">
        <v>3217</v>
      </c>
      <c r="AT61" s="4" t="s">
        <v>3217</v>
      </c>
      <c r="AU61" s="4" t="s">
        <v>134</v>
      </c>
      <c r="AV61" s="4" t="s">
        <v>516</v>
      </c>
      <c r="AW61" s="4" t="s">
        <v>3217</v>
      </c>
      <c r="AX61" s="4" t="s">
        <v>3217</v>
      </c>
      <c r="AY61" s="4" t="s">
        <v>3217</v>
      </c>
      <c r="AZ61" s="4" t="s">
        <v>508</v>
      </c>
      <c r="BA61" s="4" t="s">
        <v>3217</v>
      </c>
      <c r="BB61" s="4" t="s">
        <v>21</v>
      </c>
      <c r="BC61" s="4" t="s">
        <v>3217</v>
      </c>
      <c r="BD61" s="4" t="s">
        <v>3217</v>
      </c>
      <c r="BE61" s="4" t="s">
        <v>3422</v>
      </c>
      <c r="BF61" s="4" t="s">
        <v>3217</v>
      </c>
      <c r="BG61" s="4" t="s">
        <v>211</v>
      </c>
      <c r="BH61" s="4" t="s">
        <v>212</v>
      </c>
      <c r="BI61" s="4" t="s">
        <v>42</v>
      </c>
      <c r="BJ61" s="4" t="s">
        <v>2490</v>
      </c>
      <c r="BK61" s="4" t="s">
        <v>24</v>
      </c>
      <c r="BL61" s="4" t="s">
        <v>23</v>
      </c>
      <c r="BM61" s="4" t="s">
        <v>3217</v>
      </c>
      <c r="BN61" s="4" t="s">
        <v>27</v>
      </c>
      <c r="BO61" s="4" t="s">
        <v>3186</v>
      </c>
      <c r="BP61" s="4" t="s">
        <v>214</v>
      </c>
    </row>
    <row r="62" spans="1:68">
      <c r="A62" s="3" t="s">
        <v>375</v>
      </c>
      <c r="B62" s="4" t="s">
        <v>2948</v>
      </c>
      <c r="C62" s="4" t="s">
        <v>3304</v>
      </c>
      <c r="D62" s="4">
        <v>2019</v>
      </c>
      <c r="F62" s="4" t="s">
        <v>3217</v>
      </c>
      <c r="G62" s="4" t="s">
        <v>3217</v>
      </c>
      <c r="H62" s="4" t="s">
        <v>196</v>
      </c>
      <c r="I62" s="4" t="s">
        <v>5</v>
      </c>
      <c r="J62" s="4" t="s">
        <v>215</v>
      </c>
      <c r="K62" s="4" t="s">
        <v>3161</v>
      </c>
      <c r="L62" s="4" t="s">
        <v>3161</v>
      </c>
      <c r="M62" s="4" t="s">
        <v>3161</v>
      </c>
      <c r="N62" s="4" t="s">
        <v>3217</v>
      </c>
      <c r="O62" s="4" t="s">
        <v>16</v>
      </c>
      <c r="P62" s="4" t="s">
        <v>3161</v>
      </c>
      <c r="Q62" s="4" t="s">
        <v>3161</v>
      </c>
      <c r="R62" s="4" t="s">
        <v>3178</v>
      </c>
      <c r="S62" s="4" t="s">
        <v>202</v>
      </c>
      <c r="T62" s="4" t="s">
        <v>3167</v>
      </c>
      <c r="U62" s="4" t="s">
        <v>289</v>
      </c>
      <c r="V62" s="4" t="s">
        <v>3168</v>
      </c>
      <c r="W62" s="4" t="s">
        <v>3217</v>
      </c>
      <c r="X62" s="4" t="s">
        <v>3161</v>
      </c>
      <c r="Y62" s="4" t="s">
        <v>3161</v>
      </c>
      <c r="Z62" s="4" t="s">
        <v>3161</v>
      </c>
      <c r="AA62" s="4" t="s">
        <v>203</v>
      </c>
      <c r="AB62" s="4" t="s">
        <v>3217</v>
      </c>
      <c r="AC62" s="4" t="s">
        <v>204</v>
      </c>
      <c r="AD62" s="4" t="s">
        <v>3760</v>
      </c>
      <c r="AE62" s="4" t="s">
        <v>3171</v>
      </c>
      <c r="AF62" s="4" t="s">
        <v>36</v>
      </c>
      <c r="AG62" s="4" t="s">
        <v>3421</v>
      </c>
      <c r="AH62" s="4" t="s">
        <v>205</v>
      </c>
      <c r="AI62" s="4" t="s">
        <v>3217</v>
      </c>
      <c r="AJ62" s="4" t="s">
        <v>1602</v>
      </c>
      <c r="AK62" s="4" t="s">
        <v>206</v>
      </c>
      <c r="AL62" s="4" t="s">
        <v>143</v>
      </c>
      <c r="AM62" s="4" t="s">
        <v>92</v>
      </c>
      <c r="AN62" s="4" t="s">
        <v>207</v>
      </c>
      <c r="AO62" s="4" t="s">
        <v>216</v>
      </c>
      <c r="AP62" s="4" t="s">
        <v>3174</v>
      </c>
      <c r="AQ62" s="4" t="s">
        <v>208</v>
      </c>
      <c r="AR62" s="4" t="s">
        <v>3217</v>
      </c>
      <c r="AS62" s="4" t="s">
        <v>3217</v>
      </c>
      <c r="AT62" s="4" t="s">
        <v>3217</v>
      </c>
      <c r="AU62" s="4" t="s">
        <v>97</v>
      </c>
      <c r="AV62" s="4" t="s">
        <v>17</v>
      </c>
      <c r="AW62" s="4" t="s">
        <v>3217</v>
      </c>
      <c r="AX62" s="4" t="s">
        <v>3217</v>
      </c>
      <c r="AY62" s="4" t="s">
        <v>3217</v>
      </c>
      <c r="AZ62" s="4" t="s">
        <v>9</v>
      </c>
      <c r="BA62" s="4" t="s">
        <v>3217</v>
      </c>
      <c r="BB62" s="4" t="s">
        <v>20</v>
      </c>
      <c r="BC62" s="4" t="s">
        <v>3217</v>
      </c>
      <c r="BD62" s="4" t="s">
        <v>3217</v>
      </c>
      <c r="BE62" s="4" t="s">
        <v>2474</v>
      </c>
      <c r="BF62" s="4" t="s">
        <v>3217</v>
      </c>
      <c r="BG62" s="4" t="s">
        <v>211</v>
      </c>
      <c r="BH62" s="4" t="s">
        <v>212</v>
      </c>
      <c r="BI62" s="4" t="s">
        <v>41</v>
      </c>
      <c r="BJ62" s="4" t="s">
        <v>2471</v>
      </c>
      <c r="BK62" s="4" t="s">
        <v>25</v>
      </c>
      <c r="BL62" s="4" t="s">
        <v>22</v>
      </c>
      <c r="BM62" s="4" t="s">
        <v>3217</v>
      </c>
      <c r="BN62" s="4" t="s">
        <v>26</v>
      </c>
      <c r="BO62" s="4" t="s">
        <v>28</v>
      </c>
      <c r="BP62" s="4" t="s">
        <v>214</v>
      </c>
    </row>
    <row r="63" spans="1:68">
      <c r="A63" s="3" t="s">
        <v>378</v>
      </c>
      <c r="B63" s="4" t="s">
        <v>2949</v>
      </c>
      <c r="C63" s="4" t="s">
        <v>3304</v>
      </c>
      <c r="D63" s="4">
        <v>2019</v>
      </c>
      <c r="F63" s="4" t="s">
        <v>3217</v>
      </c>
      <c r="G63" s="4" t="s">
        <v>3217</v>
      </c>
      <c r="H63" s="4" t="s">
        <v>196</v>
      </c>
      <c r="I63" s="4" t="s">
        <v>5</v>
      </c>
      <c r="J63" s="4" t="s">
        <v>215</v>
      </c>
      <c r="K63" s="4" t="s">
        <v>3161</v>
      </c>
      <c r="L63" s="4" t="s">
        <v>3161</v>
      </c>
      <c r="M63" s="4" t="s">
        <v>3161</v>
      </c>
      <c r="N63" s="4" t="s">
        <v>3217</v>
      </c>
      <c r="O63" s="4" t="s">
        <v>16</v>
      </c>
      <c r="P63" s="4" t="s">
        <v>3161</v>
      </c>
      <c r="Q63" s="4" t="s">
        <v>3161</v>
      </c>
      <c r="R63" s="4" t="s">
        <v>3178</v>
      </c>
      <c r="S63" s="4" t="s">
        <v>202</v>
      </c>
      <c r="T63" s="4" t="s">
        <v>3167</v>
      </c>
      <c r="U63" s="4" t="s">
        <v>289</v>
      </c>
      <c r="V63" s="4" t="s">
        <v>3168</v>
      </c>
      <c r="W63" s="4" t="s">
        <v>3217</v>
      </c>
      <c r="X63" s="4" t="s">
        <v>3161</v>
      </c>
      <c r="Y63" s="4" t="s">
        <v>3161</v>
      </c>
      <c r="Z63" s="4" t="s">
        <v>3161</v>
      </c>
      <c r="AA63" s="4" t="s">
        <v>203</v>
      </c>
      <c r="AB63" s="4" t="s">
        <v>3217</v>
      </c>
      <c r="AC63" s="4" t="s">
        <v>204</v>
      </c>
      <c r="AD63" s="4" t="s">
        <v>3760</v>
      </c>
      <c r="AE63" s="4" t="s">
        <v>3171</v>
      </c>
      <c r="AF63" s="4" t="s">
        <v>36</v>
      </c>
      <c r="AG63" s="4" t="s">
        <v>3421</v>
      </c>
      <c r="AH63" s="4" t="s">
        <v>205</v>
      </c>
      <c r="AI63" s="4" t="s">
        <v>3217</v>
      </c>
      <c r="AJ63" s="4" t="s">
        <v>1602</v>
      </c>
      <c r="AK63" s="4" t="s">
        <v>206</v>
      </c>
      <c r="AL63" s="4" t="s">
        <v>143</v>
      </c>
      <c r="AM63" s="4" t="s">
        <v>92</v>
      </c>
      <c r="AN63" s="4" t="s">
        <v>207</v>
      </c>
      <c r="AO63" s="4" t="s">
        <v>216</v>
      </c>
      <c r="AP63" s="4" t="s">
        <v>3174</v>
      </c>
      <c r="AQ63" s="4" t="s">
        <v>208</v>
      </c>
      <c r="AR63" s="4" t="s">
        <v>3217</v>
      </c>
      <c r="AS63" s="4" t="s">
        <v>3217</v>
      </c>
      <c r="AT63" s="4" t="s">
        <v>3217</v>
      </c>
      <c r="AU63" s="4" t="s">
        <v>97</v>
      </c>
      <c r="AV63" s="4" t="s">
        <v>17</v>
      </c>
      <c r="AW63" s="4" t="s">
        <v>3217</v>
      </c>
      <c r="AX63" s="4" t="s">
        <v>3217</v>
      </c>
      <c r="AY63" s="4" t="s">
        <v>3217</v>
      </c>
      <c r="AZ63" s="4" t="s">
        <v>9</v>
      </c>
      <c r="BA63" s="4" t="s">
        <v>3217</v>
      </c>
      <c r="BB63" s="4" t="s">
        <v>20</v>
      </c>
      <c r="BC63" s="4" t="s">
        <v>3217</v>
      </c>
      <c r="BD63" s="4" t="s">
        <v>3217</v>
      </c>
      <c r="BE63" s="4" t="s">
        <v>2474</v>
      </c>
      <c r="BF63" s="4" t="s">
        <v>3217</v>
      </c>
      <c r="BG63" s="4" t="s">
        <v>211</v>
      </c>
      <c r="BH63" s="4" t="s">
        <v>212</v>
      </c>
      <c r="BI63" s="4" t="s">
        <v>41</v>
      </c>
      <c r="BJ63" s="4" t="s">
        <v>2471</v>
      </c>
      <c r="BK63" s="4" t="s">
        <v>25</v>
      </c>
      <c r="BL63" s="4" t="s">
        <v>22</v>
      </c>
      <c r="BM63" s="4" t="s">
        <v>3217</v>
      </c>
      <c r="BN63" s="4" t="s">
        <v>26</v>
      </c>
      <c r="BO63" s="4" t="s">
        <v>28</v>
      </c>
      <c r="BP63" s="4" t="s">
        <v>214</v>
      </c>
    </row>
    <row r="64" spans="1:68">
      <c r="A64" s="3" t="s">
        <v>327</v>
      </c>
      <c r="B64" s="4" t="s">
        <v>3070</v>
      </c>
      <c r="C64" s="4" t="s">
        <v>3304</v>
      </c>
      <c r="D64" s="4" t="s">
        <v>447</v>
      </c>
      <c r="F64" s="4" t="s">
        <v>3217</v>
      </c>
      <c r="G64" s="4" t="s">
        <v>3217</v>
      </c>
      <c r="H64" s="4" t="s">
        <v>196</v>
      </c>
      <c r="I64" s="4" t="s">
        <v>5</v>
      </c>
      <c r="J64" s="4" t="s">
        <v>215</v>
      </c>
      <c r="K64" s="4" t="s">
        <v>3161</v>
      </c>
      <c r="L64" s="4" t="s">
        <v>3161</v>
      </c>
      <c r="M64" s="4" t="s">
        <v>3161</v>
      </c>
      <c r="N64" s="4" t="s">
        <v>3217</v>
      </c>
      <c r="O64" s="4" t="s">
        <v>3217</v>
      </c>
      <c r="P64" s="4" t="s">
        <v>3161</v>
      </c>
      <c r="Q64" s="4" t="s">
        <v>3161</v>
      </c>
      <c r="R64" s="4" t="s">
        <v>3178</v>
      </c>
      <c r="S64" s="4" t="s">
        <v>202</v>
      </c>
      <c r="T64" s="4" t="s">
        <v>3167</v>
      </c>
      <c r="U64" s="4" t="s">
        <v>289</v>
      </c>
      <c r="V64" s="4" t="s">
        <v>3168</v>
      </c>
      <c r="W64" s="4" t="s">
        <v>3217</v>
      </c>
      <c r="X64" s="4" t="s">
        <v>3161</v>
      </c>
      <c r="Y64" s="4" t="s">
        <v>3161</v>
      </c>
      <c r="Z64" s="4" t="s">
        <v>3161</v>
      </c>
      <c r="AA64" s="4" t="s">
        <v>203</v>
      </c>
      <c r="AB64" s="4" t="s">
        <v>3217</v>
      </c>
      <c r="AC64" s="4" t="s">
        <v>204</v>
      </c>
      <c r="AD64" s="4" t="s">
        <v>3760</v>
      </c>
      <c r="AE64" s="4" t="s">
        <v>3171</v>
      </c>
      <c r="AF64" s="4" t="s">
        <v>38</v>
      </c>
      <c r="AG64" s="4" t="s">
        <v>3164</v>
      </c>
      <c r="AH64" s="4" t="s">
        <v>205</v>
      </c>
      <c r="AI64" s="4" t="s">
        <v>3217</v>
      </c>
      <c r="AJ64" s="4" t="s">
        <v>325</v>
      </c>
      <c r="AK64" s="4" t="s">
        <v>206</v>
      </c>
      <c r="AL64" s="4" t="s">
        <v>143</v>
      </c>
      <c r="AM64" s="4" t="s">
        <v>304</v>
      </c>
      <c r="AN64" s="4" t="s">
        <v>207</v>
      </c>
      <c r="AO64" s="4" t="s">
        <v>216</v>
      </c>
      <c r="AP64" s="4" t="s">
        <v>3174</v>
      </c>
      <c r="AQ64" s="4" t="s">
        <v>208</v>
      </c>
      <c r="AR64" s="4" t="s">
        <v>3217</v>
      </c>
      <c r="AS64" s="4" t="s">
        <v>3217</v>
      </c>
      <c r="AT64" s="4" t="s">
        <v>3217</v>
      </c>
      <c r="AU64" s="4" t="s">
        <v>97</v>
      </c>
      <c r="AV64" s="4" t="s">
        <v>39</v>
      </c>
      <c r="AW64" s="4" t="s">
        <v>3217</v>
      </c>
      <c r="AX64" s="4" t="s">
        <v>3217</v>
      </c>
      <c r="AY64" s="4" t="s">
        <v>3217</v>
      </c>
      <c r="AZ64" s="4" t="s">
        <v>19</v>
      </c>
      <c r="BA64" s="4" t="s">
        <v>3217</v>
      </c>
      <c r="BB64" s="4" t="s">
        <v>21</v>
      </c>
      <c r="BC64" s="4" t="s">
        <v>3217</v>
      </c>
      <c r="BD64" s="4" t="s">
        <v>3217</v>
      </c>
      <c r="BE64" s="4" t="s">
        <v>3422</v>
      </c>
      <c r="BF64" s="4" t="s">
        <v>3217</v>
      </c>
      <c r="BG64" s="4" t="s">
        <v>211</v>
      </c>
      <c r="BH64" s="4" t="s">
        <v>212</v>
      </c>
      <c r="BI64" s="4" t="s">
        <v>42</v>
      </c>
      <c r="BJ64" s="4" t="s">
        <v>2490</v>
      </c>
      <c r="BK64" s="4" t="s">
        <v>24</v>
      </c>
      <c r="BL64" s="4" t="s">
        <v>40</v>
      </c>
      <c r="BM64" s="4" t="s">
        <v>3217</v>
      </c>
      <c r="BN64" s="4" t="s">
        <v>27</v>
      </c>
      <c r="BO64" s="4" t="s">
        <v>29</v>
      </c>
      <c r="BP64" s="4" t="s">
        <v>214</v>
      </c>
    </row>
    <row r="65" spans="1:68">
      <c r="A65" s="3" t="s">
        <v>330</v>
      </c>
      <c r="B65" s="4" t="s">
        <v>3147</v>
      </c>
      <c r="C65" s="4" t="s">
        <v>3304</v>
      </c>
      <c r="D65" s="4" t="s">
        <v>274</v>
      </c>
      <c r="F65" s="4" t="s">
        <v>3217</v>
      </c>
      <c r="G65" s="4" t="s">
        <v>3217</v>
      </c>
      <c r="H65" s="4" t="s">
        <v>196</v>
      </c>
      <c r="I65" s="4" t="s">
        <v>5</v>
      </c>
      <c r="J65" s="4" t="s">
        <v>215</v>
      </c>
      <c r="K65" s="4" t="s">
        <v>3161</v>
      </c>
      <c r="L65" s="4" t="s">
        <v>3161</v>
      </c>
      <c r="M65" s="4" t="s">
        <v>3161</v>
      </c>
      <c r="N65" s="4" t="s">
        <v>3217</v>
      </c>
      <c r="O65" s="4" t="s">
        <v>15</v>
      </c>
      <c r="P65" s="4" t="s">
        <v>3161</v>
      </c>
      <c r="Q65" s="4" t="s">
        <v>3161</v>
      </c>
      <c r="R65" s="4" t="s">
        <v>3178</v>
      </c>
      <c r="S65" s="4" t="s">
        <v>202</v>
      </c>
      <c r="T65" s="4" t="s">
        <v>3167</v>
      </c>
      <c r="U65" s="4" t="s">
        <v>289</v>
      </c>
      <c r="V65" s="4" t="s">
        <v>3168</v>
      </c>
      <c r="W65" s="4" t="s">
        <v>3217</v>
      </c>
      <c r="X65" s="4" t="s">
        <v>3161</v>
      </c>
      <c r="Y65" s="4" t="s">
        <v>3161</v>
      </c>
      <c r="Z65" s="4" t="s">
        <v>3161</v>
      </c>
      <c r="AA65" s="4" t="s">
        <v>203</v>
      </c>
      <c r="AB65" s="4" t="s">
        <v>3217</v>
      </c>
      <c r="AC65" s="4" t="s">
        <v>204</v>
      </c>
      <c r="AD65" s="4" t="s">
        <v>3760</v>
      </c>
      <c r="AE65" s="4" t="s">
        <v>3171</v>
      </c>
      <c r="AF65" s="4" t="s">
        <v>36</v>
      </c>
      <c r="AG65" s="4" t="s">
        <v>3421</v>
      </c>
      <c r="AH65" s="4" t="s">
        <v>205</v>
      </c>
      <c r="AI65" s="4" t="s">
        <v>3217</v>
      </c>
      <c r="AJ65" s="4" t="s">
        <v>1602</v>
      </c>
      <c r="AK65" s="4" t="s">
        <v>206</v>
      </c>
      <c r="AL65" s="4" t="s">
        <v>143</v>
      </c>
      <c r="AM65" s="4" t="s">
        <v>304</v>
      </c>
      <c r="AN65" s="4" t="s">
        <v>207</v>
      </c>
      <c r="AO65" s="4" t="s">
        <v>216</v>
      </c>
      <c r="AP65" s="4" t="s">
        <v>3174</v>
      </c>
      <c r="AQ65" s="4" t="s">
        <v>208</v>
      </c>
      <c r="AR65" s="4" t="s">
        <v>3217</v>
      </c>
      <c r="AS65" s="4" t="s">
        <v>3217</v>
      </c>
      <c r="AT65" s="4" t="s">
        <v>3217</v>
      </c>
      <c r="AU65" s="4" t="s">
        <v>97</v>
      </c>
      <c r="AV65" s="4" t="s">
        <v>39</v>
      </c>
      <c r="AW65" s="4" t="s">
        <v>3217</v>
      </c>
      <c r="AX65" s="4" t="s">
        <v>3217</v>
      </c>
      <c r="AY65" s="4" t="s">
        <v>3217</v>
      </c>
      <c r="AZ65" s="4" t="s">
        <v>19</v>
      </c>
      <c r="BA65" s="4" t="s">
        <v>3217</v>
      </c>
      <c r="BB65" s="4" t="s">
        <v>21</v>
      </c>
      <c r="BC65" s="4" t="s">
        <v>3217</v>
      </c>
      <c r="BD65" s="4" t="s">
        <v>3217</v>
      </c>
      <c r="BE65" s="4" t="s">
        <v>3422</v>
      </c>
      <c r="BF65" s="4" t="s">
        <v>3217</v>
      </c>
      <c r="BG65" s="4" t="s">
        <v>211</v>
      </c>
      <c r="BH65" s="4" t="s">
        <v>212</v>
      </c>
      <c r="BI65" s="4" t="s">
        <v>42</v>
      </c>
      <c r="BJ65" s="4" t="s">
        <v>2490</v>
      </c>
      <c r="BK65" s="4" t="s">
        <v>24</v>
      </c>
      <c r="BL65" s="4" t="s">
        <v>40</v>
      </c>
      <c r="BM65" s="4" t="s">
        <v>3217</v>
      </c>
      <c r="BN65" s="4" t="s">
        <v>27</v>
      </c>
      <c r="BO65" s="4" t="s">
        <v>29</v>
      </c>
      <c r="BP65" s="4" t="s">
        <v>214</v>
      </c>
    </row>
    <row r="66" spans="1:68">
      <c r="A66" s="3" t="s">
        <v>44</v>
      </c>
      <c r="B66" s="4" t="s">
        <v>2950</v>
      </c>
      <c r="C66" s="4" t="s">
        <v>3301</v>
      </c>
      <c r="D66" s="4">
        <v>2019</v>
      </c>
      <c r="F66" s="4" t="s">
        <v>3217</v>
      </c>
      <c r="G66" s="4" t="s">
        <v>3217</v>
      </c>
      <c r="H66" s="4" t="s">
        <v>196</v>
      </c>
      <c r="I66" s="4" t="s">
        <v>5</v>
      </c>
      <c r="J66" s="4" t="s">
        <v>215</v>
      </c>
      <c r="K66" s="4" t="s">
        <v>3161</v>
      </c>
      <c r="L66" s="4" t="s">
        <v>3161</v>
      </c>
      <c r="M66" s="4" t="s">
        <v>3161</v>
      </c>
      <c r="N66" s="4" t="s">
        <v>3217</v>
      </c>
      <c r="O66" s="4" t="s">
        <v>16</v>
      </c>
      <c r="P66" s="4" t="s">
        <v>3161</v>
      </c>
      <c r="Q66" s="4" t="s">
        <v>3161</v>
      </c>
      <c r="R66" s="4" t="s">
        <v>3178</v>
      </c>
      <c r="S66" s="4" t="s">
        <v>202</v>
      </c>
      <c r="T66" s="4" t="s">
        <v>3167</v>
      </c>
      <c r="U66" s="4" t="s">
        <v>289</v>
      </c>
      <c r="V66" s="4" t="s">
        <v>3168</v>
      </c>
      <c r="W66" s="4" t="s">
        <v>3217</v>
      </c>
      <c r="X66" s="4" t="s">
        <v>3161</v>
      </c>
      <c r="Y66" s="4" t="s">
        <v>3161</v>
      </c>
      <c r="Z66" s="4" t="s">
        <v>3161</v>
      </c>
      <c r="AA66" s="4" t="s">
        <v>203</v>
      </c>
      <c r="AB66" s="4" t="s">
        <v>3217</v>
      </c>
      <c r="AC66" s="4" t="s">
        <v>204</v>
      </c>
      <c r="AD66" s="4" t="s">
        <v>3760</v>
      </c>
      <c r="AE66" s="4" t="s">
        <v>3171</v>
      </c>
      <c r="AF66" s="4" t="s">
        <v>36</v>
      </c>
      <c r="AG66" s="4" t="s">
        <v>3421</v>
      </c>
      <c r="AH66" s="4" t="s">
        <v>205</v>
      </c>
      <c r="AI66" s="4" t="s">
        <v>3217</v>
      </c>
      <c r="AJ66" s="4" t="s">
        <v>1602</v>
      </c>
      <c r="AK66" s="4" t="s">
        <v>206</v>
      </c>
      <c r="AL66" s="4" t="s">
        <v>143</v>
      </c>
      <c r="AM66" s="4" t="s">
        <v>92</v>
      </c>
      <c r="AN66" s="4" t="s">
        <v>207</v>
      </c>
      <c r="AO66" s="4" t="s">
        <v>216</v>
      </c>
      <c r="AP66" s="4" t="s">
        <v>3174</v>
      </c>
      <c r="AQ66" s="4" t="s">
        <v>208</v>
      </c>
      <c r="AR66" s="4" t="s">
        <v>3217</v>
      </c>
      <c r="AS66" s="4" t="s">
        <v>3217</v>
      </c>
      <c r="AT66" s="4" t="s">
        <v>3217</v>
      </c>
      <c r="AU66" s="4" t="s">
        <v>97</v>
      </c>
      <c r="AV66" s="4" t="s">
        <v>17</v>
      </c>
      <c r="AW66" s="4" t="s">
        <v>3217</v>
      </c>
      <c r="AX66" s="4" t="s">
        <v>3217</v>
      </c>
      <c r="AY66" s="4" t="s">
        <v>3217</v>
      </c>
      <c r="AZ66" s="4" t="s">
        <v>9</v>
      </c>
      <c r="BA66" s="4" t="s">
        <v>3217</v>
      </c>
      <c r="BB66" s="4" t="s">
        <v>20</v>
      </c>
      <c r="BC66" s="4" t="s">
        <v>3217</v>
      </c>
      <c r="BD66" s="4" t="s">
        <v>3217</v>
      </c>
      <c r="BE66" s="4" t="s">
        <v>2474</v>
      </c>
      <c r="BF66" s="4" t="s">
        <v>3217</v>
      </c>
      <c r="BG66" s="4" t="s">
        <v>211</v>
      </c>
      <c r="BH66" s="4" t="s">
        <v>212</v>
      </c>
      <c r="BI66" s="4" t="s">
        <v>41</v>
      </c>
      <c r="BJ66" s="4" t="s">
        <v>2471</v>
      </c>
      <c r="BK66" s="4" t="s">
        <v>25</v>
      </c>
      <c r="BL66" s="4" t="s">
        <v>22</v>
      </c>
      <c r="BM66" s="4" t="s">
        <v>3217</v>
      </c>
      <c r="BN66" s="4" t="s">
        <v>26</v>
      </c>
      <c r="BO66" s="4" t="s">
        <v>28</v>
      </c>
      <c r="BP66" s="4" t="s">
        <v>214</v>
      </c>
    </row>
    <row r="67" spans="1:68">
      <c r="A67" s="3" t="s">
        <v>43</v>
      </c>
      <c r="B67" s="4" t="s">
        <v>3032</v>
      </c>
      <c r="C67" s="4" t="s">
        <v>3301</v>
      </c>
      <c r="D67" s="4" t="s">
        <v>447</v>
      </c>
      <c r="F67" s="4" t="s">
        <v>3217</v>
      </c>
      <c r="G67" s="4" t="s">
        <v>3217</v>
      </c>
      <c r="H67" s="4" t="s">
        <v>196</v>
      </c>
      <c r="I67" s="4" t="s">
        <v>5</v>
      </c>
      <c r="J67" s="4" t="s">
        <v>215</v>
      </c>
      <c r="K67" s="4" t="s">
        <v>3161</v>
      </c>
      <c r="L67" s="4" t="s">
        <v>3161</v>
      </c>
      <c r="M67" s="4" t="s">
        <v>3161</v>
      </c>
      <c r="N67" s="4" t="s">
        <v>3217</v>
      </c>
      <c r="O67" s="4" t="s">
        <v>15</v>
      </c>
      <c r="P67" s="4" t="s">
        <v>3161</v>
      </c>
      <c r="Q67" s="4" t="s">
        <v>3161</v>
      </c>
      <c r="R67" s="4" t="s">
        <v>3178</v>
      </c>
      <c r="S67" s="4" t="s">
        <v>202</v>
      </c>
      <c r="T67" s="4" t="s">
        <v>3167</v>
      </c>
      <c r="U67" s="4" t="s">
        <v>289</v>
      </c>
      <c r="V67" s="4" t="s">
        <v>3168</v>
      </c>
      <c r="W67" s="4" t="s">
        <v>3217</v>
      </c>
      <c r="X67" s="4" t="s">
        <v>3161</v>
      </c>
      <c r="Y67" s="4" t="s">
        <v>3161</v>
      </c>
      <c r="Z67" s="4" t="s">
        <v>3161</v>
      </c>
      <c r="AA67" s="4" t="s">
        <v>203</v>
      </c>
      <c r="AB67" s="4" t="s">
        <v>3217</v>
      </c>
      <c r="AC67" s="4" t="s">
        <v>204</v>
      </c>
      <c r="AD67" s="4" t="s">
        <v>3760</v>
      </c>
      <c r="AE67" s="4" t="s">
        <v>3171</v>
      </c>
      <c r="AF67" s="4" t="s">
        <v>3217</v>
      </c>
      <c r="AG67" s="4" t="s">
        <v>3421</v>
      </c>
      <c r="AH67" s="4" t="s">
        <v>205</v>
      </c>
      <c r="AI67" s="4" t="s">
        <v>3217</v>
      </c>
      <c r="AJ67" s="4" t="s">
        <v>1602</v>
      </c>
      <c r="AK67" s="4" t="s">
        <v>206</v>
      </c>
      <c r="AL67" s="4" t="s">
        <v>143</v>
      </c>
      <c r="AM67" s="4" t="s">
        <v>304</v>
      </c>
      <c r="AN67" s="4" t="s">
        <v>207</v>
      </c>
      <c r="AO67" s="4" t="s">
        <v>216</v>
      </c>
      <c r="AP67" s="4" t="s">
        <v>3174</v>
      </c>
      <c r="AQ67" s="4" t="s">
        <v>208</v>
      </c>
      <c r="AR67" s="4" t="s">
        <v>3217</v>
      </c>
      <c r="AS67" s="4" t="s">
        <v>3217</v>
      </c>
      <c r="AT67" s="4" t="s">
        <v>3217</v>
      </c>
      <c r="AU67" s="4" t="s">
        <v>97</v>
      </c>
      <c r="AV67" s="4" t="s">
        <v>39</v>
      </c>
      <c r="AW67" s="4" t="s">
        <v>3217</v>
      </c>
      <c r="AX67" s="4" t="s">
        <v>3217</v>
      </c>
      <c r="AY67" s="4" t="s">
        <v>3217</v>
      </c>
      <c r="AZ67" s="4" t="s">
        <v>19</v>
      </c>
      <c r="BA67" s="4" t="s">
        <v>3217</v>
      </c>
      <c r="BB67" s="4" t="s">
        <v>21</v>
      </c>
      <c r="BC67" s="4" t="s">
        <v>3217</v>
      </c>
      <c r="BD67" s="4" t="s">
        <v>3217</v>
      </c>
      <c r="BE67" s="4" t="s">
        <v>3422</v>
      </c>
      <c r="BF67" s="4" t="s">
        <v>3217</v>
      </c>
      <c r="BG67" s="4" t="s">
        <v>211</v>
      </c>
      <c r="BH67" s="4" t="s">
        <v>212</v>
      </c>
      <c r="BI67" s="4" t="s">
        <v>42</v>
      </c>
      <c r="BJ67" s="4" t="s">
        <v>2490</v>
      </c>
      <c r="BK67" s="4" t="s">
        <v>24</v>
      </c>
      <c r="BL67" s="4" t="s">
        <v>40</v>
      </c>
      <c r="BM67" s="4" t="s">
        <v>3217</v>
      </c>
      <c r="BN67" s="4" t="s">
        <v>27</v>
      </c>
      <c r="BO67" s="4" t="s">
        <v>29</v>
      </c>
      <c r="BP67" s="4" t="s">
        <v>214</v>
      </c>
    </row>
    <row r="68" spans="1:68">
      <c r="A68" s="3" t="s">
        <v>451</v>
      </c>
      <c r="B68" s="4" t="s">
        <v>3114</v>
      </c>
      <c r="C68" s="4" t="s">
        <v>3301</v>
      </c>
      <c r="D68" s="4">
        <v>2022</v>
      </c>
      <c r="F68" s="4" t="s">
        <v>3217</v>
      </c>
      <c r="G68" s="4" t="s">
        <v>3217</v>
      </c>
      <c r="H68" s="4" t="s">
        <v>196</v>
      </c>
      <c r="I68" s="4" t="s">
        <v>5</v>
      </c>
      <c r="J68" s="4" t="s">
        <v>13</v>
      </c>
      <c r="K68" s="4" t="s">
        <v>3161</v>
      </c>
      <c r="L68" s="4" t="s">
        <v>3161</v>
      </c>
      <c r="M68" s="4" t="s">
        <v>3161</v>
      </c>
      <c r="N68" s="4" t="s">
        <v>3217</v>
      </c>
      <c r="O68" s="4" t="s">
        <v>15</v>
      </c>
      <c r="P68" s="4" t="s">
        <v>3161</v>
      </c>
      <c r="Q68" s="4" t="s">
        <v>3161</v>
      </c>
      <c r="R68" s="4" t="s">
        <v>3178</v>
      </c>
      <c r="S68" s="4" t="s">
        <v>202</v>
      </c>
      <c r="T68" s="4" t="s">
        <v>3167</v>
      </c>
      <c r="U68" s="4" t="s">
        <v>289</v>
      </c>
      <c r="V68" s="4" t="s">
        <v>3168</v>
      </c>
      <c r="W68" s="4" t="s">
        <v>3217</v>
      </c>
      <c r="X68" s="4" t="s">
        <v>3161</v>
      </c>
      <c r="Y68" s="4" t="s">
        <v>3161</v>
      </c>
      <c r="Z68" s="4" t="s">
        <v>3161</v>
      </c>
      <c r="AA68" s="4" t="s">
        <v>203</v>
      </c>
      <c r="AB68" s="4" t="s">
        <v>3217</v>
      </c>
      <c r="AC68" s="4" t="s">
        <v>204</v>
      </c>
      <c r="AD68" s="4" t="s">
        <v>3760</v>
      </c>
      <c r="AE68" s="4" t="s">
        <v>3171</v>
      </c>
      <c r="AF68" s="4" t="s">
        <v>54</v>
      </c>
      <c r="AG68" s="4" t="s">
        <v>3421</v>
      </c>
      <c r="AH68" s="4" t="s">
        <v>205</v>
      </c>
      <c r="AI68" s="4" t="s">
        <v>3217</v>
      </c>
      <c r="AJ68" s="4" t="s">
        <v>3217</v>
      </c>
      <c r="AK68" s="4" t="s">
        <v>206</v>
      </c>
      <c r="AL68" s="4" t="s">
        <v>143</v>
      </c>
      <c r="AM68" s="4" t="s">
        <v>304</v>
      </c>
      <c r="AN68" s="4" t="s">
        <v>3217</v>
      </c>
      <c r="AO68" s="4" t="s">
        <v>216</v>
      </c>
      <c r="AP68" s="4" t="s">
        <v>3174</v>
      </c>
      <c r="AQ68" s="4" t="s">
        <v>208</v>
      </c>
      <c r="AR68" s="4" t="s">
        <v>3217</v>
      </c>
      <c r="AS68" s="4" t="s">
        <v>3217</v>
      </c>
      <c r="AT68" s="4" t="s">
        <v>3217</v>
      </c>
      <c r="AU68" s="4" t="s">
        <v>134</v>
      </c>
      <c r="AV68" s="4" t="s">
        <v>516</v>
      </c>
      <c r="AW68" s="4" t="s">
        <v>3217</v>
      </c>
      <c r="AX68" s="4" t="s">
        <v>3217</v>
      </c>
      <c r="AY68" s="4" t="s">
        <v>3217</v>
      </c>
      <c r="AZ68" s="4" t="s">
        <v>508</v>
      </c>
      <c r="BA68" s="4" t="s">
        <v>3217</v>
      </c>
      <c r="BB68" s="4" t="s">
        <v>21</v>
      </c>
      <c r="BC68" s="4" t="s">
        <v>3217</v>
      </c>
      <c r="BD68" s="4" t="s">
        <v>3217</v>
      </c>
      <c r="BE68" s="4" t="s">
        <v>3422</v>
      </c>
      <c r="BF68" s="4" t="s">
        <v>3217</v>
      </c>
      <c r="BG68" s="4" t="s">
        <v>211</v>
      </c>
      <c r="BH68" s="4" t="s">
        <v>212</v>
      </c>
      <c r="BI68" s="4" t="s">
        <v>42</v>
      </c>
      <c r="BJ68" s="4" t="s">
        <v>2490</v>
      </c>
      <c r="BK68" s="4" t="s">
        <v>24</v>
      </c>
      <c r="BL68" s="4" t="s">
        <v>23</v>
      </c>
      <c r="BM68" s="4" t="s">
        <v>3217</v>
      </c>
      <c r="BN68" s="4" t="s">
        <v>27</v>
      </c>
      <c r="BO68" s="4" t="s">
        <v>3186</v>
      </c>
      <c r="BP68" s="4" t="s">
        <v>214</v>
      </c>
    </row>
    <row r="69" spans="1:68">
      <c r="A69" s="3" t="s">
        <v>379</v>
      </c>
      <c r="B69" s="4" t="s">
        <v>2951</v>
      </c>
      <c r="C69" s="4" t="s">
        <v>3305</v>
      </c>
      <c r="D69" s="4">
        <v>2019</v>
      </c>
      <c r="F69" s="4" t="s">
        <v>3217</v>
      </c>
      <c r="G69" s="4" t="s">
        <v>3217</v>
      </c>
      <c r="H69" s="4" t="s">
        <v>196</v>
      </c>
      <c r="I69" s="4" t="s">
        <v>5</v>
      </c>
      <c r="J69" s="4" t="s">
        <v>215</v>
      </c>
      <c r="K69" s="4" t="s">
        <v>3161</v>
      </c>
      <c r="L69" s="4" t="s">
        <v>3161</v>
      </c>
      <c r="M69" s="4" t="s">
        <v>3161</v>
      </c>
      <c r="N69" s="4" t="s">
        <v>3217</v>
      </c>
      <c r="O69" s="4" t="s">
        <v>16</v>
      </c>
      <c r="P69" s="4" t="s">
        <v>3161</v>
      </c>
      <c r="Q69" s="4" t="s">
        <v>3161</v>
      </c>
      <c r="R69" s="4" t="s">
        <v>3178</v>
      </c>
      <c r="S69" s="4" t="s">
        <v>202</v>
      </c>
      <c r="T69" s="4" t="s">
        <v>3167</v>
      </c>
      <c r="U69" s="4" t="s">
        <v>289</v>
      </c>
      <c r="V69" s="4" t="s">
        <v>3168</v>
      </c>
      <c r="W69" s="4" t="s">
        <v>3217</v>
      </c>
      <c r="X69" s="4" t="s">
        <v>3161</v>
      </c>
      <c r="Y69" s="4" t="s">
        <v>3161</v>
      </c>
      <c r="Z69" s="4" t="s">
        <v>3161</v>
      </c>
      <c r="AA69" s="4" t="s">
        <v>203</v>
      </c>
      <c r="AB69" s="4" t="s">
        <v>3217</v>
      </c>
      <c r="AC69" s="4" t="s">
        <v>204</v>
      </c>
      <c r="AD69" s="4" t="s">
        <v>3760</v>
      </c>
      <c r="AE69" s="4" t="s">
        <v>3171</v>
      </c>
      <c r="AF69" s="4" t="s">
        <v>36</v>
      </c>
      <c r="AG69" s="4" t="s">
        <v>3421</v>
      </c>
      <c r="AH69" s="4" t="s">
        <v>205</v>
      </c>
      <c r="AI69" s="4" t="s">
        <v>3217</v>
      </c>
      <c r="AJ69" s="4" t="s">
        <v>1602</v>
      </c>
      <c r="AK69" s="4" t="s">
        <v>206</v>
      </c>
      <c r="AL69" s="4" t="s">
        <v>143</v>
      </c>
      <c r="AM69" s="4" t="s">
        <v>92</v>
      </c>
      <c r="AN69" s="4" t="s">
        <v>207</v>
      </c>
      <c r="AO69" s="4" t="s">
        <v>216</v>
      </c>
      <c r="AP69" s="4" t="s">
        <v>3174</v>
      </c>
      <c r="AQ69" s="4" t="s">
        <v>208</v>
      </c>
      <c r="AR69" s="4" t="s">
        <v>3217</v>
      </c>
      <c r="AS69" s="4" t="s">
        <v>3217</v>
      </c>
      <c r="AT69" s="4" t="s">
        <v>3217</v>
      </c>
      <c r="AU69" s="4" t="s">
        <v>97</v>
      </c>
      <c r="AV69" s="4" t="s">
        <v>17</v>
      </c>
      <c r="AW69" s="4" t="s">
        <v>3217</v>
      </c>
      <c r="AX69" s="4" t="s">
        <v>3217</v>
      </c>
      <c r="AY69" s="4" t="s">
        <v>3217</v>
      </c>
      <c r="AZ69" s="4" t="s">
        <v>9</v>
      </c>
      <c r="BA69" s="4" t="s">
        <v>3217</v>
      </c>
      <c r="BB69" s="4" t="s">
        <v>20</v>
      </c>
      <c r="BC69" s="4" t="s">
        <v>3217</v>
      </c>
      <c r="BD69" s="4" t="s">
        <v>3217</v>
      </c>
      <c r="BE69" s="4" t="s">
        <v>2474</v>
      </c>
      <c r="BF69" s="4" t="s">
        <v>3217</v>
      </c>
      <c r="BG69" s="4" t="s">
        <v>211</v>
      </c>
      <c r="BH69" s="4" t="s">
        <v>212</v>
      </c>
      <c r="BI69" s="4" t="s">
        <v>41</v>
      </c>
      <c r="BJ69" s="4" t="s">
        <v>2471</v>
      </c>
      <c r="BK69" s="4" t="s">
        <v>25</v>
      </c>
      <c r="BL69" s="4" t="s">
        <v>22</v>
      </c>
      <c r="BM69" s="4" t="s">
        <v>3217</v>
      </c>
      <c r="BN69" s="4" t="s">
        <v>26</v>
      </c>
      <c r="BO69" s="4" t="s">
        <v>28</v>
      </c>
      <c r="BP69" s="4" t="s">
        <v>214</v>
      </c>
    </row>
    <row r="70" spans="1:68">
      <c r="A70" s="3" t="s">
        <v>331</v>
      </c>
      <c r="B70" s="4" t="s">
        <v>3033</v>
      </c>
      <c r="C70" s="4" t="s">
        <v>3305</v>
      </c>
      <c r="D70" s="4" t="s">
        <v>447</v>
      </c>
      <c r="F70" s="4" t="s">
        <v>3217</v>
      </c>
      <c r="G70" s="4" t="s">
        <v>3217</v>
      </c>
      <c r="H70" s="4" t="s">
        <v>196</v>
      </c>
      <c r="I70" s="4" t="s">
        <v>5</v>
      </c>
      <c r="J70" s="4" t="s">
        <v>215</v>
      </c>
      <c r="K70" s="4" t="s">
        <v>3161</v>
      </c>
      <c r="L70" s="4" t="s">
        <v>3161</v>
      </c>
      <c r="M70" s="4" t="s">
        <v>3161</v>
      </c>
      <c r="N70" s="4" t="s">
        <v>3217</v>
      </c>
      <c r="O70" s="4" t="s">
        <v>15</v>
      </c>
      <c r="P70" s="4" t="s">
        <v>3161</v>
      </c>
      <c r="Q70" s="4" t="s">
        <v>3161</v>
      </c>
      <c r="R70" s="4" t="s">
        <v>3178</v>
      </c>
      <c r="S70" s="4" t="s">
        <v>202</v>
      </c>
      <c r="T70" s="4" t="s">
        <v>3167</v>
      </c>
      <c r="U70" s="4" t="s">
        <v>289</v>
      </c>
      <c r="V70" s="4" t="s">
        <v>3168</v>
      </c>
      <c r="W70" s="4" t="s">
        <v>3217</v>
      </c>
      <c r="X70" s="4" t="s">
        <v>3161</v>
      </c>
      <c r="Y70" s="4" t="s">
        <v>3161</v>
      </c>
      <c r="Z70" s="4" t="s">
        <v>3161</v>
      </c>
      <c r="AA70" s="4" t="s">
        <v>203</v>
      </c>
      <c r="AB70" s="4" t="s">
        <v>3217</v>
      </c>
      <c r="AC70" s="4" t="s">
        <v>204</v>
      </c>
      <c r="AD70" s="4" t="s">
        <v>3760</v>
      </c>
      <c r="AE70" s="4" t="s">
        <v>3171</v>
      </c>
      <c r="AF70" s="4" t="s">
        <v>3217</v>
      </c>
      <c r="AG70" s="4" t="s">
        <v>3421</v>
      </c>
      <c r="AH70" s="4" t="s">
        <v>205</v>
      </c>
      <c r="AI70" s="4" t="s">
        <v>3217</v>
      </c>
      <c r="AJ70" s="4" t="s">
        <v>1602</v>
      </c>
      <c r="AK70" s="4" t="s">
        <v>206</v>
      </c>
      <c r="AL70" s="4" t="s">
        <v>143</v>
      </c>
      <c r="AM70" s="4" t="s">
        <v>304</v>
      </c>
      <c r="AN70" s="4" t="s">
        <v>207</v>
      </c>
      <c r="AO70" s="4" t="s">
        <v>216</v>
      </c>
      <c r="AP70" s="4" t="s">
        <v>3174</v>
      </c>
      <c r="AQ70" s="4" t="s">
        <v>208</v>
      </c>
      <c r="AR70" s="4" t="s">
        <v>3217</v>
      </c>
      <c r="AS70" s="4" t="s">
        <v>3217</v>
      </c>
      <c r="AT70" s="4" t="s">
        <v>3217</v>
      </c>
      <c r="AU70" s="4" t="s">
        <v>97</v>
      </c>
      <c r="AV70" s="4" t="s">
        <v>39</v>
      </c>
      <c r="AW70" s="4" t="s">
        <v>3217</v>
      </c>
      <c r="AX70" s="4" t="s">
        <v>3217</v>
      </c>
      <c r="AY70" s="4" t="s">
        <v>3217</v>
      </c>
      <c r="AZ70" s="4" t="s">
        <v>19</v>
      </c>
      <c r="BA70" s="4" t="s">
        <v>3217</v>
      </c>
      <c r="BB70" s="4" t="s">
        <v>21</v>
      </c>
      <c r="BC70" s="4" t="s">
        <v>3217</v>
      </c>
      <c r="BD70" s="4" t="s">
        <v>3217</v>
      </c>
      <c r="BE70" s="4" t="s">
        <v>3422</v>
      </c>
      <c r="BF70" s="4" t="s">
        <v>3217</v>
      </c>
      <c r="BG70" s="4" t="s">
        <v>211</v>
      </c>
      <c r="BH70" s="4" t="s">
        <v>212</v>
      </c>
      <c r="BI70" s="4" t="s">
        <v>42</v>
      </c>
      <c r="BJ70" s="4" t="s">
        <v>2490</v>
      </c>
      <c r="BK70" s="4" t="s">
        <v>24</v>
      </c>
      <c r="BL70" s="4" t="s">
        <v>40</v>
      </c>
      <c r="BM70" s="4" t="s">
        <v>3217</v>
      </c>
      <c r="BN70" s="4" t="s">
        <v>27</v>
      </c>
      <c r="BO70" s="4" t="s">
        <v>29</v>
      </c>
      <c r="BP70" s="4" t="s">
        <v>214</v>
      </c>
    </row>
    <row r="71" spans="1:68">
      <c r="A71" s="3" t="s">
        <v>452</v>
      </c>
      <c r="B71" s="4" t="s">
        <v>3087</v>
      </c>
      <c r="C71" s="4" t="s">
        <v>3305</v>
      </c>
      <c r="D71" s="4">
        <v>2022</v>
      </c>
      <c r="F71" s="4" t="s">
        <v>3217</v>
      </c>
      <c r="G71" s="4" t="s">
        <v>3217</v>
      </c>
      <c r="H71" s="4" t="s">
        <v>196</v>
      </c>
      <c r="I71" s="4" t="s">
        <v>5</v>
      </c>
      <c r="J71" s="4" t="s">
        <v>13</v>
      </c>
      <c r="K71" s="4" t="s">
        <v>3161</v>
      </c>
      <c r="L71" s="4" t="s">
        <v>3161</v>
      </c>
      <c r="M71" s="4" t="s">
        <v>3161</v>
      </c>
      <c r="N71" s="4" t="s">
        <v>3217</v>
      </c>
      <c r="O71" s="4" t="s">
        <v>15</v>
      </c>
      <c r="P71" s="4" t="s">
        <v>3161</v>
      </c>
      <c r="Q71" s="4" t="s">
        <v>3161</v>
      </c>
      <c r="R71" s="4" t="s">
        <v>3178</v>
      </c>
      <c r="S71" s="4" t="s">
        <v>202</v>
      </c>
      <c r="T71" s="4" t="s">
        <v>3167</v>
      </c>
      <c r="U71" s="4" t="s">
        <v>289</v>
      </c>
      <c r="V71" s="4" t="s">
        <v>3168</v>
      </c>
      <c r="W71" s="4" t="s">
        <v>3217</v>
      </c>
      <c r="X71" s="4" t="s">
        <v>3161</v>
      </c>
      <c r="Y71" s="4" t="s">
        <v>3161</v>
      </c>
      <c r="Z71" s="4" t="s">
        <v>3161</v>
      </c>
      <c r="AA71" s="4" t="s">
        <v>203</v>
      </c>
      <c r="AB71" s="4" t="s">
        <v>3217</v>
      </c>
      <c r="AC71" s="4" t="s">
        <v>204</v>
      </c>
      <c r="AD71" s="4" t="s">
        <v>3760</v>
      </c>
      <c r="AE71" s="4" t="s">
        <v>3171</v>
      </c>
      <c r="AF71" s="4" t="s">
        <v>54</v>
      </c>
      <c r="AG71" s="4" t="s">
        <v>3421</v>
      </c>
      <c r="AH71" s="4" t="s">
        <v>205</v>
      </c>
      <c r="AI71" s="4" t="s">
        <v>3217</v>
      </c>
      <c r="AJ71" s="4" t="s">
        <v>3217</v>
      </c>
      <c r="AK71" s="4" t="s">
        <v>206</v>
      </c>
      <c r="AL71" s="4" t="s">
        <v>143</v>
      </c>
      <c r="AM71" s="4" t="s">
        <v>304</v>
      </c>
      <c r="AN71" s="4" t="s">
        <v>3217</v>
      </c>
      <c r="AO71" s="4" t="s">
        <v>216</v>
      </c>
      <c r="AP71" s="4" t="s">
        <v>3174</v>
      </c>
      <c r="AQ71" s="4" t="s">
        <v>208</v>
      </c>
      <c r="AR71" s="4" t="s">
        <v>3217</v>
      </c>
      <c r="AS71" s="4" t="s">
        <v>3217</v>
      </c>
      <c r="AT71" s="4" t="s">
        <v>3217</v>
      </c>
      <c r="AU71" s="4" t="s">
        <v>134</v>
      </c>
      <c r="AV71" s="4" t="s">
        <v>516</v>
      </c>
      <c r="AW71" s="4" t="s">
        <v>3217</v>
      </c>
      <c r="AX71" s="4" t="s">
        <v>3217</v>
      </c>
      <c r="AY71" s="4" t="s">
        <v>3217</v>
      </c>
      <c r="AZ71" s="4" t="s">
        <v>508</v>
      </c>
      <c r="BA71" s="4" t="s">
        <v>3217</v>
      </c>
      <c r="BB71" s="4" t="s">
        <v>21</v>
      </c>
      <c r="BC71" s="4" t="s">
        <v>3217</v>
      </c>
      <c r="BD71" s="4" t="s">
        <v>3217</v>
      </c>
      <c r="BE71" s="4" t="s">
        <v>3422</v>
      </c>
      <c r="BF71" s="4" t="s">
        <v>3217</v>
      </c>
      <c r="BG71" s="4" t="s">
        <v>211</v>
      </c>
      <c r="BH71" s="4" t="s">
        <v>212</v>
      </c>
      <c r="BI71" s="4" t="s">
        <v>42</v>
      </c>
      <c r="BJ71" s="4" t="s">
        <v>2490</v>
      </c>
      <c r="BK71" s="4" t="s">
        <v>24</v>
      </c>
      <c r="BL71" s="4" t="s">
        <v>23</v>
      </c>
      <c r="BM71" s="4" t="s">
        <v>3217</v>
      </c>
      <c r="BN71" s="4" t="s">
        <v>27</v>
      </c>
      <c r="BO71" s="4" t="s">
        <v>3186</v>
      </c>
      <c r="BP71" s="4" t="s">
        <v>214</v>
      </c>
    </row>
    <row r="72" spans="1:68">
      <c r="A72" s="3" t="s">
        <v>453</v>
      </c>
      <c r="B72" s="4" t="s">
        <v>3088</v>
      </c>
      <c r="C72" s="4" t="s">
        <v>3303</v>
      </c>
      <c r="D72" s="4">
        <v>2022</v>
      </c>
      <c r="F72" s="4" t="s">
        <v>3217</v>
      </c>
      <c r="G72" s="4" t="s">
        <v>3217</v>
      </c>
      <c r="H72" s="4" t="s">
        <v>196</v>
      </c>
      <c r="I72" s="4" t="s">
        <v>5</v>
      </c>
      <c r="J72" s="4" t="s">
        <v>13</v>
      </c>
      <c r="K72" s="4" t="s">
        <v>3161</v>
      </c>
      <c r="L72" s="4" t="s">
        <v>3161</v>
      </c>
      <c r="M72" s="4" t="s">
        <v>3161</v>
      </c>
      <c r="N72" s="4" t="s">
        <v>3217</v>
      </c>
      <c r="O72" s="4" t="s">
        <v>15</v>
      </c>
      <c r="P72" s="4" t="s">
        <v>3161</v>
      </c>
      <c r="Q72" s="4" t="s">
        <v>3161</v>
      </c>
      <c r="R72" s="4" t="s">
        <v>3178</v>
      </c>
      <c r="S72" s="4" t="s">
        <v>202</v>
      </c>
      <c r="T72" s="4" t="s">
        <v>3167</v>
      </c>
      <c r="U72" s="4" t="s">
        <v>289</v>
      </c>
      <c r="V72" s="4" t="s">
        <v>3168</v>
      </c>
      <c r="W72" s="4" t="s">
        <v>3217</v>
      </c>
      <c r="X72" s="4" t="s">
        <v>3161</v>
      </c>
      <c r="Y72" s="4" t="s">
        <v>3161</v>
      </c>
      <c r="Z72" s="4" t="s">
        <v>3161</v>
      </c>
      <c r="AA72" s="4" t="s">
        <v>203</v>
      </c>
      <c r="AB72" s="4" t="s">
        <v>3217</v>
      </c>
      <c r="AC72" s="4" t="s">
        <v>204</v>
      </c>
      <c r="AD72" s="4" t="s">
        <v>3760</v>
      </c>
      <c r="AE72" s="4" t="s">
        <v>3171</v>
      </c>
      <c r="AF72" s="4" t="s">
        <v>54</v>
      </c>
      <c r="AG72" s="4" t="s">
        <v>3421</v>
      </c>
      <c r="AH72" s="4" t="s">
        <v>205</v>
      </c>
      <c r="AI72" s="4" t="s">
        <v>3217</v>
      </c>
      <c r="AJ72" s="4" t="s">
        <v>3217</v>
      </c>
      <c r="AK72" s="4" t="s">
        <v>206</v>
      </c>
      <c r="AL72" s="4" t="s">
        <v>143</v>
      </c>
      <c r="AM72" s="4" t="s">
        <v>304</v>
      </c>
      <c r="AN72" s="4" t="s">
        <v>3217</v>
      </c>
      <c r="AO72" s="4" t="s">
        <v>216</v>
      </c>
      <c r="AP72" s="4" t="s">
        <v>3174</v>
      </c>
      <c r="AQ72" s="4" t="s">
        <v>208</v>
      </c>
      <c r="AR72" s="4" t="s">
        <v>3217</v>
      </c>
      <c r="AS72" s="4" t="s">
        <v>3217</v>
      </c>
      <c r="AT72" s="4" t="s">
        <v>3217</v>
      </c>
      <c r="AU72" s="4" t="s">
        <v>134</v>
      </c>
      <c r="AV72" s="4" t="s">
        <v>516</v>
      </c>
      <c r="AW72" s="4" t="s">
        <v>3217</v>
      </c>
      <c r="AX72" s="4" t="s">
        <v>3217</v>
      </c>
      <c r="AY72" s="4" t="s">
        <v>3217</v>
      </c>
      <c r="AZ72" s="4" t="s">
        <v>508</v>
      </c>
      <c r="BA72" s="4" t="s">
        <v>3217</v>
      </c>
      <c r="BB72" s="4" t="s">
        <v>21</v>
      </c>
      <c r="BC72" s="4" t="s">
        <v>3217</v>
      </c>
      <c r="BD72" s="4" t="s">
        <v>3217</v>
      </c>
      <c r="BE72" s="4" t="s">
        <v>3422</v>
      </c>
      <c r="BF72" s="4" t="s">
        <v>3217</v>
      </c>
      <c r="BG72" s="4" t="s">
        <v>211</v>
      </c>
      <c r="BH72" s="4" t="s">
        <v>212</v>
      </c>
      <c r="BI72" s="4" t="s">
        <v>42</v>
      </c>
      <c r="BJ72" s="4" t="s">
        <v>2490</v>
      </c>
      <c r="BK72" s="4" t="s">
        <v>24</v>
      </c>
      <c r="BL72" s="4" t="s">
        <v>23</v>
      </c>
      <c r="BM72" s="4" t="s">
        <v>3217</v>
      </c>
      <c r="BN72" s="4" t="s">
        <v>27</v>
      </c>
      <c r="BO72" s="4" t="s">
        <v>3186</v>
      </c>
      <c r="BP72" s="4" t="s">
        <v>214</v>
      </c>
    </row>
    <row r="73" spans="1:68">
      <c r="A73" s="3" t="s">
        <v>136</v>
      </c>
      <c r="B73" s="4" t="s">
        <v>3019</v>
      </c>
      <c r="C73" s="4" t="s">
        <v>3301</v>
      </c>
      <c r="D73" s="4">
        <v>2017</v>
      </c>
      <c r="F73" s="4" t="s">
        <v>3217</v>
      </c>
      <c r="G73" s="4" t="s">
        <v>3217</v>
      </c>
      <c r="H73" s="4" t="s">
        <v>235</v>
      </c>
      <c r="I73" s="4" t="s">
        <v>46</v>
      </c>
      <c r="J73" s="4" t="s">
        <v>51</v>
      </c>
      <c r="K73" s="4" t="s">
        <v>3217</v>
      </c>
      <c r="L73" s="4" t="s">
        <v>78</v>
      </c>
      <c r="M73" s="4" t="s">
        <v>3161</v>
      </c>
      <c r="N73" s="4" t="s">
        <v>3217</v>
      </c>
      <c r="O73" s="4" t="s">
        <v>758</v>
      </c>
      <c r="P73" s="4" t="s">
        <v>3161</v>
      </c>
      <c r="Q73" s="4" t="s">
        <v>3161</v>
      </c>
      <c r="R73" s="4" t="s">
        <v>3178</v>
      </c>
      <c r="S73" s="4" t="s">
        <v>237</v>
      </c>
      <c r="T73" s="4" t="s">
        <v>3167</v>
      </c>
      <c r="U73" s="4" t="s">
        <v>238</v>
      </c>
      <c r="V73" s="4" t="s">
        <v>333</v>
      </c>
      <c r="W73" s="4" t="s">
        <v>3217</v>
      </c>
      <c r="X73" s="4" t="s">
        <v>3161</v>
      </c>
      <c r="Y73" s="4" t="s">
        <v>149</v>
      </c>
      <c r="Z73" s="4" t="s">
        <v>3161</v>
      </c>
      <c r="AA73" s="4" t="s">
        <v>944</v>
      </c>
      <c r="AB73" s="4" t="s">
        <v>3161</v>
      </c>
      <c r="AC73" s="4" t="s">
        <v>159</v>
      </c>
      <c r="AD73" s="4" t="s">
        <v>3161</v>
      </c>
      <c r="AE73" s="4" t="s">
        <v>1090</v>
      </c>
      <c r="AF73" s="4" t="s">
        <v>1430</v>
      </c>
      <c r="AG73" s="4" t="s">
        <v>231</v>
      </c>
      <c r="AH73" s="4" t="s">
        <v>55</v>
      </c>
      <c r="AI73" s="4" t="s">
        <v>3217</v>
      </c>
      <c r="AJ73" s="4" t="s">
        <v>57</v>
      </c>
      <c r="AK73" s="4" t="s">
        <v>59</v>
      </c>
      <c r="AL73" s="4" t="s">
        <v>143</v>
      </c>
      <c r="AM73" s="4" t="s">
        <v>92</v>
      </c>
      <c r="AN73" s="4" t="s">
        <v>169</v>
      </c>
      <c r="AO73" s="4" t="s">
        <v>95</v>
      </c>
      <c r="AP73" s="4" t="s">
        <v>3174</v>
      </c>
      <c r="AQ73" s="4" t="s">
        <v>208</v>
      </c>
      <c r="AR73" s="4" t="s">
        <v>132</v>
      </c>
      <c r="AS73" s="4" t="s">
        <v>3217</v>
      </c>
      <c r="AT73" s="4" t="s">
        <v>3212</v>
      </c>
      <c r="AU73" s="4" t="s">
        <v>97</v>
      </c>
      <c r="AV73" s="4" t="s">
        <v>61</v>
      </c>
      <c r="AW73" s="4" t="s">
        <v>3217</v>
      </c>
      <c r="AX73" s="4" t="s">
        <v>3217</v>
      </c>
      <c r="AY73" s="4" t="s">
        <v>3217</v>
      </c>
      <c r="AZ73" s="4" t="s">
        <v>8</v>
      </c>
      <c r="BA73" s="4" t="s">
        <v>3217</v>
      </c>
      <c r="BB73" s="4" t="s">
        <v>20</v>
      </c>
      <c r="BC73" s="4" t="s">
        <v>3217</v>
      </c>
      <c r="BD73" s="4" t="s">
        <v>3217</v>
      </c>
      <c r="BE73" s="4" t="s">
        <v>3422</v>
      </c>
      <c r="BF73" s="4" t="s">
        <v>3217</v>
      </c>
      <c r="BG73" s="4" t="s">
        <v>211</v>
      </c>
      <c r="BH73" s="4" t="s">
        <v>3288</v>
      </c>
      <c r="BI73" s="4" t="s">
        <v>41</v>
      </c>
      <c r="BJ73" s="4" t="s">
        <v>2471</v>
      </c>
      <c r="BK73" s="4" t="s">
        <v>65</v>
      </c>
      <c r="BL73" s="4" t="s">
        <v>68</v>
      </c>
      <c r="BM73" s="4" t="s">
        <v>67</v>
      </c>
      <c r="BN73" s="4" t="s">
        <v>70</v>
      </c>
      <c r="BO73" s="4" t="s">
        <v>71</v>
      </c>
      <c r="BP73" s="4" t="s">
        <v>3217</v>
      </c>
    </row>
    <row r="74" spans="1:68">
      <c r="A74" s="3" t="s">
        <v>45</v>
      </c>
      <c r="B74" s="4" t="s">
        <v>3021</v>
      </c>
      <c r="C74" s="4" t="s">
        <v>3305</v>
      </c>
      <c r="D74" s="4">
        <v>2017</v>
      </c>
      <c r="F74" s="4" t="s">
        <v>3217</v>
      </c>
      <c r="G74" s="4" t="s">
        <v>3217</v>
      </c>
      <c r="H74" s="4" t="s">
        <v>235</v>
      </c>
      <c r="I74" s="4" t="s">
        <v>46</v>
      </c>
      <c r="J74" s="4" t="s">
        <v>51</v>
      </c>
      <c r="K74" s="4" t="s">
        <v>3217</v>
      </c>
      <c r="L74" s="4" t="s">
        <v>78</v>
      </c>
      <c r="M74" s="4" t="s">
        <v>3161</v>
      </c>
      <c r="N74" s="4" t="s">
        <v>3217</v>
      </c>
      <c r="O74" s="4" t="s">
        <v>758</v>
      </c>
      <c r="P74" s="4" t="s">
        <v>3161</v>
      </c>
      <c r="Q74" s="4" t="s">
        <v>3161</v>
      </c>
      <c r="R74" s="4" t="s">
        <v>3178</v>
      </c>
      <c r="S74" s="4" t="s">
        <v>237</v>
      </c>
      <c r="T74" s="4" t="s">
        <v>3167</v>
      </c>
      <c r="U74" s="4" t="s">
        <v>238</v>
      </c>
      <c r="V74" s="4" t="s">
        <v>333</v>
      </c>
      <c r="W74" s="4" t="s">
        <v>3217</v>
      </c>
      <c r="X74" s="4" t="s">
        <v>3161</v>
      </c>
      <c r="Y74" s="4" t="s">
        <v>149</v>
      </c>
      <c r="Z74" s="4" t="s">
        <v>3161</v>
      </c>
      <c r="AA74" s="4" t="s">
        <v>944</v>
      </c>
      <c r="AB74" s="4" t="s">
        <v>3161</v>
      </c>
      <c r="AC74" s="4" t="s">
        <v>159</v>
      </c>
      <c r="AD74" s="4" t="s">
        <v>3161</v>
      </c>
      <c r="AE74" s="4" t="s">
        <v>1090</v>
      </c>
      <c r="AF74" s="4" t="s">
        <v>1430</v>
      </c>
      <c r="AG74" s="4" t="s">
        <v>231</v>
      </c>
      <c r="AH74" s="4" t="s">
        <v>55</v>
      </c>
      <c r="AI74" s="4" t="s">
        <v>3217</v>
      </c>
      <c r="AJ74" s="4" t="s">
        <v>57</v>
      </c>
      <c r="AK74" s="4" t="s">
        <v>59</v>
      </c>
      <c r="AL74" s="4" t="s">
        <v>143</v>
      </c>
      <c r="AM74" s="4" t="s">
        <v>92</v>
      </c>
      <c r="AN74" s="4" t="s">
        <v>169</v>
      </c>
      <c r="AO74" s="4" t="s">
        <v>95</v>
      </c>
      <c r="AP74" s="4" t="s">
        <v>3174</v>
      </c>
      <c r="AQ74" s="4" t="s">
        <v>152</v>
      </c>
      <c r="AR74" s="4" t="s">
        <v>3217</v>
      </c>
      <c r="AS74" s="4" t="s">
        <v>3217</v>
      </c>
      <c r="AT74" s="4" t="s">
        <v>3217</v>
      </c>
      <c r="AU74" s="4" t="s">
        <v>97</v>
      </c>
      <c r="AV74" s="4" t="s">
        <v>61</v>
      </c>
      <c r="AW74" s="4" t="s">
        <v>3217</v>
      </c>
      <c r="AX74" s="4" t="s">
        <v>3217</v>
      </c>
      <c r="AY74" s="4" t="s">
        <v>3217</v>
      </c>
      <c r="AZ74" s="4" t="s">
        <v>8</v>
      </c>
      <c r="BA74" s="4" t="s">
        <v>3217</v>
      </c>
      <c r="BB74" s="4" t="s">
        <v>20</v>
      </c>
      <c r="BC74" s="4" t="s">
        <v>3217</v>
      </c>
      <c r="BD74" s="4" t="s">
        <v>3217</v>
      </c>
      <c r="BE74" s="4" t="s">
        <v>68</v>
      </c>
      <c r="BF74" s="4" t="s">
        <v>3217</v>
      </c>
      <c r="BG74" s="4" t="s">
        <v>211</v>
      </c>
      <c r="BH74" s="4" t="s">
        <v>3288</v>
      </c>
      <c r="BI74" s="4" t="s">
        <v>41</v>
      </c>
      <c r="BJ74" s="4" t="s">
        <v>2471</v>
      </c>
      <c r="BK74" s="4" t="s">
        <v>65</v>
      </c>
      <c r="BL74" s="4" t="s">
        <v>3217</v>
      </c>
      <c r="BM74" s="4" t="s">
        <v>67</v>
      </c>
      <c r="BN74" s="4" t="s">
        <v>70</v>
      </c>
      <c r="BO74" s="4" t="s">
        <v>71</v>
      </c>
      <c r="BP74" s="4" t="s">
        <v>3217</v>
      </c>
    </row>
    <row r="75" spans="1:68">
      <c r="A75" s="3" t="s">
        <v>52</v>
      </c>
      <c r="B75" s="4" t="s">
        <v>2918</v>
      </c>
      <c r="C75" s="4" t="s">
        <v>3305</v>
      </c>
      <c r="D75" s="4" t="s">
        <v>369</v>
      </c>
      <c r="F75" s="4" t="s">
        <v>3217</v>
      </c>
      <c r="G75" s="4" t="s">
        <v>3217</v>
      </c>
      <c r="H75" s="4" t="s">
        <v>235</v>
      </c>
      <c r="I75" s="4" t="s">
        <v>46</v>
      </c>
      <c r="J75" s="4" t="s">
        <v>53</v>
      </c>
      <c r="K75" s="4" t="s">
        <v>3217</v>
      </c>
      <c r="L75" s="4" t="s">
        <v>78</v>
      </c>
      <c r="M75" s="4" t="s">
        <v>3161</v>
      </c>
      <c r="N75" s="4" t="s">
        <v>3217</v>
      </c>
      <c r="O75" s="4" t="s">
        <v>758</v>
      </c>
      <c r="P75" s="4" t="s">
        <v>3161</v>
      </c>
      <c r="Q75" s="4" t="s">
        <v>3161</v>
      </c>
      <c r="R75" s="4" t="s">
        <v>3178</v>
      </c>
      <c r="S75" s="4" t="s">
        <v>237</v>
      </c>
      <c r="T75" s="4" t="s">
        <v>3167</v>
      </c>
      <c r="U75" s="4" t="s">
        <v>238</v>
      </c>
      <c r="V75" s="4" t="s">
        <v>333</v>
      </c>
      <c r="W75" s="4" t="s">
        <v>3217</v>
      </c>
      <c r="X75" s="4" t="s">
        <v>3161</v>
      </c>
      <c r="Y75" s="4" t="s">
        <v>149</v>
      </c>
      <c r="Z75" s="4" t="s">
        <v>3161</v>
      </c>
      <c r="AA75" s="4" t="s">
        <v>944</v>
      </c>
      <c r="AB75" s="4" t="s">
        <v>3161</v>
      </c>
      <c r="AC75" s="4" t="s">
        <v>159</v>
      </c>
      <c r="AD75" s="4" t="s">
        <v>3161</v>
      </c>
      <c r="AE75" s="4" t="s">
        <v>1090</v>
      </c>
      <c r="AF75" s="4" t="s">
        <v>54</v>
      </c>
      <c r="AG75" s="4" t="s">
        <v>231</v>
      </c>
      <c r="AH75" s="4" t="s">
        <v>55</v>
      </c>
      <c r="AI75" s="4" t="s">
        <v>3217</v>
      </c>
      <c r="AJ75" s="4" t="s">
        <v>58</v>
      </c>
      <c r="AK75" s="4" t="s">
        <v>59</v>
      </c>
      <c r="AL75" s="4" t="s">
        <v>143</v>
      </c>
      <c r="AM75" s="4" t="s">
        <v>92</v>
      </c>
      <c r="AN75" s="4" t="s">
        <v>169</v>
      </c>
      <c r="AO75" s="4" t="s">
        <v>95</v>
      </c>
      <c r="AP75" s="4" t="s">
        <v>3174</v>
      </c>
      <c r="AQ75" s="4" t="s">
        <v>152</v>
      </c>
      <c r="AR75" s="4" t="s">
        <v>3217</v>
      </c>
      <c r="AS75" s="4" t="s">
        <v>3217</v>
      </c>
      <c r="AT75" s="4" t="s">
        <v>3217</v>
      </c>
      <c r="AU75" s="4" t="s">
        <v>97</v>
      </c>
      <c r="AV75" s="4" t="s">
        <v>61</v>
      </c>
      <c r="AW75" s="4" t="s">
        <v>3217</v>
      </c>
      <c r="AX75" s="4" t="s">
        <v>3217</v>
      </c>
      <c r="AY75" s="4" t="s">
        <v>3217</v>
      </c>
      <c r="AZ75" s="4" t="s">
        <v>8</v>
      </c>
      <c r="BA75" s="4" t="s">
        <v>3217</v>
      </c>
      <c r="BB75" s="4" t="s">
        <v>20</v>
      </c>
      <c r="BC75" s="4" t="s">
        <v>3217</v>
      </c>
      <c r="BD75" s="4" t="s">
        <v>3217</v>
      </c>
      <c r="BE75" s="4" t="s">
        <v>68</v>
      </c>
      <c r="BF75" s="4" t="s">
        <v>3217</v>
      </c>
      <c r="BG75" s="4" t="s">
        <v>211</v>
      </c>
      <c r="BH75" s="4" t="s">
        <v>3288</v>
      </c>
      <c r="BI75" s="4" t="s">
        <v>41</v>
      </c>
      <c r="BJ75" s="4" t="s">
        <v>2471</v>
      </c>
      <c r="BK75" s="4" t="s">
        <v>65</v>
      </c>
      <c r="BL75" s="4" t="s">
        <v>3217</v>
      </c>
      <c r="BM75" s="4" t="s">
        <v>67</v>
      </c>
      <c r="BN75" s="4" t="s">
        <v>70</v>
      </c>
      <c r="BO75" s="4" t="s">
        <v>71</v>
      </c>
      <c r="BP75" s="4" t="s">
        <v>3217</v>
      </c>
    </row>
    <row r="76" spans="1:68">
      <c r="A76" s="3" t="s">
        <v>49</v>
      </c>
      <c r="B76" s="4" t="s">
        <v>2918</v>
      </c>
      <c r="C76" s="4" t="s">
        <v>3305</v>
      </c>
      <c r="D76" s="4" t="s">
        <v>446</v>
      </c>
      <c r="F76" s="4" t="s">
        <v>3217</v>
      </c>
      <c r="G76" s="4" t="s">
        <v>3217</v>
      </c>
      <c r="H76" s="4" t="s">
        <v>235</v>
      </c>
      <c r="I76" s="4" t="s">
        <v>50</v>
      </c>
      <c r="J76" s="4" t="s">
        <v>332</v>
      </c>
      <c r="K76" s="4" t="s">
        <v>3217</v>
      </c>
      <c r="L76" s="4" t="s">
        <v>78</v>
      </c>
      <c r="M76" s="4" t="s">
        <v>3161</v>
      </c>
      <c r="N76" s="4" t="s">
        <v>3217</v>
      </c>
      <c r="O76" s="4" t="s">
        <v>758</v>
      </c>
      <c r="P76" s="4" t="s">
        <v>3161</v>
      </c>
      <c r="Q76" s="4" t="s">
        <v>3161</v>
      </c>
      <c r="R76" s="4" t="s">
        <v>3178</v>
      </c>
      <c r="S76" s="4" t="s">
        <v>237</v>
      </c>
      <c r="T76" s="4" t="s">
        <v>3167</v>
      </c>
      <c r="U76" s="4" t="s">
        <v>238</v>
      </c>
      <c r="V76" s="4" t="s">
        <v>333</v>
      </c>
      <c r="W76" s="4" t="s">
        <v>3217</v>
      </c>
      <c r="X76" s="4" t="s">
        <v>3161</v>
      </c>
      <c r="Y76" s="4" t="s">
        <v>149</v>
      </c>
      <c r="Z76" s="4" t="s">
        <v>3161</v>
      </c>
      <c r="AA76" s="4" t="s">
        <v>944</v>
      </c>
      <c r="AB76" s="4" t="s">
        <v>3161</v>
      </c>
      <c r="AC76" s="4" t="s">
        <v>159</v>
      </c>
      <c r="AD76" s="4" t="s">
        <v>3161</v>
      </c>
      <c r="AE76" s="4" t="s">
        <v>1090</v>
      </c>
      <c r="AF76" s="4" t="s">
        <v>54</v>
      </c>
      <c r="AG76" s="4" t="s">
        <v>231</v>
      </c>
      <c r="AH76" s="4" t="s">
        <v>56</v>
      </c>
      <c r="AI76" s="4" t="s">
        <v>3217</v>
      </c>
      <c r="AJ76" s="4" t="s">
        <v>58</v>
      </c>
      <c r="AK76" s="4" t="s">
        <v>60</v>
      </c>
      <c r="AL76" s="4" t="s">
        <v>143</v>
      </c>
      <c r="AM76" s="4" t="s">
        <v>304</v>
      </c>
      <c r="AN76" s="4" t="s">
        <v>171</v>
      </c>
      <c r="AO76" s="4" t="s">
        <v>95</v>
      </c>
      <c r="AP76" s="4" t="s">
        <v>3174</v>
      </c>
      <c r="AQ76" s="4" t="s">
        <v>152</v>
      </c>
      <c r="AR76" s="4" t="s">
        <v>3217</v>
      </c>
      <c r="AS76" s="4" t="s">
        <v>3217</v>
      </c>
      <c r="AT76" s="4" t="s">
        <v>3217</v>
      </c>
      <c r="AU76" s="4" t="s">
        <v>97</v>
      </c>
      <c r="AV76" s="4" t="s">
        <v>62</v>
      </c>
      <c r="AW76" s="4" t="s">
        <v>3217</v>
      </c>
      <c r="AX76" s="4" t="s">
        <v>3217</v>
      </c>
      <c r="AY76" s="4" t="s">
        <v>3217</v>
      </c>
      <c r="AZ76" s="4" t="s">
        <v>63</v>
      </c>
      <c r="BA76" s="4" t="s">
        <v>3217</v>
      </c>
      <c r="BB76" s="4" t="s">
        <v>21</v>
      </c>
      <c r="BC76" s="4" t="s">
        <v>3217</v>
      </c>
      <c r="BD76" s="4" t="s">
        <v>3217</v>
      </c>
      <c r="BE76" s="4" t="s">
        <v>64</v>
      </c>
      <c r="BF76" s="4" t="s">
        <v>3217</v>
      </c>
      <c r="BG76" s="4" t="s">
        <v>211</v>
      </c>
      <c r="BH76" s="4" t="s">
        <v>3288</v>
      </c>
      <c r="BI76" s="4" t="s">
        <v>42</v>
      </c>
      <c r="BJ76" s="4" t="s">
        <v>2490</v>
      </c>
      <c r="BK76" s="4" t="s">
        <v>66</v>
      </c>
      <c r="BL76" s="4" t="s">
        <v>3217</v>
      </c>
      <c r="BM76" s="4" t="s">
        <v>69</v>
      </c>
      <c r="BN76" s="4" t="s">
        <v>3153</v>
      </c>
      <c r="BO76" s="4" t="s">
        <v>2590</v>
      </c>
      <c r="BP76" s="4" t="s">
        <v>3217</v>
      </c>
    </row>
    <row r="77" spans="1:68">
      <c r="A77" s="3" t="s">
        <v>47</v>
      </c>
      <c r="B77" s="4" t="s">
        <v>3022</v>
      </c>
      <c r="C77" s="4" t="s">
        <v>3303</v>
      </c>
      <c r="D77" s="4">
        <v>2017</v>
      </c>
      <c r="F77" s="4" t="s">
        <v>3217</v>
      </c>
      <c r="G77" s="4" t="s">
        <v>3217</v>
      </c>
      <c r="H77" s="4" t="s">
        <v>235</v>
      </c>
      <c r="I77" s="4" t="s">
        <v>48</v>
      </c>
      <c r="J77" s="4" t="s">
        <v>51</v>
      </c>
      <c r="K77" s="4" t="s">
        <v>3217</v>
      </c>
      <c r="L77" s="4" t="s">
        <v>78</v>
      </c>
      <c r="M77" s="4" t="s">
        <v>3161</v>
      </c>
      <c r="N77" s="4" t="s">
        <v>3217</v>
      </c>
      <c r="O77" s="4" t="s">
        <v>758</v>
      </c>
      <c r="P77" s="4" t="s">
        <v>3161</v>
      </c>
      <c r="Q77" s="4" t="s">
        <v>3161</v>
      </c>
      <c r="R77" s="4" t="s">
        <v>3178</v>
      </c>
      <c r="S77" s="4" t="s">
        <v>237</v>
      </c>
      <c r="T77" s="4" t="s">
        <v>3167</v>
      </c>
      <c r="U77" s="4" t="s">
        <v>238</v>
      </c>
      <c r="V77" s="4" t="s">
        <v>333</v>
      </c>
      <c r="W77" s="4" t="s">
        <v>3217</v>
      </c>
      <c r="X77" s="4" t="s">
        <v>3161</v>
      </c>
      <c r="Y77" s="4" t="s">
        <v>149</v>
      </c>
      <c r="Z77" s="4" t="s">
        <v>3161</v>
      </c>
      <c r="AA77" s="4" t="s">
        <v>944</v>
      </c>
      <c r="AB77" s="4" t="s">
        <v>3161</v>
      </c>
      <c r="AC77" s="4" t="s">
        <v>159</v>
      </c>
      <c r="AD77" s="4" t="s">
        <v>3161</v>
      </c>
      <c r="AE77" s="4" t="s">
        <v>1090</v>
      </c>
      <c r="AF77" s="4" t="s">
        <v>1430</v>
      </c>
      <c r="AG77" s="4" t="s">
        <v>231</v>
      </c>
      <c r="AH77" s="4" t="s">
        <v>55</v>
      </c>
      <c r="AI77" s="4" t="s">
        <v>3217</v>
      </c>
      <c r="AJ77" s="4" t="s">
        <v>57</v>
      </c>
      <c r="AK77" s="4" t="s">
        <v>59</v>
      </c>
      <c r="AL77" s="4" t="s">
        <v>143</v>
      </c>
      <c r="AM77" s="4" t="s">
        <v>92</v>
      </c>
      <c r="AN77" s="4" t="s">
        <v>169</v>
      </c>
      <c r="AO77" s="4" t="s">
        <v>95</v>
      </c>
      <c r="AP77" s="4" t="s">
        <v>3174</v>
      </c>
      <c r="AQ77" s="4" t="s">
        <v>152</v>
      </c>
      <c r="AR77" s="4" t="s">
        <v>3217</v>
      </c>
      <c r="AS77" s="4" t="s">
        <v>3217</v>
      </c>
      <c r="AT77" s="4" t="s">
        <v>3217</v>
      </c>
      <c r="AU77" s="4" t="s">
        <v>97</v>
      </c>
      <c r="AV77" s="4" t="s">
        <v>61</v>
      </c>
      <c r="AW77" s="4" t="s">
        <v>3217</v>
      </c>
      <c r="AX77" s="4" t="s">
        <v>3217</v>
      </c>
      <c r="AY77" s="4" t="s">
        <v>3217</v>
      </c>
      <c r="AZ77" s="4" t="s">
        <v>8</v>
      </c>
      <c r="BA77" s="4" t="s">
        <v>3217</v>
      </c>
      <c r="BB77" s="4" t="s">
        <v>20</v>
      </c>
      <c r="BC77" s="4" t="s">
        <v>3217</v>
      </c>
      <c r="BD77" s="4" t="s">
        <v>3217</v>
      </c>
      <c r="BE77" s="4" t="s">
        <v>68</v>
      </c>
      <c r="BF77" s="4" t="s">
        <v>3217</v>
      </c>
      <c r="BG77" s="4" t="s">
        <v>211</v>
      </c>
      <c r="BH77" s="4" t="s">
        <v>3288</v>
      </c>
      <c r="BI77" s="4" t="s">
        <v>41</v>
      </c>
      <c r="BJ77" s="4" t="s">
        <v>2471</v>
      </c>
      <c r="BK77" s="4" t="s">
        <v>65</v>
      </c>
      <c r="BL77" s="4" t="s">
        <v>3217</v>
      </c>
      <c r="BM77" s="4" t="s">
        <v>67</v>
      </c>
      <c r="BN77" s="4" t="s">
        <v>70</v>
      </c>
      <c r="BO77" s="4" t="s">
        <v>71</v>
      </c>
      <c r="BP77" s="4" t="s">
        <v>3217</v>
      </c>
    </row>
    <row r="78" spans="1:68">
      <c r="A78" s="3" t="s">
        <v>385</v>
      </c>
      <c r="B78" s="4" t="s">
        <v>2919</v>
      </c>
      <c r="C78" s="4" t="s">
        <v>3303</v>
      </c>
      <c r="D78" s="4" t="s">
        <v>369</v>
      </c>
      <c r="F78" s="4" t="s">
        <v>3217</v>
      </c>
      <c r="G78" s="4" t="s">
        <v>3217</v>
      </c>
      <c r="H78" s="4" t="s">
        <v>235</v>
      </c>
      <c r="I78" s="4" t="s">
        <v>48</v>
      </c>
      <c r="J78" s="4" t="s">
        <v>53</v>
      </c>
      <c r="K78" s="4" t="s">
        <v>3217</v>
      </c>
      <c r="L78" s="4" t="s">
        <v>78</v>
      </c>
      <c r="M78" s="4" t="s">
        <v>3161</v>
      </c>
      <c r="N78" s="4" t="s">
        <v>3217</v>
      </c>
      <c r="O78" s="4" t="s">
        <v>758</v>
      </c>
      <c r="P78" s="4" t="s">
        <v>3161</v>
      </c>
      <c r="Q78" s="4" t="s">
        <v>3161</v>
      </c>
      <c r="R78" s="4" t="s">
        <v>3178</v>
      </c>
      <c r="S78" s="4" t="s">
        <v>237</v>
      </c>
      <c r="T78" s="4" t="s">
        <v>3167</v>
      </c>
      <c r="U78" s="4" t="s">
        <v>238</v>
      </c>
      <c r="V78" s="4" t="s">
        <v>333</v>
      </c>
      <c r="W78" s="4" t="s">
        <v>3217</v>
      </c>
      <c r="X78" s="4" t="s">
        <v>3161</v>
      </c>
      <c r="Y78" s="4" t="s">
        <v>149</v>
      </c>
      <c r="Z78" s="4" t="s">
        <v>3161</v>
      </c>
      <c r="AA78" s="4" t="s">
        <v>944</v>
      </c>
      <c r="AB78" s="4" t="s">
        <v>3161</v>
      </c>
      <c r="AC78" s="4" t="s">
        <v>159</v>
      </c>
      <c r="AD78" s="4" t="s">
        <v>3161</v>
      </c>
      <c r="AE78" s="4" t="s">
        <v>1090</v>
      </c>
      <c r="AF78" s="4" t="s">
        <v>54</v>
      </c>
      <c r="AG78" s="4" t="s">
        <v>231</v>
      </c>
      <c r="AH78" s="4" t="s">
        <v>55</v>
      </c>
      <c r="AI78" s="4" t="s">
        <v>3217</v>
      </c>
      <c r="AJ78" s="4" t="s">
        <v>58</v>
      </c>
      <c r="AK78" s="4" t="s">
        <v>59</v>
      </c>
      <c r="AL78" s="4" t="s">
        <v>143</v>
      </c>
      <c r="AM78" s="4" t="s">
        <v>92</v>
      </c>
      <c r="AN78" s="4" t="s">
        <v>169</v>
      </c>
      <c r="AO78" s="4" t="s">
        <v>95</v>
      </c>
      <c r="AP78" s="4" t="s">
        <v>3174</v>
      </c>
      <c r="AQ78" s="4" t="s">
        <v>152</v>
      </c>
      <c r="AR78" s="4" t="s">
        <v>3217</v>
      </c>
      <c r="AS78" s="4" t="s">
        <v>3217</v>
      </c>
      <c r="AT78" s="4" t="s">
        <v>3217</v>
      </c>
      <c r="AU78" s="4" t="s">
        <v>97</v>
      </c>
      <c r="AV78" s="4" t="s">
        <v>61</v>
      </c>
      <c r="AW78" s="4" t="s">
        <v>3217</v>
      </c>
      <c r="AX78" s="4" t="s">
        <v>3217</v>
      </c>
      <c r="AY78" s="4" t="s">
        <v>3217</v>
      </c>
      <c r="AZ78" s="4" t="s">
        <v>8</v>
      </c>
      <c r="BA78" s="4" t="s">
        <v>3217</v>
      </c>
      <c r="BB78" s="4" t="s">
        <v>20</v>
      </c>
      <c r="BC78" s="4" t="s">
        <v>3217</v>
      </c>
      <c r="BD78" s="4" t="s">
        <v>3217</v>
      </c>
      <c r="BE78" s="4" t="s">
        <v>68</v>
      </c>
      <c r="BF78" s="4" t="s">
        <v>3217</v>
      </c>
      <c r="BG78" s="4" t="s">
        <v>211</v>
      </c>
      <c r="BH78" s="4" t="s">
        <v>3288</v>
      </c>
      <c r="BI78" s="4" t="s">
        <v>41</v>
      </c>
      <c r="BJ78" s="4" t="s">
        <v>2471</v>
      </c>
      <c r="BK78" s="4" t="s">
        <v>65</v>
      </c>
      <c r="BL78" s="4" t="s">
        <v>3217</v>
      </c>
      <c r="BM78" s="4" t="s">
        <v>67</v>
      </c>
      <c r="BN78" s="4" t="s">
        <v>70</v>
      </c>
      <c r="BO78" s="4" t="s">
        <v>71</v>
      </c>
      <c r="BP78" s="4" t="s">
        <v>3217</v>
      </c>
    </row>
    <row r="79" spans="1:68">
      <c r="A79" s="3" t="s">
        <v>339</v>
      </c>
      <c r="B79" s="4" t="s">
        <v>3034</v>
      </c>
      <c r="C79" s="4" t="s">
        <v>3303</v>
      </c>
      <c r="D79" s="4" t="s">
        <v>447</v>
      </c>
      <c r="F79" s="4" t="s">
        <v>3217</v>
      </c>
      <c r="G79" s="4" t="s">
        <v>3217</v>
      </c>
      <c r="H79" s="4" t="s">
        <v>235</v>
      </c>
      <c r="I79" s="4" t="s">
        <v>50</v>
      </c>
      <c r="J79" s="4" t="s">
        <v>332</v>
      </c>
      <c r="K79" s="4" t="s">
        <v>3217</v>
      </c>
      <c r="L79" s="4" t="s">
        <v>78</v>
      </c>
      <c r="M79" s="4" t="s">
        <v>3161</v>
      </c>
      <c r="N79" s="4" t="s">
        <v>3217</v>
      </c>
      <c r="O79" s="4" t="s">
        <v>758</v>
      </c>
      <c r="P79" s="4" t="s">
        <v>3161</v>
      </c>
      <c r="Q79" s="4" t="s">
        <v>3161</v>
      </c>
      <c r="R79" s="4" t="s">
        <v>3178</v>
      </c>
      <c r="S79" s="4" t="s">
        <v>237</v>
      </c>
      <c r="T79" s="4" t="s">
        <v>3167</v>
      </c>
      <c r="U79" s="4" t="s">
        <v>238</v>
      </c>
      <c r="V79" s="4" t="s">
        <v>333</v>
      </c>
      <c r="W79" s="4" t="s">
        <v>3217</v>
      </c>
      <c r="X79" s="4" t="s">
        <v>3161</v>
      </c>
      <c r="Y79" s="4" t="s">
        <v>149</v>
      </c>
      <c r="Z79" s="4" t="s">
        <v>3161</v>
      </c>
      <c r="AA79" s="4" t="s">
        <v>944</v>
      </c>
      <c r="AB79" s="4" t="s">
        <v>3161</v>
      </c>
      <c r="AC79" s="4" t="s">
        <v>159</v>
      </c>
      <c r="AD79" s="4" t="s">
        <v>3161</v>
      </c>
      <c r="AE79" s="4" t="s">
        <v>1090</v>
      </c>
      <c r="AF79" s="4" t="s">
        <v>54</v>
      </c>
      <c r="AG79" s="4" t="s">
        <v>231</v>
      </c>
      <c r="AH79" s="4" t="s">
        <v>56</v>
      </c>
      <c r="AI79" s="4" t="s">
        <v>3217</v>
      </c>
      <c r="AJ79" s="4" t="s">
        <v>58</v>
      </c>
      <c r="AK79" s="4" t="s">
        <v>60</v>
      </c>
      <c r="AL79" s="4" t="s">
        <v>143</v>
      </c>
      <c r="AM79" s="4" t="s">
        <v>304</v>
      </c>
      <c r="AN79" s="4" t="s">
        <v>171</v>
      </c>
      <c r="AO79" s="4" t="s">
        <v>95</v>
      </c>
      <c r="AP79" s="4" t="s">
        <v>3174</v>
      </c>
      <c r="AQ79" s="4" t="s">
        <v>152</v>
      </c>
      <c r="AR79" s="4" t="s">
        <v>3217</v>
      </c>
      <c r="AS79" s="4" t="s">
        <v>3217</v>
      </c>
      <c r="AT79" s="4" t="s">
        <v>3217</v>
      </c>
      <c r="AU79" s="4" t="s">
        <v>97</v>
      </c>
      <c r="AV79" s="4" t="s">
        <v>62</v>
      </c>
      <c r="AW79" s="4" t="s">
        <v>3217</v>
      </c>
      <c r="AX79" s="4" t="s">
        <v>3217</v>
      </c>
      <c r="AY79" s="4" t="s">
        <v>3217</v>
      </c>
      <c r="AZ79" s="4" t="s">
        <v>63</v>
      </c>
      <c r="BA79" s="4" t="s">
        <v>3217</v>
      </c>
      <c r="BB79" s="4" t="s">
        <v>21</v>
      </c>
      <c r="BC79" s="4" t="s">
        <v>3217</v>
      </c>
      <c r="BD79" s="4" t="s">
        <v>3217</v>
      </c>
      <c r="BE79" s="4" t="s">
        <v>64</v>
      </c>
      <c r="BF79" s="4" t="s">
        <v>3217</v>
      </c>
      <c r="BG79" s="4" t="s">
        <v>211</v>
      </c>
      <c r="BH79" s="4" t="s">
        <v>3288</v>
      </c>
      <c r="BI79" s="4" t="s">
        <v>42</v>
      </c>
      <c r="BJ79" s="4" t="s">
        <v>2490</v>
      </c>
      <c r="BK79" s="4" t="s">
        <v>66</v>
      </c>
      <c r="BL79" s="4" t="s">
        <v>3217</v>
      </c>
      <c r="BM79" s="4" t="s">
        <v>69</v>
      </c>
      <c r="BN79" s="4" t="s">
        <v>3153</v>
      </c>
      <c r="BO79" s="4" t="s">
        <v>2590</v>
      </c>
      <c r="BP79" s="4" t="s">
        <v>3217</v>
      </c>
    </row>
    <row r="80" spans="1:68">
      <c r="A80" s="3" t="s">
        <v>416</v>
      </c>
      <c r="B80" s="4" t="s">
        <v>3023</v>
      </c>
      <c r="C80" s="4" t="s">
        <v>3304</v>
      </c>
      <c r="D80" s="4">
        <v>2017</v>
      </c>
      <c r="F80" s="4" t="s">
        <v>3217</v>
      </c>
      <c r="G80" s="4" t="s">
        <v>3217</v>
      </c>
      <c r="H80" s="4" t="s">
        <v>235</v>
      </c>
      <c r="I80" s="4" t="s">
        <v>48</v>
      </c>
      <c r="J80" s="4" t="s">
        <v>51</v>
      </c>
      <c r="K80" s="4" t="s">
        <v>3217</v>
      </c>
      <c r="L80" s="4" t="s">
        <v>78</v>
      </c>
      <c r="M80" s="4" t="s">
        <v>3161</v>
      </c>
      <c r="N80" s="4" t="s">
        <v>3217</v>
      </c>
      <c r="O80" s="4" t="s">
        <v>758</v>
      </c>
      <c r="P80" s="4" t="s">
        <v>3161</v>
      </c>
      <c r="Q80" s="4" t="s">
        <v>3161</v>
      </c>
      <c r="R80" s="4" t="s">
        <v>3178</v>
      </c>
      <c r="S80" s="4" t="s">
        <v>237</v>
      </c>
      <c r="T80" s="4" t="s">
        <v>3167</v>
      </c>
      <c r="U80" s="4" t="s">
        <v>238</v>
      </c>
      <c r="V80" s="4" t="s">
        <v>333</v>
      </c>
      <c r="W80" s="4" t="s">
        <v>3217</v>
      </c>
      <c r="X80" s="4" t="s">
        <v>3161</v>
      </c>
      <c r="Y80" s="4" t="s">
        <v>149</v>
      </c>
      <c r="Z80" s="4" t="s">
        <v>3161</v>
      </c>
      <c r="AA80" s="4" t="s">
        <v>944</v>
      </c>
      <c r="AB80" s="4" t="s">
        <v>3161</v>
      </c>
      <c r="AC80" s="4" t="s">
        <v>159</v>
      </c>
      <c r="AD80" s="4" t="s">
        <v>3161</v>
      </c>
      <c r="AE80" s="4" t="s">
        <v>1090</v>
      </c>
      <c r="AF80" s="4" t="s">
        <v>1430</v>
      </c>
      <c r="AG80" s="4" t="s">
        <v>231</v>
      </c>
      <c r="AH80" s="4" t="s">
        <v>55</v>
      </c>
      <c r="AI80" s="4" t="s">
        <v>3217</v>
      </c>
      <c r="AJ80" s="4" t="s">
        <v>57</v>
      </c>
      <c r="AK80" s="4" t="s">
        <v>59</v>
      </c>
      <c r="AL80" s="4" t="s">
        <v>143</v>
      </c>
      <c r="AM80" s="4" t="s">
        <v>92</v>
      </c>
      <c r="AN80" s="4" t="s">
        <v>169</v>
      </c>
      <c r="AO80" s="4" t="s">
        <v>95</v>
      </c>
      <c r="AP80" s="4" t="s">
        <v>3174</v>
      </c>
      <c r="AQ80" s="4" t="s">
        <v>152</v>
      </c>
      <c r="AR80" s="4" t="s">
        <v>3217</v>
      </c>
      <c r="AS80" s="4" t="s">
        <v>3217</v>
      </c>
      <c r="AT80" s="4" t="s">
        <v>3217</v>
      </c>
      <c r="AU80" s="4" t="s">
        <v>97</v>
      </c>
      <c r="AV80" s="4" t="s">
        <v>61</v>
      </c>
      <c r="AW80" s="4" t="s">
        <v>3217</v>
      </c>
      <c r="AX80" s="4" t="s">
        <v>3217</v>
      </c>
      <c r="AY80" s="4" t="s">
        <v>3217</v>
      </c>
      <c r="AZ80" s="4" t="s">
        <v>8</v>
      </c>
      <c r="BA80" s="4" t="s">
        <v>3217</v>
      </c>
      <c r="BB80" s="4" t="s">
        <v>20</v>
      </c>
      <c r="BC80" s="4" t="s">
        <v>3217</v>
      </c>
      <c r="BD80" s="4" t="s">
        <v>3217</v>
      </c>
      <c r="BE80" s="4" t="s">
        <v>68</v>
      </c>
      <c r="BF80" s="4" t="s">
        <v>3217</v>
      </c>
      <c r="BG80" s="4" t="s">
        <v>211</v>
      </c>
      <c r="BH80" s="4" t="s">
        <v>3288</v>
      </c>
      <c r="BI80" s="4" t="s">
        <v>41</v>
      </c>
      <c r="BJ80" s="4" t="s">
        <v>2471</v>
      </c>
      <c r="BK80" s="4" t="s">
        <v>65</v>
      </c>
      <c r="BL80" s="4" t="s">
        <v>3217</v>
      </c>
      <c r="BM80" s="4" t="s">
        <v>67</v>
      </c>
      <c r="BN80" s="4" t="s">
        <v>70</v>
      </c>
      <c r="BO80" s="4" t="s">
        <v>71</v>
      </c>
      <c r="BP80" s="4" t="s">
        <v>3217</v>
      </c>
    </row>
    <row r="81" spans="1:68">
      <c r="A81" s="3" t="s">
        <v>386</v>
      </c>
      <c r="B81" s="4" t="s">
        <v>2920</v>
      </c>
      <c r="C81" s="4" t="s">
        <v>3304</v>
      </c>
      <c r="D81" s="4" t="s">
        <v>369</v>
      </c>
      <c r="F81" s="4" t="s">
        <v>3217</v>
      </c>
      <c r="G81" s="4" t="s">
        <v>3217</v>
      </c>
      <c r="H81" s="4" t="s">
        <v>235</v>
      </c>
      <c r="I81" s="4" t="s">
        <v>48</v>
      </c>
      <c r="J81" s="4" t="s">
        <v>53</v>
      </c>
      <c r="K81" s="4" t="s">
        <v>3217</v>
      </c>
      <c r="L81" s="4" t="s">
        <v>78</v>
      </c>
      <c r="M81" s="4" t="s">
        <v>3161</v>
      </c>
      <c r="N81" s="4" t="s">
        <v>3217</v>
      </c>
      <c r="O81" s="4" t="s">
        <v>758</v>
      </c>
      <c r="P81" s="4" t="s">
        <v>3161</v>
      </c>
      <c r="Q81" s="4" t="s">
        <v>3161</v>
      </c>
      <c r="R81" s="4" t="s">
        <v>3178</v>
      </c>
      <c r="S81" s="4" t="s">
        <v>237</v>
      </c>
      <c r="T81" s="4" t="s">
        <v>3167</v>
      </c>
      <c r="U81" s="4" t="s">
        <v>238</v>
      </c>
      <c r="V81" s="4" t="s">
        <v>333</v>
      </c>
      <c r="W81" s="4" t="s">
        <v>3217</v>
      </c>
      <c r="X81" s="4" t="s">
        <v>3161</v>
      </c>
      <c r="Y81" s="4" t="s">
        <v>149</v>
      </c>
      <c r="Z81" s="4" t="s">
        <v>3161</v>
      </c>
      <c r="AA81" s="4" t="s">
        <v>944</v>
      </c>
      <c r="AB81" s="4" t="s">
        <v>3161</v>
      </c>
      <c r="AC81" s="4" t="s">
        <v>159</v>
      </c>
      <c r="AD81" s="4" t="s">
        <v>3161</v>
      </c>
      <c r="AE81" s="4" t="s">
        <v>1090</v>
      </c>
      <c r="AF81" s="4" t="s">
        <v>54</v>
      </c>
      <c r="AG81" s="4" t="s">
        <v>231</v>
      </c>
      <c r="AH81" s="4" t="s">
        <v>55</v>
      </c>
      <c r="AI81" s="4" t="s">
        <v>3217</v>
      </c>
      <c r="AJ81" s="4" t="s">
        <v>58</v>
      </c>
      <c r="AK81" s="4" t="s">
        <v>59</v>
      </c>
      <c r="AL81" s="4" t="s">
        <v>143</v>
      </c>
      <c r="AM81" s="4" t="s">
        <v>92</v>
      </c>
      <c r="AN81" s="4" t="s">
        <v>169</v>
      </c>
      <c r="AO81" s="4" t="s">
        <v>95</v>
      </c>
      <c r="AP81" s="4" t="s">
        <v>3174</v>
      </c>
      <c r="AQ81" s="4" t="s">
        <v>152</v>
      </c>
      <c r="AR81" s="4" t="s">
        <v>3217</v>
      </c>
      <c r="AS81" s="4" t="s">
        <v>3217</v>
      </c>
      <c r="AT81" s="4" t="s">
        <v>3217</v>
      </c>
      <c r="AU81" s="4" t="s">
        <v>97</v>
      </c>
      <c r="AV81" s="4" t="s">
        <v>61</v>
      </c>
      <c r="AW81" s="4" t="s">
        <v>3217</v>
      </c>
      <c r="AX81" s="4" t="s">
        <v>3217</v>
      </c>
      <c r="AY81" s="4" t="s">
        <v>3217</v>
      </c>
      <c r="AZ81" s="4" t="s">
        <v>8</v>
      </c>
      <c r="BA81" s="4" t="s">
        <v>3217</v>
      </c>
      <c r="BB81" s="4" t="s">
        <v>20</v>
      </c>
      <c r="BC81" s="4" t="s">
        <v>3217</v>
      </c>
      <c r="BD81" s="4" t="s">
        <v>3217</v>
      </c>
      <c r="BE81" s="4" t="s">
        <v>68</v>
      </c>
      <c r="BF81" s="4" t="s">
        <v>3217</v>
      </c>
      <c r="BG81" s="4" t="s">
        <v>211</v>
      </c>
      <c r="BH81" s="4" t="s">
        <v>3288</v>
      </c>
      <c r="BI81" s="4" t="s">
        <v>41</v>
      </c>
      <c r="BJ81" s="4" t="s">
        <v>2471</v>
      </c>
      <c r="BK81" s="4" t="s">
        <v>65</v>
      </c>
      <c r="BL81" s="4" t="s">
        <v>3217</v>
      </c>
      <c r="BM81" s="4" t="s">
        <v>67</v>
      </c>
      <c r="BN81" s="4" t="s">
        <v>70</v>
      </c>
      <c r="BO81" s="4" t="s">
        <v>71</v>
      </c>
      <c r="BP81" s="4" t="s">
        <v>3217</v>
      </c>
    </row>
    <row r="82" spans="1:68">
      <c r="A82" s="3" t="s">
        <v>340</v>
      </c>
      <c r="B82" s="4" t="s">
        <v>3035</v>
      </c>
      <c r="C82" s="4" t="s">
        <v>3304</v>
      </c>
      <c r="D82" s="4" t="s">
        <v>447</v>
      </c>
      <c r="F82" s="4" t="s">
        <v>3217</v>
      </c>
      <c r="G82" s="4" t="s">
        <v>3217</v>
      </c>
      <c r="H82" s="4" t="s">
        <v>235</v>
      </c>
      <c r="I82" s="4" t="s">
        <v>50</v>
      </c>
      <c r="J82" s="4" t="s">
        <v>332</v>
      </c>
      <c r="K82" s="4" t="s">
        <v>3217</v>
      </c>
      <c r="L82" s="4" t="s">
        <v>78</v>
      </c>
      <c r="M82" s="4" t="s">
        <v>3161</v>
      </c>
      <c r="N82" s="4" t="s">
        <v>3217</v>
      </c>
      <c r="O82" s="4" t="s">
        <v>758</v>
      </c>
      <c r="P82" s="4" t="s">
        <v>3161</v>
      </c>
      <c r="Q82" s="4" t="s">
        <v>3161</v>
      </c>
      <c r="R82" s="4" t="s">
        <v>3178</v>
      </c>
      <c r="S82" s="4" t="s">
        <v>237</v>
      </c>
      <c r="T82" s="4" t="s">
        <v>3167</v>
      </c>
      <c r="U82" s="4" t="s">
        <v>238</v>
      </c>
      <c r="V82" s="4" t="s">
        <v>333</v>
      </c>
      <c r="W82" s="4" t="s">
        <v>3217</v>
      </c>
      <c r="X82" s="4" t="s">
        <v>3161</v>
      </c>
      <c r="Y82" s="4" t="s">
        <v>149</v>
      </c>
      <c r="Z82" s="4" t="s">
        <v>3161</v>
      </c>
      <c r="AA82" s="4" t="s">
        <v>944</v>
      </c>
      <c r="AB82" s="4" t="s">
        <v>3161</v>
      </c>
      <c r="AC82" s="4" t="s">
        <v>159</v>
      </c>
      <c r="AD82" s="4" t="s">
        <v>3161</v>
      </c>
      <c r="AE82" s="4" t="s">
        <v>1090</v>
      </c>
      <c r="AF82" s="4" t="s">
        <v>54</v>
      </c>
      <c r="AG82" s="4" t="s">
        <v>231</v>
      </c>
      <c r="AH82" s="4" t="s">
        <v>56</v>
      </c>
      <c r="AI82" s="4" t="s">
        <v>3217</v>
      </c>
      <c r="AJ82" s="4" t="s">
        <v>58</v>
      </c>
      <c r="AK82" s="4" t="s">
        <v>60</v>
      </c>
      <c r="AL82" s="4" t="s">
        <v>143</v>
      </c>
      <c r="AM82" s="4" t="s">
        <v>304</v>
      </c>
      <c r="AN82" s="4" t="s">
        <v>171</v>
      </c>
      <c r="AO82" s="4" t="s">
        <v>95</v>
      </c>
      <c r="AP82" s="4" t="s">
        <v>3174</v>
      </c>
      <c r="AQ82" s="4" t="s">
        <v>152</v>
      </c>
      <c r="AR82" s="4" t="s">
        <v>3217</v>
      </c>
      <c r="AS82" s="4" t="s">
        <v>3217</v>
      </c>
      <c r="AT82" s="4" t="s">
        <v>3217</v>
      </c>
      <c r="AU82" s="4" t="s">
        <v>97</v>
      </c>
      <c r="AV82" s="4" t="s">
        <v>62</v>
      </c>
      <c r="AW82" s="4" t="s">
        <v>3217</v>
      </c>
      <c r="AX82" s="4" t="s">
        <v>3217</v>
      </c>
      <c r="AY82" s="4" t="s">
        <v>3217</v>
      </c>
      <c r="AZ82" s="4" t="s">
        <v>63</v>
      </c>
      <c r="BA82" s="4" t="s">
        <v>3217</v>
      </c>
      <c r="BB82" s="4" t="s">
        <v>21</v>
      </c>
      <c r="BC82" s="4" t="s">
        <v>3217</v>
      </c>
      <c r="BD82" s="4" t="s">
        <v>3217</v>
      </c>
      <c r="BE82" s="4" t="s">
        <v>64</v>
      </c>
      <c r="BF82" s="4" t="s">
        <v>3217</v>
      </c>
      <c r="BG82" s="4" t="s">
        <v>211</v>
      </c>
      <c r="BH82" s="4" t="s">
        <v>3288</v>
      </c>
      <c r="BI82" s="4" t="s">
        <v>42</v>
      </c>
      <c r="BJ82" s="4" t="s">
        <v>2490</v>
      </c>
      <c r="BK82" s="4" t="s">
        <v>66</v>
      </c>
      <c r="BL82" s="4" t="s">
        <v>3217</v>
      </c>
      <c r="BM82" s="4" t="s">
        <v>69</v>
      </c>
      <c r="BN82" s="4" t="s">
        <v>3153</v>
      </c>
      <c r="BO82" s="4" t="s">
        <v>2590</v>
      </c>
      <c r="BP82" s="4" t="s">
        <v>3217</v>
      </c>
    </row>
    <row r="83" spans="1:68">
      <c r="A83" s="3" t="s">
        <v>142</v>
      </c>
      <c r="B83" s="4" t="s">
        <v>3024</v>
      </c>
      <c r="C83" s="4" t="s">
        <v>3301</v>
      </c>
      <c r="D83" s="4">
        <v>2017</v>
      </c>
      <c r="F83" s="4" t="s">
        <v>3217</v>
      </c>
      <c r="G83" s="4" t="s">
        <v>3217</v>
      </c>
      <c r="H83" s="4" t="s">
        <v>235</v>
      </c>
      <c r="I83" s="4" t="s">
        <v>46</v>
      </c>
      <c r="J83" s="4" t="s">
        <v>51</v>
      </c>
      <c r="K83" s="4" t="s">
        <v>3217</v>
      </c>
      <c r="L83" s="4" t="s">
        <v>78</v>
      </c>
      <c r="M83" s="4" t="s">
        <v>3161</v>
      </c>
      <c r="N83" s="4" t="s">
        <v>3217</v>
      </c>
      <c r="O83" s="4" t="s">
        <v>758</v>
      </c>
      <c r="P83" s="4" t="s">
        <v>3161</v>
      </c>
      <c r="Q83" s="4" t="s">
        <v>3161</v>
      </c>
      <c r="R83" s="4" t="s">
        <v>3178</v>
      </c>
      <c r="S83" s="4" t="s">
        <v>237</v>
      </c>
      <c r="T83" s="4" t="s">
        <v>3167</v>
      </c>
      <c r="U83" s="4" t="s">
        <v>238</v>
      </c>
      <c r="V83" s="4" t="s">
        <v>333</v>
      </c>
      <c r="W83" s="4" t="s">
        <v>3217</v>
      </c>
      <c r="X83" s="4" t="s">
        <v>3161</v>
      </c>
      <c r="Y83" s="4" t="s">
        <v>149</v>
      </c>
      <c r="Z83" s="4" t="s">
        <v>3161</v>
      </c>
      <c r="AA83" s="4" t="s">
        <v>944</v>
      </c>
      <c r="AB83" s="4" t="s">
        <v>3161</v>
      </c>
      <c r="AC83" s="4" t="s">
        <v>159</v>
      </c>
      <c r="AD83" s="4" t="s">
        <v>3161</v>
      </c>
      <c r="AE83" s="4" t="s">
        <v>1090</v>
      </c>
      <c r="AF83" s="4" t="s">
        <v>1430</v>
      </c>
      <c r="AG83" s="4" t="s">
        <v>3164</v>
      </c>
      <c r="AH83" s="4" t="s">
        <v>55</v>
      </c>
      <c r="AI83" s="4" t="s">
        <v>3217</v>
      </c>
      <c r="AJ83" s="4" t="s">
        <v>57</v>
      </c>
      <c r="AK83" s="4" t="s">
        <v>59</v>
      </c>
      <c r="AL83" s="4" t="s">
        <v>143</v>
      </c>
      <c r="AM83" s="4" t="s">
        <v>92</v>
      </c>
      <c r="AN83" s="4" t="s">
        <v>169</v>
      </c>
      <c r="AO83" s="4" t="s">
        <v>95</v>
      </c>
      <c r="AP83" s="4" t="s">
        <v>3174</v>
      </c>
      <c r="AQ83" s="4" t="s">
        <v>208</v>
      </c>
      <c r="AR83" s="4" t="s">
        <v>132</v>
      </c>
      <c r="AS83" s="4" t="s">
        <v>3217</v>
      </c>
      <c r="AT83" s="4" t="s">
        <v>3212</v>
      </c>
      <c r="AU83" s="4" t="s">
        <v>97</v>
      </c>
      <c r="AV83" s="4" t="s">
        <v>61</v>
      </c>
      <c r="AW83" s="4" t="s">
        <v>3217</v>
      </c>
      <c r="AX83" s="4" t="s">
        <v>3217</v>
      </c>
      <c r="AY83" s="4" t="s">
        <v>3217</v>
      </c>
      <c r="AZ83" s="4" t="s">
        <v>8</v>
      </c>
      <c r="BA83" s="4" t="s">
        <v>3217</v>
      </c>
      <c r="BB83" s="4" t="s">
        <v>20</v>
      </c>
      <c r="BC83" s="4" t="s">
        <v>3217</v>
      </c>
      <c r="BD83" s="4" t="s">
        <v>3217</v>
      </c>
      <c r="BE83" s="4" t="s">
        <v>3422</v>
      </c>
      <c r="BF83" s="4" t="s">
        <v>3217</v>
      </c>
      <c r="BG83" s="4" t="s">
        <v>211</v>
      </c>
      <c r="BH83" s="4" t="s">
        <v>3288</v>
      </c>
      <c r="BI83" s="4" t="s">
        <v>41</v>
      </c>
      <c r="BJ83" s="4" t="s">
        <v>2471</v>
      </c>
      <c r="BK83" s="4" t="s">
        <v>65</v>
      </c>
      <c r="BL83" s="4" t="s">
        <v>68</v>
      </c>
      <c r="BM83" s="4" t="s">
        <v>67</v>
      </c>
      <c r="BN83" s="4" t="s">
        <v>70</v>
      </c>
      <c r="BO83" s="4" t="s">
        <v>71</v>
      </c>
      <c r="BP83" s="4" t="s">
        <v>3217</v>
      </c>
    </row>
    <row r="84" spans="1:68">
      <c r="A84" s="3" t="s">
        <v>413</v>
      </c>
      <c r="B84" s="4" t="s">
        <v>3020</v>
      </c>
      <c r="C84" s="4" t="s">
        <v>3305</v>
      </c>
      <c r="D84" s="4">
        <v>2017</v>
      </c>
      <c r="F84" s="4" t="s">
        <v>3217</v>
      </c>
      <c r="G84" s="4" t="s">
        <v>3217</v>
      </c>
      <c r="H84" s="4" t="s">
        <v>235</v>
      </c>
      <c r="I84" s="4" t="s">
        <v>46</v>
      </c>
      <c r="J84" s="4" t="s">
        <v>51</v>
      </c>
      <c r="K84" s="4" t="s">
        <v>3217</v>
      </c>
      <c r="L84" s="4" t="s">
        <v>78</v>
      </c>
      <c r="M84" s="4" t="s">
        <v>3161</v>
      </c>
      <c r="N84" s="4" t="s">
        <v>3217</v>
      </c>
      <c r="O84" s="4" t="s">
        <v>758</v>
      </c>
      <c r="P84" s="4" t="s">
        <v>3161</v>
      </c>
      <c r="Q84" s="4" t="s">
        <v>3161</v>
      </c>
      <c r="R84" s="4" t="s">
        <v>3178</v>
      </c>
      <c r="S84" s="4" t="s">
        <v>237</v>
      </c>
      <c r="T84" s="4" t="s">
        <v>3167</v>
      </c>
      <c r="U84" s="4" t="s">
        <v>238</v>
      </c>
      <c r="V84" s="4" t="s">
        <v>333</v>
      </c>
      <c r="W84" s="4" t="s">
        <v>3217</v>
      </c>
      <c r="X84" s="4" t="s">
        <v>3161</v>
      </c>
      <c r="Y84" s="4" t="s">
        <v>149</v>
      </c>
      <c r="Z84" s="4" t="s">
        <v>3161</v>
      </c>
      <c r="AA84" s="4" t="s">
        <v>944</v>
      </c>
      <c r="AB84" s="4" t="s">
        <v>3161</v>
      </c>
      <c r="AC84" s="4" t="s">
        <v>159</v>
      </c>
      <c r="AD84" s="4" t="s">
        <v>3161</v>
      </c>
      <c r="AE84" s="4" t="s">
        <v>1090</v>
      </c>
      <c r="AF84" s="4" t="s">
        <v>1430</v>
      </c>
      <c r="AG84" s="4" t="s">
        <v>231</v>
      </c>
      <c r="AH84" s="4" t="s">
        <v>55</v>
      </c>
      <c r="AI84" s="4" t="s">
        <v>3217</v>
      </c>
      <c r="AJ84" s="4" t="s">
        <v>57</v>
      </c>
      <c r="AK84" s="4" t="s">
        <v>59</v>
      </c>
      <c r="AL84" s="4" t="s">
        <v>143</v>
      </c>
      <c r="AM84" s="4" t="s">
        <v>92</v>
      </c>
      <c r="AN84" s="4" t="s">
        <v>169</v>
      </c>
      <c r="AO84" s="4" t="s">
        <v>95</v>
      </c>
      <c r="AP84" s="4" t="s">
        <v>3174</v>
      </c>
      <c r="AQ84" s="4" t="s">
        <v>208</v>
      </c>
      <c r="AR84" s="4" t="s">
        <v>132</v>
      </c>
      <c r="AS84" s="4" t="s">
        <v>3217</v>
      </c>
      <c r="AT84" s="4" t="s">
        <v>3212</v>
      </c>
      <c r="AU84" s="4" t="s">
        <v>97</v>
      </c>
      <c r="AV84" s="4" t="s">
        <v>61</v>
      </c>
      <c r="AW84" s="4" t="s">
        <v>3217</v>
      </c>
      <c r="AX84" s="4" t="s">
        <v>3217</v>
      </c>
      <c r="AY84" s="4" t="s">
        <v>3217</v>
      </c>
      <c r="AZ84" s="4" t="s">
        <v>8</v>
      </c>
      <c r="BA84" s="4" t="s">
        <v>3217</v>
      </c>
      <c r="BB84" s="4" t="s">
        <v>20</v>
      </c>
      <c r="BC84" s="4" t="s">
        <v>3217</v>
      </c>
      <c r="BD84" s="4" t="s">
        <v>3217</v>
      </c>
      <c r="BE84" s="4" t="s">
        <v>3422</v>
      </c>
      <c r="BF84" s="4" t="s">
        <v>3217</v>
      </c>
      <c r="BG84" s="4" t="s">
        <v>211</v>
      </c>
      <c r="BH84" s="4" t="s">
        <v>3288</v>
      </c>
      <c r="BI84" s="4" t="s">
        <v>41</v>
      </c>
      <c r="BJ84" s="4" t="s">
        <v>2471</v>
      </c>
      <c r="BK84" s="4" t="s">
        <v>65</v>
      </c>
      <c r="BL84" s="4" t="s">
        <v>68</v>
      </c>
      <c r="BM84" s="4" t="s">
        <v>67</v>
      </c>
      <c r="BN84" s="4" t="s">
        <v>70</v>
      </c>
      <c r="BO84" s="4" t="s">
        <v>71</v>
      </c>
      <c r="BP84" s="4" t="s">
        <v>3217</v>
      </c>
    </row>
    <row r="85" spans="1:68">
      <c r="A85" s="3" t="s">
        <v>414</v>
      </c>
      <c r="B85" s="4" t="s">
        <v>3025</v>
      </c>
      <c r="C85" s="4" t="s">
        <v>3305</v>
      </c>
      <c r="D85" s="4">
        <v>2017</v>
      </c>
      <c r="F85" s="4" t="s">
        <v>3217</v>
      </c>
      <c r="G85" s="4" t="s">
        <v>3217</v>
      </c>
      <c r="H85" s="4" t="s">
        <v>235</v>
      </c>
      <c r="I85" s="4" t="s">
        <v>46</v>
      </c>
      <c r="J85" s="4" t="s">
        <v>51</v>
      </c>
      <c r="K85" s="4" t="s">
        <v>3217</v>
      </c>
      <c r="L85" s="4" t="s">
        <v>78</v>
      </c>
      <c r="M85" s="4" t="s">
        <v>3161</v>
      </c>
      <c r="N85" s="4" t="s">
        <v>3217</v>
      </c>
      <c r="O85" s="4" t="s">
        <v>758</v>
      </c>
      <c r="P85" s="4" t="s">
        <v>3161</v>
      </c>
      <c r="Q85" s="4" t="s">
        <v>3161</v>
      </c>
      <c r="R85" s="4" t="s">
        <v>3178</v>
      </c>
      <c r="S85" s="4" t="s">
        <v>237</v>
      </c>
      <c r="T85" s="4" t="s">
        <v>3167</v>
      </c>
      <c r="U85" s="4" t="s">
        <v>238</v>
      </c>
      <c r="V85" s="4" t="s">
        <v>333</v>
      </c>
      <c r="W85" s="4" t="s">
        <v>3217</v>
      </c>
      <c r="X85" s="4" t="s">
        <v>3161</v>
      </c>
      <c r="Y85" s="4" t="s">
        <v>149</v>
      </c>
      <c r="Z85" s="4" t="s">
        <v>3161</v>
      </c>
      <c r="AA85" s="4" t="s">
        <v>944</v>
      </c>
      <c r="AB85" s="4" t="s">
        <v>3161</v>
      </c>
      <c r="AC85" s="4" t="s">
        <v>159</v>
      </c>
      <c r="AD85" s="4" t="s">
        <v>3161</v>
      </c>
      <c r="AE85" s="4" t="s">
        <v>1090</v>
      </c>
      <c r="AF85" s="4" t="s">
        <v>1430</v>
      </c>
      <c r="AG85" s="4" t="s">
        <v>3164</v>
      </c>
      <c r="AH85" s="4" t="s">
        <v>55</v>
      </c>
      <c r="AI85" s="4" t="s">
        <v>3217</v>
      </c>
      <c r="AJ85" s="4" t="s">
        <v>57</v>
      </c>
      <c r="AK85" s="4" t="s">
        <v>59</v>
      </c>
      <c r="AL85" s="4" t="s">
        <v>143</v>
      </c>
      <c r="AM85" s="4" t="s">
        <v>92</v>
      </c>
      <c r="AN85" s="4" t="s">
        <v>169</v>
      </c>
      <c r="AO85" s="4" t="s">
        <v>95</v>
      </c>
      <c r="AP85" s="4" t="s">
        <v>3174</v>
      </c>
      <c r="AQ85" s="4" t="s">
        <v>208</v>
      </c>
      <c r="AR85" s="4" t="s">
        <v>132</v>
      </c>
      <c r="AS85" s="4" t="s">
        <v>3217</v>
      </c>
      <c r="AT85" s="4" t="s">
        <v>3212</v>
      </c>
      <c r="AU85" s="4" t="s">
        <v>97</v>
      </c>
      <c r="AV85" s="4" t="s">
        <v>61</v>
      </c>
      <c r="AW85" s="4" t="s">
        <v>3217</v>
      </c>
      <c r="AX85" s="4" t="s">
        <v>3217</v>
      </c>
      <c r="AY85" s="4" t="s">
        <v>3217</v>
      </c>
      <c r="AZ85" s="4" t="s">
        <v>8</v>
      </c>
      <c r="BA85" s="4" t="s">
        <v>3217</v>
      </c>
      <c r="BB85" s="4" t="s">
        <v>20</v>
      </c>
      <c r="BC85" s="4" t="s">
        <v>3217</v>
      </c>
      <c r="BD85" s="4" t="s">
        <v>3217</v>
      </c>
      <c r="BE85" s="4" t="s">
        <v>3422</v>
      </c>
      <c r="BF85" s="4" t="s">
        <v>3217</v>
      </c>
      <c r="BG85" s="4" t="s">
        <v>211</v>
      </c>
      <c r="BH85" s="4" t="s">
        <v>3288</v>
      </c>
      <c r="BI85" s="4" t="s">
        <v>41</v>
      </c>
      <c r="BJ85" s="4" t="s">
        <v>2471</v>
      </c>
      <c r="BK85" s="4" t="s">
        <v>65</v>
      </c>
      <c r="BL85" s="4" t="s">
        <v>68</v>
      </c>
      <c r="BM85" s="4" t="s">
        <v>67</v>
      </c>
      <c r="BN85" s="4" t="s">
        <v>70</v>
      </c>
      <c r="BO85" s="4" t="s">
        <v>71</v>
      </c>
      <c r="BP85" s="4" t="s">
        <v>3217</v>
      </c>
    </row>
    <row r="86" spans="1:68">
      <c r="A86" s="3" t="s">
        <v>225</v>
      </c>
      <c r="B86" s="4" t="s">
        <v>3148</v>
      </c>
      <c r="C86" s="4" t="s">
        <v>3305</v>
      </c>
      <c r="D86" s="4">
        <v>2019</v>
      </c>
      <c r="F86" s="4" t="s">
        <v>3217</v>
      </c>
      <c r="G86" s="4" t="s">
        <v>3217</v>
      </c>
      <c r="H86" s="4" t="s">
        <v>226</v>
      </c>
      <c r="I86" s="4" t="s">
        <v>48</v>
      </c>
      <c r="J86" s="4" t="s">
        <v>174</v>
      </c>
      <c r="K86" s="4" t="s">
        <v>3217</v>
      </c>
      <c r="L86" s="4" t="s">
        <v>77</v>
      </c>
      <c r="M86" s="4" t="s">
        <v>3161</v>
      </c>
      <c r="N86" s="4" t="s">
        <v>3217</v>
      </c>
      <c r="O86" s="4" t="s">
        <v>227</v>
      </c>
      <c r="P86" s="4" t="s">
        <v>228</v>
      </c>
      <c r="Q86" s="4" t="s">
        <v>3161</v>
      </c>
      <c r="R86" s="4" t="s">
        <v>80</v>
      </c>
      <c r="S86" s="4" t="s">
        <v>229</v>
      </c>
      <c r="T86" s="4" t="s">
        <v>3167</v>
      </c>
      <c r="U86" s="4" t="s">
        <v>2048</v>
      </c>
      <c r="V86" s="4" t="s">
        <v>230</v>
      </c>
      <c r="W86" s="4" t="s">
        <v>3217</v>
      </c>
      <c r="X86" s="4" t="s">
        <v>3161</v>
      </c>
      <c r="Y86" s="4" t="s">
        <v>150</v>
      </c>
      <c r="Z86" s="4" t="s">
        <v>3161</v>
      </c>
      <c r="AA86" s="4" t="s">
        <v>122</v>
      </c>
      <c r="AB86" s="4" t="s">
        <v>3418</v>
      </c>
      <c r="AC86" s="4" t="s">
        <v>159</v>
      </c>
      <c r="AD86" s="4" t="s">
        <v>3161</v>
      </c>
      <c r="AE86" s="4" t="s">
        <v>1090</v>
      </c>
      <c r="AF86" s="4" t="s">
        <v>198</v>
      </c>
      <c r="AG86" s="4" t="s">
        <v>231</v>
      </c>
      <c r="AH86" s="4" t="s">
        <v>368</v>
      </c>
      <c r="AI86" s="4" t="s">
        <v>3217</v>
      </c>
      <c r="AJ86" s="4" t="s">
        <v>3172</v>
      </c>
      <c r="AK86" s="4" t="s">
        <v>168</v>
      </c>
      <c r="AL86" s="4" t="s">
        <v>143</v>
      </c>
      <c r="AM86" s="4" t="s">
        <v>1758</v>
      </c>
      <c r="AN86" s="4" t="s">
        <v>169</v>
      </c>
      <c r="AO86" s="4" t="s">
        <v>95</v>
      </c>
      <c r="AP86" s="4" t="s">
        <v>3174</v>
      </c>
      <c r="AQ86" s="4" t="s">
        <v>232</v>
      </c>
      <c r="AR86" s="4" t="s">
        <v>233</v>
      </c>
      <c r="AS86" s="4" t="s">
        <v>3217</v>
      </c>
      <c r="AT86" s="4" t="s">
        <v>3213</v>
      </c>
      <c r="AU86" s="4" t="s">
        <v>96</v>
      </c>
      <c r="AV86" s="4" t="s">
        <v>98</v>
      </c>
      <c r="AW86" s="4" t="s">
        <v>2500</v>
      </c>
      <c r="AX86" s="4" t="s">
        <v>2413</v>
      </c>
      <c r="AY86" s="4" t="s">
        <v>2438</v>
      </c>
      <c r="AZ86" s="4" t="s">
        <v>184</v>
      </c>
      <c r="BA86" s="4" t="s">
        <v>3217</v>
      </c>
      <c r="BB86" s="4" t="s">
        <v>3184</v>
      </c>
      <c r="BC86" s="4" t="s">
        <v>104</v>
      </c>
      <c r="BD86" s="4" t="s">
        <v>3217</v>
      </c>
      <c r="BE86" s="4" t="s">
        <v>341</v>
      </c>
      <c r="BF86" s="4" t="s">
        <v>3217</v>
      </c>
      <c r="BG86" s="4" t="s">
        <v>3181</v>
      </c>
      <c r="BH86" s="4" t="s">
        <v>3288</v>
      </c>
      <c r="BI86" s="4" t="s">
        <v>3178</v>
      </c>
      <c r="BJ86" s="4" t="s">
        <v>3217</v>
      </c>
      <c r="BK86" s="4" t="s">
        <v>109</v>
      </c>
      <c r="BL86" s="4" t="s">
        <v>3217</v>
      </c>
      <c r="BM86" s="4" t="s">
        <v>67</v>
      </c>
      <c r="BN86" s="4" t="s">
        <v>70</v>
      </c>
      <c r="BO86" s="4" t="s">
        <v>112</v>
      </c>
      <c r="BP86" s="4" t="s">
        <v>3217</v>
      </c>
    </row>
    <row r="87" spans="1:68">
      <c r="A87" s="3" t="s">
        <v>418</v>
      </c>
      <c r="B87" s="4" t="s">
        <v>2984</v>
      </c>
      <c r="C87" s="4" t="s">
        <v>3305</v>
      </c>
      <c r="D87" s="4">
        <v>2016</v>
      </c>
      <c r="F87" s="4" t="s">
        <v>3217</v>
      </c>
      <c r="G87" s="4" t="s">
        <v>3217</v>
      </c>
      <c r="H87" s="4" t="s">
        <v>235</v>
      </c>
      <c r="I87" s="4" t="s">
        <v>46</v>
      </c>
      <c r="J87" s="4" t="s">
        <v>51</v>
      </c>
      <c r="K87" s="4" t="s">
        <v>3217</v>
      </c>
      <c r="L87" s="4" t="s">
        <v>77</v>
      </c>
      <c r="M87" s="4" t="s">
        <v>3161</v>
      </c>
      <c r="N87" s="4" t="s">
        <v>3217</v>
      </c>
      <c r="O87" s="4" t="s">
        <v>765</v>
      </c>
      <c r="P87" s="4" t="s">
        <v>228</v>
      </c>
      <c r="Q87" s="4" t="s">
        <v>3161</v>
      </c>
      <c r="R87" s="4" t="s">
        <v>79</v>
      </c>
      <c r="S87" s="4" t="s">
        <v>239</v>
      </c>
      <c r="T87" s="4" t="s">
        <v>3167</v>
      </c>
      <c r="U87" s="4" t="s">
        <v>238</v>
      </c>
      <c r="V87" s="4" t="s">
        <v>230</v>
      </c>
      <c r="W87" s="4" t="s">
        <v>3217</v>
      </c>
      <c r="X87" s="4" t="s">
        <v>3161</v>
      </c>
      <c r="Y87" s="4" t="s">
        <v>150</v>
      </c>
      <c r="Z87" s="4" t="s">
        <v>3161</v>
      </c>
      <c r="AA87" s="4" t="s">
        <v>3424</v>
      </c>
      <c r="AB87" s="4" t="s">
        <v>3418</v>
      </c>
      <c r="AC87" s="4" t="s">
        <v>158</v>
      </c>
      <c r="AD87" s="4" t="s">
        <v>3161</v>
      </c>
      <c r="AE87" s="4" t="s">
        <v>1090</v>
      </c>
      <c r="AF87" s="4" t="s">
        <v>198</v>
      </c>
      <c r="AG87" s="4" t="s">
        <v>231</v>
      </c>
      <c r="AH87" s="4" t="s">
        <v>55</v>
      </c>
      <c r="AI87" s="4" t="s">
        <v>3217</v>
      </c>
      <c r="AJ87" s="4" t="s">
        <v>57</v>
      </c>
      <c r="AK87" s="4" t="s">
        <v>90</v>
      </c>
      <c r="AL87" s="4" t="s">
        <v>143</v>
      </c>
      <c r="AM87" s="4" t="s">
        <v>440</v>
      </c>
      <c r="AN87" s="4" t="s">
        <v>169</v>
      </c>
      <c r="AO87" s="4" t="s">
        <v>94</v>
      </c>
      <c r="AP87" s="4" t="s">
        <v>2447</v>
      </c>
      <c r="AQ87" s="4" t="s">
        <v>152</v>
      </c>
      <c r="AR87" s="4" t="s">
        <v>132</v>
      </c>
      <c r="AS87" s="4" t="s">
        <v>3217</v>
      </c>
      <c r="AT87" s="4" t="s">
        <v>3213</v>
      </c>
      <c r="AU87" s="4" t="s">
        <v>96</v>
      </c>
      <c r="AV87" s="4" t="s">
        <v>86</v>
      </c>
      <c r="AW87" s="4" t="s">
        <v>3217</v>
      </c>
      <c r="AX87" s="4" t="s">
        <v>3217</v>
      </c>
      <c r="AY87" s="4" t="s">
        <v>3217</v>
      </c>
      <c r="AZ87" s="4" t="s">
        <v>100</v>
      </c>
      <c r="BA87" s="4" t="s">
        <v>3217</v>
      </c>
      <c r="BB87" s="4" t="s">
        <v>3184</v>
      </c>
      <c r="BC87" s="4" t="s">
        <v>103</v>
      </c>
      <c r="BD87" s="4" t="s">
        <v>3217</v>
      </c>
      <c r="BE87" s="4" t="s">
        <v>3181</v>
      </c>
      <c r="BF87" s="4" t="s">
        <v>3217</v>
      </c>
      <c r="BG87" s="4" t="s">
        <v>3181</v>
      </c>
      <c r="BH87" s="4" t="s">
        <v>3288</v>
      </c>
      <c r="BI87" s="4" t="s">
        <v>2445</v>
      </c>
      <c r="BJ87" s="4" t="s">
        <v>3217</v>
      </c>
      <c r="BK87" s="4" t="s">
        <v>109</v>
      </c>
      <c r="BL87" s="4" t="s">
        <v>3217</v>
      </c>
      <c r="BM87" s="4" t="s">
        <v>3419</v>
      </c>
      <c r="BN87" s="4" t="s">
        <v>70</v>
      </c>
      <c r="BO87" s="4" t="s">
        <v>111</v>
      </c>
      <c r="BP87" s="4" t="s">
        <v>3217</v>
      </c>
    </row>
    <row r="88" spans="1:68">
      <c r="A88" s="3" t="s">
        <v>419</v>
      </c>
      <c r="B88" s="4" t="s">
        <v>2991</v>
      </c>
      <c r="C88" s="4" t="s">
        <v>3305</v>
      </c>
      <c r="D88" s="4">
        <v>2016</v>
      </c>
      <c r="F88" s="4" t="s">
        <v>3217</v>
      </c>
      <c r="G88" s="4" t="s">
        <v>3217</v>
      </c>
      <c r="H88" s="4" t="s">
        <v>235</v>
      </c>
      <c r="I88" s="4" t="s">
        <v>46</v>
      </c>
      <c r="J88" s="4" t="s">
        <v>51</v>
      </c>
      <c r="K88" s="4" t="s">
        <v>3217</v>
      </c>
      <c r="L88" s="4" t="s">
        <v>77</v>
      </c>
      <c r="M88" s="4" t="s">
        <v>3161</v>
      </c>
      <c r="N88" s="4" t="s">
        <v>3217</v>
      </c>
      <c r="O88" s="4" t="s">
        <v>765</v>
      </c>
      <c r="P88" s="4" t="s">
        <v>228</v>
      </c>
      <c r="Q88" s="4" t="s">
        <v>3161</v>
      </c>
      <c r="R88" s="4" t="s">
        <v>79</v>
      </c>
      <c r="S88" s="4" t="s">
        <v>239</v>
      </c>
      <c r="T88" s="4" t="s">
        <v>3167</v>
      </c>
      <c r="U88" s="4" t="s">
        <v>238</v>
      </c>
      <c r="V88" s="4" t="s">
        <v>230</v>
      </c>
      <c r="W88" s="4" t="s">
        <v>3217</v>
      </c>
      <c r="X88" s="4" t="s">
        <v>3161</v>
      </c>
      <c r="Y88" s="4" t="s">
        <v>150</v>
      </c>
      <c r="Z88" s="4" t="s">
        <v>3161</v>
      </c>
      <c r="AA88" s="4" t="s">
        <v>3424</v>
      </c>
      <c r="AB88" s="4" t="s">
        <v>3418</v>
      </c>
      <c r="AC88" s="4" t="s">
        <v>158</v>
      </c>
      <c r="AD88" s="4" t="s">
        <v>3161</v>
      </c>
      <c r="AE88" s="4" t="s">
        <v>1090</v>
      </c>
      <c r="AF88" s="4" t="s">
        <v>198</v>
      </c>
      <c r="AG88" s="4" t="s">
        <v>231</v>
      </c>
      <c r="AH88" s="4" t="s">
        <v>55</v>
      </c>
      <c r="AI88" s="4" t="s">
        <v>3217</v>
      </c>
      <c r="AJ88" s="4" t="s">
        <v>57</v>
      </c>
      <c r="AK88" s="4" t="s">
        <v>90</v>
      </c>
      <c r="AL88" s="4" t="s">
        <v>143</v>
      </c>
      <c r="AM88" s="4" t="s">
        <v>440</v>
      </c>
      <c r="AN88" s="4" t="s">
        <v>169</v>
      </c>
      <c r="AO88" s="4" t="s">
        <v>94</v>
      </c>
      <c r="AP88" s="4" t="s">
        <v>2447</v>
      </c>
      <c r="AQ88" s="4" t="s">
        <v>152</v>
      </c>
      <c r="AR88" s="4" t="s">
        <v>132</v>
      </c>
      <c r="AS88" s="4" t="s">
        <v>3217</v>
      </c>
      <c r="AT88" s="4" t="s">
        <v>3213</v>
      </c>
      <c r="AU88" s="4" t="s">
        <v>96</v>
      </c>
      <c r="AV88" s="4" t="s">
        <v>86</v>
      </c>
      <c r="AW88" s="4" t="s">
        <v>3217</v>
      </c>
      <c r="AX88" s="4" t="s">
        <v>3217</v>
      </c>
      <c r="AY88" s="4" t="s">
        <v>3217</v>
      </c>
      <c r="AZ88" s="4" t="s">
        <v>100</v>
      </c>
      <c r="BA88" s="4" t="s">
        <v>3217</v>
      </c>
      <c r="BB88" s="4" t="s">
        <v>3184</v>
      </c>
      <c r="BC88" s="4" t="s">
        <v>103</v>
      </c>
      <c r="BD88" s="4" t="s">
        <v>3217</v>
      </c>
      <c r="BE88" s="4" t="s">
        <v>3181</v>
      </c>
      <c r="BF88" s="4" t="s">
        <v>3217</v>
      </c>
      <c r="BG88" s="4" t="s">
        <v>3181</v>
      </c>
      <c r="BH88" s="4" t="s">
        <v>3288</v>
      </c>
      <c r="BI88" s="4" t="s">
        <v>2445</v>
      </c>
      <c r="BJ88" s="4" t="s">
        <v>3217</v>
      </c>
      <c r="BK88" s="4" t="s">
        <v>109</v>
      </c>
      <c r="BL88" s="4" t="s">
        <v>3217</v>
      </c>
      <c r="BM88" s="4" t="s">
        <v>3419</v>
      </c>
      <c r="BN88" s="4" t="s">
        <v>70</v>
      </c>
      <c r="BO88" s="4" t="s">
        <v>111</v>
      </c>
      <c r="BP88" s="4" t="s">
        <v>3217</v>
      </c>
    </row>
    <row r="89" spans="1:68">
      <c r="A89" s="3" t="s">
        <v>73</v>
      </c>
      <c r="B89" s="4" t="s">
        <v>2995</v>
      </c>
      <c r="C89" s="4" t="s">
        <v>3305</v>
      </c>
      <c r="D89" s="4">
        <v>2016</v>
      </c>
      <c r="F89" s="4" t="s">
        <v>3217</v>
      </c>
      <c r="G89" s="4" t="s">
        <v>3217</v>
      </c>
      <c r="H89" s="4" t="s">
        <v>235</v>
      </c>
      <c r="I89" s="4" t="s">
        <v>46</v>
      </c>
      <c r="J89" s="4" t="s">
        <v>51</v>
      </c>
      <c r="K89" s="4" t="s">
        <v>3217</v>
      </c>
      <c r="L89" s="4" t="s">
        <v>77</v>
      </c>
      <c r="M89" s="4" t="s">
        <v>3161</v>
      </c>
      <c r="N89" s="4" t="s">
        <v>3217</v>
      </c>
      <c r="O89" s="4" t="s">
        <v>765</v>
      </c>
      <c r="P89" s="4" t="s">
        <v>228</v>
      </c>
      <c r="Q89" s="4" t="s">
        <v>3161</v>
      </c>
      <c r="R89" s="4" t="s">
        <v>79</v>
      </c>
      <c r="S89" s="4" t="s">
        <v>239</v>
      </c>
      <c r="T89" s="4" t="s">
        <v>3167</v>
      </c>
      <c r="U89" s="4" t="s">
        <v>238</v>
      </c>
      <c r="V89" s="4" t="s">
        <v>230</v>
      </c>
      <c r="W89" s="4" t="s">
        <v>3217</v>
      </c>
      <c r="X89" s="4" t="s">
        <v>3161</v>
      </c>
      <c r="Y89" s="4" t="s">
        <v>150</v>
      </c>
      <c r="Z89" s="4" t="s">
        <v>3161</v>
      </c>
      <c r="AA89" s="4" t="s">
        <v>3424</v>
      </c>
      <c r="AB89" s="4" t="s">
        <v>3418</v>
      </c>
      <c r="AC89" s="4" t="s">
        <v>158</v>
      </c>
      <c r="AD89" s="4" t="s">
        <v>3161</v>
      </c>
      <c r="AE89" s="4" t="s">
        <v>1090</v>
      </c>
      <c r="AF89" s="4" t="s">
        <v>198</v>
      </c>
      <c r="AG89" s="4" t="s">
        <v>231</v>
      </c>
      <c r="AH89" s="4" t="s">
        <v>55</v>
      </c>
      <c r="AI89" s="4" t="s">
        <v>3217</v>
      </c>
      <c r="AJ89" s="4" t="s">
        <v>57</v>
      </c>
      <c r="AK89" s="4" t="s">
        <v>90</v>
      </c>
      <c r="AL89" s="4" t="s">
        <v>143</v>
      </c>
      <c r="AM89" s="4" t="s">
        <v>440</v>
      </c>
      <c r="AN89" s="4" t="s">
        <v>169</v>
      </c>
      <c r="AO89" s="4" t="s">
        <v>94</v>
      </c>
      <c r="AP89" s="4" t="s">
        <v>2447</v>
      </c>
      <c r="AQ89" s="4" t="s">
        <v>152</v>
      </c>
      <c r="AR89" s="4" t="s">
        <v>132</v>
      </c>
      <c r="AS89" s="4" t="s">
        <v>3217</v>
      </c>
      <c r="AT89" s="4" t="s">
        <v>3213</v>
      </c>
      <c r="AU89" s="4" t="s">
        <v>96</v>
      </c>
      <c r="AV89" s="4" t="s">
        <v>86</v>
      </c>
      <c r="AW89" s="4" t="s">
        <v>3217</v>
      </c>
      <c r="AX89" s="4" t="s">
        <v>3217</v>
      </c>
      <c r="AY89" s="4" t="s">
        <v>3217</v>
      </c>
      <c r="AZ89" s="4" t="s">
        <v>100</v>
      </c>
      <c r="BA89" s="4" t="s">
        <v>3217</v>
      </c>
      <c r="BB89" s="4" t="s">
        <v>3184</v>
      </c>
      <c r="BC89" s="4" t="s">
        <v>103</v>
      </c>
      <c r="BD89" s="4" t="s">
        <v>3217</v>
      </c>
      <c r="BE89" s="4" t="s">
        <v>3181</v>
      </c>
      <c r="BF89" s="4" t="s">
        <v>3217</v>
      </c>
      <c r="BG89" s="4" t="s">
        <v>3181</v>
      </c>
      <c r="BH89" s="4" t="s">
        <v>3288</v>
      </c>
      <c r="BI89" s="4" t="s">
        <v>2445</v>
      </c>
      <c r="BJ89" s="4" t="s">
        <v>3217</v>
      </c>
      <c r="BK89" s="4" t="s">
        <v>109</v>
      </c>
      <c r="BL89" s="4" t="s">
        <v>3217</v>
      </c>
      <c r="BM89" s="4" t="s">
        <v>3419</v>
      </c>
      <c r="BN89" s="4" t="s">
        <v>70</v>
      </c>
      <c r="BO89" s="4" t="s">
        <v>111</v>
      </c>
      <c r="BP89" s="4" t="s">
        <v>3217</v>
      </c>
    </row>
    <row r="90" spans="1:68">
      <c r="A90" s="3" t="s">
        <v>93</v>
      </c>
      <c r="B90" s="4" t="s">
        <v>2996</v>
      </c>
      <c r="C90" s="4" t="s">
        <v>3305</v>
      </c>
      <c r="D90" s="4">
        <v>2016</v>
      </c>
      <c r="F90" s="4" t="s">
        <v>3217</v>
      </c>
      <c r="G90" s="4" t="s">
        <v>3217</v>
      </c>
      <c r="H90" s="4" t="s">
        <v>235</v>
      </c>
      <c r="I90" s="4" t="s">
        <v>46</v>
      </c>
      <c r="J90" s="4" t="s">
        <v>51</v>
      </c>
      <c r="K90" s="4" t="s">
        <v>3217</v>
      </c>
      <c r="L90" s="4" t="s">
        <v>77</v>
      </c>
      <c r="M90" s="4" t="s">
        <v>3161</v>
      </c>
      <c r="N90" s="4" t="s">
        <v>3217</v>
      </c>
      <c r="O90" s="4" t="s">
        <v>765</v>
      </c>
      <c r="P90" s="4" t="s">
        <v>228</v>
      </c>
      <c r="Q90" s="4" t="s">
        <v>3161</v>
      </c>
      <c r="R90" s="4" t="s">
        <v>79</v>
      </c>
      <c r="S90" s="4" t="s">
        <v>239</v>
      </c>
      <c r="T90" s="4" t="s">
        <v>3167</v>
      </c>
      <c r="U90" s="4" t="s">
        <v>238</v>
      </c>
      <c r="V90" s="4" t="s">
        <v>230</v>
      </c>
      <c r="W90" s="4" t="s">
        <v>3217</v>
      </c>
      <c r="X90" s="4" t="s">
        <v>3161</v>
      </c>
      <c r="Y90" s="4" t="s">
        <v>150</v>
      </c>
      <c r="Z90" s="4" t="s">
        <v>3161</v>
      </c>
      <c r="AA90" s="4" t="s">
        <v>3424</v>
      </c>
      <c r="AB90" s="4" t="s">
        <v>3418</v>
      </c>
      <c r="AC90" s="4" t="s">
        <v>3164</v>
      </c>
      <c r="AD90" s="4" t="s">
        <v>3161</v>
      </c>
      <c r="AE90" s="4" t="s">
        <v>1090</v>
      </c>
      <c r="AF90" s="4" t="s">
        <v>198</v>
      </c>
      <c r="AG90" s="4" t="s">
        <v>231</v>
      </c>
      <c r="AH90" s="4" t="s">
        <v>55</v>
      </c>
      <c r="AI90" s="4" t="s">
        <v>3217</v>
      </c>
      <c r="AJ90" s="4" t="s">
        <v>57</v>
      </c>
      <c r="AK90" s="4" t="s">
        <v>90</v>
      </c>
      <c r="AL90" s="4" t="s">
        <v>143</v>
      </c>
      <c r="AM90" s="4" t="s">
        <v>440</v>
      </c>
      <c r="AN90" s="4" t="s">
        <v>169</v>
      </c>
      <c r="AO90" s="4" t="s">
        <v>94</v>
      </c>
      <c r="AP90" s="4" t="s">
        <v>2447</v>
      </c>
      <c r="AQ90" s="4" t="s">
        <v>152</v>
      </c>
      <c r="AR90" s="4" t="s">
        <v>132</v>
      </c>
      <c r="AS90" s="4" t="s">
        <v>3217</v>
      </c>
      <c r="AT90" s="4" t="s">
        <v>3213</v>
      </c>
      <c r="AU90" s="4" t="s">
        <v>96</v>
      </c>
      <c r="AV90" s="4" t="s">
        <v>86</v>
      </c>
      <c r="AW90" s="4" t="s">
        <v>3217</v>
      </c>
      <c r="AX90" s="4" t="s">
        <v>3217</v>
      </c>
      <c r="AY90" s="4" t="s">
        <v>3217</v>
      </c>
      <c r="AZ90" s="4" t="s">
        <v>100</v>
      </c>
      <c r="BA90" s="4" t="s">
        <v>3217</v>
      </c>
      <c r="BB90" s="4" t="s">
        <v>3184</v>
      </c>
      <c r="BC90" s="4" t="s">
        <v>103</v>
      </c>
      <c r="BD90" s="4" t="s">
        <v>3217</v>
      </c>
      <c r="BE90" s="4" t="s">
        <v>3181</v>
      </c>
      <c r="BF90" s="4" t="s">
        <v>3217</v>
      </c>
      <c r="BG90" s="4" t="s">
        <v>3181</v>
      </c>
      <c r="BH90" s="4" t="s">
        <v>3288</v>
      </c>
      <c r="BI90" s="4" t="s">
        <v>2445</v>
      </c>
      <c r="BJ90" s="4" t="s">
        <v>3217</v>
      </c>
      <c r="BK90" s="4" t="s">
        <v>109</v>
      </c>
      <c r="BL90" s="4" t="s">
        <v>3217</v>
      </c>
      <c r="BM90" s="4" t="s">
        <v>3419</v>
      </c>
      <c r="BN90" s="4" t="s">
        <v>70</v>
      </c>
      <c r="BO90" s="4" t="s">
        <v>111</v>
      </c>
      <c r="BP90" s="4" t="s">
        <v>3217</v>
      </c>
    </row>
    <row r="91" spans="1:68">
      <c r="A91" s="3" t="s">
        <v>422</v>
      </c>
      <c r="B91" s="4" t="s">
        <v>2997</v>
      </c>
      <c r="C91" s="4" t="s">
        <v>3305</v>
      </c>
      <c r="D91" s="4">
        <v>2016</v>
      </c>
      <c r="F91" s="4" t="s">
        <v>3217</v>
      </c>
      <c r="G91" s="4" t="s">
        <v>3217</v>
      </c>
      <c r="H91" s="4" t="s">
        <v>235</v>
      </c>
      <c r="I91" s="4" t="s">
        <v>46</v>
      </c>
      <c r="J91" s="4" t="s">
        <v>51</v>
      </c>
      <c r="K91" s="4" t="s">
        <v>3217</v>
      </c>
      <c r="L91" s="4" t="s">
        <v>77</v>
      </c>
      <c r="M91" s="4" t="s">
        <v>3161</v>
      </c>
      <c r="N91" s="4" t="s">
        <v>3217</v>
      </c>
      <c r="O91" s="4" t="s">
        <v>765</v>
      </c>
      <c r="P91" s="4" t="s">
        <v>228</v>
      </c>
      <c r="Q91" s="4" t="s">
        <v>3161</v>
      </c>
      <c r="R91" s="4" t="s">
        <v>79</v>
      </c>
      <c r="S91" s="4" t="s">
        <v>239</v>
      </c>
      <c r="T91" s="4" t="s">
        <v>3167</v>
      </c>
      <c r="U91" s="4" t="s">
        <v>238</v>
      </c>
      <c r="V91" s="4" t="s">
        <v>230</v>
      </c>
      <c r="W91" s="4" t="s">
        <v>3217</v>
      </c>
      <c r="X91" s="4" t="s">
        <v>3161</v>
      </c>
      <c r="Y91" s="4" t="s">
        <v>150</v>
      </c>
      <c r="Z91" s="4" t="s">
        <v>3161</v>
      </c>
      <c r="AA91" s="4" t="s">
        <v>3424</v>
      </c>
      <c r="AB91" s="4" t="s">
        <v>3418</v>
      </c>
      <c r="AC91" s="4" t="s">
        <v>158</v>
      </c>
      <c r="AD91" s="4" t="s">
        <v>3161</v>
      </c>
      <c r="AE91" s="4" t="s">
        <v>1090</v>
      </c>
      <c r="AF91" s="4" t="s">
        <v>198</v>
      </c>
      <c r="AG91" s="4" t="s">
        <v>231</v>
      </c>
      <c r="AH91" s="4" t="s">
        <v>55</v>
      </c>
      <c r="AI91" s="4" t="s">
        <v>3217</v>
      </c>
      <c r="AJ91" s="4" t="s">
        <v>57</v>
      </c>
      <c r="AK91" s="4" t="s">
        <v>90</v>
      </c>
      <c r="AL91" s="4" t="s">
        <v>143</v>
      </c>
      <c r="AM91" s="4" t="s">
        <v>440</v>
      </c>
      <c r="AN91" s="4" t="s">
        <v>169</v>
      </c>
      <c r="AO91" s="4" t="s">
        <v>94</v>
      </c>
      <c r="AP91" s="4" t="s">
        <v>2447</v>
      </c>
      <c r="AQ91" s="4" t="s">
        <v>152</v>
      </c>
      <c r="AR91" s="4" t="s">
        <v>132</v>
      </c>
      <c r="AS91" s="4" t="s">
        <v>3217</v>
      </c>
      <c r="AT91" s="4" t="s">
        <v>3213</v>
      </c>
      <c r="AU91" s="4" t="s">
        <v>96</v>
      </c>
      <c r="AV91" s="4" t="s">
        <v>86</v>
      </c>
      <c r="AW91" s="4" t="s">
        <v>3217</v>
      </c>
      <c r="AX91" s="4" t="s">
        <v>3217</v>
      </c>
      <c r="AY91" s="4" t="s">
        <v>3217</v>
      </c>
      <c r="AZ91" s="4" t="s">
        <v>100</v>
      </c>
      <c r="BA91" s="4" t="s">
        <v>3217</v>
      </c>
      <c r="BB91" s="4" t="s">
        <v>3184</v>
      </c>
      <c r="BC91" s="4" t="s">
        <v>103</v>
      </c>
      <c r="BD91" s="4" t="s">
        <v>3217</v>
      </c>
      <c r="BE91" s="4" t="s">
        <v>3181</v>
      </c>
      <c r="BF91" s="4" t="s">
        <v>3217</v>
      </c>
      <c r="BG91" s="4" t="s">
        <v>3181</v>
      </c>
      <c r="BH91" s="4" t="s">
        <v>3288</v>
      </c>
      <c r="BI91" s="4" t="s">
        <v>2445</v>
      </c>
      <c r="BJ91" s="4" t="s">
        <v>3217</v>
      </c>
      <c r="BK91" s="4" t="s">
        <v>109</v>
      </c>
      <c r="BL91" s="4" t="s">
        <v>3217</v>
      </c>
      <c r="BM91" s="4" t="s">
        <v>3419</v>
      </c>
      <c r="BN91" s="4" t="s">
        <v>70</v>
      </c>
      <c r="BO91" s="4" t="s">
        <v>111</v>
      </c>
      <c r="BP91" s="4" t="s">
        <v>3217</v>
      </c>
    </row>
    <row r="92" spans="1:68">
      <c r="A92" s="3" t="s">
        <v>75</v>
      </c>
      <c r="B92" s="4" t="s">
        <v>2971</v>
      </c>
      <c r="C92" s="4" t="s">
        <v>3305</v>
      </c>
      <c r="D92" s="4">
        <v>2019</v>
      </c>
      <c r="F92" s="4" t="s">
        <v>3217</v>
      </c>
      <c r="G92" s="4" t="s">
        <v>3217</v>
      </c>
      <c r="H92" s="4" t="s">
        <v>235</v>
      </c>
      <c r="I92" s="4" t="s">
        <v>46</v>
      </c>
      <c r="J92" s="4" t="s">
        <v>53</v>
      </c>
      <c r="K92" s="4" t="s">
        <v>3217</v>
      </c>
      <c r="L92" s="4" t="s">
        <v>78</v>
      </c>
      <c r="M92" s="4" t="s">
        <v>3161</v>
      </c>
      <c r="N92" s="4" t="s">
        <v>3217</v>
      </c>
      <c r="O92" s="4" t="s">
        <v>758</v>
      </c>
      <c r="P92" s="4" t="s">
        <v>3161</v>
      </c>
      <c r="Q92" s="4" t="s">
        <v>3161</v>
      </c>
      <c r="R92" s="4" t="s">
        <v>80</v>
      </c>
      <c r="S92" s="4" t="s">
        <v>239</v>
      </c>
      <c r="T92" s="4" t="s">
        <v>3167</v>
      </c>
      <c r="U92" s="4" t="s">
        <v>238</v>
      </c>
      <c r="V92" s="4" t="s">
        <v>230</v>
      </c>
      <c r="W92" s="4" t="s">
        <v>3217</v>
      </c>
      <c r="X92" s="4" t="s">
        <v>3161</v>
      </c>
      <c r="Y92" s="4" t="s">
        <v>150</v>
      </c>
      <c r="Z92" s="4" t="s">
        <v>3161</v>
      </c>
      <c r="AA92" s="4" t="s">
        <v>85</v>
      </c>
      <c r="AB92" s="4" t="s">
        <v>3418</v>
      </c>
      <c r="AC92" s="4" t="s">
        <v>158</v>
      </c>
      <c r="AD92" s="4" t="s">
        <v>3161</v>
      </c>
      <c r="AE92" s="4" t="s">
        <v>1090</v>
      </c>
      <c r="AF92" s="4" t="s">
        <v>1430</v>
      </c>
      <c r="AG92" s="4" t="s">
        <v>231</v>
      </c>
      <c r="AH92" s="4" t="s">
        <v>55</v>
      </c>
      <c r="AI92" s="4" t="s">
        <v>3217</v>
      </c>
      <c r="AJ92" s="4" t="s">
        <v>58</v>
      </c>
      <c r="AK92" s="4" t="s">
        <v>90</v>
      </c>
      <c r="AL92" s="4" t="s">
        <v>143</v>
      </c>
      <c r="AM92" s="4" t="s">
        <v>92</v>
      </c>
      <c r="AN92" s="4" t="s">
        <v>169</v>
      </c>
      <c r="AO92" s="4" t="s">
        <v>95</v>
      </c>
      <c r="AP92" s="4" t="s">
        <v>3174</v>
      </c>
      <c r="AQ92" s="4" t="s">
        <v>152</v>
      </c>
      <c r="AR92" s="4" t="s">
        <v>132</v>
      </c>
      <c r="AS92" s="4" t="s">
        <v>3217</v>
      </c>
      <c r="AT92" s="4" t="s">
        <v>3213</v>
      </c>
      <c r="AU92" s="4" t="s">
        <v>97</v>
      </c>
      <c r="AV92" s="4" t="s">
        <v>98</v>
      </c>
      <c r="AW92" s="4" t="s">
        <v>2500</v>
      </c>
      <c r="AX92" s="4" t="s">
        <v>2413</v>
      </c>
      <c r="AY92" s="4" t="s">
        <v>2438</v>
      </c>
      <c r="AZ92" s="4" t="s">
        <v>8</v>
      </c>
      <c r="BA92" s="4" t="s">
        <v>3217</v>
      </c>
      <c r="BB92" s="4" t="s">
        <v>3184</v>
      </c>
      <c r="BC92" s="4" t="s">
        <v>104</v>
      </c>
      <c r="BD92" s="4" t="s">
        <v>3217</v>
      </c>
      <c r="BE92" s="4" t="s">
        <v>341</v>
      </c>
      <c r="BF92" s="4" t="s">
        <v>3217</v>
      </c>
      <c r="BG92" s="4" t="s">
        <v>3181</v>
      </c>
      <c r="BH92" s="4" t="s">
        <v>3288</v>
      </c>
      <c r="BI92" s="4" t="s">
        <v>3178</v>
      </c>
      <c r="BJ92" s="4" t="s">
        <v>3217</v>
      </c>
      <c r="BK92" s="4" t="s">
        <v>65</v>
      </c>
      <c r="BL92" s="4" t="s">
        <v>3217</v>
      </c>
      <c r="BM92" s="4" t="s">
        <v>67</v>
      </c>
      <c r="BN92" s="4" t="s">
        <v>70</v>
      </c>
      <c r="BO92" s="4" t="s">
        <v>112</v>
      </c>
      <c r="BP92" s="4" t="s">
        <v>3217</v>
      </c>
    </row>
    <row r="93" spans="1:68">
      <c r="A93" s="3" t="s">
        <v>395</v>
      </c>
      <c r="B93" s="4" t="s">
        <v>2972</v>
      </c>
      <c r="C93" s="4" t="s">
        <v>3305</v>
      </c>
      <c r="D93" s="4">
        <v>2019</v>
      </c>
      <c r="F93" s="4" t="s">
        <v>3217</v>
      </c>
      <c r="G93" s="4" t="s">
        <v>3217</v>
      </c>
      <c r="H93" s="4" t="s">
        <v>235</v>
      </c>
      <c r="I93" s="4" t="s">
        <v>46</v>
      </c>
      <c r="J93" s="4" t="s">
        <v>53</v>
      </c>
      <c r="K93" s="4" t="s">
        <v>3217</v>
      </c>
      <c r="L93" s="4" t="s">
        <v>78</v>
      </c>
      <c r="M93" s="4" t="s">
        <v>3161</v>
      </c>
      <c r="N93" s="4" t="s">
        <v>3217</v>
      </c>
      <c r="O93" s="4" t="s">
        <v>758</v>
      </c>
      <c r="P93" s="4" t="s">
        <v>3161</v>
      </c>
      <c r="Q93" s="4" t="s">
        <v>3161</v>
      </c>
      <c r="R93" s="4" t="s">
        <v>80</v>
      </c>
      <c r="S93" s="4" t="s">
        <v>239</v>
      </c>
      <c r="T93" s="4" t="s">
        <v>3167</v>
      </c>
      <c r="U93" s="4" t="s">
        <v>238</v>
      </c>
      <c r="V93" s="4" t="s">
        <v>230</v>
      </c>
      <c r="W93" s="4" t="s">
        <v>3217</v>
      </c>
      <c r="X93" s="4" t="s">
        <v>3161</v>
      </c>
      <c r="Y93" s="4" t="s">
        <v>150</v>
      </c>
      <c r="Z93" s="4" t="s">
        <v>3161</v>
      </c>
      <c r="AA93" s="4" t="s">
        <v>85</v>
      </c>
      <c r="AB93" s="4" t="s">
        <v>3418</v>
      </c>
      <c r="AC93" s="4" t="s">
        <v>158</v>
      </c>
      <c r="AD93" s="4" t="s">
        <v>3161</v>
      </c>
      <c r="AE93" s="4" t="s">
        <v>1090</v>
      </c>
      <c r="AF93" s="4" t="s">
        <v>1430</v>
      </c>
      <c r="AG93" s="4" t="s">
        <v>3164</v>
      </c>
      <c r="AH93" s="4" t="s">
        <v>55</v>
      </c>
      <c r="AI93" s="4" t="s">
        <v>3217</v>
      </c>
      <c r="AJ93" s="4" t="s">
        <v>58</v>
      </c>
      <c r="AK93" s="4" t="s">
        <v>90</v>
      </c>
      <c r="AL93" s="4" t="s">
        <v>143</v>
      </c>
      <c r="AM93" s="4" t="s">
        <v>92</v>
      </c>
      <c r="AN93" s="4" t="s">
        <v>169</v>
      </c>
      <c r="AO93" s="4" t="s">
        <v>95</v>
      </c>
      <c r="AP93" s="4" t="s">
        <v>3174</v>
      </c>
      <c r="AQ93" s="4" t="s">
        <v>152</v>
      </c>
      <c r="AR93" s="4" t="s">
        <v>132</v>
      </c>
      <c r="AS93" s="4" t="s">
        <v>3217</v>
      </c>
      <c r="AT93" s="4" t="s">
        <v>3213</v>
      </c>
      <c r="AU93" s="4" t="s">
        <v>97</v>
      </c>
      <c r="AV93" s="4" t="s">
        <v>98</v>
      </c>
      <c r="AW93" s="4" t="s">
        <v>2500</v>
      </c>
      <c r="AX93" s="4" t="s">
        <v>2413</v>
      </c>
      <c r="AY93" s="4" t="s">
        <v>2438</v>
      </c>
      <c r="AZ93" s="4" t="s">
        <v>8</v>
      </c>
      <c r="BA93" s="4" t="s">
        <v>3217</v>
      </c>
      <c r="BB93" s="4" t="s">
        <v>3184</v>
      </c>
      <c r="BC93" s="4" t="s">
        <v>104</v>
      </c>
      <c r="BD93" s="4" t="s">
        <v>3217</v>
      </c>
      <c r="BE93" s="4" t="s">
        <v>341</v>
      </c>
      <c r="BF93" s="4" t="s">
        <v>3217</v>
      </c>
      <c r="BG93" s="4" t="s">
        <v>3181</v>
      </c>
      <c r="BH93" s="4" t="s">
        <v>3288</v>
      </c>
      <c r="BI93" s="4" t="s">
        <v>3178</v>
      </c>
      <c r="BJ93" s="4" t="s">
        <v>3217</v>
      </c>
      <c r="BK93" s="4" t="s">
        <v>65</v>
      </c>
      <c r="BL93" s="4" t="s">
        <v>3217</v>
      </c>
      <c r="BM93" s="4" t="s">
        <v>67</v>
      </c>
      <c r="BN93" s="4" t="s">
        <v>70</v>
      </c>
      <c r="BO93" s="4" t="s">
        <v>112</v>
      </c>
      <c r="BP93" s="4" t="s">
        <v>3217</v>
      </c>
    </row>
    <row r="94" spans="1:68">
      <c r="A94" s="3" t="s">
        <v>81</v>
      </c>
      <c r="B94" s="4" t="s">
        <v>3057</v>
      </c>
      <c r="C94" s="4" t="s">
        <v>3305</v>
      </c>
      <c r="D94" s="4" t="s">
        <v>447</v>
      </c>
      <c r="F94" s="4" t="s">
        <v>3217</v>
      </c>
      <c r="G94" s="4" t="s">
        <v>3217</v>
      </c>
      <c r="H94" s="4" t="s">
        <v>235</v>
      </c>
      <c r="I94" s="4" t="s">
        <v>46</v>
      </c>
      <c r="J94" s="4" t="s">
        <v>53</v>
      </c>
      <c r="K94" s="4" t="s">
        <v>3217</v>
      </c>
      <c r="L94" s="4" t="s">
        <v>3161</v>
      </c>
      <c r="M94" s="4" t="s">
        <v>3161</v>
      </c>
      <c r="N94" s="4" t="s">
        <v>3217</v>
      </c>
      <c r="O94" s="4" t="s">
        <v>758</v>
      </c>
      <c r="P94" s="4" t="s">
        <v>3161</v>
      </c>
      <c r="Q94" s="4" t="s">
        <v>3161</v>
      </c>
      <c r="R94" s="4" t="s">
        <v>82</v>
      </c>
      <c r="S94" s="4" t="s">
        <v>239</v>
      </c>
      <c r="T94" s="4" t="s">
        <v>3167</v>
      </c>
      <c r="U94" s="4" t="s">
        <v>238</v>
      </c>
      <c r="V94" s="4" t="s">
        <v>230</v>
      </c>
      <c r="W94" s="4" t="s">
        <v>3217</v>
      </c>
      <c r="X94" s="4" t="s">
        <v>3161</v>
      </c>
      <c r="Y94" s="4" t="s">
        <v>150</v>
      </c>
      <c r="Z94" s="4" t="s">
        <v>3161</v>
      </c>
      <c r="AA94" s="4" t="s">
        <v>3169</v>
      </c>
      <c r="AB94" s="4" t="s">
        <v>3418</v>
      </c>
      <c r="AC94" s="4" t="s">
        <v>158</v>
      </c>
      <c r="AD94" s="4" t="s">
        <v>3161</v>
      </c>
      <c r="AE94" s="4" t="s">
        <v>1090</v>
      </c>
      <c r="AF94" s="4" t="s">
        <v>54</v>
      </c>
      <c r="AG94" s="4" t="s">
        <v>231</v>
      </c>
      <c r="AH94" s="4" t="s">
        <v>56</v>
      </c>
      <c r="AI94" s="4" t="s">
        <v>3217</v>
      </c>
      <c r="AJ94" s="4" t="s">
        <v>58</v>
      </c>
      <c r="AK94" s="4" t="s">
        <v>59</v>
      </c>
      <c r="AL94" s="4" t="s">
        <v>143</v>
      </c>
      <c r="AM94" s="4" t="s">
        <v>334</v>
      </c>
      <c r="AN94" s="4" t="s">
        <v>171</v>
      </c>
      <c r="AO94" s="4" t="s">
        <v>95</v>
      </c>
      <c r="AP94" s="4" t="s">
        <v>3174</v>
      </c>
      <c r="AQ94" s="4" t="s">
        <v>152</v>
      </c>
      <c r="AR94" s="4" t="s">
        <v>132</v>
      </c>
      <c r="AS94" s="4" t="s">
        <v>3217</v>
      </c>
      <c r="AT94" s="4" t="s">
        <v>3213</v>
      </c>
      <c r="AU94" s="4" t="s">
        <v>97</v>
      </c>
      <c r="AV94" s="4" t="s">
        <v>99</v>
      </c>
      <c r="AW94" s="4" t="s">
        <v>3157</v>
      </c>
      <c r="AX94" s="4" t="s">
        <v>3158</v>
      </c>
      <c r="AY94" s="4" t="s">
        <v>3214</v>
      </c>
      <c r="AZ94" s="4" t="s">
        <v>102</v>
      </c>
      <c r="BA94" s="4" t="s">
        <v>3217</v>
      </c>
      <c r="BB94" s="4" t="s">
        <v>3184</v>
      </c>
      <c r="BC94" s="4" t="s">
        <v>105</v>
      </c>
      <c r="BD94" s="4" t="s">
        <v>3217</v>
      </c>
      <c r="BE94" s="4" t="s">
        <v>108</v>
      </c>
      <c r="BF94" s="4" t="s">
        <v>3217</v>
      </c>
      <c r="BG94" s="4" t="s">
        <v>3181</v>
      </c>
      <c r="BH94" s="4" t="s">
        <v>3288</v>
      </c>
      <c r="BI94" s="4" t="s">
        <v>3178</v>
      </c>
      <c r="BJ94" s="4" t="s">
        <v>3217</v>
      </c>
      <c r="BK94" s="4" t="s">
        <v>66</v>
      </c>
      <c r="BL94" s="4" t="s">
        <v>3217</v>
      </c>
      <c r="BM94" s="4" t="s">
        <v>69</v>
      </c>
      <c r="BN94" s="4" t="s">
        <v>3153</v>
      </c>
      <c r="BO94" s="4" t="s">
        <v>113</v>
      </c>
      <c r="BP94" s="4" t="s">
        <v>3217</v>
      </c>
    </row>
    <row r="95" spans="1:68">
      <c r="A95" s="3" t="s">
        <v>87</v>
      </c>
      <c r="B95" s="4" t="s">
        <v>3058</v>
      </c>
      <c r="C95" s="4" t="s">
        <v>3305</v>
      </c>
      <c r="D95" s="4" t="s">
        <v>274</v>
      </c>
      <c r="F95" s="4" t="s">
        <v>3217</v>
      </c>
      <c r="G95" s="4" t="s">
        <v>3217</v>
      </c>
      <c r="H95" s="4" t="s">
        <v>235</v>
      </c>
      <c r="I95" s="4" t="s">
        <v>46</v>
      </c>
      <c r="J95" s="4" t="s">
        <v>53</v>
      </c>
      <c r="K95" s="4" t="s">
        <v>3217</v>
      </c>
      <c r="L95" s="4" t="s">
        <v>3161</v>
      </c>
      <c r="M95" s="4" t="s">
        <v>3161</v>
      </c>
      <c r="N95" s="4" t="s">
        <v>3217</v>
      </c>
      <c r="O95" s="4" t="s">
        <v>3217</v>
      </c>
      <c r="P95" s="4" t="s">
        <v>3161</v>
      </c>
      <c r="Q95" s="4" t="s">
        <v>3161</v>
      </c>
      <c r="R95" s="4" t="s">
        <v>82</v>
      </c>
      <c r="S95" s="4" t="s">
        <v>239</v>
      </c>
      <c r="T95" s="4" t="s">
        <v>3167</v>
      </c>
      <c r="U95" s="4" t="s">
        <v>238</v>
      </c>
      <c r="V95" s="4" t="s">
        <v>230</v>
      </c>
      <c r="W95" s="4" t="s">
        <v>3217</v>
      </c>
      <c r="X95" s="4" t="s">
        <v>3161</v>
      </c>
      <c r="Y95" s="4" t="s">
        <v>150</v>
      </c>
      <c r="Z95" s="4" t="s">
        <v>3161</v>
      </c>
      <c r="AA95" s="4" t="s">
        <v>3164</v>
      </c>
      <c r="AB95" s="4" t="s">
        <v>3418</v>
      </c>
      <c r="AC95" s="4" t="s">
        <v>3164</v>
      </c>
      <c r="AD95" s="4" t="s">
        <v>3161</v>
      </c>
      <c r="AE95" s="4" t="s">
        <v>1090</v>
      </c>
      <c r="AF95" s="4" t="s">
        <v>88</v>
      </c>
      <c r="AG95" s="4" t="s">
        <v>3164</v>
      </c>
      <c r="AH95" s="4" t="s">
        <v>56</v>
      </c>
      <c r="AI95" s="4" t="s">
        <v>3217</v>
      </c>
      <c r="AJ95" s="4" t="s">
        <v>89</v>
      </c>
      <c r="AK95" s="4" t="s">
        <v>59</v>
      </c>
      <c r="AL95" s="4" t="s">
        <v>143</v>
      </c>
      <c r="AM95" s="4" t="s">
        <v>334</v>
      </c>
      <c r="AN95" s="4" t="s">
        <v>171</v>
      </c>
      <c r="AO95" s="4" t="s">
        <v>95</v>
      </c>
      <c r="AP95" s="4" t="s">
        <v>3174</v>
      </c>
      <c r="AQ95" s="4" t="s">
        <v>152</v>
      </c>
      <c r="AR95" s="4" t="s">
        <v>132</v>
      </c>
      <c r="AS95" s="4" t="s">
        <v>3217</v>
      </c>
      <c r="AT95" s="4" t="s">
        <v>3213</v>
      </c>
      <c r="AU95" s="4" t="s">
        <v>97</v>
      </c>
      <c r="AV95" s="4" t="s">
        <v>99</v>
      </c>
      <c r="AW95" s="4" t="s">
        <v>3157</v>
      </c>
      <c r="AX95" s="4" t="s">
        <v>3158</v>
      </c>
      <c r="AY95" s="4" t="s">
        <v>3214</v>
      </c>
      <c r="AZ95" s="4" t="s">
        <v>102</v>
      </c>
      <c r="BA95" s="4" t="s">
        <v>3217</v>
      </c>
      <c r="BB95" s="4" t="s">
        <v>3184</v>
      </c>
      <c r="BC95" s="4" t="s">
        <v>105</v>
      </c>
      <c r="BD95" s="4" t="s">
        <v>3217</v>
      </c>
      <c r="BE95" s="4" t="s">
        <v>108</v>
      </c>
      <c r="BF95" s="4" t="s">
        <v>3217</v>
      </c>
      <c r="BG95" s="4" t="s">
        <v>3181</v>
      </c>
      <c r="BH95" s="4" t="s">
        <v>3288</v>
      </c>
      <c r="BI95" s="4" t="s">
        <v>3178</v>
      </c>
      <c r="BJ95" s="4" t="s">
        <v>3217</v>
      </c>
      <c r="BK95" s="4" t="s">
        <v>66</v>
      </c>
      <c r="BL95" s="4" t="s">
        <v>3217</v>
      </c>
      <c r="BM95" s="4" t="s">
        <v>69</v>
      </c>
      <c r="BN95" s="4" t="s">
        <v>3153</v>
      </c>
      <c r="BO95" s="4" t="s">
        <v>113</v>
      </c>
      <c r="BP95" s="4" t="s">
        <v>3217</v>
      </c>
    </row>
    <row r="96" spans="1:68">
      <c r="A96" s="3" t="s">
        <v>83</v>
      </c>
      <c r="B96" s="4" t="s">
        <v>3089</v>
      </c>
      <c r="C96" s="4" t="s">
        <v>3305</v>
      </c>
      <c r="D96" s="4" t="s">
        <v>3196</v>
      </c>
      <c r="F96" s="4" t="s">
        <v>3217</v>
      </c>
      <c r="G96" s="4" t="s">
        <v>3217</v>
      </c>
      <c r="H96" s="4" t="s">
        <v>235</v>
      </c>
      <c r="I96" s="4" t="s">
        <v>48</v>
      </c>
      <c r="J96" s="4" t="s">
        <v>53</v>
      </c>
      <c r="K96" s="4" t="s">
        <v>3217</v>
      </c>
      <c r="L96" s="4" t="s">
        <v>3161</v>
      </c>
      <c r="M96" s="4" t="s">
        <v>3161</v>
      </c>
      <c r="N96" s="4" t="s">
        <v>3217</v>
      </c>
      <c r="O96" s="4" t="s">
        <v>227</v>
      </c>
      <c r="P96" s="4" t="s">
        <v>3161</v>
      </c>
      <c r="Q96" s="4" t="s">
        <v>3161</v>
      </c>
      <c r="R96" s="4" t="s">
        <v>82</v>
      </c>
      <c r="S96" s="4" t="s">
        <v>239</v>
      </c>
      <c r="T96" s="4" t="s">
        <v>3167</v>
      </c>
      <c r="U96" s="4" t="s">
        <v>238</v>
      </c>
      <c r="V96" s="4" t="s">
        <v>230</v>
      </c>
      <c r="W96" s="4" t="s">
        <v>3217</v>
      </c>
      <c r="X96" s="4" t="s">
        <v>3161</v>
      </c>
      <c r="Y96" s="4" t="s">
        <v>150</v>
      </c>
      <c r="Z96" s="4" t="s">
        <v>3161</v>
      </c>
      <c r="AA96" s="4" t="s">
        <v>3169</v>
      </c>
      <c r="AB96" s="4" t="s">
        <v>3418</v>
      </c>
      <c r="AC96" s="4" t="s">
        <v>158</v>
      </c>
      <c r="AD96" s="4" t="s">
        <v>3161</v>
      </c>
      <c r="AE96" s="4" t="s">
        <v>1090</v>
      </c>
      <c r="AF96" s="4" t="s">
        <v>54</v>
      </c>
      <c r="AG96" s="4" t="s">
        <v>231</v>
      </c>
      <c r="AH96" s="4" t="s">
        <v>56</v>
      </c>
      <c r="AI96" s="4" t="s">
        <v>3217</v>
      </c>
      <c r="AJ96" s="4" t="s">
        <v>58</v>
      </c>
      <c r="AK96" s="4" t="s">
        <v>59</v>
      </c>
      <c r="AL96" s="4" t="s">
        <v>143</v>
      </c>
      <c r="AM96" s="4" t="s">
        <v>334</v>
      </c>
      <c r="AN96" s="4" t="s">
        <v>171</v>
      </c>
      <c r="AO96" s="4" t="s">
        <v>95</v>
      </c>
      <c r="AP96" s="4" t="s">
        <v>3174</v>
      </c>
      <c r="AQ96" s="4" t="s">
        <v>152</v>
      </c>
      <c r="AR96" s="4" t="s">
        <v>132</v>
      </c>
      <c r="AS96" s="4" t="s">
        <v>3217</v>
      </c>
      <c r="AT96" s="4" t="s">
        <v>3213</v>
      </c>
      <c r="AU96" s="4" t="s">
        <v>96</v>
      </c>
      <c r="AV96" s="4" t="s">
        <v>99</v>
      </c>
      <c r="AW96" s="4" t="s">
        <v>3157</v>
      </c>
      <c r="AX96" s="4" t="s">
        <v>3158</v>
      </c>
      <c r="AY96" s="4" t="s">
        <v>3214</v>
      </c>
      <c r="AZ96" s="4" t="s">
        <v>512</v>
      </c>
      <c r="BA96" s="4" t="s">
        <v>3217</v>
      </c>
      <c r="BB96" s="4" t="s">
        <v>3184</v>
      </c>
      <c r="BC96" s="4" t="s">
        <v>105</v>
      </c>
      <c r="BD96" s="4" t="s">
        <v>3217</v>
      </c>
      <c r="BE96" s="4" t="s">
        <v>108</v>
      </c>
      <c r="BF96" s="4" t="s">
        <v>3217</v>
      </c>
      <c r="BG96" s="4" t="s">
        <v>3181</v>
      </c>
      <c r="BH96" s="4" t="s">
        <v>3288</v>
      </c>
      <c r="BI96" s="4" t="s">
        <v>3178</v>
      </c>
      <c r="BJ96" s="4" t="s">
        <v>3217</v>
      </c>
      <c r="BK96" s="4" t="s">
        <v>66</v>
      </c>
      <c r="BL96" s="4" t="s">
        <v>3217</v>
      </c>
      <c r="BM96" s="4" t="s">
        <v>69</v>
      </c>
      <c r="BN96" s="4" t="s">
        <v>3153</v>
      </c>
      <c r="BO96" s="4" t="s">
        <v>514</v>
      </c>
      <c r="BP96" s="4" t="s">
        <v>3217</v>
      </c>
    </row>
    <row r="97" spans="1:68">
      <c r="A97" s="3" t="s">
        <v>470</v>
      </c>
      <c r="B97" s="4" t="s">
        <v>3091</v>
      </c>
      <c r="C97" s="4" t="s">
        <v>3305</v>
      </c>
      <c r="D97" s="4" t="s">
        <v>3195</v>
      </c>
      <c r="F97" s="4" t="s">
        <v>3217</v>
      </c>
      <c r="G97" s="4" t="s">
        <v>3217</v>
      </c>
      <c r="H97" s="4" t="s">
        <v>235</v>
      </c>
      <c r="I97" s="4" t="s">
        <v>48</v>
      </c>
      <c r="J97" s="4" t="s">
        <v>53</v>
      </c>
      <c r="K97" s="4" t="s">
        <v>3217</v>
      </c>
      <c r="L97" s="4" t="s">
        <v>3161</v>
      </c>
      <c r="M97" s="4" t="s">
        <v>3161</v>
      </c>
      <c r="N97" s="4" t="s">
        <v>3217</v>
      </c>
      <c r="O97" s="4" t="s">
        <v>3217</v>
      </c>
      <c r="P97" s="4" t="s">
        <v>3161</v>
      </c>
      <c r="Q97" s="4" t="s">
        <v>3161</v>
      </c>
      <c r="R97" s="4" t="s">
        <v>82</v>
      </c>
      <c r="S97" s="4" t="s">
        <v>239</v>
      </c>
      <c r="T97" s="4" t="s">
        <v>3167</v>
      </c>
      <c r="U97" s="4" t="s">
        <v>238</v>
      </c>
      <c r="V97" s="4" t="s">
        <v>230</v>
      </c>
      <c r="W97" s="4" t="s">
        <v>3217</v>
      </c>
      <c r="X97" s="4" t="s">
        <v>3161</v>
      </c>
      <c r="Y97" s="4" t="s">
        <v>150</v>
      </c>
      <c r="Z97" s="4" t="s">
        <v>3161</v>
      </c>
      <c r="AA97" s="4" t="s">
        <v>3164</v>
      </c>
      <c r="AB97" s="4" t="s">
        <v>3418</v>
      </c>
      <c r="AC97" s="4" t="s">
        <v>3164</v>
      </c>
      <c r="AD97" s="4" t="s">
        <v>3161</v>
      </c>
      <c r="AE97" s="4" t="s">
        <v>1090</v>
      </c>
      <c r="AF97" s="4" t="s">
        <v>88</v>
      </c>
      <c r="AG97" s="4" t="s">
        <v>3164</v>
      </c>
      <c r="AH97" s="4" t="s">
        <v>56</v>
      </c>
      <c r="AI97" s="4" t="s">
        <v>3217</v>
      </c>
      <c r="AJ97" s="4" t="s">
        <v>89</v>
      </c>
      <c r="AK97" s="4" t="s">
        <v>59</v>
      </c>
      <c r="AL97" s="4" t="s">
        <v>143</v>
      </c>
      <c r="AM97" s="4" t="s">
        <v>334</v>
      </c>
      <c r="AN97" s="4" t="s">
        <v>171</v>
      </c>
      <c r="AO97" s="4" t="s">
        <v>95</v>
      </c>
      <c r="AP97" s="4" t="s">
        <v>3174</v>
      </c>
      <c r="AQ97" s="4" t="s">
        <v>152</v>
      </c>
      <c r="AR97" s="4" t="s">
        <v>132</v>
      </c>
      <c r="AS97" s="4" t="s">
        <v>3217</v>
      </c>
      <c r="AT97" s="4" t="s">
        <v>3213</v>
      </c>
      <c r="AU97" s="4" t="s">
        <v>96</v>
      </c>
      <c r="AV97" s="4" t="s">
        <v>99</v>
      </c>
      <c r="AW97" s="4" t="s">
        <v>3157</v>
      </c>
      <c r="AX97" s="4" t="s">
        <v>3158</v>
      </c>
      <c r="AY97" s="4" t="s">
        <v>3214</v>
      </c>
      <c r="AZ97" s="4" t="s">
        <v>512</v>
      </c>
      <c r="BA97" s="4" t="s">
        <v>3217</v>
      </c>
      <c r="BB97" s="4" t="s">
        <v>3184</v>
      </c>
      <c r="BC97" s="4" t="s">
        <v>105</v>
      </c>
      <c r="BD97" s="4" t="s">
        <v>3217</v>
      </c>
      <c r="BE97" s="4" t="s">
        <v>108</v>
      </c>
      <c r="BF97" s="4" t="s">
        <v>3217</v>
      </c>
      <c r="BG97" s="4" t="s">
        <v>3181</v>
      </c>
      <c r="BH97" s="4" t="s">
        <v>3288</v>
      </c>
      <c r="BI97" s="4" t="s">
        <v>3178</v>
      </c>
      <c r="BJ97" s="4" t="s">
        <v>3217</v>
      </c>
      <c r="BK97" s="4" t="s">
        <v>66</v>
      </c>
      <c r="BL97" s="4" t="s">
        <v>3217</v>
      </c>
      <c r="BM97" s="4" t="s">
        <v>69</v>
      </c>
      <c r="BN97" s="4" t="s">
        <v>3153</v>
      </c>
      <c r="BO97" s="4" t="s">
        <v>514</v>
      </c>
      <c r="BP97" s="4" t="s">
        <v>3217</v>
      </c>
    </row>
    <row r="98" spans="1:68">
      <c r="A98" s="3" t="s">
        <v>420</v>
      </c>
      <c r="B98" s="4" t="s">
        <v>2992</v>
      </c>
      <c r="C98" s="4" t="s">
        <v>3303</v>
      </c>
      <c r="D98" s="4">
        <v>2016</v>
      </c>
      <c r="F98" s="4" t="s">
        <v>3217</v>
      </c>
      <c r="G98" s="4" t="s">
        <v>3217</v>
      </c>
      <c r="H98" s="4" t="s">
        <v>235</v>
      </c>
      <c r="I98" s="4" t="s">
        <v>46</v>
      </c>
      <c r="J98" s="4" t="s">
        <v>51</v>
      </c>
      <c r="K98" s="4" t="s">
        <v>3217</v>
      </c>
      <c r="L98" s="4" t="s">
        <v>77</v>
      </c>
      <c r="M98" s="4" t="s">
        <v>3161</v>
      </c>
      <c r="N98" s="4" t="s">
        <v>3217</v>
      </c>
      <c r="O98" s="4" t="s">
        <v>765</v>
      </c>
      <c r="P98" s="4" t="s">
        <v>228</v>
      </c>
      <c r="Q98" s="4" t="s">
        <v>3161</v>
      </c>
      <c r="R98" s="4" t="s">
        <v>79</v>
      </c>
      <c r="S98" s="4" t="s">
        <v>239</v>
      </c>
      <c r="T98" s="4" t="s">
        <v>3167</v>
      </c>
      <c r="U98" s="4" t="s">
        <v>238</v>
      </c>
      <c r="V98" s="4" t="s">
        <v>230</v>
      </c>
      <c r="W98" s="4" t="s">
        <v>3217</v>
      </c>
      <c r="X98" s="4" t="s">
        <v>3161</v>
      </c>
      <c r="Y98" s="4" t="s">
        <v>150</v>
      </c>
      <c r="Z98" s="4" t="s">
        <v>3161</v>
      </c>
      <c r="AA98" s="4" t="s">
        <v>3424</v>
      </c>
      <c r="AB98" s="4" t="s">
        <v>3418</v>
      </c>
      <c r="AC98" s="4" t="s">
        <v>158</v>
      </c>
      <c r="AD98" s="4" t="s">
        <v>3161</v>
      </c>
      <c r="AE98" s="4" t="s">
        <v>1090</v>
      </c>
      <c r="AF98" s="4" t="s">
        <v>198</v>
      </c>
      <c r="AG98" s="4" t="s">
        <v>231</v>
      </c>
      <c r="AH98" s="4" t="s">
        <v>55</v>
      </c>
      <c r="AI98" s="4" t="s">
        <v>3217</v>
      </c>
      <c r="AJ98" s="4" t="s">
        <v>57</v>
      </c>
      <c r="AK98" s="4" t="s">
        <v>90</v>
      </c>
      <c r="AL98" s="4" t="s">
        <v>143</v>
      </c>
      <c r="AM98" s="4" t="s">
        <v>440</v>
      </c>
      <c r="AN98" s="4" t="s">
        <v>169</v>
      </c>
      <c r="AO98" s="4" t="s">
        <v>94</v>
      </c>
      <c r="AP98" s="4" t="s">
        <v>2447</v>
      </c>
      <c r="AQ98" s="4" t="s">
        <v>152</v>
      </c>
      <c r="AR98" s="4" t="s">
        <v>132</v>
      </c>
      <c r="AS98" s="4" t="s">
        <v>3217</v>
      </c>
      <c r="AT98" s="4" t="s">
        <v>3213</v>
      </c>
      <c r="AU98" s="4" t="s">
        <v>96</v>
      </c>
      <c r="AV98" s="4" t="s">
        <v>86</v>
      </c>
      <c r="AW98" s="4" t="s">
        <v>3217</v>
      </c>
      <c r="AX98" s="4" t="s">
        <v>3217</v>
      </c>
      <c r="AY98" s="4" t="s">
        <v>3217</v>
      </c>
      <c r="AZ98" s="4" t="s">
        <v>100</v>
      </c>
      <c r="BA98" s="4" t="s">
        <v>3217</v>
      </c>
      <c r="BB98" s="4" t="s">
        <v>3184</v>
      </c>
      <c r="BC98" s="4" t="s">
        <v>103</v>
      </c>
      <c r="BD98" s="4" t="s">
        <v>3217</v>
      </c>
      <c r="BE98" s="4" t="s">
        <v>3181</v>
      </c>
      <c r="BF98" s="4" t="s">
        <v>3217</v>
      </c>
      <c r="BG98" s="4" t="s">
        <v>3181</v>
      </c>
      <c r="BH98" s="4" t="s">
        <v>3288</v>
      </c>
      <c r="BI98" s="4" t="s">
        <v>2445</v>
      </c>
      <c r="BJ98" s="4" t="s">
        <v>3217</v>
      </c>
      <c r="BK98" s="4" t="s">
        <v>109</v>
      </c>
      <c r="BL98" s="4" t="s">
        <v>3217</v>
      </c>
      <c r="BM98" s="4" t="s">
        <v>3419</v>
      </c>
      <c r="BN98" s="4" t="s">
        <v>70</v>
      </c>
      <c r="BO98" s="4" t="s">
        <v>111</v>
      </c>
      <c r="BP98" s="4" t="s">
        <v>3217</v>
      </c>
    </row>
    <row r="99" spans="1:68">
      <c r="A99" s="3" t="s">
        <v>421</v>
      </c>
      <c r="B99" s="4" t="s">
        <v>3005</v>
      </c>
      <c r="C99" s="4" t="s">
        <v>3303</v>
      </c>
      <c r="D99" s="4">
        <v>2016</v>
      </c>
      <c r="F99" s="4" t="s">
        <v>3217</v>
      </c>
      <c r="G99" s="4" t="s">
        <v>3217</v>
      </c>
      <c r="H99" s="4" t="s">
        <v>235</v>
      </c>
      <c r="I99" s="4" t="s">
        <v>46</v>
      </c>
      <c r="J99" s="4" t="s">
        <v>51</v>
      </c>
      <c r="K99" s="4" t="s">
        <v>3217</v>
      </c>
      <c r="L99" s="4" t="s">
        <v>77</v>
      </c>
      <c r="M99" s="4" t="s">
        <v>3161</v>
      </c>
      <c r="N99" s="4" t="s">
        <v>3217</v>
      </c>
      <c r="O99" s="4" t="s">
        <v>765</v>
      </c>
      <c r="P99" s="4" t="s">
        <v>228</v>
      </c>
      <c r="Q99" s="4" t="s">
        <v>3161</v>
      </c>
      <c r="R99" s="4" t="s">
        <v>79</v>
      </c>
      <c r="S99" s="4" t="s">
        <v>239</v>
      </c>
      <c r="T99" s="4" t="s">
        <v>3167</v>
      </c>
      <c r="U99" s="4" t="s">
        <v>238</v>
      </c>
      <c r="V99" s="4" t="s">
        <v>230</v>
      </c>
      <c r="W99" s="4" t="s">
        <v>3217</v>
      </c>
      <c r="X99" s="4" t="s">
        <v>3161</v>
      </c>
      <c r="Y99" s="4" t="s">
        <v>150</v>
      </c>
      <c r="Z99" s="4" t="s">
        <v>3161</v>
      </c>
      <c r="AA99" s="4" t="s">
        <v>3424</v>
      </c>
      <c r="AB99" s="4" t="s">
        <v>3418</v>
      </c>
      <c r="AC99" s="4" t="s">
        <v>158</v>
      </c>
      <c r="AD99" s="4" t="s">
        <v>3161</v>
      </c>
      <c r="AE99" s="4" t="s">
        <v>1090</v>
      </c>
      <c r="AF99" s="4" t="s">
        <v>198</v>
      </c>
      <c r="AG99" s="4" t="s">
        <v>231</v>
      </c>
      <c r="AH99" s="4" t="s">
        <v>55</v>
      </c>
      <c r="AI99" s="4" t="s">
        <v>3217</v>
      </c>
      <c r="AJ99" s="4" t="s">
        <v>57</v>
      </c>
      <c r="AK99" s="4" t="s">
        <v>90</v>
      </c>
      <c r="AL99" s="4" t="s">
        <v>143</v>
      </c>
      <c r="AM99" s="4" t="s">
        <v>440</v>
      </c>
      <c r="AN99" s="4" t="s">
        <v>169</v>
      </c>
      <c r="AO99" s="4" t="s">
        <v>94</v>
      </c>
      <c r="AP99" s="4" t="s">
        <v>2447</v>
      </c>
      <c r="AQ99" s="4" t="s">
        <v>152</v>
      </c>
      <c r="AR99" s="4" t="s">
        <v>132</v>
      </c>
      <c r="AS99" s="4" t="s">
        <v>3217</v>
      </c>
      <c r="AT99" s="4" t="s">
        <v>3213</v>
      </c>
      <c r="AU99" s="4" t="s">
        <v>96</v>
      </c>
      <c r="AV99" s="4" t="s">
        <v>86</v>
      </c>
      <c r="AW99" s="4" t="s">
        <v>3217</v>
      </c>
      <c r="AX99" s="4" t="s">
        <v>3217</v>
      </c>
      <c r="AY99" s="4" t="s">
        <v>3217</v>
      </c>
      <c r="AZ99" s="4" t="s">
        <v>100</v>
      </c>
      <c r="BA99" s="4" t="s">
        <v>3217</v>
      </c>
      <c r="BB99" s="4" t="s">
        <v>3184</v>
      </c>
      <c r="BC99" s="4" t="s">
        <v>103</v>
      </c>
      <c r="BD99" s="4" t="s">
        <v>3217</v>
      </c>
      <c r="BE99" s="4" t="s">
        <v>3181</v>
      </c>
      <c r="BF99" s="4" t="s">
        <v>3217</v>
      </c>
      <c r="BG99" s="4" t="s">
        <v>3181</v>
      </c>
      <c r="BH99" s="4" t="s">
        <v>3288</v>
      </c>
      <c r="BI99" s="4" t="s">
        <v>2445</v>
      </c>
      <c r="BJ99" s="4" t="s">
        <v>3217</v>
      </c>
      <c r="BK99" s="4" t="s">
        <v>109</v>
      </c>
      <c r="BL99" s="4" t="s">
        <v>3217</v>
      </c>
      <c r="BM99" s="4" t="s">
        <v>3419</v>
      </c>
      <c r="BN99" s="4" t="s">
        <v>70</v>
      </c>
      <c r="BO99" s="4" t="s">
        <v>111</v>
      </c>
      <c r="BP99" s="4" t="s">
        <v>3217</v>
      </c>
    </row>
    <row r="100" spans="1:68">
      <c r="A100" s="3" t="s">
        <v>74</v>
      </c>
      <c r="B100" s="4" t="s">
        <v>2973</v>
      </c>
      <c r="C100" s="4" t="s">
        <v>3303</v>
      </c>
      <c r="D100" s="4">
        <v>2019</v>
      </c>
      <c r="F100" s="4" t="s">
        <v>3217</v>
      </c>
      <c r="G100" s="4" t="s">
        <v>3217</v>
      </c>
      <c r="H100" s="4" t="s">
        <v>235</v>
      </c>
      <c r="I100" s="4" t="s">
        <v>46</v>
      </c>
      <c r="J100" s="4" t="s">
        <v>53</v>
      </c>
      <c r="K100" s="4" t="s">
        <v>3217</v>
      </c>
      <c r="L100" s="4" t="s">
        <v>78</v>
      </c>
      <c r="M100" s="4" t="s">
        <v>3161</v>
      </c>
      <c r="N100" s="4" t="s">
        <v>3217</v>
      </c>
      <c r="O100" s="4" t="s">
        <v>758</v>
      </c>
      <c r="P100" s="4" t="s">
        <v>3161</v>
      </c>
      <c r="Q100" s="4" t="s">
        <v>3161</v>
      </c>
      <c r="R100" s="4" t="s">
        <v>80</v>
      </c>
      <c r="S100" s="4" t="s">
        <v>239</v>
      </c>
      <c r="T100" s="4" t="s">
        <v>3167</v>
      </c>
      <c r="U100" s="4" t="s">
        <v>238</v>
      </c>
      <c r="V100" s="4" t="s">
        <v>230</v>
      </c>
      <c r="W100" s="4" t="s">
        <v>3217</v>
      </c>
      <c r="X100" s="4" t="s">
        <v>3161</v>
      </c>
      <c r="Y100" s="4" t="s">
        <v>150</v>
      </c>
      <c r="Z100" s="4" t="s">
        <v>3161</v>
      </c>
      <c r="AA100" s="4" t="s">
        <v>85</v>
      </c>
      <c r="AB100" s="4" t="s">
        <v>3418</v>
      </c>
      <c r="AC100" s="4" t="s">
        <v>158</v>
      </c>
      <c r="AD100" s="4" t="s">
        <v>3161</v>
      </c>
      <c r="AE100" s="4" t="s">
        <v>1090</v>
      </c>
      <c r="AF100" s="4" t="s">
        <v>1430</v>
      </c>
      <c r="AG100" s="4" t="s">
        <v>231</v>
      </c>
      <c r="AH100" s="4" t="s">
        <v>55</v>
      </c>
      <c r="AI100" s="4" t="s">
        <v>3217</v>
      </c>
      <c r="AJ100" s="4" t="s">
        <v>58</v>
      </c>
      <c r="AK100" s="4" t="s">
        <v>90</v>
      </c>
      <c r="AL100" s="4" t="s">
        <v>143</v>
      </c>
      <c r="AM100" s="4" t="s">
        <v>92</v>
      </c>
      <c r="AN100" s="4" t="s">
        <v>169</v>
      </c>
      <c r="AO100" s="4" t="s">
        <v>95</v>
      </c>
      <c r="AP100" s="4" t="s">
        <v>3174</v>
      </c>
      <c r="AQ100" s="4" t="s">
        <v>152</v>
      </c>
      <c r="AR100" s="4" t="s">
        <v>132</v>
      </c>
      <c r="AS100" s="4" t="s">
        <v>3217</v>
      </c>
      <c r="AT100" s="4" t="s">
        <v>3213</v>
      </c>
      <c r="AU100" s="4" t="s">
        <v>97</v>
      </c>
      <c r="AV100" s="4" t="s">
        <v>98</v>
      </c>
      <c r="AW100" s="4" t="s">
        <v>2500</v>
      </c>
      <c r="AX100" s="4" t="s">
        <v>2413</v>
      </c>
      <c r="AY100" s="4" t="s">
        <v>2438</v>
      </c>
      <c r="AZ100" s="4" t="s">
        <v>8</v>
      </c>
      <c r="BA100" s="4" t="s">
        <v>3217</v>
      </c>
      <c r="BB100" s="4" t="s">
        <v>3184</v>
      </c>
      <c r="BC100" s="4" t="s">
        <v>104</v>
      </c>
      <c r="BD100" s="4" t="s">
        <v>3217</v>
      </c>
      <c r="BE100" s="4" t="s">
        <v>341</v>
      </c>
      <c r="BF100" s="4" t="s">
        <v>3217</v>
      </c>
      <c r="BG100" s="4" t="s">
        <v>3181</v>
      </c>
      <c r="BH100" s="4" t="s">
        <v>3288</v>
      </c>
      <c r="BI100" s="4" t="s">
        <v>3178</v>
      </c>
      <c r="BJ100" s="4" t="s">
        <v>3217</v>
      </c>
      <c r="BK100" s="4" t="s">
        <v>65</v>
      </c>
      <c r="BL100" s="4" t="s">
        <v>3217</v>
      </c>
      <c r="BM100" s="4" t="s">
        <v>67</v>
      </c>
      <c r="BN100" s="4" t="s">
        <v>70</v>
      </c>
      <c r="BO100" s="4" t="s">
        <v>112</v>
      </c>
      <c r="BP100" s="4" t="s">
        <v>3217</v>
      </c>
    </row>
    <row r="101" spans="1:68">
      <c r="A101" s="3" t="s">
        <v>349</v>
      </c>
      <c r="B101" s="4" t="s">
        <v>3059</v>
      </c>
      <c r="C101" s="4" t="s">
        <v>3303</v>
      </c>
      <c r="D101" s="4" t="s">
        <v>447</v>
      </c>
      <c r="F101" s="4" t="s">
        <v>3217</v>
      </c>
      <c r="G101" s="4" t="s">
        <v>3217</v>
      </c>
      <c r="H101" s="4" t="s">
        <v>235</v>
      </c>
      <c r="I101" s="4" t="s">
        <v>48</v>
      </c>
      <c r="J101" s="4" t="s">
        <v>53</v>
      </c>
      <c r="K101" s="4" t="s">
        <v>3217</v>
      </c>
      <c r="L101" s="4" t="s">
        <v>3161</v>
      </c>
      <c r="M101" s="4" t="s">
        <v>3161</v>
      </c>
      <c r="N101" s="4" t="s">
        <v>3217</v>
      </c>
      <c r="O101" s="4" t="s">
        <v>758</v>
      </c>
      <c r="P101" s="4" t="s">
        <v>3161</v>
      </c>
      <c r="Q101" s="4" t="s">
        <v>3161</v>
      </c>
      <c r="R101" s="4" t="s">
        <v>82</v>
      </c>
      <c r="S101" s="4" t="s">
        <v>239</v>
      </c>
      <c r="T101" s="4" t="s">
        <v>3167</v>
      </c>
      <c r="U101" s="4" t="s">
        <v>238</v>
      </c>
      <c r="V101" s="4" t="s">
        <v>230</v>
      </c>
      <c r="W101" s="4" t="s">
        <v>3217</v>
      </c>
      <c r="X101" s="4" t="s">
        <v>3161</v>
      </c>
      <c r="Y101" s="4" t="s">
        <v>150</v>
      </c>
      <c r="Z101" s="4" t="s">
        <v>3161</v>
      </c>
      <c r="AA101" s="4" t="s">
        <v>3169</v>
      </c>
      <c r="AB101" s="4" t="s">
        <v>3418</v>
      </c>
      <c r="AC101" s="4" t="s">
        <v>158</v>
      </c>
      <c r="AD101" s="4" t="s">
        <v>3161</v>
      </c>
      <c r="AE101" s="4" t="s">
        <v>1090</v>
      </c>
      <c r="AF101" s="4" t="s">
        <v>54</v>
      </c>
      <c r="AG101" s="4" t="s">
        <v>231</v>
      </c>
      <c r="AH101" s="4" t="s">
        <v>56</v>
      </c>
      <c r="AI101" s="4" t="s">
        <v>3217</v>
      </c>
      <c r="AJ101" s="4" t="s">
        <v>58</v>
      </c>
      <c r="AK101" s="4" t="s">
        <v>59</v>
      </c>
      <c r="AL101" s="4" t="s">
        <v>143</v>
      </c>
      <c r="AM101" s="4" t="s">
        <v>334</v>
      </c>
      <c r="AN101" s="4" t="s">
        <v>171</v>
      </c>
      <c r="AO101" s="4" t="s">
        <v>95</v>
      </c>
      <c r="AP101" s="4" t="s">
        <v>3174</v>
      </c>
      <c r="AQ101" s="4" t="s">
        <v>152</v>
      </c>
      <c r="AR101" s="4" t="s">
        <v>132</v>
      </c>
      <c r="AS101" s="4" t="s">
        <v>3217</v>
      </c>
      <c r="AT101" s="4" t="s">
        <v>3213</v>
      </c>
      <c r="AU101" s="4" t="s">
        <v>97</v>
      </c>
      <c r="AV101" s="4" t="s">
        <v>99</v>
      </c>
      <c r="AW101" s="4" t="s">
        <v>3157</v>
      </c>
      <c r="AX101" s="4" t="s">
        <v>3158</v>
      </c>
      <c r="AY101" s="4" t="s">
        <v>3214</v>
      </c>
      <c r="AZ101" s="4" t="s">
        <v>102</v>
      </c>
      <c r="BA101" s="4" t="s">
        <v>3217</v>
      </c>
      <c r="BB101" s="4" t="s">
        <v>3184</v>
      </c>
      <c r="BC101" s="4" t="s">
        <v>105</v>
      </c>
      <c r="BD101" s="4" t="s">
        <v>3217</v>
      </c>
      <c r="BE101" s="4" t="s">
        <v>108</v>
      </c>
      <c r="BF101" s="4" t="s">
        <v>3217</v>
      </c>
      <c r="BG101" s="4" t="s">
        <v>3181</v>
      </c>
      <c r="BH101" s="4" t="s">
        <v>3288</v>
      </c>
      <c r="BI101" s="4" t="s">
        <v>3178</v>
      </c>
      <c r="BJ101" s="4" t="s">
        <v>3217</v>
      </c>
      <c r="BK101" s="4" t="s">
        <v>66</v>
      </c>
      <c r="BL101" s="4" t="s">
        <v>3217</v>
      </c>
      <c r="BM101" s="4" t="s">
        <v>69</v>
      </c>
      <c r="BN101" s="4" t="s">
        <v>3153</v>
      </c>
      <c r="BO101" s="4" t="s">
        <v>113</v>
      </c>
      <c r="BP101" s="4" t="s">
        <v>3217</v>
      </c>
    </row>
    <row r="102" spans="1:68">
      <c r="A102" s="3" t="s">
        <v>469</v>
      </c>
      <c r="B102" s="4" t="s">
        <v>3090</v>
      </c>
      <c r="C102" s="4" t="s">
        <v>3303</v>
      </c>
      <c r="D102" s="4" t="s">
        <v>3195</v>
      </c>
      <c r="F102" s="4" t="s">
        <v>3217</v>
      </c>
      <c r="G102" s="4" t="s">
        <v>3217</v>
      </c>
      <c r="H102" s="4" t="s">
        <v>235</v>
      </c>
      <c r="I102" s="4" t="s">
        <v>48</v>
      </c>
      <c r="J102" s="4" t="s">
        <v>53</v>
      </c>
      <c r="K102" s="4" t="s">
        <v>3217</v>
      </c>
      <c r="L102" s="4" t="s">
        <v>3161</v>
      </c>
      <c r="M102" s="4" t="s">
        <v>3161</v>
      </c>
      <c r="N102" s="4" t="s">
        <v>3217</v>
      </c>
      <c r="O102" s="4" t="s">
        <v>227</v>
      </c>
      <c r="P102" s="4" t="s">
        <v>3161</v>
      </c>
      <c r="Q102" s="4" t="s">
        <v>3161</v>
      </c>
      <c r="R102" s="4" t="s">
        <v>82</v>
      </c>
      <c r="S102" s="4" t="s">
        <v>239</v>
      </c>
      <c r="T102" s="4" t="s">
        <v>3167</v>
      </c>
      <c r="U102" s="4" t="s">
        <v>238</v>
      </c>
      <c r="V102" s="4" t="s">
        <v>230</v>
      </c>
      <c r="W102" s="4" t="s">
        <v>3217</v>
      </c>
      <c r="X102" s="4" t="s">
        <v>3161</v>
      </c>
      <c r="Y102" s="4" t="s">
        <v>150</v>
      </c>
      <c r="Z102" s="4" t="s">
        <v>3161</v>
      </c>
      <c r="AA102" s="4" t="s">
        <v>3169</v>
      </c>
      <c r="AB102" s="4" t="s">
        <v>3418</v>
      </c>
      <c r="AC102" s="4" t="s">
        <v>158</v>
      </c>
      <c r="AD102" s="4" t="s">
        <v>3161</v>
      </c>
      <c r="AE102" s="4" t="s">
        <v>1090</v>
      </c>
      <c r="AF102" s="4" t="s">
        <v>54</v>
      </c>
      <c r="AG102" s="4" t="s">
        <v>231</v>
      </c>
      <c r="AH102" s="4" t="s">
        <v>56</v>
      </c>
      <c r="AI102" s="4" t="s">
        <v>3217</v>
      </c>
      <c r="AJ102" s="4" t="s">
        <v>58</v>
      </c>
      <c r="AK102" s="4" t="s">
        <v>59</v>
      </c>
      <c r="AL102" s="4" t="s">
        <v>143</v>
      </c>
      <c r="AM102" s="4" t="s">
        <v>334</v>
      </c>
      <c r="AN102" s="4" t="s">
        <v>171</v>
      </c>
      <c r="AO102" s="4" t="s">
        <v>95</v>
      </c>
      <c r="AP102" s="4" t="s">
        <v>3174</v>
      </c>
      <c r="AQ102" s="4" t="s">
        <v>152</v>
      </c>
      <c r="AR102" s="4" t="s">
        <v>132</v>
      </c>
      <c r="AS102" s="4" t="s">
        <v>3217</v>
      </c>
      <c r="AT102" s="4" t="s">
        <v>3213</v>
      </c>
      <c r="AU102" s="4" t="s">
        <v>96</v>
      </c>
      <c r="AV102" s="4" t="s">
        <v>99</v>
      </c>
      <c r="AW102" s="4" t="s">
        <v>3157</v>
      </c>
      <c r="AX102" s="4" t="s">
        <v>3158</v>
      </c>
      <c r="AY102" s="4" t="s">
        <v>3214</v>
      </c>
      <c r="AZ102" s="4" t="s">
        <v>512</v>
      </c>
      <c r="BA102" s="4" t="s">
        <v>3217</v>
      </c>
      <c r="BB102" s="4" t="s">
        <v>3184</v>
      </c>
      <c r="BC102" s="4" t="s">
        <v>105</v>
      </c>
      <c r="BD102" s="4" t="s">
        <v>3217</v>
      </c>
      <c r="BE102" s="4" t="s">
        <v>108</v>
      </c>
      <c r="BF102" s="4" t="s">
        <v>3217</v>
      </c>
      <c r="BG102" s="4" t="s">
        <v>3181</v>
      </c>
      <c r="BH102" s="4" t="s">
        <v>3288</v>
      </c>
      <c r="BI102" s="4" t="s">
        <v>3178</v>
      </c>
      <c r="BJ102" s="4" t="s">
        <v>3217</v>
      </c>
      <c r="BK102" s="4" t="s">
        <v>66</v>
      </c>
      <c r="BL102" s="4" t="s">
        <v>3217</v>
      </c>
      <c r="BM102" s="4" t="s">
        <v>69</v>
      </c>
      <c r="BN102" s="4" t="s">
        <v>3153</v>
      </c>
      <c r="BO102" s="4" t="s">
        <v>514</v>
      </c>
      <c r="BP102" s="4" t="s">
        <v>3217</v>
      </c>
    </row>
    <row r="103" spans="1:68">
      <c r="A103" s="3" t="s">
        <v>423</v>
      </c>
      <c r="B103" s="4" t="s">
        <v>2985</v>
      </c>
      <c r="C103" s="4" t="s">
        <v>3301</v>
      </c>
      <c r="D103" s="4">
        <v>2016</v>
      </c>
      <c r="F103" s="4" t="s">
        <v>3217</v>
      </c>
      <c r="G103" s="4" t="s">
        <v>3217</v>
      </c>
      <c r="H103" s="4" t="s">
        <v>235</v>
      </c>
      <c r="I103" s="4" t="s">
        <v>46</v>
      </c>
      <c r="J103" s="4" t="s">
        <v>51</v>
      </c>
      <c r="K103" s="4" t="s">
        <v>3217</v>
      </c>
      <c r="L103" s="4" t="s">
        <v>77</v>
      </c>
      <c r="M103" s="4" t="s">
        <v>3161</v>
      </c>
      <c r="N103" s="4" t="s">
        <v>3217</v>
      </c>
      <c r="O103" s="4" t="s">
        <v>765</v>
      </c>
      <c r="P103" s="4" t="s">
        <v>3161</v>
      </c>
      <c r="Q103" s="4" t="s">
        <v>3161</v>
      </c>
      <c r="R103" s="4" t="s">
        <v>79</v>
      </c>
      <c r="S103" s="4" t="s">
        <v>239</v>
      </c>
      <c r="T103" s="4" t="s">
        <v>3167</v>
      </c>
      <c r="U103" s="4" t="s">
        <v>238</v>
      </c>
      <c r="V103" s="4" t="s">
        <v>230</v>
      </c>
      <c r="W103" s="4" t="s">
        <v>3217</v>
      </c>
      <c r="X103" s="4" t="s">
        <v>3161</v>
      </c>
      <c r="Y103" s="4" t="s">
        <v>150</v>
      </c>
      <c r="Z103" s="4" t="s">
        <v>3161</v>
      </c>
      <c r="AA103" s="4" t="s">
        <v>957</v>
      </c>
      <c r="AB103" s="4" t="s">
        <v>3418</v>
      </c>
      <c r="AC103" s="4" t="s">
        <v>159</v>
      </c>
      <c r="AD103" s="4" t="s">
        <v>3161</v>
      </c>
      <c r="AE103" s="4" t="s">
        <v>1090</v>
      </c>
      <c r="AF103" s="4" t="s">
        <v>198</v>
      </c>
      <c r="AG103" s="4" t="s">
        <v>231</v>
      </c>
      <c r="AH103" s="4" t="s">
        <v>55</v>
      </c>
      <c r="AI103" s="4" t="s">
        <v>3217</v>
      </c>
      <c r="AJ103" s="4" t="s">
        <v>57</v>
      </c>
      <c r="AK103" s="4" t="s">
        <v>90</v>
      </c>
      <c r="AL103" s="4" t="s">
        <v>143</v>
      </c>
      <c r="AM103" s="4" t="s">
        <v>440</v>
      </c>
      <c r="AN103" s="4" t="s">
        <v>169</v>
      </c>
      <c r="AO103" s="4" t="s">
        <v>94</v>
      </c>
      <c r="AP103" s="4" t="s">
        <v>2447</v>
      </c>
      <c r="AQ103" s="4" t="s">
        <v>152</v>
      </c>
      <c r="AR103" s="4" t="s">
        <v>132</v>
      </c>
      <c r="AS103" s="4" t="s">
        <v>3217</v>
      </c>
      <c r="AT103" s="4" t="s">
        <v>3213</v>
      </c>
      <c r="AU103" s="4" t="s">
        <v>96</v>
      </c>
      <c r="AV103" s="4" t="s">
        <v>123</v>
      </c>
      <c r="AW103" s="4" t="s">
        <v>2415</v>
      </c>
      <c r="AX103" s="4" t="s">
        <v>2413</v>
      </c>
      <c r="AY103" s="4" t="s">
        <v>2438</v>
      </c>
      <c r="AZ103" s="4" t="s">
        <v>128</v>
      </c>
      <c r="BA103" s="4" t="s">
        <v>3217</v>
      </c>
      <c r="BB103" s="4" t="s">
        <v>3184</v>
      </c>
      <c r="BC103" s="4" t="s">
        <v>103</v>
      </c>
      <c r="BD103" s="4" t="s">
        <v>3217</v>
      </c>
      <c r="BE103" s="4" t="s">
        <v>3181</v>
      </c>
      <c r="BF103" s="4" t="s">
        <v>3217</v>
      </c>
      <c r="BG103" s="4" t="s">
        <v>3181</v>
      </c>
      <c r="BH103" s="4" t="s">
        <v>3288</v>
      </c>
      <c r="BI103" s="4" t="s">
        <v>2445</v>
      </c>
      <c r="BJ103" s="4" t="s">
        <v>3217</v>
      </c>
      <c r="BK103" s="4" t="s">
        <v>109</v>
      </c>
      <c r="BL103" s="4" t="s">
        <v>3217</v>
      </c>
      <c r="BM103" s="4" t="s">
        <v>3419</v>
      </c>
      <c r="BN103" s="4" t="s">
        <v>70</v>
      </c>
      <c r="BO103" s="4" t="s">
        <v>110</v>
      </c>
      <c r="BP103" s="4" t="s">
        <v>3217</v>
      </c>
    </row>
    <row r="104" spans="1:68">
      <c r="A104" s="3" t="s">
        <v>114</v>
      </c>
      <c r="B104" s="4" t="s">
        <v>2998</v>
      </c>
      <c r="C104" s="4" t="s">
        <v>3301</v>
      </c>
      <c r="D104" s="4">
        <v>2016</v>
      </c>
      <c r="F104" s="4" t="s">
        <v>3217</v>
      </c>
      <c r="G104" s="4" t="s">
        <v>3217</v>
      </c>
      <c r="H104" s="4" t="s">
        <v>235</v>
      </c>
      <c r="I104" s="4" t="s">
        <v>46</v>
      </c>
      <c r="J104" s="4" t="s">
        <v>51</v>
      </c>
      <c r="K104" s="4" t="s">
        <v>3217</v>
      </c>
      <c r="L104" s="4" t="s">
        <v>77</v>
      </c>
      <c r="M104" s="4" t="s">
        <v>3161</v>
      </c>
      <c r="N104" s="4" t="s">
        <v>3217</v>
      </c>
      <c r="O104" s="4" t="s">
        <v>765</v>
      </c>
      <c r="P104" s="4" t="s">
        <v>3161</v>
      </c>
      <c r="Q104" s="4" t="s">
        <v>3161</v>
      </c>
      <c r="R104" s="4" t="s">
        <v>79</v>
      </c>
      <c r="S104" s="4" t="s">
        <v>239</v>
      </c>
      <c r="T104" s="4" t="s">
        <v>3167</v>
      </c>
      <c r="U104" s="4" t="s">
        <v>238</v>
      </c>
      <c r="V104" s="4" t="s">
        <v>230</v>
      </c>
      <c r="W104" s="4" t="s">
        <v>3217</v>
      </c>
      <c r="X104" s="4" t="s">
        <v>3161</v>
      </c>
      <c r="Y104" s="4" t="s">
        <v>150</v>
      </c>
      <c r="Z104" s="4" t="s">
        <v>3161</v>
      </c>
      <c r="AA104" s="4" t="s">
        <v>957</v>
      </c>
      <c r="AB104" s="4" t="s">
        <v>3418</v>
      </c>
      <c r="AC104" s="4" t="s">
        <v>159</v>
      </c>
      <c r="AD104" s="4" t="s">
        <v>3161</v>
      </c>
      <c r="AE104" s="4" t="s">
        <v>1090</v>
      </c>
      <c r="AF104" s="4" t="s">
        <v>198</v>
      </c>
      <c r="AG104" s="4" t="s">
        <v>231</v>
      </c>
      <c r="AH104" s="4" t="s">
        <v>55</v>
      </c>
      <c r="AI104" s="4" t="s">
        <v>3217</v>
      </c>
      <c r="AJ104" s="4" t="s">
        <v>57</v>
      </c>
      <c r="AK104" s="4" t="s">
        <v>90</v>
      </c>
      <c r="AL104" s="4" t="s">
        <v>143</v>
      </c>
      <c r="AM104" s="4" t="s">
        <v>440</v>
      </c>
      <c r="AN104" s="4" t="s">
        <v>169</v>
      </c>
      <c r="AO104" s="4" t="s">
        <v>94</v>
      </c>
      <c r="AP104" s="4" t="s">
        <v>2447</v>
      </c>
      <c r="AQ104" s="4" t="s">
        <v>152</v>
      </c>
      <c r="AR104" s="4" t="s">
        <v>132</v>
      </c>
      <c r="AS104" s="4" t="s">
        <v>3217</v>
      </c>
      <c r="AT104" s="4" t="s">
        <v>3213</v>
      </c>
      <c r="AU104" s="4" t="s">
        <v>96</v>
      </c>
      <c r="AV104" s="4" t="s">
        <v>123</v>
      </c>
      <c r="AW104" s="4" t="s">
        <v>2415</v>
      </c>
      <c r="AX104" s="4" t="s">
        <v>2413</v>
      </c>
      <c r="AY104" s="4" t="s">
        <v>2438</v>
      </c>
      <c r="AZ104" s="4" t="s">
        <v>128</v>
      </c>
      <c r="BA104" s="4" t="s">
        <v>3217</v>
      </c>
      <c r="BB104" s="4" t="s">
        <v>3184</v>
      </c>
      <c r="BC104" s="4" t="s">
        <v>103</v>
      </c>
      <c r="BD104" s="4" t="s">
        <v>3217</v>
      </c>
      <c r="BE104" s="4" t="s">
        <v>3181</v>
      </c>
      <c r="BF104" s="4" t="s">
        <v>3217</v>
      </c>
      <c r="BG104" s="4" t="s">
        <v>3181</v>
      </c>
      <c r="BH104" s="4" t="s">
        <v>3288</v>
      </c>
      <c r="BI104" s="4" t="s">
        <v>2445</v>
      </c>
      <c r="BJ104" s="4" t="s">
        <v>3217</v>
      </c>
      <c r="BK104" s="4" t="s">
        <v>109</v>
      </c>
      <c r="BL104" s="4" t="s">
        <v>3217</v>
      </c>
      <c r="BM104" s="4" t="s">
        <v>3419</v>
      </c>
      <c r="BN104" s="4" t="s">
        <v>70</v>
      </c>
      <c r="BO104" s="4" t="s">
        <v>110</v>
      </c>
      <c r="BP104" s="4" t="s">
        <v>3217</v>
      </c>
    </row>
    <row r="105" spans="1:68">
      <c r="A105" s="3" t="s">
        <v>119</v>
      </c>
      <c r="B105" s="4" t="s">
        <v>2933</v>
      </c>
      <c r="C105" s="4" t="s">
        <v>3301</v>
      </c>
      <c r="D105" s="4" t="s">
        <v>369</v>
      </c>
      <c r="F105" s="4" t="s">
        <v>3217</v>
      </c>
      <c r="G105" s="4" t="s">
        <v>3217</v>
      </c>
      <c r="H105" s="4" t="s">
        <v>235</v>
      </c>
      <c r="I105" s="4" t="s">
        <v>46</v>
      </c>
      <c r="J105" s="4" t="s">
        <v>53</v>
      </c>
      <c r="K105" s="4" t="s">
        <v>3217</v>
      </c>
      <c r="L105" s="4" t="s">
        <v>78</v>
      </c>
      <c r="M105" s="4" t="s">
        <v>3161</v>
      </c>
      <c r="N105" s="4" t="s">
        <v>3217</v>
      </c>
      <c r="O105" s="4" t="s">
        <v>758</v>
      </c>
      <c r="P105" s="4" t="s">
        <v>3161</v>
      </c>
      <c r="Q105" s="4" t="s">
        <v>3161</v>
      </c>
      <c r="R105" s="4" t="s">
        <v>80</v>
      </c>
      <c r="S105" s="4" t="s">
        <v>239</v>
      </c>
      <c r="T105" s="4" t="s">
        <v>3167</v>
      </c>
      <c r="U105" s="4" t="s">
        <v>238</v>
      </c>
      <c r="V105" s="4" t="s">
        <v>230</v>
      </c>
      <c r="W105" s="4" t="s">
        <v>3217</v>
      </c>
      <c r="X105" s="4" t="s">
        <v>3161</v>
      </c>
      <c r="Y105" s="4" t="s">
        <v>150</v>
      </c>
      <c r="Z105" s="4" t="s">
        <v>3161</v>
      </c>
      <c r="AA105" s="4" t="s">
        <v>85</v>
      </c>
      <c r="AB105" s="4" t="s">
        <v>3418</v>
      </c>
      <c r="AC105" s="4" t="s">
        <v>159</v>
      </c>
      <c r="AD105" s="4" t="s">
        <v>3161</v>
      </c>
      <c r="AE105" s="4" t="s">
        <v>1090</v>
      </c>
      <c r="AF105" s="4" t="s">
        <v>54</v>
      </c>
      <c r="AG105" s="4" t="s">
        <v>231</v>
      </c>
      <c r="AH105" s="4" t="s">
        <v>55</v>
      </c>
      <c r="AI105" s="4" t="s">
        <v>3217</v>
      </c>
      <c r="AJ105" s="4" t="s">
        <v>58</v>
      </c>
      <c r="AK105" s="4" t="s">
        <v>90</v>
      </c>
      <c r="AL105" s="4" t="s">
        <v>143</v>
      </c>
      <c r="AM105" s="4" t="s">
        <v>92</v>
      </c>
      <c r="AN105" s="4" t="s">
        <v>169</v>
      </c>
      <c r="AO105" s="4" t="s">
        <v>95</v>
      </c>
      <c r="AP105" s="4" t="s">
        <v>3174</v>
      </c>
      <c r="AQ105" s="4" t="s">
        <v>152</v>
      </c>
      <c r="AR105" s="4" t="s">
        <v>132</v>
      </c>
      <c r="AS105" s="4" t="s">
        <v>3217</v>
      </c>
      <c r="AT105" s="4" t="s">
        <v>3213</v>
      </c>
      <c r="AU105" s="4" t="s">
        <v>97</v>
      </c>
      <c r="AV105" s="4" t="s">
        <v>126</v>
      </c>
      <c r="AW105" s="4" t="s">
        <v>2415</v>
      </c>
      <c r="AX105" s="4" t="s">
        <v>2413</v>
      </c>
      <c r="AY105" s="4" t="s">
        <v>2438</v>
      </c>
      <c r="AZ105" s="4" t="s">
        <v>8</v>
      </c>
      <c r="BA105" s="4" t="s">
        <v>3217</v>
      </c>
      <c r="BB105" s="4" t="s">
        <v>3184</v>
      </c>
      <c r="BC105" s="4" t="s">
        <v>104</v>
      </c>
      <c r="BD105" s="4" t="s">
        <v>3217</v>
      </c>
      <c r="BE105" s="4" t="s">
        <v>341</v>
      </c>
      <c r="BF105" s="4" t="s">
        <v>3217</v>
      </c>
      <c r="BG105" s="4" t="s">
        <v>3181</v>
      </c>
      <c r="BH105" s="4" t="s">
        <v>3288</v>
      </c>
      <c r="BI105" s="4" t="s">
        <v>3178</v>
      </c>
      <c r="BJ105" s="4" t="s">
        <v>3217</v>
      </c>
      <c r="BK105" s="4" t="s">
        <v>65</v>
      </c>
      <c r="BL105" s="4" t="s">
        <v>3217</v>
      </c>
      <c r="BM105" s="4" t="s">
        <v>67</v>
      </c>
      <c r="BN105" s="4" t="s">
        <v>70</v>
      </c>
      <c r="BO105" s="4" t="s">
        <v>112</v>
      </c>
      <c r="BP105" s="4" t="s">
        <v>3217</v>
      </c>
    </row>
    <row r="106" spans="1:68">
      <c r="A106" s="3" t="s">
        <v>121</v>
      </c>
      <c r="B106" s="4" t="s">
        <v>3043</v>
      </c>
      <c r="C106" s="4" t="s">
        <v>3301</v>
      </c>
      <c r="D106" s="4" t="s">
        <v>447</v>
      </c>
      <c r="F106" s="4" t="s">
        <v>3217</v>
      </c>
      <c r="G106" s="4" t="s">
        <v>3217</v>
      </c>
      <c r="H106" s="4" t="s">
        <v>235</v>
      </c>
      <c r="I106" s="4" t="s">
        <v>46</v>
      </c>
      <c r="J106" s="4" t="s">
        <v>53</v>
      </c>
      <c r="K106" s="4" t="s">
        <v>3217</v>
      </c>
      <c r="L106" s="4" t="s">
        <v>3161</v>
      </c>
      <c r="M106" s="4" t="s">
        <v>3161</v>
      </c>
      <c r="N106" s="4" t="s">
        <v>3217</v>
      </c>
      <c r="O106" s="4" t="s">
        <v>758</v>
      </c>
      <c r="P106" s="4" t="s">
        <v>3161</v>
      </c>
      <c r="Q106" s="4" t="s">
        <v>3161</v>
      </c>
      <c r="R106" s="4" t="s">
        <v>84</v>
      </c>
      <c r="S106" s="4" t="s">
        <v>239</v>
      </c>
      <c r="T106" s="4" t="s">
        <v>3167</v>
      </c>
      <c r="U106" s="4" t="s">
        <v>238</v>
      </c>
      <c r="V106" s="4" t="s">
        <v>230</v>
      </c>
      <c r="W106" s="4" t="s">
        <v>3217</v>
      </c>
      <c r="X106" s="4" t="s">
        <v>3161</v>
      </c>
      <c r="Y106" s="4" t="s">
        <v>150</v>
      </c>
      <c r="Z106" s="4" t="s">
        <v>3161</v>
      </c>
      <c r="AA106" s="4" t="s">
        <v>122</v>
      </c>
      <c r="AB106" s="4" t="s">
        <v>3418</v>
      </c>
      <c r="AC106" s="4" t="s">
        <v>159</v>
      </c>
      <c r="AD106" s="4" t="s">
        <v>3161</v>
      </c>
      <c r="AE106" s="4" t="s">
        <v>1090</v>
      </c>
      <c r="AF106" s="4" t="s">
        <v>54</v>
      </c>
      <c r="AG106" s="4" t="s">
        <v>231</v>
      </c>
      <c r="AH106" s="4" t="s">
        <v>56</v>
      </c>
      <c r="AI106" s="4" t="s">
        <v>3217</v>
      </c>
      <c r="AJ106" s="4" t="s">
        <v>58</v>
      </c>
      <c r="AK106" s="4" t="s">
        <v>59</v>
      </c>
      <c r="AL106" s="4" t="s">
        <v>143</v>
      </c>
      <c r="AM106" s="4" t="s">
        <v>334</v>
      </c>
      <c r="AN106" s="4" t="s">
        <v>171</v>
      </c>
      <c r="AO106" s="4" t="s">
        <v>95</v>
      </c>
      <c r="AP106" s="4" t="s">
        <v>3174</v>
      </c>
      <c r="AQ106" s="4" t="s">
        <v>152</v>
      </c>
      <c r="AR106" s="4" t="s">
        <v>132</v>
      </c>
      <c r="AS106" s="4" t="s">
        <v>3217</v>
      </c>
      <c r="AT106" s="4" t="s">
        <v>3213</v>
      </c>
      <c r="AU106" s="4" t="s">
        <v>97</v>
      </c>
      <c r="AV106" s="4" t="s">
        <v>127</v>
      </c>
      <c r="AW106" s="4" t="s">
        <v>2500</v>
      </c>
      <c r="AX106" s="4" t="s">
        <v>2413</v>
      </c>
      <c r="AY106" s="4" t="s">
        <v>2438</v>
      </c>
      <c r="AZ106" s="4" t="s">
        <v>129</v>
      </c>
      <c r="BA106" s="4" t="s">
        <v>3217</v>
      </c>
      <c r="BB106" s="4" t="s">
        <v>3184</v>
      </c>
      <c r="BC106" s="4" t="s">
        <v>106</v>
      </c>
      <c r="BD106" s="4" t="s">
        <v>3217</v>
      </c>
      <c r="BE106" s="4" t="s">
        <v>341</v>
      </c>
      <c r="BF106" s="4" t="s">
        <v>3217</v>
      </c>
      <c r="BG106" s="4" t="s">
        <v>3181</v>
      </c>
      <c r="BH106" s="4" t="s">
        <v>3288</v>
      </c>
      <c r="BI106" s="4" t="s">
        <v>3178</v>
      </c>
      <c r="BJ106" s="4" t="s">
        <v>3217</v>
      </c>
      <c r="BK106" s="4" t="s">
        <v>66</v>
      </c>
      <c r="BL106" s="4" t="s">
        <v>3217</v>
      </c>
      <c r="BM106" s="4" t="s">
        <v>69</v>
      </c>
      <c r="BN106" s="4" t="s">
        <v>3153</v>
      </c>
      <c r="BO106" s="4" t="s">
        <v>130</v>
      </c>
      <c r="BP106" s="4" t="s">
        <v>3217</v>
      </c>
    </row>
    <row r="107" spans="1:68">
      <c r="A107" s="3" t="s">
        <v>473</v>
      </c>
      <c r="B107" s="4" t="s">
        <v>3077</v>
      </c>
      <c r="C107" s="4" t="s">
        <v>3301</v>
      </c>
      <c r="D107" s="4">
        <v>2022</v>
      </c>
      <c r="F107" s="4" t="s">
        <v>3217</v>
      </c>
      <c r="G107" s="4" t="s">
        <v>3217</v>
      </c>
      <c r="H107" s="4" t="s">
        <v>498</v>
      </c>
      <c r="I107" s="4" t="s">
        <v>3425</v>
      </c>
      <c r="J107" s="4" t="s">
        <v>332</v>
      </c>
      <c r="K107" s="4" t="s">
        <v>3217</v>
      </c>
      <c r="L107" s="4" t="s">
        <v>3161</v>
      </c>
      <c r="M107" s="4" t="s">
        <v>3161</v>
      </c>
      <c r="N107" s="4" t="s">
        <v>3217</v>
      </c>
      <c r="O107" s="4" t="s">
        <v>758</v>
      </c>
      <c r="P107" s="4" t="s">
        <v>3161</v>
      </c>
      <c r="Q107" s="4" t="s">
        <v>3161</v>
      </c>
      <c r="R107" s="4" t="s">
        <v>84</v>
      </c>
      <c r="S107" s="4" t="s">
        <v>239</v>
      </c>
      <c r="T107" s="4" t="s">
        <v>3167</v>
      </c>
      <c r="U107" s="4" t="s">
        <v>238</v>
      </c>
      <c r="V107" s="4" t="s">
        <v>230</v>
      </c>
      <c r="W107" s="4" t="s">
        <v>3217</v>
      </c>
      <c r="X107" s="4" t="s">
        <v>3161</v>
      </c>
      <c r="Y107" s="4" t="s">
        <v>150</v>
      </c>
      <c r="Z107" s="4" t="s">
        <v>3161</v>
      </c>
      <c r="AA107" s="4" t="s">
        <v>122</v>
      </c>
      <c r="AB107" s="4" t="s">
        <v>3418</v>
      </c>
      <c r="AC107" s="4" t="s">
        <v>159</v>
      </c>
      <c r="AD107" s="4" t="s">
        <v>3161</v>
      </c>
      <c r="AE107" s="4" t="s">
        <v>1090</v>
      </c>
      <c r="AF107" s="4" t="s">
        <v>54</v>
      </c>
      <c r="AG107" s="4" t="s">
        <v>231</v>
      </c>
      <c r="AH107" s="4" t="s">
        <v>56</v>
      </c>
      <c r="AI107" s="4" t="s">
        <v>3217</v>
      </c>
      <c r="AJ107" s="4" t="s">
        <v>58</v>
      </c>
      <c r="AK107" s="4" t="s">
        <v>60</v>
      </c>
      <c r="AL107" s="4" t="s">
        <v>143</v>
      </c>
      <c r="AM107" s="4" t="s">
        <v>334</v>
      </c>
      <c r="AN107" s="4" t="s">
        <v>171</v>
      </c>
      <c r="AO107" s="4" t="s">
        <v>95</v>
      </c>
      <c r="AP107" s="4" t="s">
        <v>3174</v>
      </c>
      <c r="AQ107" s="4" t="s">
        <v>152</v>
      </c>
      <c r="AR107" s="4" t="s">
        <v>132</v>
      </c>
      <c r="AS107" s="4" t="s">
        <v>3217</v>
      </c>
      <c r="AT107" s="4" t="s">
        <v>3213</v>
      </c>
      <c r="AU107" s="4" t="s">
        <v>97</v>
      </c>
      <c r="AV107" s="4" t="s">
        <v>127</v>
      </c>
      <c r="AW107" s="4" t="s">
        <v>2500</v>
      </c>
      <c r="AX107" s="4" t="s">
        <v>2413</v>
      </c>
      <c r="AY107" s="4" t="s">
        <v>2438</v>
      </c>
      <c r="AZ107" s="4" t="s">
        <v>509</v>
      </c>
      <c r="BA107" s="4" t="s">
        <v>3217</v>
      </c>
      <c r="BB107" s="4" t="s">
        <v>3184</v>
      </c>
      <c r="BC107" s="4" t="s">
        <v>106</v>
      </c>
      <c r="BD107" s="4" t="s">
        <v>3217</v>
      </c>
      <c r="BE107" s="4" t="s">
        <v>341</v>
      </c>
      <c r="BF107" s="4" t="s">
        <v>3217</v>
      </c>
      <c r="BG107" s="4" t="s">
        <v>3181</v>
      </c>
      <c r="BH107" s="4" t="s">
        <v>3288</v>
      </c>
      <c r="BI107" s="4" t="s">
        <v>3178</v>
      </c>
      <c r="BJ107" s="4" t="s">
        <v>3217</v>
      </c>
      <c r="BK107" s="4" t="s">
        <v>66</v>
      </c>
      <c r="BL107" s="4" t="s">
        <v>3217</v>
      </c>
      <c r="BM107" s="4" t="s">
        <v>69</v>
      </c>
      <c r="BN107" s="4" t="s">
        <v>3153</v>
      </c>
      <c r="BO107" s="4" t="s">
        <v>522</v>
      </c>
      <c r="BP107" s="4" t="s">
        <v>3217</v>
      </c>
    </row>
    <row r="108" spans="1:68">
      <c r="A108" s="3" t="s">
        <v>424</v>
      </c>
      <c r="B108" s="4" t="s">
        <v>2986</v>
      </c>
      <c r="C108" s="4" t="s">
        <v>3305</v>
      </c>
      <c r="D108" s="4">
        <v>2016</v>
      </c>
      <c r="F108" s="4" t="s">
        <v>3217</v>
      </c>
      <c r="G108" s="4" t="s">
        <v>3217</v>
      </c>
      <c r="H108" s="4" t="s">
        <v>235</v>
      </c>
      <c r="I108" s="4" t="s">
        <v>46</v>
      </c>
      <c r="J108" s="4" t="s">
        <v>51</v>
      </c>
      <c r="K108" s="4" t="s">
        <v>3217</v>
      </c>
      <c r="L108" s="4" t="s">
        <v>77</v>
      </c>
      <c r="M108" s="4" t="s">
        <v>3161</v>
      </c>
      <c r="N108" s="4" t="s">
        <v>3217</v>
      </c>
      <c r="O108" s="4" t="s">
        <v>765</v>
      </c>
      <c r="P108" s="4" t="s">
        <v>3161</v>
      </c>
      <c r="Q108" s="4" t="s">
        <v>3161</v>
      </c>
      <c r="R108" s="4" t="s">
        <v>79</v>
      </c>
      <c r="S108" s="4" t="s">
        <v>239</v>
      </c>
      <c r="T108" s="4" t="s">
        <v>3167</v>
      </c>
      <c r="U108" s="4" t="s">
        <v>238</v>
      </c>
      <c r="V108" s="4" t="s">
        <v>230</v>
      </c>
      <c r="W108" s="4" t="s">
        <v>3217</v>
      </c>
      <c r="X108" s="4" t="s">
        <v>3161</v>
      </c>
      <c r="Y108" s="4" t="s">
        <v>150</v>
      </c>
      <c r="Z108" s="4" t="s">
        <v>3161</v>
      </c>
      <c r="AA108" s="4" t="s">
        <v>957</v>
      </c>
      <c r="AB108" s="4" t="s">
        <v>3418</v>
      </c>
      <c r="AC108" s="4" t="s">
        <v>159</v>
      </c>
      <c r="AD108" s="4" t="s">
        <v>3161</v>
      </c>
      <c r="AE108" s="4" t="s">
        <v>1090</v>
      </c>
      <c r="AF108" s="4" t="s">
        <v>198</v>
      </c>
      <c r="AG108" s="4" t="s">
        <v>231</v>
      </c>
      <c r="AH108" s="4" t="s">
        <v>55</v>
      </c>
      <c r="AI108" s="4" t="s">
        <v>3217</v>
      </c>
      <c r="AJ108" s="4" t="s">
        <v>57</v>
      </c>
      <c r="AK108" s="4" t="s">
        <v>90</v>
      </c>
      <c r="AL108" s="4" t="s">
        <v>143</v>
      </c>
      <c r="AM108" s="4" t="s">
        <v>440</v>
      </c>
      <c r="AN108" s="4" t="s">
        <v>169</v>
      </c>
      <c r="AO108" s="4" t="s">
        <v>94</v>
      </c>
      <c r="AP108" s="4" t="s">
        <v>2447</v>
      </c>
      <c r="AQ108" s="4" t="s">
        <v>152</v>
      </c>
      <c r="AR108" s="4" t="s">
        <v>132</v>
      </c>
      <c r="AS108" s="4" t="s">
        <v>3217</v>
      </c>
      <c r="AT108" s="4" t="s">
        <v>3213</v>
      </c>
      <c r="AU108" s="4" t="s">
        <v>96</v>
      </c>
      <c r="AV108" s="4" t="s">
        <v>123</v>
      </c>
      <c r="AW108" s="4" t="s">
        <v>2415</v>
      </c>
      <c r="AX108" s="4" t="s">
        <v>2413</v>
      </c>
      <c r="AY108" s="4" t="s">
        <v>2438</v>
      </c>
      <c r="AZ108" s="4" t="s">
        <v>128</v>
      </c>
      <c r="BA108" s="4" t="s">
        <v>3217</v>
      </c>
      <c r="BB108" s="4" t="s">
        <v>3184</v>
      </c>
      <c r="BC108" s="4" t="s">
        <v>103</v>
      </c>
      <c r="BD108" s="4" t="s">
        <v>3217</v>
      </c>
      <c r="BE108" s="4" t="s">
        <v>3181</v>
      </c>
      <c r="BF108" s="4" t="s">
        <v>3217</v>
      </c>
      <c r="BG108" s="4" t="s">
        <v>3181</v>
      </c>
      <c r="BH108" s="4" t="s">
        <v>3288</v>
      </c>
      <c r="BI108" s="4" t="s">
        <v>2445</v>
      </c>
      <c r="BJ108" s="4" t="s">
        <v>3217</v>
      </c>
      <c r="BK108" s="4" t="s">
        <v>109</v>
      </c>
      <c r="BL108" s="4" t="s">
        <v>3217</v>
      </c>
      <c r="BM108" s="4" t="s">
        <v>3419</v>
      </c>
      <c r="BN108" s="4" t="s">
        <v>70</v>
      </c>
      <c r="BO108" s="4" t="s">
        <v>110</v>
      </c>
      <c r="BP108" s="4" t="s">
        <v>3217</v>
      </c>
    </row>
    <row r="109" spans="1:68">
      <c r="A109" s="3" t="s">
        <v>425</v>
      </c>
      <c r="B109" s="4" t="s">
        <v>2987</v>
      </c>
      <c r="C109" s="4" t="s">
        <v>3305</v>
      </c>
      <c r="D109" s="4">
        <v>2016</v>
      </c>
      <c r="F109" s="4" t="s">
        <v>3217</v>
      </c>
      <c r="G109" s="4" t="s">
        <v>3217</v>
      </c>
      <c r="H109" s="4" t="s">
        <v>235</v>
      </c>
      <c r="I109" s="4" t="s">
        <v>46</v>
      </c>
      <c r="J109" s="4" t="s">
        <v>51</v>
      </c>
      <c r="K109" s="4" t="s">
        <v>3217</v>
      </c>
      <c r="L109" s="4" t="s">
        <v>77</v>
      </c>
      <c r="M109" s="4" t="s">
        <v>3161</v>
      </c>
      <c r="N109" s="4" t="s">
        <v>3217</v>
      </c>
      <c r="O109" s="4" t="s">
        <v>765</v>
      </c>
      <c r="P109" s="4" t="s">
        <v>3161</v>
      </c>
      <c r="Q109" s="4" t="s">
        <v>3161</v>
      </c>
      <c r="R109" s="4" t="s">
        <v>79</v>
      </c>
      <c r="S109" s="4" t="s">
        <v>239</v>
      </c>
      <c r="T109" s="4" t="s">
        <v>3167</v>
      </c>
      <c r="U109" s="4" t="s">
        <v>238</v>
      </c>
      <c r="V109" s="4" t="s">
        <v>230</v>
      </c>
      <c r="W109" s="4" t="s">
        <v>3217</v>
      </c>
      <c r="X109" s="4" t="s">
        <v>3161</v>
      </c>
      <c r="Y109" s="4" t="s">
        <v>150</v>
      </c>
      <c r="Z109" s="4" t="s">
        <v>3161</v>
      </c>
      <c r="AA109" s="4" t="s">
        <v>957</v>
      </c>
      <c r="AB109" s="4" t="s">
        <v>3418</v>
      </c>
      <c r="AC109" s="4" t="s">
        <v>159</v>
      </c>
      <c r="AD109" s="4" t="s">
        <v>3161</v>
      </c>
      <c r="AE109" s="4" t="s">
        <v>1090</v>
      </c>
      <c r="AF109" s="4" t="s">
        <v>198</v>
      </c>
      <c r="AG109" s="4" t="s">
        <v>231</v>
      </c>
      <c r="AH109" s="4" t="s">
        <v>55</v>
      </c>
      <c r="AI109" s="4" t="s">
        <v>3217</v>
      </c>
      <c r="AJ109" s="4" t="s">
        <v>57</v>
      </c>
      <c r="AK109" s="4" t="s">
        <v>90</v>
      </c>
      <c r="AL109" s="4" t="s">
        <v>143</v>
      </c>
      <c r="AM109" s="4" t="s">
        <v>440</v>
      </c>
      <c r="AN109" s="4" t="s">
        <v>169</v>
      </c>
      <c r="AO109" s="4" t="s">
        <v>94</v>
      </c>
      <c r="AP109" s="4" t="s">
        <v>2447</v>
      </c>
      <c r="AQ109" s="4" t="s">
        <v>152</v>
      </c>
      <c r="AR109" s="4" t="s">
        <v>132</v>
      </c>
      <c r="AS109" s="4" t="s">
        <v>3217</v>
      </c>
      <c r="AT109" s="4" t="s">
        <v>3213</v>
      </c>
      <c r="AU109" s="4" t="s">
        <v>96</v>
      </c>
      <c r="AV109" s="4" t="s">
        <v>123</v>
      </c>
      <c r="AW109" s="4" t="s">
        <v>2415</v>
      </c>
      <c r="AX109" s="4" t="s">
        <v>2413</v>
      </c>
      <c r="AY109" s="4" t="s">
        <v>2438</v>
      </c>
      <c r="AZ109" s="4" t="s">
        <v>128</v>
      </c>
      <c r="BA109" s="4" t="s">
        <v>3217</v>
      </c>
      <c r="BB109" s="4" t="s">
        <v>3184</v>
      </c>
      <c r="BC109" s="4" t="s">
        <v>103</v>
      </c>
      <c r="BD109" s="4" t="s">
        <v>3217</v>
      </c>
      <c r="BE109" s="4" t="s">
        <v>3181</v>
      </c>
      <c r="BF109" s="4" t="s">
        <v>3217</v>
      </c>
      <c r="BG109" s="4" t="s">
        <v>3181</v>
      </c>
      <c r="BH109" s="4" t="s">
        <v>3288</v>
      </c>
      <c r="BI109" s="4" t="s">
        <v>2445</v>
      </c>
      <c r="BJ109" s="4" t="s">
        <v>3217</v>
      </c>
      <c r="BK109" s="4" t="s">
        <v>109</v>
      </c>
      <c r="BL109" s="4" t="s">
        <v>3217</v>
      </c>
      <c r="BM109" s="4" t="s">
        <v>3419</v>
      </c>
      <c r="BN109" s="4" t="s">
        <v>70</v>
      </c>
      <c r="BO109" s="4" t="s">
        <v>110</v>
      </c>
      <c r="BP109" s="4" t="s">
        <v>3217</v>
      </c>
    </row>
    <row r="110" spans="1:68">
      <c r="A110" s="3" t="s">
        <v>426</v>
      </c>
      <c r="B110" s="4" t="s">
        <v>2999</v>
      </c>
      <c r="C110" s="4" t="s">
        <v>3305</v>
      </c>
      <c r="D110" s="4">
        <v>2016</v>
      </c>
      <c r="F110" s="4" t="s">
        <v>3217</v>
      </c>
      <c r="G110" s="4" t="s">
        <v>3217</v>
      </c>
      <c r="H110" s="4" t="s">
        <v>235</v>
      </c>
      <c r="I110" s="4" t="s">
        <v>46</v>
      </c>
      <c r="J110" s="4" t="s">
        <v>51</v>
      </c>
      <c r="K110" s="4" t="s">
        <v>3217</v>
      </c>
      <c r="L110" s="4" t="s">
        <v>77</v>
      </c>
      <c r="M110" s="4" t="s">
        <v>3161</v>
      </c>
      <c r="N110" s="4" t="s">
        <v>3217</v>
      </c>
      <c r="O110" s="4" t="s">
        <v>765</v>
      </c>
      <c r="P110" s="4" t="s">
        <v>3161</v>
      </c>
      <c r="Q110" s="4" t="s">
        <v>3161</v>
      </c>
      <c r="R110" s="4" t="s">
        <v>79</v>
      </c>
      <c r="S110" s="4" t="s">
        <v>239</v>
      </c>
      <c r="T110" s="4" t="s">
        <v>3167</v>
      </c>
      <c r="U110" s="4" t="s">
        <v>238</v>
      </c>
      <c r="V110" s="4" t="s">
        <v>230</v>
      </c>
      <c r="W110" s="4" t="s">
        <v>3217</v>
      </c>
      <c r="X110" s="4" t="s">
        <v>3161</v>
      </c>
      <c r="Y110" s="4" t="s">
        <v>150</v>
      </c>
      <c r="Z110" s="4" t="s">
        <v>3161</v>
      </c>
      <c r="AA110" s="4" t="s">
        <v>957</v>
      </c>
      <c r="AB110" s="4" t="s">
        <v>3418</v>
      </c>
      <c r="AC110" s="4" t="s">
        <v>159</v>
      </c>
      <c r="AD110" s="4" t="s">
        <v>3161</v>
      </c>
      <c r="AE110" s="4" t="s">
        <v>1090</v>
      </c>
      <c r="AF110" s="4" t="s">
        <v>198</v>
      </c>
      <c r="AG110" s="4" t="s">
        <v>231</v>
      </c>
      <c r="AH110" s="4" t="s">
        <v>55</v>
      </c>
      <c r="AI110" s="4" t="s">
        <v>3217</v>
      </c>
      <c r="AJ110" s="4" t="s">
        <v>57</v>
      </c>
      <c r="AK110" s="4" t="s">
        <v>90</v>
      </c>
      <c r="AL110" s="4" t="s">
        <v>143</v>
      </c>
      <c r="AM110" s="4" t="s">
        <v>440</v>
      </c>
      <c r="AN110" s="4" t="s">
        <v>169</v>
      </c>
      <c r="AO110" s="4" t="s">
        <v>94</v>
      </c>
      <c r="AP110" s="4" t="s">
        <v>2447</v>
      </c>
      <c r="AQ110" s="4" t="s">
        <v>152</v>
      </c>
      <c r="AR110" s="4" t="s">
        <v>132</v>
      </c>
      <c r="AS110" s="4" t="s">
        <v>3217</v>
      </c>
      <c r="AT110" s="4" t="s">
        <v>3213</v>
      </c>
      <c r="AU110" s="4" t="s">
        <v>96</v>
      </c>
      <c r="AV110" s="4" t="s">
        <v>123</v>
      </c>
      <c r="AW110" s="4" t="s">
        <v>2415</v>
      </c>
      <c r="AX110" s="4" t="s">
        <v>2413</v>
      </c>
      <c r="AY110" s="4" t="s">
        <v>2438</v>
      </c>
      <c r="AZ110" s="4" t="s">
        <v>128</v>
      </c>
      <c r="BA110" s="4" t="s">
        <v>3217</v>
      </c>
      <c r="BB110" s="4" t="s">
        <v>3184</v>
      </c>
      <c r="BC110" s="4" t="s">
        <v>103</v>
      </c>
      <c r="BD110" s="4" t="s">
        <v>3217</v>
      </c>
      <c r="BE110" s="4" t="s">
        <v>3181</v>
      </c>
      <c r="BF110" s="4" t="s">
        <v>3217</v>
      </c>
      <c r="BG110" s="4" t="s">
        <v>3181</v>
      </c>
      <c r="BH110" s="4" t="s">
        <v>3288</v>
      </c>
      <c r="BI110" s="4" t="s">
        <v>2445</v>
      </c>
      <c r="BJ110" s="4" t="s">
        <v>3217</v>
      </c>
      <c r="BK110" s="4" t="s">
        <v>109</v>
      </c>
      <c r="BL110" s="4" t="s">
        <v>3217</v>
      </c>
      <c r="BM110" s="4" t="s">
        <v>3419</v>
      </c>
      <c r="BN110" s="4" t="s">
        <v>70</v>
      </c>
      <c r="BO110" s="4" t="s">
        <v>110</v>
      </c>
      <c r="BP110" s="4" t="s">
        <v>3217</v>
      </c>
    </row>
    <row r="111" spans="1:68">
      <c r="A111" s="3" t="s">
        <v>429</v>
      </c>
      <c r="B111" s="4" t="s">
        <v>3001</v>
      </c>
      <c r="C111" s="4" t="s">
        <v>3305</v>
      </c>
      <c r="D111" s="4">
        <v>2016</v>
      </c>
      <c r="F111" s="4" t="s">
        <v>3217</v>
      </c>
      <c r="G111" s="4" t="s">
        <v>3217</v>
      </c>
      <c r="H111" s="4" t="s">
        <v>235</v>
      </c>
      <c r="I111" s="4" t="s">
        <v>46</v>
      </c>
      <c r="J111" s="4" t="s">
        <v>51</v>
      </c>
      <c r="K111" s="4" t="s">
        <v>3217</v>
      </c>
      <c r="L111" s="4" t="s">
        <v>77</v>
      </c>
      <c r="M111" s="4" t="s">
        <v>3161</v>
      </c>
      <c r="N111" s="4" t="s">
        <v>3217</v>
      </c>
      <c r="O111" s="4" t="s">
        <v>765</v>
      </c>
      <c r="P111" s="4" t="s">
        <v>3161</v>
      </c>
      <c r="Q111" s="4" t="s">
        <v>3161</v>
      </c>
      <c r="R111" s="4" t="s">
        <v>79</v>
      </c>
      <c r="S111" s="4" t="s">
        <v>239</v>
      </c>
      <c r="T111" s="4" t="s">
        <v>3167</v>
      </c>
      <c r="U111" s="4" t="s">
        <v>238</v>
      </c>
      <c r="V111" s="4" t="s">
        <v>230</v>
      </c>
      <c r="W111" s="4" t="s">
        <v>3217</v>
      </c>
      <c r="X111" s="4" t="s">
        <v>3161</v>
      </c>
      <c r="Y111" s="4" t="s">
        <v>150</v>
      </c>
      <c r="Z111" s="4" t="s">
        <v>3161</v>
      </c>
      <c r="AA111" s="4" t="s">
        <v>957</v>
      </c>
      <c r="AB111" s="4" t="s">
        <v>3418</v>
      </c>
      <c r="AC111" s="4" t="s">
        <v>159</v>
      </c>
      <c r="AD111" s="4" t="s">
        <v>3161</v>
      </c>
      <c r="AE111" s="4" t="s">
        <v>1090</v>
      </c>
      <c r="AF111" s="4" t="s">
        <v>198</v>
      </c>
      <c r="AG111" s="4" t="s">
        <v>231</v>
      </c>
      <c r="AH111" s="4" t="s">
        <v>55</v>
      </c>
      <c r="AI111" s="4" t="s">
        <v>3217</v>
      </c>
      <c r="AJ111" s="4" t="s">
        <v>57</v>
      </c>
      <c r="AK111" s="4" t="s">
        <v>90</v>
      </c>
      <c r="AL111" s="4" t="s">
        <v>143</v>
      </c>
      <c r="AM111" s="4" t="s">
        <v>440</v>
      </c>
      <c r="AN111" s="4" t="s">
        <v>169</v>
      </c>
      <c r="AO111" s="4" t="s">
        <v>94</v>
      </c>
      <c r="AP111" s="4" t="s">
        <v>2447</v>
      </c>
      <c r="AQ111" s="4" t="s">
        <v>152</v>
      </c>
      <c r="AR111" s="4" t="s">
        <v>132</v>
      </c>
      <c r="AS111" s="4" t="s">
        <v>3217</v>
      </c>
      <c r="AT111" s="4" t="s">
        <v>3213</v>
      </c>
      <c r="AU111" s="4" t="s">
        <v>96</v>
      </c>
      <c r="AV111" s="4" t="s">
        <v>123</v>
      </c>
      <c r="AW111" s="4" t="s">
        <v>2415</v>
      </c>
      <c r="AX111" s="4" t="s">
        <v>2413</v>
      </c>
      <c r="AY111" s="4" t="s">
        <v>2438</v>
      </c>
      <c r="AZ111" s="4" t="s">
        <v>128</v>
      </c>
      <c r="BA111" s="4" t="s">
        <v>3217</v>
      </c>
      <c r="BB111" s="4" t="s">
        <v>3184</v>
      </c>
      <c r="BC111" s="4" t="s">
        <v>103</v>
      </c>
      <c r="BD111" s="4" t="s">
        <v>3217</v>
      </c>
      <c r="BE111" s="4" t="s">
        <v>3181</v>
      </c>
      <c r="BF111" s="4" t="s">
        <v>3217</v>
      </c>
      <c r="BG111" s="4" t="s">
        <v>3181</v>
      </c>
      <c r="BH111" s="4" t="s">
        <v>3288</v>
      </c>
      <c r="BI111" s="4" t="s">
        <v>2445</v>
      </c>
      <c r="BJ111" s="4" t="s">
        <v>3217</v>
      </c>
      <c r="BK111" s="4" t="s">
        <v>109</v>
      </c>
      <c r="BL111" s="4" t="s">
        <v>3217</v>
      </c>
      <c r="BM111" s="4" t="s">
        <v>3419</v>
      </c>
      <c r="BN111" s="4" t="s">
        <v>70</v>
      </c>
      <c r="BO111" s="4" t="s">
        <v>110</v>
      </c>
      <c r="BP111" s="4" t="s">
        <v>3217</v>
      </c>
    </row>
    <row r="112" spans="1:68">
      <c r="A112" s="3" t="s">
        <v>430</v>
      </c>
      <c r="B112" s="4" t="s">
        <v>3010</v>
      </c>
      <c r="C112" s="4" t="s">
        <v>3305</v>
      </c>
      <c r="D112" s="4">
        <v>2016</v>
      </c>
      <c r="F112" s="4" t="s">
        <v>3217</v>
      </c>
      <c r="G112" s="4" t="s">
        <v>3217</v>
      </c>
      <c r="H112" s="4" t="s">
        <v>235</v>
      </c>
      <c r="I112" s="4" t="s">
        <v>46</v>
      </c>
      <c r="J112" s="4" t="s">
        <v>51</v>
      </c>
      <c r="K112" s="4" t="s">
        <v>3217</v>
      </c>
      <c r="L112" s="4" t="s">
        <v>77</v>
      </c>
      <c r="M112" s="4" t="s">
        <v>3161</v>
      </c>
      <c r="N112" s="4" t="s">
        <v>3217</v>
      </c>
      <c r="O112" s="4" t="s">
        <v>765</v>
      </c>
      <c r="P112" s="4" t="s">
        <v>3161</v>
      </c>
      <c r="Q112" s="4" t="s">
        <v>3161</v>
      </c>
      <c r="R112" s="4" t="s">
        <v>79</v>
      </c>
      <c r="S112" s="4" t="s">
        <v>239</v>
      </c>
      <c r="T112" s="4" t="s">
        <v>3167</v>
      </c>
      <c r="U112" s="4" t="s">
        <v>238</v>
      </c>
      <c r="V112" s="4" t="s">
        <v>230</v>
      </c>
      <c r="W112" s="4" t="s">
        <v>3217</v>
      </c>
      <c r="X112" s="4" t="s">
        <v>3161</v>
      </c>
      <c r="Y112" s="4" t="s">
        <v>150</v>
      </c>
      <c r="Z112" s="4" t="s">
        <v>3161</v>
      </c>
      <c r="AA112" s="4" t="s">
        <v>957</v>
      </c>
      <c r="AB112" s="4" t="s">
        <v>3418</v>
      </c>
      <c r="AC112" s="4" t="s">
        <v>159</v>
      </c>
      <c r="AD112" s="4" t="s">
        <v>3161</v>
      </c>
      <c r="AE112" s="4" t="s">
        <v>1090</v>
      </c>
      <c r="AF112" s="4" t="s">
        <v>198</v>
      </c>
      <c r="AG112" s="4" t="s">
        <v>231</v>
      </c>
      <c r="AH112" s="4" t="s">
        <v>55</v>
      </c>
      <c r="AI112" s="4" t="s">
        <v>3217</v>
      </c>
      <c r="AJ112" s="4" t="s">
        <v>57</v>
      </c>
      <c r="AK112" s="4" t="s">
        <v>90</v>
      </c>
      <c r="AL112" s="4" t="s">
        <v>143</v>
      </c>
      <c r="AM112" s="4" t="s">
        <v>440</v>
      </c>
      <c r="AN112" s="4" t="s">
        <v>169</v>
      </c>
      <c r="AO112" s="4" t="s">
        <v>94</v>
      </c>
      <c r="AP112" s="4" t="s">
        <v>2447</v>
      </c>
      <c r="AQ112" s="4" t="s">
        <v>152</v>
      </c>
      <c r="AR112" s="4" t="s">
        <v>132</v>
      </c>
      <c r="AS112" s="4" t="s">
        <v>3217</v>
      </c>
      <c r="AT112" s="4" t="s">
        <v>3213</v>
      </c>
      <c r="AU112" s="4" t="s">
        <v>96</v>
      </c>
      <c r="AV112" s="4" t="s">
        <v>123</v>
      </c>
      <c r="AW112" s="4" t="s">
        <v>2415</v>
      </c>
      <c r="AX112" s="4" t="s">
        <v>2413</v>
      </c>
      <c r="AY112" s="4" t="s">
        <v>2438</v>
      </c>
      <c r="AZ112" s="4" t="s">
        <v>128</v>
      </c>
      <c r="BA112" s="4" t="s">
        <v>3217</v>
      </c>
      <c r="BB112" s="4" t="s">
        <v>3184</v>
      </c>
      <c r="BC112" s="4" t="s">
        <v>103</v>
      </c>
      <c r="BD112" s="4" t="s">
        <v>3217</v>
      </c>
      <c r="BE112" s="4" t="s">
        <v>3181</v>
      </c>
      <c r="BF112" s="4" t="s">
        <v>3217</v>
      </c>
      <c r="BG112" s="4" t="s">
        <v>3181</v>
      </c>
      <c r="BH112" s="4" t="s">
        <v>3288</v>
      </c>
      <c r="BI112" s="4" t="s">
        <v>2445</v>
      </c>
      <c r="BJ112" s="4" t="s">
        <v>3217</v>
      </c>
      <c r="BK112" s="4" t="s">
        <v>109</v>
      </c>
      <c r="BL112" s="4" t="s">
        <v>3217</v>
      </c>
      <c r="BM112" s="4" t="s">
        <v>3419</v>
      </c>
      <c r="BN112" s="4" t="s">
        <v>70</v>
      </c>
      <c r="BO112" s="4" t="s">
        <v>110</v>
      </c>
      <c r="BP112" s="4" t="s">
        <v>3217</v>
      </c>
    </row>
    <row r="113" spans="1:68">
      <c r="A113" s="3" t="s">
        <v>387</v>
      </c>
      <c r="B113" s="4" t="s">
        <v>2934</v>
      </c>
      <c r="C113" s="4" t="s">
        <v>3305</v>
      </c>
      <c r="D113" s="4" t="s">
        <v>369</v>
      </c>
      <c r="F113" s="4" t="s">
        <v>3217</v>
      </c>
      <c r="G113" s="4" t="s">
        <v>3217</v>
      </c>
      <c r="H113" s="4" t="s">
        <v>235</v>
      </c>
      <c r="I113" s="4" t="s">
        <v>46</v>
      </c>
      <c r="J113" s="4" t="s">
        <v>53</v>
      </c>
      <c r="K113" s="4" t="s">
        <v>3217</v>
      </c>
      <c r="L113" s="4" t="s">
        <v>78</v>
      </c>
      <c r="M113" s="4" t="s">
        <v>3161</v>
      </c>
      <c r="N113" s="4" t="s">
        <v>3217</v>
      </c>
      <c r="O113" s="4" t="s">
        <v>758</v>
      </c>
      <c r="P113" s="4" t="s">
        <v>3161</v>
      </c>
      <c r="Q113" s="4" t="s">
        <v>3161</v>
      </c>
      <c r="R113" s="4" t="s">
        <v>80</v>
      </c>
      <c r="S113" s="4" t="s">
        <v>239</v>
      </c>
      <c r="T113" s="4" t="s">
        <v>3167</v>
      </c>
      <c r="U113" s="4" t="s">
        <v>238</v>
      </c>
      <c r="V113" s="4" t="s">
        <v>230</v>
      </c>
      <c r="W113" s="4" t="s">
        <v>3217</v>
      </c>
      <c r="X113" s="4" t="s">
        <v>3161</v>
      </c>
      <c r="Y113" s="4" t="s">
        <v>150</v>
      </c>
      <c r="Z113" s="4" t="s">
        <v>3161</v>
      </c>
      <c r="AA113" s="4" t="s">
        <v>85</v>
      </c>
      <c r="AB113" s="4" t="s">
        <v>3418</v>
      </c>
      <c r="AC113" s="4" t="s">
        <v>159</v>
      </c>
      <c r="AD113" s="4" t="s">
        <v>3161</v>
      </c>
      <c r="AE113" s="4" t="s">
        <v>1090</v>
      </c>
      <c r="AF113" s="4" t="s">
        <v>54</v>
      </c>
      <c r="AG113" s="4" t="s">
        <v>231</v>
      </c>
      <c r="AH113" s="4" t="s">
        <v>55</v>
      </c>
      <c r="AI113" s="4" t="s">
        <v>3217</v>
      </c>
      <c r="AJ113" s="4" t="s">
        <v>58</v>
      </c>
      <c r="AK113" s="4" t="s">
        <v>90</v>
      </c>
      <c r="AL113" s="4" t="s">
        <v>143</v>
      </c>
      <c r="AM113" s="4" t="s">
        <v>92</v>
      </c>
      <c r="AN113" s="4" t="s">
        <v>169</v>
      </c>
      <c r="AO113" s="4" t="s">
        <v>95</v>
      </c>
      <c r="AP113" s="4" t="s">
        <v>3174</v>
      </c>
      <c r="AQ113" s="4" t="s">
        <v>152</v>
      </c>
      <c r="AR113" s="4" t="s">
        <v>132</v>
      </c>
      <c r="AS113" s="4" t="s">
        <v>3217</v>
      </c>
      <c r="AT113" s="4" t="s">
        <v>3213</v>
      </c>
      <c r="AU113" s="4" t="s">
        <v>97</v>
      </c>
      <c r="AV113" s="4" t="s">
        <v>126</v>
      </c>
      <c r="AW113" s="4" t="s">
        <v>2415</v>
      </c>
      <c r="AX113" s="4" t="s">
        <v>2413</v>
      </c>
      <c r="AY113" s="4" t="s">
        <v>2438</v>
      </c>
      <c r="AZ113" s="4" t="s">
        <v>8</v>
      </c>
      <c r="BA113" s="4" t="s">
        <v>3217</v>
      </c>
      <c r="BB113" s="4" t="s">
        <v>3184</v>
      </c>
      <c r="BC113" s="4" t="s">
        <v>104</v>
      </c>
      <c r="BD113" s="4" t="s">
        <v>3217</v>
      </c>
      <c r="BE113" s="4" t="s">
        <v>341</v>
      </c>
      <c r="BF113" s="4" t="s">
        <v>3217</v>
      </c>
      <c r="BG113" s="4" t="s">
        <v>3181</v>
      </c>
      <c r="BH113" s="4" t="s">
        <v>3288</v>
      </c>
      <c r="BI113" s="4" t="s">
        <v>3178</v>
      </c>
      <c r="BJ113" s="4" t="s">
        <v>3217</v>
      </c>
      <c r="BK113" s="4" t="s">
        <v>65</v>
      </c>
      <c r="BL113" s="4" t="s">
        <v>3217</v>
      </c>
      <c r="BM113" s="4" t="s">
        <v>67</v>
      </c>
      <c r="BN113" s="4" t="s">
        <v>70</v>
      </c>
      <c r="BO113" s="4" t="s">
        <v>112</v>
      </c>
      <c r="BP113" s="4" t="s">
        <v>3217</v>
      </c>
    </row>
    <row r="114" spans="1:68">
      <c r="A114" s="3" t="s">
        <v>388</v>
      </c>
      <c r="B114" s="4" t="s">
        <v>2940</v>
      </c>
      <c r="C114" s="4" t="s">
        <v>3305</v>
      </c>
      <c r="D114" s="4" t="s">
        <v>369</v>
      </c>
      <c r="F114" s="4" t="s">
        <v>3217</v>
      </c>
      <c r="G114" s="4" t="s">
        <v>3217</v>
      </c>
      <c r="H114" s="4" t="s">
        <v>235</v>
      </c>
      <c r="I114" s="4" t="s">
        <v>46</v>
      </c>
      <c r="J114" s="4" t="s">
        <v>53</v>
      </c>
      <c r="K114" s="4" t="s">
        <v>3217</v>
      </c>
      <c r="L114" s="4" t="s">
        <v>78</v>
      </c>
      <c r="M114" s="4" t="s">
        <v>3161</v>
      </c>
      <c r="N114" s="4" t="s">
        <v>3217</v>
      </c>
      <c r="O114" s="4" t="s">
        <v>758</v>
      </c>
      <c r="P114" s="4" t="s">
        <v>3161</v>
      </c>
      <c r="Q114" s="4" t="s">
        <v>3161</v>
      </c>
      <c r="R114" s="4" t="s">
        <v>80</v>
      </c>
      <c r="S114" s="4" t="s">
        <v>239</v>
      </c>
      <c r="T114" s="4" t="s">
        <v>3167</v>
      </c>
      <c r="U114" s="4" t="s">
        <v>238</v>
      </c>
      <c r="V114" s="4" t="s">
        <v>230</v>
      </c>
      <c r="W114" s="4" t="s">
        <v>3217</v>
      </c>
      <c r="X114" s="4" t="s">
        <v>3161</v>
      </c>
      <c r="Y114" s="4" t="s">
        <v>150</v>
      </c>
      <c r="Z114" s="4" t="s">
        <v>3161</v>
      </c>
      <c r="AA114" s="4" t="s">
        <v>85</v>
      </c>
      <c r="AB114" s="4" t="s">
        <v>3418</v>
      </c>
      <c r="AC114" s="4" t="s">
        <v>159</v>
      </c>
      <c r="AD114" s="4" t="s">
        <v>3161</v>
      </c>
      <c r="AE114" s="4" t="s">
        <v>1090</v>
      </c>
      <c r="AF114" s="4" t="s">
        <v>54</v>
      </c>
      <c r="AG114" s="4" t="s">
        <v>3164</v>
      </c>
      <c r="AH114" s="4" t="s">
        <v>55</v>
      </c>
      <c r="AI114" s="4" t="s">
        <v>3217</v>
      </c>
      <c r="AJ114" s="4" t="s">
        <v>58</v>
      </c>
      <c r="AK114" s="4" t="s">
        <v>90</v>
      </c>
      <c r="AL114" s="4" t="s">
        <v>143</v>
      </c>
      <c r="AM114" s="4" t="s">
        <v>92</v>
      </c>
      <c r="AN114" s="4" t="s">
        <v>169</v>
      </c>
      <c r="AO114" s="4" t="s">
        <v>95</v>
      </c>
      <c r="AP114" s="4" t="s">
        <v>3174</v>
      </c>
      <c r="AQ114" s="4" t="s">
        <v>152</v>
      </c>
      <c r="AR114" s="4" t="s">
        <v>132</v>
      </c>
      <c r="AS114" s="4" t="s">
        <v>3217</v>
      </c>
      <c r="AT114" s="4" t="s">
        <v>3213</v>
      </c>
      <c r="AU114" s="4" t="s">
        <v>97</v>
      </c>
      <c r="AV114" s="4" t="s">
        <v>126</v>
      </c>
      <c r="AW114" s="4" t="s">
        <v>2415</v>
      </c>
      <c r="AX114" s="4" t="s">
        <v>2413</v>
      </c>
      <c r="AY114" s="4" t="s">
        <v>2438</v>
      </c>
      <c r="AZ114" s="4" t="s">
        <v>8</v>
      </c>
      <c r="BA114" s="4" t="s">
        <v>3217</v>
      </c>
      <c r="BB114" s="4" t="s">
        <v>3184</v>
      </c>
      <c r="BC114" s="4" t="s">
        <v>104</v>
      </c>
      <c r="BD114" s="4" t="s">
        <v>3217</v>
      </c>
      <c r="BE114" s="4" t="s">
        <v>341</v>
      </c>
      <c r="BF114" s="4" t="s">
        <v>3217</v>
      </c>
      <c r="BG114" s="4" t="s">
        <v>3181</v>
      </c>
      <c r="BH114" s="4" t="s">
        <v>3288</v>
      </c>
      <c r="BI114" s="4" t="s">
        <v>3178</v>
      </c>
      <c r="BJ114" s="4" t="s">
        <v>3217</v>
      </c>
      <c r="BK114" s="4" t="s">
        <v>65</v>
      </c>
      <c r="BL114" s="4" t="s">
        <v>3217</v>
      </c>
      <c r="BM114" s="4" t="s">
        <v>67</v>
      </c>
      <c r="BN114" s="4" t="s">
        <v>70</v>
      </c>
      <c r="BO114" s="4" t="s">
        <v>112</v>
      </c>
      <c r="BP114" s="4" t="s">
        <v>3217</v>
      </c>
    </row>
    <row r="115" spans="1:68">
      <c r="A115" s="3" t="s">
        <v>389</v>
      </c>
      <c r="B115" s="4" t="s">
        <v>2941</v>
      </c>
      <c r="C115" s="4" t="s">
        <v>3305</v>
      </c>
      <c r="D115" s="4" t="s">
        <v>369</v>
      </c>
      <c r="F115" s="4" t="s">
        <v>3217</v>
      </c>
      <c r="G115" s="4" t="s">
        <v>3217</v>
      </c>
      <c r="H115" s="4" t="s">
        <v>235</v>
      </c>
      <c r="I115" s="4" t="s">
        <v>46</v>
      </c>
      <c r="J115" s="4" t="s">
        <v>53</v>
      </c>
      <c r="K115" s="4" t="s">
        <v>3217</v>
      </c>
      <c r="L115" s="4" t="s">
        <v>78</v>
      </c>
      <c r="M115" s="4" t="s">
        <v>3161</v>
      </c>
      <c r="N115" s="4" t="s">
        <v>3217</v>
      </c>
      <c r="O115" s="4" t="s">
        <v>758</v>
      </c>
      <c r="P115" s="4" t="s">
        <v>3161</v>
      </c>
      <c r="Q115" s="4" t="s">
        <v>3161</v>
      </c>
      <c r="R115" s="4" t="s">
        <v>80</v>
      </c>
      <c r="S115" s="4" t="s">
        <v>239</v>
      </c>
      <c r="T115" s="4" t="s">
        <v>3167</v>
      </c>
      <c r="U115" s="4" t="s">
        <v>238</v>
      </c>
      <c r="V115" s="4" t="s">
        <v>230</v>
      </c>
      <c r="W115" s="4" t="s">
        <v>3217</v>
      </c>
      <c r="X115" s="4" t="s">
        <v>3161</v>
      </c>
      <c r="Y115" s="4" t="s">
        <v>150</v>
      </c>
      <c r="Z115" s="4" t="s">
        <v>3161</v>
      </c>
      <c r="AA115" s="4" t="s">
        <v>85</v>
      </c>
      <c r="AB115" s="4" t="s">
        <v>3418</v>
      </c>
      <c r="AC115" s="4" t="s">
        <v>159</v>
      </c>
      <c r="AD115" s="4" t="s">
        <v>3161</v>
      </c>
      <c r="AE115" s="4" t="s">
        <v>1090</v>
      </c>
      <c r="AF115" s="4" t="s">
        <v>54</v>
      </c>
      <c r="AG115" s="4" t="s">
        <v>3164</v>
      </c>
      <c r="AH115" s="4" t="s">
        <v>55</v>
      </c>
      <c r="AI115" s="4" t="s">
        <v>3217</v>
      </c>
      <c r="AJ115" s="4" t="s">
        <v>58</v>
      </c>
      <c r="AK115" s="4" t="s">
        <v>90</v>
      </c>
      <c r="AL115" s="4" t="s">
        <v>143</v>
      </c>
      <c r="AM115" s="4" t="s">
        <v>92</v>
      </c>
      <c r="AN115" s="4" t="s">
        <v>169</v>
      </c>
      <c r="AO115" s="4" t="s">
        <v>95</v>
      </c>
      <c r="AP115" s="4" t="s">
        <v>3174</v>
      </c>
      <c r="AQ115" s="4" t="s">
        <v>152</v>
      </c>
      <c r="AR115" s="4" t="s">
        <v>132</v>
      </c>
      <c r="AS115" s="4" t="s">
        <v>3217</v>
      </c>
      <c r="AT115" s="4" t="s">
        <v>3213</v>
      </c>
      <c r="AU115" s="4" t="s">
        <v>97</v>
      </c>
      <c r="AV115" s="4" t="s">
        <v>126</v>
      </c>
      <c r="AW115" s="4" t="s">
        <v>2415</v>
      </c>
      <c r="AX115" s="4" t="s">
        <v>2413</v>
      </c>
      <c r="AY115" s="4" t="s">
        <v>2438</v>
      </c>
      <c r="AZ115" s="4" t="s">
        <v>8</v>
      </c>
      <c r="BA115" s="4" t="s">
        <v>3217</v>
      </c>
      <c r="BB115" s="4" t="s">
        <v>3184</v>
      </c>
      <c r="BC115" s="4" t="s">
        <v>104</v>
      </c>
      <c r="BD115" s="4" t="s">
        <v>3217</v>
      </c>
      <c r="BE115" s="4" t="s">
        <v>341</v>
      </c>
      <c r="BF115" s="4" t="s">
        <v>3217</v>
      </c>
      <c r="BG115" s="4" t="s">
        <v>3181</v>
      </c>
      <c r="BH115" s="4" t="s">
        <v>3288</v>
      </c>
      <c r="BI115" s="4" t="s">
        <v>3178</v>
      </c>
      <c r="BJ115" s="4" t="s">
        <v>3217</v>
      </c>
      <c r="BK115" s="4" t="s">
        <v>65</v>
      </c>
      <c r="BL115" s="4" t="s">
        <v>3217</v>
      </c>
      <c r="BM115" s="4" t="s">
        <v>67</v>
      </c>
      <c r="BN115" s="4" t="s">
        <v>70</v>
      </c>
      <c r="BO115" s="4" t="s">
        <v>112</v>
      </c>
      <c r="BP115" s="4" t="s">
        <v>3217</v>
      </c>
    </row>
    <row r="116" spans="1:68">
      <c r="A116" s="3" t="s">
        <v>120</v>
      </c>
      <c r="B116" s="4" t="s">
        <v>2942</v>
      </c>
      <c r="C116" s="4" t="s">
        <v>3305</v>
      </c>
      <c r="D116" s="4">
        <v>2018</v>
      </c>
      <c r="F116" s="4" t="s">
        <v>3217</v>
      </c>
      <c r="G116" s="4" t="s">
        <v>3217</v>
      </c>
      <c r="H116" s="4" t="s">
        <v>235</v>
      </c>
      <c r="I116" s="4" t="s">
        <v>46</v>
      </c>
      <c r="J116" s="4" t="s">
        <v>53</v>
      </c>
      <c r="K116" s="4" t="s">
        <v>3217</v>
      </c>
      <c r="L116" s="4" t="s">
        <v>78</v>
      </c>
      <c r="M116" s="4" t="s">
        <v>3161</v>
      </c>
      <c r="N116" s="4" t="s">
        <v>3217</v>
      </c>
      <c r="O116" s="4" t="s">
        <v>3217</v>
      </c>
      <c r="P116" s="4" t="s">
        <v>3161</v>
      </c>
      <c r="Q116" s="4" t="s">
        <v>3161</v>
      </c>
      <c r="R116" s="4" t="s">
        <v>80</v>
      </c>
      <c r="S116" s="4" t="s">
        <v>239</v>
      </c>
      <c r="T116" s="4" t="s">
        <v>3167</v>
      </c>
      <c r="U116" s="4" t="s">
        <v>238</v>
      </c>
      <c r="V116" s="4" t="s">
        <v>230</v>
      </c>
      <c r="W116" s="4" t="s">
        <v>3217</v>
      </c>
      <c r="X116" s="4" t="s">
        <v>3161</v>
      </c>
      <c r="Y116" s="4" t="s">
        <v>150</v>
      </c>
      <c r="Z116" s="4" t="s">
        <v>3161</v>
      </c>
      <c r="AA116" s="4" t="s">
        <v>85</v>
      </c>
      <c r="AB116" s="4" t="s">
        <v>3418</v>
      </c>
      <c r="AC116" s="4" t="s">
        <v>159</v>
      </c>
      <c r="AD116" s="4" t="s">
        <v>3161</v>
      </c>
      <c r="AE116" s="4" t="s">
        <v>1090</v>
      </c>
      <c r="AF116" s="4" t="s">
        <v>3217</v>
      </c>
      <c r="AG116" s="4" t="s">
        <v>3164</v>
      </c>
      <c r="AH116" s="4" t="s">
        <v>55</v>
      </c>
      <c r="AI116" s="4" t="s">
        <v>3217</v>
      </c>
      <c r="AJ116" s="4" t="s">
        <v>89</v>
      </c>
      <c r="AK116" s="4" t="s">
        <v>90</v>
      </c>
      <c r="AL116" s="4" t="s">
        <v>143</v>
      </c>
      <c r="AM116" s="4" t="s">
        <v>92</v>
      </c>
      <c r="AN116" s="4" t="s">
        <v>169</v>
      </c>
      <c r="AO116" s="4" t="s">
        <v>95</v>
      </c>
      <c r="AP116" s="4" t="s">
        <v>3174</v>
      </c>
      <c r="AQ116" s="4" t="s">
        <v>152</v>
      </c>
      <c r="AR116" s="4" t="s">
        <v>132</v>
      </c>
      <c r="AS116" s="4" t="s">
        <v>3217</v>
      </c>
      <c r="AT116" s="4" t="s">
        <v>3213</v>
      </c>
      <c r="AU116" s="4" t="s">
        <v>97</v>
      </c>
      <c r="AV116" s="4" t="s">
        <v>126</v>
      </c>
      <c r="AW116" s="4" t="s">
        <v>2415</v>
      </c>
      <c r="AX116" s="4" t="s">
        <v>2413</v>
      </c>
      <c r="AY116" s="4" t="s">
        <v>2438</v>
      </c>
      <c r="AZ116" s="4" t="s">
        <v>8</v>
      </c>
      <c r="BA116" s="4" t="s">
        <v>3217</v>
      </c>
      <c r="BB116" s="4" t="s">
        <v>3184</v>
      </c>
      <c r="BC116" s="4" t="s">
        <v>104</v>
      </c>
      <c r="BD116" s="4" t="s">
        <v>3217</v>
      </c>
      <c r="BE116" s="4" t="s">
        <v>341</v>
      </c>
      <c r="BF116" s="4" t="s">
        <v>3217</v>
      </c>
      <c r="BG116" s="4" t="s">
        <v>3181</v>
      </c>
      <c r="BH116" s="4" t="s">
        <v>3288</v>
      </c>
      <c r="BI116" s="4" t="s">
        <v>3178</v>
      </c>
      <c r="BJ116" s="4" t="s">
        <v>3217</v>
      </c>
      <c r="BK116" s="4" t="s">
        <v>65</v>
      </c>
      <c r="BL116" s="4" t="s">
        <v>3217</v>
      </c>
      <c r="BM116" s="4" t="s">
        <v>67</v>
      </c>
      <c r="BN116" s="4" t="s">
        <v>70</v>
      </c>
      <c r="BO116" s="4" t="s">
        <v>112</v>
      </c>
      <c r="BP116" s="4" t="s">
        <v>3217</v>
      </c>
    </row>
    <row r="117" spans="1:68">
      <c r="A117" s="3" t="s">
        <v>391</v>
      </c>
      <c r="B117" s="4" t="s">
        <v>2943</v>
      </c>
      <c r="C117" s="4" t="s">
        <v>3305</v>
      </c>
      <c r="D117" s="4" t="s">
        <v>369</v>
      </c>
      <c r="F117" s="4" t="s">
        <v>3217</v>
      </c>
      <c r="G117" s="4" t="s">
        <v>3217</v>
      </c>
      <c r="H117" s="4" t="s">
        <v>235</v>
      </c>
      <c r="I117" s="4" t="s">
        <v>46</v>
      </c>
      <c r="J117" s="4" t="s">
        <v>53</v>
      </c>
      <c r="K117" s="4" t="s">
        <v>3217</v>
      </c>
      <c r="L117" s="4" t="s">
        <v>78</v>
      </c>
      <c r="M117" s="4" t="s">
        <v>3161</v>
      </c>
      <c r="N117" s="4" t="s">
        <v>3217</v>
      </c>
      <c r="O117" s="4" t="s">
        <v>758</v>
      </c>
      <c r="P117" s="4" t="s">
        <v>3161</v>
      </c>
      <c r="Q117" s="4" t="s">
        <v>3161</v>
      </c>
      <c r="R117" s="4" t="s">
        <v>80</v>
      </c>
      <c r="S117" s="4" t="s">
        <v>239</v>
      </c>
      <c r="T117" s="4" t="s">
        <v>3167</v>
      </c>
      <c r="U117" s="4" t="s">
        <v>238</v>
      </c>
      <c r="V117" s="4" t="s">
        <v>230</v>
      </c>
      <c r="W117" s="4" t="s">
        <v>3217</v>
      </c>
      <c r="X117" s="4" t="s">
        <v>3161</v>
      </c>
      <c r="Y117" s="4" t="s">
        <v>150</v>
      </c>
      <c r="Z117" s="4" t="s">
        <v>3161</v>
      </c>
      <c r="AA117" s="4" t="s">
        <v>85</v>
      </c>
      <c r="AB117" s="4" t="s">
        <v>3418</v>
      </c>
      <c r="AC117" s="4" t="s">
        <v>3164</v>
      </c>
      <c r="AD117" s="4" t="s">
        <v>3161</v>
      </c>
      <c r="AE117" s="4" t="s">
        <v>1090</v>
      </c>
      <c r="AF117" s="4" t="s">
        <v>54</v>
      </c>
      <c r="AG117" s="4" t="s">
        <v>231</v>
      </c>
      <c r="AH117" s="4" t="s">
        <v>55</v>
      </c>
      <c r="AI117" s="4" t="s">
        <v>3217</v>
      </c>
      <c r="AJ117" s="4" t="s">
        <v>58</v>
      </c>
      <c r="AK117" s="4" t="s">
        <v>90</v>
      </c>
      <c r="AL117" s="4" t="s">
        <v>143</v>
      </c>
      <c r="AM117" s="4" t="s">
        <v>92</v>
      </c>
      <c r="AN117" s="4" t="s">
        <v>169</v>
      </c>
      <c r="AO117" s="4" t="s">
        <v>95</v>
      </c>
      <c r="AP117" s="4" t="s">
        <v>3174</v>
      </c>
      <c r="AQ117" s="4" t="s">
        <v>152</v>
      </c>
      <c r="AR117" s="4" t="s">
        <v>132</v>
      </c>
      <c r="AS117" s="4" t="s">
        <v>3217</v>
      </c>
      <c r="AT117" s="4" t="s">
        <v>3213</v>
      </c>
      <c r="AU117" s="4" t="s">
        <v>97</v>
      </c>
      <c r="AV117" s="4" t="s">
        <v>126</v>
      </c>
      <c r="AW117" s="4" t="s">
        <v>2415</v>
      </c>
      <c r="AX117" s="4" t="s">
        <v>2413</v>
      </c>
      <c r="AY117" s="4" t="s">
        <v>2438</v>
      </c>
      <c r="AZ117" s="4" t="s">
        <v>8</v>
      </c>
      <c r="BA117" s="4" t="s">
        <v>3217</v>
      </c>
      <c r="BB117" s="4" t="s">
        <v>3184</v>
      </c>
      <c r="BC117" s="4" t="s">
        <v>104</v>
      </c>
      <c r="BD117" s="4" t="s">
        <v>3217</v>
      </c>
      <c r="BE117" s="4" t="s">
        <v>341</v>
      </c>
      <c r="BF117" s="4" t="s">
        <v>3217</v>
      </c>
      <c r="BG117" s="4" t="s">
        <v>3181</v>
      </c>
      <c r="BH117" s="4" t="s">
        <v>3288</v>
      </c>
      <c r="BI117" s="4" t="s">
        <v>3178</v>
      </c>
      <c r="BJ117" s="4" t="s">
        <v>3217</v>
      </c>
      <c r="BK117" s="4" t="s">
        <v>65</v>
      </c>
      <c r="BL117" s="4" t="s">
        <v>3217</v>
      </c>
      <c r="BM117" s="4" t="s">
        <v>67</v>
      </c>
      <c r="BN117" s="4" t="s">
        <v>70</v>
      </c>
      <c r="BO117" s="4" t="s">
        <v>112</v>
      </c>
      <c r="BP117" s="4" t="s">
        <v>3217</v>
      </c>
    </row>
    <row r="118" spans="1:68">
      <c r="A118" s="3" t="s">
        <v>392</v>
      </c>
      <c r="B118" s="4" t="s">
        <v>2937</v>
      </c>
      <c r="C118" s="4" t="s">
        <v>3305</v>
      </c>
      <c r="D118" s="4">
        <v>2019</v>
      </c>
      <c r="F118" s="4" t="s">
        <v>3217</v>
      </c>
      <c r="G118" s="4" t="s">
        <v>3217</v>
      </c>
      <c r="H118" s="4" t="s">
        <v>235</v>
      </c>
      <c r="I118" s="4" t="s">
        <v>46</v>
      </c>
      <c r="J118" s="4" t="s">
        <v>53</v>
      </c>
      <c r="K118" s="4" t="s">
        <v>3217</v>
      </c>
      <c r="L118" s="4" t="s">
        <v>78</v>
      </c>
      <c r="M118" s="4" t="s">
        <v>3161</v>
      </c>
      <c r="N118" s="4" t="s">
        <v>3217</v>
      </c>
      <c r="O118" s="4" t="s">
        <v>3217</v>
      </c>
      <c r="P118" s="4" t="s">
        <v>3161</v>
      </c>
      <c r="Q118" s="4" t="s">
        <v>3161</v>
      </c>
      <c r="R118" s="4" t="s">
        <v>80</v>
      </c>
      <c r="S118" s="4" t="s">
        <v>239</v>
      </c>
      <c r="T118" s="4" t="s">
        <v>3167</v>
      </c>
      <c r="U118" s="4" t="s">
        <v>238</v>
      </c>
      <c r="V118" s="4" t="s">
        <v>230</v>
      </c>
      <c r="W118" s="4" t="s">
        <v>3217</v>
      </c>
      <c r="X118" s="4" t="s">
        <v>3161</v>
      </c>
      <c r="Y118" s="4" t="s">
        <v>150</v>
      </c>
      <c r="Z118" s="4" t="s">
        <v>3161</v>
      </c>
      <c r="AA118" s="4" t="s">
        <v>962</v>
      </c>
      <c r="AB118" s="4" t="s">
        <v>3418</v>
      </c>
      <c r="AC118" s="4" t="s">
        <v>3201</v>
      </c>
      <c r="AD118" s="4" t="s">
        <v>3161</v>
      </c>
      <c r="AE118" s="4" t="s">
        <v>3217</v>
      </c>
      <c r="AF118" s="4" t="s">
        <v>3217</v>
      </c>
      <c r="AG118" s="4" t="s">
        <v>3164</v>
      </c>
      <c r="AH118" s="4" t="s">
        <v>55</v>
      </c>
      <c r="AI118" s="4" t="s">
        <v>3217</v>
      </c>
      <c r="AJ118" s="4" t="s">
        <v>89</v>
      </c>
      <c r="AK118" s="4" t="s">
        <v>90</v>
      </c>
      <c r="AL118" s="4" t="s">
        <v>143</v>
      </c>
      <c r="AM118" s="4" t="s">
        <v>92</v>
      </c>
      <c r="AN118" s="4" t="s">
        <v>169</v>
      </c>
      <c r="AO118" s="4" t="s">
        <v>95</v>
      </c>
      <c r="AP118" s="4" t="s">
        <v>3174</v>
      </c>
      <c r="AQ118" s="4" t="s">
        <v>152</v>
      </c>
      <c r="AR118" s="4" t="s">
        <v>132</v>
      </c>
      <c r="AS118" s="4" t="s">
        <v>3217</v>
      </c>
      <c r="AT118" s="4" t="s">
        <v>3213</v>
      </c>
      <c r="AU118" s="4" t="s">
        <v>97</v>
      </c>
      <c r="AV118" s="4" t="s">
        <v>126</v>
      </c>
      <c r="AW118" s="4" t="s">
        <v>2415</v>
      </c>
      <c r="AX118" s="4" t="s">
        <v>2413</v>
      </c>
      <c r="AY118" s="4" t="s">
        <v>2438</v>
      </c>
      <c r="AZ118" s="4" t="s">
        <v>8</v>
      </c>
      <c r="BA118" s="4" t="s">
        <v>3217</v>
      </c>
      <c r="BB118" s="4" t="s">
        <v>3184</v>
      </c>
      <c r="BC118" s="4" t="s">
        <v>104</v>
      </c>
      <c r="BD118" s="4" t="s">
        <v>3217</v>
      </c>
      <c r="BE118" s="4" t="s">
        <v>341</v>
      </c>
      <c r="BF118" s="4" t="s">
        <v>3217</v>
      </c>
      <c r="BG118" s="4" t="s">
        <v>3181</v>
      </c>
      <c r="BH118" s="4" t="s">
        <v>3288</v>
      </c>
      <c r="BI118" s="4" t="s">
        <v>3178</v>
      </c>
      <c r="BJ118" s="4" t="s">
        <v>3217</v>
      </c>
      <c r="BK118" s="4" t="s">
        <v>65</v>
      </c>
      <c r="BL118" s="4" t="s">
        <v>3217</v>
      </c>
      <c r="BM118" s="4" t="s">
        <v>67</v>
      </c>
      <c r="BN118" s="4" t="s">
        <v>70</v>
      </c>
      <c r="BO118" s="4" t="s">
        <v>112</v>
      </c>
      <c r="BP118" s="4" t="s">
        <v>3217</v>
      </c>
    </row>
    <row r="119" spans="1:68">
      <c r="A119" s="3" t="s">
        <v>390</v>
      </c>
      <c r="B119" s="4" t="s">
        <v>2970</v>
      </c>
      <c r="C119" s="4" t="s">
        <v>3305</v>
      </c>
      <c r="D119" s="4">
        <v>2019</v>
      </c>
      <c r="F119" s="4" t="s">
        <v>3217</v>
      </c>
      <c r="G119" s="4" t="s">
        <v>3217</v>
      </c>
      <c r="H119" s="4" t="s">
        <v>235</v>
      </c>
      <c r="I119" s="4" t="s">
        <v>46</v>
      </c>
      <c r="J119" s="4" t="s">
        <v>53</v>
      </c>
      <c r="K119" s="4" t="s">
        <v>3217</v>
      </c>
      <c r="L119" s="4" t="s">
        <v>78</v>
      </c>
      <c r="M119" s="4" t="s">
        <v>3161</v>
      </c>
      <c r="N119" s="4" t="s">
        <v>3217</v>
      </c>
      <c r="O119" s="4" t="s">
        <v>3217</v>
      </c>
      <c r="P119" s="4" t="s">
        <v>3161</v>
      </c>
      <c r="Q119" s="4" t="s">
        <v>3161</v>
      </c>
      <c r="R119" s="4" t="s">
        <v>80</v>
      </c>
      <c r="S119" s="4" t="s">
        <v>239</v>
      </c>
      <c r="T119" s="4" t="s">
        <v>3167</v>
      </c>
      <c r="U119" s="4" t="s">
        <v>238</v>
      </c>
      <c r="V119" s="4" t="s">
        <v>230</v>
      </c>
      <c r="W119" s="4" t="s">
        <v>3217</v>
      </c>
      <c r="X119" s="4" t="s">
        <v>3161</v>
      </c>
      <c r="Y119" s="4" t="s">
        <v>150</v>
      </c>
      <c r="Z119" s="4" t="s">
        <v>3161</v>
      </c>
      <c r="AA119" s="4" t="s">
        <v>85</v>
      </c>
      <c r="AB119" s="4" t="s">
        <v>3418</v>
      </c>
      <c r="AC119" s="4" t="s">
        <v>159</v>
      </c>
      <c r="AD119" s="4" t="s">
        <v>3161</v>
      </c>
      <c r="AE119" s="4" t="s">
        <v>1090</v>
      </c>
      <c r="AF119" s="4" t="s">
        <v>3217</v>
      </c>
      <c r="AG119" s="4" t="s">
        <v>3164</v>
      </c>
      <c r="AH119" s="4" t="s">
        <v>55</v>
      </c>
      <c r="AI119" s="4" t="s">
        <v>3217</v>
      </c>
      <c r="AJ119" s="4" t="s">
        <v>89</v>
      </c>
      <c r="AK119" s="4" t="s">
        <v>90</v>
      </c>
      <c r="AL119" s="4" t="s">
        <v>143</v>
      </c>
      <c r="AM119" s="4" t="s">
        <v>92</v>
      </c>
      <c r="AN119" s="4" t="s">
        <v>169</v>
      </c>
      <c r="AO119" s="4" t="s">
        <v>95</v>
      </c>
      <c r="AP119" s="4" t="s">
        <v>3174</v>
      </c>
      <c r="AQ119" s="4" t="s">
        <v>152</v>
      </c>
      <c r="AR119" s="4" t="s">
        <v>132</v>
      </c>
      <c r="AS119" s="4" t="s">
        <v>3217</v>
      </c>
      <c r="AT119" s="4" t="s">
        <v>3213</v>
      </c>
      <c r="AU119" s="4" t="s">
        <v>97</v>
      </c>
      <c r="AV119" s="4" t="s">
        <v>126</v>
      </c>
      <c r="AW119" s="4" t="s">
        <v>2415</v>
      </c>
      <c r="AX119" s="4" t="s">
        <v>2413</v>
      </c>
      <c r="AY119" s="4" t="s">
        <v>2438</v>
      </c>
      <c r="AZ119" s="4" t="s">
        <v>8</v>
      </c>
      <c r="BA119" s="4" t="s">
        <v>3217</v>
      </c>
      <c r="BB119" s="4" t="s">
        <v>3184</v>
      </c>
      <c r="BC119" s="4" t="s">
        <v>104</v>
      </c>
      <c r="BD119" s="4" t="s">
        <v>3217</v>
      </c>
      <c r="BE119" s="4" t="s">
        <v>341</v>
      </c>
      <c r="BF119" s="4" t="s">
        <v>3217</v>
      </c>
      <c r="BG119" s="4" t="s">
        <v>3181</v>
      </c>
      <c r="BH119" s="4" t="s">
        <v>3288</v>
      </c>
      <c r="BI119" s="4" t="s">
        <v>3178</v>
      </c>
      <c r="BJ119" s="4" t="s">
        <v>3217</v>
      </c>
      <c r="BK119" s="4" t="s">
        <v>65</v>
      </c>
      <c r="BL119" s="4" t="s">
        <v>3217</v>
      </c>
      <c r="BM119" s="4" t="s">
        <v>67</v>
      </c>
      <c r="BN119" s="4" t="s">
        <v>70</v>
      </c>
      <c r="BO119" s="4" t="s">
        <v>112</v>
      </c>
      <c r="BP119" s="4" t="s">
        <v>3217</v>
      </c>
    </row>
    <row r="120" spans="1:68">
      <c r="A120" s="3" t="s">
        <v>393</v>
      </c>
      <c r="B120" s="4" t="s">
        <v>2978</v>
      </c>
      <c r="C120" s="4" t="s">
        <v>3305</v>
      </c>
      <c r="D120" s="4">
        <v>2019</v>
      </c>
      <c r="F120" s="4" t="s">
        <v>3217</v>
      </c>
      <c r="G120" s="4" t="s">
        <v>3217</v>
      </c>
      <c r="H120" s="4" t="s">
        <v>235</v>
      </c>
      <c r="I120" s="4" t="s">
        <v>46</v>
      </c>
      <c r="J120" s="4" t="s">
        <v>53</v>
      </c>
      <c r="K120" s="4" t="s">
        <v>3217</v>
      </c>
      <c r="L120" s="4" t="s">
        <v>78</v>
      </c>
      <c r="M120" s="4" t="s">
        <v>3161</v>
      </c>
      <c r="N120" s="4" t="s">
        <v>3217</v>
      </c>
      <c r="O120" s="4" t="s">
        <v>3217</v>
      </c>
      <c r="P120" s="4" t="s">
        <v>3161</v>
      </c>
      <c r="Q120" s="4" t="s">
        <v>3161</v>
      </c>
      <c r="R120" s="4" t="s">
        <v>80</v>
      </c>
      <c r="S120" s="4" t="s">
        <v>239</v>
      </c>
      <c r="T120" s="4" t="s">
        <v>3167</v>
      </c>
      <c r="U120" s="4" t="s">
        <v>238</v>
      </c>
      <c r="V120" s="4" t="s">
        <v>230</v>
      </c>
      <c r="W120" s="4" t="s">
        <v>3217</v>
      </c>
      <c r="X120" s="4" t="s">
        <v>3161</v>
      </c>
      <c r="Y120" s="4" t="s">
        <v>150</v>
      </c>
      <c r="Z120" s="4" t="s">
        <v>3161</v>
      </c>
      <c r="AA120" s="4" t="s">
        <v>3164</v>
      </c>
      <c r="AB120" s="4" t="s">
        <v>3418</v>
      </c>
      <c r="AC120" s="4" t="s">
        <v>3204</v>
      </c>
      <c r="AD120" s="4" t="s">
        <v>3161</v>
      </c>
      <c r="AE120" s="4" t="s">
        <v>3217</v>
      </c>
      <c r="AF120" s="4" t="s">
        <v>3217</v>
      </c>
      <c r="AG120" s="4" t="s">
        <v>3164</v>
      </c>
      <c r="AH120" s="4" t="s">
        <v>55</v>
      </c>
      <c r="AI120" s="4" t="s">
        <v>3217</v>
      </c>
      <c r="AJ120" s="4" t="s">
        <v>89</v>
      </c>
      <c r="AK120" s="4" t="s">
        <v>90</v>
      </c>
      <c r="AL120" s="4" t="s">
        <v>143</v>
      </c>
      <c r="AM120" s="4" t="s">
        <v>92</v>
      </c>
      <c r="AN120" s="4" t="s">
        <v>169</v>
      </c>
      <c r="AO120" s="4" t="s">
        <v>95</v>
      </c>
      <c r="AP120" s="4" t="s">
        <v>3174</v>
      </c>
      <c r="AQ120" s="4" t="s">
        <v>152</v>
      </c>
      <c r="AR120" s="4" t="s">
        <v>132</v>
      </c>
      <c r="AS120" s="4" t="s">
        <v>3217</v>
      </c>
      <c r="AT120" s="4" t="s">
        <v>3213</v>
      </c>
      <c r="AU120" s="4" t="s">
        <v>97</v>
      </c>
      <c r="AV120" s="4" t="s">
        <v>126</v>
      </c>
      <c r="AW120" s="4" t="s">
        <v>2415</v>
      </c>
      <c r="AX120" s="4" t="s">
        <v>2413</v>
      </c>
      <c r="AY120" s="4" t="s">
        <v>2438</v>
      </c>
      <c r="AZ120" s="4" t="s">
        <v>8</v>
      </c>
      <c r="BA120" s="4" t="s">
        <v>3217</v>
      </c>
      <c r="BB120" s="4" t="s">
        <v>3184</v>
      </c>
      <c r="BC120" s="4" t="s">
        <v>104</v>
      </c>
      <c r="BD120" s="4" t="s">
        <v>3217</v>
      </c>
      <c r="BE120" s="4" t="s">
        <v>341</v>
      </c>
      <c r="BF120" s="4" t="s">
        <v>3217</v>
      </c>
      <c r="BG120" s="4" t="s">
        <v>3181</v>
      </c>
      <c r="BH120" s="4" t="s">
        <v>3288</v>
      </c>
      <c r="BI120" s="4" t="s">
        <v>3178</v>
      </c>
      <c r="BJ120" s="4" t="s">
        <v>3217</v>
      </c>
      <c r="BK120" s="4" t="s">
        <v>65</v>
      </c>
      <c r="BL120" s="4" t="s">
        <v>3217</v>
      </c>
      <c r="BM120" s="4" t="s">
        <v>67</v>
      </c>
      <c r="BN120" s="4" t="s">
        <v>70</v>
      </c>
      <c r="BO120" s="4" t="s">
        <v>112</v>
      </c>
      <c r="BP120" s="4" t="s">
        <v>3217</v>
      </c>
    </row>
    <row r="121" spans="1:68">
      <c r="A121" s="3" t="s">
        <v>343</v>
      </c>
      <c r="B121" s="4" t="s">
        <v>3044</v>
      </c>
      <c r="C121" s="4" t="s">
        <v>3305</v>
      </c>
      <c r="D121" s="4" t="s">
        <v>447</v>
      </c>
      <c r="F121" s="4" t="s">
        <v>3217</v>
      </c>
      <c r="G121" s="4" t="s">
        <v>3217</v>
      </c>
      <c r="H121" s="4" t="s">
        <v>235</v>
      </c>
      <c r="I121" s="4" t="s">
        <v>46</v>
      </c>
      <c r="J121" s="4" t="s">
        <v>53</v>
      </c>
      <c r="K121" s="4" t="s">
        <v>3217</v>
      </c>
      <c r="L121" s="4" t="s">
        <v>3161</v>
      </c>
      <c r="M121" s="4" t="s">
        <v>3161</v>
      </c>
      <c r="N121" s="4" t="s">
        <v>3217</v>
      </c>
      <c r="O121" s="4" t="s">
        <v>758</v>
      </c>
      <c r="P121" s="4" t="s">
        <v>3161</v>
      </c>
      <c r="Q121" s="4" t="s">
        <v>3161</v>
      </c>
      <c r="R121" s="4" t="s">
        <v>84</v>
      </c>
      <c r="S121" s="4" t="s">
        <v>239</v>
      </c>
      <c r="T121" s="4" t="s">
        <v>3167</v>
      </c>
      <c r="U121" s="4" t="s">
        <v>238</v>
      </c>
      <c r="V121" s="4" t="s">
        <v>230</v>
      </c>
      <c r="W121" s="4" t="s">
        <v>3217</v>
      </c>
      <c r="X121" s="4" t="s">
        <v>3161</v>
      </c>
      <c r="Y121" s="4" t="s">
        <v>150</v>
      </c>
      <c r="Z121" s="4" t="s">
        <v>3161</v>
      </c>
      <c r="AA121" s="4" t="s">
        <v>122</v>
      </c>
      <c r="AB121" s="4" t="s">
        <v>3418</v>
      </c>
      <c r="AC121" s="4" t="s">
        <v>159</v>
      </c>
      <c r="AD121" s="4" t="s">
        <v>3161</v>
      </c>
      <c r="AE121" s="4" t="s">
        <v>1090</v>
      </c>
      <c r="AF121" s="4" t="s">
        <v>54</v>
      </c>
      <c r="AG121" s="4" t="s">
        <v>231</v>
      </c>
      <c r="AH121" s="4" t="s">
        <v>56</v>
      </c>
      <c r="AI121" s="4" t="s">
        <v>3217</v>
      </c>
      <c r="AJ121" s="4" t="s">
        <v>58</v>
      </c>
      <c r="AK121" s="4" t="s">
        <v>59</v>
      </c>
      <c r="AL121" s="4" t="s">
        <v>143</v>
      </c>
      <c r="AM121" s="4" t="s">
        <v>334</v>
      </c>
      <c r="AN121" s="4" t="s">
        <v>171</v>
      </c>
      <c r="AO121" s="4" t="s">
        <v>95</v>
      </c>
      <c r="AP121" s="4" t="s">
        <v>3174</v>
      </c>
      <c r="AQ121" s="4" t="s">
        <v>152</v>
      </c>
      <c r="AR121" s="4" t="s">
        <v>132</v>
      </c>
      <c r="AS121" s="4" t="s">
        <v>3217</v>
      </c>
      <c r="AT121" s="4" t="s">
        <v>3213</v>
      </c>
      <c r="AU121" s="4" t="s">
        <v>97</v>
      </c>
      <c r="AV121" s="4" t="s">
        <v>127</v>
      </c>
      <c r="AW121" s="4" t="s">
        <v>2500</v>
      </c>
      <c r="AX121" s="4" t="s">
        <v>2413</v>
      </c>
      <c r="AY121" s="4" t="s">
        <v>2438</v>
      </c>
      <c r="AZ121" s="4" t="s">
        <v>129</v>
      </c>
      <c r="BA121" s="4" t="s">
        <v>3217</v>
      </c>
      <c r="BB121" s="4" t="s">
        <v>3184</v>
      </c>
      <c r="BC121" s="4" t="s">
        <v>106</v>
      </c>
      <c r="BD121" s="4" t="s">
        <v>3217</v>
      </c>
      <c r="BE121" s="4" t="s">
        <v>341</v>
      </c>
      <c r="BF121" s="4" t="s">
        <v>3217</v>
      </c>
      <c r="BG121" s="4" t="s">
        <v>3181</v>
      </c>
      <c r="BH121" s="4" t="s">
        <v>3288</v>
      </c>
      <c r="BI121" s="4" t="s">
        <v>3178</v>
      </c>
      <c r="BJ121" s="4" t="s">
        <v>3217</v>
      </c>
      <c r="BK121" s="4" t="s">
        <v>66</v>
      </c>
      <c r="BL121" s="4" t="s">
        <v>3217</v>
      </c>
      <c r="BM121" s="4" t="s">
        <v>69</v>
      </c>
      <c r="BN121" s="4" t="s">
        <v>3153</v>
      </c>
      <c r="BO121" s="4" t="s">
        <v>130</v>
      </c>
      <c r="BP121" s="4" t="s">
        <v>3217</v>
      </c>
    </row>
    <row r="122" spans="1:68">
      <c r="A122" s="3" t="s">
        <v>115</v>
      </c>
      <c r="B122" s="4" t="s">
        <v>3045</v>
      </c>
      <c r="C122" s="4" t="s">
        <v>3305</v>
      </c>
      <c r="D122" s="4" t="s">
        <v>447</v>
      </c>
      <c r="F122" s="4" t="s">
        <v>3217</v>
      </c>
      <c r="G122" s="4" t="s">
        <v>3217</v>
      </c>
      <c r="H122" s="4" t="s">
        <v>235</v>
      </c>
      <c r="I122" s="4" t="s">
        <v>116</v>
      </c>
      <c r="J122" s="4" t="s">
        <v>332</v>
      </c>
      <c r="K122" s="4" t="s">
        <v>3217</v>
      </c>
      <c r="L122" s="4" t="s">
        <v>3161</v>
      </c>
      <c r="M122" s="4" t="s">
        <v>3161</v>
      </c>
      <c r="N122" s="4" t="s">
        <v>3217</v>
      </c>
      <c r="O122" s="4" t="s">
        <v>758</v>
      </c>
      <c r="P122" s="4" t="s">
        <v>3161</v>
      </c>
      <c r="Q122" s="4" t="s">
        <v>3161</v>
      </c>
      <c r="R122" s="4" t="s">
        <v>84</v>
      </c>
      <c r="S122" s="4" t="s">
        <v>239</v>
      </c>
      <c r="T122" s="4" t="s">
        <v>3167</v>
      </c>
      <c r="U122" s="4" t="s">
        <v>238</v>
      </c>
      <c r="V122" s="4" t="s">
        <v>230</v>
      </c>
      <c r="W122" s="4" t="s">
        <v>3217</v>
      </c>
      <c r="X122" s="4" t="s">
        <v>3161</v>
      </c>
      <c r="Y122" s="4" t="s">
        <v>150</v>
      </c>
      <c r="Z122" s="4" t="s">
        <v>3161</v>
      </c>
      <c r="AA122" s="4" t="s">
        <v>122</v>
      </c>
      <c r="AB122" s="4" t="s">
        <v>3418</v>
      </c>
      <c r="AC122" s="4" t="s">
        <v>159</v>
      </c>
      <c r="AD122" s="4" t="s">
        <v>3161</v>
      </c>
      <c r="AE122" s="4" t="s">
        <v>1090</v>
      </c>
      <c r="AF122" s="4" t="s">
        <v>54</v>
      </c>
      <c r="AG122" s="4" t="s">
        <v>231</v>
      </c>
      <c r="AH122" s="4" t="s">
        <v>56</v>
      </c>
      <c r="AI122" s="4" t="s">
        <v>3217</v>
      </c>
      <c r="AJ122" s="4" t="s">
        <v>58</v>
      </c>
      <c r="AK122" s="4" t="s">
        <v>60</v>
      </c>
      <c r="AL122" s="4" t="s">
        <v>143</v>
      </c>
      <c r="AM122" s="4" t="s">
        <v>334</v>
      </c>
      <c r="AN122" s="4" t="s">
        <v>171</v>
      </c>
      <c r="AO122" s="4" t="s">
        <v>95</v>
      </c>
      <c r="AP122" s="4" t="s">
        <v>3174</v>
      </c>
      <c r="AQ122" s="4" t="s">
        <v>152</v>
      </c>
      <c r="AR122" s="4" t="s">
        <v>132</v>
      </c>
      <c r="AS122" s="4" t="s">
        <v>3217</v>
      </c>
      <c r="AT122" s="4" t="s">
        <v>3213</v>
      </c>
      <c r="AU122" s="4" t="s">
        <v>97</v>
      </c>
      <c r="AV122" s="4" t="s">
        <v>127</v>
      </c>
      <c r="AW122" s="4" t="s">
        <v>2500</v>
      </c>
      <c r="AX122" s="4" t="s">
        <v>2413</v>
      </c>
      <c r="AY122" s="4" t="s">
        <v>2438</v>
      </c>
      <c r="AZ122" s="4" t="s">
        <v>129</v>
      </c>
      <c r="BA122" s="4" t="s">
        <v>3217</v>
      </c>
      <c r="BB122" s="4" t="s">
        <v>3184</v>
      </c>
      <c r="BC122" s="4" t="s">
        <v>106</v>
      </c>
      <c r="BD122" s="4" t="s">
        <v>3217</v>
      </c>
      <c r="BE122" s="4" t="s">
        <v>341</v>
      </c>
      <c r="BF122" s="4" t="s">
        <v>3217</v>
      </c>
      <c r="BG122" s="4" t="s">
        <v>3181</v>
      </c>
      <c r="BH122" s="4" t="s">
        <v>3288</v>
      </c>
      <c r="BI122" s="4" t="s">
        <v>3178</v>
      </c>
      <c r="BJ122" s="4" t="s">
        <v>3217</v>
      </c>
      <c r="BK122" s="4" t="s">
        <v>66</v>
      </c>
      <c r="BL122" s="4" t="s">
        <v>3217</v>
      </c>
      <c r="BM122" s="4" t="s">
        <v>69</v>
      </c>
      <c r="BN122" s="4" t="s">
        <v>3153</v>
      </c>
      <c r="BO122" s="4" t="s">
        <v>130</v>
      </c>
      <c r="BP122" s="4" t="s">
        <v>3217</v>
      </c>
    </row>
    <row r="123" spans="1:68">
      <c r="A123" s="3" t="s">
        <v>124</v>
      </c>
      <c r="B123" s="4" t="s">
        <v>3046</v>
      </c>
      <c r="C123" s="4" t="s">
        <v>3305</v>
      </c>
      <c r="D123" s="4" t="s">
        <v>447</v>
      </c>
      <c r="F123" s="4" t="s">
        <v>3217</v>
      </c>
      <c r="G123" s="4" t="s">
        <v>3217</v>
      </c>
      <c r="H123" s="4" t="s">
        <v>235</v>
      </c>
      <c r="I123" s="4" t="s">
        <v>46</v>
      </c>
      <c r="J123" s="4" t="s">
        <v>53</v>
      </c>
      <c r="K123" s="4" t="s">
        <v>3217</v>
      </c>
      <c r="L123" s="4" t="s">
        <v>3161</v>
      </c>
      <c r="M123" s="4" t="s">
        <v>3161</v>
      </c>
      <c r="N123" s="4" t="s">
        <v>3217</v>
      </c>
      <c r="O123" s="4" t="s">
        <v>3217</v>
      </c>
      <c r="P123" s="4" t="s">
        <v>3161</v>
      </c>
      <c r="Q123" s="4" t="s">
        <v>3161</v>
      </c>
      <c r="R123" s="4" t="s">
        <v>84</v>
      </c>
      <c r="S123" s="4" t="s">
        <v>239</v>
      </c>
      <c r="T123" s="4" t="s">
        <v>3167</v>
      </c>
      <c r="U123" s="4" t="s">
        <v>238</v>
      </c>
      <c r="V123" s="4" t="s">
        <v>230</v>
      </c>
      <c r="W123" s="4" t="s">
        <v>3217</v>
      </c>
      <c r="X123" s="4" t="s">
        <v>3161</v>
      </c>
      <c r="Y123" s="4" t="s">
        <v>150</v>
      </c>
      <c r="Z123" s="4" t="s">
        <v>3161</v>
      </c>
      <c r="AA123" s="4" t="s">
        <v>3202</v>
      </c>
      <c r="AB123" s="4" t="s">
        <v>3418</v>
      </c>
      <c r="AC123" s="4" t="s">
        <v>3201</v>
      </c>
      <c r="AD123" s="4" t="s">
        <v>3161</v>
      </c>
      <c r="AE123" s="4" t="s">
        <v>3217</v>
      </c>
      <c r="AF123" s="4" t="s">
        <v>88</v>
      </c>
      <c r="AG123" s="4" t="s">
        <v>3164</v>
      </c>
      <c r="AH123" s="4" t="s">
        <v>56</v>
      </c>
      <c r="AI123" s="4" t="s">
        <v>3217</v>
      </c>
      <c r="AJ123" s="4" t="s">
        <v>125</v>
      </c>
      <c r="AK123" s="4" t="s">
        <v>59</v>
      </c>
      <c r="AL123" s="4" t="s">
        <v>143</v>
      </c>
      <c r="AM123" s="4" t="s">
        <v>334</v>
      </c>
      <c r="AN123" s="4" t="s">
        <v>171</v>
      </c>
      <c r="AO123" s="4" t="s">
        <v>95</v>
      </c>
      <c r="AP123" s="4" t="s">
        <v>3174</v>
      </c>
      <c r="AQ123" s="4" t="s">
        <v>152</v>
      </c>
      <c r="AR123" s="4" t="s">
        <v>132</v>
      </c>
      <c r="AS123" s="4" t="s">
        <v>3217</v>
      </c>
      <c r="AT123" s="4" t="s">
        <v>3213</v>
      </c>
      <c r="AU123" s="4" t="s">
        <v>97</v>
      </c>
      <c r="AV123" s="4" t="s">
        <v>127</v>
      </c>
      <c r="AW123" s="4" t="s">
        <v>2500</v>
      </c>
      <c r="AX123" s="4" t="s">
        <v>2413</v>
      </c>
      <c r="AY123" s="4" t="s">
        <v>2438</v>
      </c>
      <c r="AZ123" s="4" t="s">
        <v>129</v>
      </c>
      <c r="BA123" s="4" t="s">
        <v>3217</v>
      </c>
      <c r="BB123" s="4" t="s">
        <v>3184</v>
      </c>
      <c r="BC123" s="4" t="s">
        <v>106</v>
      </c>
      <c r="BD123" s="4" t="s">
        <v>3217</v>
      </c>
      <c r="BE123" s="4" t="s">
        <v>341</v>
      </c>
      <c r="BF123" s="4" t="s">
        <v>3217</v>
      </c>
      <c r="BG123" s="4" t="s">
        <v>3181</v>
      </c>
      <c r="BH123" s="4" t="s">
        <v>3288</v>
      </c>
      <c r="BI123" s="4" t="s">
        <v>3178</v>
      </c>
      <c r="BJ123" s="4" t="s">
        <v>3217</v>
      </c>
      <c r="BK123" s="4" t="s">
        <v>66</v>
      </c>
      <c r="BL123" s="4" t="s">
        <v>3217</v>
      </c>
      <c r="BM123" s="4" t="s">
        <v>69</v>
      </c>
      <c r="BN123" s="4" t="s">
        <v>3153</v>
      </c>
      <c r="BO123" s="4" t="s">
        <v>130</v>
      </c>
      <c r="BP123" s="4" t="s">
        <v>3217</v>
      </c>
    </row>
    <row r="124" spans="1:68">
      <c r="A124" s="3" t="s">
        <v>344</v>
      </c>
      <c r="B124" s="4" t="s">
        <v>3047</v>
      </c>
      <c r="C124" s="4" t="s">
        <v>3305</v>
      </c>
      <c r="D124" s="4" t="s">
        <v>447</v>
      </c>
      <c r="F124" s="4" t="s">
        <v>3217</v>
      </c>
      <c r="G124" s="4" t="s">
        <v>3217</v>
      </c>
      <c r="H124" s="4" t="s">
        <v>235</v>
      </c>
      <c r="I124" s="4" t="s">
        <v>116</v>
      </c>
      <c r="J124" s="4" t="s">
        <v>332</v>
      </c>
      <c r="K124" s="4" t="s">
        <v>3217</v>
      </c>
      <c r="L124" s="4" t="s">
        <v>3161</v>
      </c>
      <c r="M124" s="4" t="s">
        <v>3161</v>
      </c>
      <c r="N124" s="4" t="s">
        <v>3217</v>
      </c>
      <c r="O124" s="4" t="s">
        <v>758</v>
      </c>
      <c r="P124" s="4" t="s">
        <v>3161</v>
      </c>
      <c r="Q124" s="4" t="s">
        <v>3161</v>
      </c>
      <c r="R124" s="4" t="s">
        <v>84</v>
      </c>
      <c r="S124" s="4" t="s">
        <v>239</v>
      </c>
      <c r="T124" s="4" t="s">
        <v>3167</v>
      </c>
      <c r="U124" s="4" t="s">
        <v>238</v>
      </c>
      <c r="V124" s="4" t="s">
        <v>230</v>
      </c>
      <c r="W124" s="4" t="s">
        <v>3217</v>
      </c>
      <c r="X124" s="4" t="s">
        <v>3161</v>
      </c>
      <c r="Y124" s="4" t="s">
        <v>150</v>
      </c>
      <c r="Z124" s="4" t="s">
        <v>3161</v>
      </c>
      <c r="AA124" s="4" t="s">
        <v>3164</v>
      </c>
      <c r="AB124" s="4" t="s">
        <v>3418</v>
      </c>
      <c r="AC124" s="4" t="s">
        <v>3204</v>
      </c>
      <c r="AD124" s="4" t="s">
        <v>3161</v>
      </c>
      <c r="AE124" s="4" t="s">
        <v>3217</v>
      </c>
      <c r="AF124" s="4" t="s">
        <v>54</v>
      </c>
      <c r="AG124" s="4" t="s">
        <v>3164</v>
      </c>
      <c r="AH124" s="4" t="s">
        <v>56</v>
      </c>
      <c r="AI124" s="4" t="s">
        <v>3217</v>
      </c>
      <c r="AJ124" s="4" t="s">
        <v>58</v>
      </c>
      <c r="AK124" s="4" t="s">
        <v>60</v>
      </c>
      <c r="AL124" s="4" t="s">
        <v>143</v>
      </c>
      <c r="AM124" s="4" t="s">
        <v>334</v>
      </c>
      <c r="AN124" s="4" t="s">
        <v>171</v>
      </c>
      <c r="AO124" s="4" t="s">
        <v>95</v>
      </c>
      <c r="AP124" s="4" t="s">
        <v>3174</v>
      </c>
      <c r="AQ124" s="4" t="s">
        <v>152</v>
      </c>
      <c r="AR124" s="4" t="s">
        <v>132</v>
      </c>
      <c r="AS124" s="4" t="s">
        <v>3217</v>
      </c>
      <c r="AT124" s="4" t="s">
        <v>3213</v>
      </c>
      <c r="AU124" s="4" t="s">
        <v>97</v>
      </c>
      <c r="AV124" s="4" t="s">
        <v>127</v>
      </c>
      <c r="AW124" s="4" t="s">
        <v>2500</v>
      </c>
      <c r="AX124" s="4" t="s">
        <v>2413</v>
      </c>
      <c r="AY124" s="4" t="s">
        <v>2438</v>
      </c>
      <c r="AZ124" s="4" t="s">
        <v>129</v>
      </c>
      <c r="BA124" s="4" t="s">
        <v>3217</v>
      </c>
      <c r="BB124" s="4" t="s">
        <v>3184</v>
      </c>
      <c r="BC124" s="4" t="s">
        <v>106</v>
      </c>
      <c r="BD124" s="4" t="s">
        <v>3217</v>
      </c>
      <c r="BE124" s="4" t="s">
        <v>341</v>
      </c>
      <c r="BF124" s="4" t="s">
        <v>3217</v>
      </c>
      <c r="BG124" s="4" t="s">
        <v>3181</v>
      </c>
      <c r="BH124" s="4" t="s">
        <v>3288</v>
      </c>
      <c r="BI124" s="4" t="s">
        <v>3178</v>
      </c>
      <c r="BJ124" s="4" t="s">
        <v>3217</v>
      </c>
      <c r="BK124" s="4" t="s">
        <v>66</v>
      </c>
      <c r="BL124" s="4" t="s">
        <v>3217</v>
      </c>
      <c r="BM124" s="4" t="s">
        <v>69</v>
      </c>
      <c r="BN124" s="4" t="s">
        <v>3153</v>
      </c>
      <c r="BO124" s="4" t="s">
        <v>130</v>
      </c>
      <c r="BP124" s="4" t="s">
        <v>3217</v>
      </c>
    </row>
    <row r="125" spans="1:68">
      <c r="A125" s="3" t="s">
        <v>345</v>
      </c>
      <c r="B125" s="4" t="s">
        <v>3048</v>
      </c>
      <c r="C125" s="4" t="s">
        <v>3305</v>
      </c>
      <c r="D125" s="4" t="s">
        <v>447</v>
      </c>
      <c r="F125" s="4" t="s">
        <v>3217</v>
      </c>
      <c r="G125" s="4" t="s">
        <v>3217</v>
      </c>
      <c r="H125" s="4" t="s">
        <v>235</v>
      </c>
      <c r="I125" s="4" t="s">
        <v>46</v>
      </c>
      <c r="J125" s="4" t="s">
        <v>53</v>
      </c>
      <c r="K125" s="4" t="s">
        <v>3217</v>
      </c>
      <c r="L125" s="4" t="s">
        <v>3161</v>
      </c>
      <c r="M125" s="4" t="s">
        <v>3161</v>
      </c>
      <c r="N125" s="4" t="s">
        <v>3217</v>
      </c>
      <c r="O125" s="4" t="s">
        <v>3217</v>
      </c>
      <c r="P125" s="4" t="s">
        <v>3161</v>
      </c>
      <c r="Q125" s="4" t="s">
        <v>3161</v>
      </c>
      <c r="R125" s="4" t="s">
        <v>84</v>
      </c>
      <c r="S125" s="4" t="s">
        <v>239</v>
      </c>
      <c r="T125" s="4" t="s">
        <v>3167</v>
      </c>
      <c r="U125" s="4" t="s">
        <v>238</v>
      </c>
      <c r="V125" s="4" t="s">
        <v>230</v>
      </c>
      <c r="W125" s="4" t="s">
        <v>3217</v>
      </c>
      <c r="X125" s="4" t="s">
        <v>3161</v>
      </c>
      <c r="Y125" s="4" t="s">
        <v>150</v>
      </c>
      <c r="Z125" s="4" t="s">
        <v>3161</v>
      </c>
      <c r="AA125" s="4" t="s">
        <v>122</v>
      </c>
      <c r="AB125" s="4" t="s">
        <v>3418</v>
      </c>
      <c r="AC125" s="4" t="s">
        <v>3164</v>
      </c>
      <c r="AD125" s="4" t="s">
        <v>3161</v>
      </c>
      <c r="AE125" s="4" t="s">
        <v>1090</v>
      </c>
      <c r="AF125" s="4" t="s">
        <v>3217</v>
      </c>
      <c r="AG125" s="4" t="s">
        <v>3164</v>
      </c>
      <c r="AH125" s="4" t="s">
        <v>56</v>
      </c>
      <c r="AI125" s="4" t="s">
        <v>3217</v>
      </c>
      <c r="AJ125" s="4" t="s">
        <v>89</v>
      </c>
      <c r="AK125" s="4" t="s">
        <v>59</v>
      </c>
      <c r="AL125" s="4" t="s">
        <v>143</v>
      </c>
      <c r="AM125" s="4" t="s">
        <v>334</v>
      </c>
      <c r="AN125" s="4" t="s">
        <v>171</v>
      </c>
      <c r="AO125" s="4" t="s">
        <v>95</v>
      </c>
      <c r="AP125" s="4" t="s">
        <v>3174</v>
      </c>
      <c r="AQ125" s="4" t="s">
        <v>152</v>
      </c>
      <c r="AR125" s="4" t="s">
        <v>132</v>
      </c>
      <c r="AS125" s="4" t="s">
        <v>3217</v>
      </c>
      <c r="AT125" s="4" t="s">
        <v>3213</v>
      </c>
      <c r="AU125" s="4" t="s">
        <v>97</v>
      </c>
      <c r="AV125" s="4" t="s">
        <v>127</v>
      </c>
      <c r="AW125" s="4" t="s">
        <v>2500</v>
      </c>
      <c r="AX125" s="4" t="s">
        <v>2413</v>
      </c>
      <c r="AY125" s="4" t="s">
        <v>2438</v>
      </c>
      <c r="AZ125" s="4" t="s">
        <v>129</v>
      </c>
      <c r="BA125" s="4" t="s">
        <v>3217</v>
      </c>
      <c r="BB125" s="4" t="s">
        <v>3184</v>
      </c>
      <c r="BC125" s="4" t="s">
        <v>106</v>
      </c>
      <c r="BD125" s="4" t="s">
        <v>3217</v>
      </c>
      <c r="BE125" s="4" t="s">
        <v>341</v>
      </c>
      <c r="BF125" s="4" t="s">
        <v>3217</v>
      </c>
      <c r="BG125" s="4" t="s">
        <v>3181</v>
      </c>
      <c r="BH125" s="4" t="s">
        <v>3288</v>
      </c>
      <c r="BI125" s="4" t="s">
        <v>3178</v>
      </c>
      <c r="BJ125" s="4" t="s">
        <v>3217</v>
      </c>
      <c r="BK125" s="4" t="s">
        <v>66</v>
      </c>
      <c r="BL125" s="4" t="s">
        <v>3217</v>
      </c>
      <c r="BM125" s="4" t="s">
        <v>69</v>
      </c>
      <c r="BN125" s="4" t="s">
        <v>3153</v>
      </c>
      <c r="BO125" s="4" t="s">
        <v>130</v>
      </c>
      <c r="BP125" s="4" t="s">
        <v>3217</v>
      </c>
    </row>
    <row r="126" spans="1:68">
      <c r="A126" s="3" t="s">
        <v>474</v>
      </c>
      <c r="B126" s="4" t="s">
        <v>3078</v>
      </c>
      <c r="C126" s="4" t="s">
        <v>3305</v>
      </c>
      <c r="D126" s="4">
        <v>2022</v>
      </c>
      <c r="F126" s="4" t="s">
        <v>3217</v>
      </c>
      <c r="G126" s="4" t="s">
        <v>3217</v>
      </c>
      <c r="H126" s="4" t="s">
        <v>498</v>
      </c>
      <c r="I126" s="4" t="s">
        <v>3425</v>
      </c>
      <c r="J126" s="4" t="s">
        <v>332</v>
      </c>
      <c r="K126" s="4" t="s">
        <v>3217</v>
      </c>
      <c r="L126" s="4" t="s">
        <v>3161</v>
      </c>
      <c r="M126" s="4" t="s">
        <v>3161</v>
      </c>
      <c r="N126" s="4" t="s">
        <v>3217</v>
      </c>
      <c r="O126" s="4" t="s">
        <v>758</v>
      </c>
      <c r="P126" s="4" t="s">
        <v>3161</v>
      </c>
      <c r="Q126" s="4" t="s">
        <v>3161</v>
      </c>
      <c r="R126" s="4" t="s">
        <v>84</v>
      </c>
      <c r="S126" s="4" t="s">
        <v>239</v>
      </c>
      <c r="T126" s="4" t="s">
        <v>3167</v>
      </c>
      <c r="U126" s="4" t="s">
        <v>238</v>
      </c>
      <c r="V126" s="4" t="s">
        <v>230</v>
      </c>
      <c r="W126" s="4" t="s">
        <v>3217</v>
      </c>
      <c r="X126" s="4" t="s">
        <v>3161</v>
      </c>
      <c r="Y126" s="4" t="s">
        <v>150</v>
      </c>
      <c r="Z126" s="4" t="s">
        <v>3161</v>
      </c>
      <c r="AA126" s="4" t="s">
        <v>122</v>
      </c>
      <c r="AB126" s="4" t="s">
        <v>3418</v>
      </c>
      <c r="AC126" s="4" t="s">
        <v>159</v>
      </c>
      <c r="AD126" s="4" t="s">
        <v>3161</v>
      </c>
      <c r="AE126" s="4" t="s">
        <v>1090</v>
      </c>
      <c r="AF126" s="4" t="s">
        <v>54</v>
      </c>
      <c r="AG126" s="4" t="s">
        <v>231</v>
      </c>
      <c r="AH126" s="4" t="s">
        <v>56</v>
      </c>
      <c r="AI126" s="4" t="s">
        <v>3217</v>
      </c>
      <c r="AJ126" s="4" t="s">
        <v>58</v>
      </c>
      <c r="AK126" s="4" t="s">
        <v>60</v>
      </c>
      <c r="AL126" s="4" t="s">
        <v>143</v>
      </c>
      <c r="AM126" s="4" t="s">
        <v>334</v>
      </c>
      <c r="AN126" s="4" t="s">
        <v>171</v>
      </c>
      <c r="AO126" s="4" t="s">
        <v>95</v>
      </c>
      <c r="AP126" s="4" t="s">
        <v>3174</v>
      </c>
      <c r="AQ126" s="4" t="s">
        <v>152</v>
      </c>
      <c r="AR126" s="4" t="s">
        <v>132</v>
      </c>
      <c r="AS126" s="4" t="s">
        <v>3217</v>
      </c>
      <c r="AT126" s="4" t="s">
        <v>3213</v>
      </c>
      <c r="AU126" s="4" t="s">
        <v>97</v>
      </c>
      <c r="AV126" s="4" t="s">
        <v>127</v>
      </c>
      <c r="AW126" s="4" t="s">
        <v>2500</v>
      </c>
      <c r="AX126" s="4" t="s">
        <v>2413</v>
      </c>
      <c r="AY126" s="4" t="s">
        <v>2438</v>
      </c>
      <c r="AZ126" s="4" t="s">
        <v>509</v>
      </c>
      <c r="BA126" s="4" t="s">
        <v>3217</v>
      </c>
      <c r="BB126" s="4" t="s">
        <v>3184</v>
      </c>
      <c r="BC126" s="4" t="s">
        <v>106</v>
      </c>
      <c r="BD126" s="4" t="s">
        <v>3217</v>
      </c>
      <c r="BE126" s="4" t="s">
        <v>341</v>
      </c>
      <c r="BF126" s="4" t="s">
        <v>3217</v>
      </c>
      <c r="BG126" s="4" t="s">
        <v>3181</v>
      </c>
      <c r="BH126" s="4" t="s">
        <v>3288</v>
      </c>
      <c r="BI126" s="4" t="s">
        <v>3178</v>
      </c>
      <c r="BJ126" s="4" t="s">
        <v>3217</v>
      </c>
      <c r="BK126" s="4" t="s">
        <v>66</v>
      </c>
      <c r="BL126" s="4" t="s">
        <v>3217</v>
      </c>
      <c r="BM126" s="4" t="s">
        <v>69</v>
      </c>
      <c r="BN126" s="4" t="s">
        <v>3153</v>
      </c>
      <c r="BO126" s="4" t="s">
        <v>522</v>
      </c>
      <c r="BP126" s="4" t="s">
        <v>3217</v>
      </c>
    </row>
    <row r="127" spans="1:68">
      <c r="A127" s="3" t="s">
        <v>476</v>
      </c>
      <c r="B127" s="4" t="s">
        <v>3079</v>
      </c>
      <c r="C127" s="4" t="s">
        <v>3305</v>
      </c>
      <c r="D127" s="4">
        <v>2022</v>
      </c>
      <c r="F127" s="4" t="s">
        <v>3217</v>
      </c>
      <c r="G127" s="4" t="s">
        <v>3217</v>
      </c>
      <c r="H127" s="4" t="s">
        <v>498</v>
      </c>
      <c r="I127" s="4" t="s">
        <v>3425</v>
      </c>
      <c r="J127" s="4" t="s">
        <v>332</v>
      </c>
      <c r="K127" s="4" t="s">
        <v>3217</v>
      </c>
      <c r="L127" s="4" t="s">
        <v>3161</v>
      </c>
      <c r="M127" s="4" t="s">
        <v>3161</v>
      </c>
      <c r="N127" s="4" t="s">
        <v>3217</v>
      </c>
      <c r="O127" s="4" t="s">
        <v>758</v>
      </c>
      <c r="P127" s="4" t="s">
        <v>3161</v>
      </c>
      <c r="Q127" s="4" t="s">
        <v>3161</v>
      </c>
      <c r="R127" s="4" t="s">
        <v>84</v>
      </c>
      <c r="S127" s="4" t="s">
        <v>239</v>
      </c>
      <c r="T127" s="4" t="s">
        <v>3167</v>
      </c>
      <c r="U127" s="4" t="s">
        <v>238</v>
      </c>
      <c r="V127" s="4" t="s">
        <v>230</v>
      </c>
      <c r="W127" s="4" t="s">
        <v>3217</v>
      </c>
      <c r="X127" s="4" t="s">
        <v>3161</v>
      </c>
      <c r="Y127" s="4" t="s">
        <v>150</v>
      </c>
      <c r="Z127" s="4" t="s">
        <v>3161</v>
      </c>
      <c r="AA127" s="4" t="s">
        <v>3164</v>
      </c>
      <c r="AB127" s="4" t="s">
        <v>3418</v>
      </c>
      <c r="AC127" s="4" t="s">
        <v>3204</v>
      </c>
      <c r="AD127" s="4" t="s">
        <v>3161</v>
      </c>
      <c r="AE127" s="4" t="s">
        <v>3217</v>
      </c>
      <c r="AF127" s="4" t="s">
        <v>54</v>
      </c>
      <c r="AG127" s="4" t="s">
        <v>3164</v>
      </c>
      <c r="AH127" s="4" t="s">
        <v>56</v>
      </c>
      <c r="AI127" s="4" t="s">
        <v>3217</v>
      </c>
      <c r="AJ127" s="4" t="s">
        <v>58</v>
      </c>
      <c r="AK127" s="4" t="s">
        <v>60</v>
      </c>
      <c r="AL127" s="4" t="s">
        <v>143</v>
      </c>
      <c r="AM127" s="4" t="s">
        <v>334</v>
      </c>
      <c r="AN127" s="4" t="s">
        <v>171</v>
      </c>
      <c r="AO127" s="4" t="s">
        <v>95</v>
      </c>
      <c r="AP127" s="4" t="s">
        <v>3174</v>
      </c>
      <c r="AQ127" s="4" t="s">
        <v>152</v>
      </c>
      <c r="AR127" s="4" t="s">
        <v>132</v>
      </c>
      <c r="AS127" s="4" t="s">
        <v>3217</v>
      </c>
      <c r="AT127" s="4" t="s">
        <v>3213</v>
      </c>
      <c r="AU127" s="4" t="s">
        <v>97</v>
      </c>
      <c r="AV127" s="4" t="s">
        <v>127</v>
      </c>
      <c r="AW127" s="4" t="s">
        <v>2500</v>
      </c>
      <c r="AX127" s="4" t="s">
        <v>2413</v>
      </c>
      <c r="AY127" s="4" t="s">
        <v>2438</v>
      </c>
      <c r="AZ127" s="4" t="s">
        <v>509</v>
      </c>
      <c r="BA127" s="4" t="s">
        <v>3217</v>
      </c>
      <c r="BB127" s="4" t="s">
        <v>3184</v>
      </c>
      <c r="BC127" s="4" t="s">
        <v>106</v>
      </c>
      <c r="BD127" s="4" t="s">
        <v>3217</v>
      </c>
      <c r="BE127" s="4" t="s">
        <v>341</v>
      </c>
      <c r="BF127" s="4" t="s">
        <v>3217</v>
      </c>
      <c r="BG127" s="4" t="s">
        <v>3181</v>
      </c>
      <c r="BH127" s="4" t="s">
        <v>3288</v>
      </c>
      <c r="BI127" s="4" t="s">
        <v>3178</v>
      </c>
      <c r="BJ127" s="4" t="s">
        <v>3217</v>
      </c>
      <c r="BK127" s="4" t="s">
        <v>66</v>
      </c>
      <c r="BL127" s="4" t="s">
        <v>3217</v>
      </c>
      <c r="BM127" s="4" t="s">
        <v>69</v>
      </c>
      <c r="BN127" s="4" t="s">
        <v>3153</v>
      </c>
      <c r="BO127" s="4" t="s">
        <v>522</v>
      </c>
      <c r="BP127" s="4" t="s">
        <v>3217</v>
      </c>
    </row>
    <row r="128" spans="1:68">
      <c r="A128" s="3" t="s">
        <v>478</v>
      </c>
      <c r="B128" s="4" t="s">
        <v>3080</v>
      </c>
      <c r="C128" s="4" t="s">
        <v>3305</v>
      </c>
      <c r="D128" s="4">
        <v>2022</v>
      </c>
      <c r="F128" s="4" t="s">
        <v>3217</v>
      </c>
      <c r="G128" s="4" t="s">
        <v>3217</v>
      </c>
      <c r="H128" s="4" t="s">
        <v>498</v>
      </c>
      <c r="I128" s="4" t="s">
        <v>3425</v>
      </c>
      <c r="J128" s="4" t="s">
        <v>332</v>
      </c>
      <c r="K128" s="4" t="s">
        <v>3217</v>
      </c>
      <c r="L128" s="4" t="s">
        <v>3161</v>
      </c>
      <c r="M128" s="4" t="s">
        <v>3161</v>
      </c>
      <c r="N128" s="4" t="s">
        <v>3217</v>
      </c>
      <c r="O128" s="4" t="s">
        <v>758</v>
      </c>
      <c r="P128" s="4" t="s">
        <v>3161</v>
      </c>
      <c r="Q128" s="4" t="s">
        <v>3161</v>
      </c>
      <c r="R128" s="4" t="s">
        <v>84</v>
      </c>
      <c r="S128" s="4" t="s">
        <v>239</v>
      </c>
      <c r="T128" s="4" t="s">
        <v>3167</v>
      </c>
      <c r="U128" s="4" t="s">
        <v>238</v>
      </c>
      <c r="V128" s="4" t="s">
        <v>230</v>
      </c>
      <c r="W128" s="4" t="s">
        <v>3217</v>
      </c>
      <c r="X128" s="4" t="s">
        <v>3161</v>
      </c>
      <c r="Y128" s="4" t="s">
        <v>150</v>
      </c>
      <c r="Z128" s="4" t="s">
        <v>3161</v>
      </c>
      <c r="AA128" s="4" t="s">
        <v>122</v>
      </c>
      <c r="AB128" s="4" t="s">
        <v>3418</v>
      </c>
      <c r="AC128" s="4" t="s">
        <v>159</v>
      </c>
      <c r="AD128" s="4" t="s">
        <v>3161</v>
      </c>
      <c r="AE128" s="4" t="s">
        <v>1090</v>
      </c>
      <c r="AF128" s="4" t="s">
        <v>54</v>
      </c>
      <c r="AG128" s="4" t="s">
        <v>3164</v>
      </c>
      <c r="AH128" s="4" t="s">
        <v>56</v>
      </c>
      <c r="AI128" s="4" t="s">
        <v>3217</v>
      </c>
      <c r="AJ128" s="4" t="s">
        <v>58</v>
      </c>
      <c r="AK128" s="4" t="s">
        <v>60</v>
      </c>
      <c r="AL128" s="4" t="s">
        <v>143</v>
      </c>
      <c r="AM128" s="4" t="s">
        <v>334</v>
      </c>
      <c r="AN128" s="4" t="s">
        <v>171</v>
      </c>
      <c r="AO128" s="4" t="s">
        <v>95</v>
      </c>
      <c r="AP128" s="4" t="s">
        <v>3174</v>
      </c>
      <c r="AQ128" s="4" t="s">
        <v>152</v>
      </c>
      <c r="AR128" s="4" t="s">
        <v>132</v>
      </c>
      <c r="AS128" s="4" t="s">
        <v>3217</v>
      </c>
      <c r="AT128" s="4" t="s">
        <v>3213</v>
      </c>
      <c r="AU128" s="4" t="s">
        <v>97</v>
      </c>
      <c r="AV128" s="4" t="s">
        <v>127</v>
      </c>
      <c r="AW128" s="4" t="s">
        <v>2500</v>
      </c>
      <c r="AX128" s="4" t="s">
        <v>2413</v>
      </c>
      <c r="AY128" s="4" t="s">
        <v>2438</v>
      </c>
      <c r="AZ128" s="4" t="s">
        <v>509</v>
      </c>
      <c r="BA128" s="4" t="s">
        <v>3217</v>
      </c>
      <c r="BB128" s="4" t="s">
        <v>3184</v>
      </c>
      <c r="BC128" s="4" t="s">
        <v>106</v>
      </c>
      <c r="BD128" s="4" t="s">
        <v>3217</v>
      </c>
      <c r="BE128" s="4" t="s">
        <v>341</v>
      </c>
      <c r="BF128" s="4" t="s">
        <v>3217</v>
      </c>
      <c r="BG128" s="4" t="s">
        <v>3181</v>
      </c>
      <c r="BH128" s="4" t="s">
        <v>3288</v>
      </c>
      <c r="BI128" s="4" t="s">
        <v>3178</v>
      </c>
      <c r="BJ128" s="4" t="s">
        <v>3217</v>
      </c>
      <c r="BK128" s="4" t="s">
        <v>66</v>
      </c>
      <c r="BL128" s="4" t="s">
        <v>3217</v>
      </c>
      <c r="BM128" s="4" t="s">
        <v>69</v>
      </c>
      <c r="BN128" s="4" t="s">
        <v>3153</v>
      </c>
      <c r="BO128" s="4" t="s">
        <v>522</v>
      </c>
      <c r="BP128" s="4" t="s">
        <v>3217</v>
      </c>
    </row>
    <row r="129" spans="1:68">
      <c r="A129" s="3" t="s">
        <v>479</v>
      </c>
      <c r="B129" s="4" t="s">
        <v>3081</v>
      </c>
      <c r="C129" s="4" t="s">
        <v>3305</v>
      </c>
      <c r="D129" s="4">
        <v>2022</v>
      </c>
      <c r="F129" s="4" t="s">
        <v>3217</v>
      </c>
      <c r="G129" s="4" t="s">
        <v>3217</v>
      </c>
      <c r="H129" s="4" t="s">
        <v>498</v>
      </c>
      <c r="I129" s="4" t="s">
        <v>3426</v>
      </c>
      <c r="J129" s="4" t="s">
        <v>53</v>
      </c>
      <c r="K129" s="4" t="s">
        <v>3217</v>
      </c>
      <c r="L129" s="4" t="s">
        <v>3161</v>
      </c>
      <c r="M129" s="4" t="s">
        <v>3161</v>
      </c>
      <c r="N129" s="4" t="s">
        <v>3217</v>
      </c>
      <c r="O129" s="4" t="s">
        <v>3217</v>
      </c>
      <c r="P129" s="4" t="s">
        <v>3161</v>
      </c>
      <c r="Q129" s="4" t="s">
        <v>3161</v>
      </c>
      <c r="R129" s="4" t="s">
        <v>84</v>
      </c>
      <c r="S129" s="4" t="s">
        <v>239</v>
      </c>
      <c r="T129" s="4" t="s">
        <v>3167</v>
      </c>
      <c r="U129" s="4" t="s">
        <v>238</v>
      </c>
      <c r="V129" s="4" t="s">
        <v>230</v>
      </c>
      <c r="W129" s="4" t="s">
        <v>3217</v>
      </c>
      <c r="X129" s="4" t="s">
        <v>3161</v>
      </c>
      <c r="Y129" s="4" t="s">
        <v>150</v>
      </c>
      <c r="Z129" s="4" t="s">
        <v>3161</v>
      </c>
      <c r="AA129" s="4" t="s">
        <v>3202</v>
      </c>
      <c r="AB129" s="4" t="s">
        <v>3418</v>
      </c>
      <c r="AC129" s="4" t="s">
        <v>3201</v>
      </c>
      <c r="AD129" s="4" t="s">
        <v>3161</v>
      </c>
      <c r="AE129" s="4" t="s">
        <v>3217</v>
      </c>
      <c r="AF129" s="4" t="s">
        <v>88</v>
      </c>
      <c r="AG129" s="4" t="s">
        <v>3164</v>
      </c>
      <c r="AH129" s="4" t="s">
        <v>56</v>
      </c>
      <c r="AI129" s="4" t="s">
        <v>3217</v>
      </c>
      <c r="AJ129" s="4" t="s">
        <v>125</v>
      </c>
      <c r="AK129" s="4" t="s">
        <v>59</v>
      </c>
      <c r="AL129" s="4" t="s">
        <v>143</v>
      </c>
      <c r="AM129" s="4" t="s">
        <v>334</v>
      </c>
      <c r="AN129" s="4" t="s">
        <v>171</v>
      </c>
      <c r="AO129" s="4" t="s">
        <v>95</v>
      </c>
      <c r="AP129" s="4" t="s">
        <v>3174</v>
      </c>
      <c r="AQ129" s="4" t="s">
        <v>152</v>
      </c>
      <c r="AR129" s="4" t="s">
        <v>132</v>
      </c>
      <c r="AS129" s="4" t="s">
        <v>3217</v>
      </c>
      <c r="AT129" s="4" t="s">
        <v>3213</v>
      </c>
      <c r="AU129" s="4" t="s">
        <v>97</v>
      </c>
      <c r="AV129" s="4" t="s">
        <v>127</v>
      </c>
      <c r="AW129" s="4" t="s">
        <v>2500</v>
      </c>
      <c r="AX129" s="4" t="s">
        <v>2413</v>
      </c>
      <c r="AY129" s="4" t="s">
        <v>2438</v>
      </c>
      <c r="AZ129" s="4" t="s">
        <v>509</v>
      </c>
      <c r="BA129" s="4" t="s">
        <v>3217</v>
      </c>
      <c r="BB129" s="4" t="s">
        <v>3184</v>
      </c>
      <c r="BC129" s="4" t="s">
        <v>106</v>
      </c>
      <c r="BD129" s="4" t="s">
        <v>3217</v>
      </c>
      <c r="BE129" s="4" t="s">
        <v>341</v>
      </c>
      <c r="BF129" s="4" t="s">
        <v>3217</v>
      </c>
      <c r="BG129" s="4" t="s">
        <v>3181</v>
      </c>
      <c r="BH129" s="4" t="s">
        <v>3288</v>
      </c>
      <c r="BI129" s="4" t="s">
        <v>3178</v>
      </c>
      <c r="BJ129" s="4" t="s">
        <v>3217</v>
      </c>
      <c r="BK129" s="4" t="s">
        <v>66</v>
      </c>
      <c r="BL129" s="4" t="s">
        <v>3217</v>
      </c>
      <c r="BM129" s="4" t="s">
        <v>69</v>
      </c>
      <c r="BN129" s="4" t="s">
        <v>3153</v>
      </c>
      <c r="BO129" s="4" t="s">
        <v>522</v>
      </c>
      <c r="BP129" s="4" t="s">
        <v>3217</v>
      </c>
    </row>
    <row r="130" spans="1:68">
      <c r="A130" s="3" t="s">
        <v>427</v>
      </c>
      <c r="B130" s="4" t="s">
        <v>2988</v>
      </c>
      <c r="C130" s="4" t="s">
        <v>3303</v>
      </c>
      <c r="D130" s="4">
        <v>2016</v>
      </c>
      <c r="F130" s="4" t="s">
        <v>3217</v>
      </c>
      <c r="G130" s="4" t="s">
        <v>3217</v>
      </c>
      <c r="H130" s="4" t="s">
        <v>235</v>
      </c>
      <c r="I130" s="4" t="s">
        <v>46</v>
      </c>
      <c r="J130" s="4" t="s">
        <v>51</v>
      </c>
      <c r="K130" s="4" t="s">
        <v>3217</v>
      </c>
      <c r="L130" s="4" t="s">
        <v>77</v>
      </c>
      <c r="M130" s="4" t="s">
        <v>3161</v>
      </c>
      <c r="N130" s="4" t="s">
        <v>3217</v>
      </c>
      <c r="O130" s="4" t="s">
        <v>765</v>
      </c>
      <c r="P130" s="4" t="s">
        <v>3161</v>
      </c>
      <c r="Q130" s="4" t="s">
        <v>3161</v>
      </c>
      <c r="R130" s="4" t="s">
        <v>79</v>
      </c>
      <c r="S130" s="4" t="s">
        <v>239</v>
      </c>
      <c r="T130" s="4" t="s">
        <v>3167</v>
      </c>
      <c r="U130" s="4" t="s">
        <v>238</v>
      </c>
      <c r="V130" s="4" t="s">
        <v>230</v>
      </c>
      <c r="W130" s="4" t="s">
        <v>3217</v>
      </c>
      <c r="X130" s="4" t="s">
        <v>3161</v>
      </c>
      <c r="Y130" s="4" t="s">
        <v>150</v>
      </c>
      <c r="Z130" s="4" t="s">
        <v>3161</v>
      </c>
      <c r="AA130" s="4" t="s">
        <v>957</v>
      </c>
      <c r="AB130" s="4" t="s">
        <v>3418</v>
      </c>
      <c r="AC130" s="4" t="s">
        <v>159</v>
      </c>
      <c r="AD130" s="4" t="s">
        <v>3161</v>
      </c>
      <c r="AE130" s="4" t="s">
        <v>1090</v>
      </c>
      <c r="AF130" s="4" t="s">
        <v>198</v>
      </c>
      <c r="AG130" s="4" t="s">
        <v>231</v>
      </c>
      <c r="AH130" s="4" t="s">
        <v>55</v>
      </c>
      <c r="AI130" s="4" t="s">
        <v>3217</v>
      </c>
      <c r="AJ130" s="4" t="s">
        <v>57</v>
      </c>
      <c r="AK130" s="4" t="s">
        <v>90</v>
      </c>
      <c r="AL130" s="4" t="s">
        <v>143</v>
      </c>
      <c r="AM130" s="4" t="s">
        <v>440</v>
      </c>
      <c r="AN130" s="4" t="s">
        <v>169</v>
      </c>
      <c r="AO130" s="4" t="s">
        <v>94</v>
      </c>
      <c r="AP130" s="4" t="s">
        <v>2447</v>
      </c>
      <c r="AQ130" s="4" t="s">
        <v>152</v>
      </c>
      <c r="AR130" s="4" t="s">
        <v>132</v>
      </c>
      <c r="AS130" s="4" t="s">
        <v>3217</v>
      </c>
      <c r="AT130" s="4" t="s">
        <v>3213</v>
      </c>
      <c r="AU130" s="4" t="s">
        <v>96</v>
      </c>
      <c r="AV130" s="4" t="s">
        <v>123</v>
      </c>
      <c r="AW130" s="4" t="s">
        <v>2415</v>
      </c>
      <c r="AX130" s="4" t="s">
        <v>2413</v>
      </c>
      <c r="AY130" s="4" t="s">
        <v>2438</v>
      </c>
      <c r="AZ130" s="4" t="s">
        <v>128</v>
      </c>
      <c r="BA130" s="4" t="s">
        <v>3217</v>
      </c>
      <c r="BB130" s="4" t="s">
        <v>3184</v>
      </c>
      <c r="BC130" s="4" t="s">
        <v>103</v>
      </c>
      <c r="BD130" s="4" t="s">
        <v>3217</v>
      </c>
      <c r="BE130" s="4" t="s">
        <v>3181</v>
      </c>
      <c r="BF130" s="4" t="s">
        <v>3217</v>
      </c>
      <c r="BG130" s="4" t="s">
        <v>3181</v>
      </c>
      <c r="BH130" s="4" t="s">
        <v>3288</v>
      </c>
      <c r="BI130" s="4" t="s">
        <v>2445</v>
      </c>
      <c r="BJ130" s="4" t="s">
        <v>3217</v>
      </c>
      <c r="BK130" s="4" t="s">
        <v>109</v>
      </c>
      <c r="BL130" s="4" t="s">
        <v>3217</v>
      </c>
      <c r="BM130" s="4" t="s">
        <v>3419</v>
      </c>
      <c r="BN130" s="4" t="s">
        <v>70</v>
      </c>
      <c r="BO130" s="4" t="s">
        <v>110</v>
      </c>
      <c r="BP130" s="4" t="s">
        <v>3217</v>
      </c>
    </row>
    <row r="131" spans="1:68">
      <c r="A131" s="3" t="s">
        <v>428</v>
      </c>
      <c r="B131" s="4" t="s">
        <v>3000</v>
      </c>
      <c r="C131" s="4" t="s">
        <v>3303</v>
      </c>
      <c r="D131" s="4">
        <v>2016</v>
      </c>
      <c r="F131" s="4" t="s">
        <v>3217</v>
      </c>
      <c r="G131" s="4" t="s">
        <v>3217</v>
      </c>
      <c r="H131" s="4" t="s">
        <v>235</v>
      </c>
      <c r="I131" s="4" t="s">
        <v>46</v>
      </c>
      <c r="J131" s="4" t="s">
        <v>51</v>
      </c>
      <c r="K131" s="4" t="s">
        <v>3217</v>
      </c>
      <c r="L131" s="4" t="s">
        <v>77</v>
      </c>
      <c r="M131" s="4" t="s">
        <v>3161</v>
      </c>
      <c r="N131" s="4" t="s">
        <v>3217</v>
      </c>
      <c r="O131" s="4" t="s">
        <v>765</v>
      </c>
      <c r="P131" s="4" t="s">
        <v>3161</v>
      </c>
      <c r="Q131" s="4" t="s">
        <v>3161</v>
      </c>
      <c r="R131" s="4" t="s">
        <v>79</v>
      </c>
      <c r="S131" s="4" t="s">
        <v>239</v>
      </c>
      <c r="T131" s="4" t="s">
        <v>3167</v>
      </c>
      <c r="U131" s="4" t="s">
        <v>238</v>
      </c>
      <c r="V131" s="4" t="s">
        <v>230</v>
      </c>
      <c r="W131" s="4" t="s">
        <v>3217</v>
      </c>
      <c r="X131" s="4" t="s">
        <v>3161</v>
      </c>
      <c r="Y131" s="4" t="s">
        <v>150</v>
      </c>
      <c r="Z131" s="4" t="s">
        <v>3161</v>
      </c>
      <c r="AA131" s="4" t="s">
        <v>957</v>
      </c>
      <c r="AB131" s="4" t="s">
        <v>3418</v>
      </c>
      <c r="AC131" s="4" t="s">
        <v>159</v>
      </c>
      <c r="AD131" s="4" t="s">
        <v>3161</v>
      </c>
      <c r="AE131" s="4" t="s">
        <v>1090</v>
      </c>
      <c r="AF131" s="4" t="s">
        <v>198</v>
      </c>
      <c r="AG131" s="4" t="s">
        <v>231</v>
      </c>
      <c r="AH131" s="4" t="s">
        <v>55</v>
      </c>
      <c r="AI131" s="4" t="s">
        <v>3217</v>
      </c>
      <c r="AJ131" s="4" t="s">
        <v>57</v>
      </c>
      <c r="AK131" s="4" t="s">
        <v>90</v>
      </c>
      <c r="AL131" s="4" t="s">
        <v>143</v>
      </c>
      <c r="AM131" s="4" t="s">
        <v>440</v>
      </c>
      <c r="AN131" s="4" t="s">
        <v>169</v>
      </c>
      <c r="AO131" s="4" t="s">
        <v>94</v>
      </c>
      <c r="AP131" s="4" t="s">
        <v>2447</v>
      </c>
      <c r="AQ131" s="4" t="s">
        <v>152</v>
      </c>
      <c r="AR131" s="4" t="s">
        <v>132</v>
      </c>
      <c r="AS131" s="4" t="s">
        <v>3217</v>
      </c>
      <c r="AT131" s="4" t="s">
        <v>3213</v>
      </c>
      <c r="AU131" s="4" t="s">
        <v>96</v>
      </c>
      <c r="AV131" s="4" t="s">
        <v>123</v>
      </c>
      <c r="AW131" s="4" t="s">
        <v>2415</v>
      </c>
      <c r="AX131" s="4" t="s">
        <v>2413</v>
      </c>
      <c r="AY131" s="4" t="s">
        <v>2438</v>
      </c>
      <c r="AZ131" s="4" t="s">
        <v>128</v>
      </c>
      <c r="BA131" s="4" t="s">
        <v>3217</v>
      </c>
      <c r="BB131" s="4" t="s">
        <v>3184</v>
      </c>
      <c r="BC131" s="4" t="s">
        <v>103</v>
      </c>
      <c r="BD131" s="4" t="s">
        <v>3217</v>
      </c>
      <c r="BE131" s="4" t="s">
        <v>3181</v>
      </c>
      <c r="BF131" s="4" t="s">
        <v>3217</v>
      </c>
      <c r="BG131" s="4" t="s">
        <v>3181</v>
      </c>
      <c r="BH131" s="4" t="s">
        <v>3288</v>
      </c>
      <c r="BI131" s="4" t="s">
        <v>2445</v>
      </c>
      <c r="BJ131" s="4" t="s">
        <v>3217</v>
      </c>
      <c r="BK131" s="4" t="s">
        <v>109</v>
      </c>
      <c r="BL131" s="4" t="s">
        <v>3217</v>
      </c>
      <c r="BM131" s="4" t="s">
        <v>3419</v>
      </c>
      <c r="BN131" s="4" t="s">
        <v>70</v>
      </c>
      <c r="BO131" s="4" t="s">
        <v>110</v>
      </c>
      <c r="BP131" s="4" t="s">
        <v>3217</v>
      </c>
    </row>
    <row r="132" spans="1:68">
      <c r="A132" s="3" t="s">
        <v>117</v>
      </c>
      <c r="B132" s="4" t="s">
        <v>2935</v>
      </c>
      <c r="C132" s="4" t="s">
        <v>3303</v>
      </c>
      <c r="D132" s="4" t="s">
        <v>369</v>
      </c>
      <c r="F132" s="4" t="s">
        <v>3217</v>
      </c>
      <c r="G132" s="4" t="s">
        <v>3217</v>
      </c>
      <c r="H132" s="4" t="s">
        <v>235</v>
      </c>
      <c r="I132" s="4" t="s">
        <v>48</v>
      </c>
      <c r="J132" s="4" t="s">
        <v>53</v>
      </c>
      <c r="K132" s="4" t="s">
        <v>3217</v>
      </c>
      <c r="L132" s="4" t="s">
        <v>78</v>
      </c>
      <c r="M132" s="4" t="s">
        <v>3161</v>
      </c>
      <c r="N132" s="4" t="s">
        <v>3217</v>
      </c>
      <c r="O132" s="4" t="s">
        <v>758</v>
      </c>
      <c r="P132" s="4" t="s">
        <v>3161</v>
      </c>
      <c r="Q132" s="4" t="s">
        <v>3161</v>
      </c>
      <c r="R132" s="4" t="s">
        <v>80</v>
      </c>
      <c r="S132" s="4" t="s">
        <v>239</v>
      </c>
      <c r="T132" s="4" t="s">
        <v>3167</v>
      </c>
      <c r="U132" s="4" t="s">
        <v>238</v>
      </c>
      <c r="V132" s="4" t="s">
        <v>230</v>
      </c>
      <c r="W132" s="4" t="s">
        <v>3217</v>
      </c>
      <c r="X132" s="4" t="s">
        <v>3161</v>
      </c>
      <c r="Y132" s="4" t="s">
        <v>150</v>
      </c>
      <c r="Z132" s="4" t="s">
        <v>3161</v>
      </c>
      <c r="AA132" s="4" t="s">
        <v>85</v>
      </c>
      <c r="AB132" s="4" t="s">
        <v>3418</v>
      </c>
      <c r="AC132" s="4" t="s">
        <v>159</v>
      </c>
      <c r="AD132" s="4" t="s">
        <v>3161</v>
      </c>
      <c r="AE132" s="4" t="s">
        <v>1090</v>
      </c>
      <c r="AF132" s="4" t="s">
        <v>54</v>
      </c>
      <c r="AG132" s="4" t="s">
        <v>231</v>
      </c>
      <c r="AH132" s="4" t="s">
        <v>55</v>
      </c>
      <c r="AI132" s="4" t="s">
        <v>3217</v>
      </c>
      <c r="AJ132" s="4" t="s">
        <v>58</v>
      </c>
      <c r="AK132" s="4" t="s">
        <v>90</v>
      </c>
      <c r="AL132" s="4" t="s">
        <v>143</v>
      </c>
      <c r="AM132" s="4" t="s">
        <v>92</v>
      </c>
      <c r="AN132" s="4" t="s">
        <v>169</v>
      </c>
      <c r="AO132" s="4" t="s">
        <v>95</v>
      </c>
      <c r="AP132" s="4" t="s">
        <v>3174</v>
      </c>
      <c r="AQ132" s="4" t="s">
        <v>152</v>
      </c>
      <c r="AR132" s="4" t="s">
        <v>132</v>
      </c>
      <c r="AS132" s="4" t="s">
        <v>3217</v>
      </c>
      <c r="AT132" s="4" t="s">
        <v>3213</v>
      </c>
      <c r="AU132" s="4" t="s">
        <v>97</v>
      </c>
      <c r="AV132" s="4" t="s">
        <v>126</v>
      </c>
      <c r="AW132" s="4" t="s">
        <v>2415</v>
      </c>
      <c r="AX132" s="4" t="s">
        <v>2413</v>
      </c>
      <c r="AY132" s="4" t="s">
        <v>2438</v>
      </c>
      <c r="AZ132" s="4" t="s">
        <v>8</v>
      </c>
      <c r="BA132" s="4" t="s">
        <v>3217</v>
      </c>
      <c r="BB132" s="4" t="s">
        <v>3184</v>
      </c>
      <c r="BC132" s="4" t="s">
        <v>104</v>
      </c>
      <c r="BD132" s="4" t="s">
        <v>3217</v>
      </c>
      <c r="BE132" s="4" t="s">
        <v>341</v>
      </c>
      <c r="BF132" s="4" t="s">
        <v>3217</v>
      </c>
      <c r="BG132" s="4" t="s">
        <v>3181</v>
      </c>
      <c r="BH132" s="4" t="s">
        <v>3288</v>
      </c>
      <c r="BI132" s="4" t="s">
        <v>3178</v>
      </c>
      <c r="BJ132" s="4" t="s">
        <v>3217</v>
      </c>
      <c r="BK132" s="4" t="s">
        <v>65</v>
      </c>
      <c r="BL132" s="4" t="s">
        <v>3217</v>
      </c>
      <c r="BM132" s="4" t="s">
        <v>67</v>
      </c>
      <c r="BN132" s="4" t="s">
        <v>70</v>
      </c>
      <c r="BO132" s="4" t="s">
        <v>112</v>
      </c>
      <c r="BP132" s="4" t="s">
        <v>3217</v>
      </c>
    </row>
    <row r="133" spans="1:68">
      <c r="A133" s="3" t="s">
        <v>131</v>
      </c>
      <c r="B133" s="4" t="s">
        <v>3149</v>
      </c>
      <c r="C133" s="4" t="s">
        <v>3305</v>
      </c>
      <c r="D133" s="4" t="s">
        <v>274</v>
      </c>
      <c r="F133" s="4" t="s">
        <v>3217</v>
      </c>
      <c r="G133" s="4" t="s">
        <v>3217</v>
      </c>
      <c r="H133" s="4" t="s">
        <v>235</v>
      </c>
      <c r="I133" s="4" t="s">
        <v>116</v>
      </c>
      <c r="J133" s="4" t="s">
        <v>332</v>
      </c>
      <c r="K133" s="4" t="s">
        <v>3217</v>
      </c>
      <c r="L133" s="4" t="s">
        <v>3161</v>
      </c>
      <c r="M133" s="4" t="s">
        <v>3161</v>
      </c>
      <c r="N133" s="4" t="s">
        <v>3217</v>
      </c>
      <c r="O133" s="4" t="s">
        <v>758</v>
      </c>
      <c r="P133" s="4" t="s">
        <v>3161</v>
      </c>
      <c r="Q133" s="4" t="s">
        <v>3161</v>
      </c>
      <c r="R133" s="4" t="s">
        <v>3178</v>
      </c>
      <c r="S133" s="4" t="s">
        <v>3161</v>
      </c>
      <c r="T133" s="4" t="s">
        <v>3161</v>
      </c>
      <c r="U133" s="4" t="s">
        <v>238</v>
      </c>
      <c r="V133" s="4" t="s">
        <v>350</v>
      </c>
      <c r="W133" s="4" t="s">
        <v>3217</v>
      </c>
      <c r="X133" s="4" t="s">
        <v>3161</v>
      </c>
      <c r="Y133" s="4" t="s">
        <v>149</v>
      </c>
      <c r="Z133" s="4" t="s">
        <v>3161</v>
      </c>
      <c r="AA133" s="4" t="s">
        <v>3427</v>
      </c>
      <c r="AB133" s="4" t="s">
        <v>3217</v>
      </c>
      <c r="AC133" s="4" t="s">
        <v>3161</v>
      </c>
      <c r="AD133" s="4" t="s">
        <v>3161</v>
      </c>
      <c r="AE133" s="4" t="s">
        <v>3171</v>
      </c>
      <c r="AF133" s="4" t="s">
        <v>54</v>
      </c>
      <c r="AG133" s="4" t="s">
        <v>231</v>
      </c>
      <c r="AH133" s="4" t="s">
        <v>56</v>
      </c>
      <c r="AI133" s="4" t="s">
        <v>3217</v>
      </c>
      <c r="AJ133" s="4" t="s">
        <v>58</v>
      </c>
      <c r="AK133" s="4" t="s">
        <v>60</v>
      </c>
      <c r="AL133" s="4" t="s">
        <v>143</v>
      </c>
      <c r="AM133" s="4" t="s">
        <v>334</v>
      </c>
      <c r="AN133" s="4" t="s">
        <v>171</v>
      </c>
      <c r="AO133" s="4" t="s">
        <v>95</v>
      </c>
      <c r="AP133" s="4" t="s">
        <v>3174</v>
      </c>
      <c r="AQ133" s="4" t="s">
        <v>152</v>
      </c>
      <c r="AR133" s="4" t="s">
        <v>133</v>
      </c>
      <c r="AS133" s="4" t="s">
        <v>267</v>
      </c>
      <c r="AT133" s="4" t="s">
        <v>1897</v>
      </c>
      <c r="AU133" s="4" t="s">
        <v>97</v>
      </c>
      <c r="AV133" s="4" t="s">
        <v>3191</v>
      </c>
      <c r="AW133" s="4" t="s">
        <v>3217</v>
      </c>
      <c r="AX133" s="4" t="s">
        <v>3217</v>
      </c>
      <c r="AY133" s="4" t="s">
        <v>3217</v>
      </c>
      <c r="AZ133" s="4" t="s">
        <v>3188</v>
      </c>
      <c r="BA133" s="4" t="s">
        <v>3282</v>
      </c>
      <c r="BB133" s="4" t="s">
        <v>3161</v>
      </c>
      <c r="BC133" s="4" t="s">
        <v>3161</v>
      </c>
      <c r="BD133" s="4" t="s">
        <v>3217</v>
      </c>
      <c r="BE133" s="4" t="s">
        <v>3161</v>
      </c>
      <c r="BF133" s="4" t="s">
        <v>3217</v>
      </c>
      <c r="BG133" s="4" t="s">
        <v>351</v>
      </c>
      <c r="BH133" s="4" t="s">
        <v>3288</v>
      </c>
      <c r="BI133" s="4" t="s">
        <v>3189</v>
      </c>
      <c r="BJ133" s="4" t="s">
        <v>3161</v>
      </c>
      <c r="BK133" s="4" t="s">
        <v>135</v>
      </c>
      <c r="BL133" s="4" t="s">
        <v>3217</v>
      </c>
      <c r="BM133" s="4" t="s">
        <v>69</v>
      </c>
      <c r="BN133" s="4" t="s">
        <v>27</v>
      </c>
      <c r="BO133" s="4" t="s">
        <v>3161</v>
      </c>
      <c r="BP133" s="4" t="s">
        <v>3217</v>
      </c>
    </row>
    <row r="134" spans="1:68">
      <c r="A134" s="3" t="s">
        <v>118</v>
      </c>
      <c r="B134" s="4" t="s">
        <v>3049</v>
      </c>
      <c r="C134" s="4" t="s">
        <v>3303</v>
      </c>
      <c r="D134" s="4" t="s">
        <v>447</v>
      </c>
      <c r="F134" s="4" t="s">
        <v>3217</v>
      </c>
      <c r="G134" s="4" t="s">
        <v>3217</v>
      </c>
      <c r="H134" s="4" t="s">
        <v>235</v>
      </c>
      <c r="I134" s="4" t="s">
        <v>48</v>
      </c>
      <c r="J134" s="4" t="s">
        <v>53</v>
      </c>
      <c r="K134" s="4" t="s">
        <v>3217</v>
      </c>
      <c r="L134" s="4" t="s">
        <v>3161</v>
      </c>
      <c r="M134" s="4" t="s">
        <v>3161</v>
      </c>
      <c r="N134" s="4" t="s">
        <v>3217</v>
      </c>
      <c r="O134" s="4" t="s">
        <v>758</v>
      </c>
      <c r="P134" s="4" t="s">
        <v>3161</v>
      </c>
      <c r="Q134" s="4" t="s">
        <v>3161</v>
      </c>
      <c r="R134" s="4" t="s">
        <v>84</v>
      </c>
      <c r="S134" s="4" t="s">
        <v>239</v>
      </c>
      <c r="T134" s="4" t="s">
        <v>3167</v>
      </c>
      <c r="U134" s="4" t="s">
        <v>238</v>
      </c>
      <c r="V134" s="4" t="s">
        <v>230</v>
      </c>
      <c r="W134" s="4" t="s">
        <v>3217</v>
      </c>
      <c r="X134" s="4" t="s">
        <v>3161</v>
      </c>
      <c r="Y134" s="4" t="s">
        <v>150</v>
      </c>
      <c r="Z134" s="4" t="s">
        <v>3161</v>
      </c>
      <c r="AA134" s="4" t="s">
        <v>122</v>
      </c>
      <c r="AB134" s="4" t="s">
        <v>3418</v>
      </c>
      <c r="AC134" s="4" t="s">
        <v>159</v>
      </c>
      <c r="AD134" s="4" t="s">
        <v>3161</v>
      </c>
      <c r="AE134" s="4" t="s">
        <v>1090</v>
      </c>
      <c r="AF134" s="4" t="s">
        <v>54</v>
      </c>
      <c r="AG134" s="4" t="s">
        <v>231</v>
      </c>
      <c r="AH134" s="4" t="s">
        <v>56</v>
      </c>
      <c r="AI134" s="4" t="s">
        <v>3217</v>
      </c>
      <c r="AJ134" s="4" t="s">
        <v>58</v>
      </c>
      <c r="AK134" s="4" t="s">
        <v>59</v>
      </c>
      <c r="AL134" s="4" t="s">
        <v>143</v>
      </c>
      <c r="AM134" s="4" t="s">
        <v>334</v>
      </c>
      <c r="AN134" s="4" t="s">
        <v>171</v>
      </c>
      <c r="AO134" s="4" t="s">
        <v>95</v>
      </c>
      <c r="AP134" s="4" t="s">
        <v>3174</v>
      </c>
      <c r="AQ134" s="4" t="s">
        <v>152</v>
      </c>
      <c r="AR134" s="4" t="s">
        <v>132</v>
      </c>
      <c r="AS134" s="4" t="s">
        <v>3217</v>
      </c>
      <c r="AT134" s="4" t="s">
        <v>3213</v>
      </c>
      <c r="AU134" s="4" t="s">
        <v>97</v>
      </c>
      <c r="AV134" s="4" t="s">
        <v>127</v>
      </c>
      <c r="AW134" s="4" t="s">
        <v>2500</v>
      </c>
      <c r="AX134" s="4" t="s">
        <v>2413</v>
      </c>
      <c r="AY134" s="4" t="s">
        <v>2438</v>
      </c>
      <c r="AZ134" s="4" t="s">
        <v>129</v>
      </c>
      <c r="BA134" s="4" t="s">
        <v>3217</v>
      </c>
      <c r="BB134" s="4" t="s">
        <v>3184</v>
      </c>
      <c r="BC134" s="4" t="s">
        <v>106</v>
      </c>
      <c r="BD134" s="4" t="s">
        <v>3217</v>
      </c>
      <c r="BE134" s="4" t="s">
        <v>341</v>
      </c>
      <c r="BF134" s="4" t="s">
        <v>3217</v>
      </c>
      <c r="BG134" s="4" t="s">
        <v>3181</v>
      </c>
      <c r="BH134" s="4" t="s">
        <v>3288</v>
      </c>
      <c r="BI134" s="4" t="s">
        <v>3178</v>
      </c>
      <c r="BJ134" s="4" t="s">
        <v>3217</v>
      </c>
      <c r="BK134" s="4" t="s">
        <v>66</v>
      </c>
      <c r="BL134" s="4" t="s">
        <v>3217</v>
      </c>
      <c r="BM134" s="4" t="s">
        <v>69</v>
      </c>
      <c r="BN134" s="4" t="s">
        <v>3153</v>
      </c>
      <c r="BO134" s="4" t="s">
        <v>130</v>
      </c>
      <c r="BP134" s="4" t="s">
        <v>3217</v>
      </c>
    </row>
    <row r="135" spans="1:68">
      <c r="A135" s="3" t="s">
        <v>475</v>
      </c>
      <c r="B135" s="4" t="s">
        <v>3082</v>
      </c>
      <c r="C135" s="4" t="s">
        <v>3303</v>
      </c>
      <c r="D135" s="4">
        <v>2022</v>
      </c>
      <c r="F135" s="4" t="s">
        <v>3217</v>
      </c>
      <c r="G135" s="4" t="s">
        <v>3217</v>
      </c>
      <c r="H135" s="4" t="s">
        <v>498</v>
      </c>
      <c r="I135" s="4" t="s">
        <v>3425</v>
      </c>
      <c r="J135" s="4" t="s">
        <v>332</v>
      </c>
      <c r="K135" s="4" t="s">
        <v>3217</v>
      </c>
      <c r="L135" s="4" t="s">
        <v>3161</v>
      </c>
      <c r="M135" s="4" t="s">
        <v>3161</v>
      </c>
      <c r="N135" s="4" t="s">
        <v>3217</v>
      </c>
      <c r="O135" s="4" t="s">
        <v>758</v>
      </c>
      <c r="P135" s="4" t="s">
        <v>3161</v>
      </c>
      <c r="Q135" s="4" t="s">
        <v>3161</v>
      </c>
      <c r="R135" s="4" t="s">
        <v>84</v>
      </c>
      <c r="S135" s="4" t="s">
        <v>239</v>
      </c>
      <c r="T135" s="4" t="s">
        <v>3167</v>
      </c>
      <c r="U135" s="4" t="s">
        <v>238</v>
      </c>
      <c r="V135" s="4" t="s">
        <v>230</v>
      </c>
      <c r="W135" s="4" t="s">
        <v>3217</v>
      </c>
      <c r="X135" s="4" t="s">
        <v>3161</v>
      </c>
      <c r="Y135" s="4" t="s">
        <v>150</v>
      </c>
      <c r="Z135" s="4" t="s">
        <v>3161</v>
      </c>
      <c r="AA135" s="4" t="s">
        <v>122</v>
      </c>
      <c r="AB135" s="4" t="s">
        <v>3418</v>
      </c>
      <c r="AC135" s="4" t="s">
        <v>159</v>
      </c>
      <c r="AD135" s="4" t="s">
        <v>3161</v>
      </c>
      <c r="AE135" s="4" t="s">
        <v>1090</v>
      </c>
      <c r="AF135" s="4" t="s">
        <v>54</v>
      </c>
      <c r="AG135" s="4" t="s">
        <v>231</v>
      </c>
      <c r="AH135" s="4" t="s">
        <v>56</v>
      </c>
      <c r="AI135" s="4" t="s">
        <v>3217</v>
      </c>
      <c r="AJ135" s="4" t="s">
        <v>58</v>
      </c>
      <c r="AK135" s="4" t="s">
        <v>60</v>
      </c>
      <c r="AL135" s="4" t="s">
        <v>143</v>
      </c>
      <c r="AM135" s="4" t="s">
        <v>334</v>
      </c>
      <c r="AN135" s="4" t="s">
        <v>171</v>
      </c>
      <c r="AO135" s="4" t="s">
        <v>95</v>
      </c>
      <c r="AP135" s="4" t="s">
        <v>3174</v>
      </c>
      <c r="AQ135" s="4" t="s">
        <v>152</v>
      </c>
      <c r="AR135" s="4" t="s">
        <v>132</v>
      </c>
      <c r="AS135" s="4" t="s">
        <v>3217</v>
      </c>
      <c r="AT135" s="4" t="s">
        <v>3213</v>
      </c>
      <c r="AU135" s="4" t="s">
        <v>97</v>
      </c>
      <c r="AV135" s="4" t="s">
        <v>127</v>
      </c>
      <c r="AW135" s="4" t="s">
        <v>2500</v>
      </c>
      <c r="AX135" s="4" t="s">
        <v>2413</v>
      </c>
      <c r="AY135" s="4" t="s">
        <v>2438</v>
      </c>
      <c r="AZ135" s="4" t="s">
        <v>509</v>
      </c>
      <c r="BA135" s="4" t="s">
        <v>3217</v>
      </c>
      <c r="BB135" s="4" t="s">
        <v>3184</v>
      </c>
      <c r="BC135" s="4" t="s">
        <v>106</v>
      </c>
      <c r="BD135" s="4" t="s">
        <v>3217</v>
      </c>
      <c r="BE135" s="4" t="s">
        <v>341</v>
      </c>
      <c r="BF135" s="4" t="s">
        <v>3217</v>
      </c>
      <c r="BG135" s="4" t="s">
        <v>3181</v>
      </c>
      <c r="BH135" s="4" t="s">
        <v>3288</v>
      </c>
      <c r="BI135" s="4" t="s">
        <v>3178</v>
      </c>
      <c r="BJ135" s="4" t="s">
        <v>3217</v>
      </c>
      <c r="BK135" s="4" t="s">
        <v>66</v>
      </c>
      <c r="BL135" s="4" t="s">
        <v>3217</v>
      </c>
      <c r="BM135" s="4" t="s">
        <v>69</v>
      </c>
      <c r="BN135" s="4" t="s">
        <v>3153</v>
      </c>
      <c r="BO135" s="4" t="s">
        <v>522</v>
      </c>
      <c r="BP135" s="4" t="s">
        <v>3217</v>
      </c>
    </row>
    <row r="136" spans="1:68">
      <c r="A136" s="3" t="s">
        <v>138</v>
      </c>
      <c r="B136" s="4" t="s">
        <v>2921</v>
      </c>
      <c r="C136" s="4" t="s">
        <v>3301</v>
      </c>
      <c r="D136" s="4" t="s">
        <v>369</v>
      </c>
      <c r="F136" s="4" t="s">
        <v>3217</v>
      </c>
      <c r="G136" s="4" t="s">
        <v>3217</v>
      </c>
      <c r="H136" s="4" t="s">
        <v>235</v>
      </c>
      <c r="I136" s="4" t="s">
        <v>46</v>
      </c>
      <c r="J136" s="4" t="s">
        <v>53</v>
      </c>
      <c r="K136" s="4" t="s">
        <v>3217</v>
      </c>
      <c r="L136" s="4" t="s">
        <v>78</v>
      </c>
      <c r="M136" s="4" t="s">
        <v>3161</v>
      </c>
      <c r="N136" s="4" t="s">
        <v>3217</v>
      </c>
      <c r="O136" s="4" t="s">
        <v>758</v>
      </c>
      <c r="P136" s="4" t="s">
        <v>3161</v>
      </c>
      <c r="Q136" s="4" t="s">
        <v>3161</v>
      </c>
      <c r="R136" s="4" t="s">
        <v>3178</v>
      </c>
      <c r="S136" s="4" t="s">
        <v>237</v>
      </c>
      <c r="T136" s="4" t="s">
        <v>3167</v>
      </c>
      <c r="U136" s="4" t="s">
        <v>238</v>
      </c>
      <c r="V136" s="4" t="s">
        <v>333</v>
      </c>
      <c r="W136" s="4" t="s">
        <v>3217</v>
      </c>
      <c r="X136" s="4" t="s">
        <v>3161</v>
      </c>
      <c r="Y136" s="4" t="s">
        <v>149</v>
      </c>
      <c r="Z136" s="4" t="s">
        <v>3161</v>
      </c>
      <c r="AA136" s="4" t="s">
        <v>944</v>
      </c>
      <c r="AB136" s="4" t="s">
        <v>3161</v>
      </c>
      <c r="AC136" s="4" t="s">
        <v>159</v>
      </c>
      <c r="AD136" s="4" t="s">
        <v>3161</v>
      </c>
      <c r="AE136" s="4" t="s">
        <v>1090</v>
      </c>
      <c r="AF136" s="4" t="s">
        <v>54</v>
      </c>
      <c r="AG136" s="4" t="s">
        <v>231</v>
      </c>
      <c r="AH136" s="4" t="s">
        <v>55</v>
      </c>
      <c r="AI136" s="4" t="s">
        <v>3217</v>
      </c>
      <c r="AJ136" s="4" t="s">
        <v>58</v>
      </c>
      <c r="AK136" s="4" t="s">
        <v>59</v>
      </c>
      <c r="AL136" s="4" t="s">
        <v>143</v>
      </c>
      <c r="AM136" s="4" t="s">
        <v>92</v>
      </c>
      <c r="AN136" s="4" t="s">
        <v>169</v>
      </c>
      <c r="AO136" s="4" t="s">
        <v>95</v>
      </c>
      <c r="AP136" s="4" t="s">
        <v>3174</v>
      </c>
      <c r="AQ136" s="4" t="s">
        <v>208</v>
      </c>
      <c r="AR136" s="4" t="s">
        <v>133</v>
      </c>
      <c r="AS136" s="4" t="s">
        <v>267</v>
      </c>
      <c r="AT136" s="4" t="s">
        <v>1897</v>
      </c>
      <c r="AU136" s="4" t="s">
        <v>97</v>
      </c>
      <c r="AV136" s="4" t="s">
        <v>61</v>
      </c>
      <c r="AW136" s="4" t="s">
        <v>3217</v>
      </c>
      <c r="AX136" s="4" t="s">
        <v>3217</v>
      </c>
      <c r="AY136" s="4" t="s">
        <v>3217</v>
      </c>
      <c r="AZ136" s="4" t="s">
        <v>8</v>
      </c>
      <c r="BA136" s="4" t="s">
        <v>3217</v>
      </c>
      <c r="BB136" s="4" t="s">
        <v>20</v>
      </c>
      <c r="BC136" s="4" t="s">
        <v>3217</v>
      </c>
      <c r="BD136" s="4" t="s">
        <v>3217</v>
      </c>
      <c r="BE136" s="4" t="s">
        <v>3422</v>
      </c>
      <c r="BF136" s="4" t="s">
        <v>3217</v>
      </c>
      <c r="BG136" s="4" t="s">
        <v>211</v>
      </c>
      <c r="BH136" s="4" t="s">
        <v>3288</v>
      </c>
      <c r="BI136" s="4" t="s">
        <v>41</v>
      </c>
      <c r="BJ136" s="4" t="s">
        <v>2471</v>
      </c>
      <c r="BK136" s="4" t="s">
        <v>65</v>
      </c>
      <c r="BL136" s="4" t="s">
        <v>68</v>
      </c>
      <c r="BM136" s="4" t="s">
        <v>67</v>
      </c>
      <c r="BN136" s="4" t="s">
        <v>70</v>
      </c>
      <c r="BO136" s="4" t="s">
        <v>71</v>
      </c>
      <c r="BP136" s="4" t="s">
        <v>3217</v>
      </c>
    </row>
    <row r="137" spans="1:68">
      <c r="A137" s="3" t="s">
        <v>140</v>
      </c>
      <c r="B137" s="4" t="s">
        <v>2922</v>
      </c>
      <c r="C137" s="4" t="s">
        <v>3301</v>
      </c>
      <c r="D137" s="4" t="s">
        <v>369</v>
      </c>
      <c r="F137" s="4" t="s">
        <v>3217</v>
      </c>
      <c r="G137" s="4" t="s">
        <v>3217</v>
      </c>
      <c r="H137" s="4" t="s">
        <v>235</v>
      </c>
      <c r="I137" s="4" t="s">
        <v>46</v>
      </c>
      <c r="J137" s="4" t="s">
        <v>53</v>
      </c>
      <c r="K137" s="4" t="s">
        <v>3217</v>
      </c>
      <c r="L137" s="4" t="s">
        <v>78</v>
      </c>
      <c r="M137" s="4" t="s">
        <v>3161</v>
      </c>
      <c r="N137" s="4" t="s">
        <v>3217</v>
      </c>
      <c r="O137" s="4" t="s">
        <v>3217</v>
      </c>
      <c r="P137" s="4" t="s">
        <v>3161</v>
      </c>
      <c r="Q137" s="4" t="s">
        <v>3161</v>
      </c>
      <c r="R137" s="4" t="s">
        <v>3178</v>
      </c>
      <c r="S137" s="4" t="s">
        <v>237</v>
      </c>
      <c r="T137" s="4" t="s">
        <v>3167</v>
      </c>
      <c r="U137" s="4" t="s">
        <v>238</v>
      </c>
      <c r="V137" s="4" t="s">
        <v>333</v>
      </c>
      <c r="W137" s="4" t="s">
        <v>3217</v>
      </c>
      <c r="X137" s="4" t="s">
        <v>3161</v>
      </c>
      <c r="Y137" s="4" t="s">
        <v>149</v>
      </c>
      <c r="Z137" s="4" t="s">
        <v>3161</v>
      </c>
      <c r="AA137" s="4" t="s">
        <v>3164</v>
      </c>
      <c r="AB137" s="4" t="s">
        <v>3418</v>
      </c>
      <c r="AC137" s="4" t="s">
        <v>3201</v>
      </c>
      <c r="AD137" s="4" t="s">
        <v>3161</v>
      </c>
      <c r="AE137" s="4" t="s">
        <v>3217</v>
      </c>
      <c r="AF137" s="4" t="s">
        <v>3217</v>
      </c>
      <c r="AG137" s="4" t="s">
        <v>3164</v>
      </c>
      <c r="AH137" s="4" t="s">
        <v>55</v>
      </c>
      <c r="AI137" s="4" t="s">
        <v>3217</v>
      </c>
      <c r="AJ137" s="4" t="s">
        <v>89</v>
      </c>
      <c r="AK137" s="4" t="s">
        <v>59</v>
      </c>
      <c r="AL137" s="4" t="s">
        <v>143</v>
      </c>
      <c r="AM137" s="4" t="s">
        <v>92</v>
      </c>
      <c r="AN137" s="4" t="s">
        <v>169</v>
      </c>
      <c r="AO137" s="4" t="s">
        <v>95</v>
      </c>
      <c r="AP137" s="4" t="s">
        <v>3174</v>
      </c>
      <c r="AQ137" s="4" t="s">
        <v>208</v>
      </c>
      <c r="AR137" s="4" t="s">
        <v>133</v>
      </c>
      <c r="AS137" s="4" t="s">
        <v>267</v>
      </c>
      <c r="AT137" s="4" t="s">
        <v>1897</v>
      </c>
      <c r="AU137" s="4" t="s">
        <v>97</v>
      </c>
      <c r="AV137" s="4" t="s">
        <v>61</v>
      </c>
      <c r="AW137" s="4" t="s">
        <v>3217</v>
      </c>
      <c r="AX137" s="4" t="s">
        <v>3217</v>
      </c>
      <c r="AY137" s="4" t="s">
        <v>3217</v>
      </c>
      <c r="AZ137" s="4" t="s">
        <v>8</v>
      </c>
      <c r="BA137" s="4" t="s">
        <v>3217</v>
      </c>
      <c r="BB137" s="4" t="s">
        <v>20</v>
      </c>
      <c r="BC137" s="4" t="s">
        <v>3217</v>
      </c>
      <c r="BD137" s="4" t="s">
        <v>3217</v>
      </c>
      <c r="BE137" s="4" t="s">
        <v>3422</v>
      </c>
      <c r="BF137" s="4" t="s">
        <v>3217</v>
      </c>
      <c r="BG137" s="4" t="s">
        <v>211</v>
      </c>
      <c r="BH137" s="4" t="s">
        <v>3288</v>
      </c>
      <c r="BI137" s="4" t="s">
        <v>41</v>
      </c>
      <c r="BJ137" s="4" t="s">
        <v>2471</v>
      </c>
      <c r="BK137" s="4" t="s">
        <v>65</v>
      </c>
      <c r="BL137" s="4" t="s">
        <v>68</v>
      </c>
      <c r="BM137" s="4" t="s">
        <v>67</v>
      </c>
      <c r="BN137" s="4" t="s">
        <v>70</v>
      </c>
      <c r="BO137" s="4" t="s">
        <v>71</v>
      </c>
      <c r="BP137" s="4" t="s">
        <v>3217</v>
      </c>
    </row>
    <row r="138" spans="1:68">
      <c r="A138" s="3" t="s">
        <v>137</v>
      </c>
      <c r="B138" s="4" t="s">
        <v>3050</v>
      </c>
      <c r="C138" s="4" t="s">
        <v>3301</v>
      </c>
      <c r="D138" s="4" t="s">
        <v>447</v>
      </c>
      <c r="F138" s="4" t="s">
        <v>3217</v>
      </c>
      <c r="G138" s="4" t="s">
        <v>3217</v>
      </c>
      <c r="H138" s="4" t="s">
        <v>235</v>
      </c>
      <c r="I138" s="4" t="s">
        <v>116</v>
      </c>
      <c r="J138" s="4" t="s">
        <v>332</v>
      </c>
      <c r="K138" s="4" t="s">
        <v>3217</v>
      </c>
      <c r="L138" s="4" t="s">
        <v>78</v>
      </c>
      <c r="M138" s="4" t="s">
        <v>3161</v>
      </c>
      <c r="N138" s="4" t="s">
        <v>3217</v>
      </c>
      <c r="O138" s="4" t="s">
        <v>758</v>
      </c>
      <c r="P138" s="4" t="s">
        <v>3161</v>
      </c>
      <c r="Q138" s="4" t="s">
        <v>3161</v>
      </c>
      <c r="R138" s="4" t="s">
        <v>3178</v>
      </c>
      <c r="S138" s="4" t="s">
        <v>237</v>
      </c>
      <c r="T138" s="4" t="s">
        <v>3167</v>
      </c>
      <c r="U138" s="4" t="s">
        <v>238</v>
      </c>
      <c r="V138" s="4" t="s">
        <v>333</v>
      </c>
      <c r="W138" s="4" t="s">
        <v>3217</v>
      </c>
      <c r="X138" s="4" t="s">
        <v>3161</v>
      </c>
      <c r="Y138" s="4" t="s">
        <v>149</v>
      </c>
      <c r="Z138" s="4" t="s">
        <v>3161</v>
      </c>
      <c r="AA138" s="4" t="s">
        <v>944</v>
      </c>
      <c r="AB138" s="4" t="s">
        <v>3161</v>
      </c>
      <c r="AC138" s="4" t="s">
        <v>159</v>
      </c>
      <c r="AD138" s="4" t="s">
        <v>3161</v>
      </c>
      <c r="AE138" s="4" t="s">
        <v>1090</v>
      </c>
      <c r="AF138" s="4" t="s">
        <v>54</v>
      </c>
      <c r="AG138" s="4" t="s">
        <v>231</v>
      </c>
      <c r="AH138" s="4" t="s">
        <v>56</v>
      </c>
      <c r="AI138" s="4" t="s">
        <v>3217</v>
      </c>
      <c r="AJ138" s="4" t="s">
        <v>58</v>
      </c>
      <c r="AK138" s="4" t="s">
        <v>60</v>
      </c>
      <c r="AL138" s="4" t="s">
        <v>143</v>
      </c>
      <c r="AM138" s="4" t="s">
        <v>334</v>
      </c>
      <c r="AN138" s="4" t="s">
        <v>171</v>
      </c>
      <c r="AO138" s="4" t="s">
        <v>95</v>
      </c>
      <c r="AP138" s="4" t="s">
        <v>3174</v>
      </c>
      <c r="AQ138" s="4" t="s">
        <v>152</v>
      </c>
      <c r="AR138" s="4" t="s">
        <v>133</v>
      </c>
      <c r="AS138" s="4" t="s">
        <v>267</v>
      </c>
      <c r="AT138" s="4" t="s">
        <v>1897</v>
      </c>
      <c r="AU138" s="4" t="s">
        <v>97</v>
      </c>
      <c r="AV138" s="4" t="s">
        <v>62</v>
      </c>
      <c r="AW138" s="4" t="s">
        <v>3217</v>
      </c>
      <c r="AX138" s="4" t="s">
        <v>3217</v>
      </c>
      <c r="AY138" s="4" t="s">
        <v>3217</v>
      </c>
      <c r="AZ138" s="4" t="s">
        <v>63</v>
      </c>
      <c r="BA138" s="4" t="s">
        <v>3217</v>
      </c>
      <c r="BB138" s="4" t="s">
        <v>21</v>
      </c>
      <c r="BC138" s="4" t="s">
        <v>3217</v>
      </c>
      <c r="BD138" s="4" t="s">
        <v>3217</v>
      </c>
      <c r="BE138" s="4" t="s">
        <v>3422</v>
      </c>
      <c r="BF138" s="4" t="s">
        <v>3217</v>
      </c>
      <c r="BG138" s="4" t="s">
        <v>211</v>
      </c>
      <c r="BH138" s="4" t="s">
        <v>3288</v>
      </c>
      <c r="BI138" s="4" t="s">
        <v>42</v>
      </c>
      <c r="BJ138" s="4" t="s">
        <v>2490</v>
      </c>
      <c r="BK138" s="4" t="s">
        <v>66</v>
      </c>
      <c r="BL138" s="4" t="s">
        <v>64</v>
      </c>
      <c r="BM138" s="4" t="s">
        <v>69</v>
      </c>
      <c r="BN138" s="4" t="s">
        <v>3153</v>
      </c>
      <c r="BO138" s="4" t="s">
        <v>2590</v>
      </c>
      <c r="BP138" s="4" t="s">
        <v>3217</v>
      </c>
    </row>
    <row r="139" spans="1:68">
      <c r="A139" s="3" t="s">
        <v>337</v>
      </c>
      <c r="B139" s="4" t="s">
        <v>3051</v>
      </c>
      <c r="C139" s="4" t="s">
        <v>3301</v>
      </c>
      <c r="D139" s="4" t="s">
        <v>447</v>
      </c>
      <c r="F139" s="4" t="s">
        <v>3217</v>
      </c>
      <c r="G139" s="4" t="s">
        <v>3217</v>
      </c>
      <c r="H139" s="4" t="s">
        <v>235</v>
      </c>
      <c r="I139" s="4" t="s">
        <v>46</v>
      </c>
      <c r="J139" s="4" t="s">
        <v>53</v>
      </c>
      <c r="K139" s="4" t="s">
        <v>3217</v>
      </c>
      <c r="L139" s="4" t="s">
        <v>78</v>
      </c>
      <c r="M139" s="4" t="s">
        <v>3161</v>
      </c>
      <c r="N139" s="4" t="s">
        <v>3217</v>
      </c>
      <c r="O139" s="4" t="s">
        <v>758</v>
      </c>
      <c r="P139" s="4" t="s">
        <v>3161</v>
      </c>
      <c r="Q139" s="4" t="s">
        <v>3161</v>
      </c>
      <c r="R139" s="4" t="s">
        <v>3178</v>
      </c>
      <c r="S139" s="4" t="s">
        <v>237</v>
      </c>
      <c r="T139" s="4" t="s">
        <v>3167</v>
      </c>
      <c r="U139" s="4" t="s">
        <v>238</v>
      </c>
      <c r="V139" s="4" t="s">
        <v>333</v>
      </c>
      <c r="W139" s="4" t="s">
        <v>3217</v>
      </c>
      <c r="X139" s="4" t="s">
        <v>3161</v>
      </c>
      <c r="Y139" s="4" t="s">
        <v>149</v>
      </c>
      <c r="Z139" s="4" t="s">
        <v>3161</v>
      </c>
      <c r="AA139" s="4" t="s">
        <v>3164</v>
      </c>
      <c r="AB139" s="4" t="s">
        <v>3418</v>
      </c>
      <c r="AC139" s="4" t="s">
        <v>3204</v>
      </c>
      <c r="AD139" s="4" t="s">
        <v>3161</v>
      </c>
      <c r="AE139" s="4" t="s">
        <v>3217</v>
      </c>
      <c r="AF139" s="4" t="s">
        <v>54</v>
      </c>
      <c r="AG139" s="4" t="s">
        <v>3164</v>
      </c>
      <c r="AH139" s="4" t="s">
        <v>56</v>
      </c>
      <c r="AI139" s="4" t="s">
        <v>3217</v>
      </c>
      <c r="AJ139" s="4" t="s">
        <v>58</v>
      </c>
      <c r="AK139" s="4" t="s">
        <v>59</v>
      </c>
      <c r="AL139" s="4" t="s">
        <v>143</v>
      </c>
      <c r="AM139" s="4" t="s">
        <v>334</v>
      </c>
      <c r="AN139" s="4" t="s">
        <v>171</v>
      </c>
      <c r="AO139" s="4" t="s">
        <v>95</v>
      </c>
      <c r="AP139" s="4" t="s">
        <v>3174</v>
      </c>
      <c r="AQ139" s="4" t="s">
        <v>152</v>
      </c>
      <c r="AR139" s="4" t="s">
        <v>133</v>
      </c>
      <c r="AS139" s="4" t="s">
        <v>267</v>
      </c>
      <c r="AT139" s="4" t="s">
        <v>1897</v>
      </c>
      <c r="AU139" s="4" t="s">
        <v>97</v>
      </c>
      <c r="AV139" s="4" t="s">
        <v>62</v>
      </c>
      <c r="AW139" s="4" t="s">
        <v>3217</v>
      </c>
      <c r="AX139" s="4" t="s">
        <v>3217</v>
      </c>
      <c r="AY139" s="4" t="s">
        <v>3217</v>
      </c>
      <c r="AZ139" s="4" t="s">
        <v>63</v>
      </c>
      <c r="BA139" s="4" t="s">
        <v>3217</v>
      </c>
      <c r="BB139" s="4" t="s">
        <v>21</v>
      </c>
      <c r="BC139" s="4" t="s">
        <v>3217</v>
      </c>
      <c r="BD139" s="4" t="s">
        <v>3217</v>
      </c>
      <c r="BE139" s="4" t="s">
        <v>3422</v>
      </c>
      <c r="BF139" s="4" t="s">
        <v>3217</v>
      </c>
      <c r="BG139" s="4" t="s">
        <v>211</v>
      </c>
      <c r="BH139" s="4" t="s">
        <v>3288</v>
      </c>
      <c r="BI139" s="4" t="s">
        <v>42</v>
      </c>
      <c r="BJ139" s="4" t="s">
        <v>2490</v>
      </c>
      <c r="BK139" s="4" t="s">
        <v>66</v>
      </c>
      <c r="BL139" s="4" t="s">
        <v>64</v>
      </c>
      <c r="BM139" s="4" t="s">
        <v>69</v>
      </c>
      <c r="BN139" s="4" t="s">
        <v>3153</v>
      </c>
      <c r="BO139" s="4" t="s">
        <v>2590</v>
      </c>
      <c r="BP139" s="4" t="s">
        <v>3217</v>
      </c>
    </row>
    <row r="140" spans="1:68">
      <c r="A140" s="3" t="s">
        <v>458</v>
      </c>
      <c r="B140" s="4" t="s">
        <v>3107</v>
      </c>
      <c r="C140" s="4" t="s">
        <v>3301</v>
      </c>
      <c r="D140" s="4" t="s">
        <v>3195</v>
      </c>
      <c r="F140" s="4" t="s">
        <v>3217</v>
      </c>
      <c r="G140" s="4" t="s">
        <v>3217</v>
      </c>
      <c r="H140" s="4" t="s">
        <v>498</v>
      </c>
      <c r="I140" s="4" t="s">
        <v>3425</v>
      </c>
      <c r="J140" s="4" t="s">
        <v>332</v>
      </c>
      <c r="K140" s="4" t="s">
        <v>3217</v>
      </c>
      <c r="L140" s="4" t="s">
        <v>3161</v>
      </c>
      <c r="M140" s="4" t="s">
        <v>3161</v>
      </c>
      <c r="N140" s="4" t="s">
        <v>3217</v>
      </c>
      <c r="O140" s="4" t="s">
        <v>758</v>
      </c>
      <c r="P140" s="4" t="s">
        <v>3161</v>
      </c>
      <c r="Q140" s="4" t="s">
        <v>3161</v>
      </c>
      <c r="R140" s="4" t="s">
        <v>3178</v>
      </c>
      <c r="S140" s="4" t="s">
        <v>237</v>
      </c>
      <c r="T140" s="4" t="s">
        <v>3167</v>
      </c>
      <c r="U140" s="4" t="s">
        <v>238</v>
      </c>
      <c r="V140" s="4" t="s">
        <v>333</v>
      </c>
      <c r="W140" s="4" t="s">
        <v>3217</v>
      </c>
      <c r="X140" s="4" t="s">
        <v>3161</v>
      </c>
      <c r="Y140" s="4" t="s">
        <v>149</v>
      </c>
      <c r="Z140" s="4" t="s">
        <v>3161</v>
      </c>
      <c r="AA140" s="4" t="s">
        <v>3200</v>
      </c>
      <c r="AB140" s="4" t="s">
        <v>3217</v>
      </c>
      <c r="AC140" s="4" t="s">
        <v>159</v>
      </c>
      <c r="AD140" s="4" t="s">
        <v>3161</v>
      </c>
      <c r="AE140" s="4" t="s">
        <v>1090</v>
      </c>
      <c r="AF140" s="4" t="s">
        <v>54</v>
      </c>
      <c r="AG140" s="4" t="s">
        <v>231</v>
      </c>
      <c r="AH140" s="4" t="s">
        <v>56</v>
      </c>
      <c r="AI140" s="4" t="s">
        <v>3217</v>
      </c>
      <c r="AJ140" s="4" t="s">
        <v>58</v>
      </c>
      <c r="AK140" s="4" t="s">
        <v>60</v>
      </c>
      <c r="AL140" s="4" t="s">
        <v>143</v>
      </c>
      <c r="AM140" s="4" t="s">
        <v>334</v>
      </c>
      <c r="AN140" s="4" t="s">
        <v>171</v>
      </c>
      <c r="AO140" s="4" t="s">
        <v>95</v>
      </c>
      <c r="AP140" s="4" t="s">
        <v>3174</v>
      </c>
      <c r="AQ140" s="4" t="s">
        <v>152</v>
      </c>
      <c r="AR140" s="4" t="s">
        <v>133</v>
      </c>
      <c r="AS140" s="4" t="s">
        <v>267</v>
      </c>
      <c r="AT140" s="4" t="s">
        <v>1897</v>
      </c>
      <c r="AU140" s="4" t="s">
        <v>97</v>
      </c>
      <c r="AV140" s="4" t="s">
        <v>517</v>
      </c>
      <c r="AW140" s="4" t="s">
        <v>3217</v>
      </c>
      <c r="AX140" s="4" t="s">
        <v>3217</v>
      </c>
      <c r="AY140" s="4" t="s">
        <v>3217</v>
      </c>
      <c r="AZ140" s="4" t="s">
        <v>511</v>
      </c>
      <c r="BA140" s="4" t="s">
        <v>3217</v>
      </c>
      <c r="BB140" s="4" t="s">
        <v>3184</v>
      </c>
      <c r="BC140" s="4" t="s">
        <v>518</v>
      </c>
      <c r="BD140" s="4" t="s">
        <v>2513</v>
      </c>
      <c r="BE140" s="4" t="s">
        <v>3422</v>
      </c>
      <c r="BF140" s="4" t="s">
        <v>513</v>
      </c>
      <c r="BG140" s="4" t="s">
        <v>3423</v>
      </c>
      <c r="BH140" s="4" t="s">
        <v>3288</v>
      </c>
      <c r="BI140" s="4" t="s">
        <v>42</v>
      </c>
      <c r="BJ140" s="4" t="s">
        <v>2490</v>
      </c>
      <c r="BK140" s="4" t="s">
        <v>66</v>
      </c>
      <c r="BL140" s="4" t="s">
        <v>520</v>
      </c>
      <c r="BM140" s="4" t="s">
        <v>69</v>
      </c>
      <c r="BN140" s="4" t="s">
        <v>3153</v>
      </c>
      <c r="BO140" s="4" t="s">
        <v>3178</v>
      </c>
      <c r="BP140" s="4" t="s">
        <v>3217</v>
      </c>
    </row>
    <row r="141" spans="1:68">
      <c r="A141" s="3" t="s">
        <v>461</v>
      </c>
      <c r="B141" s="4" t="s">
        <v>3108</v>
      </c>
      <c r="C141" s="4" t="s">
        <v>3301</v>
      </c>
      <c r="D141" s="4" t="s">
        <v>3195</v>
      </c>
      <c r="F141" s="4" t="s">
        <v>3217</v>
      </c>
      <c r="G141" s="4" t="s">
        <v>3217</v>
      </c>
      <c r="H141" s="4" t="s">
        <v>498</v>
      </c>
      <c r="I141" s="4" t="s">
        <v>3426</v>
      </c>
      <c r="J141" s="4" t="s">
        <v>53</v>
      </c>
      <c r="K141" s="4" t="s">
        <v>3217</v>
      </c>
      <c r="L141" s="4" t="s">
        <v>3161</v>
      </c>
      <c r="M141" s="4" t="s">
        <v>3161</v>
      </c>
      <c r="N141" s="4" t="s">
        <v>3217</v>
      </c>
      <c r="O141" s="4" t="s">
        <v>758</v>
      </c>
      <c r="P141" s="4" t="s">
        <v>3161</v>
      </c>
      <c r="Q141" s="4" t="s">
        <v>3161</v>
      </c>
      <c r="R141" s="4" t="s">
        <v>3178</v>
      </c>
      <c r="S141" s="4" t="s">
        <v>237</v>
      </c>
      <c r="T141" s="4" t="s">
        <v>3167</v>
      </c>
      <c r="U141" s="4" t="s">
        <v>238</v>
      </c>
      <c r="V141" s="4" t="s">
        <v>333</v>
      </c>
      <c r="W141" s="4" t="s">
        <v>3217</v>
      </c>
      <c r="X141" s="4" t="s">
        <v>3161</v>
      </c>
      <c r="Y141" s="4" t="s">
        <v>149</v>
      </c>
      <c r="Z141" s="4" t="s">
        <v>3161</v>
      </c>
      <c r="AA141" s="4" t="s">
        <v>3205</v>
      </c>
      <c r="AB141" s="4" t="s">
        <v>3217</v>
      </c>
      <c r="AC141" s="4" t="s">
        <v>3204</v>
      </c>
      <c r="AD141" s="4" t="s">
        <v>3161</v>
      </c>
      <c r="AE141" s="4" t="s">
        <v>3217</v>
      </c>
      <c r="AF141" s="4" t="s">
        <v>54</v>
      </c>
      <c r="AG141" s="4" t="s">
        <v>3164</v>
      </c>
      <c r="AH141" s="4" t="s">
        <v>56</v>
      </c>
      <c r="AI141" s="4" t="s">
        <v>3217</v>
      </c>
      <c r="AJ141" s="4" t="s">
        <v>58</v>
      </c>
      <c r="AK141" s="4" t="s">
        <v>59</v>
      </c>
      <c r="AL141" s="4" t="s">
        <v>143</v>
      </c>
      <c r="AM141" s="4" t="s">
        <v>334</v>
      </c>
      <c r="AN141" s="4" t="s">
        <v>171</v>
      </c>
      <c r="AO141" s="4" t="s">
        <v>95</v>
      </c>
      <c r="AP141" s="4" t="s">
        <v>3174</v>
      </c>
      <c r="AQ141" s="4" t="s">
        <v>152</v>
      </c>
      <c r="AR141" s="4" t="s">
        <v>133</v>
      </c>
      <c r="AS141" s="4" t="s">
        <v>267</v>
      </c>
      <c r="AT141" s="4" t="s">
        <v>1897</v>
      </c>
      <c r="AU141" s="4" t="s">
        <v>97</v>
      </c>
      <c r="AV141" s="4" t="s">
        <v>517</v>
      </c>
      <c r="AW141" s="4" t="s">
        <v>3217</v>
      </c>
      <c r="AX141" s="4" t="s">
        <v>3217</v>
      </c>
      <c r="AY141" s="4" t="s">
        <v>3217</v>
      </c>
      <c r="AZ141" s="4" t="s">
        <v>511</v>
      </c>
      <c r="BA141" s="4" t="s">
        <v>3217</v>
      </c>
      <c r="BB141" s="4" t="s">
        <v>3184</v>
      </c>
      <c r="BC141" s="4" t="s">
        <v>518</v>
      </c>
      <c r="BD141" s="4" t="s">
        <v>2513</v>
      </c>
      <c r="BE141" s="4" t="s">
        <v>3422</v>
      </c>
      <c r="BF141" s="4" t="s">
        <v>513</v>
      </c>
      <c r="BG141" s="4" t="s">
        <v>3423</v>
      </c>
      <c r="BH141" s="4" t="s">
        <v>3288</v>
      </c>
      <c r="BI141" s="4" t="s">
        <v>42</v>
      </c>
      <c r="BJ141" s="4" t="s">
        <v>2490</v>
      </c>
      <c r="BK141" s="4" t="s">
        <v>66</v>
      </c>
      <c r="BL141" s="4" t="s">
        <v>520</v>
      </c>
      <c r="BM141" s="4" t="s">
        <v>69</v>
      </c>
      <c r="BN141" s="4" t="s">
        <v>3153</v>
      </c>
      <c r="BO141" s="4" t="s">
        <v>3178</v>
      </c>
      <c r="BP141" s="4" t="s">
        <v>3217</v>
      </c>
    </row>
    <row r="142" spans="1:68">
      <c r="A142" s="3" t="s">
        <v>477</v>
      </c>
      <c r="B142" s="4" t="s">
        <v>3103</v>
      </c>
      <c r="C142" s="4" t="s">
        <v>3303</v>
      </c>
      <c r="D142" s="4">
        <v>2022</v>
      </c>
      <c r="F142" s="4" t="s">
        <v>3217</v>
      </c>
      <c r="G142" s="4" t="s">
        <v>3217</v>
      </c>
      <c r="H142" s="4" t="s">
        <v>498</v>
      </c>
      <c r="I142" s="4" t="s">
        <v>3425</v>
      </c>
      <c r="J142" s="4" t="s">
        <v>332</v>
      </c>
      <c r="K142" s="4" t="s">
        <v>3217</v>
      </c>
      <c r="L142" s="4" t="s">
        <v>3161</v>
      </c>
      <c r="M142" s="4" t="s">
        <v>3161</v>
      </c>
      <c r="N142" s="4" t="s">
        <v>3217</v>
      </c>
      <c r="O142" s="4" t="s">
        <v>758</v>
      </c>
      <c r="P142" s="4" t="s">
        <v>3161</v>
      </c>
      <c r="Q142" s="4" t="s">
        <v>3161</v>
      </c>
      <c r="R142" s="4" t="s">
        <v>84</v>
      </c>
      <c r="S142" s="4" t="s">
        <v>239</v>
      </c>
      <c r="T142" s="4" t="s">
        <v>3167</v>
      </c>
      <c r="U142" s="4" t="s">
        <v>238</v>
      </c>
      <c r="V142" s="4" t="s">
        <v>230</v>
      </c>
      <c r="W142" s="4" t="s">
        <v>3217</v>
      </c>
      <c r="X142" s="4" t="s">
        <v>3161</v>
      </c>
      <c r="Y142" s="4" t="s">
        <v>150</v>
      </c>
      <c r="Z142" s="4" t="s">
        <v>3161</v>
      </c>
      <c r="AA142" s="4" t="s">
        <v>3164</v>
      </c>
      <c r="AB142" s="4" t="s">
        <v>3418</v>
      </c>
      <c r="AC142" s="4" t="s">
        <v>3204</v>
      </c>
      <c r="AD142" s="4" t="s">
        <v>3161</v>
      </c>
      <c r="AE142" s="4" t="s">
        <v>3217</v>
      </c>
      <c r="AF142" s="4" t="s">
        <v>54</v>
      </c>
      <c r="AG142" s="4" t="s">
        <v>3164</v>
      </c>
      <c r="AH142" s="4" t="s">
        <v>56</v>
      </c>
      <c r="AI142" s="4" t="s">
        <v>3217</v>
      </c>
      <c r="AJ142" s="4" t="s">
        <v>58</v>
      </c>
      <c r="AK142" s="4" t="s">
        <v>60</v>
      </c>
      <c r="AL142" s="4" t="s">
        <v>143</v>
      </c>
      <c r="AM142" s="4" t="s">
        <v>334</v>
      </c>
      <c r="AN142" s="4" t="s">
        <v>171</v>
      </c>
      <c r="AO142" s="4" t="s">
        <v>95</v>
      </c>
      <c r="AP142" s="4" t="s">
        <v>3174</v>
      </c>
      <c r="AQ142" s="4" t="s">
        <v>152</v>
      </c>
      <c r="AR142" s="4" t="s">
        <v>132</v>
      </c>
      <c r="AS142" s="4" t="s">
        <v>3217</v>
      </c>
      <c r="AT142" s="4" t="s">
        <v>3213</v>
      </c>
      <c r="AU142" s="4" t="s">
        <v>97</v>
      </c>
      <c r="AV142" s="4" t="s">
        <v>127</v>
      </c>
      <c r="AW142" s="4" t="s">
        <v>2500</v>
      </c>
      <c r="AX142" s="4" t="s">
        <v>2413</v>
      </c>
      <c r="AY142" s="4" t="s">
        <v>2438</v>
      </c>
      <c r="AZ142" s="4" t="s">
        <v>509</v>
      </c>
      <c r="BA142" s="4" t="s">
        <v>3217</v>
      </c>
      <c r="BB142" s="4" t="s">
        <v>3184</v>
      </c>
      <c r="BC142" s="4" t="s">
        <v>106</v>
      </c>
      <c r="BD142" s="4" t="s">
        <v>3217</v>
      </c>
      <c r="BE142" s="4" t="s">
        <v>341</v>
      </c>
      <c r="BF142" s="4" t="s">
        <v>3217</v>
      </c>
      <c r="BG142" s="4" t="s">
        <v>3181</v>
      </c>
      <c r="BH142" s="4" t="s">
        <v>3288</v>
      </c>
      <c r="BI142" s="4" t="s">
        <v>3178</v>
      </c>
      <c r="BJ142" s="4" t="s">
        <v>3217</v>
      </c>
      <c r="BK142" s="4" t="s">
        <v>66</v>
      </c>
      <c r="BL142" s="4" t="s">
        <v>3217</v>
      </c>
      <c r="BM142" s="4" t="s">
        <v>69</v>
      </c>
      <c r="BN142" s="4" t="s">
        <v>3153</v>
      </c>
      <c r="BO142" s="4" t="s">
        <v>522</v>
      </c>
      <c r="BP142" s="4" t="s">
        <v>3217</v>
      </c>
    </row>
    <row r="143" spans="1:68">
      <c r="A143" s="3" t="s">
        <v>415</v>
      </c>
      <c r="B143" s="4" t="s">
        <v>3026</v>
      </c>
      <c r="C143" s="4" t="s">
        <v>3305</v>
      </c>
      <c r="D143" s="4">
        <v>2017</v>
      </c>
      <c r="F143" s="4" t="s">
        <v>3217</v>
      </c>
      <c r="G143" s="4" t="s">
        <v>3217</v>
      </c>
      <c r="H143" s="4" t="s">
        <v>235</v>
      </c>
      <c r="I143" s="4" t="s">
        <v>46</v>
      </c>
      <c r="J143" s="4" t="s">
        <v>51</v>
      </c>
      <c r="K143" s="4" t="s">
        <v>3217</v>
      </c>
      <c r="L143" s="4" t="s">
        <v>78</v>
      </c>
      <c r="M143" s="4" t="s">
        <v>3161</v>
      </c>
      <c r="N143" s="4" t="s">
        <v>3217</v>
      </c>
      <c r="O143" s="4" t="s">
        <v>758</v>
      </c>
      <c r="P143" s="4" t="s">
        <v>3161</v>
      </c>
      <c r="Q143" s="4" t="s">
        <v>3161</v>
      </c>
      <c r="R143" s="4" t="s">
        <v>3178</v>
      </c>
      <c r="S143" s="4" t="s">
        <v>3161</v>
      </c>
      <c r="T143" s="4" t="s">
        <v>3161</v>
      </c>
      <c r="U143" s="4" t="s">
        <v>238</v>
      </c>
      <c r="V143" s="4" t="s">
        <v>350</v>
      </c>
      <c r="W143" s="4" t="s">
        <v>3217</v>
      </c>
      <c r="X143" s="4" t="s">
        <v>3161</v>
      </c>
      <c r="Y143" s="4" t="s">
        <v>149</v>
      </c>
      <c r="Z143" s="4" t="s">
        <v>3161</v>
      </c>
      <c r="AA143" s="4" t="s">
        <v>3217</v>
      </c>
      <c r="AB143" s="4" t="s">
        <v>3161</v>
      </c>
      <c r="AC143" s="4" t="s">
        <v>3161</v>
      </c>
      <c r="AD143" s="4" t="s">
        <v>3161</v>
      </c>
      <c r="AE143" s="4" t="s">
        <v>3171</v>
      </c>
      <c r="AF143" s="4" t="s">
        <v>1430</v>
      </c>
      <c r="AG143" s="4" t="s">
        <v>231</v>
      </c>
      <c r="AH143" s="4" t="s">
        <v>55</v>
      </c>
      <c r="AI143" s="4" t="s">
        <v>3217</v>
      </c>
      <c r="AJ143" s="4" t="s">
        <v>57</v>
      </c>
      <c r="AK143" s="4" t="s">
        <v>59</v>
      </c>
      <c r="AL143" s="4" t="s">
        <v>143</v>
      </c>
      <c r="AM143" s="4" t="s">
        <v>92</v>
      </c>
      <c r="AN143" s="4" t="s">
        <v>207</v>
      </c>
      <c r="AO143" s="4" t="s">
        <v>95</v>
      </c>
      <c r="AP143" s="4" t="s">
        <v>3174</v>
      </c>
      <c r="AQ143" s="4" t="s">
        <v>152</v>
      </c>
      <c r="AR143" s="4" t="s">
        <v>132</v>
      </c>
      <c r="AS143" s="4" t="s">
        <v>3217</v>
      </c>
      <c r="AT143" s="4" t="s">
        <v>3213</v>
      </c>
      <c r="AU143" s="4" t="s">
        <v>97</v>
      </c>
      <c r="AV143" s="4" t="s">
        <v>3191</v>
      </c>
      <c r="AW143" s="4" t="s">
        <v>3217</v>
      </c>
      <c r="AX143" s="4" t="s">
        <v>3217</v>
      </c>
      <c r="AY143" s="4" t="s">
        <v>3217</v>
      </c>
      <c r="AZ143" s="4" t="s">
        <v>3192</v>
      </c>
      <c r="BA143" s="4" t="s">
        <v>3283</v>
      </c>
      <c r="BB143" s="4" t="s">
        <v>3161</v>
      </c>
      <c r="BC143" s="4" t="s">
        <v>3161</v>
      </c>
      <c r="BD143" s="4" t="s">
        <v>3217</v>
      </c>
      <c r="BE143" s="4" t="s">
        <v>3161</v>
      </c>
      <c r="BF143" s="4" t="s">
        <v>3217</v>
      </c>
      <c r="BG143" s="4" t="s">
        <v>3161</v>
      </c>
      <c r="BH143" s="4" t="s">
        <v>3288</v>
      </c>
      <c r="BI143" s="4" t="s">
        <v>3189</v>
      </c>
      <c r="BJ143" s="4" t="s">
        <v>3161</v>
      </c>
      <c r="BK143" s="4" t="s">
        <v>3190</v>
      </c>
      <c r="BL143" s="4" t="s">
        <v>3194</v>
      </c>
      <c r="BM143" s="4" t="s">
        <v>3217</v>
      </c>
      <c r="BN143" s="4" t="s">
        <v>3193</v>
      </c>
      <c r="BO143" s="4" t="s">
        <v>3161</v>
      </c>
      <c r="BP143" s="4" t="s">
        <v>3217</v>
      </c>
    </row>
    <row r="144" spans="1:68">
      <c r="A144" s="3" t="s">
        <v>381</v>
      </c>
      <c r="B144" s="4" t="s">
        <v>2923</v>
      </c>
      <c r="C144" s="4" t="s">
        <v>3305</v>
      </c>
      <c r="D144" s="4" t="s">
        <v>369</v>
      </c>
      <c r="F144" s="4" t="s">
        <v>3217</v>
      </c>
      <c r="G144" s="4" t="s">
        <v>3217</v>
      </c>
      <c r="H144" s="4" t="s">
        <v>235</v>
      </c>
      <c r="I144" s="4" t="s">
        <v>46</v>
      </c>
      <c r="J144" s="4" t="s">
        <v>53</v>
      </c>
      <c r="K144" s="4" t="s">
        <v>3217</v>
      </c>
      <c r="L144" s="4" t="s">
        <v>78</v>
      </c>
      <c r="M144" s="4" t="s">
        <v>3161</v>
      </c>
      <c r="N144" s="4" t="s">
        <v>3217</v>
      </c>
      <c r="O144" s="4" t="s">
        <v>758</v>
      </c>
      <c r="P144" s="4" t="s">
        <v>3161</v>
      </c>
      <c r="Q144" s="4" t="s">
        <v>3161</v>
      </c>
      <c r="R144" s="4" t="s">
        <v>3178</v>
      </c>
      <c r="S144" s="4" t="s">
        <v>237</v>
      </c>
      <c r="T144" s="4" t="s">
        <v>3167</v>
      </c>
      <c r="U144" s="4" t="s">
        <v>238</v>
      </c>
      <c r="V144" s="4" t="s">
        <v>333</v>
      </c>
      <c r="W144" s="4" t="s">
        <v>3217</v>
      </c>
      <c r="X144" s="4" t="s">
        <v>3161</v>
      </c>
      <c r="Y144" s="4" t="s">
        <v>149</v>
      </c>
      <c r="Z144" s="4" t="s">
        <v>3161</v>
      </c>
      <c r="AA144" s="4" t="s">
        <v>944</v>
      </c>
      <c r="AB144" s="4" t="s">
        <v>3161</v>
      </c>
      <c r="AC144" s="4" t="s">
        <v>159</v>
      </c>
      <c r="AD144" s="4" t="s">
        <v>3161</v>
      </c>
      <c r="AE144" s="4" t="s">
        <v>1090</v>
      </c>
      <c r="AF144" s="4" t="s">
        <v>54</v>
      </c>
      <c r="AG144" s="4" t="s">
        <v>231</v>
      </c>
      <c r="AH144" s="4" t="s">
        <v>55</v>
      </c>
      <c r="AI144" s="4" t="s">
        <v>3217</v>
      </c>
      <c r="AJ144" s="4" t="s">
        <v>58</v>
      </c>
      <c r="AK144" s="4" t="s">
        <v>59</v>
      </c>
      <c r="AL144" s="4" t="s">
        <v>143</v>
      </c>
      <c r="AM144" s="4" t="s">
        <v>92</v>
      </c>
      <c r="AN144" s="4" t="s">
        <v>169</v>
      </c>
      <c r="AO144" s="4" t="s">
        <v>95</v>
      </c>
      <c r="AP144" s="4" t="s">
        <v>3174</v>
      </c>
      <c r="AQ144" s="4" t="s">
        <v>208</v>
      </c>
      <c r="AR144" s="4" t="s">
        <v>133</v>
      </c>
      <c r="AS144" s="4" t="s">
        <v>267</v>
      </c>
      <c r="AT144" s="4" t="s">
        <v>1897</v>
      </c>
      <c r="AU144" s="4" t="s">
        <v>97</v>
      </c>
      <c r="AV144" s="4" t="s">
        <v>61</v>
      </c>
      <c r="AW144" s="4" t="s">
        <v>3217</v>
      </c>
      <c r="AX144" s="4" t="s">
        <v>3217</v>
      </c>
      <c r="AY144" s="4" t="s">
        <v>3217</v>
      </c>
      <c r="AZ144" s="4" t="s">
        <v>8</v>
      </c>
      <c r="BA144" s="4" t="s">
        <v>3217</v>
      </c>
      <c r="BB144" s="4" t="s">
        <v>20</v>
      </c>
      <c r="BC144" s="4" t="s">
        <v>3217</v>
      </c>
      <c r="BD144" s="4" t="s">
        <v>3217</v>
      </c>
      <c r="BE144" s="4" t="s">
        <v>3422</v>
      </c>
      <c r="BF144" s="4" t="s">
        <v>3217</v>
      </c>
      <c r="BG144" s="4" t="s">
        <v>211</v>
      </c>
      <c r="BH144" s="4" t="s">
        <v>3288</v>
      </c>
      <c r="BI144" s="4" t="s">
        <v>41</v>
      </c>
      <c r="BJ144" s="4" t="s">
        <v>2471</v>
      </c>
      <c r="BK144" s="4" t="s">
        <v>65</v>
      </c>
      <c r="BL144" s="4" t="s">
        <v>68</v>
      </c>
      <c r="BM144" s="4" t="s">
        <v>67</v>
      </c>
      <c r="BN144" s="4" t="s">
        <v>70</v>
      </c>
      <c r="BO144" s="4" t="s">
        <v>71</v>
      </c>
      <c r="BP144" s="4" t="s">
        <v>3217</v>
      </c>
    </row>
    <row r="145" spans="1:68">
      <c r="A145" s="3" t="s">
        <v>383</v>
      </c>
      <c r="B145" s="4" t="s">
        <v>2924</v>
      </c>
      <c r="C145" s="4" t="s">
        <v>3305</v>
      </c>
      <c r="D145" s="4" t="s">
        <v>369</v>
      </c>
      <c r="F145" s="4" t="s">
        <v>3217</v>
      </c>
      <c r="G145" s="4" t="s">
        <v>3217</v>
      </c>
      <c r="H145" s="4" t="s">
        <v>235</v>
      </c>
      <c r="I145" s="4" t="s">
        <v>46</v>
      </c>
      <c r="J145" s="4" t="s">
        <v>53</v>
      </c>
      <c r="K145" s="4" t="s">
        <v>3217</v>
      </c>
      <c r="L145" s="4" t="s">
        <v>78</v>
      </c>
      <c r="M145" s="4" t="s">
        <v>3161</v>
      </c>
      <c r="N145" s="4" t="s">
        <v>3217</v>
      </c>
      <c r="O145" s="4" t="s">
        <v>3217</v>
      </c>
      <c r="P145" s="4" t="s">
        <v>3161</v>
      </c>
      <c r="Q145" s="4" t="s">
        <v>3161</v>
      </c>
      <c r="R145" s="4" t="s">
        <v>3178</v>
      </c>
      <c r="S145" s="4" t="s">
        <v>237</v>
      </c>
      <c r="T145" s="4" t="s">
        <v>3167</v>
      </c>
      <c r="U145" s="4" t="s">
        <v>238</v>
      </c>
      <c r="V145" s="4" t="s">
        <v>333</v>
      </c>
      <c r="W145" s="4" t="s">
        <v>3217</v>
      </c>
      <c r="X145" s="4" t="s">
        <v>3161</v>
      </c>
      <c r="Y145" s="4" t="s">
        <v>149</v>
      </c>
      <c r="Z145" s="4" t="s">
        <v>3161</v>
      </c>
      <c r="AA145" s="4" t="s">
        <v>3164</v>
      </c>
      <c r="AB145" s="4" t="s">
        <v>3161</v>
      </c>
      <c r="AC145" s="4" t="s">
        <v>3201</v>
      </c>
      <c r="AD145" s="4" t="s">
        <v>3161</v>
      </c>
      <c r="AE145" s="4" t="s">
        <v>3217</v>
      </c>
      <c r="AF145" s="4" t="s">
        <v>3217</v>
      </c>
      <c r="AG145" s="4" t="s">
        <v>3164</v>
      </c>
      <c r="AH145" s="4" t="s">
        <v>55</v>
      </c>
      <c r="AI145" s="4" t="s">
        <v>3217</v>
      </c>
      <c r="AJ145" s="4" t="s">
        <v>89</v>
      </c>
      <c r="AK145" s="4" t="s">
        <v>59</v>
      </c>
      <c r="AL145" s="4" t="s">
        <v>143</v>
      </c>
      <c r="AM145" s="4" t="s">
        <v>92</v>
      </c>
      <c r="AN145" s="4" t="s">
        <v>169</v>
      </c>
      <c r="AO145" s="4" t="s">
        <v>95</v>
      </c>
      <c r="AP145" s="4" t="s">
        <v>3174</v>
      </c>
      <c r="AQ145" s="4" t="s">
        <v>208</v>
      </c>
      <c r="AR145" s="4" t="s">
        <v>133</v>
      </c>
      <c r="AS145" s="4" t="s">
        <v>267</v>
      </c>
      <c r="AT145" s="4" t="s">
        <v>1897</v>
      </c>
      <c r="AU145" s="4" t="s">
        <v>97</v>
      </c>
      <c r="AV145" s="4" t="s">
        <v>61</v>
      </c>
      <c r="AW145" s="4" t="s">
        <v>3217</v>
      </c>
      <c r="AX145" s="4" t="s">
        <v>3217</v>
      </c>
      <c r="AY145" s="4" t="s">
        <v>3217</v>
      </c>
      <c r="AZ145" s="4" t="s">
        <v>8</v>
      </c>
      <c r="BA145" s="4" t="s">
        <v>3217</v>
      </c>
      <c r="BB145" s="4" t="s">
        <v>20</v>
      </c>
      <c r="BC145" s="4" t="s">
        <v>3217</v>
      </c>
      <c r="BD145" s="4" t="s">
        <v>3217</v>
      </c>
      <c r="BE145" s="4" t="s">
        <v>3422</v>
      </c>
      <c r="BF145" s="4" t="s">
        <v>3217</v>
      </c>
      <c r="BG145" s="4" t="s">
        <v>211</v>
      </c>
      <c r="BH145" s="4" t="s">
        <v>3288</v>
      </c>
      <c r="BI145" s="4" t="s">
        <v>41</v>
      </c>
      <c r="BJ145" s="4" t="s">
        <v>2471</v>
      </c>
      <c r="BK145" s="4" t="s">
        <v>65</v>
      </c>
      <c r="BL145" s="4" t="s">
        <v>68</v>
      </c>
      <c r="BM145" s="4" t="s">
        <v>67</v>
      </c>
      <c r="BN145" s="4" t="s">
        <v>70</v>
      </c>
      <c r="BO145" s="4" t="s">
        <v>71</v>
      </c>
      <c r="BP145" s="4" t="s">
        <v>3217</v>
      </c>
    </row>
    <row r="146" spans="1:68">
      <c r="A146" s="3" t="s">
        <v>384</v>
      </c>
      <c r="B146" s="4" t="s">
        <v>2936</v>
      </c>
      <c r="C146" s="4" t="s">
        <v>3305</v>
      </c>
      <c r="D146" s="4">
        <v>2019</v>
      </c>
      <c r="F146" s="4" t="s">
        <v>3217</v>
      </c>
      <c r="G146" s="4" t="s">
        <v>3217</v>
      </c>
      <c r="H146" s="4" t="s">
        <v>235</v>
      </c>
      <c r="I146" s="4" t="s">
        <v>46</v>
      </c>
      <c r="J146" s="4" t="s">
        <v>53</v>
      </c>
      <c r="K146" s="4" t="s">
        <v>3217</v>
      </c>
      <c r="L146" s="4" t="s">
        <v>78</v>
      </c>
      <c r="M146" s="4" t="s">
        <v>3161</v>
      </c>
      <c r="N146" s="4" t="s">
        <v>3217</v>
      </c>
      <c r="O146" s="4" t="s">
        <v>758</v>
      </c>
      <c r="P146" s="4" t="s">
        <v>3161</v>
      </c>
      <c r="Q146" s="4" t="s">
        <v>3161</v>
      </c>
      <c r="R146" s="4" t="s">
        <v>3178</v>
      </c>
      <c r="S146" s="4" t="s">
        <v>237</v>
      </c>
      <c r="T146" s="4" t="s">
        <v>3167</v>
      </c>
      <c r="U146" s="4" t="s">
        <v>238</v>
      </c>
      <c r="V146" s="4" t="s">
        <v>333</v>
      </c>
      <c r="W146" s="4" t="s">
        <v>3217</v>
      </c>
      <c r="X146" s="4" t="s">
        <v>3161</v>
      </c>
      <c r="Y146" s="4" t="s">
        <v>149</v>
      </c>
      <c r="Z146" s="4" t="s">
        <v>3161</v>
      </c>
      <c r="AA146" s="4" t="s">
        <v>944</v>
      </c>
      <c r="AB146" s="4" t="s">
        <v>3161</v>
      </c>
      <c r="AC146" s="4" t="s">
        <v>159</v>
      </c>
      <c r="AD146" s="4" t="s">
        <v>3161</v>
      </c>
      <c r="AE146" s="4" t="s">
        <v>1090</v>
      </c>
      <c r="AF146" s="4" t="s">
        <v>54</v>
      </c>
      <c r="AG146" s="4" t="s">
        <v>231</v>
      </c>
      <c r="AH146" s="4" t="s">
        <v>55</v>
      </c>
      <c r="AI146" s="4" t="s">
        <v>3217</v>
      </c>
      <c r="AJ146" s="4" t="s">
        <v>58</v>
      </c>
      <c r="AK146" s="4" t="s">
        <v>59</v>
      </c>
      <c r="AL146" s="4" t="s">
        <v>143</v>
      </c>
      <c r="AM146" s="4" t="s">
        <v>92</v>
      </c>
      <c r="AN146" s="4" t="s">
        <v>169</v>
      </c>
      <c r="AO146" s="4" t="s">
        <v>95</v>
      </c>
      <c r="AP146" s="4" t="s">
        <v>3174</v>
      </c>
      <c r="AQ146" s="4" t="s">
        <v>208</v>
      </c>
      <c r="AR146" s="4" t="s">
        <v>133</v>
      </c>
      <c r="AS146" s="4" t="s">
        <v>267</v>
      </c>
      <c r="AT146" s="4" t="s">
        <v>1897</v>
      </c>
      <c r="AU146" s="4" t="s">
        <v>97</v>
      </c>
      <c r="AV146" s="4" t="s">
        <v>61</v>
      </c>
      <c r="AW146" s="4" t="s">
        <v>3217</v>
      </c>
      <c r="AX146" s="4" t="s">
        <v>3217</v>
      </c>
      <c r="AY146" s="4" t="s">
        <v>3217</v>
      </c>
      <c r="AZ146" s="4" t="s">
        <v>8</v>
      </c>
      <c r="BA146" s="4" t="s">
        <v>3217</v>
      </c>
      <c r="BB146" s="4" t="s">
        <v>20</v>
      </c>
      <c r="BC146" s="4" t="s">
        <v>3217</v>
      </c>
      <c r="BD146" s="4" t="s">
        <v>3217</v>
      </c>
      <c r="BE146" s="4" t="s">
        <v>3422</v>
      </c>
      <c r="BF146" s="4" t="s">
        <v>3217</v>
      </c>
      <c r="BG146" s="4" t="s">
        <v>211</v>
      </c>
      <c r="BH146" s="4" t="s">
        <v>3288</v>
      </c>
      <c r="BI146" s="4" t="s">
        <v>41</v>
      </c>
      <c r="BJ146" s="4" t="s">
        <v>2471</v>
      </c>
      <c r="BK146" s="4" t="s">
        <v>65</v>
      </c>
      <c r="BL146" s="4" t="s">
        <v>68</v>
      </c>
      <c r="BM146" s="4" t="s">
        <v>67</v>
      </c>
      <c r="BN146" s="4" t="s">
        <v>70</v>
      </c>
      <c r="BO146" s="4" t="s">
        <v>71</v>
      </c>
      <c r="BP146" s="4" t="s">
        <v>3217</v>
      </c>
    </row>
    <row r="147" spans="1:68">
      <c r="A147" s="3" t="s">
        <v>335</v>
      </c>
      <c r="B147" s="4" t="s">
        <v>3052</v>
      </c>
      <c r="C147" s="4" t="s">
        <v>3305</v>
      </c>
      <c r="D147" s="4" t="s">
        <v>447</v>
      </c>
      <c r="F147" s="4" t="s">
        <v>3217</v>
      </c>
      <c r="G147" s="4" t="s">
        <v>3217</v>
      </c>
      <c r="H147" s="4" t="s">
        <v>235</v>
      </c>
      <c r="I147" s="4" t="s">
        <v>116</v>
      </c>
      <c r="J147" s="4" t="s">
        <v>332</v>
      </c>
      <c r="K147" s="4" t="s">
        <v>3217</v>
      </c>
      <c r="L147" s="4" t="s">
        <v>78</v>
      </c>
      <c r="M147" s="4" t="s">
        <v>3161</v>
      </c>
      <c r="N147" s="4" t="s">
        <v>3217</v>
      </c>
      <c r="O147" s="4" t="s">
        <v>758</v>
      </c>
      <c r="P147" s="4" t="s">
        <v>3161</v>
      </c>
      <c r="Q147" s="4" t="s">
        <v>3161</v>
      </c>
      <c r="R147" s="4" t="s">
        <v>3178</v>
      </c>
      <c r="S147" s="4" t="s">
        <v>237</v>
      </c>
      <c r="T147" s="4" t="s">
        <v>3167</v>
      </c>
      <c r="U147" s="4" t="s">
        <v>238</v>
      </c>
      <c r="V147" s="4" t="s">
        <v>333</v>
      </c>
      <c r="W147" s="4" t="s">
        <v>3217</v>
      </c>
      <c r="X147" s="4" t="s">
        <v>3161</v>
      </c>
      <c r="Y147" s="4" t="s">
        <v>149</v>
      </c>
      <c r="Z147" s="4" t="s">
        <v>3161</v>
      </c>
      <c r="AA147" s="4" t="s">
        <v>944</v>
      </c>
      <c r="AB147" s="4" t="s">
        <v>3161</v>
      </c>
      <c r="AC147" s="4" t="s">
        <v>159</v>
      </c>
      <c r="AD147" s="4" t="s">
        <v>3161</v>
      </c>
      <c r="AE147" s="4" t="s">
        <v>1090</v>
      </c>
      <c r="AF147" s="4" t="s">
        <v>54</v>
      </c>
      <c r="AG147" s="4" t="s">
        <v>231</v>
      </c>
      <c r="AH147" s="4" t="s">
        <v>56</v>
      </c>
      <c r="AI147" s="4" t="s">
        <v>3217</v>
      </c>
      <c r="AJ147" s="4" t="s">
        <v>58</v>
      </c>
      <c r="AK147" s="4" t="s">
        <v>60</v>
      </c>
      <c r="AL147" s="4" t="s">
        <v>143</v>
      </c>
      <c r="AM147" s="4" t="s">
        <v>334</v>
      </c>
      <c r="AN147" s="4" t="s">
        <v>171</v>
      </c>
      <c r="AO147" s="4" t="s">
        <v>95</v>
      </c>
      <c r="AP147" s="4" t="s">
        <v>3174</v>
      </c>
      <c r="AQ147" s="4" t="s">
        <v>152</v>
      </c>
      <c r="AR147" s="4" t="s">
        <v>133</v>
      </c>
      <c r="AS147" s="4" t="s">
        <v>267</v>
      </c>
      <c r="AT147" s="4" t="s">
        <v>1897</v>
      </c>
      <c r="AU147" s="4" t="s">
        <v>97</v>
      </c>
      <c r="AV147" s="4" t="s">
        <v>62</v>
      </c>
      <c r="AW147" s="4" t="s">
        <v>3217</v>
      </c>
      <c r="AX147" s="4" t="s">
        <v>3217</v>
      </c>
      <c r="AY147" s="4" t="s">
        <v>3217</v>
      </c>
      <c r="AZ147" s="4" t="s">
        <v>63</v>
      </c>
      <c r="BA147" s="4" t="s">
        <v>3217</v>
      </c>
      <c r="BB147" s="4" t="s">
        <v>21</v>
      </c>
      <c r="BC147" s="4" t="s">
        <v>3217</v>
      </c>
      <c r="BD147" s="4" t="s">
        <v>3217</v>
      </c>
      <c r="BE147" s="4" t="s">
        <v>3422</v>
      </c>
      <c r="BF147" s="4" t="s">
        <v>3217</v>
      </c>
      <c r="BG147" s="4" t="s">
        <v>211</v>
      </c>
      <c r="BH147" s="4" t="s">
        <v>3288</v>
      </c>
      <c r="BI147" s="4" t="s">
        <v>42</v>
      </c>
      <c r="BJ147" s="4" t="s">
        <v>2490</v>
      </c>
      <c r="BK147" s="4" t="s">
        <v>66</v>
      </c>
      <c r="BL147" s="4" t="s">
        <v>64</v>
      </c>
      <c r="BM147" s="4" t="s">
        <v>69</v>
      </c>
      <c r="BN147" s="4" t="s">
        <v>3153</v>
      </c>
      <c r="BO147" s="4" t="s">
        <v>2590</v>
      </c>
      <c r="BP147" s="4" t="s">
        <v>3217</v>
      </c>
    </row>
    <row r="148" spans="1:68">
      <c r="A148" s="3" t="s">
        <v>338</v>
      </c>
      <c r="B148" s="4" t="s">
        <v>3053</v>
      </c>
      <c r="C148" s="4" t="s">
        <v>3305</v>
      </c>
      <c r="D148" s="4" t="s">
        <v>447</v>
      </c>
      <c r="F148" s="4" t="s">
        <v>3217</v>
      </c>
      <c r="G148" s="4" t="s">
        <v>3217</v>
      </c>
      <c r="H148" s="4" t="s">
        <v>235</v>
      </c>
      <c r="I148" s="4" t="s">
        <v>46</v>
      </c>
      <c r="J148" s="4" t="s">
        <v>53</v>
      </c>
      <c r="K148" s="4" t="s">
        <v>3217</v>
      </c>
      <c r="L148" s="4" t="s">
        <v>78</v>
      </c>
      <c r="M148" s="4" t="s">
        <v>3161</v>
      </c>
      <c r="N148" s="4" t="s">
        <v>3217</v>
      </c>
      <c r="O148" s="4" t="s">
        <v>758</v>
      </c>
      <c r="P148" s="4" t="s">
        <v>3161</v>
      </c>
      <c r="Q148" s="4" t="s">
        <v>3161</v>
      </c>
      <c r="R148" s="4" t="s">
        <v>3178</v>
      </c>
      <c r="S148" s="4" t="s">
        <v>237</v>
      </c>
      <c r="T148" s="4" t="s">
        <v>3167</v>
      </c>
      <c r="U148" s="4" t="s">
        <v>238</v>
      </c>
      <c r="V148" s="4" t="s">
        <v>333</v>
      </c>
      <c r="W148" s="4" t="s">
        <v>3217</v>
      </c>
      <c r="X148" s="4" t="s">
        <v>3161</v>
      </c>
      <c r="Y148" s="4" t="s">
        <v>149</v>
      </c>
      <c r="Z148" s="4" t="s">
        <v>3161</v>
      </c>
      <c r="AA148" s="4" t="s">
        <v>3164</v>
      </c>
      <c r="AB148" s="4" t="s">
        <v>3161</v>
      </c>
      <c r="AC148" s="4" t="s">
        <v>3204</v>
      </c>
      <c r="AD148" s="4" t="s">
        <v>3161</v>
      </c>
      <c r="AE148" s="4" t="s">
        <v>3217</v>
      </c>
      <c r="AF148" s="4" t="s">
        <v>54</v>
      </c>
      <c r="AG148" s="4" t="s">
        <v>3164</v>
      </c>
      <c r="AH148" s="4" t="s">
        <v>56</v>
      </c>
      <c r="AI148" s="4" t="s">
        <v>3217</v>
      </c>
      <c r="AJ148" s="4" t="s">
        <v>58</v>
      </c>
      <c r="AK148" s="4" t="s">
        <v>59</v>
      </c>
      <c r="AL148" s="4" t="s">
        <v>143</v>
      </c>
      <c r="AM148" s="4" t="s">
        <v>334</v>
      </c>
      <c r="AN148" s="4" t="s">
        <v>171</v>
      </c>
      <c r="AO148" s="4" t="s">
        <v>95</v>
      </c>
      <c r="AP148" s="4" t="s">
        <v>3174</v>
      </c>
      <c r="AQ148" s="4" t="s">
        <v>152</v>
      </c>
      <c r="AR148" s="4" t="s">
        <v>133</v>
      </c>
      <c r="AS148" s="4" t="s">
        <v>267</v>
      </c>
      <c r="AT148" s="4" t="s">
        <v>1897</v>
      </c>
      <c r="AU148" s="4" t="s">
        <v>97</v>
      </c>
      <c r="AV148" s="4" t="s">
        <v>62</v>
      </c>
      <c r="AW148" s="4" t="s">
        <v>3217</v>
      </c>
      <c r="AX148" s="4" t="s">
        <v>3217</v>
      </c>
      <c r="AY148" s="4" t="s">
        <v>3217</v>
      </c>
      <c r="AZ148" s="4" t="s">
        <v>63</v>
      </c>
      <c r="BA148" s="4" t="s">
        <v>3217</v>
      </c>
      <c r="BB148" s="4" t="s">
        <v>21</v>
      </c>
      <c r="BC148" s="4" t="s">
        <v>3217</v>
      </c>
      <c r="BD148" s="4" t="s">
        <v>3217</v>
      </c>
      <c r="BE148" s="4" t="s">
        <v>3422</v>
      </c>
      <c r="BF148" s="4" t="s">
        <v>3217</v>
      </c>
      <c r="BG148" s="4" t="s">
        <v>211</v>
      </c>
      <c r="BH148" s="4" t="s">
        <v>3288</v>
      </c>
      <c r="BI148" s="4" t="s">
        <v>42</v>
      </c>
      <c r="BJ148" s="4" t="s">
        <v>2490</v>
      </c>
      <c r="BK148" s="4" t="s">
        <v>66</v>
      </c>
      <c r="BL148" s="4" t="s">
        <v>64</v>
      </c>
      <c r="BM148" s="4" t="s">
        <v>69</v>
      </c>
      <c r="BN148" s="4" t="s">
        <v>3153</v>
      </c>
      <c r="BO148" s="4" t="s">
        <v>2590</v>
      </c>
      <c r="BP148" s="4" t="s">
        <v>3217</v>
      </c>
    </row>
    <row r="149" spans="1:68">
      <c r="A149" s="3" t="s">
        <v>139</v>
      </c>
      <c r="B149" s="4" t="s">
        <v>3054</v>
      </c>
      <c r="C149" s="4" t="s">
        <v>3305</v>
      </c>
      <c r="D149" s="4" t="s">
        <v>447</v>
      </c>
      <c r="F149" s="4" t="s">
        <v>3217</v>
      </c>
      <c r="G149" s="4" t="s">
        <v>3217</v>
      </c>
      <c r="H149" s="4" t="s">
        <v>235</v>
      </c>
      <c r="I149" s="4" t="s">
        <v>46</v>
      </c>
      <c r="J149" s="4" t="s">
        <v>53</v>
      </c>
      <c r="K149" s="4" t="s">
        <v>3217</v>
      </c>
      <c r="L149" s="4" t="s">
        <v>78</v>
      </c>
      <c r="M149" s="4" t="s">
        <v>3161</v>
      </c>
      <c r="N149" s="4" t="s">
        <v>3217</v>
      </c>
      <c r="O149" s="4" t="s">
        <v>3217</v>
      </c>
      <c r="P149" s="4" t="s">
        <v>3161</v>
      </c>
      <c r="Q149" s="4" t="s">
        <v>3161</v>
      </c>
      <c r="R149" s="4" t="s">
        <v>3178</v>
      </c>
      <c r="S149" s="4" t="s">
        <v>237</v>
      </c>
      <c r="T149" s="4" t="s">
        <v>3167</v>
      </c>
      <c r="U149" s="4" t="s">
        <v>238</v>
      </c>
      <c r="V149" s="4" t="s">
        <v>333</v>
      </c>
      <c r="W149" s="4" t="s">
        <v>3217</v>
      </c>
      <c r="X149" s="4" t="s">
        <v>3161</v>
      </c>
      <c r="Y149" s="4" t="s">
        <v>149</v>
      </c>
      <c r="Z149" s="4" t="s">
        <v>3161</v>
      </c>
      <c r="AA149" s="4" t="s">
        <v>3164</v>
      </c>
      <c r="AB149" s="4" t="s">
        <v>3161</v>
      </c>
      <c r="AC149" s="4" t="s">
        <v>3201</v>
      </c>
      <c r="AD149" s="4" t="s">
        <v>3161</v>
      </c>
      <c r="AE149" s="4" t="s">
        <v>3217</v>
      </c>
      <c r="AF149" s="4" t="s">
        <v>88</v>
      </c>
      <c r="AG149" s="4" t="s">
        <v>3164</v>
      </c>
      <c r="AH149" s="4" t="s">
        <v>56</v>
      </c>
      <c r="AI149" s="4" t="s">
        <v>3217</v>
      </c>
      <c r="AJ149" s="4" t="s">
        <v>89</v>
      </c>
      <c r="AK149" s="4" t="s">
        <v>59</v>
      </c>
      <c r="AL149" s="4" t="s">
        <v>143</v>
      </c>
      <c r="AM149" s="4" t="s">
        <v>334</v>
      </c>
      <c r="AN149" s="4" t="s">
        <v>171</v>
      </c>
      <c r="AO149" s="4" t="s">
        <v>95</v>
      </c>
      <c r="AP149" s="4" t="s">
        <v>3174</v>
      </c>
      <c r="AQ149" s="4" t="s">
        <v>152</v>
      </c>
      <c r="AR149" s="4" t="s">
        <v>133</v>
      </c>
      <c r="AS149" s="4" t="s">
        <v>267</v>
      </c>
      <c r="AT149" s="4" t="s">
        <v>1897</v>
      </c>
      <c r="AU149" s="4" t="s">
        <v>97</v>
      </c>
      <c r="AV149" s="4" t="s">
        <v>62</v>
      </c>
      <c r="AW149" s="4" t="s">
        <v>3217</v>
      </c>
      <c r="AX149" s="4" t="s">
        <v>3217</v>
      </c>
      <c r="AY149" s="4" t="s">
        <v>3217</v>
      </c>
      <c r="AZ149" s="4" t="s">
        <v>63</v>
      </c>
      <c r="BA149" s="4" t="s">
        <v>3217</v>
      </c>
      <c r="BB149" s="4" t="s">
        <v>21</v>
      </c>
      <c r="BC149" s="4" t="s">
        <v>3217</v>
      </c>
      <c r="BD149" s="4" t="s">
        <v>3217</v>
      </c>
      <c r="BE149" s="4" t="s">
        <v>3422</v>
      </c>
      <c r="BF149" s="4" t="s">
        <v>3217</v>
      </c>
      <c r="BG149" s="4" t="s">
        <v>211</v>
      </c>
      <c r="BH149" s="4" t="s">
        <v>3288</v>
      </c>
      <c r="BI149" s="4" t="s">
        <v>42</v>
      </c>
      <c r="BJ149" s="4" t="s">
        <v>2490</v>
      </c>
      <c r="BK149" s="4" t="s">
        <v>66</v>
      </c>
      <c r="BL149" s="4" t="s">
        <v>64</v>
      </c>
      <c r="BM149" s="4" t="s">
        <v>69</v>
      </c>
      <c r="BN149" s="4" t="s">
        <v>3153</v>
      </c>
      <c r="BO149" s="4" t="s">
        <v>2590</v>
      </c>
      <c r="BP149" s="4" t="s">
        <v>3217</v>
      </c>
    </row>
    <row r="150" spans="1:68">
      <c r="A150" s="3" t="s">
        <v>141</v>
      </c>
      <c r="B150" s="4" t="s">
        <v>3055</v>
      </c>
      <c r="C150" s="4" t="s">
        <v>3305</v>
      </c>
      <c r="D150" s="4" t="s">
        <v>447</v>
      </c>
      <c r="F150" s="4" t="s">
        <v>3217</v>
      </c>
      <c r="G150" s="4" t="s">
        <v>3217</v>
      </c>
      <c r="H150" s="4" t="s">
        <v>235</v>
      </c>
      <c r="I150" s="4" t="s">
        <v>46</v>
      </c>
      <c r="J150" s="4" t="s">
        <v>53</v>
      </c>
      <c r="K150" s="4" t="s">
        <v>3217</v>
      </c>
      <c r="L150" s="4" t="s">
        <v>78</v>
      </c>
      <c r="M150" s="4" t="s">
        <v>3161</v>
      </c>
      <c r="N150" s="4" t="s">
        <v>3217</v>
      </c>
      <c r="O150" s="4" t="s">
        <v>3217</v>
      </c>
      <c r="P150" s="4" t="s">
        <v>3161</v>
      </c>
      <c r="Q150" s="4" t="s">
        <v>3161</v>
      </c>
      <c r="R150" s="4" t="s">
        <v>3178</v>
      </c>
      <c r="S150" s="4" t="s">
        <v>237</v>
      </c>
      <c r="T150" s="4" t="s">
        <v>3167</v>
      </c>
      <c r="U150" s="4" t="s">
        <v>238</v>
      </c>
      <c r="V150" s="4" t="s">
        <v>333</v>
      </c>
      <c r="W150" s="4" t="s">
        <v>3217</v>
      </c>
      <c r="X150" s="4" t="s">
        <v>3161</v>
      </c>
      <c r="Y150" s="4" t="s">
        <v>149</v>
      </c>
      <c r="Z150" s="4" t="s">
        <v>3161</v>
      </c>
      <c r="AA150" s="4" t="s">
        <v>3164</v>
      </c>
      <c r="AB150" s="4" t="s">
        <v>3161</v>
      </c>
      <c r="AC150" s="4" t="s">
        <v>3201</v>
      </c>
      <c r="AD150" s="4" t="s">
        <v>3161</v>
      </c>
      <c r="AE150" s="4" t="s">
        <v>3217</v>
      </c>
      <c r="AF150" s="4" t="s">
        <v>88</v>
      </c>
      <c r="AG150" s="4" t="s">
        <v>3164</v>
      </c>
      <c r="AH150" s="4" t="s">
        <v>56</v>
      </c>
      <c r="AI150" s="4" t="s">
        <v>3217</v>
      </c>
      <c r="AJ150" s="4" t="s">
        <v>125</v>
      </c>
      <c r="AK150" s="4" t="s">
        <v>59</v>
      </c>
      <c r="AL150" s="4" t="s">
        <v>91</v>
      </c>
      <c r="AM150" s="4" t="s">
        <v>334</v>
      </c>
      <c r="AN150" s="4" t="s">
        <v>171</v>
      </c>
      <c r="AO150" s="4" t="s">
        <v>95</v>
      </c>
      <c r="AP150" s="4" t="s">
        <v>3174</v>
      </c>
      <c r="AQ150" s="4" t="s">
        <v>152</v>
      </c>
      <c r="AR150" s="4" t="s">
        <v>133</v>
      </c>
      <c r="AS150" s="4" t="s">
        <v>267</v>
      </c>
      <c r="AT150" s="4" t="s">
        <v>1897</v>
      </c>
      <c r="AU150" s="4" t="s">
        <v>97</v>
      </c>
      <c r="AV150" s="4" t="s">
        <v>62</v>
      </c>
      <c r="AW150" s="4" t="s">
        <v>3217</v>
      </c>
      <c r="AX150" s="4" t="s">
        <v>3217</v>
      </c>
      <c r="AY150" s="4" t="s">
        <v>3217</v>
      </c>
      <c r="AZ150" s="4" t="s">
        <v>63</v>
      </c>
      <c r="BA150" s="4" t="s">
        <v>3217</v>
      </c>
      <c r="BB150" s="4" t="s">
        <v>21</v>
      </c>
      <c r="BC150" s="4" t="s">
        <v>3217</v>
      </c>
      <c r="BD150" s="4" t="s">
        <v>3217</v>
      </c>
      <c r="BE150" s="4" t="s">
        <v>3422</v>
      </c>
      <c r="BF150" s="4" t="s">
        <v>3217</v>
      </c>
      <c r="BG150" s="4" t="s">
        <v>211</v>
      </c>
      <c r="BH150" s="4" t="s">
        <v>3288</v>
      </c>
      <c r="BI150" s="4" t="s">
        <v>42</v>
      </c>
      <c r="BJ150" s="4" t="s">
        <v>2490</v>
      </c>
      <c r="BK150" s="4" t="s">
        <v>66</v>
      </c>
      <c r="BL150" s="4" t="s">
        <v>64</v>
      </c>
      <c r="BM150" s="4" t="s">
        <v>69</v>
      </c>
      <c r="BN150" s="4" t="s">
        <v>3153</v>
      </c>
      <c r="BO150" s="4" t="s">
        <v>2590</v>
      </c>
      <c r="BP150" s="4" t="s">
        <v>3217</v>
      </c>
    </row>
    <row r="151" spans="1:68">
      <c r="A151" s="3" t="s">
        <v>459</v>
      </c>
      <c r="B151" s="4" t="s">
        <v>3104</v>
      </c>
      <c r="C151" s="4" t="s">
        <v>3305</v>
      </c>
      <c r="D151" s="4" t="s">
        <v>3195</v>
      </c>
      <c r="F151" s="4" t="s">
        <v>3217</v>
      </c>
      <c r="G151" s="4" t="s">
        <v>3217</v>
      </c>
      <c r="H151" s="4" t="s">
        <v>498</v>
      </c>
      <c r="I151" s="4" t="s">
        <v>3425</v>
      </c>
      <c r="J151" s="4" t="s">
        <v>332</v>
      </c>
      <c r="K151" s="4" t="s">
        <v>3217</v>
      </c>
      <c r="L151" s="4" t="s">
        <v>3161</v>
      </c>
      <c r="M151" s="4" t="s">
        <v>3161</v>
      </c>
      <c r="N151" s="4" t="s">
        <v>3217</v>
      </c>
      <c r="O151" s="4" t="s">
        <v>758</v>
      </c>
      <c r="P151" s="4" t="s">
        <v>3161</v>
      </c>
      <c r="Q151" s="4" t="s">
        <v>3161</v>
      </c>
      <c r="R151" s="4" t="s">
        <v>3178</v>
      </c>
      <c r="S151" s="4" t="s">
        <v>237</v>
      </c>
      <c r="T151" s="4" t="s">
        <v>3167</v>
      </c>
      <c r="U151" s="4" t="s">
        <v>238</v>
      </c>
      <c r="V151" s="4" t="s">
        <v>333</v>
      </c>
      <c r="W151" s="4" t="s">
        <v>3217</v>
      </c>
      <c r="X151" s="4" t="s">
        <v>3161</v>
      </c>
      <c r="Y151" s="4" t="s">
        <v>149</v>
      </c>
      <c r="Z151" s="4" t="s">
        <v>3161</v>
      </c>
      <c r="AA151" s="4" t="s">
        <v>3200</v>
      </c>
      <c r="AB151" s="4" t="s">
        <v>3217</v>
      </c>
      <c r="AC151" s="4" t="s">
        <v>159</v>
      </c>
      <c r="AD151" s="4" t="s">
        <v>3161</v>
      </c>
      <c r="AE151" s="4" t="s">
        <v>1090</v>
      </c>
      <c r="AF151" s="4" t="s">
        <v>54</v>
      </c>
      <c r="AG151" s="4" t="s">
        <v>231</v>
      </c>
      <c r="AH151" s="4" t="s">
        <v>56</v>
      </c>
      <c r="AI151" s="4" t="s">
        <v>3217</v>
      </c>
      <c r="AJ151" s="4" t="s">
        <v>58</v>
      </c>
      <c r="AK151" s="4" t="s">
        <v>60</v>
      </c>
      <c r="AL151" s="4" t="s">
        <v>143</v>
      </c>
      <c r="AM151" s="4" t="s">
        <v>334</v>
      </c>
      <c r="AN151" s="4" t="s">
        <v>171</v>
      </c>
      <c r="AO151" s="4" t="s">
        <v>95</v>
      </c>
      <c r="AP151" s="4" t="s">
        <v>3174</v>
      </c>
      <c r="AQ151" s="4" t="s">
        <v>152</v>
      </c>
      <c r="AR151" s="4" t="s">
        <v>133</v>
      </c>
      <c r="AS151" s="4" t="s">
        <v>267</v>
      </c>
      <c r="AT151" s="4" t="s">
        <v>1897</v>
      </c>
      <c r="AU151" s="4" t="s">
        <v>97</v>
      </c>
      <c r="AV151" s="4" t="s">
        <v>517</v>
      </c>
      <c r="AW151" s="4" t="s">
        <v>3217</v>
      </c>
      <c r="AX151" s="4" t="s">
        <v>3217</v>
      </c>
      <c r="AY151" s="4" t="s">
        <v>3217</v>
      </c>
      <c r="AZ151" s="4" t="s">
        <v>511</v>
      </c>
      <c r="BA151" s="4" t="s">
        <v>3217</v>
      </c>
      <c r="BB151" s="4" t="s">
        <v>3184</v>
      </c>
      <c r="BC151" s="4" t="s">
        <v>518</v>
      </c>
      <c r="BD151" s="4" t="s">
        <v>2513</v>
      </c>
      <c r="BE151" s="4" t="s">
        <v>3422</v>
      </c>
      <c r="BF151" s="4" t="s">
        <v>513</v>
      </c>
      <c r="BG151" s="4" t="s">
        <v>3423</v>
      </c>
      <c r="BH151" s="4" t="s">
        <v>3288</v>
      </c>
      <c r="BI151" s="4" t="s">
        <v>42</v>
      </c>
      <c r="BJ151" s="4" t="s">
        <v>2490</v>
      </c>
      <c r="BK151" s="4" t="s">
        <v>66</v>
      </c>
      <c r="BL151" s="4" t="s">
        <v>520</v>
      </c>
      <c r="BM151" s="4" t="s">
        <v>69</v>
      </c>
      <c r="BN151" s="4" t="s">
        <v>3153</v>
      </c>
      <c r="BO151" s="4" t="s">
        <v>3178</v>
      </c>
      <c r="BP151" s="4" t="s">
        <v>3217</v>
      </c>
    </row>
    <row r="152" spans="1:68">
      <c r="A152" s="3" t="s">
        <v>462</v>
      </c>
      <c r="B152" s="4" t="s">
        <v>2905</v>
      </c>
      <c r="C152" s="4" t="s">
        <v>3305</v>
      </c>
      <c r="D152" s="4" t="s">
        <v>3195</v>
      </c>
      <c r="F152" s="4" t="s">
        <v>3217</v>
      </c>
      <c r="G152" s="4" t="s">
        <v>3217</v>
      </c>
      <c r="H152" s="4" t="s">
        <v>498</v>
      </c>
      <c r="I152" s="4" t="s">
        <v>3426</v>
      </c>
      <c r="J152" s="4" t="s">
        <v>53</v>
      </c>
      <c r="K152" s="4" t="s">
        <v>3217</v>
      </c>
      <c r="L152" s="4" t="s">
        <v>3161</v>
      </c>
      <c r="M152" s="4" t="s">
        <v>3161</v>
      </c>
      <c r="N152" s="4" t="s">
        <v>3217</v>
      </c>
      <c r="O152" s="4" t="s">
        <v>758</v>
      </c>
      <c r="P152" s="4" t="s">
        <v>3161</v>
      </c>
      <c r="Q152" s="4" t="s">
        <v>3161</v>
      </c>
      <c r="R152" s="4" t="s">
        <v>3178</v>
      </c>
      <c r="S152" s="4" t="s">
        <v>237</v>
      </c>
      <c r="T152" s="4" t="s">
        <v>3167</v>
      </c>
      <c r="U152" s="4" t="s">
        <v>238</v>
      </c>
      <c r="V152" s="4" t="s">
        <v>333</v>
      </c>
      <c r="W152" s="4" t="s">
        <v>3217</v>
      </c>
      <c r="X152" s="4" t="s">
        <v>3161</v>
      </c>
      <c r="Y152" s="4" t="s">
        <v>149</v>
      </c>
      <c r="Z152" s="4" t="s">
        <v>3161</v>
      </c>
      <c r="AA152" s="4" t="s">
        <v>3205</v>
      </c>
      <c r="AB152" s="4" t="s">
        <v>3217</v>
      </c>
      <c r="AC152" s="4" t="s">
        <v>3204</v>
      </c>
      <c r="AD152" s="4" t="s">
        <v>3161</v>
      </c>
      <c r="AE152" s="4" t="s">
        <v>3217</v>
      </c>
      <c r="AF152" s="4" t="s">
        <v>54</v>
      </c>
      <c r="AG152" s="4" t="s">
        <v>3164</v>
      </c>
      <c r="AH152" s="4" t="s">
        <v>56</v>
      </c>
      <c r="AI152" s="4" t="s">
        <v>3217</v>
      </c>
      <c r="AJ152" s="4" t="s">
        <v>58</v>
      </c>
      <c r="AK152" s="4" t="s">
        <v>59</v>
      </c>
      <c r="AL152" s="4" t="s">
        <v>143</v>
      </c>
      <c r="AM152" s="4" t="s">
        <v>334</v>
      </c>
      <c r="AN152" s="4" t="s">
        <v>171</v>
      </c>
      <c r="AO152" s="4" t="s">
        <v>95</v>
      </c>
      <c r="AP152" s="4" t="s">
        <v>3174</v>
      </c>
      <c r="AQ152" s="4" t="s">
        <v>152</v>
      </c>
      <c r="AR152" s="4" t="s">
        <v>133</v>
      </c>
      <c r="AS152" s="4" t="s">
        <v>267</v>
      </c>
      <c r="AT152" s="4" t="s">
        <v>1897</v>
      </c>
      <c r="AU152" s="4" t="s">
        <v>97</v>
      </c>
      <c r="AV152" s="4" t="s">
        <v>517</v>
      </c>
      <c r="AW152" s="4" t="s">
        <v>3217</v>
      </c>
      <c r="AX152" s="4" t="s">
        <v>3217</v>
      </c>
      <c r="AY152" s="4" t="s">
        <v>3217</v>
      </c>
      <c r="AZ152" s="4" t="s">
        <v>511</v>
      </c>
      <c r="BA152" s="4" t="s">
        <v>3217</v>
      </c>
      <c r="BB152" s="4" t="s">
        <v>3184</v>
      </c>
      <c r="BC152" s="4" t="s">
        <v>518</v>
      </c>
      <c r="BD152" s="4" t="s">
        <v>2513</v>
      </c>
      <c r="BE152" s="4" t="s">
        <v>3422</v>
      </c>
      <c r="BF152" s="4" t="s">
        <v>513</v>
      </c>
      <c r="BG152" s="4" t="s">
        <v>3423</v>
      </c>
      <c r="BH152" s="4" t="s">
        <v>3288</v>
      </c>
      <c r="BI152" s="4" t="s">
        <v>42</v>
      </c>
      <c r="BJ152" s="4" t="s">
        <v>2490</v>
      </c>
      <c r="BK152" s="4" t="s">
        <v>66</v>
      </c>
      <c r="BL152" s="4" t="s">
        <v>520</v>
      </c>
      <c r="BM152" s="4" t="s">
        <v>69</v>
      </c>
      <c r="BN152" s="4" t="s">
        <v>3153</v>
      </c>
      <c r="BO152" s="4" t="s">
        <v>3178</v>
      </c>
      <c r="BP152" s="4" t="s">
        <v>3217</v>
      </c>
    </row>
    <row r="153" spans="1:68">
      <c r="A153" s="3" t="s">
        <v>463</v>
      </c>
      <c r="B153" s="4" t="s">
        <v>3105</v>
      </c>
      <c r="C153" s="4" t="s">
        <v>3305</v>
      </c>
      <c r="D153" s="4" t="s">
        <v>3195</v>
      </c>
      <c r="F153" s="4" t="s">
        <v>3217</v>
      </c>
      <c r="G153" s="4" t="s">
        <v>3217</v>
      </c>
      <c r="H153" s="4" t="s">
        <v>498</v>
      </c>
      <c r="I153" s="4" t="s">
        <v>3425</v>
      </c>
      <c r="J153" s="4" t="s">
        <v>332</v>
      </c>
      <c r="K153" s="4" t="s">
        <v>3217</v>
      </c>
      <c r="L153" s="4" t="s">
        <v>3161</v>
      </c>
      <c r="M153" s="4" t="s">
        <v>3161</v>
      </c>
      <c r="N153" s="4" t="s">
        <v>3217</v>
      </c>
      <c r="O153" s="4" t="s">
        <v>758</v>
      </c>
      <c r="P153" s="4" t="s">
        <v>3161</v>
      </c>
      <c r="Q153" s="4" t="s">
        <v>3161</v>
      </c>
      <c r="R153" s="4" t="s">
        <v>3178</v>
      </c>
      <c r="S153" s="4" t="s">
        <v>237</v>
      </c>
      <c r="T153" s="4" t="s">
        <v>3167</v>
      </c>
      <c r="U153" s="4" t="s">
        <v>238</v>
      </c>
      <c r="V153" s="4" t="s">
        <v>333</v>
      </c>
      <c r="W153" s="4" t="s">
        <v>3217</v>
      </c>
      <c r="X153" s="4" t="s">
        <v>3161</v>
      </c>
      <c r="Y153" s="4" t="s">
        <v>149</v>
      </c>
      <c r="Z153" s="4" t="s">
        <v>3161</v>
      </c>
      <c r="AA153" s="4" t="s">
        <v>3200</v>
      </c>
      <c r="AB153" s="4" t="s">
        <v>3217</v>
      </c>
      <c r="AC153" s="4" t="s">
        <v>159</v>
      </c>
      <c r="AD153" s="4" t="s">
        <v>3161</v>
      </c>
      <c r="AE153" s="4" t="s">
        <v>1090</v>
      </c>
      <c r="AF153" s="4" t="s">
        <v>54</v>
      </c>
      <c r="AG153" s="4" t="s">
        <v>3164</v>
      </c>
      <c r="AH153" s="4" t="s">
        <v>56</v>
      </c>
      <c r="AI153" s="4" t="s">
        <v>3217</v>
      </c>
      <c r="AJ153" s="4" t="s">
        <v>58</v>
      </c>
      <c r="AK153" s="4" t="s">
        <v>60</v>
      </c>
      <c r="AL153" s="4" t="s">
        <v>143</v>
      </c>
      <c r="AM153" s="4" t="s">
        <v>334</v>
      </c>
      <c r="AN153" s="4" t="s">
        <v>171</v>
      </c>
      <c r="AO153" s="4" t="s">
        <v>95</v>
      </c>
      <c r="AP153" s="4" t="s">
        <v>3174</v>
      </c>
      <c r="AQ153" s="4" t="s">
        <v>152</v>
      </c>
      <c r="AR153" s="4" t="s">
        <v>133</v>
      </c>
      <c r="AS153" s="4" t="s">
        <v>267</v>
      </c>
      <c r="AT153" s="4" t="s">
        <v>1897</v>
      </c>
      <c r="AU153" s="4" t="s">
        <v>97</v>
      </c>
      <c r="AV153" s="4" t="s">
        <v>517</v>
      </c>
      <c r="AW153" s="4" t="s">
        <v>3217</v>
      </c>
      <c r="AX153" s="4" t="s">
        <v>3217</v>
      </c>
      <c r="AY153" s="4" t="s">
        <v>3217</v>
      </c>
      <c r="AZ153" s="4" t="s">
        <v>511</v>
      </c>
      <c r="BA153" s="4" t="s">
        <v>3217</v>
      </c>
      <c r="BB153" s="4" t="s">
        <v>3184</v>
      </c>
      <c r="BC153" s="4" t="s">
        <v>518</v>
      </c>
      <c r="BD153" s="4" t="s">
        <v>2513</v>
      </c>
      <c r="BE153" s="4" t="s">
        <v>3422</v>
      </c>
      <c r="BF153" s="4" t="s">
        <v>513</v>
      </c>
      <c r="BG153" s="4" t="s">
        <v>3423</v>
      </c>
      <c r="BH153" s="4" t="s">
        <v>3288</v>
      </c>
      <c r="BI153" s="4" t="s">
        <v>42</v>
      </c>
      <c r="BJ153" s="4" t="s">
        <v>2490</v>
      </c>
      <c r="BK153" s="4" t="s">
        <v>66</v>
      </c>
      <c r="BL153" s="4" t="s">
        <v>520</v>
      </c>
      <c r="BM153" s="4" t="s">
        <v>69</v>
      </c>
      <c r="BN153" s="4" t="s">
        <v>3153</v>
      </c>
      <c r="BO153" s="4" t="s">
        <v>3178</v>
      </c>
      <c r="BP153" s="4" t="s">
        <v>3217</v>
      </c>
    </row>
    <row r="154" spans="1:68">
      <c r="A154" s="3" t="s">
        <v>464</v>
      </c>
      <c r="B154" s="4" t="s">
        <v>3106</v>
      </c>
      <c r="C154" s="4" t="s">
        <v>3305</v>
      </c>
      <c r="D154" s="4" t="s">
        <v>3195</v>
      </c>
      <c r="F154" s="4" t="s">
        <v>3217</v>
      </c>
      <c r="G154" s="4" t="s">
        <v>3217</v>
      </c>
      <c r="H154" s="4" t="s">
        <v>498</v>
      </c>
      <c r="I154" s="4" t="s">
        <v>3426</v>
      </c>
      <c r="J154" s="4" t="s">
        <v>53</v>
      </c>
      <c r="K154" s="4" t="s">
        <v>3217</v>
      </c>
      <c r="L154" s="4" t="s">
        <v>3161</v>
      </c>
      <c r="M154" s="4" t="s">
        <v>3161</v>
      </c>
      <c r="N154" s="4" t="s">
        <v>3217</v>
      </c>
      <c r="O154" s="4" t="s">
        <v>3217</v>
      </c>
      <c r="P154" s="4" t="s">
        <v>3161</v>
      </c>
      <c r="Q154" s="4" t="s">
        <v>3161</v>
      </c>
      <c r="R154" s="4" t="s">
        <v>3178</v>
      </c>
      <c r="S154" s="4" t="s">
        <v>237</v>
      </c>
      <c r="T154" s="4" t="s">
        <v>3167</v>
      </c>
      <c r="U154" s="4" t="s">
        <v>238</v>
      </c>
      <c r="V154" s="4" t="s">
        <v>333</v>
      </c>
      <c r="W154" s="4" t="s">
        <v>3217</v>
      </c>
      <c r="X154" s="4" t="s">
        <v>3161</v>
      </c>
      <c r="Y154" s="4" t="s">
        <v>149</v>
      </c>
      <c r="Z154" s="4" t="s">
        <v>3161</v>
      </c>
      <c r="AA154" s="4" t="s">
        <v>3164</v>
      </c>
      <c r="AB154" s="4" t="s">
        <v>3217</v>
      </c>
      <c r="AC154" s="4" t="s">
        <v>3201</v>
      </c>
      <c r="AD154" s="4" t="s">
        <v>3161</v>
      </c>
      <c r="AE154" s="4" t="s">
        <v>3217</v>
      </c>
      <c r="AF154" s="4" t="s">
        <v>88</v>
      </c>
      <c r="AG154" s="4" t="s">
        <v>3164</v>
      </c>
      <c r="AH154" s="4" t="s">
        <v>56</v>
      </c>
      <c r="AI154" s="4" t="s">
        <v>3217</v>
      </c>
      <c r="AJ154" s="4" t="s">
        <v>125</v>
      </c>
      <c r="AK154" s="4" t="s">
        <v>59</v>
      </c>
      <c r="AL154" s="4" t="s">
        <v>91</v>
      </c>
      <c r="AM154" s="4" t="s">
        <v>334</v>
      </c>
      <c r="AN154" s="4" t="s">
        <v>171</v>
      </c>
      <c r="AO154" s="4" t="s">
        <v>95</v>
      </c>
      <c r="AP154" s="4" t="s">
        <v>3174</v>
      </c>
      <c r="AQ154" s="4" t="s">
        <v>152</v>
      </c>
      <c r="AR154" s="4" t="s">
        <v>133</v>
      </c>
      <c r="AS154" s="4" t="s">
        <v>267</v>
      </c>
      <c r="AT154" s="4" t="s">
        <v>1897</v>
      </c>
      <c r="AU154" s="4" t="s">
        <v>97</v>
      </c>
      <c r="AV154" s="4" t="s">
        <v>517</v>
      </c>
      <c r="AW154" s="4" t="s">
        <v>3217</v>
      </c>
      <c r="AX154" s="4" t="s">
        <v>3217</v>
      </c>
      <c r="AY154" s="4" t="s">
        <v>3217</v>
      </c>
      <c r="AZ154" s="4" t="s">
        <v>511</v>
      </c>
      <c r="BA154" s="4" t="s">
        <v>3217</v>
      </c>
      <c r="BB154" s="4" t="s">
        <v>3184</v>
      </c>
      <c r="BC154" s="4" t="s">
        <v>518</v>
      </c>
      <c r="BD154" s="4" t="s">
        <v>2513</v>
      </c>
      <c r="BE154" s="4" t="s">
        <v>3422</v>
      </c>
      <c r="BF154" s="4" t="s">
        <v>513</v>
      </c>
      <c r="BG154" s="4" t="s">
        <v>3423</v>
      </c>
      <c r="BH154" s="4" t="s">
        <v>3288</v>
      </c>
      <c r="BI154" s="4" t="s">
        <v>42</v>
      </c>
      <c r="BJ154" s="4" t="s">
        <v>2490</v>
      </c>
      <c r="BK154" s="4" t="s">
        <v>66</v>
      </c>
      <c r="BL154" s="4" t="s">
        <v>520</v>
      </c>
      <c r="BM154" s="4" t="s">
        <v>69</v>
      </c>
      <c r="BN154" s="4" t="s">
        <v>3153</v>
      </c>
      <c r="BO154" s="4" t="s">
        <v>3178</v>
      </c>
      <c r="BP154" s="4" t="s">
        <v>3217</v>
      </c>
    </row>
    <row r="155" spans="1:68">
      <c r="A155" s="3" t="s">
        <v>465</v>
      </c>
      <c r="B155" s="4" t="s">
        <v>2905</v>
      </c>
      <c r="C155" s="4" t="s">
        <v>3305</v>
      </c>
      <c r="D155" s="4">
        <v>2022</v>
      </c>
      <c r="F155" s="4" t="s">
        <v>3217</v>
      </c>
      <c r="G155" s="4" t="s">
        <v>3217</v>
      </c>
      <c r="H155" s="4" t="s">
        <v>498</v>
      </c>
      <c r="I155" s="4" t="s">
        <v>3426</v>
      </c>
      <c r="J155" s="4" t="s">
        <v>53</v>
      </c>
      <c r="K155" s="4" t="s">
        <v>3217</v>
      </c>
      <c r="L155" s="4" t="s">
        <v>3161</v>
      </c>
      <c r="M155" s="4" t="s">
        <v>3161</v>
      </c>
      <c r="N155" s="4" t="s">
        <v>3217</v>
      </c>
      <c r="O155" s="4" t="s">
        <v>758</v>
      </c>
      <c r="P155" s="4" t="s">
        <v>3161</v>
      </c>
      <c r="Q155" s="4" t="s">
        <v>3161</v>
      </c>
      <c r="R155" s="4" t="s">
        <v>3178</v>
      </c>
      <c r="S155" s="4" t="s">
        <v>237</v>
      </c>
      <c r="T155" s="4" t="s">
        <v>3167</v>
      </c>
      <c r="U155" s="4" t="s">
        <v>238</v>
      </c>
      <c r="V155" s="4" t="s">
        <v>333</v>
      </c>
      <c r="W155" s="4" t="s">
        <v>3217</v>
      </c>
      <c r="X155" s="4" t="s">
        <v>3161</v>
      </c>
      <c r="Y155" s="4" t="s">
        <v>149</v>
      </c>
      <c r="Z155" s="4" t="s">
        <v>3161</v>
      </c>
      <c r="AA155" s="4" t="s">
        <v>3205</v>
      </c>
      <c r="AB155" s="4" t="s">
        <v>3217</v>
      </c>
      <c r="AC155" s="4" t="s">
        <v>3201</v>
      </c>
      <c r="AD155" s="4" t="s">
        <v>3161</v>
      </c>
      <c r="AE155" s="4" t="s">
        <v>3217</v>
      </c>
      <c r="AF155" s="4" t="s">
        <v>54</v>
      </c>
      <c r="AG155" s="4" t="s">
        <v>3164</v>
      </c>
      <c r="AH155" s="4" t="s">
        <v>56</v>
      </c>
      <c r="AI155" s="4" t="s">
        <v>3217</v>
      </c>
      <c r="AJ155" s="4" t="s">
        <v>58</v>
      </c>
      <c r="AK155" s="4" t="s">
        <v>59</v>
      </c>
      <c r="AL155" s="4" t="s">
        <v>143</v>
      </c>
      <c r="AM155" s="4" t="s">
        <v>334</v>
      </c>
      <c r="AN155" s="4" t="s">
        <v>171</v>
      </c>
      <c r="AO155" s="4" t="s">
        <v>95</v>
      </c>
      <c r="AP155" s="4" t="s">
        <v>3174</v>
      </c>
      <c r="AQ155" s="4" t="s">
        <v>152</v>
      </c>
      <c r="AR155" s="4" t="s">
        <v>133</v>
      </c>
      <c r="AS155" s="4" t="s">
        <v>267</v>
      </c>
      <c r="AT155" s="4" t="s">
        <v>1897</v>
      </c>
      <c r="AU155" s="4" t="s">
        <v>97</v>
      </c>
      <c r="AV155" s="4" t="s">
        <v>517</v>
      </c>
      <c r="AW155" s="4" t="s">
        <v>3217</v>
      </c>
      <c r="AX155" s="4" t="s">
        <v>3217</v>
      </c>
      <c r="AY155" s="4" t="s">
        <v>3217</v>
      </c>
      <c r="AZ155" s="4" t="s">
        <v>511</v>
      </c>
      <c r="BA155" s="4" t="s">
        <v>3217</v>
      </c>
      <c r="BB155" s="4" t="s">
        <v>3184</v>
      </c>
      <c r="BC155" s="4" t="s">
        <v>518</v>
      </c>
      <c r="BD155" s="4" t="s">
        <v>2513</v>
      </c>
      <c r="BE155" s="4" t="s">
        <v>3422</v>
      </c>
      <c r="BF155" s="4" t="s">
        <v>513</v>
      </c>
      <c r="BG155" s="4" t="s">
        <v>3423</v>
      </c>
      <c r="BH155" s="4" t="s">
        <v>3288</v>
      </c>
      <c r="BI155" s="4" t="s">
        <v>42</v>
      </c>
      <c r="BJ155" s="4" t="s">
        <v>2490</v>
      </c>
      <c r="BK155" s="4" t="s">
        <v>66</v>
      </c>
      <c r="BL155" s="4" t="s">
        <v>520</v>
      </c>
      <c r="BM155" s="4" t="s">
        <v>69</v>
      </c>
      <c r="BN155" s="4" t="s">
        <v>3153</v>
      </c>
      <c r="BO155" s="4" t="s">
        <v>3178</v>
      </c>
      <c r="BP155" s="4" t="s">
        <v>3217</v>
      </c>
    </row>
    <row r="156" spans="1:68">
      <c r="A156" s="3" t="s">
        <v>382</v>
      </c>
      <c r="B156" s="4" t="s">
        <v>2969</v>
      </c>
      <c r="C156" s="4" t="s">
        <v>3303</v>
      </c>
      <c r="D156" s="4">
        <v>2019</v>
      </c>
      <c r="F156" s="4" t="s">
        <v>3217</v>
      </c>
      <c r="G156" s="4" t="s">
        <v>3217</v>
      </c>
      <c r="H156" s="4" t="s">
        <v>235</v>
      </c>
      <c r="I156" s="4" t="s">
        <v>46</v>
      </c>
      <c r="J156" s="4" t="s">
        <v>53</v>
      </c>
      <c r="K156" s="4" t="s">
        <v>3217</v>
      </c>
      <c r="L156" s="4" t="s">
        <v>78</v>
      </c>
      <c r="M156" s="4" t="s">
        <v>3161</v>
      </c>
      <c r="N156" s="4" t="s">
        <v>3217</v>
      </c>
      <c r="O156" s="4" t="s">
        <v>758</v>
      </c>
      <c r="P156" s="4" t="s">
        <v>3161</v>
      </c>
      <c r="Q156" s="4" t="s">
        <v>3161</v>
      </c>
      <c r="R156" s="4" t="s">
        <v>3178</v>
      </c>
      <c r="S156" s="4" t="s">
        <v>237</v>
      </c>
      <c r="T156" s="4" t="s">
        <v>3167</v>
      </c>
      <c r="U156" s="4" t="s">
        <v>238</v>
      </c>
      <c r="V156" s="4" t="s">
        <v>333</v>
      </c>
      <c r="W156" s="4" t="s">
        <v>3217</v>
      </c>
      <c r="X156" s="4" t="s">
        <v>3161</v>
      </c>
      <c r="Y156" s="4" t="s">
        <v>149</v>
      </c>
      <c r="Z156" s="4" t="s">
        <v>3161</v>
      </c>
      <c r="AA156" s="4" t="s">
        <v>944</v>
      </c>
      <c r="AB156" s="4" t="s">
        <v>3161</v>
      </c>
      <c r="AC156" s="4" t="s">
        <v>159</v>
      </c>
      <c r="AD156" s="4" t="s">
        <v>3161</v>
      </c>
      <c r="AE156" s="4" t="s">
        <v>1090</v>
      </c>
      <c r="AF156" s="4" t="s">
        <v>54</v>
      </c>
      <c r="AG156" s="4" t="s">
        <v>231</v>
      </c>
      <c r="AH156" s="4" t="s">
        <v>55</v>
      </c>
      <c r="AI156" s="4" t="s">
        <v>3217</v>
      </c>
      <c r="AJ156" s="4" t="s">
        <v>58</v>
      </c>
      <c r="AK156" s="4" t="s">
        <v>59</v>
      </c>
      <c r="AL156" s="4" t="s">
        <v>143</v>
      </c>
      <c r="AM156" s="4" t="s">
        <v>92</v>
      </c>
      <c r="AN156" s="4" t="s">
        <v>169</v>
      </c>
      <c r="AO156" s="4" t="s">
        <v>95</v>
      </c>
      <c r="AP156" s="4" t="s">
        <v>3174</v>
      </c>
      <c r="AQ156" s="4" t="s">
        <v>208</v>
      </c>
      <c r="AR156" s="4" t="s">
        <v>133</v>
      </c>
      <c r="AS156" s="4" t="s">
        <v>267</v>
      </c>
      <c r="AT156" s="4" t="s">
        <v>1897</v>
      </c>
      <c r="AU156" s="4" t="s">
        <v>97</v>
      </c>
      <c r="AV156" s="4" t="s">
        <v>61</v>
      </c>
      <c r="AW156" s="4" t="s">
        <v>3217</v>
      </c>
      <c r="AX156" s="4" t="s">
        <v>3217</v>
      </c>
      <c r="AY156" s="4" t="s">
        <v>3217</v>
      </c>
      <c r="AZ156" s="4" t="s">
        <v>8</v>
      </c>
      <c r="BA156" s="4" t="s">
        <v>3217</v>
      </c>
      <c r="BB156" s="4" t="s">
        <v>20</v>
      </c>
      <c r="BC156" s="4" t="s">
        <v>3217</v>
      </c>
      <c r="BD156" s="4" t="s">
        <v>3217</v>
      </c>
      <c r="BE156" s="4" t="s">
        <v>3422</v>
      </c>
      <c r="BF156" s="4" t="s">
        <v>3217</v>
      </c>
      <c r="BG156" s="4" t="s">
        <v>211</v>
      </c>
      <c r="BH156" s="4" t="s">
        <v>3288</v>
      </c>
      <c r="BI156" s="4" t="s">
        <v>41</v>
      </c>
      <c r="BJ156" s="4" t="s">
        <v>2471</v>
      </c>
      <c r="BK156" s="4" t="s">
        <v>65</v>
      </c>
      <c r="BL156" s="4" t="s">
        <v>68</v>
      </c>
      <c r="BM156" s="4" t="s">
        <v>67</v>
      </c>
      <c r="BN156" s="4" t="s">
        <v>70</v>
      </c>
      <c r="BO156" s="4" t="s">
        <v>71</v>
      </c>
      <c r="BP156" s="4" t="s">
        <v>3217</v>
      </c>
    </row>
    <row r="157" spans="1:68">
      <c r="A157" s="3" t="s">
        <v>336</v>
      </c>
      <c r="B157" s="4" t="s">
        <v>3056</v>
      </c>
      <c r="C157" s="4" t="s">
        <v>3303</v>
      </c>
      <c r="D157" s="4" t="s">
        <v>447</v>
      </c>
      <c r="F157" s="4" t="s">
        <v>3217</v>
      </c>
      <c r="G157" s="4" t="s">
        <v>3217</v>
      </c>
      <c r="H157" s="4" t="s">
        <v>235</v>
      </c>
      <c r="I157" s="4" t="s">
        <v>116</v>
      </c>
      <c r="J157" s="4" t="s">
        <v>332</v>
      </c>
      <c r="K157" s="4" t="s">
        <v>3217</v>
      </c>
      <c r="L157" s="4" t="s">
        <v>78</v>
      </c>
      <c r="M157" s="4" t="s">
        <v>3161</v>
      </c>
      <c r="N157" s="4" t="s">
        <v>3217</v>
      </c>
      <c r="O157" s="4" t="s">
        <v>758</v>
      </c>
      <c r="P157" s="4" t="s">
        <v>3161</v>
      </c>
      <c r="Q157" s="4" t="s">
        <v>3161</v>
      </c>
      <c r="R157" s="4" t="s">
        <v>3178</v>
      </c>
      <c r="S157" s="4" t="s">
        <v>237</v>
      </c>
      <c r="T157" s="4" t="s">
        <v>3167</v>
      </c>
      <c r="U157" s="4" t="s">
        <v>238</v>
      </c>
      <c r="V157" s="4" t="s">
        <v>333</v>
      </c>
      <c r="W157" s="4" t="s">
        <v>3217</v>
      </c>
      <c r="X157" s="4" t="s">
        <v>3161</v>
      </c>
      <c r="Y157" s="4" t="s">
        <v>149</v>
      </c>
      <c r="Z157" s="4" t="s">
        <v>3161</v>
      </c>
      <c r="AA157" s="4" t="s">
        <v>944</v>
      </c>
      <c r="AB157" s="4" t="s">
        <v>3161</v>
      </c>
      <c r="AC157" s="4" t="s">
        <v>159</v>
      </c>
      <c r="AD157" s="4" t="s">
        <v>3161</v>
      </c>
      <c r="AE157" s="4" t="s">
        <v>1090</v>
      </c>
      <c r="AF157" s="4" t="s">
        <v>54</v>
      </c>
      <c r="AG157" s="4" t="s">
        <v>231</v>
      </c>
      <c r="AH157" s="4" t="s">
        <v>56</v>
      </c>
      <c r="AI157" s="4" t="s">
        <v>3217</v>
      </c>
      <c r="AJ157" s="4" t="s">
        <v>58</v>
      </c>
      <c r="AK157" s="4" t="s">
        <v>60</v>
      </c>
      <c r="AL157" s="4" t="s">
        <v>143</v>
      </c>
      <c r="AM157" s="4" t="s">
        <v>334</v>
      </c>
      <c r="AN157" s="4" t="s">
        <v>171</v>
      </c>
      <c r="AO157" s="4" t="s">
        <v>95</v>
      </c>
      <c r="AP157" s="4" t="s">
        <v>3174</v>
      </c>
      <c r="AQ157" s="4" t="s">
        <v>152</v>
      </c>
      <c r="AR157" s="4" t="s">
        <v>133</v>
      </c>
      <c r="AS157" s="4" t="s">
        <v>267</v>
      </c>
      <c r="AT157" s="4" t="s">
        <v>1897</v>
      </c>
      <c r="AU157" s="4" t="s">
        <v>97</v>
      </c>
      <c r="AV157" s="4" t="s">
        <v>62</v>
      </c>
      <c r="AW157" s="4" t="s">
        <v>3217</v>
      </c>
      <c r="AX157" s="4" t="s">
        <v>3217</v>
      </c>
      <c r="AY157" s="4" t="s">
        <v>3217</v>
      </c>
      <c r="AZ157" s="4" t="s">
        <v>63</v>
      </c>
      <c r="BA157" s="4" t="s">
        <v>3217</v>
      </c>
      <c r="BB157" s="4" t="s">
        <v>21</v>
      </c>
      <c r="BC157" s="4" t="s">
        <v>3217</v>
      </c>
      <c r="BD157" s="4" t="s">
        <v>3217</v>
      </c>
      <c r="BE157" s="4" t="s">
        <v>3422</v>
      </c>
      <c r="BF157" s="4" t="s">
        <v>3217</v>
      </c>
      <c r="BG157" s="4" t="s">
        <v>211</v>
      </c>
      <c r="BH157" s="4" t="s">
        <v>3288</v>
      </c>
      <c r="BI157" s="4" t="s">
        <v>42</v>
      </c>
      <c r="BJ157" s="4" t="s">
        <v>2490</v>
      </c>
      <c r="BK157" s="4" t="s">
        <v>66</v>
      </c>
      <c r="BL157" s="4" t="s">
        <v>64</v>
      </c>
      <c r="BM157" s="4" t="s">
        <v>69</v>
      </c>
      <c r="BN157" s="4" t="s">
        <v>3153</v>
      </c>
      <c r="BO157" s="4" t="s">
        <v>2590</v>
      </c>
      <c r="BP157" s="4" t="s">
        <v>3217</v>
      </c>
    </row>
    <row r="158" spans="1:68">
      <c r="A158" s="3" t="s">
        <v>460</v>
      </c>
      <c r="B158" s="4" t="s">
        <v>3109</v>
      </c>
      <c r="C158" s="4" t="s">
        <v>3303</v>
      </c>
      <c r="D158" s="4" t="s">
        <v>3195</v>
      </c>
      <c r="F158" s="4" t="s">
        <v>3217</v>
      </c>
      <c r="G158" s="4" t="s">
        <v>3217</v>
      </c>
      <c r="H158" s="4" t="s">
        <v>498</v>
      </c>
      <c r="I158" s="4" t="s">
        <v>3425</v>
      </c>
      <c r="J158" s="4" t="s">
        <v>332</v>
      </c>
      <c r="K158" s="4" t="s">
        <v>3217</v>
      </c>
      <c r="L158" s="4" t="s">
        <v>3161</v>
      </c>
      <c r="M158" s="4" t="s">
        <v>3161</v>
      </c>
      <c r="N158" s="4" t="s">
        <v>3217</v>
      </c>
      <c r="O158" s="4" t="s">
        <v>758</v>
      </c>
      <c r="P158" s="4" t="s">
        <v>3161</v>
      </c>
      <c r="Q158" s="4" t="s">
        <v>3161</v>
      </c>
      <c r="R158" s="4" t="s">
        <v>3178</v>
      </c>
      <c r="S158" s="4" t="s">
        <v>237</v>
      </c>
      <c r="T158" s="4" t="s">
        <v>3167</v>
      </c>
      <c r="U158" s="4" t="s">
        <v>238</v>
      </c>
      <c r="V158" s="4" t="s">
        <v>333</v>
      </c>
      <c r="W158" s="4" t="s">
        <v>3217</v>
      </c>
      <c r="X158" s="4" t="s">
        <v>3161</v>
      </c>
      <c r="Y158" s="4" t="s">
        <v>149</v>
      </c>
      <c r="Z158" s="4" t="s">
        <v>3161</v>
      </c>
      <c r="AA158" s="4" t="s">
        <v>3200</v>
      </c>
      <c r="AB158" s="4" t="s">
        <v>3217</v>
      </c>
      <c r="AC158" s="4" t="s">
        <v>159</v>
      </c>
      <c r="AD158" s="4" t="s">
        <v>3161</v>
      </c>
      <c r="AE158" s="4" t="s">
        <v>1090</v>
      </c>
      <c r="AF158" s="4" t="s">
        <v>54</v>
      </c>
      <c r="AG158" s="4" t="s">
        <v>231</v>
      </c>
      <c r="AH158" s="4" t="s">
        <v>56</v>
      </c>
      <c r="AI158" s="4" t="s">
        <v>3217</v>
      </c>
      <c r="AJ158" s="4" t="s">
        <v>58</v>
      </c>
      <c r="AK158" s="4" t="s">
        <v>60</v>
      </c>
      <c r="AL158" s="4" t="s">
        <v>143</v>
      </c>
      <c r="AM158" s="4" t="s">
        <v>334</v>
      </c>
      <c r="AN158" s="4" t="s">
        <v>171</v>
      </c>
      <c r="AO158" s="4" t="s">
        <v>95</v>
      </c>
      <c r="AP158" s="4" t="s">
        <v>3174</v>
      </c>
      <c r="AQ158" s="4" t="s">
        <v>152</v>
      </c>
      <c r="AR158" s="4" t="s">
        <v>133</v>
      </c>
      <c r="AS158" s="4" t="s">
        <v>267</v>
      </c>
      <c r="AT158" s="4" t="s">
        <v>1897</v>
      </c>
      <c r="AU158" s="4" t="s">
        <v>97</v>
      </c>
      <c r="AV158" s="4" t="s">
        <v>517</v>
      </c>
      <c r="AW158" s="4" t="s">
        <v>3217</v>
      </c>
      <c r="AX158" s="4" t="s">
        <v>3217</v>
      </c>
      <c r="AY158" s="4" t="s">
        <v>3217</v>
      </c>
      <c r="AZ158" s="4" t="s">
        <v>511</v>
      </c>
      <c r="BA158" s="4" t="s">
        <v>3217</v>
      </c>
      <c r="BB158" s="4" t="s">
        <v>3184</v>
      </c>
      <c r="BC158" s="4" t="s">
        <v>518</v>
      </c>
      <c r="BD158" s="4" t="s">
        <v>2513</v>
      </c>
      <c r="BE158" s="4" t="s">
        <v>3422</v>
      </c>
      <c r="BF158" s="4" t="s">
        <v>513</v>
      </c>
      <c r="BG158" s="4" t="s">
        <v>3423</v>
      </c>
      <c r="BH158" s="4" t="s">
        <v>3288</v>
      </c>
      <c r="BI158" s="4" t="s">
        <v>42</v>
      </c>
      <c r="BJ158" s="4" t="s">
        <v>2490</v>
      </c>
      <c r="BK158" s="4" t="s">
        <v>66</v>
      </c>
      <c r="BL158" s="4" t="s">
        <v>520</v>
      </c>
      <c r="BM158" s="4" t="s">
        <v>69</v>
      </c>
      <c r="BN158" s="4" t="s">
        <v>3153</v>
      </c>
      <c r="BO158" s="4" t="s">
        <v>3178</v>
      </c>
      <c r="BP158" s="4" t="s">
        <v>3217</v>
      </c>
    </row>
    <row r="159" spans="1:68">
      <c r="A159" s="3" t="s">
        <v>144</v>
      </c>
      <c r="B159" s="4" t="s">
        <v>3002</v>
      </c>
      <c r="C159" s="4" t="s">
        <v>3305</v>
      </c>
      <c r="D159" s="4">
        <v>2016</v>
      </c>
      <c r="F159" s="4" t="s">
        <v>3217</v>
      </c>
      <c r="G159" s="4" t="s">
        <v>3217</v>
      </c>
      <c r="H159" s="4" t="s">
        <v>235</v>
      </c>
      <c r="I159" s="4" t="s">
        <v>46</v>
      </c>
      <c r="J159" s="4" t="s">
        <v>51</v>
      </c>
      <c r="K159" s="4" t="s">
        <v>3217</v>
      </c>
      <c r="L159" s="4" t="s">
        <v>77</v>
      </c>
      <c r="M159" s="4" t="s">
        <v>3161</v>
      </c>
      <c r="N159" s="4" t="s">
        <v>3217</v>
      </c>
      <c r="O159" s="4" t="s">
        <v>765</v>
      </c>
      <c r="P159" s="4" t="s">
        <v>3161</v>
      </c>
      <c r="Q159" s="4" t="s">
        <v>3161</v>
      </c>
      <c r="R159" s="4" t="s">
        <v>79</v>
      </c>
      <c r="S159" s="4" t="s">
        <v>239</v>
      </c>
      <c r="T159" s="4" t="s">
        <v>3167</v>
      </c>
      <c r="U159" s="4" t="s">
        <v>238</v>
      </c>
      <c r="V159" s="4" t="s">
        <v>230</v>
      </c>
      <c r="W159" s="4" t="s">
        <v>3217</v>
      </c>
      <c r="X159" s="4" t="s">
        <v>3161</v>
      </c>
      <c r="Y159" s="4" t="s">
        <v>150</v>
      </c>
      <c r="Z159" s="4" t="s">
        <v>3161</v>
      </c>
      <c r="AA159" s="4" t="s">
        <v>957</v>
      </c>
      <c r="AB159" s="4" t="s">
        <v>3418</v>
      </c>
      <c r="AC159" s="4" t="s">
        <v>159</v>
      </c>
      <c r="AD159" s="4" t="s">
        <v>3161</v>
      </c>
      <c r="AE159" s="4" t="s">
        <v>1090</v>
      </c>
      <c r="AF159" s="4" t="s">
        <v>198</v>
      </c>
      <c r="AG159" s="4" t="s">
        <v>231</v>
      </c>
      <c r="AH159" s="4" t="s">
        <v>55</v>
      </c>
      <c r="AI159" s="4" t="s">
        <v>3217</v>
      </c>
      <c r="AJ159" s="4" t="s">
        <v>57</v>
      </c>
      <c r="AK159" s="4" t="s">
        <v>90</v>
      </c>
      <c r="AL159" s="4" t="s">
        <v>143</v>
      </c>
      <c r="AM159" s="4" t="s">
        <v>440</v>
      </c>
      <c r="AN159" s="4" t="s">
        <v>169</v>
      </c>
      <c r="AO159" s="4" t="s">
        <v>94</v>
      </c>
      <c r="AP159" s="4" t="s">
        <v>2447</v>
      </c>
      <c r="AQ159" s="4" t="s">
        <v>152</v>
      </c>
      <c r="AR159" s="4" t="s">
        <v>3217</v>
      </c>
      <c r="AS159" s="4" t="s">
        <v>3217</v>
      </c>
      <c r="AT159" s="4" t="s">
        <v>3217</v>
      </c>
      <c r="AU159" s="4" t="s">
        <v>96</v>
      </c>
      <c r="AV159" s="4" t="s">
        <v>123</v>
      </c>
      <c r="AW159" s="4" t="s">
        <v>2409</v>
      </c>
      <c r="AX159" s="4" t="s">
        <v>2413</v>
      </c>
      <c r="AY159" s="4" t="s">
        <v>2438</v>
      </c>
      <c r="AZ159" s="4" t="s">
        <v>128</v>
      </c>
      <c r="BA159" s="4" t="s">
        <v>3217</v>
      </c>
      <c r="BB159" s="4" t="s">
        <v>3184</v>
      </c>
      <c r="BC159" s="4" t="s">
        <v>103</v>
      </c>
      <c r="BD159" s="4" t="s">
        <v>3217</v>
      </c>
      <c r="BE159" s="4" t="s">
        <v>3181</v>
      </c>
      <c r="BF159" s="4" t="s">
        <v>3217</v>
      </c>
      <c r="BG159" s="4" t="s">
        <v>3181</v>
      </c>
      <c r="BH159" s="4" t="s">
        <v>3288</v>
      </c>
      <c r="BI159" s="4" t="s">
        <v>2445</v>
      </c>
      <c r="BJ159" s="4" t="s">
        <v>3217</v>
      </c>
      <c r="BK159" s="4" t="s">
        <v>109</v>
      </c>
      <c r="BL159" s="4" t="s">
        <v>3217</v>
      </c>
      <c r="BM159" s="4" t="s">
        <v>3419</v>
      </c>
      <c r="BN159" s="4" t="s">
        <v>70</v>
      </c>
      <c r="BO159" s="4" t="s">
        <v>110</v>
      </c>
      <c r="BP159" s="4" t="s">
        <v>3217</v>
      </c>
    </row>
    <row r="160" spans="1:68">
      <c r="A160" s="3" t="s">
        <v>146</v>
      </c>
      <c r="B160" s="4" t="s">
        <v>2974</v>
      </c>
      <c r="C160" s="4" t="s">
        <v>3305</v>
      </c>
      <c r="D160" s="4">
        <v>2019</v>
      </c>
      <c r="F160" s="4" t="s">
        <v>3217</v>
      </c>
      <c r="G160" s="4" t="s">
        <v>3217</v>
      </c>
      <c r="H160" s="4" t="s">
        <v>235</v>
      </c>
      <c r="I160" s="4" t="s">
        <v>46</v>
      </c>
      <c r="J160" s="4" t="s">
        <v>53</v>
      </c>
      <c r="K160" s="4" t="s">
        <v>3217</v>
      </c>
      <c r="L160" s="4" t="s">
        <v>78</v>
      </c>
      <c r="M160" s="4" t="s">
        <v>3161</v>
      </c>
      <c r="N160" s="4" t="s">
        <v>3217</v>
      </c>
      <c r="O160" s="4" t="s">
        <v>758</v>
      </c>
      <c r="P160" s="4" t="s">
        <v>3161</v>
      </c>
      <c r="Q160" s="4" t="s">
        <v>3161</v>
      </c>
      <c r="R160" s="4" t="s">
        <v>80</v>
      </c>
      <c r="S160" s="4" t="s">
        <v>239</v>
      </c>
      <c r="T160" s="4" t="s">
        <v>3167</v>
      </c>
      <c r="U160" s="4" t="s">
        <v>238</v>
      </c>
      <c r="V160" s="4" t="s">
        <v>230</v>
      </c>
      <c r="W160" s="4" t="s">
        <v>3217</v>
      </c>
      <c r="X160" s="4" t="s">
        <v>3161</v>
      </c>
      <c r="Y160" s="4" t="s">
        <v>150</v>
      </c>
      <c r="Z160" s="4" t="s">
        <v>3161</v>
      </c>
      <c r="AA160" s="4" t="s">
        <v>85</v>
      </c>
      <c r="AB160" s="4" t="s">
        <v>3418</v>
      </c>
      <c r="AC160" s="4" t="s">
        <v>159</v>
      </c>
      <c r="AD160" s="4" t="s">
        <v>3161</v>
      </c>
      <c r="AE160" s="4" t="s">
        <v>1090</v>
      </c>
      <c r="AF160" s="4" t="s">
        <v>1430</v>
      </c>
      <c r="AG160" s="4" t="s">
        <v>231</v>
      </c>
      <c r="AH160" s="4" t="s">
        <v>55</v>
      </c>
      <c r="AI160" s="4" t="s">
        <v>3217</v>
      </c>
      <c r="AJ160" s="4" t="s">
        <v>58</v>
      </c>
      <c r="AK160" s="4" t="s">
        <v>90</v>
      </c>
      <c r="AL160" s="4" t="s">
        <v>143</v>
      </c>
      <c r="AM160" s="4" t="s">
        <v>92</v>
      </c>
      <c r="AN160" s="4" t="s">
        <v>169</v>
      </c>
      <c r="AO160" s="4" t="s">
        <v>95</v>
      </c>
      <c r="AP160" s="4" t="s">
        <v>3174</v>
      </c>
      <c r="AQ160" s="4" t="s">
        <v>152</v>
      </c>
      <c r="AR160" s="4" t="s">
        <v>3217</v>
      </c>
      <c r="AS160" s="4" t="s">
        <v>3217</v>
      </c>
      <c r="AT160" s="4" t="s">
        <v>3217</v>
      </c>
      <c r="AU160" s="4" t="s">
        <v>97</v>
      </c>
      <c r="AV160" s="4" t="s">
        <v>126</v>
      </c>
      <c r="AW160" s="4" t="s">
        <v>2415</v>
      </c>
      <c r="AX160" s="4" t="s">
        <v>2413</v>
      </c>
      <c r="AY160" s="4" t="s">
        <v>2438</v>
      </c>
      <c r="AZ160" s="4" t="s">
        <v>8</v>
      </c>
      <c r="BA160" s="4" t="s">
        <v>3217</v>
      </c>
      <c r="BB160" s="4" t="s">
        <v>3184</v>
      </c>
      <c r="BC160" s="4" t="s">
        <v>104</v>
      </c>
      <c r="BD160" s="4" t="s">
        <v>3217</v>
      </c>
      <c r="BE160" s="4" t="s">
        <v>341</v>
      </c>
      <c r="BF160" s="4" t="s">
        <v>3217</v>
      </c>
      <c r="BG160" s="4" t="s">
        <v>3181</v>
      </c>
      <c r="BH160" s="4" t="s">
        <v>3288</v>
      </c>
      <c r="BI160" s="4" t="s">
        <v>3178</v>
      </c>
      <c r="BJ160" s="4" t="s">
        <v>3217</v>
      </c>
      <c r="BK160" s="4" t="s">
        <v>65</v>
      </c>
      <c r="BL160" s="4" t="s">
        <v>3217</v>
      </c>
      <c r="BM160" s="4" t="s">
        <v>67</v>
      </c>
      <c r="BN160" s="4" t="s">
        <v>70</v>
      </c>
      <c r="BO160" s="4" t="s">
        <v>112</v>
      </c>
      <c r="BP160" s="4" t="s">
        <v>3217</v>
      </c>
    </row>
    <row r="161" spans="1:68">
      <c r="A161" s="3" t="s">
        <v>147</v>
      </c>
      <c r="B161" s="4" t="s">
        <v>3036</v>
      </c>
      <c r="C161" s="4" t="s">
        <v>3305</v>
      </c>
      <c r="D161" s="4" t="s">
        <v>447</v>
      </c>
      <c r="F161" s="4" t="s">
        <v>3217</v>
      </c>
      <c r="G161" s="4" t="s">
        <v>3217</v>
      </c>
      <c r="H161" s="4" t="s">
        <v>235</v>
      </c>
      <c r="I161" s="4" t="s">
        <v>46</v>
      </c>
      <c r="J161" s="4" t="s">
        <v>53</v>
      </c>
      <c r="K161" s="4" t="s">
        <v>3217</v>
      </c>
      <c r="L161" s="4" t="s">
        <v>3161</v>
      </c>
      <c r="M161" s="4" t="s">
        <v>3161</v>
      </c>
      <c r="N161" s="4" t="s">
        <v>3217</v>
      </c>
      <c r="O161" s="4" t="s">
        <v>758</v>
      </c>
      <c r="P161" s="4" t="s">
        <v>3161</v>
      </c>
      <c r="Q161" s="4" t="s">
        <v>3161</v>
      </c>
      <c r="R161" s="4" t="s">
        <v>84</v>
      </c>
      <c r="S161" s="4" t="s">
        <v>239</v>
      </c>
      <c r="T161" s="4" t="s">
        <v>3167</v>
      </c>
      <c r="U161" s="4" t="s">
        <v>238</v>
      </c>
      <c r="V161" s="4" t="s">
        <v>230</v>
      </c>
      <c r="W161" s="4" t="s">
        <v>3217</v>
      </c>
      <c r="X161" s="4" t="s">
        <v>3161</v>
      </c>
      <c r="Y161" s="4" t="s">
        <v>150</v>
      </c>
      <c r="Z161" s="4" t="s">
        <v>3161</v>
      </c>
      <c r="AA161" s="4" t="s">
        <v>122</v>
      </c>
      <c r="AB161" s="4" t="s">
        <v>3418</v>
      </c>
      <c r="AC161" s="4" t="s">
        <v>159</v>
      </c>
      <c r="AD161" s="4" t="s">
        <v>3161</v>
      </c>
      <c r="AE161" s="4" t="s">
        <v>1090</v>
      </c>
      <c r="AF161" s="4" t="s">
        <v>54</v>
      </c>
      <c r="AG161" s="4" t="s">
        <v>231</v>
      </c>
      <c r="AH161" s="4" t="s">
        <v>56</v>
      </c>
      <c r="AI161" s="4" t="s">
        <v>3217</v>
      </c>
      <c r="AJ161" s="4" t="s">
        <v>58</v>
      </c>
      <c r="AK161" s="4" t="s">
        <v>59</v>
      </c>
      <c r="AL161" s="4" t="s">
        <v>143</v>
      </c>
      <c r="AM161" s="4" t="s">
        <v>304</v>
      </c>
      <c r="AN161" s="4" t="s">
        <v>171</v>
      </c>
      <c r="AO161" s="4" t="s">
        <v>95</v>
      </c>
      <c r="AP161" s="4" t="s">
        <v>3174</v>
      </c>
      <c r="AQ161" s="4" t="s">
        <v>152</v>
      </c>
      <c r="AR161" s="4" t="s">
        <v>3217</v>
      </c>
      <c r="AS161" s="4" t="s">
        <v>3217</v>
      </c>
      <c r="AT161" s="4" t="s">
        <v>3217</v>
      </c>
      <c r="AU161" s="4" t="s">
        <v>97</v>
      </c>
      <c r="AV161" s="4" t="s">
        <v>127</v>
      </c>
      <c r="AW161" s="4" t="s">
        <v>2500</v>
      </c>
      <c r="AX161" s="4" t="s">
        <v>2413</v>
      </c>
      <c r="AY161" s="4" t="s">
        <v>2438</v>
      </c>
      <c r="AZ161" s="4" t="s">
        <v>129</v>
      </c>
      <c r="BA161" s="4" t="s">
        <v>3217</v>
      </c>
      <c r="BB161" s="4" t="s">
        <v>3184</v>
      </c>
      <c r="BC161" s="4" t="s">
        <v>106</v>
      </c>
      <c r="BD161" s="4" t="s">
        <v>3217</v>
      </c>
      <c r="BE161" s="4" t="s">
        <v>341</v>
      </c>
      <c r="BF161" s="4" t="s">
        <v>3217</v>
      </c>
      <c r="BG161" s="4" t="s">
        <v>3181</v>
      </c>
      <c r="BH161" s="4" t="s">
        <v>3288</v>
      </c>
      <c r="BI161" s="4" t="s">
        <v>3178</v>
      </c>
      <c r="BJ161" s="4" t="s">
        <v>3217</v>
      </c>
      <c r="BK161" s="4" t="s">
        <v>66</v>
      </c>
      <c r="BL161" s="4" t="s">
        <v>3217</v>
      </c>
      <c r="BM161" s="4" t="s">
        <v>69</v>
      </c>
      <c r="BN161" s="4" t="s">
        <v>3153</v>
      </c>
      <c r="BO161" s="4" t="s">
        <v>130</v>
      </c>
      <c r="BP161" s="4" t="s">
        <v>3217</v>
      </c>
    </row>
    <row r="162" spans="1:68">
      <c r="A162" s="3" t="s">
        <v>471</v>
      </c>
      <c r="B162" s="4" t="s">
        <v>3083</v>
      </c>
      <c r="C162" s="4" t="s">
        <v>3302</v>
      </c>
      <c r="D162" s="4" t="s">
        <v>3195</v>
      </c>
      <c r="F162" s="4" t="s">
        <v>3217</v>
      </c>
      <c r="G162" s="4" t="s">
        <v>3217</v>
      </c>
      <c r="H162" s="4" t="s">
        <v>235</v>
      </c>
      <c r="I162" s="4" t="s">
        <v>116</v>
      </c>
      <c r="J162" s="4" t="s">
        <v>332</v>
      </c>
      <c r="K162" s="4" t="s">
        <v>3217</v>
      </c>
      <c r="L162" s="4" t="s">
        <v>3161</v>
      </c>
      <c r="M162" s="4" t="s">
        <v>3161</v>
      </c>
      <c r="N162" s="4" t="s">
        <v>3217</v>
      </c>
      <c r="O162" s="4" t="s">
        <v>758</v>
      </c>
      <c r="P162" s="4" t="s">
        <v>3161</v>
      </c>
      <c r="Q162" s="4" t="s">
        <v>3161</v>
      </c>
      <c r="R162" s="4" t="s">
        <v>82</v>
      </c>
      <c r="S162" s="4" t="s">
        <v>239</v>
      </c>
      <c r="T162" s="4" t="s">
        <v>3167</v>
      </c>
      <c r="U162" s="4" t="s">
        <v>238</v>
      </c>
      <c r="V162" s="4" t="s">
        <v>230</v>
      </c>
      <c r="W162" s="4" t="s">
        <v>3217</v>
      </c>
      <c r="X162" s="4" t="s">
        <v>3161</v>
      </c>
      <c r="Y162" s="4" t="s">
        <v>150</v>
      </c>
      <c r="Z162" s="4" t="s">
        <v>3161</v>
      </c>
      <c r="AA162" s="4" t="s">
        <v>3169</v>
      </c>
      <c r="AB162" s="4" t="s">
        <v>3418</v>
      </c>
      <c r="AC162" s="4" t="s">
        <v>159</v>
      </c>
      <c r="AD162" s="4" t="s">
        <v>3161</v>
      </c>
      <c r="AE162" s="4" t="s">
        <v>1090</v>
      </c>
      <c r="AF162" s="4" t="s">
        <v>54</v>
      </c>
      <c r="AG162" s="4" t="s">
        <v>231</v>
      </c>
      <c r="AH162" s="4" t="s">
        <v>56</v>
      </c>
      <c r="AI162" s="4" t="s">
        <v>3217</v>
      </c>
      <c r="AJ162" s="4" t="s">
        <v>58</v>
      </c>
      <c r="AK162" s="4" t="s">
        <v>60</v>
      </c>
      <c r="AL162" s="4" t="s">
        <v>143</v>
      </c>
      <c r="AM162" s="4" t="s">
        <v>304</v>
      </c>
      <c r="AN162" s="4" t="s">
        <v>171</v>
      </c>
      <c r="AO162" s="4" t="s">
        <v>95</v>
      </c>
      <c r="AP162" s="4" t="s">
        <v>3174</v>
      </c>
      <c r="AQ162" s="4" t="s">
        <v>152</v>
      </c>
      <c r="AR162" s="4" t="s">
        <v>3217</v>
      </c>
      <c r="AS162" s="4" t="s">
        <v>3217</v>
      </c>
      <c r="AT162" s="4" t="s">
        <v>3217</v>
      </c>
      <c r="AU162" s="4" t="s">
        <v>97</v>
      </c>
      <c r="AV162" s="4" t="s">
        <v>99</v>
      </c>
      <c r="AW162" s="4" t="s">
        <v>3157</v>
      </c>
      <c r="AX162" s="4" t="s">
        <v>3158</v>
      </c>
      <c r="AY162" s="4" t="s">
        <v>3214</v>
      </c>
      <c r="AZ162" s="4" t="s">
        <v>512</v>
      </c>
      <c r="BA162" s="4" t="s">
        <v>3217</v>
      </c>
      <c r="BB162" s="4" t="s">
        <v>3184</v>
      </c>
      <c r="BC162" s="4" t="s">
        <v>105</v>
      </c>
      <c r="BD162" s="4" t="s">
        <v>3217</v>
      </c>
      <c r="BE162" s="4" t="s">
        <v>108</v>
      </c>
      <c r="BF162" s="4" t="s">
        <v>3217</v>
      </c>
      <c r="BG162" s="4" t="s">
        <v>3181</v>
      </c>
      <c r="BH162" s="4" t="s">
        <v>3288</v>
      </c>
      <c r="BI162" s="4" t="s">
        <v>3178</v>
      </c>
      <c r="BJ162" s="4" t="s">
        <v>3217</v>
      </c>
      <c r="BK162" s="4" t="s">
        <v>66</v>
      </c>
      <c r="BL162" s="4" t="s">
        <v>3217</v>
      </c>
      <c r="BM162" s="4" t="s">
        <v>69</v>
      </c>
      <c r="BN162" s="4" t="s">
        <v>3153</v>
      </c>
      <c r="BO162" s="4" t="s">
        <v>514</v>
      </c>
      <c r="BP162" s="4" t="s">
        <v>3217</v>
      </c>
    </row>
    <row r="163" spans="1:68">
      <c r="A163" s="3" t="s">
        <v>431</v>
      </c>
      <c r="B163" s="4" t="s">
        <v>3003</v>
      </c>
      <c r="C163" s="4" t="s">
        <v>3303</v>
      </c>
      <c r="D163" s="4">
        <v>2016</v>
      </c>
      <c r="F163" s="4" t="s">
        <v>3217</v>
      </c>
      <c r="G163" s="4" t="s">
        <v>3217</v>
      </c>
      <c r="H163" s="4" t="s">
        <v>235</v>
      </c>
      <c r="I163" s="4" t="s">
        <v>46</v>
      </c>
      <c r="J163" s="4" t="s">
        <v>51</v>
      </c>
      <c r="K163" s="4" t="s">
        <v>3217</v>
      </c>
      <c r="L163" s="4" t="s">
        <v>77</v>
      </c>
      <c r="M163" s="4" t="s">
        <v>3161</v>
      </c>
      <c r="N163" s="4" t="s">
        <v>3217</v>
      </c>
      <c r="O163" s="4" t="s">
        <v>765</v>
      </c>
      <c r="P163" s="4" t="s">
        <v>3161</v>
      </c>
      <c r="Q163" s="4" t="s">
        <v>3161</v>
      </c>
      <c r="R163" s="4" t="s">
        <v>79</v>
      </c>
      <c r="S163" s="4" t="s">
        <v>239</v>
      </c>
      <c r="T163" s="4" t="s">
        <v>3167</v>
      </c>
      <c r="U163" s="4" t="s">
        <v>238</v>
      </c>
      <c r="V163" s="4" t="s">
        <v>230</v>
      </c>
      <c r="W163" s="4" t="s">
        <v>3217</v>
      </c>
      <c r="X163" s="4" t="s">
        <v>3161</v>
      </c>
      <c r="Y163" s="4" t="s">
        <v>150</v>
      </c>
      <c r="Z163" s="4" t="s">
        <v>3161</v>
      </c>
      <c r="AA163" s="4" t="s">
        <v>957</v>
      </c>
      <c r="AB163" s="4" t="s">
        <v>3418</v>
      </c>
      <c r="AC163" s="4" t="s">
        <v>159</v>
      </c>
      <c r="AD163" s="4" t="s">
        <v>3161</v>
      </c>
      <c r="AE163" s="4" t="s">
        <v>1090</v>
      </c>
      <c r="AF163" s="4" t="s">
        <v>198</v>
      </c>
      <c r="AG163" s="4" t="s">
        <v>231</v>
      </c>
      <c r="AH163" s="4" t="s">
        <v>55</v>
      </c>
      <c r="AI163" s="4" t="s">
        <v>3217</v>
      </c>
      <c r="AJ163" s="4" t="s">
        <v>57</v>
      </c>
      <c r="AK163" s="4" t="s">
        <v>90</v>
      </c>
      <c r="AL163" s="4" t="s">
        <v>143</v>
      </c>
      <c r="AM163" s="4" t="s">
        <v>440</v>
      </c>
      <c r="AN163" s="4" t="s">
        <v>169</v>
      </c>
      <c r="AO163" s="4" t="s">
        <v>94</v>
      </c>
      <c r="AP163" s="4" t="s">
        <v>2447</v>
      </c>
      <c r="AQ163" s="4" t="s">
        <v>152</v>
      </c>
      <c r="AR163" s="4" t="s">
        <v>3217</v>
      </c>
      <c r="AS163" s="4" t="s">
        <v>3217</v>
      </c>
      <c r="AT163" s="4" t="s">
        <v>3217</v>
      </c>
      <c r="AU163" s="4" t="s">
        <v>96</v>
      </c>
      <c r="AV163" s="4" t="s">
        <v>123</v>
      </c>
      <c r="AW163" s="4" t="s">
        <v>2409</v>
      </c>
      <c r="AX163" s="4" t="s">
        <v>2413</v>
      </c>
      <c r="AY163" s="4" t="s">
        <v>2438</v>
      </c>
      <c r="AZ163" s="4" t="s">
        <v>128</v>
      </c>
      <c r="BA163" s="4" t="s">
        <v>3217</v>
      </c>
      <c r="BB163" s="4" t="s">
        <v>3184</v>
      </c>
      <c r="BC163" s="4" t="s">
        <v>103</v>
      </c>
      <c r="BD163" s="4" t="s">
        <v>3217</v>
      </c>
      <c r="BE163" s="4" t="s">
        <v>3181</v>
      </c>
      <c r="BF163" s="4" t="s">
        <v>3217</v>
      </c>
      <c r="BG163" s="4" t="s">
        <v>3181</v>
      </c>
      <c r="BH163" s="4" t="s">
        <v>3288</v>
      </c>
      <c r="BI163" s="4" t="s">
        <v>2445</v>
      </c>
      <c r="BJ163" s="4" t="s">
        <v>3217</v>
      </c>
      <c r="BK163" s="4" t="s">
        <v>109</v>
      </c>
      <c r="BL163" s="4" t="s">
        <v>3217</v>
      </c>
      <c r="BM163" s="4" t="s">
        <v>3419</v>
      </c>
      <c r="BN163" s="4" t="s">
        <v>70</v>
      </c>
      <c r="BO163" s="4" t="s">
        <v>110</v>
      </c>
      <c r="BP163" s="4" t="s">
        <v>3217</v>
      </c>
    </row>
    <row r="164" spans="1:68">
      <c r="A164" s="3" t="s">
        <v>145</v>
      </c>
      <c r="B164" s="4" t="s">
        <v>2975</v>
      </c>
      <c r="C164" s="4" t="s">
        <v>3303</v>
      </c>
      <c r="D164" s="4">
        <v>2019</v>
      </c>
      <c r="F164" s="4" t="s">
        <v>3217</v>
      </c>
      <c r="G164" s="4" t="s">
        <v>3217</v>
      </c>
      <c r="H164" s="4" t="s">
        <v>235</v>
      </c>
      <c r="I164" s="4" t="s">
        <v>48</v>
      </c>
      <c r="J164" s="4" t="s">
        <v>53</v>
      </c>
      <c r="K164" s="4" t="s">
        <v>3217</v>
      </c>
      <c r="L164" s="4" t="s">
        <v>78</v>
      </c>
      <c r="M164" s="4" t="s">
        <v>3161</v>
      </c>
      <c r="N164" s="4" t="s">
        <v>3217</v>
      </c>
      <c r="O164" s="4" t="s">
        <v>758</v>
      </c>
      <c r="P164" s="4" t="s">
        <v>3161</v>
      </c>
      <c r="Q164" s="4" t="s">
        <v>3161</v>
      </c>
      <c r="R164" s="4" t="s">
        <v>80</v>
      </c>
      <c r="S164" s="4" t="s">
        <v>239</v>
      </c>
      <c r="T164" s="4" t="s">
        <v>3167</v>
      </c>
      <c r="U164" s="4" t="s">
        <v>238</v>
      </c>
      <c r="V164" s="4" t="s">
        <v>230</v>
      </c>
      <c r="W164" s="4" t="s">
        <v>3217</v>
      </c>
      <c r="X164" s="4" t="s">
        <v>3161</v>
      </c>
      <c r="Y164" s="4" t="s">
        <v>150</v>
      </c>
      <c r="Z164" s="4" t="s">
        <v>3161</v>
      </c>
      <c r="AA164" s="4" t="s">
        <v>85</v>
      </c>
      <c r="AB164" s="4" t="s">
        <v>3418</v>
      </c>
      <c r="AC164" s="4" t="s">
        <v>159</v>
      </c>
      <c r="AD164" s="4" t="s">
        <v>3161</v>
      </c>
      <c r="AE164" s="4" t="s">
        <v>1090</v>
      </c>
      <c r="AF164" s="4" t="s">
        <v>1430</v>
      </c>
      <c r="AG164" s="4" t="s">
        <v>231</v>
      </c>
      <c r="AH164" s="4" t="s">
        <v>55</v>
      </c>
      <c r="AI164" s="4" t="s">
        <v>3217</v>
      </c>
      <c r="AJ164" s="4" t="s">
        <v>58</v>
      </c>
      <c r="AK164" s="4" t="s">
        <v>90</v>
      </c>
      <c r="AL164" s="4" t="s">
        <v>143</v>
      </c>
      <c r="AM164" s="4" t="s">
        <v>92</v>
      </c>
      <c r="AN164" s="4" t="s">
        <v>169</v>
      </c>
      <c r="AO164" s="4" t="s">
        <v>95</v>
      </c>
      <c r="AP164" s="4" t="s">
        <v>3174</v>
      </c>
      <c r="AQ164" s="4" t="s">
        <v>152</v>
      </c>
      <c r="AR164" s="4" t="s">
        <v>3217</v>
      </c>
      <c r="AS164" s="4" t="s">
        <v>3217</v>
      </c>
      <c r="AT164" s="4" t="s">
        <v>3217</v>
      </c>
      <c r="AU164" s="4" t="s">
        <v>97</v>
      </c>
      <c r="AV164" s="4" t="s">
        <v>126</v>
      </c>
      <c r="AW164" s="4" t="s">
        <v>2415</v>
      </c>
      <c r="AX164" s="4" t="s">
        <v>2413</v>
      </c>
      <c r="AY164" s="4" t="s">
        <v>2438</v>
      </c>
      <c r="AZ164" s="4" t="s">
        <v>8</v>
      </c>
      <c r="BA164" s="4" t="s">
        <v>3217</v>
      </c>
      <c r="BB164" s="4" t="s">
        <v>3184</v>
      </c>
      <c r="BC164" s="4" t="s">
        <v>104</v>
      </c>
      <c r="BD164" s="4" t="s">
        <v>3217</v>
      </c>
      <c r="BE164" s="4" t="s">
        <v>341</v>
      </c>
      <c r="BF164" s="4" t="s">
        <v>3217</v>
      </c>
      <c r="BG164" s="4" t="s">
        <v>3181</v>
      </c>
      <c r="BH164" s="4" t="s">
        <v>3288</v>
      </c>
      <c r="BI164" s="4" t="s">
        <v>3178</v>
      </c>
      <c r="BJ164" s="4" t="s">
        <v>3217</v>
      </c>
      <c r="BK164" s="4" t="s">
        <v>65</v>
      </c>
      <c r="BL164" s="4" t="s">
        <v>3217</v>
      </c>
      <c r="BM164" s="4" t="s">
        <v>67</v>
      </c>
      <c r="BN164" s="4" t="s">
        <v>70</v>
      </c>
      <c r="BO164" s="4" t="s">
        <v>112</v>
      </c>
      <c r="BP164" s="4" t="s">
        <v>3217</v>
      </c>
    </row>
    <row r="165" spans="1:68">
      <c r="A165" s="3" t="s">
        <v>346</v>
      </c>
      <c r="B165" s="4" t="s">
        <v>2909</v>
      </c>
      <c r="C165" s="4" t="s">
        <v>3303</v>
      </c>
      <c r="D165" s="4" t="s">
        <v>447</v>
      </c>
      <c r="F165" s="4" t="s">
        <v>3217</v>
      </c>
      <c r="G165" s="4" t="s">
        <v>3217</v>
      </c>
      <c r="H165" s="4" t="s">
        <v>235</v>
      </c>
      <c r="I165" s="4" t="s">
        <v>48</v>
      </c>
      <c r="J165" s="4" t="s">
        <v>53</v>
      </c>
      <c r="K165" s="4" t="s">
        <v>3217</v>
      </c>
      <c r="L165" s="4" t="s">
        <v>3161</v>
      </c>
      <c r="M165" s="4" t="s">
        <v>3161</v>
      </c>
      <c r="N165" s="4" t="s">
        <v>3217</v>
      </c>
      <c r="O165" s="4" t="s">
        <v>758</v>
      </c>
      <c r="P165" s="4" t="s">
        <v>3161</v>
      </c>
      <c r="Q165" s="4" t="s">
        <v>3161</v>
      </c>
      <c r="R165" s="4" t="s">
        <v>84</v>
      </c>
      <c r="S165" s="4" t="s">
        <v>239</v>
      </c>
      <c r="T165" s="4" t="s">
        <v>3167</v>
      </c>
      <c r="U165" s="4" t="s">
        <v>238</v>
      </c>
      <c r="V165" s="4" t="s">
        <v>230</v>
      </c>
      <c r="W165" s="4" t="s">
        <v>3217</v>
      </c>
      <c r="X165" s="4" t="s">
        <v>3161</v>
      </c>
      <c r="Y165" s="4" t="s">
        <v>150</v>
      </c>
      <c r="Z165" s="4" t="s">
        <v>3161</v>
      </c>
      <c r="AA165" s="4" t="s">
        <v>122</v>
      </c>
      <c r="AB165" s="4" t="s">
        <v>3418</v>
      </c>
      <c r="AC165" s="4" t="s">
        <v>159</v>
      </c>
      <c r="AD165" s="4" t="s">
        <v>3161</v>
      </c>
      <c r="AE165" s="4" t="s">
        <v>1090</v>
      </c>
      <c r="AF165" s="4" t="s">
        <v>54</v>
      </c>
      <c r="AG165" s="4" t="s">
        <v>231</v>
      </c>
      <c r="AH165" s="4" t="s">
        <v>56</v>
      </c>
      <c r="AI165" s="4" t="s">
        <v>3217</v>
      </c>
      <c r="AJ165" s="4" t="s">
        <v>58</v>
      </c>
      <c r="AK165" s="4" t="s">
        <v>59</v>
      </c>
      <c r="AL165" s="4" t="s">
        <v>143</v>
      </c>
      <c r="AM165" s="4" t="s">
        <v>304</v>
      </c>
      <c r="AN165" s="4" t="s">
        <v>171</v>
      </c>
      <c r="AO165" s="4" t="s">
        <v>95</v>
      </c>
      <c r="AP165" s="4" t="s">
        <v>3174</v>
      </c>
      <c r="AQ165" s="4" t="s">
        <v>152</v>
      </c>
      <c r="AR165" s="4" t="s">
        <v>3217</v>
      </c>
      <c r="AS165" s="4" t="s">
        <v>3217</v>
      </c>
      <c r="AT165" s="4" t="s">
        <v>3217</v>
      </c>
      <c r="AU165" s="4" t="s">
        <v>97</v>
      </c>
      <c r="AV165" s="4" t="s">
        <v>127</v>
      </c>
      <c r="AW165" s="4" t="s">
        <v>2500</v>
      </c>
      <c r="AX165" s="4" t="s">
        <v>2413</v>
      </c>
      <c r="AY165" s="4" t="s">
        <v>2438</v>
      </c>
      <c r="AZ165" s="4" t="s">
        <v>129</v>
      </c>
      <c r="BA165" s="4" t="s">
        <v>3217</v>
      </c>
      <c r="BB165" s="4" t="s">
        <v>3184</v>
      </c>
      <c r="BC165" s="4" t="s">
        <v>106</v>
      </c>
      <c r="BD165" s="4" t="s">
        <v>3217</v>
      </c>
      <c r="BE165" s="4" t="s">
        <v>341</v>
      </c>
      <c r="BF165" s="4" t="s">
        <v>3217</v>
      </c>
      <c r="BG165" s="4" t="s">
        <v>3181</v>
      </c>
      <c r="BH165" s="4" t="s">
        <v>3288</v>
      </c>
      <c r="BI165" s="4" t="s">
        <v>3178</v>
      </c>
      <c r="BJ165" s="4" t="s">
        <v>3217</v>
      </c>
      <c r="BK165" s="4" t="s">
        <v>66</v>
      </c>
      <c r="BL165" s="4" t="s">
        <v>3217</v>
      </c>
      <c r="BM165" s="4" t="s">
        <v>69</v>
      </c>
      <c r="BN165" s="4" t="s">
        <v>3153</v>
      </c>
      <c r="BO165" s="4" t="s">
        <v>130</v>
      </c>
      <c r="BP165" s="4" t="s">
        <v>3217</v>
      </c>
    </row>
    <row r="166" spans="1:68">
      <c r="A166" s="3" t="s">
        <v>472</v>
      </c>
      <c r="B166" s="4" t="s">
        <v>3084</v>
      </c>
      <c r="C166" s="4" t="s">
        <v>3307</v>
      </c>
      <c r="D166" s="4" t="s">
        <v>3195</v>
      </c>
      <c r="F166" s="4" t="s">
        <v>3217</v>
      </c>
      <c r="G166" s="4" t="s">
        <v>3217</v>
      </c>
      <c r="H166" s="4" t="s">
        <v>235</v>
      </c>
      <c r="I166" s="4" t="s">
        <v>116</v>
      </c>
      <c r="J166" s="4" t="s">
        <v>332</v>
      </c>
      <c r="K166" s="4" t="s">
        <v>3217</v>
      </c>
      <c r="L166" s="4" t="s">
        <v>3161</v>
      </c>
      <c r="M166" s="4" t="s">
        <v>3161</v>
      </c>
      <c r="N166" s="4" t="s">
        <v>3217</v>
      </c>
      <c r="O166" s="4" t="s">
        <v>758</v>
      </c>
      <c r="P166" s="4" t="s">
        <v>3161</v>
      </c>
      <c r="Q166" s="4" t="s">
        <v>3161</v>
      </c>
      <c r="R166" s="4" t="s">
        <v>82</v>
      </c>
      <c r="S166" s="4" t="s">
        <v>239</v>
      </c>
      <c r="T166" s="4" t="s">
        <v>3167</v>
      </c>
      <c r="U166" s="4" t="s">
        <v>238</v>
      </c>
      <c r="V166" s="4" t="s">
        <v>230</v>
      </c>
      <c r="W166" s="4" t="s">
        <v>3217</v>
      </c>
      <c r="X166" s="4" t="s">
        <v>3161</v>
      </c>
      <c r="Y166" s="4" t="s">
        <v>150</v>
      </c>
      <c r="Z166" s="4" t="s">
        <v>3161</v>
      </c>
      <c r="AA166" s="4" t="s">
        <v>3169</v>
      </c>
      <c r="AB166" s="4" t="s">
        <v>3418</v>
      </c>
      <c r="AC166" s="4" t="s">
        <v>159</v>
      </c>
      <c r="AD166" s="4" t="s">
        <v>3161</v>
      </c>
      <c r="AE166" s="4" t="s">
        <v>1090</v>
      </c>
      <c r="AF166" s="4" t="s">
        <v>54</v>
      </c>
      <c r="AG166" s="4" t="s">
        <v>231</v>
      </c>
      <c r="AH166" s="4" t="s">
        <v>56</v>
      </c>
      <c r="AI166" s="4" t="s">
        <v>3217</v>
      </c>
      <c r="AJ166" s="4" t="s">
        <v>58</v>
      </c>
      <c r="AK166" s="4" t="s">
        <v>60</v>
      </c>
      <c r="AL166" s="4" t="s">
        <v>143</v>
      </c>
      <c r="AM166" s="4" t="s">
        <v>304</v>
      </c>
      <c r="AN166" s="4" t="s">
        <v>171</v>
      </c>
      <c r="AO166" s="4" t="s">
        <v>95</v>
      </c>
      <c r="AP166" s="4" t="s">
        <v>3174</v>
      </c>
      <c r="AQ166" s="4" t="s">
        <v>152</v>
      </c>
      <c r="AR166" s="4" t="s">
        <v>3217</v>
      </c>
      <c r="AS166" s="4" t="s">
        <v>3217</v>
      </c>
      <c r="AT166" s="4" t="s">
        <v>3217</v>
      </c>
      <c r="AU166" s="4" t="s">
        <v>97</v>
      </c>
      <c r="AV166" s="4" t="s">
        <v>99</v>
      </c>
      <c r="AW166" s="4" t="s">
        <v>3157</v>
      </c>
      <c r="AX166" s="4" t="s">
        <v>3158</v>
      </c>
      <c r="AY166" s="4" t="s">
        <v>3214</v>
      </c>
      <c r="AZ166" s="4" t="s">
        <v>512</v>
      </c>
      <c r="BA166" s="4" t="s">
        <v>3217</v>
      </c>
      <c r="BB166" s="4" t="s">
        <v>3184</v>
      </c>
      <c r="BC166" s="4" t="s">
        <v>105</v>
      </c>
      <c r="BD166" s="4" t="s">
        <v>3217</v>
      </c>
      <c r="BE166" s="4" t="s">
        <v>108</v>
      </c>
      <c r="BF166" s="4" t="s">
        <v>3217</v>
      </c>
      <c r="BG166" s="4" t="s">
        <v>3181</v>
      </c>
      <c r="BH166" s="4" t="s">
        <v>3288</v>
      </c>
      <c r="BI166" s="4" t="s">
        <v>3178</v>
      </c>
      <c r="BJ166" s="4" t="s">
        <v>3217</v>
      </c>
      <c r="BK166" s="4" t="s">
        <v>66</v>
      </c>
      <c r="BL166" s="4" t="s">
        <v>3217</v>
      </c>
      <c r="BM166" s="4" t="s">
        <v>69</v>
      </c>
      <c r="BN166" s="4" t="s">
        <v>3153</v>
      </c>
      <c r="BO166" s="4" t="s">
        <v>514</v>
      </c>
      <c r="BP166" s="4" t="s">
        <v>3217</v>
      </c>
    </row>
    <row r="167" spans="1:68">
      <c r="A167" s="3" t="s">
        <v>394</v>
      </c>
      <c r="B167" s="4" t="s">
        <v>2976</v>
      </c>
      <c r="C167" s="4" t="s">
        <v>3304</v>
      </c>
      <c r="D167" s="4">
        <v>2019</v>
      </c>
      <c r="F167" s="4" t="s">
        <v>3217</v>
      </c>
      <c r="G167" s="4" t="s">
        <v>3217</v>
      </c>
      <c r="H167" s="4" t="s">
        <v>235</v>
      </c>
      <c r="I167" s="4" t="s">
        <v>48</v>
      </c>
      <c r="J167" s="4" t="s">
        <v>53</v>
      </c>
      <c r="K167" s="4" t="s">
        <v>3217</v>
      </c>
      <c r="L167" s="4" t="s">
        <v>78</v>
      </c>
      <c r="M167" s="4" t="s">
        <v>3161</v>
      </c>
      <c r="N167" s="4" t="s">
        <v>3217</v>
      </c>
      <c r="O167" s="4" t="s">
        <v>758</v>
      </c>
      <c r="P167" s="4" t="s">
        <v>3161</v>
      </c>
      <c r="Q167" s="4" t="s">
        <v>3161</v>
      </c>
      <c r="R167" s="4" t="s">
        <v>80</v>
      </c>
      <c r="S167" s="4" t="s">
        <v>239</v>
      </c>
      <c r="T167" s="4" t="s">
        <v>3167</v>
      </c>
      <c r="U167" s="4" t="s">
        <v>238</v>
      </c>
      <c r="V167" s="4" t="s">
        <v>230</v>
      </c>
      <c r="W167" s="4" t="s">
        <v>3217</v>
      </c>
      <c r="X167" s="4" t="s">
        <v>3161</v>
      </c>
      <c r="Y167" s="4" t="s">
        <v>150</v>
      </c>
      <c r="Z167" s="4" t="s">
        <v>3161</v>
      </c>
      <c r="AA167" s="4" t="s">
        <v>85</v>
      </c>
      <c r="AB167" s="4" t="s">
        <v>3418</v>
      </c>
      <c r="AC167" s="4" t="s">
        <v>159</v>
      </c>
      <c r="AD167" s="4" t="s">
        <v>3161</v>
      </c>
      <c r="AE167" s="4" t="s">
        <v>1090</v>
      </c>
      <c r="AF167" s="4" t="s">
        <v>1430</v>
      </c>
      <c r="AG167" s="4" t="s">
        <v>231</v>
      </c>
      <c r="AH167" s="4" t="s">
        <v>55</v>
      </c>
      <c r="AI167" s="4" t="s">
        <v>3217</v>
      </c>
      <c r="AJ167" s="4" t="s">
        <v>58</v>
      </c>
      <c r="AK167" s="4" t="s">
        <v>90</v>
      </c>
      <c r="AL167" s="4" t="s">
        <v>143</v>
      </c>
      <c r="AM167" s="4" t="s">
        <v>92</v>
      </c>
      <c r="AN167" s="4" t="s">
        <v>169</v>
      </c>
      <c r="AO167" s="4" t="s">
        <v>95</v>
      </c>
      <c r="AP167" s="4" t="s">
        <v>3174</v>
      </c>
      <c r="AQ167" s="4" t="s">
        <v>152</v>
      </c>
      <c r="AR167" s="4" t="s">
        <v>3217</v>
      </c>
      <c r="AS167" s="4" t="s">
        <v>3217</v>
      </c>
      <c r="AT167" s="4" t="s">
        <v>3217</v>
      </c>
      <c r="AU167" s="4" t="s">
        <v>97</v>
      </c>
      <c r="AV167" s="4" t="s">
        <v>126</v>
      </c>
      <c r="AW167" s="4" t="s">
        <v>2415</v>
      </c>
      <c r="AX167" s="4" t="s">
        <v>2413</v>
      </c>
      <c r="AY167" s="4" t="s">
        <v>2438</v>
      </c>
      <c r="AZ167" s="4" t="s">
        <v>8</v>
      </c>
      <c r="BA167" s="4" t="s">
        <v>3217</v>
      </c>
      <c r="BB167" s="4" t="s">
        <v>3184</v>
      </c>
      <c r="BC167" s="4" t="s">
        <v>104</v>
      </c>
      <c r="BD167" s="4" t="s">
        <v>3217</v>
      </c>
      <c r="BE167" s="4" t="s">
        <v>341</v>
      </c>
      <c r="BF167" s="4" t="s">
        <v>3217</v>
      </c>
      <c r="BG167" s="4" t="s">
        <v>3181</v>
      </c>
      <c r="BH167" s="4" t="s">
        <v>3288</v>
      </c>
      <c r="BI167" s="4" t="s">
        <v>3178</v>
      </c>
      <c r="BJ167" s="4" t="s">
        <v>3217</v>
      </c>
      <c r="BK167" s="4" t="s">
        <v>65</v>
      </c>
      <c r="BL167" s="4" t="s">
        <v>3217</v>
      </c>
      <c r="BM167" s="4" t="s">
        <v>67</v>
      </c>
      <c r="BN167" s="4" t="s">
        <v>70</v>
      </c>
      <c r="BO167" s="4" t="s">
        <v>112</v>
      </c>
      <c r="BP167" s="4" t="s">
        <v>3217</v>
      </c>
    </row>
    <row r="168" spans="1:68">
      <c r="A168" s="3" t="s">
        <v>347</v>
      </c>
      <c r="B168" s="4" t="s">
        <v>3037</v>
      </c>
      <c r="C168" s="4" t="s">
        <v>3304</v>
      </c>
      <c r="D168" s="4" t="s">
        <v>447</v>
      </c>
      <c r="F168" s="4" t="s">
        <v>3217</v>
      </c>
      <c r="G168" s="4" t="s">
        <v>3217</v>
      </c>
      <c r="H168" s="4" t="s">
        <v>235</v>
      </c>
      <c r="I168" s="4" t="s">
        <v>48</v>
      </c>
      <c r="J168" s="4" t="s">
        <v>53</v>
      </c>
      <c r="K168" s="4" t="s">
        <v>3217</v>
      </c>
      <c r="L168" s="4" t="s">
        <v>3161</v>
      </c>
      <c r="M168" s="4" t="s">
        <v>3161</v>
      </c>
      <c r="N168" s="4" t="s">
        <v>3217</v>
      </c>
      <c r="O168" s="4" t="s">
        <v>758</v>
      </c>
      <c r="P168" s="4" t="s">
        <v>3161</v>
      </c>
      <c r="Q168" s="4" t="s">
        <v>3161</v>
      </c>
      <c r="R168" s="4" t="s">
        <v>84</v>
      </c>
      <c r="S168" s="4" t="s">
        <v>239</v>
      </c>
      <c r="T168" s="4" t="s">
        <v>3167</v>
      </c>
      <c r="U168" s="4" t="s">
        <v>238</v>
      </c>
      <c r="V168" s="4" t="s">
        <v>230</v>
      </c>
      <c r="W168" s="4" t="s">
        <v>3217</v>
      </c>
      <c r="X168" s="4" t="s">
        <v>3161</v>
      </c>
      <c r="Y168" s="4" t="s">
        <v>150</v>
      </c>
      <c r="Z168" s="4" t="s">
        <v>3161</v>
      </c>
      <c r="AA168" s="4" t="s">
        <v>122</v>
      </c>
      <c r="AB168" s="4" t="s">
        <v>3418</v>
      </c>
      <c r="AC168" s="4" t="s">
        <v>159</v>
      </c>
      <c r="AD168" s="4" t="s">
        <v>3161</v>
      </c>
      <c r="AE168" s="4" t="s">
        <v>1090</v>
      </c>
      <c r="AF168" s="4" t="s">
        <v>54</v>
      </c>
      <c r="AG168" s="4" t="s">
        <v>231</v>
      </c>
      <c r="AH168" s="4" t="s">
        <v>56</v>
      </c>
      <c r="AI168" s="4" t="s">
        <v>3217</v>
      </c>
      <c r="AJ168" s="4" t="s">
        <v>58</v>
      </c>
      <c r="AK168" s="4" t="s">
        <v>59</v>
      </c>
      <c r="AL168" s="4" t="s">
        <v>143</v>
      </c>
      <c r="AM168" s="4" t="s">
        <v>304</v>
      </c>
      <c r="AN168" s="4" t="s">
        <v>171</v>
      </c>
      <c r="AO168" s="4" t="s">
        <v>95</v>
      </c>
      <c r="AP168" s="4" t="s">
        <v>3174</v>
      </c>
      <c r="AQ168" s="4" t="s">
        <v>152</v>
      </c>
      <c r="AR168" s="4" t="s">
        <v>3217</v>
      </c>
      <c r="AS168" s="4" t="s">
        <v>3217</v>
      </c>
      <c r="AT168" s="4" t="s">
        <v>3217</v>
      </c>
      <c r="AU168" s="4" t="s">
        <v>97</v>
      </c>
      <c r="AV168" s="4" t="s">
        <v>127</v>
      </c>
      <c r="AW168" s="4" t="s">
        <v>2500</v>
      </c>
      <c r="AX168" s="4" t="s">
        <v>2413</v>
      </c>
      <c r="AY168" s="4" t="s">
        <v>2438</v>
      </c>
      <c r="AZ168" s="4" t="s">
        <v>129</v>
      </c>
      <c r="BA168" s="4" t="s">
        <v>3217</v>
      </c>
      <c r="BB168" s="4" t="s">
        <v>3184</v>
      </c>
      <c r="BC168" s="4" t="s">
        <v>106</v>
      </c>
      <c r="BD168" s="4" t="s">
        <v>3217</v>
      </c>
      <c r="BE168" s="4" t="s">
        <v>341</v>
      </c>
      <c r="BF168" s="4" t="s">
        <v>3217</v>
      </c>
      <c r="BG168" s="4" t="s">
        <v>3181</v>
      </c>
      <c r="BH168" s="4" t="s">
        <v>3288</v>
      </c>
      <c r="BI168" s="4" t="s">
        <v>3178</v>
      </c>
      <c r="BJ168" s="4" t="s">
        <v>3217</v>
      </c>
      <c r="BK168" s="4" t="s">
        <v>66</v>
      </c>
      <c r="BL168" s="4" t="s">
        <v>3217</v>
      </c>
      <c r="BM168" s="4" t="s">
        <v>69</v>
      </c>
      <c r="BN168" s="4" t="s">
        <v>3153</v>
      </c>
      <c r="BO168" s="4" t="s">
        <v>130</v>
      </c>
      <c r="BP168" s="4" t="s">
        <v>3217</v>
      </c>
    </row>
    <row r="169" spans="1:68">
      <c r="A169" s="3" t="s">
        <v>148</v>
      </c>
      <c r="B169" s="4" t="s">
        <v>3150</v>
      </c>
      <c r="C169" s="4" t="s">
        <v>3305</v>
      </c>
      <c r="D169" s="4">
        <v>2020</v>
      </c>
      <c r="F169" s="4" t="s">
        <v>3217</v>
      </c>
      <c r="G169" s="4" t="s">
        <v>3217</v>
      </c>
      <c r="H169" s="4" t="s">
        <v>235</v>
      </c>
      <c r="I169" s="4" t="s">
        <v>116</v>
      </c>
      <c r="J169" s="4" t="s">
        <v>332</v>
      </c>
      <c r="K169" s="4" t="s">
        <v>3217</v>
      </c>
      <c r="L169" s="4" t="s">
        <v>3161</v>
      </c>
      <c r="M169" s="4" t="s">
        <v>3161</v>
      </c>
      <c r="N169" s="4" t="s">
        <v>3217</v>
      </c>
      <c r="O169" s="4" t="s">
        <v>758</v>
      </c>
      <c r="P169" s="4" t="s">
        <v>3161</v>
      </c>
      <c r="Q169" s="4" t="s">
        <v>3161</v>
      </c>
      <c r="R169" s="4" t="s">
        <v>3178</v>
      </c>
      <c r="S169" s="4" t="s">
        <v>3161</v>
      </c>
      <c r="T169" s="4" t="s">
        <v>3161</v>
      </c>
      <c r="U169" s="4" t="s">
        <v>238</v>
      </c>
      <c r="V169" s="4" t="s">
        <v>350</v>
      </c>
      <c r="W169" s="4" t="s">
        <v>3217</v>
      </c>
      <c r="X169" s="4" t="s">
        <v>3161</v>
      </c>
      <c r="Y169" s="4" t="s">
        <v>149</v>
      </c>
      <c r="Z169" s="4" t="s">
        <v>3161</v>
      </c>
      <c r="AA169" s="4" t="s">
        <v>3427</v>
      </c>
      <c r="AB169" s="4" t="s">
        <v>3217</v>
      </c>
      <c r="AC169" s="4" t="s">
        <v>3209</v>
      </c>
      <c r="AD169" s="4" t="s">
        <v>3161</v>
      </c>
      <c r="AE169" s="4" t="s">
        <v>1090</v>
      </c>
      <c r="AF169" s="4" t="s">
        <v>54</v>
      </c>
      <c r="AG169" s="4" t="s">
        <v>231</v>
      </c>
      <c r="AH169" s="4" t="s">
        <v>56</v>
      </c>
      <c r="AI169" s="4" t="s">
        <v>3217</v>
      </c>
      <c r="AJ169" s="4" t="s">
        <v>58</v>
      </c>
      <c r="AK169" s="4" t="s">
        <v>60</v>
      </c>
      <c r="AL169" s="4" t="s">
        <v>143</v>
      </c>
      <c r="AM169" s="4" t="s">
        <v>334</v>
      </c>
      <c r="AN169" s="4" t="s">
        <v>171</v>
      </c>
      <c r="AO169" s="4" t="s">
        <v>95</v>
      </c>
      <c r="AP169" s="4" t="s">
        <v>3174</v>
      </c>
      <c r="AQ169" s="4" t="s">
        <v>152</v>
      </c>
      <c r="AR169" s="4" t="s">
        <v>132</v>
      </c>
      <c r="AS169" s="4" t="s">
        <v>3217</v>
      </c>
      <c r="AT169" s="4" t="s">
        <v>3213</v>
      </c>
      <c r="AU169" s="4" t="s">
        <v>97</v>
      </c>
      <c r="AV169" s="4" t="s">
        <v>3191</v>
      </c>
      <c r="AW169" s="4" t="s">
        <v>3217</v>
      </c>
      <c r="AX169" s="4" t="s">
        <v>3217</v>
      </c>
      <c r="AY169" s="4" t="s">
        <v>3217</v>
      </c>
      <c r="AZ169" s="4" t="s">
        <v>3188</v>
      </c>
      <c r="BA169" s="4" t="s">
        <v>3282</v>
      </c>
      <c r="BB169" s="4" t="s">
        <v>3161</v>
      </c>
      <c r="BC169" s="4" t="s">
        <v>3161</v>
      </c>
      <c r="BD169" s="4" t="s">
        <v>3217</v>
      </c>
      <c r="BE169" s="4" t="s">
        <v>3422</v>
      </c>
      <c r="BF169" s="4" t="s">
        <v>3217</v>
      </c>
      <c r="BG169" s="4" t="s">
        <v>351</v>
      </c>
      <c r="BH169" s="4" t="s">
        <v>3288</v>
      </c>
      <c r="BI169" s="4" t="s">
        <v>3189</v>
      </c>
      <c r="BJ169" s="4" t="s">
        <v>3161</v>
      </c>
      <c r="BK169" s="4" t="s">
        <v>135</v>
      </c>
      <c r="BL169" s="4" t="s">
        <v>246</v>
      </c>
      <c r="BM169" s="4" t="s">
        <v>69</v>
      </c>
      <c r="BN169" s="4" t="s">
        <v>27</v>
      </c>
      <c r="BO169" s="4" t="s">
        <v>3161</v>
      </c>
      <c r="BP169" s="4" t="s">
        <v>3217</v>
      </c>
    </row>
    <row r="170" spans="1:68">
      <c r="A170" s="3" t="s">
        <v>241</v>
      </c>
      <c r="B170" s="4" t="s">
        <v>3076</v>
      </c>
      <c r="C170" s="4" t="s">
        <v>3305</v>
      </c>
      <c r="D170" s="4" t="s">
        <v>446</v>
      </c>
      <c r="F170" s="4" t="s">
        <v>3217</v>
      </c>
      <c r="G170" s="4" t="s">
        <v>3217</v>
      </c>
      <c r="H170" s="4" t="s">
        <v>235</v>
      </c>
      <c r="I170" s="4" t="s">
        <v>116</v>
      </c>
      <c r="J170" s="4" t="s">
        <v>332</v>
      </c>
      <c r="K170" s="4" t="s">
        <v>3217</v>
      </c>
      <c r="L170" s="4" t="s">
        <v>3161</v>
      </c>
      <c r="M170" s="4" t="s">
        <v>3161</v>
      </c>
      <c r="N170" s="4" t="s">
        <v>3217</v>
      </c>
      <c r="O170" s="4" t="s">
        <v>758</v>
      </c>
      <c r="P170" s="4" t="s">
        <v>3164</v>
      </c>
      <c r="Q170" s="4" t="s">
        <v>3161</v>
      </c>
      <c r="R170" s="4" t="s">
        <v>3178</v>
      </c>
      <c r="S170" s="4" t="s">
        <v>237</v>
      </c>
      <c r="T170" s="4" t="s">
        <v>3167</v>
      </c>
      <c r="U170" s="4" t="s">
        <v>238</v>
      </c>
      <c r="V170" s="4" t="s">
        <v>333</v>
      </c>
      <c r="W170" s="4" t="s">
        <v>3217</v>
      </c>
      <c r="X170" s="4" t="s">
        <v>3161</v>
      </c>
      <c r="Y170" s="4" t="s">
        <v>149</v>
      </c>
      <c r="Z170" s="4" t="s">
        <v>3161</v>
      </c>
      <c r="AA170" s="4" t="s">
        <v>3164</v>
      </c>
      <c r="AB170" s="4" t="s">
        <v>3217</v>
      </c>
      <c r="AC170" s="4" t="s">
        <v>3209</v>
      </c>
      <c r="AD170" s="4" t="s">
        <v>3161</v>
      </c>
      <c r="AE170" s="4" t="s">
        <v>3171</v>
      </c>
      <c r="AF170" s="4" t="s">
        <v>54</v>
      </c>
      <c r="AG170" s="4" t="s">
        <v>3164</v>
      </c>
      <c r="AH170" s="4" t="s">
        <v>56</v>
      </c>
      <c r="AI170" s="4" t="s">
        <v>3217</v>
      </c>
      <c r="AJ170" s="4" t="s">
        <v>58</v>
      </c>
      <c r="AK170" s="4" t="s">
        <v>60</v>
      </c>
      <c r="AL170" s="4" t="s">
        <v>143</v>
      </c>
      <c r="AM170" s="4" t="s">
        <v>3170</v>
      </c>
      <c r="AN170" s="4" t="s">
        <v>171</v>
      </c>
      <c r="AO170" s="4" t="s">
        <v>95</v>
      </c>
      <c r="AP170" s="4" t="s">
        <v>3174</v>
      </c>
      <c r="AQ170" s="4" t="s">
        <v>152</v>
      </c>
      <c r="AR170" s="4" t="s">
        <v>133</v>
      </c>
      <c r="AS170" s="4" t="s">
        <v>267</v>
      </c>
      <c r="AT170" s="4" t="s">
        <v>1897</v>
      </c>
      <c r="AU170" s="4" t="s">
        <v>97</v>
      </c>
      <c r="AV170" s="4" t="s">
        <v>242</v>
      </c>
      <c r="AW170" s="4" t="s">
        <v>3217</v>
      </c>
      <c r="AX170" s="4" t="s">
        <v>3217</v>
      </c>
      <c r="AY170" s="4" t="s">
        <v>3217</v>
      </c>
      <c r="AZ170" s="4" t="s">
        <v>243</v>
      </c>
      <c r="BA170" s="4" t="s">
        <v>3217</v>
      </c>
      <c r="BB170" s="4" t="s">
        <v>21</v>
      </c>
      <c r="BC170" s="4" t="s">
        <v>3217</v>
      </c>
      <c r="BD170" s="4" t="s">
        <v>3217</v>
      </c>
      <c r="BE170" s="4" t="s">
        <v>3422</v>
      </c>
      <c r="BF170" s="4" t="s">
        <v>3217</v>
      </c>
      <c r="BG170" s="4" t="s">
        <v>211</v>
      </c>
      <c r="BH170" s="4" t="s">
        <v>3288</v>
      </c>
      <c r="BI170" s="4" t="s">
        <v>42</v>
      </c>
      <c r="BJ170" s="4" t="s">
        <v>2490</v>
      </c>
      <c r="BK170" s="4" t="s">
        <v>66</v>
      </c>
      <c r="BL170" s="4" t="s">
        <v>444</v>
      </c>
      <c r="BM170" s="4" t="s">
        <v>69</v>
      </c>
      <c r="BN170" s="4" t="s">
        <v>3153</v>
      </c>
      <c r="BO170" s="4" t="s">
        <v>244</v>
      </c>
      <c r="BP170" s="4" t="s">
        <v>3217</v>
      </c>
    </row>
    <row r="171" spans="1:68">
      <c r="A171" s="3" t="s">
        <v>466</v>
      </c>
      <c r="B171" s="4" t="s">
        <v>3115</v>
      </c>
      <c r="C171" s="4" t="s">
        <v>3305</v>
      </c>
      <c r="D171" s="4">
        <v>2022</v>
      </c>
      <c r="F171" s="4" t="s">
        <v>3217</v>
      </c>
      <c r="G171" s="4" t="s">
        <v>3217</v>
      </c>
      <c r="H171" s="4" t="s">
        <v>498</v>
      </c>
      <c r="I171" s="4" t="s">
        <v>3425</v>
      </c>
      <c r="J171" s="4" t="s">
        <v>332</v>
      </c>
      <c r="K171" s="4" t="s">
        <v>3217</v>
      </c>
      <c r="L171" s="4" t="s">
        <v>3161</v>
      </c>
      <c r="M171" s="4" t="s">
        <v>3161</v>
      </c>
      <c r="N171" s="4" t="s">
        <v>3217</v>
      </c>
      <c r="O171" s="4" t="s">
        <v>758</v>
      </c>
      <c r="P171" s="4" t="s">
        <v>3164</v>
      </c>
      <c r="Q171" s="4" t="s">
        <v>3161</v>
      </c>
      <c r="R171" s="4" t="s">
        <v>3178</v>
      </c>
      <c r="S171" s="4" t="s">
        <v>237</v>
      </c>
      <c r="T171" s="4" t="s">
        <v>3167</v>
      </c>
      <c r="U171" s="4" t="s">
        <v>238</v>
      </c>
      <c r="V171" s="4" t="s">
        <v>333</v>
      </c>
      <c r="W171" s="4" t="s">
        <v>3217</v>
      </c>
      <c r="X171" s="4" t="s">
        <v>3161</v>
      </c>
      <c r="Y171" s="4" t="s">
        <v>149</v>
      </c>
      <c r="Z171" s="4" t="s">
        <v>3161</v>
      </c>
      <c r="AA171" s="4" t="s">
        <v>3164</v>
      </c>
      <c r="AB171" s="4" t="s">
        <v>3217</v>
      </c>
      <c r="AC171" s="4" t="s">
        <v>3209</v>
      </c>
      <c r="AD171" s="4" t="s">
        <v>3161</v>
      </c>
      <c r="AE171" s="4" t="s">
        <v>3171</v>
      </c>
      <c r="AF171" s="4" t="s">
        <v>54</v>
      </c>
      <c r="AG171" s="4" t="s">
        <v>3164</v>
      </c>
      <c r="AH171" s="4" t="s">
        <v>56</v>
      </c>
      <c r="AI171" s="4" t="s">
        <v>3217</v>
      </c>
      <c r="AJ171" s="4" t="s">
        <v>58</v>
      </c>
      <c r="AK171" s="4" t="s">
        <v>60</v>
      </c>
      <c r="AL171" s="4" t="s">
        <v>143</v>
      </c>
      <c r="AM171" s="4" t="s">
        <v>334</v>
      </c>
      <c r="AN171" s="4" t="s">
        <v>171</v>
      </c>
      <c r="AO171" s="4" t="s">
        <v>95</v>
      </c>
      <c r="AP171" s="4" t="s">
        <v>3174</v>
      </c>
      <c r="AQ171" s="4" t="s">
        <v>152</v>
      </c>
      <c r="AR171" s="4" t="s">
        <v>133</v>
      </c>
      <c r="AS171" s="4" t="s">
        <v>267</v>
      </c>
      <c r="AT171" s="4" t="s">
        <v>1897</v>
      </c>
      <c r="AU171" s="4" t="s">
        <v>134</v>
      </c>
      <c r="AV171" s="4" t="s">
        <v>519</v>
      </c>
      <c r="AW171" s="4" t="s">
        <v>3217</v>
      </c>
      <c r="AX171" s="4" t="s">
        <v>3217</v>
      </c>
      <c r="AY171" s="4" t="s">
        <v>3217</v>
      </c>
      <c r="AZ171" s="4" t="s">
        <v>510</v>
      </c>
      <c r="BA171" s="4" t="s">
        <v>3217</v>
      </c>
      <c r="BB171" s="4" t="s">
        <v>21</v>
      </c>
      <c r="BC171" s="4" t="s">
        <v>3217</v>
      </c>
      <c r="BD171" s="4" t="s">
        <v>3217</v>
      </c>
      <c r="BE171" s="4" t="s">
        <v>3422</v>
      </c>
      <c r="BF171" s="4" t="s">
        <v>3217</v>
      </c>
      <c r="BG171" s="4" t="s">
        <v>211</v>
      </c>
      <c r="BH171" s="4" t="s">
        <v>3288</v>
      </c>
      <c r="BI171" s="4" t="s">
        <v>42</v>
      </c>
      <c r="BJ171" s="4" t="s">
        <v>2490</v>
      </c>
      <c r="BK171" s="4" t="s">
        <v>66</v>
      </c>
      <c r="BL171" s="4" t="s">
        <v>444</v>
      </c>
      <c r="BM171" s="4" t="s">
        <v>69</v>
      </c>
      <c r="BN171" s="4" t="s">
        <v>3153</v>
      </c>
      <c r="BO171" s="4" t="s">
        <v>3187</v>
      </c>
      <c r="BP171" s="4" t="s">
        <v>3217</v>
      </c>
    </row>
    <row r="172" spans="1:68">
      <c r="A172" s="3" t="s">
        <v>467</v>
      </c>
      <c r="B172" s="4" t="s">
        <v>3092</v>
      </c>
      <c r="C172" s="4" t="s">
        <v>3305</v>
      </c>
      <c r="D172" s="4" t="s">
        <v>3312</v>
      </c>
      <c r="F172" s="4" t="s">
        <v>3217</v>
      </c>
      <c r="G172" s="4" t="s">
        <v>3217</v>
      </c>
      <c r="H172" s="4" t="s">
        <v>498</v>
      </c>
      <c r="I172" s="4" t="s">
        <v>3425</v>
      </c>
      <c r="J172" s="4" t="s">
        <v>332</v>
      </c>
      <c r="K172" s="4" t="s">
        <v>3217</v>
      </c>
      <c r="L172" s="4" t="s">
        <v>3161</v>
      </c>
      <c r="M172" s="4" t="s">
        <v>3161</v>
      </c>
      <c r="N172" s="4" t="s">
        <v>3217</v>
      </c>
      <c r="O172" s="4" t="s">
        <v>758</v>
      </c>
      <c r="P172" s="4" t="s">
        <v>3164</v>
      </c>
      <c r="Q172" s="4" t="s">
        <v>3161</v>
      </c>
      <c r="R172" s="4" t="s">
        <v>84</v>
      </c>
      <c r="S172" s="4" t="s">
        <v>239</v>
      </c>
      <c r="T172" s="4" t="s">
        <v>3167</v>
      </c>
      <c r="U172" s="4" t="s">
        <v>238</v>
      </c>
      <c r="V172" s="4" t="s">
        <v>230</v>
      </c>
      <c r="W172" s="4" t="s">
        <v>3217</v>
      </c>
      <c r="X172" s="4" t="s">
        <v>3161</v>
      </c>
      <c r="Y172" s="4" t="s">
        <v>149</v>
      </c>
      <c r="Z172" s="4" t="s">
        <v>3161</v>
      </c>
      <c r="AA172" s="4" t="s">
        <v>3210</v>
      </c>
      <c r="AB172" s="4" t="s">
        <v>3418</v>
      </c>
      <c r="AC172" s="4" t="s">
        <v>1014</v>
      </c>
      <c r="AD172" s="4" t="s">
        <v>3161</v>
      </c>
      <c r="AE172" s="4" t="s">
        <v>3171</v>
      </c>
      <c r="AF172" s="4" t="s">
        <v>54</v>
      </c>
      <c r="AG172" s="4" t="s">
        <v>231</v>
      </c>
      <c r="AH172" s="4" t="s">
        <v>56</v>
      </c>
      <c r="AI172" s="4" t="s">
        <v>3217</v>
      </c>
      <c r="AJ172" s="4" t="s">
        <v>58</v>
      </c>
      <c r="AK172" s="4" t="s">
        <v>60</v>
      </c>
      <c r="AL172" s="4" t="s">
        <v>143</v>
      </c>
      <c r="AM172" s="4" t="s">
        <v>334</v>
      </c>
      <c r="AN172" s="4" t="s">
        <v>171</v>
      </c>
      <c r="AO172" s="4" t="s">
        <v>95</v>
      </c>
      <c r="AP172" s="4" t="s">
        <v>3174</v>
      </c>
      <c r="AQ172" s="4" t="s">
        <v>152</v>
      </c>
      <c r="AR172" s="4" t="s">
        <v>132</v>
      </c>
      <c r="AS172" s="4" t="s">
        <v>3217</v>
      </c>
      <c r="AT172" s="4" t="s">
        <v>3213</v>
      </c>
      <c r="AU172" s="4" t="s">
        <v>97</v>
      </c>
      <c r="AV172" s="4" t="s">
        <v>127</v>
      </c>
      <c r="AW172" s="4" t="s">
        <v>2500</v>
      </c>
      <c r="AX172" s="4" t="s">
        <v>2413</v>
      </c>
      <c r="AY172" s="4" t="s">
        <v>2438</v>
      </c>
      <c r="AZ172" s="4" t="s">
        <v>510</v>
      </c>
      <c r="BA172" s="4" t="s">
        <v>3217</v>
      </c>
      <c r="BB172" s="4" t="s">
        <v>3184</v>
      </c>
      <c r="BC172" s="4" t="s">
        <v>106</v>
      </c>
      <c r="BD172" s="4" t="s">
        <v>3217</v>
      </c>
      <c r="BE172" s="4" t="s">
        <v>341</v>
      </c>
      <c r="BF172" s="4" t="s">
        <v>3217</v>
      </c>
      <c r="BG172" s="4" t="s">
        <v>3181</v>
      </c>
      <c r="BH172" s="4" t="s">
        <v>3288</v>
      </c>
      <c r="BI172" s="4" t="s">
        <v>3178</v>
      </c>
      <c r="BJ172" s="4" t="s">
        <v>3217</v>
      </c>
      <c r="BK172" s="4" t="s">
        <v>66</v>
      </c>
      <c r="BL172" s="4" t="s">
        <v>3217</v>
      </c>
      <c r="BM172" s="4" t="s">
        <v>69</v>
      </c>
      <c r="BN172" s="4" t="s">
        <v>3153</v>
      </c>
      <c r="BO172" s="4" t="s">
        <v>521</v>
      </c>
      <c r="BP172" s="4" t="s">
        <v>3217</v>
      </c>
    </row>
    <row r="173" spans="1:68">
      <c r="A173" s="3" t="s">
        <v>468</v>
      </c>
      <c r="B173" s="4" t="s">
        <v>3102</v>
      </c>
      <c r="C173" s="4" t="s">
        <v>3303</v>
      </c>
      <c r="D173" s="4" t="s">
        <v>3312</v>
      </c>
      <c r="F173" s="4" t="s">
        <v>3217</v>
      </c>
      <c r="G173" s="4" t="s">
        <v>3217</v>
      </c>
      <c r="H173" s="4" t="s">
        <v>498</v>
      </c>
      <c r="I173" s="4" t="s">
        <v>3425</v>
      </c>
      <c r="J173" s="4" t="s">
        <v>332</v>
      </c>
      <c r="K173" s="4" t="s">
        <v>3217</v>
      </c>
      <c r="L173" s="4" t="s">
        <v>3161</v>
      </c>
      <c r="M173" s="4" t="s">
        <v>3161</v>
      </c>
      <c r="N173" s="4" t="s">
        <v>3217</v>
      </c>
      <c r="O173" s="4" t="s">
        <v>758</v>
      </c>
      <c r="P173" s="4" t="s">
        <v>3164</v>
      </c>
      <c r="Q173" s="4" t="s">
        <v>3161</v>
      </c>
      <c r="R173" s="4" t="s">
        <v>84</v>
      </c>
      <c r="S173" s="4" t="s">
        <v>239</v>
      </c>
      <c r="T173" s="4" t="s">
        <v>3167</v>
      </c>
      <c r="U173" s="4" t="s">
        <v>238</v>
      </c>
      <c r="V173" s="4" t="s">
        <v>230</v>
      </c>
      <c r="W173" s="4" t="s">
        <v>3217</v>
      </c>
      <c r="X173" s="4" t="s">
        <v>3161</v>
      </c>
      <c r="Y173" s="4" t="s">
        <v>149</v>
      </c>
      <c r="Z173" s="4" t="s">
        <v>3161</v>
      </c>
      <c r="AA173" s="4" t="s">
        <v>3210</v>
      </c>
      <c r="AB173" s="4" t="s">
        <v>3418</v>
      </c>
      <c r="AC173" s="4" t="s">
        <v>1014</v>
      </c>
      <c r="AD173" s="4" t="s">
        <v>3161</v>
      </c>
      <c r="AE173" s="4" t="s">
        <v>3171</v>
      </c>
      <c r="AF173" s="4" t="s">
        <v>54</v>
      </c>
      <c r="AG173" s="4" t="s">
        <v>231</v>
      </c>
      <c r="AH173" s="4" t="s">
        <v>56</v>
      </c>
      <c r="AI173" s="4" t="s">
        <v>3217</v>
      </c>
      <c r="AJ173" s="4" t="s">
        <v>58</v>
      </c>
      <c r="AK173" s="4" t="s">
        <v>60</v>
      </c>
      <c r="AL173" s="4" t="s">
        <v>143</v>
      </c>
      <c r="AM173" s="4" t="s">
        <v>334</v>
      </c>
      <c r="AN173" s="4" t="s">
        <v>171</v>
      </c>
      <c r="AO173" s="4" t="s">
        <v>95</v>
      </c>
      <c r="AP173" s="4" t="s">
        <v>3174</v>
      </c>
      <c r="AQ173" s="4" t="s">
        <v>152</v>
      </c>
      <c r="AR173" s="4" t="s">
        <v>132</v>
      </c>
      <c r="AS173" s="4" t="s">
        <v>3217</v>
      </c>
      <c r="AT173" s="4" t="s">
        <v>3213</v>
      </c>
      <c r="AU173" s="4" t="s">
        <v>97</v>
      </c>
      <c r="AV173" s="4" t="s">
        <v>127</v>
      </c>
      <c r="AW173" s="4" t="s">
        <v>2500</v>
      </c>
      <c r="AX173" s="4" t="s">
        <v>2413</v>
      </c>
      <c r="AY173" s="4" t="s">
        <v>2438</v>
      </c>
      <c r="AZ173" s="4" t="s">
        <v>510</v>
      </c>
      <c r="BA173" s="4" t="s">
        <v>3217</v>
      </c>
      <c r="BB173" s="4" t="s">
        <v>3184</v>
      </c>
      <c r="BC173" s="4" t="s">
        <v>106</v>
      </c>
      <c r="BD173" s="4" t="s">
        <v>3217</v>
      </c>
      <c r="BE173" s="4" t="s">
        <v>341</v>
      </c>
      <c r="BF173" s="4" t="s">
        <v>3217</v>
      </c>
      <c r="BG173" s="4" t="s">
        <v>3181</v>
      </c>
      <c r="BH173" s="4" t="s">
        <v>3288</v>
      </c>
      <c r="BI173" s="4" t="s">
        <v>3178</v>
      </c>
      <c r="BJ173" s="4" t="s">
        <v>3217</v>
      </c>
      <c r="BK173" s="4" t="s">
        <v>66</v>
      </c>
      <c r="BL173" s="4" t="s">
        <v>3217</v>
      </c>
      <c r="BM173" s="4" t="s">
        <v>69</v>
      </c>
      <c r="BN173" s="4" t="s">
        <v>3153</v>
      </c>
      <c r="BO173" s="4" t="s">
        <v>521</v>
      </c>
      <c r="BP173" s="4" t="s">
        <v>3217</v>
      </c>
    </row>
    <row r="174" spans="1:68">
      <c r="A174" s="9" t="s">
        <v>3216</v>
      </c>
      <c r="B174" s="4" t="s">
        <v>3313</v>
      </c>
      <c r="C174" s="4" t="s">
        <v>3305</v>
      </c>
      <c r="D174" s="4" t="s">
        <v>3314</v>
      </c>
      <c r="F174" s="4" t="s">
        <v>3217</v>
      </c>
      <c r="G174" s="4" t="s">
        <v>3217</v>
      </c>
      <c r="H174" s="4" t="s">
        <v>3428</v>
      </c>
      <c r="I174" s="4" t="s">
        <v>3217</v>
      </c>
      <c r="J174" s="4" t="s">
        <v>3429</v>
      </c>
      <c r="K174" s="4" t="s">
        <v>3161</v>
      </c>
      <c r="L174" s="4" t="s">
        <v>3161</v>
      </c>
      <c r="M174" s="4" t="s">
        <v>3161</v>
      </c>
      <c r="N174" s="4" t="s">
        <v>3217</v>
      </c>
      <c r="O174" s="4" t="s">
        <v>758</v>
      </c>
      <c r="P174" s="4" t="s">
        <v>3161</v>
      </c>
      <c r="Q174" s="4" t="s">
        <v>3161</v>
      </c>
      <c r="R174" s="4" t="s">
        <v>3178</v>
      </c>
      <c r="S174" s="4" t="s">
        <v>3161</v>
      </c>
      <c r="T174" s="4" t="s">
        <v>3167</v>
      </c>
      <c r="U174" s="4" t="s">
        <v>3217</v>
      </c>
      <c r="V174" s="4" t="s">
        <v>3168</v>
      </c>
      <c r="W174" s="4" t="s">
        <v>3217</v>
      </c>
      <c r="X174" s="4" t="s">
        <v>3161</v>
      </c>
      <c r="Y174" s="4" t="s">
        <v>149</v>
      </c>
      <c r="Z174" s="4" t="s">
        <v>3161</v>
      </c>
      <c r="AA174" s="4" t="s">
        <v>203</v>
      </c>
      <c r="AB174" s="4" t="s">
        <v>3217</v>
      </c>
      <c r="AC174" s="4" t="s">
        <v>3217</v>
      </c>
      <c r="AD174" s="4" t="s">
        <v>3161</v>
      </c>
      <c r="AE174" s="4" t="s">
        <v>3420</v>
      </c>
      <c r="AF174" s="4" t="s">
        <v>3217</v>
      </c>
      <c r="AG174" s="4" t="s">
        <v>3430</v>
      </c>
      <c r="AH174" s="4" t="s">
        <v>3217</v>
      </c>
      <c r="AI174" s="4" t="s">
        <v>3217</v>
      </c>
      <c r="AJ174" s="4" t="s">
        <v>1602</v>
      </c>
      <c r="AK174" s="4" t="s">
        <v>223</v>
      </c>
      <c r="AL174" s="4" t="s">
        <v>194</v>
      </c>
      <c r="AM174" s="4" t="s">
        <v>3431</v>
      </c>
      <c r="AN174" s="4" t="s">
        <v>207</v>
      </c>
      <c r="AO174" s="4" t="s">
        <v>3432</v>
      </c>
      <c r="AP174" s="4" t="s">
        <v>3174</v>
      </c>
      <c r="AQ174" s="4" t="s">
        <v>152</v>
      </c>
      <c r="AR174" s="4" t="s">
        <v>3217</v>
      </c>
      <c r="AS174" s="4" t="s">
        <v>3272</v>
      </c>
      <c r="AT174" s="4" t="s">
        <v>3217</v>
      </c>
      <c r="AU174" s="4" t="s">
        <v>224</v>
      </c>
      <c r="AV174" s="4" t="s">
        <v>3274</v>
      </c>
      <c r="AW174" s="4" t="s">
        <v>2500</v>
      </c>
      <c r="AX174" s="4" t="s">
        <v>2413</v>
      </c>
      <c r="AY174" s="4" t="s">
        <v>2438</v>
      </c>
      <c r="AZ174" s="4" t="s">
        <v>3276</v>
      </c>
      <c r="BA174" s="4" t="s">
        <v>3282</v>
      </c>
      <c r="BB174" s="4" t="s">
        <v>3161</v>
      </c>
      <c r="BC174" s="4" t="s">
        <v>3161</v>
      </c>
      <c r="BD174" s="4" t="s">
        <v>3217</v>
      </c>
      <c r="BE174" s="4" t="s">
        <v>3422</v>
      </c>
      <c r="BF174" s="4" t="s">
        <v>3217</v>
      </c>
      <c r="BG174" s="4" t="s">
        <v>351</v>
      </c>
      <c r="BH174" s="4" t="s">
        <v>3217</v>
      </c>
      <c r="BI174" s="4" t="s">
        <v>3189</v>
      </c>
      <c r="BJ174" s="4" t="s">
        <v>3217</v>
      </c>
      <c r="BK174" s="4" t="s">
        <v>3433</v>
      </c>
      <c r="BL174" s="4" t="s">
        <v>3217</v>
      </c>
      <c r="BM174" s="4" t="s">
        <v>3217</v>
      </c>
      <c r="BN174" s="4" t="s">
        <v>3434</v>
      </c>
      <c r="BO174" s="4" t="s">
        <v>3161</v>
      </c>
      <c r="BP174" s="4" t="s">
        <v>3435</v>
      </c>
    </row>
    <row r="175" spans="1:68">
      <c r="A175" s="9" t="s">
        <v>3218</v>
      </c>
      <c r="B175" s="4" t="s">
        <v>3215</v>
      </c>
      <c r="C175" s="4" t="s">
        <v>3303</v>
      </c>
      <c r="D175" s="4" t="s">
        <v>3314</v>
      </c>
      <c r="F175" s="4" t="s">
        <v>3217</v>
      </c>
      <c r="G175" s="4" t="s">
        <v>3217</v>
      </c>
      <c r="H175" s="4" t="s">
        <v>3428</v>
      </c>
      <c r="I175" s="4" t="s">
        <v>3217</v>
      </c>
      <c r="J175" s="4" t="s">
        <v>3429</v>
      </c>
      <c r="K175" s="4" t="s">
        <v>3161</v>
      </c>
      <c r="L175" s="4" t="s">
        <v>3161</v>
      </c>
      <c r="M175" s="4" t="s">
        <v>3161</v>
      </c>
      <c r="N175" s="4" t="s">
        <v>3217</v>
      </c>
      <c r="O175" s="4" t="s">
        <v>758</v>
      </c>
      <c r="P175" s="4" t="s">
        <v>3161</v>
      </c>
      <c r="Q175" s="4" t="s">
        <v>3161</v>
      </c>
      <c r="R175" s="4" t="s">
        <v>3178</v>
      </c>
      <c r="S175" s="4" t="s">
        <v>3161</v>
      </c>
      <c r="T175" s="4" t="s">
        <v>3167</v>
      </c>
      <c r="U175" s="4" t="s">
        <v>3217</v>
      </c>
      <c r="V175" s="4" t="s">
        <v>3168</v>
      </c>
      <c r="W175" s="4" t="s">
        <v>3217</v>
      </c>
      <c r="X175" s="4" t="s">
        <v>3161</v>
      </c>
      <c r="Y175" s="4" t="s">
        <v>149</v>
      </c>
      <c r="Z175" s="4" t="s">
        <v>3161</v>
      </c>
      <c r="AA175" s="4" t="s">
        <v>203</v>
      </c>
      <c r="AB175" s="4" t="s">
        <v>3217</v>
      </c>
      <c r="AC175" s="4" t="s">
        <v>3217</v>
      </c>
      <c r="AD175" s="4" t="s">
        <v>3161</v>
      </c>
      <c r="AE175" s="4" t="s">
        <v>3420</v>
      </c>
      <c r="AF175" s="4" t="s">
        <v>3217</v>
      </c>
      <c r="AG175" s="4" t="s">
        <v>3430</v>
      </c>
      <c r="AH175" s="4" t="s">
        <v>3217</v>
      </c>
      <c r="AI175" s="4" t="s">
        <v>3217</v>
      </c>
      <c r="AJ175" s="4" t="s">
        <v>1602</v>
      </c>
      <c r="AK175" s="4" t="s">
        <v>223</v>
      </c>
      <c r="AL175" s="4" t="s">
        <v>194</v>
      </c>
      <c r="AM175" s="4" t="s">
        <v>3431</v>
      </c>
      <c r="AN175" s="4" t="s">
        <v>207</v>
      </c>
      <c r="AO175" s="4" t="s">
        <v>3432</v>
      </c>
      <c r="AP175" s="4" t="s">
        <v>3174</v>
      </c>
      <c r="AQ175" s="4" t="s">
        <v>152</v>
      </c>
      <c r="AR175" s="4" t="s">
        <v>3217</v>
      </c>
      <c r="AS175" s="4" t="s">
        <v>3272</v>
      </c>
      <c r="AT175" s="4" t="s">
        <v>3217</v>
      </c>
      <c r="AU175" s="4" t="s">
        <v>224</v>
      </c>
      <c r="AV175" s="4" t="s">
        <v>3274</v>
      </c>
      <c r="AW175" s="4" t="s">
        <v>2500</v>
      </c>
      <c r="AX175" s="4" t="s">
        <v>2413</v>
      </c>
      <c r="AY175" s="4" t="s">
        <v>2438</v>
      </c>
      <c r="AZ175" s="4" t="s">
        <v>3276</v>
      </c>
      <c r="BA175" s="4" t="s">
        <v>3282</v>
      </c>
      <c r="BB175" s="4" t="s">
        <v>3161</v>
      </c>
      <c r="BC175" s="4" t="s">
        <v>3161</v>
      </c>
      <c r="BD175" s="4" t="s">
        <v>3217</v>
      </c>
      <c r="BE175" s="4" t="s">
        <v>3422</v>
      </c>
      <c r="BF175" s="4" t="s">
        <v>3217</v>
      </c>
      <c r="BG175" s="4" t="s">
        <v>351</v>
      </c>
      <c r="BH175" s="4" t="s">
        <v>3217</v>
      </c>
      <c r="BI175" s="4" t="s">
        <v>3189</v>
      </c>
      <c r="BJ175" s="4" t="s">
        <v>3217</v>
      </c>
      <c r="BK175" s="4" t="s">
        <v>3433</v>
      </c>
      <c r="BL175" s="4" t="s">
        <v>3217</v>
      </c>
      <c r="BM175" s="4" t="s">
        <v>3217</v>
      </c>
      <c r="BN175" s="4" t="s">
        <v>3434</v>
      </c>
      <c r="BO175" s="4" t="s">
        <v>3161</v>
      </c>
      <c r="BP175" s="4" t="s">
        <v>3435</v>
      </c>
    </row>
    <row r="176" spans="1:68">
      <c r="A176" s="9" t="s">
        <v>3220</v>
      </c>
      <c r="B176" s="4" t="s">
        <v>3315</v>
      </c>
      <c r="C176" s="4" t="s">
        <v>3301</v>
      </c>
      <c r="D176" s="4" t="s">
        <v>3314</v>
      </c>
      <c r="F176" s="4" t="s">
        <v>3217</v>
      </c>
      <c r="G176" s="4" t="s">
        <v>3217</v>
      </c>
      <c r="H176" s="4" t="s">
        <v>3428</v>
      </c>
      <c r="I176" s="4" t="s">
        <v>3217</v>
      </c>
      <c r="J176" s="4" t="s">
        <v>3429</v>
      </c>
      <c r="K176" s="4" t="s">
        <v>3161</v>
      </c>
      <c r="L176" s="4" t="s">
        <v>3161</v>
      </c>
      <c r="M176" s="4" t="s">
        <v>3161</v>
      </c>
      <c r="N176" s="4" t="s">
        <v>3217</v>
      </c>
      <c r="O176" s="4" t="s">
        <v>758</v>
      </c>
      <c r="P176" s="4" t="s">
        <v>3161</v>
      </c>
      <c r="Q176" s="4" t="s">
        <v>3161</v>
      </c>
      <c r="R176" s="4" t="s">
        <v>3178</v>
      </c>
      <c r="S176" s="4" t="s">
        <v>3161</v>
      </c>
      <c r="T176" s="4" t="s">
        <v>3167</v>
      </c>
      <c r="U176" s="4" t="s">
        <v>3217</v>
      </c>
      <c r="V176" s="4" t="s">
        <v>3168</v>
      </c>
      <c r="W176" s="4" t="s">
        <v>3217</v>
      </c>
      <c r="X176" s="4" t="s">
        <v>3161</v>
      </c>
      <c r="Y176" s="4" t="s">
        <v>149</v>
      </c>
      <c r="Z176" s="4" t="s">
        <v>3161</v>
      </c>
      <c r="AA176" s="4" t="s">
        <v>203</v>
      </c>
      <c r="AB176" s="4" t="s">
        <v>3217</v>
      </c>
      <c r="AC176" s="4" t="s">
        <v>3217</v>
      </c>
      <c r="AD176" s="4" t="s">
        <v>3161</v>
      </c>
      <c r="AE176" s="4" t="s">
        <v>3420</v>
      </c>
      <c r="AF176" s="4" t="s">
        <v>3217</v>
      </c>
      <c r="AG176" s="4" t="s">
        <v>3430</v>
      </c>
      <c r="AH176" s="4" t="s">
        <v>3217</v>
      </c>
      <c r="AI176" s="4" t="s">
        <v>3217</v>
      </c>
      <c r="AJ176" s="4" t="s">
        <v>1602</v>
      </c>
      <c r="AK176" s="4" t="s">
        <v>223</v>
      </c>
      <c r="AL176" s="4" t="s">
        <v>194</v>
      </c>
      <c r="AM176" s="4" t="s">
        <v>3431</v>
      </c>
      <c r="AN176" s="4" t="s">
        <v>207</v>
      </c>
      <c r="AO176" s="4" t="s">
        <v>3432</v>
      </c>
      <c r="AP176" s="4" t="s">
        <v>3174</v>
      </c>
      <c r="AQ176" s="4" t="s">
        <v>152</v>
      </c>
      <c r="AR176" s="4" t="s">
        <v>3217</v>
      </c>
      <c r="AS176" s="4" t="s">
        <v>3272</v>
      </c>
      <c r="AT176" s="4" t="s">
        <v>3217</v>
      </c>
      <c r="AU176" s="4" t="s">
        <v>224</v>
      </c>
      <c r="AV176" s="4" t="s">
        <v>3274</v>
      </c>
      <c r="AW176" s="4" t="s">
        <v>2500</v>
      </c>
      <c r="AX176" s="4" t="s">
        <v>2413</v>
      </c>
      <c r="AY176" s="4" t="s">
        <v>2438</v>
      </c>
      <c r="AZ176" s="4" t="s">
        <v>3276</v>
      </c>
      <c r="BA176" s="4" t="s">
        <v>3282</v>
      </c>
      <c r="BB176" s="4" t="s">
        <v>3161</v>
      </c>
      <c r="BC176" s="4" t="s">
        <v>3161</v>
      </c>
      <c r="BD176" s="4" t="s">
        <v>3217</v>
      </c>
      <c r="BE176" s="4" t="s">
        <v>3422</v>
      </c>
      <c r="BF176" s="4" t="s">
        <v>3217</v>
      </c>
      <c r="BG176" s="4" t="s">
        <v>351</v>
      </c>
      <c r="BH176" s="4" t="s">
        <v>3217</v>
      </c>
      <c r="BI176" s="4" t="s">
        <v>3189</v>
      </c>
      <c r="BJ176" s="4" t="s">
        <v>3217</v>
      </c>
      <c r="BK176" s="4" t="s">
        <v>3433</v>
      </c>
      <c r="BL176" s="4" t="s">
        <v>3217</v>
      </c>
      <c r="BM176" s="4" t="s">
        <v>3217</v>
      </c>
      <c r="BN176" s="4" t="s">
        <v>3434</v>
      </c>
      <c r="BO176" s="4" t="s">
        <v>3161</v>
      </c>
      <c r="BP176" s="4" t="s">
        <v>3435</v>
      </c>
    </row>
    <row r="177" spans="1:68">
      <c r="A177" s="9" t="s">
        <v>3221</v>
      </c>
      <c r="B177" s="4" t="s">
        <v>3219</v>
      </c>
      <c r="C177" s="4" t="s">
        <v>3305</v>
      </c>
      <c r="D177" s="4" t="s">
        <v>3314</v>
      </c>
      <c r="F177" s="4" t="s">
        <v>3217</v>
      </c>
      <c r="G177" s="4" t="s">
        <v>3217</v>
      </c>
      <c r="H177" s="4" t="s">
        <v>3428</v>
      </c>
      <c r="I177" s="4" t="s">
        <v>3217</v>
      </c>
      <c r="J177" s="4" t="s">
        <v>3429</v>
      </c>
      <c r="K177" s="4" t="s">
        <v>3161</v>
      </c>
      <c r="L177" s="4" t="s">
        <v>3161</v>
      </c>
      <c r="M177" s="4" t="s">
        <v>3161</v>
      </c>
      <c r="N177" s="4" t="s">
        <v>3217</v>
      </c>
      <c r="O177" s="4" t="s">
        <v>758</v>
      </c>
      <c r="P177" s="4" t="s">
        <v>3161</v>
      </c>
      <c r="Q177" s="4" t="s">
        <v>3161</v>
      </c>
      <c r="R177" s="4" t="s">
        <v>3178</v>
      </c>
      <c r="S177" s="4" t="s">
        <v>3161</v>
      </c>
      <c r="T177" s="4" t="s">
        <v>3167</v>
      </c>
      <c r="U177" s="4" t="s">
        <v>3217</v>
      </c>
      <c r="V177" s="4" t="s">
        <v>3168</v>
      </c>
      <c r="W177" s="4" t="s">
        <v>3217</v>
      </c>
      <c r="X177" s="4" t="s">
        <v>3161</v>
      </c>
      <c r="Y177" s="4" t="s">
        <v>149</v>
      </c>
      <c r="Z177" s="4" t="s">
        <v>3161</v>
      </c>
      <c r="AA177" s="4" t="s">
        <v>203</v>
      </c>
      <c r="AB177" s="4" t="s">
        <v>3217</v>
      </c>
      <c r="AC177" s="4" t="s">
        <v>3217</v>
      </c>
      <c r="AD177" s="4" t="s">
        <v>3161</v>
      </c>
      <c r="AE177" s="4" t="s">
        <v>3420</v>
      </c>
      <c r="AF177" s="4" t="s">
        <v>3217</v>
      </c>
      <c r="AG177" s="4" t="s">
        <v>3430</v>
      </c>
      <c r="AH177" s="4" t="s">
        <v>3217</v>
      </c>
      <c r="AI177" s="4" t="s">
        <v>3217</v>
      </c>
      <c r="AJ177" s="4" t="s">
        <v>1602</v>
      </c>
      <c r="AK177" s="4" t="s">
        <v>223</v>
      </c>
      <c r="AL177" s="4" t="s">
        <v>194</v>
      </c>
      <c r="AM177" s="4" t="s">
        <v>3431</v>
      </c>
      <c r="AN177" s="4" t="s">
        <v>207</v>
      </c>
      <c r="AO177" s="4" t="s">
        <v>3432</v>
      </c>
      <c r="AP177" s="4" t="s">
        <v>3174</v>
      </c>
      <c r="AQ177" s="4" t="s">
        <v>152</v>
      </c>
      <c r="AR177" s="4" t="s">
        <v>3217</v>
      </c>
      <c r="AS177" s="4" t="s">
        <v>3272</v>
      </c>
      <c r="AT177" s="4" t="s">
        <v>3217</v>
      </c>
      <c r="AU177" s="4" t="s">
        <v>224</v>
      </c>
      <c r="AV177" s="4" t="s">
        <v>3274</v>
      </c>
      <c r="AW177" s="4" t="s">
        <v>2500</v>
      </c>
      <c r="AX177" s="4" t="s">
        <v>2413</v>
      </c>
      <c r="AY177" s="4" t="s">
        <v>2438</v>
      </c>
      <c r="AZ177" s="4" t="s">
        <v>3276</v>
      </c>
      <c r="BA177" s="4" t="s">
        <v>3282</v>
      </c>
      <c r="BB177" s="4" t="s">
        <v>3161</v>
      </c>
      <c r="BC177" s="4" t="s">
        <v>3161</v>
      </c>
      <c r="BD177" s="4" t="s">
        <v>3217</v>
      </c>
      <c r="BE177" s="4" t="s">
        <v>3422</v>
      </c>
      <c r="BF177" s="4" t="s">
        <v>3217</v>
      </c>
      <c r="BG177" s="4" t="s">
        <v>351</v>
      </c>
      <c r="BH177" s="4" t="s">
        <v>3217</v>
      </c>
      <c r="BI177" s="4" t="s">
        <v>3189</v>
      </c>
      <c r="BJ177" s="4" t="s">
        <v>3217</v>
      </c>
      <c r="BK177" s="4" t="s">
        <v>3433</v>
      </c>
      <c r="BL177" s="4" t="s">
        <v>3217</v>
      </c>
      <c r="BM177" s="4" t="s">
        <v>3217</v>
      </c>
      <c r="BN177" s="4" t="s">
        <v>3434</v>
      </c>
      <c r="BO177" s="4" t="s">
        <v>3161</v>
      </c>
      <c r="BP177" s="4" t="s">
        <v>3435</v>
      </c>
    </row>
    <row r="178" spans="1:68">
      <c r="A178" s="9" t="s">
        <v>3223</v>
      </c>
      <c r="B178" s="4" t="s">
        <v>3316</v>
      </c>
      <c r="C178" s="4" t="s">
        <v>3302</v>
      </c>
      <c r="D178" s="4">
        <v>2023</v>
      </c>
      <c r="F178" s="4" t="s">
        <v>3217</v>
      </c>
      <c r="G178" s="4" t="s">
        <v>3217</v>
      </c>
      <c r="H178" s="4" t="s">
        <v>3428</v>
      </c>
      <c r="I178" s="4" t="s">
        <v>3436</v>
      </c>
      <c r="J178" s="4" t="s">
        <v>13</v>
      </c>
      <c r="K178" s="4" t="s">
        <v>3161</v>
      </c>
      <c r="L178" s="4" t="s">
        <v>3161</v>
      </c>
      <c r="M178" s="4" t="s">
        <v>3161</v>
      </c>
      <c r="N178" s="4" t="s">
        <v>3217</v>
      </c>
      <c r="O178" s="4" t="s">
        <v>15</v>
      </c>
      <c r="P178" s="4" t="s">
        <v>3161</v>
      </c>
      <c r="Q178" s="4" t="s">
        <v>3161</v>
      </c>
      <c r="R178" s="4" t="s">
        <v>3178</v>
      </c>
      <c r="S178" s="4" t="s">
        <v>3437</v>
      </c>
      <c r="T178" s="4" t="s">
        <v>3167</v>
      </c>
      <c r="U178" s="4" t="s">
        <v>3438</v>
      </c>
      <c r="V178" s="4" t="s">
        <v>3217</v>
      </c>
      <c r="W178" s="4" t="s">
        <v>3217</v>
      </c>
      <c r="X178" s="4" t="s">
        <v>3161</v>
      </c>
      <c r="Y178" s="4" t="s">
        <v>3161</v>
      </c>
      <c r="Z178" s="4" t="s">
        <v>3161</v>
      </c>
      <c r="AA178" s="4" t="s">
        <v>203</v>
      </c>
      <c r="AB178" s="4" t="s">
        <v>3217</v>
      </c>
      <c r="AC178" s="4" t="s">
        <v>204</v>
      </c>
      <c r="AD178" s="4" t="s">
        <v>3161</v>
      </c>
      <c r="AE178" s="4" t="s">
        <v>3171</v>
      </c>
      <c r="AF178" s="4" t="s">
        <v>1482</v>
      </c>
      <c r="AG178" s="4" t="s">
        <v>3439</v>
      </c>
      <c r="AH178" s="4" t="s">
        <v>3217</v>
      </c>
      <c r="AI178" s="4" t="s">
        <v>3217</v>
      </c>
      <c r="AJ178" s="4" t="s">
        <v>1602</v>
      </c>
      <c r="AK178" s="4" t="s">
        <v>223</v>
      </c>
      <c r="AL178" s="4" t="s">
        <v>194</v>
      </c>
      <c r="AM178" s="4" t="s">
        <v>304</v>
      </c>
      <c r="AN178" s="4" t="s">
        <v>3217</v>
      </c>
      <c r="AO178" s="4" t="s">
        <v>3440</v>
      </c>
      <c r="AP178" s="4" t="s">
        <v>3174</v>
      </c>
      <c r="AQ178" s="4" t="s">
        <v>208</v>
      </c>
      <c r="AR178" s="4" t="s">
        <v>3217</v>
      </c>
      <c r="AS178" s="4" t="s">
        <v>3217</v>
      </c>
      <c r="AT178" s="4" t="s">
        <v>3217</v>
      </c>
      <c r="AU178" s="4" t="s">
        <v>224</v>
      </c>
      <c r="AV178" s="4" t="s">
        <v>3160</v>
      </c>
      <c r="AW178" s="4" t="s">
        <v>2500</v>
      </c>
      <c r="AX178" s="4" t="s">
        <v>2413</v>
      </c>
      <c r="AY178" s="4" t="s">
        <v>2438</v>
      </c>
      <c r="AZ178" s="4" t="s">
        <v>3278</v>
      </c>
      <c r="BA178" s="4" t="s">
        <v>3160</v>
      </c>
      <c r="BB178" s="4" t="s">
        <v>3160</v>
      </c>
      <c r="BC178" s="4" t="s">
        <v>3160</v>
      </c>
      <c r="BD178" s="4" t="s">
        <v>3217</v>
      </c>
      <c r="BE178" s="4" t="s">
        <v>3160</v>
      </c>
      <c r="BF178" s="4" t="s">
        <v>3217</v>
      </c>
      <c r="BG178" s="4" t="s">
        <v>3160</v>
      </c>
      <c r="BH178" s="4" t="s">
        <v>3160</v>
      </c>
      <c r="BI178" s="4" t="s">
        <v>3160</v>
      </c>
      <c r="BJ178" s="4" t="s">
        <v>3217</v>
      </c>
      <c r="BK178" s="4" t="s">
        <v>3284</v>
      </c>
      <c r="BL178" s="4" t="s">
        <v>3160</v>
      </c>
      <c r="BM178" s="4" t="s">
        <v>3217</v>
      </c>
      <c r="BN178" s="4" t="s">
        <v>3160</v>
      </c>
      <c r="BO178" s="4" t="s">
        <v>3160</v>
      </c>
      <c r="BP178" s="4" t="s">
        <v>3435</v>
      </c>
    </row>
    <row r="179" spans="1:68">
      <c r="A179" s="9" t="s">
        <v>3224</v>
      </c>
      <c r="B179" s="4" t="s">
        <v>3222</v>
      </c>
      <c r="C179" s="4" t="s">
        <v>3307</v>
      </c>
      <c r="D179" s="4">
        <v>2023</v>
      </c>
      <c r="F179" s="4" t="s">
        <v>3217</v>
      </c>
      <c r="G179" s="4" t="s">
        <v>3217</v>
      </c>
      <c r="H179" s="4" t="s">
        <v>3428</v>
      </c>
      <c r="I179" s="4" t="s">
        <v>3436</v>
      </c>
      <c r="J179" s="4" t="s">
        <v>13</v>
      </c>
      <c r="K179" s="4" t="s">
        <v>3161</v>
      </c>
      <c r="L179" s="4" t="s">
        <v>3161</v>
      </c>
      <c r="M179" s="4" t="s">
        <v>3161</v>
      </c>
      <c r="N179" s="4" t="s">
        <v>3217</v>
      </c>
      <c r="O179" s="4" t="s">
        <v>15</v>
      </c>
      <c r="P179" s="4" t="s">
        <v>3161</v>
      </c>
      <c r="Q179" s="4" t="s">
        <v>3161</v>
      </c>
      <c r="R179" s="4" t="s">
        <v>3178</v>
      </c>
      <c r="S179" s="4" t="s">
        <v>3437</v>
      </c>
      <c r="T179" s="4" t="s">
        <v>3167</v>
      </c>
      <c r="U179" s="4" t="s">
        <v>3438</v>
      </c>
      <c r="V179" s="4" t="s">
        <v>3217</v>
      </c>
      <c r="W179" s="4" t="s">
        <v>3217</v>
      </c>
      <c r="X179" s="4" t="s">
        <v>3161</v>
      </c>
      <c r="Y179" s="4" t="s">
        <v>3161</v>
      </c>
      <c r="Z179" s="4" t="s">
        <v>3161</v>
      </c>
      <c r="AA179" s="4" t="s">
        <v>203</v>
      </c>
      <c r="AB179" s="4" t="s">
        <v>3217</v>
      </c>
      <c r="AC179" s="4" t="s">
        <v>204</v>
      </c>
      <c r="AD179" s="4" t="s">
        <v>3161</v>
      </c>
      <c r="AE179" s="4" t="s">
        <v>3171</v>
      </c>
      <c r="AF179" s="4" t="s">
        <v>1482</v>
      </c>
      <c r="AG179" s="4" t="s">
        <v>3439</v>
      </c>
      <c r="AH179" s="4" t="s">
        <v>3217</v>
      </c>
      <c r="AI179" s="4" t="s">
        <v>3217</v>
      </c>
      <c r="AJ179" s="4" t="s">
        <v>1602</v>
      </c>
      <c r="AK179" s="4" t="s">
        <v>223</v>
      </c>
      <c r="AL179" s="4" t="s">
        <v>194</v>
      </c>
      <c r="AM179" s="4" t="s">
        <v>304</v>
      </c>
      <c r="AN179" s="4" t="s">
        <v>3217</v>
      </c>
      <c r="AO179" s="4" t="s">
        <v>3440</v>
      </c>
      <c r="AP179" s="4" t="s">
        <v>3174</v>
      </c>
      <c r="AQ179" s="4" t="s">
        <v>208</v>
      </c>
      <c r="AR179" s="4" t="s">
        <v>3217</v>
      </c>
      <c r="AS179" s="4" t="s">
        <v>3217</v>
      </c>
      <c r="AT179" s="4" t="s">
        <v>3217</v>
      </c>
      <c r="AU179" s="4" t="s">
        <v>224</v>
      </c>
      <c r="AV179" s="4" t="s">
        <v>3160</v>
      </c>
      <c r="AW179" s="4" t="s">
        <v>2500</v>
      </c>
      <c r="AX179" s="4" t="s">
        <v>2413</v>
      </c>
      <c r="AY179" s="4" t="s">
        <v>2438</v>
      </c>
      <c r="AZ179" s="4" t="s">
        <v>3278</v>
      </c>
      <c r="BA179" s="4" t="s">
        <v>3160</v>
      </c>
      <c r="BB179" s="4" t="s">
        <v>3160</v>
      </c>
      <c r="BC179" s="4" t="s">
        <v>3160</v>
      </c>
      <c r="BD179" s="4" t="s">
        <v>3217</v>
      </c>
      <c r="BE179" s="4" t="s">
        <v>3160</v>
      </c>
      <c r="BF179" s="4" t="s">
        <v>3217</v>
      </c>
      <c r="BG179" s="4" t="s">
        <v>3160</v>
      </c>
      <c r="BH179" s="4" t="s">
        <v>3160</v>
      </c>
      <c r="BI179" s="4" t="s">
        <v>3160</v>
      </c>
      <c r="BJ179" s="4" t="s">
        <v>3217</v>
      </c>
      <c r="BK179" s="4" t="s">
        <v>3284</v>
      </c>
      <c r="BL179" s="4" t="s">
        <v>3160</v>
      </c>
      <c r="BM179" s="4" t="s">
        <v>3217</v>
      </c>
      <c r="BN179" s="4" t="s">
        <v>3160</v>
      </c>
      <c r="BO179" s="4" t="s">
        <v>3160</v>
      </c>
      <c r="BP179" s="4" t="s">
        <v>3435</v>
      </c>
    </row>
    <row r="180" spans="1:68">
      <c r="A180" s="9" t="s">
        <v>3226</v>
      </c>
      <c r="B180" s="4" t="s">
        <v>3317</v>
      </c>
      <c r="C180" s="4" t="s">
        <v>3305</v>
      </c>
      <c r="D180" s="4">
        <v>2023</v>
      </c>
      <c r="F180" s="4" t="s">
        <v>3217</v>
      </c>
      <c r="G180" s="4" t="s">
        <v>3217</v>
      </c>
      <c r="H180" s="4" t="s">
        <v>3428</v>
      </c>
      <c r="I180" s="4" t="s">
        <v>3436</v>
      </c>
      <c r="J180" s="4" t="s">
        <v>13</v>
      </c>
      <c r="K180" s="4" t="s">
        <v>3161</v>
      </c>
      <c r="L180" s="4" t="s">
        <v>3161</v>
      </c>
      <c r="M180" s="4" t="s">
        <v>3161</v>
      </c>
      <c r="N180" s="4" t="s">
        <v>3217</v>
      </c>
      <c r="O180" s="4" t="s">
        <v>15</v>
      </c>
      <c r="P180" s="4" t="s">
        <v>3161</v>
      </c>
      <c r="Q180" s="4" t="s">
        <v>3161</v>
      </c>
      <c r="R180" s="4" t="s">
        <v>3178</v>
      </c>
      <c r="S180" s="4" t="s">
        <v>3437</v>
      </c>
      <c r="T180" s="4" t="s">
        <v>3167</v>
      </c>
      <c r="U180" s="4" t="s">
        <v>3438</v>
      </c>
      <c r="V180" s="4" t="s">
        <v>3217</v>
      </c>
      <c r="W180" s="4" t="s">
        <v>3217</v>
      </c>
      <c r="X180" s="4" t="s">
        <v>3161</v>
      </c>
      <c r="Y180" s="4" t="s">
        <v>3161</v>
      </c>
      <c r="Z180" s="4" t="s">
        <v>3161</v>
      </c>
      <c r="AA180" s="4" t="s">
        <v>203</v>
      </c>
      <c r="AB180" s="4" t="s">
        <v>3217</v>
      </c>
      <c r="AC180" s="4" t="s">
        <v>204</v>
      </c>
      <c r="AD180" s="4" t="s">
        <v>3161</v>
      </c>
      <c r="AE180" s="4" t="s">
        <v>3171</v>
      </c>
      <c r="AF180" s="4" t="s">
        <v>1482</v>
      </c>
      <c r="AG180" s="4" t="s">
        <v>3439</v>
      </c>
      <c r="AH180" s="4" t="s">
        <v>3217</v>
      </c>
      <c r="AI180" s="4" t="s">
        <v>3217</v>
      </c>
      <c r="AJ180" s="4" t="s">
        <v>3217</v>
      </c>
      <c r="AK180" s="4" t="s">
        <v>223</v>
      </c>
      <c r="AL180" s="4" t="s">
        <v>194</v>
      </c>
      <c r="AM180" s="4" t="s">
        <v>304</v>
      </c>
      <c r="AN180" s="4" t="s">
        <v>3217</v>
      </c>
      <c r="AO180" s="4" t="s">
        <v>3440</v>
      </c>
      <c r="AP180" s="4" t="s">
        <v>3174</v>
      </c>
      <c r="AQ180" s="4" t="s">
        <v>208</v>
      </c>
      <c r="AR180" s="4" t="s">
        <v>3217</v>
      </c>
      <c r="AS180" s="4" t="s">
        <v>3217</v>
      </c>
      <c r="AT180" s="4" t="s">
        <v>3217</v>
      </c>
      <c r="AU180" s="4" t="s">
        <v>224</v>
      </c>
      <c r="AV180" s="4" t="s">
        <v>3160</v>
      </c>
      <c r="AW180" s="4" t="s">
        <v>2500</v>
      </c>
      <c r="AX180" s="4" t="s">
        <v>2413</v>
      </c>
      <c r="AY180" s="4" t="s">
        <v>2438</v>
      </c>
      <c r="AZ180" s="4" t="s">
        <v>3278</v>
      </c>
      <c r="BA180" s="4" t="s">
        <v>3160</v>
      </c>
      <c r="BB180" s="4" t="s">
        <v>3160</v>
      </c>
      <c r="BC180" s="4" t="s">
        <v>3160</v>
      </c>
      <c r="BD180" s="4" t="s">
        <v>3217</v>
      </c>
      <c r="BE180" s="4" t="s">
        <v>3160</v>
      </c>
      <c r="BF180" s="4" t="s">
        <v>3217</v>
      </c>
      <c r="BG180" s="4" t="s">
        <v>3160</v>
      </c>
      <c r="BH180" s="4" t="s">
        <v>3160</v>
      </c>
      <c r="BI180" s="4" t="s">
        <v>3160</v>
      </c>
      <c r="BJ180" s="4" t="s">
        <v>3217</v>
      </c>
      <c r="BK180" s="4" t="s">
        <v>3284</v>
      </c>
      <c r="BL180" s="4" t="s">
        <v>3160</v>
      </c>
      <c r="BM180" s="4" t="s">
        <v>3217</v>
      </c>
      <c r="BN180" s="4" t="s">
        <v>3160</v>
      </c>
      <c r="BO180" s="4" t="s">
        <v>3160</v>
      </c>
      <c r="BP180" s="4" t="s">
        <v>3435</v>
      </c>
    </row>
    <row r="181" spans="1:68">
      <c r="A181" s="9" t="s">
        <v>3227</v>
      </c>
      <c r="B181" s="4" t="s">
        <v>3225</v>
      </c>
      <c r="C181" s="4" t="s">
        <v>3303</v>
      </c>
      <c r="D181" s="4">
        <v>2023</v>
      </c>
      <c r="F181" s="4" t="s">
        <v>3217</v>
      </c>
      <c r="G181" s="4" t="s">
        <v>3217</v>
      </c>
      <c r="H181" s="4" t="s">
        <v>3428</v>
      </c>
      <c r="I181" s="4" t="s">
        <v>3436</v>
      </c>
      <c r="J181" s="4" t="s">
        <v>13</v>
      </c>
      <c r="K181" s="4" t="s">
        <v>3161</v>
      </c>
      <c r="L181" s="4" t="s">
        <v>3161</v>
      </c>
      <c r="M181" s="4" t="s">
        <v>3161</v>
      </c>
      <c r="N181" s="4" t="s">
        <v>3217</v>
      </c>
      <c r="O181" s="4" t="s">
        <v>15</v>
      </c>
      <c r="P181" s="4" t="s">
        <v>3161</v>
      </c>
      <c r="Q181" s="4" t="s">
        <v>3161</v>
      </c>
      <c r="R181" s="4" t="s">
        <v>3178</v>
      </c>
      <c r="S181" s="4" t="s">
        <v>3437</v>
      </c>
      <c r="T181" s="4" t="s">
        <v>3167</v>
      </c>
      <c r="U181" s="4" t="s">
        <v>3438</v>
      </c>
      <c r="V181" s="4" t="s">
        <v>3217</v>
      </c>
      <c r="W181" s="4" t="s">
        <v>3217</v>
      </c>
      <c r="X181" s="4" t="s">
        <v>3161</v>
      </c>
      <c r="Y181" s="4" t="s">
        <v>3161</v>
      </c>
      <c r="Z181" s="4" t="s">
        <v>3161</v>
      </c>
      <c r="AA181" s="4" t="s">
        <v>203</v>
      </c>
      <c r="AB181" s="4" t="s">
        <v>3217</v>
      </c>
      <c r="AC181" s="4" t="s">
        <v>204</v>
      </c>
      <c r="AD181" s="4" t="s">
        <v>3161</v>
      </c>
      <c r="AE181" s="4" t="s">
        <v>3171</v>
      </c>
      <c r="AF181" s="4" t="s">
        <v>1482</v>
      </c>
      <c r="AG181" s="4" t="s">
        <v>3439</v>
      </c>
      <c r="AH181" s="4" t="s">
        <v>3217</v>
      </c>
      <c r="AI181" s="4" t="s">
        <v>3217</v>
      </c>
      <c r="AJ181" s="4" t="s">
        <v>3217</v>
      </c>
      <c r="AK181" s="4" t="s">
        <v>223</v>
      </c>
      <c r="AL181" s="4" t="s">
        <v>194</v>
      </c>
      <c r="AM181" s="4" t="s">
        <v>304</v>
      </c>
      <c r="AN181" s="4" t="s">
        <v>3217</v>
      </c>
      <c r="AO181" s="4" t="s">
        <v>3440</v>
      </c>
      <c r="AP181" s="4" t="s">
        <v>3174</v>
      </c>
      <c r="AQ181" s="4" t="s">
        <v>208</v>
      </c>
      <c r="AR181" s="4" t="s">
        <v>3217</v>
      </c>
      <c r="AS181" s="4" t="s">
        <v>3217</v>
      </c>
      <c r="AT181" s="4" t="s">
        <v>3217</v>
      </c>
      <c r="AU181" s="4" t="s">
        <v>224</v>
      </c>
      <c r="AV181" s="4" t="s">
        <v>3160</v>
      </c>
      <c r="AW181" s="4" t="s">
        <v>2500</v>
      </c>
      <c r="AX181" s="4" t="s">
        <v>2413</v>
      </c>
      <c r="AY181" s="4" t="s">
        <v>2438</v>
      </c>
      <c r="AZ181" s="4" t="s">
        <v>3278</v>
      </c>
      <c r="BA181" s="4" t="s">
        <v>3160</v>
      </c>
      <c r="BB181" s="4" t="s">
        <v>3160</v>
      </c>
      <c r="BC181" s="4" t="s">
        <v>3160</v>
      </c>
      <c r="BD181" s="4" t="s">
        <v>3217</v>
      </c>
      <c r="BE181" s="4" t="s">
        <v>3160</v>
      </c>
      <c r="BF181" s="4" t="s">
        <v>3217</v>
      </c>
      <c r="BG181" s="4" t="s">
        <v>3160</v>
      </c>
      <c r="BH181" s="4" t="s">
        <v>3160</v>
      </c>
      <c r="BI181" s="4" t="s">
        <v>3160</v>
      </c>
      <c r="BJ181" s="4" t="s">
        <v>3217</v>
      </c>
      <c r="BK181" s="4" t="s">
        <v>3284</v>
      </c>
      <c r="BL181" s="4" t="s">
        <v>3160</v>
      </c>
      <c r="BM181" s="4" t="s">
        <v>3217</v>
      </c>
      <c r="BN181" s="4" t="s">
        <v>3160</v>
      </c>
      <c r="BO181" s="4" t="s">
        <v>3160</v>
      </c>
      <c r="BP181" s="4" t="s">
        <v>3435</v>
      </c>
    </row>
    <row r="182" spans="1:68">
      <c r="A182" s="9" t="s">
        <v>3229</v>
      </c>
      <c r="B182" s="4" t="s">
        <v>3318</v>
      </c>
      <c r="C182" s="4" t="s">
        <v>3302</v>
      </c>
      <c r="D182" s="4" t="s">
        <v>3314</v>
      </c>
      <c r="F182" s="4" t="s">
        <v>3217</v>
      </c>
      <c r="G182" s="4" t="s">
        <v>3217</v>
      </c>
      <c r="H182" s="4" t="s">
        <v>3428</v>
      </c>
      <c r="I182" s="4" t="s">
        <v>3436</v>
      </c>
      <c r="J182" s="4" t="s">
        <v>13</v>
      </c>
      <c r="K182" s="4" t="s">
        <v>3161</v>
      </c>
      <c r="L182" s="4" t="s">
        <v>3161</v>
      </c>
      <c r="M182" s="4" t="s">
        <v>3161</v>
      </c>
      <c r="N182" s="4" t="s">
        <v>3217</v>
      </c>
      <c r="O182" s="4" t="s">
        <v>15</v>
      </c>
      <c r="P182" s="4" t="s">
        <v>3161</v>
      </c>
      <c r="Q182" s="4" t="s">
        <v>3161</v>
      </c>
      <c r="R182" s="4" t="s">
        <v>3178</v>
      </c>
      <c r="S182" s="4" t="s">
        <v>3161</v>
      </c>
      <c r="T182" s="4" t="s">
        <v>3167</v>
      </c>
      <c r="U182" s="4" t="s">
        <v>289</v>
      </c>
      <c r="V182" s="4" t="s">
        <v>3441</v>
      </c>
      <c r="W182" s="4" t="s">
        <v>3217</v>
      </c>
      <c r="X182" s="4" t="s">
        <v>3161</v>
      </c>
      <c r="Y182" s="4" t="s">
        <v>3161</v>
      </c>
      <c r="Z182" s="4" t="s">
        <v>3161</v>
      </c>
      <c r="AA182" s="4" t="s">
        <v>203</v>
      </c>
      <c r="AB182" s="4" t="s">
        <v>3217</v>
      </c>
      <c r="AC182" s="4" t="s">
        <v>204</v>
      </c>
      <c r="AD182" s="4" t="s">
        <v>3161</v>
      </c>
      <c r="AE182" s="4" t="s">
        <v>3171</v>
      </c>
      <c r="AF182" s="4" t="s">
        <v>1482</v>
      </c>
      <c r="AG182" s="4" t="s">
        <v>3439</v>
      </c>
      <c r="AH182" s="4" t="s">
        <v>205</v>
      </c>
      <c r="AI182" s="4" t="s">
        <v>3217</v>
      </c>
      <c r="AJ182" s="4" t="s">
        <v>1602</v>
      </c>
      <c r="AK182" s="4" t="s">
        <v>223</v>
      </c>
      <c r="AL182" s="4" t="s">
        <v>194</v>
      </c>
      <c r="AM182" s="4" t="s">
        <v>304</v>
      </c>
      <c r="AN182" s="4" t="s">
        <v>3217</v>
      </c>
      <c r="AO182" s="4" t="s">
        <v>3442</v>
      </c>
      <c r="AP182" s="4" t="s">
        <v>3174</v>
      </c>
      <c r="AQ182" s="4" t="s">
        <v>208</v>
      </c>
      <c r="AR182" s="4" t="s">
        <v>3217</v>
      </c>
      <c r="AS182" s="4" t="s">
        <v>3217</v>
      </c>
      <c r="AT182" s="4" t="s">
        <v>3217</v>
      </c>
      <c r="AU182" s="4" t="s">
        <v>224</v>
      </c>
      <c r="AV182" s="4" t="s">
        <v>3274</v>
      </c>
      <c r="AW182" s="4" t="s">
        <v>2500</v>
      </c>
      <c r="AX182" s="4" t="s">
        <v>2413</v>
      </c>
      <c r="AY182" s="4" t="s">
        <v>2438</v>
      </c>
      <c r="AZ182" s="4" t="s">
        <v>3188</v>
      </c>
      <c r="BA182" s="4" t="s">
        <v>3282</v>
      </c>
      <c r="BB182" s="4" t="s">
        <v>3161</v>
      </c>
      <c r="BC182" s="4" t="s">
        <v>3161</v>
      </c>
      <c r="BD182" s="4" t="s">
        <v>3217</v>
      </c>
      <c r="BE182" s="4" t="s">
        <v>3422</v>
      </c>
      <c r="BF182" s="4" t="s">
        <v>3217</v>
      </c>
      <c r="BG182" s="4" t="s">
        <v>351</v>
      </c>
      <c r="BH182" s="4" t="s">
        <v>3217</v>
      </c>
      <c r="BI182" s="4" t="s">
        <v>3189</v>
      </c>
      <c r="BJ182" s="4" t="s">
        <v>3217</v>
      </c>
      <c r="BK182" s="4" t="s">
        <v>3443</v>
      </c>
      <c r="BL182" s="4" t="s">
        <v>3217</v>
      </c>
      <c r="BM182" s="4" t="s">
        <v>3217</v>
      </c>
      <c r="BN182" s="4" t="s">
        <v>3434</v>
      </c>
      <c r="BO182" s="4" t="s">
        <v>3161</v>
      </c>
      <c r="BP182" s="4" t="s">
        <v>3444</v>
      </c>
    </row>
    <row r="183" spans="1:68">
      <c r="A183" s="9" t="s">
        <v>3230</v>
      </c>
      <c r="B183" s="4" t="s">
        <v>3228</v>
      </c>
      <c r="C183" s="4" t="s">
        <v>3307</v>
      </c>
      <c r="D183" s="4" t="s">
        <v>3314</v>
      </c>
      <c r="F183" s="4" t="s">
        <v>3217</v>
      </c>
      <c r="G183" s="4" t="s">
        <v>3217</v>
      </c>
      <c r="H183" s="4" t="s">
        <v>3428</v>
      </c>
      <c r="I183" s="4" t="s">
        <v>3436</v>
      </c>
      <c r="J183" s="4" t="s">
        <v>13</v>
      </c>
      <c r="K183" s="4" t="s">
        <v>3161</v>
      </c>
      <c r="L183" s="4" t="s">
        <v>3161</v>
      </c>
      <c r="M183" s="4" t="s">
        <v>3161</v>
      </c>
      <c r="N183" s="4" t="s">
        <v>3217</v>
      </c>
      <c r="O183" s="4" t="s">
        <v>15</v>
      </c>
      <c r="P183" s="4" t="s">
        <v>3161</v>
      </c>
      <c r="Q183" s="4" t="s">
        <v>3161</v>
      </c>
      <c r="R183" s="4" t="s">
        <v>3178</v>
      </c>
      <c r="S183" s="4" t="s">
        <v>3161</v>
      </c>
      <c r="T183" s="4" t="s">
        <v>3167</v>
      </c>
      <c r="U183" s="4" t="s">
        <v>289</v>
      </c>
      <c r="V183" s="4" t="s">
        <v>3441</v>
      </c>
      <c r="W183" s="4" t="s">
        <v>3217</v>
      </c>
      <c r="X183" s="4" t="s">
        <v>3161</v>
      </c>
      <c r="Y183" s="4" t="s">
        <v>3161</v>
      </c>
      <c r="Z183" s="4" t="s">
        <v>3161</v>
      </c>
      <c r="AA183" s="4" t="s">
        <v>203</v>
      </c>
      <c r="AB183" s="4" t="s">
        <v>3217</v>
      </c>
      <c r="AC183" s="4" t="s">
        <v>204</v>
      </c>
      <c r="AD183" s="4" t="s">
        <v>3161</v>
      </c>
      <c r="AE183" s="4" t="s">
        <v>3171</v>
      </c>
      <c r="AF183" s="4" t="s">
        <v>1482</v>
      </c>
      <c r="AG183" s="4" t="s">
        <v>3439</v>
      </c>
      <c r="AH183" s="4" t="s">
        <v>205</v>
      </c>
      <c r="AI183" s="4" t="s">
        <v>3217</v>
      </c>
      <c r="AJ183" s="4" t="s">
        <v>1602</v>
      </c>
      <c r="AK183" s="4" t="s">
        <v>223</v>
      </c>
      <c r="AL183" s="4" t="s">
        <v>194</v>
      </c>
      <c r="AM183" s="4" t="s">
        <v>304</v>
      </c>
      <c r="AN183" s="4" t="s">
        <v>3217</v>
      </c>
      <c r="AO183" s="4" t="s">
        <v>3442</v>
      </c>
      <c r="AP183" s="4" t="s">
        <v>3174</v>
      </c>
      <c r="AQ183" s="4" t="s">
        <v>208</v>
      </c>
      <c r="AR183" s="4" t="s">
        <v>3217</v>
      </c>
      <c r="AS183" s="4" t="s">
        <v>3217</v>
      </c>
      <c r="AT183" s="4" t="s">
        <v>3217</v>
      </c>
      <c r="AU183" s="4" t="s">
        <v>224</v>
      </c>
      <c r="AV183" s="4" t="s">
        <v>3274</v>
      </c>
      <c r="AW183" s="4" t="s">
        <v>2500</v>
      </c>
      <c r="AX183" s="4" t="s">
        <v>2413</v>
      </c>
      <c r="AY183" s="4" t="s">
        <v>2438</v>
      </c>
      <c r="AZ183" s="4" t="s">
        <v>3188</v>
      </c>
      <c r="BA183" s="4" t="s">
        <v>3282</v>
      </c>
      <c r="BB183" s="4" t="s">
        <v>3161</v>
      </c>
      <c r="BC183" s="4" t="s">
        <v>3161</v>
      </c>
      <c r="BD183" s="4" t="s">
        <v>3217</v>
      </c>
      <c r="BE183" s="4" t="s">
        <v>3422</v>
      </c>
      <c r="BF183" s="4" t="s">
        <v>3217</v>
      </c>
      <c r="BG183" s="4" t="s">
        <v>351</v>
      </c>
      <c r="BH183" s="4" t="s">
        <v>3217</v>
      </c>
      <c r="BI183" s="4" t="s">
        <v>3189</v>
      </c>
      <c r="BJ183" s="4" t="s">
        <v>3217</v>
      </c>
      <c r="BK183" s="4" t="s">
        <v>3443</v>
      </c>
      <c r="BL183" s="4" t="s">
        <v>3217</v>
      </c>
      <c r="BM183" s="4" t="s">
        <v>3217</v>
      </c>
      <c r="BN183" s="4" t="s">
        <v>3434</v>
      </c>
      <c r="BO183" s="4" t="s">
        <v>3161</v>
      </c>
      <c r="BP183" s="4" t="s">
        <v>3444</v>
      </c>
    </row>
    <row r="184" spans="1:68">
      <c r="A184" s="9" t="s">
        <v>3231</v>
      </c>
      <c r="B184" s="4" t="s">
        <v>3319</v>
      </c>
      <c r="C184" s="4" t="s">
        <v>3305</v>
      </c>
      <c r="D184" s="4" t="s">
        <v>3314</v>
      </c>
      <c r="F184" s="4" t="s">
        <v>3217</v>
      </c>
      <c r="G184" s="4" t="s">
        <v>3217</v>
      </c>
      <c r="H184" s="4" t="s">
        <v>3428</v>
      </c>
      <c r="I184" s="4" t="s">
        <v>3436</v>
      </c>
      <c r="J184" s="4" t="s">
        <v>13</v>
      </c>
      <c r="K184" s="4" t="s">
        <v>3161</v>
      </c>
      <c r="L184" s="4" t="s">
        <v>3161</v>
      </c>
      <c r="M184" s="4" t="s">
        <v>3161</v>
      </c>
      <c r="N184" s="4" t="s">
        <v>3217</v>
      </c>
      <c r="O184" s="4" t="s">
        <v>15</v>
      </c>
      <c r="P184" s="4" t="s">
        <v>3161</v>
      </c>
      <c r="Q184" s="4" t="s">
        <v>3161</v>
      </c>
      <c r="R184" s="4" t="s">
        <v>3178</v>
      </c>
      <c r="S184" s="4" t="s">
        <v>3161</v>
      </c>
      <c r="T184" s="4" t="s">
        <v>3167</v>
      </c>
      <c r="U184" s="4" t="s">
        <v>289</v>
      </c>
      <c r="V184" s="4" t="s">
        <v>3441</v>
      </c>
      <c r="W184" s="4" t="s">
        <v>3217</v>
      </c>
      <c r="X184" s="4" t="s">
        <v>3161</v>
      </c>
      <c r="Y184" s="4" t="s">
        <v>3161</v>
      </c>
      <c r="Z184" s="4" t="s">
        <v>3161</v>
      </c>
      <c r="AA184" s="4" t="s">
        <v>203</v>
      </c>
      <c r="AB184" s="4" t="s">
        <v>3217</v>
      </c>
      <c r="AC184" s="4" t="s">
        <v>204</v>
      </c>
      <c r="AD184" s="4" t="s">
        <v>3161</v>
      </c>
      <c r="AE184" s="4" t="s">
        <v>3171</v>
      </c>
      <c r="AF184" s="4" t="s">
        <v>1482</v>
      </c>
      <c r="AG184" s="4" t="s">
        <v>3439</v>
      </c>
      <c r="AH184" s="4" t="s">
        <v>205</v>
      </c>
      <c r="AI184" s="4" t="s">
        <v>3217</v>
      </c>
      <c r="AJ184" s="4" t="s">
        <v>3217</v>
      </c>
      <c r="AK184" s="4" t="s">
        <v>223</v>
      </c>
      <c r="AL184" s="4" t="s">
        <v>194</v>
      </c>
      <c r="AM184" s="4" t="s">
        <v>304</v>
      </c>
      <c r="AN184" s="4" t="s">
        <v>3217</v>
      </c>
      <c r="AO184" s="4" t="s">
        <v>3442</v>
      </c>
      <c r="AP184" s="4" t="s">
        <v>3174</v>
      </c>
      <c r="AQ184" s="4" t="s">
        <v>208</v>
      </c>
      <c r="AR184" s="4" t="s">
        <v>3217</v>
      </c>
      <c r="AS184" s="4" t="s">
        <v>3217</v>
      </c>
      <c r="AT184" s="4" t="s">
        <v>3217</v>
      </c>
      <c r="AU184" s="4" t="s">
        <v>224</v>
      </c>
      <c r="AV184" s="4" t="s">
        <v>3274</v>
      </c>
      <c r="AW184" s="4" t="s">
        <v>2500</v>
      </c>
      <c r="AX184" s="4" t="s">
        <v>2413</v>
      </c>
      <c r="AY184" s="4" t="s">
        <v>2438</v>
      </c>
      <c r="AZ184" s="4" t="s">
        <v>3188</v>
      </c>
      <c r="BA184" s="4" t="s">
        <v>3282</v>
      </c>
      <c r="BB184" s="4" t="s">
        <v>3161</v>
      </c>
      <c r="BC184" s="4" t="s">
        <v>3161</v>
      </c>
      <c r="BD184" s="4" t="s">
        <v>3217</v>
      </c>
      <c r="BE184" s="4" t="s">
        <v>3422</v>
      </c>
      <c r="BF184" s="4" t="s">
        <v>3217</v>
      </c>
      <c r="BG184" s="4" t="s">
        <v>351</v>
      </c>
      <c r="BH184" s="4" t="s">
        <v>3217</v>
      </c>
      <c r="BI184" s="4" t="s">
        <v>3189</v>
      </c>
      <c r="BJ184" s="4" t="s">
        <v>3217</v>
      </c>
      <c r="BK184" s="4" t="s">
        <v>3443</v>
      </c>
      <c r="BL184" s="4" t="s">
        <v>3217</v>
      </c>
      <c r="BM184" s="4" t="s">
        <v>3217</v>
      </c>
      <c r="BN184" s="4" t="s">
        <v>3434</v>
      </c>
      <c r="BO184" s="4" t="s">
        <v>3161</v>
      </c>
      <c r="BP184" s="4" t="s">
        <v>3444</v>
      </c>
    </row>
    <row r="185" spans="1:68">
      <c r="A185" s="9" t="s">
        <v>3233</v>
      </c>
      <c r="B185" s="4" t="s">
        <v>3320</v>
      </c>
      <c r="C185" s="4" t="s">
        <v>3302</v>
      </c>
      <c r="D185" s="4" t="s">
        <v>3314</v>
      </c>
      <c r="F185" s="4" t="s">
        <v>3217</v>
      </c>
      <c r="G185" s="4" t="s">
        <v>3217</v>
      </c>
      <c r="H185" s="4" t="s">
        <v>3445</v>
      </c>
      <c r="I185" s="4" t="s">
        <v>5</v>
      </c>
      <c r="J185" s="4" t="s">
        <v>13</v>
      </c>
      <c r="K185" s="4" t="s">
        <v>3161</v>
      </c>
      <c r="L185" s="4" t="s">
        <v>3161</v>
      </c>
      <c r="M185" s="4" t="s">
        <v>3161</v>
      </c>
      <c r="N185" s="4" t="s">
        <v>3217</v>
      </c>
      <c r="O185" s="4" t="s">
        <v>16</v>
      </c>
      <c r="P185" s="4" t="s">
        <v>3161</v>
      </c>
      <c r="Q185" s="4" t="s">
        <v>3161</v>
      </c>
      <c r="R185" s="4" t="s">
        <v>3178</v>
      </c>
      <c r="S185" s="4" t="s">
        <v>3161</v>
      </c>
      <c r="T185" s="4" t="s">
        <v>3167</v>
      </c>
      <c r="U185" s="4" t="s">
        <v>3161</v>
      </c>
      <c r="V185" s="4" t="s">
        <v>3161</v>
      </c>
      <c r="W185" s="4" t="s">
        <v>3217</v>
      </c>
      <c r="X185" s="4" t="s">
        <v>3161</v>
      </c>
      <c r="Y185" s="4" t="s">
        <v>3161</v>
      </c>
      <c r="Z185" s="4" t="s">
        <v>3161</v>
      </c>
      <c r="AA185" s="4" t="s">
        <v>203</v>
      </c>
      <c r="AB185" s="4" t="s">
        <v>3217</v>
      </c>
      <c r="AC185" s="4" t="s">
        <v>204</v>
      </c>
      <c r="AD185" s="4" t="s">
        <v>3161</v>
      </c>
      <c r="AE185" s="4" t="s">
        <v>3171</v>
      </c>
      <c r="AF185" s="4" t="s">
        <v>1482</v>
      </c>
      <c r="AG185" s="4" t="s">
        <v>3439</v>
      </c>
      <c r="AH185" s="4" t="s">
        <v>205</v>
      </c>
      <c r="AI185" s="4" t="s">
        <v>3217</v>
      </c>
      <c r="AJ185" s="4" t="s">
        <v>1604</v>
      </c>
      <c r="AK185" s="4" t="s">
        <v>223</v>
      </c>
      <c r="AL185" s="4" t="s">
        <v>194</v>
      </c>
      <c r="AM185" s="4" t="s">
        <v>304</v>
      </c>
      <c r="AN185" s="4" t="s">
        <v>207</v>
      </c>
      <c r="AO185" s="4" t="s">
        <v>3442</v>
      </c>
      <c r="AP185" s="4" t="s">
        <v>3174</v>
      </c>
      <c r="AQ185" s="4" t="s">
        <v>208</v>
      </c>
      <c r="AR185" s="4" t="s">
        <v>3217</v>
      </c>
      <c r="AS185" s="4" t="s">
        <v>3217</v>
      </c>
      <c r="AT185" s="4" t="s">
        <v>3217</v>
      </c>
      <c r="AU185" s="4" t="s">
        <v>224</v>
      </c>
      <c r="AV185" s="4" t="s">
        <v>3191</v>
      </c>
      <c r="AW185" s="4" t="s">
        <v>2500</v>
      </c>
      <c r="AX185" s="4" t="s">
        <v>2413</v>
      </c>
      <c r="AY185" s="4" t="s">
        <v>2438</v>
      </c>
      <c r="AZ185" s="4" t="s">
        <v>3188</v>
      </c>
      <c r="BA185" s="4" t="s">
        <v>3282</v>
      </c>
      <c r="BB185" s="4" t="s">
        <v>3161</v>
      </c>
      <c r="BC185" s="4" t="s">
        <v>3161</v>
      </c>
      <c r="BD185" s="4" t="s">
        <v>3217</v>
      </c>
      <c r="BE185" s="4" t="s">
        <v>3422</v>
      </c>
      <c r="BF185" s="4" t="s">
        <v>3217</v>
      </c>
      <c r="BG185" s="4" t="s">
        <v>351</v>
      </c>
      <c r="BH185" s="4" t="s">
        <v>3217</v>
      </c>
      <c r="BI185" s="4" t="s">
        <v>3189</v>
      </c>
      <c r="BJ185" s="4" t="s">
        <v>3217</v>
      </c>
      <c r="BK185" s="4" t="s">
        <v>3433</v>
      </c>
      <c r="BL185" s="4" t="s">
        <v>3217</v>
      </c>
      <c r="BM185" s="4" t="s">
        <v>3217</v>
      </c>
      <c r="BN185" s="4" t="s">
        <v>3434</v>
      </c>
      <c r="BO185" s="4" t="s">
        <v>3161</v>
      </c>
      <c r="BP185" s="4" t="s">
        <v>3444</v>
      </c>
    </row>
    <row r="186" spans="1:68">
      <c r="A186" s="9" t="s">
        <v>3234</v>
      </c>
      <c r="B186" s="4" t="s">
        <v>3232</v>
      </c>
      <c r="C186" s="4" t="s">
        <v>3307</v>
      </c>
      <c r="D186" s="4" t="s">
        <v>3314</v>
      </c>
      <c r="F186" s="4" t="s">
        <v>3217</v>
      </c>
      <c r="G186" s="4" t="s">
        <v>3217</v>
      </c>
      <c r="H186" s="4" t="s">
        <v>3445</v>
      </c>
      <c r="I186" s="4" t="s">
        <v>5</v>
      </c>
      <c r="J186" s="4" t="s">
        <v>13</v>
      </c>
      <c r="K186" s="4" t="s">
        <v>3161</v>
      </c>
      <c r="L186" s="4" t="s">
        <v>3161</v>
      </c>
      <c r="M186" s="4" t="s">
        <v>3161</v>
      </c>
      <c r="N186" s="4" t="s">
        <v>3217</v>
      </c>
      <c r="O186" s="4" t="s">
        <v>16</v>
      </c>
      <c r="P186" s="4" t="s">
        <v>3161</v>
      </c>
      <c r="Q186" s="4" t="s">
        <v>3161</v>
      </c>
      <c r="R186" s="4" t="s">
        <v>3178</v>
      </c>
      <c r="S186" s="4" t="s">
        <v>3161</v>
      </c>
      <c r="T186" s="4" t="s">
        <v>3167</v>
      </c>
      <c r="U186" s="4" t="s">
        <v>3161</v>
      </c>
      <c r="V186" s="4" t="s">
        <v>3161</v>
      </c>
      <c r="W186" s="4" t="s">
        <v>3217</v>
      </c>
      <c r="X186" s="4" t="s">
        <v>3161</v>
      </c>
      <c r="Y186" s="4" t="s">
        <v>3161</v>
      </c>
      <c r="Z186" s="4" t="s">
        <v>3161</v>
      </c>
      <c r="AA186" s="4" t="s">
        <v>203</v>
      </c>
      <c r="AB186" s="4" t="s">
        <v>3217</v>
      </c>
      <c r="AC186" s="4" t="s">
        <v>204</v>
      </c>
      <c r="AD186" s="4" t="s">
        <v>3161</v>
      </c>
      <c r="AE186" s="4" t="s">
        <v>3171</v>
      </c>
      <c r="AF186" s="4" t="s">
        <v>1482</v>
      </c>
      <c r="AG186" s="4" t="s">
        <v>3439</v>
      </c>
      <c r="AH186" s="4" t="s">
        <v>205</v>
      </c>
      <c r="AI186" s="4" t="s">
        <v>3217</v>
      </c>
      <c r="AJ186" s="4" t="s">
        <v>1604</v>
      </c>
      <c r="AK186" s="4" t="s">
        <v>223</v>
      </c>
      <c r="AL186" s="4" t="s">
        <v>194</v>
      </c>
      <c r="AM186" s="4" t="s">
        <v>304</v>
      </c>
      <c r="AN186" s="4" t="s">
        <v>207</v>
      </c>
      <c r="AO186" s="4" t="s">
        <v>3442</v>
      </c>
      <c r="AP186" s="4" t="s">
        <v>3174</v>
      </c>
      <c r="AQ186" s="4" t="s">
        <v>208</v>
      </c>
      <c r="AR186" s="4" t="s">
        <v>3217</v>
      </c>
      <c r="AS186" s="4" t="s">
        <v>3217</v>
      </c>
      <c r="AT186" s="4" t="s">
        <v>3217</v>
      </c>
      <c r="AU186" s="4" t="s">
        <v>224</v>
      </c>
      <c r="AV186" s="4" t="s">
        <v>3191</v>
      </c>
      <c r="AW186" s="4" t="s">
        <v>2500</v>
      </c>
      <c r="AX186" s="4" t="s">
        <v>2413</v>
      </c>
      <c r="AY186" s="4" t="s">
        <v>2438</v>
      </c>
      <c r="AZ186" s="4" t="s">
        <v>3188</v>
      </c>
      <c r="BA186" s="4" t="s">
        <v>3282</v>
      </c>
      <c r="BB186" s="4" t="s">
        <v>3161</v>
      </c>
      <c r="BC186" s="4" t="s">
        <v>3161</v>
      </c>
      <c r="BD186" s="4" t="s">
        <v>3217</v>
      </c>
      <c r="BE186" s="4" t="s">
        <v>3422</v>
      </c>
      <c r="BF186" s="4" t="s">
        <v>3217</v>
      </c>
      <c r="BG186" s="4" t="s">
        <v>351</v>
      </c>
      <c r="BH186" s="4" t="s">
        <v>3217</v>
      </c>
      <c r="BI186" s="4" t="s">
        <v>3189</v>
      </c>
      <c r="BJ186" s="4" t="s">
        <v>3217</v>
      </c>
      <c r="BK186" s="4" t="s">
        <v>3433</v>
      </c>
      <c r="BL186" s="4" t="s">
        <v>3217</v>
      </c>
      <c r="BM186" s="4" t="s">
        <v>3217</v>
      </c>
      <c r="BN186" s="4" t="s">
        <v>3434</v>
      </c>
      <c r="BO186" s="4" t="s">
        <v>3161</v>
      </c>
      <c r="BP186" s="4" t="s">
        <v>3444</v>
      </c>
    </row>
    <row r="187" spans="1:68">
      <c r="A187" s="9" t="s">
        <v>3235</v>
      </c>
      <c r="B187" s="4" t="s">
        <v>3321</v>
      </c>
      <c r="C187" s="4" t="s">
        <v>3305</v>
      </c>
      <c r="D187" s="4" t="s">
        <v>3314</v>
      </c>
      <c r="F187" s="4" t="s">
        <v>3217</v>
      </c>
      <c r="G187" s="4" t="s">
        <v>3217</v>
      </c>
      <c r="H187" s="4" t="s">
        <v>3445</v>
      </c>
      <c r="I187" s="4" t="s">
        <v>5</v>
      </c>
      <c r="J187" s="4" t="s">
        <v>13</v>
      </c>
      <c r="K187" s="4" t="s">
        <v>3161</v>
      </c>
      <c r="L187" s="4" t="s">
        <v>3161</v>
      </c>
      <c r="M187" s="4" t="s">
        <v>3161</v>
      </c>
      <c r="N187" s="4" t="s">
        <v>3217</v>
      </c>
      <c r="O187" s="4" t="s">
        <v>16</v>
      </c>
      <c r="P187" s="4" t="s">
        <v>3161</v>
      </c>
      <c r="Q187" s="4" t="s">
        <v>3161</v>
      </c>
      <c r="R187" s="4" t="s">
        <v>3178</v>
      </c>
      <c r="S187" s="4" t="s">
        <v>3161</v>
      </c>
      <c r="T187" s="4" t="s">
        <v>3167</v>
      </c>
      <c r="U187" s="4" t="s">
        <v>3161</v>
      </c>
      <c r="V187" s="4" t="s">
        <v>3161</v>
      </c>
      <c r="W187" s="4" t="s">
        <v>3217</v>
      </c>
      <c r="X187" s="4" t="s">
        <v>3161</v>
      </c>
      <c r="Y187" s="4" t="s">
        <v>3161</v>
      </c>
      <c r="Z187" s="4" t="s">
        <v>3161</v>
      </c>
      <c r="AA187" s="4" t="s">
        <v>203</v>
      </c>
      <c r="AB187" s="4" t="s">
        <v>3217</v>
      </c>
      <c r="AC187" s="4" t="s">
        <v>204</v>
      </c>
      <c r="AD187" s="4" t="s">
        <v>3161</v>
      </c>
      <c r="AE187" s="4" t="s">
        <v>3171</v>
      </c>
      <c r="AF187" s="4" t="s">
        <v>1482</v>
      </c>
      <c r="AG187" s="4" t="s">
        <v>3439</v>
      </c>
      <c r="AH187" s="4" t="s">
        <v>205</v>
      </c>
      <c r="AI187" s="4" t="s">
        <v>3217</v>
      </c>
      <c r="AJ187" s="4" t="s">
        <v>3217</v>
      </c>
      <c r="AK187" s="4" t="s">
        <v>223</v>
      </c>
      <c r="AL187" s="4" t="s">
        <v>194</v>
      </c>
      <c r="AM187" s="4" t="s">
        <v>304</v>
      </c>
      <c r="AN187" s="4" t="s">
        <v>207</v>
      </c>
      <c r="AO187" s="4" t="s">
        <v>3442</v>
      </c>
      <c r="AP187" s="4" t="s">
        <v>3174</v>
      </c>
      <c r="AQ187" s="4" t="s">
        <v>208</v>
      </c>
      <c r="AR187" s="4" t="s">
        <v>3217</v>
      </c>
      <c r="AS187" s="4" t="s">
        <v>3217</v>
      </c>
      <c r="AT187" s="4" t="s">
        <v>3217</v>
      </c>
      <c r="AU187" s="4" t="s">
        <v>224</v>
      </c>
      <c r="AV187" s="4" t="s">
        <v>3191</v>
      </c>
      <c r="AW187" s="4" t="s">
        <v>2500</v>
      </c>
      <c r="AX187" s="4" t="s">
        <v>2413</v>
      </c>
      <c r="AY187" s="4" t="s">
        <v>2438</v>
      </c>
      <c r="AZ187" s="4" t="s">
        <v>3188</v>
      </c>
      <c r="BA187" s="4" t="s">
        <v>3282</v>
      </c>
      <c r="BB187" s="4" t="s">
        <v>3161</v>
      </c>
      <c r="BC187" s="4" t="s">
        <v>3161</v>
      </c>
      <c r="BD187" s="4" t="s">
        <v>3217</v>
      </c>
      <c r="BE187" s="4" t="s">
        <v>3422</v>
      </c>
      <c r="BF187" s="4" t="s">
        <v>3217</v>
      </c>
      <c r="BG187" s="4" t="s">
        <v>351</v>
      </c>
      <c r="BH187" s="4" t="s">
        <v>3217</v>
      </c>
      <c r="BI187" s="4" t="s">
        <v>3189</v>
      </c>
      <c r="BJ187" s="4" t="s">
        <v>3217</v>
      </c>
      <c r="BK187" s="4" t="s">
        <v>3433</v>
      </c>
      <c r="BL187" s="4" t="s">
        <v>3217</v>
      </c>
      <c r="BM187" s="4" t="s">
        <v>3217</v>
      </c>
      <c r="BN187" s="4" t="s">
        <v>3434</v>
      </c>
      <c r="BO187" s="4" t="s">
        <v>3161</v>
      </c>
      <c r="BP187" s="4" t="s">
        <v>3444</v>
      </c>
    </row>
    <row r="188" spans="1:68">
      <c r="A188" s="9" t="s">
        <v>3237</v>
      </c>
      <c r="B188" s="4" t="s">
        <v>3322</v>
      </c>
      <c r="C188" s="4" t="s">
        <v>3308</v>
      </c>
      <c r="D188" s="4" t="s">
        <v>3314</v>
      </c>
      <c r="F188" s="4" t="s">
        <v>3217</v>
      </c>
      <c r="G188" s="4" t="s">
        <v>3217</v>
      </c>
      <c r="H188" s="4" t="s">
        <v>3428</v>
      </c>
      <c r="I188" s="4" t="s">
        <v>3436</v>
      </c>
      <c r="J188" s="4" t="s">
        <v>3429</v>
      </c>
      <c r="K188" s="4" t="s">
        <v>3217</v>
      </c>
      <c r="L188" s="4" t="s">
        <v>3161</v>
      </c>
      <c r="M188" s="4" t="s">
        <v>3161</v>
      </c>
      <c r="N188" s="4" t="s">
        <v>3217</v>
      </c>
      <c r="O188" s="4" t="s">
        <v>758</v>
      </c>
      <c r="P188" s="4" t="s">
        <v>3161</v>
      </c>
      <c r="Q188" s="4" t="s">
        <v>3161</v>
      </c>
      <c r="R188" s="4" t="s">
        <v>3178</v>
      </c>
      <c r="S188" s="4" t="s">
        <v>3437</v>
      </c>
      <c r="T188" s="4" t="s">
        <v>3167</v>
      </c>
      <c r="U188" s="4" t="s">
        <v>3438</v>
      </c>
      <c r="V188" s="4" t="s">
        <v>3168</v>
      </c>
      <c r="W188" s="4" t="s">
        <v>3217</v>
      </c>
      <c r="X188" s="4" t="s">
        <v>3161</v>
      </c>
      <c r="Y188" s="4" t="s">
        <v>3217</v>
      </c>
      <c r="Z188" s="4" t="s">
        <v>3161</v>
      </c>
      <c r="AA188" s="4" t="s">
        <v>3164</v>
      </c>
      <c r="AB188" s="4" t="s">
        <v>3217</v>
      </c>
      <c r="AC188" s="4" t="s">
        <v>3217</v>
      </c>
      <c r="AD188" s="4" t="s">
        <v>3161</v>
      </c>
      <c r="AE188" s="4" t="s">
        <v>3171</v>
      </c>
      <c r="AF188" s="4" t="s">
        <v>3217</v>
      </c>
      <c r="AG188" s="4" t="s">
        <v>3439</v>
      </c>
      <c r="AH188" s="4" t="s">
        <v>3446</v>
      </c>
      <c r="AI188" s="4" t="s">
        <v>3217</v>
      </c>
      <c r="AJ188" s="4" t="s">
        <v>58</v>
      </c>
      <c r="AK188" s="4" t="s">
        <v>1667</v>
      </c>
      <c r="AL188" s="4" t="s">
        <v>3447</v>
      </c>
      <c r="AM188" s="4" t="s">
        <v>3431</v>
      </c>
      <c r="AN188" s="4" t="s">
        <v>3217</v>
      </c>
      <c r="AO188" s="4" t="s">
        <v>3448</v>
      </c>
      <c r="AP188" s="4" t="s">
        <v>3174</v>
      </c>
      <c r="AQ188" s="4" t="s">
        <v>152</v>
      </c>
      <c r="AR188" s="4" t="s">
        <v>3287</v>
      </c>
      <c r="AS188" s="4" t="s">
        <v>3273</v>
      </c>
      <c r="AT188" s="4" t="s">
        <v>3217</v>
      </c>
      <c r="AU188" s="4" t="s">
        <v>97</v>
      </c>
      <c r="AV188" s="4" t="s">
        <v>3160</v>
      </c>
      <c r="AW188" s="4" t="s">
        <v>2500</v>
      </c>
      <c r="AX188" s="4" t="s">
        <v>2413</v>
      </c>
      <c r="AY188" s="4" t="s">
        <v>2438</v>
      </c>
      <c r="AZ188" s="4" t="s">
        <v>3277</v>
      </c>
      <c r="BA188" s="4" t="s">
        <v>3160</v>
      </c>
      <c r="BB188" s="4" t="s">
        <v>3160</v>
      </c>
      <c r="BC188" s="4" t="s">
        <v>3160</v>
      </c>
      <c r="BD188" s="4" t="s">
        <v>3217</v>
      </c>
      <c r="BE188" s="4" t="s">
        <v>3422</v>
      </c>
      <c r="BF188" s="4" t="s">
        <v>3217</v>
      </c>
      <c r="BG188" s="4" t="s">
        <v>3160</v>
      </c>
      <c r="BH188" s="4" t="s">
        <v>3160</v>
      </c>
      <c r="BI188" s="4" t="s">
        <v>3160</v>
      </c>
      <c r="BJ188" s="4" t="s">
        <v>3217</v>
      </c>
      <c r="BK188" s="4" t="s">
        <v>3285</v>
      </c>
      <c r="BL188" s="4" t="s">
        <v>3160</v>
      </c>
      <c r="BM188" s="4" t="s">
        <v>3217</v>
      </c>
      <c r="BN188" s="4" t="s">
        <v>3160</v>
      </c>
      <c r="BO188" s="4" t="s">
        <v>3160</v>
      </c>
      <c r="BP188" s="4" t="s">
        <v>3217</v>
      </c>
    </row>
    <row r="189" spans="1:68">
      <c r="A189" s="9" t="s">
        <v>3238</v>
      </c>
      <c r="B189" s="4" t="s">
        <v>3236</v>
      </c>
      <c r="C189" s="4" t="s">
        <v>3302</v>
      </c>
      <c r="D189" s="4" t="s">
        <v>3314</v>
      </c>
      <c r="F189" s="4" t="s">
        <v>3217</v>
      </c>
      <c r="G189" s="4" t="s">
        <v>3217</v>
      </c>
      <c r="H189" s="4" t="s">
        <v>3428</v>
      </c>
      <c r="I189" s="4" t="s">
        <v>3436</v>
      </c>
      <c r="J189" s="4" t="s">
        <v>3429</v>
      </c>
      <c r="K189" s="4" t="s">
        <v>3217</v>
      </c>
      <c r="L189" s="4" t="s">
        <v>3161</v>
      </c>
      <c r="M189" s="4" t="s">
        <v>3161</v>
      </c>
      <c r="N189" s="4" t="s">
        <v>3217</v>
      </c>
      <c r="O189" s="4" t="s">
        <v>758</v>
      </c>
      <c r="P189" s="4" t="s">
        <v>3161</v>
      </c>
      <c r="Q189" s="4" t="s">
        <v>3161</v>
      </c>
      <c r="R189" s="4" t="s">
        <v>3178</v>
      </c>
      <c r="S189" s="4" t="s">
        <v>3437</v>
      </c>
      <c r="T189" s="4" t="s">
        <v>3167</v>
      </c>
      <c r="U189" s="4" t="s">
        <v>3438</v>
      </c>
      <c r="V189" s="4" t="s">
        <v>3168</v>
      </c>
      <c r="W189" s="4" t="s">
        <v>3217</v>
      </c>
      <c r="X189" s="4" t="s">
        <v>3161</v>
      </c>
      <c r="Y189" s="4" t="s">
        <v>3217</v>
      </c>
      <c r="Z189" s="4" t="s">
        <v>3161</v>
      </c>
      <c r="AA189" s="4" t="s">
        <v>3164</v>
      </c>
      <c r="AB189" s="4" t="s">
        <v>3217</v>
      </c>
      <c r="AC189" s="4" t="s">
        <v>3217</v>
      </c>
      <c r="AD189" s="4" t="s">
        <v>3161</v>
      </c>
      <c r="AE189" s="4" t="s">
        <v>3171</v>
      </c>
      <c r="AF189" s="4" t="s">
        <v>3217</v>
      </c>
      <c r="AG189" s="4" t="s">
        <v>3439</v>
      </c>
      <c r="AH189" s="4" t="s">
        <v>3446</v>
      </c>
      <c r="AI189" s="4" t="s">
        <v>3217</v>
      </c>
      <c r="AJ189" s="4" t="s">
        <v>58</v>
      </c>
      <c r="AK189" s="4" t="s">
        <v>1667</v>
      </c>
      <c r="AL189" s="4" t="s">
        <v>3447</v>
      </c>
      <c r="AM189" s="4" t="s">
        <v>3431</v>
      </c>
      <c r="AN189" s="4" t="s">
        <v>3217</v>
      </c>
      <c r="AO189" s="4" t="s">
        <v>3448</v>
      </c>
      <c r="AP189" s="4" t="s">
        <v>3174</v>
      </c>
      <c r="AQ189" s="4" t="s">
        <v>152</v>
      </c>
      <c r="AR189" s="4" t="s">
        <v>3287</v>
      </c>
      <c r="AS189" s="4" t="s">
        <v>3273</v>
      </c>
      <c r="AT189" s="4" t="s">
        <v>3217</v>
      </c>
      <c r="AU189" s="4" t="s">
        <v>97</v>
      </c>
      <c r="AV189" s="4" t="s">
        <v>3160</v>
      </c>
      <c r="AW189" s="4" t="s">
        <v>2500</v>
      </c>
      <c r="AX189" s="4" t="s">
        <v>2413</v>
      </c>
      <c r="AY189" s="4" t="s">
        <v>2438</v>
      </c>
      <c r="AZ189" s="4" t="s">
        <v>3277</v>
      </c>
      <c r="BA189" s="4" t="s">
        <v>3160</v>
      </c>
      <c r="BB189" s="4" t="s">
        <v>3160</v>
      </c>
      <c r="BC189" s="4" t="s">
        <v>3160</v>
      </c>
      <c r="BD189" s="4" t="s">
        <v>3217</v>
      </c>
      <c r="BE189" s="4" t="s">
        <v>3422</v>
      </c>
      <c r="BF189" s="4" t="s">
        <v>3217</v>
      </c>
      <c r="BG189" s="4" t="s">
        <v>3160</v>
      </c>
      <c r="BH189" s="4" t="s">
        <v>3160</v>
      </c>
      <c r="BI189" s="4" t="s">
        <v>3160</v>
      </c>
      <c r="BJ189" s="4" t="s">
        <v>3217</v>
      </c>
      <c r="BK189" s="4" t="s">
        <v>3285</v>
      </c>
      <c r="BL189" s="4" t="s">
        <v>3160</v>
      </c>
      <c r="BM189" s="4" t="s">
        <v>3217</v>
      </c>
      <c r="BN189" s="4" t="s">
        <v>3160</v>
      </c>
      <c r="BO189" s="4" t="s">
        <v>3160</v>
      </c>
      <c r="BP189" s="4" t="s">
        <v>3217</v>
      </c>
    </row>
    <row r="190" spans="1:68">
      <c r="A190" s="9" t="s">
        <v>3240</v>
      </c>
      <c r="B190" s="4" t="s">
        <v>3323</v>
      </c>
      <c r="C190" s="4" t="s">
        <v>3301</v>
      </c>
      <c r="D190" s="4" t="s">
        <v>3314</v>
      </c>
      <c r="F190" s="4" t="s">
        <v>3217</v>
      </c>
      <c r="G190" s="4" t="s">
        <v>3217</v>
      </c>
      <c r="H190" s="4" t="s">
        <v>3428</v>
      </c>
      <c r="I190" s="4" t="s">
        <v>3436</v>
      </c>
      <c r="J190" s="4" t="s">
        <v>3429</v>
      </c>
      <c r="K190" s="4" t="s">
        <v>3217</v>
      </c>
      <c r="L190" s="4" t="s">
        <v>3161</v>
      </c>
      <c r="M190" s="4" t="s">
        <v>3161</v>
      </c>
      <c r="N190" s="4" t="s">
        <v>3217</v>
      </c>
      <c r="O190" s="4" t="s">
        <v>758</v>
      </c>
      <c r="P190" s="4" t="s">
        <v>3161</v>
      </c>
      <c r="Q190" s="4" t="s">
        <v>3161</v>
      </c>
      <c r="R190" s="4" t="s">
        <v>3178</v>
      </c>
      <c r="S190" s="4" t="s">
        <v>3161</v>
      </c>
      <c r="T190" s="4" t="s">
        <v>3167</v>
      </c>
      <c r="U190" s="4" t="s">
        <v>3449</v>
      </c>
      <c r="V190" s="4" t="s">
        <v>3450</v>
      </c>
      <c r="W190" s="4" t="s">
        <v>3217</v>
      </c>
      <c r="X190" s="4" t="s">
        <v>3161</v>
      </c>
      <c r="Y190" s="4" t="s">
        <v>3217</v>
      </c>
      <c r="Z190" s="4" t="s">
        <v>3161</v>
      </c>
      <c r="AA190" s="4" t="s">
        <v>3217</v>
      </c>
      <c r="AB190" s="4" t="s">
        <v>3217</v>
      </c>
      <c r="AC190" s="4" t="s">
        <v>3217</v>
      </c>
      <c r="AD190" s="4" t="s">
        <v>3161</v>
      </c>
      <c r="AE190" s="4" t="s">
        <v>3420</v>
      </c>
      <c r="AF190" s="4" t="s">
        <v>3217</v>
      </c>
      <c r="AG190" s="4" t="s">
        <v>3430</v>
      </c>
      <c r="AH190" s="4" t="s">
        <v>3451</v>
      </c>
      <c r="AI190" s="4" t="s">
        <v>3217</v>
      </c>
      <c r="AJ190" s="4" t="s">
        <v>58</v>
      </c>
      <c r="AK190" s="4" t="s">
        <v>1667</v>
      </c>
      <c r="AL190" s="4" t="s">
        <v>3447</v>
      </c>
      <c r="AM190" s="4" t="s">
        <v>3431</v>
      </c>
      <c r="AN190" s="4" t="s">
        <v>3217</v>
      </c>
      <c r="AO190" s="4" t="s">
        <v>3432</v>
      </c>
      <c r="AP190" s="4" t="s">
        <v>3174</v>
      </c>
      <c r="AQ190" s="4" t="s">
        <v>3452</v>
      </c>
      <c r="AR190" s="4" t="s">
        <v>3287</v>
      </c>
      <c r="AS190" s="4" t="s">
        <v>3273</v>
      </c>
      <c r="AT190" s="4" t="s">
        <v>3217</v>
      </c>
      <c r="AU190" s="4" t="s">
        <v>97</v>
      </c>
      <c r="AV190" s="4" t="s">
        <v>3275</v>
      </c>
      <c r="AW190" s="4" t="s">
        <v>2500</v>
      </c>
      <c r="AX190" s="4" t="s">
        <v>2413</v>
      </c>
      <c r="AY190" s="4" t="s">
        <v>2438</v>
      </c>
      <c r="AZ190" s="4" t="s">
        <v>3188</v>
      </c>
      <c r="BA190" s="4" t="s">
        <v>3282</v>
      </c>
      <c r="BB190" s="4" t="s">
        <v>3184</v>
      </c>
      <c r="BC190" s="4" t="s">
        <v>3161</v>
      </c>
      <c r="BD190" s="4" t="s">
        <v>3217</v>
      </c>
      <c r="BE190" s="4" t="s">
        <v>3422</v>
      </c>
      <c r="BF190" s="4" t="s">
        <v>3217</v>
      </c>
      <c r="BG190" s="4" t="s">
        <v>351</v>
      </c>
      <c r="BH190" s="4" t="s">
        <v>3217</v>
      </c>
      <c r="BI190" s="4" t="s">
        <v>3189</v>
      </c>
      <c r="BJ190" s="4" t="s">
        <v>3217</v>
      </c>
      <c r="BK190" s="4" t="s">
        <v>3453</v>
      </c>
      <c r="BL190" s="4" t="s">
        <v>3217</v>
      </c>
      <c r="BM190" s="4" t="s">
        <v>3217</v>
      </c>
      <c r="BN190" s="4" t="s">
        <v>3434</v>
      </c>
      <c r="BO190" s="4" t="s">
        <v>3161</v>
      </c>
      <c r="BP190" s="4" t="s">
        <v>3217</v>
      </c>
    </row>
    <row r="191" spans="1:68">
      <c r="A191" s="9" t="s">
        <v>3241</v>
      </c>
      <c r="B191" s="4" t="s">
        <v>3239</v>
      </c>
      <c r="C191" s="4" t="s">
        <v>3308</v>
      </c>
      <c r="D191" s="4" t="s">
        <v>3314</v>
      </c>
      <c r="F191" s="4" t="s">
        <v>3217</v>
      </c>
      <c r="G191" s="4" t="s">
        <v>3217</v>
      </c>
      <c r="H191" s="4" t="s">
        <v>3428</v>
      </c>
      <c r="I191" s="4" t="s">
        <v>3436</v>
      </c>
      <c r="J191" s="4" t="s">
        <v>3429</v>
      </c>
      <c r="K191" s="4" t="s">
        <v>3217</v>
      </c>
      <c r="L191" s="4" t="s">
        <v>3161</v>
      </c>
      <c r="M191" s="4" t="s">
        <v>3161</v>
      </c>
      <c r="N191" s="4" t="s">
        <v>3217</v>
      </c>
      <c r="O191" s="4" t="s">
        <v>758</v>
      </c>
      <c r="P191" s="4" t="s">
        <v>3161</v>
      </c>
      <c r="Q191" s="4" t="s">
        <v>3161</v>
      </c>
      <c r="R191" s="4" t="s">
        <v>3178</v>
      </c>
      <c r="S191" s="4" t="s">
        <v>3161</v>
      </c>
      <c r="T191" s="4" t="s">
        <v>3167</v>
      </c>
      <c r="U191" s="4" t="s">
        <v>3449</v>
      </c>
      <c r="V191" s="4" t="s">
        <v>3450</v>
      </c>
      <c r="W191" s="4" t="s">
        <v>3217</v>
      </c>
      <c r="X191" s="4" t="s">
        <v>3161</v>
      </c>
      <c r="Y191" s="4" t="s">
        <v>3217</v>
      </c>
      <c r="Z191" s="4" t="s">
        <v>3161</v>
      </c>
      <c r="AA191" s="4" t="s">
        <v>3217</v>
      </c>
      <c r="AB191" s="4" t="s">
        <v>3217</v>
      </c>
      <c r="AC191" s="4" t="s">
        <v>3217</v>
      </c>
      <c r="AD191" s="4" t="s">
        <v>3161</v>
      </c>
      <c r="AE191" s="4" t="s">
        <v>3420</v>
      </c>
      <c r="AF191" s="4" t="s">
        <v>3217</v>
      </c>
      <c r="AG191" s="4" t="s">
        <v>3430</v>
      </c>
      <c r="AH191" s="4" t="s">
        <v>3451</v>
      </c>
      <c r="AI191" s="4" t="s">
        <v>3217</v>
      </c>
      <c r="AJ191" s="4" t="s">
        <v>58</v>
      </c>
      <c r="AK191" s="4" t="s">
        <v>1667</v>
      </c>
      <c r="AL191" s="4" t="s">
        <v>3447</v>
      </c>
      <c r="AM191" s="4" t="s">
        <v>3431</v>
      </c>
      <c r="AN191" s="4" t="s">
        <v>3217</v>
      </c>
      <c r="AO191" s="4" t="s">
        <v>3432</v>
      </c>
      <c r="AP191" s="4" t="s">
        <v>3174</v>
      </c>
      <c r="AQ191" s="4" t="s">
        <v>3452</v>
      </c>
      <c r="AR191" s="4" t="s">
        <v>3287</v>
      </c>
      <c r="AS191" s="4" t="s">
        <v>3273</v>
      </c>
      <c r="AT191" s="4" t="s">
        <v>3217</v>
      </c>
      <c r="AU191" s="4" t="s">
        <v>97</v>
      </c>
      <c r="AV191" s="4" t="s">
        <v>3275</v>
      </c>
      <c r="AW191" s="4" t="s">
        <v>2500</v>
      </c>
      <c r="AX191" s="4" t="s">
        <v>2413</v>
      </c>
      <c r="AY191" s="4" t="s">
        <v>2438</v>
      </c>
      <c r="AZ191" s="4" t="s">
        <v>3188</v>
      </c>
      <c r="BA191" s="4" t="s">
        <v>3282</v>
      </c>
      <c r="BB191" s="4" t="s">
        <v>3184</v>
      </c>
      <c r="BC191" s="4" t="s">
        <v>3161</v>
      </c>
      <c r="BD191" s="4" t="s">
        <v>3217</v>
      </c>
      <c r="BE191" s="4" t="s">
        <v>3422</v>
      </c>
      <c r="BF191" s="4" t="s">
        <v>3217</v>
      </c>
      <c r="BG191" s="4" t="s">
        <v>351</v>
      </c>
      <c r="BH191" s="4" t="s">
        <v>3217</v>
      </c>
      <c r="BI191" s="4" t="s">
        <v>3189</v>
      </c>
      <c r="BJ191" s="4" t="s">
        <v>3217</v>
      </c>
      <c r="BK191" s="4" t="s">
        <v>3453</v>
      </c>
      <c r="BL191" s="4" t="s">
        <v>3217</v>
      </c>
      <c r="BM191" s="4" t="s">
        <v>3217</v>
      </c>
      <c r="BN191" s="4" t="s">
        <v>3434</v>
      </c>
      <c r="BO191" s="4" t="s">
        <v>3161</v>
      </c>
      <c r="BP191" s="4" t="s">
        <v>3217</v>
      </c>
    </row>
    <row r="192" spans="1:68">
      <c r="A192" s="9" t="s">
        <v>3242</v>
      </c>
      <c r="B192" s="4" t="s">
        <v>3239</v>
      </c>
      <c r="C192" s="4" t="s">
        <v>3302</v>
      </c>
      <c r="D192" s="4" t="s">
        <v>3314</v>
      </c>
      <c r="F192" s="4" t="s">
        <v>3217</v>
      </c>
      <c r="G192" s="4" t="s">
        <v>3217</v>
      </c>
      <c r="H192" s="4" t="s">
        <v>3428</v>
      </c>
      <c r="I192" s="4" t="s">
        <v>3436</v>
      </c>
      <c r="J192" s="4" t="s">
        <v>3429</v>
      </c>
      <c r="K192" s="4" t="s">
        <v>3217</v>
      </c>
      <c r="L192" s="4" t="s">
        <v>3161</v>
      </c>
      <c r="M192" s="4" t="s">
        <v>3161</v>
      </c>
      <c r="N192" s="4" t="s">
        <v>3217</v>
      </c>
      <c r="O192" s="4" t="s">
        <v>758</v>
      </c>
      <c r="P192" s="4" t="s">
        <v>3161</v>
      </c>
      <c r="Q192" s="4" t="s">
        <v>3161</v>
      </c>
      <c r="R192" s="4" t="s">
        <v>3178</v>
      </c>
      <c r="S192" s="4" t="s">
        <v>3161</v>
      </c>
      <c r="T192" s="4" t="s">
        <v>3167</v>
      </c>
      <c r="U192" s="4" t="s">
        <v>3449</v>
      </c>
      <c r="V192" s="4" t="s">
        <v>3450</v>
      </c>
      <c r="W192" s="4" t="s">
        <v>3217</v>
      </c>
      <c r="X192" s="4" t="s">
        <v>3161</v>
      </c>
      <c r="Y192" s="4" t="s">
        <v>3217</v>
      </c>
      <c r="Z192" s="4" t="s">
        <v>3161</v>
      </c>
      <c r="AA192" s="4" t="s">
        <v>3217</v>
      </c>
      <c r="AB192" s="4" t="s">
        <v>3217</v>
      </c>
      <c r="AC192" s="4" t="s">
        <v>3217</v>
      </c>
      <c r="AD192" s="4" t="s">
        <v>3161</v>
      </c>
      <c r="AE192" s="4" t="s">
        <v>3420</v>
      </c>
      <c r="AF192" s="4" t="s">
        <v>3217</v>
      </c>
      <c r="AG192" s="4" t="s">
        <v>3430</v>
      </c>
      <c r="AH192" s="4" t="s">
        <v>3451</v>
      </c>
      <c r="AI192" s="4" t="s">
        <v>3217</v>
      </c>
      <c r="AJ192" s="4" t="s">
        <v>58</v>
      </c>
      <c r="AK192" s="4" t="s">
        <v>1667</v>
      </c>
      <c r="AL192" s="4" t="s">
        <v>3447</v>
      </c>
      <c r="AM192" s="4" t="s">
        <v>3431</v>
      </c>
      <c r="AN192" s="4" t="s">
        <v>3217</v>
      </c>
      <c r="AO192" s="4" t="s">
        <v>3432</v>
      </c>
      <c r="AP192" s="4" t="s">
        <v>3174</v>
      </c>
      <c r="AQ192" s="4" t="s">
        <v>3452</v>
      </c>
      <c r="AR192" s="4" t="s">
        <v>3287</v>
      </c>
      <c r="AS192" s="4" t="s">
        <v>3273</v>
      </c>
      <c r="AT192" s="4" t="s">
        <v>3217</v>
      </c>
      <c r="AU192" s="4" t="s">
        <v>97</v>
      </c>
      <c r="AV192" s="4" t="s">
        <v>3275</v>
      </c>
      <c r="AW192" s="4" t="s">
        <v>2500</v>
      </c>
      <c r="AX192" s="4" t="s">
        <v>2413</v>
      </c>
      <c r="AY192" s="4" t="s">
        <v>2438</v>
      </c>
      <c r="AZ192" s="4" t="s">
        <v>3188</v>
      </c>
      <c r="BA192" s="4" t="s">
        <v>3282</v>
      </c>
      <c r="BB192" s="4" t="s">
        <v>3184</v>
      </c>
      <c r="BC192" s="4" t="s">
        <v>3161</v>
      </c>
      <c r="BD192" s="4" t="s">
        <v>3217</v>
      </c>
      <c r="BE192" s="4" t="s">
        <v>3422</v>
      </c>
      <c r="BF192" s="4" t="s">
        <v>3217</v>
      </c>
      <c r="BG192" s="4" t="s">
        <v>351</v>
      </c>
      <c r="BH192" s="4" t="s">
        <v>3217</v>
      </c>
      <c r="BI192" s="4" t="s">
        <v>3189</v>
      </c>
      <c r="BJ192" s="4" t="s">
        <v>3217</v>
      </c>
      <c r="BK192" s="4" t="s">
        <v>3453</v>
      </c>
      <c r="BL192" s="4" t="s">
        <v>3217</v>
      </c>
      <c r="BM192" s="4" t="s">
        <v>3217</v>
      </c>
      <c r="BN192" s="4" t="s">
        <v>3434</v>
      </c>
      <c r="BO192" s="4" t="s">
        <v>3161</v>
      </c>
      <c r="BP192" s="4" t="s">
        <v>3217</v>
      </c>
    </row>
    <row r="193" spans="1:68">
      <c r="A193" s="9" t="s">
        <v>3244</v>
      </c>
      <c r="B193" s="4" t="s">
        <v>3324</v>
      </c>
      <c r="C193" s="4" t="s">
        <v>3301</v>
      </c>
      <c r="D193" s="4" t="s">
        <v>3314</v>
      </c>
      <c r="F193" s="4" t="s">
        <v>3217</v>
      </c>
      <c r="G193" s="4" t="s">
        <v>3217</v>
      </c>
      <c r="H193" s="4" t="s">
        <v>498</v>
      </c>
      <c r="I193" s="4" t="s">
        <v>3425</v>
      </c>
      <c r="J193" s="4" t="s">
        <v>332</v>
      </c>
      <c r="K193" s="4" t="s">
        <v>3217</v>
      </c>
      <c r="L193" s="4" t="s">
        <v>3161</v>
      </c>
      <c r="M193" s="4" t="s">
        <v>3161</v>
      </c>
      <c r="N193" s="4" t="s">
        <v>3217</v>
      </c>
      <c r="O193" s="4" t="s">
        <v>758</v>
      </c>
      <c r="P193" s="4" t="s">
        <v>3161</v>
      </c>
      <c r="Q193" s="4" t="s">
        <v>3161</v>
      </c>
      <c r="R193" s="4" t="s">
        <v>3178</v>
      </c>
      <c r="S193" s="4" t="s">
        <v>3454</v>
      </c>
      <c r="T193" s="4" t="s">
        <v>3167</v>
      </c>
      <c r="U193" s="4" t="s">
        <v>3449</v>
      </c>
      <c r="V193" s="4" t="s">
        <v>3455</v>
      </c>
      <c r="W193" s="4" t="s">
        <v>3217</v>
      </c>
      <c r="X193" s="4" t="s">
        <v>3161</v>
      </c>
      <c r="Y193" s="4" t="s">
        <v>149</v>
      </c>
      <c r="Z193" s="4" t="s">
        <v>3161</v>
      </c>
      <c r="AA193" s="4" t="s">
        <v>3217</v>
      </c>
      <c r="AB193" s="4" t="s">
        <v>3217</v>
      </c>
      <c r="AC193" s="4" t="s">
        <v>3209</v>
      </c>
      <c r="AD193" s="4" t="s">
        <v>3161</v>
      </c>
      <c r="AE193" s="4" t="s">
        <v>3171</v>
      </c>
      <c r="AF193" s="4" t="s">
        <v>54</v>
      </c>
      <c r="AG193" s="4" t="s">
        <v>3456</v>
      </c>
      <c r="AH193" s="4" t="s">
        <v>3457</v>
      </c>
      <c r="AI193" s="4" t="s">
        <v>3217</v>
      </c>
      <c r="AJ193" s="4" t="s">
        <v>58</v>
      </c>
      <c r="AK193" s="4" t="s">
        <v>60</v>
      </c>
      <c r="AL193" s="4" t="s">
        <v>143</v>
      </c>
      <c r="AM193" s="4" t="s">
        <v>334</v>
      </c>
      <c r="AN193" s="4" t="s">
        <v>3217</v>
      </c>
      <c r="AO193" s="4" t="s">
        <v>3458</v>
      </c>
      <c r="AP193" s="4" t="s">
        <v>3174</v>
      </c>
      <c r="AQ193" s="4" t="s">
        <v>152</v>
      </c>
      <c r="AR193" s="4" t="s">
        <v>133</v>
      </c>
      <c r="AS193" s="4" t="s">
        <v>267</v>
      </c>
      <c r="AT193" s="4" t="s">
        <v>1897</v>
      </c>
      <c r="AU193" s="4" t="s">
        <v>97</v>
      </c>
      <c r="AV193" s="4" t="s">
        <v>3160</v>
      </c>
      <c r="AW193" s="4" t="s">
        <v>2500</v>
      </c>
      <c r="AX193" s="4" t="s">
        <v>2413</v>
      </c>
      <c r="AY193" s="4" t="s">
        <v>2438</v>
      </c>
      <c r="AZ193" s="4" t="s">
        <v>3279</v>
      </c>
      <c r="BA193" s="4" t="s">
        <v>3160</v>
      </c>
      <c r="BB193" s="4" t="s">
        <v>3160</v>
      </c>
      <c r="BC193" s="4" t="s">
        <v>3160</v>
      </c>
      <c r="BD193" s="4" t="s">
        <v>3217</v>
      </c>
      <c r="BE193" s="4" t="s">
        <v>3160</v>
      </c>
      <c r="BF193" s="4" t="s">
        <v>3217</v>
      </c>
      <c r="BG193" s="4" t="s">
        <v>3160</v>
      </c>
      <c r="BH193" s="4" t="s">
        <v>3160</v>
      </c>
      <c r="BI193" s="4" t="s">
        <v>3160</v>
      </c>
      <c r="BJ193" s="4" t="s">
        <v>3217</v>
      </c>
      <c r="BK193" s="4" t="s">
        <v>3286</v>
      </c>
      <c r="BL193" s="4" t="s">
        <v>3160</v>
      </c>
      <c r="BM193" s="4" t="s">
        <v>3217</v>
      </c>
      <c r="BN193" s="4" t="s">
        <v>3160</v>
      </c>
      <c r="BO193" s="4" t="s">
        <v>3160</v>
      </c>
      <c r="BP193" s="4" t="s">
        <v>3217</v>
      </c>
    </row>
    <row r="194" spans="1:68">
      <c r="A194" s="9" t="s">
        <v>3245</v>
      </c>
      <c r="B194" s="4" t="s">
        <v>3243</v>
      </c>
      <c r="C194" s="4" t="s">
        <v>3305</v>
      </c>
      <c r="D194" s="4" t="s">
        <v>3314</v>
      </c>
      <c r="F194" s="4" t="s">
        <v>3217</v>
      </c>
      <c r="G194" s="4" t="s">
        <v>3217</v>
      </c>
      <c r="H194" s="4" t="s">
        <v>498</v>
      </c>
      <c r="I194" s="4" t="s">
        <v>3425</v>
      </c>
      <c r="J194" s="4" t="s">
        <v>332</v>
      </c>
      <c r="K194" s="4" t="s">
        <v>3217</v>
      </c>
      <c r="L194" s="4" t="s">
        <v>3161</v>
      </c>
      <c r="M194" s="4" t="s">
        <v>3161</v>
      </c>
      <c r="N194" s="4" t="s">
        <v>3217</v>
      </c>
      <c r="O194" s="4" t="s">
        <v>758</v>
      </c>
      <c r="P194" s="4" t="s">
        <v>3161</v>
      </c>
      <c r="Q194" s="4" t="s">
        <v>3161</v>
      </c>
      <c r="R194" s="4" t="s">
        <v>3178</v>
      </c>
      <c r="S194" s="4" t="s">
        <v>3454</v>
      </c>
      <c r="T194" s="4" t="s">
        <v>3167</v>
      </c>
      <c r="U194" s="4" t="s">
        <v>3449</v>
      </c>
      <c r="V194" s="4" t="s">
        <v>3455</v>
      </c>
      <c r="W194" s="4" t="s">
        <v>3217</v>
      </c>
      <c r="X194" s="4" t="s">
        <v>3161</v>
      </c>
      <c r="Y194" s="4" t="s">
        <v>149</v>
      </c>
      <c r="Z194" s="4" t="s">
        <v>3161</v>
      </c>
      <c r="AA194" s="4" t="s">
        <v>3217</v>
      </c>
      <c r="AB194" s="4" t="s">
        <v>3217</v>
      </c>
      <c r="AC194" s="4" t="s">
        <v>3209</v>
      </c>
      <c r="AD194" s="4" t="s">
        <v>3161</v>
      </c>
      <c r="AE194" s="4" t="s">
        <v>3171</v>
      </c>
      <c r="AF194" s="4" t="s">
        <v>54</v>
      </c>
      <c r="AG194" s="4" t="s">
        <v>3456</v>
      </c>
      <c r="AH194" s="4" t="s">
        <v>3457</v>
      </c>
      <c r="AI194" s="4" t="s">
        <v>3217</v>
      </c>
      <c r="AJ194" s="4" t="s">
        <v>58</v>
      </c>
      <c r="AK194" s="4" t="s">
        <v>60</v>
      </c>
      <c r="AL194" s="4" t="s">
        <v>143</v>
      </c>
      <c r="AM194" s="4" t="s">
        <v>334</v>
      </c>
      <c r="AN194" s="4" t="s">
        <v>3217</v>
      </c>
      <c r="AO194" s="4" t="s">
        <v>3458</v>
      </c>
      <c r="AP194" s="4" t="s">
        <v>3174</v>
      </c>
      <c r="AQ194" s="4" t="s">
        <v>152</v>
      </c>
      <c r="AR194" s="4" t="s">
        <v>133</v>
      </c>
      <c r="AS194" s="4" t="s">
        <v>267</v>
      </c>
      <c r="AT194" s="4" t="s">
        <v>1897</v>
      </c>
      <c r="AU194" s="4" t="s">
        <v>97</v>
      </c>
      <c r="AV194" s="4" t="s">
        <v>3160</v>
      </c>
      <c r="AW194" s="4" t="s">
        <v>2500</v>
      </c>
      <c r="AX194" s="4" t="s">
        <v>2413</v>
      </c>
      <c r="AY194" s="4" t="s">
        <v>2438</v>
      </c>
      <c r="AZ194" s="4" t="s">
        <v>3279</v>
      </c>
      <c r="BA194" s="4" t="s">
        <v>3160</v>
      </c>
      <c r="BB194" s="4" t="s">
        <v>3160</v>
      </c>
      <c r="BC194" s="4" t="s">
        <v>3160</v>
      </c>
      <c r="BD194" s="4" t="s">
        <v>3217</v>
      </c>
      <c r="BE194" s="4" t="s">
        <v>3160</v>
      </c>
      <c r="BF194" s="4" t="s">
        <v>3217</v>
      </c>
      <c r="BG194" s="4" t="s">
        <v>3160</v>
      </c>
      <c r="BH194" s="4" t="s">
        <v>3160</v>
      </c>
      <c r="BI194" s="4" t="s">
        <v>3160</v>
      </c>
      <c r="BJ194" s="4" t="s">
        <v>3217</v>
      </c>
      <c r="BK194" s="4" t="s">
        <v>3286</v>
      </c>
      <c r="BL194" s="4" t="s">
        <v>3160</v>
      </c>
      <c r="BM194" s="4" t="s">
        <v>3217</v>
      </c>
      <c r="BN194" s="4" t="s">
        <v>3160</v>
      </c>
      <c r="BO194" s="4" t="s">
        <v>3160</v>
      </c>
      <c r="BP194" s="4" t="s">
        <v>3217</v>
      </c>
    </row>
    <row r="195" spans="1:68">
      <c r="A195" s="9" t="s">
        <v>3246</v>
      </c>
      <c r="B195" s="4" t="s">
        <v>3243</v>
      </c>
      <c r="C195" s="4" t="s">
        <v>3303</v>
      </c>
      <c r="D195" s="4" t="s">
        <v>3314</v>
      </c>
      <c r="F195" s="4" t="s">
        <v>3217</v>
      </c>
      <c r="G195" s="4" t="s">
        <v>3217</v>
      </c>
      <c r="H195" s="4" t="s">
        <v>498</v>
      </c>
      <c r="I195" s="4" t="s">
        <v>3425</v>
      </c>
      <c r="J195" s="4" t="s">
        <v>332</v>
      </c>
      <c r="K195" s="4" t="s">
        <v>3217</v>
      </c>
      <c r="L195" s="4" t="s">
        <v>3161</v>
      </c>
      <c r="M195" s="4" t="s">
        <v>3161</v>
      </c>
      <c r="N195" s="4" t="s">
        <v>3217</v>
      </c>
      <c r="O195" s="4" t="s">
        <v>758</v>
      </c>
      <c r="P195" s="4" t="s">
        <v>3161</v>
      </c>
      <c r="Q195" s="4" t="s">
        <v>3161</v>
      </c>
      <c r="R195" s="4" t="s">
        <v>3178</v>
      </c>
      <c r="S195" s="4" t="s">
        <v>3454</v>
      </c>
      <c r="T195" s="4" t="s">
        <v>3167</v>
      </c>
      <c r="U195" s="4" t="s">
        <v>3449</v>
      </c>
      <c r="V195" s="4" t="s">
        <v>3455</v>
      </c>
      <c r="W195" s="4" t="s">
        <v>3217</v>
      </c>
      <c r="X195" s="4" t="s">
        <v>3161</v>
      </c>
      <c r="Y195" s="4" t="s">
        <v>149</v>
      </c>
      <c r="Z195" s="4" t="s">
        <v>3161</v>
      </c>
      <c r="AA195" s="4" t="s">
        <v>3217</v>
      </c>
      <c r="AB195" s="4" t="s">
        <v>3217</v>
      </c>
      <c r="AC195" s="4" t="s">
        <v>3209</v>
      </c>
      <c r="AD195" s="4" t="s">
        <v>3161</v>
      </c>
      <c r="AE195" s="4" t="s">
        <v>3171</v>
      </c>
      <c r="AF195" s="4" t="s">
        <v>54</v>
      </c>
      <c r="AG195" s="4" t="s">
        <v>3439</v>
      </c>
      <c r="AH195" s="4" t="s">
        <v>3457</v>
      </c>
      <c r="AI195" s="4" t="s">
        <v>3217</v>
      </c>
      <c r="AJ195" s="4" t="s">
        <v>58</v>
      </c>
      <c r="AK195" s="4" t="s">
        <v>60</v>
      </c>
      <c r="AL195" s="4" t="s">
        <v>143</v>
      </c>
      <c r="AM195" s="4" t="s">
        <v>334</v>
      </c>
      <c r="AN195" s="4" t="s">
        <v>3217</v>
      </c>
      <c r="AO195" s="4" t="s">
        <v>3458</v>
      </c>
      <c r="AP195" s="4" t="s">
        <v>3174</v>
      </c>
      <c r="AQ195" s="4" t="s">
        <v>152</v>
      </c>
      <c r="AR195" s="4" t="s">
        <v>133</v>
      </c>
      <c r="AS195" s="4" t="s">
        <v>267</v>
      </c>
      <c r="AT195" s="4" t="s">
        <v>1897</v>
      </c>
      <c r="AU195" s="4" t="s">
        <v>97</v>
      </c>
      <c r="AV195" s="4" t="s">
        <v>3160</v>
      </c>
      <c r="AW195" s="4" t="s">
        <v>2500</v>
      </c>
      <c r="AX195" s="4" t="s">
        <v>2413</v>
      </c>
      <c r="AY195" s="4" t="s">
        <v>2438</v>
      </c>
      <c r="AZ195" s="4" t="s">
        <v>3279</v>
      </c>
      <c r="BA195" s="4" t="s">
        <v>3160</v>
      </c>
      <c r="BB195" s="4" t="s">
        <v>3160</v>
      </c>
      <c r="BC195" s="4" t="s">
        <v>3160</v>
      </c>
      <c r="BD195" s="4" t="s">
        <v>3217</v>
      </c>
      <c r="BE195" s="4" t="s">
        <v>3160</v>
      </c>
      <c r="BF195" s="4" t="s">
        <v>3217</v>
      </c>
      <c r="BG195" s="4" t="s">
        <v>3160</v>
      </c>
      <c r="BH195" s="4" t="s">
        <v>3160</v>
      </c>
      <c r="BI195" s="4" t="s">
        <v>3160</v>
      </c>
      <c r="BJ195" s="4" t="s">
        <v>3217</v>
      </c>
      <c r="BK195" s="4" t="s">
        <v>3286</v>
      </c>
      <c r="BL195" s="4" t="s">
        <v>3160</v>
      </c>
      <c r="BM195" s="4" t="s">
        <v>3217</v>
      </c>
      <c r="BN195" s="4" t="s">
        <v>3160</v>
      </c>
      <c r="BO195" s="4" t="s">
        <v>3160</v>
      </c>
      <c r="BP195" s="4" t="s">
        <v>3217</v>
      </c>
    </row>
    <row r="196" spans="1:68">
      <c r="A196" s="9" t="s">
        <v>3247</v>
      </c>
      <c r="B196" s="4" t="s">
        <v>3265</v>
      </c>
      <c r="C196" s="4" t="s">
        <v>3305</v>
      </c>
      <c r="D196" s="4" t="s">
        <v>3314</v>
      </c>
      <c r="F196" s="4" t="s">
        <v>3217</v>
      </c>
      <c r="G196" s="4" t="s">
        <v>3217</v>
      </c>
      <c r="H196" s="4" t="s">
        <v>498</v>
      </c>
      <c r="I196" s="4" t="s">
        <v>3425</v>
      </c>
      <c r="J196" s="4" t="s">
        <v>332</v>
      </c>
      <c r="K196" s="4" t="s">
        <v>3217</v>
      </c>
      <c r="L196" s="4" t="s">
        <v>3161</v>
      </c>
      <c r="M196" s="4" t="s">
        <v>3161</v>
      </c>
      <c r="N196" s="4" t="s">
        <v>3217</v>
      </c>
      <c r="O196" s="4" t="s">
        <v>758</v>
      </c>
      <c r="P196" s="4" t="s">
        <v>3161</v>
      </c>
      <c r="Q196" s="4" t="s">
        <v>3161</v>
      </c>
      <c r="R196" s="4" t="s">
        <v>3178</v>
      </c>
      <c r="S196" s="4" t="s">
        <v>3454</v>
      </c>
      <c r="T196" s="4" t="s">
        <v>3167</v>
      </c>
      <c r="U196" s="4" t="s">
        <v>3449</v>
      </c>
      <c r="V196" s="4" t="s">
        <v>3455</v>
      </c>
      <c r="W196" s="4" t="s">
        <v>3217</v>
      </c>
      <c r="X196" s="4" t="s">
        <v>3161</v>
      </c>
      <c r="Y196" s="4" t="s">
        <v>149</v>
      </c>
      <c r="Z196" s="4" t="s">
        <v>3161</v>
      </c>
      <c r="AA196" s="4" t="s">
        <v>3217</v>
      </c>
      <c r="AB196" s="4" t="s">
        <v>3217</v>
      </c>
      <c r="AC196" s="4" t="s">
        <v>3209</v>
      </c>
      <c r="AD196" s="4" t="s">
        <v>3161</v>
      </c>
      <c r="AE196" s="4" t="s">
        <v>3171</v>
      </c>
      <c r="AF196" s="4" t="s">
        <v>54</v>
      </c>
      <c r="AG196" s="4" t="s">
        <v>3456</v>
      </c>
      <c r="AH196" s="4" t="s">
        <v>3457</v>
      </c>
      <c r="AI196" s="4" t="s">
        <v>3217</v>
      </c>
      <c r="AJ196" s="4" t="s">
        <v>58</v>
      </c>
      <c r="AK196" s="4" t="s">
        <v>60</v>
      </c>
      <c r="AL196" s="4" t="s">
        <v>143</v>
      </c>
      <c r="AM196" s="4" t="s">
        <v>334</v>
      </c>
      <c r="AN196" s="4" t="s">
        <v>3217</v>
      </c>
      <c r="AO196" s="4" t="s">
        <v>3458</v>
      </c>
      <c r="AP196" s="4" t="s">
        <v>3174</v>
      </c>
      <c r="AQ196" s="4" t="s">
        <v>152</v>
      </c>
      <c r="AR196" s="4" t="s">
        <v>133</v>
      </c>
      <c r="AS196" s="4" t="s">
        <v>267</v>
      </c>
      <c r="AT196" s="4" t="s">
        <v>1897</v>
      </c>
      <c r="AU196" s="4" t="s">
        <v>97</v>
      </c>
      <c r="AV196" s="4" t="s">
        <v>3160</v>
      </c>
      <c r="AW196" s="4" t="s">
        <v>2500</v>
      </c>
      <c r="AX196" s="4" t="s">
        <v>2413</v>
      </c>
      <c r="AY196" s="4" t="s">
        <v>2438</v>
      </c>
      <c r="AZ196" s="4" t="s">
        <v>3279</v>
      </c>
      <c r="BA196" s="4" t="s">
        <v>3160</v>
      </c>
      <c r="BB196" s="4" t="s">
        <v>3160</v>
      </c>
      <c r="BC196" s="4" t="s">
        <v>3160</v>
      </c>
      <c r="BD196" s="4" t="s">
        <v>3217</v>
      </c>
      <c r="BE196" s="4" t="s">
        <v>3160</v>
      </c>
      <c r="BF196" s="4" t="s">
        <v>3217</v>
      </c>
      <c r="BG196" s="4" t="s">
        <v>3160</v>
      </c>
      <c r="BH196" s="4" t="s">
        <v>3160</v>
      </c>
      <c r="BI196" s="4" t="s">
        <v>3160</v>
      </c>
      <c r="BJ196" s="4" t="s">
        <v>3217</v>
      </c>
      <c r="BK196" s="4" t="s">
        <v>3286</v>
      </c>
      <c r="BL196" s="4" t="s">
        <v>3160</v>
      </c>
      <c r="BM196" s="4" t="s">
        <v>3217</v>
      </c>
      <c r="BN196" s="4" t="s">
        <v>3160</v>
      </c>
      <c r="BO196" s="4" t="s">
        <v>3160</v>
      </c>
      <c r="BP196" s="4" t="s">
        <v>3217</v>
      </c>
    </row>
    <row r="197" spans="1:68">
      <c r="A197" s="9" t="s">
        <v>3248</v>
      </c>
      <c r="B197" s="4" t="s">
        <v>3325</v>
      </c>
      <c r="C197" s="4" t="s">
        <v>3305</v>
      </c>
      <c r="D197" s="4" t="s">
        <v>3314</v>
      </c>
      <c r="F197" s="4" t="s">
        <v>3217</v>
      </c>
      <c r="G197" s="4" t="s">
        <v>3217</v>
      </c>
      <c r="H197" s="4" t="s">
        <v>498</v>
      </c>
      <c r="I197" s="4" t="s">
        <v>3425</v>
      </c>
      <c r="J197" s="4" t="s">
        <v>332</v>
      </c>
      <c r="K197" s="4" t="s">
        <v>3217</v>
      </c>
      <c r="L197" s="4" t="s">
        <v>3161</v>
      </c>
      <c r="M197" s="4" t="s">
        <v>3161</v>
      </c>
      <c r="N197" s="4" t="s">
        <v>3217</v>
      </c>
      <c r="O197" s="4" t="s">
        <v>758</v>
      </c>
      <c r="P197" s="4" t="s">
        <v>3164</v>
      </c>
      <c r="Q197" s="4" t="s">
        <v>3161</v>
      </c>
      <c r="R197" s="4" t="s">
        <v>3178</v>
      </c>
      <c r="S197" s="4" t="s">
        <v>237</v>
      </c>
      <c r="T197" s="4" t="s">
        <v>3167</v>
      </c>
      <c r="U197" s="4" t="s">
        <v>238</v>
      </c>
      <c r="V197" s="4" t="s">
        <v>333</v>
      </c>
      <c r="W197" s="4" t="s">
        <v>3217</v>
      </c>
      <c r="X197" s="4" t="s">
        <v>3161</v>
      </c>
      <c r="Y197" s="4" t="s">
        <v>149</v>
      </c>
      <c r="Z197" s="4" t="s">
        <v>3161</v>
      </c>
      <c r="AA197" s="4" t="s">
        <v>3164</v>
      </c>
      <c r="AB197" s="4" t="s">
        <v>3217</v>
      </c>
      <c r="AC197" s="4" t="s">
        <v>3209</v>
      </c>
      <c r="AD197" s="4" t="s">
        <v>3161</v>
      </c>
      <c r="AE197" s="4" t="s">
        <v>3171</v>
      </c>
      <c r="AF197" s="4" t="s">
        <v>54</v>
      </c>
      <c r="AG197" s="4" t="s">
        <v>3164</v>
      </c>
      <c r="AH197" s="4" t="s">
        <v>56</v>
      </c>
      <c r="AI197" s="4" t="s">
        <v>3217</v>
      </c>
      <c r="AJ197" s="4" t="s">
        <v>58</v>
      </c>
      <c r="AK197" s="4" t="s">
        <v>60</v>
      </c>
      <c r="AL197" s="4" t="s">
        <v>143</v>
      </c>
      <c r="AM197" s="4" t="s">
        <v>334</v>
      </c>
      <c r="AN197" s="4" t="s">
        <v>171</v>
      </c>
      <c r="AO197" s="4" t="s">
        <v>95</v>
      </c>
      <c r="AP197" s="4" t="s">
        <v>3174</v>
      </c>
      <c r="AQ197" s="4" t="s">
        <v>152</v>
      </c>
      <c r="AR197" s="4" t="s">
        <v>133</v>
      </c>
      <c r="AS197" s="4" t="s">
        <v>267</v>
      </c>
      <c r="AT197" s="4" t="s">
        <v>1897</v>
      </c>
      <c r="AU197" s="4" t="s">
        <v>134</v>
      </c>
      <c r="AV197" s="4" t="s">
        <v>519</v>
      </c>
      <c r="AW197" s="4" t="s">
        <v>3217</v>
      </c>
      <c r="AX197" s="4" t="s">
        <v>3217</v>
      </c>
      <c r="AY197" s="4" t="s">
        <v>3217</v>
      </c>
      <c r="AZ197" s="4" t="s">
        <v>510</v>
      </c>
      <c r="BA197" s="4" t="s">
        <v>3217</v>
      </c>
      <c r="BB197" s="4" t="s">
        <v>21</v>
      </c>
      <c r="BC197" s="4" t="s">
        <v>3217</v>
      </c>
      <c r="BD197" s="4" t="s">
        <v>3217</v>
      </c>
      <c r="BE197" s="4" t="s">
        <v>3422</v>
      </c>
      <c r="BF197" s="4" t="s">
        <v>3217</v>
      </c>
      <c r="BG197" s="4" t="s">
        <v>211</v>
      </c>
      <c r="BH197" s="4" t="s">
        <v>3288</v>
      </c>
      <c r="BI197" s="4" t="s">
        <v>42</v>
      </c>
      <c r="BJ197" s="4" t="s">
        <v>3217</v>
      </c>
      <c r="BK197" s="4" t="s">
        <v>66</v>
      </c>
      <c r="BL197" s="4" t="s">
        <v>444</v>
      </c>
      <c r="BM197" s="4" t="s">
        <v>69</v>
      </c>
      <c r="BN197" s="4" t="s">
        <v>3153</v>
      </c>
      <c r="BO197" s="4" t="s">
        <v>3178</v>
      </c>
      <c r="BP197" s="4" t="s">
        <v>3217</v>
      </c>
    </row>
    <row r="198" spans="1:68">
      <c r="A198" s="9" t="s">
        <v>3250</v>
      </c>
      <c r="B198" s="4" t="s">
        <v>3326</v>
      </c>
      <c r="C198" s="4" t="s">
        <v>3301</v>
      </c>
      <c r="D198" s="4">
        <v>2023</v>
      </c>
      <c r="F198" s="4" t="s">
        <v>3217</v>
      </c>
      <c r="G198" s="4" t="s">
        <v>3217</v>
      </c>
      <c r="H198" s="4" t="s">
        <v>235</v>
      </c>
      <c r="I198" s="4" t="s">
        <v>116</v>
      </c>
      <c r="J198" s="4" t="s">
        <v>332</v>
      </c>
      <c r="K198" s="4" t="s">
        <v>3217</v>
      </c>
      <c r="L198" s="4" t="s">
        <v>3161</v>
      </c>
      <c r="M198" s="4" t="s">
        <v>3161</v>
      </c>
      <c r="N198" s="4" t="s">
        <v>3217</v>
      </c>
      <c r="O198" s="4" t="s">
        <v>758</v>
      </c>
      <c r="P198" s="4" t="s">
        <v>3161</v>
      </c>
      <c r="Q198" s="4" t="s">
        <v>3161</v>
      </c>
      <c r="R198" s="4" t="s">
        <v>3178</v>
      </c>
      <c r="S198" s="4" t="s">
        <v>3161</v>
      </c>
      <c r="T198" s="4" t="s">
        <v>3167</v>
      </c>
      <c r="U198" s="4" t="s">
        <v>238</v>
      </c>
      <c r="V198" s="4" t="s">
        <v>350</v>
      </c>
      <c r="W198" s="4" t="s">
        <v>3217</v>
      </c>
      <c r="X198" s="4" t="s">
        <v>3161</v>
      </c>
      <c r="Y198" s="4" t="s">
        <v>149</v>
      </c>
      <c r="Z198" s="4" t="s">
        <v>3161</v>
      </c>
      <c r="AA198" s="4" t="s">
        <v>3427</v>
      </c>
      <c r="AB198" s="4" t="s">
        <v>3217</v>
      </c>
      <c r="AC198" s="4" t="s">
        <v>3209</v>
      </c>
      <c r="AD198" s="4" t="s">
        <v>3161</v>
      </c>
      <c r="AE198" s="4" t="s">
        <v>3171</v>
      </c>
      <c r="AF198" s="4" t="s">
        <v>54</v>
      </c>
      <c r="AG198" s="4" t="s">
        <v>231</v>
      </c>
      <c r="AH198" s="4" t="s">
        <v>56</v>
      </c>
      <c r="AI198" s="4" t="s">
        <v>3217</v>
      </c>
      <c r="AJ198" s="4" t="s">
        <v>58</v>
      </c>
      <c r="AK198" s="4" t="s">
        <v>60</v>
      </c>
      <c r="AL198" s="4" t="s">
        <v>143</v>
      </c>
      <c r="AM198" s="4" t="s">
        <v>334</v>
      </c>
      <c r="AN198" s="4" t="s">
        <v>171</v>
      </c>
      <c r="AO198" s="4" t="s">
        <v>95</v>
      </c>
      <c r="AP198" s="4" t="s">
        <v>3174</v>
      </c>
      <c r="AQ198" s="4" t="s">
        <v>152</v>
      </c>
      <c r="AR198" s="4" t="s">
        <v>133</v>
      </c>
      <c r="AS198" s="4" t="s">
        <v>267</v>
      </c>
      <c r="AT198" s="4" t="s">
        <v>1897</v>
      </c>
      <c r="AU198" s="4" t="s">
        <v>97</v>
      </c>
      <c r="AV198" s="4" t="s">
        <v>3191</v>
      </c>
      <c r="AW198" s="4" t="s">
        <v>2500</v>
      </c>
      <c r="AX198" s="4" t="s">
        <v>2413</v>
      </c>
      <c r="AY198" s="4" t="s">
        <v>2438</v>
      </c>
      <c r="AZ198" s="4" t="s">
        <v>3280</v>
      </c>
      <c r="BA198" s="4" t="s">
        <v>3217</v>
      </c>
      <c r="BB198" s="4" t="s">
        <v>3161</v>
      </c>
      <c r="BC198" s="4" t="s">
        <v>3161</v>
      </c>
      <c r="BD198" s="4" t="s">
        <v>3217</v>
      </c>
      <c r="BE198" s="4" t="s">
        <v>3422</v>
      </c>
      <c r="BF198" s="4" t="s">
        <v>3217</v>
      </c>
      <c r="BG198" s="4" t="s">
        <v>351</v>
      </c>
      <c r="BH198" s="4" t="s">
        <v>3288</v>
      </c>
      <c r="BI198" s="4" t="s">
        <v>3189</v>
      </c>
      <c r="BJ198" s="4" t="s">
        <v>3217</v>
      </c>
      <c r="BK198" s="4" t="s">
        <v>135</v>
      </c>
      <c r="BL198" s="4" t="s">
        <v>246</v>
      </c>
      <c r="BM198" s="4" t="s">
        <v>69</v>
      </c>
      <c r="BN198" s="4" t="s">
        <v>27</v>
      </c>
      <c r="BO198" s="4" t="s">
        <v>3161</v>
      </c>
      <c r="BP198" s="4" t="s">
        <v>3217</v>
      </c>
    </row>
    <row r="199" spans="1:68">
      <c r="A199" s="9" t="s">
        <v>3251</v>
      </c>
      <c r="B199" s="4" t="s">
        <v>3249</v>
      </c>
      <c r="C199" s="4" t="s">
        <v>3305</v>
      </c>
      <c r="D199" s="4">
        <v>2023</v>
      </c>
      <c r="F199" s="4" t="s">
        <v>3217</v>
      </c>
      <c r="G199" s="4" t="s">
        <v>3217</v>
      </c>
      <c r="H199" s="4" t="s">
        <v>235</v>
      </c>
      <c r="I199" s="4" t="s">
        <v>116</v>
      </c>
      <c r="J199" s="4" t="s">
        <v>332</v>
      </c>
      <c r="K199" s="4" t="s">
        <v>3217</v>
      </c>
      <c r="L199" s="4" t="s">
        <v>3161</v>
      </c>
      <c r="M199" s="4" t="s">
        <v>3161</v>
      </c>
      <c r="N199" s="4" t="s">
        <v>3217</v>
      </c>
      <c r="O199" s="4" t="s">
        <v>758</v>
      </c>
      <c r="P199" s="4" t="s">
        <v>3161</v>
      </c>
      <c r="Q199" s="4" t="s">
        <v>3161</v>
      </c>
      <c r="R199" s="4" t="s">
        <v>3178</v>
      </c>
      <c r="S199" s="4" t="s">
        <v>3161</v>
      </c>
      <c r="T199" s="4" t="s">
        <v>3167</v>
      </c>
      <c r="U199" s="4" t="s">
        <v>238</v>
      </c>
      <c r="V199" s="4" t="s">
        <v>350</v>
      </c>
      <c r="W199" s="4" t="s">
        <v>3217</v>
      </c>
      <c r="X199" s="4" t="s">
        <v>3161</v>
      </c>
      <c r="Y199" s="4" t="s">
        <v>149</v>
      </c>
      <c r="Z199" s="4" t="s">
        <v>3161</v>
      </c>
      <c r="AA199" s="4" t="s">
        <v>3427</v>
      </c>
      <c r="AB199" s="4" t="s">
        <v>3217</v>
      </c>
      <c r="AC199" s="4" t="s">
        <v>3209</v>
      </c>
      <c r="AD199" s="4" t="s">
        <v>3161</v>
      </c>
      <c r="AE199" s="4" t="s">
        <v>3171</v>
      </c>
      <c r="AF199" s="4" t="s">
        <v>54</v>
      </c>
      <c r="AG199" s="4" t="s">
        <v>231</v>
      </c>
      <c r="AH199" s="4" t="s">
        <v>56</v>
      </c>
      <c r="AI199" s="4" t="s">
        <v>3217</v>
      </c>
      <c r="AJ199" s="4" t="s">
        <v>58</v>
      </c>
      <c r="AK199" s="4" t="s">
        <v>60</v>
      </c>
      <c r="AL199" s="4" t="s">
        <v>143</v>
      </c>
      <c r="AM199" s="4" t="s">
        <v>334</v>
      </c>
      <c r="AN199" s="4" t="s">
        <v>171</v>
      </c>
      <c r="AO199" s="4" t="s">
        <v>95</v>
      </c>
      <c r="AP199" s="4" t="s">
        <v>3174</v>
      </c>
      <c r="AQ199" s="4" t="s">
        <v>152</v>
      </c>
      <c r="AR199" s="4" t="s">
        <v>133</v>
      </c>
      <c r="AS199" s="4" t="s">
        <v>267</v>
      </c>
      <c r="AT199" s="4" t="s">
        <v>1897</v>
      </c>
      <c r="AU199" s="4" t="s">
        <v>97</v>
      </c>
      <c r="AV199" s="4" t="s">
        <v>3191</v>
      </c>
      <c r="AW199" s="4" t="s">
        <v>2500</v>
      </c>
      <c r="AX199" s="4" t="s">
        <v>2413</v>
      </c>
      <c r="AY199" s="4" t="s">
        <v>2438</v>
      </c>
      <c r="AZ199" s="4" t="s">
        <v>3280</v>
      </c>
      <c r="BA199" s="4" t="s">
        <v>3217</v>
      </c>
      <c r="BB199" s="4" t="s">
        <v>3161</v>
      </c>
      <c r="BC199" s="4" t="s">
        <v>3161</v>
      </c>
      <c r="BD199" s="4" t="s">
        <v>3217</v>
      </c>
      <c r="BE199" s="4" t="s">
        <v>3422</v>
      </c>
      <c r="BF199" s="4" t="s">
        <v>3217</v>
      </c>
      <c r="BG199" s="4" t="s">
        <v>351</v>
      </c>
      <c r="BH199" s="4" t="s">
        <v>3288</v>
      </c>
      <c r="BI199" s="4" t="s">
        <v>3189</v>
      </c>
      <c r="BJ199" s="4" t="s">
        <v>3217</v>
      </c>
      <c r="BK199" s="4" t="s">
        <v>135</v>
      </c>
      <c r="BL199" s="4" t="s">
        <v>246</v>
      </c>
      <c r="BM199" s="4" t="s">
        <v>69</v>
      </c>
      <c r="BN199" s="4" t="s">
        <v>27</v>
      </c>
      <c r="BO199" s="4" t="s">
        <v>3161</v>
      </c>
      <c r="BP199" s="4" t="s">
        <v>3217</v>
      </c>
    </row>
    <row r="200" spans="1:68">
      <c r="A200" s="9" t="s">
        <v>3252</v>
      </c>
      <c r="B200" s="4" t="s">
        <v>3266</v>
      </c>
      <c r="C200" s="4" t="s">
        <v>3305</v>
      </c>
      <c r="D200" s="4">
        <v>2023</v>
      </c>
      <c r="F200" s="4" t="s">
        <v>3217</v>
      </c>
      <c r="G200" s="4" t="s">
        <v>3217</v>
      </c>
      <c r="H200" s="4" t="s">
        <v>235</v>
      </c>
      <c r="I200" s="4" t="s">
        <v>46</v>
      </c>
      <c r="J200" s="4" t="s">
        <v>53</v>
      </c>
      <c r="K200" s="4" t="s">
        <v>3217</v>
      </c>
      <c r="L200" s="4" t="s">
        <v>3161</v>
      </c>
      <c r="M200" s="4" t="s">
        <v>3161</v>
      </c>
      <c r="N200" s="4" t="s">
        <v>3217</v>
      </c>
      <c r="O200" s="4" t="s">
        <v>758</v>
      </c>
      <c r="P200" s="4" t="s">
        <v>3161</v>
      </c>
      <c r="Q200" s="4" t="s">
        <v>3161</v>
      </c>
      <c r="R200" s="4" t="s">
        <v>3178</v>
      </c>
      <c r="S200" s="4" t="s">
        <v>3161</v>
      </c>
      <c r="T200" s="4" t="s">
        <v>3167</v>
      </c>
      <c r="U200" s="4" t="s">
        <v>238</v>
      </c>
      <c r="V200" s="4" t="s">
        <v>350</v>
      </c>
      <c r="W200" s="4" t="s">
        <v>3217</v>
      </c>
      <c r="X200" s="4" t="s">
        <v>3161</v>
      </c>
      <c r="Y200" s="4" t="s">
        <v>149</v>
      </c>
      <c r="Z200" s="4" t="s">
        <v>3161</v>
      </c>
      <c r="AA200" s="4" t="s">
        <v>3164</v>
      </c>
      <c r="AB200" s="4" t="s">
        <v>3217</v>
      </c>
      <c r="AC200" s="4" t="s">
        <v>3204</v>
      </c>
      <c r="AD200" s="4" t="s">
        <v>3161</v>
      </c>
      <c r="AE200" s="4" t="s">
        <v>3217</v>
      </c>
      <c r="AF200" s="4" t="s">
        <v>54</v>
      </c>
      <c r="AG200" s="4" t="s">
        <v>3164</v>
      </c>
      <c r="AH200" s="4" t="s">
        <v>56</v>
      </c>
      <c r="AI200" s="4" t="s">
        <v>3217</v>
      </c>
      <c r="AJ200" s="4" t="s">
        <v>58</v>
      </c>
      <c r="AK200" s="4" t="s">
        <v>59</v>
      </c>
      <c r="AL200" s="4" t="s">
        <v>143</v>
      </c>
      <c r="AM200" s="4" t="s">
        <v>334</v>
      </c>
      <c r="AN200" s="4" t="s">
        <v>171</v>
      </c>
      <c r="AO200" s="4" t="s">
        <v>95</v>
      </c>
      <c r="AP200" s="4" t="s">
        <v>3174</v>
      </c>
      <c r="AQ200" s="4" t="s">
        <v>152</v>
      </c>
      <c r="AR200" s="4" t="s">
        <v>133</v>
      </c>
      <c r="AS200" s="4" t="s">
        <v>267</v>
      </c>
      <c r="AT200" s="4" t="s">
        <v>1897</v>
      </c>
      <c r="AU200" s="4" t="s">
        <v>97</v>
      </c>
      <c r="AV200" s="4" t="s">
        <v>3191</v>
      </c>
      <c r="AW200" s="4" t="s">
        <v>2500</v>
      </c>
      <c r="AX200" s="4" t="s">
        <v>2413</v>
      </c>
      <c r="AY200" s="4" t="s">
        <v>2438</v>
      </c>
      <c r="AZ200" s="4" t="s">
        <v>3280</v>
      </c>
      <c r="BA200" s="4" t="s">
        <v>3217</v>
      </c>
      <c r="BB200" s="4" t="s">
        <v>3161</v>
      </c>
      <c r="BC200" s="4" t="s">
        <v>3161</v>
      </c>
      <c r="BD200" s="4" t="s">
        <v>3217</v>
      </c>
      <c r="BE200" s="4" t="s">
        <v>3422</v>
      </c>
      <c r="BF200" s="4" t="s">
        <v>3217</v>
      </c>
      <c r="BG200" s="4" t="s">
        <v>3161</v>
      </c>
      <c r="BH200" s="4" t="s">
        <v>3288</v>
      </c>
      <c r="BI200" s="4" t="s">
        <v>3189</v>
      </c>
      <c r="BJ200" s="4" t="s">
        <v>3217</v>
      </c>
      <c r="BK200" s="4" t="s">
        <v>135</v>
      </c>
      <c r="BL200" s="4" t="s">
        <v>246</v>
      </c>
      <c r="BM200" s="4" t="s">
        <v>69</v>
      </c>
      <c r="BN200" s="4" t="s">
        <v>27</v>
      </c>
      <c r="BO200" s="4" t="s">
        <v>3161</v>
      </c>
      <c r="BP200" s="4" t="s">
        <v>3217</v>
      </c>
    </row>
    <row r="201" spans="1:68">
      <c r="A201" s="9" t="s">
        <v>3253</v>
      </c>
      <c r="B201" s="4" t="s">
        <v>3267</v>
      </c>
      <c r="C201" s="4" t="s">
        <v>3305</v>
      </c>
      <c r="D201" s="4">
        <v>2023</v>
      </c>
      <c r="F201" s="4" t="s">
        <v>3217</v>
      </c>
      <c r="G201" s="4" t="s">
        <v>3217</v>
      </c>
      <c r="H201" s="4" t="s">
        <v>235</v>
      </c>
      <c r="I201" s="4" t="s">
        <v>116</v>
      </c>
      <c r="J201" s="4" t="s">
        <v>332</v>
      </c>
      <c r="K201" s="4" t="s">
        <v>3217</v>
      </c>
      <c r="L201" s="4" t="s">
        <v>3161</v>
      </c>
      <c r="M201" s="4" t="s">
        <v>3161</v>
      </c>
      <c r="N201" s="4" t="s">
        <v>3217</v>
      </c>
      <c r="O201" s="4" t="s">
        <v>758</v>
      </c>
      <c r="P201" s="4" t="s">
        <v>3161</v>
      </c>
      <c r="Q201" s="4" t="s">
        <v>3161</v>
      </c>
      <c r="R201" s="4" t="s">
        <v>3178</v>
      </c>
      <c r="S201" s="4" t="s">
        <v>3161</v>
      </c>
      <c r="T201" s="4" t="s">
        <v>3167</v>
      </c>
      <c r="U201" s="4" t="s">
        <v>238</v>
      </c>
      <c r="V201" s="4" t="s">
        <v>350</v>
      </c>
      <c r="W201" s="4" t="s">
        <v>3217</v>
      </c>
      <c r="X201" s="4" t="s">
        <v>3161</v>
      </c>
      <c r="Y201" s="4" t="s">
        <v>149</v>
      </c>
      <c r="Z201" s="4" t="s">
        <v>3161</v>
      </c>
      <c r="AA201" s="4" t="s">
        <v>3427</v>
      </c>
      <c r="AB201" s="4" t="s">
        <v>3217</v>
      </c>
      <c r="AC201" s="4" t="s">
        <v>3209</v>
      </c>
      <c r="AD201" s="4" t="s">
        <v>3161</v>
      </c>
      <c r="AE201" s="4" t="s">
        <v>3171</v>
      </c>
      <c r="AF201" s="4" t="s">
        <v>54</v>
      </c>
      <c r="AG201" s="4" t="s">
        <v>3164</v>
      </c>
      <c r="AH201" s="4" t="s">
        <v>56</v>
      </c>
      <c r="AI201" s="4" t="s">
        <v>3217</v>
      </c>
      <c r="AJ201" s="4" t="s">
        <v>58</v>
      </c>
      <c r="AK201" s="4" t="s">
        <v>60</v>
      </c>
      <c r="AL201" s="4" t="s">
        <v>143</v>
      </c>
      <c r="AM201" s="4" t="s">
        <v>334</v>
      </c>
      <c r="AN201" s="4" t="s">
        <v>171</v>
      </c>
      <c r="AO201" s="4" t="s">
        <v>95</v>
      </c>
      <c r="AP201" s="4" t="s">
        <v>3174</v>
      </c>
      <c r="AQ201" s="4" t="s">
        <v>152</v>
      </c>
      <c r="AR201" s="4" t="s">
        <v>133</v>
      </c>
      <c r="AS201" s="4" t="s">
        <v>267</v>
      </c>
      <c r="AT201" s="4" t="s">
        <v>1897</v>
      </c>
      <c r="AU201" s="4" t="s">
        <v>97</v>
      </c>
      <c r="AV201" s="4" t="s">
        <v>3191</v>
      </c>
      <c r="AW201" s="4" t="s">
        <v>2500</v>
      </c>
      <c r="AX201" s="4" t="s">
        <v>2413</v>
      </c>
      <c r="AY201" s="4" t="s">
        <v>2438</v>
      </c>
      <c r="AZ201" s="4" t="s">
        <v>3280</v>
      </c>
      <c r="BA201" s="4" t="s">
        <v>3217</v>
      </c>
      <c r="BB201" s="4" t="s">
        <v>3161</v>
      </c>
      <c r="BC201" s="4" t="s">
        <v>3161</v>
      </c>
      <c r="BD201" s="4" t="s">
        <v>3217</v>
      </c>
      <c r="BE201" s="4" t="s">
        <v>3422</v>
      </c>
      <c r="BF201" s="4" t="s">
        <v>3217</v>
      </c>
      <c r="BG201" s="4" t="s">
        <v>3161</v>
      </c>
      <c r="BH201" s="4" t="s">
        <v>3288</v>
      </c>
      <c r="BI201" s="4" t="s">
        <v>3189</v>
      </c>
      <c r="BJ201" s="4" t="s">
        <v>3217</v>
      </c>
      <c r="BK201" s="4" t="s">
        <v>135</v>
      </c>
      <c r="BL201" s="4" t="s">
        <v>246</v>
      </c>
      <c r="BM201" s="4" t="s">
        <v>69</v>
      </c>
      <c r="BN201" s="4" t="s">
        <v>27</v>
      </c>
      <c r="BO201" s="4" t="s">
        <v>3161</v>
      </c>
      <c r="BP201" s="4" t="s">
        <v>3217</v>
      </c>
    </row>
    <row r="202" spans="1:68">
      <c r="A202" s="9" t="s">
        <v>3254</v>
      </c>
      <c r="B202" s="4" t="s">
        <v>3268</v>
      </c>
      <c r="C202" s="4" t="s">
        <v>3305</v>
      </c>
      <c r="D202" s="4">
        <v>2023</v>
      </c>
      <c r="F202" s="4" t="s">
        <v>3217</v>
      </c>
      <c r="G202" s="4" t="s">
        <v>3217</v>
      </c>
      <c r="H202" s="4" t="s">
        <v>235</v>
      </c>
      <c r="I202" s="4" t="s">
        <v>46</v>
      </c>
      <c r="J202" s="4" t="s">
        <v>53</v>
      </c>
      <c r="K202" s="4" t="s">
        <v>3217</v>
      </c>
      <c r="L202" s="4" t="s">
        <v>3161</v>
      </c>
      <c r="M202" s="4" t="s">
        <v>3161</v>
      </c>
      <c r="N202" s="4" t="s">
        <v>3217</v>
      </c>
      <c r="O202" s="4" t="s">
        <v>3217</v>
      </c>
      <c r="P202" s="4" t="s">
        <v>3161</v>
      </c>
      <c r="Q202" s="4" t="s">
        <v>3161</v>
      </c>
      <c r="R202" s="4" t="s">
        <v>3178</v>
      </c>
      <c r="S202" s="4" t="s">
        <v>3161</v>
      </c>
      <c r="T202" s="4" t="s">
        <v>3167</v>
      </c>
      <c r="U202" s="4" t="s">
        <v>238</v>
      </c>
      <c r="V202" s="4" t="s">
        <v>350</v>
      </c>
      <c r="W202" s="4" t="s">
        <v>3217</v>
      </c>
      <c r="X202" s="4" t="s">
        <v>3161</v>
      </c>
      <c r="Y202" s="4" t="s">
        <v>149</v>
      </c>
      <c r="Z202" s="4" t="s">
        <v>3161</v>
      </c>
      <c r="AA202" s="4" t="s">
        <v>3164</v>
      </c>
      <c r="AB202" s="4" t="s">
        <v>3217</v>
      </c>
      <c r="AC202" s="4" t="s">
        <v>3201</v>
      </c>
      <c r="AD202" s="4" t="s">
        <v>3161</v>
      </c>
      <c r="AE202" s="4" t="s">
        <v>3217</v>
      </c>
      <c r="AF202" s="4" t="s">
        <v>88</v>
      </c>
      <c r="AG202" s="4" t="s">
        <v>3164</v>
      </c>
      <c r="AH202" s="4" t="s">
        <v>56</v>
      </c>
      <c r="AI202" s="4" t="s">
        <v>3217</v>
      </c>
      <c r="AJ202" s="4" t="s">
        <v>89</v>
      </c>
      <c r="AK202" s="4" t="s">
        <v>59</v>
      </c>
      <c r="AL202" s="4" t="s">
        <v>91</v>
      </c>
      <c r="AM202" s="4" t="s">
        <v>334</v>
      </c>
      <c r="AN202" s="4" t="s">
        <v>171</v>
      </c>
      <c r="AO202" s="4" t="s">
        <v>95</v>
      </c>
      <c r="AP202" s="4" t="s">
        <v>3174</v>
      </c>
      <c r="AQ202" s="4" t="s">
        <v>152</v>
      </c>
      <c r="AR202" s="4" t="s">
        <v>133</v>
      </c>
      <c r="AS202" s="4" t="s">
        <v>267</v>
      </c>
      <c r="AT202" s="4" t="s">
        <v>1897</v>
      </c>
      <c r="AU202" s="4" t="s">
        <v>97</v>
      </c>
      <c r="AV202" s="4" t="s">
        <v>3191</v>
      </c>
      <c r="AW202" s="4" t="s">
        <v>2500</v>
      </c>
      <c r="AX202" s="4" t="s">
        <v>2413</v>
      </c>
      <c r="AY202" s="4" t="s">
        <v>2438</v>
      </c>
      <c r="AZ202" s="4" t="s">
        <v>3280</v>
      </c>
      <c r="BA202" s="4" t="s">
        <v>3217</v>
      </c>
      <c r="BB202" s="4" t="s">
        <v>3161</v>
      </c>
      <c r="BC202" s="4" t="s">
        <v>3161</v>
      </c>
      <c r="BD202" s="4" t="s">
        <v>3217</v>
      </c>
      <c r="BE202" s="4" t="s">
        <v>3422</v>
      </c>
      <c r="BF202" s="4" t="s">
        <v>3217</v>
      </c>
      <c r="BG202" s="4" t="s">
        <v>3161</v>
      </c>
      <c r="BH202" s="4" t="s">
        <v>3288</v>
      </c>
      <c r="BI202" s="4" t="s">
        <v>3189</v>
      </c>
      <c r="BJ202" s="4" t="s">
        <v>3217</v>
      </c>
      <c r="BK202" s="4" t="s">
        <v>135</v>
      </c>
      <c r="BL202" s="4" t="s">
        <v>246</v>
      </c>
      <c r="BM202" s="4" t="s">
        <v>69</v>
      </c>
      <c r="BN202" s="4" t="s">
        <v>27</v>
      </c>
      <c r="BO202" s="4" t="s">
        <v>3161</v>
      </c>
      <c r="BP202" s="4" t="s">
        <v>3217</v>
      </c>
    </row>
    <row r="203" spans="1:68">
      <c r="A203" s="9" t="s">
        <v>3255</v>
      </c>
      <c r="B203" s="4" t="s">
        <v>3249</v>
      </c>
      <c r="C203" s="4" t="s">
        <v>3303</v>
      </c>
      <c r="D203" s="4">
        <v>2023</v>
      </c>
      <c r="F203" s="4" t="s">
        <v>3217</v>
      </c>
      <c r="G203" s="4" t="s">
        <v>3217</v>
      </c>
      <c r="H203" s="4" t="s">
        <v>235</v>
      </c>
      <c r="I203" s="4" t="s">
        <v>116</v>
      </c>
      <c r="J203" s="4" t="s">
        <v>332</v>
      </c>
      <c r="K203" s="4" t="s">
        <v>3217</v>
      </c>
      <c r="L203" s="4" t="s">
        <v>3161</v>
      </c>
      <c r="M203" s="4" t="s">
        <v>3161</v>
      </c>
      <c r="N203" s="4" t="s">
        <v>3217</v>
      </c>
      <c r="O203" s="4" t="s">
        <v>758</v>
      </c>
      <c r="P203" s="4" t="s">
        <v>3161</v>
      </c>
      <c r="Q203" s="4" t="s">
        <v>3161</v>
      </c>
      <c r="R203" s="4" t="s">
        <v>3178</v>
      </c>
      <c r="S203" s="4" t="s">
        <v>3161</v>
      </c>
      <c r="T203" s="4" t="s">
        <v>3167</v>
      </c>
      <c r="U203" s="4" t="s">
        <v>238</v>
      </c>
      <c r="V203" s="4" t="s">
        <v>350</v>
      </c>
      <c r="W203" s="4" t="s">
        <v>3217</v>
      </c>
      <c r="X203" s="4" t="s">
        <v>3161</v>
      </c>
      <c r="Y203" s="4" t="s">
        <v>149</v>
      </c>
      <c r="Z203" s="4" t="s">
        <v>3161</v>
      </c>
      <c r="AA203" s="4" t="s">
        <v>3427</v>
      </c>
      <c r="AB203" s="4" t="s">
        <v>3217</v>
      </c>
      <c r="AC203" s="4" t="s">
        <v>3209</v>
      </c>
      <c r="AD203" s="4" t="s">
        <v>3161</v>
      </c>
      <c r="AE203" s="4" t="s">
        <v>3171</v>
      </c>
      <c r="AF203" s="4" t="s">
        <v>54</v>
      </c>
      <c r="AG203" s="4" t="s">
        <v>231</v>
      </c>
      <c r="AH203" s="4" t="s">
        <v>56</v>
      </c>
      <c r="AI203" s="4" t="s">
        <v>3217</v>
      </c>
      <c r="AJ203" s="4" t="s">
        <v>58</v>
      </c>
      <c r="AK203" s="4" t="s">
        <v>60</v>
      </c>
      <c r="AL203" s="4" t="s">
        <v>143</v>
      </c>
      <c r="AM203" s="4" t="s">
        <v>334</v>
      </c>
      <c r="AN203" s="4" t="s">
        <v>171</v>
      </c>
      <c r="AO203" s="4" t="s">
        <v>95</v>
      </c>
      <c r="AP203" s="4" t="s">
        <v>3174</v>
      </c>
      <c r="AQ203" s="4" t="s">
        <v>152</v>
      </c>
      <c r="AR203" s="4" t="s">
        <v>133</v>
      </c>
      <c r="AS203" s="4" t="s">
        <v>267</v>
      </c>
      <c r="AT203" s="4" t="s">
        <v>1897</v>
      </c>
      <c r="AU203" s="4" t="s">
        <v>97</v>
      </c>
      <c r="AV203" s="4" t="s">
        <v>3191</v>
      </c>
      <c r="AW203" s="4" t="s">
        <v>2500</v>
      </c>
      <c r="AX203" s="4" t="s">
        <v>2413</v>
      </c>
      <c r="AY203" s="4" t="s">
        <v>2438</v>
      </c>
      <c r="AZ203" s="4" t="s">
        <v>3280</v>
      </c>
      <c r="BA203" s="4" t="s">
        <v>3217</v>
      </c>
      <c r="BB203" s="4" t="s">
        <v>3161</v>
      </c>
      <c r="BC203" s="4" t="s">
        <v>3161</v>
      </c>
      <c r="BD203" s="4" t="s">
        <v>3217</v>
      </c>
      <c r="BE203" s="4" t="s">
        <v>3422</v>
      </c>
      <c r="BF203" s="4" t="s">
        <v>3217</v>
      </c>
      <c r="BG203" s="4" t="s">
        <v>3161</v>
      </c>
      <c r="BH203" s="4" t="s">
        <v>3288</v>
      </c>
      <c r="BI203" s="4" t="s">
        <v>3178</v>
      </c>
      <c r="BJ203" s="4" t="s">
        <v>3217</v>
      </c>
      <c r="BK203" s="4" t="s">
        <v>135</v>
      </c>
      <c r="BL203" s="4" t="s">
        <v>246</v>
      </c>
      <c r="BM203" s="4" t="s">
        <v>69</v>
      </c>
      <c r="BN203" s="4" t="s">
        <v>27</v>
      </c>
      <c r="BO203" s="4" t="s">
        <v>3161</v>
      </c>
      <c r="BP203" s="4" t="s">
        <v>3217</v>
      </c>
    </row>
    <row r="204" spans="1:68">
      <c r="A204" s="9" t="s">
        <v>3257</v>
      </c>
      <c r="B204" s="4" t="s">
        <v>3327</v>
      </c>
      <c r="C204" s="4" t="s">
        <v>3301</v>
      </c>
      <c r="D204" s="4" t="s">
        <v>3314</v>
      </c>
      <c r="F204" s="4" t="s">
        <v>3217</v>
      </c>
      <c r="G204" s="4" t="s">
        <v>3217</v>
      </c>
      <c r="H204" s="4" t="s">
        <v>235</v>
      </c>
      <c r="I204" s="4" t="s">
        <v>116</v>
      </c>
      <c r="J204" s="4" t="s">
        <v>332</v>
      </c>
      <c r="K204" s="4" t="s">
        <v>3217</v>
      </c>
      <c r="L204" s="4" t="s">
        <v>3164</v>
      </c>
      <c r="M204" s="4" t="s">
        <v>3161</v>
      </c>
      <c r="N204" s="4" t="s">
        <v>3217</v>
      </c>
      <c r="O204" s="4" t="s">
        <v>758</v>
      </c>
      <c r="P204" s="4" t="s">
        <v>3161</v>
      </c>
      <c r="Q204" s="4" t="s">
        <v>3161</v>
      </c>
      <c r="R204" s="4" t="s">
        <v>82</v>
      </c>
      <c r="S204" s="4" t="s">
        <v>239</v>
      </c>
      <c r="T204" s="4" t="s">
        <v>3167</v>
      </c>
      <c r="U204" s="4" t="s">
        <v>238</v>
      </c>
      <c r="V204" s="4" t="s">
        <v>230</v>
      </c>
      <c r="W204" s="4" t="s">
        <v>3217</v>
      </c>
      <c r="X204" s="4" t="s">
        <v>3161</v>
      </c>
      <c r="Y204" s="4" t="s">
        <v>150</v>
      </c>
      <c r="Z204" s="4" t="s">
        <v>3161</v>
      </c>
      <c r="AA204" s="4" t="s">
        <v>3459</v>
      </c>
      <c r="AB204" s="4" t="s">
        <v>3418</v>
      </c>
      <c r="AC204" s="4" t="s">
        <v>1014</v>
      </c>
      <c r="AD204" s="4" t="s">
        <v>3161</v>
      </c>
      <c r="AE204" s="4" t="s">
        <v>3171</v>
      </c>
      <c r="AF204" s="4" t="s">
        <v>54</v>
      </c>
      <c r="AG204" s="4" t="s">
        <v>231</v>
      </c>
      <c r="AH204" s="4" t="s">
        <v>56</v>
      </c>
      <c r="AI204" s="4" t="s">
        <v>3217</v>
      </c>
      <c r="AJ204" s="4" t="s">
        <v>58</v>
      </c>
      <c r="AK204" s="4" t="s">
        <v>60</v>
      </c>
      <c r="AL204" s="4" t="s">
        <v>143</v>
      </c>
      <c r="AM204" s="4" t="s">
        <v>334</v>
      </c>
      <c r="AN204" s="4" t="s">
        <v>171</v>
      </c>
      <c r="AO204" s="4" t="s">
        <v>95</v>
      </c>
      <c r="AP204" s="4" t="s">
        <v>3174</v>
      </c>
      <c r="AQ204" s="4" t="s">
        <v>152</v>
      </c>
      <c r="AR204" s="4" t="s">
        <v>132</v>
      </c>
      <c r="AS204" s="4" t="s">
        <v>3217</v>
      </c>
      <c r="AT204" s="4" t="s">
        <v>3213</v>
      </c>
      <c r="AU204" s="4" t="s">
        <v>96</v>
      </c>
      <c r="AV204" s="4" t="s">
        <v>99</v>
      </c>
      <c r="AW204" s="4" t="s">
        <v>3157</v>
      </c>
      <c r="AX204" s="4" t="s">
        <v>2413</v>
      </c>
      <c r="AY204" s="4" t="s">
        <v>3214</v>
      </c>
      <c r="AZ204" s="4" t="s">
        <v>512</v>
      </c>
      <c r="BA204" s="4" t="s">
        <v>3217</v>
      </c>
      <c r="BB204" s="4" t="s">
        <v>3184</v>
      </c>
      <c r="BC204" s="4" t="s">
        <v>105</v>
      </c>
      <c r="BD204" s="4" t="s">
        <v>3217</v>
      </c>
      <c r="BE204" s="4" t="s">
        <v>108</v>
      </c>
      <c r="BF204" s="4" t="s">
        <v>3217</v>
      </c>
      <c r="BG204" s="4" t="s">
        <v>3181</v>
      </c>
      <c r="BH204" s="4" t="s">
        <v>3288</v>
      </c>
      <c r="BI204" s="4" t="s">
        <v>3178</v>
      </c>
      <c r="BJ204" s="4" t="s">
        <v>3217</v>
      </c>
      <c r="BK204" s="4" t="s">
        <v>66</v>
      </c>
      <c r="BL204" s="4" t="s">
        <v>3217</v>
      </c>
      <c r="BM204" s="4" t="s">
        <v>69</v>
      </c>
      <c r="BN204" s="4" t="s">
        <v>3153</v>
      </c>
      <c r="BO204" s="4" t="s">
        <v>514</v>
      </c>
      <c r="BP204" s="4" t="s">
        <v>3217</v>
      </c>
    </row>
    <row r="205" spans="1:68">
      <c r="A205" s="9" t="s">
        <v>3258</v>
      </c>
      <c r="B205" s="4" t="s">
        <v>3256</v>
      </c>
      <c r="C205" s="4" t="s">
        <v>3305</v>
      </c>
      <c r="D205" s="4" t="s">
        <v>3314</v>
      </c>
      <c r="F205" s="4" t="s">
        <v>3217</v>
      </c>
      <c r="G205" s="4" t="s">
        <v>3217</v>
      </c>
      <c r="H205" s="4" t="s">
        <v>235</v>
      </c>
      <c r="I205" s="4" t="s">
        <v>116</v>
      </c>
      <c r="J205" s="4" t="s">
        <v>332</v>
      </c>
      <c r="K205" s="4" t="s">
        <v>3217</v>
      </c>
      <c r="L205" s="4" t="s">
        <v>3164</v>
      </c>
      <c r="M205" s="4" t="s">
        <v>3161</v>
      </c>
      <c r="N205" s="4" t="s">
        <v>3217</v>
      </c>
      <c r="O205" s="4" t="s">
        <v>758</v>
      </c>
      <c r="P205" s="4" t="s">
        <v>3161</v>
      </c>
      <c r="Q205" s="4" t="s">
        <v>3161</v>
      </c>
      <c r="R205" s="4" t="s">
        <v>82</v>
      </c>
      <c r="S205" s="4" t="s">
        <v>239</v>
      </c>
      <c r="T205" s="4" t="s">
        <v>3167</v>
      </c>
      <c r="U205" s="4" t="s">
        <v>238</v>
      </c>
      <c r="V205" s="4" t="s">
        <v>230</v>
      </c>
      <c r="W205" s="4" t="s">
        <v>3217</v>
      </c>
      <c r="X205" s="4" t="s">
        <v>3161</v>
      </c>
      <c r="Y205" s="4" t="s">
        <v>150</v>
      </c>
      <c r="Z205" s="4" t="s">
        <v>3161</v>
      </c>
      <c r="AA205" s="4" t="s">
        <v>3459</v>
      </c>
      <c r="AB205" s="4" t="s">
        <v>3418</v>
      </c>
      <c r="AC205" s="4" t="s">
        <v>1014</v>
      </c>
      <c r="AD205" s="4" t="s">
        <v>3161</v>
      </c>
      <c r="AE205" s="4" t="s">
        <v>3171</v>
      </c>
      <c r="AF205" s="4" t="s">
        <v>54</v>
      </c>
      <c r="AG205" s="4" t="s">
        <v>231</v>
      </c>
      <c r="AH205" s="4" t="s">
        <v>56</v>
      </c>
      <c r="AI205" s="4" t="s">
        <v>3217</v>
      </c>
      <c r="AJ205" s="4" t="s">
        <v>58</v>
      </c>
      <c r="AK205" s="4" t="s">
        <v>60</v>
      </c>
      <c r="AL205" s="4" t="s">
        <v>143</v>
      </c>
      <c r="AM205" s="4" t="s">
        <v>334</v>
      </c>
      <c r="AN205" s="4" t="s">
        <v>171</v>
      </c>
      <c r="AO205" s="4" t="s">
        <v>95</v>
      </c>
      <c r="AP205" s="4" t="s">
        <v>3174</v>
      </c>
      <c r="AQ205" s="4" t="s">
        <v>152</v>
      </c>
      <c r="AR205" s="4" t="s">
        <v>132</v>
      </c>
      <c r="AS205" s="4" t="s">
        <v>3217</v>
      </c>
      <c r="AT205" s="4" t="s">
        <v>3213</v>
      </c>
      <c r="AU205" s="4" t="s">
        <v>96</v>
      </c>
      <c r="AV205" s="4" t="s">
        <v>99</v>
      </c>
      <c r="AW205" s="4" t="s">
        <v>3157</v>
      </c>
      <c r="AX205" s="4" t="s">
        <v>2413</v>
      </c>
      <c r="AY205" s="4" t="s">
        <v>3214</v>
      </c>
      <c r="AZ205" s="4" t="s">
        <v>512</v>
      </c>
      <c r="BA205" s="4" t="s">
        <v>3217</v>
      </c>
      <c r="BB205" s="4" t="s">
        <v>3184</v>
      </c>
      <c r="BC205" s="4" t="s">
        <v>105</v>
      </c>
      <c r="BD205" s="4" t="s">
        <v>3217</v>
      </c>
      <c r="BE205" s="4" t="s">
        <v>108</v>
      </c>
      <c r="BF205" s="4" t="s">
        <v>3217</v>
      </c>
      <c r="BG205" s="4" t="s">
        <v>3181</v>
      </c>
      <c r="BH205" s="4" t="s">
        <v>3288</v>
      </c>
      <c r="BI205" s="4" t="s">
        <v>3178</v>
      </c>
      <c r="BJ205" s="4" t="s">
        <v>3217</v>
      </c>
      <c r="BK205" s="4" t="s">
        <v>66</v>
      </c>
      <c r="BL205" s="4" t="s">
        <v>3217</v>
      </c>
      <c r="BM205" s="4" t="s">
        <v>69</v>
      </c>
      <c r="BN205" s="4" t="s">
        <v>3153</v>
      </c>
      <c r="BO205" s="4" t="s">
        <v>514</v>
      </c>
      <c r="BP205" s="4" t="s">
        <v>3217</v>
      </c>
    </row>
    <row r="206" spans="1:68">
      <c r="A206" s="9" t="s">
        <v>3259</v>
      </c>
      <c r="B206" s="4" t="s">
        <v>3256</v>
      </c>
      <c r="C206" s="4" t="s">
        <v>3303</v>
      </c>
      <c r="D206" s="4" t="s">
        <v>3314</v>
      </c>
      <c r="F206" s="4" t="s">
        <v>3217</v>
      </c>
      <c r="G206" s="4" t="s">
        <v>3217</v>
      </c>
      <c r="H206" s="4" t="s">
        <v>235</v>
      </c>
      <c r="I206" s="4" t="s">
        <v>116</v>
      </c>
      <c r="J206" s="4" t="s">
        <v>332</v>
      </c>
      <c r="K206" s="4" t="s">
        <v>3217</v>
      </c>
      <c r="L206" s="4" t="s">
        <v>3161</v>
      </c>
      <c r="M206" s="4" t="s">
        <v>3161</v>
      </c>
      <c r="N206" s="4" t="s">
        <v>3217</v>
      </c>
      <c r="O206" s="4" t="s">
        <v>758</v>
      </c>
      <c r="P206" s="4" t="s">
        <v>3164</v>
      </c>
      <c r="Q206" s="4" t="s">
        <v>3161</v>
      </c>
      <c r="R206" s="4" t="s">
        <v>82</v>
      </c>
      <c r="S206" s="4" t="s">
        <v>239</v>
      </c>
      <c r="T206" s="4" t="s">
        <v>3167</v>
      </c>
      <c r="U206" s="4" t="s">
        <v>238</v>
      </c>
      <c r="V206" s="4" t="s">
        <v>230</v>
      </c>
      <c r="W206" s="4" t="s">
        <v>3217</v>
      </c>
      <c r="X206" s="4" t="s">
        <v>3161</v>
      </c>
      <c r="Y206" s="4" t="s">
        <v>150</v>
      </c>
      <c r="Z206" s="4" t="s">
        <v>3161</v>
      </c>
      <c r="AA206" s="4" t="s">
        <v>3459</v>
      </c>
      <c r="AB206" s="4" t="s">
        <v>3418</v>
      </c>
      <c r="AC206" s="4" t="s">
        <v>1014</v>
      </c>
      <c r="AD206" s="4" t="s">
        <v>3161</v>
      </c>
      <c r="AE206" s="4" t="s">
        <v>3171</v>
      </c>
      <c r="AF206" s="4" t="s">
        <v>54</v>
      </c>
      <c r="AG206" s="4" t="s">
        <v>231</v>
      </c>
      <c r="AH206" s="4" t="s">
        <v>56</v>
      </c>
      <c r="AI206" s="4" t="s">
        <v>3217</v>
      </c>
      <c r="AJ206" s="4" t="s">
        <v>58</v>
      </c>
      <c r="AK206" s="4" t="s">
        <v>60</v>
      </c>
      <c r="AL206" s="4" t="s">
        <v>143</v>
      </c>
      <c r="AM206" s="4" t="s">
        <v>334</v>
      </c>
      <c r="AN206" s="4" t="s">
        <v>171</v>
      </c>
      <c r="AO206" s="4" t="s">
        <v>95</v>
      </c>
      <c r="AP206" s="4" t="s">
        <v>3174</v>
      </c>
      <c r="AQ206" s="4" t="s">
        <v>152</v>
      </c>
      <c r="AR206" s="4" t="s">
        <v>132</v>
      </c>
      <c r="AS206" s="4" t="s">
        <v>3217</v>
      </c>
      <c r="AT206" s="4" t="s">
        <v>3213</v>
      </c>
      <c r="AU206" s="4" t="s">
        <v>96</v>
      </c>
      <c r="AV206" s="4" t="s">
        <v>99</v>
      </c>
      <c r="AW206" s="4" t="s">
        <v>3157</v>
      </c>
      <c r="AX206" s="4" t="s">
        <v>2413</v>
      </c>
      <c r="AY206" s="4" t="s">
        <v>3214</v>
      </c>
      <c r="AZ206" s="4" t="s">
        <v>512</v>
      </c>
      <c r="BA206" s="4" t="s">
        <v>3217</v>
      </c>
      <c r="BB206" s="4" t="s">
        <v>3184</v>
      </c>
      <c r="BC206" s="4" t="s">
        <v>105</v>
      </c>
      <c r="BD206" s="4" t="s">
        <v>3217</v>
      </c>
      <c r="BE206" s="4" t="s">
        <v>108</v>
      </c>
      <c r="BF206" s="4" t="s">
        <v>3217</v>
      </c>
      <c r="BG206" s="4" t="s">
        <v>3181</v>
      </c>
      <c r="BH206" s="4" t="s">
        <v>3288</v>
      </c>
      <c r="BI206" s="4" t="s">
        <v>3178</v>
      </c>
      <c r="BJ206" s="4" t="s">
        <v>3217</v>
      </c>
      <c r="BK206" s="4" t="s">
        <v>66</v>
      </c>
      <c r="BL206" s="4" t="s">
        <v>3217</v>
      </c>
      <c r="BM206" s="4" t="s">
        <v>69</v>
      </c>
      <c r="BN206" s="4" t="s">
        <v>3153</v>
      </c>
      <c r="BO206" s="4" t="s">
        <v>514</v>
      </c>
      <c r="BP206" s="4" t="s">
        <v>3217</v>
      </c>
    </row>
    <row r="207" spans="1:68">
      <c r="A207" s="9" t="s">
        <v>3260</v>
      </c>
      <c r="B207" s="4" t="s">
        <v>3269</v>
      </c>
      <c r="C207" s="4" t="s">
        <v>3305</v>
      </c>
      <c r="D207" s="4" t="s">
        <v>3314</v>
      </c>
      <c r="F207" s="4" t="s">
        <v>3217</v>
      </c>
      <c r="G207" s="4" t="s">
        <v>3217</v>
      </c>
      <c r="H207" s="4" t="s">
        <v>235</v>
      </c>
      <c r="I207" s="4" t="s">
        <v>116</v>
      </c>
      <c r="J207" s="4" t="s">
        <v>332</v>
      </c>
      <c r="K207" s="4" t="s">
        <v>3217</v>
      </c>
      <c r="L207" s="4" t="s">
        <v>3161</v>
      </c>
      <c r="M207" s="4" t="s">
        <v>3161</v>
      </c>
      <c r="N207" s="4" t="s">
        <v>3217</v>
      </c>
      <c r="O207" s="4" t="s">
        <v>758</v>
      </c>
      <c r="P207" s="4" t="s">
        <v>3164</v>
      </c>
      <c r="Q207" s="4" t="s">
        <v>3161</v>
      </c>
      <c r="R207" s="4" t="s">
        <v>82</v>
      </c>
      <c r="S207" s="4" t="s">
        <v>239</v>
      </c>
      <c r="T207" s="4" t="s">
        <v>3167</v>
      </c>
      <c r="U207" s="4" t="s">
        <v>238</v>
      </c>
      <c r="V207" s="4" t="s">
        <v>230</v>
      </c>
      <c r="W207" s="4" t="s">
        <v>3217</v>
      </c>
      <c r="X207" s="4" t="s">
        <v>3161</v>
      </c>
      <c r="Y207" s="4" t="s">
        <v>150</v>
      </c>
      <c r="Z207" s="4" t="s">
        <v>3161</v>
      </c>
      <c r="AA207" s="4" t="s">
        <v>3459</v>
      </c>
      <c r="AB207" s="4" t="s">
        <v>3418</v>
      </c>
      <c r="AC207" s="4" t="s">
        <v>1014</v>
      </c>
      <c r="AD207" s="4" t="s">
        <v>3161</v>
      </c>
      <c r="AE207" s="4" t="s">
        <v>3171</v>
      </c>
      <c r="AF207" s="4" t="s">
        <v>54</v>
      </c>
      <c r="AG207" s="4" t="s">
        <v>3164</v>
      </c>
      <c r="AH207" s="4" t="s">
        <v>56</v>
      </c>
      <c r="AI207" s="4" t="s">
        <v>3217</v>
      </c>
      <c r="AJ207" s="4" t="s">
        <v>58</v>
      </c>
      <c r="AK207" s="4" t="s">
        <v>60</v>
      </c>
      <c r="AL207" s="4" t="s">
        <v>143</v>
      </c>
      <c r="AM207" s="4" t="s">
        <v>334</v>
      </c>
      <c r="AN207" s="4" t="s">
        <v>171</v>
      </c>
      <c r="AO207" s="4" t="s">
        <v>95</v>
      </c>
      <c r="AP207" s="4" t="s">
        <v>3174</v>
      </c>
      <c r="AQ207" s="4" t="s">
        <v>152</v>
      </c>
      <c r="AR207" s="4" t="s">
        <v>132</v>
      </c>
      <c r="AS207" s="4" t="s">
        <v>3217</v>
      </c>
      <c r="AT207" s="4" t="s">
        <v>3213</v>
      </c>
      <c r="AU207" s="4" t="s">
        <v>96</v>
      </c>
      <c r="AV207" s="4" t="s">
        <v>99</v>
      </c>
      <c r="AW207" s="4" t="s">
        <v>3157</v>
      </c>
      <c r="AX207" s="4" t="s">
        <v>2413</v>
      </c>
      <c r="AY207" s="4" t="s">
        <v>3214</v>
      </c>
      <c r="AZ207" s="4" t="s">
        <v>512</v>
      </c>
      <c r="BA207" s="4" t="s">
        <v>3217</v>
      </c>
      <c r="BB207" s="4" t="s">
        <v>3184</v>
      </c>
      <c r="BC207" s="4" t="s">
        <v>105</v>
      </c>
      <c r="BD207" s="4" t="s">
        <v>3217</v>
      </c>
      <c r="BE207" s="4" t="s">
        <v>108</v>
      </c>
      <c r="BF207" s="4" t="s">
        <v>3217</v>
      </c>
      <c r="BG207" s="4" t="s">
        <v>3181</v>
      </c>
      <c r="BH207" s="4" t="s">
        <v>3288</v>
      </c>
      <c r="BI207" s="4" t="s">
        <v>3178</v>
      </c>
      <c r="BJ207" s="4" t="s">
        <v>3217</v>
      </c>
      <c r="BK207" s="4" t="s">
        <v>66</v>
      </c>
      <c r="BL207" s="4" t="s">
        <v>3217</v>
      </c>
      <c r="BM207" s="4" t="s">
        <v>69</v>
      </c>
      <c r="BN207" s="4" t="s">
        <v>3153</v>
      </c>
      <c r="BO207" s="4" t="s">
        <v>514</v>
      </c>
      <c r="BP207" s="4" t="s">
        <v>3217</v>
      </c>
    </row>
    <row r="208" spans="1:68">
      <c r="A208" s="9" t="s">
        <v>3261</v>
      </c>
      <c r="B208" s="4" t="s">
        <v>3270</v>
      </c>
      <c r="C208" s="4" t="s">
        <v>3305</v>
      </c>
      <c r="D208" s="4" t="s">
        <v>3314</v>
      </c>
      <c r="F208" s="4" t="s">
        <v>3217</v>
      </c>
      <c r="G208" s="4" t="s">
        <v>3217</v>
      </c>
      <c r="H208" s="4" t="s">
        <v>235</v>
      </c>
      <c r="I208" s="4" t="s">
        <v>116</v>
      </c>
      <c r="J208" s="4" t="s">
        <v>332</v>
      </c>
      <c r="K208" s="4" t="s">
        <v>3217</v>
      </c>
      <c r="L208" s="4" t="s">
        <v>3161</v>
      </c>
      <c r="M208" s="4" t="s">
        <v>3161</v>
      </c>
      <c r="N208" s="4" t="s">
        <v>3217</v>
      </c>
      <c r="O208" s="4" t="s">
        <v>758</v>
      </c>
      <c r="P208" s="4" t="s">
        <v>3164</v>
      </c>
      <c r="Q208" s="4" t="s">
        <v>3161</v>
      </c>
      <c r="R208" s="4" t="s">
        <v>82</v>
      </c>
      <c r="S208" s="4" t="s">
        <v>239</v>
      </c>
      <c r="T208" s="4" t="s">
        <v>3167</v>
      </c>
      <c r="U208" s="4" t="s">
        <v>238</v>
      </c>
      <c r="V208" s="4" t="s">
        <v>230</v>
      </c>
      <c r="W208" s="4" t="s">
        <v>3217</v>
      </c>
      <c r="X208" s="4" t="s">
        <v>3161</v>
      </c>
      <c r="Y208" s="4" t="s">
        <v>150</v>
      </c>
      <c r="Z208" s="4" t="s">
        <v>3161</v>
      </c>
      <c r="AA208" s="4" t="s">
        <v>3459</v>
      </c>
      <c r="AB208" s="4" t="s">
        <v>3418</v>
      </c>
      <c r="AC208" s="4" t="s">
        <v>1014</v>
      </c>
      <c r="AD208" s="4" t="s">
        <v>3161</v>
      </c>
      <c r="AE208" s="4" t="s">
        <v>3171</v>
      </c>
      <c r="AF208" s="4" t="s">
        <v>54</v>
      </c>
      <c r="AG208" s="4" t="s">
        <v>3164</v>
      </c>
      <c r="AH208" s="4" t="s">
        <v>56</v>
      </c>
      <c r="AI208" s="4" t="s">
        <v>3217</v>
      </c>
      <c r="AJ208" s="4" t="s">
        <v>58</v>
      </c>
      <c r="AK208" s="4" t="s">
        <v>60</v>
      </c>
      <c r="AL208" s="4" t="s">
        <v>143</v>
      </c>
      <c r="AM208" s="4" t="s">
        <v>334</v>
      </c>
      <c r="AN208" s="4" t="s">
        <v>171</v>
      </c>
      <c r="AO208" s="4" t="s">
        <v>95</v>
      </c>
      <c r="AP208" s="4" t="s">
        <v>3174</v>
      </c>
      <c r="AQ208" s="4" t="s">
        <v>152</v>
      </c>
      <c r="AR208" s="4" t="s">
        <v>132</v>
      </c>
      <c r="AS208" s="4" t="s">
        <v>3217</v>
      </c>
      <c r="AT208" s="4" t="s">
        <v>3213</v>
      </c>
      <c r="AU208" s="4" t="s">
        <v>96</v>
      </c>
      <c r="AV208" s="4" t="s">
        <v>99</v>
      </c>
      <c r="AW208" s="4" t="s">
        <v>3157</v>
      </c>
      <c r="AX208" s="4" t="s">
        <v>2413</v>
      </c>
      <c r="AY208" s="4" t="s">
        <v>3214</v>
      </c>
      <c r="AZ208" s="4" t="s">
        <v>512</v>
      </c>
      <c r="BA208" s="4" t="s">
        <v>3217</v>
      </c>
      <c r="BB208" s="4" t="s">
        <v>3184</v>
      </c>
      <c r="BC208" s="4" t="s">
        <v>105</v>
      </c>
      <c r="BD208" s="4" t="s">
        <v>3217</v>
      </c>
      <c r="BE208" s="4" t="s">
        <v>108</v>
      </c>
      <c r="BF208" s="4" t="s">
        <v>3217</v>
      </c>
      <c r="BG208" s="4" t="s">
        <v>3181</v>
      </c>
      <c r="BH208" s="4" t="s">
        <v>3288</v>
      </c>
      <c r="BI208" s="4" t="s">
        <v>3178</v>
      </c>
      <c r="BJ208" s="4" t="s">
        <v>3217</v>
      </c>
      <c r="BK208" s="4" t="s">
        <v>66</v>
      </c>
      <c r="BL208" s="4" t="s">
        <v>3217</v>
      </c>
      <c r="BM208" s="4" t="s">
        <v>69</v>
      </c>
      <c r="BN208" s="4" t="s">
        <v>3153</v>
      </c>
      <c r="BO208" s="4" t="s">
        <v>514</v>
      </c>
      <c r="BP208" s="4" t="s">
        <v>3217</v>
      </c>
    </row>
    <row r="209" spans="1:68">
      <c r="A209" s="9" t="s">
        <v>3262</v>
      </c>
      <c r="B209" s="4" t="s">
        <v>3270</v>
      </c>
      <c r="C209" s="4" t="s">
        <v>3303</v>
      </c>
      <c r="D209" s="4" t="s">
        <v>3314</v>
      </c>
      <c r="F209" s="4" t="s">
        <v>3217</v>
      </c>
      <c r="G209" s="4" t="s">
        <v>3217</v>
      </c>
      <c r="H209" s="4" t="s">
        <v>235</v>
      </c>
      <c r="I209" s="4" t="s">
        <v>116</v>
      </c>
      <c r="J209" s="4" t="s">
        <v>332</v>
      </c>
      <c r="K209" s="4" t="s">
        <v>3217</v>
      </c>
      <c r="L209" s="4" t="s">
        <v>3161</v>
      </c>
      <c r="M209" s="4" t="s">
        <v>3161</v>
      </c>
      <c r="N209" s="4" t="s">
        <v>3217</v>
      </c>
      <c r="O209" s="4" t="s">
        <v>758</v>
      </c>
      <c r="P209" s="4" t="s">
        <v>3164</v>
      </c>
      <c r="Q209" s="4" t="s">
        <v>3161</v>
      </c>
      <c r="R209" s="4" t="s">
        <v>82</v>
      </c>
      <c r="S209" s="4" t="s">
        <v>239</v>
      </c>
      <c r="T209" s="4" t="s">
        <v>3167</v>
      </c>
      <c r="U209" s="4" t="s">
        <v>238</v>
      </c>
      <c r="V209" s="4" t="s">
        <v>230</v>
      </c>
      <c r="W209" s="4" t="s">
        <v>3217</v>
      </c>
      <c r="X209" s="4" t="s">
        <v>3161</v>
      </c>
      <c r="Y209" s="4" t="s">
        <v>150</v>
      </c>
      <c r="Z209" s="4" t="s">
        <v>3161</v>
      </c>
      <c r="AA209" s="4" t="s">
        <v>3459</v>
      </c>
      <c r="AB209" s="4" t="s">
        <v>3418</v>
      </c>
      <c r="AC209" s="4" t="s">
        <v>1014</v>
      </c>
      <c r="AD209" s="4" t="s">
        <v>3161</v>
      </c>
      <c r="AE209" s="4" t="s">
        <v>3171</v>
      </c>
      <c r="AF209" s="4" t="s">
        <v>54</v>
      </c>
      <c r="AG209" s="4" t="s">
        <v>3164</v>
      </c>
      <c r="AH209" s="4" t="s">
        <v>56</v>
      </c>
      <c r="AI209" s="4" t="s">
        <v>3217</v>
      </c>
      <c r="AJ209" s="4" t="s">
        <v>58</v>
      </c>
      <c r="AK209" s="4" t="s">
        <v>60</v>
      </c>
      <c r="AL209" s="4" t="s">
        <v>143</v>
      </c>
      <c r="AM209" s="4" t="s">
        <v>334</v>
      </c>
      <c r="AN209" s="4" t="s">
        <v>171</v>
      </c>
      <c r="AO209" s="4" t="s">
        <v>95</v>
      </c>
      <c r="AP209" s="4" t="s">
        <v>3174</v>
      </c>
      <c r="AQ209" s="4" t="s">
        <v>152</v>
      </c>
      <c r="AR209" s="4" t="s">
        <v>132</v>
      </c>
      <c r="AS209" s="4" t="s">
        <v>3217</v>
      </c>
      <c r="AT209" s="4" t="s">
        <v>3213</v>
      </c>
      <c r="AU209" s="4" t="s">
        <v>96</v>
      </c>
      <c r="AV209" s="4" t="s">
        <v>99</v>
      </c>
      <c r="AW209" s="4" t="s">
        <v>3157</v>
      </c>
      <c r="AX209" s="4" t="s">
        <v>2413</v>
      </c>
      <c r="AY209" s="4" t="s">
        <v>3214</v>
      </c>
      <c r="AZ209" s="4" t="s">
        <v>512</v>
      </c>
      <c r="BA209" s="4" t="s">
        <v>3217</v>
      </c>
      <c r="BB209" s="4" t="s">
        <v>3184</v>
      </c>
      <c r="BC209" s="4" t="s">
        <v>105</v>
      </c>
      <c r="BD209" s="4" t="s">
        <v>3217</v>
      </c>
      <c r="BE209" s="4" t="s">
        <v>108</v>
      </c>
      <c r="BF209" s="4" t="s">
        <v>3217</v>
      </c>
      <c r="BG209" s="4" t="s">
        <v>3181</v>
      </c>
      <c r="BH209" s="4" t="s">
        <v>3288</v>
      </c>
      <c r="BI209" s="4" t="s">
        <v>3178</v>
      </c>
      <c r="BJ209" s="4" t="s">
        <v>3217</v>
      </c>
      <c r="BK209" s="4" t="s">
        <v>66</v>
      </c>
      <c r="BL209" s="4" t="s">
        <v>3217</v>
      </c>
      <c r="BM209" s="4" t="s">
        <v>69</v>
      </c>
      <c r="BN209" s="4" t="s">
        <v>3153</v>
      </c>
      <c r="BO209" s="4" t="s">
        <v>514</v>
      </c>
      <c r="BP209" s="4" t="s">
        <v>3217</v>
      </c>
    </row>
    <row r="210" spans="1:68">
      <c r="A210" s="9" t="s">
        <v>3263</v>
      </c>
      <c r="B210" s="4" t="s">
        <v>3271</v>
      </c>
      <c r="C210" s="4" t="s">
        <v>3305</v>
      </c>
      <c r="D210" s="4" t="s">
        <v>3314</v>
      </c>
      <c r="F210" s="4" t="s">
        <v>3217</v>
      </c>
      <c r="G210" s="4" t="s">
        <v>3217</v>
      </c>
      <c r="H210" s="4" t="s">
        <v>235</v>
      </c>
      <c r="I210" s="4" t="s">
        <v>116</v>
      </c>
      <c r="J210" s="4" t="s">
        <v>332</v>
      </c>
      <c r="K210" s="4" t="s">
        <v>3217</v>
      </c>
      <c r="L210" s="4" t="s">
        <v>3161</v>
      </c>
      <c r="M210" s="4" t="s">
        <v>3161</v>
      </c>
      <c r="N210" s="4" t="s">
        <v>3217</v>
      </c>
      <c r="O210" s="4" t="s">
        <v>758</v>
      </c>
      <c r="P210" s="4" t="s">
        <v>3164</v>
      </c>
      <c r="Q210" s="4" t="s">
        <v>3161</v>
      </c>
      <c r="R210" s="4" t="s">
        <v>82</v>
      </c>
      <c r="S210" s="4" t="s">
        <v>239</v>
      </c>
      <c r="T210" s="4" t="s">
        <v>3167</v>
      </c>
      <c r="U210" s="4" t="s">
        <v>238</v>
      </c>
      <c r="V210" s="4" t="s">
        <v>230</v>
      </c>
      <c r="W210" s="4" t="s">
        <v>3217</v>
      </c>
      <c r="X210" s="4" t="s">
        <v>3161</v>
      </c>
      <c r="Y210" s="4" t="s">
        <v>150</v>
      </c>
      <c r="Z210" s="4" t="s">
        <v>3161</v>
      </c>
      <c r="AA210" s="4" t="s">
        <v>3459</v>
      </c>
      <c r="AB210" s="4" t="s">
        <v>3418</v>
      </c>
      <c r="AC210" s="4" t="s">
        <v>1014</v>
      </c>
      <c r="AD210" s="4" t="s">
        <v>3161</v>
      </c>
      <c r="AE210" s="4" t="s">
        <v>3171</v>
      </c>
      <c r="AF210" s="4" t="s">
        <v>54</v>
      </c>
      <c r="AG210" s="4" t="s">
        <v>3164</v>
      </c>
      <c r="AH210" s="4" t="s">
        <v>56</v>
      </c>
      <c r="AI210" s="4" t="s">
        <v>3217</v>
      </c>
      <c r="AJ210" s="4" t="s">
        <v>58</v>
      </c>
      <c r="AK210" s="4" t="s">
        <v>60</v>
      </c>
      <c r="AL210" s="4" t="s">
        <v>143</v>
      </c>
      <c r="AM210" s="4" t="s">
        <v>334</v>
      </c>
      <c r="AN210" s="4" t="s">
        <v>171</v>
      </c>
      <c r="AO210" s="4" t="s">
        <v>95</v>
      </c>
      <c r="AP210" s="4" t="s">
        <v>3174</v>
      </c>
      <c r="AQ210" s="4" t="s">
        <v>152</v>
      </c>
      <c r="AR210" s="4" t="s">
        <v>132</v>
      </c>
      <c r="AS210" s="4" t="s">
        <v>3217</v>
      </c>
      <c r="AT210" s="4" t="s">
        <v>3213</v>
      </c>
      <c r="AU210" s="4" t="s">
        <v>96</v>
      </c>
      <c r="AV210" s="4" t="s">
        <v>99</v>
      </c>
      <c r="AW210" s="4" t="s">
        <v>3157</v>
      </c>
      <c r="AX210" s="4" t="s">
        <v>2413</v>
      </c>
      <c r="AY210" s="4" t="s">
        <v>3214</v>
      </c>
      <c r="AZ210" s="4" t="s">
        <v>512</v>
      </c>
      <c r="BA210" s="4" t="s">
        <v>3217</v>
      </c>
      <c r="BB210" s="4" t="s">
        <v>3184</v>
      </c>
      <c r="BC210" s="4" t="s">
        <v>105</v>
      </c>
      <c r="BD210" s="4" t="s">
        <v>3217</v>
      </c>
      <c r="BE210" s="4" t="s">
        <v>108</v>
      </c>
      <c r="BF210" s="4" t="s">
        <v>3217</v>
      </c>
      <c r="BG210" s="4" t="s">
        <v>3181</v>
      </c>
      <c r="BH210" s="4" t="s">
        <v>3288</v>
      </c>
      <c r="BI210" s="4" t="s">
        <v>3178</v>
      </c>
      <c r="BJ210" s="4" t="s">
        <v>3217</v>
      </c>
      <c r="BK210" s="4" t="s">
        <v>66</v>
      </c>
      <c r="BL210" s="4" t="s">
        <v>3217</v>
      </c>
      <c r="BM210" s="4" t="s">
        <v>69</v>
      </c>
      <c r="BN210" s="4" t="s">
        <v>3153</v>
      </c>
      <c r="BO210" s="4" t="s">
        <v>514</v>
      </c>
      <c r="BP210" s="4" t="s">
        <v>3217</v>
      </c>
    </row>
    <row r="211" spans="1:68">
      <c r="A211" s="5" t="s">
        <v>154</v>
      </c>
      <c r="B211" s="6" t="s">
        <v>2980</v>
      </c>
      <c r="C211" s="6" t="s">
        <v>3305</v>
      </c>
      <c r="D211" s="6">
        <v>2019</v>
      </c>
      <c r="F211" s="6" t="s">
        <v>3217</v>
      </c>
      <c r="G211" s="6" t="s">
        <v>3217</v>
      </c>
      <c r="H211" s="6" t="s">
        <v>226</v>
      </c>
      <c r="I211" s="6" t="s">
        <v>245</v>
      </c>
      <c r="J211" s="6" t="s">
        <v>76</v>
      </c>
      <c r="K211" s="6" t="s">
        <v>3217</v>
      </c>
      <c r="L211" s="6" t="s">
        <v>77</v>
      </c>
      <c r="M211" s="6" t="s">
        <v>3161</v>
      </c>
      <c r="N211" s="6" t="s">
        <v>3217</v>
      </c>
      <c r="O211" s="6" t="s">
        <v>3217</v>
      </c>
      <c r="P211" s="6" t="s">
        <v>228</v>
      </c>
      <c r="Q211" s="6" t="s">
        <v>3161</v>
      </c>
      <c r="R211" s="6" t="s">
        <v>3178</v>
      </c>
      <c r="S211" s="6" t="s">
        <v>3161</v>
      </c>
      <c r="T211" s="6" t="s">
        <v>3161</v>
      </c>
      <c r="U211" s="6" t="s">
        <v>3164</v>
      </c>
      <c r="V211" s="6" t="s">
        <v>504</v>
      </c>
      <c r="W211" s="6" t="s">
        <v>3217</v>
      </c>
      <c r="X211" s="6" t="s">
        <v>3161</v>
      </c>
      <c r="Y211" s="6" t="s">
        <v>149</v>
      </c>
      <c r="Z211" s="6" t="s">
        <v>3161</v>
      </c>
      <c r="AA211" s="6" t="s">
        <v>3164</v>
      </c>
      <c r="AB211" s="6" t="s">
        <v>157</v>
      </c>
      <c r="AC211" s="6" t="s">
        <v>3201</v>
      </c>
      <c r="AD211" s="6" t="s">
        <v>3161</v>
      </c>
      <c r="AE211" s="6" t="s">
        <v>3217</v>
      </c>
      <c r="AF211" s="6" t="s">
        <v>3217</v>
      </c>
      <c r="AG211" s="6" t="s">
        <v>3164</v>
      </c>
      <c r="AH211" s="6" t="s">
        <v>3164</v>
      </c>
      <c r="AI211" s="6" t="s">
        <v>3164</v>
      </c>
      <c r="AJ211" s="6" t="s">
        <v>160</v>
      </c>
      <c r="AK211" s="6" t="s">
        <v>59</v>
      </c>
      <c r="AL211" s="6" t="s">
        <v>143</v>
      </c>
      <c r="AM211" s="6" t="s">
        <v>523</v>
      </c>
      <c r="AN211" s="6" t="s">
        <v>171</v>
      </c>
      <c r="AO211" s="6" t="s">
        <v>95</v>
      </c>
      <c r="AP211" s="6" t="s">
        <v>3174</v>
      </c>
      <c r="AQ211" s="6" t="s">
        <v>152</v>
      </c>
      <c r="AR211" s="6" t="s">
        <v>233</v>
      </c>
      <c r="AS211" s="6" t="s">
        <v>3217</v>
      </c>
      <c r="AT211" s="6" t="s">
        <v>3175</v>
      </c>
      <c r="AU211" s="6" t="s">
        <v>97</v>
      </c>
      <c r="AV211" s="6" t="s">
        <v>3191</v>
      </c>
      <c r="AW211" s="6" t="s">
        <v>3217</v>
      </c>
      <c r="AX211" s="6" t="s">
        <v>3217</v>
      </c>
      <c r="AY211" s="6" t="s">
        <v>3217</v>
      </c>
      <c r="AZ211" s="6" t="s">
        <v>3188</v>
      </c>
      <c r="BA211" s="6" t="s">
        <v>3282</v>
      </c>
      <c r="BB211" s="6" t="s">
        <v>3161</v>
      </c>
      <c r="BC211" s="6" t="s">
        <v>3161</v>
      </c>
      <c r="BD211" s="6" t="s">
        <v>3217</v>
      </c>
      <c r="BE211" s="6" t="s">
        <v>3422</v>
      </c>
      <c r="BF211" s="6" t="s">
        <v>3217</v>
      </c>
      <c r="BG211" s="6" t="s">
        <v>3161</v>
      </c>
      <c r="BH211" s="6" t="s">
        <v>3288</v>
      </c>
      <c r="BI211" s="6" t="s">
        <v>3189</v>
      </c>
      <c r="BJ211" s="6" t="s">
        <v>3217</v>
      </c>
      <c r="BK211" s="6" t="s">
        <v>135</v>
      </c>
      <c r="BL211" s="6" t="s">
        <v>246</v>
      </c>
      <c r="BM211" s="6" t="s">
        <v>69</v>
      </c>
      <c r="BN211" s="6" t="s">
        <v>27</v>
      </c>
      <c r="BO211" s="6" t="s">
        <v>3161</v>
      </c>
      <c r="BP211" s="6" t="s">
        <v>3217</v>
      </c>
    </row>
    <row r="212" spans="1:68">
      <c r="A212" s="5" t="s">
        <v>153</v>
      </c>
      <c r="B212" s="6" t="s">
        <v>3073</v>
      </c>
      <c r="C212" s="6" t="s">
        <v>3305</v>
      </c>
      <c r="D212" s="6" t="s">
        <v>446</v>
      </c>
      <c r="F212" s="6" t="s">
        <v>3217</v>
      </c>
      <c r="G212" s="6" t="s">
        <v>3217</v>
      </c>
      <c r="H212" s="6" t="s">
        <v>226</v>
      </c>
      <c r="I212" s="6" t="s">
        <v>245</v>
      </c>
      <c r="J212" s="6" t="s">
        <v>53</v>
      </c>
      <c r="K212" s="6" t="s">
        <v>3217</v>
      </c>
      <c r="L212" s="6" t="s">
        <v>3161</v>
      </c>
      <c r="M212" s="6" t="s">
        <v>3161</v>
      </c>
      <c r="N212" s="6" t="s">
        <v>3217</v>
      </c>
      <c r="O212" s="6" t="s">
        <v>3217</v>
      </c>
      <c r="P212" s="6" t="s">
        <v>3161</v>
      </c>
      <c r="Q212" s="6" t="s">
        <v>3161</v>
      </c>
      <c r="R212" s="6" t="s">
        <v>3178</v>
      </c>
      <c r="S212" s="6" t="s">
        <v>3161</v>
      </c>
      <c r="T212" s="6" t="s">
        <v>3161</v>
      </c>
      <c r="U212" s="6" t="s">
        <v>3164</v>
      </c>
      <c r="V212" s="6" t="s">
        <v>504</v>
      </c>
      <c r="W212" s="6" t="s">
        <v>3217</v>
      </c>
      <c r="X212" s="6" t="s">
        <v>3161</v>
      </c>
      <c r="Y212" s="6" t="s">
        <v>149</v>
      </c>
      <c r="Z212" s="6" t="s">
        <v>3161</v>
      </c>
      <c r="AA212" s="6" t="s">
        <v>3164</v>
      </c>
      <c r="AB212" s="6" t="s">
        <v>3217</v>
      </c>
      <c r="AC212" s="6" t="s">
        <v>3201</v>
      </c>
      <c r="AD212" s="6" t="s">
        <v>3161</v>
      </c>
      <c r="AE212" s="6" t="s">
        <v>3217</v>
      </c>
      <c r="AF212" s="6" t="s">
        <v>3217</v>
      </c>
      <c r="AG212" s="6" t="s">
        <v>3164</v>
      </c>
      <c r="AH212" s="6" t="s">
        <v>3164</v>
      </c>
      <c r="AI212" s="6" t="s">
        <v>3164</v>
      </c>
      <c r="AJ212" s="6" t="s">
        <v>160</v>
      </c>
      <c r="AK212" s="6" t="s">
        <v>59</v>
      </c>
      <c r="AL212" s="6" t="s">
        <v>143</v>
      </c>
      <c r="AM212" s="6" t="s">
        <v>523</v>
      </c>
      <c r="AN212" s="6" t="s">
        <v>171</v>
      </c>
      <c r="AO212" s="6" t="s">
        <v>95</v>
      </c>
      <c r="AP212" s="6" t="s">
        <v>3174</v>
      </c>
      <c r="AQ212" s="6" t="s">
        <v>152</v>
      </c>
      <c r="AR212" s="6" t="s">
        <v>233</v>
      </c>
      <c r="AS212" s="6" t="s">
        <v>3217</v>
      </c>
      <c r="AT212" s="6" t="s">
        <v>3175</v>
      </c>
      <c r="AU212" s="6" t="s">
        <v>97</v>
      </c>
      <c r="AV212" s="6" t="s">
        <v>3191</v>
      </c>
      <c r="AW212" s="6" t="s">
        <v>3217</v>
      </c>
      <c r="AX212" s="6" t="s">
        <v>3217</v>
      </c>
      <c r="AY212" s="6" t="s">
        <v>3217</v>
      </c>
      <c r="AZ212" s="6" t="s">
        <v>3188</v>
      </c>
      <c r="BA212" s="6" t="s">
        <v>3282</v>
      </c>
      <c r="BB212" s="6" t="s">
        <v>3161</v>
      </c>
      <c r="BC212" s="6" t="s">
        <v>3161</v>
      </c>
      <c r="BD212" s="6" t="s">
        <v>3217</v>
      </c>
      <c r="BE212" s="6" t="s">
        <v>3422</v>
      </c>
      <c r="BF212" s="6" t="s">
        <v>3217</v>
      </c>
      <c r="BG212" s="6" t="s">
        <v>3161</v>
      </c>
      <c r="BH212" s="6" t="s">
        <v>3288</v>
      </c>
      <c r="BI212" s="6" t="s">
        <v>3189</v>
      </c>
      <c r="BJ212" s="6" t="s">
        <v>3217</v>
      </c>
      <c r="BK212" s="6" t="s">
        <v>135</v>
      </c>
      <c r="BL212" s="6" t="s">
        <v>246</v>
      </c>
      <c r="BM212" s="6" t="s">
        <v>69</v>
      </c>
      <c r="BN212" s="6" t="s">
        <v>27</v>
      </c>
      <c r="BO212" s="6" t="s">
        <v>3161</v>
      </c>
      <c r="BP212" s="6" t="s">
        <v>3217</v>
      </c>
    </row>
    <row r="213" spans="1:68">
      <c r="A213" s="5" t="s">
        <v>155</v>
      </c>
      <c r="B213" s="6" t="s">
        <v>3062</v>
      </c>
      <c r="C213" s="6" t="s">
        <v>3305</v>
      </c>
      <c r="D213" s="6">
        <v>2020</v>
      </c>
      <c r="F213" s="6" t="s">
        <v>3217</v>
      </c>
      <c r="G213" s="6" t="s">
        <v>3217</v>
      </c>
      <c r="H213" s="6" t="s">
        <v>226</v>
      </c>
      <c r="I213" s="6" t="s">
        <v>245</v>
      </c>
      <c r="J213" s="6" t="s">
        <v>53</v>
      </c>
      <c r="K213" s="6" t="s">
        <v>3217</v>
      </c>
      <c r="L213" s="6" t="s">
        <v>3161</v>
      </c>
      <c r="M213" s="6" t="s">
        <v>3161</v>
      </c>
      <c r="N213" s="6" t="s">
        <v>3217</v>
      </c>
      <c r="O213" s="6" t="s">
        <v>227</v>
      </c>
      <c r="P213" s="6" t="s">
        <v>3161</v>
      </c>
      <c r="Q213" s="6" t="s">
        <v>3161</v>
      </c>
      <c r="R213" s="6" t="s">
        <v>3178</v>
      </c>
      <c r="S213" s="6" t="s">
        <v>3161</v>
      </c>
      <c r="T213" s="6" t="s">
        <v>3161</v>
      </c>
      <c r="U213" s="6" t="s">
        <v>3164</v>
      </c>
      <c r="V213" s="6" t="s">
        <v>504</v>
      </c>
      <c r="W213" s="6" t="s">
        <v>3217</v>
      </c>
      <c r="X213" s="6" t="s">
        <v>3161</v>
      </c>
      <c r="Y213" s="6" t="s">
        <v>149</v>
      </c>
      <c r="Z213" s="6" t="s">
        <v>3161</v>
      </c>
      <c r="AA213" s="6" t="s">
        <v>3200</v>
      </c>
      <c r="AB213" s="6" t="s">
        <v>3217</v>
      </c>
      <c r="AC213" s="6" t="s">
        <v>159</v>
      </c>
      <c r="AD213" s="6" t="s">
        <v>3161</v>
      </c>
      <c r="AE213" s="6" t="s">
        <v>1090</v>
      </c>
      <c r="AF213" s="6" t="s">
        <v>54</v>
      </c>
      <c r="AG213" s="6" t="s">
        <v>3164</v>
      </c>
      <c r="AH213" s="6" t="s">
        <v>3164</v>
      </c>
      <c r="AI213" s="6" t="s">
        <v>3164</v>
      </c>
      <c r="AJ213" s="6" t="s">
        <v>161</v>
      </c>
      <c r="AK213" s="6" t="s">
        <v>59</v>
      </c>
      <c r="AL213" s="6" t="s">
        <v>143</v>
      </c>
      <c r="AM213" s="6" t="s">
        <v>523</v>
      </c>
      <c r="AN213" s="6" t="s">
        <v>171</v>
      </c>
      <c r="AO213" s="6" t="s">
        <v>95</v>
      </c>
      <c r="AP213" s="6" t="s">
        <v>3174</v>
      </c>
      <c r="AQ213" s="6" t="s">
        <v>152</v>
      </c>
      <c r="AR213" s="6" t="s">
        <v>233</v>
      </c>
      <c r="AS213" s="6" t="s">
        <v>3217</v>
      </c>
      <c r="AT213" s="6" t="s">
        <v>3212</v>
      </c>
      <c r="AU213" s="6" t="s">
        <v>97</v>
      </c>
      <c r="AV213" s="6" t="s">
        <v>3191</v>
      </c>
      <c r="AW213" s="6" t="s">
        <v>3217</v>
      </c>
      <c r="AX213" s="6" t="s">
        <v>3217</v>
      </c>
      <c r="AY213" s="6" t="s">
        <v>3217</v>
      </c>
      <c r="AZ213" s="6" t="s">
        <v>3280</v>
      </c>
      <c r="BA213" s="6" t="s">
        <v>3217</v>
      </c>
      <c r="BB213" s="6" t="s">
        <v>3161</v>
      </c>
      <c r="BC213" s="6" t="s">
        <v>3161</v>
      </c>
      <c r="BD213" s="6" t="s">
        <v>3217</v>
      </c>
      <c r="BE213" s="6" t="s">
        <v>3422</v>
      </c>
      <c r="BF213" s="6" t="s">
        <v>3217</v>
      </c>
      <c r="BG213" s="6" t="s">
        <v>3161</v>
      </c>
      <c r="BH213" s="6" t="s">
        <v>3288</v>
      </c>
      <c r="BI213" s="6" t="s">
        <v>3189</v>
      </c>
      <c r="BJ213" s="6" t="s">
        <v>3161</v>
      </c>
      <c r="BK213" s="6" t="s">
        <v>135</v>
      </c>
      <c r="BL213" s="6" t="s">
        <v>246</v>
      </c>
      <c r="BM213" s="6" t="s">
        <v>69</v>
      </c>
      <c r="BN213" s="6" t="s">
        <v>27</v>
      </c>
      <c r="BO213" s="6" t="s">
        <v>3161</v>
      </c>
      <c r="BP213" s="6" t="s">
        <v>3217</v>
      </c>
    </row>
    <row r="214" spans="1:68">
      <c r="A214" s="5" t="s">
        <v>487</v>
      </c>
      <c r="B214" s="6" t="s">
        <v>3097</v>
      </c>
      <c r="C214" s="6" t="s">
        <v>3305</v>
      </c>
      <c r="D214" s="6">
        <v>2022</v>
      </c>
      <c r="F214" s="6" t="s">
        <v>3217</v>
      </c>
      <c r="G214" s="6" t="s">
        <v>3217</v>
      </c>
      <c r="H214" s="6" t="s">
        <v>235</v>
      </c>
      <c r="I214" s="6" t="s">
        <v>245</v>
      </c>
      <c r="J214" s="6" t="s">
        <v>53</v>
      </c>
      <c r="K214" s="6" t="s">
        <v>3217</v>
      </c>
      <c r="L214" s="6" t="s">
        <v>3161</v>
      </c>
      <c r="M214" s="6" t="s">
        <v>3161</v>
      </c>
      <c r="N214" s="6" t="s">
        <v>3217</v>
      </c>
      <c r="O214" s="6" t="s">
        <v>227</v>
      </c>
      <c r="P214" s="6" t="s">
        <v>3161</v>
      </c>
      <c r="Q214" s="6" t="s">
        <v>3161</v>
      </c>
      <c r="R214" s="6" t="s">
        <v>3178</v>
      </c>
      <c r="S214" s="6" t="s">
        <v>237</v>
      </c>
      <c r="T214" s="6" t="s">
        <v>3167</v>
      </c>
      <c r="U214" s="6" t="s">
        <v>3164</v>
      </c>
      <c r="V214" s="6" t="s">
        <v>503</v>
      </c>
      <c r="W214" s="6" t="s">
        <v>3217</v>
      </c>
      <c r="X214" s="6" t="s">
        <v>3161</v>
      </c>
      <c r="Y214" s="6" t="s">
        <v>149</v>
      </c>
      <c r="Z214" s="6" t="s">
        <v>3161</v>
      </c>
      <c r="AA214" s="6" t="s">
        <v>3164</v>
      </c>
      <c r="AB214" s="6" t="s">
        <v>3217</v>
      </c>
      <c r="AC214" s="6" t="s">
        <v>986</v>
      </c>
      <c r="AD214" s="6" t="s">
        <v>3161</v>
      </c>
      <c r="AE214" s="6" t="s">
        <v>1090</v>
      </c>
      <c r="AF214" s="6" t="s">
        <v>54</v>
      </c>
      <c r="AG214" s="6" t="s">
        <v>3164</v>
      </c>
      <c r="AH214" s="6" t="s">
        <v>3164</v>
      </c>
      <c r="AI214" s="6" t="s">
        <v>3164</v>
      </c>
      <c r="AJ214" s="6" t="s">
        <v>161</v>
      </c>
      <c r="AK214" s="6" t="s">
        <v>59</v>
      </c>
      <c r="AL214" s="6" t="s">
        <v>143</v>
      </c>
      <c r="AM214" s="6" t="s">
        <v>523</v>
      </c>
      <c r="AN214" s="6" t="s">
        <v>171</v>
      </c>
      <c r="AO214" s="6" t="s">
        <v>95</v>
      </c>
      <c r="AP214" s="6" t="s">
        <v>3174</v>
      </c>
      <c r="AQ214" s="6" t="s">
        <v>152</v>
      </c>
      <c r="AR214" s="6" t="s">
        <v>233</v>
      </c>
      <c r="AS214" s="6" t="s">
        <v>3217</v>
      </c>
      <c r="AT214" s="6" t="s">
        <v>3212</v>
      </c>
      <c r="AU214" s="6" t="s">
        <v>97</v>
      </c>
      <c r="AV214" s="6" t="s">
        <v>517</v>
      </c>
      <c r="AW214" s="6" t="s">
        <v>3217</v>
      </c>
      <c r="AX214" s="6" t="s">
        <v>3217</v>
      </c>
      <c r="AY214" s="6" t="s">
        <v>3217</v>
      </c>
      <c r="AZ214" s="6" t="s">
        <v>509</v>
      </c>
      <c r="BA214" s="6" t="s">
        <v>3217</v>
      </c>
      <c r="BB214" s="6" t="s">
        <v>3184</v>
      </c>
      <c r="BC214" s="6" t="s">
        <v>518</v>
      </c>
      <c r="BD214" s="6" t="s">
        <v>2513</v>
      </c>
      <c r="BE214" s="6" t="s">
        <v>3422</v>
      </c>
      <c r="BF214" s="6" t="s">
        <v>513</v>
      </c>
      <c r="BG214" s="6" t="s">
        <v>3423</v>
      </c>
      <c r="BH214" s="6" t="s">
        <v>3288</v>
      </c>
      <c r="BI214" s="6" t="s">
        <v>42</v>
      </c>
      <c r="BJ214" s="6" t="s">
        <v>2490</v>
      </c>
      <c r="BK214" s="6" t="s">
        <v>66</v>
      </c>
      <c r="BL214" s="6" t="s">
        <v>3460</v>
      </c>
      <c r="BM214" s="6" t="s">
        <v>69</v>
      </c>
      <c r="BN214" s="6" t="s">
        <v>3153</v>
      </c>
      <c r="BO214" s="6" t="s">
        <v>3178</v>
      </c>
      <c r="BP214" s="6" t="s">
        <v>3217</v>
      </c>
    </row>
    <row r="215" spans="1:68">
      <c r="A215" s="5" t="s">
        <v>247</v>
      </c>
      <c r="B215" s="6" t="s">
        <v>3011</v>
      </c>
      <c r="C215" s="6" t="s">
        <v>3305</v>
      </c>
      <c r="D215" s="6">
        <v>2017</v>
      </c>
      <c r="F215" s="6" t="s">
        <v>3217</v>
      </c>
      <c r="G215" s="6" t="s">
        <v>3217</v>
      </c>
      <c r="H215" s="6" t="s">
        <v>226</v>
      </c>
      <c r="I215" s="6" t="s">
        <v>245</v>
      </c>
      <c r="J215" s="6" t="s">
        <v>76</v>
      </c>
      <c r="K215" s="6" t="s">
        <v>3217</v>
      </c>
      <c r="L215" s="6" t="s">
        <v>77</v>
      </c>
      <c r="M215" s="6" t="s">
        <v>3217</v>
      </c>
      <c r="N215" s="6" t="s">
        <v>3217</v>
      </c>
      <c r="O215" s="6" t="s">
        <v>197</v>
      </c>
      <c r="P215" s="6" t="s">
        <v>228</v>
      </c>
      <c r="Q215" s="6" t="s">
        <v>3161</v>
      </c>
      <c r="R215" s="6" t="s">
        <v>80</v>
      </c>
      <c r="S215" s="6" t="s">
        <v>248</v>
      </c>
      <c r="T215" s="6" t="s">
        <v>3167</v>
      </c>
      <c r="U215" s="6" t="s">
        <v>249</v>
      </c>
      <c r="V215" s="6" t="s">
        <v>250</v>
      </c>
      <c r="W215" s="6" t="s">
        <v>3217</v>
      </c>
      <c r="X215" s="6" t="s">
        <v>3161</v>
      </c>
      <c r="Y215" s="6" t="s">
        <v>150</v>
      </c>
      <c r="Z215" s="6" t="s">
        <v>3161</v>
      </c>
      <c r="AA215" s="6" t="s">
        <v>165</v>
      </c>
      <c r="AB215" s="6" t="s">
        <v>3418</v>
      </c>
      <c r="AC215" s="6" t="s">
        <v>3211</v>
      </c>
      <c r="AD215" s="6" t="s">
        <v>3211</v>
      </c>
      <c r="AE215" s="6" t="s">
        <v>1090</v>
      </c>
      <c r="AF215" s="6" t="s">
        <v>198</v>
      </c>
      <c r="AG215" s="6" t="s">
        <v>231</v>
      </c>
      <c r="AH215" s="6" t="s">
        <v>368</v>
      </c>
      <c r="AI215" s="6" t="s">
        <v>3470</v>
      </c>
      <c r="AJ215" s="6" t="s">
        <v>58</v>
      </c>
      <c r="AK215" s="6" t="s">
        <v>168</v>
      </c>
      <c r="AL215" s="6" t="s">
        <v>143</v>
      </c>
      <c r="AM215" s="6" t="s">
        <v>92</v>
      </c>
      <c r="AN215" s="6" t="s">
        <v>169</v>
      </c>
      <c r="AO215" s="6" t="s">
        <v>95</v>
      </c>
      <c r="AP215" s="6" t="s">
        <v>3174</v>
      </c>
      <c r="AQ215" s="6" t="s">
        <v>152</v>
      </c>
      <c r="AR215" s="6" t="s">
        <v>233</v>
      </c>
      <c r="AS215" s="6" t="s">
        <v>3217</v>
      </c>
      <c r="AT215" s="6" t="s">
        <v>3212</v>
      </c>
      <c r="AU215" s="6" t="s">
        <v>96</v>
      </c>
      <c r="AV215" s="6" t="s">
        <v>98</v>
      </c>
      <c r="AW215" s="6" t="s">
        <v>2500</v>
      </c>
      <c r="AX215" s="6" t="s">
        <v>2413</v>
      </c>
      <c r="AY215" s="6" t="s">
        <v>2438</v>
      </c>
      <c r="AZ215" s="6" t="s">
        <v>101</v>
      </c>
      <c r="BA215" s="6" t="s">
        <v>3217</v>
      </c>
      <c r="BB215" s="6" t="s">
        <v>3184</v>
      </c>
      <c r="BC215" s="6" t="s">
        <v>104</v>
      </c>
      <c r="BD215" s="6" t="s">
        <v>3217</v>
      </c>
      <c r="BE215" s="6" t="s">
        <v>107</v>
      </c>
      <c r="BF215" s="6" t="s">
        <v>3217</v>
      </c>
      <c r="BG215" s="6" t="s">
        <v>3181</v>
      </c>
      <c r="BH215" s="6" t="s">
        <v>3288</v>
      </c>
      <c r="BI215" s="6" t="s">
        <v>3178</v>
      </c>
      <c r="BJ215" s="6" t="s">
        <v>3217</v>
      </c>
      <c r="BK215" s="6" t="s">
        <v>109</v>
      </c>
      <c r="BL215" s="6" t="s">
        <v>3217</v>
      </c>
      <c r="BM215" s="6" t="s">
        <v>67</v>
      </c>
      <c r="BN215" s="6" t="s">
        <v>70</v>
      </c>
      <c r="BO215" s="6" t="s">
        <v>112</v>
      </c>
      <c r="BP215" s="6" t="s">
        <v>3217</v>
      </c>
    </row>
    <row r="216" spans="1:68">
      <c r="A216" s="5" t="s">
        <v>417</v>
      </c>
      <c r="B216" s="6" t="s">
        <v>3012</v>
      </c>
      <c r="C216" s="6" t="s">
        <v>3305</v>
      </c>
      <c r="D216" s="6">
        <v>2017</v>
      </c>
      <c r="F216" s="6" t="s">
        <v>3217</v>
      </c>
      <c r="G216" s="6" t="s">
        <v>3217</v>
      </c>
      <c r="H216" s="6" t="s">
        <v>226</v>
      </c>
      <c r="I216" s="6" t="s">
        <v>245</v>
      </c>
      <c r="J216" s="6" t="s">
        <v>76</v>
      </c>
      <c r="K216" s="6" t="s">
        <v>3217</v>
      </c>
      <c r="L216" s="6" t="s">
        <v>77</v>
      </c>
      <c r="M216" s="6" t="s">
        <v>3217</v>
      </c>
      <c r="N216" s="6" t="s">
        <v>3217</v>
      </c>
      <c r="O216" s="6" t="s">
        <v>197</v>
      </c>
      <c r="P216" s="6" t="s">
        <v>228</v>
      </c>
      <c r="Q216" s="6" t="s">
        <v>3161</v>
      </c>
      <c r="R216" s="6" t="s">
        <v>80</v>
      </c>
      <c r="S216" s="6" t="s">
        <v>248</v>
      </c>
      <c r="T216" s="6" t="s">
        <v>3167</v>
      </c>
      <c r="U216" s="6" t="s">
        <v>249</v>
      </c>
      <c r="V216" s="6" t="s">
        <v>250</v>
      </c>
      <c r="W216" s="6" t="s">
        <v>3217</v>
      </c>
      <c r="X216" s="6" t="s">
        <v>3161</v>
      </c>
      <c r="Y216" s="6" t="s">
        <v>150</v>
      </c>
      <c r="Z216" s="6" t="s">
        <v>3161</v>
      </c>
      <c r="AA216" s="6" t="s">
        <v>960</v>
      </c>
      <c r="AB216" s="6" t="s">
        <v>3418</v>
      </c>
      <c r="AC216" s="6" t="s">
        <v>3211</v>
      </c>
      <c r="AD216" s="6" t="s">
        <v>3211</v>
      </c>
      <c r="AE216" s="6" t="s">
        <v>1090</v>
      </c>
      <c r="AF216" s="6" t="s">
        <v>198</v>
      </c>
      <c r="AG216" s="6" t="s">
        <v>3164</v>
      </c>
      <c r="AH216" s="6" t="s">
        <v>368</v>
      </c>
      <c r="AI216" s="6" t="s">
        <v>3470</v>
      </c>
      <c r="AJ216" s="6" t="s">
        <v>58</v>
      </c>
      <c r="AK216" s="6" t="s">
        <v>168</v>
      </c>
      <c r="AL216" s="6" t="s">
        <v>143</v>
      </c>
      <c r="AM216" s="6" t="s">
        <v>92</v>
      </c>
      <c r="AN216" s="6" t="s">
        <v>169</v>
      </c>
      <c r="AO216" s="6" t="s">
        <v>95</v>
      </c>
      <c r="AP216" s="6" t="s">
        <v>3174</v>
      </c>
      <c r="AQ216" s="6" t="s">
        <v>152</v>
      </c>
      <c r="AR216" s="6" t="s">
        <v>233</v>
      </c>
      <c r="AS216" s="6" t="s">
        <v>3217</v>
      </c>
      <c r="AT216" s="6" t="s">
        <v>3212</v>
      </c>
      <c r="AU216" s="6" t="s">
        <v>96</v>
      </c>
      <c r="AV216" s="6" t="s">
        <v>98</v>
      </c>
      <c r="AW216" s="6" t="s">
        <v>2500</v>
      </c>
      <c r="AX216" s="6" t="s">
        <v>2413</v>
      </c>
      <c r="AY216" s="6" t="s">
        <v>2438</v>
      </c>
      <c r="AZ216" s="6" t="s">
        <v>101</v>
      </c>
      <c r="BA216" s="6" t="s">
        <v>3217</v>
      </c>
      <c r="BB216" s="6" t="s">
        <v>3184</v>
      </c>
      <c r="BC216" s="6" t="s">
        <v>104</v>
      </c>
      <c r="BD216" s="6" t="s">
        <v>3217</v>
      </c>
      <c r="BE216" s="6" t="s">
        <v>107</v>
      </c>
      <c r="BF216" s="6" t="s">
        <v>3217</v>
      </c>
      <c r="BG216" s="6" t="s">
        <v>3181</v>
      </c>
      <c r="BH216" s="6" t="s">
        <v>3288</v>
      </c>
      <c r="BI216" s="6" t="s">
        <v>3178</v>
      </c>
      <c r="BJ216" s="6" t="s">
        <v>3217</v>
      </c>
      <c r="BK216" s="6" t="s">
        <v>109</v>
      </c>
      <c r="BL216" s="6" t="s">
        <v>3217</v>
      </c>
      <c r="BM216" s="6" t="s">
        <v>67</v>
      </c>
      <c r="BN216" s="6" t="s">
        <v>70</v>
      </c>
      <c r="BO216" s="6" t="s">
        <v>112</v>
      </c>
      <c r="BP216" s="6" t="s">
        <v>3217</v>
      </c>
    </row>
    <row r="217" spans="1:68">
      <c r="A217" s="5" t="s">
        <v>434</v>
      </c>
      <c r="B217" s="6" t="s">
        <v>2989</v>
      </c>
      <c r="C217" s="6" t="s">
        <v>3305</v>
      </c>
      <c r="D217" s="6">
        <v>2016</v>
      </c>
      <c r="F217" s="6" t="s">
        <v>3217</v>
      </c>
      <c r="G217" s="6" t="s">
        <v>3217</v>
      </c>
      <c r="H217" s="6" t="s">
        <v>226</v>
      </c>
      <c r="I217" s="6" t="s">
        <v>245</v>
      </c>
      <c r="J217" s="6" t="s">
        <v>76</v>
      </c>
      <c r="K217" s="6" t="s">
        <v>3217</v>
      </c>
      <c r="L217" s="6" t="s">
        <v>77</v>
      </c>
      <c r="M217" s="6" t="s">
        <v>3161</v>
      </c>
      <c r="N217" s="6" t="s">
        <v>3217</v>
      </c>
      <c r="O217" s="6" t="s">
        <v>760</v>
      </c>
      <c r="P217" s="6" t="s">
        <v>228</v>
      </c>
      <c r="Q217" s="6" t="s">
        <v>3161</v>
      </c>
      <c r="R217" s="6" t="s">
        <v>79</v>
      </c>
      <c r="S217" s="6" t="s">
        <v>809</v>
      </c>
      <c r="T217" s="6" t="s">
        <v>3167</v>
      </c>
      <c r="U217" s="6" t="s">
        <v>249</v>
      </c>
      <c r="V217" s="6" t="s">
        <v>250</v>
      </c>
      <c r="W217" s="6" t="s">
        <v>3217</v>
      </c>
      <c r="X217" s="6" t="s">
        <v>3161</v>
      </c>
      <c r="Y217" s="6" t="s">
        <v>150</v>
      </c>
      <c r="Z217" s="6" t="s">
        <v>3161</v>
      </c>
      <c r="AA217" s="6" t="s">
        <v>3424</v>
      </c>
      <c r="AB217" s="6" t="s">
        <v>3418</v>
      </c>
      <c r="AC217" s="6" t="s">
        <v>158</v>
      </c>
      <c r="AD217" s="6" t="s">
        <v>3161</v>
      </c>
      <c r="AE217" s="6" t="s">
        <v>1090</v>
      </c>
      <c r="AF217" s="6" t="s">
        <v>166</v>
      </c>
      <c r="AG217" s="6" t="s">
        <v>231</v>
      </c>
      <c r="AH217" s="6" t="s">
        <v>368</v>
      </c>
      <c r="AI217" s="6" t="s">
        <v>3470</v>
      </c>
      <c r="AJ217" s="6" t="s">
        <v>58</v>
      </c>
      <c r="AK217" s="6" t="s">
        <v>90</v>
      </c>
      <c r="AL217" s="6" t="s">
        <v>143</v>
      </c>
      <c r="AM217" s="6" t="s">
        <v>251</v>
      </c>
      <c r="AN217" s="6" t="s">
        <v>169</v>
      </c>
      <c r="AO217" s="6" t="s">
        <v>94</v>
      </c>
      <c r="AP217" s="6" t="s">
        <v>2447</v>
      </c>
      <c r="AQ217" s="6" t="s">
        <v>152</v>
      </c>
      <c r="AR217" s="6" t="s">
        <v>3217</v>
      </c>
      <c r="AS217" s="6" t="s">
        <v>3217</v>
      </c>
      <c r="AT217" s="6" t="s">
        <v>3217</v>
      </c>
      <c r="AU217" s="6" t="s">
        <v>96</v>
      </c>
      <c r="AV217" s="6" t="s">
        <v>86</v>
      </c>
      <c r="AW217" s="6" t="s">
        <v>3217</v>
      </c>
      <c r="AX217" s="6" t="s">
        <v>3217</v>
      </c>
      <c r="AY217" s="6" t="s">
        <v>3217</v>
      </c>
      <c r="AZ217" s="6" t="s">
        <v>100</v>
      </c>
      <c r="BA217" s="6" t="s">
        <v>3217</v>
      </c>
      <c r="BB217" s="6" t="s">
        <v>3184</v>
      </c>
      <c r="BC217" s="6" t="s">
        <v>103</v>
      </c>
      <c r="BD217" s="6" t="s">
        <v>3217</v>
      </c>
      <c r="BE217" s="6" t="s">
        <v>3181</v>
      </c>
      <c r="BF217" s="6" t="s">
        <v>3217</v>
      </c>
      <c r="BG217" s="6" t="s">
        <v>3181</v>
      </c>
      <c r="BH217" s="6" t="s">
        <v>3217</v>
      </c>
      <c r="BI217" s="6" t="s">
        <v>2445</v>
      </c>
      <c r="BJ217" s="6" t="s">
        <v>3217</v>
      </c>
      <c r="BK217" s="6" t="s">
        <v>109</v>
      </c>
      <c r="BL217" s="6" t="s">
        <v>3217</v>
      </c>
      <c r="BM217" s="6" t="s">
        <v>3419</v>
      </c>
      <c r="BN217" s="6" t="s">
        <v>70</v>
      </c>
      <c r="BO217" s="6" t="s">
        <v>111</v>
      </c>
      <c r="BP217" s="6" t="s">
        <v>3217</v>
      </c>
    </row>
    <row r="218" spans="1:68">
      <c r="A218" s="5" t="s">
        <v>435</v>
      </c>
      <c r="B218" s="6" t="s">
        <v>2990</v>
      </c>
      <c r="C218" s="6" t="s">
        <v>3305</v>
      </c>
      <c r="D218" s="6">
        <v>2016</v>
      </c>
      <c r="F218" s="6" t="s">
        <v>3217</v>
      </c>
      <c r="G218" s="6" t="s">
        <v>3217</v>
      </c>
      <c r="H218" s="6" t="s">
        <v>226</v>
      </c>
      <c r="I218" s="6" t="s">
        <v>245</v>
      </c>
      <c r="J218" s="6" t="s">
        <v>76</v>
      </c>
      <c r="K218" s="6" t="s">
        <v>3217</v>
      </c>
      <c r="L218" s="6" t="s">
        <v>77</v>
      </c>
      <c r="M218" s="6" t="s">
        <v>3161</v>
      </c>
      <c r="N218" s="6" t="s">
        <v>3217</v>
      </c>
      <c r="O218" s="6" t="s">
        <v>760</v>
      </c>
      <c r="P218" s="6" t="s">
        <v>228</v>
      </c>
      <c r="Q218" s="6" t="s">
        <v>3161</v>
      </c>
      <c r="R218" s="6" t="s">
        <v>79</v>
      </c>
      <c r="S218" s="6" t="s">
        <v>809</v>
      </c>
      <c r="T218" s="6" t="s">
        <v>3167</v>
      </c>
      <c r="U218" s="6" t="s">
        <v>249</v>
      </c>
      <c r="V218" s="6" t="s">
        <v>250</v>
      </c>
      <c r="W218" s="6" t="s">
        <v>3217</v>
      </c>
      <c r="X218" s="6" t="s">
        <v>3161</v>
      </c>
      <c r="Y218" s="6" t="s">
        <v>150</v>
      </c>
      <c r="Z218" s="6" t="s">
        <v>3161</v>
      </c>
      <c r="AA218" s="6" t="s">
        <v>3424</v>
      </c>
      <c r="AB218" s="6" t="s">
        <v>3418</v>
      </c>
      <c r="AC218" s="6" t="s">
        <v>158</v>
      </c>
      <c r="AD218" s="6" t="s">
        <v>3161</v>
      </c>
      <c r="AE218" s="6" t="s">
        <v>1090</v>
      </c>
      <c r="AF218" s="6" t="s">
        <v>166</v>
      </c>
      <c r="AG218" s="6" t="s">
        <v>231</v>
      </c>
      <c r="AH218" s="6" t="s">
        <v>368</v>
      </c>
      <c r="AI218" s="6" t="s">
        <v>3470</v>
      </c>
      <c r="AJ218" s="6" t="s">
        <v>58</v>
      </c>
      <c r="AK218" s="6" t="s">
        <v>90</v>
      </c>
      <c r="AL218" s="6" t="s">
        <v>143</v>
      </c>
      <c r="AM218" s="6" t="s">
        <v>251</v>
      </c>
      <c r="AN218" s="6" t="s">
        <v>169</v>
      </c>
      <c r="AO218" s="6" t="s">
        <v>94</v>
      </c>
      <c r="AP218" s="6" t="s">
        <v>2447</v>
      </c>
      <c r="AQ218" s="6" t="s">
        <v>152</v>
      </c>
      <c r="AR218" s="6" t="s">
        <v>3217</v>
      </c>
      <c r="AS218" s="6" t="s">
        <v>3217</v>
      </c>
      <c r="AT218" s="6" t="s">
        <v>3217</v>
      </c>
      <c r="AU218" s="6" t="s">
        <v>96</v>
      </c>
      <c r="AV218" s="6" t="s">
        <v>86</v>
      </c>
      <c r="AW218" s="6" t="s">
        <v>3217</v>
      </c>
      <c r="AX218" s="6" t="s">
        <v>3217</v>
      </c>
      <c r="AY218" s="6" t="s">
        <v>3217</v>
      </c>
      <c r="AZ218" s="6" t="s">
        <v>100</v>
      </c>
      <c r="BA218" s="6" t="s">
        <v>3217</v>
      </c>
      <c r="BB218" s="6" t="s">
        <v>3184</v>
      </c>
      <c r="BC218" s="6" t="s">
        <v>103</v>
      </c>
      <c r="BD218" s="6" t="s">
        <v>3217</v>
      </c>
      <c r="BE218" s="6" t="s">
        <v>3181</v>
      </c>
      <c r="BF218" s="6" t="s">
        <v>3217</v>
      </c>
      <c r="BG218" s="6" t="s">
        <v>3181</v>
      </c>
      <c r="BH218" s="6" t="s">
        <v>3217</v>
      </c>
      <c r="BI218" s="6" t="s">
        <v>2445</v>
      </c>
      <c r="BJ218" s="6" t="s">
        <v>3217</v>
      </c>
      <c r="BK218" s="6" t="s">
        <v>109</v>
      </c>
      <c r="BL218" s="6" t="s">
        <v>3217</v>
      </c>
      <c r="BM218" s="6" t="s">
        <v>3419</v>
      </c>
      <c r="BN218" s="6" t="s">
        <v>70</v>
      </c>
      <c r="BO218" s="6" t="s">
        <v>111</v>
      </c>
      <c r="BP218" s="6" t="s">
        <v>3217</v>
      </c>
    </row>
    <row r="219" spans="1:68">
      <c r="A219" s="5" t="s">
        <v>162</v>
      </c>
      <c r="B219" s="6" t="s">
        <v>2989</v>
      </c>
      <c r="C219" s="6" t="s">
        <v>3305</v>
      </c>
      <c r="D219" s="6">
        <v>2016</v>
      </c>
      <c r="F219" s="6" t="s">
        <v>3217</v>
      </c>
      <c r="G219" s="6" t="s">
        <v>3217</v>
      </c>
      <c r="H219" s="6" t="s">
        <v>226</v>
      </c>
      <c r="I219" s="6" t="s">
        <v>245</v>
      </c>
      <c r="J219" s="6" t="s">
        <v>76</v>
      </c>
      <c r="K219" s="6" t="s">
        <v>3217</v>
      </c>
      <c r="L219" s="6" t="s">
        <v>77</v>
      </c>
      <c r="M219" s="6" t="s">
        <v>3161</v>
      </c>
      <c r="N219" s="6" t="s">
        <v>3217</v>
      </c>
      <c r="O219" s="6" t="s">
        <v>760</v>
      </c>
      <c r="P219" s="6" t="s">
        <v>228</v>
      </c>
      <c r="Q219" s="6" t="s">
        <v>3161</v>
      </c>
      <c r="R219" s="6" t="s">
        <v>79</v>
      </c>
      <c r="S219" s="6" t="s">
        <v>809</v>
      </c>
      <c r="T219" s="6" t="s">
        <v>3167</v>
      </c>
      <c r="U219" s="6" t="s">
        <v>249</v>
      </c>
      <c r="V219" s="6" t="s">
        <v>250</v>
      </c>
      <c r="W219" s="6" t="s">
        <v>3217</v>
      </c>
      <c r="X219" s="6" t="s">
        <v>3161</v>
      </c>
      <c r="Y219" s="6" t="s">
        <v>150</v>
      </c>
      <c r="Z219" s="6" t="s">
        <v>3161</v>
      </c>
      <c r="AA219" s="6" t="s">
        <v>3424</v>
      </c>
      <c r="AB219" s="6" t="s">
        <v>3418</v>
      </c>
      <c r="AC219" s="6" t="s">
        <v>158</v>
      </c>
      <c r="AD219" s="6" t="s">
        <v>3161</v>
      </c>
      <c r="AE219" s="6" t="s">
        <v>1090</v>
      </c>
      <c r="AF219" s="6" t="s">
        <v>166</v>
      </c>
      <c r="AG219" s="6" t="s">
        <v>231</v>
      </c>
      <c r="AH219" s="6" t="s">
        <v>368</v>
      </c>
      <c r="AI219" s="6" t="s">
        <v>3470</v>
      </c>
      <c r="AJ219" s="6" t="s">
        <v>58</v>
      </c>
      <c r="AK219" s="6" t="s">
        <v>90</v>
      </c>
      <c r="AL219" s="6" t="s">
        <v>143</v>
      </c>
      <c r="AM219" s="6" t="s">
        <v>251</v>
      </c>
      <c r="AN219" s="6" t="s">
        <v>169</v>
      </c>
      <c r="AO219" s="6" t="s">
        <v>94</v>
      </c>
      <c r="AP219" s="6" t="s">
        <v>2447</v>
      </c>
      <c r="AQ219" s="6" t="s">
        <v>152</v>
      </c>
      <c r="AR219" s="6" t="s">
        <v>3217</v>
      </c>
      <c r="AS219" s="6" t="s">
        <v>3217</v>
      </c>
      <c r="AT219" s="6" t="s">
        <v>3217</v>
      </c>
      <c r="AU219" s="6" t="s">
        <v>96</v>
      </c>
      <c r="AV219" s="6" t="s">
        <v>86</v>
      </c>
      <c r="AW219" s="6" t="s">
        <v>3217</v>
      </c>
      <c r="AX219" s="6" t="s">
        <v>3217</v>
      </c>
      <c r="AY219" s="6" t="s">
        <v>3217</v>
      </c>
      <c r="AZ219" s="6" t="s">
        <v>100</v>
      </c>
      <c r="BA219" s="6" t="s">
        <v>3217</v>
      </c>
      <c r="BB219" s="6" t="s">
        <v>3184</v>
      </c>
      <c r="BC219" s="6" t="s">
        <v>103</v>
      </c>
      <c r="BD219" s="6" t="s">
        <v>3217</v>
      </c>
      <c r="BE219" s="6" t="s">
        <v>3181</v>
      </c>
      <c r="BF219" s="6" t="s">
        <v>3217</v>
      </c>
      <c r="BG219" s="6" t="s">
        <v>3181</v>
      </c>
      <c r="BH219" s="6" t="s">
        <v>3217</v>
      </c>
      <c r="BI219" s="6" t="s">
        <v>2445</v>
      </c>
      <c r="BJ219" s="6" t="s">
        <v>3217</v>
      </c>
      <c r="BK219" s="6" t="s">
        <v>109</v>
      </c>
      <c r="BL219" s="6" t="s">
        <v>3217</v>
      </c>
      <c r="BM219" s="6" t="s">
        <v>3419</v>
      </c>
      <c r="BN219" s="6" t="s">
        <v>70</v>
      </c>
      <c r="BO219" s="6" t="s">
        <v>111</v>
      </c>
      <c r="BP219" s="6" t="s">
        <v>3217</v>
      </c>
    </row>
    <row r="220" spans="1:68">
      <c r="A220" s="5" t="s">
        <v>436</v>
      </c>
      <c r="B220" s="6" t="s">
        <v>3004</v>
      </c>
      <c r="C220" s="6" t="s">
        <v>3305</v>
      </c>
      <c r="D220" s="6">
        <v>2016</v>
      </c>
      <c r="F220" s="6" t="s">
        <v>3217</v>
      </c>
      <c r="G220" s="6" t="s">
        <v>3217</v>
      </c>
      <c r="H220" s="6" t="s">
        <v>226</v>
      </c>
      <c r="I220" s="6" t="s">
        <v>245</v>
      </c>
      <c r="J220" s="6" t="s">
        <v>76</v>
      </c>
      <c r="K220" s="6" t="s">
        <v>3217</v>
      </c>
      <c r="L220" s="6" t="s">
        <v>77</v>
      </c>
      <c r="M220" s="6" t="s">
        <v>3161</v>
      </c>
      <c r="N220" s="6" t="s">
        <v>3217</v>
      </c>
      <c r="O220" s="6" t="s">
        <v>760</v>
      </c>
      <c r="P220" s="6" t="s">
        <v>228</v>
      </c>
      <c r="Q220" s="6" t="s">
        <v>3161</v>
      </c>
      <c r="R220" s="6" t="s">
        <v>79</v>
      </c>
      <c r="S220" s="6" t="s">
        <v>809</v>
      </c>
      <c r="T220" s="6" t="s">
        <v>3167</v>
      </c>
      <c r="U220" s="6" t="s">
        <v>249</v>
      </c>
      <c r="V220" s="6" t="s">
        <v>250</v>
      </c>
      <c r="W220" s="6" t="s">
        <v>3217</v>
      </c>
      <c r="X220" s="6" t="s">
        <v>3161</v>
      </c>
      <c r="Y220" s="6" t="s">
        <v>150</v>
      </c>
      <c r="Z220" s="6" t="s">
        <v>3161</v>
      </c>
      <c r="AA220" s="6" t="s">
        <v>3424</v>
      </c>
      <c r="AB220" s="6" t="s">
        <v>3418</v>
      </c>
      <c r="AC220" s="6" t="s">
        <v>158</v>
      </c>
      <c r="AD220" s="6" t="s">
        <v>3161</v>
      </c>
      <c r="AE220" s="6" t="s">
        <v>1090</v>
      </c>
      <c r="AF220" s="6" t="s">
        <v>166</v>
      </c>
      <c r="AG220" s="6" t="s">
        <v>231</v>
      </c>
      <c r="AH220" s="6" t="s">
        <v>368</v>
      </c>
      <c r="AI220" s="6" t="s">
        <v>3470</v>
      </c>
      <c r="AJ220" s="6" t="s">
        <v>58</v>
      </c>
      <c r="AK220" s="6" t="s">
        <v>90</v>
      </c>
      <c r="AL220" s="6" t="s">
        <v>143</v>
      </c>
      <c r="AM220" s="6" t="s">
        <v>251</v>
      </c>
      <c r="AN220" s="6" t="s">
        <v>169</v>
      </c>
      <c r="AO220" s="6" t="s">
        <v>94</v>
      </c>
      <c r="AP220" s="6" t="s">
        <v>2447</v>
      </c>
      <c r="AQ220" s="6" t="s">
        <v>152</v>
      </c>
      <c r="AR220" s="6" t="s">
        <v>3217</v>
      </c>
      <c r="AS220" s="6" t="s">
        <v>3217</v>
      </c>
      <c r="AT220" s="6" t="s">
        <v>3217</v>
      </c>
      <c r="AU220" s="6" t="s">
        <v>96</v>
      </c>
      <c r="AV220" s="6" t="s">
        <v>86</v>
      </c>
      <c r="AW220" s="6" t="s">
        <v>3217</v>
      </c>
      <c r="AX220" s="6" t="s">
        <v>3217</v>
      </c>
      <c r="AY220" s="6" t="s">
        <v>3217</v>
      </c>
      <c r="AZ220" s="6" t="s">
        <v>100</v>
      </c>
      <c r="BA220" s="6" t="s">
        <v>3217</v>
      </c>
      <c r="BB220" s="6" t="s">
        <v>3184</v>
      </c>
      <c r="BC220" s="6" t="s">
        <v>103</v>
      </c>
      <c r="BD220" s="6" t="s">
        <v>3217</v>
      </c>
      <c r="BE220" s="6" t="s">
        <v>3181</v>
      </c>
      <c r="BF220" s="6" t="s">
        <v>3217</v>
      </c>
      <c r="BG220" s="6" t="s">
        <v>3181</v>
      </c>
      <c r="BH220" s="6" t="s">
        <v>3217</v>
      </c>
      <c r="BI220" s="6" t="s">
        <v>2445</v>
      </c>
      <c r="BJ220" s="6" t="s">
        <v>3217</v>
      </c>
      <c r="BK220" s="6" t="s">
        <v>109</v>
      </c>
      <c r="BL220" s="6" t="s">
        <v>3217</v>
      </c>
      <c r="BM220" s="6" t="s">
        <v>3419</v>
      </c>
      <c r="BN220" s="6" t="s">
        <v>70</v>
      </c>
      <c r="BO220" s="6" t="s">
        <v>111</v>
      </c>
      <c r="BP220" s="6" t="s">
        <v>3217</v>
      </c>
    </row>
    <row r="221" spans="1:68">
      <c r="A221" s="5" t="s">
        <v>164</v>
      </c>
      <c r="B221" s="6" t="s">
        <v>2938</v>
      </c>
      <c r="C221" s="6" t="s">
        <v>3305</v>
      </c>
      <c r="D221" s="6" t="s">
        <v>369</v>
      </c>
      <c r="F221" s="6" t="s">
        <v>3217</v>
      </c>
      <c r="G221" s="6" t="s">
        <v>3217</v>
      </c>
      <c r="H221" s="6" t="s">
        <v>226</v>
      </c>
      <c r="I221" s="6" t="s">
        <v>245</v>
      </c>
      <c r="J221" s="6" t="s">
        <v>76</v>
      </c>
      <c r="K221" s="6" t="s">
        <v>3217</v>
      </c>
      <c r="L221" s="6" t="s">
        <v>77</v>
      </c>
      <c r="M221" s="6" t="s">
        <v>3161</v>
      </c>
      <c r="N221" s="6" t="s">
        <v>3217</v>
      </c>
      <c r="O221" s="6" t="s">
        <v>227</v>
      </c>
      <c r="P221" s="6" t="s">
        <v>228</v>
      </c>
      <c r="Q221" s="6" t="s">
        <v>3161</v>
      </c>
      <c r="R221" s="6" t="s">
        <v>80</v>
      </c>
      <c r="S221" s="6" t="s">
        <v>248</v>
      </c>
      <c r="T221" s="6" t="s">
        <v>3167</v>
      </c>
      <c r="U221" s="6" t="s">
        <v>249</v>
      </c>
      <c r="V221" s="6" t="s">
        <v>250</v>
      </c>
      <c r="W221" s="6" t="s">
        <v>3217</v>
      </c>
      <c r="X221" s="6" t="s">
        <v>3161</v>
      </c>
      <c r="Y221" s="6" t="s">
        <v>150</v>
      </c>
      <c r="Z221" s="6" t="s">
        <v>3161</v>
      </c>
      <c r="AA221" s="6" t="s">
        <v>122</v>
      </c>
      <c r="AB221" s="6" t="s">
        <v>3418</v>
      </c>
      <c r="AC221" s="6" t="s">
        <v>158</v>
      </c>
      <c r="AD221" s="6" t="s">
        <v>3161</v>
      </c>
      <c r="AE221" s="6" t="s">
        <v>1090</v>
      </c>
      <c r="AF221" s="6" t="s">
        <v>54</v>
      </c>
      <c r="AG221" s="6" t="s">
        <v>231</v>
      </c>
      <c r="AH221" s="6" t="s">
        <v>368</v>
      </c>
      <c r="AI221" s="6" t="s">
        <v>3471</v>
      </c>
      <c r="AJ221" s="6" t="s">
        <v>161</v>
      </c>
      <c r="AK221" s="6" t="s">
        <v>168</v>
      </c>
      <c r="AL221" s="6" t="s">
        <v>143</v>
      </c>
      <c r="AM221" s="6" t="s">
        <v>523</v>
      </c>
      <c r="AN221" s="6" t="s">
        <v>169</v>
      </c>
      <c r="AO221" s="6" t="s">
        <v>95</v>
      </c>
      <c r="AP221" s="6" t="s">
        <v>3174</v>
      </c>
      <c r="AQ221" s="6" t="s">
        <v>152</v>
      </c>
      <c r="AR221" s="6" t="s">
        <v>233</v>
      </c>
      <c r="AS221" s="6" t="s">
        <v>3217</v>
      </c>
      <c r="AT221" s="6" t="s">
        <v>3212</v>
      </c>
      <c r="AU221" s="6" t="s">
        <v>96</v>
      </c>
      <c r="AV221" s="6" t="s">
        <v>98</v>
      </c>
      <c r="AW221" s="6" t="s">
        <v>2500</v>
      </c>
      <c r="AX221" s="6" t="s">
        <v>2413</v>
      </c>
      <c r="AY221" s="6" t="s">
        <v>2438</v>
      </c>
      <c r="AZ221" s="6" t="s">
        <v>101</v>
      </c>
      <c r="BA221" s="6" t="s">
        <v>3217</v>
      </c>
      <c r="BB221" s="6" t="s">
        <v>3184</v>
      </c>
      <c r="BC221" s="6" t="s">
        <v>104</v>
      </c>
      <c r="BD221" s="6" t="s">
        <v>3217</v>
      </c>
      <c r="BE221" s="6" t="s">
        <v>341</v>
      </c>
      <c r="BF221" s="6" t="s">
        <v>3217</v>
      </c>
      <c r="BG221" s="6" t="s">
        <v>3181</v>
      </c>
      <c r="BH221" s="6" t="s">
        <v>3288</v>
      </c>
      <c r="BI221" s="6" t="s">
        <v>3178</v>
      </c>
      <c r="BJ221" s="6" t="s">
        <v>3217</v>
      </c>
      <c r="BK221" s="6" t="s">
        <v>109</v>
      </c>
      <c r="BL221" s="6" t="s">
        <v>3217</v>
      </c>
      <c r="BM221" s="6" t="s">
        <v>67</v>
      </c>
      <c r="BN221" s="6" t="s">
        <v>70</v>
      </c>
      <c r="BO221" s="6" t="s">
        <v>112</v>
      </c>
      <c r="BP221" s="6" t="s">
        <v>3217</v>
      </c>
    </row>
    <row r="222" spans="1:68">
      <c r="A222" s="5" t="s">
        <v>167</v>
      </c>
      <c r="B222" s="6" t="s">
        <v>2939</v>
      </c>
      <c r="C222" s="6" t="s">
        <v>3305</v>
      </c>
      <c r="D222" s="6" t="s">
        <v>369</v>
      </c>
      <c r="F222" s="6" t="s">
        <v>3217</v>
      </c>
      <c r="G222" s="6" t="s">
        <v>3217</v>
      </c>
      <c r="H222" s="6" t="s">
        <v>226</v>
      </c>
      <c r="I222" s="6" t="s">
        <v>245</v>
      </c>
      <c r="J222" s="6" t="s">
        <v>76</v>
      </c>
      <c r="K222" s="6" t="s">
        <v>3217</v>
      </c>
      <c r="L222" s="6" t="s">
        <v>77</v>
      </c>
      <c r="M222" s="6" t="s">
        <v>3161</v>
      </c>
      <c r="N222" s="6" t="s">
        <v>3217</v>
      </c>
      <c r="O222" s="6" t="s">
        <v>3217</v>
      </c>
      <c r="P222" s="6" t="s">
        <v>228</v>
      </c>
      <c r="Q222" s="6" t="s">
        <v>3161</v>
      </c>
      <c r="R222" s="6" t="s">
        <v>80</v>
      </c>
      <c r="S222" s="6" t="s">
        <v>248</v>
      </c>
      <c r="T222" s="6" t="s">
        <v>3167</v>
      </c>
      <c r="U222" s="6" t="s">
        <v>3164</v>
      </c>
      <c r="V222" s="6" t="s">
        <v>443</v>
      </c>
      <c r="W222" s="6" t="s">
        <v>3217</v>
      </c>
      <c r="X222" s="6" t="s">
        <v>3161</v>
      </c>
      <c r="Y222" s="6" t="s">
        <v>150</v>
      </c>
      <c r="Z222" s="6" t="s">
        <v>3161</v>
      </c>
      <c r="AA222" s="6" t="s">
        <v>122</v>
      </c>
      <c r="AB222" s="6" t="s">
        <v>3418</v>
      </c>
      <c r="AC222" s="6" t="s">
        <v>158</v>
      </c>
      <c r="AD222" s="6" t="s">
        <v>3161</v>
      </c>
      <c r="AE222" s="6" t="s">
        <v>1090</v>
      </c>
      <c r="AF222" s="6" t="s">
        <v>3217</v>
      </c>
      <c r="AG222" s="6" t="s">
        <v>3164</v>
      </c>
      <c r="AH222" s="6" t="s">
        <v>3164</v>
      </c>
      <c r="AI222" s="6" t="s">
        <v>3164</v>
      </c>
      <c r="AJ222" s="6" t="s">
        <v>160</v>
      </c>
      <c r="AK222" s="6" t="s">
        <v>168</v>
      </c>
      <c r="AL222" s="6" t="s">
        <v>143</v>
      </c>
      <c r="AM222" s="6" t="s">
        <v>523</v>
      </c>
      <c r="AN222" s="6" t="s">
        <v>169</v>
      </c>
      <c r="AO222" s="6" t="s">
        <v>95</v>
      </c>
      <c r="AP222" s="6" t="s">
        <v>3174</v>
      </c>
      <c r="AQ222" s="6" t="s">
        <v>152</v>
      </c>
      <c r="AR222" s="6" t="s">
        <v>233</v>
      </c>
      <c r="AS222" s="6" t="s">
        <v>3217</v>
      </c>
      <c r="AT222" s="6" t="s">
        <v>3212</v>
      </c>
      <c r="AU222" s="6" t="s">
        <v>96</v>
      </c>
      <c r="AV222" s="6" t="s">
        <v>98</v>
      </c>
      <c r="AW222" s="6" t="s">
        <v>2500</v>
      </c>
      <c r="AX222" s="6" t="s">
        <v>2413</v>
      </c>
      <c r="AY222" s="6" t="s">
        <v>2438</v>
      </c>
      <c r="AZ222" s="6" t="s">
        <v>101</v>
      </c>
      <c r="BA222" s="6" t="s">
        <v>3217</v>
      </c>
      <c r="BB222" s="6" t="s">
        <v>3184</v>
      </c>
      <c r="BC222" s="6" t="s">
        <v>104</v>
      </c>
      <c r="BD222" s="6" t="s">
        <v>3217</v>
      </c>
      <c r="BE222" s="6" t="s">
        <v>341</v>
      </c>
      <c r="BF222" s="6" t="s">
        <v>3217</v>
      </c>
      <c r="BG222" s="6" t="s">
        <v>3181</v>
      </c>
      <c r="BH222" s="6" t="s">
        <v>3288</v>
      </c>
      <c r="BI222" s="6" t="s">
        <v>3178</v>
      </c>
      <c r="BJ222" s="6" t="s">
        <v>3217</v>
      </c>
      <c r="BK222" s="6" t="s">
        <v>109</v>
      </c>
      <c r="BL222" s="6" t="s">
        <v>3217</v>
      </c>
      <c r="BM222" s="6" t="s">
        <v>67</v>
      </c>
      <c r="BN222" s="6" t="s">
        <v>70</v>
      </c>
      <c r="BO222" s="6" t="s">
        <v>112</v>
      </c>
      <c r="BP222" s="6" t="s">
        <v>3217</v>
      </c>
    </row>
    <row r="223" spans="1:68">
      <c r="A223" s="5" t="s">
        <v>400</v>
      </c>
      <c r="B223" s="6" t="s">
        <v>3151</v>
      </c>
      <c r="C223" s="6" t="s">
        <v>3305</v>
      </c>
      <c r="D223" s="6" t="s">
        <v>369</v>
      </c>
      <c r="F223" s="6" t="s">
        <v>3217</v>
      </c>
      <c r="G223" s="6" t="s">
        <v>3217</v>
      </c>
      <c r="H223" s="6" t="s">
        <v>226</v>
      </c>
      <c r="I223" s="6" t="s">
        <v>245</v>
      </c>
      <c r="J223" s="6" t="s">
        <v>76</v>
      </c>
      <c r="K223" s="6" t="s">
        <v>3217</v>
      </c>
      <c r="L223" s="6" t="s">
        <v>77</v>
      </c>
      <c r="M223" s="6" t="s">
        <v>3161</v>
      </c>
      <c r="N223" s="6" t="s">
        <v>3217</v>
      </c>
      <c r="O223" s="6" t="s">
        <v>3217</v>
      </c>
      <c r="P223" s="6" t="s">
        <v>228</v>
      </c>
      <c r="Q223" s="6" t="s">
        <v>3161</v>
      </c>
      <c r="R223" s="6" t="s">
        <v>80</v>
      </c>
      <c r="S223" s="6" t="s">
        <v>248</v>
      </c>
      <c r="T223" s="6" t="s">
        <v>3167</v>
      </c>
      <c r="U223" s="6" t="s">
        <v>3164</v>
      </c>
      <c r="V223" s="6" t="s">
        <v>443</v>
      </c>
      <c r="W223" s="6" t="s">
        <v>3217</v>
      </c>
      <c r="X223" s="6" t="s">
        <v>3161</v>
      </c>
      <c r="Y223" s="6" t="s">
        <v>150</v>
      </c>
      <c r="Z223" s="6" t="s">
        <v>3161</v>
      </c>
      <c r="AA223" s="6" t="s">
        <v>122</v>
      </c>
      <c r="AB223" s="6" t="s">
        <v>3418</v>
      </c>
      <c r="AC223" s="6" t="s">
        <v>158</v>
      </c>
      <c r="AD223" s="6" t="s">
        <v>3161</v>
      </c>
      <c r="AE223" s="6" t="s">
        <v>1090</v>
      </c>
      <c r="AF223" s="6" t="s">
        <v>54</v>
      </c>
      <c r="AG223" s="6" t="s">
        <v>3164</v>
      </c>
      <c r="AH223" s="6" t="s">
        <v>368</v>
      </c>
      <c r="AI223" s="6" t="s">
        <v>3471</v>
      </c>
      <c r="AJ223" s="6" t="s">
        <v>160</v>
      </c>
      <c r="AK223" s="6" t="s">
        <v>168</v>
      </c>
      <c r="AL223" s="6" t="s">
        <v>143</v>
      </c>
      <c r="AM223" s="6" t="s">
        <v>523</v>
      </c>
      <c r="AN223" s="6" t="s">
        <v>169</v>
      </c>
      <c r="AO223" s="6" t="s">
        <v>95</v>
      </c>
      <c r="AP223" s="6" t="s">
        <v>3174</v>
      </c>
      <c r="AQ223" s="6" t="s">
        <v>152</v>
      </c>
      <c r="AR223" s="6" t="s">
        <v>233</v>
      </c>
      <c r="AS223" s="6" t="s">
        <v>3217</v>
      </c>
      <c r="AT223" s="6" t="s">
        <v>3212</v>
      </c>
      <c r="AU223" s="6" t="s">
        <v>96</v>
      </c>
      <c r="AV223" s="6" t="s">
        <v>98</v>
      </c>
      <c r="AW223" s="6" t="s">
        <v>2500</v>
      </c>
      <c r="AX223" s="6" t="s">
        <v>2413</v>
      </c>
      <c r="AY223" s="6" t="s">
        <v>2438</v>
      </c>
      <c r="AZ223" s="6" t="s">
        <v>101</v>
      </c>
      <c r="BA223" s="6" t="s">
        <v>3217</v>
      </c>
      <c r="BB223" s="6" t="s">
        <v>3184</v>
      </c>
      <c r="BC223" s="6" t="s">
        <v>104</v>
      </c>
      <c r="BD223" s="6" t="s">
        <v>3217</v>
      </c>
      <c r="BE223" s="6" t="s">
        <v>341</v>
      </c>
      <c r="BF223" s="6" t="s">
        <v>3217</v>
      </c>
      <c r="BG223" s="6" t="s">
        <v>3181</v>
      </c>
      <c r="BH223" s="6" t="s">
        <v>3288</v>
      </c>
      <c r="BI223" s="6" t="s">
        <v>3178</v>
      </c>
      <c r="BJ223" s="6" t="s">
        <v>3217</v>
      </c>
      <c r="BK223" s="6" t="s">
        <v>109</v>
      </c>
      <c r="BL223" s="6" t="s">
        <v>3217</v>
      </c>
      <c r="BM223" s="6" t="s">
        <v>67</v>
      </c>
      <c r="BN223" s="6" t="s">
        <v>70</v>
      </c>
      <c r="BO223" s="6" t="s">
        <v>112</v>
      </c>
      <c r="BP223" s="6" t="s">
        <v>3217</v>
      </c>
    </row>
    <row r="224" spans="1:68">
      <c r="A224" s="5" t="s">
        <v>365</v>
      </c>
      <c r="B224" s="6" t="s">
        <v>2952</v>
      </c>
      <c r="C224" s="6" t="s">
        <v>3305</v>
      </c>
      <c r="D224" s="6" t="s">
        <v>364</v>
      </c>
      <c r="F224" s="6" t="s">
        <v>3217</v>
      </c>
      <c r="G224" s="6" t="s">
        <v>3217</v>
      </c>
      <c r="H224" s="6" t="s">
        <v>226</v>
      </c>
      <c r="I224" s="6" t="s">
        <v>245</v>
      </c>
      <c r="J224" s="6" t="s">
        <v>53</v>
      </c>
      <c r="K224" s="6" t="s">
        <v>3217</v>
      </c>
      <c r="L224" s="6" t="s">
        <v>3161</v>
      </c>
      <c r="M224" s="6" t="s">
        <v>3161</v>
      </c>
      <c r="N224" s="6" t="s">
        <v>3217</v>
      </c>
      <c r="O224" s="6" t="s">
        <v>227</v>
      </c>
      <c r="P224" s="6" t="s">
        <v>3161</v>
      </c>
      <c r="Q224" s="6" t="s">
        <v>3161</v>
      </c>
      <c r="R224" s="6" t="s">
        <v>80</v>
      </c>
      <c r="S224" s="6" t="s">
        <v>248</v>
      </c>
      <c r="T224" s="6" t="s">
        <v>3167</v>
      </c>
      <c r="U224" s="6" t="s">
        <v>249</v>
      </c>
      <c r="V224" s="6" t="s">
        <v>443</v>
      </c>
      <c r="W224" s="6" t="s">
        <v>3217</v>
      </c>
      <c r="X224" s="6" t="s">
        <v>3161</v>
      </c>
      <c r="Y224" s="6" t="s">
        <v>150</v>
      </c>
      <c r="Z224" s="6" t="s">
        <v>3161</v>
      </c>
      <c r="AA224" s="6" t="s">
        <v>122</v>
      </c>
      <c r="AB224" s="6" t="s">
        <v>3418</v>
      </c>
      <c r="AC224" s="6" t="s">
        <v>158</v>
      </c>
      <c r="AD224" s="6" t="s">
        <v>3161</v>
      </c>
      <c r="AE224" s="6" t="s">
        <v>1090</v>
      </c>
      <c r="AF224" s="6" t="s">
        <v>54</v>
      </c>
      <c r="AG224" s="6" t="s">
        <v>231</v>
      </c>
      <c r="AH224" s="6" t="s">
        <v>368</v>
      </c>
      <c r="AI224" s="6" t="s">
        <v>3471</v>
      </c>
      <c r="AJ224" s="6" t="s">
        <v>161</v>
      </c>
      <c r="AK224" s="6" t="s">
        <v>59</v>
      </c>
      <c r="AL224" s="6" t="s">
        <v>143</v>
      </c>
      <c r="AM224" s="6" t="s">
        <v>523</v>
      </c>
      <c r="AN224" s="6" t="s">
        <v>169</v>
      </c>
      <c r="AO224" s="6" t="s">
        <v>95</v>
      </c>
      <c r="AP224" s="6" t="s">
        <v>3174</v>
      </c>
      <c r="AQ224" s="6" t="s">
        <v>152</v>
      </c>
      <c r="AR224" s="6" t="s">
        <v>233</v>
      </c>
      <c r="AS224" s="6" t="s">
        <v>3217</v>
      </c>
      <c r="AT224" s="6" t="s">
        <v>3212</v>
      </c>
      <c r="AU224" s="6" t="s">
        <v>96</v>
      </c>
      <c r="AV224" s="6" t="s">
        <v>67</v>
      </c>
      <c r="AW224" s="6" t="s">
        <v>2500</v>
      </c>
      <c r="AX224" s="6" t="s">
        <v>2413</v>
      </c>
      <c r="AY224" s="6" t="s">
        <v>2438</v>
      </c>
      <c r="AZ224" s="6" t="s">
        <v>172</v>
      </c>
      <c r="BA224" s="6" t="s">
        <v>3217</v>
      </c>
      <c r="BB224" s="6" t="s">
        <v>3184</v>
      </c>
      <c r="BC224" s="6" t="s">
        <v>106</v>
      </c>
      <c r="BD224" s="6" t="s">
        <v>3217</v>
      </c>
      <c r="BE224" s="6" t="s">
        <v>341</v>
      </c>
      <c r="BF224" s="6" t="s">
        <v>3217</v>
      </c>
      <c r="BG224" s="6" t="s">
        <v>3181</v>
      </c>
      <c r="BH224" s="6" t="s">
        <v>3288</v>
      </c>
      <c r="BI224" s="6" t="s">
        <v>3178</v>
      </c>
      <c r="BJ224" s="6" t="s">
        <v>3217</v>
      </c>
      <c r="BK224" s="6" t="s">
        <v>66</v>
      </c>
      <c r="BL224" s="6" t="s">
        <v>3217</v>
      </c>
      <c r="BM224" s="6" t="s">
        <v>69</v>
      </c>
      <c r="BN224" s="6" t="s">
        <v>3153</v>
      </c>
      <c r="BO224" s="6" t="s">
        <v>130</v>
      </c>
      <c r="BP224" s="6" t="s">
        <v>3217</v>
      </c>
    </row>
    <row r="225" spans="1:68">
      <c r="A225" s="5" t="s">
        <v>163</v>
      </c>
      <c r="B225" s="6" t="s">
        <v>3041</v>
      </c>
      <c r="C225" s="6" t="s">
        <v>3305</v>
      </c>
      <c r="D225" s="6" t="s">
        <v>448</v>
      </c>
      <c r="F225" s="6" t="s">
        <v>3217</v>
      </c>
      <c r="G225" s="6" t="s">
        <v>3217</v>
      </c>
      <c r="H225" s="6" t="s">
        <v>226</v>
      </c>
      <c r="I225" s="6" t="s">
        <v>245</v>
      </c>
      <c r="J225" s="6" t="s">
        <v>53</v>
      </c>
      <c r="K225" s="6" t="s">
        <v>3217</v>
      </c>
      <c r="L225" s="6" t="s">
        <v>3161</v>
      </c>
      <c r="M225" s="6" t="s">
        <v>3161</v>
      </c>
      <c r="N225" s="6" t="s">
        <v>3217</v>
      </c>
      <c r="O225" s="6" t="s">
        <v>227</v>
      </c>
      <c r="P225" s="6" t="s">
        <v>3161</v>
      </c>
      <c r="Q225" s="6" t="s">
        <v>3161</v>
      </c>
      <c r="R225" s="6" t="s">
        <v>84</v>
      </c>
      <c r="S225" s="6" t="s">
        <v>248</v>
      </c>
      <c r="T225" s="6" t="s">
        <v>3167</v>
      </c>
      <c r="U225" s="6" t="s">
        <v>249</v>
      </c>
      <c r="V225" s="6" t="s">
        <v>443</v>
      </c>
      <c r="W225" s="6" t="s">
        <v>3217</v>
      </c>
      <c r="X225" s="6" t="s">
        <v>3161</v>
      </c>
      <c r="Y225" s="6" t="s">
        <v>150</v>
      </c>
      <c r="Z225" s="6" t="s">
        <v>3161</v>
      </c>
      <c r="AA225" s="6" t="s">
        <v>122</v>
      </c>
      <c r="AB225" s="6" t="s">
        <v>3418</v>
      </c>
      <c r="AC225" s="6" t="s">
        <v>158</v>
      </c>
      <c r="AD225" s="6" t="s">
        <v>3161</v>
      </c>
      <c r="AE225" s="6" t="s">
        <v>1090</v>
      </c>
      <c r="AF225" s="6" t="s">
        <v>54</v>
      </c>
      <c r="AG225" s="6" t="s">
        <v>231</v>
      </c>
      <c r="AH225" s="6" t="s">
        <v>360</v>
      </c>
      <c r="AI225" s="6" t="s">
        <v>3471</v>
      </c>
      <c r="AJ225" s="6" t="s">
        <v>161</v>
      </c>
      <c r="AK225" s="6" t="s">
        <v>59</v>
      </c>
      <c r="AL225" s="6" t="s">
        <v>143</v>
      </c>
      <c r="AM225" s="6" t="s">
        <v>523</v>
      </c>
      <c r="AN225" s="6" t="s">
        <v>171</v>
      </c>
      <c r="AO225" s="6" t="s">
        <v>95</v>
      </c>
      <c r="AP225" s="6" t="s">
        <v>3174</v>
      </c>
      <c r="AQ225" s="6" t="s">
        <v>152</v>
      </c>
      <c r="AR225" s="6" t="s">
        <v>233</v>
      </c>
      <c r="AS225" s="6" t="s">
        <v>3217</v>
      </c>
      <c r="AT225" s="6" t="s">
        <v>3212</v>
      </c>
      <c r="AU225" s="6" t="s">
        <v>96</v>
      </c>
      <c r="AV225" s="6" t="s">
        <v>127</v>
      </c>
      <c r="AW225" s="6" t="s">
        <v>2500</v>
      </c>
      <c r="AX225" s="6" t="s">
        <v>2413</v>
      </c>
      <c r="AY225" s="6" t="s">
        <v>2438</v>
      </c>
      <c r="AZ225" s="6" t="s">
        <v>172</v>
      </c>
      <c r="BA225" s="6" t="s">
        <v>3217</v>
      </c>
      <c r="BB225" s="6" t="s">
        <v>3184</v>
      </c>
      <c r="BC225" s="6" t="s">
        <v>106</v>
      </c>
      <c r="BD225" s="6" t="s">
        <v>3217</v>
      </c>
      <c r="BE225" s="6" t="s">
        <v>341</v>
      </c>
      <c r="BF225" s="6" t="s">
        <v>3217</v>
      </c>
      <c r="BG225" s="6" t="s">
        <v>3181</v>
      </c>
      <c r="BH225" s="6" t="s">
        <v>3288</v>
      </c>
      <c r="BI225" s="6" t="s">
        <v>3178</v>
      </c>
      <c r="BJ225" s="6" t="s">
        <v>3217</v>
      </c>
      <c r="BK225" s="6" t="s">
        <v>66</v>
      </c>
      <c r="BL225" s="6" t="s">
        <v>3217</v>
      </c>
      <c r="BM225" s="6" t="s">
        <v>69</v>
      </c>
      <c r="BN225" s="6" t="s">
        <v>3153</v>
      </c>
      <c r="BO225" s="6" t="s">
        <v>130</v>
      </c>
      <c r="BP225" s="6" t="s">
        <v>3217</v>
      </c>
    </row>
    <row r="226" spans="1:68">
      <c r="A226" s="5" t="s">
        <v>366</v>
      </c>
      <c r="B226" s="6" t="s">
        <v>3042</v>
      </c>
      <c r="C226" s="6" t="s">
        <v>3305</v>
      </c>
      <c r="D226" s="6" t="s">
        <v>274</v>
      </c>
      <c r="F226" s="6" t="s">
        <v>3217</v>
      </c>
      <c r="G226" s="6" t="s">
        <v>3217</v>
      </c>
      <c r="H226" s="6" t="s">
        <v>226</v>
      </c>
      <c r="I226" s="6" t="s">
        <v>245</v>
      </c>
      <c r="J226" s="6" t="s">
        <v>53</v>
      </c>
      <c r="K226" s="6" t="s">
        <v>3217</v>
      </c>
      <c r="L226" s="6" t="s">
        <v>3161</v>
      </c>
      <c r="M226" s="6" t="s">
        <v>3161</v>
      </c>
      <c r="N226" s="6" t="s">
        <v>3217</v>
      </c>
      <c r="O226" s="6" t="s">
        <v>3217</v>
      </c>
      <c r="P226" s="6" t="s">
        <v>3161</v>
      </c>
      <c r="Q226" s="6" t="s">
        <v>3161</v>
      </c>
      <c r="R226" s="6" t="s">
        <v>84</v>
      </c>
      <c r="S226" s="6" t="s">
        <v>248</v>
      </c>
      <c r="T226" s="6" t="s">
        <v>3167</v>
      </c>
      <c r="U226" s="6" t="s">
        <v>3164</v>
      </c>
      <c r="V226" s="6" t="s">
        <v>443</v>
      </c>
      <c r="W226" s="6" t="s">
        <v>3217</v>
      </c>
      <c r="X226" s="6" t="s">
        <v>3161</v>
      </c>
      <c r="Y226" s="6" t="s">
        <v>150</v>
      </c>
      <c r="Z226" s="6" t="s">
        <v>3161</v>
      </c>
      <c r="AA226" s="6" t="s">
        <v>122</v>
      </c>
      <c r="AB226" s="6" t="s">
        <v>3418</v>
      </c>
      <c r="AC226" s="6" t="s">
        <v>158</v>
      </c>
      <c r="AD226" s="6" t="s">
        <v>3161</v>
      </c>
      <c r="AE226" s="6" t="s">
        <v>1090</v>
      </c>
      <c r="AF226" s="6" t="s">
        <v>3217</v>
      </c>
      <c r="AG226" s="6" t="s">
        <v>3164</v>
      </c>
      <c r="AH226" s="6" t="s">
        <v>3164</v>
      </c>
      <c r="AI226" s="6" t="s">
        <v>3164</v>
      </c>
      <c r="AJ226" s="6" t="s">
        <v>160</v>
      </c>
      <c r="AK226" s="6" t="s">
        <v>59</v>
      </c>
      <c r="AL226" s="6" t="s">
        <v>143</v>
      </c>
      <c r="AM226" s="6" t="s">
        <v>523</v>
      </c>
      <c r="AN226" s="6" t="s">
        <v>171</v>
      </c>
      <c r="AO226" s="6" t="s">
        <v>95</v>
      </c>
      <c r="AP226" s="6" t="s">
        <v>3174</v>
      </c>
      <c r="AQ226" s="6" t="s">
        <v>152</v>
      </c>
      <c r="AR226" s="6" t="s">
        <v>233</v>
      </c>
      <c r="AS226" s="6" t="s">
        <v>3217</v>
      </c>
      <c r="AT226" s="6" t="s">
        <v>3212</v>
      </c>
      <c r="AU226" s="6" t="s">
        <v>96</v>
      </c>
      <c r="AV226" s="6" t="s">
        <v>127</v>
      </c>
      <c r="AW226" s="6" t="s">
        <v>2500</v>
      </c>
      <c r="AX226" s="6" t="s">
        <v>2413</v>
      </c>
      <c r="AY226" s="6" t="s">
        <v>2438</v>
      </c>
      <c r="AZ226" s="6" t="s">
        <v>172</v>
      </c>
      <c r="BA226" s="6" t="s">
        <v>3217</v>
      </c>
      <c r="BB226" s="6" t="s">
        <v>3184</v>
      </c>
      <c r="BC226" s="6" t="s">
        <v>106</v>
      </c>
      <c r="BD226" s="6" t="s">
        <v>3217</v>
      </c>
      <c r="BE226" s="6" t="s">
        <v>341</v>
      </c>
      <c r="BF226" s="6" t="s">
        <v>3217</v>
      </c>
      <c r="BG226" s="6" t="s">
        <v>3181</v>
      </c>
      <c r="BH226" s="6" t="s">
        <v>3288</v>
      </c>
      <c r="BI226" s="6" t="s">
        <v>3178</v>
      </c>
      <c r="BJ226" s="6" t="s">
        <v>3217</v>
      </c>
      <c r="BK226" s="6" t="s">
        <v>66</v>
      </c>
      <c r="BL226" s="6" t="s">
        <v>3217</v>
      </c>
      <c r="BM226" s="6" t="s">
        <v>69</v>
      </c>
      <c r="BN226" s="6" t="s">
        <v>3153</v>
      </c>
      <c r="BO226" s="6" t="s">
        <v>130</v>
      </c>
      <c r="BP226" s="6" t="s">
        <v>3217</v>
      </c>
    </row>
    <row r="227" spans="1:68">
      <c r="A227" s="5" t="s">
        <v>367</v>
      </c>
      <c r="B227" s="6" t="s">
        <v>3152</v>
      </c>
      <c r="C227" s="6" t="s">
        <v>3305</v>
      </c>
      <c r="D227" s="6" t="s">
        <v>274</v>
      </c>
      <c r="F227" s="6" t="s">
        <v>3217</v>
      </c>
      <c r="G227" s="6" t="s">
        <v>3217</v>
      </c>
      <c r="H227" s="6" t="s">
        <v>226</v>
      </c>
      <c r="I227" s="6" t="s">
        <v>245</v>
      </c>
      <c r="J227" s="6" t="s">
        <v>53</v>
      </c>
      <c r="K227" s="6" t="s">
        <v>3217</v>
      </c>
      <c r="L227" s="6" t="s">
        <v>3161</v>
      </c>
      <c r="M227" s="6" t="s">
        <v>3161</v>
      </c>
      <c r="N227" s="6" t="s">
        <v>3217</v>
      </c>
      <c r="O227" s="6" t="s">
        <v>3217</v>
      </c>
      <c r="P227" s="6" t="s">
        <v>3161</v>
      </c>
      <c r="Q227" s="6" t="s">
        <v>3161</v>
      </c>
      <c r="R227" s="6" t="s">
        <v>84</v>
      </c>
      <c r="S227" s="6" t="s">
        <v>248</v>
      </c>
      <c r="T227" s="6" t="s">
        <v>3167</v>
      </c>
      <c r="U227" s="6" t="s">
        <v>3164</v>
      </c>
      <c r="V227" s="6" t="s">
        <v>443</v>
      </c>
      <c r="W227" s="6" t="s">
        <v>3217</v>
      </c>
      <c r="X227" s="6" t="s">
        <v>3161</v>
      </c>
      <c r="Y227" s="6" t="s">
        <v>150</v>
      </c>
      <c r="Z227" s="6" t="s">
        <v>3161</v>
      </c>
      <c r="AA227" s="6" t="s">
        <v>122</v>
      </c>
      <c r="AB227" s="6" t="s">
        <v>3418</v>
      </c>
      <c r="AC227" s="6" t="s">
        <v>158</v>
      </c>
      <c r="AD227" s="6" t="s">
        <v>3161</v>
      </c>
      <c r="AE227" s="6" t="s">
        <v>1090</v>
      </c>
      <c r="AF227" s="6" t="s">
        <v>3217</v>
      </c>
      <c r="AG227" s="6" t="s">
        <v>3164</v>
      </c>
      <c r="AH227" s="6" t="s">
        <v>3164</v>
      </c>
      <c r="AI227" s="6" t="s">
        <v>3164</v>
      </c>
      <c r="AJ227" s="6" t="s">
        <v>160</v>
      </c>
      <c r="AK227" s="6" t="s">
        <v>59</v>
      </c>
      <c r="AL227" s="6" t="s">
        <v>143</v>
      </c>
      <c r="AM227" s="6" t="s">
        <v>523</v>
      </c>
      <c r="AN227" s="6" t="s">
        <v>171</v>
      </c>
      <c r="AO227" s="6" t="s">
        <v>95</v>
      </c>
      <c r="AP227" s="6" t="s">
        <v>3174</v>
      </c>
      <c r="AQ227" s="6" t="s">
        <v>152</v>
      </c>
      <c r="AR227" s="6" t="s">
        <v>233</v>
      </c>
      <c r="AS227" s="6" t="s">
        <v>3217</v>
      </c>
      <c r="AT227" s="6" t="s">
        <v>3212</v>
      </c>
      <c r="AU227" s="6" t="s">
        <v>96</v>
      </c>
      <c r="AV227" s="6" t="s">
        <v>127</v>
      </c>
      <c r="AW227" s="6" t="s">
        <v>2500</v>
      </c>
      <c r="AX227" s="6" t="s">
        <v>2413</v>
      </c>
      <c r="AY227" s="6" t="s">
        <v>2438</v>
      </c>
      <c r="AZ227" s="6" t="s">
        <v>172</v>
      </c>
      <c r="BA227" s="6" t="s">
        <v>3217</v>
      </c>
      <c r="BB227" s="6" t="s">
        <v>3184</v>
      </c>
      <c r="BC227" s="6" t="s">
        <v>106</v>
      </c>
      <c r="BD227" s="6" t="s">
        <v>3217</v>
      </c>
      <c r="BE227" s="6" t="s">
        <v>341</v>
      </c>
      <c r="BF227" s="6" t="s">
        <v>3217</v>
      </c>
      <c r="BG227" s="6" t="s">
        <v>3181</v>
      </c>
      <c r="BH227" s="6" t="s">
        <v>3288</v>
      </c>
      <c r="BI227" s="6" t="s">
        <v>3178</v>
      </c>
      <c r="BJ227" s="6" t="s">
        <v>3217</v>
      </c>
      <c r="BK227" s="6" t="s">
        <v>66</v>
      </c>
      <c r="BL227" s="6" t="s">
        <v>3217</v>
      </c>
      <c r="BM227" s="6" t="s">
        <v>69</v>
      </c>
      <c r="BN227" s="6" t="s">
        <v>3153</v>
      </c>
      <c r="BO227" s="6" t="s">
        <v>130</v>
      </c>
      <c r="BP227" s="6" t="s">
        <v>3217</v>
      </c>
    </row>
    <row r="228" spans="1:68">
      <c r="A228" s="5" t="s">
        <v>170</v>
      </c>
      <c r="B228" s="6" t="s">
        <v>3068</v>
      </c>
      <c r="C228" s="6" t="s">
        <v>3305</v>
      </c>
      <c r="D228" s="6" t="s">
        <v>446</v>
      </c>
      <c r="F228" s="6" t="s">
        <v>3217</v>
      </c>
      <c r="G228" s="6" t="s">
        <v>3217</v>
      </c>
      <c r="H228" s="6" t="s">
        <v>226</v>
      </c>
      <c r="I228" s="6" t="s">
        <v>245</v>
      </c>
      <c r="J228" s="6" t="s">
        <v>53</v>
      </c>
      <c r="K228" s="6" t="s">
        <v>3217</v>
      </c>
      <c r="L228" s="6" t="s">
        <v>3161</v>
      </c>
      <c r="M228" s="6" t="s">
        <v>3161</v>
      </c>
      <c r="N228" s="6" t="s">
        <v>3217</v>
      </c>
      <c r="O228" s="6" t="s">
        <v>3217</v>
      </c>
      <c r="P228" s="6" t="s">
        <v>3161</v>
      </c>
      <c r="Q228" s="6" t="s">
        <v>3161</v>
      </c>
      <c r="R228" s="6" t="s">
        <v>84</v>
      </c>
      <c r="S228" s="6" t="s">
        <v>248</v>
      </c>
      <c r="T228" s="6" t="s">
        <v>3167</v>
      </c>
      <c r="U228" s="6" t="s">
        <v>3164</v>
      </c>
      <c r="V228" s="6" t="s">
        <v>443</v>
      </c>
      <c r="W228" s="6" t="s">
        <v>3217</v>
      </c>
      <c r="X228" s="6" t="s">
        <v>3161</v>
      </c>
      <c r="Y228" s="6" t="s">
        <v>150</v>
      </c>
      <c r="Z228" s="6" t="s">
        <v>3161</v>
      </c>
      <c r="AA228" s="6" t="s">
        <v>122</v>
      </c>
      <c r="AB228" s="6" t="s">
        <v>3418</v>
      </c>
      <c r="AC228" s="6" t="s">
        <v>158</v>
      </c>
      <c r="AD228" s="6" t="s">
        <v>3161</v>
      </c>
      <c r="AE228" s="6" t="s">
        <v>1090</v>
      </c>
      <c r="AF228" s="6" t="s">
        <v>3217</v>
      </c>
      <c r="AG228" s="6" t="s">
        <v>3164</v>
      </c>
      <c r="AH228" s="6" t="s">
        <v>3164</v>
      </c>
      <c r="AI228" s="6" t="s">
        <v>3164</v>
      </c>
      <c r="AJ228" s="6" t="s">
        <v>160</v>
      </c>
      <c r="AK228" s="6" t="s">
        <v>59</v>
      </c>
      <c r="AL228" s="6" t="s">
        <v>143</v>
      </c>
      <c r="AM228" s="6" t="s">
        <v>523</v>
      </c>
      <c r="AN228" s="6" t="s">
        <v>171</v>
      </c>
      <c r="AO228" s="6" t="s">
        <v>95</v>
      </c>
      <c r="AP228" s="6" t="s">
        <v>3174</v>
      </c>
      <c r="AQ228" s="6" t="s">
        <v>152</v>
      </c>
      <c r="AR228" s="6" t="s">
        <v>233</v>
      </c>
      <c r="AS228" s="6" t="s">
        <v>3217</v>
      </c>
      <c r="AT228" s="6" t="s">
        <v>3212</v>
      </c>
      <c r="AU228" s="6" t="s">
        <v>96</v>
      </c>
      <c r="AV228" s="6" t="s">
        <v>127</v>
      </c>
      <c r="AW228" s="6" t="s">
        <v>2500</v>
      </c>
      <c r="AX228" s="6" t="s">
        <v>2413</v>
      </c>
      <c r="AY228" s="6" t="s">
        <v>2438</v>
      </c>
      <c r="AZ228" s="6" t="s">
        <v>172</v>
      </c>
      <c r="BA228" s="6" t="s">
        <v>3217</v>
      </c>
      <c r="BB228" s="6" t="s">
        <v>3184</v>
      </c>
      <c r="BC228" s="6" t="s">
        <v>106</v>
      </c>
      <c r="BD228" s="6" t="s">
        <v>3217</v>
      </c>
      <c r="BE228" s="6" t="s">
        <v>341</v>
      </c>
      <c r="BF228" s="6" t="s">
        <v>3217</v>
      </c>
      <c r="BG228" s="6" t="s">
        <v>3181</v>
      </c>
      <c r="BH228" s="6" t="s">
        <v>3288</v>
      </c>
      <c r="BI228" s="6" t="s">
        <v>3178</v>
      </c>
      <c r="BJ228" s="6" t="s">
        <v>3217</v>
      </c>
      <c r="BK228" s="6" t="s">
        <v>66</v>
      </c>
      <c r="BL228" s="6" t="s">
        <v>3217</v>
      </c>
      <c r="BM228" s="6" t="s">
        <v>69</v>
      </c>
      <c r="BN228" s="6" t="s">
        <v>3153</v>
      </c>
      <c r="BO228" s="6" t="s">
        <v>130</v>
      </c>
      <c r="BP228" s="6" t="s">
        <v>3217</v>
      </c>
    </row>
    <row r="229" spans="1:68">
      <c r="A229" s="5" t="s">
        <v>493</v>
      </c>
      <c r="B229" s="6" t="s">
        <v>3119</v>
      </c>
      <c r="C229" s="6" t="s">
        <v>3305</v>
      </c>
      <c r="D229" s="6" t="s">
        <v>3312</v>
      </c>
      <c r="F229" s="6" t="s">
        <v>3217</v>
      </c>
      <c r="G229" s="6" t="s">
        <v>3217</v>
      </c>
      <c r="H229" s="6" t="s">
        <v>226</v>
      </c>
      <c r="I229" s="6" t="s">
        <v>245</v>
      </c>
      <c r="J229" s="6" t="s">
        <v>53</v>
      </c>
      <c r="K229" s="6" t="s">
        <v>3217</v>
      </c>
      <c r="L229" s="6" t="s">
        <v>3161</v>
      </c>
      <c r="M229" s="6" t="s">
        <v>3161</v>
      </c>
      <c r="N229" s="6" t="s">
        <v>3217</v>
      </c>
      <c r="O229" s="6" t="s">
        <v>227</v>
      </c>
      <c r="P229" s="6" t="s">
        <v>3161</v>
      </c>
      <c r="Q229" s="6" t="s">
        <v>3161</v>
      </c>
      <c r="R229" s="6" t="s">
        <v>82</v>
      </c>
      <c r="S229" s="6" t="s">
        <v>248</v>
      </c>
      <c r="T229" s="6" t="s">
        <v>3167</v>
      </c>
      <c r="U229" s="6" t="s">
        <v>249</v>
      </c>
      <c r="V229" s="6" t="s">
        <v>443</v>
      </c>
      <c r="W229" s="6" t="s">
        <v>3217</v>
      </c>
      <c r="X229" s="6" t="s">
        <v>3161</v>
      </c>
      <c r="Y229" s="6" t="s">
        <v>150</v>
      </c>
      <c r="Z229" s="6" t="s">
        <v>3161</v>
      </c>
      <c r="AA229" s="6" t="s">
        <v>3169</v>
      </c>
      <c r="AB229" s="6" t="s">
        <v>3418</v>
      </c>
      <c r="AC229" s="6" t="s">
        <v>159</v>
      </c>
      <c r="AD229" s="6" t="s">
        <v>3161</v>
      </c>
      <c r="AE229" s="6" t="s">
        <v>1090</v>
      </c>
      <c r="AF229" s="6" t="s">
        <v>54</v>
      </c>
      <c r="AG229" s="6" t="s">
        <v>231</v>
      </c>
      <c r="AH229" s="6" t="s">
        <v>360</v>
      </c>
      <c r="AI229" s="6" t="s">
        <v>3471</v>
      </c>
      <c r="AJ229" s="6" t="s">
        <v>161</v>
      </c>
      <c r="AK229" s="6" t="s">
        <v>59</v>
      </c>
      <c r="AL229" s="6" t="s">
        <v>143</v>
      </c>
      <c r="AM229" s="6" t="s">
        <v>523</v>
      </c>
      <c r="AN229" s="6" t="s">
        <v>171</v>
      </c>
      <c r="AO229" s="6" t="s">
        <v>95</v>
      </c>
      <c r="AP229" s="6" t="s">
        <v>3174</v>
      </c>
      <c r="AQ229" s="6" t="s">
        <v>152</v>
      </c>
      <c r="AR229" s="6" t="s">
        <v>233</v>
      </c>
      <c r="AS229" s="6" t="s">
        <v>3217</v>
      </c>
      <c r="AT229" s="6" t="s">
        <v>3213</v>
      </c>
      <c r="AU229" s="6" t="s">
        <v>96</v>
      </c>
      <c r="AV229" s="6" t="s">
        <v>99</v>
      </c>
      <c r="AW229" s="6" t="s">
        <v>3157</v>
      </c>
      <c r="AX229" s="6" t="s">
        <v>3158</v>
      </c>
      <c r="AY229" s="6" t="s">
        <v>3214</v>
      </c>
      <c r="AZ229" s="6" t="s">
        <v>512</v>
      </c>
      <c r="BA229" s="6" t="s">
        <v>3217</v>
      </c>
      <c r="BB229" s="6" t="s">
        <v>3184</v>
      </c>
      <c r="BC229" s="6" t="s">
        <v>105</v>
      </c>
      <c r="BD229" s="6" t="s">
        <v>3217</v>
      </c>
      <c r="BE229" s="6" t="s">
        <v>108</v>
      </c>
      <c r="BF229" s="6" t="s">
        <v>3217</v>
      </c>
      <c r="BG229" s="6" t="s">
        <v>3181</v>
      </c>
      <c r="BH229" s="6" t="s">
        <v>3288</v>
      </c>
      <c r="BI229" s="6" t="s">
        <v>3178</v>
      </c>
      <c r="BJ229" s="6" t="s">
        <v>3217</v>
      </c>
      <c r="BK229" s="6" t="s">
        <v>66</v>
      </c>
      <c r="BL229" s="6" t="s">
        <v>3217</v>
      </c>
      <c r="BM229" s="6" t="s">
        <v>69</v>
      </c>
      <c r="BN229" s="6" t="s">
        <v>3153</v>
      </c>
      <c r="BO229" s="6" t="s">
        <v>514</v>
      </c>
      <c r="BP229" s="6" t="s">
        <v>3217</v>
      </c>
    </row>
    <row r="230" spans="1:68">
      <c r="A230" s="5" t="s">
        <v>494</v>
      </c>
      <c r="B230" s="6" t="s">
        <v>3120</v>
      </c>
      <c r="C230" s="6" t="s">
        <v>3305</v>
      </c>
      <c r="D230" s="6">
        <v>2022</v>
      </c>
      <c r="F230" s="6" t="s">
        <v>3217</v>
      </c>
      <c r="G230" s="6" t="s">
        <v>3217</v>
      </c>
      <c r="H230" s="6" t="s">
        <v>226</v>
      </c>
      <c r="I230" s="6" t="s">
        <v>245</v>
      </c>
      <c r="J230" s="6" t="s">
        <v>53</v>
      </c>
      <c r="K230" s="6" t="s">
        <v>3217</v>
      </c>
      <c r="L230" s="6" t="s">
        <v>3161</v>
      </c>
      <c r="M230" s="6" t="s">
        <v>3161</v>
      </c>
      <c r="N230" s="6" t="s">
        <v>3217</v>
      </c>
      <c r="O230" s="6" t="s">
        <v>3217</v>
      </c>
      <c r="P230" s="6" t="s">
        <v>3161</v>
      </c>
      <c r="Q230" s="6" t="s">
        <v>3161</v>
      </c>
      <c r="R230" s="6" t="s">
        <v>82</v>
      </c>
      <c r="S230" s="6" t="s">
        <v>248</v>
      </c>
      <c r="T230" s="6" t="s">
        <v>3167</v>
      </c>
      <c r="U230" s="6" t="s">
        <v>3164</v>
      </c>
      <c r="V230" s="6" t="s">
        <v>443</v>
      </c>
      <c r="W230" s="6" t="s">
        <v>3217</v>
      </c>
      <c r="X230" s="6" t="s">
        <v>3161</v>
      </c>
      <c r="Y230" s="6" t="s">
        <v>150</v>
      </c>
      <c r="Z230" s="6" t="s">
        <v>3161</v>
      </c>
      <c r="AA230" s="6" t="s">
        <v>3217</v>
      </c>
      <c r="AB230" s="6" t="s">
        <v>3418</v>
      </c>
      <c r="AC230" s="6" t="s">
        <v>986</v>
      </c>
      <c r="AD230" s="6" t="s">
        <v>3161</v>
      </c>
      <c r="AE230" s="6" t="s">
        <v>1088</v>
      </c>
      <c r="AF230" s="6" t="s">
        <v>3217</v>
      </c>
      <c r="AG230" s="6" t="s">
        <v>3164</v>
      </c>
      <c r="AH230" s="6" t="s">
        <v>3164</v>
      </c>
      <c r="AI230" s="6" t="s">
        <v>3164</v>
      </c>
      <c r="AJ230" s="6" t="s">
        <v>160</v>
      </c>
      <c r="AK230" s="6" t="s">
        <v>59</v>
      </c>
      <c r="AL230" s="6" t="s">
        <v>143</v>
      </c>
      <c r="AM230" s="6" t="s">
        <v>523</v>
      </c>
      <c r="AN230" s="6" t="s">
        <v>171</v>
      </c>
      <c r="AO230" s="6" t="s">
        <v>95</v>
      </c>
      <c r="AP230" s="6" t="s">
        <v>3174</v>
      </c>
      <c r="AQ230" s="6" t="s">
        <v>152</v>
      </c>
      <c r="AR230" s="6" t="s">
        <v>233</v>
      </c>
      <c r="AS230" s="6" t="s">
        <v>3217</v>
      </c>
      <c r="AT230" s="6" t="s">
        <v>3213</v>
      </c>
      <c r="AU230" s="6" t="s">
        <v>96</v>
      </c>
      <c r="AV230" s="6" t="s">
        <v>99</v>
      </c>
      <c r="AW230" s="6" t="s">
        <v>3157</v>
      </c>
      <c r="AX230" s="6" t="s">
        <v>3158</v>
      </c>
      <c r="AY230" s="6" t="s">
        <v>3214</v>
      </c>
      <c r="AZ230" s="6" t="s">
        <v>512</v>
      </c>
      <c r="BA230" s="6" t="s">
        <v>3217</v>
      </c>
      <c r="BB230" s="6" t="s">
        <v>3184</v>
      </c>
      <c r="BC230" s="6" t="s">
        <v>105</v>
      </c>
      <c r="BD230" s="6" t="s">
        <v>3217</v>
      </c>
      <c r="BE230" s="6" t="s">
        <v>108</v>
      </c>
      <c r="BF230" s="6" t="s">
        <v>3217</v>
      </c>
      <c r="BG230" s="6" t="s">
        <v>3181</v>
      </c>
      <c r="BH230" s="6" t="s">
        <v>3288</v>
      </c>
      <c r="BI230" s="6" t="s">
        <v>3178</v>
      </c>
      <c r="BJ230" s="6" t="s">
        <v>3217</v>
      </c>
      <c r="BK230" s="6" t="s">
        <v>66</v>
      </c>
      <c r="BL230" s="6" t="s">
        <v>3217</v>
      </c>
      <c r="BM230" s="6" t="s">
        <v>69</v>
      </c>
      <c r="BN230" s="6" t="s">
        <v>3153</v>
      </c>
      <c r="BO230" s="6" t="s">
        <v>514</v>
      </c>
      <c r="BP230" s="6" t="s">
        <v>3217</v>
      </c>
    </row>
    <row r="231" spans="1:68">
      <c r="A231" s="5" t="s">
        <v>495</v>
      </c>
      <c r="B231" s="6" t="s">
        <v>3121</v>
      </c>
      <c r="C231" s="6" t="s">
        <v>3305</v>
      </c>
      <c r="D231" s="6" t="s">
        <v>3312</v>
      </c>
      <c r="F231" s="6" t="s">
        <v>3217</v>
      </c>
      <c r="G231" s="6" t="s">
        <v>3217</v>
      </c>
      <c r="H231" s="6" t="s">
        <v>226</v>
      </c>
      <c r="I231" s="6" t="s">
        <v>245</v>
      </c>
      <c r="J231" s="6" t="s">
        <v>53</v>
      </c>
      <c r="K231" s="6" t="s">
        <v>3217</v>
      </c>
      <c r="L231" s="6" t="s">
        <v>77</v>
      </c>
      <c r="M231" s="6" t="s">
        <v>3161</v>
      </c>
      <c r="N231" s="6" t="s">
        <v>3217</v>
      </c>
      <c r="O231" s="6" t="s">
        <v>3217</v>
      </c>
      <c r="P231" s="6" t="s">
        <v>228</v>
      </c>
      <c r="Q231" s="6" t="s">
        <v>3161</v>
      </c>
      <c r="R231" s="6" t="s">
        <v>82</v>
      </c>
      <c r="S231" s="6" t="s">
        <v>248</v>
      </c>
      <c r="T231" s="6" t="s">
        <v>3167</v>
      </c>
      <c r="U231" s="6" t="s">
        <v>249</v>
      </c>
      <c r="V231" s="6" t="s">
        <v>443</v>
      </c>
      <c r="W231" s="6" t="s">
        <v>3217</v>
      </c>
      <c r="X231" s="6" t="s">
        <v>3161</v>
      </c>
      <c r="Y231" s="6" t="s">
        <v>150</v>
      </c>
      <c r="Z231" s="6" t="s">
        <v>3161</v>
      </c>
      <c r="AA231" s="6" t="s">
        <v>3169</v>
      </c>
      <c r="AB231" s="6" t="s">
        <v>3418</v>
      </c>
      <c r="AC231" s="6" t="s">
        <v>158</v>
      </c>
      <c r="AD231" s="6" t="s">
        <v>3161</v>
      </c>
      <c r="AE231" s="6" t="s">
        <v>1090</v>
      </c>
      <c r="AF231" s="6" t="s">
        <v>54</v>
      </c>
      <c r="AG231" s="6" t="s">
        <v>231</v>
      </c>
      <c r="AH231" s="6" t="s">
        <v>360</v>
      </c>
      <c r="AI231" s="6" t="s">
        <v>3471</v>
      </c>
      <c r="AJ231" s="6" t="s">
        <v>161</v>
      </c>
      <c r="AK231" s="6" t="s">
        <v>168</v>
      </c>
      <c r="AL231" s="6" t="s">
        <v>143</v>
      </c>
      <c r="AM231" s="6" t="s">
        <v>523</v>
      </c>
      <c r="AN231" s="6" t="s">
        <v>171</v>
      </c>
      <c r="AO231" s="6" t="s">
        <v>95</v>
      </c>
      <c r="AP231" s="6" t="s">
        <v>3174</v>
      </c>
      <c r="AQ231" s="6" t="s">
        <v>152</v>
      </c>
      <c r="AR231" s="6" t="s">
        <v>233</v>
      </c>
      <c r="AS231" s="6" t="s">
        <v>3217</v>
      </c>
      <c r="AT231" s="6" t="s">
        <v>3213</v>
      </c>
      <c r="AU231" s="6" t="s">
        <v>96</v>
      </c>
      <c r="AV231" s="6" t="s">
        <v>99</v>
      </c>
      <c r="AW231" s="6" t="s">
        <v>3157</v>
      </c>
      <c r="AX231" s="6" t="s">
        <v>3158</v>
      </c>
      <c r="AY231" s="6" t="s">
        <v>3214</v>
      </c>
      <c r="AZ231" s="6" t="s">
        <v>512</v>
      </c>
      <c r="BA231" s="6" t="s">
        <v>3217</v>
      </c>
      <c r="BB231" s="6" t="s">
        <v>3184</v>
      </c>
      <c r="BC231" s="6" t="s">
        <v>105</v>
      </c>
      <c r="BD231" s="6" t="s">
        <v>3217</v>
      </c>
      <c r="BE231" s="6" t="s">
        <v>108</v>
      </c>
      <c r="BF231" s="6" t="s">
        <v>3217</v>
      </c>
      <c r="BG231" s="6" t="s">
        <v>3181</v>
      </c>
      <c r="BH231" s="6" t="s">
        <v>3288</v>
      </c>
      <c r="BI231" s="6" t="s">
        <v>3178</v>
      </c>
      <c r="BJ231" s="6" t="s">
        <v>3217</v>
      </c>
      <c r="BK231" s="6" t="s">
        <v>66</v>
      </c>
      <c r="BL231" s="6" t="s">
        <v>3217</v>
      </c>
      <c r="BM231" s="6" t="s">
        <v>69</v>
      </c>
      <c r="BN231" s="6" t="s">
        <v>3153</v>
      </c>
      <c r="BO231" s="6" t="s">
        <v>514</v>
      </c>
      <c r="BP231" s="6" t="s">
        <v>3217</v>
      </c>
    </row>
    <row r="232" spans="1:68">
      <c r="A232" s="5" t="s">
        <v>496</v>
      </c>
      <c r="B232" s="6" t="s">
        <v>3123</v>
      </c>
      <c r="C232" s="6" t="s">
        <v>3305</v>
      </c>
      <c r="D232" s="6" t="s">
        <v>3195</v>
      </c>
      <c r="F232" s="6" t="s">
        <v>3217</v>
      </c>
      <c r="G232" s="6" t="s">
        <v>3217</v>
      </c>
      <c r="H232" s="6" t="s">
        <v>226</v>
      </c>
      <c r="I232" s="6" t="s">
        <v>245</v>
      </c>
      <c r="J232" s="6" t="s">
        <v>53</v>
      </c>
      <c r="K232" s="6" t="s">
        <v>3217</v>
      </c>
      <c r="L232" s="6" t="s">
        <v>77</v>
      </c>
      <c r="M232" s="6" t="s">
        <v>3161</v>
      </c>
      <c r="N232" s="6" t="s">
        <v>3217</v>
      </c>
      <c r="O232" s="6" t="s">
        <v>3217</v>
      </c>
      <c r="P232" s="6" t="s">
        <v>228</v>
      </c>
      <c r="Q232" s="6" t="s">
        <v>3161</v>
      </c>
      <c r="R232" s="6" t="s">
        <v>82</v>
      </c>
      <c r="S232" s="6" t="s">
        <v>248</v>
      </c>
      <c r="T232" s="6" t="s">
        <v>3167</v>
      </c>
      <c r="U232" s="6" t="s">
        <v>3164</v>
      </c>
      <c r="V232" s="6" t="s">
        <v>443</v>
      </c>
      <c r="W232" s="6" t="s">
        <v>3217</v>
      </c>
      <c r="X232" s="6" t="s">
        <v>3161</v>
      </c>
      <c r="Y232" s="6" t="s">
        <v>150</v>
      </c>
      <c r="Z232" s="6" t="s">
        <v>3161</v>
      </c>
      <c r="AA232" s="6" t="s">
        <v>3164</v>
      </c>
      <c r="AB232" s="6" t="s">
        <v>3418</v>
      </c>
      <c r="AC232" s="6" t="s">
        <v>3164</v>
      </c>
      <c r="AD232" s="6" t="s">
        <v>3161</v>
      </c>
      <c r="AE232" s="6" t="s">
        <v>1090</v>
      </c>
      <c r="AF232" s="6" t="s">
        <v>88</v>
      </c>
      <c r="AG232" s="6" t="s">
        <v>3164</v>
      </c>
      <c r="AH232" s="6" t="s">
        <v>3164</v>
      </c>
      <c r="AI232" s="6" t="s">
        <v>3164</v>
      </c>
      <c r="AJ232" s="6" t="s">
        <v>160</v>
      </c>
      <c r="AK232" s="6" t="s">
        <v>168</v>
      </c>
      <c r="AL232" s="6" t="s">
        <v>143</v>
      </c>
      <c r="AM232" s="6" t="s">
        <v>523</v>
      </c>
      <c r="AN232" s="6" t="s">
        <v>171</v>
      </c>
      <c r="AO232" s="6" t="s">
        <v>95</v>
      </c>
      <c r="AP232" s="6" t="s">
        <v>3174</v>
      </c>
      <c r="AQ232" s="6" t="s">
        <v>152</v>
      </c>
      <c r="AR232" s="6" t="s">
        <v>233</v>
      </c>
      <c r="AS232" s="6" t="s">
        <v>3217</v>
      </c>
      <c r="AT232" s="6" t="s">
        <v>3213</v>
      </c>
      <c r="AU232" s="6" t="s">
        <v>96</v>
      </c>
      <c r="AV232" s="6" t="s">
        <v>99</v>
      </c>
      <c r="AW232" s="6" t="s">
        <v>3157</v>
      </c>
      <c r="AX232" s="6" t="s">
        <v>3158</v>
      </c>
      <c r="AY232" s="6" t="s">
        <v>3214</v>
      </c>
      <c r="AZ232" s="6" t="s">
        <v>512</v>
      </c>
      <c r="BA232" s="6" t="s">
        <v>3217</v>
      </c>
      <c r="BB232" s="6" t="s">
        <v>3184</v>
      </c>
      <c r="BC232" s="6" t="s">
        <v>105</v>
      </c>
      <c r="BD232" s="6" t="s">
        <v>3217</v>
      </c>
      <c r="BE232" s="6" t="s">
        <v>108</v>
      </c>
      <c r="BF232" s="6" t="s">
        <v>3217</v>
      </c>
      <c r="BG232" s="6" t="s">
        <v>3181</v>
      </c>
      <c r="BH232" s="6" t="s">
        <v>3288</v>
      </c>
      <c r="BI232" s="6" t="s">
        <v>3178</v>
      </c>
      <c r="BJ232" s="6" t="s">
        <v>3217</v>
      </c>
      <c r="BK232" s="6" t="s">
        <v>66</v>
      </c>
      <c r="BL232" s="6" t="s">
        <v>3217</v>
      </c>
      <c r="BM232" s="6" t="s">
        <v>69</v>
      </c>
      <c r="BN232" s="6" t="s">
        <v>3153</v>
      </c>
      <c r="BO232" s="6" t="s">
        <v>514</v>
      </c>
      <c r="BP232" s="6" t="s">
        <v>3217</v>
      </c>
    </row>
    <row r="233" spans="1:68">
      <c r="A233" s="5" t="s">
        <v>173</v>
      </c>
      <c r="B233" s="6" t="s">
        <v>2932</v>
      </c>
      <c r="C233" s="6" t="s">
        <v>3303</v>
      </c>
      <c r="D233" s="6" t="s">
        <v>369</v>
      </c>
      <c r="F233" s="6" t="s">
        <v>3217</v>
      </c>
      <c r="G233" s="6" t="s">
        <v>3217</v>
      </c>
      <c r="H233" s="6" t="s">
        <v>235</v>
      </c>
      <c r="I233" s="6" t="s">
        <v>245</v>
      </c>
      <c r="J233" s="6" t="s">
        <v>174</v>
      </c>
      <c r="K233" s="6" t="s">
        <v>3217</v>
      </c>
      <c r="L233" s="6" t="s">
        <v>77</v>
      </c>
      <c r="M233" s="6" t="s">
        <v>3161</v>
      </c>
      <c r="N233" s="6" t="s">
        <v>3217</v>
      </c>
      <c r="O233" s="6" t="s">
        <v>3217</v>
      </c>
      <c r="P233" s="6" t="s">
        <v>228</v>
      </c>
      <c r="Q233" s="6" t="s">
        <v>3161</v>
      </c>
      <c r="R233" s="6" t="s">
        <v>80</v>
      </c>
      <c r="S233" s="6" t="s">
        <v>248</v>
      </c>
      <c r="T233" s="6" t="s">
        <v>3167</v>
      </c>
      <c r="U233" s="6" t="s">
        <v>3164</v>
      </c>
      <c r="V233" s="6" t="s">
        <v>443</v>
      </c>
      <c r="W233" s="6" t="s">
        <v>3217</v>
      </c>
      <c r="X233" s="6" t="s">
        <v>3161</v>
      </c>
      <c r="Y233" s="6" t="s">
        <v>150</v>
      </c>
      <c r="Z233" s="6" t="s">
        <v>3161</v>
      </c>
      <c r="AA233" s="6" t="s">
        <v>3202</v>
      </c>
      <c r="AB233" s="6" t="s">
        <v>3418</v>
      </c>
      <c r="AC233" s="6" t="s">
        <v>3201</v>
      </c>
      <c r="AD233" s="6" t="s">
        <v>3161</v>
      </c>
      <c r="AE233" s="6" t="s">
        <v>3217</v>
      </c>
      <c r="AF233" s="6" t="s">
        <v>3217</v>
      </c>
      <c r="AG233" s="6" t="s">
        <v>3164</v>
      </c>
      <c r="AH233" s="6" t="s">
        <v>3164</v>
      </c>
      <c r="AI233" s="6" t="s">
        <v>3164</v>
      </c>
      <c r="AJ233" s="6" t="s">
        <v>1632</v>
      </c>
      <c r="AK233" s="6" t="s">
        <v>168</v>
      </c>
      <c r="AL233" s="6" t="s">
        <v>143</v>
      </c>
      <c r="AM233" s="6" t="s">
        <v>523</v>
      </c>
      <c r="AN233" s="6" t="s">
        <v>169</v>
      </c>
      <c r="AO233" s="6" t="s">
        <v>95</v>
      </c>
      <c r="AP233" s="6" t="s">
        <v>3174</v>
      </c>
      <c r="AQ233" s="6" t="s">
        <v>152</v>
      </c>
      <c r="AR233" s="6" t="s">
        <v>3164</v>
      </c>
      <c r="AS233" s="6" t="s">
        <v>3164</v>
      </c>
      <c r="AT233" s="6" t="s">
        <v>3164</v>
      </c>
      <c r="AU233" s="6" t="s">
        <v>96</v>
      </c>
      <c r="AV233" s="6" t="s">
        <v>98</v>
      </c>
      <c r="AW233" s="6" t="s">
        <v>2500</v>
      </c>
      <c r="AX233" s="6" t="s">
        <v>2413</v>
      </c>
      <c r="AY233" s="6" t="s">
        <v>2438</v>
      </c>
      <c r="AZ233" s="6" t="s">
        <v>101</v>
      </c>
      <c r="BA233" s="6" t="s">
        <v>3217</v>
      </c>
      <c r="BB233" s="6" t="s">
        <v>3184</v>
      </c>
      <c r="BC233" s="6" t="s">
        <v>104</v>
      </c>
      <c r="BD233" s="6" t="s">
        <v>3217</v>
      </c>
      <c r="BE233" s="6" t="s">
        <v>341</v>
      </c>
      <c r="BF233" s="6" t="s">
        <v>3217</v>
      </c>
      <c r="BG233" s="6" t="s">
        <v>3181</v>
      </c>
      <c r="BH233" s="6" t="s">
        <v>3288</v>
      </c>
      <c r="BI233" s="6" t="s">
        <v>3178</v>
      </c>
      <c r="BJ233" s="6" t="s">
        <v>3217</v>
      </c>
      <c r="BK233" s="6" t="s">
        <v>109</v>
      </c>
      <c r="BL233" s="6" t="s">
        <v>3217</v>
      </c>
      <c r="BM233" s="6" t="s">
        <v>67</v>
      </c>
      <c r="BN233" s="6" t="s">
        <v>70</v>
      </c>
      <c r="BO233" s="6" t="s">
        <v>112</v>
      </c>
      <c r="BP233" s="6" t="s">
        <v>3217</v>
      </c>
    </row>
    <row r="234" spans="1:68">
      <c r="A234" s="5" t="s">
        <v>175</v>
      </c>
      <c r="B234" s="6" t="s">
        <v>3038</v>
      </c>
      <c r="C234" s="6" t="s">
        <v>3303</v>
      </c>
      <c r="D234" s="6" t="s">
        <v>447</v>
      </c>
      <c r="F234" s="6" t="s">
        <v>3217</v>
      </c>
      <c r="G234" s="6" t="s">
        <v>3217</v>
      </c>
      <c r="H234" s="6" t="s">
        <v>235</v>
      </c>
      <c r="I234" s="6" t="s">
        <v>245</v>
      </c>
      <c r="J234" s="6" t="s">
        <v>53</v>
      </c>
      <c r="K234" s="6" t="s">
        <v>3217</v>
      </c>
      <c r="L234" s="6" t="s">
        <v>3161</v>
      </c>
      <c r="M234" s="6" t="s">
        <v>3161</v>
      </c>
      <c r="N234" s="6" t="s">
        <v>3217</v>
      </c>
      <c r="O234" s="6" t="s">
        <v>3217</v>
      </c>
      <c r="P234" s="6" t="s">
        <v>3161</v>
      </c>
      <c r="Q234" s="6" t="s">
        <v>3161</v>
      </c>
      <c r="R234" s="6" t="s">
        <v>84</v>
      </c>
      <c r="S234" s="6" t="s">
        <v>248</v>
      </c>
      <c r="T234" s="6" t="s">
        <v>3167</v>
      </c>
      <c r="U234" s="6" t="s">
        <v>3164</v>
      </c>
      <c r="V234" s="6" t="s">
        <v>443</v>
      </c>
      <c r="W234" s="6" t="s">
        <v>3217</v>
      </c>
      <c r="X234" s="6" t="s">
        <v>3161</v>
      </c>
      <c r="Y234" s="6" t="s">
        <v>150</v>
      </c>
      <c r="Z234" s="6" t="s">
        <v>3161</v>
      </c>
      <c r="AA234" s="6" t="s">
        <v>3202</v>
      </c>
      <c r="AB234" s="6" t="s">
        <v>3418</v>
      </c>
      <c r="AC234" s="6" t="s">
        <v>3201</v>
      </c>
      <c r="AD234" s="6" t="s">
        <v>3161</v>
      </c>
      <c r="AE234" s="6" t="s">
        <v>3217</v>
      </c>
      <c r="AF234" s="6" t="s">
        <v>3217</v>
      </c>
      <c r="AG234" s="6" t="s">
        <v>3164</v>
      </c>
      <c r="AH234" s="6" t="s">
        <v>3164</v>
      </c>
      <c r="AI234" s="6" t="s">
        <v>3164</v>
      </c>
      <c r="AJ234" s="6" t="s">
        <v>1632</v>
      </c>
      <c r="AK234" s="6" t="s">
        <v>59</v>
      </c>
      <c r="AL234" s="6" t="s">
        <v>143</v>
      </c>
      <c r="AM234" s="6" t="s">
        <v>523</v>
      </c>
      <c r="AN234" s="6" t="s">
        <v>171</v>
      </c>
      <c r="AO234" s="6" t="s">
        <v>95</v>
      </c>
      <c r="AP234" s="6" t="s">
        <v>3174</v>
      </c>
      <c r="AQ234" s="6" t="s">
        <v>152</v>
      </c>
      <c r="AR234" s="6" t="s">
        <v>3164</v>
      </c>
      <c r="AS234" s="6" t="s">
        <v>3164</v>
      </c>
      <c r="AT234" s="6" t="s">
        <v>3164</v>
      </c>
      <c r="AU234" s="6" t="s">
        <v>96</v>
      </c>
      <c r="AV234" s="6" t="s">
        <v>127</v>
      </c>
      <c r="AW234" s="6" t="s">
        <v>2500</v>
      </c>
      <c r="AX234" s="6" t="s">
        <v>2413</v>
      </c>
      <c r="AY234" s="6" t="s">
        <v>2438</v>
      </c>
      <c r="AZ234" s="6" t="s">
        <v>172</v>
      </c>
      <c r="BA234" s="6" t="s">
        <v>3217</v>
      </c>
      <c r="BB234" s="6" t="s">
        <v>3184</v>
      </c>
      <c r="BC234" s="6" t="s">
        <v>106</v>
      </c>
      <c r="BD234" s="6" t="s">
        <v>3217</v>
      </c>
      <c r="BE234" s="6" t="s">
        <v>341</v>
      </c>
      <c r="BF234" s="6" t="s">
        <v>3217</v>
      </c>
      <c r="BG234" s="6" t="s">
        <v>3181</v>
      </c>
      <c r="BH234" s="6" t="s">
        <v>3288</v>
      </c>
      <c r="BI234" s="6" t="s">
        <v>3178</v>
      </c>
      <c r="BJ234" s="6" t="s">
        <v>3217</v>
      </c>
      <c r="BK234" s="6" t="s">
        <v>66</v>
      </c>
      <c r="BL234" s="6" t="s">
        <v>3217</v>
      </c>
      <c r="BM234" s="6" t="s">
        <v>69</v>
      </c>
      <c r="BN234" s="6" t="s">
        <v>3153</v>
      </c>
      <c r="BO234" s="6" t="s">
        <v>130</v>
      </c>
      <c r="BP234" s="6" t="s">
        <v>3217</v>
      </c>
    </row>
    <row r="235" spans="1:68">
      <c r="A235" s="5" t="s">
        <v>490</v>
      </c>
      <c r="B235" s="6" t="s">
        <v>3116</v>
      </c>
      <c r="C235" s="6" t="s">
        <v>3303</v>
      </c>
      <c r="D235" s="6">
        <v>2022</v>
      </c>
      <c r="F235" s="6" t="s">
        <v>3217</v>
      </c>
      <c r="G235" s="6" t="s">
        <v>3217</v>
      </c>
      <c r="H235" s="6" t="s">
        <v>235</v>
      </c>
      <c r="I235" s="6" t="s">
        <v>245</v>
      </c>
      <c r="J235" s="6" t="s">
        <v>53</v>
      </c>
      <c r="K235" s="6" t="s">
        <v>3217</v>
      </c>
      <c r="L235" s="6" t="s">
        <v>3161</v>
      </c>
      <c r="M235" s="6" t="s">
        <v>3161</v>
      </c>
      <c r="N235" s="6" t="s">
        <v>3217</v>
      </c>
      <c r="O235" s="6" t="s">
        <v>3217</v>
      </c>
      <c r="P235" s="6" t="s">
        <v>3161</v>
      </c>
      <c r="Q235" s="6" t="s">
        <v>3161</v>
      </c>
      <c r="R235" s="6" t="s">
        <v>82</v>
      </c>
      <c r="S235" s="6" t="s">
        <v>248</v>
      </c>
      <c r="T235" s="6" t="s">
        <v>3167</v>
      </c>
      <c r="U235" s="6" t="s">
        <v>3164</v>
      </c>
      <c r="V235" s="6" t="s">
        <v>443</v>
      </c>
      <c r="W235" s="6" t="s">
        <v>3217</v>
      </c>
      <c r="X235" s="6" t="s">
        <v>3161</v>
      </c>
      <c r="Y235" s="6" t="s">
        <v>150</v>
      </c>
      <c r="Z235" s="6" t="s">
        <v>3161</v>
      </c>
      <c r="AA235" s="6" t="s">
        <v>3203</v>
      </c>
      <c r="AB235" s="6" t="s">
        <v>3418</v>
      </c>
      <c r="AC235" s="6" t="s">
        <v>3201</v>
      </c>
      <c r="AD235" s="6" t="s">
        <v>3161</v>
      </c>
      <c r="AE235" s="6" t="s">
        <v>3217</v>
      </c>
      <c r="AF235" s="6" t="s">
        <v>3217</v>
      </c>
      <c r="AG235" s="6" t="s">
        <v>3164</v>
      </c>
      <c r="AH235" s="6" t="s">
        <v>3164</v>
      </c>
      <c r="AI235" s="6" t="s">
        <v>3164</v>
      </c>
      <c r="AJ235" s="6" t="s">
        <v>1632</v>
      </c>
      <c r="AK235" s="6" t="s">
        <v>59</v>
      </c>
      <c r="AL235" s="6" t="s">
        <v>143</v>
      </c>
      <c r="AM235" s="6" t="s">
        <v>523</v>
      </c>
      <c r="AN235" s="6" t="s">
        <v>171</v>
      </c>
      <c r="AO235" s="6" t="s">
        <v>95</v>
      </c>
      <c r="AP235" s="6" t="s">
        <v>3174</v>
      </c>
      <c r="AQ235" s="6" t="s">
        <v>152</v>
      </c>
      <c r="AR235" s="6" t="s">
        <v>3164</v>
      </c>
      <c r="AS235" s="6" t="s">
        <v>3164</v>
      </c>
      <c r="AT235" s="6" t="s">
        <v>3164</v>
      </c>
      <c r="AU235" s="6" t="s">
        <v>96</v>
      </c>
      <c r="AV235" s="6" t="s">
        <v>99</v>
      </c>
      <c r="AW235" s="6" t="s">
        <v>3157</v>
      </c>
      <c r="AX235" s="6" t="s">
        <v>3158</v>
      </c>
      <c r="AY235" s="6" t="s">
        <v>3214</v>
      </c>
      <c r="AZ235" s="6" t="s">
        <v>512</v>
      </c>
      <c r="BA235" s="6" t="s">
        <v>3217</v>
      </c>
      <c r="BB235" s="6" t="s">
        <v>3184</v>
      </c>
      <c r="BC235" s="6" t="s">
        <v>105</v>
      </c>
      <c r="BD235" s="6" t="s">
        <v>3217</v>
      </c>
      <c r="BE235" s="6" t="s">
        <v>108</v>
      </c>
      <c r="BF235" s="6" t="s">
        <v>3217</v>
      </c>
      <c r="BG235" s="6" t="s">
        <v>3181</v>
      </c>
      <c r="BH235" s="6" t="s">
        <v>3288</v>
      </c>
      <c r="BI235" s="6" t="s">
        <v>3178</v>
      </c>
      <c r="BJ235" s="6" t="s">
        <v>3217</v>
      </c>
      <c r="BK235" s="6" t="s">
        <v>66</v>
      </c>
      <c r="BL235" s="6" t="s">
        <v>3217</v>
      </c>
      <c r="BM235" s="6" t="s">
        <v>69</v>
      </c>
      <c r="BN235" s="6" t="s">
        <v>3153</v>
      </c>
      <c r="BO235" s="6" t="s">
        <v>514</v>
      </c>
      <c r="BP235" s="6" t="s">
        <v>3217</v>
      </c>
    </row>
    <row r="236" spans="1:68">
      <c r="A236" s="5" t="s">
        <v>176</v>
      </c>
      <c r="B236" s="6" t="s">
        <v>2931</v>
      </c>
      <c r="C236" s="6" t="s">
        <v>3305</v>
      </c>
      <c r="D236" s="6" t="s">
        <v>369</v>
      </c>
      <c r="F236" s="6" t="s">
        <v>3217</v>
      </c>
      <c r="G236" s="6" t="s">
        <v>3217</v>
      </c>
      <c r="H236" s="6" t="s">
        <v>235</v>
      </c>
      <c r="I236" s="6" t="s">
        <v>245</v>
      </c>
      <c r="J236" s="6" t="s">
        <v>174</v>
      </c>
      <c r="K236" s="6" t="s">
        <v>3217</v>
      </c>
      <c r="L236" s="6" t="s">
        <v>77</v>
      </c>
      <c r="M236" s="6" t="s">
        <v>3161</v>
      </c>
      <c r="N236" s="6" t="s">
        <v>3217</v>
      </c>
      <c r="O236" s="6" t="s">
        <v>3217</v>
      </c>
      <c r="P236" s="6" t="s">
        <v>228</v>
      </c>
      <c r="Q236" s="6" t="s">
        <v>3161</v>
      </c>
      <c r="R236" s="6" t="s">
        <v>80</v>
      </c>
      <c r="S236" s="6" t="s">
        <v>248</v>
      </c>
      <c r="T236" s="6" t="s">
        <v>3167</v>
      </c>
      <c r="U236" s="6" t="s">
        <v>3164</v>
      </c>
      <c r="V236" s="6" t="s">
        <v>443</v>
      </c>
      <c r="W236" s="6" t="s">
        <v>3217</v>
      </c>
      <c r="X236" s="6" t="s">
        <v>3161</v>
      </c>
      <c r="Y236" s="6" t="s">
        <v>150</v>
      </c>
      <c r="Z236" s="6" t="s">
        <v>3161</v>
      </c>
      <c r="AA236" s="6" t="s">
        <v>3202</v>
      </c>
      <c r="AB236" s="6" t="s">
        <v>3418</v>
      </c>
      <c r="AC236" s="6" t="s">
        <v>3201</v>
      </c>
      <c r="AD236" s="6" t="s">
        <v>3161</v>
      </c>
      <c r="AE236" s="6" t="s">
        <v>3217</v>
      </c>
      <c r="AF236" s="6" t="s">
        <v>3217</v>
      </c>
      <c r="AG236" s="6" t="s">
        <v>3164</v>
      </c>
      <c r="AH236" s="6" t="s">
        <v>3164</v>
      </c>
      <c r="AI236" s="6" t="s">
        <v>3164</v>
      </c>
      <c r="AJ236" s="6" t="s">
        <v>1632</v>
      </c>
      <c r="AK236" s="6" t="s">
        <v>168</v>
      </c>
      <c r="AL236" s="6" t="s">
        <v>143</v>
      </c>
      <c r="AM236" s="6" t="s">
        <v>523</v>
      </c>
      <c r="AN236" s="6" t="s">
        <v>169</v>
      </c>
      <c r="AO236" s="6" t="s">
        <v>95</v>
      </c>
      <c r="AP236" s="6" t="s">
        <v>3174</v>
      </c>
      <c r="AQ236" s="6" t="s">
        <v>152</v>
      </c>
      <c r="AR236" s="6" t="s">
        <v>3164</v>
      </c>
      <c r="AS236" s="6" t="s">
        <v>3164</v>
      </c>
      <c r="AT236" s="6" t="s">
        <v>3164</v>
      </c>
      <c r="AU236" s="6" t="s">
        <v>96</v>
      </c>
      <c r="AV236" s="6" t="s">
        <v>98</v>
      </c>
      <c r="AW236" s="6" t="s">
        <v>2500</v>
      </c>
      <c r="AX236" s="6" t="s">
        <v>2413</v>
      </c>
      <c r="AY236" s="6" t="s">
        <v>2438</v>
      </c>
      <c r="AZ236" s="6" t="s">
        <v>101</v>
      </c>
      <c r="BA236" s="6" t="s">
        <v>3217</v>
      </c>
      <c r="BB236" s="6" t="s">
        <v>3184</v>
      </c>
      <c r="BC236" s="6" t="s">
        <v>104</v>
      </c>
      <c r="BD236" s="6" t="s">
        <v>3217</v>
      </c>
      <c r="BE236" s="6" t="s">
        <v>341</v>
      </c>
      <c r="BF236" s="6" t="s">
        <v>3217</v>
      </c>
      <c r="BG236" s="6" t="s">
        <v>3181</v>
      </c>
      <c r="BH236" s="6" t="s">
        <v>3288</v>
      </c>
      <c r="BI236" s="6" t="s">
        <v>3178</v>
      </c>
      <c r="BJ236" s="6" t="s">
        <v>3217</v>
      </c>
      <c r="BK236" s="6" t="s">
        <v>109</v>
      </c>
      <c r="BL236" s="6" t="s">
        <v>3217</v>
      </c>
      <c r="BM236" s="6" t="s">
        <v>67</v>
      </c>
      <c r="BN236" s="6" t="s">
        <v>70</v>
      </c>
      <c r="BO236" s="6" t="s">
        <v>112</v>
      </c>
      <c r="BP236" s="6" t="s">
        <v>3217</v>
      </c>
    </row>
    <row r="237" spans="1:68">
      <c r="A237" s="5" t="s">
        <v>177</v>
      </c>
      <c r="B237" s="6" t="s">
        <v>3039</v>
      </c>
      <c r="C237" s="6" t="s">
        <v>3305</v>
      </c>
      <c r="D237" s="6" t="s">
        <v>447</v>
      </c>
      <c r="F237" s="6" t="s">
        <v>3217</v>
      </c>
      <c r="G237" s="6" t="s">
        <v>3217</v>
      </c>
      <c r="H237" s="6" t="s">
        <v>235</v>
      </c>
      <c r="I237" s="6" t="s">
        <v>245</v>
      </c>
      <c r="J237" s="6" t="s">
        <v>53</v>
      </c>
      <c r="K237" s="6" t="s">
        <v>3217</v>
      </c>
      <c r="L237" s="6" t="s">
        <v>3161</v>
      </c>
      <c r="M237" s="6" t="s">
        <v>3161</v>
      </c>
      <c r="N237" s="6" t="s">
        <v>3217</v>
      </c>
      <c r="O237" s="6" t="s">
        <v>3217</v>
      </c>
      <c r="P237" s="6" t="s">
        <v>3161</v>
      </c>
      <c r="Q237" s="6" t="s">
        <v>3161</v>
      </c>
      <c r="R237" s="6" t="s">
        <v>84</v>
      </c>
      <c r="S237" s="6" t="s">
        <v>248</v>
      </c>
      <c r="T237" s="6" t="s">
        <v>3167</v>
      </c>
      <c r="U237" s="6" t="s">
        <v>3164</v>
      </c>
      <c r="V237" s="6" t="s">
        <v>443</v>
      </c>
      <c r="W237" s="6" t="s">
        <v>3217</v>
      </c>
      <c r="X237" s="6" t="s">
        <v>3161</v>
      </c>
      <c r="Y237" s="6" t="s">
        <v>150</v>
      </c>
      <c r="Z237" s="6" t="s">
        <v>3161</v>
      </c>
      <c r="AA237" s="6" t="s">
        <v>3202</v>
      </c>
      <c r="AB237" s="6" t="s">
        <v>3418</v>
      </c>
      <c r="AC237" s="6" t="s">
        <v>3201</v>
      </c>
      <c r="AD237" s="6" t="s">
        <v>3161</v>
      </c>
      <c r="AE237" s="6" t="s">
        <v>3217</v>
      </c>
      <c r="AF237" s="6" t="s">
        <v>3217</v>
      </c>
      <c r="AG237" s="6" t="s">
        <v>3164</v>
      </c>
      <c r="AH237" s="6" t="s">
        <v>3164</v>
      </c>
      <c r="AI237" s="6" t="s">
        <v>3164</v>
      </c>
      <c r="AJ237" s="6" t="s">
        <v>1632</v>
      </c>
      <c r="AK237" s="6" t="s">
        <v>59</v>
      </c>
      <c r="AL237" s="6" t="s">
        <v>143</v>
      </c>
      <c r="AM237" s="6" t="s">
        <v>523</v>
      </c>
      <c r="AN237" s="6" t="s">
        <v>171</v>
      </c>
      <c r="AO237" s="6" t="s">
        <v>95</v>
      </c>
      <c r="AP237" s="6" t="s">
        <v>3174</v>
      </c>
      <c r="AQ237" s="6" t="s">
        <v>152</v>
      </c>
      <c r="AR237" s="6" t="s">
        <v>3164</v>
      </c>
      <c r="AS237" s="6" t="s">
        <v>3164</v>
      </c>
      <c r="AT237" s="6" t="s">
        <v>3164</v>
      </c>
      <c r="AU237" s="6" t="s">
        <v>96</v>
      </c>
      <c r="AV237" s="6" t="s">
        <v>127</v>
      </c>
      <c r="AW237" s="6" t="s">
        <v>2500</v>
      </c>
      <c r="AX237" s="6" t="s">
        <v>2413</v>
      </c>
      <c r="AY237" s="6" t="s">
        <v>2438</v>
      </c>
      <c r="AZ237" s="6" t="s">
        <v>172</v>
      </c>
      <c r="BA237" s="6" t="s">
        <v>3217</v>
      </c>
      <c r="BB237" s="6" t="s">
        <v>3184</v>
      </c>
      <c r="BC237" s="6" t="s">
        <v>106</v>
      </c>
      <c r="BD237" s="6" t="s">
        <v>3217</v>
      </c>
      <c r="BE237" s="6" t="s">
        <v>341</v>
      </c>
      <c r="BF237" s="6" t="s">
        <v>3217</v>
      </c>
      <c r="BG237" s="6" t="s">
        <v>3181</v>
      </c>
      <c r="BH237" s="6" t="s">
        <v>3288</v>
      </c>
      <c r="BI237" s="6" t="s">
        <v>3178</v>
      </c>
      <c r="BJ237" s="6" t="s">
        <v>3217</v>
      </c>
      <c r="BK237" s="6" t="s">
        <v>66</v>
      </c>
      <c r="BL237" s="6" t="s">
        <v>3217</v>
      </c>
      <c r="BM237" s="6" t="s">
        <v>69</v>
      </c>
      <c r="BN237" s="6" t="s">
        <v>3153</v>
      </c>
      <c r="BO237" s="6" t="s">
        <v>130</v>
      </c>
      <c r="BP237" s="6" t="s">
        <v>3217</v>
      </c>
    </row>
    <row r="238" spans="1:68">
      <c r="A238" s="5" t="s">
        <v>491</v>
      </c>
      <c r="B238" s="6" t="s">
        <v>3117</v>
      </c>
      <c r="C238" s="6" t="s">
        <v>3305</v>
      </c>
      <c r="D238" s="6">
        <v>2022</v>
      </c>
      <c r="F238" s="6" t="s">
        <v>3217</v>
      </c>
      <c r="G238" s="6" t="s">
        <v>3217</v>
      </c>
      <c r="H238" s="6" t="s">
        <v>235</v>
      </c>
      <c r="I238" s="6" t="s">
        <v>245</v>
      </c>
      <c r="J238" s="6" t="s">
        <v>53</v>
      </c>
      <c r="K238" s="6" t="s">
        <v>3217</v>
      </c>
      <c r="L238" s="6" t="s">
        <v>3161</v>
      </c>
      <c r="M238" s="6" t="s">
        <v>3161</v>
      </c>
      <c r="N238" s="6" t="s">
        <v>3217</v>
      </c>
      <c r="O238" s="6" t="s">
        <v>3217</v>
      </c>
      <c r="P238" s="6" t="s">
        <v>3161</v>
      </c>
      <c r="Q238" s="6" t="s">
        <v>3161</v>
      </c>
      <c r="R238" s="6" t="s">
        <v>82</v>
      </c>
      <c r="S238" s="6" t="s">
        <v>248</v>
      </c>
      <c r="T238" s="6" t="s">
        <v>3167</v>
      </c>
      <c r="U238" s="6" t="s">
        <v>3164</v>
      </c>
      <c r="V238" s="6" t="s">
        <v>443</v>
      </c>
      <c r="W238" s="6" t="s">
        <v>3217</v>
      </c>
      <c r="X238" s="6" t="s">
        <v>3161</v>
      </c>
      <c r="Y238" s="6" t="s">
        <v>150</v>
      </c>
      <c r="Z238" s="6" t="s">
        <v>3161</v>
      </c>
      <c r="AA238" s="6" t="s">
        <v>3203</v>
      </c>
      <c r="AB238" s="6" t="s">
        <v>3418</v>
      </c>
      <c r="AC238" s="6" t="s">
        <v>3201</v>
      </c>
      <c r="AD238" s="6" t="s">
        <v>3161</v>
      </c>
      <c r="AE238" s="6" t="s">
        <v>3217</v>
      </c>
      <c r="AF238" s="6" t="s">
        <v>3217</v>
      </c>
      <c r="AG238" s="6" t="s">
        <v>3164</v>
      </c>
      <c r="AH238" s="6" t="s">
        <v>3164</v>
      </c>
      <c r="AI238" s="6" t="s">
        <v>3164</v>
      </c>
      <c r="AJ238" s="6" t="s">
        <v>1632</v>
      </c>
      <c r="AK238" s="6" t="s">
        <v>59</v>
      </c>
      <c r="AL238" s="6" t="s">
        <v>143</v>
      </c>
      <c r="AM238" s="6" t="s">
        <v>523</v>
      </c>
      <c r="AN238" s="6" t="s">
        <v>171</v>
      </c>
      <c r="AO238" s="6" t="s">
        <v>95</v>
      </c>
      <c r="AP238" s="6" t="s">
        <v>3174</v>
      </c>
      <c r="AQ238" s="6" t="s">
        <v>152</v>
      </c>
      <c r="AR238" s="6" t="s">
        <v>3164</v>
      </c>
      <c r="AS238" s="6" t="s">
        <v>3164</v>
      </c>
      <c r="AT238" s="6" t="s">
        <v>3164</v>
      </c>
      <c r="AU238" s="6" t="s">
        <v>96</v>
      </c>
      <c r="AV238" s="6" t="s">
        <v>99</v>
      </c>
      <c r="AW238" s="6" t="s">
        <v>3157</v>
      </c>
      <c r="AX238" s="6" t="s">
        <v>3158</v>
      </c>
      <c r="AY238" s="6" t="s">
        <v>3214</v>
      </c>
      <c r="AZ238" s="6" t="s">
        <v>512</v>
      </c>
      <c r="BA238" s="6" t="s">
        <v>3217</v>
      </c>
      <c r="BB238" s="6" t="s">
        <v>3184</v>
      </c>
      <c r="BC238" s="6" t="s">
        <v>105</v>
      </c>
      <c r="BD238" s="6" t="s">
        <v>3217</v>
      </c>
      <c r="BE238" s="6" t="s">
        <v>108</v>
      </c>
      <c r="BF238" s="6" t="s">
        <v>3217</v>
      </c>
      <c r="BG238" s="6" t="s">
        <v>3181</v>
      </c>
      <c r="BH238" s="6" t="s">
        <v>3288</v>
      </c>
      <c r="BI238" s="6" t="s">
        <v>3178</v>
      </c>
      <c r="BJ238" s="6" t="s">
        <v>3217</v>
      </c>
      <c r="BK238" s="6" t="s">
        <v>66</v>
      </c>
      <c r="BL238" s="6" t="s">
        <v>3217</v>
      </c>
      <c r="BM238" s="6" t="s">
        <v>69</v>
      </c>
      <c r="BN238" s="6" t="s">
        <v>3153</v>
      </c>
      <c r="BO238" s="6" t="s">
        <v>514</v>
      </c>
      <c r="BP238" s="6" t="s">
        <v>3217</v>
      </c>
    </row>
    <row r="239" spans="1:68">
      <c r="A239" s="5" t="s">
        <v>399</v>
      </c>
      <c r="B239" s="6" t="s">
        <v>2977</v>
      </c>
      <c r="C239" s="6" t="s">
        <v>3303</v>
      </c>
      <c r="D239" s="6">
        <v>2019</v>
      </c>
      <c r="F239" s="6" t="s">
        <v>3217</v>
      </c>
      <c r="G239" s="6" t="s">
        <v>3217</v>
      </c>
      <c r="H239" s="6" t="s">
        <v>235</v>
      </c>
      <c r="I239" s="6" t="s">
        <v>245</v>
      </c>
      <c r="J239" s="6" t="s">
        <v>174</v>
      </c>
      <c r="K239" s="6" t="s">
        <v>3217</v>
      </c>
      <c r="L239" s="6" t="s">
        <v>77</v>
      </c>
      <c r="M239" s="6" t="s">
        <v>3161</v>
      </c>
      <c r="N239" s="6" t="s">
        <v>3217</v>
      </c>
      <c r="O239" s="6" t="s">
        <v>3217</v>
      </c>
      <c r="P239" s="6" t="s">
        <v>228</v>
      </c>
      <c r="Q239" s="6" t="s">
        <v>3161</v>
      </c>
      <c r="R239" s="6" t="s">
        <v>80</v>
      </c>
      <c r="S239" s="6" t="s">
        <v>248</v>
      </c>
      <c r="T239" s="6" t="s">
        <v>3167</v>
      </c>
      <c r="U239" s="6" t="s">
        <v>3164</v>
      </c>
      <c r="V239" s="6" t="s">
        <v>443</v>
      </c>
      <c r="W239" s="6" t="s">
        <v>3217</v>
      </c>
      <c r="X239" s="6" t="s">
        <v>3161</v>
      </c>
      <c r="Y239" s="6" t="s">
        <v>150</v>
      </c>
      <c r="Z239" s="6" t="s">
        <v>3161</v>
      </c>
      <c r="AA239" s="6" t="s">
        <v>3202</v>
      </c>
      <c r="AB239" s="6" t="s">
        <v>3418</v>
      </c>
      <c r="AC239" s="6" t="s">
        <v>3201</v>
      </c>
      <c r="AD239" s="6" t="s">
        <v>3161</v>
      </c>
      <c r="AE239" s="6" t="s">
        <v>3217</v>
      </c>
      <c r="AF239" s="6" t="s">
        <v>3217</v>
      </c>
      <c r="AG239" s="6" t="s">
        <v>3164</v>
      </c>
      <c r="AH239" s="6" t="s">
        <v>3164</v>
      </c>
      <c r="AI239" s="6" t="s">
        <v>3164</v>
      </c>
      <c r="AJ239" s="6" t="s">
        <v>1632</v>
      </c>
      <c r="AK239" s="6" t="s">
        <v>168</v>
      </c>
      <c r="AL239" s="6" t="s">
        <v>143</v>
      </c>
      <c r="AM239" s="6" t="s">
        <v>523</v>
      </c>
      <c r="AN239" s="6" t="s">
        <v>169</v>
      </c>
      <c r="AO239" s="6" t="s">
        <v>95</v>
      </c>
      <c r="AP239" s="6" t="s">
        <v>3174</v>
      </c>
      <c r="AQ239" s="6" t="s">
        <v>152</v>
      </c>
      <c r="AR239" s="6" t="s">
        <v>3164</v>
      </c>
      <c r="AS239" s="6" t="s">
        <v>3164</v>
      </c>
      <c r="AT239" s="6" t="s">
        <v>3164</v>
      </c>
      <c r="AU239" s="6" t="s">
        <v>96</v>
      </c>
      <c r="AV239" s="6" t="s">
        <v>98</v>
      </c>
      <c r="AW239" s="6" t="s">
        <v>2500</v>
      </c>
      <c r="AX239" s="6" t="s">
        <v>2413</v>
      </c>
      <c r="AY239" s="6" t="s">
        <v>2438</v>
      </c>
      <c r="AZ239" s="6" t="s">
        <v>101</v>
      </c>
      <c r="BA239" s="6" t="s">
        <v>3217</v>
      </c>
      <c r="BB239" s="6" t="s">
        <v>3184</v>
      </c>
      <c r="BC239" s="6" t="s">
        <v>104</v>
      </c>
      <c r="BD239" s="6" t="s">
        <v>3217</v>
      </c>
      <c r="BE239" s="6" t="s">
        <v>341</v>
      </c>
      <c r="BF239" s="6" t="s">
        <v>3217</v>
      </c>
      <c r="BG239" s="6" t="s">
        <v>3181</v>
      </c>
      <c r="BH239" s="6" t="s">
        <v>3288</v>
      </c>
      <c r="BI239" s="6" t="s">
        <v>3178</v>
      </c>
      <c r="BJ239" s="6" t="s">
        <v>3217</v>
      </c>
      <c r="BK239" s="6" t="s">
        <v>109</v>
      </c>
      <c r="BL239" s="6" t="s">
        <v>3217</v>
      </c>
      <c r="BM239" s="6" t="s">
        <v>67</v>
      </c>
      <c r="BN239" s="6" t="s">
        <v>70</v>
      </c>
      <c r="BO239" s="6" t="s">
        <v>112</v>
      </c>
      <c r="BP239" s="6" t="s">
        <v>3217</v>
      </c>
    </row>
    <row r="240" spans="1:68">
      <c r="A240" s="5" t="s">
        <v>363</v>
      </c>
      <c r="B240" s="6" t="s">
        <v>3040</v>
      </c>
      <c r="C240" s="6" t="s">
        <v>3303</v>
      </c>
      <c r="D240" s="6" t="s">
        <v>447</v>
      </c>
      <c r="F240" s="6" t="s">
        <v>3217</v>
      </c>
      <c r="G240" s="6" t="s">
        <v>3217</v>
      </c>
      <c r="H240" s="6" t="s">
        <v>235</v>
      </c>
      <c r="I240" s="6" t="s">
        <v>245</v>
      </c>
      <c r="J240" s="6" t="s">
        <v>53</v>
      </c>
      <c r="K240" s="6" t="s">
        <v>3217</v>
      </c>
      <c r="L240" s="6" t="s">
        <v>3161</v>
      </c>
      <c r="M240" s="6" t="s">
        <v>3161</v>
      </c>
      <c r="N240" s="6" t="s">
        <v>3217</v>
      </c>
      <c r="O240" s="6" t="s">
        <v>3217</v>
      </c>
      <c r="P240" s="6" t="s">
        <v>3161</v>
      </c>
      <c r="Q240" s="6" t="s">
        <v>3161</v>
      </c>
      <c r="R240" s="6" t="s">
        <v>84</v>
      </c>
      <c r="S240" s="6" t="s">
        <v>248</v>
      </c>
      <c r="T240" s="6" t="s">
        <v>3167</v>
      </c>
      <c r="U240" s="6" t="s">
        <v>3164</v>
      </c>
      <c r="V240" s="6" t="s">
        <v>443</v>
      </c>
      <c r="W240" s="6" t="s">
        <v>3217</v>
      </c>
      <c r="X240" s="6" t="s">
        <v>3161</v>
      </c>
      <c r="Y240" s="6" t="s">
        <v>150</v>
      </c>
      <c r="Z240" s="6" t="s">
        <v>3161</v>
      </c>
      <c r="AA240" s="6" t="s">
        <v>3202</v>
      </c>
      <c r="AB240" s="6" t="s">
        <v>3418</v>
      </c>
      <c r="AC240" s="6" t="s">
        <v>3201</v>
      </c>
      <c r="AD240" s="6" t="s">
        <v>3161</v>
      </c>
      <c r="AE240" s="6" t="s">
        <v>3217</v>
      </c>
      <c r="AF240" s="6" t="s">
        <v>3217</v>
      </c>
      <c r="AG240" s="6" t="s">
        <v>3164</v>
      </c>
      <c r="AH240" s="6" t="s">
        <v>3164</v>
      </c>
      <c r="AI240" s="6" t="s">
        <v>3164</v>
      </c>
      <c r="AJ240" s="6" t="s">
        <v>1632</v>
      </c>
      <c r="AK240" s="6" t="s">
        <v>59</v>
      </c>
      <c r="AL240" s="6" t="s">
        <v>143</v>
      </c>
      <c r="AM240" s="6" t="s">
        <v>523</v>
      </c>
      <c r="AN240" s="6" t="s">
        <v>171</v>
      </c>
      <c r="AO240" s="6" t="s">
        <v>95</v>
      </c>
      <c r="AP240" s="6" t="s">
        <v>3174</v>
      </c>
      <c r="AQ240" s="6" t="s">
        <v>152</v>
      </c>
      <c r="AR240" s="6" t="s">
        <v>3164</v>
      </c>
      <c r="AS240" s="6" t="s">
        <v>3164</v>
      </c>
      <c r="AT240" s="6" t="s">
        <v>3164</v>
      </c>
      <c r="AU240" s="6" t="s">
        <v>96</v>
      </c>
      <c r="AV240" s="6" t="s">
        <v>127</v>
      </c>
      <c r="AW240" s="6" t="s">
        <v>2500</v>
      </c>
      <c r="AX240" s="6" t="s">
        <v>2413</v>
      </c>
      <c r="AY240" s="6" t="s">
        <v>2438</v>
      </c>
      <c r="AZ240" s="6" t="s">
        <v>172</v>
      </c>
      <c r="BA240" s="6" t="s">
        <v>3217</v>
      </c>
      <c r="BB240" s="6" t="s">
        <v>3184</v>
      </c>
      <c r="BC240" s="6" t="s">
        <v>106</v>
      </c>
      <c r="BD240" s="6" t="s">
        <v>3217</v>
      </c>
      <c r="BE240" s="6" t="s">
        <v>341</v>
      </c>
      <c r="BF240" s="6" t="s">
        <v>3217</v>
      </c>
      <c r="BG240" s="6" t="s">
        <v>3181</v>
      </c>
      <c r="BH240" s="6" t="s">
        <v>3288</v>
      </c>
      <c r="BI240" s="6" t="s">
        <v>3178</v>
      </c>
      <c r="BJ240" s="6" t="s">
        <v>3217</v>
      </c>
      <c r="BK240" s="6" t="s">
        <v>66</v>
      </c>
      <c r="BL240" s="6" t="s">
        <v>3217</v>
      </c>
      <c r="BM240" s="6" t="s">
        <v>69</v>
      </c>
      <c r="BN240" s="6" t="s">
        <v>3153</v>
      </c>
      <c r="BO240" s="6" t="s">
        <v>130</v>
      </c>
      <c r="BP240" s="6" t="s">
        <v>3217</v>
      </c>
    </row>
    <row r="241" spans="1:68">
      <c r="A241" s="5" t="s">
        <v>492</v>
      </c>
      <c r="B241" s="6" t="s">
        <v>3118</v>
      </c>
      <c r="C241" s="6" t="s">
        <v>3303</v>
      </c>
      <c r="D241" s="6">
        <v>2022</v>
      </c>
      <c r="F241" s="6" t="s">
        <v>3217</v>
      </c>
      <c r="G241" s="6" t="s">
        <v>3217</v>
      </c>
      <c r="H241" s="6" t="s">
        <v>235</v>
      </c>
      <c r="I241" s="6" t="s">
        <v>245</v>
      </c>
      <c r="J241" s="6" t="s">
        <v>53</v>
      </c>
      <c r="K241" s="6" t="s">
        <v>3217</v>
      </c>
      <c r="L241" s="6" t="s">
        <v>3161</v>
      </c>
      <c r="M241" s="6" t="s">
        <v>3161</v>
      </c>
      <c r="N241" s="6" t="s">
        <v>3217</v>
      </c>
      <c r="O241" s="6" t="s">
        <v>3217</v>
      </c>
      <c r="P241" s="6" t="s">
        <v>3161</v>
      </c>
      <c r="Q241" s="6" t="s">
        <v>3161</v>
      </c>
      <c r="R241" s="6" t="s">
        <v>82</v>
      </c>
      <c r="S241" s="6" t="s">
        <v>248</v>
      </c>
      <c r="T241" s="6" t="s">
        <v>3167</v>
      </c>
      <c r="U241" s="6" t="s">
        <v>3164</v>
      </c>
      <c r="V241" s="6" t="s">
        <v>443</v>
      </c>
      <c r="W241" s="6" t="s">
        <v>3217</v>
      </c>
      <c r="X241" s="6" t="s">
        <v>3161</v>
      </c>
      <c r="Y241" s="6" t="s">
        <v>150</v>
      </c>
      <c r="Z241" s="6" t="s">
        <v>3161</v>
      </c>
      <c r="AA241" s="6" t="s">
        <v>3203</v>
      </c>
      <c r="AB241" s="6" t="s">
        <v>3418</v>
      </c>
      <c r="AC241" s="6" t="s">
        <v>3201</v>
      </c>
      <c r="AD241" s="6" t="s">
        <v>3161</v>
      </c>
      <c r="AE241" s="6" t="s">
        <v>3217</v>
      </c>
      <c r="AF241" s="6" t="s">
        <v>3217</v>
      </c>
      <c r="AG241" s="6" t="s">
        <v>3164</v>
      </c>
      <c r="AH241" s="6" t="s">
        <v>3164</v>
      </c>
      <c r="AI241" s="6" t="s">
        <v>3164</v>
      </c>
      <c r="AJ241" s="6" t="s">
        <v>1632</v>
      </c>
      <c r="AK241" s="6" t="s">
        <v>59</v>
      </c>
      <c r="AL241" s="6" t="s">
        <v>143</v>
      </c>
      <c r="AM241" s="6" t="s">
        <v>523</v>
      </c>
      <c r="AN241" s="6" t="s">
        <v>171</v>
      </c>
      <c r="AO241" s="6" t="s">
        <v>95</v>
      </c>
      <c r="AP241" s="6" t="s">
        <v>3174</v>
      </c>
      <c r="AQ241" s="6" t="s">
        <v>152</v>
      </c>
      <c r="AR241" s="6" t="s">
        <v>3164</v>
      </c>
      <c r="AS241" s="6" t="s">
        <v>3164</v>
      </c>
      <c r="AT241" s="6" t="s">
        <v>3164</v>
      </c>
      <c r="AU241" s="6" t="s">
        <v>96</v>
      </c>
      <c r="AV241" s="6" t="s">
        <v>99</v>
      </c>
      <c r="AW241" s="6" t="s">
        <v>3157</v>
      </c>
      <c r="AX241" s="6" t="s">
        <v>3158</v>
      </c>
      <c r="AY241" s="6" t="s">
        <v>3214</v>
      </c>
      <c r="AZ241" s="6" t="s">
        <v>512</v>
      </c>
      <c r="BA241" s="6" t="s">
        <v>3217</v>
      </c>
      <c r="BB241" s="6" t="s">
        <v>3184</v>
      </c>
      <c r="BC241" s="6" t="s">
        <v>105</v>
      </c>
      <c r="BD241" s="6" t="s">
        <v>3217</v>
      </c>
      <c r="BE241" s="6" t="s">
        <v>108</v>
      </c>
      <c r="BF241" s="6" t="s">
        <v>3217</v>
      </c>
      <c r="BG241" s="6" t="s">
        <v>3181</v>
      </c>
      <c r="BH241" s="6" t="s">
        <v>3288</v>
      </c>
      <c r="BI241" s="6" t="s">
        <v>3178</v>
      </c>
      <c r="BJ241" s="6" t="s">
        <v>3217</v>
      </c>
      <c r="BK241" s="6" t="s">
        <v>66</v>
      </c>
      <c r="BL241" s="6" t="s">
        <v>3217</v>
      </c>
      <c r="BM241" s="6" t="s">
        <v>69</v>
      </c>
      <c r="BN241" s="6" t="s">
        <v>3153</v>
      </c>
      <c r="BO241" s="6" t="s">
        <v>514</v>
      </c>
      <c r="BP241" s="6" t="s">
        <v>3217</v>
      </c>
    </row>
    <row r="242" spans="1:68">
      <c r="A242" s="5" t="s">
        <v>252</v>
      </c>
      <c r="B242" s="6" t="s">
        <v>2954</v>
      </c>
      <c r="C242" s="6" t="s">
        <v>3302</v>
      </c>
      <c r="D242" s="6" t="s">
        <v>447</v>
      </c>
      <c r="F242" s="6" t="s">
        <v>3217</v>
      </c>
      <c r="G242" s="6" t="s">
        <v>3217</v>
      </c>
      <c r="H242" s="6" t="s">
        <v>235</v>
      </c>
      <c r="I242" s="6" t="s">
        <v>48</v>
      </c>
      <c r="J242" s="6" t="s">
        <v>354</v>
      </c>
      <c r="K242" s="6" t="s">
        <v>3217</v>
      </c>
      <c r="L242" s="6" t="s">
        <v>3161</v>
      </c>
      <c r="M242" s="6" t="s">
        <v>3161</v>
      </c>
      <c r="N242" s="6" t="s">
        <v>3217</v>
      </c>
      <c r="O242" s="6" t="s">
        <v>3217</v>
      </c>
      <c r="P242" s="6" t="s">
        <v>3161</v>
      </c>
      <c r="Q242" s="6" t="s">
        <v>3161</v>
      </c>
      <c r="R242" s="6" t="s">
        <v>3178</v>
      </c>
      <c r="S242" s="6" t="s">
        <v>3161</v>
      </c>
      <c r="T242" s="6" t="s">
        <v>3161</v>
      </c>
      <c r="U242" s="6" t="s">
        <v>3161</v>
      </c>
      <c r="V242" s="6" t="s">
        <v>3217</v>
      </c>
      <c r="W242" s="6" t="s">
        <v>3217</v>
      </c>
      <c r="X242" s="6" t="s">
        <v>3161</v>
      </c>
      <c r="Y242" s="6" t="s">
        <v>149</v>
      </c>
      <c r="Z242" s="6" t="s">
        <v>3161</v>
      </c>
      <c r="AA242" s="6" t="s">
        <v>3208</v>
      </c>
      <c r="AB242" s="6" t="s">
        <v>3217</v>
      </c>
      <c r="AC242" s="6" t="s">
        <v>3206</v>
      </c>
      <c r="AD242" s="6" t="s">
        <v>3161</v>
      </c>
      <c r="AE242" s="6" t="s">
        <v>3759</v>
      </c>
      <c r="AF242" s="6" t="s">
        <v>7</v>
      </c>
      <c r="AG242" s="6" t="s">
        <v>3217</v>
      </c>
      <c r="AH242" s="6" t="s">
        <v>3164</v>
      </c>
      <c r="AI242" s="6" t="s">
        <v>3164</v>
      </c>
      <c r="AJ242" s="6" t="s">
        <v>3217</v>
      </c>
      <c r="AK242" s="6" t="s">
        <v>59</v>
      </c>
      <c r="AL242" s="6" t="s">
        <v>91</v>
      </c>
      <c r="AM242" s="6" t="s">
        <v>523</v>
      </c>
      <c r="AN242" s="6" t="s">
        <v>171</v>
      </c>
      <c r="AO242" s="6" t="s">
        <v>95</v>
      </c>
      <c r="AP242" s="6" t="s">
        <v>3174</v>
      </c>
      <c r="AQ242" s="6" t="s">
        <v>152</v>
      </c>
      <c r="AR242" s="6" t="s">
        <v>3217</v>
      </c>
      <c r="AS242" s="6" t="s">
        <v>3217</v>
      </c>
      <c r="AT242" s="6" t="s">
        <v>3217</v>
      </c>
      <c r="AU242" s="6" t="s">
        <v>97</v>
      </c>
      <c r="AV242" s="6" t="s">
        <v>3191</v>
      </c>
      <c r="AW242" s="6" t="s">
        <v>3217</v>
      </c>
      <c r="AX242" s="6" t="s">
        <v>3217</v>
      </c>
      <c r="AY242" s="6" t="s">
        <v>3217</v>
      </c>
      <c r="AZ242" s="6" t="s">
        <v>3188</v>
      </c>
      <c r="BA242" s="6" t="s">
        <v>3282</v>
      </c>
      <c r="BB242" s="6" t="s">
        <v>3161</v>
      </c>
      <c r="BC242" s="6" t="s">
        <v>3161</v>
      </c>
      <c r="BD242" s="6" t="s">
        <v>3217</v>
      </c>
      <c r="BE242" s="6" t="s">
        <v>3422</v>
      </c>
      <c r="BF242" s="6" t="s">
        <v>3217</v>
      </c>
      <c r="BG242" s="6" t="s">
        <v>351</v>
      </c>
      <c r="BH242" s="6" t="s">
        <v>3288</v>
      </c>
      <c r="BI242" s="6" t="s">
        <v>3189</v>
      </c>
      <c r="BJ242" s="6" t="s">
        <v>3161</v>
      </c>
      <c r="BK242" s="6" t="s">
        <v>135</v>
      </c>
      <c r="BL242" s="6" t="s">
        <v>246</v>
      </c>
      <c r="BM242" s="6" t="s">
        <v>69</v>
      </c>
      <c r="BN242" s="6" t="s">
        <v>27</v>
      </c>
      <c r="BO242" s="6" t="s">
        <v>3161</v>
      </c>
      <c r="BP242" s="6" t="s">
        <v>3217</v>
      </c>
    </row>
    <row r="243" spans="1:68">
      <c r="A243" s="5" t="s">
        <v>484</v>
      </c>
      <c r="B243" s="6" t="s">
        <v>3095</v>
      </c>
      <c r="C243" s="6" t="s">
        <v>3302</v>
      </c>
      <c r="D243" s="6" t="s">
        <v>3312</v>
      </c>
      <c r="F243" s="6" t="s">
        <v>3217</v>
      </c>
      <c r="G243" s="6" t="s">
        <v>3217</v>
      </c>
      <c r="H243" s="6" t="s">
        <v>235</v>
      </c>
      <c r="I243" s="6" t="s">
        <v>46</v>
      </c>
      <c r="J243" s="6" t="s">
        <v>174</v>
      </c>
      <c r="K243" s="6" t="s">
        <v>3217</v>
      </c>
      <c r="L243" s="6" t="s">
        <v>3161</v>
      </c>
      <c r="M243" s="6" t="s">
        <v>3161</v>
      </c>
      <c r="N243" s="6" t="s">
        <v>3217</v>
      </c>
      <c r="O243" s="6" t="s">
        <v>3217</v>
      </c>
      <c r="P243" s="6" t="s">
        <v>3161</v>
      </c>
      <c r="Q243" s="6" t="s">
        <v>3161</v>
      </c>
      <c r="R243" s="6" t="s">
        <v>3178</v>
      </c>
      <c r="S243" s="6" t="s">
        <v>202</v>
      </c>
      <c r="T243" s="6" t="s">
        <v>3167</v>
      </c>
      <c r="U243" s="6" t="s">
        <v>3167</v>
      </c>
      <c r="V243" s="6" t="s">
        <v>3217</v>
      </c>
      <c r="W243" s="6" t="s">
        <v>3217</v>
      </c>
      <c r="X243" s="6" t="s">
        <v>3161</v>
      </c>
      <c r="Y243" s="6" t="s">
        <v>149</v>
      </c>
      <c r="Z243" s="6" t="s">
        <v>3161</v>
      </c>
      <c r="AA243" s="6" t="s">
        <v>3208</v>
      </c>
      <c r="AB243" s="6" t="s">
        <v>3217</v>
      </c>
      <c r="AC243" s="6" t="s">
        <v>3206</v>
      </c>
      <c r="AD243" s="6" t="s">
        <v>3161</v>
      </c>
      <c r="AE243" s="6" t="s">
        <v>3759</v>
      </c>
      <c r="AF243" s="6" t="s">
        <v>38</v>
      </c>
      <c r="AG243" s="6" t="s">
        <v>3164</v>
      </c>
      <c r="AH243" s="6" t="s">
        <v>3164</v>
      </c>
      <c r="AI243" s="6" t="s">
        <v>3164</v>
      </c>
      <c r="AJ243" s="6" t="s">
        <v>357</v>
      </c>
      <c r="AK243" s="6" t="s">
        <v>59</v>
      </c>
      <c r="AL243" s="6" t="s">
        <v>91</v>
      </c>
      <c r="AM243" s="6" t="s">
        <v>523</v>
      </c>
      <c r="AN243" s="6" t="s">
        <v>171</v>
      </c>
      <c r="AO243" s="6" t="s">
        <v>95</v>
      </c>
      <c r="AP243" s="6" t="s">
        <v>3174</v>
      </c>
      <c r="AQ243" s="6" t="s">
        <v>208</v>
      </c>
      <c r="AR243" s="6" t="s">
        <v>3164</v>
      </c>
      <c r="AS243" s="6" t="s">
        <v>3164</v>
      </c>
      <c r="AT243" s="6" t="s">
        <v>3164</v>
      </c>
      <c r="AU243" s="6" t="s">
        <v>97</v>
      </c>
      <c r="AV243" s="6" t="s">
        <v>517</v>
      </c>
      <c r="AW243" s="6" t="s">
        <v>3217</v>
      </c>
      <c r="AX243" s="6" t="s">
        <v>3217</v>
      </c>
      <c r="AY243" s="6" t="s">
        <v>3217</v>
      </c>
      <c r="AZ243" s="6" t="s">
        <v>509</v>
      </c>
      <c r="BA243" s="6" t="s">
        <v>3217</v>
      </c>
      <c r="BB243" s="6" t="s">
        <v>3184</v>
      </c>
      <c r="BC243" s="6" t="s">
        <v>518</v>
      </c>
      <c r="BD243" s="6" t="s">
        <v>2513</v>
      </c>
      <c r="BE243" s="6" t="s">
        <v>3422</v>
      </c>
      <c r="BF243" s="6" t="s">
        <v>513</v>
      </c>
      <c r="BG243" s="6" t="s">
        <v>3423</v>
      </c>
      <c r="BH243" s="6" t="s">
        <v>3288</v>
      </c>
      <c r="BI243" s="6" t="s">
        <v>42</v>
      </c>
      <c r="BJ243" s="6" t="s">
        <v>2490</v>
      </c>
      <c r="BK243" s="6" t="s">
        <v>66</v>
      </c>
      <c r="BL243" s="6" t="s">
        <v>520</v>
      </c>
      <c r="BM243" s="6" t="s">
        <v>69</v>
      </c>
      <c r="BN243" s="6" t="s">
        <v>3153</v>
      </c>
      <c r="BO243" s="6" t="s">
        <v>3178</v>
      </c>
      <c r="BP243" s="6" t="s">
        <v>3217</v>
      </c>
    </row>
    <row r="244" spans="1:68">
      <c r="A244" s="5" t="s">
        <v>355</v>
      </c>
      <c r="B244" s="6" t="s">
        <v>2955</v>
      </c>
      <c r="C244" s="6" t="s">
        <v>3307</v>
      </c>
      <c r="D244" s="6" t="s">
        <v>447</v>
      </c>
      <c r="F244" s="6" t="s">
        <v>3217</v>
      </c>
      <c r="G244" s="6" t="s">
        <v>3217</v>
      </c>
      <c r="H244" s="6" t="s">
        <v>235</v>
      </c>
      <c r="I244" s="6" t="s">
        <v>48</v>
      </c>
      <c r="J244" s="6" t="s">
        <v>354</v>
      </c>
      <c r="K244" s="6" t="s">
        <v>3217</v>
      </c>
      <c r="L244" s="6" t="s">
        <v>3161</v>
      </c>
      <c r="M244" s="6" t="s">
        <v>3161</v>
      </c>
      <c r="N244" s="6" t="s">
        <v>3217</v>
      </c>
      <c r="O244" s="6" t="s">
        <v>3217</v>
      </c>
      <c r="P244" s="6" t="s">
        <v>3161</v>
      </c>
      <c r="Q244" s="6" t="s">
        <v>3161</v>
      </c>
      <c r="R244" s="6" t="s">
        <v>3178</v>
      </c>
      <c r="S244" s="6" t="s">
        <v>3161</v>
      </c>
      <c r="T244" s="6" t="s">
        <v>3161</v>
      </c>
      <c r="U244" s="6" t="s">
        <v>3161</v>
      </c>
      <c r="V244" s="6" t="s">
        <v>3217</v>
      </c>
      <c r="W244" s="6" t="s">
        <v>3217</v>
      </c>
      <c r="X244" s="6" t="s">
        <v>3161</v>
      </c>
      <c r="Y244" s="6" t="s">
        <v>149</v>
      </c>
      <c r="Z244" s="6" t="s">
        <v>3161</v>
      </c>
      <c r="AA244" s="6" t="s">
        <v>3208</v>
      </c>
      <c r="AB244" s="6" t="s">
        <v>3217</v>
      </c>
      <c r="AC244" s="6" t="s">
        <v>3206</v>
      </c>
      <c r="AD244" s="6" t="s">
        <v>3161</v>
      </c>
      <c r="AE244" s="6" t="s">
        <v>3759</v>
      </c>
      <c r="AF244" s="6" t="s">
        <v>7</v>
      </c>
      <c r="AG244" s="6" t="s">
        <v>3217</v>
      </c>
      <c r="AH244" s="6" t="s">
        <v>3164</v>
      </c>
      <c r="AI244" s="6" t="s">
        <v>3164</v>
      </c>
      <c r="AJ244" s="6" t="s">
        <v>3217</v>
      </c>
      <c r="AK244" s="6" t="s">
        <v>59</v>
      </c>
      <c r="AL244" s="6" t="s">
        <v>91</v>
      </c>
      <c r="AM244" s="6" t="s">
        <v>523</v>
      </c>
      <c r="AN244" s="6" t="s">
        <v>171</v>
      </c>
      <c r="AO244" s="6" t="s">
        <v>95</v>
      </c>
      <c r="AP244" s="6" t="s">
        <v>3174</v>
      </c>
      <c r="AQ244" s="6" t="s">
        <v>152</v>
      </c>
      <c r="AR244" s="6" t="s">
        <v>3217</v>
      </c>
      <c r="AS244" s="6" t="s">
        <v>3217</v>
      </c>
      <c r="AT244" s="6" t="s">
        <v>3217</v>
      </c>
      <c r="AU244" s="6" t="s">
        <v>97</v>
      </c>
      <c r="AV244" s="6" t="s">
        <v>3191</v>
      </c>
      <c r="AW244" s="6" t="s">
        <v>3217</v>
      </c>
      <c r="AX244" s="6" t="s">
        <v>3217</v>
      </c>
      <c r="AY244" s="6" t="s">
        <v>3217</v>
      </c>
      <c r="AZ244" s="6" t="s">
        <v>3188</v>
      </c>
      <c r="BA244" s="6" t="s">
        <v>3282</v>
      </c>
      <c r="BB244" s="6" t="s">
        <v>3161</v>
      </c>
      <c r="BC244" s="6" t="s">
        <v>3161</v>
      </c>
      <c r="BD244" s="6" t="s">
        <v>3217</v>
      </c>
      <c r="BE244" s="6" t="s">
        <v>3422</v>
      </c>
      <c r="BF244" s="6" t="s">
        <v>3217</v>
      </c>
      <c r="BG244" s="6" t="s">
        <v>351</v>
      </c>
      <c r="BH244" s="6" t="s">
        <v>3288</v>
      </c>
      <c r="BI244" s="6" t="s">
        <v>3189</v>
      </c>
      <c r="BJ244" s="6" t="s">
        <v>3161</v>
      </c>
      <c r="BK244" s="6" t="s">
        <v>135</v>
      </c>
      <c r="BL244" s="6" t="s">
        <v>246</v>
      </c>
      <c r="BM244" s="6" t="s">
        <v>69</v>
      </c>
      <c r="BN244" s="6" t="s">
        <v>27</v>
      </c>
      <c r="BO244" s="6" t="s">
        <v>3161</v>
      </c>
      <c r="BP244" s="6" t="s">
        <v>3217</v>
      </c>
    </row>
    <row r="245" spans="1:68">
      <c r="A245" s="5" t="s">
        <v>485</v>
      </c>
      <c r="B245" s="6" t="s">
        <v>3096</v>
      </c>
      <c r="C245" s="6" t="s">
        <v>3307</v>
      </c>
      <c r="D245" s="6" t="s">
        <v>3312</v>
      </c>
      <c r="F245" s="6" t="s">
        <v>3217</v>
      </c>
      <c r="G245" s="6" t="s">
        <v>3217</v>
      </c>
      <c r="H245" s="6" t="s">
        <v>235</v>
      </c>
      <c r="I245" s="6" t="s">
        <v>48</v>
      </c>
      <c r="J245" s="6" t="s">
        <v>174</v>
      </c>
      <c r="K245" s="6" t="s">
        <v>3217</v>
      </c>
      <c r="L245" s="6" t="s">
        <v>3161</v>
      </c>
      <c r="M245" s="6" t="s">
        <v>3161</v>
      </c>
      <c r="N245" s="6" t="s">
        <v>3217</v>
      </c>
      <c r="O245" s="6" t="s">
        <v>3217</v>
      </c>
      <c r="P245" s="6" t="s">
        <v>3161</v>
      </c>
      <c r="Q245" s="6" t="s">
        <v>3161</v>
      </c>
      <c r="R245" s="6" t="s">
        <v>3178</v>
      </c>
      <c r="S245" s="6" t="s">
        <v>202</v>
      </c>
      <c r="T245" s="6" t="s">
        <v>3167</v>
      </c>
      <c r="U245" s="6" t="s">
        <v>3167</v>
      </c>
      <c r="V245" s="6" t="s">
        <v>3217</v>
      </c>
      <c r="W245" s="6" t="s">
        <v>3217</v>
      </c>
      <c r="X245" s="6" t="s">
        <v>3161</v>
      </c>
      <c r="Y245" s="6" t="s">
        <v>149</v>
      </c>
      <c r="Z245" s="6" t="s">
        <v>3161</v>
      </c>
      <c r="AA245" s="6" t="s">
        <v>3208</v>
      </c>
      <c r="AB245" s="6" t="s">
        <v>3217</v>
      </c>
      <c r="AC245" s="6" t="s">
        <v>3206</v>
      </c>
      <c r="AD245" s="6" t="s">
        <v>3161</v>
      </c>
      <c r="AE245" s="6" t="s">
        <v>3759</v>
      </c>
      <c r="AF245" s="6" t="s">
        <v>38</v>
      </c>
      <c r="AG245" s="6" t="s">
        <v>3164</v>
      </c>
      <c r="AH245" s="6" t="s">
        <v>3164</v>
      </c>
      <c r="AI245" s="6" t="s">
        <v>3164</v>
      </c>
      <c r="AJ245" s="6" t="s">
        <v>357</v>
      </c>
      <c r="AK245" s="6" t="s">
        <v>59</v>
      </c>
      <c r="AL245" s="6" t="s">
        <v>91</v>
      </c>
      <c r="AM245" s="6" t="s">
        <v>523</v>
      </c>
      <c r="AN245" s="6" t="s">
        <v>171</v>
      </c>
      <c r="AO245" s="6" t="s">
        <v>95</v>
      </c>
      <c r="AP245" s="6" t="s">
        <v>3174</v>
      </c>
      <c r="AQ245" s="6" t="s">
        <v>208</v>
      </c>
      <c r="AR245" s="6" t="s">
        <v>3164</v>
      </c>
      <c r="AS245" s="6" t="s">
        <v>3164</v>
      </c>
      <c r="AT245" s="6" t="s">
        <v>3164</v>
      </c>
      <c r="AU245" s="6" t="s">
        <v>97</v>
      </c>
      <c r="AV245" s="6" t="s">
        <v>517</v>
      </c>
      <c r="AW245" s="6" t="s">
        <v>3217</v>
      </c>
      <c r="AX245" s="6" t="s">
        <v>3217</v>
      </c>
      <c r="AY245" s="6" t="s">
        <v>3217</v>
      </c>
      <c r="AZ245" s="6" t="s">
        <v>509</v>
      </c>
      <c r="BA245" s="6" t="s">
        <v>3217</v>
      </c>
      <c r="BB245" s="6" t="s">
        <v>3184</v>
      </c>
      <c r="BC245" s="6" t="s">
        <v>518</v>
      </c>
      <c r="BD245" s="6" t="s">
        <v>2513</v>
      </c>
      <c r="BE245" s="6" t="s">
        <v>3422</v>
      </c>
      <c r="BF245" s="6" t="s">
        <v>513</v>
      </c>
      <c r="BG245" s="6" t="s">
        <v>3423</v>
      </c>
      <c r="BH245" s="6" t="s">
        <v>3288</v>
      </c>
      <c r="BI245" s="6" t="s">
        <v>42</v>
      </c>
      <c r="BJ245" s="6" t="s">
        <v>2490</v>
      </c>
      <c r="BK245" s="6" t="s">
        <v>66</v>
      </c>
      <c r="BL245" s="6" t="s">
        <v>520</v>
      </c>
      <c r="BM245" s="6" t="s">
        <v>69</v>
      </c>
      <c r="BN245" s="6" t="s">
        <v>3153</v>
      </c>
      <c r="BO245" s="6" t="s">
        <v>3178</v>
      </c>
      <c r="BP245" s="6" t="s">
        <v>3217</v>
      </c>
    </row>
    <row r="246" spans="1:68">
      <c r="A246" s="5" t="s">
        <v>253</v>
      </c>
      <c r="B246" s="6" t="s">
        <v>2958</v>
      </c>
      <c r="C246" s="6" t="s">
        <v>3302</v>
      </c>
      <c r="D246" s="6" t="s">
        <v>447</v>
      </c>
      <c r="F246" s="6" t="s">
        <v>3217</v>
      </c>
      <c r="G246" s="6" t="s">
        <v>3217</v>
      </c>
      <c r="H246" s="6" t="s">
        <v>235</v>
      </c>
      <c r="I246" s="6" t="s">
        <v>48</v>
      </c>
      <c r="J246" s="6" t="s">
        <v>53</v>
      </c>
      <c r="K246" s="6" t="s">
        <v>3161</v>
      </c>
      <c r="L246" s="6" t="s">
        <v>3161</v>
      </c>
      <c r="M246" s="6" t="s">
        <v>3161</v>
      </c>
      <c r="N246" s="6" t="s">
        <v>3217</v>
      </c>
      <c r="O246" s="6" t="s">
        <v>3217</v>
      </c>
      <c r="P246" s="6" t="s">
        <v>3161</v>
      </c>
      <c r="Q246" s="6" t="s">
        <v>3161</v>
      </c>
      <c r="R246" s="6" t="s">
        <v>3178</v>
      </c>
      <c r="S246" s="6" t="s">
        <v>3161</v>
      </c>
      <c r="T246" s="6" t="s">
        <v>3161</v>
      </c>
      <c r="U246" s="6" t="s">
        <v>3161</v>
      </c>
      <c r="V246" s="6" t="s">
        <v>3217</v>
      </c>
      <c r="W246" s="6" t="s">
        <v>3217</v>
      </c>
      <c r="X246" s="6" t="s">
        <v>3161</v>
      </c>
      <c r="Y246" s="6" t="s">
        <v>3161</v>
      </c>
      <c r="Z246" s="6" t="s">
        <v>3161</v>
      </c>
      <c r="AA246" s="6" t="s">
        <v>3207</v>
      </c>
      <c r="AB246" s="6" t="s">
        <v>3217</v>
      </c>
      <c r="AC246" s="6" t="s">
        <v>3198</v>
      </c>
      <c r="AD246" s="6" t="s">
        <v>3760</v>
      </c>
      <c r="AE246" s="6" t="s">
        <v>3759</v>
      </c>
      <c r="AF246" s="6" t="s">
        <v>38</v>
      </c>
      <c r="AG246" s="6" t="s">
        <v>3164</v>
      </c>
      <c r="AH246" s="6" t="s">
        <v>3164</v>
      </c>
      <c r="AI246" s="6" t="s">
        <v>3164</v>
      </c>
      <c r="AJ246" s="6" t="s">
        <v>357</v>
      </c>
      <c r="AK246" s="6" t="s">
        <v>59</v>
      </c>
      <c r="AL246" s="6" t="s">
        <v>91</v>
      </c>
      <c r="AM246" s="6" t="s">
        <v>523</v>
      </c>
      <c r="AN246" s="6" t="s">
        <v>171</v>
      </c>
      <c r="AO246" s="6" t="s">
        <v>95</v>
      </c>
      <c r="AP246" s="6" t="s">
        <v>3174</v>
      </c>
      <c r="AQ246" s="6" t="s">
        <v>208</v>
      </c>
      <c r="AR246" s="6" t="s">
        <v>3164</v>
      </c>
      <c r="AS246" s="6" t="s">
        <v>3164</v>
      </c>
      <c r="AT246" s="6" t="s">
        <v>3164</v>
      </c>
      <c r="AU246" s="6" t="s">
        <v>97</v>
      </c>
      <c r="AV246" s="6" t="s">
        <v>3191</v>
      </c>
      <c r="AW246" s="6" t="s">
        <v>3217</v>
      </c>
      <c r="AX246" s="6" t="s">
        <v>3217</v>
      </c>
      <c r="AY246" s="6" t="s">
        <v>3217</v>
      </c>
      <c r="AZ246" s="6" t="s">
        <v>3188</v>
      </c>
      <c r="BA246" s="6" t="s">
        <v>3282</v>
      </c>
      <c r="BB246" s="6" t="s">
        <v>3161</v>
      </c>
      <c r="BC246" s="6" t="s">
        <v>3161</v>
      </c>
      <c r="BD246" s="6" t="s">
        <v>3217</v>
      </c>
      <c r="BE246" s="6" t="s">
        <v>3422</v>
      </c>
      <c r="BF246" s="6" t="s">
        <v>3217</v>
      </c>
      <c r="BG246" s="6" t="s">
        <v>351</v>
      </c>
      <c r="BH246" s="6" t="s">
        <v>3288</v>
      </c>
      <c r="BI246" s="6" t="s">
        <v>3189</v>
      </c>
      <c r="BJ246" s="6" t="s">
        <v>3161</v>
      </c>
      <c r="BK246" s="6" t="s">
        <v>135</v>
      </c>
      <c r="BL246" s="6" t="s">
        <v>246</v>
      </c>
      <c r="BM246" s="6" t="s">
        <v>69</v>
      </c>
      <c r="BN246" s="6" t="s">
        <v>27</v>
      </c>
      <c r="BO246" s="6" t="s">
        <v>3161</v>
      </c>
      <c r="BP246" s="6" t="s">
        <v>214</v>
      </c>
    </row>
    <row r="247" spans="1:68">
      <c r="A247" s="5" t="s">
        <v>358</v>
      </c>
      <c r="B247" s="6" t="s">
        <v>2959</v>
      </c>
      <c r="C247" s="6" t="s">
        <v>3307</v>
      </c>
      <c r="D247" s="6" t="s">
        <v>447</v>
      </c>
      <c r="F247" s="6" t="s">
        <v>3217</v>
      </c>
      <c r="G247" s="6" t="s">
        <v>3217</v>
      </c>
      <c r="H247" s="6" t="s">
        <v>235</v>
      </c>
      <c r="I247" s="6" t="s">
        <v>48</v>
      </c>
      <c r="J247" s="6" t="s">
        <v>53</v>
      </c>
      <c r="K247" s="6" t="s">
        <v>3161</v>
      </c>
      <c r="L247" s="6" t="s">
        <v>3161</v>
      </c>
      <c r="M247" s="6" t="s">
        <v>3161</v>
      </c>
      <c r="N247" s="6" t="s">
        <v>3217</v>
      </c>
      <c r="O247" s="6" t="s">
        <v>3217</v>
      </c>
      <c r="P247" s="6" t="s">
        <v>3161</v>
      </c>
      <c r="Q247" s="6" t="s">
        <v>3161</v>
      </c>
      <c r="R247" s="6" t="s">
        <v>3178</v>
      </c>
      <c r="S247" s="6" t="s">
        <v>3161</v>
      </c>
      <c r="T247" s="6" t="s">
        <v>3161</v>
      </c>
      <c r="U247" s="6" t="s">
        <v>3161</v>
      </c>
      <c r="V247" s="6" t="s">
        <v>3217</v>
      </c>
      <c r="W247" s="6" t="s">
        <v>3217</v>
      </c>
      <c r="X247" s="6" t="s">
        <v>3161</v>
      </c>
      <c r="Y247" s="6" t="s">
        <v>3161</v>
      </c>
      <c r="Z247" s="6" t="s">
        <v>3161</v>
      </c>
      <c r="AA247" s="6" t="s">
        <v>3207</v>
      </c>
      <c r="AB247" s="6" t="s">
        <v>3217</v>
      </c>
      <c r="AC247" s="6" t="s">
        <v>3198</v>
      </c>
      <c r="AD247" s="6" t="s">
        <v>3760</v>
      </c>
      <c r="AE247" s="6" t="s">
        <v>3759</v>
      </c>
      <c r="AF247" s="6" t="s">
        <v>38</v>
      </c>
      <c r="AG247" s="6" t="s">
        <v>3164</v>
      </c>
      <c r="AH247" s="6" t="s">
        <v>3164</v>
      </c>
      <c r="AI247" s="6" t="s">
        <v>3164</v>
      </c>
      <c r="AJ247" s="6" t="s">
        <v>357</v>
      </c>
      <c r="AK247" s="6" t="s">
        <v>59</v>
      </c>
      <c r="AL247" s="6" t="s">
        <v>91</v>
      </c>
      <c r="AM247" s="6" t="s">
        <v>523</v>
      </c>
      <c r="AN247" s="6" t="s">
        <v>171</v>
      </c>
      <c r="AO247" s="6" t="s">
        <v>95</v>
      </c>
      <c r="AP247" s="6" t="s">
        <v>3174</v>
      </c>
      <c r="AQ247" s="6" t="s">
        <v>208</v>
      </c>
      <c r="AR247" s="6" t="s">
        <v>3164</v>
      </c>
      <c r="AS247" s="6" t="s">
        <v>3164</v>
      </c>
      <c r="AT247" s="6" t="s">
        <v>3164</v>
      </c>
      <c r="AU247" s="6" t="s">
        <v>97</v>
      </c>
      <c r="AV247" s="6" t="s">
        <v>3191</v>
      </c>
      <c r="AW247" s="6" t="s">
        <v>3217</v>
      </c>
      <c r="AX247" s="6" t="s">
        <v>3217</v>
      </c>
      <c r="AY247" s="6" t="s">
        <v>3217</v>
      </c>
      <c r="AZ247" s="6" t="s">
        <v>3188</v>
      </c>
      <c r="BA247" s="6" t="s">
        <v>3282</v>
      </c>
      <c r="BB247" s="6" t="s">
        <v>3161</v>
      </c>
      <c r="BC247" s="6" t="s">
        <v>3161</v>
      </c>
      <c r="BD247" s="6" t="s">
        <v>3217</v>
      </c>
      <c r="BE247" s="6" t="s">
        <v>3422</v>
      </c>
      <c r="BF247" s="6" t="s">
        <v>3217</v>
      </c>
      <c r="BG247" s="6" t="s">
        <v>351</v>
      </c>
      <c r="BH247" s="6" t="s">
        <v>3288</v>
      </c>
      <c r="BI247" s="6" t="s">
        <v>3189</v>
      </c>
      <c r="BJ247" s="6" t="s">
        <v>3161</v>
      </c>
      <c r="BK247" s="6" t="s">
        <v>135</v>
      </c>
      <c r="BL247" s="6" t="s">
        <v>246</v>
      </c>
      <c r="BM247" s="6" t="s">
        <v>69</v>
      </c>
      <c r="BN247" s="6" t="s">
        <v>27</v>
      </c>
      <c r="BO247" s="6" t="s">
        <v>3161</v>
      </c>
      <c r="BP247" s="6" t="s">
        <v>214</v>
      </c>
    </row>
    <row r="248" spans="1:68">
      <c r="A248" s="5" t="s">
        <v>254</v>
      </c>
      <c r="B248" s="6" t="s">
        <v>2956</v>
      </c>
      <c r="C248" s="6" t="s">
        <v>3305</v>
      </c>
      <c r="D248" s="6" t="s">
        <v>447</v>
      </c>
      <c r="F248" s="6" t="s">
        <v>3217</v>
      </c>
      <c r="G248" s="6" t="s">
        <v>3217</v>
      </c>
      <c r="H248" s="6" t="s">
        <v>235</v>
      </c>
      <c r="I248" s="6" t="s">
        <v>46</v>
      </c>
      <c r="J248" s="6" t="s">
        <v>354</v>
      </c>
      <c r="K248" s="6" t="s">
        <v>3217</v>
      </c>
      <c r="L248" s="6" t="s">
        <v>3161</v>
      </c>
      <c r="M248" s="6" t="s">
        <v>3161</v>
      </c>
      <c r="N248" s="6" t="s">
        <v>3217</v>
      </c>
      <c r="O248" s="6" t="s">
        <v>3217</v>
      </c>
      <c r="P248" s="6" t="s">
        <v>3161</v>
      </c>
      <c r="Q248" s="6" t="s">
        <v>3161</v>
      </c>
      <c r="R248" s="6" t="s">
        <v>3178</v>
      </c>
      <c r="S248" s="6" t="s">
        <v>3161</v>
      </c>
      <c r="T248" s="6" t="s">
        <v>3161</v>
      </c>
      <c r="U248" s="6" t="s">
        <v>3161</v>
      </c>
      <c r="V248" s="6" t="s">
        <v>3217</v>
      </c>
      <c r="W248" s="6" t="s">
        <v>3217</v>
      </c>
      <c r="X248" s="6" t="s">
        <v>3161</v>
      </c>
      <c r="Y248" s="6" t="s">
        <v>149</v>
      </c>
      <c r="Z248" s="6" t="s">
        <v>3161</v>
      </c>
      <c r="AA248" s="6" t="s">
        <v>3208</v>
      </c>
      <c r="AB248" s="6" t="s">
        <v>3217</v>
      </c>
      <c r="AC248" s="6" t="s">
        <v>3206</v>
      </c>
      <c r="AD248" s="6" t="s">
        <v>3161</v>
      </c>
      <c r="AE248" s="6" t="s">
        <v>3759</v>
      </c>
      <c r="AF248" s="6" t="s">
        <v>3217</v>
      </c>
      <c r="AG248" s="6" t="s">
        <v>3164</v>
      </c>
      <c r="AH248" s="6" t="s">
        <v>3164</v>
      </c>
      <c r="AI248" s="6" t="s">
        <v>3164</v>
      </c>
      <c r="AJ248" s="6" t="s">
        <v>3217</v>
      </c>
      <c r="AK248" s="6" t="s">
        <v>59</v>
      </c>
      <c r="AL248" s="6" t="s">
        <v>91</v>
      </c>
      <c r="AM248" s="6" t="s">
        <v>523</v>
      </c>
      <c r="AN248" s="6" t="s">
        <v>171</v>
      </c>
      <c r="AO248" s="6" t="s">
        <v>95</v>
      </c>
      <c r="AP248" s="6" t="s">
        <v>3174</v>
      </c>
      <c r="AQ248" s="6" t="s">
        <v>152</v>
      </c>
      <c r="AR248" s="6" t="s">
        <v>3217</v>
      </c>
      <c r="AS248" s="6" t="s">
        <v>3217</v>
      </c>
      <c r="AT248" s="6" t="s">
        <v>3217</v>
      </c>
      <c r="AU248" s="6" t="s">
        <v>97</v>
      </c>
      <c r="AV248" s="6" t="s">
        <v>3191</v>
      </c>
      <c r="AW248" s="6" t="s">
        <v>3217</v>
      </c>
      <c r="AX248" s="6" t="s">
        <v>3217</v>
      </c>
      <c r="AY248" s="6" t="s">
        <v>3217</v>
      </c>
      <c r="AZ248" s="6" t="s">
        <v>3188</v>
      </c>
      <c r="BA248" s="6" t="s">
        <v>3282</v>
      </c>
      <c r="BB248" s="6" t="s">
        <v>3161</v>
      </c>
      <c r="BC248" s="6" t="s">
        <v>3161</v>
      </c>
      <c r="BD248" s="6" t="s">
        <v>3217</v>
      </c>
      <c r="BE248" s="6" t="s">
        <v>3422</v>
      </c>
      <c r="BF248" s="6" t="s">
        <v>3217</v>
      </c>
      <c r="BG248" s="6" t="s">
        <v>351</v>
      </c>
      <c r="BH248" s="6" t="s">
        <v>3288</v>
      </c>
      <c r="BI248" s="6" t="s">
        <v>3189</v>
      </c>
      <c r="BJ248" s="6" t="s">
        <v>3161</v>
      </c>
      <c r="BK248" s="6" t="s">
        <v>135</v>
      </c>
      <c r="BL248" s="6" t="s">
        <v>246</v>
      </c>
      <c r="BM248" s="6" t="s">
        <v>69</v>
      </c>
      <c r="BN248" s="6" t="s">
        <v>27</v>
      </c>
      <c r="BO248" s="6" t="s">
        <v>3161</v>
      </c>
      <c r="BP248" s="6" t="s">
        <v>3217</v>
      </c>
    </row>
    <row r="249" spans="1:68">
      <c r="A249" s="5" t="s">
        <v>486</v>
      </c>
      <c r="B249" s="6" t="s">
        <v>3122</v>
      </c>
      <c r="C249" s="6" t="s">
        <v>3305</v>
      </c>
      <c r="D249" s="6" t="s">
        <v>3195</v>
      </c>
      <c r="F249" s="6" t="s">
        <v>3217</v>
      </c>
      <c r="G249" s="6" t="s">
        <v>3217</v>
      </c>
      <c r="H249" s="6" t="s">
        <v>235</v>
      </c>
      <c r="I249" s="6" t="s">
        <v>46</v>
      </c>
      <c r="J249" s="6" t="s">
        <v>174</v>
      </c>
      <c r="K249" s="6" t="s">
        <v>3217</v>
      </c>
      <c r="L249" s="6" t="s">
        <v>3161</v>
      </c>
      <c r="M249" s="6" t="s">
        <v>3161</v>
      </c>
      <c r="N249" s="6" t="s">
        <v>3217</v>
      </c>
      <c r="O249" s="6" t="s">
        <v>3217</v>
      </c>
      <c r="P249" s="6" t="s">
        <v>3161</v>
      </c>
      <c r="Q249" s="6" t="s">
        <v>3161</v>
      </c>
      <c r="R249" s="6" t="s">
        <v>3178</v>
      </c>
      <c r="S249" s="6" t="s">
        <v>202</v>
      </c>
      <c r="T249" s="6" t="s">
        <v>3167</v>
      </c>
      <c r="U249" s="6" t="s">
        <v>3167</v>
      </c>
      <c r="V249" s="6" t="s">
        <v>3217</v>
      </c>
      <c r="W249" s="6" t="s">
        <v>3217</v>
      </c>
      <c r="X249" s="6" t="s">
        <v>3161</v>
      </c>
      <c r="Y249" s="6" t="s">
        <v>149</v>
      </c>
      <c r="Z249" s="6" t="s">
        <v>3161</v>
      </c>
      <c r="AA249" s="6" t="s">
        <v>3208</v>
      </c>
      <c r="AB249" s="6" t="s">
        <v>3217</v>
      </c>
      <c r="AC249" s="6" t="s">
        <v>3206</v>
      </c>
      <c r="AD249" s="6" t="s">
        <v>3161</v>
      </c>
      <c r="AE249" s="6" t="s">
        <v>3759</v>
      </c>
      <c r="AF249" s="6" t="s">
        <v>38</v>
      </c>
      <c r="AG249" s="6" t="s">
        <v>3164</v>
      </c>
      <c r="AH249" s="6" t="s">
        <v>3164</v>
      </c>
      <c r="AI249" s="6" t="s">
        <v>3164</v>
      </c>
      <c r="AJ249" s="6" t="s">
        <v>357</v>
      </c>
      <c r="AK249" s="6" t="s">
        <v>59</v>
      </c>
      <c r="AL249" s="6" t="s">
        <v>91</v>
      </c>
      <c r="AM249" s="6" t="s">
        <v>523</v>
      </c>
      <c r="AN249" s="6" t="s">
        <v>171</v>
      </c>
      <c r="AO249" s="6" t="s">
        <v>95</v>
      </c>
      <c r="AP249" s="6" t="s">
        <v>3174</v>
      </c>
      <c r="AQ249" s="6" t="s">
        <v>208</v>
      </c>
      <c r="AR249" s="6" t="s">
        <v>3164</v>
      </c>
      <c r="AS249" s="6" t="s">
        <v>3164</v>
      </c>
      <c r="AT249" s="6" t="s">
        <v>3164</v>
      </c>
      <c r="AU249" s="6" t="s">
        <v>97</v>
      </c>
      <c r="AV249" s="6" t="s">
        <v>517</v>
      </c>
      <c r="AW249" s="6" t="s">
        <v>3217</v>
      </c>
      <c r="AX249" s="6" t="s">
        <v>3217</v>
      </c>
      <c r="AY249" s="6" t="s">
        <v>3217</v>
      </c>
      <c r="AZ249" s="6" t="s">
        <v>509</v>
      </c>
      <c r="BA249" s="6" t="s">
        <v>3217</v>
      </c>
      <c r="BB249" s="6" t="s">
        <v>3184</v>
      </c>
      <c r="BC249" s="6" t="s">
        <v>518</v>
      </c>
      <c r="BD249" s="6" t="s">
        <v>2513</v>
      </c>
      <c r="BE249" s="6" t="s">
        <v>3422</v>
      </c>
      <c r="BF249" s="6" t="s">
        <v>513</v>
      </c>
      <c r="BG249" s="6" t="s">
        <v>3423</v>
      </c>
      <c r="BH249" s="6" t="s">
        <v>3288</v>
      </c>
      <c r="BI249" s="6" t="s">
        <v>42</v>
      </c>
      <c r="BJ249" s="6" t="s">
        <v>2490</v>
      </c>
      <c r="BK249" s="6" t="s">
        <v>66</v>
      </c>
      <c r="BL249" s="6" t="s">
        <v>520</v>
      </c>
      <c r="BM249" s="6" t="s">
        <v>69</v>
      </c>
      <c r="BN249" s="6" t="s">
        <v>3153</v>
      </c>
      <c r="BO249" s="6" t="s">
        <v>3178</v>
      </c>
      <c r="BP249" s="6" t="s">
        <v>3217</v>
      </c>
    </row>
    <row r="250" spans="1:68">
      <c r="A250" s="5" t="s">
        <v>356</v>
      </c>
      <c r="B250" s="6" t="s">
        <v>2957</v>
      </c>
      <c r="C250" s="6" t="s">
        <v>3303</v>
      </c>
      <c r="D250" s="6" t="s">
        <v>447</v>
      </c>
      <c r="F250" s="6" t="s">
        <v>3217</v>
      </c>
      <c r="G250" s="6" t="s">
        <v>3217</v>
      </c>
      <c r="H250" s="6" t="s">
        <v>235</v>
      </c>
      <c r="I250" s="6" t="s">
        <v>46</v>
      </c>
      <c r="J250" s="6" t="s">
        <v>354</v>
      </c>
      <c r="K250" s="6" t="s">
        <v>3217</v>
      </c>
      <c r="L250" s="6" t="s">
        <v>3161</v>
      </c>
      <c r="M250" s="6" t="s">
        <v>3161</v>
      </c>
      <c r="N250" s="6" t="s">
        <v>3217</v>
      </c>
      <c r="O250" s="6" t="s">
        <v>3217</v>
      </c>
      <c r="P250" s="6" t="s">
        <v>3161</v>
      </c>
      <c r="Q250" s="6" t="s">
        <v>3161</v>
      </c>
      <c r="R250" s="6" t="s">
        <v>3178</v>
      </c>
      <c r="S250" s="6" t="s">
        <v>3161</v>
      </c>
      <c r="T250" s="6" t="s">
        <v>3161</v>
      </c>
      <c r="U250" s="6" t="s">
        <v>3161</v>
      </c>
      <c r="V250" s="6" t="s">
        <v>3217</v>
      </c>
      <c r="W250" s="6" t="s">
        <v>3217</v>
      </c>
      <c r="X250" s="6" t="s">
        <v>3161</v>
      </c>
      <c r="Y250" s="6" t="s">
        <v>149</v>
      </c>
      <c r="Z250" s="6" t="s">
        <v>3161</v>
      </c>
      <c r="AA250" s="6" t="s">
        <v>3207</v>
      </c>
      <c r="AB250" s="6" t="s">
        <v>3217</v>
      </c>
      <c r="AC250" s="6" t="s">
        <v>3206</v>
      </c>
      <c r="AD250" s="6" t="s">
        <v>3161</v>
      </c>
      <c r="AE250" s="6" t="s">
        <v>3759</v>
      </c>
      <c r="AF250" s="6" t="s">
        <v>3217</v>
      </c>
      <c r="AG250" s="6" t="s">
        <v>3164</v>
      </c>
      <c r="AH250" s="6" t="s">
        <v>3164</v>
      </c>
      <c r="AI250" s="6" t="s">
        <v>3164</v>
      </c>
      <c r="AJ250" s="6" t="s">
        <v>3217</v>
      </c>
      <c r="AK250" s="6" t="s">
        <v>59</v>
      </c>
      <c r="AL250" s="6" t="s">
        <v>91</v>
      </c>
      <c r="AM250" s="6" t="s">
        <v>523</v>
      </c>
      <c r="AN250" s="6" t="s">
        <v>171</v>
      </c>
      <c r="AO250" s="6" t="s">
        <v>95</v>
      </c>
      <c r="AP250" s="6" t="s">
        <v>3174</v>
      </c>
      <c r="AQ250" s="6" t="s">
        <v>152</v>
      </c>
      <c r="AR250" s="6" t="s">
        <v>3217</v>
      </c>
      <c r="AS250" s="6" t="s">
        <v>3217</v>
      </c>
      <c r="AT250" s="6" t="s">
        <v>3217</v>
      </c>
      <c r="AU250" s="6" t="s">
        <v>97</v>
      </c>
      <c r="AV250" s="6" t="s">
        <v>3191</v>
      </c>
      <c r="AW250" s="6" t="s">
        <v>3217</v>
      </c>
      <c r="AX250" s="6" t="s">
        <v>3217</v>
      </c>
      <c r="AY250" s="6" t="s">
        <v>3217</v>
      </c>
      <c r="AZ250" s="6" t="s">
        <v>3188</v>
      </c>
      <c r="BA250" s="6" t="s">
        <v>3282</v>
      </c>
      <c r="BB250" s="6" t="s">
        <v>3161</v>
      </c>
      <c r="BC250" s="6" t="s">
        <v>3161</v>
      </c>
      <c r="BD250" s="6" t="s">
        <v>3217</v>
      </c>
      <c r="BE250" s="6" t="s">
        <v>3422</v>
      </c>
      <c r="BF250" s="6" t="s">
        <v>3217</v>
      </c>
      <c r="BG250" s="6" t="s">
        <v>351</v>
      </c>
      <c r="BH250" s="6" t="s">
        <v>3288</v>
      </c>
      <c r="BI250" s="6" t="s">
        <v>3189</v>
      </c>
      <c r="BJ250" s="6" t="s">
        <v>3161</v>
      </c>
      <c r="BK250" s="6" t="s">
        <v>135</v>
      </c>
      <c r="BL250" s="6" t="s">
        <v>246</v>
      </c>
      <c r="BM250" s="6" t="s">
        <v>69</v>
      </c>
      <c r="BN250" s="6" t="s">
        <v>27</v>
      </c>
      <c r="BO250" s="6" t="s">
        <v>3161</v>
      </c>
      <c r="BP250" s="6" t="s">
        <v>3217</v>
      </c>
    </row>
    <row r="251" spans="1:68">
      <c r="A251" s="5" t="s">
        <v>255</v>
      </c>
      <c r="B251" s="6" t="s">
        <v>2960</v>
      </c>
      <c r="C251" s="6" t="s">
        <v>3305</v>
      </c>
      <c r="D251" s="6">
        <v>2019</v>
      </c>
      <c r="F251" s="6" t="s">
        <v>3217</v>
      </c>
      <c r="G251" s="6" t="s">
        <v>3217</v>
      </c>
      <c r="H251" s="6" t="s">
        <v>235</v>
      </c>
      <c r="I251" s="6" t="s">
        <v>48</v>
      </c>
      <c r="J251" s="6" t="s">
        <v>354</v>
      </c>
      <c r="K251" s="6" t="s">
        <v>3161</v>
      </c>
      <c r="L251" s="6" t="s">
        <v>3161</v>
      </c>
      <c r="M251" s="6" t="s">
        <v>3161</v>
      </c>
      <c r="N251" s="6" t="s">
        <v>3217</v>
      </c>
      <c r="O251" s="6" t="s">
        <v>3217</v>
      </c>
      <c r="P251" s="6" t="s">
        <v>3161</v>
      </c>
      <c r="Q251" s="6" t="s">
        <v>3161</v>
      </c>
      <c r="R251" s="6" t="s">
        <v>3178</v>
      </c>
      <c r="S251" s="6" t="s">
        <v>3161</v>
      </c>
      <c r="T251" s="6" t="s">
        <v>3161</v>
      </c>
      <c r="U251" s="6" t="s">
        <v>3161</v>
      </c>
      <c r="V251" s="6" t="s">
        <v>3217</v>
      </c>
      <c r="W251" s="6" t="s">
        <v>3217</v>
      </c>
      <c r="X251" s="6" t="s">
        <v>3161</v>
      </c>
      <c r="Y251" s="6" t="s">
        <v>3161</v>
      </c>
      <c r="Z251" s="6" t="s">
        <v>3161</v>
      </c>
      <c r="AA251" s="6" t="s">
        <v>3164</v>
      </c>
      <c r="AB251" s="6" t="s">
        <v>3217</v>
      </c>
      <c r="AC251" s="6" t="s">
        <v>3164</v>
      </c>
      <c r="AD251" s="6" t="s">
        <v>3217</v>
      </c>
      <c r="AE251" s="6" t="s">
        <v>3171</v>
      </c>
      <c r="AF251" s="6" t="s">
        <v>38</v>
      </c>
      <c r="AG251" s="6" t="s">
        <v>3164</v>
      </c>
      <c r="AH251" s="6" t="s">
        <v>3164</v>
      </c>
      <c r="AI251" s="6" t="s">
        <v>3164</v>
      </c>
      <c r="AJ251" s="6" t="s">
        <v>357</v>
      </c>
      <c r="AK251" s="6" t="s">
        <v>59</v>
      </c>
      <c r="AL251" s="6" t="s">
        <v>91</v>
      </c>
      <c r="AM251" s="6" t="s">
        <v>523</v>
      </c>
      <c r="AN251" s="6" t="s">
        <v>171</v>
      </c>
      <c r="AO251" s="6" t="s">
        <v>95</v>
      </c>
      <c r="AP251" s="6" t="s">
        <v>3174</v>
      </c>
      <c r="AQ251" s="6" t="s">
        <v>208</v>
      </c>
      <c r="AR251" s="6" t="s">
        <v>3164</v>
      </c>
      <c r="AS251" s="6" t="s">
        <v>3164</v>
      </c>
      <c r="AT251" s="6" t="s">
        <v>3164</v>
      </c>
      <c r="AU251" s="6" t="s">
        <v>97</v>
      </c>
      <c r="AV251" s="6" t="s">
        <v>3191</v>
      </c>
      <c r="AW251" s="6" t="s">
        <v>3217</v>
      </c>
      <c r="AX251" s="6" t="s">
        <v>3217</v>
      </c>
      <c r="AY251" s="6" t="s">
        <v>3217</v>
      </c>
      <c r="AZ251" s="6" t="s">
        <v>3188</v>
      </c>
      <c r="BA251" s="6" t="s">
        <v>3282</v>
      </c>
      <c r="BB251" s="6" t="s">
        <v>3161</v>
      </c>
      <c r="BC251" s="6" t="s">
        <v>3161</v>
      </c>
      <c r="BD251" s="6" t="s">
        <v>3217</v>
      </c>
      <c r="BE251" s="6" t="s">
        <v>3422</v>
      </c>
      <c r="BF251" s="6" t="s">
        <v>3217</v>
      </c>
      <c r="BG251" s="6" t="s">
        <v>3161</v>
      </c>
      <c r="BH251" s="6" t="s">
        <v>3288</v>
      </c>
      <c r="BI251" s="6" t="s">
        <v>3189</v>
      </c>
      <c r="BJ251" s="6" t="s">
        <v>3161</v>
      </c>
      <c r="BK251" s="6" t="s">
        <v>135</v>
      </c>
      <c r="BL251" s="6" t="s">
        <v>246</v>
      </c>
      <c r="BM251" s="6" t="s">
        <v>69</v>
      </c>
      <c r="BN251" s="6" t="s">
        <v>27</v>
      </c>
      <c r="BO251" s="6" t="s">
        <v>3161</v>
      </c>
      <c r="BP251" s="6" t="s">
        <v>214</v>
      </c>
    </row>
    <row r="252" spans="1:68">
      <c r="A252" s="5" t="s">
        <v>256</v>
      </c>
      <c r="B252" s="6" t="s">
        <v>3060</v>
      </c>
      <c r="C252" s="6" t="s">
        <v>3305</v>
      </c>
      <c r="D252" s="6" t="s">
        <v>446</v>
      </c>
      <c r="F252" s="6" t="s">
        <v>3217</v>
      </c>
      <c r="G252" s="6" t="s">
        <v>3217</v>
      </c>
      <c r="H252" s="6" t="s">
        <v>235</v>
      </c>
      <c r="I252" s="6" t="s">
        <v>46</v>
      </c>
      <c r="J252" s="6" t="s">
        <v>53</v>
      </c>
      <c r="K252" s="6" t="s">
        <v>3161</v>
      </c>
      <c r="L252" s="6" t="s">
        <v>3161</v>
      </c>
      <c r="M252" s="6" t="s">
        <v>3161</v>
      </c>
      <c r="N252" s="6" t="s">
        <v>3217</v>
      </c>
      <c r="O252" s="6" t="s">
        <v>3217</v>
      </c>
      <c r="P252" s="6" t="s">
        <v>3161</v>
      </c>
      <c r="Q252" s="6" t="s">
        <v>3161</v>
      </c>
      <c r="R252" s="6" t="s">
        <v>3178</v>
      </c>
      <c r="S252" s="6" t="s">
        <v>3161</v>
      </c>
      <c r="T252" s="6" t="s">
        <v>3161</v>
      </c>
      <c r="U252" s="6" t="s">
        <v>3161</v>
      </c>
      <c r="V252" s="6" t="s">
        <v>3217</v>
      </c>
      <c r="W252" s="6" t="s">
        <v>3217</v>
      </c>
      <c r="X252" s="6" t="s">
        <v>3161</v>
      </c>
      <c r="Y252" s="6" t="s">
        <v>3161</v>
      </c>
      <c r="Z252" s="6" t="s">
        <v>3161</v>
      </c>
      <c r="AA252" s="6" t="s">
        <v>3207</v>
      </c>
      <c r="AB252" s="6" t="s">
        <v>3217</v>
      </c>
      <c r="AC252" s="6" t="s">
        <v>3198</v>
      </c>
      <c r="AD252" s="6" t="s">
        <v>3760</v>
      </c>
      <c r="AE252" s="6" t="s">
        <v>3759</v>
      </c>
      <c r="AF252" s="6" t="s">
        <v>38</v>
      </c>
      <c r="AG252" s="6" t="s">
        <v>3164</v>
      </c>
      <c r="AH252" s="6" t="s">
        <v>3164</v>
      </c>
      <c r="AI252" s="6" t="s">
        <v>3164</v>
      </c>
      <c r="AJ252" s="6" t="s">
        <v>357</v>
      </c>
      <c r="AK252" s="6" t="s">
        <v>59</v>
      </c>
      <c r="AL252" s="6" t="s">
        <v>91</v>
      </c>
      <c r="AM252" s="6" t="s">
        <v>523</v>
      </c>
      <c r="AN252" s="6" t="s">
        <v>171</v>
      </c>
      <c r="AO252" s="6" t="s">
        <v>95</v>
      </c>
      <c r="AP252" s="6" t="s">
        <v>3174</v>
      </c>
      <c r="AQ252" s="6" t="s">
        <v>208</v>
      </c>
      <c r="AR252" s="6" t="s">
        <v>3164</v>
      </c>
      <c r="AS252" s="6" t="s">
        <v>3164</v>
      </c>
      <c r="AT252" s="6" t="s">
        <v>3164</v>
      </c>
      <c r="AU252" s="6" t="s">
        <v>97</v>
      </c>
      <c r="AV252" s="6" t="s">
        <v>3191</v>
      </c>
      <c r="AW252" s="6" t="s">
        <v>3217</v>
      </c>
      <c r="AX252" s="6" t="s">
        <v>3217</v>
      </c>
      <c r="AY252" s="6" t="s">
        <v>3217</v>
      </c>
      <c r="AZ252" s="6" t="s">
        <v>3188</v>
      </c>
      <c r="BA252" s="6" t="s">
        <v>3282</v>
      </c>
      <c r="BB252" s="6" t="s">
        <v>3161</v>
      </c>
      <c r="BC252" s="6" t="s">
        <v>3161</v>
      </c>
      <c r="BD252" s="6" t="s">
        <v>3217</v>
      </c>
      <c r="BE252" s="6" t="s">
        <v>3422</v>
      </c>
      <c r="BF252" s="6" t="s">
        <v>3217</v>
      </c>
      <c r="BG252" s="6" t="s">
        <v>351</v>
      </c>
      <c r="BH252" s="6" t="s">
        <v>3288</v>
      </c>
      <c r="BI252" s="6" t="s">
        <v>3189</v>
      </c>
      <c r="BJ252" s="6" t="s">
        <v>3161</v>
      </c>
      <c r="BK252" s="6" t="s">
        <v>135</v>
      </c>
      <c r="BL252" s="6" t="s">
        <v>246</v>
      </c>
      <c r="BM252" s="6" t="s">
        <v>69</v>
      </c>
      <c r="BN252" s="6" t="s">
        <v>27</v>
      </c>
      <c r="BO252" s="6" t="s">
        <v>3161</v>
      </c>
      <c r="BP252" s="6" t="s">
        <v>214</v>
      </c>
    </row>
    <row r="253" spans="1:68">
      <c r="A253" s="5" t="s">
        <v>396</v>
      </c>
      <c r="B253" s="6" t="s">
        <v>2961</v>
      </c>
      <c r="C253" s="6" t="s">
        <v>3303</v>
      </c>
      <c r="D253" s="6">
        <v>2019</v>
      </c>
      <c r="F253" s="6" t="s">
        <v>3217</v>
      </c>
      <c r="G253" s="6" t="s">
        <v>3217</v>
      </c>
      <c r="H253" s="6" t="s">
        <v>235</v>
      </c>
      <c r="I253" s="6" t="s">
        <v>48</v>
      </c>
      <c r="J253" s="6" t="s">
        <v>354</v>
      </c>
      <c r="K253" s="6" t="s">
        <v>3161</v>
      </c>
      <c r="L253" s="6" t="s">
        <v>3161</v>
      </c>
      <c r="M253" s="6" t="s">
        <v>3161</v>
      </c>
      <c r="N253" s="6" t="s">
        <v>3217</v>
      </c>
      <c r="O253" s="6" t="s">
        <v>3217</v>
      </c>
      <c r="P253" s="6" t="s">
        <v>3161</v>
      </c>
      <c r="Q253" s="6" t="s">
        <v>3161</v>
      </c>
      <c r="R253" s="6" t="s">
        <v>3178</v>
      </c>
      <c r="S253" s="6" t="s">
        <v>3161</v>
      </c>
      <c r="T253" s="6" t="s">
        <v>3161</v>
      </c>
      <c r="U253" s="6" t="s">
        <v>3161</v>
      </c>
      <c r="V253" s="6" t="s">
        <v>3217</v>
      </c>
      <c r="W253" s="6" t="s">
        <v>3217</v>
      </c>
      <c r="X253" s="6" t="s">
        <v>3161</v>
      </c>
      <c r="Y253" s="6" t="s">
        <v>3161</v>
      </c>
      <c r="Z253" s="6" t="s">
        <v>3161</v>
      </c>
      <c r="AA253" s="6" t="s">
        <v>3164</v>
      </c>
      <c r="AB253" s="6" t="s">
        <v>3217</v>
      </c>
      <c r="AC253" s="6" t="s">
        <v>3164</v>
      </c>
      <c r="AD253" s="6" t="s">
        <v>3217</v>
      </c>
      <c r="AE253" s="6" t="s">
        <v>3171</v>
      </c>
      <c r="AF253" s="6" t="s">
        <v>38</v>
      </c>
      <c r="AG253" s="6" t="s">
        <v>3164</v>
      </c>
      <c r="AH253" s="6" t="s">
        <v>3164</v>
      </c>
      <c r="AI253" s="6" t="s">
        <v>3164</v>
      </c>
      <c r="AJ253" s="6" t="s">
        <v>357</v>
      </c>
      <c r="AK253" s="6" t="s">
        <v>59</v>
      </c>
      <c r="AL253" s="6" t="s">
        <v>91</v>
      </c>
      <c r="AM253" s="6" t="s">
        <v>523</v>
      </c>
      <c r="AN253" s="6" t="s">
        <v>171</v>
      </c>
      <c r="AO253" s="6" t="s">
        <v>95</v>
      </c>
      <c r="AP253" s="6" t="s">
        <v>3174</v>
      </c>
      <c r="AQ253" s="6" t="s">
        <v>208</v>
      </c>
      <c r="AR253" s="6" t="s">
        <v>3164</v>
      </c>
      <c r="AS253" s="6" t="s">
        <v>3164</v>
      </c>
      <c r="AT253" s="6" t="s">
        <v>3164</v>
      </c>
      <c r="AU253" s="6" t="s">
        <v>97</v>
      </c>
      <c r="AV253" s="6" t="s">
        <v>3191</v>
      </c>
      <c r="AW253" s="6" t="s">
        <v>3217</v>
      </c>
      <c r="AX253" s="6" t="s">
        <v>3217</v>
      </c>
      <c r="AY253" s="6" t="s">
        <v>3217</v>
      </c>
      <c r="AZ253" s="6" t="s">
        <v>3188</v>
      </c>
      <c r="BA253" s="6" t="s">
        <v>3282</v>
      </c>
      <c r="BB253" s="6" t="s">
        <v>3161</v>
      </c>
      <c r="BC253" s="6" t="s">
        <v>3161</v>
      </c>
      <c r="BD253" s="6" t="s">
        <v>3217</v>
      </c>
      <c r="BE253" s="6" t="s">
        <v>3422</v>
      </c>
      <c r="BF253" s="6" t="s">
        <v>3217</v>
      </c>
      <c r="BG253" s="6" t="s">
        <v>3161</v>
      </c>
      <c r="BH253" s="6" t="s">
        <v>3288</v>
      </c>
      <c r="BI253" s="6" t="s">
        <v>3189</v>
      </c>
      <c r="BJ253" s="6" t="s">
        <v>3161</v>
      </c>
      <c r="BK253" s="6" t="s">
        <v>135</v>
      </c>
      <c r="BL253" s="6" t="s">
        <v>246</v>
      </c>
      <c r="BM253" s="6" t="s">
        <v>69</v>
      </c>
      <c r="BN253" s="6" t="s">
        <v>27</v>
      </c>
      <c r="BO253" s="6" t="s">
        <v>3161</v>
      </c>
      <c r="BP253" s="6" t="s">
        <v>214</v>
      </c>
    </row>
    <row r="254" spans="1:68">
      <c r="A254" s="5" t="s">
        <v>359</v>
      </c>
      <c r="B254" s="6" t="s">
        <v>3061</v>
      </c>
      <c r="C254" s="6" t="s">
        <v>3303</v>
      </c>
      <c r="D254" s="6" t="s">
        <v>446</v>
      </c>
      <c r="F254" s="6" t="s">
        <v>3217</v>
      </c>
      <c r="G254" s="6" t="s">
        <v>3217</v>
      </c>
      <c r="H254" s="6" t="s">
        <v>235</v>
      </c>
      <c r="I254" s="6" t="s">
        <v>46</v>
      </c>
      <c r="J254" s="6" t="s">
        <v>53</v>
      </c>
      <c r="K254" s="6" t="s">
        <v>3161</v>
      </c>
      <c r="L254" s="6" t="s">
        <v>3161</v>
      </c>
      <c r="M254" s="6" t="s">
        <v>3161</v>
      </c>
      <c r="N254" s="6" t="s">
        <v>3217</v>
      </c>
      <c r="O254" s="6" t="s">
        <v>3217</v>
      </c>
      <c r="P254" s="6" t="s">
        <v>3161</v>
      </c>
      <c r="Q254" s="6" t="s">
        <v>3161</v>
      </c>
      <c r="R254" s="6" t="s">
        <v>3178</v>
      </c>
      <c r="S254" s="6" t="s">
        <v>3161</v>
      </c>
      <c r="T254" s="6" t="s">
        <v>3161</v>
      </c>
      <c r="U254" s="6" t="s">
        <v>3161</v>
      </c>
      <c r="V254" s="6" t="s">
        <v>3217</v>
      </c>
      <c r="W254" s="6" t="s">
        <v>3217</v>
      </c>
      <c r="X254" s="6" t="s">
        <v>3161</v>
      </c>
      <c r="Y254" s="6" t="s">
        <v>3161</v>
      </c>
      <c r="Z254" s="6" t="s">
        <v>3161</v>
      </c>
      <c r="AA254" s="6" t="s">
        <v>3207</v>
      </c>
      <c r="AB254" s="6" t="s">
        <v>3217</v>
      </c>
      <c r="AC254" s="6" t="s">
        <v>3198</v>
      </c>
      <c r="AD254" s="6" t="s">
        <v>3760</v>
      </c>
      <c r="AE254" s="6" t="s">
        <v>3759</v>
      </c>
      <c r="AF254" s="6" t="s">
        <v>38</v>
      </c>
      <c r="AG254" s="6" t="s">
        <v>3164</v>
      </c>
      <c r="AH254" s="6" t="s">
        <v>3164</v>
      </c>
      <c r="AI254" s="6" t="s">
        <v>3164</v>
      </c>
      <c r="AJ254" s="6" t="s">
        <v>357</v>
      </c>
      <c r="AK254" s="6" t="s">
        <v>59</v>
      </c>
      <c r="AL254" s="6" t="s">
        <v>91</v>
      </c>
      <c r="AM254" s="6" t="s">
        <v>523</v>
      </c>
      <c r="AN254" s="6" t="s">
        <v>171</v>
      </c>
      <c r="AO254" s="6" t="s">
        <v>95</v>
      </c>
      <c r="AP254" s="6" t="s">
        <v>3174</v>
      </c>
      <c r="AQ254" s="6" t="s">
        <v>208</v>
      </c>
      <c r="AR254" s="6" t="s">
        <v>3164</v>
      </c>
      <c r="AS254" s="6" t="s">
        <v>3164</v>
      </c>
      <c r="AT254" s="6" t="s">
        <v>3164</v>
      </c>
      <c r="AU254" s="6" t="s">
        <v>97</v>
      </c>
      <c r="AV254" s="6" t="s">
        <v>3191</v>
      </c>
      <c r="AW254" s="6" t="s">
        <v>3217</v>
      </c>
      <c r="AX254" s="6" t="s">
        <v>3217</v>
      </c>
      <c r="AY254" s="6" t="s">
        <v>3217</v>
      </c>
      <c r="AZ254" s="6" t="s">
        <v>3188</v>
      </c>
      <c r="BA254" s="6" t="s">
        <v>3282</v>
      </c>
      <c r="BB254" s="6" t="s">
        <v>3161</v>
      </c>
      <c r="BC254" s="6" t="s">
        <v>3161</v>
      </c>
      <c r="BD254" s="6" t="s">
        <v>3217</v>
      </c>
      <c r="BE254" s="6" t="s">
        <v>3422</v>
      </c>
      <c r="BF254" s="6" t="s">
        <v>3217</v>
      </c>
      <c r="BG254" s="6" t="s">
        <v>351</v>
      </c>
      <c r="BH254" s="6" t="s">
        <v>3288</v>
      </c>
      <c r="BI254" s="6" t="s">
        <v>3189</v>
      </c>
      <c r="BJ254" s="6" t="s">
        <v>3161</v>
      </c>
      <c r="BK254" s="6" t="s">
        <v>135</v>
      </c>
      <c r="BL254" s="6" t="s">
        <v>246</v>
      </c>
      <c r="BM254" s="6" t="s">
        <v>69</v>
      </c>
      <c r="BN254" s="6" t="s">
        <v>27</v>
      </c>
      <c r="BO254" s="6" t="s">
        <v>3161</v>
      </c>
      <c r="BP254" s="6" t="s">
        <v>214</v>
      </c>
    </row>
    <row r="255" spans="1:68">
      <c r="A255" s="5" t="s">
        <v>257</v>
      </c>
      <c r="B255" s="6" t="s">
        <v>2962</v>
      </c>
      <c r="C255" s="6" t="s">
        <v>3305</v>
      </c>
      <c r="D255" s="6" t="s">
        <v>447</v>
      </c>
      <c r="F255" s="6" t="s">
        <v>3217</v>
      </c>
      <c r="G255" s="6" t="s">
        <v>3217</v>
      </c>
      <c r="H255" s="6" t="s">
        <v>235</v>
      </c>
      <c r="I255" s="6" t="s">
        <v>46</v>
      </c>
      <c r="J255" s="6" t="s">
        <v>53</v>
      </c>
      <c r="K255" s="6" t="s">
        <v>3217</v>
      </c>
      <c r="L255" s="6" t="s">
        <v>3161</v>
      </c>
      <c r="M255" s="6" t="s">
        <v>3161</v>
      </c>
      <c r="N255" s="6" t="s">
        <v>3217</v>
      </c>
      <c r="O255" s="6" t="s">
        <v>227</v>
      </c>
      <c r="P255" s="6" t="s">
        <v>3161</v>
      </c>
      <c r="Q255" s="6" t="s">
        <v>3161</v>
      </c>
      <c r="R255" s="6" t="s">
        <v>3178</v>
      </c>
      <c r="S255" s="6" t="s">
        <v>3161</v>
      </c>
      <c r="T255" s="6" t="s">
        <v>3161</v>
      </c>
      <c r="U255" s="6" t="s">
        <v>3161</v>
      </c>
      <c r="V255" s="6" t="s">
        <v>3217</v>
      </c>
      <c r="W255" s="6" t="s">
        <v>3217</v>
      </c>
      <c r="X255" s="6" t="s">
        <v>3161</v>
      </c>
      <c r="Y255" s="6" t="s">
        <v>149</v>
      </c>
      <c r="Z255" s="6" t="s">
        <v>3161</v>
      </c>
      <c r="AA255" s="6" t="s">
        <v>3200</v>
      </c>
      <c r="AB255" s="6" t="s">
        <v>3217</v>
      </c>
      <c r="AC255" s="6" t="s">
        <v>159</v>
      </c>
      <c r="AD255" s="6" t="s">
        <v>3161</v>
      </c>
      <c r="AE255" s="6" t="s">
        <v>1090</v>
      </c>
      <c r="AF255" s="6" t="s">
        <v>54</v>
      </c>
      <c r="AG255" s="6" t="s">
        <v>3461</v>
      </c>
      <c r="AH255" s="6" t="s">
        <v>360</v>
      </c>
      <c r="AI255" s="6" t="s">
        <v>3471</v>
      </c>
      <c r="AJ255" s="6" t="s">
        <v>258</v>
      </c>
      <c r="AK255" s="6" t="s">
        <v>59</v>
      </c>
      <c r="AL255" s="6" t="s">
        <v>91</v>
      </c>
      <c r="AM255" s="6" t="s">
        <v>523</v>
      </c>
      <c r="AN255" s="6" t="s">
        <v>171</v>
      </c>
      <c r="AO255" s="6" t="s">
        <v>95</v>
      </c>
      <c r="AP255" s="6" t="s">
        <v>3174</v>
      </c>
      <c r="AQ255" s="6" t="s">
        <v>152</v>
      </c>
      <c r="AR255" s="6" t="s">
        <v>3217</v>
      </c>
      <c r="AS255" s="6" t="s">
        <v>259</v>
      </c>
      <c r="AT255" s="6" t="s">
        <v>1899</v>
      </c>
      <c r="AU255" s="6" t="s">
        <v>97</v>
      </c>
      <c r="AV255" s="6" t="s">
        <v>3191</v>
      </c>
      <c r="AW255" s="6" t="s">
        <v>3217</v>
      </c>
      <c r="AX255" s="6" t="s">
        <v>3217</v>
      </c>
      <c r="AY255" s="6" t="s">
        <v>3217</v>
      </c>
      <c r="AZ255" s="6" t="s">
        <v>3188</v>
      </c>
      <c r="BA255" s="6" t="s">
        <v>3282</v>
      </c>
      <c r="BB255" s="6" t="s">
        <v>3161</v>
      </c>
      <c r="BC255" s="6" t="s">
        <v>3161</v>
      </c>
      <c r="BD255" s="6" t="s">
        <v>3217</v>
      </c>
      <c r="BE255" s="6" t="s">
        <v>3422</v>
      </c>
      <c r="BF255" s="6" t="s">
        <v>3217</v>
      </c>
      <c r="BG255" s="6" t="s">
        <v>351</v>
      </c>
      <c r="BH255" s="6" t="s">
        <v>3288</v>
      </c>
      <c r="BI255" s="6" t="s">
        <v>3189</v>
      </c>
      <c r="BJ255" s="6" t="s">
        <v>3161</v>
      </c>
      <c r="BK255" s="6" t="s">
        <v>135</v>
      </c>
      <c r="BL255" s="6" t="s">
        <v>246</v>
      </c>
      <c r="BM255" s="6" t="s">
        <v>69</v>
      </c>
      <c r="BN255" s="6" t="s">
        <v>27</v>
      </c>
      <c r="BO255" s="6" t="s">
        <v>3161</v>
      </c>
      <c r="BP255" s="6" t="s">
        <v>3217</v>
      </c>
    </row>
    <row r="256" spans="1:68">
      <c r="A256" s="5" t="s">
        <v>488</v>
      </c>
      <c r="B256" s="6" t="s">
        <v>3098</v>
      </c>
      <c r="C256" s="6" t="s">
        <v>3305</v>
      </c>
      <c r="D256" s="6" t="s">
        <v>3195</v>
      </c>
      <c r="F256" s="6" t="s">
        <v>3217</v>
      </c>
      <c r="G256" s="6" t="s">
        <v>3217</v>
      </c>
      <c r="H256" s="6" t="s">
        <v>235</v>
      </c>
      <c r="I256" s="6" t="s">
        <v>46</v>
      </c>
      <c r="J256" s="6" t="s">
        <v>53</v>
      </c>
      <c r="K256" s="6" t="s">
        <v>3217</v>
      </c>
      <c r="L256" s="6" t="s">
        <v>3161</v>
      </c>
      <c r="M256" s="6" t="s">
        <v>3161</v>
      </c>
      <c r="N256" s="6" t="s">
        <v>3217</v>
      </c>
      <c r="O256" s="6" t="s">
        <v>227</v>
      </c>
      <c r="P256" s="6" t="s">
        <v>3161</v>
      </c>
      <c r="Q256" s="6" t="s">
        <v>3161</v>
      </c>
      <c r="R256" s="6" t="s">
        <v>3178</v>
      </c>
      <c r="S256" s="6" t="s">
        <v>237</v>
      </c>
      <c r="T256" s="6" t="s">
        <v>3167</v>
      </c>
      <c r="U256" s="6" t="s">
        <v>3163</v>
      </c>
      <c r="V256" s="6" t="s">
        <v>503</v>
      </c>
      <c r="W256" s="6" t="s">
        <v>3217</v>
      </c>
      <c r="X256" s="6" t="s">
        <v>3161</v>
      </c>
      <c r="Y256" s="6" t="s">
        <v>149</v>
      </c>
      <c r="Z256" s="6" t="s">
        <v>3161</v>
      </c>
      <c r="AA256" s="6" t="s">
        <v>3200</v>
      </c>
      <c r="AB256" s="6" t="s">
        <v>3217</v>
      </c>
      <c r="AC256" s="6" t="s">
        <v>159</v>
      </c>
      <c r="AD256" s="6" t="s">
        <v>3161</v>
      </c>
      <c r="AE256" s="6" t="s">
        <v>1090</v>
      </c>
      <c r="AF256" s="6" t="s">
        <v>54</v>
      </c>
      <c r="AG256" s="6" t="s">
        <v>3461</v>
      </c>
      <c r="AH256" s="6" t="s">
        <v>360</v>
      </c>
      <c r="AI256" s="6" t="s">
        <v>3471</v>
      </c>
      <c r="AJ256" s="6" t="s">
        <v>258</v>
      </c>
      <c r="AK256" s="6" t="s">
        <v>59</v>
      </c>
      <c r="AL256" s="6" t="s">
        <v>91</v>
      </c>
      <c r="AM256" s="6" t="s">
        <v>523</v>
      </c>
      <c r="AN256" s="6" t="s">
        <v>171</v>
      </c>
      <c r="AO256" s="6" t="s">
        <v>95</v>
      </c>
      <c r="AP256" s="6" t="s">
        <v>3174</v>
      </c>
      <c r="AQ256" s="6" t="s">
        <v>152</v>
      </c>
      <c r="AR256" s="6" t="s">
        <v>3217</v>
      </c>
      <c r="AS256" s="6" t="s">
        <v>259</v>
      </c>
      <c r="AT256" s="6" t="s">
        <v>1899</v>
      </c>
      <c r="AU256" s="6" t="s">
        <v>97</v>
      </c>
      <c r="AV256" s="6" t="s">
        <v>517</v>
      </c>
      <c r="AW256" s="6" t="s">
        <v>3217</v>
      </c>
      <c r="AX256" s="6" t="s">
        <v>3217</v>
      </c>
      <c r="AY256" s="6" t="s">
        <v>3217</v>
      </c>
      <c r="AZ256" s="6" t="s">
        <v>509</v>
      </c>
      <c r="BA256" s="6" t="s">
        <v>3217</v>
      </c>
      <c r="BB256" s="6" t="s">
        <v>3184</v>
      </c>
      <c r="BC256" s="6" t="s">
        <v>518</v>
      </c>
      <c r="BD256" s="6" t="s">
        <v>2513</v>
      </c>
      <c r="BE256" s="6" t="s">
        <v>3422</v>
      </c>
      <c r="BF256" s="6" t="s">
        <v>513</v>
      </c>
      <c r="BG256" s="6" t="s">
        <v>3423</v>
      </c>
      <c r="BH256" s="6" t="s">
        <v>3288</v>
      </c>
      <c r="BI256" s="6" t="s">
        <v>42</v>
      </c>
      <c r="BJ256" s="6" t="s">
        <v>2490</v>
      </c>
      <c r="BK256" s="6" t="s">
        <v>66</v>
      </c>
      <c r="BL256" s="6" t="s">
        <v>520</v>
      </c>
      <c r="BM256" s="6" t="s">
        <v>69</v>
      </c>
      <c r="BN256" s="6" t="s">
        <v>3153</v>
      </c>
      <c r="BO256" s="6" t="s">
        <v>3178</v>
      </c>
      <c r="BP256" s="6" t="s">
        <v>3217</v>
      </c>
    </row>
    <row r="257" spans="1:68">
      <c r="A257" s="5" t="s">
        <v>361</v>
      </c>
      <c r="B257" s="6" t="s">
        <v>2963</v>
      </c>
      <c r="C257" s="6" t="s">
        <v>3303</v>
      </c>
      <c r="D257" s="6" t="s">
        <v>447</v>
      </c>
      <c r="F257" s="6" t="s">
        <v>3217</v>
      </c>
      <c r="G257" s="6" t="s">
        <v>3217</v>
      </c>
      <c r="H257" s="6" t="s">
        <v>235</v>
      </c>
      <c r="I257" s="6" t="s">
        <v>46</v>
      </c>
      <c r="J257" s="6" t="s">
        <v>53</v>
      </c>
      <c r="K257" s="6" t="s">
        <v>3217</v>
      </c>
      <c r="L257" s="6" t="s">
        <v>3161</v>
      </c>
      <c r="M257" s="6" t="s">
        <v>3161</v>
      </c>
      <c r="N257" s="6" t="s">
        <v>3217</v>
      </c>
      <c r="O257" s="6" t="s">
        <v>227</v>
      </c>
      <c r="P257" s="6" t="s">
        <v>3161</v>
      </c>
      <c r="Q257" s="6" t="s">
        <v>3161</v>
      </c>
      <c r="R257" s="6" t="s">
        <v>3178</v>
      </c>
      <c r="S257" s="6" t="s">
        <v>3161</v>
      </c>
      <c r="T257" s="6" t="s">
        <v>3161</v>
      </c>
      <c r="U257" s="6" t="s">
        <v>3161</v>
      </c>
      <c r="V257" s="6" t="s">
        <v>3217</v>
      </c>
      <c r="W257" s="6" t="s">
        <v>3217</v>
      </c>
      <c r="X257" s="6" t="s">
        <v>3161</v>
      </c>
      <c r="Y257" s="6" t="s">
        <v>149</v>
      </c>
      <c r="Z257" s="6" t="s">
        <v>3161</v>
      </c>
      <c r="AA257" s="6" t="s">
        <v>3200</v>
      </c>
      <c r="AB257" s="6" t="s">
        <v>3217</v>
      </c>
      <c r="AC257" s="6" t="s">
        <v>159</v>
      </c>
      <c r="AD257" s="6" t="s">
        <v>3161</v>
      </c>
      <c r="AE257" s="6" t="s">
        <v>1090</v>
      </c>
      <c r="AF257" s="6" t="s">
        <v>54</v>
      </c>
      <c r="AG257" s="6" t="s">
        <v>3461</v>
      </c>
      <c r="AH257" s="6" t="s">
        <v>360</v>
      </c>
      <c r="AI257" s="6" t="s">
        <v>3471</v>
      </c>
      <c r="AJ257" s="6" t="s">
        <v>258</v>
      </c>
      <c r="AK257" s="6" t="s">
        <v>59</v>
      </c>
      <c r="AL257" s="6" t="s">
        <v>91</v>
      </c>
      <c r="AM257" s="6" t="s">
        <v>523</v>
      </c>
      <c r="AN257" s="6" t="s">
        <v>171</v>
      </c>
      <c r="AO257" s="6" t="s">
        <v>95</v>
      </c>
      <c r="AP257" s="6" t="s">
        <v>3174</v>
      </c>
      <c r="AQ257" s="6" t="s">
        <v>152</v>
      </c>
      <c r="AR257" s="6" t="s">
        <v>3217</v>
      </c>
      <c r="AS257" s="6" t="s">
        <v>259</v>
      </c>
      <c r="AT257" s="6" t="s">
        <v>1899</v>
      </c>
      <c r="AU257" s="6" t="s">
        <v>97</v>
      </c>
      <c r="AV257" s="6" t="s">
        <v>3191</v>
      </c>
      <c r="AW257" s="6" t="s">
        <v>3217</v>
      </c>
      <c r="AX257" s="6" t="s">
        <v>3217</v>
      </c>
      <c r="AY257" s="6" t="s">
        <v>3217</v>
      </c>
      <c r="AZ257" s="6" t="s">
        <v>3188</v>
      </c>
      <c r="BA257" s="6" t="s">
        <v>3282</v>
      </c>
      <c r="BB257" s="6" t="s">
        <v>3161</v>
      </c>
      <c r="BC257" s="6" t="s">
        <v>3161</v>
      </c>
      <c r="BD257" s="6" t="s">
        <v>3217</v>
      </c>
      <c r="BE257" s="6" t="s">
        <v>3422</v>
      </c>
      <c r="BF257" s="6" t="s">
        <v>3217</v>
      </c>
      <c r="BG257" s="6" t="s">
        <v>351</v>
      </c>
      <c r="BH257" s="6" t="s">
        <v>3288</v>
      </c>
      <c r="BI257" s="6" t="s">
        <v>3189</v>
      </c>
      <c r="BJ257" s="6" t="s">
        <v>3161</v>
      </c>
      <c r="BK257" s="6" t="s">
        <v>135</v>
      </c>
      <c r="BL257" s="6" t="s">
        <v>246</v>
      </c>
      <c r="BM257" s="6" t="s">
        <v>69</v>
      </c>
      <c r="BN257" s="6" t="s">
        <v>27</v>
      </c>
      <c r="BO257" s="6" t="s">
        <v>3161</v>
      </c>
      <c r="BP257" s="6" t="s">
        <v>3217</v>
      </c>
    </row>
    <row r="258" spans="1:68">
      <c r="A258" s="5" t="s">
        <v>489</v>
      </c>
      <c r="B258" s="6" t="s">
        <v>3099</v>
      </c>
      <c r="C258" s="6" t="s">
        <v>3303</v>
      </c>
      <c r="D258" s="6" t="s">
        <v>3195</v>
      </c>
      <c r="F258" s="6" t="s">
        <v>3217</v>
      </c>
      <c r="G258" s="6" t="s">
        <v>3217</v>
      </c>
      <c r="H258" s="6" t="s">
        <v>235</v>
      </c>
      <c r="I258" s="6" t="s">
        <v>46</v>
      </c>
      <c r="J258" s="6" t="s">
        <v>53</v>
      </c>
      <c r="K258" s="6" t="s">
        <v>3217</v>
      </c>
      <c r="L258" s="6" t="s">
        <v>3161</v>
      </c>
      <c r="M258" s="6" t="s">
        <v>3161</v>
      </c>
      <c r="N258" s="6" t="s">
        <v>3217</v>
      </c>
      <c r="O258" s="6" t="s">
        <v>227</v>
      </c>
      <c r="P258" s="6" t="s">
        <v>3161</v>
      </c>
      <c r="Q258" s="6" t="s">
        <v>3161</v>
      </c>
      <c r="R258" s="6" t="s">
        <v>3178</v>
      </c>
      <c r="S258" s="6" t="s">
        <v>237</v>
      </c>
      <c r="T258" s="6" t="s">
        <v>3167</v>
      </c>
      <c r="U258" s="6" t="s">
        <v>3163</v>
      </c>
      <c r="V258" s="6" t="s">
        <v>503</v>
      </c>
      <c r="W258" s="6" t="s">
        <v>3217</v>
      </c>
      <c r="X258" s="6" t="s">
        <v>3161</v>
      </c>
      <c r="Y258" s="6" t="s">
        <v>149</v>
      </c>
      <c r="Z258" s="6" t="s">
        <v>3161</v>
      </c>
      <c r="AA258" s="6" t="s">
        <v>3200</v>
      </c>
      <c r="AB258" s="6" t="s">
        <v>3217</v>
      </c>
      <c r="AC258" s="6" t="s">
        <v>159</v>
      </c>
      <c r="AD258" s="6" t="s">
        <v>3161</v>
      </c>
      <c r="AE258" s="6" t="s">
        <v>1090</v>
      </c>
      <c r="AF258" s="6" t="s">
        <v>54</v>
      </c>
      <c r="AG258" s="6" t="s">
        <v>3461</v>
      </c>
      <c r="AH258" s="6" t="s">
        <v>360</v>
      </c>
      <c r="AI258" s="6" t="s">
        <v>3471</v>
      </c>
      <c r="AJ258" s="6" t="s">
        <v>258</v>
      </c>
      <c r="AK258" s="6" t="s">
        <v>59</v>
      </c>
      <c r="AL258" s="6" t="s">
        <v>91</v>
      </c>
      <c r="AM258" s="6" t="s">
        <v>523</v>
      </c>
      <c r="AN258" s="6" t="s">
        <v>171</v>
      </c>
      <c r="AO258" s="6" t="s">
        <v>95</v>
      </c>
      <c r="AP258" s="6" t="s">
        <v>3174</v>
      </c>
      <c r="AQ258" s="6" t="s">
        <v>152</v>
      </c>
      <c r="AR258" s="6" t="s">
        <v>3217</v>
      </c>
      <c r="AS258" s="6" t="s">
        <v>259</v>
      </c>
      <c r="AT258" s="6" t="s">
        <v>1899</v>
      </c>
      <c r="AU258" s="6" t="s">
        <v>97</v>
      </c>
      <c r="AV258" s="6" t="s">
        <v>517</v>
      </c>
      <c r="AW258" s="6" t="s">
        <v>3217</v>
      </c>
      <c r="AX258" s="6" t="s">
        <v>3217</v>
      </c>
      <c r="AY258" s="6" t="s">
        <v>3217</v>
      </c>
      <c r="AZ258" s="6" t="s">
        <v>509</v>
      </c>
      <c r="BA258" s="6" t="s">
        <v>3217</v>
      </c>
      <c r="BB258" s="6" t="s">
        <v>3184</v>
      </c>
      <c r="BC258" s="6" t="s">
        <v>518</v>
      </c>
      <c r="BD258" s="6" t="s">
        <v>2513</v>
      </c>
      <c r="BE258" s="6" t="s">
        <v>3422</v>
      </c>
      <c r="BF258" s="6" t="s">
        <v>513</v>
      </c>
      <c r="BG258" s="6" t="s">
        <v>3423</v>
      </c>
      <c r="BH258" s="6" t="s">
        <v>3288</v>
      </c>
      <c r="BI258" s="6" t="s">
        <v>42</v>
      </c>
      <c r="BJ258" s="6" t="s">
        <v>2490</v>
      </c>
      <c r="BK258" s="6" t="s">
        <v>66</v>
      </c>
      <c r="BL258" s="6" t="s">
        <v>520</v>
      </c>
      <c r="BM258" s="6" t="s">
        <v>69</v>
      </c>
      <c r="BN258" s="6" t="s">
        <v>3153</v>
      </c>
      <c r="BO258" s="6" t="s">
        <v>3178</v>
      </c>
      <c r="BP258" s="6" t="s">
        <v>3217</v>
      </c>
    </row>
    <row r="259" spans="1:68">
      <c r="A259" s="5" t="s">
        <v>178</v>
      </c>
      <c r="B259" s="6" t="s">
        <v>2964</v>
      </c>
      <c r="C259" s="6" t="s">
        <v>3302</v>
      </c>
      <c r="D259" s="6">
        <v>2019</v>
      </c>
      <c r="F259" s="6" t="s">
        <v>3217</v>
      </c>
      <c r="G259" s="6" t="s">
        <v>3217</v>
      </c>
      <c r="H259" s="6" t="s">
        <v>235</v>
      </c>
      <c r="I259" s="6" t="s">
        <v>46</v>
      </c>
      <c r="J259" s="6" t="s">
        <v>354</v>
      </c>
      <c r="K259" s="6" t="s">
        <v>3217</v>
      </c>
      <c r="L259" s="6" t="s">
        <v>77</v>
      </c>
      <c r="M259" s="6" t="s">
        <v>3161</v>
      </c>
      <c r="N259" s="6" t="s">
        <v>3217</v>
      </c>
      <c r="O259" s="6" t="s">
        <v>3217</v>
      </c>
      <c r="P259" s="6" t="s">
        <v>228</v>
      </c>
      <c r="Q259" s="6" t="s">
        <v>3161</v>
      </c>
      <c r="R259" s="6" t="s">
        <v>80</v>
      </c>
      <c r="S259" s="6" t="s">
        <v>260</v>
      </c>
      <c r="T259" s="6" t="s">
        <v>3167</v>
      </c>
      <c r="U259" s="6" t="s">
        <v>3217</v>
      </c>
      <c r="V259" s="6" t="s">
        <v>3217</v>
      </c>
      <c r="W259" s="6" t="s">
        <v>3217</v>
      </c>
      <c r="X259" s="6" t="s">
        <v>3161</v>
      </c>
      <c r="Y259" s="6" t="s">
        <v>150</v>
      </c>
      <c r="Z259" s="6" t="s">
        <v>3161</v>
      </c>
      <c r="AA259" s="6" t="s">
        <v>3199</v>
      </c>
      <c r="AB259" s="6" t="s">
        <v>3418</v>
      </c>
      <c r="AC259" s="6" t="s">
        <v>986</v>
      </c>
      <c r="AD259" s="6" t="s">
        <v>3161</v>
      </c>
      <c r="AE259" s="6" t="s">
        <v>1090</v>
      </c>
      <c r="AF259" s="6" t="s">
        <v>3217</v>
      </c>
      <c r="AG259" s="6" t="s">
        <v>3217</v>
      </c>
      <c r="AH259" s="6" t="s">
        <v>362</v>
      </c>
      <c r="AI259" s="6" t="s">
        <v>3471</v>
      </c>
      <c r="AJ259" s="6" t="s">
        <v>3217</v>
      </c>
      <c r="AK259" s="6" t="s">
        <v>59</v>
      </c>
      <c r="AL259" s="6" t="s">
        <v>91</v>
      </c>
      <c r="AM259" s="6" t="s">
        <v>523</v>
      </c>
      <c r="AN259" s="6" t="s">
        <v>171</v>
      </c>
      <c r="AO259" s="6" t="s">
        <v>95</v>
      </c>
      <c r="AP259" s="6" t="s">
        <v>3174</v>
      </c>
      <c r="AQ259" s="6" t="s">
        <v>152</v>
      </c>
      <c r="AR259" s="6" t="s">
        <v>3217</v>
      </c>
      <c r="AS259" s="6" t="s">
        <v>3217</v>
      </c>
      <c r="AT259" s="6" t="s">
        <v>3217</v>
      </c>
      <c r="AU259" s="6" t="s">
        <v>97</v>
      </c>
      <c r="AV259" s="6" t="s">
        <v>98</v>
      </c>
      <c r="AW259" s="6" t="s">
        <v>2500</v>
      </c>
      <c r="AX259" s="6" t="s">
        <v>2413</v>
      </c>
      <c r="AY259" s="6" t="s">
        <v>2438</v>
      </c>
      <c r="AZ259" s="6" t="s">
        <v>101</v>
      </c>
      <c r="BA259" s="6" t="s">
        <v>3217</v>
      </c>
      <c r="BB259" s="6" t="s">
        <v>3184</v>
      </c>
      <c r="BC259" s="6" t="s">
        <v>104</v>
      </c>
      <c r="BD259" s="6" t="s">
        <v>3217</v>
      </c>
      <c r="BE259" s="6" t="s">
        <v>341</v>
      </c>
      <c r="BF259" s="6" t="s">
        <v>3217</v>
      </c>
      <c r="BG259" s="6" t="s">
        <v>3181</v>
      </c>
      <c r="BH259" s="6" t="s">
        <v>3288</v>
      </c>
      <c r="BI259" s="6" t="s">
        <v>3178</v>
      </c>
      <c r="BJ259" s="6" t="s">
        <v>3217</v>
      </c>
      <c r="BK259" s="6" t="s">
        <v>179</v>
      </c>
      <c r="BL259" s="6" t="s">
        <v>180</v>
      </c>
      <c r="BM259" s="6" t="s">
        <v>3217</v>
      </c>
      <c r="BN259" s="6" t="s">
        <v>26</v>
      </c>
      <c r="BO259" s="6" t="s">
        <v>180</v>
      </c>
      <c r="BP259" s="6" t="s">
        <v>3217</v>
      </c>
    </row>
    <row r="260" spans="1:68">
      <c r="A260" s="5" t="s">
        <v>397</v>
      </c>
      <c r="B260" s="6" t="s">
        <v>2965</v>
      </c>
      <c r="C260" s="6" t="s">
        <v>3307</v>
      </c>
      <c r="D260" s="6">
        <v>2019</v>
      </c>
      <c r="F260" s="6" t="s">
        <v>3217</v>
      </c>
      <c r="G260" s="6" t="s">
        <v>3217</v>
      </c>
      <c r="H260" s="6" t="s">
        <v>235</v>
      </c>
      <c r="I260" s="6" t="s">
        <v>46</v>
      </c>
      <c r="J260" s="6" t="s">
        <v>354</v>
      </c>
      <c r="K260" s="6" t="s">
        <v>3217</v>
      </c>
      <c r="L260" s="6" t="s">
        <v>77</v>
      </c>
      <c r="M260" s="6" t="s">
        <v>3161</v>
      </c>
      <c r="N260" s="6" t="s">
        <v>3217</v>
      </c>
      <c r="O260" s="6" t="s">
        <v>3217</v>
      </c>
      <c r="P260" s="6" t="s">
        <v>228</v>
      </c>
      <c r="Q260" s="6" t="s">
        <v>3161</v>
      </c>
      <c r="R260" s="6" t="s">
        <v>80</v>
      </c>
      <c r="S260" s="6" t="s">
        <v>260</v>
      </c>
      <c r="T260" s="6" t="s">
        <v>3167</v>
      </c>
      <c r="U260" s="6" t="s">
        <v>3217</v>
      </c>
      <c r="V260" s="6" t="s">
        <v>3217</v>
      </c>
      <c r="W260" s="6" t="s">
        <v>3217</v>
      </c>
      <c r="X260" s="6" t="s">
        <v>3161</v>
      </c>
      <c r="Y260" s="6" t="s">
        <v>150</v>
      </c>
      <c r="Z260" s="6" t="s">
        <v>3161</v>
      </c>
      <c r="AA260" s="6" t="s">
        <v>3199</v>
      </c>
      <c r="AB260" s="6" t="s">
        <v>3418</v>
      </c>
      <c r="AC260" s="6" t="s">
        <v>986</v>
      </c>
      <c r="AD260" s="6" t="s">
        <v>3161</v>
      </c>
      <c r="AE260" s="6" t="s">
        <v>1090</v>
      </c>
      <c r="AF260" s="6" t="s">
        <v>3217</v>
      </c>
      <c r="AG260" s="6" t="s">
        <v>3217</v>
      </c>
      <c r="AH260" s="6" t="s">
        <v>362</v>
      </c>
      <c r="AI260" s="6" t="s">
        <v>3471</v>
      </c>
      <c r="AJ260" s="6" t="s">
        <v>3217</v>
      </c>
      <c r="AK260" s="6" t="s">
        <v>59</v>
      </c>
      <c r="AL260" s="6" t="s">
        <v>91</v>
      </c>
      <c r="AM260" s="6" t="s">
        <v>523</v>
      </c>
      <c r="AN260" s="6" t="s">
        <v>171</v>
      </c>
      <c r="AO260" s="6" t="s">
        <v>95</v>
      </c>
      <c r="AP260" s="6" t="s">
        <v>3174</v>
      </c>
      <c r="AQ260" s="6" t="s">
        <v>152</v>
      </c>
      <c r="AR260" s="6" t="s">
        <v>3217</v>
      </c>
      <c r="AS260" s="6" t="s">
        <v>3217</v>
      </c>
      <c r="AT260" s="6" t="s">
        <v>3217</v>
      </c>
      <c r="AU260" s="6" t="s">
        <v>97</v>
      </c>
      <c r="AV260" s="6" t="s">
        <v>98</v>
      </c>
      <c r="AW260" s="6" t="s">
        <v>2500</v>
      </c>
      <c r="AX260" s="6" t="s">
        <v>2413</v>
      </c>
      <c r="AY260" s="6" t="s">
        <v>2438</v>
      </c>
      <c r="AZ260" s="6" t="s">
        <v>101</v>
      </c>
      <c r="BA260" s="6" t="s">
        <v>3217</v>
      </c>
      <c r="BB260" s="6" t="s">
        <v>3184</v>
      </c>
      <c r="BC260" s="6" t="s">
        <v>104</v>
      </c>
      <c r="BD260" s="6" t="s">
        <v>3217</v>
      </c>
      <c r="BE260" s="6" t="s">
        <v>341</v>
      </c>
      <c r="BF260" s="6" t="s">
        <v>3217</v>
      </c>
      <c r="BG260" s="6" t="s">
        <v>3181</v>
      </c>
      <c r="BH260" s="6" t="s">
        <v>3288</v>
      </c>
      <c r="BI260" s="6" t="s">
        <v>3178</v>
      </c>
      <c r="BJ260" s="6" t="s">
        <v>3217</v>
      </c>
      <c r="BK260" s="6" t="s">
        <v>179</v>
      </c>
      <c r="BL260" s="6" t="s">
        <v>180</v>
      </c>
      <c r="BM260" s="6" t="s">
        <v>3217</v>
      </c>
      <c r="BN260" s="6" t="s">
        <v>26</v>
      </c>
      <c r="BO260" s="6" t="s">
        <v>180</v>
      </c>
      <c r="BP260" s="6" t="s">
        <v>3217</v>
      </c>
    </row>
    <row r="261" spans="1:68">
      <c r="A261" s="5" t="s">
        <v>181</v>
      </c>
      <c r="B261" s="6" t="s">
        <v>2966</v>
      </c>
      <c r="C261" s="6" t="s">
        <v>3305</v>
      </c>
      <c r="D261" s="6">
        <v>2019</v>
      </c>
      <c r="F261" s="6" t="s">
        <v>3217</v>
      </c>
      <c r="G261" s="6" t="s">
        <v>3217</v>
      </c>
      <c r="H261" s="6" t="s">
        <v>235</v>
      </c>
      <c r="I261" s="6" t="s">
        <v>46</v>
      </c>
      <c r="J261" s="6" t="s">
        <v>354</v>
      </c>
      <c r="K261" s="6" t="s">
        <v>3217</v>
      </c>
      <c r="L261" s="6" t="s">
        <v>77</v>
      </c>
      <c r="M261" s="6" t="s">
        <v>3161</v>
      </c>
      <c r="N261" s="6" t="s">
        <v>3217</v>
      </c>
      <c r="O261" s="6" t="s">
        <v>3217</v>
      </c>
      <c r="P261" s="6" t="s">
        <v>228</v>
      </c>
      <c r="Q261" s="6" t="s">
        <v>3161</v>
      </c>
      <c r="R261" s="6" t="s">
        <v>80</v>
      </c>
      <c r="S261" s="6" t="s">
        <v>260</v>
      </c>
      <c r="T261" s="6" t="s">
        <v>3167</v>
      </c>
      <c r="U261" s="6" t="s">
        <v>3217</v>
      </c>
      <c r="V261" s="6" t="s">
        <v>3217</v>
      </c>
      <c r="W261" s="6" t="s">
        <v>3217</v>
      </c>
      <c r="X261" s="6" t="s">
        <v>3161</v>
      </c>
      <c r="Y261" s="6" t="s">
        <v>150</v>
      </c>
      <c r="Z261" s="6" t="s">
        <v>3161</v>
      </c>
      <c r="AA261" s="6" t="s">
        <v>3199</v>
      </c>
      <c r="AB261" s="6" t="s">
        <v>3418</v>
      </c>
      <c r="AC261" s="6" t="s">
        <v>986</v>
      </c>
      <c r="AD261" s="6" t="s">
        <v>3161</v>
      </c>
      <c r="AE261" s="6" t="s">
        <v>1090</v>
      </c>
      <c r="AF261" s="6" t="s">
        <v>3217</v>
      </c>
      <c r="AG261" s="6" t="s">
        <v>3217</v>
      </c>
      <c r="AH261" s="6" t="s">
        <v>3164</v>
      </c>
      <c r="AI261" s="6" t="s">
        <v>3164</v>
      </c>
      <c r="AJ261" s="6" t="s">
        <v>3217</v>
      </c>
      <c r="AK261" s="6" t="s">
        <v>59</v>
      </c>
      <c r="AL261" s="6" t="s">
        <v>91</v>
      </c>
      <c r="AM261" s="6" t="s">
        <v>523</v>
      </c>
      <c r="AN261" s="6" t="s">
        <v>171</v>
      </c>
      <c r="AO261" s="6" t="s">
        <v>95</v>
      </c>
      <c r="AP261" s="6" t="s">
        <v>3174</v>
      </c>
      <c r="AQ261" s="6" t="s">
        <v>152</v>
      </c>
      <c r="AR261" s="6" t="s">
        <v>3217</v>
      </c>
      <c r="AS261" s="6" t="s">
        <v>3217</v>
      </c>
      <c r="AT261" s="6" t="s">
        <v>3217</v>
      </c>
      <c r="AU261" s="6" t="s">
        <v>97</v>
      </c>
      <c r="AV261" s="6" t="s">
        <v>98</v>
      </c>
      <c r="AW261" s="6" t="s">
        <v>2500</v>
      </c>
      <c r="AX261" s="6" t="s">
        <v>2413</v>
      </c>
      <c r="AY261" s="6" t="s">
        <v>2438</v>
      </c>
      <c r="AZ261" s="6" t="s">
        <v>101</v>
      </c>
      <c r="BA261" s="6" t="s">
        <v>3217</v>
      </c>
      <c r="BB261" s="6" t="s">
        <v>3184</v>
      </c>
      <c r="BC261" s="6" t="s">
        <v>104</v>
      </c>
      <c r="BD261" s="6" t="s">
        <v>3217</v>
      </c>
      <c r="BE261" s="6" t="s">
        <v>341</v>
      </c>
      <c r="BF261" s="6" t="s">
        <v>3217</v>
      </c>
      <c r="BG261" s="6" t="s">
        <v>3181</v>
      </c>
      <c r="BH261" s="6" t="s">
        <v>3288</v>
      </c>
      <c r="BI261" s="6" t="s">
        <v>3178</v>
      </c>
      <c r="BJ261" s="6" t="s">
        <v>3217</v>
      </c>
      <c r="BK261" s="6" t="s">
        <v>179</v>
      </c>
      <c r="BL261" s="6" t="s">
        <v>180</v>
      </c>
      <c r="BM261" s="6" t="s">
        <v>3217</v>
      </c>
      <c r="BN261" s="6" t="s">
        <v>26</v>
      </c>
      <c r="BO261" s="6" t="s">
        <v>180</v>
      </c>
      <c r="BP261" s="6" t="s">
        <v>3217</v>
      </c>
    </row>
    <row r="262" spans="1:68">
      <c r="A262" s="5" t="s">
        <v>398</v>
      </c>
      <c r="B262" s="6" t="s">
        <v>2967</v>
      </c>
      <c r="C262" s="6" t="s">
        <v>3303</v>
      </c>
      <c r="D262" s="6">
        <v>2019</v>
      </c>
      <c r="F262" s="6" t="s">
        <v>3217</v>
      </c>
      <c r="G262" s="6" t="s">
        <v>3217</v>
      </c>
      <c r="H262" s="6" t="s">
        <v>235</v>
      </c>
      <c r="I262" s="6" t="s">
        <v>46</v>
      </c>
      <c r="J262" s="6" t="s">
        <v>354</v>
      </c>
      <c r="K262" s="6" t="s">
        <v>3217</v>
      </c>
      <c r="L262" s="6" t="s">
        <v>77</v>
      </c>
      <c r="M262" s="6" t="s">
        <v>3161</v>
      </c>
      <c r="N262" s="6" t="s">
        <v>3217</v>
      </c>
      <c r="O262" s="6" t="s">
        <v>3217</v>
      </c>
      <c r="P262" s="6" t="s">
        <v>228</v>
      </c>
      <c r="Q262" s="6" t="s">
        <v>3161</v>
      </c>
      <c r="R262" s="6" t="s">
        <v>80</v>
      </c>
      <c r="S262" s="6" t="s">
        <v>260</v>
      </c>
      <c r="T262" s="6" t="s">
        <v>3167</v>
      </c>
      <c r="U262" s="6" t="s">
        <v>3217</v>
      </c>
      <c r="V262" s="6" t="s">
        <v>3217</v>
      </c>
      <c r="W262" s="6" t="s">
        <v>3217</v>
      </c>
      <c r="X262" s="6" t="s">
        <v>3161</v>
      </c>
      <c r="Y262" s="6" t="s">
        <v>150</v>
      </c>
      <c r="Z262" s="6" t="s">
        <v>3161</v>
      </c>
      <c r="AA262" s="6" t="s">
        <v>3199</v>
      </c>
      <c r="AB262" s="6" t="s">
        <v>3418</v>
      </c>
      <c r="AC262" s="6" t="s">
        <v>986</v>
      </c>
      <c r="AD262" s="6" t="s">
        <v>3161</v>
      </c>
      <c r="AE262" s="6" t="s">
        <v>1090</v>
      </c>
      <c r="AF262" s="6" t="s">
        <v>3217</v>
      </c>
      <c r="AG262" s="6" t="s">
        <v>3217</v>
      </c>
      <c r="AH262" s="6" t="s">
        <v>3164</v>
      </c>
      <c r="AI262" s="6" t="s">
        <v>3164</v>
      </c>
      <c r="AJ262" s="6" t="s">
        <v>3217</v>
      </c>
      <c r="AK262" s="6" t="s">
        <v>59</v>
      </c>
      <c r="AL262" s="6" t="s">
        <v>91</v>
      </c>
      <c r="AM262" s="6" t="s">
        <v>523</v>
      </c>
      <c r="AN262" s="6" t="s">
        <v>171</v>
      </c>
      <c r="AO262" s="6" t="s">
        <v>95</v>
      </c>
      <c r="AP262" s="6" t="s">
        <v>3174</v>
      </c>
      <c r="AQ262" s="6" t="s">
        <v>152</v>
      </c>
      <c r="AR262" s="6" t="s">
        <v>3217</v>
      </c>
      <c r="AS262" s="6" t="s">
        <v>3217</v>
      </c>
      <c r="AT262" s="6" t="s">
        <v>3217</v>
      </c>
      <c r="AU262" s="6" t="s">
        <v>97</v>
      </c>
      <c r="AV262" s="6" t="s">
        <v>98</v>
      </c>
      <c r="AW262" s="6" t="s">
        <v>2500</v>
      </c>
      <c r="AX262" s="6" t="s">
        <v>2413</v>
      </c>
      <c r="AY262" s="6" t="s">
        <v>2438</v>
      </c>
      <c r="AZ262" s="6" t="s">
        <v>101</v>
      </c>
      <c r="BA262" s="6" t="s">
        <v>3217</v>
      </c>
      <c r="BB262" s="6" t="s">
        <v>3184</v>
      </c>
      <c r="BC262" s="6" t="s">
        <v>104</v>
      </c>
      <c r="BD262" s="6" t="s">
        <v>3217</v>
      </c>
      <c r="BE262" s="6" t="s">
        <v>341</v>
      </c>
      <c r="BF262" s="6" t="s">
        <v>3217</v>
      </c>
      <c r="BG262" s="6" t="s">
        <v>3181</v>
      </c>
      <c r="BH262" s="6" t="s">
        <v>3288</v>
      </c>
      <c r="BI262" s="6" t="s">
        <v>3178</v>
      </c>
      <c r="BJ262" s="6" t="s">
        <v>3217</v>
      </c>
      <c r="BK262" s="6" t="s">
        <v>179</v>
      </c>
      <c r="BL262" s="6" t="s">
        <v>180</v>
      </c>
      <c r="BM262" s="6" t="s">
        <v>3217</v>
      </c>
      <c r="BN262" s="6" t="s">
        <v>26</v>
      </c>
      <c r="BO262" s="6" t="s">
        <v>180</v>
      </c>
      <c r="BP262" s="6" t="s">
        <v>3217</v>
      </c>
    </row>
    <row r="263" spans="1:68">
      <c r="A263" s="5" t="s">
        <v>261</v>
      </c>
      <c r="B263" s="6" t="s">
        <v>2968</v>
      </c>
      <c r="C263" s="6" t="s">
        <v>3309</v>
      </c>
      <c r="D263" s="6" t="s">
        <v>274</v>
      </c>
      <c r="F263" s="6" t="s">
        <v>3217</v>
      </c>
      <c r="G263" s="6" t="s">
        <v>3217</v>
      </c>
      <c r="H263" s="6" t="s">
        <v>262</v>
      </c>
      <c r="I263" s="6" t="s">
        <v>499</v>
      </c>
      <c r="J263" s="6" t="s">
        <v>354</v>
      </c>
      <c r="K263" s="6" t="s">
        <v>3217</v>
      </c>
      <c r="L263" s="6" t="s">
        <v>3217</v>
      </c>
      <c r="M263" s="6" t="s">
        <v>3161</v>
      </c>
      <c r="N263" s="6" t="s">
        <v>3217</v>
      </c>
      <c r="O263" s="6" t="s">
        <v>3217</v>
      </c>
      <c r="P263" s="6" t="s">
        <v>228</v>
      </c>
      <c r="Q263" s="6" t="s">
        <v>3161</v>
      </c>
      <c r="R263" s="6" t="s">
        <v>80</v>
      </c>
      <c r="S263" s="6" t="s">
        <v>263</v>
      </c>
      <c r="T263" s="6" t="s">
        <v>3167</v>
      </c>
      <c r="U263" s="6" t="s">
        <v>501</v>
      </c>
      <c r="V263" s="6" t="s">
        <v>3217</v>
      </c>
      <c r="W263" s="6" t="s">
        <v>3217</v>
      </c>
      <c r="X263" s="6" t="s">
        <v>3161</v>
      </c>
      <c r="Y263" s="6" t="s">
        <v>150</v>
      </c>
      <c r="Z263" s="6" t="s">
        <v>3161</v>
      </c>
      <c r="AA263" s="6" t="s">
        <v>445</v>
      </c>
      <c r="AB263" s="6" t="s">
        <v>3418</v>
      </c>
      <c r="AC263" s="6" t="s">
        <v>3217</v>
      </c>
      <c r="AD263" s="6" t="s">
        <v>3161</v>
      </c>
      <c r="AE263" s="6" t="s">
        <v>3217</v>
      </c>
      <c r="AF263" s="6" t="s">
        <v>3217</v>
      </c>
      <c r="AG263" s="6" t="s">
        <v>1938</v>
      </c>
      <c r="AH263" s="6" t="s">
        <v>56</v>
      </c>
      <c r="AI263" s="6" t="s">
        <v>3217</v>
      </c>
      <c r="AJ263" s="6" t="s">
        <v>89</v>
      </c>
      <c r="AK263" s="6" t="s">
        <v>505</v>
      </c>
      <c r="AL263" s="6" t="s">
        <v>265</v>
      </c>
      <c r="AM263" s="6" t="s">
        <v>1758</v>
      </c>
      <c r="AN263" s="6" t="s">
        <v>171</v>
      </c>
      <c r="AO263" s="6" t="s">
        <v>95</v>
      </c>
      <c r="AP263" s="6" t="s">
        <v>3174</v>
      </c>
      <c r="AQ263" s="6" t="s">
        <v>266</v>
      </c>
      <c r="AR263" s="6" t="s">
        <v>3217</v>
      </c>
      <c r="AS263" s="6" t="s">
        <v>267</v>
      </c>
      <c r="AT263" s="6" t="s">
        <v>1895</v>
      </c>
      <c r="AU263" s="6" t="s">
        <v>439</v>
      </c>
      <c r="AV263" s="6" t="s">
        <v>268</v>
      </c>
      <c r="AW263" s="6" t="s">
        <v>2500</v>
      </c>
      <c r="AX263" s="6" t="s">
        <v>2413</v>
      </c>
      <c r="AY263" s="6" t="s">
        <v>2438</v>
      </c>
      <c r="AZ263" s="6" t="s">
        <v>269</v>
      </c>
      <c r="BA263" s="6" t="s">
        <v>3217</v>
      </c>
      <c r="BB263" s="6" t="s">
        <v>3184</v>
      </c>
      <c r="BC263" s="6" t="s">
        <v>270</v>
      </c>
      <c r="BD263" s="6" t="s">
        <v>3217</v>
      </c>
      <c r="BE263" s="6" t="s">
        <v>107</v>
      </c>
      <c r="BF263" s="6" t="s">
        <v>3217</v>
      </c>
      <c r="BG263" s="6" t="s">
        <v>3181</v>
      </c>
      <c r="BH263" s="6" t="s">
        <v>3288</v>
      </c>
      <c r="BI263" s="6" t="s">
        <v>3178</v>
      </c>
      <c r="BJ263" s="6" t="s">
        <v>3217</v>
      </c>
      <c r="BK263" s="6" t="s">
        <v>179</v>
      </c>
      <c r="BL263" s="6" t="s">
        <v>3217</v>
      </c>
      <c r="BM263" s="6" t="s">
        <v>3217</v>
      </c>
      <c r="BN263" s="6" t="s">
        <v>26</v>
      </c>
      <c r="BO263" s="6" t="s">
        <v>3164</v>
      </c>
      <c r="BP263" s="6" t="s">
        <v>3217</v>
      </c>
    </row>
    <row r="264" spans="1:68">
      <c r="A264" s="5" t="s">
        <v>497</v>
      </c>
      <c r="B264" s="6" t="s">
        <v>2968</v>
      </c>
      <c r="C264" s="6" t="s">
        <v>3309</v>
      </c>
      <c r="D264" s="6" t="s">
        <v>3312</v>
      </c>
      <c r="F264" s="6" t="s">
        <v>3217</v>
      </c>
      <c r="G264" s="6" t="s">
        <v>3217</v>
      </c>
      <c r="H264" s="6" t="s">
        <v>196</v>
      </c>
      <c r="I264" s="6" t="s">
        <v>499</v>
      </c>
      <c r="J264" s="6" t="s">
        <v>354</v>
      </c>
      <c r="K264" s="6" t="s">
        <v>3217</v>
      </c>
      <c r="L264" s="6" t="s">
        <v>3217</v>
      </c>
      <c r="M264" s="6" t="s">
        <v>3161</v>
      </c>
      <c r="N264" s="6" t="s">
        <v>3217</v>
      </c>
      <c r="O264" s="6" t="s">
        <v>3217</v>
      </c>
      <c r="P264" s="6" t="s">
        <v>228</v>
      </c>
      <c r="Q264" s="6" t="s">
        <v>3161</v>
      </c>
      <c r="R264" s="6" t="s">
        <v>84</v>
      </c>
      <c r="S264" s="6" t="s">
        <v>248</v>
      </c>
      <c r="T264" s="6" t="s">
        <v>3167</v>
      </c>
      <c r="U264" s="6" t="s">
        <v>501</v>
      </c>
      <c r="V264" s="6" t="s">
        <v>3217</v>
      </c>
      <c r="W264" s="6" t="s">
        <v>3217</v>
      </c>
      <c r="X264" s="6" t="s">
        <v>3161</v>
      </c>
      <c r="Y264" s="6" t="s">
        <v>150</v>
      </c>
      <c r="Z264" s="6" t="s">
        <v>3161</v>
      </c>
      <c r="AA264" s="6" t="s">
        <v>264</v>
      </c>
      <c r="AB264" s="6" t="s">
        <v>3418</v>
      </c>
      <c r="AC264" s="6" t="s">
        <v>3217</v>
      </c>
      <c r="AD264" s="6" t="s">
        <v>3161</v>
      </c>
      <c r="AE264" s="6" t="s">
        <v>3759</v>
      </c>
      <c r="AF264" s="6" t="s">
        <v>3217</v>
      </c>
      <c r="AG264" s="6" t="s">
        <v>1938</v>
      </c>
      <c r="AH264" s="6" t="s">
        <v>56</v>
      </c>
      <c r="AI264" s="6" t="s">
        <v>3217</v>
      </c>
      <c r="AJ264" s="6" t="s">
        <v>89</v>
      </c>
      <c r="AK264" s="6" t="s">
        <v>505</v>
      </c>
      <c r="AL264" s="6" t="s">
        <v>265</v>
      </c>
      <c r="AM264" s="6" t="s">
        <v>334</v>
      </c>
      <c r="AN264" s="6" t="s">
        <v>171</v>
      </c>
      <c r="AO264" s="6" t="s">
        <v>95</v>
      </c>
      <c r="AP264" s="6" t="s">
        <v>3174</v>
      </c>
      <c r="AQ264" s="6" t="s">
        <v>266</v>
      </c>
      <c r="AR264" s="6" t="s">
        <v>3217</v>
      </c>
      <c r="AS264" s="6" t="s">
        <v>267</v>
      </c>
      <c r="AT264" s="6" t="s">
        <v>1895</v>
      </c>
      <c r="AU264" s="6" t="s">
        <v>439</v>
      </c>
      <c r="AV264" s="6" t="s">
        <v>507</v>
      </c>
      <c r="AW264" s="6" t="s">
        <v>2500</v>
      </c>
      <c r="AX264" s="6" t="s">
        <v>2413</v>
      </c>
      <c r="AY264" s="6" t="s">
        <v>2438</v>
      </c>
      <c r="AZ264" s="6" t="s">
        <v>509</v>
      </c>
      <c r="BA264" s="6" t="s">
        <v>3217</v>
      </c>
      <c r="BB264" s="6" t="s">
        <v>3184</v>
      </c>
      <c r="BC264" s="6" t="s">
        <v>106</v>
      </c>
      <c r="BD264" s="6" t="s">
        <v>3217</v>
      </c>
      <c r="BE264" s="6" t="s">
        <v>341</v>
      </c>
      <c r="BF264" s="6" t="s">
        <v>3217</v>
      </c>
      <c r="BG264" s="6" t="s">
        <v>3181</v>
      </c>
      <c r="BH264" s="6" t="s">
        <v>3288</v>
      </c>
      <c r="BI264" s="6" t="s">
        <v>3178</v>
      </c>
      <c r="BJ264" s="6" t="s">
        <v>3217</v>
      </c>
      <c r="BK264" s="6" t="s">
        <v>66</v>
      </c>
      <c r="BL264" s="6" t="s">
        <v>3217</v>
      </c>
      <c r="BM264" s="6" t="s">
        <v>69</v>
      </c>
      <c r="BN264" s="6" t="s">
        <v>3153</v>
      </c>
      <c r="BO264" s="6" t="s">
        <v>3164</v>
      </c>
      <c r="BP264" s="6" t="s">
        <v>3217</v>
      </c>
    </row>
    <row r="265" spans="1:68">
      <c r="A265" s="5" t="s">
        <v>182</v>
      </c>
      <c r="B265" s="6" t="s">
        <v>2979</v>
      </c>
      <c r="C265" s="6" t="s">
        <v>3305</v>
      </c>
      <c r="D265" s="6">
        <v>2019</v>
      </c>
      <c r="F265" s="6" t="s">
        <v>3217</v>
      </c>
      <c r="G265" s="6" t="s">
        <v>3217</v>
      </c>
      <c r="H265" s="6" t="s">
        <v>226</v>
      </c>
      <c r="I265" s="6" t="s">
        <v>48</v>
      </c>
      <c r="J265" s="6" t="s">
        <v>174</v>
      </c>
      <c r="K265" s="6" t="s">
        <v>3217</v>
      </c>
      <c r="L265" s="6" t="s">
        <v>77</v>
      </c>
      <c r="M265" s="6" t="s">
        <v>3161</v>
      </c>
      <c r="N265" s="6" t="s">
        <v>3217</v>
      </c>
      <c r="O265" s="6" t="s">
        <v>227</v>
      </c>
      <c r="P265" s="6" t="s">
        <v>228</v>
      </c>
      <c r="Q265" s="6" t="s">
        <v>3161</v>
      </c>
      <c r="R265" s="6" t="s">
        <v>80</v>
      </c>
      <c r="S265" s="6" t="s">
        <v>229</v>
      </c>
      <c r="T265" s="6" t="s">
        <v>3167</v>
      </c>
      <c r="U265" s="6" t="s">
        <v>2048</v>
      </c>
      <c r="V265" s="6" t="s">
        <v>230</v>
      </c>
      <c r="W265" s="6" t="s">
        <v>3217</v>
      </c>
      <c r="X265" s="6" t="s">
        <v>3161</v>
      </c>
      <c r="Y265" s="6" t="s">
        <v>150</v>
      </c>
      <c r="Z265" s="6" t="s">
        <v>3161</v>
      </c>
      <c r="AA265" s="6" t="s">
        <v>122</v>
      </c>
      <c r="AB265" s="6" t="s">
        <v>3418</v>
      </c>
      <c r="AC265" s="6" t="s">
        <v>159</v>
      </c>
      <c r="AD265" s="6" t="s">
        <v>3161</v>
      </c>
      <c r="AE265" s="6" t="s">
        <v>1090</v>
      </c>
      <c r="AF265" s="6" t="s">
        <v>198</v>
      </c>
      <c r="AG265" s="6" t="s">
        <v>231</v>
      </c>
      <c r="AH265" s="6" t="s">
        <v>368</v>
      </c>
      <c r="AI265" s="6" t="s">
        <v>3471</v>
      </c>
      <c r="AJ265" s="6" t="s">
        <v>3172</v>
      </c>
      <c r="AK265" s="6" t="s">
        <v>168</v>
      </c>
      <c r="AL265" s="6" t="s">
        <v>143</v>
      </c>
      <c r="AM265" s="6" t="s">
        <v>1758</v>
      </c>
      <c r="AN265" s="6" t="s">
        <v>169</v>
      </c>
      <c r="AO265" s="6" t="s">
        <v>95</v>
      </c>
      <c r="AP265" s="6" t="s">
        <v>3174</v>
      </c>
      <c r="AQ265" s="6" t="s">
        <v>232</v>
      </c>
      <c r="AR265" s="6" t="s">
        <v>233</v>
      </c>
      <c r="AS265" s="6" t="s">
        <v>3217</v>
      </c>
      <c r="AT265" s="6" t="s">
        <v>3213</v>
      </c>
      <c r="AU265" s="6" t="s">
        <v>96</v>
      </c>
      <c r="AV265" s="6" t="s">
        <v>98</v>
      </c>
      <c r="AW265" s="6" t="s">
        <v>2500</v>
      </c>
      <c r="AX265" s="6" t="s">
        <v>2413</v>
      </c>
      <c r="AY265" s="6" t="s">
        <v>2438</v>
      </c>
      <c r="AZ265" s="6" t="s">
        <v>184</v>
      </c>
      <c r="BA265" s="6" t="s">
        <v>3217</v>
      </c>
      <c r="BB265" s="6" t="s">
        <v>3184</v>
      </c>
      <c r="BC265" s="6" t="s">
        <v>104</v>
      </c>
      <c r="BD265" s="6" t="s">
        <v>3217</v>
      </c>
      <c r="BE265" s="6" t="s">
        <v>341</v>
      </c>
      <c r="BF265" s="6" t="s">
        <v>3217</v>
      </c>
      <c r="BG265" s="6" t="s">
        <v>3181</v>
      </c>
      <c r="BH265" s="6" t="s">
        <v>3288</v>
      </c>
      <c r="BI265" s="6" t="s">
        <v>3178</v>
      </c>
      <c r="BJ265" s="6" t="s">
        <v>3217</v>
      </c>
      <c r="BK265" s="6" t="s">
        <v>109</v>
      </c>
      <c r="BL265" s="6" t="s">
        <v>3217</v>
      </c>
      <c r="BM265" s="6" t="s">
        <v>67</v>
      </c>
      <c r="BN265" s="6" t="s">
        <v>70</v>
      </c>
      <c r="BO265" s="6" t="s">
        <v>112</v>
      </c>
      <c r="BP265" s="6" t="s">
        <v>3217</v>
      </c>
    </row>
    <row r="266" spans="1:68">
      <c r="A266" s="5" t="s">
        <v>183</v>
      </c>
      <c r="B266" s="6" t="s">
        <v>3067</v>
      </c>
      <c r="C266" s="6" t="s">
        <v>3305</v>
      </c>
      <c r="D266" s="6" t="s">
        <v>447</v>
      </c>
      <c r="F266" s="6" t="s">
        <v>3217</v>
      </c>
      <c r="G266" s="6" t="s">
        <v>3217</v>
      </c>
      <c r="H266" s="6" t="s">
        <v>226</v>
      </c>
      <c r="I266" s="6" t="s">
        <v>48</v>
      </c>
      <c r="J266" s="6" t="s">
        <v>174</v>
      </c>
      <c r="K266" s="6" t="s">
        <v>3217</v>
      </c>
      <c r="L266" s="6" t="s">
        <v>77</v>
      </c>
      <c r="M266" s="6" t="s">
        <v>3161</v>
      </c>
      <c r="N266" s="6" t="s">
        <v>3217</v>
      </c>
      <c r="O266" s="6" t="s">
        <v>227</v>
      </c>
      <c r="P266" s="6" t="s">
        <v>228</v>
      </c>
      <c r="Q266" s="6" t="s">
        <v>3161</v>
      </c>
      <c r="R266" s="6" t="s">
        <v>84</v>
      </c>
      <c r="S266" s="6" t="s">
        <v>229</v>
      </c>
      <c r="T266" s="6" t="s">
        <v>3167</v>
      </c>
      <c r="U266" s="6" t="s">
        <v>2048</v>
      </c>
      <c r="V266" s="6" t="s">
        <v>230</v>
      </c>
      <c r="W266" s="6" t="s">
        <v>3217</v>
      </c>
      <c r="X266" s="6" t="s">
        <v>3161</v>
      </c>
      <c r="Y266" s="6" t="s">
        <v>149</v>
      </c>
      <c r="Z266" s="6" t="s">
        <v>3161</v>
      </c>
      <c r="AA266" s="6" t="s">
        <v>122</v>
      </c>
      <c r="AB266" s="6" t="s">
        <v>3418</v>
      </c>
      <c r="AC266" s="6" t="s">
        <v>159</v>
      </c>
      <c r="AD266" s="6" t="s">
        <v>3161</v>
      </c>
      <c r="AE266" s="6" t="s">
        <v>1090</v>
      </c>
      <c r="AF266" s="6" t="s">
        <v>198</v>
      </c>
      <c r="AG266" s="6" t="s">
        <v>231</v>
      </c>
      <c r="AH266" s="6" t="s">
        <v>368</v>
      </c>
      <c r="AI266" s="6" t="s">
        <v>3471</v>
      </c>
      <c r="AJ266" s="6" t="s">
        <v>3172</v>
      </c>
      <c r="AK266" s="6" t="s">
        <v>168</v>
      </c>
      <c r="AL266" s="6" t="s">
        <v>143</v>
      </c>
      <c r="AM266" s="6" t="s">
        <v>523</v>
      </c>
      <c r="AN266" s="6" t="s">
        <v>171</v>
      </c>
      <c r="AO266" s="6" t="s">
        <v>95</v>
      </c>
      <c r="AP266" s="6" t="s">
        <v>3174</v>
      </c>
      <c r="AQ266" s="6" t="s">
        <v>232</v>
      </c>
      <c r="AR266" s="6" t="s">
        <v>233</v>
      </c>
      <c r="AS266" s="6" t="s">
        <v>3217</v>
      </c>
      <c r="AT266" s="6" t="s">
        <v>3213</v>
      </c>
      <c r="AU266" s="6" t="s">
        <v>96</v>
      </c>
      <c r="AV266" s="6" t="s">
        <v>127</v>
      </c>
      <c r="AW266" s="6" t="s">
        <v>2500</v>
      </c>
      <c r="AX266" s="6" t="s">
        <v>2413</v>
      </c>
      <c r="AY266" s="6" t="s">
        <v>2438</v>
      </c>
      <c r="AZ266" s="6" t="s">
        <v>185</v>
      </c>
      <c r="BA266" s="6" t="s">
        <v>3217</v>
      </c>
      <c r="BB266" s="6" t="s">
        <v>3184</v>
      </c>
      <c r="BC266" s="6" t="s">
        <v>106</v>
      </c>
      <c r="BD266" s="6" t="s">
        <v>3217</v>
      </c>
      <c r="BE266" s="6" t="s">
        <v>341</v>
      </c>
      <c r="BF266" s="6" t="s">
        <v>3217</v>
      </c>
      <c r="BG266" s="6" t="s">
        <v>3181</v>
      </c>
      <c r="BH266" s="6" t="s">
        <v>3288</v>
      </c>
      <c r="BI266" s="6" t="s">
        <v>3178</v>
      </c>
      <c r="BJ266" s="6" t="s">
        <v>3217</v>
      </c>
      <c r="BK266" s="6" t="s">
        <v>186</v>
      </c>
      <c r="BL266" s="6" t="s">
        <v>3217</v>
      </c>
      <c r="BM266" s="6" t="s">
        <v>67</v>
      </c>
      <c r="BN266" s="6" t="s">
        <v>3153</v>
      </c>
      <c r="BO266" s="6" t="s">
        <v>187</v>
      </c>
      <c r="BP266" s="6" t="s">
        <v>3217</v>
      </c>
    </row>
    <row r="267" spans="1:68">
      <c r="A267" s="5" t="s">
        <v>272</v>
      </c>
      <c r="B267" s="6" t="s">
        <v>3069</v>
      </c>
      <c r="C267" s="6" t="s">
        <v>3305</v>
      </c>
      <c r="D267" s="6" t="s">
        <v>447</v>
      </c>
      <c r="F267" s="6" t="s">
        <v>3217</v>
      </c>
      <c r="G267" s="6" t="s">
        <v>3217</v>
      </c>
      <c r="H267" s="6" t="s">
        <v>235</v>
      </c>
      <c r="I267" s="6" t="s">
        <v>48</v>
      </c>
      <c r="J267" s="6" t="s">
        <v>174</v>
      </c>
      <c r="K267" s="6" t="s">
        <v>3217</v>
      </c>
      <c r="L267" s="6" t="s">
        <v>77</v>
      </c>
      <c r="M267" s="6" t="s">
        <v>3161</v>
      </c>
      <c r="N267" s="6" t="s">
        <v>3217</v>
      </c>
      <c r="O267" s="6" t="s">
        <v>227</v>
      </c>
      <c r="P267" s="6" t="s">
        <v>228</v>
      </c>
      <c r="Q267" s="6" t="s">
        <v>3161</v>
      </c>
      <c r="R267" s="6" t="s">
        <v>3178</v>
      </c>
      <c r="S267" s="6" t="s">
        <v>2478</v>
      </c>
      <c r="T267" s="6" t="s">
        <v>2492</v>
      </c>
      <c r="U267" s="6" t="s">
        <v>238</v>
      </c>
      <c r="V267" s="6" t="s">
        <v>333</v>
      </c>
      <c r="W267" s="6" t="s">
        <v>3217</v>
      </c>
      <c r="X267" s="6" t="s">
        <v>3161</v>
      </c>
      <c r="Y267" s="6" t="s">
        <v>149</v>
      </c>
      <c r="Z267" s="6" t="s">
        <v>3161</v>
      </c>
      <c r="AA267" s="6" t="s">
        <v>156</v>
      </c>
      <c r="AB267" s="6" t="s">
        <v>157</v>
      </c>
      <c r="AC267" s="6" t="s">
        <v>159</v>
      </c>
      <c r="AD267" s="6" t="s">
        <v>3161</v>
      </c>
      <c r="AE267" s="6" t="s">
        <v>1090</v>
      </c>
      <c r="AF267" s="6" t="s">
        <v>198</v>
      </c>
      <c r="AG267" s="6" t="s">
        <v>231</v>
      </c>
      <c r="AH267" s="6" t="s">
        <v>368</v>
      </c>
      <c r="AI267" s="6" t="s">
        <v>3470</v>
      </c>
      <c r="AJ267" s="6" t="s">
        <v>3172</v>
      </c>
      <c r="AK267" s="6" t="s">
        <v>168</v>
      </c>
      <c r="AL267" s="6" t="s">
        <v>143</v>
      </c>
      <c r="AM267" s="6" t="s">
        <v>523</v>
      </c>
      <c r="AN267" s="6" t="s">
        <v>169</v>
      </c>
      <c r="AO267" s="6" t="s">
        <v>95</v>
      </c>
      <c r="AP267" s="6" t="s">
        <v>3174</v>
      </c>
      <c r="AQ267" s="6" t="s">
        <v>152</v>
      </c>
      <c r="AR267" s="6" t="s">
        <v>233</v>
      </c>
      <c r="AS267" s="6" t="s">
        <v>3217</v>
      </c>
      <c r="AT267" s="6" t="s">
        <v>3213</v>
      </c>
      <c r="AU267" s="6" t="s">
        <v>96</v>
      </c>
      <c r="AV267" s="6" t="s">
        <v>273</v>
      </c>
      <c r="AW267" s="6" t="s">
        <v>3217</v>
      </c>
      <c r="AX267" s="6" t="s">
        <v>3217</v>
      </c>
      <c r="AY267" s="6" t="s">
        <v>3217</v>
      </c>
      <c r="AZ267" s="6" t="s">
        <v>185</v>
      </c>
      <c r="BA267" s="6" t="s">
        <v>3217</v>
      </c>
      <c r="BB267" s="6" t="s">
        <v>20</v>
      </c>
      <c r="BC267" s="6" t="s">
        <v>3217</v>
      </c>
      <c r="BD267" s="6" t="s">
        <v>3217</v>
      </c>
      <c r="BE267" s="6" t="s">
        <v>3422</v>
      </c>
      <c r="BF267" s="6" t="s">
        <v>3217</v>
      </c>
      <c r="BG267" s="6" t="s">
        <v>211</v>
      </c>
      <c r="BH267" s="6" t="s">
        <v>3288</v>
      </c>
      <c r="BI267" s="6" t="s">
        <v>41</v>
      </c>
      <c r="BJ267" s="6" t="s">
        <v>2471</v>
      </c>
      <c r="BK267" s="6" t="s">
        <v>65</v>
      </c>
      <c r="BL267" s="6" t="s">
        <v>68</v>
      </c>
      <c r="BM267" s="6" t="s">
        <v>67</v>
      </c>
      <c r="BN267" s="6" t="s">
        <v>70</v>
      </c>
      <c r="BO267" s="6" t="s">
        <v>3178</v>
      </c>
      <c r="BP267" s="6" t="s">
        <v>3217</v>
      </c>
    </row>
    <row r="268" spans="1:68">
      <c r="A268" s="9" t="s">
        <v>3264</v>
      </c>
      <c r="B268" s="6" t="s">
        <v>3328</v>
      </c>
      <c r="C268" s="6" t="s">
        <v>3305</v>
      </c>
      <c r="D268" s="6">
        <v>2023</v>
      </c>
      <c r="F268" s="6" t="s">
        <v>3217</v>
      </c>
      <c r="G268" s="6" t="s">
        <v>3217</v>
      </c>
      <c r="H268" s="6" t="s">
        <v>235</v>
      </c>
      <c r="I268" s="6" t="s">
        <v>245</v>
      </c>
      <c r="J268" s="6" t="s">
        <v>53</v>
      </c>
      <c r="K268" s="6" t="s">
        <v>3217</v>
      </c>
      <c r="L268" s="6" t="s">
        <v>3161</v>
      </c>
      <c r="M268" s="6" t="s">
        <v>3161</v>
      </c>
      <c r="N268" s="6" t="s">
        <v>3217</v>
      </c>
      <c r="O268" s="6" t="s">
        <v>3217</v>
      </c>
      <c r="P268" s="6" t="s">
        <v>3161</v>
      </c>
      <c r="Q268" s="6" t="s">
        <v>3161</v>
      </c>
      <c r="R268" s="6" t="s">
        <v>3178</v>
      </c>
      <c r="S268" s="6" t="s">
        <v>2478</v>
      </c>
      <c r="T268" s="6" t="s">
        <v>2492</v>
      </c>
      <c r="U268" s="6" t="s">
        <v>3164</v>
      </c>
      <c r="V268" s="6" t="s">
        <v>503</v>
      </c>
      <c r="W268" s="6" t="s">
        <v>3217</v>
      </c>
      <c r="X268" s="6" t="s">
        <v>3161</v>
      </c>
      <c r="Y268" s="6" t="s">
        <v>149</v>
      </c>
      <c r="Z268" s="6" t="s">
        <v>3161</v>
      </c>
      <c r="AA268" s="6" t="s">
        <v>3217</v>
      </c>
      <c r="AB268" s="6" t="s">
        <v>3217</v>
      </c>
      <c r="AC268" s="6" t="s">
        <v>986</v>
      </c>
      <c r="AD268" s="6" t="s">
        <v>3161</v>
      </c>
      <c r="AE268" s="6" t="s">
        <v>1090</v>
      </c>
      <c r="AF268" s="6" t="s">
        <v>3217</v>
      </c>
      <c r="AG268" s="6" t="s">
        <v>3164</v>
      </c>
      <c r="AH268" s="6" t="s">
        <v>3164</v>
      </c>
      <c r="AI268" s="6" t="s">
        <v>3164</v>
      </c>
      <c r="AJ268" s="6" t="s">
        <v>160</v>
      </c>
      <c r="AK268" s="6" t="s">
        <v>59</v>
      </c>
      <c r="AL268" s="6" t="s">
        <v>143</v>
      </c>
      <c r="AM268" s="6" t="s">
        <v>523</v>
      </c>
      <c r="AN268" s="6" t="s">
        <v>171</v>
      </c>
      <c r="AO268" s="6" t="s">
        <v>95</v>
      </c>
      <c r="AP268" s="6" t="s">
        <v>3174</v>
      </c>
      <c r="AQ268" s="6" t="s">
        <v>152</v>
      </c>
      <c r="AR268" s="6" t="s">
        <v>233</v>
      </c>
      <c r="AS268" s="6" t="s">
        <v>3217</v>
      </c>
      <c r="AT268" s="6" t="s">
        <v>3213</v>
      </c>
      <c r="AU268" s="6" t="s">
        <v>97</v>
      </c>
      <c r="AV268" s="6" t="s">
        <v>517</v>
      </c>
      <c r="AW268" s="6" t="s">
        <v>3217</v>
      </c>
      <c r="AX268" s="6" t="s">
        <v>3217</v>
      </c>
      <c r="AY268" s="6" t="s">
        <v>3217</v>
      </c>
      <c r="AZ268" s="6" t="s">
        <v>509</v>
      </c>
      <c r="BA268" s="6" t="s">
        <v>3217</v>
      </c>
      <c r="BB268" s="6" t="s">
        <v>3184</v>
      </c>
      <c r="BC268" s="6" t="s">
        <v>518</v>
      </c>
      <c r="BD268" s="6" t="s">
        <v>2513</v>
      </c>
      <c r="BE268" s="6" t="s">
        <v>3422</v>
      </c>
      <c r="BF268" s="6" t="s">
        <v>513</v>
      </c>
      <c r="BG268" s="6" t="s">
        <v>3423</v>
      </c>
      <c r="BH268" s="6" t="s">
        <v>3288</v>
      </c>
      <c r="BI268" s="6" t="s">
        <v>42</v>
      </c>
      <c r="BJ268" s="6" t="s">
        <v>2490</v>
      </c>
      <c r="BK268" s="6" t="s">
        <v>66</v>
      </c>
      <c r="BL268" s="6" t="s">
        <v>520</v>
      </c>
      <c r="BM268" s="6" t="s">
        <v>69</v>
      </c>
      <c r="BN268" s="6" t="s">
        <v>3153</v>
      </c>
      <c r="BO268" s="6" t="s">
        <v>3178</v>
      </c>
      <c r="BP268" s="6" t="s">
        <v>3217</v>
      </c>
    </row>
    <row r="269" spans="1:68">
      <c r="A269" s="7" t="s">
        <v>188</v>
      </c>
      <c r="B269" s="8" t="s">
        <v>2953</v>
      </c>
      <c r="C269" s="8" t="s">
        <v>3305</v>
      </c>
      <c r="D269" s="8">
        <v>2019</v>
      </c>
      <c r="F269" s="8" t="s">
        <v>3217</v>
      </c>
      <c r="G269" s="8" t="s">
        <v>3217</v>
      </c>
      <c r="H269" s="8" t="s">
        <v>226</v>
      </c>
      <c r="I269" s="8" t="s">
        <v>48</v>
      </c>
      <c r="J269" s="8" t="s">
        <v>174</v>
      </c>
      <c r="K269" s="8" t="s">
        <v>3217</v>
      </c>
      <c r="L269" s="8" t="s">
        <v>77</v>
      </c>
      <c r="M269" s="8" t="s">
        <v>3161</v>
      </c>
      <c r="N269" s="8" t="s">
        <v>3217</v>
      </c>
      <c r="O269" s="8" t="s">
        <v>227</v>
      </c>
      <c r="P269" s="8" t="s">
        <v>228</v>
      </c>
      <c r="Q269" s="8" t="s">
        <v>3161</v>
      </c>
      <c r="R269" s="8" t="s">
        <v>80</v>
      </c>
      <c r="S269" s="8" t="s">
        <v>229</v>
      </c>
      <c r="T269" s="8" t="s">
        <v>3167</v>
      </c>
      <c r="U269" s="8" t="s">
        <v>2048</v>
      </c>
      <c r="V269" s="8" t="s">
        <v>230</v>
      </c>
      <c r="W269" s="8" t="s">
        <v>3217</v>
      </c>
      <c r="X269" s="8" t="s">
        <v>3161</v>
      </c>
      <c r="Y269" s="8" t="s">
        <v>150</v>
      </c>
      <c r="Z269" s="8" t="s">
        <v>3161</v>
      </c>
      <c r="AA269" s="8" t="s">
        <v>122</v>
      </c>
      <c r="AB269" s="8" t="s">
        <v>3418</v>
      </c>
      <c r="AC269" s="8" t="s">
        <v>159</v>
      </c>
      <c r="AD269" s="8" t="s">
        <v>3161</v>
      </c>
      <c r="AE269" s="8" t="s">
        <v>1090</v>
      </c>
      <c r="AF269" s="8" t="s">
        <v>198</v>
      </c>
      <c r="AG269" s="8" t="s">
        <v>231</v>
      </c>
      <c r="AH269" s="8" t="s">
        <v>368</v>
      </c>
      <c r="AI269" s="8" t="s">
        <v>3471</v>
      </c>
      <c r="AJ269" s="8" t="s">
        <v>3172</v>
      </c>
      <c r="AK269" s="8" t="s">
        <v>168</v>
      </c>
      <c r="AL269" s="8" t="s">
        <v>143</v>
      </c>
      <c r="AM269" s="8" t="s">
        <v>1758</v>
      </c>
      <c r="AN269" s="8" t="s">
        <v>169</v>
      </c>
      <c r="AO269" s="8" t="s">
        <v>95</v>
      </c>
      <c r="AP269" s="8" t="s">
        <v>3174</v>
      </c>
      <c r="AQ269" s="8" t="s">
        <v>232</v>
      </c>
      <c r="AR269" s="8" t="s">
        <v>233</v>
      </c>
      <c r="AS269" s="8" t="s">
        <v>3217</v>
      </c>
      <c r="AT269" s="8" t="s">
        <v>3213</v>
      </c>
      <c r="AU269" s="8" t="s">
        <v>96</v>
      </c>
      <c r="AV269" s="8" t="s">
        <v>98</v>
      </c>
      <c r="AW269" s="8" t="s">
        <v>2500</v>
      </c>
      <c r="AX269" s="8" t="s">
        <v>2413</v>
      </c>
      <c r="AY269" s="8" t="s">
        <v>2438</v>
      </c>
      <c r="AZ269" s="8" t="s">
        <v>184</v>
      </c>
      <c r="BA269" s="8" t="s">
        <v>3217</v>
      </c>
      <c r="BB269" s="8" t="s">
        <v>3184</v>
      </c>
      <c r="BC269" s="8" t="s">
        <v>104</v>
      </c>
      <c r="BD269" s="8" t="s">
        <v>3217</v>
      </c>
      <c r="BE269" s="8" t="s">
        <v>341</v>
      </c>
      <c r="BF269" s="8" t="s">
        <v>3217</v>
      </c>
      <c r="BG269" s="8" t="s">
        <v>3181</v>
      </c>
      <c r="BH269" s="8" t="s">
        <v>3288</v>
      </c>
      <c r="BI269" s="8" t="s">
        <v>3178</v>
      </c>
      <c r="BJ269" s="8" t="s">
        <v>3217</v>
      </c>
      <c r="BK269" s="8" t="s">
        <v>109</v>
      </c>
      <c r="BL269" s="8" t="s">
        <v>3217</v>
      </c>
      <c r="BM269" s="8" t="s">
        <v>3217</v>
      </c>
      <c r="BN269" s="8" t="s">
        <v>70</v>
      </c>
      <c r="BO269" s="8" t="s">
        <v>112</v>
      </c>
      <c r="BP269" s="8" t="s">
        <v>3217</v>
      </c>
    </row>
    <row r="270" spans="1:68">
      <c r="A270" s="7" t="s">
        <v>189</v>
      </c>
      <c r="B270" s="8" t="s">
        <v>3027</v>
      </c>
      <c r="C270" s="8" t="s">
        <v>3305</v>
      </c>
      <c r="D270" s="8">
        <v>2020</v>
      </c>
      <c r="F270" s="8" t="s">
        <v>3217</v>
      </c>
      <c r="G270" s="8" t="s">
        <v>3217</v>
      </c>
      <c r="H270" s="8" t="s">
        <v>235</v>
      </c>
      <c r="I270" s="8" t="s">
        <v>48</v>
      </c>
      <c r="J270" s="8" t="s">
        <v>174</v>
      </c>
      <c r="K270" s="8" t="s">
        <v>3217</v>
      </c>
      <c r="L270" s="8" t="s">
        <v>77</v>
      </c>
      <c r="M270" s="8" t="s">
        <v>3161</v>
      </c>
      <c r="N270" s="8" t="s">
        <v>3217</v>
      </c>
      <c r="O270" s="8" t="s">
        <v>227</v>
      </c>
      <c r="P270" s="8" t="s">
        <v>228</v>
      </c>
      <c r="Q270" s="8" t="s">
        <v>3161</v>
      </c>
      <c r="R270" s="8" t="s">
        <v>3178</v>
      </c>
      <c r="S270" s="8" t="s">
        <v>2478</v>
      </c>
      <c r="T270" s="8" t="s">
        <v>2492</v>
      </c>
      <c r="U270" s="8" t="s">
        <v>238</v>
      </c>
      <c r="V270" s="8" t="s">
        <v>333</v>
      </c>
      <c r="W270" s="8" t="s">
        <v>3217</v>
      </c>
      <c r="X270" s="8" t="s">
        <v>3161</v>
      </c>
      <c r="Y270" s="8" t="s">
        <v>149</v>
      </c>
      <c r="Z270" s="8" t="s">
        <v>3161</v>
      </c>
      <c r="AA270" s="8" t="s">
        <v>156</v>
      </c>
      <c r="AB270" s="8" t="s">
        <v>157</v>
      </c>
      <c r="AC270" s="8" t="s">
        <v>159</v>
      </c>
      <c r="AD270" s="8" t="s">
        <v>3161</v>
      </c>
      <c r="AE270" s="8" t="s">
        <v>1090</v>
      </c>
      <c r="AF270" s="8" t="s">
        <v>198</v>
      </c>
      <c r="AG270" s="8" t="s">
        <v>231</v>
      </c>
      <c r="AH270" s="8" t="s">
        <v>368</v>
      </c>
      <c r="AI270" s="8" t="s">
        <v>3470</v>
      </c>
      <c r="AJ270" s="8" t="s">
        <v>3172</v>
      </c>
      <c r="AK270" s="8" t="s">
        <v>168</v>
      </c>
      <c r="AL270" s="8" t="s">
        <v>143</v>
      </c>
      <c r="AM270" s="8" t="s">
        <v>523</v>
      </c>
      <c r="AN270" s="8" t="s">
        <v>169</v>
      </c>
      <c r="AO270" s="8" t="s">
        <v>95</v>
      </c>
      <c r="AP270" s="8" t="s">
        <v>3174</v>
      </c>
      <c r="AQ270" s="8" t="s">
        <v>152</v>
      </c>
      <c r="AR270" s="8" t="s">
        <v>233</v>
      </c>
      <c r="AS270" s="8" t="s">
        <v>3217</v>
      </c>
      <c r="AT270" s="8" t="s">
        <v>3212</v>
      </c>
      <c r="AU270" s="8" t="s">
        <v>96</v>
      </c>
      <c r="AV270" s="8" t="s">
        <v>273</v>
      </c>
      <c r="AW270" s="8" t="s">
        <v>3217</v>
      </c>
      <c r="AX270" s="8" t="s">
        <v>3217</v>
      </c>
      <c r="AY270" s="8" t="s">
        <v>3217</v>
      </c>
      <c r="AZ270" s="8" t="s">
        <v>184</v>
      </c>
      <c r="BA270" s="8" t="s">
        <v>3217</v>
      </c>
      <c r="BB270" s="8" t="s">
        <v>20</v>
      </c>
      <c r="BC270" s="8" t="s">
        <v>3217</v>
      </c>
      <c r="BD270" s="8" t="s">
        <v>3217</v>
      </c>
      <c r="BE270" s="8" t="s">
        <v>3422</v>
      </c>
      <c r="BF270" s="8" t="s">
        <v>3217</v>
      </c>
      <c r="BG270" s="8" t="s">
        <v>211</v>
      </c>
      <c r="BH270" s="8" t="s">
        <v>3288</v>
      </c>
      <c r="BI270" s="8" t="s">
        <v>41</v>
      </c>
      <c r="BJ270" s="8" t="s">
        <v>2471</v>
      </c>
      <c r="BK270" s="8" t="s">
        <v>65</v>
      </c>
      <c r="BL270" s="8" t="s">
        <v>68</v>
      </c>
      <c r="BM270" s="8" t="s">
        <v>3217</v>
      </c>
      <c r="BN270" s="8" t="s">
        <v>70</v>
      </c>
      <c r="BO270" s="8" t="s">
        <v>3178</v>
      </c>
      <c r="BP270" s="8" t="s">
        <v>3217</v>
      </c>
    </row>
    <row r="271" spans="1:68">
      <c r="A271" s="4" t="s">
        <v>3130</v>
      </c>
      <c r="B271" s="4" t="s">
        <v>3131</v>
      </c>
      <c r="C271" s="4" t="s">
        <v>3301</v>
      </c>
      <c r="D271" s="4">
        <v>2022</v>
      </c>
      <c r="F271" s="4" t="s">
        <v>3217</v>
      </c>
      <c r="G271" s="4" t="s">
        <v>3217</v>
      </c>
      <c r="H271" s="4" t="s">
        <v>235</v>
      </c>
      <c r="I271" s="4" t="s">
        <v>116</v>
      </c>
      <c r="J271" s="4" t="s">
        <v>332</v>
      </c>
      <c r="K271" s="4" t="s">
        <v>3217</v>
      </c>
      <c r="L271" s="4" t="s">
        <v>3164</v>
      </c>
      <c r="M271" s="4" t="s">
        <v>3161</v>
      </c>
      <c r="N271" s="4" t="s">
        <v>3217</v>
      </c>
      <c r="O271" s="4" t="s">
        <v>758</v>
      </c>
      <c r="P271" s="4" t="s">
        <v>3164</v>
      </c>
      <c r="Q271" s="4" t="s">
        <v>3161</v>
      </c>
      <c r="R271" s="4" t="s">
        <v>3178</v>
      </c>
      <c r="S271" s="4" t="s">
        <v>237</v>
      </c>
      <c r="T271" s="4" t="s">
        <v>3167</v>
      </c>
      <c r="U271" s="4" t="s">
        <v>238</v>
      </c>
      <c r="V271" s="4" t="s">
        <v>333</v>
      </c>
      <c r="W271" s="4" t="s">
        <v>3217</v>
      </c>
      <c r="X271" s="4" t="s">
        <v>3161</v>
      </c>
      <c r="Y271" s="4" t="s">
        <v>149</v>
      </c>
      <c r="Z271" s="4" t="s">
        <v>3161</v>
      </c>
      <c r="AA271" s="4" t="s">
        <v>3200</v>
      </c>
      <c r="AB271" s="4" t="s">
        <v>3217</v>
      </c>
      <c r="AC271" s="4" t="s">
        <v>159</v>
      </c>
      <c r="AD271" s="4" t="s">
        <v>3161</v>
      </c>
      <c r="AE271" s="4" t="s">
        <v>1090</v>
      </c>
      <c r="AF271" s="4" t="s">
        <v>54</v>
      </c>
      <c r="AG271" s="4" t="s">
        <v>231</v>
      </c>
      <c r="AH271" s="4" t="s">
        <v>56</v>
      </c>
      <c r="AI271" s="4" t="s">
        <v>3217</v>
      </c>
      <c r="AJ271" s="4" t="s">
        <v>58</v>
      </c>
      <c r="AK271" s="4" t="s">
        <v>60</v>
      </c>
      <c r="AL271" s="4" t="s">
        <v>143</v>
      </c>
      <c r="AM271" s="4" t="s">
        <v>334</v>
      </c>
      <c r="AN271" s="4" t="s">
        <v>171</v>
      </c>
      <c r="AO271" s="4" t="s">
        <v>95</v>
      </c>
      <c r="AP271" s="4" t="s">
        <v>3174</v>
      </c>
      <c r="AQ271" s="4" t="s">
        <v>152</v>
      </c>
      <c r="AR271" s="4" t="s">
        <v>133</v>
      </c>
      <c r="AS271" s="4" t="s">
        <v>267</v>
      </c>
      <c r="AT271" s="4" t="s">
        <v>1897</v>
      </c>
      <c r="AU271" s="4" t="s">
        <v>97</v>
      </c>
      <c r="AV271" s="4" t="s">
        <v>517</v>
      </c>
      <c r="AW271" s="4" t="s">
        <v>3217</v>
      </c>
      <c r="AX271" s="4" t="s">
        <v>3217</v>
      </c>
      <c r="AY271" s="4" t="s">
        <v>3217</v>
      </c>
      <c r="AZ271" s="4" t="s">
        <v>511</v>
      </c>
      <c r="BA271" s="4" t="s">
        <v>3217</v>
      </c>
      <c r="BB271" s="4" t="s">
        <v>3184</v>
      </c>
      <c r="BC271" s="4" t="s">
        <v>518</v>
      </c>
      <c r="BD271" s="4" t="s">
        <v>2513</v>
      </c>
      <c r="BE271" s="4" t="s">
        <v>3422</v>
      </c>
      <c r="BF271" s="4" t="s">
        <v>513</v>
      </c>
      <c r="BG271" s="4" t="s">
        <v>3423</v>
      </c>
      <c r="BH271" s="4" t="s">
        <v>3288</v>
      </c>
      <c r="BI271" s="4" t="s">
        <v>42</v>
      </c>
      <c r="BJ271" s="4" t="s">
        <v>2490</v>
      </c>
      <c r="BK271" s="4" t="s">
        <v>66</v>
      </c>
      <c r="BL271" s="4" t="s">
        <v>3460</v>
      </c>
      <c r="BM271" s="4" t="s">
        <v>69</v>
      </c>
      <c r="BN271" s="4" t="s">
        <v>3153</v>
      </c>
      <c r="BO271" s="4" t="s">
        <v>3178</v>
      </c>
      <c r="BP271" s="4" t="s">
        <v>3217</v>
      </c>
    </row>
    <row r="272" spans="1:68">
      <c r="A272" s="4" t="s">
        <v>3289</v>
      </c>
      <c r="B272" s="4" t="s">
        <v>3329</v>
      </c>
      <c r="C272" s="4" t="s">
        <v>3301</v>
      </c>
      <c r="D272" s="4">
        <v>2022</v>
      </c>
      <c r="F272" s="4" t="s">
        <v>3217</v>
      </c>
      <c r="G272" s="4" t="s">
        <v>3217</v>
      </c>
      <c r="H272" s="4" t="s">
        <v>235</v>
      </c>
      <c r="I272" s="4" t="s">
        <v>46</v>
      </c>
      <c r="J272" s="4" t="s">
        <v>53</v>
      </c>
      <c r="K272" s="4" t="s">
        <v>3217</v>
      </c>
      <c r="L272" s="4" t="s">
        <v>3164</v>
      </c>
      <c r="M272" s="4" t="s">
        <v>3161</v>
      </c>
      <c r="N272" s="4" t="s">
        <v>3217</v>
      </c>
      <c r="O272" s="4" t="s">
        <v>758</v>
      </c>
      <c r="P272" s="4" t="s">
        <v>3164</v>
      </c>
      <c r="Q272" s="4" t="s">
        <v>3161</v>
      </c>
      <c r="R272" s="4" t="s">
        <v>3178</v>
      </c>
      <c r="S272" s="4" t="s">
        <v>237</v>
      </c>
      <c r="T272" s="4" t="s">
        <v>3167</v>
      </c>
      <c r="U272" s="4" t="s">
        <v>238</v>
      </c>
      <c r="V272" s="4" t="s">
        <v>333</v>
      </c>
      <c r="W272" s="4" t="s">
        <v>3217</v>
      </c>
      <c r="X272" s="4" t="s">
        <v>3161</v>
      </c>
      <c r="Y272" s="4" t="s">
        <v>149</v>
      </c>
      <c r="Z272" s="4" t="s">
        <v>3161</v>
      </c>
      <c r="AA272" s="4" t="s">
        <v>3205</v>
      </c>
      <c r="AB272" s="4" t="s">
        <v>3217</v>
      </c>
      <c r="AC272" s="4" t="s">
        <v>3204</v>
      </c>
      <c r="AD272" s="4" t="s">
        <v>3161</v>
      </c>
      <c r="AE272" s="4" t="s">
        <v>3217</v>
      </c>
      <c r="AF272" s="4" t="s">
        <v>54</v>
      </c>
      <c r="AG272" s="4" t="s">
        <v>3164</v>
      </c>
      <c r="AH272" s="4" t="s">
        <v>56</v>
      </c>
      <c r="AI272" s="4" t="s">
        <v>3217</v>
      </c>
      <c r="AJ272" s="4" t="s">
        <v>58</v>
      </c>
      <c r="AK272" s="4" t="s">
        <v>59</v>
      </c>
      <c r="AL272" s="4" t="s">
        <v>143</v>
      </c>
      <c r="AM272" s="4" t="s">
        <v>334</v>
      </c>
      <c r="AN272" s="4" t="s">
        <v>171</v>
      </c>
      <c r="AO272" s="4" t="s">
        <v>95</v>
      </c>
      <c r="AP272" s="4" t="s">
        <v>3174</v>
      </c>
      <c r="AQ272" s="4" t="s">
        <v>152</v>
      </c>
      <c r="AR272" s="4" t="s">
        <v>133</v>
      </c>
      <c r="AS272" s="4" t="s">
        <v>267</v>
      </c>
      <c r="AT272" s="4" t="s">
        <v>1897</v>
      </c>
      <c r="AU272" s="4" t="s">
        <v>97</v>
      </c>
      <c r="AV272" s="4" t="s">
        <v>517</v>
      </c>
      <c r="AW272" s="4" t="s">
        <v>3217</v>
      </c>
      <c r="AX272" s="4" t="s">
        <v>3217</v>
      </c>
      <c r="AY272" s="4" t="s">
        <v>3217</v>
      </c>
      <c r="AZ272" s="4" t="s">
        <v>511</v>
      </c>
      <c r="BA272" s="4" t="s">
        <v>3217</v>
      </c>
      <c r="BB272" s="4" t="s">
        <v>3184</v>
      </c>
      <c r="BC272" s="4" t="s">
        <v>518</v>
      </c>
      <c r="BD272" s="4" t="s">
        <v>2513</v>
      </c>
      <c r="BE272" s="4" t="s">
        <v>3422</v>
      </c>
      <c r="BF272" s="4" t="s">
        <v>513</v>
      </c>
      <c r="BG272" s="4" t="s">
        <v>3423</v>
      </c>
      <c r="BH272" s="4" t="s">
        <v>3288</v>
      </c>
      <c r="BI272" s="4" t="s">
        <v>42</v>
      </c>
      <c r="BJ272" s="4" t="s">
        <v>2490</v>
      </c>
      <c r="BK272" s="4" t="s">
        <v>66</v>
      </c>
      <c r="BL272" s="4" t="s">
        <v>3460</v>
      </c>
      <c r="BM272" s="4" t="s">
        <v>69</v>
      </c>
      <c r="BN272" s="4" t="s">
        <v>3153</v>
      </c>
      <c r="BO272" s="4" t="s">
        <v>3178</v>
      </c>
      <c r="BP272" s="4" t="s">
        <v>3217</v>
      </c>
    </row>
    <row r="273" spans="1:77">
      <c r="A273" s="4" t="s">
        <v>3132</v>
      </c>
      <c r="B273" s="4" t="s">
        <v>3133</v>
      </c>
      <c r="C273" s="4" t="s">
        <v>3305</v>
      </c>
      <c r="D273" s="4">
        <v>2022</v>
      </c>
      <c r="F273" s="4" t="s">
        <v>3217</v>
      </c>
      <c r="G273" s="4" t="s">
        <v>3217</v>
      </c>
      <c r="H273" s="4" t="s">
        <v>235</v>
      </c>
      <c r="I273" s="4" t="s">
        <v>116</v>
      </c>
      <c r="J273" s="4" t="s">
        <v>332</v>
      </c>
      <c r="K273" s="4" t="s">
        <v>3217</v>
      </c>
      <c r="L273" s="4" t="s">
        <v>3164</v>
      </c>
      <c r="M273" s="4" t="s">
        <v>3161</v>
      </c>
      <c r="N273" s="4" t="s">
        <v>3217</v>
      </c>
      <c r="O273" s="4" t="s">
        <v>758</v>
      </c>
      <c r="P273" s="4" t="s">
        <v>3164</v>
      </c>
      <c r="Q273" s="4" t="s">
        <v>3161</v>
      </c>
      <c r="R273" s="4" t="s">
        <v>3178</v>
      </c>
      <c r="S273" s="4" t="s">
        <v>237</v>
      </c>
      <c r="T273" s="4" t="s">
        <v>3167</v>
      </c>
      <c r="U273" s="4" t="s">
        <v>238</v>
      </c>
      <c r="V273" s="4" t="s">
        <v>333</v>
      </c>
      <c r="W273" s="4" t="s">
        <v>3217</v>
      </c>
      <c r="X273" s="4" t="s">
        <v>3161</v>
      </c>
      <c r="Y273" s="4" t="s">
        <v>149</v>
      </c>
      <c r="Z273" s="4" t="s">
        <v>3161</v>
      </c>
      <c r="AA273" s="4" t="s">
        <v>3200</v>
      </c>
      <c r="AB273" s="4" t="s">
        <v>3217</v>
      </c>
      <c r="AC273" s="4" t="s">
        <v>159</v>
      </c>
      <c r="AD273" s="4" t="s">
        <v>3161</v>
      </c>
      <c r="AE273" s="4" t="s">
        <v>1090</v>
      </c>
      <c r="AF273" s="4" t="s">
        <v>54</v>
      </c>
      <c r="AG273" s="4" t="s">
        <v>231</v>
      </c>
      <c r="AH273" s="4" t="s">
        <v>56</v>
      </c>
      <c r="AI273" s="4" t="s">
        <v>3217</v>
      </c>
      <c r="AJ273" s="4" t="s">
        <v>58</v>
      </c>
      <c r="AK273" s="4" t="s">
        <v>60</v>
      </c>
      <c r="AL273" s="4" t="s">
        <v>143</v>
      </c>
      <c r="AM273" s="4" t="s">
        <v>334</v>
      </c>
      <c r="AN273" s="4" t="s">
        <v>171</v>
      </c>
      <c r="AO273" s="4" t="s">
        <v>95</v>
      </c>
      <c r="AP273" s="4" t="s">
        <v>3174</v>
      </c>
      <c r="AQ273" s="4" t="s">
        <v>152</v>
      </c>
      <c r="AR273" s="4" t="s">
        <v>133</v>
      </c>
      <c r="AS273" s="4" t="s">
        <v>267</v>
      </c>
      <c r="AT273" s="4" t="s">
        <v>1897</v>
      </c>
      <c r="AU273" s="4" t="s">
        <v>97</v>
      </c>
      <c r="AV273" s="4" t="s">
        <v>517</v>
      </c>
      <c r="AW273" s="4" t="s">
        <v>3217</v>
      </c>
      <c r="AX273" s="4" t="s">
        <v>3217</v>
      </c>
      <c r="AY273" s="4" t="s">
        <v>3217</v>
      </c>
      <c r="AZ273" s="4" t="s">
        <v>511</v>
      </c>
      <c r="BA273" s="4" t="s">
        <v>3217</v>
      </c>
      <c r="BB273" s="4" t="s">
        <v>3184</v>
      </c>
      <c r="BC273" s="4" t="s">
        <v>518</v>
      </c>
      <c r="BD273" s="4" t="s">
        <v>2513</v>
      </c>
      <c r="BE273" s="4" t="s">
        <v>3422</v>
      </c>
      <c r="BF273" s="4" t="s">
        <v>513</v>
      </c>
      <c r="BG273" s="4" t="s">
        <v>3423</v>
      </c>
      <c r="BH273" s="4" t="s">
        <v>3288</v>
      </c>
      <c r="BI273" s="4" t="s">
        <v>42</v>
      </c>
      <c r="BJ273" s="4" t="s">
        <v>2490</v>
      </c>
      <c r="BK273" s="4" t="s">
        <v>66</v>
      </c>
      <c r="BL273" s="4" t="s">
        <v>3460</v>
      </c>
      <c r="BM273" s="4" t="s">
        <v>69</v>
      </c>
      <c r="BN273" s="4" t="s">
        <v>3153</v>
      </c>
      <c r="BO273" s="4" t="s">
        <v>3178</v>
      </c>
      <c r="BP273" s="4" t="s">
        <v>3217</v>
      </c>
    </row>
    <row r="274" spans="1:77">
      <c r="A274" s="4" t="s">
        <v>3134</v>
      </c>
      <c r="B274" s="4" t="s">
        <v>3135</v>
      </c>
      <c r="C274" s="4" t="s">
        <v>3305</v>
      </c>
      <c r="D274" s="4">
        <v>2022</v>
      </c>
      <c r="E274" s="4"/>
      <c r="F274" s="4" t="s">
        <v>3217</v>
      </c>
      <c r="G274" s="4" t="s">
        <v>3217</v>
      </c>
      <c r="H274" s="4" t="s">
        <v>235</v>
      </c>
      <c r="I274" s="4" t="s">
        <v>46</v>
      </c>
      <c r="J274" s="4" t="s">
        <v>53</v>
      </c>
      <c r="K274" s="4" t="s">
        <v>3217</v>
      </c>
      <c r="L274" s="4" t="s">
        <v>3164</v>
      </c>
      <c r="M274" s="4" t="s">
        <v>3161</v>
      </c>
      <c r="N274" s="4" t="s">
        <v>3217</v>
      </c>
      <c r="O274" s="4" t="s">
        <v>758</v>
      </c>
      <c r="P274" s="4" t="s">
        <v>3164</v>
      </c>
      <c r="Q274" s="4" t="s">
        <v>3161</v>
      </c>
      <c r="R274" s="4" t="s">
        <v>3178</v>
      </c>
      <c r="S274" s="4" t="s">
        <v>237</v>
      </c>
      <c r="T274" s="4" t="s">
        <v>3167</v>
      </c>
      <c r="U274" s="4" t="s">
        <v>238</v>
      </c>
      <c r="V274" s="4" t="s">
        <v>333</v>
      </c>
      <c r="W274" s="4" t="s">
        <v>3217</v>
      </c>
      <c r="X274" s="4" t="s">
        <v>3161</v>
      </c>
      <c r="Y274" s="4" t="s">
        <v>149</v>
      </c>
      <c r="Z274" s="4" t="s">
        <v>3161</v>
      </c>
      <c r="AA274" s="4" t="s">
        <v>3205</v>
      </c>
      <c r="AB274" s="4" t="s">
        <v>3217</v>
      </c>
      <c r="AC274" s="4" t="s">
        <v>3204</v>
      </c>
      <c r="AD274" s="4" t="s">
        <v>3161</v>
      </c>
      <c r="AE274" s="4" t="s">
        <v>3217</v>
      </c>
      <c r="AF274" s="4" t="s">
        <v>54</v>
      </c>
      <c r="AG274" s="4" t="s">
        <v>3164</v>
      </c>
      <c r="AH274" s="4" t="s">
        <v>56</v>
      </c>
      <c r="AI274" s="4" t="s">
        <v>3217</v>
      </c>
      <c r="AJ274" s="4" t="s">
        <v>58</v>
      </c>
      <c r="AK274" s="4" t="s">
        <v>59</v>
      </c>
      <c r="AL274" s="4" t="s">
        <v>143</v>
      </c>
      <c r="AM274" s="4" t="s">
        <v>334</v>
      </c>
      <c r="AN274" s="4" t="s">
        <v>171</v>
      </c>
      <c r="AO274" s="4" t="s">
        <v>95</v>
      </c>
      <c r="AP274" s="4" t="s">
        <v>3174</v>
      </c>
      <c r="AQ274" s="4" t="s">
        <v>152</v>
      </c>
      <c r="AR274" s="4" t="s">
        <v>133</v>
      </c>
      <c r="AS274" s="4" t="s">
        <v>267</v>
      </c>
      <c r="AT274" s="4" t="s">
        <v>1897</v>
      </c>
      <c r="AU274" s="4" t="s">
        <v>97</v>
      </c>
      <c r="AV274" s="4" t="s">
        <v>517</v>
      </c>
      <c r="AW274" s="4" t="s">
        <v>3217</v>
      </c>
      <c r="AX274" s="4" t="s">
        <v>3217</v>
      </c>
      <c r="AY274" s="4" t="s">
        <v>3217</v>
      </c>
      <c r="AZ274" s="4" t="s">
        <v>511</v>
      </c>
      <c r="BA274" s="4" t="s">
        <v>3217</v>
      </c>
      <c r="BB274" s="4" t="s">
        <v>3184</v>
      </c>
      <c r="BC274" s="4" t="s">
        <v>518</v>
      </c>
      <c r="BD274" s="4" t="s">
        <v>2513</v>
      </c>
      <c r="BE274" s="4" t="s">
        <v>3422</v>
      </c>
      <c r="BF274" s="4" t="s">
        <v>513</v>
      </c>
      <c r="BG274" s="4" t="s">
        <v>3423</v>
      </c>
      <c r="BH274" s="4" t="s">
        <v>3288</v>
      </c>
      <c r="BI274" s="4" t="s">
        <v>42</v>
      </c>
      <c r="BJ274" s="4" t="s">
        <v>2490</v>
      </c>
      <c r="BK274" s="4" t="s">
        <v>66</v>
      </c>
      <c r="BL274" s="4" t="s">
        <v>3460</v>
      </c>
      <c r="BM274" s="4" t="s">
        <v>69</v>
      </c>
      <c r="BN274" s="4" t="s">
        <v>3153</v>
      </c>
      <c r="BO274" s="4" t="s">
        <v>3178</v>
      </c>
      <c r="BP274" s="4" t="s">
        <v>3217</v>
      </c>
      <c r="BQ274" s="1"/>
      <c r="BR274" s="1"/>
      <c r="BS274" s="1"/>
      <c r="BT274" s="1"/>
      <c r="BU274" s="1"/>
      <c r="BV274" s="1"/>
      <c r="BW274" s="1"/>
      <c r="BX274" s="1"/>
      <c r="BY274" s="1"/>
    </row>
    <row r="275" spans="1:77">
      <c r="A275" s="4" t="s">
        <v>3136</v>
      </c>
      <c r="B275" s="4" t="s">
        <v>3137</v>
      </c>
      <c r="C275" s="4" t="s">
        <v>3305</v>
      </c>
      <c r="D275" s="4">
        <v>2022</v>
      </c>
      <c r="E275" s="4"/>
      <c r="F275" s="4" t="s">
        <v>3217</v>
      </c>
      <c r="G275" s="4" t="s">
        <v>3217</v>
      </c>
      <c r="H275" s="4" t="s">
        <v>235</v>
      </c>
      <c r="I275" s="4" t="s">
        <v>116</v>
      </c>
      <c r="J275" s="4" t="s">
        <v>332</v>
      </c>
      <c r="K275" s="4" t="s">
        <v>3217</v>
      </c>
      <c r="L275" s="4" t="s">
        <v>3164</v>
      </c>
      <c r="M275" s="4" t="s">
        <v>3161</v>
      </c>
      <c r="N275" s="4" t="s">
        <v>3217</v>
      </c>
      <c r="O275" s="4" t="s">
        <v>758</v>
      </c>
      <c r="P275" s="4" t="s">
        <v>3164</v>
      </c>
      <c r="Q275" s="4" t="s">
        <v>3161</v>
      </c>
      <c r="R275" s="4" t="s">
        <v>3178</v>
      </c>
      <c r="S275" s="4" t="s">
        <v>237</v>
      </c>
      <c r="T275" s="4" t="s">
        <v>3167</v>
      </c>
      <c r="U275" s="4" t="s">
        <v>238</v>
      </c>
      <c r="V275" s="4" t="s">
        <v>333</v>
      </c>
      <c r="W275" s="4" t="s">
        <v>3217</v>
      </c>
      <c r="X275" s="4" t="s">
        <v>3161</v>
      </c>
      <c r="Y275" s="4" t="s">
        <v>149</v>
      </c>
      <c r="Z275" s="4" t="s">
        <v>3161</v>
      </c>
      <c r="AA275" s="4" t="s">
        <v>3200</v>
      </c>
      <c r="AB275" s="4" t="s">
        <v>3217</v>
      </c>
      <c r="AC275" s="4" t="s">
        <v>159</v>
      </c>
      <c r="AD275" s="4" t="s">
        <v>3161</v>
      </c>
      <c r="AE275" s="4" t="s">
        <v>1090</v>
      </c>
      <c r="AF275" s="4" t="s">
        <v>54</v>
      </c>
      <c r="AG275" s="4" t="s">
        <v>3164</v>
      </c>
      <c r="AH275" s="4" t="s">
        <v>56</v>
      </c>
      <c r="AI275" s="4" t="s">
        <v>3217</v>
      </c>
      <c r="AJ275" s="4" t="s">
        <v>58</v>
      </c>
      <c r="AK275" s="4" t="s">
        <v>60</v>
      </c>
      <c r="AL275" s="4" t="s">
        <v>143</v>
      </c>
      <c r="AM275" s="4" t="s">
        <v>334</v>
      </c>
      <c r="AN275" s="4" t="s">
        <v>171</v>
      </c>
      <c r="AO275" s="4" t="s">
        <v>95</v>
      </c>
      <c r="AP275" s="4" t="s">
        <v>3174</v>
      </c>
      <c r="AQ275" s="4" t="s">
        <v>152</v>
      </c>
      <c r="AR275" s="4" t="s">
        <v>133</v>
      </c>
      <c r="AS275" s="4" t="s">
        <v>267</v>
      </c>
      <c r="AT275" s="4" t="s">
        <v>1897</v>
      </c>
      <c r="AU275" s="4" t="s">
        <v>97</v>
      </c>
      <c r="AV275" s="4" t="s">
        <v>517</v>
      </c>
      <c r="AW275" s="4" t="s">
        <v>3217</v>
      </c>
      <c r="AX275" s="4" t="s">
        <v>3217</v>
      </c>
      <c r="AY275" s="4" t="s">
        <v>3217</v>
      </c>
      <c r="AZ275" s="4" t="s">
        <v>511</v>
      </c>
      <c r="BA275" s="4" t="s">
        <v>3217</v>
      </c>
      <c r="BB275" s="4" t="s">
        <v>3184</v>
      </c>
      <c r="BC275" s="4" t="s">
        <v>518</v>
      </c>
      <c r="BD275" s="4" t="s">
        <v>2513</v>
      </c>
      <c r="BE275" s="4" t="s">
        <v>3422</v>
      </c>
      <c r="BF275" s="4" t="s">
        <v>513</v>
      </c>
      <c r="BG275" s="4" t="s">
        <v>3423</v>
      </c>
      <c r="BH275" s="4" t="s">
        <v>3288</v>
      </c>
      <c r="BI275" s="4" t="s">
        <v>42</v>
      </c>
      <c r="BJ275" s="4" t="s">
        <v>2490</v>
      </c>
      <c r="BK275" s="4" t="s">
        <v>66</v>
      </c>
      <c r="BL275" s="4" t="s">
        <v>3460</v>
      </c>
      <c r="BM275" s="4" t="s">
        <v>69</v>
      </c>
      <c r="BN275" s="4" t="s">
        <v>3153</v>
      </c>
      <c r="BO275" s="4" t="s">
        <v>3178</v>
      </c>
      <c r="BP275" s="4" t="s">
        <v>3217</v>
      </c>
      <c r="BQ275" s="1"/>
      <c r="BR275" s="1"/>
      <c r="BS275" s="1"/>
      <c r="BT275" s="1"/>
      <c r="BU275" s="1"/>
      <c r="BV275" s="1"/>
      <c r="BW275" s="1"/>
      <c r="BX275" s="1"/>
      <c r="BY275" s="1"/>
    </row>
    <row r="276" spans="1:77">
      <c r="A276" s="4" t="s">
        <v>3138</v>
      </c>
      <c r="B276" s="4" t="s">
        <v>3139</v>
      </c>
      <c r="C276" s="4" t="s">
        <v>3305</v>
      </c>
      <c r="D276" s="4">
        <v>2022</v>
      </c>
      <c r="E276" s="4"/>
      <c r="F276" s="4" t="s">
        <v>3217</v>
      </c>
      <c r="G276" s="4" t="s">
        <v>3217</v>
      </c>
      <c r="H276" s="4" t="s">
        <v>235</v>
      </c>
      <c r="I276" s="4" t="s">
        <v>46</v>
      </c>
      <c r="J276" s="4" t="s">
        <v>53</v>
      </c>
      <c r="K276" s="4" t="s">
        <v>3217</v>
      </c>
      <c r="L276" s="4" t="s">
        <v>3164</v>
      </c>
      <c r="M276" s="4" t="s">
        <v>3161</v>
      </c>
      <c r="N276" s="4" t="s">
        <v>3217</v>
      </c>
      <c r="O276" s="4" t="s">
        <v>3217</v>
      </c>
      <c r="P276" s="4" t="s">
        <v>3164</v>
      </c>
      <c r="Q276" s="4" t="s">
        <v>3161</v>
      </c>
      <c r="R276" s="4" t="s">
        <v>3178</v>
      </c>
      <c r="S276" s="4" t="s">
        <v>237</v>
      </c>
      <c r="T276" s="4" t="s">
        <v>3167</v>
      </c>
      <c r="U276" s="4" t="s">
        <v>238</v>
      </c>
      <c r="V276" s="4" t="s">
        <v>333</v>
      </c>
      <c r="W276" s="4" t="s">
        <v>3217</v>
      </c>
      <c r="X276" s="4" t="s">
        <v>3161</v>
      </c>
      <c r="Y276" s="4" t="s">
        <v>149</v>
      </c>
      <c r="Z276" s="4" t="s">
        <v>3161</v>
      </c>
      <c r="AA276" s="4" t="s">
        <v>3164</v>
      </c>
      <c r="AB276" s="4" t="s">
        <v>3217</v>
      </c>
      <c r="AC276" s="4" t="s">
        <v>3201</v>
      </c>
      <c r="AD276" s="4" t="s">
        <v>3161</v>
      </c>
      <c r="AE276" s="4" t="s">
        <v>3217</v>
      </c>
      <c r="AF276" s="4" t="s">
        <v>88</v>
      </c>
      <c r="AG276" s="4" t="s">
        <v>3164</v>
      </c>
      <c r="AH276" s="4" t="s">
        <v>56</v>
      </c>
      <c r="AI276" s="4" t="s">
        <v>3217</v>
      </c>
      <c r="AJ276" s="4" t="s">
        <v>125</v>
      </c>
      <c r="AK276" s="4" t="s">
        <v>59</v>
      </c>
      <c r="AL276" s="4" t="s">
        <v>91</v>
      </c>
      <c r="AM276" s="4" t="s">
        <v>334</v>
      </c>
      <c r="AN276" s="4" t="s">
        <v>171</v>
      </c>
      <c r="AO276" s="4" t="s">
        <v>95</v>
      </c>
      <c r="AP276" s="4" t="s">
        <v>3174</v>
      </c>
      <c r="AQ276" s="4" t="s">
        <v>152</v>
      </c>
      <c r="AR276" s="4" t="s">
        <v>133</v>
      </c>
      <c r="AS276" s="4" t="s">
        <v>267</v>
      </c>
      <c r="AT276" s="4" t="s">
        <v>1897</v>
      </c>
      <c r="AU276" s="4" t="s">
        <v>97</v>
      </c>
      <c r="AV276" s="4" t="s">
        <v>517</v>
      </c>
      <c r="AW276" s="4" t="s">
        <v>3217</v>
      </c>
      <c r="AX276" s="4" t="s">
        <v>3217</v>
      </c>
      <c r="AY276" s="4" t="s">
        <v>3217</v>
      </c>
      <c r="AZ276" s="4" t="s">
        <v>511</v>
      </c>
      <c r="BA276" s="4" t="s">
        <v>3217</v>
      </c>
      <c r="BB276" s="4" t="s">
        <v>3184</v>
      </c>
      <c r="BC276" s="4" t="s">
        <v>518</v>
      </c>
      <c r="BD276" s="4" t="s">
        <v>2513</v>
      </c>
      <c r="BE276" s="4" t="s">
        <v>3422</v>
      </c>
      <c r="BF276" s="4" t="s">
        <v>513</v>
      </c>
      <c r="BG276" s="4" t="s">
        <v>3423</v>
      </c>
      <c r="BH276" s="4" t="s">
        <v>3288</v>
      </c>
      <c r="BI276" s="4" t="s">
        <v>42</v>
      </c>
      <c r="BJ276" s="4" t="s">
        <v>2490</v>
      </c>
      <c r="BK276" s="4" t="s">
        <v>66</v>
      </c>
      <c r="BL276" s="4" t="s">
        <v>3460</v>
      </c>
      <c r="BM276" s="4" t="s">
        <v>69</v>
      </c>
      <c r="BN276" s="4" t="s">
        <v>3153</v>
      </c>
      <c r="BO276" s="4" t="s">
        <v>3178</v>
      </c>
      <c r="BP276" s="4" t="s">
        <v>3217</v>
      </c>
      <c r="BQ276" s="1"/>
      <c r="BR276" s="1"/>
      <c r="BS276" s="1"/>
      <c r="BT276" s="1"/>
      <c r="BU276" s="1"/>
      <c r="BV276" s="1"/>
      <c r="BW276" s="1"/>
      <c r="BX276" s="1"/>
      <c r="BY276" s="1"/>
    </row>
    <row r="277" spans="1:77">
      <c r="A277" s="4" t="s">
        <v>3140</v>
      </c>
      <c r="B277" s="4" t="s">
        <v>3141</v>
      </c>
      <c r="C277" s="4" t="s">
        <v>3303</v>
      </c>
      <c r="D277" s="4">
        <v>2022</v>
      </c>
      <c r="E277" s="4"/>
      <c r="F277" s="4" t="s">
        <v>3217</v>
      </c>
      <c r="G277" s="4" t="s">
        <v>3217</v>
      </c>
      <c r="H277" s="4" t="s">
        <v>235</v>
      </c>
      <c r="I277" s="4" t="s">
        <v>50</v>
      </c>
      <c r="J277" s="4" t="s">
        <v>332</v>
      </c>
      <c r="K277" s="4" t="s">
        <v>3217</v>
      </c>
      <c r="L277" s="4" t="s">
        <v>3164</v>
      </c>
      <c r="M277" s="4" t="s">
        <v>3161</v>
      </c>
      <c r="N277" s="4" t="s">
        <v>3217</v>
      </c>
      <c r="O277" s="4" t="s">
        <v>758</v>
      </c>
      <c r="P277" s="4" t="s">
        <v>3164</v>
      </c>
      <c r="Q277" s="4" t="s">
        <v>3161</v>
      </c>
      <c r="R277" s="4" t="s">
        <v>3178</v>
      </c>
      <c r="S277" s="4" t="s">
        <v>237</v>
      </c>
      <c r="T277" s="4" t="s">
        <v>3167</v>
      </c>
      <c r="U277" s="4" t="s">
        <v>238</v>
      </c>
      <c r="V277" s="4" t="s">
        <v>333</v>
      </c>
      <c r="W277" s="4" t="s">
        <v>3217</v>
      </c>
      <c r="X277" s="4" t="s">
        <v>3161</v>
      </c>
      <c r="Y277" s="4" t="s">
        <v>149</v>
      </c>
      <c r="Z277" s="4" t="s">
        <v>3161</v>
      </c>
      <c r="AA277" s="4" t="s">
        <v>3200</v>
      </c>
      <c r="AB277" s="4" t="s">
        <v>3217</v>
      </c>
      <c r="AC277" s="4" t="s">
        <v>159</v>
      </c>
      <c r="AD277" s="4" t="s">
        <v>3161</v>
      </c>
      <c r="AE277" s="4" t="s">
        <v>1090</v>
      </c>
      <c r="AF277" s="4" t="s">
        <v>54</v>
      </c>
      <c r="AG277" s="4" t="s">
        <v>231</v>
      </c>
      <c r="AH277" s="4" t="s">
        <v>56</v>
      </c>
      <c r="AI277" s="4" t="s">
        <v>3217</v>
      </c>
      <c r="AJ277" s="4" t="s">
        <v>58</v>
      </c>
      <c r="AK277" s="4" t="s">
        <v>60</v>
      </c>
      <c r="AL277" s="4" t="s">
        <v>143</v>
      </c>
      <c r="AM277" s="4" t="s">
        <v>334</v>
      </c>
      <c r="AN277" s="4" t="s">
        <v>171</v>
      </c>
      <c r="AO277" s="4" t="s">
        <v>95</v>
      </c>
      <c r="AP277" s="4" t="s">
        <v>3174</v>
      </c>
      <c r="AQ277" s="4" t="s">
        <v>152</v>
      </c>
      <c r="AR277" s="4" t="s">
        <v>133</v>
      </c>
      <c r="AS277" s="4" t="s">
        <v>267</v>
      </c>
      <c r="AT277" s="4" t="s">
        <v>1897</v>
      </c>
      <c r="AU277" s="4" t="s">
        <v>97</v>
      </c>
      <c r="AV277" s="4" t="s">
        <v>517</v>
      </c>
      <c r="AW277" s="4" t="s">
        <v>3217</v>
      </c>
      <c r="AX277" s="4" t="s">
        <v>3217</v>
      </c>
      <c r="AY277" s="4" t="s">
        <v>3217</v>
      </c>
      <c r="AZ277" s="4" t="s">
        <v>511</v>
      </c>
      <c r="BA277" s="4" t="s">
        <v>3217</v>
      </c>
      <c r="BB277" s="4" t="s">
        <v>3184</v>
      </c>
      <c r="BC277" s="4" t="s">
        <v>518</v>
      </c>
      <c r="BD277" s="4" t="s">
        <v>2513</v>
      </c>
      <c r="BE277" s="4" t="s">
        <v>3422</v>
      </c>
      <c r="BF277" s="4" t="s">
        <v>513</v>
      </c>
      <c r="BG277" s="4" t="s">
        <v>3423</v>
      </c>
      <c r="BH277" s="4" t="s">
        <v>3288</v>
      </c>
      <c r="BI277" s="4" t="s">
        <v>42</v>
      </c>
      <c r="BJ277" s="4" t="s">
        <v>2490</v>
      </c>
      <c r="BK277" s="4" t="s">
        <v>66</v>
      </c>
      <c r="BL277" s="4" t="s">
        <v>3460</v>
      </c>
      <c r="BM277" s="4" t="s">
        <v>69</v>
      </c>
      <c r="BN277" s="4" t="s">
        <v>3153</v>
      </c>
      <c r="BO277" s="4" t="s">
        <v>3178</v>
      </c>
      <c r="BP277" s="4" t="s">
        <v>3217</v>
      </c>
      <c r="BQ277" s="1"/>
      <c r="BR277" s="1"/>
      <c r="BS277" s="1"/>
      <c r="BT277" s="1"/>
      <c r="BU277" s="1"/>
      <c r="BV277" s="1"/>
      <c r="BW277" s="1"/>
      <c r="BX277" s="1"/>
      <c r="BY277" s="1"/>
    </row>
    <row r="278" spans="1:77">
      <c r="A278" s="4" t="s">
        <v>3124</v>
      </c>
      <c r="B278" s="4" t="s">
        <v>3077</v>
      </c>
      <c r="C278" s="4" t="s">
        <v>3301</v>
      </c>
      <c r="D278" s="4">
        <v>2022</v>
      </c>
      <c r="E278" s="4"/>
      <c r="F278" s="4" t="s">
        <v>3217</v>
      </c>
      <c r="G278" s="4" t="s">
        <v>3217</v>
      </c>
      <c r="H278" s="4" t="s">
        <v>235</v>
      </c>
      <c r="I278" s="4" t="s">
        <v>116</v>
      </c>
      <c r="J278" s="4" t="s">
        <v>332</v>
      </c>
      <c r="K278" s="4" t="s">
        <v>3217</v>
      </c>
      <c r="L278" s="4" t="s">
        <v>3164</v>
      </c>
      <c r="M278" s="4" t="s">
        <v>3161</v>
      </c>
      <c r="N278" s="4" t="s">
        <v>3217</v>
      </c>
      <c r="O278" s="4" t="s">
        <v>758</v>
      </c>
      <c r="P278" s="4" t="s">
        <v>3164</v>
      </c>
      <c r="Q278" s="4" t="s">
        <v>3161</v>
      </c>
      <c r="R278" s="4" t="s">
        <v>84</v>
      </c>
      <c r="S278" s="4" t="s">
        <v>239</v>
      </c>
      <c r="T278" s="4" t="s">
        <v>3167</v>
      </c>
      <c r="U278" s="4" t="s">
        <v>238</v>
      </c>
      <c r="V278" s="4" t="s">
        <v>230</v>
      </c>
      <c r="W278" s="4" t="s">
        <v>3217</v>
      </c>
      <c r="X278" s="4" t="s">
        <v>3161</v>
      </c>
      <c r="Y278" s="4" t="s">
        <v>150</v>
      </c>
      <c r="Z278" s="4" t="s">
        <v>3161</v>
      </c>
      <c r="AA278" s="4" t="s">
        <v>122</v>
      </c>
      <c r="AB278" s="4" t="s">
        <v>3418</v>
      </c>
      <c r="AC278" s="4" t="s">
        <v>159</v>
      </c>
      <c r="AD278" s="4" t="s">
        <v>3161</v>
      </c>
      <c r="AE278" s="4" t="s">
        <v>1090</v>
      </c>
      <c r="AF278" s="4" t="s">
        <v>54</v>
      </c>
      <c r="AG278" s="4" t="s">
        <v>231</v>
      </c>
      <c r="AH278" s="4" t="s">
        <v>56</v>
      </c>
      <c r="AI278" s="4" t="s">
        <v>3217</v>
      </c>
      <c r="AJ278" s="4" t="s">
        <v>58</v>
      </c>
      <c r="AK278" s="4" t="s">
        <v>206</v>
      </c>
      <c r="AL278" s="4" t="s">
        <v>143</v>
      </c>
      <c r="AM278" s="4" t="s">
        <v>334</v>
      </c>
      <c r="AN278" s="4" t="s">
        <v>171</v>
      </c>
      <c r="AO278" s="4" t="s">
        <v>95</v>
      </c>
      <c r="AP278" s="4" t="s">
        <v>3174</v>
      </c>
      <c r="AQ278" s="4" t="s">
        <v>152</v>
      </c>
      <c r="AR278" s="4" t="s">
        <v>132</v>
      </c>
      <c r="AS278" s="4" t="s">
        <v>3217</v>
      </c>
      <c r="AT278" s="4" t="s">
        <v>3213</v>
      </c>
      <c r="AU278" s="4" t="s">
        <v>97</v>
      </c>
      <c r="AV278" s="4" t="s">
        <v>127</v>
      </c>
      <c r="AW278" s="4" t="s">
        <v>2500</v>
      </c>
      <c r="AX278" s="4" t="s">
        <v>2413</v>
      </c>
      <c r="AY278" s="4" t="s">
        <v>2438</v>
      </c>
      <c r="AZ278" s="4" t="s">
        <v>509</v>
      </c>
      <c r="BA278" s="4" t="s">
        <v>3217</v>
      </c>
      <c r="BB278" s="4" t="s">
        <v>3184</v>
      </c>
      <c r="BC278" s="4" t="s">
        <v>106</v>
      </c>
      <c r="BD278" s="4" t="s">
        <v>3217</v>
      </c>
      <c r="BE278" s="4" t="s">
        <v>341</v>
      </c>
      <c r="BF278" s="4" t="s">
        <v>3217</v>
      </c>
      <c r="BG278" s="4" t="s">
        <v>3181</v>
      </c>
      <c r="BH278" s="4" t="s">
        <v>3288</v>
      </c>
      <c r="BI278" s="4" t="s">
        <v>3178</v>
      </c>
      <c r="BJ278" s="4" t="s">
        <v>3217</v>
      </c>
      <c r="BK278" s="4" t="s">
        <v>66</v>
      </c>
      <c r="BL278" s="4" t="s">
        <v>3217</v>
      </c>
      <c r="BM278" s="4" t="s">
        <v>69</v>
      </c>
      <c r="BN278" s="4" t="s">
        <v>3153</v>
      </c>
      <c r="BO278" s="4" t="s">
        <v>522</v>
      </c>
      <c r="BP278" s="4" t="s">
        <v>3217</v>
      </c>
      <c r="BQ278" s="1"/>
      <c r="BR278" s="1"/>
      <c r="BS278" s="1"/>
      <c r="BT278" s="1"/>
      <c r="BU278" s="1"/>
      <c r="BV278" s="1"/>
      <c r="BW278" s="1"/>
      <c r="BX278" s="1"/>
      <c r="BY278" s="1"/>
    </row>
    <row r="279" spans="1:77">
      <c r="A279" s="4" t="s">
        <v>3125</v>
      </c>
      <c r="B279" s="4" t="s">
        <v>3078</v>
      </c>
      <c r="C279" s="4" t="s">
        <v>3305</v>
      </c>
      <c r="D279" s="4">
        <v>2022</v>
      </c>
      <c r="E279" s="4"/>
      <c r="F279" s="4" t="s">
        <v>3217</v>
      </c>
      <c r="G279" s="4" t="s">
        <v>3217</v>
      </c>
      <c r="H279" s="4" t="s">
        <v>235</v>
      </c>
      <c r="I279" s="4" t="s">
        <v>116</v>
      </c>
      <c r="J279" s="4" t="s">
        <v>332</v>
      </c>
      <c r="K279" s="4" t="s">
        <v>3217</v>
      </c>
      <c r="L279" s="4" t="s">
        <v>3164</v>
      </c>
      <c r="M279" s="4" t="s">
        <v>3161</v>
      </c>
      <c r="N279" s="4" t="s">
        <v>3217</v>
      </c>
      <c r="O279" s="4" t="s">
        <v>758</v>
      </c>
      <c r="P279" s="4" t="s">
        <v>3164</v>
      </c>
      <c r="Q279" s="4" t="s">
        <v>3161</v>
      </c>
      <c r="R279" s="4" t="s">
        <v>84</v>
      </c>
      <c r="S279" s="4" t="s">
        <v>239</v>
      </c>
      <c r="T279" s="4" t="s">
        <v>3167</v>
      </c>
      <c r="U279" s="4" t="s">
        <v>238</v>
      </c>
      <c r="V279" s="4" t="s">
        <v>230</v>
      </c>
      <c r="W279" s="4" t="s">
        <v>3217</v>
      </c>
      <c r="X279" s="4" t="s">
        <v>3161</v>
      </c>
      <c r="Y279" s="4" t="s">
        <v>150</v>
      </c>
      <c r="Z279" s="4" t="s">
        <v>3161</v>
      </c>
      <c r="AA279" s="4" t="s">
        <v>122</v>
      </c>
      <c r="AB279" s="4" t="s">
        <v>3418</v>
      </c>
      <c r="AC279" s="4" t="s">
        <v>159</v>
      </c>
      <c r="AD279" s="4" t="s">
        <v>3161</v>
      </c>
      <c r="AE279" s="4" t="s">
        <v>1090</v>
      </c>
      <c r="AF279" s="4" t="s">
        <v>54</v>
      </c>
      <c r="AG279" s="4" t="s">
        <v>231</v>
      </c>
      <c r="AH279" s="4" t="s">
        <v>56</v>
      </c>
      <c r="AI279" s="4" t="s">
        <v>3217</v>
      </c>
      <c r="AJ279" s="4" t="s">
        <v>58</v>
      </c>
      <c r="AK279" s="4" t="s">
        <v>206</v>
      </c>
      <c r="AL279" s="4" t="s">
        <v>143</v>
      </c>
      <c r="AM279" s="4" t="s">
        <v>334</v>
      </c>
      <c r="AN279" s="4" t="s">
        <v>171</v>
      </c>
      <c r="AO279" s="4" t="s">
        <v>95</v>
      </c>
      <c r="AP279" s="4" t="s">
        <v>3174</v>
      </c>
      <c r="AQ279" s="4" t="s">
        <v>152</v>
      </c>
      <c r="AR279" s="4" t="s">
        <v>132</v>
      </c>
      <c r="AS279" s="4" t="s">
        <v>3217</v>
      </c>
      <c r="AT279" s="4" t="s">
        <v>3213</v>
      </c>
      <c r="AU279" s="4" t="s">
        <v>97</v>
      </c>
      <c r="AV279" s="4" t="s">
        <v>127</v>
      </c>
      <c r="AW279" s="4" t="s">
        <v>2500</v>
      </c>
      <c r="AX279" s="4" t="s">
        <v>2413</v>
      </c>
      <c r="AY279" s="4" t="s">
        <v>2438</v>
      </c>
      <c r="AZ279" s="4" t="s">
        <v>509</v>
      </c>
      <c r="BA279" s="4" t="s">
        <v>3217</v>
      </c>
      <c r="BB279" s="4" t="s">
        <v>3184</v>
      </c>
      <c r="BC279" s="4" t="s">
        <v>106</v>
      </c>
      <c r="BD279" s="4" t="s">
        <v>3217</v>
      </c>
      <c r="BE279" s="4" t="s">
        <v>341</v>
      </c>
      <c r="BF279" s="4" t="s">
        <v>3217</v>
      </c>
      <c r="BG279" s="4" t="s">
        <v>3181</v>
      </c>
      <c r="BH279" s="4" t="s">
        <v>3288</v>
      </c>
      <c r="BI279" s="4" t="s">
        <v>3178</v>
      </c>
      <c r="BJ279" s="4" t="s">
        <v>3217</v>
      </c>
      <c r="BK279" s="4" t="s">
        <v>66</v>
      </c>
      <c r="BL279" s="4" t="s">
        <v>3217</v>
      </c>
      <c r="BM279" s="4" t="s">
        <v>69</v>
      </c>
      <c r="BN279" s="4" t="s">
        <v>3153</v>
      </c>
      <c r="BO279" s="4" t="s">
        <v>522</v>
      </c>
      <c r="BP279" s="4" t="s">
        <v>3217</v>
      </c>
      <c r="BQ279" s="1"/>
      <c r="BR279" s="1"/>
      <c r="BS279" s="1"/>
      <c r="BT279" s="1"/>
      <c r="BU279" s="1"/>
      <c r="BV279" s="1"/>
      <c r="BW279" s="1"/>
      <c r="BX279" s="1"/>
      <c r="BY279" s="1"/>
    </row>
    <row r="280" spans="1:77">
      <c r="A280" s="4" t="s">
        <v>3127</v>
      </c>
      <c r="B280" s="4" t="s">
        <v>3079</v>
      </c>
      <c r="C280" s="4" t="s">
        <v>3305</v>
      </c>
      <c r="D280" s="4">
        <v>2022</v>
      </c>
      <c r="E280" s="4"/>
      <c r="F280" s="4" t="s">
        <v>3217</v>
      </c>
      <c r="G280" s="4" t="s">
        <v>3217</v>
      </c>
      <c r="H280" s="4" t="s">
        <v>235</v>
      </c>
      <c r="I280" s="4" t="s">
        <v>116</v>
      </c>
      <c r="J280" s="4" t="s">
        <v>332</v>
      </c>
      <c r="K280" s="4" t="s">
        <v>3217</v>
      </c>
      <c r="L280" s="4" t="s">
        <v>3164</v>
      </c>
      <c r="M280" s="4" t="s">
        <v>3161</v>
      </c>
      <c r="N280" s="4" t="s">
        <v>3217</v>
      </c>
      <c r="O280" s="4" t="s">
        <v>758</v>
      </c>
      <c r="P280" s="4" t="s">
        <v>3164</v>
      </c>
      <c r="Q280" s="4" t="s">
        <v>3161</v>
      </c>
      <c r="R280" s="4" t="s">
        <v>84</v>
      </c>
      <c r="S280" s="4" t="s">
        <v>239</v>
      </c>
      <c r="T280" s="4" t="s">
        <v>3167</v>
      </c>
      <c r="U280" s="4" t="s">
        <v>238</v>
      </c>
      <c r="V280" s="4" t="s">
        <v>230</v>
      </c>
      <c r="W280" s="4" t="s">
        <v>3217</v>
      </c>
      <c r="X280" s="4" t="s">
        <v>3161</v>
      </c>
      <c r="Y280" s="4" t="s">
        <v>150</v>
      </c>
      <c r="Z280" s="4" t="s">
        <v>3161</v>
      </c>
      <c r="AA280" s="4" t="s">
        <v>3164</v>
      </c>
      <c r="AB280" s="4" t="s">
        <v>3418</v>
      </c>
      <c r="AC280" s="4" t="s">
        <v>3204</v>
      </c>
      <c r="AD280" s="4" t="s">
        <v>3161</v>
      </c>
      <c r="AE280" s="4" t="s">
        <v>3217</v>
      </c>
      <c r="AF280" s="4" t="s">
        <v>54</v>
      </c>
      <c r="AG280" s="4" t="s">
        <v>3164</v>
      </c>
      <c r="AH280" s="4" t="s">
        <v>56</v>
      </c>
      <c r="AI280" s="4" t="s">
        <v>3217</v>
      </c>
      <c r="AJ280" s="4" t="s">
        <v>58</v>
      </c>
      <c r="AK280" s="4" t="s">
        <v>206</v>
      </c>
      <c r="AL280" s="4" t="s">
        <v>143</v>
      </c>
      <c r="AM280" s="4" t="s">
        <v>334</v>
      </c>
      <c r="AN280" s="4" t="s">
        <v>171</v>
      </c>
      <c r="AO280" s="4" t="s">
        <v>95</v>
      </c>
      <c r="AP280" s="4" t="s">
        <v>3174</v>
      </c>
      <c r="AQ280" s="4" t="s">
        <v>152</v>
      </c>
      <c r="AR280" s="4" t="s">
        <v>132</v>
      </c>
      <c r="AS280" s="4" t="s">
        <v>3217</v>
      </c>
      <c r="AT280" s="4" t="s">
        <v>3213</v>
      </c>
      <c r="AU280" s="4" t="s">
        <v>97</v>
      </c>
      <c r="AV280" s="4" t="s">
        <v>127</v>
      </c>
      <c r="AW280" s="4" t="s">
        <v>2500</v>
      </c>
      <c r="AX280" s="4" t="s">
        <v>2413</v>
      </c>
      <c r="AY280" s="4" t="s">
        <v>2438</v>
      </c>
      <c r="AZ280" s="4" t="s">
        <v>509</v>
      </c>
      <c r="BA280" s="4" t="s">
        <v>3217</v>
      </c>
      <c r="BB280" s="4" t="s">
        <v>3184</v>
      </c>
      <c r="BC280" s="4" t="s">
        <v>106</v>
      </c>
      <c r="BD280" s="4" t="s">
        <v>3217</v>
      </c>
      <c r="BE280" s="4" t="s">
        <v>341</v>
      </c>
      <c r="BF280" s="4" t="s">
        <v>3217</v>
      </c>
      <c r="BG280" s="4" t="s">
        <v>3181</v>
      </c>
      <c r="BH280" s="4" t="s">
        <v>3288</v>
      </c>
      <c r="BI280" s="4" t="s">
        <v>3178</v>
      </c>
      <c r="BJ280" s="4" t="s">
        <v>3217</v>
      </c>
      <c r="BK280" s="4" t="s">
        <v>66</v>
      </c>
      <c r="BL280" s="4" t="s">
        <v>3217</v>
      </c>
      <c r="BM280" s="4" t="s">
        <v>69</v>
      </c>
      <c r="BN280" s="4" t="s">
        <v>3153</v>
      </c>
      <c r="BO280" s="4" t="s">
        <v>522</v>
      </c>
      <c r="BP280" s="4" t="s">
        <v>3217</v>
      </c>
      <c r="BQ280" s="1"/>
      <c r="BR280" s="1"/>
      <c r="BS280" s="1"/>
      <c r="BT280" s="1"/>
      <c r="BU280" s="1"/>
      <c r="BV280" s="1"/>
      <c r="BW280" s="1"/>
      <c r="BX280" s="1"/>
      <c r="BY280" s="1"/>
    </row>
    <row r="281" spans="1:77">
      <c r="A281" s="4" t="s">
        <v>3128</v>
      </c>
      <c r="B281" s="4" t="s">
        <v>3080</v>
      </c>
      <c r="C281" s="4" t="s">
        <v>3305</v>
      </c>
      <c r="D281" s="4">
        <v>2022</v>
      </c>
      <c r="E281" s="4"/>
      <c r="F281" s="4" t="s">
        <v>3217</v>
      </c>
      <c r="G281" s="4" t="s">
        <v>3217</v>
      </c>
      <c r="H281" s="4" t="s">
        <v>235</v>
      </c>
      <c r="I281" s="4" t="s">
        <v>116</v>
      </c>
      <c r="J281" s="4" t="s">
        <v>332</v>
      </c>
      <c r="K281" s="4" t="s">
        <v>3217</v>
      </c>
      <c r="L281" s="4" t="s">
        <v>3164</v>
      </c>
      <c r="M281" s="4" t="s">
        <v>3161</v>
      </c>
      <c r="N281" s="4" t="s">
        <v>3217</v>
      </c>
      <c r="O281" s="4" t="s">
        <v>758</v>
      </c>
      <c r="P281" s="4" t="s">
        <v>3164</v>
      </c>
      <c r="Q281" s="4" t="s">
        <v>3161</v>
      </c>
      <c r="R281" s="4" t="s">
        <v>84</v>
      </c>
      <c r="S281" s="4" t="s">
        <v>239</v>
      </c>
      <c r="T281" s="4" t="s">
        <v>3167</v>
      </c>
      <c r="U281" s="4" t="s">
        <v>238</v>
      </c>
      <c r="V281" s="4" t="s">
        <v>230</v>
      </c>
      <c r="W281" s="4" t="s">
        <v>3217</v>
      </c>
      <c r="X281" s="4" t="s">
        <v>3161</v>
      </c>
      <c r="Y281" s="4" t="s">
        <v>150</v>
      </c>
      <c r="Z281" s="4" t="s">
        <v>3161</v>
      </c>
      <c r="AA281" s="4" t="s">
        <v>122</v>
      </c>
      <c r="AB281" s="4" t="s">
        <v>3418</v>
      </c>
      <c r="AC281" s="4" t="s">
        <v>159</v>
      </c>
      <c r="AD281" s="4" t="s">
        <v>3161</v>
      </c>
      <c r="AE281" s="4" t="s">
        <v>1090</v>
      </c>
      <c r="AF281" s="4" t="s">
        <v>54</v>
      </c>
      <c r="AG281" s="4" t="s">
        <v>3164</v>
      </c>
      <c r="AH281" s="4" t="s">
        <v>56</v>
      </c>
      <c r="AI281" s="4" t="s">
        <v>3217</v>
      </c>
      <c r="AJ281" s="4" t="s">
        <v>58</v>
      </c>
      <c r="AK281" s="4" t="s">
        <v>206</v>
      </c>
      <c r="AL281" s="4" t="s">
        <v>143</v>
      </c>
      <c r="AM281" s="4" t="s">
        <v>334</v>
      </c>
      <c r="AN281" s="4" t="s">
        <v>171</v>
      </c>
      <c r="AO281" s="4" t="s">
        <v>95</v>
      </c>
      <c r="AP281" s="4" t="s">
        <v>3174</v>
      </c>
      <c r="AQ281" s="4" t="s">
        <v>152</v>
      </c>
      <c r="AR281" s="4" t="s">
        <v>132</v>
      </c>
      <c r="AS281" s="4" t="s">
        <v>3217</v>
      </c>
      <c r="AT281" s="4" t="s">
        <v>3213</v>
      </c>
      <c r="AU281" s="4" t="s">
        <v>97</v>
      </c>
      <c r="AV281" s="4" t="s">
        <v>127</v>
      </c>
      <c r="AW281" s="4" t="s">
        <v>2500</v>
      </c>
      <c r="AX281" s="4" t="s">
        <v>2413</v>
      </c>
      <c r="AY281" s="4" t="s">
        <v>2438</v>
      </c>
      <c r="AZ281" s="4" t="s">
        <v>509</v>
      </c>
      <c r="BA281" s="4" t="s">
        <v>3217</v>
      </c>
      <c r="BB281" s="4" t="s">
        <v>3184</v>
      </c>
      <c r="BC281" s="4" t="s">
        <v>106</v>
      </c>
      <c r="BD281" s="4" t="s">
        <v>3217</v>
      </c>
      <c r="BE281" s="4" t="s">
        <v>341</v>
      </c>
      <c r="BF281" s="4" t="s">
        <v>3217</v>
      </c>
      <c r="BG281" s="4" t="s">
        <v>3181</v>
      </c>
      <c r="BH281" s="4" t="s">
        <v>3288</v>
      </c>
      <c r="BI281" s="4" t="s">
        <v>3178</v>
      </c>
      <c r="BJ281" s="4" t="s">
        <v>3217</v>
      </c>
      <c r="BK281" s="4" t="s">
        <v>66</v>
      </c>
      <c r="BL281" s="4" t="s">
        <v>3217</v>
      </c>
      <c r="BM281" s="4" t="s">
        <v>69</v>
      </c>
      <c r="BN281" s="4" t="s">
        <v>3153</v>
      </c>
      <c r="BO281" s="4" t="s">
        <v>522</v>
      </c>
      <c r="BP281" s="4" t="s">
        <v>3217</v>
      </c>
      <c r="BQ281" s="1"/>
      <c r="BR281" s="1"/>
      <c r="BS281" s="1"/>
      <c r="BT281" s="1"/>
      <c r="BU281" s="1"/>
      <c r="BV281" s="1"/>
      <c r="BW281" s="1"/>
      <c r="BX281" s="1"/>
      <c r="BY281" s="1"/>
    </row>
    <row r="282" spans="1:77">
      <c r="A282" s="4" t="s">
        <v>3129</v>
      </c>
      <c r="B282" s="4" t="s">
        <v>3081</v>
      </c>
      <c r="C282" s="4" t="s">
        <v>3305</v>
      </c>
      <c r="D282" s="4">
        <v>2022</v>
      </c>
      <c r="E282" s="4"/>
      <c r="F282" s="4" t="s">
        <v>3217</v>
      </c>
      <c r="G282" s="4" t="s">
        <v>3217</v>
      </c>
      <c r="H282" s="4" t="s">
        <v>235</v>
      </c>
      <c r="I282" s="4" t="s">
        <v>46</v>
      </c>
      <c r="J282" s="4" t="s">
        <v>53</v>
      </c>
      <c r="K282" s="4" t="s">
        <v>3217</v>
      </c>
      <c r="L282" s="4" t="s">
        <v>3164</v>
      </c>
      <c r="M282" s="4" t="s">
        <v>3161</v>
      </c>
      <c r="N282" s="4" t="s">
        <v>3217</v>
      </c>
      <c r="O282" s="4" t="s">
        <v>3217</v>
      </c>
      <c r="P282" s="4" t="s">
        <v>3164</v>
      </c>
      <c r="Q282" s="4" t="s">
        <v>3161</v>
      </c>
      <c r="R282" s="4" t="s">
        <v>84</v>
      </c>
      <c r="S282" s="4" t="s">
        <v>239</v>
      </c>
      <c r="T282" s="4" t="s">
        <v>3167</v>
      </c>
      <c r="U282" s="4" t="s">
        <v>238</v>
      </c>
      <c r="V282" s="4" t="s">
        <v>230</v>
      </c>
      <c r="W282" s="4" t="s">
        <v>3217</v>
      </c>
      <c r="X282" s="4" t="s">
        <v>3161</v>
      </c>
      <c r="Y282" s="4" t="s">
        <v>150</v>
      </c>
      <c r="Z282" s="4" t="s">
        <v>3161</v>
      </c>
      <c r="AA282" s="4" t="s">
        <v>3202</v>
      </c>
      <c r="AB282" s="4" t="s">
        <v>3418</v>
      </c>
      <c r="AC282" s="4" t="s">
        <v>3201</v>
      </c>
      <c r="AD282" s="4" t="s">
        <v>3161</v>
      </c>
      <c r="AE282" s="4" t="s">
        <v>3217</v>
      </c>
      <c r="AF282" s="4" t="s">
        <v>88</v>
      </c>
      <c r="AG282" s="4" t="s">
        <v>3164</v>
      </c>
      <c r="AH282" s="4" t="s">
        <v>56</v>
      </c>
      <c r="AI282" s="4" t="s">
        <v>3217</v>
      </c>
      <c r="AJ282" s="4" t="s">
        <v>125</v>
      </c>
      <c r="AK282" s="4" t="s">
        <v>59</v>
      </c>
      <c r="AL282" s="4" t="s">
        <v>143</v>
      </c>
      <c r="AM282" s="4" t="s">
        <v>334</v>
      </c>
      <c r="AN282" s="4" t="s">
        <v>171</v>
      </c>
      <c r="AO282" s="4" t="s">
        <v>95</v>
      </c>
      <c r="AP282" s="4" t="s">
        <v>3174</v>
      </c>
      <c r="AQ282" s="4" t="s">
        <v>152</v>
      </c>
      <c r="AR282" s="4" t="s">
        <v>132</v>
      </c>
      <c r="AS282" s="4" t="s">
        <v>3217</v>
      </c>
      <c r="AT282" s="4" t="s">
        <v>3213</v>
      </c>
      <c r="AU282" s="4" t="s">
        <v>97</v>
      </c>
      <c r="AV282" s="4" t="s">
        <v>127</v>
      </c>
      <c r="AW282" s="4" t="s">
        <v>2500</v>
      </c>
      <c r="AX282" s="4" t="s">
        <v>2413</v>
      </c>
      <c r="AY282" s="4" t="s">
        <v>2438</v>
      </c>
      <c r="AZ282" s="4" t="s">
        <v>509</v>
      </c>
      <c r="BA282" s="4" t="s">
        <v>3217</v>
      </c>
      <c r="BB282" s="4" t="s">
        <v>3184</v>
      </c>
      <c r="BC282" s="4" t="s">
        <v>106</v>
      </c>
      <c r="BD282" s="4" t="s">
        <v>3217</v>
      </c>
      <c r="BE282" s="4" t="s">
        <v>341</v>
      </c>
      <c r="BF282" s="4" t="s">
        <v>3217</v>
      </c>
      <c r="BG282" s="4" t="s">
        <v>3181</v>
      </c>
      <c r="BH282" s="4" t="s">
        <v>3288</v>
      </c>
      <c r="BI282" s="4" t="s">
        <v>3178</v>
      </c>
      <c r="BJ282" s="4" t="s">
        <v>3217</v>
      </c>
      <c r="BK282" s="4" t="s">
        <v>66</v>
      </c>
      <c r="BL282" s="4" t="s">
        <v>3217</v>
      </c>
      <c r="BM282" s="4" t="s">
        <v>69</v>
      </c>
      <c r="BN282" s="4" t="s">
        <v>3153</v>
      </c>
      <c r="BO282" s="4" t="s">
        <v>522</v>
      </c>
      <c r="BP282" s="4" t="s">
        <v>3217</v>
      </c>
      <c r="BQ282" s="1"/>
      <c r="BR282" s="1"/>
      <c r="BS282" s="1"/>
      <c r="BT282" s="1"/>
      <c r="BU282" s="1"/>
      <c r="BV282" s="1"/>
      <c r="BW282" s="1"/>
      <c r="BX282" s="1"/>
      <c r="BY282" s="1"/>
    </row>
    <row r="283" spans="1:77">
      <c r="A283" s="4" t="s">
        <v>3126</v>
      </c>
      <c r="B283" s="4" t="s">
        <v>3082</v>
      </c>
      <c r="C283" s="4" t="s">
        <v>3303</v>
      </c>
      <c r="D283" s="4">
        <v>2022</v>
      </c>
      <c r="E283" s="4"/>
      <c r="F283" s="4" t="s">
        <v>3217</v>
      </c>
      <c r="G283" s="4" t="s">
        <v>3217</v>
      </c>
      <c r="H283" s="4" t="s">
        <v>235</v>
      </c>
      <c r="I283" s="4" t="s">
        <v>50</v>
      </c>
      <c r="J283" s="4" t="s">
        <v>332</v>
      </c>
      <c r="K283" s="4" t="s">
        <v>3217</v>
      </c>
      <c r="L283" s="4" t="s">
        <v>3164</v>
      </c>
      <c r="M283" s="4" t="s">
        <v>3161</v>
      </c>
      <c r="N283" s="4" t="s">
        <v>3217</v>
      </c>
      <c r="O283" s="4" t="s">
        <v>758</v>
      </c>
      <c r="P283" s="4" t="s">
        <v>3164</v>
      </c>
      <c r="Q283" s="4" t="s">
        <v>3161</v>
      </c>
      <c r="R283" s="4" t="s">
        <v>84</v>
      </c>
      <c r="S283" s="4" t="s">
        <v>239</v>
      </c>
      <c r="T283" s="4" t="s">
        <v>3167</v>
      </c>
      <c r="U283" s="4" t="s">
        <v>238</v>
      </c>
      <c r="V283" s="4" t="s">
        <v>230</v>
      </c>
      <c r="W283" s="4" t="s">
        <v>3217</v>
      </c>
      <c r="X283" s="4" t="s">
        <v>3161</v>
      </c>
      <c r="Y283" s="4" t="s">
        <v>150</v>
      </c>
      <c r="Z283" s="4" t="s">
        <v>3161</v>
      </c>
      <c r="AA283" s="4" t="s">
        <v>122</v>
      </c>
      <c r="AB283" s="4" t="s">
        <v>3418</v>
      </c>
      <c r="AC283" s="4" t="s">
        <v>159</v>
      </c>
      <c r="AD283" s="4" t="s">
        <v>3161</v>
      </c>
      <c r="AE283" s="4" t="s">
        <v>1090</v>
      </c>
      <c r="AF283" s="4" t="s">
        <v>54</v>
      </c>
      <c r="AG283" s="4" t="s">
        <v>231</v>
      </c>
      <c r="AH283" s="4" t="s">
        <v>56</v>
      </c>
      <c r="AI283" s="4" t="s">
        <v>3217</v>
      </c>
      <c r="AJ283" s="4" t="s">
        <v>58</v>
      </c>
      <c r="AK283" s="4" t="s">
        <v>206</v>
      </c>
      <c r="AL283" s="4" t="s">
        <v>143</v>
      </c>
      <c r="AM283" s="4" t="s">
        <v>334</v>
      </c>
      <c r="AN283" s="4" t="s">
        <v>171</v>
      </c>
      <c r="AO283" s="4" t="s">
        <v>95</v>
      </c>
      <c r="AP283" s="4" t="s">
        <v>3174</v>
      </c>
      <c r="AQ283" s="4" t="s">
        <v>152</v>
      </c>
      <c r="AR283" s="4" t="s">
        <v>132</v>
      </c>
      <c r="AS283" s="4" t="s">
        <v>3217</v>
      </c>
      <c r="AT283" s="4" t="s">
        <v>3213</v>
      </c>
      <c r="AU283" s="4" t="s">
        <v>97</v>
      </c>
      <c r="AV283" s="4" t="s">
        <v>127</v>
      </c>
      <c r="AW283" s="4" t="s">
        <v>2500</v>
      </c>
      <c r="AX283" s="4" t="s">
        <v>2413</v>
      </c>
      <c r="AY283" s="4" t="s">
        <v>2438</v>
      </c>
      <c r="AZ283" s="4" t="s">
        <v>509</v>
      </c>
      <c r="BA283" s="4" t="s">
        <v>3217</v>
      </c>
      <c r="BB283" s="4" t="s">
        <v>3184</v>
      </c>
      <c r="BC283" s="4" t="s">
        <v>106</v>
      </c>
      <c r="BD283" s="4" t="s">
        <v>3217</v>
      </c>
      <c r="BE283" s="4" t="s">
        <v>341</v>
      </c>
      <c r="BF283" s="4" t="s">
        <v>3217</v>
      </c>
      <c r="BG283" s="4" t="s">
        <v>3181</v>
      </c>
      <c r="BH283" s="4" t="s">
        <v>3288</v>
      </c>
      <c r="BI283" s="4" t="s">
        <v>3178</v>
      </c>
      <c r="BJ283" s="4" t="s">
        <v>3217</v>
      </c>
      <c r="BK283" s="4" t="s">
        <v>66</v>
      </c>
      <c r="BL283" s="4" t="s">
        <v>3217</v>
      </c>
      <c r="BM283" s="4" t="s">
        <v>69</v>
      </c>
      <c r="BN283" s="4" t="s">
        <v>3153</v>
      </c>
      <c r="BO283" s="4" t="s">
        <v>522</v>
      </c>
      <c r="BP283" s="4" t="s">
        <v>3217</v>
      </c>
      <c r="BQ283" s="1"/>
      <c r="BR283" s="1"/>
      <c r="BS283" s="1"/>
      <c r="BT283" s="1"/>
      <c r="BU283" s="1"/>
      <c r="BV283" s="1"/>
      <c r="BW283" s="1"/>
      <c r="BX283" s="1"/>
      <c r="BY283" s="1"/>
    </row>
    <row r="284" spans="1:77">
      <c r="A284" s="4" t="s">
        <v>3290</v>
      </c>
      <c r="B284" s="4" t="s">
        <v>3330</v>
      </c>
      <c r="C284" s="4" t="s">
        <v>3303</v>
      </c>
      <c r="D284" s="4">
        <v>2022</v>
      </c>
      <c r="E284" s="4"/>
      <c r="F284" s="4" t="s">
        <v>3217</v>
      </c>
      <c r="G284" s="4" t="s">
        <v>3217</v>
      </c>
      <c r="H284" s="4" t="s">
        <v>235</v>
      </c>
      <c r="I284" s="4" t="s">
        <v>50</v>
      </c>
      <c r="J284" s="4" t="s">
        <v>332</v>
      </c>
      <c r="K284" s="4" t="s">
        <v>3217</v>
      </c>
      <c r="L284" s="4" t="s">
        <v>3164</v>
      </c>
      <c r="M284" s="4" t="s">
        <v>3161</v>
      </c>
      <c r="N284" s="4" t="s">
        <v>3217</v>
      </c>
      <c r="O284" s="4" t="s">
        <v>758</v>
      </c>
      <c r="P284" s="4" t="s">
        <v>3164</v>
      </c>
      <c r="Q284" s="4" t="s">
        <v>3161</v>
      </c>
      <c r="R284" s="4" t="s">
        <v>84</v>
      </c>
      <c r="S284" s="4" t="s">
        <v>239</v>
      </c>
      <c r="T284" s="4" t="s">
        <v>3167</v>
      </c>
      <c r="U284" s="4" t="s">
        <v>238</v>
      </c>
      <c r="V284" s="4" t="s">
        <v>230</v>
      </c>
      <c r="W284" s="4" t="s">
        <v>3217</v>
      </c>
      <c r="X284" s="4" t="s">
        <v>3161</v>
      </c>
      <c r="Y284" s="4" t="s">
        <v>150</v>
      </c>
      <c r="Z284" s="4" t="s">
        <v>3161</v>
      </c>
      <c r="AA284" s="4" t="s">
        <v>3164</v>
      </c>
      <c r="AB284" s="4" t="s">
        <v>3418</v>
      </c>
      <c r="AC284" s="4" t="s">
        <v>3204</v>
      </c>
      <c r="AD284" s="4" t="s">
        <v>3161</v>
      </c>
      <c r="AE284" s="4" t="s">
        <v>3217</v>
      </c>
      <c r="AF284" s="4" t="s">
        <v>54</v>
      </c>
      <c r="AG284" s="4" t="s">
        <v>3164</v>
      </c>
      <c r="AH284" s="4" t="s">
        <v>56</v>
      </c>
      <c r="AI284" s="4" t="s">
        <v>3217</v>
      </c>
      <c r="AJ284" s="4" t="s">
        <v>58</v>
      </c>
      <c r="AK284" s="4" t="s">
        <v>206</v>
      </c>
      <c r="AL284" s="4" t="s">
        <v>143</v>
      </c>
      <c r="AM284" s="4" t="s">
        <v>334</v>
      </c>
      <c r="AN284" s="4" t="s">
        <v>171</v>
      </c>
      <c r="AO284" s="4" t="s">
        <v>95</v>
      </c>
      <c r="AP284" s="4" t="s">
        <v>3174</v>
      </c>
      <c r="AQ284" s="4" t="s">
        <v>152</v>
      </c>
      <c r="AR284" s="4" t="s">
        <v>132</v>
      </c>
      <c r="AS284" s="4" t="s">
        <v>3217</v>
      </c>
      <c r="AT284" s="4" t="s">
        <v>3213</v>
      </c>
      <c r="AU284" s="4" t="s">
        <v>97</v>
      </c>
      <c r="AV284" s="4" t="s">
        <v>127</v>
      </c>
      <c r="AW284" s="4" t="s">
        <v>2500</v>
      </c>
      <c r="AX284" s="4" t="s">
        <v>2413</v>
      </c>
      <c r="AY284" s="4" t="s">
        <v>2438</v>
      </c>
      <c r="AZ284" s="4" t="s">
        <v>509</v>
      </c>
      <c r="BA284" s="4" t="s">
        <v>3217</v>
      </c>
      <c r="BB284" s="4" t="s">
        <v>3184</v>
      </c>
      <c r="BC284" s="4" t="s">
        <v>106</v>
      </c>
      <c r="BD284" s="4" t="s">
        <v>3217</v>
      </c>
      <c r="BE284" s="4" t="s">
        <v>341</v>
      </c>
      <c r="BF284" s="4" t="s">
        <v>3217</v>
      </c>
      <c r="BG284" s="4" t="s">
        <v>3181</v>
      </c>
      <c r="BH284" s="4" t="s">
        <v>3288</v>
      </c>
      <c r="BI284" s="4" t="s">
        <v>3178</v>
      </c>
      <c r="BJ284" s="4" t="s">
        <v>3217</v>
      </c>
      <c r="BK284" s="4" t="s">
        <v>66</v>
      </c>
      <c r="BL284" s="4" t="s">
        <v>3217</v>
      </c>
      <c r="BM284" s="4" t="s">
        <v>69</v>
      </c>
      <c r="BN284" s="4" t="s">
        <v>3153</v>
      </c>
      <c r="BO284" s="4" t="s">
        <v>522</v>
      </c>
      <c r="BP284" s="4" t="s">
        <v>3217</v>
      </c>
      <c r="BQ284" s="1"/>
      <c r="BR284" s="1"/>
      <c r="BS284" s="1"/>
      <c r="BT284" s="1"/>
      <c r="BU284" s="1"/>
      <c r="BV284" s="1"/>
      <c r="BW284" s="1"/>
      <c r="BX284" s="1"/>
      <c r="BY284" s="1"/>
    </row>
    <row r="285" spans="1:77">
      <c r="A285" s="4" t="s">
        <v>3291</v>
      </c>
      <c r="B285" s="4" t="s">
        <v>3331</v>
      </c>
      <c r="C285" s="4" t="s">
        <v>3301</v>
      </c>
      <c r="D285" s="4">
        <v>2022</v>
      </c>
      <c r="E285" s="4"/>
      <c r="F285" s="4" t="s">
        <v>3217</v>
      </c>
      <c r="G285" s="4" t="s">
        <v>3217</v>
      </c>
      <c r="H285" s="4" t="s">
        <v>235</v>
      </c>
      <c r="I285" s="4" t="s">
        <v>116</v>
      </c>
      <c r="J285" s="4" t="s">
        <v>332</v>
      </c>
      <c r="K285" s="4" t="s">
        <v>3217</v>
      </c>
      <c r="L285" s="4" t="s">
        <v>3164</v>
      </c>
      <c r="M285" s="4" t="s">
        <v>3161</v>
      </c>
      <c r="N285" s="4" t="s">
        <v>3217</v>
      </c>
      <c r="O285" s="4" t="s">
        <v>758</v>
      </c>
      <c r="P285" s="4" t="s">
        <v>3164</v>
      </c>
      <c r="Q285" s="4" t="s">
        <v>3161</v>
      </c>
      <c r="R285" s="4" t="s">
        <v>82</v>
      </c>
      <c r="S285" s="4" t="s">
        <v>239</v>
      </c>
      <c r="T285" s="4" t="s">
        <v>3167</v>
      </c>
      <c r="U285" s="4" t="s">
        <v>238</v>
      </c>
      <c r="V285" s="4" t="s">
        <v>230</v>
      </c>
      <c r="W285" s="4" t="s">
        <v>3217</v>
      </c>
      <c r="X285" s="4" t="s">
        <v>3161</v>
      </c>
      <c r="Y285" s="4" t="s">
        <v>150</v>
      </c>
      <c r="Z285" s="4" t="s">
        <v>3161</v>
      </c>
      <c r="AA285" s="4" t="s">
        <v>3169</v>
      </c>
      <c r="AB285" s="4" t="s">
        <v>3418</v>
      </c>
      <c r="AC285" s="4" t="s">
        <v>159</v>
      </c>
      <c r="AD285" s="4" t="s">
        <v>3161</v>
      </c>
      <c r="AE285" s="4" t="s">
        <v>1090</v>
      </c>
      <c r="AF285" s="4" t="s">
        <v>54</v>
      </c>
      <c r="AG285" s="4" t="s">
        <v>231</v>
      </c>
      <c r="AH285" s="4" t="s">
        <v>56</v>
      </c>
      <c r="AI285" s="4" t="s">
        <v>3217</v>
      </c>
      <c r="AJ285" s="4" t="s">
        <v>58</v>
      </c>
      <c r="AK285" s="4" t="s">
        <v>60</v>
      </c>
      <c r="AL285" s="4" t="s">
        <v>143</v>
      </c>
      <c r="AM285" s="4" t="s">
        <v>334</v>
      </c>
      <c r="AN285" s="4" t="s">
        <v>171</v>
      </c>
      <c r="AO285" s="4" t="s">
        <v>95</v>
      </c>
      <c r="AP285" s="4" t="s">
        <v>3174</v>
      </c>
      <c r="AQ285" s="4" t="s">
        <v>152</v>
      </c>
      <c r="AR285" s="4" t="s">
        <v>132</v>
      </c>
      <c r="AS285" s="4" t="s">
        <v>3217</v>
      </c>
      <c r="AT285" s="4" t="s">
        <v>3213</v>
      </c>
      <c r="AU285" s="4" t="s">
        <v>97</v>
      </c>
      <c r="AV285" s="4" t="s">
        <v>99</v>
      </c>
      <c r="AW285" s="4" t="s">
        <v>3157</v>
      </c>
      <c r="AX285" s="4" t="s">
        <v>3158</v>
      </c>
      <c r="AY285" s="4" t="s">
        <v>3214</v>
      </c>
      <c r="AZ285" s="4" t="s">
        <v>512</v>
      </c>
      <c r="BA285" s="4" t="s">
        <v>3217</v>
      </c>
      <c r="BB285" s="4" t="s">
        <v>3184</v>
      </c>
      <c r="BC285" s="4" t="s">
        <v>105</v>
      </c>
      <c r="BD285" s="4" t="s">
        <v>3217</v>
      </c>
      <c r="BE285" s="4" t="s">
        <v>108</v>
      </c>
      <c r="BF285" s="4" t="s">
        <v>3217</v>
      </c>
      <c r="BG285" s="4" t="s">
        <v>3181</v>
      </c>
      <c r="BH285" s="4" t="s">
        <v>3288</v>
      </c>
      <c r="BI285" s="4" t="s">
        <v>3178</v>
      </c>
      <c r="BJ285" s="4" t="s">
        <v>3217</v>
      </c>
      <c r="BK285" s="4" t="s">
        <v>66</v>
      </c>
      <c r="BL285" s="4" t="s">
        <v>3217</v>
      </c>
      <c r="BM285" s="4" t="s">
        <v>69</v>
      </c>
      <c r="BN285" s="4" t="s">
        <v>3153</v>
      </c>
      <c r="BO285" s="4" t="s">
        <v>514</v>
      </c>
      <c r="BP285" s="4" t="s">
        <v>3217</v>
      </c>
      <c r="BQ285" s="1"/>
      <c r="BR285" s="1"/>
      <c r="BS285" s="1"/>
      <c r="BT285" s="1"/>
      <c r="BU285" s="1"/>
      <c r="BV285" s="1"/>
      <c r="BW285" s="1"/>
      <c r="BX285" s="1"/>
      <c r="BY285" s="1"/>
    </row>
    <row r="286" spans="1:77">
      <c r="A286" s="4" t="s">
        <v>3292</v>
      </c>
      <c r="B286" s="4" t="s">
        <v>3332</v>
      </c>
      <c r="C286" s="4" t="s">
        <v>3305</v>
      </c>
      <c r="D286" s="4">
        <v>2022</v>
      </c>
      <c r="E286" s="4"/>
      <c r="F286" s="4" t="s">
        <v>3217</v>
      </c>
      <c r="G286" s="4" t="s">
        <v>3217</v>
      </c>
      <c r="H286" s="4" t="s">
        <v>235</v>
      </c>
      <c r="I286" s="4" t="s">
        <v>116</v>
      </c>
      <c r="J286" s="4" t="s">
        <v>332</v>
      </c>
      <c r="K286" s="4" t="s">
        <v>3217</v>
      </c>
      <c r="L286" s="4" t="s">
        <v>3164</v>
      </c>
      <c r="M286" s="4" t="s">
        <v>3161</v>
      </c>
      <c r="N286" s="4" t="s">
        <v>3217</v>
      </c>
      <c r="O286" s="4" t="s">
        <v>758</v>
      </c>
      <c r="P286" s="4" t="s">
        <v>3164</v>
      </c>
      <c r="Q286" s="4" t="s">
        <v>3161</v>
      </c>
      <c r="R286" s="4" t="s">
        <v>82</v>
      </c>
      <c r="S286" s="4" t="s">
        <v>239</v>
      </c>
      <c r="T286" s="4" t="s">
        <v>3167</v>
      </c>
      <c r="U286" s="4" t="s">
        <v>238</v>
      </c>
      <c r="V286" s="4" t="s">
        <v>230</v>
      </c>
      <c r="W286" s="4" t="s">
        <v>3217</v>
      </c>
      <c r="X286" s="4" t="s">
        <v>3161</v>
      </c>
      <c r="Y286" s="4" t="s">
        <v>150</v>
      </c>
      <c r="Z286" s="4" t="s">
        <v>3161</v>
      </c>
      <c r="AA286" s="4" t="s">
        <v>3169</v>
      </c>
      <c r="AB286" s="4" t="s">
        <v>3418</v>
      </c>
      <c r="AC286" s="4" t="s">
        <v>159</v>
      </c>
      <c r="AD286" s="4" t="s">
        <v>3161</v>
      </c>
      <c r="AE286" s="4" t="s">
        <v>1090</v>
      </c>
      <c r="AF286" s="4" t="s">
        <v>54</v>
      </c>
      <c r="AG286" s="4" t="s">
        <v>231</v>
      </c>
      <c r="AH286" s="4" t="s">
        <v>56</v>
      </c>
      <c r="AI286" s="4" t="s">
        <v>3217</v>
      </c>
      <c r="AJ286" s="4" t="s">
        <v>58</v>
      </c>
      <c r="AK286" s="4" t="s">
        <v>60</v>
      </c>
      <c r="AL286" s="4" t="s">
        <v>143</v>
      </c>
      <c r="AM286" s="4" t="s">
        <v>334</v>
      </c>
      <c r="AN286" s="4" t="s">
        <v>171</v>
      </c>
      <c r="AO286" s="4" t="s">
        <v>95</v>
      </c>
      <c r="AP286" s="4" t="s">
        <v>3174</v>
      </c>
      <c r="AQ286" s="4" t="s">
        <v>152</v>
      </c>
      <c r="AR286" s="4" t="s">
        <v>132</v>
      </c>
      <c r="AS286" s="4" t="s">
        <v>3217</v>
      </c>
      <c r="AT286" s="4" t="s">
        <v>3213</v>
      </c>
      <c r="AU286" s="4" t="s">
        <v>97</v>
      </c>
      <c r="AV286" s="4" t="s">
        <v>99</v>
      </c>
      <c r="AW286" s="4" t="s">
        <v>3157</v>
      </c>
      <c r="AX286" s="4" t="s">
        <v>3158</v>
      </c>
      <c r="AY286" s="4" t="s">
        <v>3214</v>
      </c>
      <c r="AZ286" s="4" t="s">
        <v>512</v>
      </c>
      <c r="BA286" s="4" t="s">
        <v>3217</v>
      </c>
      <c r="BB286" s="4" t="s">
        <v>3184</v>
      </c>
      <c r="BC286" s="4" t="s">
        <v>105</v>
      </c>
      <c r="BD286" s="4" t="s">
        <v>3217</v>
      </c>
      <c r="BE286" s="4" t="s">
        <v>108</v>
      </c>
      <c r="BF286" s="4" t="s">
        <v>3217</v>
      </c>
      <c r="BG286" s="4" t="s">
        <v>3181</v>
      </c>
      <c r="BH286" s="4" t="s">
        <v>3288</v>
      </c>
      <c r="BI286" s="4" t="s">
        <v>3178</v>
      </c>
      <c r="BJ286" s="4" t="s">
        <v>3217</v>
      </c>
      <c r="BK286" s="4" t="s">
        <v>66</v>
      </c>
      <c r="BL286" s="4" t="s">
        <v>3217</v>
      </c>
      <c r="BM286" s="4" t="s">
        <v>69</v>
      </c>
      <c r="BN286" s="4" t="s">
        <v>3153</v>
      </c>
      <c r="BO286" s="4" t="s">
        <v>514</v>
      </c>
      <c r="BP286" s="4" t="s">
        <v>3217</v>
      </c>
      <c r="BQ286" s="1"/>
      <c r="BR286" s="1"/>
      <c r="BS286" s="1"/>
      <c r="BT286" s="1"/>
      <c r="BU286" s="1"/>
      <c r="BV286" s="1"/>
      <c r="BW286" s="1"/>
      <c r="BX286" s="1"/>
      <c r="BY286" s="1"/>
    </row>
    <row r="287" spans="1:77">
      <c r="A287" s="4" t="s">
        <v>3293</v>
      </c>
      <c r="B287" s="4" t="s">
        <v>3333</v>
      </c>
      <c r="C287" s="4" t="s">
        <v>3305</v>
      </c>
      <c r="D287" s="4">
        <v>2022</v>
      </c>
      <c r="E287" s="4"/>
      <c r="F287" s="4" t="s">
        <v>3217</v>
      </c>
      <c r="G287" s="4" t="s">
        <v>3217</v>
      </c>
      <c r="H287" s="4" t="s">
        <v>235</v>
      </c>
      <c r="I287" s="4" t="s">
        <v>116</v>
      </c>
      <c r="J287" s="4" t="s">
        <v>332</v>
      </c>
      <c r="K287" s="4" t="s">
        <v>3217</v>
      </c>
      <c r="L287" s="4" t="s">
        <v>3164</v>
      </c>
      <c r="M287" s="4" t="s">
        <v>3161</v>
      </c>
      <c r="N287" s="4" t="s">
        <v>3217</v>
      </c>
      <c r="O287" s="4" t="s">
        <v>758</v>
      </c>
      <c r="P287" s="4" t="s">
        <v>3164</v>
      </c>
      <c r="Q287" s="4" t="s">
        <v>3161</v>
      </c>
      <c r="R287" s="4" t="s">
        <v>82</v>
      </c>
      <c r="S287" s="4" t="s">
        <v>239</v>
      </c>
      <c r="T287" s="4" t="s">
        <v>3167</v>
      </c>
      <c r="U287" s="4" t="s">
        <v>238</v>
      </c>
      <c r="V287" s="4" t="s">
        <v>230</v>
      </c>
      <c r="W287" s="4" t="s">
        <v>3217</v>
      </c>
      <c r="X287" s="4" t="s">
        <v>3161</v>
      </c>
      <c r="Y287" s="4" t="s">
        <v>150</v>
      </c>
      <c r="Z287" s="4" t="s">
        <v>3161</v>
      </c>
      <c r="AA287" s="4" t="s">
        <v>3164</v>
      </c>
      <c r="AB287" s="4" t="s">
        <v>3418</v>
      </c>
      <c r="AC287" s="4" t="s">
        <v>3204</v>
      </c>
      <c r="AD287" s="4" t="s">
        <v>3161</v>
      </c>
      <c r="AE287" s="4" t="s">
        <v>3217</v>
      </c>
      <c r="AF287" s="4" t="s">
        <v>54</v>
      </c>
      <c r="AG287" s="4" t="s">
        <v>3164</v>
      </c>
      <c r="AH287" s="4" t="s">
        <v>56</v>
      </c>
      <c r="AI287" s="4" t="s">
        <v>3217</v>
      </c>
      <c r="AJ287" s="4" t="s">
        <v>58</v>
      </c>
      <c r="AK287" s="4" t="s">
        <v>60</v>
      </c>
      <c r="AL287" s="4" t="s">
        <v>143</v>
      </c>
      <c r="AM287" s="4" t="s">
        <v>334</v>
      </c>
      <c r="AN287" s="4" t="s">
        <v>171</v>
      </c>
      <c r="AO287" s="4" t="s">
        <v>95</v>
      </c>
      <c r="AP287" s="4" t="s">
        <v>3174</v>
      </c>
      <c r="AQ287" s="4" t="s">
        <v>152</v>
      </c>
      <c r="AR287" s="4" t="s">
        <v>132</v>
      </c>
      <c r="AS287" s="4" t="s">
        <v>3217</v>
      </c>
      <c r="AT287" s="4" t="s">
        <v>3213</v>
      </c>
      <c r="AU287" s="4" t="s">
        <v>97</v>
      </c>
      <c r="AV287" s="4" t="s">
        <v>99</v>
      </c>
      <c r="AW287" s="4" t="s">
        <v>3157</v>
      </c>
      <c r="AX287" s="4" t="s">
        <v>3158</v>
      </c>
      <c r="AY287" s="4" t="s">
        <v>3214</v>
      </c>
      <c r="AZ287" s="4" t="s">
        <v>512</v>
      </c>
      <c r="BA287" s="4" t="s">
        <v>3217</v>
      </c>
      <c r="BB287" s="4" t="s">
        <v>3184</v>
      </c>
      <c r="BC287" s="4" t="s">
        <v>105</v>
      </c>
      <c r="BD287" s="4" t="s">
        <v>3217</v>
      </c>
      <c r="BE287" s="4" t="s">
        <v>108</v>
      </c>
      <c r="BF287" s="4" t="s">
        <v>3217</v>
      </c>
      <c r="BG287" s="4" t="s">
        <v>3181</v>
      </c>
      <c r="BH287" s="4" t="s">
        <v>3288</v>
      </c>
      <c r="BI287" s="4" t="s">
        <v>3178</v>
      </c>
      <c r="BJ287" s="4" t="s">
        <v>3217</v>
      </c>
      <c r="BK287" s="4" t="s">
        <v>66</v>
      </c>
      <c r="BL287" s="4" t="s">
        <v>3217</v>
      </c>
      <c r="BM287" s="4" t="s">
        <v>69</v>
      </c>
      <c r="BN287" s="4" t="s">
        <v>3153</v>
      </c>
      <c r="BO287" s="4" t="s">
        <v>514</v>
      </c>
      <c r="BP287" s="4" t="s">
        <v>3217</v>
      </c>
      <c r="BQ287" s="1"/>
      <c r="BR287" s="1"/>
      <c r="BS287" s="1"/>
      <c r="BT287" s="1"/>
      <c r="BU287" s="1"/>
      <c r="BV287" s="1"/>
      <c r="BW287" s="1"/>
      <c r="BX287" s="1"/>
      <c r="BY287" s="1"/>
    </row>
    <row r="288" spans="1:77">
      <c r="A288" s="4" t="s">
        <v>3294</v>
      </c>
      <c r="B288" s="4" t="s">
        <v>3334</v>
      </c>
      <c r="C288" s="4" t="s">
        <v>3305</v>
      </c>
      <c r="D288" s="4">
        <v>2022</v>
      </c>
      <c r="E288" s="4"/>
      <c r="F288" s="4" t="s">
        <v>3217</v>
      </c>
      <c r="G288" s="4" t="s">
        <v>3217</v>
      </c>
      <c r="H288" s="4" t="s">
        <v>235</v>
      </c>
      <c r="I288" s="4" t="s">
        <v>116</v>
      </c>
      <c r="J288" s="4" t="s">
        <v>332</v>
      </c>
      <c r="K288" s="4" t="s">
        <v>3217</v>
      </c>
      <c r="L288" s="4" t="s">
        <v>3164</v>
      </c>
      <c r="M288" s="4" t="s">
        <v>3161</v>
      </c>
      <c r="N288" s="4" t="s">
        <v>3217</v>
      </c>
      <c r="O288" s="4" t="s">
        <v>758</v>
      </c>
      <c r="P288" s="4" t="s">
        <v>3164</v>
      </c>
      <c r="Q288" s="4" t="s">
        <v>3161</v>
      </c>
      <c r="R288" s="4" t="s">
        <v>82</v>
      </c>
      <c r="S288" s="4" t="s">
        <v>239</v>
      </c>
      <c r="T288" s="4" t="s">
        <v>3167</v>
      </c>
      <c r="U288" s="4" t="s">
        <v>238</v>
      </c>
      <c r="V288" s="4" t="s">
        <v>230</v>
      </c>
      <c r="W288" s="4" t="s">
        <v>3217</v>
      </c>
      <c r="X288" s="4" t="s">
        <v>3161</v>
      </c>
      <c r="Y288" s="4" t="s">
        <v>150</v>
      </c>
      <c r="Z288" s="4" t="s">
        <v>3161</v>
      </c>
      <c r="AA288" s="4" t="s">
        <v>3169</v>
      </c>
      <c r="AB288" s="4" t="s">
        <v>3418</v>
      </c>
      <c r="AC288" s="4" t="s">
        <v>159</v>
      </c>
      <c r="AD288" s="4" t="s">
        <v>3161</v>
      </c>
      <c r="AE288" s="4" t="s">
        <v>1090</v>
      </c>
      <c r="AF288" s="4" t="s">
        <v>54</v>
      </c>
      <c r="AG288" s="4" t="s">
        <v>3164</v>
      </c>
      <c r="AH288" s="4" t="s">
        <v>56</v>
      </c>
      <c r="AI288" s="4" t="s">
        <v>3217</v>
      </c>
      <c r="AJ288" s="4" t="s">
        <v>58</v>
      </c>
      <c r="AK288" s="4" t="s">
        <v>60</v>
      </c>
      <c r="AL288" s="4" t="s">
        <v>143</v>
      </c>
      <c r="AM288" s="4" t="s">
        <v>334</v>
      </c>
      <c r="AN288" s="4" t="s">
        <v>171</v>
      </c>
      <c r="AO288" s="4" t="s">
        <v>95</v>
      </c>
      <c r="AP288" s="4" t="s">
        <v>3174</v>
      </c>
      <c r="AQ288" s="4" t="s">
        <v>152</v>
      </c>
      <c r="AR288" s="4" t="s">
        <v>132</v>
      </c>
      <c r="AS288" s="4" t="s">
        <v>3217</v>
      </c>
      <c r="AT288" s="4" t="s">
        <v>3213</v>
      </c>
      <c r="AU288" s="4" t="s">
        <v>97</v>
      </c>
      <c r="AV288" s="4" t="s">
        <v>99</v>
      </c>
      <c r="AW288" s="4" t="s">
        <v>3157</v>
      </c>
      <c r="AX288" s="4" t="s">
        <v>3158</v>
      </c>
      <c r="AY288" s="4" t="s">
        <v>3214</v>
      </c>
      <c r="AZ288" s="4" t="s">
        <v>512</v>
      </c>
      <c r="BA288" s="4" t="s">
        <v>3217</v>
      </c>
      <c r="BB288" s="4" t="s">
        <v>3184</v>
      </c>
      <c r="BC288" s="4" t="s">
        <v>105</v>
      </c>
      <c r="BD288" s="4" t="s">
        <v>3217</v>
      </c>
      <c r="BE288" s="4" t="s">
        <v>108</v>
      </c>
      <c r="BF288" s="4" t="s">
        <v>3217</v>
      </c>
      <c r="BG288" s="4" t="s">
        <v>3181</v>
      </c>
      <c r="BH288" s="4" t="s">
        <v>3288</v>
      </c>
      <c r="BI288" s="4" t="s">
        <v>3178</v>
      </c>
      <c r="BJ288" s="4" t="s">
        <v>3217</v>
      </c>
      <c r="BK288" s="4" t="s">
        <v>66</v>
      </c>
      <c r="BL288" s="4" t="s">
        <v>3217</v>
      </c>
      <c r="BM288" s="4" t="s">
        <v>69</v>
      </c>
      <c r="BN288" s="4" t="s">
        <v>3153</v>
      </c>
      <c r="BO288" s="4" t="s">
        <v>514</v>
      </c>
      <c r="BP288" s="4" t="s">
        <v>3217</v>
      </c>
      <c r="BQ288" s="1"/>
      <c r="BR288" s="1"/>
      <c r="BS288" s="1"/>
      <c r="BT288" s="1"/>
      <c r="BU288" s="1"/>
      <c r="BV288" s="1"/>
      <c r="BW288" s="1"/>
      <c r="BX288" s="1"/>
      <c r="BY288" s="1"/>
    </row>
    <row r="289" spans="1:77">
      <c r="A289" s="4" t="s">
        <v>3295</v>
      </c>
      <c r="B289" s="4" t="s">
        <v>3298</v>
      </c>
      <c r="C289" s="4" t="s">
        <v>3305</v>
      </c>
      <c r="D289" s="4">
        <v>2022</v>
      </c>
      <c r="E289" s="4"/>
      <c r="F289" s="4" t="s">
        <v>3217</v>
      </c>
      <c r="G289" s="4" t="s">
        <v>3217</v>
      </c>
      <c r="H289" s="4" t="s">
        <v>235</v>
      </c>
      <c r="I289" s="4" t="s">
        <v>46</v>
      </c>
      <c r="J289" s="4" t="s">
        <v>53</v>
      </c>
      <c r="K289" s="4" t="s">
        <v>3217</v>
      </c>
      <c r="L289" s="4" t="s">
        <v>3164</v>
      </c>
      <c r="M289" s="4" t="s">
        <v>3161</v>
      </c>
      <c r="N289" s="4" t="s">
        <v>3217</v>
      </c>
      <c r="O289" s="4" t="s">
        <v>3217</v>
      </c>
      <c r="P289" s="4" t="s">
        <v>3164</v>
      </c>
      <c r="Q289" s="4" t="s">
        <v>3161</v>
      </c>
      <c r="R289" s="4" t="s">
        <v>82</v>
      </c>
      <c r="S289" s="4" t="s">
        <v>239</v>
      </c>
      <c r="T289" s="4" t="s">
        <v>3167</v>
      </c>
      <c r="U289" s="4" t="s">
        <v>238</v>
      </c>
      <c r="V289" s="4" t="s">
        <v>230</v>
      </c>
      <c r="W289" s="4" t="s">
        <v>3217</v>
      </c>
      <c r="X289" s="4" t="s">
        <v>3161</v>
      </c>
      <c r="Y289" s="4" t="s">
        <v>150</v>
      </c>
      <c r="Z289" s="4" t="s">
        <v>3161</v>
      </c>
      <c r="AA289" s="4" t="s">
        <v>3203</v>
      </c>
      <c r="AB289" s="4" t="s">
        <v>3418</v>
      </c>
      <c r="AC289" s="4" t="s">
        <v>3201</v>
      </c>
      <c r="AD289" s="4" t="s">
        <v>3161</v>
      </c>
      <c r="AE289" s="4" t="s">
        <v>3217</v>
      </c>
      <c r="AF289" s="4" t="s">
        <v>88</v>
      </c>
      <c r="AG289" s="4" t="s">
        <v>3164</v>
      </c>
      <c r="AH289" s="4" t="s">
        <v>56</v>
      </c>
      <c r="AI289" s="4" t="s">
        <v>3217</v>
      </c>
      <c r="AJ289" s="4" t="s">
        <v>125</v>
      </c>
      <c r="AK289" s="4" t="s">
        <v>59</v>
      </c>
      <c r="AL289" s="4" t="s">
        <v>143</v>
      </c>
      <c r="AM289" s="4" t="s">
        <v>334</v>
      </c>
      <c r="AN289" s="4" t="s">
        <v>171</v>
      </c>
      <c r="AO289" s="4" t="s">
        <v>95</v>
      </c>
      <c r="AP289" s="4" t="s">
        <v>3174</v>
      </c>
      <c r="AQ289" s="4" t="s">
        <v>152</v>
      </c>
      <c r="AR289" s="4" t="s">
        <v>132</v>
      </c>
      <c r="AS289" s="4" t="s">
        <v>3217</v>
      </c>
      <c r="AT289" s="4" t="s">
        <v>3213</v>
      </c>
      <c r="AU289" s="4" t="s">
        <v>97</v>
      </c>
      <c r="AV289" s="4" t="s">
        <v>99</v>
      </c>
      <c r="AW289" s="4" t="s">
        <v>3157</v>
      </c>
      <c r="AX289" s="4" t="s">
        <v>3158</v>
      </c>
      <c r="AY289" s="4" t="s">
        <v>3214</v>
      </c>
      <c r="AZ289" s="4" t="s">
        <v>512</v>
      </c>
      <c r="BA289" s="4" t="s">
        <v>3217</v>
      </c>
      <c r="BB289" s="4" t="s">
        <v>3184</v>
      </c>
      <c r="BC289" s="4" t="s">
        <v>105</v>
      </c>
      <c r="BD289" s="4" t="s">
        <v>3217</v>
      </c>
      <c r="BE289" s="4" t="s">
        <v>108</v>
      </c>
      <c r="BF289" s="4" t="s">
        <v>3217</v>
      </c>
      <c r="BG289" s="4" t="s">
        <v>3181</v>
      </c>
      <c r="BH289" s="4" t="s">
        <v>3288</v>
      </c>
      <c r="BI289" s="4" t="s">
        <v>3178</v>
      </c>
      <c r="BJ289" s="4" t="s">
        <v>3217</v>
      </c>
      <c r="BK289" s="4" t="s">
        <v>66</v>
      </c>
      <c r="BL289" s="4" t="s">
        <v>3217</v>
      </c>
      <c r="BM289" s="4" t="s">
        <v>69</v>
      </c>
      <c r="BN289" s="4" t="s">
        <v>3153</v>
      </c>
      <c r="BO289" s="4" t="s">
        <v>514</v>
      </c>
      <c r="BP289" s="4" t="s">
        <v>3217</v>
      </c>
      <c r="BQ289" s="1"/>
      <c r="BR289" s="1"/>
      <c r="BS289" s="1"/>
      <c r="BT289" s="1"/>
      <c r="BU289" s="1"/>
      <c r="BV289" s="1"/>
      <c r="BW289" s="1"/>
      <c r="BX289" s="1"/>
      <c r="BY289" s="1"/>
    </row>
    <row r="290" spans="1:77">
      <c r="A290" s="4" t="s">
        <v>3296</v>
      </c>
      <c r="B290" s="4" t="s">
        <v>3335</v>
      </c>
      <c r="C290" s="4" t="s">
        <v>3303</v>
      </c>
      <c r="D290" s="4">
        <v>2022</v>
      </c>
      <c r="E290" s="4"/>
      <c r="F290" s="4" t="s">
        <v>3217</v>
      </c>
      <c r="G290" s="4" t="s">
        <v>3217</v>
      </c>
      <c r="H290" s="4" t="s">
        <v>235</v>
      </c>
      <c r="I290" s="4" t="s">
        <v>116</v>
      </c>
      <c r="J290" s="4" t="s">
        <v>332</v>
      </c>
      <c r="K290" s="4" t="s">
        <v>3217</v>
      </c>
      <c r="L290" s="4" t="s">
        <v>3164</v>
      </c>
      <c r="M290" s="4" t="s">
        <v>3161</v>
      </c>
      <c r="N290" s="4" t="s">
        <v>3217</v>
      </c>
      <c r="O290" s="4" t="s">
        <v>758</v>
      </c>
      <c r="P290" s="4" t="s">
        <v>3164</v>
      </c>
      <c r="Q290" s="4" t="s">
        <v>3161</v>
      </c>
      <c r="R290" s="4" t="s">
        <v>82</v>
      </c>
      <c r="S290" s="4" t="s">
        <v>239</v>
      </c>
      <c r="T290" s="4" t="s">
        <v>3167</v>
      </c>
      <c r="U290" s="4" t="s">
        <v>238</v>
      </c>
      <c r="V290" s="4" t="s">
        <v>230</v>
      </c>
      <c r="W290" s="4" t="s">
        <v>3217</v>
      </c>
      <c r="X290" s="4" t="s">
        <v>3161</v>
      </c>
      <c r="Y290" s="4" t="s">
        <v>150</v>
      </c>
      <c r="Z290" s="4" t="s">
        <v>3161</v>
      </c>
      <c r="AA290" s="4" t="s">
        <v>3169</v>
      </c>
      <c r="AB290" s="4" t="s">
        <v>3418</v>
      </c>
      <c r="AC290" s="4" t="s">
        <v>159</v>
      </c>
      <c r="AD290" s="4" t="s">
        <v>3161</v>
      </c>
      <c r="AE290" s="4" t="s">
        <v>1090</v>
      </c>
      <c r="AF290" s="4" t="s">
        <v>54</v>
      </c>
      <c r="AG290" s="4" t="s">
        <v>231</v>
      </c>
      <c r="AH290" s="4" t="s">
        <v>56</v>
      </c>
      <c r="AI290" s="4" t="s">
        <v>3217</v>
      </c>
      <c r="AJ290" s="4" t="s">
        <v>58</v>
      </c>
      <c r="AK290" s="4" t="s">
        <v>60</v>
      </c>
      <c r="AL290" s="4" t="s">
        <v>143</v>
      </c>
      <c r="AM290" s="4" t="s">
        <v>334</v>
      </c>
      <c r="AN290" s="4" t="s">
        <v>171</v>
      </c>
      <c r="AO290" s="4" t="s">
        <v>95</v>
      </c>
      <c r="AP290" s="4" t="s">
        <v>3174</v>
      </c>
      <c r="AQ290" s="4" t="s">
        <v>152</v>
      </c>
      <c r="AR290" s="4" t="s">
        <v>132</v>
      </c>
      <c r="AS290" s="4" t="s">
        <v>3217</v>
      </c>
      <c r="AT290" s="4" t="s">
        <v>3213</v>
      </c>
      <c r="AU290" s="4" t="s">
        <v>97</v>
      </c>
      <c r="AV290" s="4" t="s">
        <v>99</v>
      </c>
      <c r="AW290" s="4" t="s">
        <v>3157</v>
      </c>
      <c r="AX290" s="4" t="s">
        <v>3158</v>
      </c>
      <c r="AY290" s="4" t="s">
        <v>3214</v>
      </c>
      <c r="AZ290" s="4" t="s">
        <v>512</v>
      </c>
      <c r="BA290" s="4" t="s">
        <v>3217</v>
      </c>
      <c r="BB290" s="4" t="s">
        <v>3184</v>
      </c>
      <c r="BC290" s="4" t="s">
        <v>105</v>
      </c>
      <c r="BD290" s="4" t="s">
        <v>3217</v>
      </c>
      <c r="BE290" s="4" t="s">
        <v>108</v>
      </c>
      <c r="BF290" s="4" t="s">
        <v>3217</v>
      </c>
      <c r="BG290" s="4" t="s">
        <v>3181</v>
      </c>
      <c r="BH290" s="4" t="s">
        <v>3288</v>
      </c>
      <c r="BI290" s="4" t="s">
        <v>3178</v>
      </c>
      <c r="BJ290" s="4" t="s">
        <v>3217</v>
      </c>
      <c r="BK290" s="4" t="s">
        <v>66</v>
      </c>
      <c r="BL290" s="4" t="s">
        <v>3217</v>
      </c>
      <c r="BM290" s="4" t="s">
        <v>69</v>
      </c>
      <c r="BN290" s="4" t="s">
        <v>3153</v>
      </c>
      <c r="BO290" s="4" t="s">
        <v>514</v>
      </c>
      <c r="BP290" s="4" t="s">
        <v>3217</v>
      </c>
      <c r="BQ290" s="1"/>
      <c r="BR290" s="1"/>
      <c r="BS290" s="1"/>
      <c r="BT290" s="1"/>
      <c r="BU290" s="1"/>
      <c r="BV290" s="1"/>
      <c r="BW290" s="1"/>
      <c r="BX290" s="1"/>
      <c r="BY290" s="1"/>
    </row>
    <row r="291" spans="1:77">
      <c r="A291" s="4" t="s">
        <v>3297</v>
      </c>
      <c r="B291" s="4" t="s">
        <v>3336</v>
      </c>
      <c r="C291" s="4" t="s">
        <v>3303</v>
      </c>
      <c r="D291" s="4">
        <v>2022</v>
      </c>
      <c r="E291" s="4"/>
      <c r="F291" s="4" t="s">
        <v>3217</v>
      </c>
      <c r="G291" s="4" t="s">
        <v>3217</v>
      </c>
      <c r="H291" s="4" t="s">
        <v>235</v>
      </c>
      <c r="I291" s="4" t="s">
        <v>116</v>
      </c>
      <c r="J291" s="4" t="s">
        <v>332</v>
      </c>
      <c r="K291" s="4" t="s">
        <v>3217</v>
      </c>
      <c r="L291" s="4" t="s">
        <v>3164</v>
      </c>
      <c r="M291" s="4" t="s">
        <v>3161</v>
      </c>
      <c r="N291" s="4" t="s">
        <v>3217</v>
      </c>
      <c r="O291" s="4" t="s">
        <v>758</v>
      </c>
      <c r="P291" s="4" t="s">
        <v>3164</v>
      </c>
      <c r="Q291" s="4" t="s">
        <v>3161</v>
      </c>
      <c r="R291" s="4" t="s">
        <v>82</v>
      </c>
      <c r="S291" s="4" t="s">
        <v>239</v>
      </c>
      <c r="T291" s="4" t="s">
        <v>3167</v>
      </c>
      <c r="U291" s="4" t="s">
        <v>238</v>
      </c>
      <c r="V291" s="4" t="s">
        <v>230</v>
      </c>
      <c r="W291" s="4" t="s">
        <v>3217</v>
      </c>
      <c r="X291" s="4" t="s">
        <v>3161</v>
      </c>
      <c r="Y291" s="4" t="s">
        <v>150</v>
      </c>
      <c r="Z291" s="4" t="s">
        <v>3161</v>
      </c>
      <c r="AA291" s="4" t="s">
        <v>3164</v>
      </c>
      <c r="AB291" s="4" t="s">
        <v>3418</v>
      </c>
      <c r="AC291" s="4" t="s">
        <v>3204</v>
      </c>
      <c r="AD291" s="4" t="s">
        <v>3161</v>
      </c>
      <c r="AE291" s="4" t="s">
        <v>3217</v>
      </c>
      <c r="AF291" s="4" t="s">
        <v>54</v>
      </c>
      <c r="AG291" s="4" t="s">
        <v>3164</v>
      </c>
      <c r="AH291" s="4" t="s">
        <v>56</v>
      </c>
      <c r="AI291" s="4" t="s">
        <v>3217</v>
      </c>
      <c r="AJ291" s="4" t="s">
        <v>58</v>
      </c>
      <c r="AK291" s="4" t="s">
        <v>60</v>
      </c>
      <c r="AL291" s="4" t="s">
        <v>143</v>
      </c>
      <c r="AM291" s="4" t="s">
        <v>334</v>
      </c>
      <c r="AN291" s="4" t="s">
        <v>171</v>
      </c>
      <c r="AO291" s="4" t="s">
        <v>95</v>
      </c>
      <c r="AP291" s="4" t="s">
        <v>3174</v>
      </c>
      <c r="AQ291" s="4" t="s">
        <v>152</v>
      </c>
      <c r="AR291" s="4" t="s">
        <v>132</v>
      </c>
      <c r="AS291" s="4" t="s">
        <v>3217</v>
      </c>
      <c r="AT291" s="4" t="s">
        <v>3213</v>
      </c>
      <c r="AU291" s="4" t="s">
        <v>97</v>
      </c>
      <c r="AV291" s="4" t="s">
        <v>99</v>
      </c>
      <c r="AW291" s="4" t="s">
        <v>3157</v>
      </c>
      <c r="AX291" s="4" t="s">
        <v>3158</v>
      </c>
      <c r="AY291" s="4" t="s">
        <v>3214</v>
      </c>
      <c r="AZ291" s="4" t="s">
        <v>512</v>
      </c>
      <c r="BA291" s="4" t="s">
        <v>3217</v>
      </c>
      <c r="BB291" s="4" t="s">
        <v>3184</v>
      </c>
      <c r="BC291" s="4" t="s">
        <v>105</v>
      </c>
      <c r="BD291" s="4" t="s">
        <v>3217</v>
      </c>
      <c r="BE291" s="4" t="s">
        <v>108</v>
      </c>
      <c r="BF291" s="4" t="s">
        <v>3217</v>
      </c>
      <c r="BG291" s="4" t="s">
        <v>3181</v>
      </c>
      <c r="BH291" s="4" t="s">
        <v>3288</v>
      </c>
      <c r="BI291" s="4" t="s">
        <v>3178</v>
      </c>
      <c r="BJ291" s="4" t="s">
        <v>3217</v>
      </c>
      <c r="BK291" s="4" t="s">
        <v>66</v>
      </c>
      <c r="BL291" s="4" t="s">
        <v>3217</v>
      </c>
      <c r="BM291" s="4" t="s">
        <v>69</v>
      </c>
      <c r="BN291" s="4" t="s">
        <v>3153</v>
      </c>
      <c r="BO291" s="4" t="s">
        <v>514</v>
      </c>
      <c r="BP291" s="4" t="s">
        <v>3217</v>
      </c>
      <c r="BQ291" s="1"/>
      <c r="BR291" s="1"/>
      <c r="BS291" s="1"/>
      <c r="BT291" s="1"/>
      <c r="BU291" s="1"/>
      <c r="BV291" s="1"/>
      <c r="BW291" s="1"/>
      <c r="BX291" s="1"/>
      <c r="BY291" s="1"/>
    </row>
    <row r="292" spans="1:77">
      <c r="A292" s="19" t="s">
        <v>3337</v>
      </c>
      <c r="B292" s="4" t="s">
        <v>3338</v>
      </c>
      <c r="C292" s="4" t="s">
        <v>3339</v>
      </c>
      <c r="D292" s="4">
        <v>2024</v>
      </c>
      <c r="E292" s="4"/>
      <c r="F292" s="4" t="s">
        <v>3217</v>
      </c>
      <c r="G292" s="4" t="s">
        <v>3217</v>
      </c>
      <c r="H292" s="4" t="s">
        <v>3217</v>
      </c>
      <c r="I292" s="4" t="s">
        <v>3217</v>
      </c>
      <c r="J292" s="4" t="s">
        <v>3217</v>
      </c>
      <c r="K292" s="4" t="s">
        <v>3161</v>
      </c>
      <c r="L292" s="4" t="s">
        <v>3161</v>
      </c>
      <c r="M292" s="4" t="s">
        <v>3161</v>
      </c>
      <c r="N292" s="4" t="s">
        <v>3217</v>
      </c>
      <c r="O292" s="4" t="s">
        <v>3217</v>
      </c>
      <c r="P292" s="4" t="s">
        <v>3161</v>
      </c>
      <c r="Q292" s="4" t="s">
        <v>3161</v>
      </c>
      <c r="R292" s="4" t="s">
        <v>3178</v>
      </c>
      <c r="S292" s="4" t="s">
        <v>3160</v>
      </c>
      <c r="T292" s="4" t="s">
        <v>3160</v>
      </c>
      <c r="U292" s="4" t="s">
        <v>3217</v>
      </c>
      <c r="V292" s="4" t="s">
        <v>3217</v>
      </c>
      <c r="W292" s="4" t="s">
        <v>3217</v>
      </c>
      <c r="X292" s="4" t="s">
        <v>3161</v>
      </c>
      <c r="Y292" s="4" t="s">
        <v>3161</v>
      </c>
      <c r="Z292" s="4" t="s">
        <v>3161</v>
      </c>
      <c r="AA292" s="4" t="s">
        <v>3217</v>
      </c>
      <c r="AB292" s="4" t="s">
        <v>3161</v>
      </c>
      <c r="AC292" s="4" t="s">
        <v>3217</v>
      </c>
      <c r="AD292" s="4" t="s">
        <v>3161</v>
      </c>
      <c r="AE292" s="4" t="s">
        <v>3217</v>
      </c>
      <c r="AF292" s="4" t="s">
        <v>3217</v>
      </c>
      <c r="AG292" s="4" t="s">
        <v>3217</v>
      </c>
      <c r="AH292" s="4" t="s">
        <v>3217</v>
      </c>
      <c r="AI292" s="4" t="s">
        <v>3217</v>
      </c>
      <c r="AJ292" s="4" t="s">
        <v>3217</v>
      </c>
      <c r="AK292" s="4" t="s">
        <v>3217</v>
      </c>
      <c r="AL292" s="4" t="s">
        <v>3217</v>
      </c>
      <c r="AM292" s="4" t="s">
        <v>3217</v>
      </c>
      <c r="AN292" s="4" t="s">
        <v>3217</v>
      </c>
      <c r="AO292" s="4" t="s">
        <v>3217</v>
      </c>
      <c r="AP292" s="4" t="s">
        <v>3160</v>
      </c>
      <c r="AQ292" s="4" t="s">
        <v>3217</v>
      </c>
      <c r="AR292" s="4" t="s">
        <v>3217</v>
      </c>
      <c r="AS292" s="4" t="s">
        <v>3217</v>
      </c>
      <c r="AT292" s="4" t="s">
        <v>3217</v>
      </c>
      <c r="AU292" s="4" t="s">
        <v>889</v>
      </c>
      <c r="AV292" s="4" t="s">
        <v>3160</v>
      </c>
      <c r="AW292" s="4" t="s">
        <v>3217</v>
      </c>
      <c r="AX292" s="4" t="s">
        <v>3217</v>
      </c>
      <c r="AY292" s="4" t="s">
        <v>3217</v>
      </c>
      <c r="AZ292" s="4" t="s">
        <v>3217</v>
      </c>
      <c r="BA292" s="4" t="s">
        <v>3160</v>
      </c>
      <c r="BB292" s="4" t="s">
        <v>3160</v>
      </c>
      <c r="BC292" s="4" t="s">
        <v>3160</v>
      </c>
      <c r="BD292" s="4" t="s">
        <v>3217</v>
      </c>
      <c r="BE292" s="4" t="s">
        <v>3160</v>
      </c>
      <c r="BF292" s="4" t="s">
        <v>3217</v>
      </c>
      <c r="BG292" s="4" t="s">
        <v>3217</v>
      </c>
      <c r="BH292" s="4" t="s">
        <v>3217</v>
      </c>
      <c r="BI292" s="4" t="s">
        <v>3160</v>
      </c>
      <c r="BJ292" s="4" t="s">
        <v>3217</v>
      </c>
      <c r="BK292" s="4" t="s">
        <v>3160</v>
      </c>
      <c r="BL292" s="4" t="s">
        <v>3160</v>
      </c>
      <c r="BM292" s="4" t="s">
        <v>3217</v>
      </c>
      <c r="BN292" s="4" t="s">
        <v>3160</v>
      </c>
      <c r="BO292" s="4" t="s">
        <v>3178</v>
      </c>
      <c r="BP292" s="4" t="s">
        <v>3217</v>
      </c>
      <c r="BQ292" s="1"/>
      <c r="BR292" s="1"/>
      <c r="BS292" s="1"/>
      <c r="BT292" s="1"/>
      <c r="BU292" s="1"/>
      <c r="BV292" s="1"/>
      <c r="BW292" s="1"/>
      <c r="BX292" s="1"/>
      <c r="BY292" s="1"/>
    </row>
    <row r="293" spans="1:77">
      <c r="A293" s="19" t="s">
        <v>3340</v>
      </c>
      <c r="B293" s="4" t="s">
        <v>3341</v>
      </c>
      <c r="C293" s="4" t="s">
        <v>3342</v>
      </c>
      <c r="D293" s="4">
        <v>2024</v>
      </c>
      <c r="E293" s="4"/>
      <c r="F293" s="4" t="s">
        <v>3217</v>
      </c>
      <c r="G293" s="4" t="s">
        <v>3217</v>
      </c>
      <c r="H293" s="4" t="s">
        <v>3217</v>
      </c>
      <c r="I293" s="4" t="s">
        <v>3217</v>
      </c>
      <c r="J293" s="4" t="s">
        <v>3217</v>
      </c>
      <c r="K293" s="4" t="s">
        <v>3161</v>
      </c>
      <c r="L293" s="4" t="s">
        <v>3161</v>
      </c>
      <c r="M293" s="4" t="s">
        <v>3161</v>
      </c>
      <c r="N293" s="4" t="s">
        <v>3217</v>
      </c>
      <c r="O293" s="4" t="s">
        <v>3217</v>
      </c>
      <c r="P293" s="4" t="s">
        <v>3161</v>
      </c>
      <c r="Q293" s="4" t="s">
        <v>3161</v>
      </c>
      <c r="R293" s="4" t="s">
        <v>3178</v>
      </c>
      <c r="S293" s="4" t="s">
        <v>3160</v>
      </c>
      <c r="T293" s="4" t="s">
        <v>3160</v>
      </c>
      <c r="U293" s="4" t="s">
        <v>3217</v>
      </c>
      <c r="V293" s="4" t="s">
        <v>3217</v>
      </c>
      <c r="W293" s="4" t="s">
        <v>3217</v>
      </c>
      <c r="X293" s="4" t="s">
        <v>3161</v>
      </c>
      <c r="Y293" s="4" t="s">
        <v>3161</v>
      </c>
      <c r="Z293" s="4" t="s">
        <v>3161</v>
      </c>
      <c r="AA293" s="4" t="s">
        <v>3217</v>
      </c>
      <c r="AB293" s="4" t="s">
        <v>3161</v>
      </c>
      <c r="AC293" s="4" t="s">
        <v>3217</v>
      </c>
      <c r="AD293" s="4" t="s">
        <v>3161</v>
      </c>
      <c r="AE293" s="4" t="s">
        <v>3217</v>
      </c>
      <c r="AF293" s="4" t="s">
        <v>3217</v>
      </c>
      <c r="AG293" s="4" t="s">
        <v>3217</v>
      </c>
      <c r="AH293" s="4" t="s">
        <v>3217</v>
      </c>
      <c r="AI293" s="4" t="s">
        <v>3217</v>
      </c>
      <c r="AJ293" s="4" t="s">
        <v>3217</v>
      </c>
      <c r="AK293" s="4" t="s">
        <v>3217</v>
      </c>
      <c r="AL293" s="4" t="s">
        <v>3217</v>
      </c>
      <c r="AM293" s="4" t="s">
        <v>3217</v>
      </c>
      <c r="AN293" s="4" t="s">
        <v>3217</v>
      </c>
      <c r="AO293" s="4" t="s">
        <v>3217</v>
      </c>
      <c r="AP293" s="4" t="s">
        <v>3160</v>
      </c>
      <c r="AQ293" s="4" t="s">
        <v>3217</v>
      </c>
      <c r="AR293" s="4" t="s">
        <v>3217</v>
      </c>
      <c r="AS293" s="4" t="s">
        <v>3217</v>
      </c>
      <c r="AT293" s="4" t="s">
        <v>3217</v>
      </c>
      <c r="AU293" s="4" t="s">
        <v>889</v>
      </c>
      <c r="AV293" s="4" t="s">
        <v>3160</v>
      </c>
      <c r="AW293" s="4" t="s">
        <v>3217</v>
      </c>
      <c r="AX293" s="4" t="s">
        <v>3217</v>
      </c>
      <c r="AY293" s="4" t="s">
        <v>3217</v>
      </c>
      <c r="AZ293" s="4" t="s">
        <v>3217</v>
      </c>
      <c r="BA293" s="4" t="s">
        <v>3160</v>
      </c>
      <c r="BB293" s="4" t="s">
        <v>3160</v>
      </c>
      <c r="BC293" s="4" t="s">
        <v>3160</v>
      </c>
      <c r="BD293" s="4" t="s">
        <v>3217</v>
      </c>
      <c r="BE293" s="4" t="s">
        <v>3160</v>
      </c>
      <c r="BF293" s="4" t="s">
        <v>3217</v>
      </c>
      <c r="BG293" s="4" t="s">
        <v>3217</v>
      </c>
      <c r="BH293" s="4" t="s">
        <v>3217</v>
      </c>
      <c r="BI293" s="4" t="s">
        <v>3160</v>
      </c>
      <c r="BJ293" s="4" t="s">
        <v>3217</v>
      </c>
      <c r="BK293" s="4" t="s">
        <v>3160</v>
      </c>
      <c r="BL293" s="4" t="s">
        <v>3160</v>
      </c>
      <c r="BM293" s="4" t="s">
        <v>3217</v>
      </c>
      <c r="BN293" s="4" t="s">
        <v>3160</v>
      </c>
      <c r="BO293" s="4" t="s">
        <v>3178</v>
      </c>
      <c r="BP293" s="4" t="s">
        <v>3217</v>
      </c>
      <c r="BQ293" s="1"/>
      <c r="BR293" s="1"/>
      <c r="BS293" s="1"/>
      <c r="BT293" s="1"/>
      <c r="BU293" s="1"/>
      <c r="BV293" s="1"/>
      <c r="BW293" s="1"/>
      <c r="BX293" s="1"/>
      <c r="BY293" s="1"/>
    </row>
    <row r="294" spans="1:77">
      <c r="A294" s="19" t="s">
        <v>3343</v>
      </c>
      <c r="B294" s="4" t="s">
        <v>3344</v>
      </c>
      <c r="C294" s="4" t="s">
        <v>3345</v>
      </c>
      <c r="D294" s="4">
        <v>2024</v>
      </c>
      <c r="E294" s="4"/>
      <c r="F294" s="4" t="s">
        <v>3217</v>
      </c>
      <c r="G294" s="4" t="s">
        <v>3217</v>
      </c>
      <c r="H294" s="4" t="s">
        <v>3217</v>
      </c>
      <c r="I294" s="4" t="s">
        <v>3217</v>
      </c>
      <c r="J294" s="4" t="s">
        <v>3217</v>
      </c>
      <c r="K294" s="4" t="s">
        <v>3161</v>
      </c>
      <c r="L294" s="4" t="s">
        <v>3161</v>
      </c>
      <c r="M294" s="4" t="s">
        <v>3161</v>
      </c>
      <c r="N294" s="4" t="s">
        <v>3217</v>
      </c>
      <c r="O294" s="4" t="s">
        <v>3217</v>
      </c>
      <c r="P294" s="4" t="s">
        <v>3161</v>
      </c>
      <c r="Q294" s="4" t="s">
        <v>3161</v>
      </c>
      <c r="R294" s="4" t="s">
        <v>3178</v>
      </c>
      <c r="S294" s="4" t="s">
        <v>3160</v>
      </c>
      <c r="T294" s="4" t="s">
        <v>3160</v>
      </c>
      <c r="U294" s="4" t="s">
        <v>3217</v>
      </c>
      <c r="V294" s="4" t="s">
        <v>3217</v>
      </c>
      <c r="W294" s="4" t="s">
        <v>3217</v>
      </c>
      <c r="X294" s="4" t="s">
        <v>3161</v>
      </c>
      <c r="Y294" s="4" t="s">
        <v>3161</v>
      </c>
      <c r="Z294" s="4" t="s">
        <v>3161</v>
      </c>
      <c r="AA294" s="4" t="s">
        <v>3217</v>
      </c>
      <c r="AB294" s="4" t="s">
        <v>3161</v>
      </c>
      <c r="AC294" s="4" t="s">
        <v>3217</v>
      </c>
      <c r="AD294" s="4" t="s">
        <v>3161</v>
      </c>
      <c r="AE294" s="4" t="s">
        <v>3217</v>
      </c>
      <c r="AF294" s="4" t="s">
        <v>3217</v>
      </c>
      <c r="AG294" s="4" t="s">
        <v>3217</v>
      </c>
      <c r="AH294" s="4" t="s">
        <v>3217</v>
      </c>
      <c r="AI294" s="4" t="s">
        <v>3217</v>
      </c>
      <c r="AJ294" s="4" t="s">
        <v>3217</v>
      </c>
      <c r="AK294" s="4" t="s">
        <v>3217</v>
      </c>
      <c r="AL294" s="4" t="s">
        <v>3217</v>
      </c>
      <c r="AM294" s="4" t="s">
        <v>3217</v>
      </c>
      <c r="AN294" s="4" t="s">
        <v>3217</v>
      </c>
      <c r="AO294" s="4" t="s">
        <v>3217</v>
      </c>
      <c r="AP294" s="4" t="s">
        <v>3160</v>
      </c>
      <c r="AQ294" s="4" t="s">
        <v>3217</v>
      </c>
      <c r="AR294" s="4" t="s">
        <v>3217</v>
      </c>
      <c r="AS294" s="4" t="s">
        <v>3217</v>
      </c>
      <c r="AT294" s="4" t="s">
        <v>3217</v>
      </c>
      <c r="AU294" s="4" t="s">
        <v>889</v>
      </c>
      <c r="AV294" s="4" t="s">
        <v>3160</v>
      </c>
      <c r="AW294" s="4" t="s">
        <v>3217</v>
      </c>
      <c r="AX294" s="4" t="s">
        <v>3217</v>
      </c>
      <c r="AY294" s="4" t="s">
        <v>3217</v>
      </c>
      <c r="AZ294" s="4" t="s">
        <v>3217</v>
      </c>
      <c r="BA294" s="4" t="s">
        <v>3160</v>
      </c>
      <c r="BB294" s="4" t="s">
        <v>3160</v>
      </c>
      <c r="BC294" s="4" t="s">
        <v>3160</v>
      </c>
      <c r="BD294" s="4" t="s">
        <v>3217</v>
      </c>
      <c r="BE294" s="4" t="s">
        <v>3160</v>
      </c>
      <c r="BF294" s="4" t="s">
        <v>3217</v>
      </c>
      <c r="BG294" s="4" t="s">
        <v>3217</v>
      </c>
      <c r="BH294" s="4" t="s">
        <v>3217</v>
      </c>
      <c r="BI294" s="4" t="s">
        <v>3160</v>
      </c>
      <c r="BJ294" s="4" t="s">
        <v>3217</v>
      </c>
      <c r="BK294" s="4" t="s">
        <v>3160</v>
      </c>
      <c r="BL294" s="4" t="s">
        <v>3160</v>
      </c>
      <c r="BM294" s="4" t="s">
        <v>3217</v>
      </c>
      <c r="BN294" s="4" t="s">
        <v>3160</v>
      </c>
      <c r="BO294" s="4" t="s">
        <v>3178</v>
      </c>
      <c r="BP294" s="4" t="s">
        <v>3217</v>
      </c>
      <c r="BQ294" s="1"/>
      <c r="BR294" s="1"/>
      <c r="BS294" s="1"/>
      <c r="BT294" s="1"/>
      <c r="BU294" s="1"/>
      <c r="BV294" s="1"/>
      <c r="BW294" s="1"/>
      <c r="BX294" s="1"/>
      <c r="BY294" s="1"/>
    </row>
    <row r="295" spans="1:77">
      <c r="A295" s="19" t="s">
        <v>3346</v>
      </c>
      <c r="B295" s="4" t="s">
        <v>3347</v>
      </c>
      <c r="C295" s="4" t="s">
        <v>3339</v>
      </c>
      <c r="D295" s="4">
        <v>2024</v>
      </c>
      <c r="F295" s="4" t="s">
        <v>3217</v>
      </c>
      <c r="G295" s="4" t="s">
        <v>3217</v>
      </c>
      <c r="H295" s="4" t="s">
        <v>3217</v>
      </c>
      <c r="I295" s="4" t="s">
        <v>3217</v>
      </c>
      <c r="J295" s="4" t="s">
        <v>3217</v>
      </c>
      <c r="K295" s="4" t="s">
        <v>3161</v>
      </c>
      <c r="L295" s="4" t="s">
        <v>3161</v>
      </c>
      <c r="M295" s="4" t="s">
        <v>3161</v>
      </c>
      <c r="N295" s="4" t="s">
        <v>3217</v>
      </c>
      <c r="O295" s="4" t="s">
        <v>3217</v>
      </c>
      <c r="P295" s="4" t="s">
        <v>3161</v>
      </c>
      <c r="Q295" s="4" t="s">
        <v>3161</v>
      </c>
      <c r="R295" s="4" t="s">
        <v>3178</v>
      </c>
      <c r="S295" s="4" t="s">
        <v>3160</v>
      </c>
      <c r="T295" s="4" t="s">
        <v>3160</v>
      </c>
      <c r="U295" s="4" t="s">
        <v>3217</v>
      </c>
      <c r="V295" s="4" t="s">
        <v>3217</v>
      </c>
      <c r="W295" s="4" t="s">
        <v>3217</v>
      </c>
      <c r="X295" s="4" t="s">
        <v>3161</v>
      </c>
      <c r="Y295" s="4" t="s">
        <v>3161</v>
      </c>
      <c r="Z295" s="4" t="s">
        <v>3161</v>
      </c>
      <c r="AA295" s="4" t="s">
        <v>3217</v>
      </c>
      <c r="AB295" s="4" t="s">
        <v>3161</v>
      </c>
      <c r="AC295" s="4" t="s">
        <v>3217</v>
      </c>
      <c r="AD295" s="4" t="s">
        <v>3161</v>
      </c>
      <c r="AE295" s="4" t="s">
        <v>3217</v>
      </c>
      <c r="AF295" s="4" t="s">
        <v>3217</v>
      </c>
      <c r="AG295" s="4" t="s">
        <v>3217</v>
      </c>
      <c r="AH295" s="4" t="s">
        <v>3217</v>
      </c>
      <c r="AI295" s="4" t="s">
        <v>3217</v>
      </c>
      <c r="AJ295" s="4" t="s">
        <v>3217</v>
      </c>
      <c r="AK295" s="4" t="s">
        <v>3217</v>
      </c>
      <c r="AL295" s="4" t="s">
        <v>3217</v>
      </c>
      <c r="AM295" s="4" t="s">
        <v>3217</v>
      </c>
      <c r="AN295" s="4" t="s">
        <v>3217</v>
      </c>
      <c r="AO295" s="4" t="s">
        <v>3217</v>
      </c>
      <c r="AP295" s="4" t="s">
        <v>3160</v>
      </c>
      <c r="AQ295" s="4" t="s">
        <v>3217</v>
      </c>
      <c r="AR295" s="4" t="s">
        <v>3217</v>
      </c>
      <c r="AS295" s="4" t="s">
        <v>3217</v>
      </c>
      <c r="AT295" s="4" t="s">
        <v>3217</v>
      </c>
      <c r="AU295" s="4" t="s">
        <v>889</v>
      </c>
      <c r="AV295" s="4" t="s">
        <v>3160</v>
      </c>
      <c r="AW295" s="4" t="s">
        <v>3217</v>
      </c>
      <c r="AX295" s="4" t="s">
        <v>3217</v>
      </c>
      <c r="AY295" s="4" t="s">
        <v>3217</v>
      </c>
      <c r="AZ295" s="4" t="s">
        <v>3217</v>
      </c>
      <c r="BA295" s="4" t="s">
        <v>3160</v>
      </c>
      <c r="BB295" s="4" t="s">
        <v>3160</v>
      </c>
      <c r="BC295" s="4" t="s">
        <v>3160</v>
      </c>
      <c r="BD295" s="4" t="s">
        <v>3217</v>
      </c>
      <c r="BE295" s="4" t="s">
        <v>3160</v>
      </c>
      <c r="BF295" s="4" t="s">
        <v>3217</v>
      </c>
      <c r="BG295" s="4" t="s">
        <v>3217</v>
      </c>
      <c r="BH295" s="4" t="s">
        <v>3217</v>
      </c>
      <c r="BI295" s="4" t="s">
        <v>3160</v>
      </c>
      <c r="BJ295" s="4" t="s">
        <v>3217</v>
      </c>
      <c r="BK295" s="4" t="s">
        <v>3160</v>
      </c>
      <c r="BL295" s="4" t="s">
        <v>3160</v>
      </c>
      <c r="BM295" s="4" t="s">
        <v>3217</v>
      </c>
      <c r="BN295" s="4" t="s">
        <v>3160</v>
      </c>
      <c r="BO295" s="4" t="s">
        <v>3178</v>
      </c>
      <c r="BP295" s="4" t="s">
        <v>3217</v>
      </c>
    </row>
    <row r="296" spans="1:77">
      <c r="A296" s="19" t="s">
        <v>3348</v>
      </c>
      <c r="B296" s="4" t="s">
        <v>3349</v>
      </c>
      <c r="C296" s="4" t="s">
        <v>3342</v>
      </c>
      <c r="D296" s="4">
        <v>2024</v>
      </c>
      <c r="F296" s="4" t="s">
        <v>3217</v>
      </c>
      <c r="G296" s="4" t="s">
        <v>3217</v>
      </c>
      <c r="H296" s="4" t="s">
        <v>3217</v>
      </c>
      <c r="I296" s="4" t="s">
        <v>3217</v>
      </c>
      <c r="J296" s="4" t="s">
        <v>3217</v>
      </c>
      <c r="K296" s="4" t="s">
        <v>3161</v>
      </c>
      <c r="L296" s="4" t="s">
        <v>3161</v>
      </c>
      <c r="M296" s="4" t="s">
        <v>3161</v>
      </c>
      <c r="N296" s="4" t="s">
        <v>3217</v>
      </c>
      <c r="O296" s="4" t="s">
        <v>3217</v>
      </c>
      <c r="P296" s="4" t="s">
        <v>3161</v>
      </c>
      <c r="Q296" s="4" t="s">
        <v>3161</v>
      </c>
      <c r="R296" s="4" t="s">
        <v>3178</v>
      </c>
      <c r="S296" s="4" t="s">
        <v>3160</v>
      </c>
      <c r="T296" s="4" t="s">
        <v>3160</v>
      </c>
      <c r="U296" s="4" t="s">
        <v>3217</v>
      </c>
      <c r="V296" s="4" t="s">
        <v>3217</v>
      </c>
      <c r="W296" s="4" t="s">
        <v>3217</v>
      </c>
      <c r="X296" s="4" t="s">
        <v>3161</v>
      </c>
      <c r="Y296" s="4" t="s">
        <v>3161</v>
      </c>
      <c r="Z296" s="4" t="s">
        <v>3161</v>
      </c>
      <c r="AA296" s="4" t="s">
        <v>3217</v>
      </c>
      <c r="AB296" s="4" t="s">
        <v>3161</v>
      </c>
      <c r="AC296" s="4" t="s">
        <v>3217</v>
      </c>
      <c r="AD296" s="4" t="s">
        <v>3161</v>
      </c>
      <c r="AE296" s="4" t="s">
        <v>3217</v>
      </c>
      <c r="AF296" s="4" t="s">
        <v>3217</v>
      </c>
      <c r="AG296" s="4" t="s">
        <v>3217</v>
      </c>
      <c r="AH296" s="4" t="s">
        <v>3217</v>
      </c>
      <c r="AI296" s="4" t="s">
        <v>3217</v>
      </c>
      <c r="AJ296" s="4" t="s">
        <v>3217</v>
      </c>
      <c r="AK296" s="4" t="s">
        <v>3217</v>
      </c>
      <c r="AL296" s="4" t="s">
        <v>3217</v>
      </c>
      <c r="AM296" s="4" t="s">
        <v>3217</v>
      </c>
      <c r="AN296" s="4" t="s">
        <v>3217</v>
      </c>
      <c r="AO296" s="4" t="s">
        <v>3217</v>
      </c>
      <c r="AP296" s="4" t="s">
        <v>3160</v>
      </c>
      <c r="AQ296" s="4" t="s">
        <v>3217</v>
      </c>
      <c r="AR296" s="4" t="s">
        <v>3217</v>
      </c>
      <c r="AS296" s="4" t="s">
        <v>3217</v>
      </c>
      <c r="AT296" s="4" t="s">
        <v>3217</v>
      </c>
      <c r="AU296" s="4" t="s">
        <v>889</v>
      </c>
      <c r="AV296" s="4" t="s">
        <v>3160</v>
      </c>
      <c r="AW296" s="4" t="s">
        <v>3217</v>
      </c>
      <c r="AX296" s="4" t="s">
        <v>3217</v>
      </c>
      <c r="AY296" s="4" t="s">
        <v>3217</v>
      </c>
      <c r="AZ296" s="4" t="s">
        <v>3217</v>
      </c>
      <c r="BA296" s="4" t="s">
        <v>3160</v>
      </c>
      <c r="BB296" s="4" t="s">
        <v>3160</v>
      </c>
      <c r="BC296" s="4" t="s">
        <v>3160</v>
      </c>
      <c r="BD296" s="4" t="s">
        <v>3217</v>
      </c>
      <c r="BE296" s="4" t="s">
        <v>3160</v>
      </c>
      <c r="BF296" s="4" t="s">
        <v>3217</v>
      </c>
      <c r="BG296" s="4" t="s">
        <v>3217</v>
      </c>
      <c r="BH296" s="4" t="s">
        <v>3217</v>
      </c>
      <c r="BI296" s="4" t="s">
        <v>3160</v>
      </c>
      <c r="BJ296" s="4" t="s">
        <v>3217</v>
      </c>
      <c r="BK296" s="4" t="s">
        <v>3160</v>
      </c>
      <c r="BL296" s="4" t="s">
        <v>3160</v>
      </c>
      <c r="BM296" s="4" t="s">
        <v>3217</v>
      </c>
      <c r="BN296" s="4" t="s">
        <v>3160</v>
      </c>
      <c r="BO296" s="4" t="s">
        <v>3178</v>
      </c>
      <c r="BP296" s="4" t="s">
        <v>3217</v>
      </c>
    </row>
    <row r="297" spans="1:77">
      <c r="A297" s="19" t="s">
        <v>3350</v>
      </c>
      <c r="B297" s="4" t="s">
        <v>3351</v>
      </c>
      <c r="C297" s="4" t="s">
        <v>3345</v>
      </c>
      <c r="D297" s="4">
        <v>2024</v>
      </c>
      <c r="F297" s="4" t="s">
        <v>3217</v>
      </c>
      <c r="G297" s="4" t="s">
        <v>3217</v>
      </c>
      <c r="H297" s="4" t="s">
        <v>3217</v>
      </c>
      <c r="I297" s="4" t="s">
        <v>3217</v>
      </c>
      <c r="J297" s="4" t="s">
        <v>3217</v>
      </c>
      <c r="K297" s="4" t="s">
        <v>3161</v>
      </c>
      <c r="L297" s="4" t="s">
        <v>3161</v>
      </c>
      <c r="M297" s="4" t="s">
        <v>3161</v>
      </c>
      <c r="N297" s="4" t="s">
        <v>3217</v>
      </c>
      <c r="O297" s="4" t="s">
        <v>3217</v>
      </c>
      <c r="P297" s="4" t="s">
        <v>3161</v>
      </c>
      <c r="Q297" s="4" t="s">
        <v>3161</v>
      </c>
      <c r="R297" s="4" t="s">
        <v>3178</v>
      </c>
      <c r="S297" s="4" t="s">
        <v>3160</v>
      </c>
      <c r="T297" s="4" t="s">
        <v>3160</v>
      </c>
      <c r="U297" s="4" t="s">
        <v>3217</v>
      </c>
      <c r="V297" s="4" t="s">
        <v>3217</v>
      </c>
      <c r="W297" s="4" t="s">
        <v>3217</v>
      </c>
      <c r="X297" s="4" t="s">
        <v>3161</v>
      </c>
      <c r="Y297" s="4" t="s">
        <v>3161</v>
      </c>
      <c r="Z297" s="4" t="s">
        <v>3161</v>
      </c>
      <c r="AA297" s="4" t="s">
        <v>3217</v>
      </c>
      <c r="AB297" s="4" t="s">
        <v>3161</v>
      </c>
      <c r="AC297" s="4" t="s">
        <v>3217</v>
      </c>
      <c r="AD297" s="4" t="s">
        <v>3161</v>
      </c>
      <c r="AE297" s="4" t="s">
        <v>3217</v>
      </c>
      <c r="AF297" s="4" t="s">
        <v>3217</v>
      </c>
      <c r="AG297" s="4" t="s">
        <v>3217</v>
      </c>
      <c r="AH297" s="4" t="s">
        <v>3217</v>
      </c>
      <c r="AI297" s="4" t="s">
        <v>3217</v>
      </c>
      <c r="AJ297" s="4" t="s">
        <v>3217</v>
      </c>
      <c r="AK297" s="4" t="s">
        <v>3217</v>
      </c>
      <c r="AL297" s="4" t="s">
        <v>3217</v>
      </c>
      <c r="AM297" s="4" t="s">
        <v>3217</v>
      </c>
      <c r="AN297" s="4" t="s">
        <v>3217</v>
      </c>
      <c r="AO297" s="4" t="s">
        <v>3217</v>
      </c>
      <c r="AP297" s="4" t="s">
        <v>3160</v>
      </c>
      <c r="AQ297" s="4" t="s">
        <v>3217</v>
      </c>
      <c r="AR297" s="4" t="s">
        <v>3217</v>
      </c>
      <c r="AS297" s="4" t="s">
        <v>3217</v>
      </c>
      <c r="AT297" s="4" t="s">
        <v>3217</v>
      </c>
      <c r="AU297" s="4" t="s">
        <v>889</v>
      </c>
      <c r="AV297" s="4" t="s">
        <v>3160</v>
      </c>
      <c r="AW297" s="4" t="s">
        <v>3217</v>
      </c>
      <c r="AX297" s="4" t="s">
        <v>3217</v>
      </c>
      <c r="AY297" s="4" t="s">
        <v>3217</v>
      </c>
      <c r="AZ297" s="4" t="s">
        <v>3217</v>
      </c>
      <c r="BA297" s="4" t="s">
        <v>3160</v>
      </c>
      <c r="BB297" s="4" t="s">
        <v>3160</v>
      </c>
      <c r="BC297" s="4" t="s">
        <v>3160</v>
      </c>
      <c r="BD297" s="4" t="s">
        <v>3217</v>
      </c>
      <c r="BE297" s="4" t="s">
        <v>3160</v>
      </c>
      <c r="BF297" s="4" t="s">
        <v>3217</v>
      </c>
      <c r="BG297" s="4" t="s">
        <v>3217</v>
      </c>
      <c r="BH297" s="4" t="s">
        <v>3217</v>
      </c>
      <c r="BI297" s="4" t="s">
        <v>3160</v>
      </c>
      <c r="BJ297" s="4" t="s">
        <v>3217</v>
      </c>
      <c r="BK297" s="4" t="s">
        <v>3160</v>
      </c>
      <c r="BL297" s="4" t="s">
        <v>3160</v>
      </c>
      <c r="BM297" s="4" t="s">
        <v>3217</v>
      </c>
      <c r="BN297" s="4" t="s">
        <v>3160</v>
      </c>
      <c r="BO297" s="4" t="s">
        <v>3178</v>
      </c>
      <c r="BP297" s="4" t="s">
        <v>3217</v>
      </c>
    </row>
    <row r="298" spans="1:77">
      <c r="A298" s="19" t="s">
        <v>3352</v>
      </c>
      <c r="B298" s="4" t="s">
        <v>3353</v>
      </c>
      <c r="C298" s="4" t="s">
        <v>3339</v>
      </c>
      <c r="D298" s="4">
        <v>2024</v>
      </c>
      <c r="F298" s="4" t="s">
        <v>3217</v>
      </c>
      <c r="G298" s="4" t="s">
        <v>3217</v>
      </c>
      <c r="H298" s="4" t="s">
        <v>3217</v>
      </c>
      <c r="I298" s="4" t="s">
        <v>3217</v>
      </c>
      <c r="J298" s="4" t="s">
        <v>3217</v>
      </c>
      <c r="K298" s="4" t="s">
        <v>3161</v>
      </c>
      <c r="L298" s="4" t="s">
        <v>3161</v>
      </c>
      <c r="M298" s="4" t="s">
        <v>3161</v>
      </c>
      <c r="N298" s="4" t="s">
        <v>3217</v>
      </c>
      <c r="O298" s="4" t="s">
        <v>3217</v>
      </c>
      <c r="P298" s="4" t="s">
        <v>3161</v>
      </c>
      <c r="Q298" s="4" t="s">
        <v>3161</v>
      </c>
      <c r="R298" s="4" t="s">
        <v>3178</v>
      </c>
      <c r="S298" s="4" t="s">
        <v>3160</v>
      </c>
      <c r="T298" s="4" t="s">
        <v>3160</v>
      </c>
      <c r="U298" s="4" t="s">
        <v>3217</v>
      </c>
      <c r="V298" s="4" t="s">
        <v>3217</v>
      </c>
      <c r="W298" s="4" t="s">
        <v>3217</v>
      </c>
      <c r="X298" s="4" t="s">
        <v>3161</v>
      </c>
      <c r="Y298" s="4" t="s">
        <v>3161</v>
      </c>
      <c r="Z298" s="4" t="s">
        <v>3161</v>
      </c>
      <c r="AA298" s="4" t="s">
        <v>3217</v>
      </c>
      <c r="AB298" s="4" t="s">
        <v>3161</v>
      </c>
      <c r="AC298" s="4" t="s">
        <v>3217</v>
      </c>
      <c r="AD298" s="4" t="s">
        <v>3161</v>
      </c>
      <c r="AE298" s="4" t="s">
        <v>3217</v>
      </c>
      <c r="AF298" s="4" t="s">
        <v>3217</v>
      </c>
      <c r="AG298" s="4" t="s">
        <v>3217</v>
      </c>
      <c r="AH298" s="4" t="s">
        <v>3217</v>
      </c>
      <c r="AI298" s="4" t="s">
        <v>3217</v>
      </c>
      <c r="AJ298" s="4" t="s">
        <v>3217</v>
      </c>
      <c r="AK298" s="4" t="s">
        <v>3217</v>
      </c>
      <c r="AL298" s="4" t="s">
        <v>3217</v>
      </c>
      <c r="AM298" s="4" t="s">
        <v>3217</v>
      </c>
      <c r="AN298" s="4" t="s">
        <v>3217</v>
      </c>
      <c r="AO298" s="4" t="s">
        <v>3217</v>
      </c>
      <c r="AP298" s="4" t="s">
        <v>3160</v>
      </c>
      <c r="AQ298" s="4" t="s">
        <v>3217</v>
      </c>
      <c r="AR298" s="4" t="s">
        <v>3217</v>
      </c>
      <c r="AS298" s="4" t="s">
        <v>3217</v>
      </c>
      <c r="AT298" s="4" t="s">
        <v>3217</v>
      </c>
      <c r="AU298" s="4" t="s">
        <v>889</v>
      </c>
      <c r="AV298" s="4" t="s">
        <v>3160</v>
      </c>
      <c r="AW298" s="4" t="s">
        <v>3217</v>
      </c>
      <c r="AX298" s="4" t="s">
        <v>3217</v>
      </c>
      <c r="AY298" s="4" t="s">
        <v>3217</v>
      </c>
      <c r="AZ298" s="4" t="s">
        <v>3217</v>
      </c>
      <c r="BA298" s="4" t="s">
        <v>3160</v>
      </c>
      <c r="BB298" s="4" t="s">
        <v>3160</v>
      </c>
      <c r="BC298" s="4" t="s">
        <v>3160</v>
      </c>
      <c r="BD298" s="4" t="s">
        <v>3217</v>
      </c>
      <c r="BE298" s="4" t="s">
        <v>3160</v>
      </c>
      <c r="BF298" s="4" t="s">
        <v>3217</v>
      </c>
      <c r="BG298" s="4" t="s">
        <v>3217</v>
      </c>
      <c r="BH298" s="4" t="s">
        <v>3217</v>
      </c>
      <c r="BI298" s="4" t="s">
        <v>3160</v>
      </c>
      <c r="BJ298" s="4" t="s">
        <v>3217</v>
      </c>
      <c r="BK298" s="4" t="s">
        <v>3160</v>
      </c>
      <c r="BL298" s="4" t="s">
        <v>3160</v>
      </c>
      <c r="BM298" s="4" t="s">
        <v>3217</v>
      </c>
      <c r="BN298" s="4" t="s">
        <v>3160</v>
      </c>
      <c r="BO298" s="4" t="s">
        <v>3178</v>
      </c>
      <c r="BP298" s="4" t="s">
        <v>3217</v>
      </c>
    </row>
    <row r="299" spans="1:77">
      <c r="A299" s="19" t="s">
        <v>3354</v>
      </c>
      <c r="B299" s="4" t="s">
        <v>3355</v>
      </c>
      <c r="C299" s="4" t="s">
        <v>3342</v>
      </c>
      <c r="D299" s="4">
        <v>2024</v>
      </c>
      <c r="F299" s="4" t="s">
        <v>3217</v>
      </c>
      <c r="G299" s="4" t="s">
        <v>3217</v>
      </c>
      <c r="H299" s="4" t="s">
        <v>3217</v>
      </c>
      <c r="I299" s="4" t="s">
        <v>3217</v>
      </c>
      <c r="J299" s="4" t="s">
        <v>3217</v>
      </c>
      <c r="K299" s="4" t="s">
        <v>3161</v>
      </c>
      <c r="L299" s="4" t="s">
        <v>3161</v>
      </c>
      <c r="M299" s="4" t="s">
        <v>3161</v>
      </c>
      <c r="N299" s="4" t="s">
        <v>3217</v>
      </c>
      <c r="O299" s="4" t="s">
        <v>3217</v>
      </c>
      <c r="P299" s="4" t="s">
        <v>3161</v>
      </c>
      <c r="Q299" s="4" t="s">
        <v>3161</v>
      </c>
      <c r="R299" s="4" t="s">
        <v>3178</v>
      </c>
      <c r="S299" s="4" t="s">
        <v>3160</v>
      </c>
      <c r="T299" s="4" t="s">
        <v>3160</v>
      </c>
      <c r="U299" s="4" t="s">
        <v>3217</v>
      </c>
      <c r="V299" s="4" t="s">
        <v>3217</v>
      </c>
      <c r="W299" s="4" t="s">
        <v>3217</v>
      </c>
      <c r="X299" s="4" t="s">
        <v>3161</v>
      </c>
      <c r="Y299" s="4" t="s">
        <v>3161</v>
      </c>
      <c r="Z299" s="4" t="s">
        <v>3161</v>
      </c>
      <c r="AA299" s="4" t="s">
        <v>3217</v>
      </c>
      <c r="AB299" s="4" t="s">
        <v>3161</v>
      </c>
      <c r="AC299" s="4" t="s">
        <v>3217</v>
      </c>
      <c r="AD299" s="4" t="s">
        <v>3161</v>
      </c>
      <c r="AE299" s="4" t="s">
        <v>3217</v>
      </c>
      <c r="AF299" s="4" t="s">
        <v>3217</v>
      </c>
      <c r="AG299" s="4" t="s">
        <v>3217</v>
      </c>
      <c r="AH299" s="4" t="s">
        <v>3217</v>
      </c>
      <c r="AI299" s="4" t="s">
        <v>3217</v>
      </c>
      <c r="AJ299" s="4" t="s">
        <v>3217</v>
      </c>
      <c r="AK299" s="4" t="s">
        <v>3217</v>
      </c>
      <c r="AL299" s="4" t="s">
        <v>3217</v>
      </c>
      <c r="AM299" s="4" t="s">
        <v>3217</v>
      </c>
      <c r="AN299" s="4" t="s">
        <v>3217</v>
      </c>
      <c r="AO299" s="4" t="s">
        <v>3217</v>
      </c>
      <c r="AP299" s="4" t="s">
        <v>3160</v>
      </c>
      <c r="AQ299" s="4" t="s">
        <v>3217</v>
      </c>
      <c r="AR299" s="4" t="s">
        <v>3217</v>
      </c>
      <c r="AS299" s="4" t="s">
        <v>3217</v>
      </c>
      <c r="AT299" s="4" t="s">
        <v>3217</v>
      </c>
      <c r="AU299" s="4" t="s">
        <v>889</v>
      </c>
      <c r="AV299" s="4" t="s">
        <v>3160</v>
      </c>
      <c r="AW299" s="4" t="s">
        <v>3217</v>
      </c>
      <c r="AX299" s="4" t="s">
        <v>3217</v>
      </c>
      <c r="AY299" s="4" t="s">
        <v>3217</v>
      </c>
      <c r="AZ299" s="4" t="s">
        <v>3217</v>
      </c>
      <c r="BA299" s="4" t="s">
        <v>3160</v>
      </c>
      <c r="BB299" s="4" t="s">
        <v>3160</v>
      </c>
      <c r="BC299" s="4" t="s">
        <v>3160</v>
      </c>
      <c r="BD299" s="4" t="s">
        <v>3217</v>
      </c>
      <c r="BE299" s="4" t="s">
        <v>3160</v>
      </c>
      <c r="BF299" s="4" t="s">
        <v>3217</v>
      </c>
      <c r="BG299" s="4" t="s">
        <v>3217</v>
      </c>
      <c r="BH299" s="4" t="s">
        <v>3217</v>
      </c>
      <c r="BI299" s="4" t="s">
        <v>3160</v>
      </c>
      <c r="BJ299" s="4" t="s">
        <v>3217</v>
      </c>
      <c r="BK299" s="4" t="s">
        <v>3160</v>
      </c>
      <c r="BL299" s="4" t="s">
        <v>3160</v>
      </c>
      <c r="BM299" s="4" t="s">
        <v>3217</v>
      </c>
      <c r="BN299" s="4" t="s">
        <v>3160</v>
      </c>
      <c r="BO299" s="4" t="s">
        <v>3178</v>
      </c>
      <c r="BP299" s="4" t="s">
        <v>3217</v>
      </c>
    </row>
    <row r="300" spans="1:77">
      <c r="A300" s="19" t="s">
        <v>3356</v>
      </c>
      <c r="B300" s="4" t="s">
        <v>3357</v>
      </c>
      <c r="C300" s="4" t="s">
        <v>3345</v>
      </c>
      <c r="D300" s="4">
        <v>2024</v>
      </c>
      <c r="F300" s="4" t="s">
        <v>3217</v>
      </c>
      <c r="G300" s="4" t="s">
        <v>3217</v>
      </c>
      <c r="H300" s="4" t="s">
        <v>3217</v>
      </c>
      <c r="I300" s="4" t="s">
        <v>3217</v>
      </c>
      <c r="J300" s="4" t="s">
        <v>3217</v>
      </c>
      <c r="K300" s="4" t="s">
        <v>3161</v>
      </c>
      <c r="L300" s="4" t="s">
        <v>3161</v>
      </c>
      <c r="M300" s="4" t="s">
        <v>3161</v>
      </c>
      <c r="N300" s="4" t="s">
        <v>3217</v>
      </c>
      <c r="O300" s="4" t="s">
        <v>3217</v>
      </c>
      <c r="P300" s="4" t="s">
        <v>3161</v>
      </c>
      <c r="Q300" s="4" t="s">
        <v>3161</v>
      </c>
      <c r="R300" s="4" t="s">
        <v>3178</v>
      </c>
      <c r="S300" s="4" t="s">
        <v>3160</v>
      </c>
      <c r="T300" s="4" t="s">
        <v>3160</v>
      </c>
      <c r="U300" s="4" t="s">
        <v>3217</v>
      </c>
      <c r="V300" s="4" t="s">
        <v>3217</v>
      </c>
      <c r="W300" s="4" t="s">
        <v>3217</v>
      </c>
      <c r="X300" s="4" t="s">
        <v>3161</v>
      </c>
      <c r="Y300" s="4" t="s">
        <v>3161</v>
      </c>
      <c r="Z300" s="4" t="s">
        <v>3161</v>
      </c>
      <c r="AA300" s="4" t="s">
        <v>3217</v>
      </c>
      <c r="AB300" s="4" t="s">
        <v>3161</v>
      </c>
      <c r="AC300" s="4" t="s">
        <v>3217</v>
      </c>
      <c r="AD300" s="4" t="s">
        <v>3161</v>
      </c>
      <c r="AE300" s="4" t="s">
        <v>3217</v>
      </c>
      <c r="AF300" s="4" t="s">
        <v>3217</v>
      </c>
      <c r="AG300" s="4" t="s">
        <v>3217</v>
      </c>
      <c r="AH300" s="4" t="s">
        <v>3217</v>
      </c>
      <c r="AI300" s="4" t="s">
        <v>3217</v>
      </c>
      <c r="AJ300" s="4" t="s">
        <v>3217</v>
      </c>
      <c r="AK300" s="4" t="s">
        <v>3217</v>
      </c>
      <c r="AL300" s="4" t="s">
        <v>3217</v>
      </c>
      <c r="AM300" s="4" t="s">
        <v>3217</v>
      </c>
      <c r="AN300" s="4" t="s">
        <v>3217</v>
      </c>
      <c r="AO300" s="4" t="s">
        <v>3217</v>
      </c>
      <c r="AP300" s="4" t="s">
        <v>3160</v>
      </c>
      <c r="AQ300" s="4" t="s">
        <v>3217</v>
      </c>
      <c r="AR300" s="4" t="s">
        <v>3217</v>
      </c>
      <c r="AS300" s="4" t="s">
        <v>3217</v>
      </c>
      <c r="AT300" s="4" t="s">
        <v>3217</v>
      </c>
      <c r="AU300" s="4" t="s">
        <v>889</v>
      </c>
      <c r="AV300" s="4" t="s">
        <v>3160</v>
      </c>
      <c r="AW300" s="4" t="s">
        <v>3217</v>
      </c>
      <c r="AX300" s="4" t="s">
        <v>3217</v>
      </c>
      <c r="AY300" s="4" t="s">
        <v>3217</v>
      </c>
      <c r="AZ300" s="4" t="s">
        <v>3217</v>
      </c>
      <c r="BA300" s="4" t="s">
        <v>3160</v>
      </c>
      <c r="BB300" s="4" t="s">
        <v>3160</v>
      </c>
      <c r="BC300" s="4" t="s">
        <v>3160</v>
      </c>
      <c r="BD300" s="4" t="s">
        <v>3217</v>
      </c>
      <c r="BE300" s="4" t="s">
        <v>3160</v>
      </c>
      <c r="BF300" s="4" t="s">
        <v>3217</v>
      </c>
      <c r="BG300" s="4" t="s">
        <v>3217</v>
      </c>
      <c r="BH300" s="4" t="s">
        <v>3217</v>
      </c>
      <c r="BI300" s="4" t="s">
        <v>3160</v>
      </c>
      <c r="BJ300" s="4" t="s">
        <v>3217</v>
      </c>
      <c r="BK300" s="4" t="s">
        <v>3160</v>
      </c>
      <c r="BL300" s="4" t="s">
        <v>3160</v>
      </c>
      <c r="BM300" s="4" t="s">
        <v>3217</v>
      </c>
      <c r="BN300" s="4" t="s">
        <v>3160</v>
      </c>
      <c r="BO300" s="4" t="s">
        <v>3178</v>
      </c>
      <c r="BP300" s="4" t="s">
        <v>3217</v>
      </c>
    </row>
    <row r="301" spans="1:77">
      <c r="A301" s="19" t="s">
        <v>3358</v>
      </c>
      <c r="B301" s="4" t="s">
        <v>3359</v>
      </c>
      <c r="C301" s="4" t="s">
        <v>3306</v>
      </c>
      <c r="D301" s="4">
        <v>2024</v>
      </c>
      <c r="F301" s="4" t="s">
        <v>3217</v>
      </c>
      <c r="G301" s="4" t="s">
        <v>3217</v>
      </c>
      <c r="H301" s="4" t="s">
        <v>3428</v>
      </c>
      <c r="I301" s="4" t="s">
        <v>3217</v>
      </c>
      <c r="J301" s="4" t="s">
        <v>748</v>
      </c>
      <c r="K301" s="4" t="s">
        <v>3161</v>
      </c>
      <c r="L301" s="4" t="s">
        <v>3161</v>
      </c>
      <c r="M301" s="4" t="s">
        <v>3161</v>
      </c>
      <c r="N301" s="4" t="s">
        <v>3217</v>
      </c>
      <c r="O301" s="4" t="s">
        <v>3217</v>
      </c>
      <c r="P301" s="4" t="s">
        <v>3161</v>
      </c>
      <c r="Q301" s="4" t="s">
        <v>3161</v>
      </c>
      <c r="R301" s="4" t="s">
        <v>3178</v>
      </c>
      <c r="S301" s="4" t="s">
        <v>3161</v>
      </c>
      <c r="T301" s="4" t="s">
        <v>3161</v>
      </c>
      <c r="U301" s="4" t="s">
        <v>3217</v>
      </c>
      <c r="V301" s="4" t="s">
        <v>3217</v>
      </c>
      <c r="W301" s="4" t="s">
        <v>3217</v>
      </c>
      <c r="X301" s="4" t="s">
        <v>3161</v>
      </c>
      <c r="Y301" s="4" t="s">
        <v>3161</v>
      </c>
      <c r="Z301" s="4" t="s">
        <v>3161</v>
      </c>
      <c r="AA301" s="4" t="s">
        <v>3217</v>
      </c>
      <c r="AB301" s="4" t="s">
        <v>3161</v>
      </c>
      <c r="AC301" s="4" t="s">
        <v>3217</v>
      </c>
      <c r="AD301" s="4" t="s">
        <v>3161</v>
      </c>
      <c r="AE301" s="4" t="s">
        <v>3217</v>
      </c>
      <c r="AF301" s="4" t="s">
        <v>3217</v>
      </c>
      <c r="AG301" s="4" t="s">
        <v>3217</v>
      </c>
      <c r="AH301" s="4" t="s">
        <v>3217</v>
      </c>
      <c r="AI301" s="4" t="s">
        <v>3217</v>
      </c>
      <c r="AJ301" s="4" t="s">
        <v>3217</v>
      </c>
      <c r="AK301" s="4" t="s">
        <v>3217</v>
      </c>
      <c r="AL301" s="4" t="s">
        <v>3217</v>
      </c>
      <c r="AM301" s="4" t="s">
        <v>3217</v>
      </c>
      <c r="AN301" s="4" t="s">
        <v>3217</v>
      </c>
      <c r="AO301" s="4" t="s">
        <v>3217</v>
      </c>
      <c r="AP301" s="4" t="s">
        <v>3217</v>
      </c>
      <c r="AQ301" s="4" t="s">
        <v>3217</v>
      </c>
      <c r="AR301" s="4" t="s">
        <v>3217</v>
      </c>
      <c r="AS301" s="4" t="s">
        <v>3217</v>
      </c>
      <c r="AT301" s="4" t="s">
        <v>3217</v>
      </c>
      <c r="AU301" s="4" t="s">
        <v>889</v>
      </c>
      <c r="AV301" s="4" t="s">
        <v>3274</v>
      </c>
      <c r="AW301" s="4" t="s">
        <v>3217</v>
      </c>
      <c r="AX301" s="4" t="s">
        <v>3217</v>
      </c>
      <c r="AY301" s="4" t="s">
        <v>3217</v>
      </c>
      <c r="AZ301" s="4" t="s">
        <v>3280</v>
      </c>
      <c r="BA301" s="4" t="s">
        <v>3217</v>
      </c>
      <c r="BB301" s="4" t="s">
        <v>3161</v>
      </c>
      <c r="BC301" s="4" t="s">
        <v>3161</v>
      </c>
      <c r="BD301" s="4" t="s">
        <v>3217</v>
      </c>
      <c r="BE301" s="4" t="s">
        <v>3161</v>
      </c>
      <c r="BF301" s="4" t="s">
        <v>3217</v>
      </c>
      <c r="BG301" s="4" t="s">
        <v>3217</v>
      </c>
      <c r="BH301" s="4" t="s">
        <v>3217</v>
      </c>
      <c r="BI301" s="4" t="s">
        <v>3189</v>
      </c>
      <c r="BJ301" s="4" t="s">
        <v>3217</v>
      </c>
      <c r="BK301" s="4" t="s">
        <v>3217</v>
      </c>
      <c r="BL301" s="4" t="s">
        <v>3217</v>
      </c>
      <c r="BM301" s="4" t="s">
        <v>3217</v>
      </c>
      <c r="BN301" s="4" t="s">
        <v>3434</v>
      </c>
      <c r="BO301" s="4" t="s">
        <v>3178</v>
      </c>
      <c r="BP301" s="4" t="s">
        <v>3217</v>
      </c>
    </row>
    <row r="302" spans="1:77">
      <c r="A302" s="19" t="s">
        <v>3360</v>
      </c>
      <c r="B302" s="4" t="s">
        <v>3361</v>
      </c>
      <c r="C302" s="4" t="s">
        <v>3301</v>
      </c>
      <c r="D302" s="4">
        <v>2024</v>
      </c>
      <c r="F302" s="4" t="s">
        <v>3217</v>
      </c>
      <c r="G302" s="4" t="s">
        <v>3217</v>
      </c>
      <c r="H302" s="4" t="s">
        <v>3428</v>
      </c>
      <c r="I302" s="4" t="s">
        <v>3217</v>
      </c>
      <c r="J302" s="4" t="s">
        <v>748</v>
      </c>
      <c r="K302" s="4" t="s">
        <v>3161</v>
      </c>
      <c r="L302" s="4" t="s">
        <v>3161</v>
      </c>
      <c r="M302" s="4" t="s">
        <v>3161</v>
      </c>
      <c r="N302" s="4" t="s">
        <v>3217</v>
      </c>
      <c r="O302" s="4" t="s">
        <v>3217</v>
      </c>
      <c r="P302" s="4" t="s">
        <v>3161</v>
      </c>
      <c r="Q302" s="4" t="s">
        <v>3161</v>
      </c>
      <c r="R302" s="4" t="s">
        <v>3178</v>
      </c>
      <c r="S302" s="4" t="s">
        <v>3161</v>
      </c>
      <c r="T302" s="4" t="s">
        <v>3161</v>
      </c>
      <c r="U302" s="4" t="s">
        <v>3217</v>
      </c>
      <c r="V302" s="4" t="s">
        <v>3217</v>
      </c>
      <c r="W302" s="4" t="s">
        <v>3217</v>
      </c>
      <c r="X302" s="4" t="s">
        <v>3161</v>
      </c>
      <c r="Y302" s="4" t="s">
        <v>3161</v>
      </c>
      <c r="Z302" s="4" t="s">
        <v>3161</v>
      </c>
      <c r="AA302" s="4" t="s">
        <v>3217</v>
      </c>
      <c r="AB302" s="4" t="s">
        <v>3161</v>
      </c>
      <c r="AC302" s="4" t="s">
        <v>3217</v>
      </c>
      <c r="AD302" s="4" t="s">
        <v>3161</v>
      </c>
      <c r="AE302" s="4" t="s">
        <v>3217</v>
      </c>
      <c r="AF302" s="4" t="s">
        <v>3217</v>
      </c>
      <c r="AG302" s="4" t="s">
        <v>3217</v>
      </c>
      <c r="AH302" s="4" t="s">
        <v>3217</v>
      </c>
      <c r="AI302" s="4" t="s">
        <v>3217</v>
      </c>
      <c r="AJ302" s="4" t="s">
        <v>3217</v>
      </c>
      <c r="AK302" s="4" t="s">
        <v>3217</v>
      </c>
      <c r="AL302" s="4" t="s">
        <v>3217</v>
      </c>
      <c r="AM302" s="4" t="s">
        <v>3217</v>
      </c>
      <c r="AN302" s="4" t="s">
        <v>3217</v>
      </c>
      <c r="AO302" s="4" t="s">
        <v>3217</v>
      </c>
      <c r="AP302" s="4" t="s">
        <v>3217</v>
      </c>
      <c r="AQ302" s="4" t="s">
        <v>3217</v>
      </c>
      <c r="AR302" s="4" t="s">
        <v>3217</v>
      </c>
      <c r="AS302" s="4" t="s">
        <v>3217</v>
      </c>
      <c r="AT302" s="4" t="s">
        <v>3217</v>
      </c>
      <c r="AU302" s="4" t="s">
        <v>889</v>
      </c>
      <c r="AV302" s="4" t="s">
        <v>3274</v>
      </c>
      <c r="AW302" s="4" t="s">
        <v>3217</v>
      </c>
      <c r="AX302" s="4" t="s">
        <v>3217</v>
      </c>
      <c r="AY302" s="4" t="s">
        <v>3217</v>
      </c>
      <c r="AZ302" s="4" t="s">
        <v>3280</v>
      </c>
      <c r="BA302" s="4" t="s">
        <v>3217</v>
      </c>
      <c r="BB302" s="4" t="s">
        <v>3161</v>
      </c>
      <c r="BC302" s="4" t="s">
        <v>3161</v>
      </c>
      <c r="BD302" s="4" t="s">
        <v>3217</v>
      </c>
      <c r="BE302" s="4" t="s">
        <v>3161</v>
      </c>
      <c r="BF302" s="4" t="s">
        <v>3217</v>
      </c>
      <c r="BG302" s="4" t="s">
        <v>3217</v>
      </c>
      <c r="BH302" s="4" t="s">
        <v>3217</v>
      </c>
      <c r="BI302" s="4" t="s">
        <v>3189</v>
      </c>
      <c r="BJ302" s="4" t="s">
        <v>3217</v>
      </c>
      <c r="BK302" s="4" t="s">
        <v>3217</v>
      </c>
      <c r="BL302" s="4" t="s">
        <v>3217</v>
      </c>
      <c r="BM302" s="4" t="s">
        <v>3217</v>
      </c>
      <c r="BN302" s="4" t="s">
        <v>3434</v>
      </c>
      <c r="BO302" s="4" t="s">
        <v>3178</v>
      </c>
      <c r="BP302" s="4" t="s">
        <v>3217</v>
      </c>
    </row>
    <row r="303" spans="1:77">
      <c r="A303" s="19" t="s">
        <v>3362</v>
      </c>
      <c r="B303" s="4" t="s">
        <v>3363</v>
      </c>
      <c r="C303" s="4" t="s">
        <v>3308</v>
      </c>
      <c r="D303" s="4">
        <v>2024</v>
      </c>
      <c r="F303" s="4" t="s">
        <v>3217</v>
      </c>
      <c r="G303" s="4" t="s">
        <v>3217</v>
      </c>
      <c r="H303" s="4" t="s">
        <v>3428</v>
      </c>
      <c r="I303" s="4" t="s">
        <v>3217</v>
      </c>
      <c r="J303" s="4" t="s">
        <v>748</v>
      </c>
      <c r="K303" s="4" t="s">
        <v>3161</v>
      </c>
      <c r="L303" s="4" t="s">
        <v>3161</v>
      </c>
      <c r="M303" s="4" t="s">
        <v>3161</v>
      </c>
      <c r="N303" s="4" t="s">
        <v>3217</v>
      </c>
      <c r="O303" s="4" t="s">
        <v>3217</v>
      </c>
      <c r="P303" s="4" t="s">
        <v>3161</v>
      </c>
      <c r="Q303" s="4" t="s">
        <v>3161</v>
      </c>
      <c r="R303" s="4" t="s">
        <v>3178</v>
      </c>
      <c r="S303" s="4" t="s">
        <v>3161</v>
      </c>
      <c r="T303" s="4" t="s">
        <v>3161</v>
      </c>
      <c r="U303" s="4" t="s">
        <v>3217</v>
      </c>
      <c r="V303" s="4" t="s">
        <v>3217</v>
      </c>
      <c r="W303" s="4" t="s">
        <v>3217</v>
      </c>
      <c r="X303" s="4" t="s">
        <v>3161</v>
      </c>
      <c r="Y303" s="4" t="s">
        <v>3161</v>
      </c>
      <c r="Z303" s="4" t="s">
        <v>3161</v>
      </c>
      <c r="AA303" s="4" t="s">
        <v>3217</v>
      </c>
      <c r="AB303" s="4" t="s">
        <v>3161</v>
      </c>
      <c r="AC303" s="4" t="s">
        <v>3217</v>
      </c>
      <c r="AD303" s="4" t="s">
        <v>3161</v>
      </c>
      <c r="AE303" s="4" t="s">
        <v>3217</v>
      </c>
      <c r="AF303" s="4" t="s">
        <v>3217</v>
      </c>
      <c r="AG303" s="4" t="s">
        <v>3217</v>
      </c>
      <c r="AH303" s="4" t="s">
        <v>3217</v>
      </c>
      <c r="AI303" s="4" t="s">
        <v>3217</v>
      </c>
      <c r="AJ303" s="4" t="s">
        <v>3217</v>
      </c>
      <c r="AK303" s="4" t="s">
        <v>3217</v>
      </c>
      <c r="AL303" s="4" t="s">
        <v>3217</v>
      </c>
      <c r="AM303" s="4" t="s">
        <v>3217</v>
      </c>
      <c r="AN303" s="4" t="s">
        <v>3217</v>
      </c>
      <c r="AO303" s="4" t="s">
        <v>3217</v>
      </c>
      <c r="AP303" s="4" t="s">
        <v>3217</v>
      </c>
      <c r="AQ303" s="4" t="s">
        <v>3217</v>
      </c>
      <c r="AR303" s="4" t="s">
        <v>3217</v>
      </c>
      <c r="AS303" s="4" t="s">
        <v>3217</v>
      </c>
      <c r="AT303" s="4" t="s">
        <v>3217</v>
      </c>
      <c r="AU303" s="4" t="s">
        <v>889</v>
      </c>
      <c r="AV303" s="4" t="s">
        <v>3274</v>
      </c>
      <c r="AW303" s="4" t="s">
        <v>3217</v>
      </c>
      <c r="AX303" s="4" t="s">
        <v>3217</v>
      </c>
      <c r="AY303" s="4" t="s">
        <v>3217</v>
      </c>
      <c r="AZ303" s="4" t="s">
        <v>3280</v>
      </c>
      <c r="BA303" s="4" t="s">
        <v>3217</v>
      </c>
      <c r="BB303" s="4" t="s">
        <v>3161</v>
      </c>
      <c r="BC303" s="4" t="s">
        <v>3161</v>
      </c>
      <c r="BD303" s="4" t="s">
        <v>3217</v>
      </c>
      <c r="BE303" s="4" t="s">
        <v>3161</v>
      </c>
      <c r="BF303" s="4" t="s">
        <v>3217</v>
      </c>
      <c r="BG303" s="4" t="s">
        <v>3217</v>
      </c>
      <c r="BH303" s="4" t="s">
        <v>3217</v>
      </c>
      <c r="BI303" s="4" t="s">
        <v>3189</v>
      </c>
      <c r="BJ303" s="4" t="s">
        <v>3217</v>
      </c>
      <c r="BK303" s="4" t="s">
        <v>3217</v>
      </c>
      <c r="BL303" s="4" t="s">
        <v>3217</v>
      </c>
      <c r="BM303" s="4" t="s">
        <v>3217</v>
      </c>
      <c r="BN303" s="4" t="s">
        <v>3434</v>
      </c>
      <c r="BO303" s="4" t="s">
        <v>3178</v>
      </c>
      <c r="BP303" s="4" t="s">
        <v>3217</v>
      </c>
    </row>
    <row r="304" spans="1:77">
      <c r="A304" s="19" t="s">
        <v>3364</v>
      </c>
      <c r="B304" s="4" t="s">
        <v>3365</v>
      </c>
      <c r="C304" s="4" t="s">
        <v>3306</v>
      </c>
      <c r="D304" s="4">
        <v>2024</v>
      </c>
      <c r="F304" s="4" t="s">
        <v>3217</v>
      </c>
      <c r="G304" s="4" t="s">
        <v>3217</v>
      </c>
      <c r="H304" s="4" t="s">
        <v>3428</v>
      </c>
      <c r="I304" s="4" t="s">
        <v>3217</v>
      </c>
      <c r="J304" s="4" t="s">
        <v>748</v>
      </c>
      <c r="K304" s="4" t="s">
        <v>3161</v>
      </c>
      <c r="L304" s="4" t="s">
        <v>3161</v>
      </c>
      <c r="M304" s="4" t="s">
        <v>3161</v>
      </c>
      <c r="N304" s="4" t="s">
        <v>3217</v>
      </c>
      <c r="O304" s="4" t="s">
        <v>3217</v>
      </c>
      <c r="P304" s="4" t="s">
        <v>3161</v>
      </c>
      <c r="Q304" s="4" t="s">
        <v>3161</v>
      </c>
      <c r="R304" s="4" t="s">
        <v>3178</v>
      </c>
      <c r="S304" s="4" t="s">
        <v>3161</v>
      </c>
      <c r="T304" s="4" t="s">
        <v>3161</v>
      </c>
      <c r="U304" s="4" t="s">
        <v>3217</v>
      </c>
      <c r="V304" s="4" t="s">
        <v>3217</v>
      </c>
      <c r="W304" s="4" t="s">
        <v>3217</v>
      </c>
      <c r="X304" s="4" t="s">
        <v>3161</v>
      </c>
      <c r="Y304" s="4" t="s">
        <v>3161</v>
      </c>
      <c r="Z304" s="4" t="s">
        <v>3161</v>
      </c>
      <c r="AA304" s="4" t="s">
        <v>3217</v>
      </c>
      <c r="AB304" s="4" t="s">
        <v>3161</v>
      </c>
      <c r="AC304" s="4" t="s">
        <v>3217</v>
      </c>
      <c r="AD304" s="4" t="s">
        <v>3161</v>
      </c>
      <c r="AE304" s="4" t="s">
        <v>3217</v>
      </c>
      <c r="AF304" s="4" t="s">
        <v>3217</v>
      </c>
      <c r="AG304" s="4" t="s">
        <v>3217</v>
      </c>
      <c r="AH304" s="4" t="s">
        <v>3217</v>
      </c>
      <c r="AI304" s="4" t="s">
        <v>3217</v>
      </c>
      <c r="AJ304" s="4" t="s">
        <v>3217</v>
      </c>
      <c r="AK304" s="4" t="s">
        <v>1667</v>
      </c>
      <c r="AL304" s="4" t="s">
        <v>3217</v>
      </c>
      <c r="AM304" s="4" t="s">
        <v>3217</v>
      </c>
      <c r="AN304" s="4" t="s">
        <v>3217</v>
      </c>
      <c r="AO304" s="4" t="s">
        <v>3217</v>
      </c>
      <c r="AP304" s="4" t="s">
        <v>3217</v>
      </c>
      <c r="AQ304" s="4" t="s">
        <v>3217</v>
      </c>
      <c r="AR304" s="4" t="s">
        <v>3217</v>
      </c>
      <c r="AS304" s="4" t="s">
        <v>3217</v>
      </c>
      <c r="AT304" s="4" t="s">
        <v>3217</v>
      </c>
      <c r="AU304" s="4" t="s">
        <v>889</v>
      </c>
      <c r="AV304" s="4" t="s">
        <v>3274</v>
      </c>
      <c r="AW304" s="4" t="s">
        <v>3217</v>
      </c>
      <c r="AX304" s="4" t="s">
        <v>3217</v>
      </c>
      <c r="AY304" s="4" t="s">
        <v>3217</v>
      </c>
      <c r="AZ304" s="4" t="s">
        <v>3280</v>
      </c>
      <c r="BA304" s="4" t="s">
        <v>3217</v>
      </c>
      <c r="BB304" s="4" t="s">
        <v>3161</v>
      </c>
      <c r="BC304" s="4" t="s">
        <v>3161</v>
      </c>
      <c r="BD304" s="4" t="s">
        <v>3217</v>
      </c>
      <c r="BE304" s="4" t="s">
        <v>3161</v>
      </c>
      <c r="BF304" s="4" t="s">
        <v>3217</v>
      </c>
      <c r="BG304" s="4" t="s">
        <v>3217</v>
      </c>
      <c r="BH304" s="4" t="s">
        <v>3217</v>
      </c>
      <c r="BI304" s="4" t="s">
        <v>3189</v>
      </c>
      <c r="BJ304" s="4" t="s">
        <v>3217</v>
      </c>
      <c r="BK304" s="4" t="s">
        <v>3217</v>
      </c>
      <c r="BL304" s="4" t="s">
        <v>3217</v>
      </c>
      <c r="BM304" s="4" t="s">
        <v>3217</v>
      </c>
      <c r="BN304" s="4" t="s">
        <v>3434</v>
      </c>
      <c r="BO304" s="4" t="s">
        <v>3178</v>
      </c>
      <c r="BP304" s="4" t="s">
        <v>3217</v>
      </c>
    </row>
    <row r="305" spans="1:68">
      <c r="A305" s="19" t="s">
        <v>3366</v>
      </c>
      <c r="B305" s="4" t="s">
        <v>3367</v>
      </c>
      <c r="C305" s="4" t="s">
        <v>3301</v>
      </c>
      <c r="D305" s="4">
        <v>2024</v>
      </c>
      <c r="F305" s="4" t="s">
        <v>3217</v>
      </c>
      <c r="G305" s="4" t="s">
        <v>3217</v>
      </c>
      <c r="H305" s="4" t="s">
        <v>3428</v>
      </c>
      <c r="I305" s="4" t="s">
        <v>3217</v>
      </c>
      <c r="J305" s="4" t="s">
        <v>748</v>
      </c>
      <c r="K305" s="4" t="s">
        <v>3161</v>
      </c>
      <c r="L305" s="4" t="s">
        <v>3161</v>
      </c>
      <c r="M305" s="4" t="s">
        <v>3161</v>
      </c>
      <c r="N305" s="4" t="s">
        <v>3217</v>
      </c>
      <c r="O305" s="4" t="s">
        <v>3217</v>
      </c>
      <c r="P305" s="4" t="s">
        <v>3161</v>
      </c>
      <c r="Q305" s="4" t="s">
        <v>3161</v>
      </c>
      <c r="R305" s="4" t="s">
        <v>3178</v>
      </c>
      <c r="S305" s="4" t="s">
        <v>3161</v>
      </c>
      <c r="T305" s="4" t="s">
        <v>3161</v>
      </c>
      <c r="U305" s="4" t="s">
        <v>3217</v>
      </c>
      <c r="V305" s="4" t="s">
        <v>3217</v>
      </c>
      <c r="W305" s="4" t="s">
        <v>3217</v>
      </c>
      <c r="X305" s="4" t="s">
        <v>3161</v>
      </c>
      <c r="Y305" s="4" t="s">
        <v>3161</v>
      </c>
      <c r="Z305" s="4" t="s">
        <v>3161</v>
      </c>
      <c r="AA305" s="4" t="s">
        <v>3217</v>
      </c>
      <c r="AB305" s="4" t="s">
        <v>3161</v>
      </c>
      <c r="AC305" s="4" t="s">
        <v>3217</v>
      </c>
      <c r="AD305" s="4" t="s">
        <v>3161</v>
      </c>
      <c r="AE305" s="4" t="s">
        <v>3217</v>
      </c>
      <c r="AF305" s="4" t="s">
        <v>3217</v>
      </c>
      <c r="AG305" s="4" t="s">
        <v>3217</v>
      </c>
      <c r="AH305" s="4" t="s">
        <v>3217</v>
      </c>
      <c r="AI305" s="4" t="s">
        <v>3217</v>
      </c>
      <c r="AJ305" s="4" t="s">
        <v>3217</v>
      </c>
      <c r="AK305" s="4" t="s">
        <v>1667</v>
      </c>
      <c r="AL305" s="4" t="s">
        <v>3217</v>
      </c>
      <c r="AM305" s="4" t="s">
        <v>3217</v>
      </c>
      <c r="AN305" s="4" t="s">
        <v>3217</v>
      </c>
      <c r="AO305" s="4" t="s">
        <v>3217</v>
      </c>
      <c r="AP305" s="4" t="s">
        <v>3217</v>
      </c>
      <c r="AQ305" s="4" t="s">
        <v>3217</v>
      </c>
      <c r="AR305" s="4" t="s">
        <v>3217</v>
      </c>
      <c r="AS305" s="4" t="s">
        <v>3217</v>
      </c>
      <c r="AT305" s="4" t="s">
        <v>3217</v>
      </c>
      <c r="AU305" s="4" t="s">
        <v>889</v>
      </c>
      <c r="AV305" s="4" t="s">
        <v>3274</v>
      </c>
      <c r="AW305" s="4" t="s">
        <v>3217</v>
      </c>
      <c r="AX305" s="4" t="s">
        <v>3217</v>
      </c>
      <c r="AY305" s="4" t="s">
        <v>3217</v>
      </c>
      <c r="AZ305" s="4" t="s">
        <v>3280</v>
      </c>
      <c r="BA305" s="4" t="s">
        <v>3217</v>
      </c>
      <c r="BB305" s="4" t="s">
        <v>3161</v>
      </c>
      <c r="BC305" s="4" t="s">
        <v>3161</v>
      </c>
      <c r="BD305" s="4" t="s">
        <v>3217</v>
      </c>
      <c r="BE305" s="4" t="s">
        <v>3161</v>
      </c>
      <c r="BF305" s="4" t="s">
        <v>3217</v>
      </c>
      <c r="BG305" s="4" t="s">
        <v>3217</v>
      </c>
      <c r="BH305" s="4" t="s">
        <v>3217</v>
      </c>
      <c r="BI305" s="4" t="s">
        <v>3189</v>
      </c>
      <c r="BJ305" s="4" t="s">
        <v>3217</v>
      </c>
      <c r="BK305" s="4" t="s">
        <v>3217</v>
      </c>
      <c r="BL305" s="4" t="s">
        <v>3217</v>
      </c>
      <c r="BM305" s="4" t="s">
        <v>3217</v>
      </c>
      <c r="BN305" s="4" t="s">
        <v>3434</v>
      </c>
      <c r="BO305" s="4" t="s">
        <v>3178</v>
      </c>
      <c r="BP305" s="4" t="s">
        <v>3217</v>
      </c>
    </row>
    <row r="306" spans="1:68">
      <c r="A306" s="19" t="s">
        <v>3368</v>
      </c>
      <c r="B306" s="4" t="s">
        <v>3369</v>
      </c>
      <c r="C306" s="4" t="s">
        <v>3308</v>
      </c>
      <c r="D306" s="4">
        <v>2024</v>
      </c>
      <c r="F306" s="4" t="s">
        <v>3217</v>
      </c>
      <c r="G306" s="4" t="s">
        <v>3217</v>
      </c>
      <c r="H306" s="4" t="s">
        <v>3428</v>
      </c>
      <c r="I306" s="4" t="s">
        <v>3217</v>
      </c>
      <c r="J306" s="4" t="s">
        <v>748</v>
      </c>
      <c r="K306" s="4" t="s">
        <v>3161</v>
      </c>
      <c r="L306" s="4" t="s">
        <v>3161</v>
      </c>
      <c r="M306" s="4" t="s">
        <v>3161</v>
      </c>
      <c r="N306" s="4" t="s">
        <v>3217</v>
      </c>
      <c r="O306" s="4" t="s">
        <v>3217</v>
      </c>
      <c r="P306" s="4" t="s">
        <v>3161</v>
      </c>
      <c r="Q306" s="4" t="s">
        <v>3161</v>
      </c>
      <c r="R306" s="4" t="s">
        <v>3178</v>
      </c>
      <c r="S306" s="4" t="s">
        <v>3161</v>
      </c>
      <c r="T306" s="4" t="s">
        <v>3161</v>
      </c>
      <c r="U306" s="4" t="s">
        <v>3217</v>
      </c>
      <c r="V306" s="4" t="s">
        <v>3217</v>
      </c>
      <c r="W306" s="4" t="s">
        <v>3217</v>
      </c>
      <c r="X306" s="4" t="s">
        <v>3161</v>
      </c>
      <c r="Y306" s="4" t="s">
        <v>3161</v>
      </c>
      <c r="Z306" s="4" t="s">
        <v>3161</v>
      </c>
      <c r="AA306" s="4" t="s">
        <v>3217</v>
      </c>
      <c r="AB306" s="4" t="s">
        <v>3161</v>
      </c>
      <c r="AC306" s="4" t="s">
        <v>3217</v>
      </c>
      <c r="AD306" s="4" t="s">
        <v>3161</v>
      </c>
      <c r="AE306" s="4" t="s">
        <v>3217</v>
      </c>
      <c r="AF306" s="4" t="s">
        <v>3217</v>
      </c>
      <c r="AG306" s="4" t="s">
        <v>3217</v>
      </c>
      <c r="AH306" s="4" t="s">
        <v>3217</v>
      </c>
      <c r="AI306" s="4" t="s">
        <v>3217</v>
      </c>
      <c r="AJ306" s="4" t="s">
        <v>3217</v>
      </c>
      <c r="AK306" s="4" t="s">
        <v>1667</v>
      </c>
      <c r="AL306" s="4" t="s">
        <v>3217</v>
      </c>
      <c r="AM306" s="4" t="s">
        <v>3217</v>
      </c>
      <c r="AN306" s="4" t="s">
        <v>3217</v>
      </c>
      <c r="AO306" s="4" t="s">
        <v>3217</v>
      </c>
      <c r="AP306" s="4" t="s">
        <v>3217</v>
      </c>
      <c r="AQ306" s="4" t="s">
        <v>3217</v>
      </c>
      <c r="AR306" s="4" t="s">
        <v>3217</v>
      </c>
      <c r="AS306" s="4" t="s">
        <v>3217</v>
      </c>
      <c r="AT306" s="4" t="s">
        <v>3217</v>
      </c>
      <c r="AU306" s="4" t="s">
        <v>889</v>
      </c>
      <c r="AV306" s="4" t="s">
        <v>3274</v>
      </c>
      <c r="AW306" s="4" t="s">
        <v>3217</v>
      </c>
      <c r="AX306" s="4" t="s">
        <v>3217</v>
      </c>
      <c r="AY306" s="4" t="s">
        <v>3217</v>
      </c>
      <c r="AZ306" s="4" t="s">
        <v>3280</v>
      </c>
      <c r="BA306" s="4" t="s">
        <v>3217</v>
      </c>
      <c r="BB306" s="4" t="s">
        <v>3161</v>
      </c>
      <c r="BC306" s="4" t="s">
        <v>3161</v>
      </c>
      <c r="BD306" s="4" t="s">
        <v>3217</v>
      </c>
      <c r="BE306" s="4" t="s">
        <v>3161</v>
      </c>
      <c r="BF306" s="4" t="s">
        <v>3217</v>
      </c>
      <c r="BG306" s="4" t="s">
        <v>3217</v>
      </c>
      <c r="BH306" s="4" t="s">
        <v>3217</v>
      </c>
      <c r="BI306" s="4" t="s">
        <v>3189</v>
      </c>
      <c r="BJ306" s="4" t="s">
        <v>3217</v>
      </c>
      <c r="BK306" s="4" t="s">
        <v>3217</v>
      </c>
      <c r="BL306" s="4" t="s">
        <v>3217</v>
      </c>
      <c r="BM306" s="4" t="s">
        <v>3217</v>
      </c>
      <c r="BN306" s="4" t="s">
        <v>3434</v>
      </c>
      <c r="BO306" s="4" t="s">
        <v>3178</v>
      </c>
      <c r="BP306" s="4" t="s">
        <v>3217</v>
      </c>
    </row>
    <row r="307" spans="1:68">
      <c r="A307" s="19" t="s">
        <v>3370</v>
      </c>
      <c r="B307" s="4" t="s">
        <v>3371</v>
      </c>
      <c r="C307" s="4" t="s">
        <v>3342</v>
      </c>
      <c r="D307" s="4">
        <v>2024</v>
      </c>
      <c r="F307" s="4" t="s">
        <v>3217</v>
      </c>
      <c r="G307" s="4" t="s">
        <v>3217</v>
      </c>
      <c r="H307" s="4" t="s">
        <v>3217</v>
      </c>
      <c r="I307" s="4" t="s">
        <v>3217</v>
      </c>
      <c r="J307" s="4" t="s">
        <v>3217</v>
      </c>
      <c r="K307" s="4" t="s">
        <v>3161</v>
      </c>
      <c r="L307" s="4" t="s">
        <v>3161</v>
      </c>
      <c r="M307" s="4" t="s">
        <v>3161</v>
      </c>
      <c r="N307" s="4" t="s">
        <v>3217</v>
      </c>
      <c r="O307" s="4" t="s">
        <v>3217</v>
      </c>
      <c r="P307" s="4" t="s">
        <v>3161</v>
      </c>
      <c r="Q307" s="4" t="s">
        <v>3161</v>
      </c>
      <c r="R307" s="4" t="s">
        <v>3178</v>
      </c>
      <c r="S307" s="4" t="s">
        <v>3161</v>
      </c>
      <c r="T307" s="4" t="s">
        <v>3161</v>
      </c>
      <c r="U307" s="4" t="s">
        <v>3217</v>
      </c>
      <c r="V307" s="4" t="s">
        <v>3168</v>
      </c>
      <c r="W307" s="4" t="s">
        <v>3217</v>
      </c>
      <c r="X307" s="4" t="s">
        <v>3161</v>
      </c>
      <c r="Y307" s="4" t="s">
        <v>3217</v>
      </c>
      <c r="Z307" s="4" t="s">
        <v>3161</v>
      </c>
      <c r="AA307" s="4" t="s">
        <v>3217</v>
      </c>
      <c r="AB307" s="4" t="s">
        <v>3217</v>
      </c>
      <c r="AC307" s="4" t="s">
        <v>3217</v>
      </c>
      <c r="AD307" s="4" t="s">
        <v>3161</v>
      </c>
      <c r="AE307" s="4" t="s">
        <v>3760</v>
      </c>
      <c r="AF307" s="4" t="s">
        <v>3217</v>
      </c>
      <c r="AG307" s="4" t="s">
        <v>3217</v>
      </c>
      <c r="AH307" s="4" t="s">
        <v>3217</v>
      </c>
      <c r="AI307" s="4" t="s">
        <v>3217</v>
      </c>
      <c r="AJ307" s="4" t="s">
        <v>3217</v>
      </c>
      <c r="AK307" s="4" t="s">
        <v>3217</v>
      </c>
      <c r="AL307" s="4" t="s">
        <v>3217</v>
      </c>
      <c r="AM307" s="4" t="s">
        <v>3217</v>
      </c>
      <c r="AN307" s="4" t="s">
        <v>3217</v>
      </c>
      <c r="AO307" s="4" t="s">
        <v>3462</v>
      </c>
      <c r="AP307" s="4" t="s">
        <v>3174</v>
      </c>
      <c r="AQ307" s="4" t="s">
        <v>3217</v>
      </c>
      <c r="AR307" s="4" t="s">
        <v>3217</v>
      </c>
      <c r="AS307" s="4" t="s">
        <v>3759</v>
      </c>
      <c r="AT307" s="4" t="s">
        <v>3217</v>
      </c>
      <c r="AU307" s="4" t="s">
        <v>3463</v>
      </c>
      <c r="AV307" s="4" t="s">
        <v>3464</v>
      </c>
      <c r="AW307" s="4" t="s">
        <v>3217</v>
      </c>
      <c r="AX307" s="4" t="s">
        <v>3217</v>
      </c>
      <c r="AY307" s="4" t="s">
        <v>3217</v>
      </c>
      <c r="AZ307" s="4" t="s">
        <v>3280</v>
      </c>
      <c r="BA307" s="4" t="s">
        <v>3217</v>
      </c>
      <c r="BB307" s="4" t="s">
        <v>3161</v>
      </c>
      <c r="BC307" s="4" t="s">
        <v>3161</v>
      </c>
      <c r="BD307" s="4" t="s">
        <v>3217</v>
      </c>
      <c r="BE307" s="4" t="s">
        <v>3161</v>
      </c>
      <c r="BF307" s="4" t="s">
        <v>3217</v>
      </c>
      <c r="BG307" s="4" t="s">
        <v>3217</v>
      </c>
      <c r="BH307" s="4" t="s">
        <v>3217</v>
      </c>
      <c r="BI307" s="4" t="s">
        <v>3465</v>
      </c>
      <c r="BJ307" s="4" t="s">
        <v>3217</v>
      </c>
      <c r="BK307" s="4" t="s">
        <v>3217</v>
      </c>
      <c r="BL307" s="4" t="s">
        <v>3217</v>
      </c>
      <c r="BM307" s="4" t="s">
        <v>3217</v>
      </c>
      <c r="BN307" s="4" t="s">
        <v>3434</v>
      </c>
      <c r="BO307" s="4" t="s">
        <v>3178</v>
      </c>
      <c r="BP307" s="4" t="s">
        <v>3217</v>
      </c>
    </row>
    <row r="308" spans="1:68">
      <c r="A308" s="19" t="s">
        <v>3372</v>
      </c>
      <c r="B308" s="4" t="s">
        <v>3373</v>
      </c>
      <c r="C308" s="4" t="s">
        <v>3302</v>
      </c>
      <c r="D308" s="4">
        <v>2024</v>
      </c>
      <c r="F308" s="4" t="s">
        <v>3217</v>
      </c>
      <c r="G308" s="4" t="s">
        <v>3217</v>
      </c>
      <c r="H308" s="4" t="s">
        <v>196</v>
      </c>
      <c r="I308" s="4" t="s">
        <v>1</v>
      </c>
      <c r="J308" s="4" t="s">
        <v>13</v>
      </c>
      <c r="K308" s="4" t="s">
        <v>3161</v>
      </c>
      <c r="L308" s="4" t="s">
        <v>3161</v>
      </c>
      <c r="M308" s="4" t="s">
        <v>3161</v>
      </c>
      <c r="N308" s="4" t="s">
        <v>3217</v>
      </c>
      <c r="O308" s="4" t="s">
        <v>16</v>
      </c>
      <c r="P308" s="4" t="s">
        <v>3161</v>
      </c>
      <c r="Q308" s="4" t="s">
        <v>3161</v>
      </c>
      <c r="R308" s="4" t="s">
        <v>3178</v>
      </c>
      <c r="S308" s="4" t="s">
        <v>202</v>
      </c>
      <c r="T308" s="4" t="s">
        <v>3217</v>
      </c>
      <c r="U308" s="4" t="s">
        <v>3217</v>
      </c>
      <c r="V308" s="4" t="s">
        <v>3217</v>
      </c>
      <c r="W308" s="4" t="s">
        <v>3217</v>
      </c>
      <c r="X308" s="4" t="s">
        <v>3161</v>
      </c>
      <c r="Y308" s="4" t="s">
        <v>3161</v>
      </c>
      <c r="Z308" s="4" t="s">
        <v>3161</v>
      </c>
      <c r="AA308" s="4" t="s">
        <v>203</v>
      </c>
      <c r="AB308" s="4" t="s">
        <v>3217</v>
      </c>
      <c r="AC308" s="4" t="s">
        <v>204</v>
      </c>
      <c r="AD308" s="4" t="s">
        <v>3161</v>
      </c>
      <c r="AE308" s="4" t="s">
        <v>3171</v>
      </c>
      <c r="AF308" s="4" t="s">
        <v>3217</v>
      </c>
      <c r="AG308" s="4" t="s">
        <v>3439</v>
      </c>
      <c r="AH308" s="4" t="s">
        <v>205</v>
      </c>
      <c r="AI308" s="4" t="s">
        <v>3217</v>
      </c>
      <c r="AJ308" s="4" t="s">
        <v>1604</v>
      </c>
      <c r="AK308" s="4" t="s">
        <v>206</v>
      </c>
      <c r="AL308" s="4" t="s">
        <v>143</v>
      </c>
      <c r="AM308" s="4" t="s">
        <v>304</v>
      </c>
      <c r="AN308" s="4" t="s">
        <v>207</v>
      </c>
      <c r="AO308" s="4" t="s">
        <v>216</v>
      </c>
      <c r="AP308" s="4" t="s">
        <v>3174</v>
      </c>
      <c r="AQ308" s="4" t="s">
        <v>208</v>
      </c>
      <c r="AR308" s="4" t="s">
        <v>3217</v>
      </c>
      <c r="AS308" s="4" t="s">
        <v>3217</v>
      </c>
      <c r="AT308" s="4" t="s">
        <v>3217</v>
      </c>
      <c r="AU308" s="4" t="s">
        <v>134</v>
      </c>
      <c r="AV308" s="4" t="s">
        <v>517</v>
      </c>
      <c r="AW308" s="4" t="s">
        <v>3217</v>
      </c>
      <c r="AX308" s="4" t="s">
        <v>3217</v>
      </c>
      <c r="AY308" s="4" t="s">
        <v>3217</v>
      </c>
      <c r="AZ308" s="4" t="s">
        <v>509</v>
      </c>
      <c r="BA308" s="4" t="s">
        <v>3217</v>
      </c>
      <c r="BB308" s="4" t="s">
        <v>3184</v>
      </c>
      <c r="BC308" s="4" t="s">
        <v>518</v>
      </c>
      <c r="BD308" s="4" t="s">
        <v>2513</v>
      </c>
      <c r="BE308" s="4" t="s">
        <v>3422</v>
      </c>
      <c r="BF308" s="4" t="s">
        <v>513</v>
      </c>
      <c r="BG308" s="4" t="s">
        <v>3423</v>
      </c>
      <c r="BH308" s="4" t="s">
        <v>212</v>
      </c>
      <c r="BI308" s="4" t="s">
        <v>42</v>
      </c>
      <c r="BJ308" s="4" t="s">
        <v>3217</v>
      </c>
      <c r="BK308" s="4" t="s">
        <v>24</v>
      </c>
      <c r="BL308" s="4" t="s">
        <v>23</v>
      </c>
      <c r="BM308" s="4" t="s">
        <v>3217</v>
      </c>
      <c r="BN308" s="4" t="s">
        <v>27</v>
      </c>
      <c r="BO308" s="4" t="s">
        <v>3178</v>
      </c>
      <c r="BP308" s="4" t="s">
        <v>3217</v>
      </c>
    </row>
    <row r="309" spans="1:68">
      <c r="A309" s="19" t="s">
        <v>3374</v>
      </c>
      <c r="B309" s="4" t="s">
        <v>3375</v>
      </c>
      <c r="C309" s="4" t="s">
        <v>3307</v>
      </c>
      <c r="D309" s="4">
        <v>2024</v>
      </c>
      <c r="F309" s="4" t="s">
        <v>3217</v>
      </c>
      <c r="G309" s="4" t="s">
        <v>3217</v>
      </c>
      <c r="H309" s="4" t="s">
        <v>196</v>
      </c>
      <c r="I309" s="4" t="s">
        <v>3</v>
      </c>
      <c r="J309" s="4" t="s">
        <v>13</v>
      </c>
      <c r="K309" s="4" t="s">
        <v>3161</v>
      </c>
      <c r="L309" s="4" t="s">
        <v>3161</v>
      </c>
      <c r="M309" s="4" t="s">
        <v>3161</v>
      </c>
      <c r="N309" s="4" t="s">
        <v>3217</v>
      </c>
      <c r="O309" s="4" t="s">
        <v>16</v>
      </c>
      <c r="P309" s="4" t="s">
        <v>3161</v>
      </c>
      <c r="Q309" s="4" t="s">
        <v>3161</v>
      </c>
      <c r="R309" s="4" t="s">
        <v>3178</v>
      </c>
      <c r="S309" s="4" t="s">
        <v>202</v>
      </c>
      <c r="T309" s="4" t="s">
        <v>3217</v>
      </c>
      <c r="U309" s="4" t="s">
        <v>3217</v>
      </c>
      <c r="V309" s="4" t="s">
        <v>3217</v>
      </c>
      <c r="W309" s="4" t="s">
        <v>3217</v>
      </c>
      <c r="X309" s="4" t="s">
        <v>3161</v>
      </c>
      <c r="Y309" s="4" t="s">
        <v>3161</v>
      </c>
      <c r="Z309" s="4" t="s">
        <v>3161</v>
      </c>
      <c r="AA309" s="4" t="s">
        <v>203</v>
      </c>
      <c r="AB309" s="4" t="s">
        <v>3217</v>
      </c>
      <c r="AC309" s="4" t="s">
        <v>204</v>
      </c>
      <c r="AD309" s="4" t="s">
        <v>3161</v>
      </c>
      <c r="AE309" s="4" t="s">
        <v>3171</v>
      </c>
      <c r="AF309" s="4" t="s">
        <v>3217</v>
      </c>
      <c r="AG309" s="4" t="s">
        <v>3439</v>
      </c>
      <c r="AH309" s="4" t="s">
        <v>205</v>
      </c>
      <c r="AI309" s="4" t="s">
        <v>3217</v>
      </c>
      <c r="AJ309" s="4" t="s">
        <v>1604</v>
      </c>
      <c r="AK309" s="4" t="s">
        <v>206</v>
      </c>
      <c r="AL309" s="4" t="s">
        <v>143</v>
      </c>
      <c r="AM309" s="4" t="s">
        <v>304</v>
      </c>
      <c r="AN309" s="4" t="s">
        <v>207</v>
      </c>
      <c r="AO309" s="4" t="s">
        <v>216</v>
      </c>
      <c r="AP309" s="4" t="s">
        <v>3174</v>
      </c>
      <c r="AQ309" s="4" t="s">
        <v>208</v>
      </c>
      <c r="AR309" s="4" t="s">
        <v>3217</v>
      </c>
      <c r="AS309" s="4" t="s">
        <v>3217</v>
      </c>
      <c r="AT309" s="4" t="s">
        <v>3217</v>
      </c>
      <c r="AU309" s="4" t="s">
        <v>134</v>
      </c>
      <c r="AV309" s="4" t="s">
        <v>517</v>
      </c>
      <c r="AW309" s="4" t="s">
        <v>3217</v>
      </c>
      <c r="AX309" s="4" t="s">
        <v>3217</v>
      </c>
      <c r="AY309" s="4" t="s">
        <v>3217</v>
      </c>
      <c r="AZ309" s="4" t="s">
        <v>509</v>
      </c>
      <c r="BA309" s="4" t="s">
        <v>3217</v>
      </c>
      <c r="BB309" s="4" t="s">
        <v>3184</v>
      </c>
      <c r="BC309" s="4" t="s">
        <v>518</v>
      </c>
      <c r="BD309" s="4" t="s">
        <v>2513</v>
      </c>
      <c r="BE309" s="4" t="s">
        <v>3422</v>
      </c>
      <c r="BF309" s="4" t="s">
        <v>513</v>
      </c>
      <c r="BG309" s="4" t="s">
        <v>3423</v>
      </c>
      <c r="BH309" s="4" t="s">
        <v>212</v>
      </c>
      <c r="BI309" s="4" t="s">
        <v>42</v>
      </c>
      <c r="BJ309" s="4" t="s">
        <v>3217</v>
      </c>
      <c r="BK309" s="4" t="s">
        <v>24</v>
      </c>
      <c r="BL309" s="4" t="s">
        <v>23</v>
      </c>
      <c r="BM309" s="4" t="s">
        <v>3217</v>
      </c>
      <c r="BN309" s="4" t="s">
        <v>27</v>
      </c>
      <c r="BO309" s="4" t="s">
        <v>3178</v>
      </c>
      <c r="BP309" s="4" t="s">
        <v>3217</v>
      </c>
    </row>
    <row r="310" spans="1:68">
      <c r="A310" s="19" t="s">
        <v>3376</v>
      </c>
      <c r="B310" s="4" t="s">
        <v>3377</v>
      </c>
      <c r="C310" s="4" t="s">
        <v>3305</v>
      </c>
      <c r="D310" s="4">
        <v>2024</v>
      </c>
      <c r="F310" s="4" t="s">
        <v>3217</v>
      </c>
      <c r="G310" s="4" t="s">
        <v>3217</v>
      </c>
      <c r="H310" s="4" t="s">
        <v>196</v>
      </c>
      <c r="I310" s="4" t="s">
        <v>1</v>
      </c>
      <c r="J310" s="4" t="s">
        <v>13</v>
      </c>
      <c r="K310" s="4" t="s">
        <v>3161</v>
      </c>
      <c r="L310" s="4" t="s">
        <v>3161</v>
      </c>
      <c r="M310" s="4" t="s">
        <v>3161</v>
      </c>
      <c r="N310" s="4" t="s">
        <v>3217</v>
      </c>
      <c r="O310" s="4" t="s">
        <v>16</v>
      </c>
      <c r="P310" s="4" t="s">
        <v>3161</v>
      </c>
      <c r="Q310" s="4" t="s">
        <v>3161</v>
      </c>
      <c r="R310" s="4" t="s">
        <v>3178</v>
      </c>
      <c r="S310" s="4" t="s">
        <v>202</v>
      </c>
      <c r="T310" s="4" t="s">
        <v>3217</v>
      </c>
      <c r="U310" s="4" t="s">
        <v>3217</v>
      </c>
      <c r="V310" s="4" t="s">
        <v>3217</v>
      </c>
      <c r="W310" s="4" t="s">
        <v>3217</v>
      </c>
      <c r="X310" s="4" t="s">
        <v>3161</v>
      </c>
      <c r="Y310" s="4" t="s">
        <v>3161</v>
      </c>
      <c r="Z310" s="4" t="s">
        <v>3161</v>
      </c>
      <c r="AA310" s="4" t="s">
        <v>203</v>
      </c>
      <c r="AB310" s="4" t="s">
        <v>3217</v>
      </c>
      <c r="AC310" s="4" t="s">
        <v>204</v>
      </c>
      <c r="AD310" s="4" t="s">
        <v>3161</v>
      </c>
      <c r="AE310" s="4" t="s">
        <v>3171</v>
      </c>
      <c r="AF310" s="4" t="s">
        <v>3217</v>
      </c>
      <c r="AG310" s="4" t="s">
        <v>3439</v>
      </c>
      <c r="AH310" s="4" t="s">
        <v>205</v>
      </c>
      <c r="AI310" s="4" t="s">
        <v>3217</v>
      </c>
      <c r="AJ310" s="4" t="s">
        <v>3217</v>
      </c>
      <c r="AK310" s="4" t="s">
        <v>206</v>
      </c>
      <c r="AL310" s="4" t="s">
        <v>143</v>
      </c>
      <c r="AM310" s="4" t="s">
        <v>304</v>
      </c>
      <c r="AN310" s="4" t="s">
        <v>207</v>
      </c>
      <c r="AO310" s="4" t="s">
        <v>216</v>
      </c>
      <c r="AP310" s="4" t="s">
        <v>3174</v>
      </c>
      <c r="AQ310" s="4" t="s">
        <v>208</v>
      </c>
      <c r="AR310" s="4" t="s">
        <v>3217</v>
      </c>
      <c r="AS310" s="4" t="s">
        <v>3217</v>
      </c>
      <c r="AT310" s="4" t="s">
        <v>3217</v>
      </c>
      <c r="AU310" s="4" t="s">
        <v>134</v>
      </c>
      <c r="AV310" s="4" t="s">
        <v>517</v>
      </c>
      <c r="AW310" s="4" t="s">
        <v>3217</v>
      </c>
      <c r="AX310" s="4" t="s">
        <v>3217</v>
      </c>
      <c r="AY310" s="4" t="s">
        <v>3217</v>
      </c>
      <c r="AZ310" s="4" t="s">
        <v>509</v>
      </c>
      <c r="BA310" s="4" t="s">
        <v>3217</v>
      </c>
      <c r="BB310" s="4" t="s">
        <v>3184</v>
      </c>
      <c r="BC310" s="4" t="s">
        <v>518</v>
      </c>
      <c r="BD310" s="4" t="s">
        <v>2513</v>
      </c>
      <c r="BE310" s="4" t="s">
        <v>3422</v>
      </c>
      <c r="BF310" s="4" t="s">
        <v>513</v>
      </c>
      <c r="BG310" s="4" t="s">
        <v>3423</v>
      </c>
      <c r="BH310" s="4" t="s">
        <v>212</v>
      </c>
      <c r="BI310" s="4" t="s">
        <v>42</v>
      </c>
      <c r="BJ310" s="4" t="s">
        <v>3217</v>
      </c>
      <c r="BK310" s="4" t="s">
        <v>24</v>
      </c>
      <c r="BL310" s="4" t="s">
        <v>23</v>
      </c>
      <c r="BM310" s="4" t="s">
        <v>3217</v>
      </c>
      <c r="BN310" s="4" t="s">
        <v>27</v>
      </c>
      <c r="BO310" s="4" t="s">
        <v>3178</v>
      </c>
      <c r="BP310" s="4" t="s">
        <v>3217</v>
      </c>
    </row>
    <row r="311" spans="1:68">
      <c r="A311" s="19" t="s">
        <v>3378</v>
      </c>
      <c r="B311" s="4" t="s">
        <v>3379</v>
      </c>
      <c r="C311" s="4" t="s">
        <v>3303</v>
      </c>
      <c r="D311" s="4">
        <v>2024</v>
      </c>
      <c r="F311" s="4" t="s">
        <v>3217</v>
      </c>
      <c r="G311" s="4" t="s">
        <v>3217</v>
      </c>
      <c r="H311" s="4" t="s">
        <v>196</v>
      </c>
      <c r="I311" s="4" t="s">
        <v>1</v>
      </c>
      <c r="J311" s="4" t="s">
        <v>13</v>
      </c>
      <c r="K311" s="4" t="s">
        <v>3161</v>
      </c>
      <c r="L311" s="4" t="s">
        <v>3161</v>
      </c>
      <c r="M311" s="4" t="s">
        <v>3161</v>
      </c>
      <c r="N311" s="4" t="s">
        <v>3217</v>
      </c>
      <c r="O311" s="4" t="s">
        <v>16</v>
      </c>
      <c r="P311" s="4" t="s">
        <v>3161</v>
      </c>
      <c r="Q311" s="4" t="s">
        <v>3161</v>
      </c>
      <c r="R311" s="4" t="s">
        <v>3178</v>
      </c>
      <c r="S311" s="4" t="s">
        <v>202</v>
      </c>
      <c r="T311" s="4" t="s">
        <v>3217</v>
      </c>
      <c r="U311" s="4" t="s">
        <v>3217</v>
      </c>
      <c r="V311" s="4" t="s">
        <v>3217</v>
      </c>
      <c r="W311" s="4" t="s">
        <v>3217</v>
      </c>
      <c r="X311" s="4" t="s">
        <v>3161</v>
      </c>
      <c r="Y311" s="4" t="s">
        <v>3161</v>
      </c>
      <c r="Z311" s="4" t="s">
        <v>3161</v>
      </c>
      <c r="AA311" s="4" t="s">
        <v>203</v>
      </c>
      <c r="AB311" s="4" t="s">
        <v>3217</v>
      </c>
      <c r="AC311" s="4" t="s">
        <v>204</v>
      </c>
      <c r="AD311" s="4" t="s">
        <v>3161</v>
      </c>
      <c r="AE311" s="4" t="s">
        <v>3171</v>
      </c>
      <c r="AF311" s="4" t="s">
        <v>3217</v>
      </c>
      <c r="AG311" s="4" t="s">
        <v>3439</v>
      </c>
      <c r="AH311" s="4" t="s">
        <v>205</v>
      </c>
      <c r="AI311" s="4" t="s">
        <v>3217</v>
      </c>
      <c r="AJ311" s="4" t="s">
        <v>3217</v>
      </c>
      <c r="AK311" s="4" t="s">
        <v>206</v>
      </c>
      <c r="AL311" s="4" t="s">
        <v>143</v>
      </c>
      <c r="AM311" s="4" t="s">
        <v>304</v>
      </c>
      <c r="AN311" s="4" t="s">
        <v>207</v>
      </c>
      <c r="AO311" s="4" t="s">
        <v>216</v>
      </c>
      <c r="AP311" s="4" t="s">
        <v>3174</v>
      </c>
      <c r="AQ311" s="4" t="s">
        <v>208</v>
      </c>
      <c r="AR311" s="4" t="s">
        <v>3217</v>
      </c>
      <c r="AS311" s="4" t="s">
        <v>3217</v>
      </c>
      <c r="AT311" s="4" t="s">
        <v>3217</v>
      </c>
      <c r="AU311" s="4" t="s">
        <v>134</v>
      </c>
      <c r="AV311" s="4" t="s">
        <v>517</v>
      </c>
      <c r="AW311" s="4" t="s">
        <v>3217</v>
      </c>
      <c r="AX311" s="4" t="s">
        <v>3217</v>
      </c>
      <c r="AY311" s="4" t="s">
        <v>3217</v>
      </c>
      <c r="AZ311" s="4" t="s">
        <v>509</v>
      </c>
      <c r="BA311" s="4" t="s">
        <v>3217</v>
      </c>
      <c r="BB311" s="4" t="s">
        <v>3184</v>
      </c>
      <c r="BC311" s="4" t="s">
        <v>518</v>
      </c>
      <c r="BD311" s="4" t="s">
        <v>2513</v>
      </c>
      <c r="BE311" s="4" t="s">
        <v>3422</v>
      </c>
      <c r="BF311" s="4" t="s">
        <v>513</v>
      </c>
      <c r="BG311" s="4" t="s">
        <v>3423</v>
      </c>
      <c r="BH311" s="4" t="s">
        <v>212</v>
      </c>
      <c r="BI311" s="4" t="s">
        <v>42</v>
      </c>
      <c r="BJ311" s="4" t="s">
        <v>3217</v>
      </c>
      <c r="BK311" s="4" t="s">
        <v>24</v>
      </c>
      <c r="BL311" s="4" t="s">
        <v>23</v>
      </c>
      <c r="BM311" s="4" t="s">
        <v>3217</v>
      </c>
      <c r="BN311" s="4" t="s">
        <v>27</v>
      </c>
      <c r="BO311" s="4" t="s">
        <v>3178</v>
      </c>
      <c r="BP311" s="4" t="s">
        <v>3217</v>
      </c>
    </row>
    <row r="312" spans="1:68">
      <c r="A312" s="19" t="s">
        <v>3380</v>
      </c>
      <c r="B312" s="4" t="s">
        <v>3381</v>
      </c>
      <c r="C312" s="4" t="s">
        <v>3303</v>
      </c>
      <c r="D312" s="4">
        <v>2024</v>
      </c>
      <c r="F312" s="4" t="s">
        <v>3217</v>
      </c>
      <c r="G312" s="4" t="s">
        <v>3217</v>
      </c>
      <c r="H312" s="4" t="s">
        <v>3445</v>
      </c>
      <c r="I312" s="4" t="s">
        <v>5</v>
      </c>
      <c r="J312" s="4" t="s">
        <v>13</v>
      </c>
      <c r="K312" s="4" t="s">
        <v>3161</v>
      </c>
      <c r="L312" s="4" t="s">
        <v>3161</v>
      </c>
      <c r="M312" s="4" t="s">
        <v>3161</v>
      </c>
      <c r="N312" s="4" t="s">
        <v>3217</v>
      </c>
      <c r="O312" s="4" t="s">
        <v>16</v>
      </c>
      <c r="P312" s="4" t="s">
        <v>3161</v>
      </c>
      <c r="Q312" s="4" t="s">
        <v>3161</v>
      </c>
      <c r="R312" s="4" t="s">
        <v>3178</v>
      </c>
      <c r="S312" s="4" t="s">
        <v>3161</v>
      </c>
      <c r="T312" s="4" t="s">
        <v>3217</v>
      </c>
      <c r="U312" s="4" t="s">
        <v>3217</v>
      </c>
      <c r="V312" s="4" t="s">
        <v>3217</v>
      </c>
      <c r="W312" s="4" t="s">
        <v>3217</v>
      </c>
      <c r="X312" s="4" t="s">
        <v>3161</v>
      </c>
      <c r="Y312" s="4" t="s">
        <v>3217</v>
      </c>
      <c r="Z312" s="4" t="s">
        <v>3161</v>
      </c>
      <c r="AA312" s="4" t="s">
        <v>203</v>
      </c>
      <c r="AB312" s="4" t="s">
        <v>3217</v>
      </c>
      <c r="AC312" s="4" t="s">
        <v>204</v>
      </c>
      <c r="AD312" s="4" t="s">
        <v>3161</v>
      </c>
      <c r="AE312" s="4" t="s">
        <v>3171</v>
      </c>
      <c r="AF312" s="4" t="s">
        <v>1482</v>
      </c>
      <c r="AG312" s="4" t="s">
        <v>3439</v>
      </c>
      <c r="AH312" s="4" t="s">
        <v>205</v>
      </c>
      <c r="AI312" s="4" t="s">
        <v>3217</v>
      </c>
      <c r="AJ312" s="4" t="s">
        <v>3217</v>
      </c>
      <c r="AK312" s="4" t="s">
        <v>223</v>
      </c>
      <c r="AL312" s="4" t="s">
        <v>194</v>
      </c>
      <c r="AM312" s="4" t="s">
        <v>304</v>
      </c>
      <c r="AN312" s="4" t="s">
        <v>207</v>
      </c>
      <c r="AO312" s="4" t="s">
        <v>3442</v>
      </c>
      <c r="AP312" s="4" t="s">
        <v>3174</v>
      </c>
      <c r="AQ312" s="4" t="s">
        <v>208</v>
      </c>
      <c r="AR312" s="4" t="s">
        <v>3217</v>
      </c>
      <c r="AS312" s="4" t="s">
        <v>3217</v>
      </c>
      <c r="AT312" s="4" t="s">
        <v>3217</v>
      </c>
      <c r="AU312" s="4" t="s">
        <v>224</v>
      </c>
      <c r="AV312" s="4" t="s">
        <v>3191</v>
      </c>
      <c r="AW312" s="4" t="s">
        <v>3217</v>
      </c>
      <c r="AX312" s="4" t="s">
        <v>3217</v>
      </c>
      <c r="AY312" s="4" t="s">
        <v>3217</v>
      </c>
      <c r="AZ312" s="4" t="s">
        <v>3188</v>
      </c>
      <c r="BA312" s="4" t="s">
        <v>3217</v>
      </c>
      <c r="BB312" s="4" t="s">
        <v>3161</v>
      </c>
      <c r="BC312" s="4" t="s">
        <v>3161</v>
      </c>
      <c r="BD312" s="4" t="s">
        <v>3217</v>
      </c>
      <c r="BE312" s="4" t="s">
        <v>3422</v>
      </c>
      <c r="BF312" s="4" t="s">
        <v>3217</v>
      </c>
      <c r="BG312" s="4" t="s">
        <v>351</v>
      </c>
      <c r="BH312" s="4" t="s">
        <v>3217</v>
      </c>
      <c r="BI312" s="4" t="s">
        <v>3189</v>
      </c>
      <c r="BJ312" s="4" t="s">
        <v>3217</v>
      </c>
      <c r="BK312" s="4" t="s">
        <v>3433</v>
      </c>
      <c r="BL312" s="4" t="s">
        <v>3217</v>
      </c>
      <c r="BM312" s="4" t="s">
        <v>3217</v>
      </c>
      <c r="BN312" s="4" t="s">
        <v>3434</v>
      </c>
      <c r="BO312" s="4" t="s">
        <v>3178</v>
      </c>
      <c r="BP312" s="4" t="s">
        <v>3217</v>
      </c>
    </row>
    <row r="313" spans="1:68">
      <c r="A313" s="19" t="s">
        <v>3382</v>
      </c>
      <c r="B313" s="4" t="s">
        <v>3383</v>
      </c>
      <c r="C313" s="4" t="s">
        <v>3301</v>
      </c>
      <c r="D313" s="4">
        <v>2024</v>
      </c>
      <c r="F313" s="4" t="s">
        <v>3217</v>
      </c>
      <c r="G313" s="4" t="s">
        <v>3217</v>
      </c>
      <c r="H313" s="4" t="s">
        <v>498</v>
      </c>
      <c r="I313" s="4" t="s">
        <v>3425</v>
      </c>
      <c r="J313" s="4" t="s">
        <v>332</v>
      </c>
      <c r="K313" s="4" t="s">
        <v>3217</v>
      </c>
      <c r="L313" s="4" t="s">
        <v>3161</v>
      </c>
      <c r="M313" s="4" t="s">
        <v>3161</v>
      </c>
      <c r="N313" s="4" t="s">
        <v>3217</v>
      </c>
      <c r="O313" s="4" t="s">
        <v>758</v>
      </c>
      <c r="P313" s="4" t="s">
        <v>3161</v>
      </c>
      <c r="Q313" s="4" t="s">
        <v>3161</v>
      </c>
      <c r="R313" s="4" t="s">
        <v>3178</v>
      </c>
      <c r="S313" s="4" t="s">
        <v>3161</v>
      </c>
      <c r="T313" s="4" t="s">
        <v>3217</v>
      </c>
      <c r="U313" s="4" t="s">
        <v>238</v>
      </c>
      <c r="V313" s="4" t="s">
        <v>350</v>
      </c>
      <c r="W313" s="4" t="s">
        <v>3217</v>
      </c>
      <c r="X313" s="4" t="s">
        <v>3161</v>
      </c>
      <c r="Y313" s="4" t="s">
        <v>149</v>
      </c>
      <c r="Z313" s="4" t="s">
        <v>3161</v>
      </c>
      <c r="AA313" s="4" t="s">
        <v>3427</v>
      </c>
      <c r="AB313" s="4" t="s">
        <v>3217</v>
      </c>
      <c r="AC313" s="4" t="s">
        <v>3209</v>
      </c>
      <c r="AD313" s="4" t="s">
        <v>3161</v>
      </c>
      <c r="AE313" s="4" t="s">
        <v>3171</v>
      </c>
      <c r="AF313" s="4" t="s">
        <v>3217</v>
      </c>
      <c r="AG313" s="4" t="s">
        <v>231</v>
      </c>
      <c r="AH313" s="4" t="s">
        <v>56</v>
      </c>
      <c r="AI313" s="4" t="s">
        <v>3217</v>
      </c>
      <c r="AJ313" s="4" t="s">
        <v>58</v>
      </c>
      <c r="AK313" s="4" t="s">
        <v>60</v>
      </c>
      <c r="AL313" s="4" t="s">
        <v>143</v>
      </c>
      <c r="AM313" s="4" t="s">
        <v>334</v>
      </c>
      <c r="AN313" s="4" t="s">
        <v>171</v>
      </c>
      <c r="AO313" s="4" t="s">
        <v>95</v>
      </c>
      <c r="AP313" s="4" t="s">
        <v>3174</v>
      </c>
      <c r="AQ313" s="4" t="s">
        <v>152</v>
      </c>
      <c r="AR313" s="4" t="s">
        <v>133</v>
      </c>
      <c r="AS313" s="4" t="s">
        <v>267</v>
      </c>
      <c r="AT313" s="4" t="s">
        <v>1897</v>
      </c>
      <c r="AU313" s="4" t="s">
        <v>3463</v>
      </c>
      <c r="AV313" s="4" t="s">
        <v>3191</v>
      </c>
      <c r="AW313" s="4" t="s">
        <v>3217</v>
      </c>
      <c r="AX313" s="4" t="s">
        <v>3217</v>
      </c>
      <c r="AY313" s="4" t="s">
        <v>3217</v>
      </c>
      <c r="AZ313" s="4" t="s">
        <v>3280</v>
      </c>
      <c r="BA313" s="4" t="s">
        <v>3217</v>
      </c>
      <c r="BB313" s="4" t="s">
        <v>3161</v>
      </c>
      <c r="BC313" s="4" t="s">
        <v>3161</v>
      </c>
      <c r="BD313" s="4" t="s">
        <v>3217</v>
      </c>
      <c r="BE313" s="4" t="s">
        <v>3422</v>
      </c>
      <c r="BF313" s="4" t="s">
        <v>3217</v>
      </c>
      <c r="BG313" s="4" t="s">
        <v>351</v>
      </c>
      <c r="BH313" s="4" t="s">
        <v>3288</v>
      </c>
      <c r="BI313" s="4" t="s">
        <v>3189</v>
      </c>
      <c r="BJ313" s="4" t="s">
        <v>3217</v>
      </c>
      <c r="BK313" s="4" t="s">
        <v>135</v>
      </c>
      <c r="BL313" s="4" t="s">
        <v>246</v>
      </c>
      <c r="BM313" s="4" t="s">
        <v>69</v>
      </c>
      <c r="BN313" s="4" t="s">
        <v>27</v>
      </c>
      <c r="BO313" s="4" t="s">
        <v>3178</v>
      </c>
      <c r="BP313" s="4" t="s">
        <v>3217</v>
      </c>
    </row>
    <row r="314" spans="1:68">
      <c r="A314" s="19" t="s">
        <v>3384</v>
      </c>
      <c r="B314" s="4" t="s">
        <v>3385</v>
      </c>
      <c r="C314" s="4" t="s">
        <v>3305</v>
      </c>
      <c r="D314" s="4">
        <v>2024</v>
      </c>
      <c r="F314" s="4" t="s">
        <v>3217</v>
      </c>
      <c r="G314" s="4" t="s">
        <v>3217</v>
      </c>
      <c r="H314" s="4" t="s">
        <v>498</v>
      </c>
      <c r="I314" s="4" t="s">
        <v>3425</v>
      </c>
      <c r="J314" s="4" t="s">
        <v>332</v>
      </c>
      <c r="K314" s="4" t="s">
        <v>3217</v>
      </c>
      <c r="L314" s="4" t="s">
        <v>3161</v>
      </c>
      <c r="M314" s="4" t="s">
        <v>3161</v>
      </c>
      <c r="N314" s="4" t="s">
        <v>3217</v>
      </c>
      <c r="O314" s="4" t="s">
        <v>758</v>
      </c>
      <c r="P314" s="4" t="s">
        <v>3161</v>
      </c>
      <c r="Q314" s="4" t="s">
        <v>3161</v>
      </c>
      <c r="R314" s="4" t="s">
        <v>3178</v>
      </c>
      <c r="S314" s="4" t="s">
        <v>3161</v>
      </c>
      <c r="T314" s="4" t="s">
        <v>3217</v>
      </c>
      <c r="U314" s="4" t="s">
        <v>238</v>
      </c>
      <c r="V314" s="4" t="s">
        <v>350</v>
      </c>
      <c r="W314" s="4" t="s">
        <v>3217</v>
      </c>
      <c r="X314" s="4" t="s">
        <v>3161</v>
      </c>
      <c r="Y314" s="4" t="s">
        <v>149</v>
      </c>
      <c r="Z314" s="4" t="s">
        <v>3161</v>
      </c>
      <c r="AA314" s="4" t="s">
        <v>3427</v>
      </c>
      <c r="AB314" s="4" t="s">
        <v>3217</v>
      </c>
      <c r="AC314" s="4" t="s">
        <v>3209</v>
      </c>
      <c r="AD314" s="4" t="s">
        <v>3161</v>
      </c>
      <c r="AE314" s="4" t="s">
        <v>3171</v>
      </c>
      <c r="AF314" s="4" t="s">
        <v>3217</v>
      </c>
      <c r="AG314" s="4" t="s">
        <v>231</v>
      </c>
      <c r="AH314" s="4" t="s">
        <v>56</v>
      </c>
      <c r="AI314" s="4" t="s">
        <v>3217</v>
      </c>
      <c r="AJ314" s="4" t="s">
        <v>58</v>
      </c>
      <c r="AK314" s="4" t="s">
        <v>60</v>
      </c>
      <c r="AL314" s="4" t="s">
        <v>143</v>
      </c>
      <c r="AM314" s="4" t="s">
        <v>334</v>
      </c>
      <c r="AN314" s="4" t="s">
        <v>171</v>
      </c>
      <c r="AO314" s="4" t="s">
        <v>95</v>
      </c>
      <c r="AP314" s="4" t="s">
        <v>3174</v>
      </c>
      <c r="AQ314" s="4" t="s">
        <v>152</v>
      </c>
      <c r="AR314" s="4" t="s">
        <v>133</v>
      </c>
      <c r="AS314" s="4" t="s">
        <v>267</v>
      </c>
      <c r="AT314" s="4" t="s">
        <v>1897</v>
      </c>
      <c r="AU314" s="4" t="s">
        <v>3463</v>
      </c>
      <c r="AV314" s="4" t="s">
        <v>3191</v>
      </c>
      <c r="AW314" s="4" t="s">
        <v>3217</v>
      </c>
      <c r="AX314" s="4" t="s">
        <v>3217</v>
      </c>
      <c r="AY314" s="4" t="s">
        <v>3217</v>
      </c>
      <c r="AZ314" s="4" t="s">
        <v>3280</v>
      </c>
      <c r="BA314" s="4" t="s">
        <v>3217</v>
      </c>
      <c r="BB314" s="4" t="s">
        <v>3161</v>
      </c>
      <c r="BC314" s="4" t="s">
        <v>3161</v>
      </c>
      <c r="BD314" s="4" t="s">
        <v>3217</v>
      </c>
      <c r="BE314" s="4" t="s">
        <v>3422</v>
      </c>
      <c r="BF314" s="4" t="s">
        <v>3217</v>
      </c>
      <c r="BG314" s="4" t="s">
        <v>351</v>
      </c>
      <c r="BH314" s="4" t="s">
        <v>3288</v>
      </c>
      <c r="BI314" s="4" t="s">
        <v>3189</v>
      </c>
      <c r="BJ314" s="4" t="s">
        <v>3217</v>
      </c>
      <c r="BK314" s="4" t="s">
        <v>135</v>
      </c>
      <c r="BL314" s="4" t="s">
        <v>246</v>
      </c>
      <c r="BM314" s="4" t="s">
        <v>69</v>
      </c>
      <c r="BN314" s="4" t="s">
        <v>27</v>
      </c>
      <c r="BO314" s="4" t="s">
        <v>3178</v>
      </c>
      <c r="BP314" s="4" t="s">
        <v>3217</v>
      </c>
    </row>
    <row r="315" spans="1:68">
      <c r="A315" s="19" t="s">
        <v>3386</v>
      </c>
      <c r="B315" s="4" t="s">
        <v>3387</v>
      </c>
      <c r="C315" s="4" t="s">
        <v>3303</v>
      </c>
      <c r="D315" s="4">
        <v>2024</v>
      </c>
      <c r="F315" s="4" t="s">
        <v>3217</v>
      </c>
      <c r="G315" s="4" t="s">
        <v>3217</v>
      </c>
      <c r="H315" s="4" t="s">
        <v>498</v>
      </c>
      <c r="I315" s="4" t="s">
        <v>3425</v>
      </c>
      <c r="J315" s="4" t="s">
        <v>332</v>
      </c>
      <c r="K315" s="4" t="s">
        <v>3217</v>
      </c>
      <c r="L315" s="4" t="s">
        <v>3161</v>
      </c>
      <c r="M315" s="4" t="s">
        <v>3161</v>
      </c>
      <c r="N315" s="4" t="s">
        <v>3217</v>
      </c>
      <c r="O315" s="4" t="s">
        <v>758</v>
      </c>
      <c r="P315" s="4" t="s">
        <v>3161</v>
      </c>
      <c r="Q315" s="4" t="s">
        <v>3161</v>
      </c>
      <c r="R315" s="4" t="s">
        <v>3178</v>
      </c>
      <c r="S315" s="4" t="s">
        <v>3161</v>
      </c>
      <c r="T315" s="4" t="s">
        <v>3217</v>
      </c>
      <c r="U315" s="4" t="s">
        <v>238</v>
      </c>
      <c r="V315" s="4" t="s">
        <v>350</v>
      </c>
      <c r="W315" s="4" t="s">
        <v>3217</v>
      </c>
      <c r="X315" s="4" t="s">
        <v>3161</v>
      </c>
      <c r="Y315" s="4" t="s">
        <v>149</v>
      </c>
      <c r="Z315" s="4" t="s">
        <v>3161</v>
      </c>
      <c r="AA315" s="4" t="s">
        <v>3427</v>
      </c>
      <c r="AB315" s="4" t="s">
        <v>3217</v>
      </c>
      <c r="AC315" s="4" t="s">
        <v>3209</v>
      </c>
      <c r="AD315" s="4" t="s">
        <v>3161</v>
      </c>
      <c r="AE315" s="4" t="s">
        <v>3171</v>
      </c>
      <c r="AF315" s="4" t="s">
        <v>3217</v>
      </c>
      <c r="AG315" s="4" t="s">
        <v>231</v>
      </c>
      <c r="AH315" s="4" t="s">
        <v>56</v>
      </c>
      <c r="AI315" s="4" t="s">
        <v>3217</v>
      </c>
      <c r="AJ315" s="4" t="s">
        <v>58</v>
      </c>
      <c r="AK315" s="4" t="s">
        <v>60</v>
      </c>
      <c r="AL315" s="4" t="s">
        <v>143</v>
      </c>
      <c r="AM315" s="4" t="s">
        <v>334</v>
      </c>
      <c r="AN315" s="4" t="s">
        <v>171</v>
      </c>
      <c r="AO315" s="4" t="s">
        <v>95</v>
      </c>
      <c r="AP315" s="4" t="s">
        <v>3174</v>
      </c>
      <c r="AQ315" s="4" t="s">
        <v>152</v>
      </c>
      <c r="AR315" s="4" t="s">
        <v>133</v>
      </c>
      <c r="AS315" s="4" t="s">
        <v>267</v>
      </c>
      <c r="AT315" s="4" t="s">
        <v>1897</v>
      </c>
      <c r="AU315" s="4" t="s">
        <v>3463</v>
      </c>
      <c r="AV315" s="4" t="s">
        <v>3191</v>
      </c>
      <c r="AW315" s="4" t="s">
        <v>3217</v>
      </c>
      <c r="AX315" s="4" t="s">
        <v>3217</v>
      </c>
      <c r="AY315" s="4" t="s">
        <v>3217</v>
      </c>
      <c r="AZ315" s="4" t="s">
        <v>3280</v>
      </c>
      <c r="BA315" s="4" t="s">
        <v>3217</v>
      </c>
      <c r="BB315" s="4" t="s">
        <v>3161</v>
      </c>
      <c r="BC315" s="4" t="s">
        <v>3161</v>
      </c>
      <c r="BD315" s="4" t="s">
        <v>3217</v>
      </c>
      <c r="BE315" s="4" t="s">
        <v>3422</v>
      </c>
      <c r="BF315" s="4" t="s">
        <v>3217</v>
      </c>
      <c r="BG315" s="4" t="s">
        <v>351</v>
      </c>
      <c r="BH315" s="4" t="s">
        <v>3288</v>
      </c>
      <c r="BI315" s="4" t="s">
        <v>3189</v>
      </c>
      <c r="BJ315" s="4" t="s">
        <v>3217</v>
      </c>
      <c r="BK315" s="4" t="s">
        <v>135</v>
      </c>
      <c r="BL315" s="4" t="s">
        <v>246</v>
      </c>
      <c r="BM315" s="4" t="s">
        <v>69</v>
      </c>
      <c r="BN315" s="4" t="s">
        <v>27</v>
      </c>
      <c r="BO315" s="4" t="s">
        <v>3178</v>
      </c>
      <c r="BP315" s="4" t="s">
        <v>3217</v>
      </c>
    </row>
    <row r="316" spans="1:68">
      <c r="A316" s="19" t="s">
        <v>3388</v>
      </c>
      <c r="B316" s="4" t="s">
        <v>3389</v>
      </c>
      <c r="C316" s="4" t="s">
        <v>3305</v>
      </c>
      <c r="D316" s="4">
        <v>2024</v>
      </c>
      <c r="F316" s="4" t="s">
        <v>3217</v>
      </c>
      <c r="G316" s="4" t="s">
        <v>3217</v>
      </c>
      <c r="H316" s="4" t="s">
        <v>498</v>
      </c>
      <c r="I316" s="4" t="s">
        <v>3425</v>
      </c>
      <c r="J316" s="4" t="s">
        <v>332</v>
      </c>
      <c r="K316" s="4" t="s">
        <v>3217</v>
      </c>
      <c r="L316" s="4" t="s">
        <v>3161</v>
      </c>
      <c r="M316" s="4" t="s">
        <v>3161</v>
      </c>
      <c r="N316" s="4" t="s">
        <v>3217</v>
      </c>
      <c r="O316" s="4" t="s">
        <v>758</v>
      </c>
      <c r="P316" s="4" t="s">
        <v>3161</v>
      </c>
      <c r="Q316" s="4" t="s">
        <v>3161</v>
      </c>
      <c r="R316" s="4" t="s">
        <v>3178</v>
      </c>
      <c r="S316" s="4" t="s">
        <v>3161</v>
      </c>
      <c r="T316" s="4" t="s">
        <v>3217</v>
      </c>
      <c r="U316" s="4" t="s">
        <v>238</v>
      </c>
      <c r="V316" s="4" t="s">
        <v>350</v>
      </c>
      <c r="W316" s="4" t="s">
        <v>3217</v>
      </c>
      <c r="X316" s="4" t="s">
        <v>3161</v>
      </c>
      <c r="Y316" s="4" t="s">
        <v>149</v>
      </c>
      <c r="Z316" s="4" t="s">
        <v>3161</v>
      </c>
      <c r="AA316" s="4" t="s">
        <v>3427</v>
      </c>
      <c r="AB316" s="4" t="s">
        <v>3217</v>
      </c>
      <c r="AC316" s="4" t="s">
        <v>3209</v>
      </c>
      <c r="AD316" s="4" t="s">
        <v>3161</v>
      </c>
      <c r="AE316" s="4" t="s">
        <v>3171</v>
      </c>
      <c r="AF316" s="4" t="s">
        <v>3217</v>
      </c>
      <c r="AG316" s="4" t="s">
        <v>3164</v>
      </c>
      <c r="AH316" s="4" t="s">
        <v>56</v>
      </c>
      <c r="AI316" s="4" t="s">
        <v>3217</v>
      </c>
      <c r="AJ316" s="4" t="s">
        <v>58</v>
      </c>
      <c r="AK316" s="4" t="s">
        <v>60</v>
      </c>
      <c r="AL316" s="4" t="s">
        <v>143</v>
      </c>
      <c r="AM316" s="4" t="s">
        <v>334</v>
      </c>
      <c r="AN316" s="4" t="s">
        <v>171</v>
      </c>
      <c r="AO316" s="4" t="s">
        <v>95</v>
      </c>
      <c r="AP316" s="4" t="s">
        <v>3174</v>
      </c>
      <c r="AQ316" s="4" t="s">
        <v>152</v>
      </c>
      <c r="AR316" s="4" t="s">
        <v>133</v>
      </c>
      <c r="AS316" s="4" t="s">
        <v>267</v>
      </c>
      <c r="AT316" s="4" t="s">
        <v>1897</v>
      </c>
      <c r="AU316" s="4" t="s">
        <v>3463</v>
      </c>
      <c r="AV316" s="4" t="s">
        <v>3191</v>
      </c>
      <c r="AW316" s="4" t="s">
        <v>3217</v>
      </c>
      <c r="AX316" s="4" t="s">
        <v>3217</v>
      </c>
      <c r="AY316" s="4" t="s">
        <v>3217</v>
      </c>
      <c r="AZ316" s="4" t="s">
        <v>3280</v>
      </c>
      <c r="BA316" s="4" t="s">
        <v>3217</v>
      </c>
      <c r="BB316" s="4" t="s">
        <v>3161</v>
      </c>
      <c r="BC316" s="4" t="s">
        <v>3161</v>
      </c>
      <c r="BD316" s="4" t="s">
        <v>3217</v>
      </c>
      <c r="BE316" s="4" t="s">
        <v>3422</v>
      </c>
      <c r="BF316" s="4" t="s">
        <v>3217</v>
      </c>
      <c r="BG316" s="4" t="s">
        <v>351</v>
      </c>
      <c r="BH316" s="4" t="s">
        <v>3288</v>
      </c>
      <c r="BI316" s="4" t="s">
        <v>3189</v>
      </c>
      <c r="BJ316" s="4" t="s">
        <v>3217</v>
      </c>
      <c r="BK316" s="4" t="s">
        <v>135</v>
      </c>
      <c r="BL316" s="4" t="s">
        <v>246</v>
      </c>
      <c r="BM316" s="4" t="s">
        <v>69</v>
      </c>
      <c r="BN316" s="4" t="s">
        <v>27</v>
      </c>
      <c r="BO316" s="4" t="s">
        <v>3178</v>
      </c>
      <c r="BP316" s="4" t="s">
        <v>3217</v>
      </c>
    </row>
    <row r="317" spans="1:68">
      <c r="A317" s="19" t="s">
        <v>3390</v>
      </c>
      <c r="B317" s="4" t="s">
        <v>3391</v>
      </c>
      <c r="C317" s="4" t="s">
        <v>3305</v>
      </c>
      <c r="D317" s="4">
        <v>2024</v>
      </c>
      <c r="F317" s="4" t="s">
        <v>3217</v>
      </c>
      <c r="G317" s="4" t="s">
        <v>3217</v>
      </c>
      <c r="H317" s="4" t="s">
        <v>498</v>
      </c>
      <c r="I317" s="4" t="s">
        <v>3425</v>
      </c>
      <c r="J317" s="4" t="s">
        <v>332</v>
      </c>
      <c r="K317" s="4" t="s">
        <v>3217</v>
      </c>
      <c r="L317" s="4" t="s">
        <v>3161</v>
      </c>
      <c r="M317" s="4" t="s">
        <v>3161</v>
      </c>
      <c r="N317" s="4" t="s">
        <v>3217</v>
      </c>
      <c r="O317" s="4" t="s">
        <v>758</v>
      </c>
      <c r="P317" s="4" t="s">
        <v>3161</v>
      </c>
      <c r="Q317" s="4" t="s">
        <v>3161</v>
      </c>
      <c r="R317" s="4" t="s">
        <v>3178</v>
      </c>
      <c r="S317" s="4" t="s">
        <v>3161</v>
      </c>
      <c r="T317" s="4" t="s">
        <v>3217</v>
      </c>
      <c r="U317" s="4" t="s">
        <v>238</v>
      </c>
      <c r="V317" s="4" t="s">
        <v>350</v>
      </c>
      <c r="W317" s="4" t="s">
        <v>3217</v>
      </c>
      <c r="X317" s="4" t="s">
        <v>3161</v>
      </c>
      <c r="Y317" s="4" t="s">
        <v>149</v>
      </c>
      <c r="Z317" s="4" t="s">
        <v>3161</v>
      </c>
      <c r="AA317" s="4" t="s">
        <v>3427</v>
      </c>
      <c r="AB317" s="4" t="s">
        <v>3217</v>
      </c>
      <c r="AC317" s="4" t="s">
        <v>3209</v>
      </c>
      <c r="AD317" s="4" t="s">
        <v>3161</v>
      </c>
      <c r="AE317" s="4" t="s">
        <v>3171</v>
      </c>
      <c r="AF317" s="4" t="s">
        <v>3217</v>
      </c>
      <c r="AG317" s="4" t="s">
        <v>3164</v>
      </c>
      <c r="AH317" s="4" t="s">
        <v>56</v>
      </c>
      <c r="AI317" s="4" t="s">
        <v>3217</v>
      </c>
      <c r="AJ317" s="4" t="s">
        <v>58</v>
      </c>
      <c r="AK317" s="4" t="s">
        <v>60</v>
      </c>
      <c r="AL317" s="4" t="s">
        <v>143</v>
      </c>
      <c r="AM317" s="4" t="s">
        <v>334</v>
      </c>
      <c r="AN317" s="4" t="s">
        <v>171</v>
      </c>
      <c r="AO317" s="4" t="s">
        <v>95</v>
      </c>
      <c r="AP317" s="4" t="s">
        <v>3174</v>
      </c>
      <c r="AQ317" s="4" t="s">
        <v>152</v>
      </c>
      <c r="AR317" s="4" t="s">
        <v>133</v>
      </c>
      <c r="AS317" s="4" t="s">
        <v>267</v>
      </c>
      <c r="AT317" s="4" t="s">
        <v>1897</v>
      </c>
      <c r="AU317" s="4" t="s">
        <v>3463</v>
      </c>
      <c r="AV317" s="4" t="s">
        <v>3191</v>
      </c>
      <c r="AW317" s="4" t="s">
        <v>3217</v>
      </c>
      <c r="AX317" s="4" t="s">
        <v>3217</v>
      </c>
      <c r="AY317" s="4" t="s">
        <v>3217</v>
      </c>
      <c r="AZ317" s="4" t="s">
        <v>3280</v>
      </c>
      <c r="BA317" s="4" t="s">
        <v>3217</v>
      </c>
      <c r="BB317" s="4" t="s">
        <v>3161</v>
      </c>
      <c r="BC317" s="4" t="s">
        <v>3161</v>
      </c>
      <c r="BD317" s="4" t="s">
        <v>3217</v>
      </c>
      <c r="BE317" s="4" t="s">
        <v>3422</v>
      </c>
      <c r="BF317" s="4" t="s">
        <v>3217</v>
      </c>
      <c r="BG317" s="4" t="s">
        <v>351</v>
      </c>
      <c r="BH317" s="4" t="s">
        <v>3288</v>
      </c>
      <c r="BI317" s="4" t="s">
        <v>3189</v>
      </c>
      <c r="BJ317" s="4" t="s">
        <v>3217</v>
      </c>
      <c r="BK317" s="4" t="s">
        <v>135</v>
      </c>
      <c r="BL317" s="4" t="s">
        <v>246</v>
      </c>
      <c r="BM317" s="4" t="s">
        <v>69</v>
      </c>
      <c r="BN317" s="4" t="s">
        <v>27</v>
      </c>
      <c r="BO317" s="4" t="s">
        <v>3178</v>
      </c>
      <c r="BP317" s="4" t="s">
        <v>3217</v>
      </c>
    </row>
    <row r="318" spans="1:68">
      <c r="A318" s="19" t="s">
        <v>3392</v>
      </c>
      <c r="B318" s="4" t="s">
        <v>3050</v>
      </c>
      <c r="C318" s="4" t="s">
        <v>3301</v>
      </c>
      <c r="D318" s="4">
        <v>2024</v>
      </c>
      <c r="F318" s="4" t="s">
        <v>3217</v>
      </c>
      <c r="G318" s="4" t="s">
        <v>3217</v>
      </c>
      <c r="H318" s="4" t="s">
        <v>498</v>
      </c>
      <c r="I318" s="4" t="s">
        <v>3425</v>
      </c>
      <c r="J318" s="4" t="s">
        <v>332</v>
      </c>
      <c r="K318" s="4" t="s">
        <v>3217</v>
      </c>
      <c r="L318" s="4" t="s">
        <v>3161</v>
      </c>
      <c r="M318" s="4" t="s">
        <v>3161</v>
      </c>
      <c r="N318" s="4" t="s">
        <v>3217</v>
      </c>
      <c r="O318" s="4" t="s">
        <v>758</v>
      </c>
      <c r="P318" s="4" t="s">
        <v>3161</v>
      </c>
      <c r="Q318" s="4" t="s">
        <v>3161</v>
      </c>
      <c r="R318" s="4" t="s">
        <v>3178</v>
      </c>
      <c r="S318" s="4" t="s">
        <v>237</v>
      </c>
      <c r="T318" s="4" t="s">
        <v>3217</v>
      </c>
      <c r="U318" s="4" t="s">
        <v>238</v>
      </c>
      <c r="V318" s="4" t="s">
        <v>333</v>
      </c>
      <c r="W318" s="4" t="s">
        <v>3217</v>
      </c>
      <c r="X318" s="4" t="s">
        <v>3161</v>
      </c>
      <c r="Y318" s="4" t="s">
        <v>149</v>
      </c>
      <c r="Z318" s="4" t="s">
        <v>3161</v>
      </c>
      <c r="AA318" s="4" t="s">
        <v>3466</v>
      </c>
      <c r="AB318" s="4" t="s">
        <v>3217</v>
      </c>
      <c r="AC318" s="4" t="s">
        <v>1014</v>
      </c>
      <c r="AD318" s="4" t="s">
        <v>3161</v>
      </c>
      <c r="AE318" s="4" t="s">
        <v>3171</v>
      </c>
      <c r="AF318" s="4" t="s">
        <v>3217</v>
      </c>
      <c r="AG318" s="4" t="s">
        <v>231</v>
      </c>
      <c r="AH318" s="4" t="s">
        <v>56</v>
      </c>
      <c r="AI318" s="4" t="s">
        <v>3217</v>
      </c>
      <c r="AJ318" s="4" t="s">
        <v>58</v>
      </c>
      <c r="AK318" s="4" t="s">
        <v>60</v>
      </c>
      <c r="AL318" s="4" t="s">
        <v>143</v>
      </c>
      <c r="AM318" s="4" t="s">
        <v>334</v>
      </c>
      <c r="AN318" s="4" t="s">
        <v>171</v>
      </c>
      <c r="AO318" s="4" t="s">
        <v>95</v>
      </c>
      <c r="AP318" s="4" t="s">
        <v>3174</v>
      </c>
      <c r="AQ318" s="4" t="s">
        <v>152</v>
      </c>
      <c r="AR318" s="4" t="s">
        <v>133</v>
      </c>
      <c r="AS318" s="4" t="s">
        <v>267</v>
      </c>
      <c r="AT318" s="4" t="s">
        <v>1897</v>
      </c>
      <c r="AU318" s="4" t="s">
        <v>97</v>
      </c>
      <c r="AV318" s="4" t="s">
        <v>517</v>
      </c>
      <c r="AW318" s="4" t="s">
        <v>3217</v>
      </c>
      <c r="AX318" s="4" t="s">
        <v>3217</v>
      </c>
      <c r="AY318" s="4" t="s">
        <v>3217</v>
      </c>
      <c r="AZ318" s="4" t="s">
        <v>511</v>
      </c>
      <c r="BA318" s="4" t="s">
        <v>3217</v>
      </c>
      <c r="BB318" s="4" t="s">
        <v>3184</v>
      </c>
      <c r="BC318" s="4" t="s">
        <v>518</v>
      </c>
      <c r="BD318" s="4" t="s">
        <v>2513</v>
      </c>
      <c r="BE318" s="4" t="s">
        <v>3422</v>
      </c>
      <c r="BF318" s="4" t="s">
        <v>513</v>
      </c>
      <c r="BG318" s="4" t="s">
        <v>3423</v>
      </c>
      <c r="BH318" s="4" t="s">
        <v>3288</v>
      </c>
      <c r="BI318" s="4" t="s">
        <v>42</v>
      </c>
      <c r="BJ318" s="4" t="s">
        <v>3217</v>
      </c>
      <c r="BK318" s="4" t="s">
        <v>66</v>
      </c>
      <c r="BL318" s="4" t="s">
        <v>3460</v>
      </c>
      <c r="BM318" s="4" t="s">
        <v>69</v>
      </c>
      <c r="BN318" s="4" t="s">
        <v>3153</v>
      </c>
      <c r="BO318" s="4" t="s">
        <v>3178</v>
      </c>
      <c r="BP318" s="4" t="s">
        <v>3217</v>
      </c>
    </row>
    <row r="319" spans="1:68">
      <c r="A319" s="19" t="s">
        <v>3393</v>
      </c>
      <c r="B319" s="4" t="s">
        <v>3394</v>
      </c>
      <c r="C319" s="4" t="s">
        <v>3305</v>
      </c>
      <c r="D319" s="4">
        <v>2024</v>
      </c>
      <c r="F319" s="4" t="s">
        <v>3217</v>
      </c>
      <c r="G319" s="4" t="s">
        <v>3217</v>
      </c>
      <c r="H319" s="4" t="s">
        <v>498</v>
      </c>
      <c r="I319" s="4" t="s">
        <v>3425</v>
      </c>
      <c r="J319" s="4" t="s">
        <v>332</v>
      </c>
      <c r="K319" s="4" t="s">
        <v>3217</v>
      </c>
      <c r="L319" s="4" t="s">
        <v>3161</v>
      </c>
      <c r="M319" s="4" t="s">
        <v>3161</v>
      </c>
      <c r="N319" s="4" t="s">
        <v>3217</v>
      </c>
      <c r="O319" s="4" t="s">
        <v>758</v>
      </c>
      <c r="P319" s="4" t="s">
        <v>3161</v>
      </c>
      <c r="Q319" s="4" t="s">
        <v>3161</v>
      </c>
      <c r="R319" s="4" t="s">
        <v>3178</v>
      </c>
      <c r="S319" s="4" t="s">
        <v>237</v>
      </c>
      <c r="T319" s="4" t="s">
        <v>3217</v>
      </c>
      <c r="U319" s="4" t="s">
        <v>238</v>
      </c>
      <c r="V319" s="4" t="s">
        <v>333</v>
      </c>
      <c r="W319" s="4" t="s">
        <v>3217</v>
      </c>
      <c r="X319" s="4" t="s">
        <v>3161</v>
      </c>
      <c r="Y319" s="4" t="s">
        <v>149</v>
      </c>
      <c r="Z319" s="4" t="s">
        <v>3161</v>
      </c>
      <c r="AA319" s="4" t="s">
        <v>3466</v>
      </c>
      <c r="AB319" s="4" t="s">
        <v>3217</v>
      </c>
      <c r="AC319" s="4" t="s">
        <v>1014</v>
      </c>
      <c r="AD319" s="4" t="s">
        <v>3161</v>
      </c>
      <c r="AE319" s="4" t="s">
        <v>3171</v>
      </c>
      <c r="AF319" s="4" t="s">
        <v>3217</v>
      </c>
      <c r="AG319" s="4" t="s">
        <v>231</v>
      </c>
      <c r="AH319" s="4" t="s">
        <v>56</v>
      </c>
      <c r="AI319" s="4" t="s">
        <v>3217</v>
      </c>
      <c r="AJ319" s="4" t="s">
        <v>58</v>
      </c>
      <c r="AK319" s="4" t="s">
        <v>60</v>
      </c>
      <c r="AL319" s="4" t="s">
        <v>143</v>
      </c>
      <c r="AM319" s="4" t="s">
        <v>334</v>
      </c>
      <c r="AN319" s="4" t="s">
        <v>171</v>
      </c>
      <c r="AO319" s="4" t="s">
        <v>95</v>
      </c>
      <c r="AP319" s="4" t="s">
        <v>3174</v>
      </c>
      <c r="AQ319" s="4" t="s">
        <v>152</v>
      </c>
      <c r="AR319" s="4" t="s">
        <v>133</v>
      </c>
      <c r="AS319" s="4" t="s">
        <v>267</v>
      </c>
      <c r="AT319" s="4" t="s">
        <v>1897</v>
      </c>
      <c r="AU319" s="4" t="s">
        <v>97</v>
      </c>
      <c r="AV319" s="4" t="s">
        <v>517</v>
      </c>
      <c r="AW319" s="4" t="s">
        <v>3217</v>
      </c>
      <c r="AX319" s="4" t="s">
        <v>3217</v>
      </c>
      <c r="AY319" s="4" t="s">
        <v>3217</v>
      </c>
      <c r="AZ319" s="4" t="s">
        <v>511</v>
      </c>
      <c r="BA319" s="4" t="s">
        <v>3217</v>
      </c>
      <c r="BB319" s="4" t="s">
        <v>3184</v>
      </c>
      <c r="BC319" s="4" t="s">
        <v>518</v>
      </c>
      <c r="BD319" s="4" t="s">
        <v>2513</v>
      </c>
      <c r="BE319" s="4" t="s">
        <v>3422</v>
      </c>
      <c r="BF319" s="4" t="s">
        <v>513</v>
      </c>
      <c r="BG319" s="4" t="s">
        <v>3423</v>
      </c>
      <c r="BH319" s="4" t="s">
        <v>3288</v>
      </c>
      <c r="BI319" s="4" t="s">
        <v>42</v>
      </c>
      <c r="BJ319" s="4" t="s">
        <v>3217</v>
      </c>
      <c r="BK319" s="4" t="s">
        <v>66</v>
      </c>
      <c r="BL319" s="4" t="s">
        <v>3460</v>
      </c>
      <c r="BM319" s="4" t="s">
        <v>69</v>
      </c>
      <c r="BN319" s="4" t="s">
        <v>3153</v>
      </c>
      <c r="BO319" s="4" t="s">
        <v>3178</v>
      </c>
      <c r="BP319" s="4" t="s">
        <v>3217</v>
      </c>
    </row>
    <row r="320" spans="1:68">
      <c r="A320" s="19" t="s">
        <v>3395</v>
      </c>
      <c r="B320" s="4" t="s">
        <v>3396</v>
      </c>
      <c r="C320" s="4" t="s">
        <v>3303</v>
      </c>
      <c r="D320" s="4">
        <v>2024</v>
      </c>
      <c r="F320" s="4" t="s">
        <v>3217</v>
      </c>
      <c r="G320" s="4" t="s">
        <v>3217</v>
      </c>
      <c r="H320" s="4" t="s">
        <v>498</v>
      </c>
      <c r="I320" s="4" t="s">
        <v>3425</v>
      </c>
      <c r="J320" s="4" t="s">
        <v>332</v>
      </c>
      <c r="K320" s="4" t="s">
        <v>3217</v>
      </c>
      <c r="L320" s="4" t="s">
        <v>3161</v>
      </c>
      <c r="M320" s="4" t="s">
        <v>3161</v>
      </c>
      <c r="N320" s="4" t="s">
        <v>3217</v>
      </c>
      <c r="O320" s="4" t="s">
        <v>758</v>
      </c>
      <c r="P320" s="4" t="s">
        <v>3161</v>
      </c>
      <c r="Q320" s="4" t="s">
        <v>3161</v>
      </c>
      <c r="R320" s="4" t="s">
        <v>3178</v>
      </c>
      <c r="S320" s="4" t="s">
        <v>237</v>
      </c>
      <c r="T320" s="4" t="s">
        <v>3217</v>
      </c>
      <c r="U320" s="4" t="s">
        <v>238</v>
      </c>
      <c r="V320" s="4" t="s">
        <v>333</v>
      </c>
      <c r="W320" s="4" t="s">
        <v>3217</v>
      </c>
      <c r="X320" s="4" t="s">
        <v>3161</v>
      </c>
      <c r="Y320" s="4" t="s">
        <v>149</v>
      </c>
      <c r="Z320" s="4" t="s">
        <v>3161</v>
      </c>
      <c r="AA320" s="4" t="s">
        <v>3466</v>
      </c>
      <c r="AB320" s="4" t="s">
        <v>3217</v>
      </c>
      <c r="AC320" s="4" t="s">
        <v>1014</v>
      </c>
      <c r="AD320" s="4" t="s">
        <v>3161</v>
      </c>
      <c r="AE320" s="4" t="s">
        <v>3171</v>
      </c>
      <c r="AF320" s="4" t="s">
        <v>3217</v>
      </c>
      <c r="AG320" s="4" t="s">
        <v>231</v>
      </c>
      <c r="AH320" s="4" t="s">
        <v>56</v>
      </c>
      <c r="AI320" s="4" t="s">
        <v>3217</v>
      </c>
      <c r="AJ320" s="4" t="s">
        <v>58</v>
      </c>
      <c r="AK320" s="4" t="s">
        <v>60</v>
      </c>
      <c r="AL320" s="4" t="s">
        <v>143</v>
      </c>
      <c r="AM320" s="4" t="s">
        <v>334</v>
      </c>
      <c r="AN320" s="4" t="s">
        <v>171</v>
      </c>
      <c r="AO320" s="4" t="s">
        <v>95</v>
      </c>
      <c r="AP320" s="4" t="s">
        <v>3174</v>
      </c>
      <c r="AQ320" s="4" t="s">
        <v>152</v>
      </c>
      <c r="AR320" s="4" t="s">
        <v>133</v>
      </c>
      <c r="AS320" s="4" t="s">
        <v>267</v>
      </c>
      <c r="AT320" s="4" t="s">
        <v>1897</v>
      </c>
      <c r="AU320" s="4" t="s">
        <v>97</v>
      </c>
      <c r="AV320" s="4" t="s">
        <v>517</v>
      </c>
      <c r="AW320" s="4" t="s">
        <v>3217</v>
      </c>
      <c r="AX320" s="4" t="s">
        <v>3217</v>
      </c>
      <c r="AY320" s="4" t="s">
        <v>3217</v>
      </c>
      <c r="AZ320" s="4" t="s">
        <v>511</v>
      </c>
      <c r="BA320" s="4" t="s">
        <v>3217</v>
      </c>
      <c r="BB320" s="4" t="s">
        <v>3184</v>
      </c>
      <c r="BC320" s="4" t="s">
        <v>518</v>
      </c>
      <c r="BD320" s="4" t="s">
        <v>2513</v>
      </c>
      <c r="BE320" s="4" t="s">
        <v>3422</v>
      </c>
      <c r="BF320" s="4" t="s">
        <v>513</v>
      </c>
      <c r="BG320" s="4" t="s">
        <v>3423</v>
      </c>
      <c r="BH320" s="4" t="s">
        <v>3288</v>
      </c>
      <c r="BI320" s="4" t="s">
        <v>42</v>
      </c>
      <c r="BJ320" s="4" t="s">
        <v>3217</v>
      </c>
      <c r="BK320" s="4" t="s">
        <v>66</v>
      </c>
      <c r="BL320" s="4" t="s">
        <v>3460</v>
      </c>
      <c r="BM320" s="4" t="s">
        <v>69</v>
      </c>
      <c r="BN320" s="4" t="s">
        <v>3153</v>
      </c>
      <c r="BO320" s="4" t="s">
        <v>3178</v>
      </c>
      <c r="BP320" s="4" t="s">
        <v>3217</v>
      </c>
    </row>
    <row r="321" spans="1:68">
      <c r="A321" s="19" t="s">
        <v>3397</v>
      </c>
      <c r="B321" s="4" t="s">
        <v>3398</v>
      </c>
      <c r="C321" s="4" t="s">
        <v>3305</v>
      </c>
      <c r="D321" s="4">
        <v>2024</v>
      </c>
      <c r="F321" s="4" t="s">
        <v>3217</v>
      </c>
      <c r="G321" s="4" t="s">
        <v>3217</v>
      </c>
      <c r="H321" s="4" t="s">
        <v>498</v>
      </c>
      <c r="I321" s="4" t="s">
        <v>3426</v>
      </c>
      <c r="J321" s="4" t="s">
        <v>53</v>
      </c>
      <c r="K321" s="4" t="s">
        <v>3217</v>
      </c>
      <c r="L321" s="4" t="s">
        <v>3161</v>
      </c>
      <c r="M321" s="4" t="s">
        <v>3161</v>
      </c>
      <c r="N321" s="4" t="s">
        <v>3217</v>
      </c>
      <c r="O321" s="4" t="s">
        <v>758</v>
      </c>
      <c r="P321" s="4" t="s">
        <v>3161</v>
      </c>
      <c r="Q321" s="4" t="s">
        <v>3161</v>
      </c>
      <c r="R321" s="4" t="s">
        <v>3178</v>
      </c>
      <c r="S321" s="4" t="s">
        <v>237</v>
      </c>
      <c r="T321" s="4" t="s">
        <v>3217</v>
      </c>
      <c r="U321" s="4" t="s">
        <v>238</v>
      </c>
      <c r="V321" s="4" t="s">
        <v>333</v>
      </c>
      <c r="W321" s="4" t="s">
        <v>3217</v>
      </c>
      <c r="X321" s="4" t="s">
        <v>3161</v>
      </c>
      <c r="Y321" s="4" t="s">
        <v>149</v>
      </c>
      <c r="Z321" s="4" t="s">
        <v>3161</v>
      </c>
      <c r="AA321" s="4" t="s">
        <v>3466</v>
      </c>
      <c r="AB321" s="4" t="s">
        <v>3217</v>
      </c>
      <c r="AC321" s="4" t="s">
        <v>1014</v>
      </c>
      <c r="AD321" s="4" t="s">
        <v>3161</v>
      </c>
      <c r="AE321" s="4" t="s">
        <v>3171</v>
      </c>
      <c r="AF321" s="4" t="s">
        <v>3217</v>
      </c>
      <c r="AG321" s="4" t="s">
        <v>3164</v>
      </c>
      <c r="AH321" s="4" t="s">
        <v>56</v>
      </c>
      <c r="AI321" s="4" t="s">
        <v>3217</v>
      </c>
      <c r="AJ321" s="4" t="s">
        <v>58</v>
      </c>
      <c r="AK321" s="4" t="s">
        <v>59</v>
      </c>
      <c r="AL321" s="4" t="s">
        <v>91</v>
      </c>
      <c r="AM321" s="4" t="s">
        <v>334</v>
      </c>
      <c r="AN321" s="4" t="s">
        <v>171</v>
      </c>
      <c r="AO321" s="4" t="s">
        <v>95</v>
      </c>
      <c r="AP321" s="4" t="s">
        <v>3174</v>
      </c>
      <c r="AQ321" s="4" t="s">
        <v>152</v>
      </c>
      <c r="AR321" s="4" t="s">
        <v>133</v>
      </c>
      <c r="AS321" s="4" t="s">
        <v>267</v>
      </c>
      <c r="AT321" s="4" t="s">
        <v>1897</v>
      </c>
      <c r="AU321" s="4" t="s">
        <v>97</v>
      </c>
      <c r="AV321" s="4" t="s">
        <v>517</v>
      </c>
      <c r="AW321" s="4" t="s">
        <v>3217</v>
      </c>
      <c r="AX321" s="4" t="s">
        <v>3217</v>
      </c>
      <c r="AY321" s="4" t="s">
        <v>3217</v>
      </c>
      <c r="AZ321" s="4" t="s">
        <v>511</v>
      </c>
      <c r="BA321" s="4" t="s">
        <v>3217</v>
      </c>
      <c r="BB321" s="4" t="s">
        <v>3184</v>
      </c>
      <c r="BC321" s="4" t="s">
        <v>518</v>
      </c>
      <c r="BD321" s="4" t="s">
        <v>2513</v>
      </c>
      <c r="BE321" s="4" t="s">
        <v>3422</v>
      </c>
      <c r="BF321" s="4" t="s">
        <v>513</v>
      </c>
      <c r="BG321" s="4" t="s">
        <v>3423</v>
      </c>
      <c r="BH321" s="4" t="s">
        <v>3288</v>
      </c>
      <c r="BI321" s="4" t="s">
        <v>42</v>
      </c>
      <c r="BJ321" s="4" t="s">
        <v>3217</v>
      </c>
      <c r="BK321" s="4" t="s">
        <v>66</v>
      </c>
      <c r="BL321" s="4" t="s">
        <v>3460</v>
      </c>
      <c r="BM321" s="4" t="s">
        <v>69</v>
      </c>
      <c r="BN321" s="4" t="s">
        <v>3153</v>
      </c>
      <c r="BO321" s="4" t="s">
        <v>3178</v>
      </c>
      <c r="BP321" s="4" t="s">
        <v>3217</v>
      </c>
    </row>
    <row r="322" spans="1:68">
      <c r="A322" s="19" t="s">
        <v>3399</v>
      </c>
      <c r="B322" s="4" t="s">
        <v>3400</v>
      </c>
      <c r="C322" s="4" t="s">
        <v>3305</v>
      </c>
      <c r="D322" s="4">
        <v>2024</v>
      </c>
      <c r="F322" s="4" t="s">
        <v>3217</v>
      </c>
      <c r="G322" s="4" t="s">
        <v>3217</v>
      </c>
      <c r="H322" s="4" t="s">
        <v>498</v>
      </c>
      <c r="I322" s="4" t="s">
        <v>3425</v>
      </c>
      <c r="J322" s="4" t="s">
        <v>332</v>
      </c>
      <c r="K322" s="4" t="s">
        <v>3217</v>
      </c>
      <c r="L322" s="4" t="s">
        <v>3161</v>
      </c>
      <c r="M322" s="4" t="s">
        <v>3161</v>
      </c>
      <c r="N322" s="4" t="s">
        <v>3217</v>
      </c>
      <c r="O322" s="4" t="s">
        <v>758</v>
      </c>
      <c r="P322" s="4" t="s">
        <v>3161</v>
      </c>
      <c r="Q322" s="4" t="s">
        <v>3161</v>
      </c>
      <c r="R322" s="4" t="s">
        <v>3178</v>
      </c>
      <c r="S322" s="4" t="s">
        <v>237</v>
      </c>
      <c r="T322" s="4" t="s">
        <v>3217</v>
      </c>
      <c r="U322" s="4" t="s">
        <v>238</v>
      </c>
      <c r="V322" s="4" t="s">
        <v>333</v>
      </c>
      <c r="W322" s="4" t="s">
        <v>3217</v>
      </c>
      <c r="X322" s="4" t="s">
        <v>3161</v>
      </c>
      <c r="Y322" s="4" t="s">
        <v>149</v>
      </c>
      <c r="Z322" s="4" t="s">
        <v>3161</v>
      </c>
      <c r="AA322" s="4" t="s">
        <v>3466</v>
      </c>
      <c r="AB322" s="4" t="s">
        <v>3217</v>
      </c>
      <c r="AC322" s="4" t="s">
        <v>1014</v>
      </c>
      <c r="AD322" s="4" t="s">
        <v>3161</v>
      </c>
      <c r="AE322" s="4" t="s">
        <v>3171</v>
      </c>
      <c r="AF322" s="4" t="s">
        <v>3217</v>
      </c>
      <c r="AG322" s="4" t="s">
        <v>3164</v>
      </c>
      <c r="AH322" s="4" t="s">
        <v>56</v>
      </c>
      <c r="AI322" s="4" t="s">
        <v>3217</v>
      </c>
      <c r="AJ322" s="4" t="s">
        <v>58</v>
      </c>
      <c r="AK322" s="4" t="s">
        <v>60</v>
      </c>
      <c r="AL322" s="4" t="s">
        <v>143</v>
      </c>
      <c r="AM322" s="4" t="s">
        <v>334</v>
      </c>
      <c r="AN322" s="4" t="s">
        <v>171</v>
      </c>
      <c r="AO322" s="4" t="s">
        <v>95</v>
      </c>
      <c r="AP322" s="4" t="s">
        <v>3174</v>
      </c>
      <c r="AQ322" s="4" t="s">
        <v>152</v>
      </c>
      <c r="AR322" s="4" t="s">
        <v>133</v>
      </c>
      <c r="AS322" s="4" t="s">
        <v>267</v>
      </c>
      <c r="AT322" s="4" t="s">
        <v>1897</v>
      </c>
      <c r="AU322" s="4" t="s">
        <v>97</v>
      </c>
      <c r="AV322" s="4" t="s">
        <v>517</v>
      </c>
      <c r="AW322" s="4" t="s">
        <v>3217</v>
      </c>
      <c r="AX322" s="4" t="s">
        <v>3217</v>
      </c>
      <c r="AY322" s="4" t="s">
        <v>3217</v>
      </c>
      <c r="AZ322" s="4" t="s">
        <v>511</v>
      </c>
      <c r="BA322" s="4" t="s">
        <v>3217</v>
      </c>
      <c r="BB322" s="4" t="s">
        <v>3184</v>
      </c>
      <c r="BC322" s="4" t="s">
        <v>518</v>
      </c>
      <c r="BD322" s="4" t="s">
        <v>2513</v>
      </c>
      <c r="BE322" s="4" t="s">
        <v>3422</v>
      </c>
      <c r="BF322" s="4" t="s">
        <v>513</v>
      </c>
      <c r="BG322" s="4" t="s">
        <v>3423</v>
      </c>
      <c r="BH322" s="4" t="s">
        <v>3288</v>
      </c>
      <c r="BI322" s="4" t="s">
        <v>42</v>
      </c>
      <c r="BJ322" s="4" t="s">
        <v>3217</v>
      </c>
      <c r="BK322" s="4" t="s">
        <v>66</v>
      </c>
      <c r="BL322" s="4" t="s">
        <v>3460</v>
      </c>
      <c r="BM322" s="4" t="s">
        <v>69</v>
      </c>
      <c r="BN322" s="4" t="s">
        <v>3153</v>
      </c>
      <c r="BO322" s="4" t="s">
        <v>3178</v>
      </c>
      <c r="BP322" s="4" t="s">
        <v>3217</v>
      </c>
    </row>
    <row r="323" spans="1:68">
      <c r="A323" s="19" t="s">
        <v>3401</v>
      </c>
      <c r="B323" s="4" t="s">
        <v>3402</v>
      </c>
      <c r="C323" s="4" t="s">
        <v>3305</v>
      </c>
      <c r="D323" s="4">
        <v>2024</v>
      </c>
      <c r="F323" s="4" t="s">
        <v>3217</v>
      </c>
      <c r="G323" s="4" t="s">
        <v>3217</v>
      </c>
      <c r="H323" s="4" t="s">
        <v>498</v>
      </c>
      <c r="I323" s="4" t="s">
        <v>3425</v>
      </c>
      <c r="J323" s="4" t="s">
        <v>332</v>
      </c>
      <c r="K323" s="4" t="s">
        <v>3217</v>
      </c>
      <c r="L323" s="4" t="s">
        <v>3161</v>
      </c>
      <c r="M323" s="4" t="s">
        <v>3161</v>
      </c>
      <c r="N323" s="4" t="s">
        <v>3217</v>
      </c>
      <c r="O323" s="4" t="s">
        <v>758</v>
      </c>
      <c r="P323" s="4" t="s">
        <v>3161</v>
      </c>
      <c r="Q323" s="4" t="s">
        <v>3161</v>
      </c>
      <c r="R323" s="4" t="s">
        <v>3178</v>
      </c>
      <c r="S323" s="4" t="s">
        <v>237</v>
      </c>
      <c r="T323" s="4" t="s">
        <v>3217</v>
      </c>
      <c r="U323" s="4" t="s">
        <v>238</v>
      </c>
      <c r="V323" s="4" t="s">
        <v>333</v>
      </c>
      <c r="W323" s="4" t="s">
        <v>3217</v>
      </c>
      <c r="X323" s="4" t="s">
        <v>3161</v>
      </c>
      <c r="Y323" s="4" t="s">
        <v>149</v>
      </c>
      <c r="Z323" s="4" t="s">
        <v>3161</v>
      </c>
      <c r="AA323" s="4" t="s">
        <v>3466</v>
      </c>
      <c r="AB323" s="4" t="s">
        <v>3217</v>
      </c>
      <c r="AC323" s="4" t="s">
        <v>1014</v>
      </c>
      <c r="AD323" s="4" t="s">
        <v>3161</v>
      </c>
      <c r="AE323" s="4" t="s">
        <v>3171</v>
      </c>
      <c r="AF323" s="4" t="s">
        <v>3217</v>
      </c>
      <c r="AG323" s="4" t="s">
        <v>3164</v>
      </c>
      <c r="AH323" s="4" t="s">
        <v>56</v>
      </c>
      <c r="AI323" s="4" t="s">
        <v>3217</v>
      </c>
      <c r="AJ323" s="4" t="s">
        <v>58</v>
      </c>
      <c r="AK323" s="4" t="s">
        <v>60</v>
      </c>
      <c r="AL323" s="4" t="s">
        <v>143</v>
      </c>
      <c r="AM323" s="4" t="s">
        <v>334</v>
      </c>
      <c r="AN323" s="4" t="s">
        <v>171</v>
      </c>
      <c r="AO323" s="4" t="s">
        <v>95</v>
      </c>
      <c r="AP323" s="4" t="s">
        <v>3174</v>
      </c>
      <c r="AQ323" s="4" t="s">
        <v>152</v>
      </c>
      <c r="AR323" s="4" t="s">
        <v>133</v>
      </c>
      <c r="AS323" s="4" t="s">
        <v>267</v>
      </c>
      <c r="AT323" s="4" t="s">
        <v>1897</v>
      </c>
      <c r="AU323" s="4" t="s">
        <v>97</v>
      </c>
      <c r="AV323" s="4" t="s">
        <v>517</v>
      </c>
      <c r="AW323" s="4" t="s">
        <v>3217</v>
      </c>
      <c r="AX323" s="4" t="s">
        <v>3217</v>
      </c>
      <c r="AY323" s="4" t="s">
        <v>3217</v>
      </c>
      <c r="AZ323" s="4" t="s">
        <v>511</v>
      </c>
      <c r="BA323" s="4" t="s">
        <v>3217</v>
      </c>
      <c r="BB323" s="4" t="s">
        <v>3184</v>
      </c>
      <c r="BC323" s="4" t="s">
        <v>518</v>
      </c>
      <c r="BD323" s="4" t="s">
        <v>2513</v>
      </c>
      <c r="BE323" s="4" t="s">
        <v>3422</v>
      </c>
      <c r="BF323" s="4" t="s">
        <v>513</v>
      </c>
      <c r="BG323" s="4" t="s">
        <v>3423</v>
      </c>
      <c r="BH323" s="4" t="s">
        <v>3288</v>
      </c>
      <c r="BI323" s="4" t="s">
        <v>42</v>
      </c>
      <c r="BJ323" s="4" t="s">
        <v>3217</v>
      </c>
      <c r="BK323" s="4" t="s">
        <v>66</v>
      </c>
      <c r="BL323" s="4" t="s">
        <v>3460</v>
      </c>
      <c r="BM323" s="4" t="s">
        <v>69</v>
      </c>
      <c r="BN323" s="4" t="s">
        <v>3153</v>
      </c>
      <c r="BO323" s="4" t="s">
        <v>3178</v>
      </c>
      <c r="BP323" s="4" t="s">
        <v>3217</v>
      </c>
    </row>
    <row r="324" spans="1:68">
      <c r="A324" s="19" t="s">
        <v>3403</v>
      </c>
      <c r="B324" s="4" t="s">
        <v>3404</v>
      </c>
      <c r="C324" s="4" t="s">
        <v>3302</v>
      </c>
      <c r="D324" s="4">
        <v>2024</v>
      </c>
      <c r="F324" s="4" t="s">
        <v>3217</v>
      </c>
      <c r="G324" s="4" t="s">
        <v>3217</v>
      </c>
      <c r="H324" s="4" t="s">
        <v>235</v>
      </c>
      <c r="I324" s="4" t="s">
        <v>116</v>
      </c>
      <c r="J324" s="4" t="s">
        <v>332</v>
      </c>
      <c r="K324" s="4" t="s">
        <v>3217</v>
      </c>
      <c r="L324" s="4" t="s">
        <v>3161</v>
      </c>
      <c r="M324" s="4" t="s">
        <v>3161</v>
      </c>
      <c r="N324" s="4" t="s">
        <v>3217</v>
      </c>
      <c r="O324" s="4" t="s">
        <v>758</v>
      </c>
      <c r="P324" s="4" t="s">
        <v>3161</v>
      </c>
      <c r="Q324" s="4" t="s">
        <v>3161</v>
      </c>
      <c r="R324" s="4" t="s">
        <v>82</v>
      </c>
      <c r="S324" s="4" t="s">
        <v>239</v>
      </c>
      <c r="T324" s="4" t="s">
        <v>3217</v>
      </c>
      <c r="U324" s="4" t="s">
        <v>238</v>
      </c>
      <c r="V324" s="4" t="s">
        <v>230</v>
      </c>
      <c r="W324" s="4" t="s">
        <v>3217</v>
      </c>
      <c r="X324" s="4" t="s">
        <v>3161</v>
      </c>
      <c r="Y324" s="4" t="s">
        <v>150</v>
      </c>
      <c r="Z324" s="4" t="s">
        <v>3161</v>
      </c>
      <c r="AA324" s="4" t="s">
        <v>3459</v>
      </c>
      <c r="AB324" s="4" t="s">
        <v>3418</v>
      </c>
      <c r="AC324" s="4" t="s">
        <v>1014</v>
      </c>
      <c r="AD324" s="4" t="s">
        <v>3161</v>
      </c>
      <c r="AE324" s="4" t="s">
        <v>3171</v>
      </c>
      <c r="AF324" s="4" t="s">
        <v>54</v>
      </c>
      <c r="AG324" s="4" t="s">
        <v>231</v>
      </c>
      <c r="AH324" s="4" t="s">
        <v>56</v>
      </c>
      <c r="AI324" s="4" t="s">
        <v>3217</v>
      </c>
      <c r="AJ324" s="4" t="s">
        <v>58</v>
      </c>
      <c r="AK324" s="4" t="s">
        <v>60</v>
      </c>
      <c r="AL324" s="4" t="s">
        <v>143</v>
      </c>
      <c r="AM324" s="4" t="s">
        <v>304</v>
      </c>
      <c r="AN324" s="4" t="s">
        <v>171</v>
      </c>
      <c r="AO324" s="4" t="s">
        <v>95</v>
      </c>
      <c r="AP324" s="4" t="s">
        <v>3174</v>
      </c>
      <c r="AQ324" s="4" t="s">
        <v>152</v>
      </c>
      <c r="AR324" s="4" t="s">
        <v>3217</v>
      </c>
      <c r="AS324" s="4" t="s">
        <v>3217</v>
      </c>
      <c r="AT324" s="4" t="s">
        <v>3217</v>
      </c>
      <c r="AU324" s="4" t="s">
        <v>97</v>
      </c>
      <c r="AV324" s="4" t="s">
        <v>99</v>
      </c>
      <c r="AW324" s="4" t="s">
        <v>3157</v>
      </c>
      <c r="AX324" s="4" t="s">
        <v>3158</v>
      </c>
      <c r="AY324" s="4" t="s">
        <v>3214</v>
      </c>
      <c r="AZ324" s="4" t="s">
        <v>512</v>
      </c>
      <c r="BA324" s="4" t="s">
        <v>3217</v>
      </c>
      <c r="BB324" s="4" t="s">
        <v>3184</v>
      </c>
      <c r="BC324" s="4" t="s">
        <v>105</v>
      </c>
      <c r="BD324" s="4" t="s">
        <v>3217</v>
      </c>
      <c r="BE324" s="4" t="s">
        <v>108</v>
      </c>
      <c r="BF324" s="4" t="s">
        <v>3217</v>
      </c>
      <c r="BG324" s="4" t="s">
        <v>3181</v>
      </c>
      <c r="BH324" s="4" t="s">
        <v>3288</v>
      </c>
      <c r="BI324" s="4" t="s">
        <v>3178</v>
      </c>
      <c r="BJ324" s="4" t="s">
        <v>3217</v>
      </c>
      <c r="BK324" s="4" t="s">
        <v>66</v>
      </c>
      <c r="BL324" s="4" t="s">
        <v>3217</v>
      </c>
      <c r="BM324" s="4" t="s">
        <v>69</v>
      </c>
      <c r="BN324" s="4" t="s">
        <v>3153</v>
      </c>
      <c r="BO324" s="4" t="s">
        <v>514</v>
      </c>
      <c r="BP324" s="4" t="s">
        <v>3217</v>
      </c>
    </row>
    <row r="325" spans="1:68">
      <c r="A325" s="19" t="s">
        <v>3403</v>
      </c>
      <c r="B325" s="4" t="s">
        <v>3404</v>
      </c>
      <c r="C325" s="4" t="s">
        <v>3302</v>
      </c>
      <c r="D325" s="4">
        <v>2024</v>
      </c>
      <c r="F325" s="4" t="s">
        <v>3217</v>
      </c>
      <c r="G325" s="4" t="s">
        <v>3217</v>
      </c>
      <c r="H325" s="4" t="s">
        <v>235</v>
      </c>
      <c r="I325" s="4" t="s">
        <v>116</v>
      </c>
      <c r="J325" s="4" t="s">
        <v>332</v>
      </c>
      <c r="K325" s="4" t="s">
        <v>3217</v>
      </c>
      <c r="L325" s="4" t="s">
        <v>3161</v>
      </c>
      <c r="M325" s="4" t="s">
        <v>3161</v>
      </c>
      <c r="N325" s="4" t="s">
        <v>3217</v>
      </c>
      <c r="O325" s="4" t="s">
        <v>758</v>
      </c>
      <c r="P325" s="4" t="s">
        <v>3161</v>
      </c>
      <c r="Q325" s="4" t="s">
        <v>3161</v>
      </c>
      <c r="R325" s="4" t="s">
        <v>82</v>
      </c>
      <c r="S325" s="4" t="s">
        <v>239</v>
      </c>
      <c r="T325" s="4" t="s">
        <v>3217</v>
      </c>
      <c r="U325" s="4" t="s">
        <v>238</v>
      </c>
      <c r="V325" s="4" t="s">
        <v>230</v>
      </c>
      <c r="W325" s="4" t="s">
        <v>3217</v>
      </c>
      <c r="X325" s="4" t="s">
        <v>3161</v>
      </c>
      <c r="Y325" s="4" t="s">
        <v>150</v>
      </c>
      <c r="Z325" s="4" t="s">
        <v>3161</v>
      </c>
      <c r="AA325" s="4" t="s">
        <v>3459</v>
      </c>
      <c r="AB325" s="4" t="s">
        <v>3418</v>
      </c>
      <c r="AC325" s="4" t="s">
        <v>1014</v>
      </c>
      <c r="AD325" s="4" t="s">
        <v>3161</v>
      </c>
      <c r="AE325" s="4" t="s">
        <v>3171</v>
      </c>
      <c r="AF325" s="4" t="s">
        <v>54</v>
      </c>
      <c r="AG325" s="4" t="s">
        <v>231</v>
      </c>
      <c r="AH325" s="4" t="s">
        <v>56</v>
      </c>
      <c r="AI325" s="4" t="s">
        <v>3217</v>
      </c>
      <c r="AJ325" s="4" t="s">
        <v>58</v>
      </c>
      <c r="AK325" s="4" t="s">
        <v>60</v>
      </c>
      <c r="AL325" s="4" t="s">
        <v>143</v>
      </c>
      <c r="AM325" s="4" t="s">
        <v>304</v>
      </c>
      <c r="AN325" s="4" t="s">
        <v>171</v>
      </c>
      <c r="AO325" s="4" t="s">
        <v>95</v>
      </c>
      <c r="AP325" s="4" t="s">
        <v>3174</v>
      </c>
      <c r="AQ325" s="4" t="s">
        <v>152</v>
      </c>
      <c r="AR325" s="4" t="s">
        <v>3217</v>
      </c>
      <c r="AS325" s="4" t="s">
        <v>3217</v>
      </c>
      <c r="AT325" s="4" t="s">
        <v>3217</v>
      </c>
      <c r="AU325" s="4" t="s">
        <v>97</v>
      </c>
      <c r="AV325" s="4" t="s">
        <v>99</v>
      </c>
      <c r="AW325" s="4" t="s">
        <v>3157</v>
      </c>
      <c r="AX325" s="4" t="s">
        <v>3158</v>
      </c>
      <c r="AY325" s="4" t="s">
        <v>3214</v>
      </c>
      <c r="AZ325" s="4" t="s">
        <v>512</v>
      </c>
      <c r="BA325" s="4" t="s">
        <v>3217</v>
      </c>
      <c r="BB325" s="4" t="s">
        <v>3184</v>
      </c>
      <c r="BC325" s="4" t="s">
        <v>105</v>
      </c>
      <c r="BD325" s="4" t="s">
        <v>3217</v>
      </c>
      <c r="BE325" s="4" t="s">
        <v>108</v>
      </c>
      <c r="BF325" s="4" t="s">
        <v>3217</v>
      </c>
      <c r="BG325" s="4" t="s">
        <v>3181</v>
      </c>
      <c r="BH325" s="4" t="s">
        <v>3288</v>
      </c>
      <c r="BI325" s="4" t="s">
        <v>3178</v>
      </c>
      <c r="BJ325" s="4" t="s">
        <v>3217</v>
      </c>
      <c r="BK325" s="4" t="s">
        <v>66</v>
      </c>
      <c r="BL325" s="4" t="s">
        <v>3217</v>
      </c>
      <c r="BM325" s="4" t="s">
        <v>69</v>
      </c>
      <c r="BN325" s="4" t="s">
        <v>3153</v>
      </c>
      <c r="BO325" s="4" t="s">
        <v>514</v>
      </c>
      <c r="BP325" s="4" t="s">
        <v>3217</v>
      </c>
    </row>
    <row r="326" spans="1:68">
      <c r="A326" s="19" t="s">
        <v>3405</v>
      </c>
      <c r="B326" s="6" t="s">
        <v>3406</v>
      </c>
      <c r="C326" s="6" t="s">
        <v>3303</v>
      </c>
      <c r="D326" s="6">
        <v>2024</v>
      </c>
      <c r="F326" s="6" t="s">
        <v>3217</v>
      </c>
      <c r="G326" s="6" t="s">
        <v>3217</v>
      </c>
      <c r="H326" s="6" t="s">
        <v>226</v>
      </c>
      <c r="I326" s="6" t="s">
        <v>245</v>
      </c>
      <c r="J326" s="6" t="s">
        <v>53</v>
      </c>
      <c r="K326" s="6" t="s">
        <v>3217</v>
      </c>
      <c r="L326" s="6" t="s">
        <v>3164</v>
      </c>
      <c r="M326" s="6" t="s">
        <v>3161</v>
      </c>
      <c r="N326" s="6" t="s">
        <v>3217</v>
      </c>
      <c r="O326" s="6" t="s">
        <v>227</v>
      </c>
      <c r="P326" s="6" t="s">
        <v>3164</v>
      </c>
      <c r="Q326" s="6" t="s">
        <v>3161</v>
      </c>
      <c r="R326" s="6" t="s">
        <v>82</v>
      </c>
      <c r="S326" s="6" t="s">
        <v>248</v>
      </c>
      <c r="T326" s="6" t="s">
        <v>3217</v>
      </c>
      <c r="U326" s="6" t="s">
        <v>249</v>
      </c>
      <c r="V326" s="6" t="s">
        <v>443</v>
      </c>
      <c r="W326" s="6" t="s">
        <v>3217</v>
      </c>
      <c r="X326" s="6" t="s">
        <v>3161</v>
      </c>
      <c r="Y326" s="6" t="s">
        <v>150</v>
      </c>
      <c r="Z326" s="6" t="s">
        <v>3161</v>
      </c>
      <c r="AA326" s="6" t="s">
        <v>3169</v>
      </c>
      <c r="AB326" s="6" t="s">
        <v>3418</v>
      </c>
      <c r="AC326" s="6" t="s">
        <v>159</v>
      </c>
      <c r="AD326" s="6" t="s">
        <v>3161</v>
      </c>
      <c r="AE326" s="6" t="s">
        <v>1090</v>
      </c>
      <c r="AF326" s="6" t="s">
        <v>54</v>
      </c>
      <c r="AG326" s="6" t="s">
        <v>231</v>
      </c>
      <c r="AH326" s="6" t="s">
        <v>360</v>
      </c>
      <c r="AI326" s="6" t="s">
        <v>3471</v>
      </c>
      <c r="AJ326" s="6" t="s">
        <v>161</v>
      </c>
      <c r="AK326" s="6" t="s">
        <v>59</v>
      </c>
      <c r="AL326" s="6" t="s">
        <v>143</v>
      </c>
      <c r="AM326" s="6" t="s">
        <v>523</v>
      </c>
      <c r="AN326" s="6" t="s">
        <v>171</v>
      </c>
      <c r="AO326" s="6" t="s">
        <v>95</v>
      </c>
      <c r="AP326" s="6" t="s">
        <v>3174</v>
      </c>
      <c r="AQ326" s="6" t="s">
        <v>152</v>
      </c>
      <c r="AR326" s="6" t="s">
        <v>233</v>
      </c>
      <c r="AS326" s="6" t="s">
        <v>3217</v>
      </c>
      <c r="AT326" s="6" t="s">
        <v>3213</v>
      </c>
      <c r="AU326" s="6" t="s">
        <v>96</v>
      </c>
      <c r="AV326" s="6" t="s">
        <v>99</v>
      </c>
      <c r="AW326" s="6" t="s">
        <v>3157</v>
      </c>
      <c r="AX326" s="6" t="s">
        <v>3158</v>
      </c>
      <c r="AY326" s="6" t="s">
        <v>3214</v>
      </c>
      <c r="AZ326" s="6" t="s">
        <v>512</v>
      </c>
      <c r="BA326" s="6" t="s">
        <v>3217</v>
      </c>
      <c r="BB326" s="6" t="s">
        <v>3184</v>
      </c>
      <c r="BC326" s="6" t="s">
        <v>105</v>
      </c>
      <c r="BD326" s="6" t="s">
        <v>3217</v>
      </c>
      <c r="BE326" s="6" t="s">
        <v>108</v>
      </c>
      <c r="BF326" s="6" t="s">
        <v>3217</v>
      </c>
      <c r="BG326" s="6" t="s">
        <v>3181</v>
      </c>
      <c r="BH326" s="6" t="s">
        <v>3288</v>
      </c>
      <c r="BI326" s="6" t="s">
        <v>3178</v>
      </c>
      <c r="BJ326" s="6" t="s">
        <v>3217</v>
      </c>
      <c r="BK326" s="6" t="s">
        <v>66</v>
      </c>
      <c r="BL326" s="6" t="s">
        <v>3217</v>
      </c>
      <c r="BM326" s="6" t="s">
        <v>69</v>
      </c>
      <c r="BN326" s="6" t="s">
        <v>3153</v>
      </c>
      <c r="BO326" s="6" t="s">
        <v>514</v>
      </c>
      <c r="BP326" s="6" t="s">
        <v>3217</v>
      </c>
    </row>
    <row r="327" spans="1:68">
      <c r="A327" s="19" t="s">
        <v>3407</v>
      </c>
      <c r="B327" s="6" t="s">
        <v>3328</v>
      </c>
      <c r="C327" s="6" t="s">
        <v>3305</v>
      </c>
      <c r="D327" s="6">
        <v>2024</v>
      </c>
      <c r="F327" s="6" t="s">
        <v>3217</v>
      </c>
      <c r="G327" s="6" t="s">
        <v>3217</v>
      </c>
      <c r="H327" s="6" t="s">
        <v>226</v>
      </c>
      <c r="I327" s="6" t="s">
        <v>245</v>
      </c>
      <c r="J327" s="6" t="s">
        <v>53</v>
      </c>
      <c r="K327" s="6" t="s">
        <v>3217</v>
      </c>
      <c r="L327" s="6" t="s">
        <v>3164</v>
      </c>
      <c r="M327" s="6" t="s">
        <v>3161</v>
      </c>
      <c r="N327" s="6" t="s">
        <v>3217</v>
      </c>
      <c r="O327" s="6" t="s">
        <v>3217</v>
      </c>
      <c r="P327" s="6" t="s">
        <v>3161</v>
      </c>
      <c r="Q327" s="6" t="s">
        <v>3161</v>
      </c>
      <c r="R327" s="6" t="s">
        <v>82</v>
      </c>
      <c r="S327" s="6" t="s">
        <v>248</v>
      </c>
      <c r="T327" s="6" t="s">
        <v>3217</v>
      </c>
      <c r="U327" s="6" t="s">
        <v>3164</v>
      </c>
      <c r="V327" s="6" t="s">
        <v>443</v>
      </c>
      <c r="W327" s="6" t="s">
        <v>3217</v>
      </c>
      <c r="X327" s="6" t="s">
        <v>3161</v>
      </c>
      <c r="Y327" s="6" t="s">
        <v>150</v>
      </c>
      <c r="Z327" s="6" t="s">
        <v>3161</v>
      </c>
      <c r="AA327" s="6" t="s">
        <v>3217</v>
      </c>
      <c r="AB327" s="6" t="s">
        <v>3418</v>
      </c>
      <c r="AC327" s="6" t="s">
        <v>986</v>
      </c>
      <c r="AD327" s="6" t="s">
        <v>3161</v>
      </c>
      <c r="AE327" s="6" t="s">
        <v>1088</v>
      </c>
      <c r="AF327" s="6" t="s">
        <v>3217</v>
      </c>
      <c r="AG327" s="6" t="s">
        <v>3164</v>
      </c>
      <c r="AH327" s="6" t="s">
        <v>3164</v>
      </c>
      <c r="AI327" s="6" t="s">
        <v>3164</v>
      </c>
      <c r="AJ327" s="6" t="s">
        <v>160</v>
      </c>
      <c r="AK327" s="6" t="s">
        <v>59</v>
      </c>
      <c r="AL327" s="6" t="s">
        <v>91</v>
      </c>
      <c r="AM327" s="6" t="s">
        <v>523</v>
      </c>
      <c r="AN327" s="6" t="s">
        <v>171</v>
      </c>
      <c r="AO327" s="6" t="s">
        <v>95</v>
      </c>
      <c r="AP327" s="6" t="s">
        <v>3174</v>
      </c>
      <c r="AQ327" s="6" t="s">
        <v>152</v>
      </c>
      <c r="AR327" s="6" t="s">
        <v>233</v>
      </c>
      <c r="AS327" s="6" t="s">
        <v>3217</v>
      </c>
      <c r="AT327" s="6" t="s">
        <v>3213</v>
      </c>
      <c r="AU327" s="6" t="s">
        <v>96</v>
      </c>
      <c r="AV327" s="6" t="s">
        <v>99</v>
      </c>
      <c r="AW327" s="6" t="s">
        <v>3157</v>
      </c>
      <c r="AX327" s="6" t="s">
        <v>3158</v>
      </c>
      <c r="AY327" s="6" t="s">
        <v>3214</v>
      </c>
      <c r="AZ327" s="6" t="s">
        <v>512</v>
      </c>
      <c r="BA327" s="6" t="s">
        <v>3217</v>
      </c>
      <c r="BB327" s="6" t="s">
        <v>3184</v>
      </c>
      <c r="BC327" s="6" t="s">
        <v>105</v>
      </c>
      <c r="BD327" s="6" t="s">
        <v>3217</v>
      </c>
      <c r="BE327" s="6" t="s">
        <v>108</v>
      </c>
      <c r="BF327" s="6" t="s">
        <v>3217</v>
      </c>
      <c r="BG327" s="6" t="s">
        <v>3181</v>
      </c>
      <c r="BH327" s="6" t="s">
        <v>3288</v>
      </c>
      <c r="BI327" s="6" t="s">
        <v>3178</v>
      </c>
      <c r="BJ327" s="6" t="s">
        <v>3217</v>
      </c>
      <c r="BK327" s="6" t="s">
        <v>66</v>
      </c>
      <c r="BL327" s="6" t="s">
        <v>3217</v>
      </c>
      <c r="BM327" s="6" t="s">
        <v>69</v>
      </c>
      <c r="BN327" s="6" t="s">
        <v>3153</v>
      </c>
      <c r="BO327" s="6" t="s">
        <v>514</v>
      </c>
      <c r="BP327" s="6" t="s">
        <v>3217</v>
      </c>
    </row>
    <row r="328" spans="1:68">
      <c r="A328" s="19" t="s">
        <v>3408</v>
      </c>
      <c r="B328" s="6" t="s">
        <v>3409</v>
      </c>
      <c r="C328" s="6" t="s">
        <v>3303</v>
      </c>
      <c r="D328" s="6">
        <v>2024</v>
      </c>
      <c r="F328" s="6" t="s">
        <v>3217</v>
      </c>
      <c r="G328" s="6" t="s">
        <v>3217</v>
      </c>
      <c r="H328" s="6" t="s">
        <v>235</v>
      </c>
      <c r="I328" s="6" t="s">
        <v>245</v>
      </c>
      <c r="J328" s="6" t="s">
        <v>53</v>
      </c>
      <c r="K328" s="6" t="s">
        <v>3217</v>
      </c>
      <c r="L328" s="6" t="s">
        <v>3161</v>
      </c>
      <c r="M328" s="6" t="s">
        <v>3161</v>
      </c>
      <c r="N328" s="6" t="s">
        <v>3217</v>
      </c>
      <c r="O328" s="6" t="s">
        <v>3217</v>
      </c>
      <c r="P328" s="6" t="s">
        <v>3161</v>
      </c>
      <c r="Q328" s="6" t="s">
        <v>3161</v>
      </c>
      <c r="R328" s="6" t="s">
        <v>3178</v>
      </c>
      <c r="S328" s="6" t="s">
        <v>237</v>
      </c>
      <c r="T328" s="6" t="s">
        <v>3217</v>
      </c>
      <c r="U328" s="6" t="s">
        <v>3164</v>
      </c>
      <c r="V328" s="6" t="s">
        <v>503</v>
      </c>
      <c r="W328" s="6" t="s">
        <v>3217</v>
      </c>
      <c r="X328" s="6" t="s">
        <v>3161</v>
      </c>
      <c r="Y328" s="6" t="s">
        <v>149</v>
      </c>
      <c r="Z328" s="6" t="s">
        <v>3161</v>
      </c>
      <c r="AA328" s="6" t="s">
        <v>3217</v>
      </c>
      <c r="AB328" s="6" t="s">
        <v>3217</v>
      </c>
      <c r="AC328" s="6" t="s">
        <v>986</v>
      </c>
      <c r="AD328" s="6" t="s">
        <v>3161</v>
      </c>
      <c r="AE328" s="6" t="s">
        <v>1088</v>
      </c>
      <c r="AF328" s="6" t="s">
        <v>3217</v>
      </c>
      <c r="AG328" s="6" t="s">
        <v>3164</v>
      </c>
      <c r="AH328" s="6" t="s">
        <v>3164</v>
      </c>
      <c r="AI328" s="6" t="s">
        <v>3164</v>
      </c>
      <c r="AJ328" s="6" t="s">
        <v>1632</v>
      </c>
      <c r="AK328" s="6" t="s">
        <v>59</v>
      </c>
      <c r="AL328" s="6" t="s">
        <v>143</v>
      </c>
      <c r="AM328" s="6" t="s">
        <v>523</v>
      </c>
      <c r="AN328" s="6" t="s">
        <v>171</v>
      </c>
      <c r="AO328" s="6" t="s">
        <v>95</v>
      </c>
      <c r="AP328" s="6" t="s">
        <v>3174</v>
      </c>
      <c r="AQ328" s="6" t="s">
        <v>152</v>
      </c>
      <c r="AR328" s="6" t="s">
        <v>3217</v>
      </c>
      <c r="AS328" s="6" t="s">
        <v>3164</v>
      </c>
      <c r="AT328" s="6" t="s">
        <v>3164</v>
      </c>
      <c r="AU328" s="6" t="s">
        <v>96</v>
      </c>
      <c r="AV328" s="6" t="s">
        <v>517</v>
      </c>
      <c r="AW328" s="6" t="s">
        <v>3217</v>
      </c>
      <c r="AX328" s="6" t="s">
        <v>3217</v>
      </c>
      <c r="AY328" s="6" t="s">
        <v>3217</v>
      </c>
      <c r="AZ328" s="6" t="s">
        <v>509</v>
      </c>
      <c r="BA328" s="6" t="s">
        <v>3217</v>
      </c>
      <c r="BB328" s="6" t="s">
        <v>3184</v>
      </c>
      <c r="BC328" s="6" t="s">
        <v>518</v>
      </c>
      <c r="BD328" s="6" t="s">
        <v>2513</v>
      </c>
      <c r="BE328" s="6" t="s">
        <v>3422</v>
      </c>
      <c r="BF328" s="6" t="s">
        <v>513</v>
      </c>
      <c r="BG328" s="6" t="s">
        <v>3423</v>
      </c>
      <c r="BH328" s="6" t="s">
        <v>3288</v>
      </c>
      <c r="BI328" s="6" t="s">
        <v>42</v>
      </c>
      <c r="BJ328" s="6" t="s">
        <v>3217</v>
      </c>
      <c r="BK328" s="6" t="s">
        <v>66</v>
      </c>
      <c r="BL328" s="6" t="s">
        <v>3460</v>
      </c>
      <c r="BM328" s="6" t="s">
        <v>69</v>
      </c>
      <c r="BN328" s="6" t="s">
        <v>3153</v>
      </c>
      <c r="BO328" s="6" t="s">
        <v>3178</v>
      </c>
      <c r="BP328" s="6" t="s">
        <v>3217</v>
      </c>
    </row>
    <row r="329" spans="1:68">
      <c r="A329" s="19" t="s">
        <v>3410</v>
      </c>
      <c r="B329" s="6" t="s">
        <v>3328</v>
      </c>
      <c r="C329" s="6" t="s">
        <v>3305</v>
      </c>
      <c r="D329" s="6">
        <v>2024</v>
      </c>
      <c r="F329" s="6" t="s">
        <v>3217</v>
      </c>
      <c r="G329" s="6" t="s">
        <v>3217</v>
      </c>
      <c r="H329" s="6" t="s">
        <v>235</v>
      </c>
      <c r="I329" s="6" t="s">
        <v>245</v>
      </c>
      <c r="J329" s="6" t="s">
        <v>53</v>
      </c>
      <c r="K329" s="6" t="s">
        <v>3217</v>
      </c>
      <c r="L329" s="6" t="s">
        <v>3161</v>
      </c>
      <c r="M329" s="6" t="s">
        <v>3161</v>
      </c>
      <c r="N329" s="6" t="s">
        <v>3217</v>
      </c>
      <c r="O329" s="6" t="s">
        <v>3217</v>
      </c>
      <c r="P329" s="6" t="s">
        <v>3161</v>
      </c>
      <c r="Q329" s="6" t="s">
        <v>3161</v>
      </c>
      <c r="R329" s="6" t="s">
        <v>3178</v>
      </c>
      <c r="S329" s="6" t="s">
        <v>3161</v>
      </c>
      <c r="T329" s="6" t="s">
        <v>3217</v>
      </c>
      <c r="U329" s="6" t="s">
        <v>3164</v>
      </c>
      <c r="V329" s="6" t="s">
        <v>504</v>
      </c>
      <c r="W329" s="6" t="s">
        <v>3217</v>
      </c>
      <c r="X329" s="6" t="s">
        <v>3161</v>
      </c>
      <c r="Y329" s="6" t="s">
        <v>149</v>
      </c>
      <c r="Z329" s="6" t="s">
        <v>3161</v>
      </c>
      <c r="AA329" s="6" t="s">
        <v>3217</v>
      </c>
      <c r="AB329" s="6" t="s">
        <v>3217</v>
      </c>
      <c r="AC329" s="6" t="s">
        <v>986</v>
      </c>
      <c r="AD329" s="6" t="s">
        <v>3161</v>
      </c>
      <c r="AE329" s="6" t="s">
        <v>1088</v>
      </c>
      <c r="AF329" s="6" t="s">
        <v>3217</v>
      </c>
      <c r="AG329" s="6" t="s">
        <v>3164</v>
      </c>
      <c r="AH329" s="6" t="s">
        <v>3164</v>
      </c>
      <c r="AI329" s="6" t="s">
        <v>3164</v>
      </c>
      <c r="AJ329" s="6" t="s">
        <v>160</v>
      </c>
      <c r="AK329" s="6" t="s">
        <v>59</v>
      </c>
      <c r="AL329" s="6" t="s">
        <v>91</v>
      </c>
      <c r="AM329" s="6" t="s">
        <v>523</v>
      </c>
      <c r="AN329" s="6" t="s">
        <v>171</v>
      </c>
      <c r="AO329" s="6" t="s">
        <v>95</v>
      </c>
      <c r="AP329" s="6" t="s">
        <v>3174</v>
      </c>
      <c r="AQ329" s="6" t="s">
        <v>152</v>
      </c>
      <c r="AR329" s="6" t="s">
        <v>233</v>
      </c>
      <c r="AS329" s="6" t="s">
        <v>3217</v>
      </c>
      <c r="AT329" s="6" t="s">
        <v>3212</v>
      </c>
      <c r="AU329" s="6" t="s">
        <v>97</v>
      </c>
      <c r="AV329" s="6" t="s">
        <v>3191</v>
      </c>
      <c r="AW329" s="6" t="s">
        <v>3217</v>
      </c>
      <c r="AX329" s="6" t="s">
        <v>3217</v>
      </c>
      <c r="AY329" s="6" t="s">
        <v>3217</v>
      </c>
      <c r="AZ329" s="6" t="s">
        <v>3280</v>
      </c>
      <c r="BA329" s="6" t="s">
        <v>3217</v>
      </c>
      <c r="BB329" s="6" t="s">
        <v>3161</v>
      </c>
      <c r="BC329" s="6" t="s">
        <v>3161</v>
      </c>
      <c r="BD329" s="6" t="s">
        <v>3217</v>
      </c>
      <c r="BE329" s="6" t="s">
        <v>3422</v>
      </c>
      <c r="BF329" s="6" t="s">
        <v>3217</v>
      </c>
      <c r="BG329" s="6" t="s">
        <v>351</v>
      </c>
      <c r="BH329" s="6" t="s">
        <v>3288</v>
      </c>
      <c r="BI329" s="6" t="s">
        <v>3189</v>
      </c>
      <c r="BJ329" s="6" t="s">
        <v>3217</v>
      </c>
      <c r="BK329" s="6" t="s">
        <v>135</v>
      </c>
      <c r="BL329" s="6" t="s">
        <v>246</v>
      </c>
      <c r="BM329" s="6" t="s">
        <v>69</v>
      </c>
      <c r="BN329" s="6" t="s">
        <v>27</v>
      </c>
      <c r="BO329" s="6" t="s">
        <v>3178</v>
      </c>
      <c r="BP329" s="6" t="s">
        <v>3217</v>
      </c>
    </row>
    <row r="330" spans="1:68">
      <c r="A330" s="19" t="s">
        <v>3411</v>
      </c>
      <c r="B330" s="6" t="s">
        <v>3412</v>
      </c>
      <c r="C330" s="6" t="s">
        <v>3301</v>
      </c>
      <c r="D330" s="6">
        <v>2024</v>
      </c>
      <c r="F330" s="6" t="s">
        <v>3217</v>
      </c>
      <c r="G330" s="6" t="s">
        <v>3217</v>
      </c>
      <c r="H330" s="6" t="s">
        <v>226</v>
      </c>
      <c r="I330" s="6" t="s">
        <v>245</v>
      </c>
      <c r="J330" s="6" t="s">
        <v>53</v>
      </c>
      <c r="K330" s="6" t="s">
        <v>3217</v>
      </c>
      <c r="L330" s="6" t="s">
        <v>77</v>
      </c>
      <c r="M330" s="6" t="s">
        <v>3161</v>
      </c>
      <c r="N330" s="6" t="s">
        <v>3217</v>
      </c>
      <c r="O330" s="6" t="s">
        <v>227</v>
      </c>
      <c r="P330" s="6" t="s">
        <v>228</v>
      </c>
      <c r="Q330" s="6" t="s">
        <v>3161</v>
      </c>
      <c r="R330" s="6" t="s">
        <v>82</v>
      </c>
      <c r="S330" s="6" t="s">
        <v>229</v>
      </c>
      <c r="T330" s="6" t="s">
        <v>3217</v>
      </c>
      <c r="U330" s="6" t="s">
        <v>3467</v>
      </c>
      <c r="V330" s="6" t="s">
        <v>3468</v>
      </c>
      <c r="W330" s="6" t="s">
        <v>3217</v>
      </c>
      <c r="X330" s="6" t="s">
        <v>3161</v>
      </c>
      <c r="Y330" s="6" t="s">
        <v>149</v>
      </c>
      <c r="Z330" s="6" t="s">
        <v>3161</v>
      </c>
      <c r="AA330" s="6" t="s">
        <v>3469</v>
      </c>
      <c r="AB330" s="6" t="s">
        <v>3418</v>
      </c>
      <c r="AC330" s="6" t="s">
        <v>3217</v>
      </c>
      <c r="AD330" s="6" t="s">
        <v>3161</v>
      </c>
      <c r="AE330" s="6" t="s">
        <v>1086</v>
      </c>
      <c r="AF330" s="6" t="s">
        <v>1443</v>
      </c>
      <c r="AG330" s="6" t="s">
        <v>1936</v>
      </c>
      <c r="AH330" s="6" t="s">
        <v>3217</v>
      </c>
      <c r="AI330" s="6" t="s">
        <v>3470</v>
      </c>
      <c r="AJ330" s="6" t="s">
        <v>161</v>
      </c>
      <c r="AK330" s="6" t="s">
        <v>59</v>
      </c>
      <c r="AL330" s="6" t="s">
        <v>143</v>
      </c>
      <c r="AM330" s="6" t="s">
        <v>523</v>
      </c>
      <c r="AN330" s="6" t="s">
        <v>171</v>
      </c>
      <c r="AO330" s="6" t="s">
        <v>95</v>
      </c>
      <c r="AP330" s="6" t="s">
        <v>3174</v>
      </c>
      <c r="AQ330" s="6" t="s">
        <v>152</v>
      </c>
      <c r="AR330" s="6" t="s">
        <v>2261</v>
      </c>
      <c r="AS330" s="6" t="s">
        <v>3217</v>
      </c>
      <c r="AT330" s="6" t="s">
        <v>3213</v>
      </c>
      <c r="AU330" s="6" t="s">
        <v>96</v>
      </c>
      <c r="AV330" s="6" t="s">
        <v>99</v>
      </c>
      <c r="AW330" s="6" t="s">
        <v>3157</v>
      </c>
      <c r="AX330" s="6" t="s">
        <v>3158</v>
      </c>
      <c r="AY330" s="6" t="s">
        <v>3214</v>
      </c>
      <c r="AZ330" s="6" t="s">
        <v>512</v>
      </c>
      <c r="BA330" s="6" t="s">
        <v>3217</v>
      </c>
      <c r="BB330" s="6" t="s">
        <v>3184</v>
      </c>
      <c r="BC330" s="6" t="s">
        <v>105</v>
      </c>
      <c r="BD330" s="6" t="s">
        <v>3217</v>
      </c>
      <c r="BE330" s="6" t="s">
        <v>108</v>
      </c>
      <c r="BF330" s="6" t="s">
        <v>3217</v>
      </c>
      <c r="BG330" s="6" t="s">
        <v>3181</v>
      </c>
      <c r="BH330" s="6" t="s">
        <v>3288</v>
      </c>
      <c r="BI330" s="6" t="s">
        <v>3178</v>
      </c>
      <c r="BJ330" s="6" t="s">
        <v>3217</v>
      </c>
      <c r="BK330" s="6" t="s">
        <v>66</v>
      </c>
      <c r="BL330" s="6" t="s">
        <v>3217</v>
      </c>
      <c r="BM330" s="6" t="s">
        <v>69</v>
      </c>
      <c r="BN330" s="6" t="s">
        <v>3153</v>
      </c>
      <c r="BO330" s="6" t="s">
        <v>3217</v>
      </c>
      <c r="BP330" s="6" t="s">
        <v>3217</v>
      </c>
    </row>
    <row r="331" spans="1:68">
      <c r="A331" s="19" t="s">
        <v>3413</v>
      </c>
      <c r="B331" s="6" t="s">
        <v>3414</v>
      </c>
      <c r="C331" s="6" t="s">
        <v>3305</v>
      </c>
      <c r="D331" s="6">
        <v>2024</v>
      </c>
      <c r="F331" s="6" t="s">
        <v>3217</v>
      </c>
      <c r="G331" s="6" t="s">
        <v>3217</v>
      </c>
      <c r="H331" s="6" t="s">
        <v>235</v>
      </c>
      <c r="I331" s="6" t="s">
        <v>46</v>
      </c>
      <c r="J331" s="6" t="s">
        <v>174</v>
      </c>
      <c r="K331" s="6" t="s">
        <v>3217</v>
      </c>
      <c r="L331" s="6" t="s">
        <v>3161</v>
      </c>
      <c r="M331" s="6" t="s">
        <v>3161</v>
      </c>
      <c r="N331" s="6" t="s">
        <v>3217</v>
      </c>
      <c r="O331" s="6" t="s">
        <v>3217</v>
      </c>
      <c r="P331" s="6" t="s">
        <v>3161</v>
      </c>
      <c r="Q331" s="6" t="s">
        <v>3161</v>
      </c>
      <c r="R331" s="6" t="s">
        <v>3178</v>
      </c>
      <c r="S331" s="6" t="s">
        <v>202</v>
      </c>
      <c r="T331" s="6" t="s">
        <v>3217</v>
      </c>
      <c r="U331" s="6" t="s">
        <v>3217</v>
      </c>
      <c r="V331" s="6" t="s">
        <v>3217</v>
      </c>
      <c r="W331" s="6" t="s">
        <v>3217</v>
      </c>
      <c r="X331" s="6" t="s">
        <v>3161</v>
      </c>
      <c r="Y331" s="6" t="s">
        <v>149</v>
      </c>
      <c r="Z331" s="6" t="s">
        <v>3161</v>
      </c>
      <c r="AA331" s="6" t="s">
        <v>3208</v>
      </c>
      <c r="AB331" s="6" t="s">
        <v>3217</v>
      </c>
      <c r="AC331" s="6" t="s">
        <v>3206</v>
      </c>
      <c r="AD331" s="6" t="s">
        <v>3161</v>
      </c>
      <c r="AE331" s="6" t="s">
        <v>3759</v>
      </c>
      <c r="AF331" s="6" t="s">
        <v>38</v>
      </c>
      <c r="AG331" s="6" t="s">
        <v>3164</v>
      </c>
      <c r="AH331" s="6" t="s">
        <v>3164</v>
      </c>
      <c r="AI331" s="6" t="s">
        <v>3164</v>
      </c>
      <c r="AJ331" s="6" t="s">
        <v>357</v>
      </c>
      <c r="AK331" s="6" t="s">
        <v>59</v>
      </c>
      <c r="AL331" s="6" t="s">
        <v>91</v>
      </c>
      <c r="AM331" s="6" t="s">
        <v>523</v>
      </c>
      <c r="AN331" s="6" t="s">
        <v>171</v>
      </c>
      <c r="AO331" s="6" t="s">
        <v>95</v>
      </c>
      <c r="AP331" s="6" t="s">
        <v>3174</v>
      </c>
      <c r="AQ331" s="6" t="s">
        <v>152</v>
      </c>
      <c r="AR331" s="6" t="s">
        <v>3217</v>
      </c>
      <c r="AS331" s="6" t="s">
        <v>3164</v>
      </c>
      <c r="AT331" s="6" t="s">
        <v>3164</v>
      </c>
      <c r="AU331" s="6" t="s">
        <v>97</v>
      </c>
      <c r="AV331" s="6" t="s">
        <v>517</v>
      </c>
      <c r="AW331" s="6" t="s">
        <v>3217</v>
      </c>
      <c r="AX331" s="6" t="s">
        <v>3217</v>
      </c>
      <c r="AY331" s="6" t="s">
        <v>3217</v>
      </c>
      <c r="AZ331" s="6" t="s">
        <v>509</v>
      </c>
      <c r="BA331" s="6" t="s">
        <v>3217</v>
      </c>
      <c r="BB331" s="6" t="s">
        <v>3184</v>
      </c>
      <c r="BC331" s="6" t="s">
        <v>518</v>
      </c>
      <c r="BD331" s="6" t="s">
        <v>2513</v>
      </c>
      <c r="BE331" s="6" t="s">
        <v>3422</v>
      </c>
      <c r="BF331" s="6" t="s">
        <v>513</v>
      </c>
      <c r="BG331" s="6" t="s">
        <v>3423</v>
      </c>
      <c r="BH331" s="6" t="s">
        <v>3288</v>
      </c>
      <c r="BI331" s="6" t="s">
        <v>42</v>
      </c>
      <c r="BJ331" s="6" t="s">
        <v>3217</v>
      </c>
      <c r="BK331" s="6" t="s">
        <v>66</v>
      </c>
      <c r="BL331" s="6" t="s">
        <v>3460</v>
      </c>
      <c r="BM331" s="6" t="s">
        <v>69</v>
      </c>
      <c r="BN331" s="6" t="s">
        <v>3153</v>
      </c>
      <c r="BO331" s="6" t="s">
        <v>3178</v>
      </c>
      <c r="BP331" s="6" t="s">
        <v>3217</v>
      </c>
    </row>
    <row r="332" spans="1:68">
      <c r="A332" s="1" t="s">
        <v>3761</v>
      </c>
      <c r="B332" s="4" t="str">
        <f>VLOOKUP(A332,[1]Benämning!A:B,2,0)</f>
        <v>Elina 7vxl 47cm svart matt</v>
      </c>
      <c r="C332" s="4" t="str">
        <f t="shared" ref="C332:C338" si="0">MID(A332,7,2)</f>
        <v>47</v>
      </c>
      <c r="D332" s="4" t="str">
        <f>VLOOKUP(A332,'[1]SPL E-bikes 2016-2022'!C:D,2,0)</f>
        <v>2023-2024</v>
      </c>
      <c r="F332" s="4" t="str">
        <f>_xlfn.IFNA(VLOOKUP($A332&amp;F$1,'[1]SPL E-bikes 2016-2022'!$B:$L,11,0),"")</f>
        <v/>
      </c>
      <c r="G332" s="4" t="str">
        <f>_xlfn.IFNA(VLOOKUP($A332&amp;G$1,'[1]SPL E-bikes 2016-2022'!$B:$L,11,0),"")</f>
        <v/>
      </c>
      <c r="H332" s="4" t="str">
        <f>_xlfn.IFNA(VLOOKUP($A332&amp;H$1,'[1]SPL E-bikes 2016-2022'!$B:$L,11,0),"")</f>
        <v>C2105256</v>
      </c>
      <c r="I332" s="4" t="str">
        <f>_xlfn.IFNA(VLOOKUP($A332&amp;I$1,'[1]SPL E-bikes 2016-2022'!$B:$L,11,0),"")</f>
        <v>C2205585-090</v>
      </c>
      <c r="J332" s="4" t="str">
        <f>_xlfn.IFNA(VLOOKUP($A332&amp;J$1,'[1]SPL E-bikes 2016-2022'!$B:$L,11,0),"")</f>
        <v>C2306074</v>
      </c>
      <c r="K332" s="4" t="str">
        <f>_xlfn.IFNA(VLOOKUP($A332&amp;K$1,'[1]SPL E-bikes 2016-2022'!$B:$L,11,0),"")</f>
        <v/>
      </c>
      <c r="L332" s="4" t="str">
        <f>_xlfn.IFNA(VLOOKUP($A332&amp;L$1,'[1]SPL E-bikes 2016-2022'!$B:$L,11,0),"")</f>
        <v>Kontakta SHIMANO</v>
      </c>
      <c r="M332" s="4" t="str">
        <f>_xlfn.IFNA(VLOOKUP($A332&amp;M$1,'[1]SPL E-bikes 2016-2022'!$B:$L,11,0),"")</f>
        <v>Kontakta SHIMANO</v>
      </c>
      <c r="N332" s="4" t="str">
        <f>_xlfn.IFNA(VLOOKUP($A332&amp;N$1,'[1]SPL E-bikes 2016-2022'!$B:$L,11,0),"")</f>
        <v/>
      </c>
      <c r="O332" s="4" t="str">
        <f>_xlfn.IFNA(VLOOKUP($A332&amp;O$1,'[1]SPL E-bikes 2016-2022'!$B:$L,11,0),"")</f>
        <v>C2500057</v>
      </c>
      <c r="P332" s="4" t="str">
        <f>_xlfn.IFNA(VLOOKUP($A332&amp;P$1,'[1]SPL E-bikes 2016-2022'!$B:$L,11,0),"")</f>
        <v>Kontakta SHIMANO</v>
      </c>
      <c r="Q332" s="4" t="str">
        <f>_xlfn.IFNA(VLOOKUP($A332&amp;Q$1,'[1]SPL E-bikes 2016-2022'!$B:$L,11,0),"")</f>
        <v>Kontakta SHIMANO</v>
      </c>
      <c r="R332" s="4" t="str">
        <f>_xlfn.IFNA(VLOOKUP($A332&amp;R$1,'[1]SPL E-bikes 2016-2022'!$B:$L,11,0),"")</f>
        <v>C8705065-1-124C</v>
      </c>
      <c r="S332" s="4" t="str">
        <f>_xlfn.IFNA(VLOOKUP($A332&amp;S$1,'[1]SPL E-bikes 2016-2022'!$B:$L,11,0),"")</f>
        <v>C3305681-170-EG</v>
      </c>
      <c r="T332" s="4" t="s">
        <v>3217</v>
      </c>
      <c r="U332" s="4" t="str">
        <f>_xlfn.IFNA(VLOOKUP($A332&amp;U$1,'[1]SPL E-bikes 2016-2022'!$B:$L,11,0),"")</f>
        <v>C8305427/ZBK</v>
      </c>
      <c r="V332" s="4" t="str">
        <f>_xlfn.IFNA(VLOOKUP($A332&amp;V$1,'[1]SPL E-bikes 2016-2022'!$B:$L,11,0),"")</f>
        <v>C8305427</v>
      </c>
      <c r="W332" s="4" t="str">
        <f>_xlfn.IFNA(VLOOKUP($A332&amp;W$1,'[1]SPL E-bikes 2016-2022'!$B:$L,11,0),"")</f>
        <v/>
      </c>
      <c r="X332" s="4" t="str">
        <f>_xlfn.IFNA(VLOOKUP($A332&amp;X$1,'[1]SPL E-bikes 2016-2022'!$B:$L,11,0),"")</f>
        <v>Kontakta SHIMANO</v>
      </c>
      <c r="Y332" s="4" t="str">
        <f>_xlfn.IFNA(VLOOKUP($A332&amp;Y$1,'[1]SPL E-bikes 2016-2022'!$B:$L,11,0),"")</f>
        <v>C3400002</v>
      </c>
      <c r="Z332" s="4" t="str">
        <f>_xlfn.IFNA(VLOOKUP($A332&amp;Z$1,'[1]SPL E-bikes 2016-2022'!$B:$L,11,0),"")</f>
        <v>Kontakta SHIMANO</v>
      </c>
      <c r="AA332" s="4" t="str">
        <f>_xlfn.IFNA(VLOOKUP($A332&amp;AA$1,'[1]SPL E-bikes 2016-2022'!$B:$L,11,0),"")</f>
        <v>C4100366</v>
      </c>
      <c r="AB332" s="4" t="s">
        <v>3418</v>
      </c>
      <c r="AC332" s="4" t="str">
        <f>_xlfn.IFNA(VLOOKUP($A332&amp;AC$1,'[1]SPL E-bikes 2016-2022'!$B:$L,11,0),"")</f>
        <v>C4200299</v>
      </c>
      <c r="AD332" s="4" t="s">
        <v>3161</v>
      </c>
      <c r="AE332" s="4" t="s">
        <v>3171</v>
      </c>
      <c r="AF332" s="4" t="str">
        <f>_xlfn.IFNA(VLOOKUP($A332&amp;AF$1,'[1]SPL E-bikes 2016-2022'!$B:$L,11,0),"")</f>
        <v>C4901463</v>
      </c>
      <c r="AG332" s="4" t="str">
        <f>_xlfn.IFNA(VLOOKUP($A332&amp;AG$1,'[1]SPL E-bikes 2016-2022'!$B:$L,11,0),"")</f>
        <v>C8250028</v>
      </c>
      <c r="AH332" s="4" t="str">
        <f>_xlfn.IFNA(VLOOKUP($A332&amp;AH$1,'[1]SPL E-bikes 2016-2022'!$B:$L,11,0),"")</f>
        <v>C8205834-BK</v>
      </c>
      <c r="AI332" s="4" t="s">
        <v>3217</v>
      </c>
      <c r="AJ332" s="4" t="str">
        <f>_xlfn.IFNA(VLOOKUP($A332&amp;AJ$1,'[1]SPL E-bikes 2016-2022'!$B:$L,11,0),"")</f>
        <v>C7100596</v>
      </c>
      <c r="AK332" s="4" t="str">
        <f>_xlfn.IFNA(VLOOKUP($A332&amp;AK$1,'[1]SPL E-bikes 2016-2022'!$B:$L,11,0),"")</f>
        <v>C7200053</v>
      </c>
      <c r="AL332" s="4" t="str">
        <f>_xlfn.IFNA(VLOOKUP($A332&amp;AL$1,'[1]SPL E-bikes 2016-2022'!$B:$L,11,0),"")</f>
        <v>C7300027-318</v>
      </c>
      <c r="AM332" s="4" t="str">
        <f>_xlfn.IFNA(VLOOKUP($A332&amp;AM$1,'[1]SPL E-bikes 2016-2022'!$B:$L,11,0),"")</f>
        <v>C8015300</v>
      </c>
      <c r="AN332" s="4" t="str">
        <f>_xlfn.IFNA(VLOOKUP($A332&amp;AN$1,'[1]SPL E-bikes 2016-2022'!$B:$L,11,0),"")</f>
        <v>C8705186-1RLBK</v>
      </c>
      <c r="AO332" s="4" t="str">
        <f>_xlfn.IFNA(VLOOKUP($A332&amp;AO$1,'[1]SPL E-bikes 2016-2022'!$B:$L,11,0),"")</f>
        <v>C8405069</v>
      </c>
      <c r="AP332" s="4" t="s">
        <v>3174</v>
      </c>
      <c r="AQ332" s="4" t="str">
        <f>_xlfn.IFNA(VLOOKUP($A332&amp;AQ$1,'[1]SPL E-bikes 2016-2022'!$B:$L,11,0),"")</f>
        <v>C8100034</v>
      </c>
      <c r="AR332" s="4" t="str">
        <f>_xlfn.IFNA(VLOOKUP($A332&amp;AR$1,'[1]SPL E-bikes 2016-2022'!$B:$L,11,0),"")</f>
        <v>C8605213</v>
      </c>
      <c r="AS332" s="4" t="s">
        <v>3217</v>
      </c>
      <c r="AT332" s="4" t="s">
        <v>3213</v>
      </c>
      <c r="AU332" s="4" t="str">
        <f>_xlfn.IFNA(VLOOKUP($A332&amp;AU$1,'[1]SPL E-bikes 2016-2022'!$B:$L,11,0),"")</f>
        <v>C3500026</v>
      </c>
      <c r="AV332" s="4" t="str">
        <f>_xlfn.IFNA(VLOOKUP($A332&amp;AV$1,'[1]SPL E-bikes 2016-2022'!$B:$L,11,0),"")</f>
        <v>C8705144-1-03</v>
      </c>
      <c r="AW332" s="4" t="s">
        <v>3157</v>
      </c>
      <c r="AX332" s="4" t="s">
        <v>3158</v>
      </c>
      <c r="AY332" s="4" t="s">
        <v>3214</v>
      </c>
      <c r="AZ332" s="4" t="str">
        <f>_xlfn.IFNA(VLOOKUP($A332&amp;AZ$1,'[1]SPL E-bikes 2016-2022'!$B:$L,11,0),"")</f>
        <v>C8705068-1-30C</v>
      </c>
      <c r="BA332" s="4" t="s">
        <v>3217</v>
      </c>
      <c r="BB332" s="4" t="s">
        <v>3184</v>
      </c>
      <c r="BC332" s="4" t="str">
        <f>_xlfn.IFNA(VLOOKUP($A332&amp;BC$1,'[1]SPL E-bikes 2016-2022'!$B:$L,11,0),"")</f>
        <v>C8705065-1-04AC</v>
      </c>
      <c r="BD332" s="4" t="s">
        <v>3217</v>
      </c>
      <c r="BE332" s="4" t="str">
        <f>_xlfn.IFNA(VLOOKUP($A332&amp;BE$1,'[1]SPL E-bikes 2016-2022'!$B:$L,11,0),"")</f>
        <v>C8705065-1-03A</v>
      </c>
      <c r="BF332" s="4" t="s">
        <v>3217</v>
      </c>
      <c r="BG332" s="4" t="str">
        <f>_xlfn.IFNA(VLOOKUP($A332&amp;BG$1,'[1]SPL E-bikes 2016-2022'!$B:$L,11,0),"")</f>
        <v>Ingår i EB-buskabeln</v>
      </c>
      <c r="BH332" s="4" t="str">
        <f>_xlfn.IFNA(VLOOKUP($A332&amp;BH$1,'[1]SPL E-bikes 2016-2022'!$B:$L,11,0),"")</f>
        <v>Ingår i batteriet</v>
      </c>
      <c r="BI332" s="4" t="str">
        <f>_xlfn.IFNA(VLOOKUP($A332&amp;BI$1,'[1]SPL E-bikes 2016-2022'!$B:$L,11,0),"")</f>
        <v>Ingår i motorn</v>
      </c>
      <c r="BJ332" s="4" t="s">
        <v>3217</v>
      </c>
      <c r="BK332" s="4" t="str">
        <f>_xlfn.IFNA(VLOOKUP($A332&amp;BK$1,'[1]SPL E-bikes 2016-2022'!$B:$L,11,0),"")</f>
        <v>C8705186-E-11C</v>
      </c>
      <c r="BL332" s="4" t="str">
        <f>_xlfn.IFNA(VLOOKUP($A332&amp;BL$1,'[1]SPL E-bikes 2016-2022'!$B:$L,11,0),"")</f>
        <v/>
      </c>
      <c r="BM332" s="4" t="s">
        <v>69</v>
      </c>
      <c r="BN332" s="4" t="str">
        <f>_xlfn.IFNA(VLOOKUP($A332&amp;BN$1,'[1]SPL E-bikes 2016-2022'!$B:$L,11,0),"")</f>
        <v>C8705058-1-1D</v>
      </c>
      <c r="BO332" s="4" t="str">
        <f>_xlfn.IFNA(VLOOKUP($A332&amp;BO$1,'[1]SPL E-bikes 2016-2022'!$B:$L,11,0),"")</f>
        <v>C8705142-10-02C</v>
      </c>
      <c r="BP332" s="4" t="s">
        <v>3217</v>
      </c>
    </row>
    <row r="333" spans="1:68">
      <c r="A333" s="1" t="s">
        <v>3762</v>
      </c>
      <c r="B333" s="4" t="str">
        <f>VLOOKUP(A333,[1]Benämning!A:B,2,0)</f>
        <v>Elina 7vxl 51cm svart matt</v>
      </c>
      <c r="C333" s="4" t="str">
        <f t="shared" si="0"/>
        <v>51</v>
      </c>
      <c r="D333" s="4" t="str">
        <f>VLOOKUP(A333,'[1]SPL E-bikes 2016-2022'!C:D,2,0)</f>
        <v>2023-2024</v>
      </c>
      <c r="F333" s="4" t="str">
        <f>_xlfn.IFNA(VLOOKUP($A333&amp;F$1,'[1]SPL E-bikes 2016-2022'!$B:$L,11,0),"")</f>
        <v/>
      </c>
      <c r="G333" s="4" t="str">
        <f>_xlfn.IFNA(VLOOKUP($A333&amp;G$1,'[1]SPL E-bikes 2016-2022'!$B:$L,11,0),"")</f>
        <v/>
      </c>
      <c r="H333" s="4" t="str">
        <f>_xlfn.IFNA(VLOOKUP($A333&amp;H$1,'[1]SPL E-bikes 2016-2022'!$B:$L,11,0),"")</f>
        <v>C2105256</v>
      </c>
      <c r="I333" s="4" t="str">
        <f>_xlfn.IFNA(VLOOKUP($A333&amp;I$1,'[1]SPL E-bikes 2016-2022'!$B:$L,11,0),"")</f>
        <v>C2205585-090</v>
      </c>
      <c r="J333" s="4" t="str">
        <f>_xlfn.IFNA(VLOOKUP($A333&amp;J$1,'[1]SPL E-bikes 2016-2022'!$B:$L,11,0),"")</f>
        <v>C2306074</v>
      </c>
      <c r="K333" s="4" t="str">
        <f>_xlfn.IFNA(VLOOKUP($A333&amp;K$1,'[1]SPL E-bikes 2016-2022'!$B:$L,11,0),"")</f>
        <v/>
      </c>
      <c r="L333" s="4" t="str">
        <f>_xlfn.IFNA(VLOOKUP($A333&amp;L$1,'[1]SPL E-bikes 2016-2022'!$B:$L,11,0),"")</f>
        <v>Kontakta SHIMANO</v>
      </c>
      <c r="M333" s="4" t="str">
        <f>_xlfn.IFNA(VLOOKUP($A333&amp;M$1,'[1]SPL E-bikes 2016-2022'!$B:$L,11,0),"")</f>
        <v>Kontakta SHIMANO</v>
      </c>
      <c r="N333" s="4" t="str">
        <f>_xlfn.IFNA(VLOOKUP($A333&amp;N$1,'[1]SPL E-bikes 2016-2022'!$B:$L,11,0),"")</f>
        <v/>
      </c>
      <c r="O333" s="4" t="str">
        <f>_xlfn.IFNA(VLOOKUP($A333&amp;O$1,'[1]SPL E-bikes 2016-2022'!$B:$L,11,0),"")</f>
        <v>C2500057</v>
      </c>
      <c r="P333" s="4" t="str">
        <f>_xlfn.IFNA(VLOOKUP($A333&amp;P$1,'[1]SPL E-bikes 2016-2022'!$B:$L,11,0),"")</f>
        <v>Kontakta SHIMANO</v>
      </c>
      <c r="Q333" s="4" t="str">
        <f>_xlfn.IFNA(VLOOKUP($A333&amp;Q$1,'[1]SPL E-bikes 2016-2022'!$B:$L,11,0),"")</f>
        <v>Kontakta SHIMANO</v>
      </c>
      <c r="R333" s="4" t="str">
        <f>_xlfn.IFNA(VLOOKUP($A333&amp;R$1,'[1]SPL E-bikes 2016-2022'!$B:$L,11,0),"")</f>
        <v>C8705065-1-124C</v>
      </c>
      <c r="S333" s="4" t="str">
        <f>_xlfn.IFNA(VLOOKUP($A333&amp;S$1,'[1]SPL E-bikes 2016-2022'!$B:$L,11,0),"")</f>
        <v>C3305681-170-EG</v>
      </c>
      <c r="T333" s="4" t="s">
        <v>3217</v>
      </c>
      <c r="U333" s="4" t="str">
        <f>_xlfn.IFNA(VLOOKUP($A333&amp;U$1,'[1]SPL E-bikes 2016-2022'!$B:$L,11,0),"")</f>
        <v>C8305427/ZBK</v>
      </c>
      <c r="V333" s="4" t="str">
        <f>_xlfn.IFNA(VLOOKUP($A333&amp;V$1,'[1]SPL E-bikes 2016-2022'!$B:$L,11,0),"")</f>
        <v>C8305427</v>
      </c>
      <c r="W333" s="4" t="str">
        <f>_xlfn.IFNA(VLOOKUP($A333&amp;W$1,'[1]SPL E-bikes 2016-2022'!$B:$L,11,0),"")</f>
        <v/>
      </c>
      <c r="X333" s="4" t="str">
        <f>_xlfn.IFNA(VLOOKUP($A333&amp;X$1,'[1]SPL E-bikes 2016-2022'!$B:$L,11,0),"")</f>
        <v>Kontakta SHIMANO</v>
      </c>
      <c r="Y333" s="4" t="str">
        <f>_xlfn.IFNA(VLOOKUP($A333&amp;Y$1,'[1]SPL E-bikes 2016-2022'!$B:$L,11,0),"")</f>
        <v>C3400002</v>
      </c>
      <c r="Z333" s="4" t="str">
        <f>_xlfn.IFNA(VLOOKUP($A333&amp;Z$1,'[1]SPL E-bikes 2016-2022'!$B:$L,11,0),"")</f>
        <v>Kontakta SHIMANO</v>
      </c>
      <c r="AA333" s="4" t="str">
        <f>_xlfn.IFNA(VLOOKUP($A333&amp;AA$1,'[1]SPL E-bikes 2016-2022'!$B:$L,11,0),"")</f>
        <v>C4100366</v>
      </c>
      <c r="AB333" s="4" t="s">
        <v>3418</v>
      </c>
      <c r="AC333" s="4" t="str">
        <f>_xlfn.IFNA(VLOOKUP($A333&amp;AC$1,'[1]SPL E-bikes 2016-2022'!$B:$L,11,0),"")</f>
        <v>C4200299</v>
      </c>
      <c r="AD333" s="4" t="s">
        <v>3161</v>
      </c>
      <c r="AE333" s="4" t="s">
        <v>3171</v>
      </c>
      <c r="AF333" s="4" t="str">
        <f>_xlfn.IFNA(VLOOKUP($A333&amp;AF$1,'[1]SPL E-bikes 2016-2022'!$B:$L,11,0),"")</f>
        <v>C4901463</v>
      </c>
      <c r="AG333" s="4" t="str">
        <f>_xlfn.IFNA(VLOOKUP($A333&amp;AG$1,'[1]SPL E-bikes 2016-2022'!$B:$L,11,0),"")</f>
        <v>C8250028</v>
      </c>
      <c r="AH333" s="4" t="str">
        <f>_xlfn.IFNA(VLOOKUP($A333&amp;AH$1,'[1]SPL E-bikes 2016-2022'!$B:$L,11,0),"")</f>
        <v>C8205834-BK</v>
      </c>
      <c r="AI333" s="4" t="s">
        <v>3217</v>
      </c>
      <c r="AJ333" s="4" t="str">
        <f>_xlfn.IFNA(VLOOKUP($A333&amp;AJ$1,'[1]SPL E-bikes 2016-2022'!$B:$L,11,0),"")</f>
        <v>C7100596</v>
      </c>
      <c r="AK333" s="4" t="str">
        <f>_xlfn.IFNA(VLOOKUP($A333&amp;AK$1,'[1]SPL E-bikes 2016-2022'!$B:$L,11,0),"")</f>
        <v>C7200053</v>
      </c>
      <c r="AL333" s="4" t="str">
        <f>_xlfn.IFNA(VLOOKUP($A333&amp;AL$1,'[1]SPL E-bikes 2016-2022'!$B:$L,11,0),"")</f>
        <v>C7300027-318</v>
      </c>
      <c r="AM333" s="4" t="str">
        <f>_xlfn.IFNA(VLOOKUP($A333&amp;AM$1,'[1]SPL E-bikes 2016-2022'!$B:$L,11,0),"")</f>
        <v>C8015300</v>
      </c>
      <c r="AN333" s="4" t="str">
        <f>_xlfn.IFNA(VLOOKUP($A333&amp;AN$1,'[1]SPL E-bikes 2016-2022'!$B:$L,11,0),"")</f>
        <v>C8705186-1RLBK</v>
      </c>
      <c r="AO333" s="4" t="str">
        <f>_xlfn.IFNA(VLOOKUP($A333&amp;AO$1,'[1]SPL E-bikes 2016-2022'!$B:$L,11,0),"")</f>
        <v>C8405069</v>
      </c>
      <c r="AP333" s="4" t="s">
        <v>3174</v>
      </c>
      <c r="AQ333" s="4" t="str">
        <f>_xlfn.IFNA(VLOOKUP($A333&amp;AQ$1,'[1]SPL E-bikes 2016-2022'!$B:$L,11,0),"")</f>
        <v>C8100034</v>
      </c>
      <c r="AR333" s="4" t="str">
        <f>_xlfn.IFNA(VLOOKUP($A333&amp;AR$1,'[1]SPL E-bikes 2016-2022'!$B:$L,11,0),"")</f>
        <v>C8605213</v>
      </c>
      <c r="AS333" s="4" t="s">
        <v>3217</v>
      </c>
      <c r="AT333" s="4" t="s">
        <v>3213</v>
      </c>
      <c r="AU333" s="4" t="str">
        <f>_xlfn.IFNA(VLOOKUP($A333&amp;AU$1,'[1]SPL E-bikes 2016-2022'!$B:$L,11,0),"")</f>
        <v>C3500026</v>
      </c>
      <c r="AV333" s="4" t="str">
        <f>_xlfn.IFNA(VLOOKUP($A333&amp;AV$1,'[1]SPL E-bikes 2016-2022'!$B:$L,11,0),"")</f>
        <v>C8705144-1-03</v>
      </c>
      <c r="AW333" s="4" t="s">
        <v>3157</v>
      </c>
      <c r="AX333" s="4" t="s">
        <v>3158</v>
      </c>
      <c r="AY333" s="4" t="s">
        <v>3214</v>
      </c>
      <c r="AZ333" s="4" t="str">
        <f>_xlfn.IFNA(VLOOKUP($A333&amp;AZ$1,'[1]SPL E-bikes 2016-2022'!$B:$L,11,0),"")</f>
        <v>C8705068-1-30C</v>
      </c>
      <c r="BA333" s="4" t="s">
        <v>3217</v>
      </c>
      <c r="BB333" s="4" t="s">
        <v>3184</v>
      </c>
      <c r="BC333" s="4" t="str">
        <f>_xlfn.IFNA(VLOOKUP($A333&amp;BC$1,'[1]SPL E-bikes 2016-2022'!$B:$L,11,0),"")</f>
        <v>C8705065-1-04AC</v>
      </c>
      <c r="BD333" s="4" t="s">
        <v>3217</v>
      </c>
      <c r="BE333" s="4" t="str">
        <f>_xlfn.IFNA(VLOOKUP($A333&amp;BE$1,'[1]SPL E-bikes 2016-2022'!$B:$L,11,0),"")</f>
        <v>C8705065-1-03A</v>
      </c>
      <c r="BF333" s="4" t="s">
        <v>3217</v>
      </c>
      <c r="BG333" s="4" t="str">
        <f>_xlfn.IFNA(VLOOKUP($A333&amp;BG$1,'[1]SPL E-bikes 2016-2022'!$B:$L,11,0),"")</f>
        <v>Ingår i EB-buskabeln</v>
      </c>
      <c r="BH333" s="4" t="str">
        <f>_xlfn.IFNA(VLOOKUP($A333&amp;BH$1,'[1]SPL E-bikes 2016-2022'!$B:$L,11,0),"")</f>
        <v>Ingår i batteriet</v>
      </c>
      <c r="BI333" s="4" t="str">
        <f>_xlfn.IFNA(VLOOKUP($A333&amp;BI$1,'[1]SPL E-bikes 2016-2022'!$B:$L,11,0),"")</f>
        <v>Ingår i motorn</v>
      </c>
      <c r="BJ333" s="4" t="s">
        <v>3217</v>
      </c>
      <c r="BK333" s="4" t="str">
        <f>_xlfn.IFNA(VLOOKUP($A333&amp;BK$1,'[1]SPL E-bikes 2016-2022'!$B:$L,11,0),"")</f>
        <v>C8705186-E-11C</v>
      </c>
      <c r="BL333" s="4" t="str">
        <f>_xlfn.IFNA(VLOOKUP($A333&amp;BL$1,'[1]SPL E-bikes 2016-2022'!$B:$L,11,0),"")</f>
        <v/>
      </c>
      <c r="BM333" s="4" t="s">
        <v>69</v>
      </c>
      <c r="BN333" s="4" t="str">
        <f>_xlfn.IFNA(VLOOKUP($A333&amp;BN$1,'[1]SPL E-bikes 2016-2022'!$B:$L,11,0),"")</f>
        <v>C8705058-1-1D</v>
      </c>
      <c r="BO333" s="4" t="str">
        <f>_xlfn.IFNA(VLOOKUP($A333&amp;BO$1,'[1]SPL E-bikes 2016-2022'!$B:$L,11,0),"")</f>
        <v>C8705142-10-02C</v>
      </c>
      <c r="BP333" s="4" t="s">
        <v>3217</v>
      </c>
    </row>
    <row r="334" spans="1:68">
      <c r="A334" s="1" t="s">
        <v>3763</v>
      </c>
      <c r="B334" s="4" t="str">
        <f>VLOOKUP(A334,[1]Benämning!A:B,2,0)</f>
        <v>Elina 7vxl 55cm svart matt</v>
      </c>
      <c r="C334" s="4" t="str">
        <f t="shared" si="0"/>
        <v>55</v>
      </c>
      <c r="D334" s="4" t="str">
        <f>VLOOKUP(A334,'[1]SPL E-bikes 2016-2022'!C:D,2,0)</f>
        <v>2023-2024</v>
      </c>
      <c r="F334" s="4" t="str">
        <f>_xlfn.IFNA(VLOOKUP($A334&amp;F$1,'[1]SPL E-bikes 2016-2022'!$B:$L,11,0),"")</f>
        <v/>
      </c>
      <c r="G334" s="4" t="str">
        <f>_xlfn.IFNA(VLOOKUP($A334&amp;G$1,'[1]SPL E-bikes 2016-2022'!$B:$L,11,0),"")</f>
        <v/>
      </c>
      <c r="H334" s="4" t="str">
        <f>_xlfn.IFNA(VLOOKUP($A334&amp;H$1,'[1]SPL E-bikes 2016-2022'!$B:$L,11,0),"")</f>
        <v>C2105256</v>
      </c>
      <c r="I334" s="4" t="str">
        <f>_xlfn.IFNA(VLOOKUP($A334&amp;I$1,'[1]SPL E-bikes 2016-2022'!$B:$L,11,0),"")</f>
        <v>C2205585-090</v>
      </c>
      <c r="J334" s="4" t="str">
        <f>_xlfn.IFNA(VLOOKUP($A334&amp;J$1,'[1]SPL E-bikes 2016-2022'!$B:$L,11,0),"")</f>
        <v>C2306074</v>
      </c>
      <c r="K334" s="4" t="str">
        <f>_xlfn.IFNA(VLOOKUP($A334&amp;K$1,'[1]SPL E-bikes 2016-2022'!$B:$L,11,0),"")</f>
        <v/>
      </c>
      <c r="L334" s="4" t="str">
        <f>_xlfn.IFNA(VLOOKUP($A334&amp;L$1,'[1]SPL E-bikes 2016-2022'!$B:$L,11,0),"")</f>
        <v>Kontakta SHIMANO</v>
      </c>
      <c r="M334" s="4" t="str">
        <f>_xlfn.IFNA(VLOOKUP($A334&amp;M$1,'[1]SPL E-bikes 2016-2022'!$B:$L,11,0),"")</f>
        <v>Kontakta SHIMANO</v>
      </c>
      <c r="N334" s="4" t="str">
        <f>_xlfn.IFNA(VLOOKUP($A334&amp;N$1,'[1]SPL E-bikes 2016-2022'!$B:$L,11,0),"")</f>
        <v/>
      </c>
      <c r="O334" s="4" t="str">
        <f>_xlfn.IFNA(VLOOKUP($A334&amp;O$1,'[1]SPL E-bikes 2016-2022'!$B:$L,11,0),"")</f>
        <v>C2500057</v>
      </c>
      <c r="P334" s="4" t="str">
        <f>_xlfn.IFNA(VLOOKUP($A334&amp;P$1,'[1]SPL E-bikes 2016-2022'!$B:$L,11,0),"")</f>
        <v>Kontakta SHIMANO</v>
      </c>
      <c r="Q334" s="4" t="str">
        <f>_xlfn.IFNA(VLOOKUP($A334&amp;Q$1,'[1]SPL E-bikes 2016-2022'!$B:$L,11,0),"")</f>
        <v>Kontakta SHIMANO</v>
      </c>
      <c r="R334" s="4" t="str">
        <f>_xlfn.IFNA(VLOOKUP($A334&amp;R$1,'[1]SPL E-bikes 2016-2022'!$B:$L,11,0),"")</f>
        <v>C8705065-1-124C</v>
      </c>
      <c r="S334" s="4" t="str">
        <f>_xlfn.IFNA(VLOOKUP($A334&amp;S$1,'[1]SPL E-bikes 2016-2022'!$B:$L,11,0),"")</f>
        <v>C3305681-170-EG</v>
      </c>
      <c r="T334" s="4" t="s">
        <v>3217</v>
      </c>
      <c r="U334" s="4" t="str">
        <f>_xlfn.IFNA(VLOOKUP($A334&amp;U$1,'[1]SPL E-bikes 2016-2022'!$B:$L,11,0),"")</f>
        <v>C8305427/ZBK</v>
      </c>
      <c r="V334" s="4" t="str">
        <f>_xlfn.IFNA(VLOOKUP($A334&amp;V$1,'[1]SPL E-bikes 2016-2022'!$B:$L,11,0),"")</f>
        <v>C8305427</v>
      </c>
      <c r="W334" s="4" t="str">
        <f>_xlfn.IFNA(VLOOKUP($A334&amp;W$1,'[1]SPL E-bikes 2016-2022'!$B:$L,11,0),"")</f>
        <v/>
      </c>
      <c r="X334" s="4" t="str">
        <f>_xlfn.IFNA(VLOOKUP($A334&amp;X$1,'[1]SPL E-bikes 2016-2022'!$B:$L,11,0),"")</f>
        <v>Kontakta SHIMANO</v>
      </c>
      <c r="Y334" s="4" t="str">
        <f>_xlfn.IFNA(VLOOKUP($A334&amp;Y$1,'[1]SPL E-bikes 2016-2022'!$B:$L,11,0),"")</f>
        <v>C3400002</v>
      </c>
      <c r="Z334" s="4" t="str">
        <f>_xlfn.IFNA(VLOOKUP($A334&amp;Z$1,'[1]SPL E-bikes 2016-2022'!$B:$L,11,0),"")</f>
        <v>Kontakta SHIMANO</v>
      </c>
      <c r="AA334" s="4" t="str">
        <f>_xlfn.IFNA(VLOOKUP($A334&amp;AA$1,'[1]SPL E-bikes 2016-2022'!$B:$L,11,0),"")</f>
        <v>C4100366</v>
      </c>
      <c r="AB334" s="4" t="s">
        <v>3418</v>
      </c>
      <c r="AC334" s="4" t="str">
        <f>_xlfn.IFNA(VLOOKUP($A334&amp;AC$1,'[1]SPL E-bikes 2016-2022'!$B:$L,11,0),"")</f>
        <v>C4200299</v>
      </c>
      <c r="AD334" s="4" t="s">
        <v>3161</v>
      </c>
      <c r="AE334" s="4" t="s">
        <v>3171</v>
      </c>
      <c r="AF334" s="4" t="str">
        <f>_xlfn.IFNA(VLOOKUP($A334&amp;AF$1,'[1]SPL E-bikes 2016-2022'!$B:$L,11,0),"")</f>
        <v>C4901463</v>
      </c>
      <c r="AG334" s="4" t="str">
        <f>_xlfn.IFNA(VLOOKUP($A334&amp;AG$1,'[1]SPL E-bikes 2016-2022'!$B:$L,11,0),"")</f>
        <v>C8250028</v>
      </c>
      <c r="AH334" s="4" t="str">
        <f>_xlfn.IFNA(VLOOKUP($A334&amp;AH$1,'[1]SPL E-bikes 2016-2022'!$B:$L,11,0),"")</f>
        <v>C8205834-BK</v>
      </c>
      <c r="AI334" s="4" t="s">
        <v>3217</v>
      </c>
      <c r="AJ334" s="4" t="str">
        <f>_xlfn.IFNA(VLOOKUP($A334&amp;AJ$1,'[1]SPL E-bikes 2016-2022'!$B:$L,11,0),"")</f>
        <v>C7100596</v>
      </c>
      <c r="AK334" s="4" t="str">
        <f>_xlfn.IFNA(VLOOKUP($A334&amp;AK$1,'[1]SPL E-bikes 2016-2022'!$B:$L,11,0),"")</f>
        <v>C7200053</v>
      </c>
      <c r="AL334" s="4" t="str">
        <f>_xlfn.IFNA(VLOOKUP($A334&amp;AL$1,'[1]SPL E-bikes 2016-2022'!$B:$L,11,0),"")</f>
        <v>C7300027-318</v>
      </c>
      <c r="AM334" s="4" t="str">
        <f>_xlfn.IFNA(VLOOKUP($A334&amp;AM$1,'[1]SPL E-bikes 2016-2022'!$B:$L,11,0),"")</f>
        <v>C8015300</v>
      </c>
      <c r="AN334" s="4" t="str">
        <f>_xlfn.IFNA(VLOOKUP($A334&amp;AN$1,'[1]SPL E-bikes 2016-2022'!$B:$L,11,0),"")</f>
        <v>C8705186-1RLBK</v>
      </c>
      <c r="AO334" s="4" t="str">
        <f>_xlfn.IFNA(VLOOKUP($A334&amp;AO$1,'[1]SPL E-bikes 2016-2022'!$B:$L,11,0),"")</f>
        <v>C8405069</v>
      </c>
      <c r="AP334" s="4" t="s">
        <v>3174</v>
      </c>
      <c r="AQ334" s="4" t="str">
        <f>_xlfn.IFNA(VLOOKUP($A334&amp;AQ$1,'[1]SPL E-bikes 2016-2022'!$B:$L,11,0),"")</f>
        <v>C8100034</v>
      </c>
      <c r="AR334" s="4" t="str">
        <f>_xlfn.IFNA(VLOOKUP($A334&amp;AR$1,'[1]SPL E-bikes 2016-2022'!$B:$L,11,0),"")</f>
        <v>C8605213</v>
      </c>
      <c r="AS334" s="4" t="s">
        <v>3217</v>
      </c>
      <c r="AT334" s="4" t="s">
        <v>3213</v>
      </c>
      <c r="AU334" s="4" t="str">
        <f>_xlfn.IFNA(VLOOKUP($A334&amp;AU$1,'[1]SPL E-bikes 2016-2022'!$B:$L,11,0),"")</f>
        <v>C3500026</v>
      </c>
      <c r="AV334" s="4" t="str">
        <f>_xlfn.IFNA(VLOOKUP($A334&amp;AV$1,'[1]SPL E-bikes 2016-2022'!$B:$L,11,0),"")</f>
        <v>C8705144-1-03</v>
      </c>
      <c r="AW334" s="4" t="s">
        <v>3157</v>
      </c>
      <c r="AX334" s="4" t="s">
        <v>3158</v>
      </c>
      <c r="AY334" s="4" t="s">
        <v>3214</v>
      </c>
      <c r="AZ334" s="4" t="str">
        <f>_xlfn.IFNA(VLOOKUP($A334&amp;AZ$1,'[1]SPL E-bikes 2016-2022'!$B:$L,11,0),"")</f>
        <v>C8705068-1-30C</v>
      </c>
      <c r="BA334" s="4" t="s">
        <v>3217</v>
      </c>
      <c r="BB334" s="4" t="s">
        <v>3184</v>
      </c>
      <c r="BC334" s="4" t="str">
        <f>_xlfn.IFNA(VLOOKUP($A334&amp;BC$1,'[1]SPL E-bikes 2016-2022'!$B:$L,11,0),"")</f>
        <v>C8705065-1-04AC</v>
      </c>
      <c r="BD334" s="4" t="s">
        <v>3217</v>
      </c>
      <c r="BE334" s="4" t="str">
        <f>_xlfn.IFNA(VLOOKUP($A334&amp;BE$1,'[1]SPL E-bikes 2016-2022'!$B:$L,11,0),"")</f>
        <v>C8705065-1-03A</v>
      </c>
      <c r="BF334" s="4" t="s">
        <v>3217</v>
      </c>
      <c r="BG334" s="4" t="str">
        <f>_xlfn.IFNA(VLOOKUP($A334&amp;BG$1,'[1]SPL E-bikes 2016-2022'!$B:$L,11,0),"")</f>
        <v>Ingår i EB-buskabeln</v>
      </c>
      <c r="BH334" s="4" t="str">
        <f>_xlfn.IFNA(VLOOKUP($A334&amp;BH$1,'[1]SPL E-bikes 2016-2022'!$B:$L,11,0),"")</f>
        <v>Ingår i batteriet</v>
      </c>
      <c r="BI334" s="4" t="str">
        <f>_xlfn.IFNA(VLOOKUP($A334&amp;BI$1,'[1]SPL E-bikes 2016-2022'!$B:$L,11,0),"")</f>
        <v>Ingår i motorn</v>
      </c>
      <c r="BJ334" s="4" t="s">
        <v>3217</v>
      </c>
      <c r="BK334" s="4" t="str">
        <f>_xlfn.IFNA(VLOOKUP($A334&amp;BK$1,'[1]SPL E-bikes 2016-2022'!$B:$L,11,0),"")</f>
        <v>C8705186-E-11C</v>
      </c>
      <c r="BL334" s="4" t="str">
        <f>_xlfn.IFNA(VLOOKUP($A334&amp;BL$1,'[1]SPL E-bikes 2016-2022'!$B:$L,11,0),"")</f>
        <v/>
      </c>
      <c r="BM334" s="4" t="s">
        <v>69</v>
      </c>
      <c r="BN334" s="4" t="str">
        <f>_xlfn.IFNA(VLOOKUP($A334&amp;BN$1,'[1]SPL E-bikes 2016-2022'!$B:$L,11,0),"")</f>
        <v>C8705058-1-1D</v>
      </c>
      <c r="BO334" s="4" t="str">
        <f>_xlfn.IFNA(VLOOKUP($A334&amp;BO$1,'[1]SPL E-bikes 2016-2022'!$B:$L,11,0),"")</f>
        <v>C8705142-10-02C</v>
      </c>
      <c r="BP334" s="4" t="s">
        <v>3217</v>
      </c>
    </row>
    <row r="335" spans="1:68">
      <c r="A335" s="1" t="s">
        <v>3764</v>
      </c>
      <c r="B335" s="4" t="str">
        <f>VLOOKUP(A335,[1]Benämning!A:B,2,0)</f>
        <v>Elina 7vxl 51cm röd matt</v>
      </c>
      <c r="C335" s="4" t="str">
        <f t="shared" si="0"/>
        <v>51</v>
      </c>
      <c r="D335" s="4" t="str">
        <f>VLOOKUP(A335,'[1]SPL E-bikes 2016-2022'!C:D,2,0)</f>
        <v>2023-2024</v>
      </c>
      <c r="F335" s="4" t="str">
        <f>_xlfn.IFNA(VLOOKUP($A335&amp;F$1,'[1]SPL E-bikes 2016-2022'!$B:$L,11,0),"")</f>
        <v/>
      </c>
      <c r="G335" s="4" t="str">
        <f>_xlfn.IFNA(VLOOKUP($A335&amp;G$1,'[1]SPL E-bikes 2016-2022'!$B:$L,11,0),"")</f>
        <v/>
      </c>
      <c r="H335" s="4" t="str">
        <f>_xlfn.IFNA(VLOOKUP($A335&amp;H$1,'[1]SPL E-bikes 2016-2022'!$B:$L,11,0),"")</f>
        <v>C2105256</v>
      </c>
      <c r="I335" s="4" t="str">
        <f>_xlfn.IFNA(VLOOKUP($A335&amp;I$1,'[1]SPL E-bikes 2016-2022'!$B:$L,11,0),"")</f>
        <v>C2205585-090</v>
      </c>
      <c r="J335" s="4" t="str">
        <f>_xlfn.IFNA(VLOOKUP($A335&amp;J$1,'[1]SPL E-bikes 2016-2022'!$B:$L,11,0),"")</f>
        <v>C2306074</v>
      </c>
      <c r="K335" s="4" t="str">
        <f>_xlfn.IFNA(VLOOKUP($A335&amp;K$1,'[1]SPL E-bikes 2016-2022'!$B:$L,11,0),"")</f>
        <v/>
      </c>
      <c r="L335" s="4" t="str">
        <f>_xlfn.IFNA(VLOOKUP($A335&amp;L$1,'[1]SPL E-bikes 2016-2022'!$B:$L,11,0),"")</f>
        <v>Kontakta SHIMANO</v>
      </c>
      <c r="M335" s="4" t="str">
        <f>_xlfn.IFNA(VLOOKUP($A335&amp;M$1,'[1]SPL E-bikes 2016-2022'!$B:$L,11,0),"")</f>
        <v>Kontakta SHIMANO</v>
      </c>
      <c r="N335" s="4" t="str">
        <f>_xlfn.IFNA(VLOOKUP($A335&amp;N$1,'[1]SPL E-bikes 2016-2022'!$B:$L,11,0),"")</f>
        <v/>
      </c>
      <c r="O335" s="4" t="str">
        <f>_xlfn.IFNA(VLOOKUP($A335&amp;O$1,'[1]SPL E-bikes 2016-2022'!$B:$L,11,0),"")</f>
        <v>C2500057</v>
      </c>
      <c r="P335" s="4" t="str">
        <f>_xlfn.IFNA(VLOOKUP($A335&amp;P$1,'[1]SPL E-bikes 2016-2022'!$B:$L,11,0),"")</f>
        <v>Kontakta SHIMANO</v>
      </c>
      <c r="Q335" s="4" t="str">
        <f>_xlfn.IFNA(VLOOKUP($A335&amp;Q$1,'[1]SPL E-bikes 2016-2022'!$B:$L,11,0),"")</f>
        <v>Kontakta SHIMANO</v>
      </c>
      <c r="R335" s="4" t="str">
        <f>_xlfn.IFNA(VLOOKUP($A335&amp;R$1,'[1]SPL E-bikes 2016-2022'!$B:$L,11,0),"")</f>
        <v>C8705065-1-124C</v>
      </c>
      <c r="S335" s="4" t="str">
        <f>_xlfn.IFNA(VLOOKUP($A335&amp;S$1,'[1]SPL E-bikes 2016-2022'!$B:$L,11,0),"")</f>
        <v>C3305681-170-EG</v>
      </c>
      <c r="T335" s="4" t="s">
        <v>3217</v>
      </c>
      <c r="U335" s="4" t="str">
        <f>_xlfn.IFNA(VLOOKUP($A335&amp;U$1,'[1]SPL E-bikes 2016-2022'!$B:$L,11,0),"")</f>
        <v>C8305427/ZBK</v>
      </c>
      <c r="V335" s="4" t="str">
        <f>_xlfn.IFNA(VLOOKUP($A335&amp;V$1,'[1]SPL E-bikes 2016-2022'!$B:$L,11,0),"")</f>
        <v>C8305427</v>
      </c>
      <c r="W335" s="4" t="str">
        <f>_xlfn.IFNA(VLOOKUP($A335&amp;W$1,'[1]SPL E-bikes 2016-2022'!$B:$L,11,0),"")</f>
        <v/>
      </c>
      <c r="X335" s="4" t="str">
        <f>_xlfn.IFNA(VLOOKUP($A335&amp;X$1,'[1]SPL E-bikes 2016-2022'!$B:$L,11,0),"")</f>
        <v>Kontakta SHIMANO</v>
      </c>
      <c r="Y335" s="4" t="str">
        <f>_xlfn.IFNA(VLOOKUP($A335&amp;Y$1,'[1]SPL E-bikes 2016-2022'!$B:$L,11,0),"")</f>
        <v>C3400002</v>
      </c>
      <c r="Z335" s="4" t="str">
        <f>_xlfn.IFNA(VLOOKUP($A335&amp;Z$1,'[1]SPL E-bikes 2016-2022'!$B:$L,11,0),"")</f>
        <v>Kontakta SHIMANO</v>
      </c>
      <c r="AA335" s="4" t="str">
        <f>_xlfn.IFNA(VLOOKUP($A335&amp;AA$1,'[1]SPL E-bikes 2016-2022'!$B:$L,11,0),"")</f>
        <v>C4100366</v>
      </c>
      <c r="AB335" s="4" t="s">
        <v>3418</v>
      </c>
      <c r="AC335" s="4" t="str">
        <f>_xlfn.IFNA(VLOOKUP($A335&amp;AC$1,'[1]SPL E-bikes 2016-2022'!$B:$L,11,0),"")</f>
        <v>C4200299</v>
      </c>
      <c r="AD335" s="4" t="s">
        <v>3161</v>
      </c>
      <c r="AE335" s="4" t="s">
        <v>3171</v>
      </c>
      <c r="AF335" s="4" t="str">
        <f>_xlfn.IFNA(VLOOKUP($A335&amp;AF$1,'[1]SPL E-bikes 2016-2022'!$B:$L,11,0),"")</f>
        <v>C4901463</v>
      </c>
      <c r="AG335" s="4" t="str">
        <f>_xlfn.IFNA(VLOOKUP($A335&amp;AG$1,'[1]SPL E-bikes 2016-2022'!$B:$L,11,0),"")</f>
        <v>Kontakta Service</v>
      </c>
      <c r="AH335" s="4" t="str">
        <f>_xlfn.IFNA(VLOOKUP($A335&amp;AH$1,'[1]SPL E-bikes 2016-2022'!$B:$L,11,0),"")</f>
        <v>C8205834-BK</v>
      </c>
      <c r="AI335" s="4" t="s">
        <v>3217</v>
      </c>
      <c r="AJ335" s="4" t="str">
        <f>_xlfn.IFNA(VLOOKUP($A335&amp;AJ$1,'[1]SPL E-bikes 2016-2022'!$B:$L,11,0),"")</f>
        <v>C7100596</v>
      </c>
      <c r="AK335" s="4" t="str">
        <f>_xlfn.IFNA(VLOOKUP($A335&amp;AK$1,'[1]SPL E-bikes 2016-2022'!$B:$L,11,0),"")</f>
        <v>C7200053</v>
      </c>
      <c r="AL335" s="4" t="str">
        <f>_xlfn.IFNA(VLOOKUP($A335&amp;AL$1,'[1]SPL E-bikes 2016-2022'!$B:$L,11,0),"")</f>
        <v>C7300027-318</v>
      </c>
      <c r="AM335" s="4" t="str">
        <f>_xlfn.IFNA(VLOOKUP($A335&amp;AM$1,'[1]SPL E-bikes 2016-2022'!$B:$L,11,0),"")</f>
        <v>C8015300</v>
      </c>
      <c r="AN335" s="4" t="str">
        <f>_xlfn.IFNA(VLOOKUP($A335&amp;AN$1,'[1]SPL E-bikes 2016-2022'!$B:$L,11,0),"")</f>
        <v>C8705186-1RLBK</v>
      </c>
      <c r="AO335" s="4" t="str">
        <f>_xlfn.IFNA(VLOOKUP($A335&amp;AO$1,'[1]SPL E-bikes 2016-2022'!$B:$L,11,0),"")</f>
        <v>C8405069</v>
      </c>
      <c r="AP335" s="4" t="s">
        <v>3174</v>
      </c>
      <c r="AQ335" s="4" t="str">
        <f>_xlfn.IFNA(VLOOKUP($A335&amp;AQ$1,'[1]SPL E-bikes 2016-2022'!$B:$L,11,0),"")</f>
        <v>C8100034</v>
      </c>
      <c r="AR335" s="4" t="str">
        <f>_xlfn.IFNA(VLOOKUP($A335&amp;AR$1,'[1]SPL E-bikes 2016-2022'!$B:$L,11,0),"")</f>
        <v>C8605213</v>
      </c>
      <c r="AS335" s="4" t="s">
        <v>3217</v>
      </c>
      <c r="AT335" s="4" t="s">
        <v>3213</v>
      </c>
      <c r="AU335" s="4" t="str">
        <f>_xlfn.IFNA(VLOOKUP($A335&amp;AU$1,'[1]SPL E-bikes 2016-2022'!$B:$L,11,0),"")</f>
        <v>C3500026</v>
      </c>
      <c r="AV335" s="4" t="str">
        <f>_xlfn.IFNA(VLOOKUP($A335&amp;AV$1,'[1]SPL E-bikes 2016-2022'!$B:$L,11,0),"")</f>
        <v>C8705144-1-03</v>
      </c>
      <c r="AW335" s="4" t="s">
        <v>3157</v>
      </c>
      <c r="AX335" s="4" t="s">
        <v>3158</v>
      </c>
      <c r="AY335" s="4" t="s">
        <v>3214</v>
      </c>
      <c r="AZ335" s="4" t="str">
        <f>_xlfn.IFNA(VLOOKUP($A335&amp;AZ$1,'[1]SPL E-bikes 2016-2022'!$B:$L,11,0),"")</f>
        <v>C8705068-1-30C</v>
      </c>
      <c r="BA335" s="4" t="s">
        <v>3217</v>
      </c>
      <c r="BB335" s="4" t="s">
        <v>3184</v>
      </c>
      <c r="BC335" s="4" t="str">
        <f>_xlfn.IFNA(VLOOKUP($A335&amp;BC$1,'[1]SPL E-bikes 2016-2022'!$B:$L,11,0),"")</f>
        <v>C8705065-1-04AC</v>
      </c>
      <c r="BD335" s="4" t="s">
        <v>3217</v>
      </c>
      <c r="BE335" s="4" t="str">
        <f>_xlfn.IFNA(VLOOKUP($A335&amp;BE$1,'[1]SPL E-bikes 2016-2022'!$B:$L,11,0),"")</f>
        <v>C8705065-1-03A</v>
      </c>
      <c r="BF335" s="4" t="s">
        <v>3217</v>
      </c>
      <c r="BG335" s="4" t="str">
        <f>_xlfn.IFNA(VLOOKUP($A335&amp;BG$1,'[1]SPL E-bikes 2016-2022'!$B:$L,11,0),"")</f>
        <v>Ingår i EB-buskabeln</v>
      </c>
      <c r="BH335" s="4" t="str">
        <f>_xlfn.IFNA(VLOOKUP($A335&amp;BH$1,'[1]SPL E-bikes 2016-2022'!$B:$L,11,0),"")</f>
        <v>Ingår i batteriet</v>
      </c>
      <c r="BI335" s="4" t="str">
        <f>_xlfn.IFNA(VLOOKUP($A335&amp;BI$1,'[1]SPL E-bikes 2016-2022'!$B:$L,11,0),"")</f>
        <v>Ingår i motorn</v>
      </c>
      <c r="BJ335" s="4" t="s">
        <v>3217</v>
      </c>
      <c r="BK335" s="4" t="str">
        <f>_xlfn.IFNA(VLOOKUP($A335&amp;BK$1,'[1]SPL E-bikes 2016-2022'!$B:$L,11,0),"")</f>
        <v>C8705186-E-11C</v>
      </c>
      <c r="BL335" s="4" t="str">
        <f>_xlfn.IFNA(VLOOKUP($A335&amp;BL$1,'[1]SPL E-bikes 2016-2022'!$B:$L,11,0),"")</f>
        <v/>
      </c>
      <c r="BM335" s="4" t="s">
        <v>69</v>
      </c>
      <c r="BN335" s="4" t="str">
        <f>_xlfn.IFNA(VLOOKUP($A335&amp;BN$1,'[1]SPL E-bikes 2016-2022'!$B:$L,11,0),"")</f>
        <v>C8705058-1-1D</v>
      </c>
      <c r="BO335" s="4" t="str">
        <f>_xlfn.IFNA(VLOOKUP($A335&amp;BO$1,'[1]SPL E-bikes 2016-2022'!$B:$L,11,0),"")</f>
        <v>C8705142-10-02C</v>
      </c>
      <c r="BP335" s="4" t="s">
        <v>3217</v>
      </c>
    </row>
    <row r="336" spans="1:68">
      <c r="A336" s="1" t="s">
        <v>3765</v>
      </c>
      <c r="B336" s="4" t="str">
        <f>VLOOKUP(A336,[1]Benämning!A:B,2,0)</f>
        <v>Elina 7vxl 51cm brun matt</v>
      </c>
      <c r="C336" s="4" t="str">
        <f t="shared" si="0"/>
        <v>51</v>
      </c>
      <c r="D336" s="4" t="str">
        <f>VLOOKUP(A336,'[1]SPL E-bikes 2016-2022'!C:D,2,0)</f>
        <v>2023-2024</v>
      </c>
      <c r="F336" s="4" t="str">
        <f>_xlfn.IFNA(VLOOKUP($A336&amp;F$1,'[1]SPL E-bikes 2016-2022'!$B:$L,11,0),"")</f>
        <v/>
      </c>
      <c r="G336" s="4" t="str">
        <f>_xlfn.IFNA(VLOOKUP($A336&amp;G$1,'[1]SPL E-bikes 2016-2022'!$B:$L,11,0),"")</f>
        <v/>
      </c>
      <c r="H336" s="4" t="str">
        <f>_xlfn.IFNA(VLOOKUP($A336&amp;H$1,'[1]SPL E-bikes 2016-2022'!$B:$L,11,0),"")</f>
        <v>C2105256</v>
      </c>
      <c r="I336" s="4" t="str">
        <f>_xlfn.IFNA(VLOOKUP($A336&amp;I$1,'[1]SPL E-bikes 2016-2022'!$B:$L,11,0),"")</f>
        <v>C2205585-090</v>
      </c>
      <c r="J336" s="4" t="str">
        <f>_xlfn.IFNA(VLOOKUP($A336&amp;J$1,'[1]SPL E-bikes 2016-2022'!$B:$L,11,0),"")</f>
        <v>C2306074</v>
      </c>
      <c r="K336" s="4" t="str">
        <f>_xlfn.IFNA(VLOOKUP($A336&amp;K$1,'[1]SPL E-bikes 2016-2022'!$B:$L,11,0),"")</f>
        <v/>
      </c>
      <c r="L336" s="4" t="str">
        <f>_xlfn.IFNA(VLOOKUP($A336&amp;L$1,'[1]SPL E-bikes 2016-2022'!$B:$L,11,0),"")</f>
        <v>Kontakta SHIMANO</v>
      </c>
      <c r="M336" s="4" t="str">
        <f>_xlfn.IFNA(VLOOKUP($A336&amp;M$1,'[1]SPL E-bikes 2016-2022'!$B:$L,11,0),"")</f>
        <v>Kontakta SHIMANO</v>
      </c>
      <c r="N336" s="4" t="str">
        <f>_xlfn.IFNA(VLOOKUP($A336&amp;N$1,'[1]SPL E-bikes 2016-2022'!$B:$L,11,0),"")</f>
        <v/>
      </c>
      <c r="O336" s="4" t="str">
        <f>_xlfn.IFNA(VLOOKUP($A336&amp;O$1,'[1]SPL E-bikes 2016-2022'!$B:$L,11,0),"")</f>
        <v>C2500057</v>
      </c>
      <c r="P336" s="4" t="str">
        <f>_xlfn.IFNA(VLOOKUP($A336&amp;P$1,'[1]SPL E-bikes 2016-2022'!$B:$L,11,0),"")</f>
        <v>Kontakta SHIMANO</v>
      </c>
      <c r="Q336" s="4" t="str">
        <f>_xlfn.IFNA(VLOOKUP($A336&amp;Q$1,'[1]SPL E-bikes 2016-2022'!$B:$L,11,0),"")</f>
        <v>Kontakta SHIMANO</v>
      </c>
      <c r="R336" s="4" t="str">
        <f>_xlfn.IFNA(VLOOKUP($A336&amp;R$1,'[1]SPL E-bikes 2016-2022'!$B:$L,11,0),"")</f>
        <v>C8705065-1-124C</v>
      </c>
      <c r="S336" s="4" t="str">
        <f>_xlfn.IFNA(VLOOKUP($A336&amp;S$1,'[1]SPL E-bikes 2016-2022'!$B:$L,11,0),"")</f>
        <v>C3305681-170-EG</v>
      </c>
      <c r="T336" s="4" t="s">
        <v>3217</v>
      </c>
      <c r="U336" s="4" t="str">
        <f>_xlfn.IFNA(VLOOKUP($A336&amp;U$1,'[1]SPL E-bikes 2016-2022'!$B:$L,11,0),"")</f>
        <v>C8305427/ZBK</v>
      </c>
      <c r="V336" s="4" t="str">
        <f>_xlfn.IFNA(VLOOKUP($A336&amp;V$1,'[1]SPL E-bikes 2016-2022'!$B:$L,11,0),"")</f>
        <v>C8305427</v>
      </c>
      <c r="W336" s="4" t="str">
        <f>_xlfn.IFNA(VLOOKUP($A336&amp;W$1,'[1]SPL E-bikes 2016-2022'!$B:$L,11,0),"")</f>
        <v/>
      </c>
      <c r="X336" s="4" t="str">
        <f>_xlfn.IFNA(VLOOKUP($A336&amp;X$1,'[1]SPL E-bikes 2016-2022'!$B:$L,11,0),"")</f>
        <v>Kontakta SHIMANO</v>
      </c>
      <c r="Y336" s="4" t="str">
        <f>_xlfn.IFNA(VLOOKUP($A336&amp;Y$1,'[1]SPL E-bikes 2016-2022'!$B:$L,11,0),"")</f>
        <v>C3400002</v>
      </c>
      <c r="Z336" s="4" t="str">
        <f>_xlfn.IFNA(VLOOKUP($A336&amp;Z$1,'[1]SPL E-bikes 2016-2022'!$B:$L,11,0),"")</f>
        <v>Kontakta SHIMANO</v>
      </c>
      <c r="AA336" s="4" t="str">
        <f>_xlfn.IFNA(VLOOKUP($A336&amp;AA$1,'[1]SPL E-bikes 2016-2022'!$B:$L,11,0),"")</f>
        <v>C4100366</v>
      </c>
      <c r="AB336" s="4" t="s">
        <v>3418</v>
      </c>
      <c r="AC336" s="4" t="str">
        <f>_xlfn.IFNA(VLOOKUP($A336&amp;AC$1,'[1]SPL E-bikes 2016-2022'!$B:$L,11,0),"")</f>
        <v>C4200299</v>
      </c>
      <c r="AD336" s="4" t="s">
        <v>3161</v>
      </c>
      <c r="AE336" s="4" t="s">
        <v>3171</v>
      </c>
      <c r="AF336" s="4" t="str">
        <f>_xlfn.IFNA(VLOOKUP($A336&amp;AF$1,'[1]SPL E-bikes 2016-2022'!$B:$L,11,0),"")</f>
        <v>C4901463</v>
      </c>
      <c r="AG336" s="4" t="str">
        <f>_xlfn.IFNA(VLOOKUP($A336&amp;AG$1,'[1]SPL E-bikes 2016-2022'!$B:$L,11,0),"")</f>
        <v>Kontakta Service</v>
      </c>
      <c r="AH336" s="4" t="str">
        <f>_xlfn.IFNA(VLOOKUP($A336&amp;AH$1,'[1]SPL E-bikes 2016-2022'!$B:$L,11,0),"")</f>
        <v>C8205834-BK</v>
      </c>
      <c r="AI336" s="4" t="s">
        <v>3217</v>
      </c>
      <c r="AJ336" s="4" t="str">
        <f>_xlfn.IFNA(VLOOKUP($A336&amp;AJ$1,'[1]SPL E-bikes 2016-2022'!$B:$L,11,0),"")</f>
        <v>C7100596</v>
      </c>
      <c r="AK336" s="4" t="str">
        <f>_xlfn.IFNA(VLOOKUP($A336&amp;AK$1,'[1]SPL E-bikes 2016-2022'!$B:$L,11,0),"")</f>
        <v>C7200053</v>
      </c>
      <c r="AL336" s="4" t="str">
        <f>_xlfn.IFNA(VLOOKUP($A336&amp;AL$1,'[1]SPL E-bikes 2016-2022'!$B:$L,11,0),"")</f>
        <v>C7300027-318</v>
      </c>
      <c r="AM336" s="4" t="str">
        <f>_xlfn.IFNA(VLOOKUP($A336&amp;AM$1,'[1]SPL E-bikes 2016-2022'!$B:$L,11,0),"")</f>
        <v>C8015300</v>
      </c>
      <c r="AN336" s="4" t="str">
        <f>_xlfn.IFNA(VLOOKUP($A336&amp;AN$1,'[1]SPL E-bikes 2016-2022'!$B:$L,11,0),"")</f>
        <v>C8705186-1RLBK</v>
      </c>
      <c r="AO336" s="4" t="str">
        <f>_xlfn.IFNA(VLOOKUP($A336&amp;AO$1,'[1]SPL E-bikes 2016-2022'!$B:$L,11,0),"")</f>
        <v>C8405069</v>
      </c>
      <c r="AP336" s="4" t="s">
        <v>3174</v>
      </c>
      <c r="AQ336" s="4" t="str">
        <f>_xlfn.IFNA(VLOOKUP($A336&amp;AQ$1,'[1]SPL E-bikes 2016-2022'!$B:$L,11,0),"")</f>
        <v>C8100034</v>
      </c>
      <c r="AR336" s="4" t="str">
        <f>_xlfn.IFNA(VLOOKUP($A336&amp;AR$1,'[1]SPL E-bikes 2016-2022'!$B:$L,11,0),"")</f>
        <v>C8605213</v>
      </c>
      <c r="AS336" s="4" t="s">
        <v>3217</v>
      </c>
      <c r="AT336" s="4" t="s">
        <v>3213</v>
      </c>
      <c r="AU336" s="4" t="str">
        <f>_xlfn.IFNA(VLOOKUP($A336&amp;AU$1,'[1]SPL E-bikes 2016-2022'!$B:$L,11,0),"")</f>
        <v>C3500026</v>
      </c>
      <c r="AV336" s="4" t="str">
        <f>_xlfn.IFNA(VLOOKUP($A336&amp;AV$1,'[1]SPL E-bikes 2016-2022'!$B:$L,11,0),"")</f>
        <v>C8705144-1-03</v>
      </c>
      <c r="AW336" s="4" t="s">
        <v>3157</v>
      </c>
      <c r="AX336" s="4" t="s">
        <v>3158</v>
      </c>
      <c r="AY336" s="4" t="s">
        <v>3214</v>
      </c>
      <c r="AZ336" s="4" t="str">
        <f>_xlfn.IFNA(VLOOKUP($A336&amp;AZ$1,'[1]SPL E-bikes 2016-2022'!$B:$L,11,0),"")</f>
        <v>C8705068-1-30C</v>
      </c>
      <c r="BA336" s="4" t="s">
        <v>3217</v>
      </c>
      <c r="BB336" s="4" t="s">
        <v>3184</v>
      </c>
      <c r="BC336" s="4" t="str">
        <f>_xlfn.IFNA(VLOOKUP($A336&amp;BC$1,'[1]SPL E-bikes 2016-2022'!$B:$L,11,0),"")</f>
        <v>C8705065-1-04AC</v>
      </c>
      <c r="BD336" s="4" t="s">
        <v>3217</v>
      </c>
      <c r="BE336" s="4" t="str">
        <f>_xlfn.IFNA(VLOOKUP($A336&amp;BE$1,'[1]SPL E-bikes 2016-2022'!$B:$L,11,0),"")</f>
        <v>C8705065-1-03A</v>
      </c>
      <c r="BF336" s="4" t="s">
        <v>3217</v>
      </c>
      <c r="BG336" s="4" t="str">
        <f>_xlfn.IFNA(VLOOKUP($A336&amp;BG$1,'[1]SPL E-bikes 2016-2022'!$B:$L,11,0),"")</f>
        <v>Ingår i EB-buskabeln</v>
      </c>
      <c r="BH336" s="4" t="str">
        <f>_xlfn.IFNA(VLOOKUP($A336&amp;BH$1,'[1]SPL E-bikes 2016-2022'!$B:$L,11,0),"")</f>
        <v>Ingår i batteriet</v>
      </c>
      <c r="BI336" s="4" t="str">
        <f>_xlfn.IFNA(VLOOKUP($A336&amp;BI$1,'[1]SPL E-bikes 2016-2022'!$B:$L,11,0),"")</f>
        <v>Ingår i motorn</v>
      </c>
      <c r="BJ336" s="4" t="s">
        <v>3217</v>
      </c>
      <c r="BK336" s="4" t="str">
        <f>_xlfn.IFNA(VLOOKUP($A336&amp;BK$1,'[1]SPL E-bikes 2016-2022'!$B:$L,11,0),"")</f>
        <v>C8705186-E-11C</v>
      </c>
      <c r="BL336" s="4" t="str">
        <f>_xlfn.IFNA(VLOOKUP($A336&amp;BL$1,'[1]SPL E-bikes 2016-2022'!$B:$L,11,0),"")</f>
        <v/>
      </c>
      <c r="BM336" s="4" t="s">
        <v>69</v>
      </c>
      <c r="BN336" s="4" t="str">
        <f>_xlfn.IFNA(VLOOKUP($A336&amp;BN$1,'[1]SPL E-bikes 2016-2022'!$B:$L,11,0),"")</f>
        <v>C8705058-1-1D</v>
      </c>
      <c r="BO336" s="4" t="str">
        <f>_xlfn.IFNA(VLOOKUP($A336&amp;BO$1,'[1]SPL E-bikes 2016-2022'!$B:$L,11,0),"")</f>
        <v>C8705142-10-02C</v>
      </c>
      <c r="BP336" s="4" t="s">
        <v>3217</v>
      </c>
    </row>
    <row r="337" spans="1:68">
      <c r="A337" s="1" t="s">
        <v>3766</v>
      </c>
      <c r="B337" s="4" t="str">
        <f>VLOOKUP(A337,[1]Benämning!A:B,2,0)</f>
        <v>Elina 7vxl 51cm grön matt</v>
      </c>
      <c r="C337" s="4" t="str">
        <f t="shared" si="0"/>
        <v>51</v>
      </c>
      <c r="D337" s="4" t="str">
        <f>VLOOKUP(A337,'[1]SPL E-bikes 2016-2022'!C:D,2,0)</f>
        <v>2023-2024</v>
      </c>
      <c r="F337" s="4" t="str">
        <f>_xlfn.IFNA(VLOOKUP($A337&amp;F$1,'[1]SPL E-bikes 2016-2022'!$B:$L,11,0),"")</f>
        <v/>
      </c>
      <c r="G337" s="4" t="str">
        <f>_xlfn.IFNA(VLOOKUP($A337&amp;G$1,'[1]SPL E-bikes 2016-2022'!$B:$L,11,0),"")</f>
        <v/>
      </c>
      <c r="H337" s="4" t="str">
        <f>_xlfn.IFNA(VLOOKUP($A337&amp;H$1,'[1]SPL E-bikes 2016-2022'!$B:$L,11,0),"")</f>
        <v>C2105256</v>
      </c>
      <c r="I337" s="4" t="str">
        <f>_xlfn.IFNA(VLOOKUP($A337&amp;I$1,'[1]SPL E-bikes 2016-2022'!$B:$L,11,0),"")</f>
        <v>C2205585-090</v>
      </c>
      <c r="J337" s="4" t="str">
        <f>_xlfn.IFNA(VLOOKUP($A337&amp;J$1,'[1]SPL E-bikes 2016-2022'!$B:$L,11,0),"")</f>
        <v>C2306074</v>
      </c>
      <c r="K337" s="4" t="str">
        <f>_xlfn.IFNA(VLOOKUP($A337&amp;K$1,'[1]SPL E-bikes 2016-2022'!$B:$L,11,0),"")</f>
        <v/>
      </c>
      <c r="L337" s="4" t="str">
        <f>_xlfn.IFNA(VLOOKUP($A337&amp;L$1,'[1]SPL E-bikes 2016-2022'!$B:$L,11,0),"")</f>
        <v>Kontakta SHIMANO</v>
      </c>
      <c r="M337" s="4" t="str">
        <f>_xlfn.IFNA(VLOOKUP($A337&amp;M$1,'[1]SPL E-bikes 2016-2022'!$B:$L,11,0),"")</f>
        <v>Kontakta SHIMANO</v>
      </c>
      <c r="N337" s="4" t="str">
        <f>_xlfn.IFNA(VLOOKUP($A337&amp;N$1,'[1]SPL E-bikes 2016-2022'!$B:$L,11,0),"")</f>
        <v/>
      </c>
      <c r="O337" s="4" t="str">
        <f>_xlfn.IFNA(VLOOKUP($A337&amp;O$1,'[1]SPL E-bikes 2016-2022'!$B:$L,11,0),"")</f>
        <v>C2500057</v>
      </c>
      <c r="P337" s="4" t="str">
        <f>_xlfn.IFNA(VLOOKUP($A337&amp;P$1,'[1]SPL E-bikes 2016-2022'!$B:$L,11,0),"")</f>
        <v>Kontakta SHIMANO</v>
      </c>
      <c r="Q337" s="4" t="str">
        <f>_xlfn.IFNA(VLOOKUP($A337&amp;Q$1,'[1]SPL E-bikes 2016-2022'!$B:$L,11,0),"")</f>
        <v>Kontakta SHIMANO</v>
      </c>
      <c r="R337" s="4" t="str">
        <f>_xlfn.IFNA(VLOOKUP($A337&amp;R$1,'[1]SPL E-bikes 2016-2022'!$B:$L,11,0),"")</f>
        <v>C8705065-1-124C</v>
      </c>
      <c r="S337" s="4" t="str">
        <f>_xlfn.IFNA(VLOOKUP($A337&amp;S$1,'[1]SPL E-bikes 2016-2022'!$B:$L,11,0),"")</f>
        <v>C3305681-170-EG</v>
      </c>
      <c r="T337" s="4" t="s">
        <v>3217</v>
      </c>
      <c r="U337" s="4" t="str">
        <f>_xlfn.IFNA(VLOOKUP($A337&amp;U$1,'[1]SPL E-bikes 2016-2022'!$B:$L,11,0),"")</f>
        <v>C8305427/ZBK</v>
      </c>
      <c r="V337" s="4" t="str">
        <f>_xlfn.IFNA(VLOOKUP($A337&amp;V$1,'[1]SPL E-bikes 2016-2022'!$B:$L,11,0),"")</f>
        <v>C8305427</v>
      </c>
      <c r="W337" s="4" t="str">
        <f>_xlfn.IFNA(VLOOKUP($A337&amp;W$1,'[1]SPL E-bikes 2016-2022'!$B:$L,11,0),"")</f>
        <v/>
      </c>
      <c r="X337" s="4" t="str">
        <f>_xlfn.IFNA(VLOOKUP($A337&amp;X$1,'[1]SPL E-bikes 2016-2022'!$B:$L,11,0),"")</f>
        <v>Kontakta SHIMANO</v>
      </c>
      <c r="Y337" s="4" t="str">
        <f>_xlfn.IFNA(VLOOKUP($A337&amp;Y$1,'[1]SPL E-bikes 2016-2022'!$B:$L,11,0),"")</f>
        <v>C3400002</v>
      </c>
      <c r="Z337" s="4" t="str">
        <f>_xlfn.IFNA(VLOOKUP($A337&amp;Z$1,'[1]SPL E-bikes 2016-2022'!$B:$L,11,0),"")</f>
        <v>Kontakta SHIMANO</v>
      </c>
      <c r="AA337" s="4" t="str">
        <f>_xlfn.IFNA(VLOOKUP($A337&amp;AA$1,'[1]SPL E-bikes 2016-2022'!$B:$L,11,0),"")</f>
        <v>C4100366</v>
      </c>
      <c r="AB337" s="4" t="s">
        <v>3418</v>
      </c>
      <c r="AC337" s="4" t="str">
        <f>_xlfn.IFNA(VLOOKUP($A337&amp;AC$1,'[1]SPL E-bikes 2016-2022'!$B:$L,11,0),"")</f>
        <v>C4200299</v>
      </c>
      <c r="AD337" s="4" t="s">
        <v>3161</v>
      </c>
      <c r="AE337" s="4" t="s">
        <v>3171</v>
      </c>
      <c r="AF337" s="4" t="str">
        <f>_xlfn.IFNA(VLOOKUP($A337&amp;AF$1,'[1]SPL E-bikes 2016-2022'!$B:$L,11,0),"")</f>
        <v>C4901463</v>
      </c>
      <c r="AG337" s="4" t="str">
        <f>_xlfn.IFNA(VLOOKUP($A337&amp;AG$1,'[1]SPL E-bikes 2016-2022'!$B:$L,11,0),"")</f>
        <v>Kontakta Service</v>
      </c>
      <c r="AH337" s="4" t="str">
        <f>_xlfn.IFNA(VLOOKUP($A337&amp;AH$1,'[1]SPL E-bikes 2016-2022'!$B:$L,11,0),"")</f>
        <v>C8205834-BK</v>
      </c>
      <c r="AI337" s="4" t="s">
        <v>3217</v>
      </c>
      <c r="AJ337" s="4" t="str">
        <f>_xlfn.IFNA(VLOOKUP($A337&amp;AJ$1,'[1]SPL E-bikes 2016-2022'!$B:$L,11,0),"")</f>
        <v>C7100596</v>
      </c>
      <c r="AK337" s="4" t="str">
        <f>_xlfn.IFNA(VLOOKUP($A337&amp;AK$1,'[1]SPL E-bikes 2016-2022'!$B:$L,11,0),"")</f>
        <v>C7200053</v>
      </c>
      <c r="AL337" s="4" t="str">
        <f>_xlfn.IFNA(VLOOKUP($A337&amp;AL$1,'[1]SPL E-bikes 2016-2022'!$B:$L,11,0),"")</f>
        <v>C7300027-318</v>
      </c>
      <c r="AM337" s="4" t="str">
        <f>_xlfn.IFNA(VLOOKUP($A337&amp;AM$1,'[1]SPL E-bikes 2016-2022'!$B:$L,11,0),"")</f>
        <v>C8015300</v>
      </c>
      <c r="AN337" s="4" t="str">
        <f>_xlfn.IFNA(VLOOKUP($A337&amp;AN$1,'[1]SPL E-bikes 2016-2022'!$B:$L,11,0),"")</f>
        <v>C8705186-1RLBK</v>
      </c>
      <c r="AO337" s="4" t="str">
        <f>_xlfn.IFNA(VLOOKUP($A337&amp;AO$1,'[1]SPL E-bikes 2016-2022'!$B:$L,11,0),"")</f>
        <v>C8405069</v>
      </c>
      <c r="AP337" s="4" t="s">
        <v>3174</v>
      </c>
      <c r="AQ337" s="4" t="str">
        <f>_xlfn.IFNA(VLOOKUP($A337&amp;AQ$1,'[1]SPL E-bikes 2016-2022'!$B:$L,11,0),"")</f>
        <v>C8100034</v>
      </c>
      <c r="AR337" s="4" t="str">
        <f>_xlfn.IFNA(VLOOKUP($A337&amp;AR$1,'[1]SPL E-bikes 2016-2022'!$B:$L,11,0),"")</f>
        <v>C8605213</v>
      </c>
      <c r="AS337" s="4" t="s">
        <v>3217</v>
      </c>
      <c r="AT337" s="4" t="s">
        <v>3213</v>
      </c>
      <c r="AU337" s="4" t="str">
        <f>_xlfn.IFNA(VLOOKUP($A337&amp;AU$1,'[1]SPL E-bikes 2016-2022'!$B:$L,11,0),"")</f>
        <v>C3500026</v>
      </c>
      <c r="AV337" s="4" t="str">
        <f>_xlfn.IFNA(VLOOKUP($A337&amp;AV$1,'[1]SPL E-bikes 2016-2022'!$B:$L,11,0),"")</f>
        <v>C8705144-1-03</v>
      </c>
      <c r="AW337" s="4" t="s">
        <v>3157</v>
      </c>
      <c r="AX337" s="4" t="s">
        <v>3158</v>
      </c>
      <c r="AY337" s="4" t="s">
        <v>3214</v>
      </c>
      <c r="AZ337" s="4" t="str">
        <f>_xlfn.IFNA(VLOOKUP($A337&amp;AZ$1,'[1]SPL E-bikes 2016-2022'!$B:$L,11,0),"")</f>
        <v>C8705068-1-30C</v>
      </c>
      <c r="BA337" s="4" t="s">
        <v>3217</v>
      </c>
      <c r="BB337" s="4" t="s">
        <v>3184</v>
      </c>
      <c r="BC337" s="4" t="str">
        <f>_xlfn.IFNA(VLOOKUP($A337&amp;BC$1,'[1]SPL E-bikes 2016-2022'!$B:$L,11,0),"")</f>
        <v>C8705065-1-04AC</v>
      </c>
      <c r="BD337" s="4" t="s">
        <v>3217</v>
      </c>
      <c r="BE337" s="4" t="str">
        <f>_xlfn.IFNA(VLOOKUP($A337&amp;BE$1,'[1]SPL E-bikes 2016-2022'!$B:$L,11,0),"")</f>
        <v>C8705065-1-03A</v>
      </c>
      <c r="BF337" s="4" t="s">
        <v>3217</v>
      </c>
      <c r="BG337" s="4" t="str">
        <f>_xlfn.IFNA(VLOOKUP($A337&amp;BG$1,'[1]SPL E-bikes 2016-2022'!$B:$L,11,0),"")</f>
        <v>Ingår i EB-buskabeln</v>
      </c>
      <c r="BH337" s="4" t="str">
        <f>_xlfn.IFNA(VLOOKUP($A337&amp;BH$1,'[1]SPL E-bikes 2016-2022'!$B:$L,11,0),"")</f>
        <v>Ingår i batteriet</v>
      </c>
      <c r="BI337" s="4" t="str">
        <f>_xlfn.IFNA(VLOOKUP($A337&amp;BI$1,'[1]SPL E-bikes 2016-2022'!$B:$L,11,0),"")</f>
        <v>Ingår i motorn</v>
      </c>
      <c r="BJ337" s="4" t="s">
        <v>3217</v>
      </c>
      <c r="BK337" s="4" t="str">
        <f>_xlfn.IFNA(VLOOKUP($A337&amp;BK$1,'[1]SPL E-bikes 2016-2022'!$B:$L,11,0),"")</f>
        <v>C8705186-E-11C</v>
      </c>
      <c r="BL337" s="4" t="str">
        <f>_xlfn.IFNA(VLOOKUP($A337&amp;BL$1,'[1]SPL E-bikes 2016-2022'!$B:$L,11,0),"")</f>
        <v/>
      </c>
      <c r="BM337" s="4" t="s">
        <v>69</v>
      </c>
      <c r="BN337" s="4" t="str">
        <f>_xlfn.IFNA(VLOOKUP($A337&amp;BN$1,'[1]SPL E-bikes 2016-2022'!$B:$L,11,0),"")</f>
        <v>C8705058-1-1D</v>
      </c>
      <c r="BO337" s="4" t="str">
        <f>_xlfn.IFNA(VLOOKUP($A337&amp;BO$1,'[1]SPL E-bikes 2016-2022'!$B:$L,11,0),"")</f>
        <v>C8705142-10-02C</v>
      </c>
      <c r="BP337" s="4" t="s">
        <v>3217</v>
      </c>
    </row>
    <row r="338" spans="1:68">
      <c r="A338" s="1" t="s">
        <v>3767</v>
      </c>
      <c r="B338" s="4" t="str">
        <f>VLOOKUP(A338,[1]Benämning!A:B,2,0)</f>
        <v>Elsa 8v 51 cm svart korg</v>
      </c>
      <c r="C338" s="4" t="str">
        <f t="shared" si="0"/>
        <v>51</v>
      </c>
      <c r="D338" s="4" t="str">
        <f>VLOOKUP(A338,'[1]SPL E-bikes 2016-2022'!C:D,2,0)</f>
        <v>2023-2024</v>
      </c>
      <c r="F338" s="4" t="str">
        <f>_xlfn.IFNA(VLOOKUP($A338&amp;F$1,'[1]SPL E-bikes 2016-2022'!$B:$L,11,0),"")</f>
        <v/>
      </c>
      <c r="G338" s="4" t="str">
        <f>_xlfn.IFNA(VLOOKUP($A338&amp;G$1,'[1]SPL E-bikes 2016-2022'!$B:$L,11,0),"")</f>
        <v/>
      </c>
      <c r="H338" s="4" t="str">
        <f>_xlfn.IFNA(VLOOKUP($A338&amp;H$1,'[1]SPL E-bikes 2016-2022'!$B:$L,11,0),"")</f>
        <v>C2105256</v>
      </c>
      <c r="I338" s="4" t="str">
        <f>_xlfn.IFNA(VLOOKUP($A338&amp;I$1,'[1]SPL E-bikes 2016-2022'!$B:$L,11,0),"")</f>
        <v>C2205585-090</v>
      </c>
      <c r="J338" s="4" t="str">
        <f>_xlfn.IFNA(VLOOKUP($A338&amp;J$1,'[1]SPL E-bikes 2016-2022'!$B:$L,11,0),"")</f>
        <v>C2306074</v>
      </c>
      <c r="K338" s="4" t="str">
        <f>_xlfn.IFNA(VLOOKUP($A338&amp;K$1,'[1]SPL E-bikes 2016-2022'!$B:$L,11,0),"")</f>
        <v/>
      </c>
      <c r="L338" s="4" t="str">
        <f>_xlfn.IFNA(VLOOKUP($A338&amp;L$1,'[1]SPL E-bikes 2016-2022'!$B:$L,11,0),"")</f>
        <v>Kontakta SHIMANO</v>
      </c>
      <c r="M338" s="4" t="str">
        <f>_xlfn.IFNA(VLOOKUP($A338&amp;M$1,'[1]SPL E-bikes 2016-2022'!$B:$L,11,0),"")</f>
        <v>Kontakta SHIMANO</v>
      </c>
      <c r="N338" s="4" t="str">
        <f>_xlfn.IFNA(VLOOKUP($A338&amp;N$1,'[1]SPL E-bikes 2016-2022'!$B:$L,11,0),"")</f>
        <v/>
      </c>
      <c r="O338" s="4" t="str">
        <f>_xlfn.IFNA(VLOOKUP($A338&amp;O$1,'[1]SPL E-bikes 2016-2022'!$B:$L,11,0),"")</f>
        <v>BSP?</v>
      </c>
      <c r="P338" s="4" t="str">
        <f>_xlfn.IFNA(VLOOKUP($A338&amp;P$1,'[1]SPL E-bikes 2016-2022'!$B:$L,11,0),"")</f>
        <v>Kontakta SHIMANO</v>
      </c>
      <c r="Q338" s="4" t="str">
        <f>_xlfn.IFNA(VLOOKUP($A338&amp;Q$1,'[1]SPL E-bikes 2016-2022'!$B:$L,11,0),"")</f>
        <v>Kontakta SHIMANO</v>
      </c>
      <c r="R338" s="4" t="str">
        <f>_xlfn.IFNA(VLOOKUP($A338&amp;R$1,'[1]SPL E-bikes 2016-2022'!$B:$L,11,0),"")</f>
        <v>Ingår i motorn</v>
      </c>
      <c r="S338" s="4" t="str">
        <f>_xlfn.IFNA(VLOOKUP($A338&amp;S$1,'[1]SPL E-bikes 2016-2022'!$B:$L,11,0),"")</f>
        <v>Kontakta SHIMANO</v>
      </c>
      <c r="T338" s="4" t="s">
        <v>3161</v>
      </c>
      <c r="U338" s="4" t="str">
        <f>_xlfn.IFNA(VLOOKUP($A338&amp;U$1,'[1]SPL E-bikes 2016-2022'!$B:$L,11,0),"")</f>
        <v>C8305427/ZBK</v>
      </c>
      <c r="V338" s="4" t="str">
        <f>_xlfn.IFNA(VLOOKUP($A338&amp;V$1,'[1]SPL E-bikes 2016-2022'!$B:$L,11,0),"")</f>
        <v>C8305682</v>
      </c>
      <c r="W338" s="4" t="str">
        <f>_xlfn.IFNA(VLOOKUP($A338&amp;W$1,'[1]SPL E-bikes 2016-2022'!$B:$L,11,0),"")</f>
        <v/>
      </c>
      <c r="X338" s="4" t="str">
        <f>_xlfn.IFNA(VLOOKUP($A338&amp;X$1,'[1]SPL E-bikes 2016-2022'!$B:$L,11,0),"")</f>
        <v>Kontakta SHIMANO</v>
      </c>
      <c r="Y338" s="4" t="str">
        <f>_xlfn.IFNA(VLOOKUP($A338&amp;Y$1,'[1]SPL E-bikes 2016-2022'!$B:$L,11,0),"")</f>
        <v>C3400038</v>
      </c>
      <c r="Z338" s="4" t="str">
        <f>_xlfn.IFNA(VLOOKUP($A338&amp;Z$1,'[1]SPL E-bikes 2016-2022'!$B:$L,11,0),"")</f>
        <v>Kontakta SHIMANO</v>
      </c>
      <c r="AA338" s="4" t="str">
        <f>_xlfn.IFNA(VLOOKUP($A338&amp;AA$1,'[1]SPL E-bikes 2016-2022'!$B:$L,11,0),"")</f>
        <v>C4100393</v>
      </c>
      <c r="AB338" s="4" t="s">
        <v>3217</v>
      </c>
      <c r="AC338" s="4" t="str">
        <f>_xlfn.IFNA(VLOOKUP($A338&amp;AC$1,'[1]SPL E-bikes 2016-2022'!$B:$L,11,0),"")</f>
        <v/>
      </c>
      <c r="AD338" s="4" t="s">
        <v>3161</v>
      </c>
      <c r="AE338" s="4" t="s">
        <v>3171</v>
      </c>
      <c r="AF338" s="4" t="str">
        <f>_xlfn.IFNA(VLOOKUP($A338&amp;AF$1,'[1]SPL E-bikes 2016-2022'!$B:$L,11,0),"")</f>
        <v>C4901463</v>
      </c>
      <c r="AG338" s="4" t="str">
        <f>_xlfn.IFNA(VLOOKUP($A338&amp;AG$1,'[1]SPL E-bikes 2016-2022'!$B:$L,11,0),"")</f>
        <v>C8256299-BK / C8256300-BK</v>
      </c>
      <c r="AH338" s="4" t="str">
        <f>_xlfn.IFNA(VLOOKUP($A338&amp;AH$1,'[1]SPL E-bikes 2016-2022'!$B:$L,11,0),"")</f>
        <v>C8205834-BK</v>
      </c>
      <c r="AI338" s="4" t="s">
        <v>3217</v>
      </c>
      <c r="AJ338" s="4" t="str">
        <f>_xlfn.IFNA(VLOOKUP($A338&amp;AJ$1,'[1]SPL E-bikes 2016-2022'!$B:$L,11,0),"")</f>
        <v>C7100596</v>
      </c>
      <c r="AK338" s="4" t="str">
        <f>_xlfn.IFNA(VLOOKUP($A338&amp;AK$1,'[1]SPL E-bikes 2016-2022'!$B:$L,11,0),"")</f>
        <v>C7200053</v>
      </c>
      <c r="AL338" s="4" t="str">
        <f>_xlfn.IFNA(VLOOKUP($A338&amp;AL$1,'[1]SPL E-bikes 2016-2022'!$B:$L,11,0),"")</f>
        <v>C7300027-318</v>
      </c>
      <c r="AM338" s="4" t="str">
        <f>_xlfn.IFNA(VLOOKUP($A338&amp;AM$1,'[1]SPL E-bikes 2016-2022'!$B:$L,11,0),"")</f>
        <v>C8015300</v>
      </c>
      <c r="AN338" s="4" t="str">
        <f>_xlfn.IFNA(VLOOKUP($A338&amp;AN$1,'[1]SPL E-bikes 2016-2022'!$B:$L,11,0),"")</f>
        <v>C8705186-1RLBK</v>
      </c>
      <c r="AO338" s="4" t="str">
        <f>_xlfn.IFNA(VLOOKUP($A338&amp;AO$1,'[1]SPL E-bikes 2016-2022'!$B:$L,11,0),"")</f>
        <v>C8405069</v>
      </c>
      <c r="AP338" s="4" t="s">
        <v>3174</v>
      </c>
      <c r="AQ338" s="4" t="str">
        <f>_xlfn.IFNA(VLOOKUP($A338&amp;AQ$1,'[1]SPL E-bikes 2016-2022'!$B:$L,11,0),"")</f>
        <v>C8105224</v>
      </c>
      <c r="AR338" s="4" t="str">
        <f>_xlfn.IFNA(VLOOKUP($A338&amp;AR$1,'[1]SPL E-bikes 2016-2022'!$B:$L,11,0),"")</f>
        <v>C8600016</v>
      </c>
      <c r="AS338" s="4" t="s">
        <v>267</v>
      </c>
      <c r="AT338" s="4" t="s">
        <v>1897</v>
      </c>
      <c r="AU338" s="4" t="str">
        <f>_xlfn.IFNA(VLOOKUP($A338&amp;AU$1,'[1]SPL E-bikes 2016-2022'!$B:$L,11,0),"")</f>
        <v>C3500059</v>
      </c>
      <c r="AV338" s="4" t="str">
        <f>_xlfn.IFNA(VLOOKUP($A338&amp;AV$1,'[1]SPL E-bikes 2016-2022'!$B:$L,11,0),"")</f>
        <v>Kontakta SHIMANO / DU-E5000</v>
      </c>
      <c r="AW338" s="4" t="s">
        <v>3157</v>
      </c>
      <c r="AX338" s="4" t="s">
        <v>3158</v>
      </c>
      <c r="AY338" s="4" t="s">
        <v>3214</v>
      </c>
      <c r="AZ338" s="4" t="str">
        <f>_xlfn.IFNA(VLOOKUP($A338&amp;AZ$1,'[1]SPL E-bikes 2016-2022'!$B:$L,11,0),"")</f>
        <v>Kontakta SHIMANO / SC-E6100</v>
      </c>
      <c r="BA338" s="4" t="s">
        <v>3282</v>
      </c>
      <c r="BB338" s="4" t="s">
        <v>3161</v>
      </c>
      <c r="BC338" s="4" t="str">
        <f>_xlfn.IFNA(VLOOKUP($A338&amp;BC$1,'[1]SPL E-bikes 2016-2022'!$B:$L,11,0),"")</f>
        <v>Kontakta SHIMANO</v>
      </c>
      <c r="BD338" s="4" t="s">
        <v>3217</v>
      </c>
      <c r="BE338" s="4" t="str">
        <f>_xlfn.IFNA(VLOOKUP($A338&amp;BE$1,'[1]SPL E-bikes 2016-2022'!$B:$L,11,0),"")</f>
        <v>Ingår i batterihållaren</v>
      </c>
      <c r="BF338" s="4" t="s">
        <v>3217</v>
      </c>
      <c r="BG338" s="4" t="str">
        <f>_xlfn.IFNA(VLOOKUP($A338&amp;BG$1,'[1]SPL E-bikes 2016-2022'!$B:$L,11,0),"")</f>
        <v>C8075017</v>
      </c>
      <c r="BH338" s="4" t="str">
        <f>_xlfn.IFNA(VLOOKUP($A338&amp;BH$1,'[1]SPL E-bikes 2016-2022'!$B:$L,11,0),"")</f>
        <v>Ingår i batteriet</v>
      </c>
      <c r="BI338" s="4" t="str">
        <f>_xlfn.IFNA(VLOOKUP($A338&amp;BI$1,'[1]SPL E-bikes 2016-2022'!$B:$L,11,0),"")</f>
        <v>Kontakta SHIMANO / SM-DUE10</v>
      </c>
      <c r="BJ338" s="4" t="s">
        <v>3217</v>
      </c>
      <c r="BK338" s="4" t="str">
        <f>_xlfn.IFNA(VLOOKUP($A338&amp;BK$1,'[1]SPL E-bikes 2016-2022'!$B:$L,11,0),"")</f>
        <v>C8705186-S-11EA</v>
      </c>
      <c r="BL338" s="4" t="str">
        <f>_xlfn.IFNA(VLOOKUP($A338&amp;BL$1,'[1]SPL E-bikes 2016-2022'!$B:$L,11,0),"")</f>
        <v>C8705188-S-01</v>
      </c>
      <c r="BM338" s="4" t="s">
        <v>69</v>
      </c>
      <c r="BN338" s="4" t="str">
        <f>_xlfn.IFNA(VLOOKUP($A338&amp;BN$1,'[1]SPL E-bikes 2016-2022'!$B:$L,11,0),"")</f>
        <v>C8705086-02C</v>
      </c>
      <c r="BO338" s="4" t="str">
        <f>_xlfn.IFNA(VLOOKUP($A338&amp;BO$1,'[1]SPL E-bikes 2016-2022'!$B:$L,11,0),"")</f>
        <v>Ingår i motorn</v>
      </c>
      <c r="BP338" s="4" t="s">
        <v>3217</v>
      </c>
    </row>
  </sheetData>
  <phoneticPr fontId="106" type="noConversion"/>
  <pageMargins left="0.25" right="0.25" top="0.75" bottom="0.75" header="0.3" footer="0.3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B94B3-1398-41AC-8E91-92B93A9CB9BC}">
  <dimension ref="A1:D18012"/>
  <sheetViews>
    <sheetView workbookViewId="0"/>
  </sheetViews>
  <sheetFormatPr defaultRowHeight="14.4"/>
  <cols>
    <col min="1" max="1" width="17.6640625" bestFit="1" customWidth="1"/>
    <col min="2" max="2" width="33.33203125" bestFit="1" customWidth="1"/>
    <col min="4" max="4" width="17.6640625" bestFit="1" customWidth="1"/>
    <col min="5" max="5" width="33.33203125" bestFit="1" customWidth="1"/>
  </cols>
  <sheetData>
    <row r="1" spans="1:2">
      <c r="A1" t="s">
        <v>3472</v>
      </c>
      <c r="B1" t="s">
        <v>3473</v>
      </c>
    </row>
    <row r="2" spans="1:2">
      <c r="A2" t="s">
        <v>3071</v>
      </c>
      <c r="B2" t="s">
        <v>3072</v>
      </c>
    </row>
    <row r="3" spans="1:2">
      <c r="A3" t="s">
        <v>2017</v>
      </c>
      <c r="B3" t="s">
        <v>2018</v>
      </c>
    </row>
    <row r="4" spans="1:2">
      <c r="A4" t="s">
        <v>2021</v>
      </c>
      <c r="B4" t="s">
        <v>2022</v>
      </c>
    </row>
    <row r="5" spans="1:2">
      <c r="A5" t="s">
        <v>2023</v>
      </c>
      <c r="B5" t="s">
        <v>2024</v>
      </c>
    </row>
    <row r="6" spans="1:2">
      <c r="A6" t="s">
        <v>2623</v>
      </c>
      <c r="B6" t="s">
        <v>2624</v>
      </c>
    </row>
    <row r="7" spans="1:2">
      <c r="A7" t="s">
        <v>1669</v>
      </c>
      <c r="B7" t="s">
        <v>1670</v>
      </c>
    </row>
    <row r="8" spans="1:2">
      <c r="A8" t="s">
        <v>1689</v>
      </c>
      <c r="B8" t="s">
        <v>1690</v>
      </c>
    </row>
    <row r="9" spans="1:2">
      <c r="A9" t="s">
        <v>1691</v>
      </c>
      <c r="B9" t="s">
        <v>1692</v>
      </c>
    </row>
    <row r="10" spans="1:2">
      <c r="A10" t="s">
        <v>1693</v>
      </c>
      <c r="B10" t="s">
        <v>1694</v>
      </c>
    </row>
    <row r="11" spans="1:2">
      <c r="A11" t="s">
        <v>1695</v>
      </c>
      <c r="B11" t="s">
        <v>1696</v>
      </c>
    </row>
    <row r="12" spans="1:2">
      <c r="A12" t="s">
        <v>1025</v>
      </c>
      <c r="B12" t="s">
        <v>1026</v>
      </c>
    </row>
    <row r="13" spans="1:2">
      <c r="A13" t="s">
        <v>1027</v>
      </c>
      <c r="B13" t="s">
        <v>1028</v>
      </c>
    </row>
    <row r="14" spans="1:2">
      <c r="A14" t="s">
        <v>2183</v>
      </c>
      <c r="B14" t="s">
        <v>2184</v>
      </c>
    </row>
    <row r="15" spans="1:2">
      <c r="A15" t="s">
        <v>2373</v>
      </c>
      <c r="B15" t="s">
        <v>2374</v>
      </c>
    </row>
    <row r="16" spans="1:2">
      <c r="A16" t="s">
        <v>1855</v>
      </c>
      <c r="B16" t="s">
        <v>1856</v>
      </c>
    </row>
    <row r="17" spans="1:2">
      <c r="A17" t="s">
        <v>1857</v>
      </c>
      <c r="B17" t="s">
        <v>1858</v>
      </c>
    </row>
    <row r="18" spans="1:2">
      <c r="A18" t="s">
        <v>1859</v>
      </c>
      <c r="B18" t="s">
        <v>1860</v>
      </c>
    </row>
    <row r="19" spans="1:2">
      <c r="A19" t="s">
        <v>1861</v>
      </c>
      <c r="B19" t="s">
        <v>1862</v>
      </c>
    </row>
    <row r="20" spans="1:2">
      <c r="A20" t="s">
        <v>1513</v>
      </c>
      <c r="B20" t="s">
        <v>1514</v>
      </c>
    </row>
    <row r="21" spans="1:2">
      <c r="A21" t="s">
        <v>1031</v>
      </c>
      <c r="B21" t="s">
        <v>1032</v>
      </c>
    </row>
    <row r="22" spans="1:2">
      <c r="A22" t="s">
        <v>2138</v>
      </c>
      <c r="B22" t="s">
        <v>2139</v>
      </c>
    </row>
    <row r="23" spans="1:2">
      <c r="A23" t="s">
        <v>2625</v>
      </c>
      <c r="B23" t="s">
        <v>2626</v>
      </c>
    </row>
    <row r="24" spans="1:2">
      <c r="A24" t="s">
        <v>2627</v>
      </c>
      <c r="B24" t="s">
        <v>2628</v>
      </c>
    </row>
    <row r="25" spans="1:2">
      <c r="A25" t="s">
        <v>2631</v>
      </c>
      <c r="B25" t="s">
        <v>2632</v>
      </c>
    </row>
    <row r="26" spans="1:2">
      <c r="A26" t="s">
        <v>1787</v>
      </c>
      <c r="B26" t="s">
        <v>1788</v>
      </c>
    </row>
    <row r="27" spans="1:2">
      <c r="A27" t="s">
        <v>1789</v>
      </c>
      <c r="B27" t="s">
        <v>1790</v>
      </c>
    </row>
    <row r="28" spans="1:2">
      <c r="A28" t="s">
        <v>1033</v>
      </c>
      <c r="B28" t="s">
        <v>1034</v>
      </c>
    </row>
    <row r="29" spans="1:2">
      <c r="A29" t="s">
        <v>1035</v>
      </c>
      <c r="B29" t="s">
        <v>1036</v>
      </c>
    </row>
    <row r="30" spans="1:2">
      <c r="A30" t="s">
        <v>1037</v>
      </c>
      <c r="B30" t="s">
        <v>1038</v>
      </c>
    </row>
    <row r="31" spans="1:2">
      <c r="A31" t="s">
        <v>1039</v>
      </c>
      <c r="B31" t="s">
        <v>1040</v>
      </c>
    </row>
    <row r="32" spans="1:2">
      <c r="A32" t="s">
        <v>1041</v>
      </c>
      <c r="B32" t="s">
        <v>1042</v>
      </c>
    </row>
    <row r="33" spans="1:2">
      <c r="A33" t="s">
        <v>1043</v>
      </c>
      <c r="B33" t="s">
        <v>1044</v>
      </c>
    </row>
    <row r="34" spans="1:2">
      <c r="A34" t="s">
        <v>1045</v>
      </c>
      <c r="B34" t="s">
        <v>1046</v>
      </c>
    </row>
    <row r="35" spans="1:2">
      <c r="A35" t="s">
        <v>915</v>
      </c>
      <c r="B35" t="s">
        <v>916</v>
      </c>
    </row>
    <row r="36" spans="1:2">
      <c r="A36" t="s">
        <v>785</v>
      </c>
      <c r="B36" t="s">
        <v>786</v>
      </c>
    </row>
    <row r="37" spans="1:2">
      <c r="A37" t="s">
        <v>2025</v>
      </c>
      <c r="B37" t="s">
        <v>2026</v>
      </c>
    </row>
    <row r="38" spans="1:2">
      <c r="A38" t="s">
        <v>2027</v>
      </c>
      <c r="B38" t="s">
        <v>2018</v>
      </c>
    </row>
    <row r="39" spans="1:2">
      <c r="A39" t="s">
        <v>2028</v>
      </c>
      <c r="B39" t="s">
        <v>2029</v>
      </c>
    </row>
    <row r="40" spans="1:2">
      <c r="A40" t="s">
        <v>3474</v>
      </c>
      <c r="B40" t="s">
        <v>3475</v>
      </c>
    </row>
    <row r="41" spans="1:2">
      <c r="A41" t="s">
        <v>214</v>
      </c>
      <c r="B41" t="s">
        <v>546</v>
      </c>
    </row>
    <row r="42" spans="1:2">
      <c r="A42" t="s">
        <v>549</v>
      </c>
      <c r="B42" t="s">
        <v>550</v>
      </c>
    </row>
    <row r="43" spans="1:2">
      <c r="A43" t="s">
        <v>555</v>
      </c>
      <c r="B43" t="s">
        <v>556</v>
      </c>
    </row>
    <row r="44" spans="1:2">
      <c r="A44" t="s">
        <v>557</v>
      </c>
      <c r="B44" t="s">
        <v>558</v>
      </c>
    </row>
    <row r="45" spans="1:2">
      <c r="A45" t="s">
        <v>559</v>
      </c>
      <c r="B45" t="s">
        <v>560</v>
      </c>
    </row>
    <row r="46" spans="1:2">
      <c r="A46" t="s">
        <v>561</v>
      </c>
      <c r="B46" t="s">
        <v>562</v>
      </c>
    </row>
    <row r="47" spans="1:2">
      <c r="A47" t="s">
        <v>565</v>
      </c>
      <c r="B47" t="s">
        <v>566</v>
      </c>
    </row>
    <row r="48" spans="1:2">
      <c r="A48" t="s">
        <v>567</v>
      </c>
      <c r="B48" t="s">
        <v>568</v>
      </c>
    </row>
    <row r="49" spans="1:2">
      <c r="A49" t="s">
        <v>569</v>
      </c>
      <c r="B49" t="s">
        <v>570</v>
      </c>
    </row>
    <row r="50" spans="1:2">
      <c r="A50" t="s">
        <v>571</v>
      </c>
      <c r="B50" t="s">
        <v>572</v>
      </c>
    </row>
    <row r="51" spans="1:2">
      <c r="A51" t="s">
        <v>573</v>
      </c>
      <c r="B51" t="s">
        <v>574</v>
      </c>
    </row>
    <row r="52" spans="1:2">
      <c r="A52" t="s">
        <v>575</v>
      </c>
      <c r="B52" t="s">
        <v>576</v>
      </c>
    </row>
    <row r="53" spans="1:2">
      <c r="A53" t="s">
        <v>606</v>
      </c>
      <c r="B53" t="s">
        <v>607</v>
      </c>
    </row>
    <row r="54" spans="1:2">
      <c r="A54" t="s">
        <v>577</v>
      </c>
      <c r="B54" t="s">
        <v>578</v>
      </c>
    </row>
    <row r="55" spans="1:2">
      <c r="A55" t="s">
        <v>579</v>
      </c>
      <c r="B55" t="s">
        <v>536</v>
      </c>
    </row>
    <row r="56" spans="1:2">
      <c r="A56" t="s">
        <v>580</v>
      </c>
      <c r="B56" t="s">
        <v>581</v>
      </c>
    </row>
    <row r="57" spans="1:2">
      <c r="A57" t="s">
        <v>3476</v>
      </c>
      <c r="B57" t="s">
        <v>3477</v>
      </c>
    </row>
    <row r="58" spans="1:2">
      <c r="A58" t="s">
        <v>582</v>
      </c>
      <c r="B58" t="s">
        <v>583</v>
      </c>
    </row>
    <row r="59" spans="1:2">
      <c r="A59" t="s">
        <v>588</v>
      </c>
      <c r="B59" t="s">
        <v>589</v>
      </c>
    </row>
    <row r="60" spans="1:2">
      <c r="A60" t="s">
        <v>596</v>
      </c>
      <c r="B60" t="s">
        <v>597</v>
      </c>
    </row>
    <row r="61" spans="1:2">
      <c r="A61" t="s">
        <v>598</v>
      </c>
      <c r="B61" t="s">
        <v>591</v>
      </c>
    </row>
    <row r="62" spans="1:2">
      <c r="A62" t="s">
        <v>610</v>
      </c>
      <c r="B62" t="s">
        <v>611</v>
      </c>
    </row>
    <row r="63" spans="1:2">
      <c r="A63" t="s">
        <v>612</v>
      </c>
      <c r="B63" t="s">
        <v>613</v>
      </c>
    </row>
    <row r="64" spans="1:2">
      <c r="A64" t="s">
        <v>622</v>
      </c>
      <c r="B64" t="s">
        <v>623</v>
      </c>
    </row>
    <row r="65" spans="1:2">
      <c r="A65" t="s">
        <v>624</v>
      </c>
      <c r="B65" t="s">
        <v>625</v>
      </c>
    </row>
    <row r="66" spans="1:2">
      <c r="A66" t="s">
        <v>626</v>
      </c>
      <c r="B66" t="s">
        <v>627</v>
      </c>
    </row>
    <row r="67" spans="1:2">
      <c r="A67" t="s">
        <v>632</v>
      </c>
      <c r="B67" t="s">
        <v>633</v>
      </c>
    </row>
    <row r="68" spans="1:2">
      <c r="A68" t="s">
        <v>660</v>
      </c>
      <c r="B68" t="s">
        <v>661</v>
      </c>
    </row>
    <row r="69" spans="1:2">
      <c r="A69" t="s">
        <v>628</v>
      </c>
      <c r="B69" t="s">
        <v>629</v>
      </c>
    </row>
    <row r="70" spans="1:2">
      <c r="A70" t="s">
        <v>630</v>
      </c>
      <c r="B70" t="s">
        <v>631</v>
      </c>
    </row>
    <row r="71" spans="1:2">
      <c r="A71" t="s">
        <v>3478</v>
      </c>
      <c r="B71" t="s">
        <v>3479</v>
      </c>
    </row>
    <row r="72" spans="1:2">
      <c r="A72" t="s">
        <v>636</v>
      </c>
      <c r="B72" t="s">
        <v>635</v>
      </c>
    </row>
    <row r="73" spans="1:2">
      <c r="A73" t="s">
        <v>637</v>
      </c>
      <c r="B73" t="s">
        <v>638</v>
      </c>
    </row>
    <row r="74" spans="1:2">
      <c r="A74" t="s">
        <v>639</v>
      </c>
      <c r="B74" t="s">
        <v>638</v>
      </c>
    </row>
    <row r="75" spans="1:2">
      <c r="A75" t="s">
        <v>640</v>
      </c>
      <c r="B75" t="s">
        <v>641</v>
      </c>
    </row>
    <row r="76" spans="1:2">
      <c r="A76" t="s">
        <v>642</v>
      </c>
      <c r="B76" t="s">
        <v>641</v>
      </c>
    </row>
    <row r="77" spans="1:2">
      <c r="A77" t="s">
        <v>643</v>
      </c>
      <c r="B77" t="s">
        <v>644</v>
      </c>
    </row>
    <row r="78" spans="1:2">
      <c r="A78" t="s">
        <v>647</v>
      </c>
      <c r="B78" t="s">
        <v>648</v>
      </c>
    </row>
    <row r="79" spans="1:2">
      <c r="A79" t="s">
        <v>649</v>
      </c>
      <c r="B79" t="s">
        <v>650</v>
      </c>
    </row>
    <row r="80" spans="1:2">
      <c r="A80" t="s">
        <v>651</v>
      </c>
      <c r="B80" t="s">
        <v>652</v>
      </c>
    </row>
    <row r="81" spans="1:2">
      <c r="A81" t="s">
        <v>653</v>
      </c>
      <c r="B81" t="s">
        <v>652</v>
      </c>
    </row>
    <row r="82" spans="1:2">
      <c r="A82" t="s">
        <v>3480</v>
      </c>
      <c r="B82" t="s">
        <v>3481</v>
      </c>
    </row>
    <row r="83" spans="1:2">
      <c r="A83" t="s">
        <v>654</v>
      </c>
      <c r="B83" t="s">
        <v>655</v>
      </c>
    </row>
    <row r="84" spans="1:2">
      <c r="A84" t="s">
        <v>656</v>
      </c>
      <c r="B84" t="s">
        <v>657</v>
      </c>
    </row>
    <row r="85" spans="1:2">
      <c r="A85" t="s">
        <v>658</v>
      </c>
      <c r="B85" t="s">
        <v>657</v>
      </c>
    </row>
    <row r="86" spans="1:2">
      <c r="A86" t="s">
        <v>659</v>
      </c>
      <c r="B86" t="s">
        <v>657</v>
      </c>
    </row>
    <row r="87" spans="1:2">
      <c r="A87" t="s">
        <v>530</v>
      </c>
      <c r="B87" t="s">
        <v>531</v>
      </c>
    </row>
    <row r="88" spans="1:2">
      <c r="A88" t="s">
        <v>532</v>
      </c>
      <c r="B88" t="s">
        <v>533</v>
      </c>
    </row>
    <row r="89" spans="1:2">
      <c r="A89" t="s">
        <v>662</v>
      </c>
      <c r="B89" t="s">
        <v>663</v>
      </c>
    </row>
    <row r="90" spans="1:2">
      <c r="A90" t="s">
        <v>664</v>
      </c>
      <c r="B90" t="s">
        <v>665</v>
      </c>
    </row>
    <row r="91" spans="1:2">
      <c r="A91" t="s">
        <v>666</v>
      </c>
      <c r="B91" t="s">
        <v>667</v>
      </c>
    </row>
    <row r="92" spans="1:2">
      <c r="A92" t="s">
        <v>668</v>
      </c>
      <c r="B92" t="s">
        <v>667</v>
      </c>
    </row>
    <row r="93" spans="1:2">
      <c r="A93" t="s">
        <v>669</v>
      </c>
      <c r="B93" t="s">
        <v>670</v>
      </c>
    </row>
    <row r="94" spans="1:2">
      <c r="A94" t="s">
        <v>262</v>
      </c>
      <c r="B94" t="s">
        <v>671</v>
      </c>
    </row>
    <row r="95" spans="1:2">
      <c r="A95" t="s">
        <v>672</v>
      </c>
      <c r="B95" t="s">
        <v>673</v>
      </c>
    </row>
    <row r="96" spans="1:2">
      <c r="A96" t="s">
        <v>196</v>
      </c>
      <c r="B96" t="s">
        <v>671</v>
      </c>
    </row>
    <row r="97" spans="1:2">
      <c r="A97" t="s">
        <v>235</v>
      </c>
      <c r="B97" t="s">
        <v>674</v>
      </c>
    </row>
    <row r="98" spans="1:2">
      <c r="A98" t="s">
        <v>226</v>
      </c>
      <c r="B98" t="s">
        <v>675</v>
      </c>
    </row>
    <row r="99" spans="1:2">
      <c r="A99" t="s">
        <v>676</v>
      </c>
      <c r="B99" t="s">
        <v>673</v>
      </c>
    </row>
    <row r="100" spans="1:2">
      <c r="A100" t="s">
        <v>677</v>
      </c>
      <c r="B100" t="s">
        <v>678</v>
      </c>
    </row>
    <row r="101" spans="1:2">
      <c r="A101" t="s">
        <v>679</v>
      </c>
      <c r="B101" t="s">
        <v>680</v>
      </c>
    </row>
    <row r="102" spans="1:2">
      <c r="A102" t="s">
        <v>681</v>
      </c>
      <c r="B102" t="s">
        <v>682</v>
      </c>
    </row>
    <row r="103" spans="1:2">
      <c r="A103" t="s">
        <v>683</v>
      </c>
      <c r="B103" t="s">
        <v>682</v>
      </c>
    </row>
    <row r="104" spans="1:2">
      <c r="A104" t="s">
        <v>684</v>
      </c>
      <c r="B104" t="s">
        <v>682</v>
      </c>
    </row>
    <row r="105" spans="1:2">
      <c r="A105" t="s">
        <v>685</v>
      </c>
      <c r="B105" t="s">
        <v>686</v>
      </c>
    </row>
    <row r="106" spans="1:2">
      <c r="A106" t="s">
        <v>687</v>
      </c>
      <c r="B106" t="s">
        <v>688</v>
      </c>
    </row>
    <row r="107" spans="1:2">
      <c r="A107" t="s">
        <v>689</v>
      </c>
      <c r="B107" t="s">
        <v>690</v>
      </c>
    </row>
    <row r="108" spans="1:2">
      <c r="A108" t="s">
        <v>691</v>
      </c>
      <c r="B108" t="s">
        <v>692</v>
      </c>
    </row>
    <row r="109" spans="1:2">
      <c r="A109" t="s">
        <v>693</v>
      </c>
      <c r="B109" t="s">
        <v>692</v>
      </c>
    </row>
    <row r="110" spans="1:2">
      <c r="A110" t="s">
        <v>694</v>
      </c>
      <c r="B110" t="s">
        <v>695</v>
      </c>
    </row>
    <row r="111" spans="1:2">
      <c r="A111" t="s">
        <v>498</v>
      </c>
      <c r="B111" t="s">
        <v>696</v>
      </c>
    </row>
    <row r="112" spans="1:2">
      <c r="A112" t="s">
        <v>3445</v>
      </c>
      <c r="B112" t="s">
        <v>692</v>
      </c>
    </row>
    <row r="113" spans="1:2">
      <c r="A113" t="s">
        <v>697</v>
      </c>
      <c r="B113" t="s">
        <v>698</v>
      </c>
    </row>
    <row r="114" spans="1:2">
      <c r="A114" t="s">
        <v>699</v>
      </c>
      <c r="B114" t="s">
        <v>700</v>
      </c>
    </row>
    <row r="115" spans="1:2">
      <c r="A115" t="s">
        <v>701</v>
      </c>
      <c r="B115" t="s">
        <v>702</v>
      </c>
    </row>
    <row r="116" spans="1:2">
      <c r="A116" t="s">
        <v>703</v>
      </c>
      <c r="B116" t="s">
        <v>704</v>
      </c>
    </row>
    <row r="117" spans="1:2">
      <c r="A117" t="s">
        <v>705</v>
      </c>
      <c r="B117" t="s">
        <v>706</v>
      </c>
    </row>
    <row r="118" spans="1:2">
      <c r="A118" t="s">
        <v>707</v>
      </c>
      <c r="B118" t="s">
        <v>706</v>
      </c>
    </row>
    <row r="119" spans="1:2">
      <c r="A119" t="s">
        <v>46</v>
      </c>
      <c r="B119" t="s">
        <v>708</v>
      </c>
    </row>
    <row r="120" spans="1:2">
      <c r="A120" t="s">
        <v>48</v>
      </c>
      <c r="B120" t="s">
        <v>708</v>
      </c>
    </row>
    <row r="121" spans="1:2">
      <c r="A121" t="s">
        <v>116</v>
      </c>
      <c r="B121" t="s">
        <v>708</v>
      </c>
    </row>
    <row r="122" spans="1:2">
      <c r="A122" t="s">
        <v>50</v>
      </c>
      <c r="B122" t="s">
        <v>708</v>
      </c>
    </row>
    <row r="123" spans="1:2">
      <c r="A123" t="s">
        <v>245</v>
      </c>
      <c r="B123" t="s">
        <v>709</v>
      </c>
    </row>
    <row r="124" spans="1:2">
      <c r="A124" t="s">
        <v>710</v>
      </c>
      <c r="B124" t="s">
        <v>711</v>
      </c>
    </row>
    <row r="125" spans="1:2">
      <c r="A125" t="s">
        <v>712</v>
      </c>
      <c r="B125" t="s">
        <v>713</v>
      </c>
    </row>
    <row r="126" spans="1:2">
      <c r="A126" t="s">
        <v>714</v>
      </c>
      <c r="B126" t="s">
        <v>715</v>
      </c>
    </row>
    <row r="127" spans="1:2">
      <c r="A127" t="s">
        <v>1</v>
      </c>
      <c r="B127" t="s">
        <v>716</v>
      </c>
    </row>
    <row r="128" spans="1:2">
      <c r="A128" t="s">
        <v>717</v>
      </c>
      <c r="B128" t="s">
        <v>718</v>
      </c>
    </row>
    <row r="129" spans="1:2">
      <c r="A129" t="s">
        <v>3</v>
      </c>
      <c r="B129" t="s">
        <v>719</v>
      </c>
    </row>
    <row r="130" spans="1:2">
      <c r="A130" t="s">
        <v>720</v>
      </c>
      <c r="B130" t="s">
        <v>721</v>
      </c>
    </row>
    <row r="131" spans="1:2">
      <c r="A131" t="s">
        <v>722</v>
      </c>
      <c r="B131" t="s">
        <v>723</v>
      </c>
    </row>
    <row r="132" spans="1:2">
      <c r="A132" t="s">
        <v>724</v>
      </c>
      <c r="B132" t="s">
        <v>725</v>
      </c>
    </row>
    <row r="133" spans="1:2">
      <c r="A133" t="s">
        <v>726</v>
      </c>
      <c r="B133" t="s">
        <v>727</v>
      </c>
    </row>
    <row r="134" spans="1:2">
      <c r="A134" t="s">
        <v>728</v>
      </c>
      <c r="B134" t="s">
        <v>729</v>
      </c>
    </row>
    <row r="135" spans="1:2">
      <c r="A135" t="s">
        <v>730</v>
      </c>
      <c r="B135" t="s">
        <v>731</v>
      </c>
    </row>
    <row r="136" spans="1:2">
      <c r="A136" t="s">
        <v>732</v>
      </c>
      <c r="B136" t="s">
        <v>733</v>
      </c>
    </row>
    <row r="137" spans="1:2">
      <c r="A137" t="s">
        <v>5</v>
      </c>
      <c r="B137" t="s">
        <v>734</v>
      </c>
    </row>
    <row r="138" spans="1:2">
      <c r="A138" t="s">
        <v>3425</v>
      </c>
      <c r="B138" t="s">
        <v>3482</v>
      </c>
    </row>
    <row r="139" spans="1:2">
      <c r="A139" t="s">
        <v>3426</v>
      </c>
      <c r="B139" t="s">
        <v>3482</v>
      </c>
    </row>
    <row r="140" spans="1:2">
      <c r="A140" t="s">
        <v>499</v>
      </c>
      <c r="B140" t="s">
        <v>3483</v>
      </c>
    </row>
    <row r="141" spans="1:2">
      <c r="A141" t="s">
        <v>174</v>
      </c>
      <c r="B141" t="s">
        <v>735</v>
      </c>
    </row>
    <row r="142" spans="1:2">
      <c r="A142" t="s">
        <v>736</v>
      </c>
      <c r="B142" t="s">
        <v>737</v>
      </c>
    </row>
    <row r="143" spans="1:2">
      <c r="A143" t="s">
        <v>3484</v>
      </c>
      <c r="B143" t="s">
        <v>735</v>
      </c>
    </row>
    <row r="144" spans="1:2">
      <c r="A144" t="s">
        <v>51</v>
      </c>
      <c r="B144" t="s">
        <v>738</v>
      </c>
    </row>
    <row r="145" spans="1:2">
      <c r="A145" t="s">
        <v>739</v>
      </c>
      <c r="B145" t="s">
        <v>740</v>
      </c>
    </row>
    <row r="146" spans="1:2">
      <c r="A146" t="s">
        <v>215</v>
      </c>
      <c r="B146" t="s">
        <v>741</v>
      </c>
    </row>
    <row r="147" spans="1:2">
      <c r="A147" t="s">
        <v>13</v>
      </c>
      <c r="B147" t="s">
        <v>742</v>
      </c>
    </row>
    <row r="148" spans="1:2">
      <c r="A148" t="s">
        <v>76</v>
      </c>
      <c r="B148" t="s">
        <v>735</v>
      </c>
    </row>
    <row r="149" spans="1:2">
      <c r="A149" t="s">
        <v>743</v>
      </c>
      <c r="B149" t="s">
        <v>744</v>
      </c>
    </row>
    <row r="150" spans="1:2">
      <c r="A150" t="s">
        <v>201</v>
      </c>
      <c r="B150" t="s">
        <v>745</v>
      </c>
    </row>
    <row r="151" spans="1:2">
      <c r="A151" t="s">
        <v>746</v>
      </c>
      <c r="B151" t="s">
        <v>747</v>
      </c>
    </row>
    <row r="152" spans="1:2">
      <c r="A152" t="s">
        <v>748</v>
      </c>
      <c r="B152" t="s">
        <v>747</v>
      </c>
    </row>
    <row r="153" spans="1:2">
      <c r="A153" t="s">
        <v>749</v>
      </c>
      <c r="B153" t="s">
        <v>745</v>
      </c>
    </row>
    <row r="154" spans="1:2">
      <c r="A154" t="s">
        <v>3485</v>
      </c>
      <c r="B154" t="s">
        <v>3486</v>
      </c>
    </row>
    <row r="155" spans="1:2">
      <c r="A155" t="s">
        <v>332</v>
      </c>
      <c r="B155" t="s">
        <v>3487</v>
      </c>
    </row>
    <row r="156" spans="1:2">
      <c r="A156" t="s">
        <v>354</v>
      </c>
      <c r="B156" t="s">
        <v>3486</v>
      </c>
    </row>
    <row r="157" spans="1:2">
      <c r="A157" t="s">
        <v>750</v>
      </c>
      <c r="B157" t="s">
        <v>751</v>
      </c>
    </row>
    <row r="158" spans="1:2">
      <c r="A158" t="s">
        <v>752</v>
      </c>
      <c r="B158" t="s">
        <v>753</v>
      </c>
    </row>
    <row r="159" spans="1:2">
      <c r="A159" t="s">
        <v>755</v>
      </c>
      <c r="B159" t="s">
        <v>754</v>
      </c>
    </row>
    <row r="160" spans="1:2">
      <c r="A160" t="s">
        <v>756</v>
      </c>
      <c r="B160" t="s">
        <v>757</v>
      </c>
    </row>
    <row r="161" spans="1:2">
      <c r="A161" t="s">
        <v>758</v>
      </c>
      <c r="B161" t="s">
        <v>759</v>
      </c>
    </row>
    <row r="162" spans="1:2">
      <c r="A162" t="s">
        <v>760</v>
      </c>
      <c r="B162" t="s">
        <v>761</v>
      </c>
    </row>
    <row r="163" spans="1:2">
      <c r="A163" t="s">
        <v>197</v>
      </c>
      <c r="B163" t="s">
        <v>762</v>
      </c>
    </row>
    <row r="164" spans="1:2">
      <c r="A164" t="s">
        <v>227</v>
      </c>
      <c r="B164" t="s">
        <v>763</v>
      </c>
    </row>
    <row r="165" spans="1:2">
      <c r="A165" t="s">
        <v>15</v>
      </c>
      <c r="B165" t="s">
        <v>764</v>
      </c>
    </row>
    <row r="166" spans="1:2">
      <c r="A166" t="s">
        <v>765</v>
      </c>
      <c r="B166" t="s">
        <v>766</v>
      </c>
    </row>
    <row r="167" spans="1:2">
      <c r="A167" t="s">
        <v>767</v>
      </c>
      <c r="B167" t="s">
        <v>768</v>
      </c>
    </row>
    <row r="168" spans="1:2">
      <c r="A168" t="s">
        <v>236</v>
      </c>
      <c r="B168" t="s">
        <v>769</v>
      </c>
    </row>
    <row r="169" spans="1:2">
      <c r="A169" t="s">
        <v>16</v>
      </c>
      <c r="B169" t="s">
        <v>762</v>
      </c>
    </row>
    <row r="170" spans="1:2">
      <c r="A170" t="s">
        <v>770</v>
      </c>
      <c r="B170" t="s">
        <v>763</v>
      </c>
    </row>
    <row r="171" spans="1:2">
      <c r="A171" t="s">
        <v>771</v>
      </c>
      <c r="B171" t="s">
        <v>772</v>
      </c>
    </row>
    <row r="172" spans="1:2">
      <c r="A172" t="s">
        <v>773</v>
      </c>
      <c r="B172" t="s">
        <v>774</v>
      </c>
    </row>
    <row r="173" spans="1:2">
      <c r="A173" t="s">
        <v>775</v>
      </c>
      <c r="B173" t="s">
        <v>776</v>
      </c>
    </row>
    <row r="174" spans="1:2">
      <c r="A174" t="s">
        <v>777</v>
      </c>
      <c r="B174" t="s">
        <v>778</v>
      </c>
    </row>
    <row r="175" spans="1:2">
      <c r="A175" t="s">
        <v>779</v>
      </c>
      <c r="B175" t="s">
        <v>780</v>
      </c>
    </row>
    <row r="176" spans="1:2">
      <c r="A176" t="s">
        <v>781</v>
      </c>
      <c r="B176" t="s">
        <v>782</v>
      </c>
    </row>
    <row r="177" spans="1:2">
      <c r="A177" t="s">
        <v>783</v>
      </c>
      <c r="B177" t="s">
        <v>784</v>
      </c>
    </row>
    <row r="178" spans="1:2">
      <c r="A178" t="s">
        <v>787</v>
      </c>
      <c r="B178" t="s">
        <v>788</v>
      </c>
    </row>
    <row r="179" spans="1:2">
      <c r="A179" t="s">
        <v>789</v>
      </c>
      <c r="B179" t="s">
        <v>790</v>
      </c>
    </row>
    <row r="180" spans="1:2">
      <c r="A180" t="s">
        <v>791</v>
      </c>
      <c r="B180" t="s">
        <v>792</v>
      </c>
    </row>
    <row r="181" spans="1:2">
      <c r="A181" t="s">
        <v>3488</v>
      </c>
      <c r="B181" t="s">
        <v>3489</v>
      </c>
    </row>
    <row r="182" spans="1:2">
      <c r="A182" t="s">
        <v>79</v>
      </c>
      <c r="B182" t="s">
        <v>793</v>
      </c>
    </row>
    <row r="183" spans="1:2">
      <c r="A183" t="s">
        <v>794</v>
      </c>
      <c r="B183" t="s">
        <v>795</v>
      </c>
    </row>
    <row r="184" spans="1:2">
      <c r="A184" t="s">
        <v>796</v>
      </c>
      <c r="B184" t="s">
        <v>797</v>
      </c>
    </row>
    <row r="185" spans="1:2">
      <c r="A185" t="s">
        <v>798</v>
      </c>
      <c r="B185" t="s">
        <v>799</v>
      </c>
    </row>
    <row r="186" spans="1:2">
      <c r="A186" t="s">
        <v>800</v>
      </c>
      <c r="B186" t="s">
        <v>801</v>
      </c>
    </row>
    <row r="187" spans="1:2">
      <c r="A187" t="s">
        <v>802</v>
      </c>
      <c r="B187" t="s">
        <v>803</v>
      </c>
    </row>
    <row r="188" spans="1:2">
      <c r="A188" t="s">
        <v>804</v>
      </c>
      <c r="B188" t="s">
        <v>805</v>
      </c>
    </row>
    <row r="189" spans="1:2">
      <c r="A189" t="s">
        <v>806</v>
      </c>
      <c r="B189" t="s">
        <v>797</v>
      </c>
    </row>
    <row r="190" spans="1:2">
      <c r="A190" t="s">
        <v>807</v>
      </c>
      <c r="B190" t="s">
        <v>808</v>
      </c>
    </row>
    <row r="191" spans="1:2">
      <c r="A191" t="s">
        <v>809</v>
      </c>
      <c r="B191" t="s">
        <v>810</v>
      </c>
    </row>
    <row r="192" spans="1:2">
      <c r="A192" t="s">
        <v>811</v>
      </c>
      <c r="B192" t="s">
        <v>812</v>
      </c>
    </row>
    <row r="193" spans="1:2">
      <c r="A193" t="s">
        <v>813</v>
      </c>
      <c r="B193" t="s">
        <v>814</v>
      </c>
    </row>
    <row r="194" spans="1:2">
      <c r="A194" t="s">
        <v>815</v>
      </c>
      <c r="B194" t="s">
        <v>816</v>
      </c>
    </row>
    <row r="195" spans="1:2">
      <c r="A195" t="s">
        <v>817</v>
      </c>
      <c r="B195" t="s">
        <v>818</v>
      </c>
    </row>
    <row r="196" spans="1:2">
      <c r="A196" t="s">
        <v>819</v>
      </c>
      <c r="B196" t="s">
        <v>820</v>
      </c>
    </row>
    <row r="197" spans="1:2">
      <c r="A197" t="s">
        <v>821</v>
      </c>
      <c r="B197" t="s">
        <v>822</v>
      </c>
    </row>
    <row r="198" spans="1:2">
      <c r="A198" t="s">
        <v>823</v>
      </c>
      <c r="B198" t="s">
        <v>824</v>
      </c>
    </row>
    <row r="199" spans="1:2">
      <c r="A199" t="s">
        <v>825</v>
      </c>
      <c r="B199" t="s">
        <v>826</v>
      </c>
    </row>
    <row r="200" spans="1:2">
      <c r="A200" t="s">
        <v>827</v>
      </c>
      <c r="B200" t="s">
        <v>828</v>
      </c>
    </row>
    <row r="201" spans="1:2">
      <c r="A201" t="s">
        <v>829</v>
      </c>
      <c r="B201" t="s">
        <v>830</v>
      </c>
    </row>
    <row r="202" spans="1:2">
      <c r="A202" t="s">
        <v>831</v>
      </c>
      <c r="B202" t="s">
        <v>832</v>
      </c>
    </row>
    <row r="203" spans="1:2">
      <c r="A203" t="s">
        <v>229</v>
      </c>
      <c r="B203" t="s">
        <v>833</v>
      </c>
    </row>
    <row r="204" spans="1:2">
      <c r="A204" t="s">
        <v>834</v>
      </c>
      <c r="B204" t="s">
        <v>826</v>
      </c>
    </row>
    <row r="205" spans="1:2">
      <c r="A205" t="s">
        <v>263</v>
      </c>
      <c r="B205" t="s">
        <v>835</v>
      </c>
    </row>
    <row r="206" spans="1:2">
      <c r="A206" t="s">
        <v>260</v>
      </c>
      <c r="B206" t="s">
        <v>836</v>
      </c>
    </row>
    <row r="207" spans="1:2">
      <c r="A207" t="s">
        <v>837</v>
      </c>
      <c r="B207" t="s">
        <v>838</v>
      </c>
    </row>
    <row r="208" spans="1:2">
      <c r="A208" t="s">
        <v>239</v>
      </c>
      <c r="B208" t="s">
        <v>839</v>
      </c>
    </row>
    <row r="209" spans="1:2">
      <c r="A209" t="s">
        <v>248</v>
      </c>
      <c r="B209" t="s">
        <v>840</v>
      </c>
    </row>
    <row r="210" spans="1:2">
      <c r="A210" t="s">
        <v>202</v>
      </c>
      <c r="B210" t="s">
        <v>841</v>
      </c>
    </row>
    <row r="211" spans="1:2">
      <c r="A211" t="s">
        <v>237</v>
      </c>
      <c r="B211" t="s">
        <v>839</v>
      </c>
    </row>
    <row r="212" spans="1:2">
      <c r="A212" t="s">
        <v>3437</v>
      </c>
      <c r="B212" t="s">
        <v>3490</v>
      </c>
    </row>
    <row r="213" spans="1:2">
      <c r="A213" t="s">
        <v>150</v>
      </c>
      <c r="B213" t="s">
        <v>846</v>
      </c>
    </row>
    <row r="214" spans="1:2">
      <c r="A214" t="s">
        <v>847</v>
      </c>
      <c r="B214" t="s">
        <v>848</v>
      </c>
    </row>
    <row r="215" spans="1:2">
      <c r="A215" t="s">
        <v>849</v>
      </c>
      <c r="B215" t="s">
        <v>850</v>
      </c>
    </row>
    <row r="216" spans="1:2">
      <c r="A216" t="s">
        <v>851</v>
      </c>
      <c r="B216" t="s">
        <v>852</v>
      </c>
    </row>
    <row r="217" spans="1:2">
      <c r="A217" t="s">
        <v>853</v>
      </c>
      <c r="B217" t="s">
        <v>854</v>
      </c>
    </row>
    <row r="218" spans="1:2">
      <c r="A218" t="s">
        <v>855</v>
      </c>
      <c r="B218" t="s">
        <v>856</v>
      </c>
    </row>
    <row r="219" spans="1:2">
      <c r="A219" t="s">
        <v>857</v>
      </c>
      <c r="B219" t="s">
        <v>858</v>
      </c>
    </row>
    <row r="220" spans="1:2">
      <c r="A220" t="s">
        <v>859</v>
      </c>
      <c r="B220" t="s">
        <v>860</v>
      </c>
    </row>
    <row r="221" spans="1:2">
      <c r="A221" t="s">
        <v>861</v>
      </c>
      <c r="B221" t="s">
        <v>862</v>
      </c>
    </row>
    <row r="222" spans="1:2">
      <c r="A222" t="s">
        <v>863</v>
      </c>
      <c r="B222" t="s">
        <v>864</v>
      </c>
    </row>
    <row r="223" spans="1:2">
      <c r="A223" t="s">
        <v>865</v>
      </c>
      <c r="B223" t="s">
        <v>866</v>
      </c>
    </row>
    <row r="224" spans="1:2">
      <c r="A224" t="s">
        <v>867</v>
      </c>
      <c r="B224" t="s">
        <v>866</v>
      </c>
    </row>
    <row r="225" spans="1:2">
      <c r="A225" t="s">
        <v>149</v>
      </c>
      <c r="B225" t="s">
        <v>868</v>
      </c>
    </row>
    <row r="226" spans="1:2">
      <c r="A226" t="s">
        <v>869</v>
      </c>
      <c r="B226" t="s">
        <v>870</v>
      </c>
    </row>
    <row r="227" spans="1:2">
      <c r="A227" t="s">
        <v>871</v>
      </c>
      <c r="B227" t="s">
        <v>872</v>
      </c>
    </row>
    <row r="228" spans="1:2">
      <c r="A228" t="s">
        <v>873</v>
      </c>
      <c r="B228" t="s">
        <v>874</v>
      </c>
    </row>
    <row r="229" spans="1:2">
      <c r="A229" t="s">
        <v>875</v>
      </c>
      <c r="B229" t="s">
        <v>876</v>
      </c>
    </row>
    <row r="230" spans="1:2">
      <c r="A230" t="s">
        <v>877</v>
      </c>
      <c r="B230" t="s">
        <v>878</v>
      </c>
    </row>
    <row r="231" spans="1:2">
      <c r="A231" t="s">
        <v>879</v>
      </c>
      <c r="B231" t="s">
        <v>880</v>
      </c>
    </row>
    <row r="232" spans="1:2">
      <c r="A232" t="s">
        <v>191</v>
      </c>
      <c r="B232" t="s">
        <v>881</v>
      </c>
    </row>
    <row r="233" spans="1:2">
      <c r="A233" t="s">
        <v>882</v>
      </c>
      <c r="B233" t="s">
        <v>883</v>
      </c>
    </row>
    <row r="234" spans="1:2">
      <c r="A234" t="s">
        <v>884</v>
      </c>
      <c r="B234" t="s">
        <v>885</v>
      </c>
    </row>
    <row r="235" spans="1:2">
      <c r="A235" t="s">
        <v>886</v>
      </c>
      <c r="B235" t="s">
        <v>887</v>
      </c>
    </row>
    <row r="236" spans="1:2">
      <c r="A236" t="s">
        <v>96</v>
      </c>
      <c r="B236" t="s">
        <v>888</v>
      </c>
    </row>
    <row r="237" spans="1:2">
      <c r="A237" t="s">
        <v>889</v>
      </c>
      <c r="B237" t="s">
        <v>890</v>
      </c>
    </row>
    <row r="238" spans="1:2">
      <c r="A238" t="s">
        <v>891</v>
      </c>
      <c r="B238" t="s">
        <v>892</v>
      </c>
    </row>
    <row r="239" spans="1:2">
      <c r="A239" t="s">
        <v>134</v>
      </c>
      <c r="B239" t="s">
        <v>893</v>
      </c>
    </row>
    <row r="240" spans="1:2">
      <c r="A240" t="s">
        <v>234</v>
      </c>
      <c r="B240" t="s">
        <v>894</v>
      </c>
    </row>
    <row r="241" spans="1:2">
      <c r="A241" t="s">
        <v>895</v>
      </c>
      <c r="B241" t="s">
        <v>896</v>
      </c>
    </row>
    <row r="242" spans="1:2">
      <c r="A242" t="s">
        <v>897</v>
      </c>
      <c r="B242" t="s">
        <v>898</v>
      </c>
    </row>
    <row r="243" spans="1:2">
      <c r="A243" t="s">
        <v>899</v>
      </c>
      <c r="B243" t="s">
        <v>900</v>
      </c>
    </row>
    <row r="244" spans="1:2">
      <c r="A244" t="s">
        <v>97</v>
      </c>
      <c r="B244" t="s">
        <v>901</v>
      </c>
    </row>
    <row r="245" spans="1:2">
      <c r="A245" t="s">
        <v>902</v>
      </c>
      <c r="B245" t="s">
        <v>903</v>
      </c>
    </row>
    <row r="246" spans="1:2">
      <c r="A246" t="s">
        <v>224</v>
      </c>
      <c r="B246" t="s">
        <v>904</v>
      </c>
    </row>
    <row r="247" spans="1:2">
      <c r="A247" t="s">
        <v>905</v>
      </c>
      <c r="B247" t="s">
        <v>906</v>
      </c>
    </row>
    <row r="248" spans="1:2">
      <c r="A248" t="s">
        <v>439</v>
      </c>
      <c r="B248" t="s">
        <v>3491</v>
      </c>
    </row>
    <row r="249" spans="1:2">
      <c r="A249" t="s">
        <v>3463</v>
      </c>
      <c r="B249" t="s">
        <v>3492</v>
      </c>
    </row>
    <row r="250" spans="1:2">
      <c r="A250" t="s">
        <v>907</v>
      </c>
      <c r="B250" t="s">
        <v>908</v>
      </c>
    </row>
    <row r="251" spans="1:2">
      <c r="A251" t="s">
        <v>909</v>
      </c>
      <c r="B251" t="s">
        <v>910</v>
      </c>
    </row>
    <row r="252" spans="1:2">
      <c r="A252" t="s">
        <v>911</v>
      </c>
      <c r="B252" t="s">
        <v>912</v>
      </c>
    </row>
    <row r="253" spans="1:2">
      <c r="A253" t="s">
        <v>913</v>
      </c>
      <c r="B253" t="s">
        <v>914</v>
      </c>
    </row>
    <row r="254" spans="1:2">
      <c r="A254" t="s">
        <v>917</v>
      </c>
      <c r="B254" t="s">
        <v>918</v>
      </c>
    </row>
    <row r="255" spans="1:2">
      <c r="A255" t="s">
        <v>919</v>
      </c>
      <c r="B255" t="s">
        <v>920</v>
      </c>
    </row>
    <row r="256" spans="1:2">
      <c r="A256" t="s">
        <v>921</v>
      </c>
      <c r="B256" t="s">
        <v>922</v>
      </c>
    </row>
    <row r="257" spans="1:2">
      <c r="A257" t="s">
        <v>923</v>
      </c>
      <c r="B257" t="s">
        <v>924</v>
      </c>
    </row>
    <row r="258" spans="1:2">
      <c r="A258" t="s">
        <v>925</v>
      </c>
      <c r="B258" t="s">
        <v>926</v>
      </c>
    </row>
    <row r="259" spans="1:2">
      <c r="A259" t="s">
        <v>927</v>
      </c>
      <c r="B259" t="s">
        <v>928</v>
      </c>
    </row>
    <row r="260" spans="1:2">
      <c r="A260" t="s">
        <v>156</v>
      </c>
      <c r="B260" t="s">
        <v>929</v>
      </c>
    </row>
    <row r="261" spans="1:2">
      <c r="A261" t="s">
        <v>930</v>
      </c>
      <c r="B261" t="s">
        <v>931</v>
      </c>
    </row>
    <row r="262" spans="1:2">
      <c r="A262" t="s">
        <v>932</v>
      </c>
      <c r="B262" t="s">
        <v>933</v>
      </c>
    </row>
    <row r="263" spans="1:2">
      <c r="A263" t="s">
        <v>934</v>
      </c>
      <c r="B263" t="s">
        <v>935</v>
      </c>
    </row>
    <row r="264" spans="1:2">
      <c r="A264" t="s">
        <v>936</v>
      </c>
      <c r="B264" t="s">
        <v>937</v>
      </c>
    </row>
    <row r="265" spans="1:2">
      <c r="A265" t="s">
        <v>938</v>
      </c>
      <c r="B265" t="s">
        <v>939</v>
      </c>
    </row>
    <row r="266" spans="1:2">
      <c r="A266" t="s">
        <v>940</v>
      </c>
      <c r="B266" t="s">
        <v>941</v>
      </c>
    </row>
    <row r="267" spans="1:2">
      <c r="A267" t="s">
        <v>942</v>
      </c>
      <c r="B267" t="s">
        <v>943</v>
      </c>
    </row>
    <row r="268" spans="1:2">
      <c r="A268" t="s">
        <v>944</v>
      </c>
      <c r="B268" t="s">
        <v>945</v>
      </c>
    </row>
    <row r="269" spans="1:2">
      <c r="A269" t="s">
        <v>946</v>
      </c>
      <c r="B269" t="s">
        <v>947</v>
      </c>
    </row>
    <row r="270" spans="1:2">
      <c r="A270" t="s">
        <v>948</v>
      </c>
      <c r="B270" t="s">
        <v>949</v>
      </c>
    </row>
    <row r="271" spans="1:2">
      <c r="A271" t="s">
        <v>950</v>
      </c>
      <c r="B271" t="s">
        <v>951</v>
      </c>
    </row>
    <row r="272" spans="1:2">
      <c r="A272" t="s">
        <v>952</v>
      </c>
      <c r="B272" t="s">
        <v>953</v>
      </c>
    </row>
    <row r="273" spans="1:2">
      <c r="A273" t="s">
        <v>203</v>
      </c>
      <c r="B273" t="s">
        <v>954</v>
      </c>
    </row>
    <row r="274" spans="1:2">
      <c r="A274" t="s">
        <v>955</v>
      </c>
      <c r="B274" t="s">
        <v>956</v>
      </c>
    </row>
    <row r="275" spans="1:2">
      <c r="A275" t="s">
        <v>957</v>
      </c>
      <c r="B275" t="s">
        <v>958</v>
      </c>
    </row>
    <row r="276" spans="1:2">
      <c r="A276" t="s">
        <v>85</v>
      </c>
      <c r="B276" t="s">
        <v>958</v>
      </c>
    </row>
    <row r="277" spans="1:2">
      <c r="A277" t="s">
        <v>264</v>
      </c>
      <c r="B277" t="s">
        <v>964</v>
      </c>
    </row>
    <row r="278" spans="1:2">
      <c r="A278" t="s">
        <v>445</v>
      </c>
      <c r="B278" t="s">
        <v>964</v>
      </c>
    </row>
    <row r="279" spans="1:2">
      <c r="A279" t="s">
        <v>122</v>
      </c>
      <c r="B279" t="s">
        <v>965</v>
      </c>
    </row>
    <row r="280" spans="1:2">
      <c r="A280" t="s">
        <v>3210</v>
      </c>
      <c r="B280" t="s">
        <v>3493</v>
      </c>
    </row>
    <row r="281" spans="1:2">
      <c r="A281" t="s">
        <v>3169</v>
      </c>
      <c r="B281" t="s">
        <v>965</v>
      </c>
    </row>
    <row r="282" spans="1:2">
      <c r="A282" t="s">
        <v>3459</v>
      </c>
      <c r="B282" t="s">
        <v>3493</v>
      </c>
    </row>
    <row r="283" spans="1:2">
      <c r="A283" t="s">
        <v>3469</v>
      </c>
      <c r="B283" t="s">
        <v>3494</v>
      </c>
    </row>
    <row r="284" spans="1:2">
      <c r="A284" t="s">
        <v>3197</v>
      </c>
      <c r="B284" t="s">
        <v>3495</v>
      </c>
    </row>
    <row r="285" spans="1:2">
      <c r="A285" t="s">
        <v>3199</v>
      </c>
      <c r="B285" t="s">
        <v>3496</v>
      </c>
    </row>
    <row r="286" spans="1:2">
      <c r="A286" t="s">
        <v>3200</v>
      </c>
      <c r="B286" t="s">
        <v>3497</v>
      </c>
    </row>
    <row r="287" spans="1:2">
      <c r="A287" t="s">
        <v>3202</v>
      </c>
      <c r="B287" t="s">
        <v>3498</v>
      </c>
    </row>
    <row r="288" spans="1:2">
      <c r="A288" t="s">
        <v>3203</v>
      </c>
      <c r="B288" t="s">
        <v>3498</v>
      </c>
    </row>
    <row r="289" spans="1:2">
      <c r="A289" t="s">
        <v>3207</v>
      </c>
      <c r="B289" t="s">
        <v>3499</v>
      </c>
    </row>
    <row r="290" spans="1:2">
      <c r="A290" t="s">
        <v>3208</v>
      </c>
      <c r="B290" t="s">
        <v>3499</v>
      </c>
    </row>
    <row r="291" spans="1:2">
      <c r="A291" t="s">
        <v>3466</v>
      </c>
      <c r="B291" t="s">
        <v>3497</v>
      </c>
    </row>
    <row r="292" spans="1:2">
      <c r="A292" t="s">
        <v>3427</v>
      </c>
      <c r="B292" t="s">
        <v>3497</v>
      </c>
    </row>
    <row r="293" spans="1:2">
      <c r="A293" t="s">
        <v>3205</v>
      </c>
      <c r="B293" t="s">
        <v>3500</v>
      </c>
    </row>
    <row r="294" spans="1:2">
      <c r="A294" t="s">
        <v>970</v>
      </c>
      <c r="B294" t="s">
        <v>971</v>
      </c>
    </row>
    <row r="295" spans="1:2">
      <c r="A295" t="s">
        <v>972</v>
      </c>
      <c r="B295" t="s">
        <v>973</v>
      </c>
    </row>
    <row r="296" spans="1:2">
      <c r="A296" t="s">
        <v>974</v>
      </c>
      <c r="B296" t="s">
        <v>975</v>
      </c>
    </row>
    <row r="297" spans="1:2">
      <c r="A297" t="s">
        <v>976</v>
      </c>
      <c r="B297" t="s">
        <v>977</v>
      </c>
    </row>
    <row r="298" spans="1:2">
      <c r="A298" t="s">
        <v>978</v>
      </c>
      <c r="B298" t="s">
        <v>979</v>
      </c>
    </row>
    <row r="299" spans="1:2">
      <c r="A299" t="s">
        <v>980</v>
      </c>
      <c r="B299" t="s">
        <v>981</v>
      </c>
    </row>
    <row r="300" spans="1:2">
      <c r="A300" t="s">
        <v>982</v>
      </c>
      <c r="B300" t="s">
        <v>983</v>
      </c>
    </row>
    <row r="301" spans="1:2">
      <c r="A301" t="s">
        <v>984</v>
      </c>
      <c r="B301" t="s">
        <v>985</v>
      </c>
    </row>
    <row r="302" spans="1:2">
      <c r="A302" t="s">
        <v>986</v>
      </c>
      <c r="B302" t="s">
        <v>987</v>
      </c>
    </row>
    <row r="303" spans="1:2">
      <c r="A303" t="s">
        <v>988</v>
      </c>
      <c r="B303" t="s">
        <v>989</v>
      </c>
    </row>
    <row r="304" spans="1:2">
      <c r="A304" t="s">
        <v>158</v>
      </c>
      <c r="B304" t="s">
        <v>990</v>
      </c>
    </row>
    <row r="305" spans="1:2">
      <c r="A305" t="s">
        <v>991</v>
      </c>
      <c r="B305" t="s">
        <v>992</v>
      </c>
    </row>
    <row r="306" spans="1:2">
      <c r="A306" t="s">
        <v>993</v>
      </c>
      <c r="B306" t="s">
        <v>994</v>
      </c>
    </row>
    <row r="307" spans="1:2">
      <c r="A307" t="s">
        <v>159</v>
      </c>
      <c r="B307" t="s">
        <v>995</v>
      </c>
    </row>
    <row r="308" spans="1:2">
      <c r="A308" t="s">
        <v>996</v>
      </c>
      <c r="B308" t="s">
        <v>997</v>
      </c>
    </row>
    <row r="309" spans="1:2">
      <c r="A309" t="s">
        <v>998</v>
      </c>
      <c r="B309" t="s">
        <v>999</v>
      </c>
    </row>
    <row r="310" spans="1:2">
      <c r="A310" t="s">
        <v>1000</v>
      </c>
      <c r="B310" t="s">
        <v>1001</v>
      </c>
    </row>
    <row r="311" spans="1:2">
      <c r="A311" t="s">
        <v>1002</v>
      </c>
      <c r="B311" t="s">
        <v>1003</v>
      </c>
    </row>
    <row r="312" spans="1:2">
      <c r="A312" t="s">
        <v>1004</v>
      </c>
      <c r="B312" t="s">
        <v>1005</v>
      </c>
    </row>
    <row r="313" spans="1:2">
      <c r="A313" t="s">
        <v>1006</v>
      </c>
      <c r="B313" t="s">
        <v>1007</v>
      </c>
    </row>
    <row r="314" spans="1:2">
      <c r="A314" t="s">
        <v>1008</v>
      </c>
      <c r="B314" t="s">
        <v>1009</v>
      </c>
    </row>
    <row r="315" spans="1:2">
      <c r="A315" t="s">
        <v>1010</v>
      </c>
      <c r="B315" t="s">
        <v>1011</v>
      </c>
    </row>
    <row r="316" spans="1:2">
      <c r="A316" t="s">
        <v>1012</v>
      </c>
      <c r="B316" t="s">
        <v>1013</v>
      </c>
    </row>
    <row r="317" spans="1:2">
      <c r="A317" t="s">
        <v>204</v>
      </c>
      <c r="B317" t="s">
        <v>3501</v>
      </c>
    </row>
    <row r="318" spans="1:2">
      <c r="A318" t="s">
        <v>1014</v>
      </c>
      <c r="B318" t="s">
        <v>1015</v>
      </c>
    </row>
    <row r="319" spans="1:2">
      <c r="A319" t="s">
        <v>1016</v>
      </c>
      <c r="B319" t="s">
        <v>1017</v>
      </c>
    </row>
    <row r="320" spans="1:2">
      <c r="A320" t="s">
        <v>1018</v>
      </c>
      <c r="B320" t="s">
        <v>1019</v>
      </c>
    </row>
    <row r="321" spans="1:2">
      <c r="A321" t="s">
        <v>1020</v>
      </c>
      <c r="B321" t="s">
        <v>1021</v>
      </c>
    </row>
    <row r="322" spans="1:2">
      <c r="A322" t="s">
        <v>3209</v>
      </c>
      <c r="B322" t="s">
        <v>3502</v>
      </c>
    </row>
    <row r="323" spans="1:2">
      <c r="A323" t="s">
        <v>3201</v>
      </c>
      <c r="B323" t="s">
        <v>3503</v>
      </c>
    </row>
    <row r="324" spans="1:2">
      <c r="A324" t="s">
        <v>3204</v>
      </c>
      <c r="B324" t="s">
        <v>3504</v>
      </c>
    </row>
    <row r="325" spans="1:2">
      <c r="A325" t="s">
        <v>3206</v>
      </c>
      <c r="B325" t="s">
        <v>3505</v>
      </c>
    </row>
    <row r="326" spans="1:2">
      <c r="A326" t="s">
        <v>3198</v>
      </c>
      <c r="B326" t="s">
        <v>3506</v>
      </c>
    </row>
    <row r="327" spans="1:2">
      <c r="A327" t="s">
        <v>157</v>
      </c>
      <c r="B327" t="s">
        <v>1024</v>
      </c>
    </row>
    <row r="328" spans="1:2">
      <c r="A328" t="s">
        <v>1047</v>
      </c>
      <c r="B328" t="s">
        <v>1048</v>
      </c>
    </row>
    <row r="329" spans="1:2">
      <c r="A329" t="s">
        <v>1049</v>
      </c>
      <c r="B329" t="s">
        <v>1050</v>
      </c>
    </row>
    <row r="330" spans="1:2">
      <c r="A330" t="s">
        <v>1051</v>
      </c>
      <c r="B330" t="s">
        <v>1052</v>
      </c>
    </row>
    <row r="331" spans="1:2">
      <c r="A331" t="s">
        <v>1053</v>
      </c>
      <c r="B331" t="s">
        <v>1054</v>
      </c>
    </row>
    <row r="332" spans="1:2">
      <c r="A332" t="s">
        <v>1055</v>
      </c>
      <c r="B332" t="s">
        <v>1054</v>
      </c>
    </row>
    <row r="333" spans="1:2">
      <c r="A333" t="s">
        <v>1056</v>
      </c>
      <c r="B333" t="s">
        <v>1054</v>
      </c>
    </row>
    <row r="334" spans="1:2">
      <c r="A334" t="s">
        <v>1057</v>
      </c>
      <c r="B334" t="s">
        <v>1058</v>
      </c>
    </row>
    <row r="335" spans="1:2">
      <c r="A335" t="s">
        <v>1059</v>
      </c>
      <c r="B335" t="s">
        <v>1060</v>
      </c>
    </row>
    <row r="336" spans="1:2">
      <c r="A336" t="s">
        <v>1061</v>
      </c>
      <c r="B336" t="s">
        <v>1060</v>
      </c>
    </row>
    <row r="337" spans="1:2">
      <c r="A337" t="s">
        <v>1062</v>
      </c>
      <c r="B337" t="s">
        <v>1063</v>
      </c>
    </row>
    <row r="338" spans="1:2">
      <c r="A338" t="s">
        <v>1064</v>
      </c>
      <c r="B338" t="s">
        <v>1065</v>
      </c>
    </row>
    <row r="339" spans="1:2">
      <c r="A339" t="s">
        <v>1066</v>
      </c>
      <c r="B339" t="s">
        <v>1067</v>
      </c>
    </row>
    <row r="340" spans="1:2">
      <c r="A340" t="s">
        <v>1068</v>
      </c>
      <c r="B340" t="s">
        <v>1069</v>
      </c>
    </row>
    <row r="341" spans="1:2">
      <c r="A341" t="s">
        <v>1070</v>
      </c>
      <c r="B341" t="s">
        <v>1071</v>
      </c>
    </row>
    <row r="342" spans="1:2">
      <c r="A342" t="s">
        <v>1072</v>
      </c>
      <c r="B342" t="s">
        <v>1073</v>
      </c>
    </row>
    <row r="343" spans="1:2">
      <c r="A343" t="s">
        <v>1074</v>
      </c>
      <c r="B343" t="s">
        <v>1075</v>
      </c>
    </row>
    <row r="344" spans="1:2">
      <c r="A344" t="s">
        <v>1076</v>
      </c>
      <c r="B344" t="s">
        <v>1077</v>
      </c>
    </row>
    <row r="345" spans="1:2">
      <c r="A345" t="s">
        <v>1078</v>
      </c>
      <c r="B345" t="s">
        <v>1079</v>
      </c>
    </row>
    <row r="346" spans="1:2">
      <c r="A346" t="s">
        <v>1080</v>
      </c>
      <c r="B346" t="s">
        <v>1081</v>
      </c>
    </row>
    <row r="347" spans="1:2">
      <c r="A347" t="s">
        <v>1082</v>
      </c>
      <c r="B347" t="s">
        <v>1083</v>
      </c>
    </row>
    <row r="348" spans="1:2">
      <c r="A348" t="s">
        <v>1084</v>
      </c>
      <c r="B348" t="s">
        <v>1085</v>
      </c>
    </row>
    <row r="349" spans="1:2">
      <c r="A349" t="s">
        <v>1086</v>
      </c>
      <c r="B349" t="s">
        <v>1087</v>
      </c>
    </row>
    <row r="350" spans="1:2">
      <c r="A350" t="s">
        <v>1088</v>
      </c>
      <c r="B350" t="s">
        <v>1089</v>
      </c>
    </row>
    <row r="351" spans="1:2">
      <c r="A351" t="s">
        <v>1090</v>
      </c>
      <c r="B351" t="s">
        <v>1091</v>
      </c>
    </row>
    <row r="352" spans="1:2">
      <c r="A352" t="s">
        <v>3171</v>
      </c>
      <c r="B352" t="s">
        <v>3507</v>
      </c>
    </row>
    <row r="353" spans="1:2">
      <c r="A353" t="s">
        <v>1094</v>
      </c>
      <c r="B353" t="s">
        <v>1095</v>
      </c>
    </row>
    <row r="354" spans="1:2">
      <c r="A354" t="s">
        <v>1096</v>
      </c>
      <c r="B354" t="s">
        <v>1097</v>
      </c>
    </row>
    <row r="355" spans="1:2">
      <c r="A355" t="s">
        <v>1098</v>
      </c>
      <c r="B355" t="s">
        <v>1099</v>
      </c>
    </row>
    <row r="356" spans="1:2">
      <c r="A356" t="s">
        <v>1100</v>
      </c>
      <c r="B356" t="s">
        <v>1101</v>
      </c>
    </row>
    <row r="357" spans="1:2">
      <c r="A357" t="s">
        <v>1102</v>
      </c>
      <c r="B357" t="s">
        <v>1103</v>
      </c>
    </row>
    <row r="358" spans="1:2">
      <c r="A358" t="s">
        <v>1104</v>
      </c>
      <c r="B358" t="s">
        <v>1105</v>
      </c>
    </row>
    <row r="359" spans="1:2">
      <c r="A359" t="s">
        <v>1106</v>
      </c>
      <c r="B359" t="s">
        <v>1107</v>
      </c>
    </row>
    <row r="360" spans="1:2">
      <c r="A360" t="s">
        <v>1108</v>
      </c>
      <c r="B360" t="s">
        <v>1109</v>
      </c>
    </row>
    <row r="361" spans="1:2">
      <c r="A361" t="s">
        <v>1110</v>
      </c>
      <c r="B361" t="s">
        <v>1111</v>
      </c>
    </row>
    <row r="362" spans="1:2">
      <c r="A362" t="s">
        <v>1112</v>
      </c>
      <c r="B362" t="s">
        <v>1113</v>
      </c>
    </row>
    <row r="363" spans="1:2">
      <c r="A363" t="s">
        <v>1114</v>
      </c>
      <c r="B363" t="s">
        <v>1115</v>
      </c>
    </row>
    <row r="364" spans="1:2">
      <c r="A364" t="s">
        <v>1116</v>
      </c>
      <c r="B364" t="s">
        <v>1117</v>
      </c>
    </row>
    <row r="365" spans="1:2">
      <c r="A365" t="s">
        <v>1118</v>
      </c>
      <c r="B365" t="s">
        <v>1119</v>
      </c>
    </row>
    <row r="366" spans="1:2">
      <c r="A366" t="s">
        <v>1120</v>
      </c>
      <c r="B366" t="s">
        <v>1121</v>
      </c>
    </row>
    <row r="367" spans="1:2">
      <c r="A367" t="s">
        <v>1122</v>
      </c>
      <c r="B367" t="s">
        <v>1123</v>
      </c>
    </row>
    <row r="368" spans="1:2">
      <c r="A368" t="s">
        <v>1124</v>
      </c>
      <c r="B368" t="s">
        <v>1125</v>
      </c>
    </row>
    <row r="369" spans="1:2">
      <c r="A369" t="s">
        <v>1126</v>
      </c>
      <c r="B369" t="s">
        <v>1127</v>
      </c>
    </row>
    <row r="370" spans="1:2">
      <c r="A370" t="s">
        <v>1128</v>
      </c>
      <c r="B370" t="s">
        <v>1129</v>
      </c>
    </row>
    <row r="371" spans="1:2">
      <c r="A371" t="s">
        <v>1130</v>
      </c>
      <c r="B371" t="s">
        <v>1131</v>
      </c>
    </row>
    <row r="372" spans="1:2">
      <c r="A372" t="s">
        <v>1132</v>
      </c>
      <c r="B372" t="s">
        <v>1133</v>
      </c>
    </row>
    <row r="373" spans="1:2">
      <c r="A373" t="s">
        <v>1134</v>
      </c>
      <c r="B373" t="s">
        <v>1135</v>
      </c>
    </row>
    <row r="374" spans="1:2">
      <c r="A374" t="s">
        <v>1136</v>
      </c>
      <c r="B374" t="s">
        <v>1137</v>
      </c>
    </row>
    <row r="375" spans="1:2">
      <c r="A375" t="s">
        <v>1138</v>
      </c>
      <c r="B375" t="s">
        <v>1139</v>
      </c>
    </row>
    <row r="376" spans="1:2">
      <c r="A376" t="s">
        <v>1140</v>
      </c>
      <c r="B376" t="s">
        <v>1141</v>
      </c>
    </row>
    <row r="377" spans="1:2">
      <c r="A377" t="s">
        <v>1142</v>
      </c>
      <c r="B377" t="s">
        <v>1143</v>
      </c>
    </row>
    <row r="378" spans="1:2">
      <c r="A378" t="s">
        <v>1144</v>
      </c>
      <c r="B378" t="s">
        <v>1145</v>
      </c>
    </row>
    <row r="379" spans="1:2">
      <c r="A379" t="s">
        <v>1146</v>
      </c>
      <c r="B379" t="s">
        <v>1147</v>
      </c>
    </row>
    <row r="380" spans="1:2">
      <c r="A380" t="s">
        <v>1148</v>
      </c>
      <c r="B380" t="s">
        <v>1149</v>
      </c>
    </row>
    <row r="381" spans="1:2">
      <c r="A381" t="s">
        <v>1150</v>
      </c>
      <c r="B381" t="s">
        <v>1151</v>
      </c>
    </row>
    <row r="382" spans="1:2">
      <c r="A382" t="s">
        <v>1152</v>
      </c>
      <c r="B382" t="s">
        <v>1153</v>
      </c>
    </row>
    <row r="383" spans="1:2">
      <c r="A383" t="s">
        <v>1154</v>
      </c>
      <c r="B383" t="s">
        <v>1155</v>
      </c>
    </row>
    <row r="384" spans="1:2">
      <c r="A384" t="s">
        <v>1156</v>
      </c>
      <c r="B384" t="s">
        <v>1157</v>
      </c>
    </row>
    <row r="385" spans="1:2">
      <c r="A385" t="s">
        <v>1174</v>
      </c>
      <c r="B385" t="s">
        <v>1175</v>
      </c>
    </row>
    <row r="386" spans="1:2">
      <c r="A386" t="s">
        <v>1176</v>
      </c>
      <c r="B386" t="s">
        <v>1177</v>
      </c>
    </row>
    <row r="387" spans="1:2">
      <c r="A387" t="s">
        <v>1178</v>
      </c>
      <c r="B387" t="s">
        <v>1179</v>
      </c>
    </row>
    <row r="388" spans="1:2">
      <c r="A388" t="s">
        <v>1180</v>
      </c>
      <c r="B388" t="s">
        <v>1181</v>
      </c>
    </row>
    <row r="389" spans="1:2">
      <c r="A389" t="s">
        <v>1182</v>
      </c>
      <c r="B389" t="s">
        <v>1183</v>
      </c>
    </row>
    <row r="390" spans="1:2">
      <c r="A390" t="s">
        <v>1184</v>
      </c>
      <c r="B390" t="s">
        <v>1185</v>
      </c>
    </row>
    <row r="391" spans="1:2">
      <c r="A391" t="s">
        <v>1186</v>
      </c>
      <c r="B391" t="s">
        <v>1187</v>
      </c>
    </row>
    <row r="392" spans="1:2">
      <c r="A392" t="s">
        <v>1188</v>
      </c>
      <c r="B392" t="s">
        <v>1189</v>
      </c>
    </row>
    <row r="393" spans="1:2">
      <c r="A393" t="s">
        <v>1190</v>
      </c>
      <c r="B393" t="s">
        <v>1191</v>
      </c>
    </row>
    <row r="394" spans="1:2">
      <c r="A394" t="s">
        <v>1192</v>
      </c>
      <c r="B394" t="s">
        <v>1193</v>
      </c>
    </row>
    <row r="395" spans="1:2">
      <c r="A395" t="s">
        <v>1194</v>
      </c>
      <c r="B395" t="s">
        <v>1195</v>
      </c>
    </row>
    <row r="396" spans="1:2">
      <c r="A396" t="s">
        <v>1196</v>
      </c>
      <c r="B396" t="s">
        <v>1197</v>
      </c>
    </row>
    <row r="397" spans="1:2">
      <c r="A397" t="s">
        <v>1198</v>
      </c>
      <c r="B397" t="s">
        <v>1199</v>
      </c>
    </row>
    <row r="398" spans="1:2">
      <c r="A398" t="s">
        <v>1200</v>
      </c>
      <c r="B398" t="s">
        <v>1201</v>
      </c>
    </row>
    <row r="399" spans="1:2">
      <c r="A399" t="s">
        <v>1202</v>
      </c>
      <c r="B399" t="s">
        <v>1203</v>
      </c>
    </row>
    <row r="400" spans="1:2">
      <c r="A400" t="s">
        <v>1204</v>
      </c>
      <c r="B400" t="s">
        <v>1205</v>
      </c>
    </row>
    <row r="401" spans="1:2">
      <c r="A401" t="s">
        <v>1206</v>
      </c>
      <c r="B401" t="s">
        <v>1207</v>
      </c>
    </row>
    <row r="402" spans="1:2">
      <c r="A402" t="s">
        <v>1208</v>
      </c>
      <c r="B402" t="s">
        <v>1209</v>
      </c>
    </row>
    <row r="403" spans="1:2">
      <c r="A403" t="s">
        <v>1210</v>
      </c>
      <c r="B403" t="s">
        <v>1211</v>
      </c>
    </row>
    <row r="404" spans="1:2">
      <c r="A404" t="s">
        <v>1212</v>
      </c>
      <c r="B404" t="s">
        <v>1213</v>
      </c>
    </row>
    <row r="405" spans="1:2">
      <c r="A405" t="s">
        <v>1214</v>
      </c>
      <c r="B405" t="s">
        <v>1215</v>
      </c>
    </row>
    <row r="406" spans="1:2">
      <c r="A406" t="s">
        <v>1216</v>
      </c>
      <c r="B406" t="s">
        <v>1217</v>
      </c>
    </row>
    <row r="407" spans="1:2">
      <c r="A407" t="s">
        <v>1218</v>
      </c>
      <c r="B407" t="s">
        <v>1219</v>
      </c>
    </row>
    <row r="408" spans="1:2">
      <c r="A408" t="s">
        <v>1220</v>
      </c>
      <c r="B408" t="s">
        <v>1221</v>
      </c>
    </row>
    <row r="409" spans="1:2">
      <c r="A409" t="s">
        <v>1222</v>
      </c>
      <c r="B409" t="s">
        <v>1223</v>
      </c>
    </row>
    <row r="410" spans="1:2">
      <c r="A410" t="s">
        <v>1224</v>
      </c>
      <c r="B410" t="s">
        <v>1225</v>
      </c>
    </row>
    <row r="411" spans="1:2">
      <c r="A411" t="s">
        <v>1226</v>
      </c>
      <c r="B411" t="s">
        <v>1227</v>
      </c>
    </row>
    <row r="412" spans="1:2">
      <c r="A412" t="s">
        <v>1228</v>
      </c>
      <c r="B412" t="s">
        <v>1229</v>
      </c>
    </row>
    <row r="413" spans="1:2">
      <c r="A413" t="s">
        <v>1230</v>
      </c>
      <c r="B413" t="s">
        <v>1231</v>
      </c>
    </row>
    <row r="414" spans="1:2">
      <c r="A414" t="s">
        <v>1232</v>
      </c>
      <c r="B414" t="s">
        <v>1233</v>
      </c>
    </row>
    <row r="415" spans="1:2">
      <c r="A415" t="s">
        <v>1234</v>
      </c>
      <c r="B415" t="s">
        <v>1235</v>
      </c>
    </row>
    <row r="416" spans="1:2">
      <c r="A416" t="s">
        <v>1236</v>
      </c>
      <c r="B416" t="s">
        <v>1237</v>
      </c>
    </row>
    <row r="417" spans="1:2">
      <c r="A417" t="s">
        <v>1238</v>
      </c>
      <c r="B417" t="s">
        <v>1239</v>
      </c>
    </row>
    <row r="418" spans="1:2">
      <c r="A418" t="s">
        <v>1240</v>
      </c>
      <c r="B418" t="s">
        <v>1241</v>
      </c>
    </row>
    <row r="419" spans="1:2">
      <c r="A419" t="s">
        <v>1242</v>
      </c>
      <c r="B419" t="s">
        <v>1243</v>
      </c>
    </row>
    <row r="420" spans="1:2">
      <c r="A420" t="s">
        <v>1244</v>
      </c>
      <c r="B420" t="s">
        <v>1245</v>
      </c>
    </row>
    <row r="421" spans="1:2">
      <c r="A421" t="s">
        <v>1246</v>
      </c>
      <c r="B421" t="s">
        <v>1247</v>
      </c>
    </row>
    <row r="422" spans="1:2">
      <c r="A422" t="s">
        <v>1248</v>
      </c>
      <c r="B422" t="s">
        <v>1249</v>
      </c>
    </row>
    <row r="423" spans="1:2">
      <c r="A423" t="s">
        <v>1250</v>
      </c>
      <c r="B423" t="s">
        <v>1251</v>
      </c>
    </row>
    <row r="424" spans="1:2">
      <c r="A424" t="s">
        <v>1252</v>
      </c>
      <c r="B424" t="s">
        <v>1253</v>
      </c>
    </row>
    <row r="425" spans="1:2">
      <c r="A425" t="s">
        <v>1256</v>
      </c>
      <c r="B425" t="s">
        <v>1257</v>
      </c>
    </row>
    <row r="426" spans="1:2">
      <c r="A426" t="s">
        <v>1258</v>
      </c>
      <c r="B426" t="s">
        <v>1259</v>
      </c>
    </row>
    <row r="427" spans="1:2">
      <c r="A427" t="s">
        <v>1260</v>
      </c>
      <c r="B427" t="s">
        <v>1261</v>
      </c>
    </row>
    <row r="428" spans="1:2">
      <c r="A428" t="s">
        <v>1262</v>
      </c>
      <c r="B428" t="s">
        <v>1263</v>
      </c>
    </row>
    <row r="429" spans="1:2">
      <c r="A429" t="s">
        <v>1264</v>
      </c>
      <c r="B429" t="s">
        <v>1265</v>
      </c>
    </row>
    <row r="430" spans="1:2">
      <c r="A430" t="s">
        <v>1266</v>
      </c>
      <c r="B430" t="s">
        <v>1267</v>
      </c>
    </row>
    <row r="431" spans="1:2">
      <c r="A431" t="s">
        <v>1268</v>
      </c>
      <c r="B431" t="s">
        <v>1269</v>
      </c>
    </row>
    <row r="432" spans="1:2">
      <c r="A432" t="s">
        <v>1270</v>
      </c>
      <c r="B432" t="s">
        <v>1271</v>
      </c>
    </row>
    <row r="433" spans="1:2">
      <c r="A433" t="s">
        <v>1272</v>
      </c>
      <c r="B433" t="s">
        <v>1273</v>
      </c>
    </row>
    <row r="434" spans="1:2">
      <c r="A434" t="s">
        <v>1274</v>
      </c>
      <c r="B434" t="s">
        <v>1275</v>
      </c>
    </row>
    <row r="435" spans="1:2">
      <c r="A435" t="s">
        <v>1276</v>
      </c>
      <c r="B435" t="s">
        <v>1277</v>
      </c>
    </row>
    <row r="436" spans="1:2">
      <c r="A436" t="s">
        <v>1278</v>
      </c>
      <c r="B436" t="s">
        <v>1279</v>
      </c>
    </row>
    <row r="437" spans="1:2">
      <c r="A437" t="s">
        <v>1280</v>
      </c>
      <c r="B437" t="s">
        <v>1281</v>
      </c>
    </row>
    <row r="438" spans="1:2">
      <c r="A438" t="s">
        <v>1282</v>
      </c>
      <c r="B438" t="s">
        <v>1283</v>
      </c>
    </row>
    <row r="439" spans="1:2">
      <c r="A439" t="s">
        <v>1284</v>
      </c>
      <c r="B439" t="s">
        <v>1285</v>
      </c>
    </row>
    <row r="440" spans="1:2">
      <c r="A440" t="s">
        <v>1286</v>
      </c>
      <c r="B440" t="s">
        <v>1287</v>
      </c>
    </row>
    <row r="441" spans="1:2">
      <c r="A441" t="s">
        <v>1288</v>
      </c>
      <c r="B441" t="s">
        <v>1289</v>
      </c>
    </row>
    <row r="442" spans="1:2">
      <c r="A442" t="s">
        <v>1290</v>
      </c>
      <c r="B442" t="s">
        <v>1291</v>
      </c>
    </row>
    <row r="443" spans="1:2">
      <c r="A443" t="s">
        <v>1292</v>
      </c>
      <c r="B443" t="s">
        <v>1293</v>
      </c>
    </row>
    <row r="444" spans="1:2">
      <c r="A444" t="s">
        <v>1294</v>
      </c>
      <c r="B444" t="s">
        <v>1295</v>
      </c>
    </row>
    <row r="445" spans="1:2">
      <c r="A445" t="s">
        <v>1296</v>
      </c>
      <c r="B445" t="s">
        <v>1297</v>
      </c>
    </row>
    <row r="446" spans="1:2">
      <c r="A446" t="s">
        <v>1298</v>
      </c>
      <c r="B446" t="s">
        <v>1299</v>
      </c>
    </row>
    <row r="447" spans="1:2">
      <c r="A447" t="s">
        <v>1300</v>
      </c>
      <c r="B447" t="s">
        <v>1301</v>
      </c>
    </row>
    <row r="448" spans="1:2">
      <c r="A448" t="s">
        <v>1302</v>
      </c>
      <c r="B448" t="s">
        <v>1303</v>
      </c>
    </row>
    <row r="449" spans="1:2">
      <c r="A449" t="s">
        <v>1304</v>
      </c>
      <c r="B449" t="s">
        <v>1305</v>
      </c>
    </row>
    <row r="450" spans="1:2">
      <c r="A450" t="s">
        <v>1306</v>
      </c>
      <c r="B450" t="s">
        <v>1307</v>
      </c>
    </row>
    <row r="451" spans="1:2">
      <c r="A451" t="s">
        <v>1308</v>
      </c>
      <c r="B451" t="s">
        <v>1309</v>
      </c>
    </row>
    <row r="452" spans="1:2">
      <c r="A452" t="s">
        <v>1314</v>
      </c>
      <c r="B452" t="s">
        <v>1315</v>
      </c>
    </row>
    <row r="453" spans="1:2">
      <c r="A453" t="s">
        <v>1316</v>
      </c>
      <c r="B453" t="s">
        <v>1317</v>
      </c>
    </row>
    <row r="454" spans="1:2">
      <c r="A454" t="s">
        <v>1318</v>
      </c>
      <c r="B454" t="s">
        <v>1319</v>
      </c>
    </row>
    <row r="455" spans="1:2">
      <c r="A455" t="s">
        <v>3508</v>
      </c>
      <c r="B455" t="s">
        <v>3509</v>
      </c>
    </row>
    <row r="456" spans="1:2">
      <c r="A456" t="s">
        <v>1322</v>
      </c>
      <c r="B456" t="s">
        <v>1323</v>
      </c>
    </row>
    <row r="457" spans="1:2">
      <c r="A457" t="s">
        <v>1324</v>
      </c>
      <c r="B457" t="s">
        <v>1325</v>
      </c>
    </row>
    <row r="458" spans="1:2">
      <c r="A458" t="s">
        <v>1326</v>
      </c>
      <c r="B458" t="s">
        <v>1327</v>
      </c>
    </row>
    <row r="459" spans="1:2">
      <c r="A459" t="s">
        <v>1328</v>
      </c>
      <c r="B459" t="s">
        <v>1329</v>
      </c>
    </row>
    <row r="460" spans="1:2">
      <c r="A460" t="s">
        <v>1330</v>
      </c>
      <c r="B460" t="s">
        <v>1331</v>
      </c>
    </row>
    <row r="461" spans="1:2">
      <c r="A461" t="s">
        <v>1332</v>
      </c>
      <c r="B461" t="s">
        <v>1333</v>
      </c>
    </row>
    <row r="462" spans="1:2">
      <c r="A462" t="s">
        <v>1334</v>
      </c>
      <c r="B462" t="s">
        <v>1335</v>
      </c>
    </row>
    <row r="463" spans="1:2">
      <c r="A463" t="s">
        <v>1336</v>
      </c>
      <c r="B463" t="s">
        <v>1337</v>
      </c>
    </row>
    <row r="464" spans="1:2">
      <c r="A464" t="s">
        <v>1338</v>
      </c>
      <c r="B464" t="s">
        <v>1339</v>
      </c>
    </row>
    <row r="465" spans="1:2">
      <c r="A465" t="s">
        <v>3510</v>
      </c>
      <c r="B465" t="s">
        <v>3511</v>
      </c>
    </row>
    <row r="466" spans="1:2">
      <c r="A466" t="s">
        <v>1340</v>
      </c>
      <c r="B466" t="s">
        <v>1341</v>
      </c>
    </row>
    <row r="467" spans="1:2">
      <c r="A467" t="s">
        <v>1342</v>
      </c>
      <c r="B467" t="s">
        <v>1343</v>
      </c>
    </row>
    <row r="468" spans="1:2">
      <c r="A468" t="s">
        <v>1344</v>
      </c>
      <c r="B468" t="s">
        <v>1345</v>
      </c>
    </row>
    <row r="469" spans="1:2">
      <c r="A469" t="s">
        <v>1346</v>
      </c>
      <c r="B469" t="s">
        <v>1347</v>
      </c>
    </row>
    <row r="470" spans="1:2">
      <c r="A470" t="s">
        <v>1348</v>
      </c>
      <c r="B470" t="s">
        <v>1349</v>
      </c>
    </row>
    <row r="471" spans="1:2">
      <c r="A471" t="s">
        <v>1360</v>
      </c>
      <c r="B471" t="s">
        <v>1361</v>
      </c>
    </row>
    <row r="472" spans="1:2">
      <c r="A472" t="s">
        <v>1362</v>
      </c>
      <c r="B472" t="s">
        <v>1363</v>
      </c>
    </row>
    <row r="473" spans="1:2">
      <c r="A473" t="s">
        <v>1366</v>
      </c>
      <c r="B473" t="s">
        <v>1367</v>
      </c>
    </row>
    <row r="474" spans="1:2">
      <c r="A474" t="s">
        <v>1374</v>
      </c>
      <c r="B474" t="s">
        <v>1375</v>
      </c>
    </row>
    <row r="475" spans="1:2">
      <c r="A475" t="s">
        <v>1378</v>
      </c>
      <c r="B475" t="s">
        <v>1379</v>
      </c>
    </row>
    <row r="476" spans="1:2">
      <c r="A476" t="s">
        <v>1382</v>
      </c>
      <c r="B476" t="s">
        <v>1383</v>
      </c>
    </row>
    <row r="477" spans="1:2">
      <c r="A477" t="s">
        <v>1384</v>
      </c>
      <c r="B477" t="s">
        <v>1385</v>
      </c>
    </row>
    <row r="478" spans="1:2">
      <c r="A478" t="s">
        <v>1386</v>
      </c>
      <c r="B478" t="s">
        <v>1387</v>
      </c>
    </row>
    <row r="479" spans="1:2">
      <c r="A479" t="s">
        <v>1388</v>
      </c>
      <c r="B479" t="s">
        <v>1389</v>
      </c>
    </row>
    <row r="480" spans="1:2">
      <c r="A480" t="s">
        <v>1390</v>
      </c>
      <c r="B480" t="s">
        <v>1391</v>
      </c>
    </row>
    <row r="481" spans="1:2">
      <c r="A481" t="s">
        <v>1392</v>
      </c>
      <c r="B481" t="s">
        <v>1393</v>
      </c>
    </row>
    <row r="482" spans="1:2">
      <c r="A482" t="s">
        <v>1394</v>
      </c>
      <c r="B482" t="s">
        <v>1395</v>
      </c>
    </row>
    <row r="483" spans="1:2">
      <c r="A483" t="s">
        <v>1396</v>
      </c>
      <c r="B483" t="s">
        <v>1397</v>
      </c>
    </row>
    <row r="484" spans="1:2">
      <c r="A484" t="s">
        <v>1398</v>
      </c>
      <c r="B484" t="s">
        <v>1399</v>
      </c>
    </row>
    <row r="485" spans="1:2">
      <c r="A485" t="s">
        <v>1400</v>
      </c>
      <c r="B485" t="s">
        <v>1401</v>
      </c>
    </row>
    <row r="486" spans="1:2">
      <c r="A486" t="s">
        <v>1402</v>
      </c>
      <c r="B486" t="s">
        <v>1403</v>
      </c>
    </row>
    <row r="487" spans="1:2">
      <c r="A487" t="s">
        <v>1405</v>
      </c>
      <c r="B487" t="s">
        <v>1406</v>
      </c>
    </row>
    <row r="488" spans="1:2">
      <c r="A488" t="s">
        <v>3512</v>
      </c>
      <c r="B488" t="s">
        <v>3513</v>
      </c>
    </row>
    <row r="489" spans="1:2">
      <c r="A489" t="s">
        <v>1407</v>
      </c>
      <c r="B489" t="s">
        <v>1408</v>
      </c>
    </row>
    <row r="490" spans="1:2">
      <c r="A490" t="s">
        <v>1409</v>
      </c>
      <c r="B490" t="s">
        <v>1410</v>
      </c>
    </row>
    <row r="491" spans="1:2">
      <c r="A491" t="s">
        <v>1411</v>
      </c>
      <c r="B491" t="s">
        <v>1412</v>
      </c>
    </row>
    <row r="492" spans="1:2">
      <c r="A492" t="s">
        <v>1413</v>
      </c>
      <c r="B492" t="s">
        <v>1414</v>
      </c>
    </row>
    <row r="493" spans="1:2">
      <c r="A493" t="s">
        <v>1415</v>
      </c>
      <c r="B493" t="s">
        <v>1416</v>
      </c>
    </row>
    <row r="494" spans="1:2">
      <c r="A494" t="s">
        <v>1417</v>
      </c>
      <c r="B494" t="s">
        <v>1418</v>
      </c>
    </row>
    <row r="495" spans="1:2">
      <c r="A495" t="s">
        <v>7</v>
      </c>
      <c r="B495" t="s">
        <v>1419</v>
      </c>
    </row>
    <row r="496" spans="1:2">
      <c r="A496" t="s">
        <v>1422</v>
      </c>
      <c r="B496" t="s">
        <v>1423</v>
      </c>
    </row>
    <row r="497" spans="1:2">
      <c r="A497" t="s">
        <v>1424</v>
      </c>
      <c r="B497" t="s">
        <v>1425</v>
      </c>
    </row>
    <row r="498" spans="1:2">
      <c r="A498" t="s">
        <v>1426</v>
      </c>
      <c r="B498" t="s">
        <v>1427</v>
      </c>
    </row>
    <row r="499" spans="1:2">
      <c r="A499" t="s">
        <v>3514</v>
      </c>
      <c r="B499" t="s">
        <v>3515</v>
      </c>
    </row>
    <row r="500" spans="1:2">
      <c r="A500" t="s">
        <v>3516</v>
      </c>
      <c r="B500" t="s">
        <v>3517</v>
      </c>
    </row>
    <row r="501" spans="1:2">
      <c r="A501" t="s">
        <v>3518</v>
      </c>
      <c r="B501" t="s">
        <v>3519</v>
      </c>
    </row>
    <row r="502" spans="1:2">
      <c r="A502" t="s">
        <v>1428</v>
      </c>
      <c r="B502" t="s">
        <v>1429</v>
      </c>
    </row>
    <row r="503" spans="1:2">
      <c r="A503" t="s">
        <v>1430</v>
      </c>
      <c r="B503" t="s">
        <v>1431</v>
      </c>
    </row>
    <row r="504" spans="1:2">
      <c r="A504" t="s">
        <v>198</v>
      </c>
      <c r="B504" t="s">
        <v>1432</v>
      </c>
    </row>
    <row r="505" spans="1:2">
      <c r="A505" t="s">
        <v>1433</v>
      </c>
      <c r="B505" t="s">
        <v>1434</v>
      </c>
    </row>
    <row r="506" spans="1:2">
      <c r="A506" t="s">
        <v>1435</v>
      </c>
      <c r="B506" t="s">
        <v>1436</v>
      </c>
    </row>
    <row r="507" spans="1:2">
      <c r="A507" t="s">
        <v>1437</v>
      </c>
      <c r="B507" t="s">
        <v>1438</v>
      </c>
    </row>
    <row r="508" spans="1:2">
      <c r="A508" t="s">
        <v>1439</v>
      </c>
      <c r="B508" t="s">
        <v>1440</v>
      </c>
    </row>
    <row r="509" spans="1:2">
      <c r="A509" t="s">
        <v>1441</v>
      </c>
      <c r="B509" t="s">
        <v>1442</v>
      </c>
    </row>
    <row r="510" spans="1:2">
      <c r="A510" t="s">
        <v>1445</v>
      </c>
      <c r="B510" t="s">
        <v>1446</v>
      </c>
    </row>
    <row r="511" spans="1:2">
      <c r="A511" t="s">
        <v>1447</v>
      </c>
      <c r="B511" t="s">
        <v>1448</v>
      </c>
    </row>
    <row r="512" spans="1:2">
      <c r="A512" t="s">
        <v>1449</v>
      </c>
      <c r="B512" t="s">
        <v>1450</v>
      </c>
    </row>
    <row r="513" spans="1:2">
      <c r="A513" t="s">
        <v>1451</v>
      </c>
      <c r="B513" t="s">
        <v>1452</v>
      </c>
    </row>
    <row r="514" spans="1:2">
      <c r="A514" t="s">
        <v>1453</v>
      </c>
      <c r="B514" t="s">
        <v>3520</v>
      </c>
    </row>
    <row r="515" spans="1:2">
      <c r="A515" t="s">
        <v>1454</v>
      </c>
      <c r="B515" t="s">
        <v>1455</v>
      </c>
    </row>
    <row r="516" spans="1:2">
      <c r="A516" t="s">
        <v>1456</v>
      </c>
      <c r="B516" t="s">
        <v>1457</v>
      </c>
    </row>
    <row r="517" spans="1:2">
      <c r="A517" t="s">
        <v>1458</v>
      </c>
      <c r="B517" t="s">
        <v>1459</v>
      </c>
    </row>
    <row r="518" spans="1:2">
      <c r="A518" t="s">
        <v>1460</v>
      </c>
      <c r="B518" t="s">
        <v>1461</v>
      </c>
    </row>
    <row r="519" spans="1:2">
      <c r="A519" t="s">
        <v>1462</v>
      </c>
      <c r="B519" t="s">
        <v>1463</v>
      </c>
    </row>
    <row r="520" spans="1:2">
      <c r="A520" t="s">
        <v>1464</v>
      </c>
      <c r="B520" t="s">
        <v>1465</v>
      </c>
    </row>
    <row r="521" spans="1:2">
      <c r="A521" t="s">
        <v>1466</v>
      </c>
      <c r="B521" t="s">
        <v>1467</v>
      </c>
    </row>
    <row r="522" spans="1:2">
      <c r="A522" t="s">
        <v>1468</v>
      </c>
      <c r="B522" t="s">
        <v>1469</v>
      </c>
    </row>
    <row r="523" spans="1:2">
      <c r="A523" t="s">
        <v>1470</v>
      </c>
      <c r="B523" t="s">
        <v>1471</v>
      </c>
    </row>
    <row r="524" spans="1:2">
      <c r="A524" t="s">
        <v>1472</v>
      </c>
      <c r="B524" t="s">
        <v>1473</v>
      </c>
    </row>
    <row r="525" spans="1:2">
      <c r="A525" t="s">
        <v>1474</v>
      </c>
      <c r="B525" t="s">
        <v>1475</v>
      </c>
    </row>
    <row r="526" spans="1:2">
      <c r="A526" t="s">
        <v>1476</v>
      </c>
      <c r="B526" t="s">
        <v>1477</v>
      </c>
    </row>
    <row r="527" spans="1:2">
      <c r="A527" t="s">
        <v>1478</v>
      </c>
      <c r="B527" t="s">
        <v>1479</v>
      </c>
    </row>
    <row r="528" spans="1:2">
      <c r="A528" t="s">
        <v>36</v>
      </c>
      <c r="B528" t="s">
        <v>1480</v>
      </c>
    </row>
    <row r="529" spans="1:2">
      <c r="A529" t="s">
        <v>54</v>
      </c>
      <c r="B529" t="s">
        <v>1481</v>
      </c>
    </row>
    <row r="530" spans="1:2">
      <c r="A530" t="s">
        <v>1482</v>
      </c>
      <c r="B530" t="s">
        <v>1483</v>
      </c>
    </row>
    <row r="531" spans="1:2">
      <c r="A531" t="s">
        <v>166</v>
      </c>
      <c r="B531" t="s">
        <v>1484</v>
      </c>
    </row>
    <row r="532" spans="1:2">
      <c r="A532" t="s">
        <v>1485</v>
      </c>
      <c r="B532" t="s">
        <v>1486</v>
      </c>
    </row>
    <row r="533" spans="1:2">
      <c r="A533" t="s">
        <v>1487</v>
      </c>
      <c r="B533" t="s">
        <v>1488</v>
      </c>
    </row>
    <row r="534" spans="1:2">
      <c r="A534" t="s">
        <v>1489</v>
      </c>
      <c r="B534" t="s">
        <v>1490</v>
      </c>
    </row>
    <row r="535" spans="1:2">
      <c r="A535" t="s">
        <v>1491</v>
      </c>
      <c r="B535" t="s">
        <v>1492</v>
      </c>
    </row>
    <row r="536" spans="1:2">
      <c r="A536" t="s">
        <v>1493</v>
      </c>
      <c r="B536" t="s">
        <v>1494</v>
      </c>
    </row>
    <row r="537" spans="1:2">
      <c r="A537" t="s">
        <v>1495</v>
      </c>
      <c r="B537" t="s">
        <v>1496</v>
      </c>
    </row>
    <row r="538" spans="1:2">
      <c r="A538" t="s">
        <v>1497</v>
      </c>
      <c r="B538" t="s">
        <v>1498</v>
      </c>
    </row>
    <row r="539" spans="1:2">
      <c r="A539" t="s">
        <v>1499</v>
      </c>
      <c r="B539" t="s">
        <v>1500</v>
      </c>
    </row>
    <row r="540" spans="1:2">
      <c r="A540" t="s">
        <v>88</v>
      </c>
      <c r="B540" t="s">
        <v>1501</v>
      </c>
    </row>
    <row r="541" spans="1:2">
      <c r="A541" t="s">
        <v>1502</v>
      </c>
      <c r="B541" t="s">
        <v>1503</v>
      </c>
    </row>
    <row r="542" spans="1:2">
      <c r="A542" t="s">
        <v>1504</v>
      </c>
      <c r="B542" t="s">
        <v>1505</v>
      </c>
    </row>
    <row r="543" spans="1:2">
      <c r="A543" t="s">
        <v>1506</v>
      </c>
      <c r="B543" t="s">
        <v>1507</v>
      </c>
    </row>
    <row r="544" spans="1:2">
      <c r="A544" t="s">
        <v>38</v>
      </c>
      <c r="B544" t="s">
        <v>1508</v>
      </c>
    </row>
    <row r="545" spans="1:2">
      <c r="A545" t="s">
        <v>1511</v>
      </c>
      <c r="B545" t="s">
        <v>1512</v>
      </c>
    </row>
    <row r="546" spans="1:2">
      <c r="A546" t="s">
        <v>1515</v>
      </c>
      <c r="B546" t="s">
        <v>1516</v>
      </c>
    </row>
    <row r="547" spans="1:2">
      <c r="A547" t="s">
        <v>1517</v>
      </c>
      <c r="B547" t="s">
        <v>1518</v>
      </c>
    </row>
    <row r="548" spans="1:2">
      <c r="A548" t="s">
        <v>1519</v>
      </c>
      <c r="B548" t="s">
        <v>1520</v>
      </c>
    </row>
    <row r="549" spans="1:2">
      <c r="A549" t="s">
        <v>1521</v>
      </c>
      <c r="B549" t="s">
        <v>1522</v>
      </c>
    </row>
    <row r="550" spans="1:2">
      <c r="A550" t="s">
        <v>1523</v>
      </c>
      <c r="B550" t="s">
        <v>1524</v>
      </c>
    </row>
    <row r="551" spans="1:2">
      <c r="A551" t="s">
        <v>1525</v>
      </c>
      <c r="B551" t="s">
        <v>1526</v>
      </c>
    </row>
    <row r="552" spans="1:2">
      <c r="A552" t="s">
        <v>1527</v>
      </c>
      <c r="B552" t="s">
        <v>1528</v>
      </c>
    </row>
    <row r="553" spans="1:2">
      <c r="A553" t="s">
        <v>228</v>
      </c>
      <c r="B553" t="s">
        <v>1522</v>
      </c>
    </row>
    <row r="554" spans="1:2">
      <c r="A554" t="s">
        <v>1531</v>
      </c>
      <c r="B554" t="s">
        <v>1532</v>
      </c>
    </row>
    <row r="555" spans="1:2">
      <c r="A555" t="s">
        <v>1533</v>
      </c>
      <c r="B555" t="s">
        <v>1534</v>
      </c>
    </row>
    <row r="556" spans="1:2">
      <c r="A556" t="s">
        <v>1535</v>
      </c>
      <c r="B556" t="s">
        <v>1536</v>
      </c>
    </row>
    <row r="557" spans="1:2">
      <c r="A557" t="s">
        <v>1537</v>
      </c>
      <c r="B557" t="s">
        <v>1538</v>
      </c>
    </row>
    <row r="558" spans="1:2">
      <c r="A558" t="s">
        <v>77</v>
      </c>
      <c r="B558" t="s">
        <v>1539</v>
      </c>
    </row>
    <row r="559" spans="1:2">
      <c r="A559" t="s">
        <v>1540</v>
      </c>
      <c r="B559" t="s">
        <v>1538</v>
      </c>
    </row>
    <row r="560" spans="1:2">
      <c r="A560" t="s">
        <v>1541</v>
      </c>
      <c r="B560" t="s">
        <v>1539</v>
      </c>
    </row>
    <row r="561" spans="1:2">
      <c r="A561" t="s">
        <v>1542</v>
      </c>
      <c r="B561" t="s">
        <v>1543</v>
      </c>
    </row>
    <row r="562" spans="1:2">
      <c r="A562" t="s">
        <v>1544</v>
      </c>
      <c r="B562" t="s">
        <v>1545</v>
      </c>
    </row>
    <row r="563" spans="1:2">
      <c r="A563" t="s">
        <v>1546</v>
      </c>
      <c r="B563" t="s">
        <v>1547</v>
      </c>
    </row>
    <row r="564" spans="1:2">
      <c r="A564" t="s">
        <v>1548</v>
      </c>
      <c r="B564" t="s">
        <v>1549</v>
      </c>
    </row>
    <row r="565" spans="1:2">
      <c r="A565" t="s">
        <v>1550</v>
      </c>
      <c r="B565" t="s">
        <v>1551</v>
      </c>
    </row>
    <row r="566" spans="1:2">
      <c r="A566" t="s">
        <v>1552</v>
      </c>
      <c r="B566" t="s">
        <v>1553</v>
      </c>
    </row>
    <row r="567" spans="1:2">
      <c r="A567" t="s">
        <v>1554</v>
      </c>
      <c r="B567" t="s">
        <v>1555</v>
      </c>
    </row>
    <row r="568" spans="1:2">
      <c r="A568" t="s">
        <v>78</v>
      </c>
      <c r="B568" t="s">
        <v>1556</v>
      </c>
    </row>
    <row r="569" spans="1:2">
      <c r="A569" t="s">
        <v>1557</v>
      </c>
      <c r="B569" t="s">
        <v>1558</v>
      </c>
    </row>
    <row r="570" spans="1:2">
      <c r="A570" t="s">
        <v>1559</v>
      </c>
      <c r="B570" t="s">
        <v>1560</v>
      </c>
    </row>
    <row r="571" spans="1:2">
      <c r="A571" t="s">
        <v>1561</v>
      </c>
      <c r="B571" t="s">
        <v>1562</v>
      </c>
    </row>
    <row r="572" spans="1:2">
      <c r="A572" t="s">
        <v>1563</v>
      </c>
      <c r="B572" t="s">
        <v>1564</v>
      </c>
    </row>
    <row r="573" spans="1:2">
      <c r="A573" t="s">
        <v>1565</v>
      </c>
      <c r="B573" t="s">
        <v>1566</v>
      </c>
    </row>
    <row r="574" spans="1:2">
      <c r="A574" t="s">
        <v>1567</v>
      </c>
      <c r="B574" t="s">
        <v>1568</v>
      </c>
    </row>
    <row r="575" spans="1:2">
      <c r="A575" t="s">
        <v>1569</v>
      </c>
      <c r="B575" t="s">
        <v>1566</v>
      </c>
    </row>
    <row r="576" spans="1:2">
      <c r="A576" t="s">
        <v>1570</v>
      </c>
      <c r="B576" t="s">
        <v>1571</v>
      </c>
    </row>
    <row r="577" spans="1:2">
      <c r="A577" t="s">
        <v>1572</v>
      </c>
      <c r="B577" t="s">
        <v>1573</v>
      </c>
    </row>
    <row r="578" spans="1:2">
      <c r="A578" t="s">
        <v>1574</v>
      </c>
      <c r="B578" t="s">
        <v>1575</v>
      </c>
    </row>
    <row r="579" spans="1:2">
      <c r="A579" t="s">
        <v>1576</v>
      </c>
      <c r="B579" t="s">
        <v>1577</v>
      </c>
    </row>
    <row r="580" spans="1:2">
      <c r="A580" t="s">
        <v>1578</v>
      </c>
      <c r="B580" t="s">
        <v>1579</v>
      </c>
    </row>
    <row r="581" spans="1:2">
      <c r="A581" t="s">
        <v>1580</v>
      </c>
      <c r="B581" t="s">
        <v>1581</v>
      </c>
    </row>
    <row r="582" spans="1:2">
      <c r="A582" t="s">
        <v>1582</v>
      </c>
      <c r="B582" t="s">
        <v>1583</v>
      </c>
    </row>
    <row r="583" spans="1:2">
      <c r="A583" t="s">
        <v>1584</v>
      </c>
      <c r="B583" t="s">
        <v>1585</v>
      </c>
    </row>
    <row r="584" spans="1:2">
      <c r="A584" t="s">
        <v>1586</v>
      </c>
      <c r="B584" t="s">
        <v>1587</v>
      </c>
    </row>
    <row r="585" spans="1:2">
      <c r="A585" t="s">
        <v>1588</v>
      </c>
      <c r="B585" t="s">
        <v>1589</v>
      </c>
    </row>
    <row r="586" spans="1:2">
      <c r="A586" t="s">
        <v>1590</v>
      </c>
      <c r="B586" t="s">
        <v>1581</v>
      </c>
    </row>
    <row r="587" spans="1:2">
      <c r="A587" t="s">
        <v>1591</v>
      </c>
      <c r="B587" t="s">
        <v>1592</v>
      </c>
    </row>
    <row r="588" spans="1:2">
      <c r="A588" t="s">
        <v>160</v>
      </c>
      <c r="B588" t="s">
        <v>1593</v>
      </c>
    </row>
    <row r="589" spans="1:2">
      <c r="A589" t="s">
        <v>89</v>
      </c>
      <c r="B589" t="s">
        <v>1594</v>
      </c>
    </row>
    <row r="590" spans="1:2">
      <c r="A590" t="s">
        <v>1595</v>
      </c>
      <c r="B590" t="s">
        <v>1596</v>
      </c>
    </row>
    <row r="591" spans="1:2">
      <c r="A591" t="s">
        <v>1597</v>
      </c>
      <c r="B591" t="s">
        <v>1598</v>
      </c>
    </row>
    <row r="592" spans="1:2">
      <c r="A592" t="s">
        <v>1599</v>
      </c>
      <c r="B592" t="s">
        <v>1600</v>
      </c>
    </row>
    <row r="593" spans="1:2">
      <c r="A593" t="s">
        <v>125</v>
      </c>
      <c r="B593" t="s">
        <v>1601</v>
      </c>
    </row>
    <row r="594" spans="1:2">
      <c r="A594" t="s">
        <v>1602</v>
      </c>
      <c r="B594" t="s">
        <v>1603</v>
      </c>
    </row>
    <row r="595" spans="1:2">
      <c r="A595" t="s">
        <v>1604</v>
      </c>
      <c r="B595" t="s">
        <v>1605</v>
      </c>
    </row>
    <row r="596" spans="1:2">
      <c r="A596" t="s">
        <v>1606</v>
      </c>
      <c r="B596" t="s">
        <v>1607</v>
      </c>
    </row>
    <row r="597" spans="1:2">
      <c r="A597" t="s">
        <v>1608</v>
      </c>
      <c r="B597" t="s">
        <v>1609</v>
      </c>
    </row>
    <row r="598" spans="1:2">
      <c r="A598" t="s">
        <v>1610</v>
      </c>
      <c r="B598" t="s">
        <v>1611</v>
      </c>
    </row>
    <row r="599" spans="1:2">
      <c r="A599" t="s">
        <v>1612</v>
      </c>
      <c r="B599" t="s">
        <v>1613</v>
      </c>
    </row>
    <row r="600" spans="1:2">
      <c r="A600" t="s">
        <v>1614</v>
      </c>
      <c r="B600" t="s">
        <v>1615</v>
      </c>
    </row>
    <row r="601" spans="1:2">
      <c r="A601" t="s">
        <v>57</v>
      </c>
      <c r="B601" t="s">
        <v>1616</v>
      </c>
    </row>
    <row r="602" spans="1:2">
      <c r="A602" t="s">
        <v>1617</v>
      </c>
      <c r="B602" t="s">
        <v>1618</v>
      </c>
    </row>
    <row r="603" spans="1:2">
      <c r="A603" t="s">
        <v>1619</v>
      </c>
      <c r="B603" t="s">
        <v>1620</v>
      </c>
    </row>
    <row r="604" spans="1:2">
      <c r="A604" t="s">
        <v>1621</v>
      </c>
      <c r="B604" t="s">
        <v>1622</v>
      </c>
    </row>
    <row r="605" spans="1:2">
      <c r="A605" t="s">
        <v>1623</v>
      </c>
      <c r="B605" t="s">
        <v>1624</v>
      </c>
    </row>
    <row r="606" spans="1:2">
      <c r="A606" t="s">
        <v>161</v>
      </c>
      <c r="B606" t="s">
        <v>1625</v>
      </c>
    </row>
    <row r="607" spans="1:2">
      <c r="A607" t="s">
        <v>1626</v>
      </c>
      <c r="B607" t="s">
        <v>1627</v>
      </c>
    </row>
    <row r="608" spans="1:2">
      <c r="A608" t="s">
        <v>1628</v>
      </c>
      <c r="B608" t="s">
        <v>1629</v>
      </c>
    </row>
    <row r="609" spans="1:2">
      <c r="A609" t="s">
        <v>258</v>
      </c>
      <c r="B609" t="s">
        <v>1630</v>
      </c>
    </row>
    <row r="610" spans="1:2">
      <c r="A610" t="s">
        <v>58</v>
      </c>
      <c r="B610" t="s">
        <v>1631</v>
      </c>
    </row>
    <row r="611" spans="1:2">
      <c r="A611" t="s">
        <v>1632</v>
      </c>
      <c r="B611" t="s">
        <v>1633</v>
      </c>
    </row>
    <row r="612" spans="1:2">
      <c r="A612" t="s">
        <v>193</v>
      </c>
      <c r="B612" t="s">
        <v>1634</v>
      </c>
    </row>
    <row r="613" spans="1:2">
      <c r="A613" t="s">
        <v>1635</v>
      </c>
      <c r="B613" t="s">
        <v>1636</v>
      </c>
    </row>
    <row r="614" spans="1:2">
      <c r="A614" t="s">
        <v>357</v>
      </c>
      <c r="B614" t="s">
        <v>3521</v>
      </c>
    </row>
    <row r="615" spans="1:2">
      <c r="A615" t="s">
        <v>325</v>
      </c>
      <c r="B615" t="s">
        <v>3522</v>
      </c>
    </row>
    <row r="616" spans="1:2">
      <c r="A616" t="s">
        <v>3523</v>
      </c>
      <c r="B616" t="s">
        <v>3524</v>
      </c>
    </row>
    <row r="617" spans="1:2">
      <c r="A617" t="s">
        <v>168</v>
      </c>
      <c r="B617" t="s">
        <v>1637</v>
      </c>
    </row>
    <row r="618" spans="1:2">
      <c r="A618" t="s">
        <v>1638</v>
      </c>
      <c r="B618" t="s">
        <v>1639</v>
      </c>
    </row>
    <row r="619" spans="1:2">
      <c r="A619" t="s">
        <v>1640</v>
      </c>
      <c r="B619" t="s">
        <v>1641</v>
      </c>
    </row>
    <row r="620" spans="1:2">
      <c r="A620" t="s">
        <v>1642</v>
      </c>
      <c r="B620" t="s">
        <v>1643</v>
      </c>
    </row>
    <row r="621" spans="1:2">
      <c r="A621" t="s">
        <v>1644</v>
      </c>
      <c r="B621" t="s">
        <v>1645</v>
      </c>
    </row>
    <row r="622" spans="1:2">
      <c r="A622" t="s">
        <v>1646</v>
      </c>
      <c r="B622" t="s">
        <v>1647</v>
      </c>
    </row>
    <row r="623" spans="1:2">
      <c r="A623" t="s">
        <v>1648</v>
      </c>
      <c r="B623" t="s">
        <v>1649</v>
      </c>
    </row>
    <row r="624" spans="1:2">
      <c r="A624" t="s">
        <v>1650</v>
      </c>
      <c r="B624" t="s">
        <v>1651</v>
      </c>
    </row>
    <row r="625" spans="1:2">
      <c r="A625" t="s">
        <v>59</v>
      </c>
      <c r="B625" t="s">
        <v>1652</v>
      </c>
    </row>
    <row r="626" spans="1:2">
      <c r="A626" t="s">
        <v>1653</v>
      </c>
      <c r="B626" t="s">
        <v>1654</v>
      </c>
    </row>
    <row r="627" spans="1:2">
      <c r="A627" t="s">
        <v>1655</v>
      </c>
      <c r="B627" t="s">
        <v>1656</v>
      </c>
    </row>
    <row r="628" spans="1:2">
      <c r="A628" t="s">
        <v>90</v>
      </c>
      <c r="B628" t="s">
        <v>1657</v>
      </c>
    </row>
    <row r="629" spans="1:2">
      <c r="A629" t="s">
        <v>60</v>
      </c>
      <c r="B629" t="s">
        <v>1658</v>
      </c>
    </row>
    <row r="630" spans="1:2">
      <c r="A630" t="s">
        <v>1659</v>
      </c>
      <c r="B630" t="s">
        <v>1660</v>
      </c>
    </row>
    <row r="631" spans="1:2">
      <c r="A631" t="s">
        <v>1661</v>
      </c>
      <c r="B631" t="s">
        <v>1662</v>
      </c>
    </row>
    <row r="632" spans="1:2">
      <c r="A632" t="s">
        <v>1663</v>
      </c>
      <c r="B632" t="s">
        <v>1664</v>
      </c>
    </row>
    <row r="633" spans="1:2">
      <c r="A633" t="s">
        <v>223</v>
      </c>
      <c r="B633" t="s">
        <v>1665</v>
      </c>
    </row>
    <row r="634" spans="1:2">
      <c r="A634" t="s">
        <v>206</v>
      </c>
      <c r="B634" t="s">
        <v>1666</v>
      </c>
    </row>
    <row r="635" spans="1:2">
      <c r="A635" t="s">
        <v>1667</v>
      </c>
      <c r="B635" t="s">
        <v>1668</v>
      </c>
    </row>
    <row r="636" spans="1:2">
      <c r="A636" t="s">
        <v>3525</v>
      </c>
      <c r="B636" t="s">
        <v>3526</v>
      </c>
    </row>
    <row r="637" spans="1:2">
      <c r="A637" t="s">
        <v>505</v>
      </c>
      <c r="B637" t="s">
        <v>3527</v>
      </c>
    </row>
    <row r="638" spans="1:2">
      <c r="A638" t="s">
        <v>143</v>
      </c>
      <c r="B638" t="s">
        <v>1671</v>
      </c>
    </row>
    <row r="639" spans="1:2">
      <c r="A639" t="s">
        <v>194</v>
      </c>
      <c r="B639" t="s">
        <v>1672</v>
      </c>
    </row>
    <row r="640" spans="1:2">
      <c r="A640" t="s">
        <v>91</v>
      </c>
      <c r="B640" t="s">
        <v>1673</v>
      </c>
    </row>
    <row r="641" spans="1:2">
      <c r="A641" t="s">
        <v>1674</v>
      </c>
      <c r="B641" t="s">
        <v>1675</v>
      </c>
    </row>
    <row r="642" spans="1:2">
      <c r="A642" t="s">
        <v>1676</v>
      </c>
      <c r="B642" t="s">
        <v>1677</v>
      </c>
    </row>
    <row r="643" spans="1:2">
      <c r="A643" t="s">
        <v>1678</v>
      </c>
      <c r="B643" t="s">
        <v>1679</v>
      </c>
    </row>
    <row r="644" spans="1:2">
      <c r="A644" t="s">
        <v>1680</v>
      </c>
      <c r="B644" t="s">
        <v>1681</v>
      </c>
    </row>
    <row r="645" spans="1:2">
      <c r="A645" t="s">
        <v>1682</v>
      </c>
      <c r="B645" t="s">
        <v>1677</v>
      </c>
    </row>
    <row r="646" spans="1:2">
      <c r="A646" t="s">
        <v>265</v>
      </c>
      <c r="B646" t="s">
        <v>1679</v>
      </c>
    </row>
    <row r="647" spans="1:2">
      <c r="A647" t="s">
        <v>1683</v>
      </c>
      <c r="B647" t="s">
        <v>1684</v>
      </c>
    </row>
    <row r="648" spans="1:2">
      <c r="A648" t="s">
        <v>1685</v>
      </c>
      <c r="B648" t="s">
        <v>1686</v>
      </c>
    </row>
    <row r="649" spans="1:2">
      <c r="A649" t="s">
        <v>1687</v>
      </c>
      <c r="B649" t="s">
        <v>1688</v>
      </c>
    </row>
    <row r="650" spans="1:2">
      <c r="A650" t="s">
        <v>1697</v>
      </c>
      <c r="B650" t="s">
        <v>1698</v>
      </c>
    </row>
    <row r="651" spans="1:2">
      <c r="A651" t="s">
        <v>1699</v>
      </c>
      <c r="B651" t="s">
        <v>1700</v>
      </c>
    </row>
    <row r="652" spans="1:2">
      <c r="A652" t="s">
        <v>1701</v>
      </c>
      <c r="B652" t="s">
        <v>1702</v>
      </c>
    </row>
    <row r="653" spans="1:2">
      <c r="A653" t="s">
        <v>1703</v>
      </c>
      <c r="B653" t="s">
        <v>1704</v>
      </c>
    </row>
    <row r="654" spans="1:2">
      <c r="A654" t="s">
        <v>1705</v>
      </c>
      <c r="B654" t="s">
        <v>1706</v>
      </c>
    </row>
    <row r="655" spans="1:2">
      <c r="A655" t="s">
        <v>1707</v>
      </c>
      <c r="B655" t="s">
        <v>1708</v>
      </c>
    </row>
    <row r="656" spans="1:2">
      <c r="A656" t="s">
        <v>1709</v>
      </c>
      <c r="B656" t="s">
        <v>1710</v>
      </c>
    </row>
    <row r="657" spans="1:2">
      <c r="A657" t="s">
        <v>1714</v>
      </c>
      <c r="B657" t="s">
        <v>1715</v>
      </c>
    </row>
    <row r="658" spans="1:2">
      <c r="A658" t="s">
        <v>1718</v>
      </c>
      <c r="B658" t="s">
        <v>1719</v>
      </c>
    </row>
    <row r="659" spans="1:2">
      <c r="A659" t="s">
        <v>523</v>
      </c>
      <c r="B659" t="s">
        <v>1720</v>
      </c>
    </row>
    <row r="660" spans="1:2">
      <c r="A660" t="s">
        <v>3170</v>
      </c>
      <c r="B660" t="s">
        <v>3528</v>
      </c>
    </row>
    <row r="661" spans="1:2">
      <c r="A661" t="s">
        <v>3529</v>
      </c>
      <c r="B661" t="s">
        <v>3530</v>
      </c>
    </row>
    <row r="662" spans="1:2">
      <c r="A662" t="s">
        <v>3531</v>
      </c>
      <c r="B662" t="s">
        <v>3532</v>
      </c>
    </row>
    <row r="663" spans="1:2">
      <c r="A663" t="s">
        <v>441</v>
      </c>
      <c r="B663" t="s">
        <v>1721</v>
      </c>
    </row>
    <row r="664" spans="1:2">
      <c r="A664" t="s">
        <v>207</v>
      </c>
      <c r="B664" t="s">
        <v>1722</v>
      </c>
    </row>
    <row r="665" spans="1:2">
      <c r="A665" t="s">
        <v>334</v>
      </c>
      <c r="B665" t="s">
        <v>1724</v>
      </c>
    </row>
    <row r="666" spans="1:2">
      <c r="A666" t="s">
        <v>304</v>
      </c>
      <c r="B666" t="s">
        <v>1725</v>
      </c>
    </row>
    <row r="667" spans="1:2">
      <c r="A667" t="s">
        <v>1726</v>
      </c>
      <c r="B667" t="s">
        <v>1727</v>
      </c>
    </row>
    <row r="668" spans="1:2">
      <c r="A668" t="s">
        <v>1728</v>
      </c>
      <c r="B668" t="s">
        <v>1729</v>
      </c>
    </row>
    <row r="669" spans="1:2">
      <c r="A669" t="s">
        <v>1730</v>
      </c>
      <c r="B669" t="s">
        <v>1731</v>
      </c>
    </row>
    <row r="670" spans="1:2">
      <c r="A670" t="s">
        <v>1732</v>
      </c>
      <c r="B670" t="s">
        <v>1733</v>
      </c>
    </row>
    <row r="671" spans="1:2">
      <c r="A671" t="s">
        <v>1734</v>
      </c>
      <c r="B671" t="s">
        <v>1735</v>
      </c>
    </row>
    <row r="672" spans="1:2">
      <c r="A672" t="s">
        <v>1736</v>
      </c>
      <c r="B672" t="s">
        <v>1737</v>
      </c>
    </row>
    <row r="673" spans="1:2">
      <c r="A673" t="s">
        <v>1738</v>
      </c>
      <c r="B673" t="s">
        <v>1739</v>
      </c>
    </row>
    <row r="674" spans="1:2">
      <c r="A674" t="s">
        <v>1740</v>
      </c>
      <c r="B674" t="s">
        <v>1741</v>
      </c>
    </row>
    <row r="675" spans="1:2">
      <c r="A675" t="s">
        <v>1742</v>
      </c>
      <c r="B675" t="s">
        <v>1743</v>
      </c>
    </row>
    <row r="676" spans="1:2">
      <c r="A676" t="s">
        <v>1744</v>
      </c>
      <c r="B676" t="s">
        <v>1745</v>
      </c>
    </row>
    <row r="677" spans="1:2">
      <c r="A677" t="s">
        <v>1746</v>
      </c>
      <c r="B677" t="s">
        <v>1747</v>
      </c>
    </row>
    <row r="678" spans="1:2">
      <c r="A678" t="s">
        <v>1748</v>
      </c>
      <c r="B678" t="s">
        <v>1749</v>
      </c>
    </row>
    <row r="679" spans="1:2">
      <c r="A679" t="s">
        <v>1750</v>
      </c>
      <c r="B679" t="s">
        <v>1751</v>
      </c>
    </row>
    <row r="680" spans="1:2">
      <c r="A680" t="s">
        <v>1752</v>
      </c>
      <c r="B680" t="s">
        <v>1753</v>
      </c>
    </row>
    <row r="681" spans="1:2">
      <c r="A681" t="s">
        <v>1754</v>
      </c>
      <c r="B681" t="s">
        <v>1755</v>
      </c>
    </row>
    <row r="682" spans="1:2">
      <c r="A682" t="s">
        <v>1756</v>
      </c>
      <c r="B682" t="s">
        <v>1757</v>
      </c>
    </row>
    <row r="683" spans="1:2">
      <c r="A683" t="s">
        <v>1758</v>
      </c>
      <c r="B683" t="s">
        <v>1759</v>
      </c>
    </row>
    <row r="684" spans="1:2">
      <c r="A684" t="s">
        <v>1760</v>
      </c>
      <c r="B684" t="s">
        <v>1761</v>
      </c>
    </row>
    <row r="685" spans="1:2">
      <c r="A685" t="s">
        <v>1762</v>
      </c>
      <c r="B685" t="s">
        <v>1763</v>
      </c>
    </row>
    <row r="686" spans="1:2">
      <c r="A686" t="s">
        <v>1764</v>
      </c>
      <c r="B686" t="s">
        <v>1765</v>
      </c>
    </row>
    <row r="687" spans="1:2">
      <c r="A687" t="s">
        <v>1766</v>
      </c>
      <c r="B687" t="s">
        <v>1767</v>
      </c>
    </row>
    <row r="688" spans="1:2">
      <c r="A688" t="s">
        <v>1768</v>
      </c>
      <c r="B688" t="s">
        <v>1769</v>
      </c>
    </row>
    <row r="689" spans="1:2">
      <c r="A689" t="s">
        <v>1770</v>
      </c>
      <c r="B689" t="s">
        <v>1771</v>
      </c>
    </row>
    <row r="690" spans="1:2">
      <c r="A690" t="s">
        <v>1772</v>
      </c>
      <c r="B690" t="s">
        <v>1773</v>
      </c>
    </row>
    <row r="691" spans="1:2">
      <c r="A691" t="s">
        <v>1774</v>
      </c>
      <c r="B691" t="s">
        <v>1775</v>
      </c>
    </row>
    <row r="692" spans="1:2">
      <c r="A692" t="s">
        <v>1776</v>
      </c>
      <c r="B692" t="s">
        <v>1777</v>
      </c>
    </row>
    <row r="693" spans="1:2">
      <c r="A693" t="s">
        <v>1778</v>
      </c>
      <c r="B693" t="s">
        <v>1779</v>
      </c>
    </row>
    <row r="694" spans="1:2">
      <c r="A694" t="s">
        <v>1780</v>
      </c>
      <c r="B694" t="s">
        <v>1781</v>
      </c>
    </row>
    <row r="695" spans="1:2">
      <c r="A695" t="s">
        <v>1782</v>
      </c>
      <c r="B695" t="s">
        <v>3533</v>
      </c>
    </row>
    <row r="696" spans="1:2">
      <c r="A696" t="s">
        <v>1783</v>
      </c>
      <c r="B696" t="s">
        <v>1784</v>
      </c>
    </row>
    <row r="697" spans="1:2">
      <c r="A697" t="s">
        <v>506</v>
      </c>
      <c r="B697" t="s">
        <v>1786</v>
      </c>
    </row>
    <row r="698" spans="1:2">
      <c r="A698" t="s">
        <v>1791</v>
      </c>
      <c r="B698" t="s">
        <v>1792</v>
      </c>
    </row>
    <row r="699" spans="1:2">
      <c r="A699" t="s">
        <v>1793</v>
      </c>
      <c r="B699" t="s">
        <v>1794</v>
      </c>
    </row>
    <row r="700" spans="1:2">
      <c r="A700" t="s">
        <v>1795</v>
      </c>
      <c r="B700" t="s">
        <v>1796</v>
      </c>
    </row>
    <row r="701" spans="1:2">
      <c r="A701" t="s">
        <v>1797</v>
      </c>
      <c r="B701" t="s">
        <v>1798</v>
      </c>
    </row>
    <row r="702" spans="1:2">
      <c r="A702" t="s">
        <v>1799</v>
      </c>
      <c r="B702" t="s">
        <v>1800</v>
      </c>
    </row>
    <row r="703" spans="1:2">
      <c r="A703" t="s">
        <v>1801</v>
      </c>
      <c r="B703" t="s">
        <v>1802</v>
      </c>
    </row>
    <row r="704" spans="1:2">
      <c r="A704" t="s">
        <v>1805</v>
      </c>
      <c r="B704" t="s">
        <v>1806</v>
      </c>
    </row>
    <row r="705" spans="1:2">
      <c r="A705" t="s">
        <v>1807</v>
      </c>
      <c r="B705" t="s">
        <v>1808</v>
      </c>
    </row>
    <row r="706" spans="1:2">
      <c r="A706" t="s">
        <v>1809</v>
      </c>
      <c r="B706" t="s">
        <v>1810</v>
      </c>
    </row>
    <row r="707" spans="1:2">
      <c r="A707" t="s">
        <v>1811</v>
      </c>
      <c r="B707" t="s">
        <v>1812</v>
      </c>
    </row>
    <row r="708" spans="1:2">
      <c r="A708" t="s">
        <v>1813</v>
      </c>
      <c r="B708" t="s">
        <v>1814</v>
      </c>
    </row>
    <row r="709" spans="1:2">
      <c r="A709" t="s">
        <v>1815</v>
      </c>
      <c r="B709" t="s">
        <v>1816</v>
      </c>
    </row>
    <row r="710" spans="1:2">
      <c r="A710" t="s">
        <v>1817</v>
      </c>
      <c r="B710" t="s">
        <v>1818</v>
      </c>
    </row>
    <row r="711" spans="1:2">
      <c r="A711" t="s">
        <v>1819</v>
      </c>
      <c r="B711" t="s">
        <v>1820</v>
      </c>
    </row>
    <row r="712" spans="1:2">
      <c r="A712" t="s">
        <v>351</v>
      </c>
      <c r="B712" t="s">
        <v>3534</v>
      </c>
    </row>
    <row r="713" spans="1:2">
      <c r="A713" t="s">
        <v>152</v>
      </c>
      <c r="B713" t="s">
        <v>1821</v>
      </c>
    </row>
    <row r="714" spans="1:2">
      <c r="A714" t="s">
        <v>208</v>
      </c>
      <c r="B714" t="s">
        <v>1822</v>
      </c>
    </row>
    <row r="715" spans="1:2">
      <c r="A715" t="s">
        <v>1823</v>
      </c>
      <c r="B715" t="s">
        <v>1824</v>
      </c>
    </row>
    <row r="716" spans="1:2">
      <c r="A716" t="s">
        <v>1825</v>
      </c>
      <c r="B716" t="s">
        <v>1826</v>
      </c>
    </row>
    <row r="717" spans="1:2">
      <c r="A717" t="s">
        <v>1827</v>
      </c>
      <c r="B717" t="s">
        <v>1828</v>
      </c>
    </row>
    <row r="718" spans="1:2">
      <c r="A718" t="s">
        <v>1829</v>
      </c>
      <c r="B718" t="s">
        <v>1830</v>
      </c>
    </row>
    <row r="719" spans="1:2">
      <c r="A719" t="s">
        <v>1831</v>
      </c>
      <c r="B719" t="s">
        <v>3535</v>
      </c>
    </row>
    <row r="720" spans="1:2">
      <c r="A720" t="s">
        <v>266</v>
      </c>
      <c r="B720" t="s">
        <v>1832</v>
      </c>
    </row>
    <row r="721" spans="1:2">
      <c r="A721" t="s">
        <v>1833</v>
      </c>
      <c r="B721" t="s">
        <v>1834</v>
      </c>
    </row>
    <row r="722" spans="1:2">
      <c r="A722" t="s">
        <v>1835</v>
      </c>
      <c r="B722" t="s">
        <v>1836</v>
      </c>
    </row>
    <row r="723" spans="1:2">
      <c r="A723" t="s">
        <v>1837</v>
      </c>
      <c r="B723" t="s">
        <v>1838</v>
      </c>
    </row>
    <row r="724" spans="1:2">
      <c r="A724" t="s">
        <v>1839</v>
      </c>
      <c r="B724" t="s">
        <v>1840</v>
      </c>
    </row>
    <row r="725" spans="1:2">
      <c r="A725" t="s">
        <v>1841</v>
      </c>
      <c r="B725" t="s">
        <v>1842</v>
      </c>
    </row>
    <row r="726" spans="1:2">
      <c r="A726" t="s">
        <v>1843</v>
      </c>
      <c r="B726" t="s">
        <v>3536</v>
      </c>
    </row>
    <row r="727" spans="1:2">
      <c r="A727" t="s">
        <v>1844</v>
      </c>
      <c r="B727" t="s">
        <v>1845</v>
      </c>
    </row>
    <row r="728" spans="1:2">
      <c r="A728" t="s">
        <v>151</v>
      </c>
      <c r="B728" t="s">
        <v>1846</v>
      </c>
    </row>
    <row r="729" spans="1:2">
      <c r="A729" t="s">
        <v>3537</v>
      </c>
      <c r="B729" t="s">
        <v>3538</v>
      </c>
    </row>
    <row r="730" spans="1:2">
      <c r="A730" t="s">
        <v>3452</v>
      </c>
      <c r="B730" t="s">
        <v>3539</v>
      </c>
    </row>
    <row r="731" spans="1:2">
      <c r="A731" t="s">
        <v>1847</v>
      </c>
      <c r="B731" t="s">
        <v>1848</v>
      </c>
    </row>
    <row r="732" spans="1:2">
      <c r="A732" t="s">
        <v>1849</v>
      </c>
      <c r="B732" t="s">
        <v>1850</v>
      </c>
    </row>
    <row r="733" spans="1:2">
      <c r="A733" t="s">
        <v>1851</v>
      </c>
      <c r="B733" t="s">
        <v>1852</v>
      </c>
    </row>
    <row r="734" spans="1:2">
      <c r="A734" t="s">
        <v>1853</v>
      </c>
      <c r="B734" t="s">
        <v>1854</v>
      </c>
    </row>
    <row r="735" spans="1:2">
      <c r="A735" t="s">
        <v>1863</v>
      </c>
      <c r="B735" t="s">
        <v>1864</v>
      </c>
    </row>
    <row r="736" spans="1:2">
      <c r="A736" t="s">
        <v>1865</v>
      </c>
      <c r="B736" t="s">
        <v>1866</v>
      </c>
    </row>
    <row r="737" spans="1:2">
      <c r="A737" t="s">
        <v>1867</v>
      </c>
      <c r="B737" t="s">
        <v>1868</v>
      </c>
    </row>
    <row r="738" spans="1:2">
      <c r="A738" t="s">
        <v>1869</v>
      </c>
      <c r="B738" t="s">
        <v>1870</v>
      </c>
    </row>
    <row r="739" spans="1:2">
      <c r="A739" t="s">
        <v>1871</v>
      </c>
      <c r="B739" t="s">
        <v>1872</v>
      </c>
    </row>
    <row r="740" spans="1:2">
      <c r="A740" t="s">
        <v>1873</v>
      </c>
      <c r="B740" t="s">
        <v>1874</v>
      </c>
    </row>
    <row r="741" spans="1:2">
      <c r="A741" t="s">
        <v>1875</v>
      </c>
      <c r="B741" t="s">
        <v>1870</v>
      </c>
    </row>
    <row r="742" spans="1:2">
      <c r="A742" t="s">
        <v>205</v>
      </c>
      <c r="B742" t="s">
        <v>1876</v>
      </c>
    </row>
    <row r="743" spans="1:2">
      <c r="A743" t="s">
        <v>259</v>
      </c>
      <c r="B743" t="s">
        <v>1877</v>
      </c>
    </row>
    <row r="744" spans="1:2">
      <c r="A744" t="s">
        <v>267</v>
      </c>
      <c r="B744" t="s">
        <v>1878</v>
      </c>
    </row>
    <row r="745" spans="1:2">
      <c r="A745" t="s">
        <v>1879</v>
      </c>
      <c r="B745" t="s">
        <v>1880</v>
      </c>
    </row>
    <row r="746" spans="1:2">
      <c r="A746" t="s">
        <v>1881</v>
      </c>
      <c r="B746" t="s">
        <v>1882</v>
      </c>
    </row>
    <row r="747" spans="1:2">
      <c r="A747" t="s">
        <v>1883</v>
      </c>
      <c r="B747" t="s">
        <v>1884</v>
      </c>
    </row>
    <row r="748" spans="1:2">
      <c r="A748" t="s">
        <v>1885</v>
      </c>
      <c r="B748" t="s">
        <v>1886</v>
      </c>
    </row>
    <row r="749" spans="1:2">
      <c r="A749" t="s">
        <v>1887</v>
      </c>
      <c r="B749" t="s">
        <v>1888</v>
      </c>
    </row>
    <row r="750" spans="1:2">
      <c r="A750" t="s">
        <v>1889</v>
      </c>
      <c r="B750" t="s">
        <v>1890</v>
      </c>
    </row>
    <row r="751" spans="1:2">
      <c r="A751" t="s">
        <v>1891</v>
      </c>
      <c r="B751" t="s">
        <v>1892</v>
      </c>
    </row>
    <row r="752" spans="1:2">
      <c r="A752" t="s">
        <v>1893</v>
      </c>
      <c r="B752" t="s">
        <v>1894</v>
      </c>
    </row>
    <row r="753" spans="1:2">
      <c r="A753" t="s">
        <v>1895</v>
      </c>
      <c r="B753" t="s">
        <v>3540</v>
      </c>
    </row>
    <row r="754" spans="1:2">
      <c r="A754" t="s">
        <v>1896</v>
      </c>
      <c r="B754" t="s">
        <v>3541</v>
      </c>
    </row>
    <row r="755" spans="1:2">
      <c r="A755" t="s">
        <v>1897</v>
      </c>
      <c r="B755" t="s">
        <v>3542</v>
      </c>
    </row>
    <row r="756" spans="1:2">
      <c r="A756" t="s">
        <v>1898</v>
      </c>
      <c r="B756" t="s">
        <v>3543</v>
      </c>
    </row>
    <row r="757" spans="1:2">
      <c r="A757" t="s">
        <v>1899</v>
      </c>
      <c r="B757" t="s">
        <v>3544</v>
      </c>
    </row>
    <row r="758" spans="1:2">
      <c r="A758" t="s">
        <v>1900</v>
      </c>
      <c r="B758" t="s">
        <v>1901</v>
      </c>
    </row>
    <row r="759" spans="1:2">
      <c r="A759" t="s">
        <v>1902</v>
      </c>
      <c r="B759" t="s">
        <v>1903</v>
      </c>
    </row>
    <row r="760" spans="1:2">
      <c r="A760" t="s">
        <v>1904</v>
      </c>
      <c r="B760" t="s">
        <v>1905</v>
      </c>
    </row>
    <row r="761" spans="1:2">
      <c r="A761" t="s">
        <v>1906</v>
      </c>
      <c r="B761" t="s">
        <v>1907</v>
      </c>
    </row>
    <row r="762" spans="1:2">
      <c r="A762" t="s">
        <v>1908</v>
      </c>
      <c r="B762" t="s">
        <v>1909</v>
      </c>
    </row>
    <row r="763" spans="1:2">
      <c r="A763" t="s">
        <v>1910</v>
      </c>
      <c r="B763" t="s">
        <v>1911</v>
      </c>
    </row>
    <row r="764" spans="1:2">
      <c r="A764" t="s">
        <v>3545</v>
      </c>
      <c r="B764" t="s">
        <v>3546</v>
      </c>
    </row>
    <row r="765" spans="1:2">
      <c r="A765" t="s">
        <v>3547</v>
      </c>
      <c r="B765" t="s">
        <v>3548</v>
      </c>
    </row>
    <row r="766" spans="1:2">
      <c r="A766" t="s">
        <v>1912</v>
      </c>
      <c r="B766" t="s">
        <v>1913</v>
      </c>
    </row>
    <row r="767" spans="1:2">
      <c r="A767" t="s">
        <v>1914</v>
      </c>
      <c r="B767" t="s">
        <v>1915</v>
      </c>
    </row>
    <row r="768" spans="1:2">
      <c r="A768" t="s">
        <v>1916</v>
      </c>
      <c r="B768" t="s">
        <v>1917</v>
      </c>
    </row>
    <row r="769" spans="1:2">
      <c r="A769" t="s">
        <v>3272</v>
      </c>
      <c r="B769" t="s">
        <v>3549</v>
      </c>
    </row>
    <row r="770" spans="1:2">
      <c r="A770" t="s">
        <v>3273</v>
      </c>
      <c r="B770" t="s">
        <v>3550</v>
      </c>
    </row>
    <row r="771" spans="1:2">
      <c r="A771" t="s">
        <v>3551</v>
      </c>
      <c r="B771" t="s">
        <v>3552</v>
      </c>
    </row>
    <row r="772" spans="1:2">
      <c r="A772" t="s">
        <v>3553</v>
      </c>
      <c r="B772" t="s">
        <v>3554</v>
      </c>
    </row>
    <row r="773" spans="1:2">
      <c r="A773" t="s">
        <v>3555</v>
      </c>
      <c r="B773" t="s">
        <v>3556</v>
      </c>
    </row>
    <row r="774" spans="1:2">
      <c r="A774" t="s">
        <v>3557</v>
      </c>
      <c r="B774" t="s">
        <v>3558</v>
      </c>
    </row>
    <row r="775" spans="1:2">
      <c r="A775" t="s">
        <v>3559</v>
      </c>
      <c r="B775" t="s">
        <v>3560</v>
      </c>
    </row>
    <row r="776" spans="1:2">
      <c r="A776" t="s">
        <v>3561</v>
      </c>
      <c r="B776" t="s">
        <v>3562</v>
      </c>
    </row>
    <row r="777" spans="1:2">
      <c r="A777" t="s">
        <v>3563</v>
      </c>
      <c r="B777" t="s">
        <v>3564</v>
      </c>
    </row>
    <row r="778" spans="1:2">
      <c r="A778" t="s">
        <v>3565</v>
      </c>
      <c r="B778" t="s">
        <v>3566</v>
      </c>
    </row>
    <row r="779" spans="1:2">
      <c r="A779" t="s">
        <v>432</v>
      </c>
      <c r="B779" t="s">
        <v>1918</v>
      </c>
    </row>
    <row r="780" spans="1:2">
      <c r="A780" t="s">
        <v>1919</v>
      </c>
      <c r="B780" t="s">
        <v>1920</v>
      </c>
    </row>
    <row r="781" spans="1:2">
      <c r="A781" t="s">
        <v>1921</v>
      </c>
      <c r="B781" t="s">
        <v>1922</v>
      </c>
    </row>
    <row r="782" spans="1:2">
      <c r="A782" t="s">
        <v>1923</v>
      </c>
      <c r="B782" t="s">
        <v>1924</v>
      </c>
    </row>
    <row r="783" spans="1:2">
      <c r="A783" t="s">
        <v>442</v>
      </c>
      <c r="B783" t="s">
        <v>1925</v>
      </c>
    </row>
    <row r="784" spans="1:2">
      <c r="A784" t="s">
        <v>55</v>
      </c>
      <c r="B784" t="s">
        <v>1926</v>
      </c>
    </row>
    <row r="785" spans="1:2">
      <c r="A785" t="s">
        <v>3567</v>
      </c>
      <c r="B785" t="s">
        <v>3568</v>
      </c>
    </row>
    <row r="786" spans="1:2">
      <c r="A786" t="s">
        <v>368</v>
      </c>
      <c r="B786" t="s">
        <v>1926</v>
      </c>
    </row>
    <row r="787" spans="1:2">
      <c r="A787" t="s">
        <v>362</v>
      </c>
      <c r="B787" t="s">
        <v>1927</v>
      </c>
    </row>
    <row r="788" spans="1:2">
      <c r="A788" t="s">
        <v>56</v>
      </c>
      <c r="B788" t="s">
        <v>1927</v>
      </c>
    </row>
    <row r="789" spans="1:2">
      <c r="A789" t="s">
        <v>360</v>
      </c>
      <c r="B789" t="s">
        <v>1927</v>
      </c>
    </row>
    <row r="790" spans="1:2">
      <c r="A790" t="s">
        <v>3451</v>
      </c>
      <c r="B790" t="s">
        <v>3569</v>
      </c>
    </row>
    <row r="791" spans="1:2">
      <c r="A791" t="s">
        <v>3446</v>
      </c>
      <c r="B791" t="s">
        <v>3570</v>
      </c>
    </row>
    <row r="792" spans="1:2">
      <c r="A792" t="s">
        <v>1930</v>
      </c>
      <c r="B792" t="s">
        <v>1931</v>
      </c>
    </row>
    <row r="793" spans="1:2">
      <c r="A793" t="s">
        <v>1932</v>
      </c>
      <c r="B793" t="s">
        <v>1933</v>
      </c>
    </row>
    <row r="794" spans="1:2">
      <c r="A794" t="s">
        <v>1934</v>
      </c>
      <c r="B794" t="s">
        <v>1935</v>
      </c>
    </row>
    <row r="795" spans="1:2">
      <c r="A795" t="s">
        <v>1936</v>
      </c>
      <c r="B795" t="s">
        <v>1937</v>
      </c>
    </row>
    <row r="796" spans="1:2">
      <c r="A796" t="s">
        <v>1938</v>
      </c>
      <c r="B796" t="s">
        <v>1939</v>
      </c>
    </row>
    <row r="797" spans="1:2">
      <c r="A797" t="s">
        <v>231</v>
      </c>
      <c r="B797" t="s">
        <v>1940</v>
      </c>
    </row>
    <row r="798" spans="1:2">
      <c r="A798" t="s">
        <v>1941</v>
      </c>
      <c r="B798" t="s">
        <v>1942</v>
      </c>
    </row>
    <row r="799" spans="1:2">
      <c r="A799" t="s">
        <v>199</v>
      </c>
      <c r="B799" t="s">
        <v>1943</v>
      </c>
    </row>
    <row r="800" spans="1:2">
      <c r="A800" t="s">
        <v>1944</v>
      </c>
      <c r="B800" t="s">
        <v>1945</v>
      </c>
    </row>
    <row r="801" spans="1:2">
      <c r="A801" t="s">
        <v>1948</v>
      </c>
      <c r="B801" t="s">
        <v>1949</v>
      </c>
    </row>
    <row r="802" spans="1:2">
      <c r="A802" t="s">
        <v>1952</v>
      </c>
      <c r="B802" t="s">
        <v>1953</v>
      </c>
    </row>
    <row r="803" spans="1:2">
      <c r="A803" t="s">
        <v>1954</v>
      </c>
      <c r="B803" t="s">
        <v>1955</v>
      </c>
    </row>
    <row r="804" spans="1:2">
      <c r="A804" t="s">
        <v>1956</v>
      </c>
      <c r="B804" t="s">
        <v>1957</v>
      </c>
    </row>
    <row r="805" spans="1:2">
      <c r="A805" t="s">
        <v>1958</v>
      </c>
      <c r="B805" t="s">
        <v>1959</v>
      </c>
    </row>
    <row r="806" spans="1:2">
      <c r="A806" t="s">
        <v>1960</v>
      </c>
      <c r="B806" t="s">
        <v>1961</v>
      </c>
    </row>
    <row r="807" spans="1:2">
      <c r="A807" t="s">
        <v>1968</v>
      </c>
      <c r="B807" t="s">
        <v>1969</v>
      </c>
    </row>
    <row r="808" spans="1:2">
      <c r="A808" t="s">
        <v>1972</v>
      </c>
      <c r="B808" t="s">
        <v>1973</v>
      </c>
    </row>
    <row r="809" spans="1:2">
      <c r="A809" t="s">
        <v>1974</v>
      </c>
      <c r="B809" t="s">
        <v>1975</v>
      </c>
    </row>
    <row r="810" spans="1:2">
      <c r="A810" t="s">
        <v>1976</v>
      </c>
      <c r="B810" t="s">
        <v>1969</v>
      </c>
    </row>
    <row r="811" spans="1:2">
      <c r="A811" t="s">
        <v>1979</v>
      </c>
      <c r="B811" t="s">
        <v>1980</v>
      </c>
    </row>
    <row r="812" spans="1:2">
      <c r="A812" t="s">
        <v>1981</v>
      </c>
      <c r="B812" t="s">
        <v>1982</v>
      </c>
    </row>
    <row r="813" spans="1:2">
      <c r="A813" t="s">
        <v>1985</v>
      </c>
      <c r="B813" t="s">
        <v>1986</v>
      </c>
    </row>
    <row r="814" spans="1:2">
      <c r="A814" t="s">
        <v>1987</v>
      </c>
      <c r="B814" t="s">
        <v>1988</v>
      </c>
    </row>
    <row r="815" spans="1:2">
      <c r="A815" t="s">
        <v>1989</v>
      </c>
      <c r="B815" t="s">
        <v>1990</v>
      </c>
    </row>
    <row r="816" spans="1:2">
      <c r="A816" t="s">
        <v>1991</v>
      </c>
      <c r="B816" t="s">
        <v>1992</v>
      </c>
    </row>
    <row r="817" spans="1:2">
      <c r="A817" t="s">
        <v>1993</v>
      </c>
      <c r="B817" t="s">
        <v>1994</v>
      </c>
    </row>
    <row r="818" spans="1:2">
      <c r="A818" t="s">
        <v>1995</v>
      </c>
      <c r="B818" t="s">
        <v>1996</v>
      </c>
    </row>
    <row r="819" spans="1:2">
      <c r="A819" t="s">
        <v>1997</v>
      </c>
      <c r="B819" t="s">
        <v>1998</v>
      </c>
    </row>
    <row r="820" spans="1:2">
      <c r="A820" t="s">
        <v>1999</v>
      </c>
      <c r="B820" t="s">
        <v>2000</v>
      </c>
    </row>
    <row r="821" spans="1:2">
      <c r="A821" t="s">
        <v>2001</v>
      </c>
      <c r="B821" t="s">
        <v>2002</v>
      </c>
    </row>
    <row r="822" spans="1:2">
      <c r="A822" t="s">
        <v>2003</v>
      </c>
      <c r="B822" t="s">
        <v>2004</v>
      </c>
    </row>
    <row r="823" spans="1:2">
      <c r="A823" t="s">
        <v>2005</v>
      </c>
      <c r="B823" t="s">
        <v>2006</v>
      </c>
    </row>
    <row r="824" spans="1:2">
      <c r="A824" t="s">
        <v>2007</v>
      </c>
      <c r="B824" t="s">
        <v>2008</v>
      </c>
    </row>
    <row r="825" spans="1:2">
      <c r="A825" t="s">
        <v>2011</v>
      </c>
      <c r="B825" t="s">
        <v>2012</v>
      </c>
    </row>
    <row r="826" spans="1:2">
      <c r="A826" t="s">
        <v>3571</v>
      </c>
      <c r="B826" t="s">
        <v>3572</v>
      </c>
    </row>
    <row r="827" spans="1:2">
      <c r="A827" t="s">
        <v>3573</v>
      </c>
      <c r="B827" t="s">
        <v>3574</v>
      </c>
    </row>
    <row r="828" spans="1:2">
      <c r="A828" t="s">
        <v>3575</v>
      </c>
      <c r="B828" t="s">
        <v>3576</v>
      </c>
    </row>
    <row r="829" spans="1:2">
      <c r="A829" t="s">
        <v>3577</v>
      </c>
      <c r="B829" t="s">
        <v>3578</v>
      </c>
    </row>
    <row r="830" spans="1:2">
      <c r="A830" t="s">
        <v>328</v>
      </c>
      <c r="B830" t="s">
        <v>2013</v>
      </c>
    </row>
    <row r="831" spans="1:2">
      <c r="A831" t="s">
        <v>2014</v>
      </c>
      <c r="B831" t="s">
        <v>2015</v>
      </c>
    </row>
    <row r="832" spans="1:2">
      <c r="A832" t="s">
        <v>2016</v>
      </c>
      <c r="B832" t="s">
        <v>2015</v>
      </c>
    </row>
    <row r="833" spans="1:2">
      <c r="A833" t="s">
        <v>3579</v>
      </c>
      <c r="B833" t="s">
        <v>3580</v>
      </c>
    </row>
    <row r="834" spans="1:2">
      <c r="A834" t="s">
        <v>3581</v>
      </c>
      <c r="B834" t="s">
        <v>3582</v>
      </c>
    </row>
    <row r="835" spans="1:2">
      <c r="A835" t="s">
        <v>3583</v>
      </c>
      <c r="B835" t="s">
        <v>3584</v>
      </c>
    </row>
    <row r="836" spans="1:2">
      <c r="A836" t="s">
        <v>3585</v>
      </c>
      <c r="B836" t="s">
        <v>3586</v>
      </c>
    </row>
    <row r="837" spans="1:2">
      <c r="A837" t="s">
        <v>3587</v>
      </c>
      <c r="B837" t="s">
        <v>3586</v>
      </c>
    </row>
    <row r="838" spans="1:2">
      <c r="A838" t="s">
        <v>3588</v>
      </c>
      <c r="B838" t="s">
        <v>3589</v>
      </c>
    </row>
    <row r="839" spans="1:2">
      <c r="A839" t="s">
        <v>2030</v>
      </c>
      <c r="B839" t="s">
        <v>2031</v>
      </c>
    </row>
    <row r="840" spans="1:2">
      <c r="A840" t="s">
        <v>2032</v>
      </c>
      <c r="B840" t="s">
        <v>2033</v>
      </c>
    </row>
    <row r="841" spans="1:2">
      <c r="A841" t="s">
        <v>2034</v>
      </c>
      <c r="B841" t="s">
        <v>2035</v>
      </c>
    </row>
    <row r="842" spans="1:2">
      <c r="A842" t="s">
        <v>2036</v>
      </c>
      <c r="B842" t="s">
        <v>2029</v>
      </c>
    </row>
    <row r="843" spans="1:2">
      <c r="A843" t="s">
        <v>2037</v>
      </c>
      <c r="B843" t="s">
        <v>2018</v>
      </c>
    </row>
    <row r="844" spans="1:2">
      <c r="A844" t="s">
        <v>2038</v>
      </c>
      <c r="B844" t="s">
        <v>2039</v>
      </c>
    </row>
    <row r="845" spans="1:2">
      <c r="A845" t="s">
        <v>2040</v>
      </c>
      <c r="B845" t="s">
        <v>2041</v>
      </c>
    </row>
    <row r="846" spans="1:2">
      <c r="A846" t="s">
        <v>2042</v>
      </c>
      <c r="B846" t="s">
        <v>2043</v>
      </c>
    </row>
    <row r="847" spans="1:2">
      <c r="A847" t="s">
        <v>2044</v>
      </c>
      <c r="B847" t="s">
        <v>2045</v>
      </c>
    </row>
    <row r="848" spans="1:2">
      <c r="A848" t="s">
        <v>2046</v>
      </c>
      <c r="B848" t="s">
        <v>2047</v>
      </c>
    </row>
    <row r="849" spans="1:2">
      <c r="A849" t="s">
        <v>2048</v>
      </c>
      <c r="B849" t="s">
        <v>2018</v>
      </c>
    </row>
    <row r="850" spans="1:2">
      <c r="A850" t="s">
        <v>2049</v>
      </c>
      <c r="B850" t="s">
        <v>2050</v>
      </c>
    </row>
    <row r="851" spans="1:2">
      <c r="A851" t="s">
        <v>3590</v>
      </c>
      <c r="B851" t="s">
        <v>3591</v>
      </c>
    </row>
    <row r="852" spans="1:2">
      <c r="A852" t="s">
        <v>2051</v>
      </c>
      <c r="B852" t="s">
        <v>2052</v>
      </c>
    </row>
    <row r="853" spans="1:2">
      <c r="A853" t="s">
        <v>501</v>
      </c>
      <c r="B853" t="s">
        <v>3592</v>
      </c>
    </row>
    <row r="854" spans="1:2">
      <c r="A854" t="s">
        <v>2053</v>
      </c>
      <c r="B854" t="s">
        <v>2054</v>
      </c>
    </row>
    <row r="855" spans="1:2">
      <c r="A855" t="s">
        <v>2055</v>
      </c>
      <c r="B855" t="s">
        <v>2056</v>
      </c>
    </row>
    <row r="856" spans="1:2">
      <c r="A856" t="s">
        <v>230</v>
      </c>
      <c r="B856" t="s">
        <v>2057</v>
      </c>
    </row>
    <row r="857" spans="1:2">
      <c r="A857" t="s">
        <v>2058</v>
      </c>
      <c r="B857" t="s">
        <v>2059</v>
      </c>
    </row>
    <row r="858" spans="1:2">
      <c r="A858" t="s">
        <v>2060</v>
      </c>
      <c r="B858" t="s">
        <v>2061</v>
      </c>
    </row>
    <row r="859" spans="1:2">
      <c r="A859" t="s">
        <v>2062</v>
      </c>
      <c r="B859" t="s">
        <v>2063</v>
      </c>
    </row>
    <row r="860" spans="1:2">
      <c r="A860" t="s">
        <v>238</v>
      </c>
      <c r="B860" t="s">
        <v>2064</v>
      </c>
    </row>
    <row r="861" spans="1:2">
      <c r="A861" t="s">
        <v>250</v>
      </c>
      <c r="B861" t="s">
        <v>2065</v>
      </c>
    </row>
    <row r="862" spans="1:2">
      <c r="A862" t="s">
        <v>333</v>
      </c>
      <c r="B862" t="s">
        <v>3593</v>
      </c>
    </row>
    <row r="863" spans="1:2">
      <c r="A863" t="s">
        <v>3438</v>
      </c>
      <c r="B863" t="s">
        <v>3594</v>
      </c>
    </row>
    <row r="864" spans="1:2">
      <c r="A864" t="s">
        <v>289</v>
      </c>
      <c r="B864" t="s">
        <v>3595</v>
      </c>
    </row>
    <row r="865" spans="1:2">
      <c r="A865" t="s">
        <v>249</v>
      </c>
      <c r="B865" t="s">
        <v>2066</v>
      </c>
    </row>
    <row r="866" spans="1:2">
      <c r="A866" t="s">
        <v>2067</v>
      </c>
      <c r="B866" t="s">
        <v>2068</v>
      </c>
    </row>
    <row r="867" spans="1:2">
      <c r="A867" t="s">
        <v>443</v>
      </c>
      <c r="B867" t="s">
        <v>2069</v>
      </c>
    </row>
    <row r="868" spans="1:2">
      <c r="A868" t="s">
        <v>3467</v>
      </c>
      <c r="B868" t="s">
        <v>3596</v>
      </c>
    </row>
    <row r="869" spans="1:2">
      <c r="A869" t="s">
        <v>3163</v>
      </c>
      <c r="B869" t="s">
        <v>3597</v>
      </c>
    </row>
    <row r="870" spans="1:2">
      <c r="A870" t="s">
        <v>3468</v>
      </c>
      <c r="B870" t="s">
        <v>2057</v>
      </c>
    </row>
    <row r="871" spans="1:2">
      <c r="A871" t="s">
        <v>504</v>
      </c>
      <c r="B871" t="s">
        <v>3598</v>
      </c>
    </row>
    <row r="872" spans="1:2">
      <c r="A872" t="s">
        <v>350</v>
      </c>
      <c r="B872" t="s">
        <v>3599</v>
      </c>
    </row>
    <row r="873" spans="1:2">
      <c r="A873" t="s">
        <v>3441</v>
      </c>
      <c r="B873" t="s">
        <v>3600</v>
      </c>
    </row>
    <row r="874" spans="1:2">
      <c r="A874" t="s">
        <v>500</v>
      </c>
      <c r="B874" t="s">
        <v>2070</v>
      </c>
    </row>
    <row r="875" spans="1:2">
      <c r="A875" t="s">
        <v>502</v>
      </c>
      <c r="B875" t="s">
        <v>2071</v>
      </c>
    </row>
    <row r="876" spans="1:2">
      <c r="A876" t="s">
        <v>503</v>
      </c>
      <c r="B876" t="s">
        <v>3601</v>
      </c>
    </row>
    <row r="877" spans="1:2">
      <c r="A877" t="s">
        <v>3449</v>
      </c>
      <c r="B877" t="s">
        <v>3602</v>
      </c>
    </row>
    <row r="878" spans="1:2">
      <c r="A878" t="s">
        <v>3450</v>
      </c>
      <c r="B878" t="s">
        <v>3599</v>
      </c>
    </row>
    <row r="879" spans="1:2">
      <c r="A879" t="s">
        <v>3455</v>
      </c>
      <c r="B879" t="s">
        <v>3603</v>
      </c>
    </row>
    <row r="880" spans="1:2">
      <c r="A880" t="s">
        <v>2072</v>
      </c>
      <c r="B880" t="s">
        <v>2073</v>
      </c>
    </row>
    <row r="881" spans="1:2">
      <c r="A881" t="s">
        <v>2076</v>
      </c>
      <c r="B881" t="s">
        <v>2077</v>
      </c>
    </row>
    <row r="882" spans="1:2">
      <c r="A882" t="s">
        <v>2078</v>
      </c>
      <c r="B882" t="s">
        <v>2079</v>
      </c>
    </row>
    <row r="883" spans="1:2">
      <c r="A883" t="s">
        <v>94</v>
      </c>
      <c r="B883" t="s">
        <v>2080</v>
      </c>
    </row>
    <row r="884" spans="1:2">
      <c r="A884" t="s">
        <v>2081</v>
      </c>
      <c r="B884" t="s">
        <v>2082</v>
      </c>
    </row>
    <row r="885" spans="1:2">
      <c r="A885" t="s">
        <v>2083</v>
      </c>
      <c r="B885" t="s">
        <v>2084</v>
      </c>
    </row>
    <row r="886" spans="1:2">
      <c r="A886" t="s">
        <v>2085</v>
      </c>
      <c r="B886" t="s">
        <v>3604</v>
      </c>
    </row>
    <row r="887" spans="1:2">
      <c r="A887" t="s">
        <v>2086</v>
      </c>
      <c r="B887" t="s">
        <v>2087</v>
      </c>
    </row>
    <row r="888" spans="1:2">
      <c r="A888" t="s">
        <v>2088</v>
      </c>
      <c r="B888" t="s">
        <v>2089</v>
      </c>
    </row>
    <row r="889" spans="1:2">
      <c r="A889" t="s">
        <v>2090</v>
      </c>
      <c r="B889" t="s">
        <v>2091</v>
      </c>
    </row>
    <row r="890" spans="1:2">
      <c r="A890" t="s">
        <v>2092</v>
      </c>
      <c r="B890" t="s">
        <v>2093</v>
      </c>
    </row>
    <row r="891" spans="1:2">
      <c r="A891" t="s">
        <v>2094</v>
      </c>
      <c r="B891" t="s">
        <v>2095</v>
      </c>
    </row>
    <row r="892" spans="1:2">
      <c r="A892" t="s">
        <v>2096</v>
      </c>
      <c r="B892" t="s">
        <v>2097</v>
      </c>
    </row>
    <row r="893" spans="1:2">
      <c r="A893" t="s">
        <v>2098</v>
      </c>
      <c r="B893" t="s">
        <v>2099</v>
      </c>
    </row>
    <row r="894" spans="1:2">
      <c r="A894" t="s">
        <v>2100</v>
      </c>
      <c r="B894" t="s">
        <v>2101</v>
      </c>
    </row>
    <row r="895" spans="1:2">
      <c r="A895" t="s">
        <v>2103</v>
      </c>
      <c r="B895" t="s">
        <v>2101</v>
      </c>
    </row>
    <row r="896" spans="1:2">
      <c r="A896" t="s">
        <v>2104</v>
      </c>
      <c r="B896" t="s">
        <v>2102</v>
      </c>
    </row>
    <row r="897" spans="1:2">
      <c r="A897" t="s">
        <v>2105</v>
      </c>
      <c r="B897" t="s">
        <v>2106</v>
      </c>
    </row>
    <row r="898" spans="1:2">
      <c r="A898" t="s">
        <v>2107</v>
      </c>
      <c r="B898" t="s">
        <v>2108</v>
      </c>
    </row>
    <row r="899" spans="1:2">
      <c r="A899" t="s">
        <v>2109</v>
      </c>
      <c r="B899" t="s">
        <v>2110</v>
      </c>
    </row>
    <row r="900" spans="1:2">
      <c r="A900" t="s">
        <v>2111</v>
      </c>
      <c r="B900" t="s">
        <v>2112</v>
      </c>
    </row>
    <row r="901" spans="1:2">
      <c r="A901" t="s">
        <v>2113</v>
      </c>
      <c r="B901" t="s">
        <v>2114</v>
      </c>
    </row>
    <row r="902" spans="1:2">
      <c r="A902" t="s">
        <v>2115</v>
      </c>
      <c r="B902" t="s">
        <v>2116</v>
      </c>
    </row>
    <row r="903" spans="1:2">
      <c r="A903" t="s">
        <v>2117</v>
      </c>
      <c r="B903" t="s">
        <v>2118</v>
      </c>
    </row>
    <row r="904" spans="1:2">
      <c r="A904" t="s">
        <v>2119</v>
      </c>
      <c r="B904" t="s">
        <v>2120</v>
      </c>
    </row>
    <row r="905" spans="1:2">
      <c r="A905" t="s">
        <v>2121</v>
      </c>
      <c r="B905" t="s">
        <v>2122</v>
      </c>
    </row>
    <row r="906" spans="1:2">
      <c r="A906" t="s">
        <v>2123</v>
      </c>
      <c r="B906" t="s">
        <v>2124</v>
      </c>
    </row>
    <row r="907" spans="1:2">
      <c r="A907" t="s">
        <v>2125</v>
      </c>
      <c r="B907" t="s">
        <v>2126</v>
      </c>
    </row>
    <row r="908" spans="1:2">
      <c r="A908" t="s">
        <v>2127</v>
      </c>
      <c r="B908" t="s">
        <v>2128</v>
      </c>
    </row>
    <row r="909" spans="1:2">
      <c r="A909" t="s">
        <v>2129</v>
      </c>
      <c r="B909" t="s">
        <v>2130</v>
      </c>
    </row>
    <row r="910" spans="1:2">
      <c r="A910" t="s">
        <v>2131</v>
      </c>
      <c r="B910" t="s">
        <v>2132</v>
      </c>
    </row>
    <row r="911" spans="1:2">
      <c r="A911" t="s">
        <v>2133</v>
      </c>
      <c r="B911" t="s">
        <v>2134</v>
      </c>
    </row>
    <row r="912" spans="1:2">
      <c r="A912" t="s">
        <v>2135</v>
      </c>
      <c r="B912" t="s">
        <v>2136</v>
      </c>
    </row>
    <row r="913" spans="1:2">
      <c r="A913" t="s">
        <v>3605</v>
      </c>
      <c r="B913" t="s">
        <v>3606</v>
      </c>
    </row>
    <row r="914" spans="1:2">
      <c r="A914" t="s">
        <v>3607</v>
      </c>
      <c r="B914" t="s">
        <v>3608</v>
      </c>
    </row>
    <row r="915" spans="1:2">
      <c r="A915" t="s">
        <v>3609</v>
      </c>
      <c r="B915" t="s">
        <v>3610</v>
      </c>
    </row>
    <row r="916" spans="1:2">
      <c r="A916" t="s">
        <v>3611</v>
      </c>
      <c r="B916" t="s">
        <v>3612</v>
      </c>
    </row>
    <row r="917" spans="1:2">
      <c r="A917" t="s">
        <v>3613</v>
      </c>
      <c r="B917" t="s">
        <v>3614</v>
      </c>
    </row>
    <row r="918" spans="1:2">
      <c r="A918" t="s">
        <v>95</v>
      </c>
      <c r="B918" t="s">
        <v>2137</v>
      </c>
    </row>
    <row r="919" spans="1:2">
      <c r="A919" t="s">
        <v>216</v>
      </c>
      <c r="B919" t="s">
        <v>2137</v>
      </c>
    </row>
    <row r="920" spans="1:2">
      <c r="A920" t="s">
        <v>2140</v>
      </c>
      <c r="B920" t="s">
        <v>2141</v>
      </c>
    </row>
    <row r="921" spans="1:2">
      <c r="A921" t="s">
        <v>2142</v>
      </c>
      <c r="B921" t="s">
        <v>2143</v>
      </c>
    </row>
    <row r="922" spans="1:2">
      <c r="A922" t="s">
        <v>2144</v>
      </c>
      <c r="B922" t="s">
        <v>2145</v>
      </c>
    </row>
    <row r="923" spans="1:2">
      <c r="A923" t="s">
        <v>2146</v>
      </c>
      <c r="B923" t="s">
        <v>2147</v>
      </c>
    </row>
    <row r="924" spans="1:2">
      <c r="A924" t="s">
        <v>2148</v>
      </c>
      <c r="B924" t="s">
        <v>2149</v>
      </c>
    </row>
    <row r="925" spans="1:2">
      <c r="A925" t="s">
        <v>2150</v>
      </c>
      <c r="B925" t="s">
        <v>2151</v>
      </c>
    </row>
    <row r="926" spans="1:2">
      <c r="A926" t="s">
        <v>2152</v>
      </c>
      <c r="B926" t="s">
        <v>2151</v>
      </c>
    </row>
    <row r="927" spans="1:2">
      <c r="A927" t="s">
        <v>2153</v>
      </c>
      <c r="B927" t="s">
        <v>2154</v>
      </c>
    </row>
    <row r="928" spans="1:2">
      <c r="A928" t="s">
        <v>2155</v>
      </c>
      <c r="B928" t="s">
        <v>2156</v>
      </c>
    </row>
    <row r="929" spans="1:2">
      <c r="A929" t="s">
        <v>2157</v>
      </c>
      <c r="B929" t="s">
        <v>2158</v>
      </c>
    </row>
    <row r="930" spans="1:2">
      <c r="A930" t="s">
        <v>2159</v>
      </c>
      <c r="B930" t="s">
        <v>2160</v>
      </c>
    </row>
    <row r="931" spans="1:2">
      <c r="A931" t="s">
        <v>2161</v>
      </c>
      <c r="B931" t="s">
        <v>2162</v>
      </c>
    </row>
    <row r="932" spans="1:2">
      <c r="A932" t="s">
        <v>2163</v>
      </c>
      <c r="B932" t="s">
        <v>2164</v>
      </c>
    </row>
    <row r="933" spans="1:2">
      <c r="A933" t="s">
        <v>2165</v>
      </c>
      <c r="B933" t="s">
        <v>2166</v>
      </c>
    </row>
    <row r="934" spans="1:2">
      <c r="A934" t="s">
        <v>2167</v>
      </c>
      <c r="B934" t="s">
        <v>2168</v>
      </c>
    </row>
    <row r="935" spans="1:2">
      <c r="A935" t="s">
        <v>2169</v>
      </c>
      <c r="B935" t="s">
        <v>2170</v>
      </c>
    </row>
    <row r="936" spans="1:2">
      <c r="A936" t="s">
        <v>2171</v>
      </c>
      <c r="B936" t="s">
        <v>2172</v>
      </c>
    </row>
    <row r="937" spans="1:2">
      <c r="A937" t="s">
        <v>2173</v>
      </c>
      <c r="B937" t="s">
        <v>2174</v>
      </c>
    </row>
    <row r="938" spans="1:2">
      <c r="A938" t="s">
        <v>2175</v>
      </c>
      <c r="B938" t="s">
        <v>2176</v>
      </c>
    </row>
    <row r="939" spans="1:2">
      <c r="A939" t="s">
        <v>2177</v>
      </c>
      <c r="B939" t="s">
        <v>2178</v>
      </c>
    </row>
    <row r="940" spans="1:2">
      <c r="A940" t="s">
        <v>2179</v>
      </c>
      <c r="B940" t="s">
        <v>2176</v>
      </c>
    </row>
    <row r="941" spans="1:2">
      <c r="A941" t="s">
        <v>2180</v>
      </c>
      <c r="B941" t="s">
        <v>2178</v>
      </c>
    </row>
    <row r="942" spans="1:2">
      <c r="A942" t="s">
        <v>2181</v>
      </c>
      <c r="B942" t="s">
        <v>2182</v>
      </c>
    </row>
    <row r="943" spans="1:2">
      <c r="A943" t="s">
        <v>1529</v>
      </c>
      <c r="B943" t="s">
        <v>1530</v>
      </c>
    </row>
    <row r="944" spans="1:2">
      <c r="A944" t="s">
        <v>3615</v>
      </c>
      <c r="B944" t="s">
        <v>3616</v>
      </c>
    </row>
    <row r="945" spans="1:2">
      <c r="A945" t="s">
        <v>2185</v>
      </c>
      <c r="B945" t="s">
        <v>2186</v>
      </c>
    </row>
    <row r="946" spans="1:2">
      <c r="A946" t="s">
        <v>2187</v>
      </c>
      <c r="B946" t="s">
        <v>2188</v>
      </c>
    </row>
    <row r="947" spans="1:2">
      <c r="A947" t="s">
        <v>2189</v>
      </c>
      <c r="B947" t="s">
        <v>2190</v>
      </c>
    </row>
    <row r="948" spans="1:2">
      <c r="A948" t="s">
        <v>2191</v>
      </c>
      <c r="B948" t="s">
        <v>2192</v>
      </c>
    </row>
    <row r="949" spans="1:2">
      <c r="A949" t="s">
        <v>2197</v>
      </c>
      <c r="B949" t="s">
        <v>2198</v>
      </c>
    </row>
    <row r="950" spans="1:2">
      <c r="A950" t="s">
        <v>2201</v>
      </c>
      <c r="B950" t="s">
        <v>2202</v>
      </c>
    </row>
    <row r="951" spans="1:2">
      <c r="A951" t="s">
        <v>2203</v>
      </c>
      <c r="B951" t="s">
        <v>2204</v>
      </c>
    </row>
    <row r="952" spans="1:2">
      <c r="A952" t="s">
        <v>2211</v>
      </c>
      <c r="B952" t="s">
        <v>2212</v>
      </c>
    </row>
    <row r="953" spans="1:2">
      <c r="A953" t="s">
        <v>2213</v>
      </c>
      <c r="B953" t="s">
        <v>2214</v>
      </c>
    </row>
    <row r="954" spans="1:2">
      <c r="A954" t="s">
        <v>2215</v>
      </c>
      <c r="B954" t="s">
        <v>2216</v>
      </c>
    </row>
    <row r="955" spans="1:2">
      <c r="A955" t="s">
        <v>2217</v>
      </c>
      <c r="B955" t="s">
        <v>2218</v>
      </c>
    </row>
    <row r="956" spans="1:2">
      <c r="A956" t="s">
        <v>2219</v>
      </c>
      <c r="B956" t="s">
        <v>2220</v>
      </c>
    </row>
    <row r="957" spans="1:2">
      <c r="A957" t="s">
        <v>2221</v>
      </c>
      <c r="B957" t="s">
        <v>2222</v>
      </c>
    </row>
    <row r="958" spans="1:2">
      <c r="A958" t="s">
        <v>2223</v>
      </c>
      <c r="B958" t="s">
        <v>2224</v>
      </c>
    </row>
    <row r="959" spans="1:2">
      <c r="A959" t="s">
        <v>2225</v>
      </c>
      <c r="B959" t="s">
        <v>2226</v>
      </c>
    </row>
    <row r="960" spans="1:2">
      <c r="A960" t="s">
        <v>2227</v>
      </c>
      <c r="B960" t="s">
        <v>2228</v>
      </c>
    </row>
    <row r="961" spans="1:2">
      <c r="A961" t="s">
        <v>2229</v>
      </c>
      <c r="B961" t="s">
        <v>2230</v>
      </c>
    </row>
    <row r="962" spans="1:2">
      <c r="A962" t="s">
        <v>2231</v>
      </c>
      <c r="B962" t="s">
        <v>2232</v>
      </c>
    </row>
    <row r="963" spans="1:2">
      <c r="A963" t="s">
        <v>233</v>
      </c>
      <c r="B963" t="s">
        <v>2233</v>
      </c>
    </row>
    <row r="964" spans="1:2">
      <c r="A964" t="s">
        <v>2234</v>
      </c>
      <c r="B964" t="s">
        <v>2235</v>
      </c>
    </row>
    <row r="965" spans="1:2">
      <c r="A965" t="s">
        <v>2236</v>
      </c>
      <c r="B965" t="s">
        <v>2230</v>
      </c>
    </row>
    <row r="966" spans="1:2">
      <c r="A966" t="s">
        <v>2237</v>
      </c>
      <c r="B966" t="s">
        <v>2238</v>
      </c>
    </row>
    <row r="967" spans="1:2">
      <c r="A967" t="s">
        <v>133</v>
      </c>
      <c r="B967" t="s">
        <v>3617</v>
      </c>
    </row>
    <row r="968" spans="1:2">
      <c r="A968" t="s">
        <v>2239</v>
      </c>
      <c r="B968" t="s">
        <v>2240</v>
      </c>
    </row>
    <row r="969" spans="1:2">
      <c r="A969" t="s">
        <v>2241</v>
      </c>
      <c r="B969" t="s">
        <v>2242</v>
      </c>
    </row>
    <row r="970" spans="1:2">
      <c r="A970" t="s">
        <v>2243</v>
      </c>
      <c r="B970" t="s">
        <v>2244</v>
      </c>
    </row>
    <row r="971" spans="1:2">
      <c r="A971" t="s">
        <v>2245</v>
      </c>
      <c r="B971" t="s">
        <v>2246</v>
      </c>
    </row>
    <row r="972" spans="1:2">
      <c r="A972" t="s">
        <v>2247</v>
      </c>
      <c r="B972" t="s">
        <v>2248</v>
      </c>
    </row>
    <row r="973" spans="1:2">
      <c r="A973" t="s">
        <v>2249</v>
      </c>
      <c r="B973" t="s">
        <v>2250</v>
      </c>
    </row>
    <row r="974" spans="1:2">
      <c r="A974" t="s">
        <v>2251</v>
      </c>
      <c r="B974" t="s">
        <v>2252</v>
      </c>
    </row>
    <row r="975" spans="1:2">
      <c r="A975" t="s">
        <v>2255</v>
      </c>
      <c r="B975" t="s">
        <v>2256</v>
      </c>
    </row>
    <row r="976" spans="1:2">
      <c r="A976" t="s">
        <v>2259</v>
      </c>
      <c r="B976" t="s">
        <v>2260</v>
      </c>
    </row>
    <row r="977" spans="1:2">
      <c r="A977" t="s">
        <v>2261</v>
      </c>
      <c r="B977" t="s">
        <v>2262</v>
      </c>
    </row>
    <row r="978" spans="1:2">
      <c r="A978" t="s">
        <v>2263</v>
      </c>
      <c r="B978" t="s">
        <v>2264</v>
      </c>
    </row>
    <row r="979" spans="1:2">
      <c r="A979" t="s">
        <v>2267</v>
      </c>
      <c r="B979" t="s">
        <v>2268</v>
      </c>
    </row>
    <row r="980" spans="1:2">
      <c r="A980" t="s">
        <v>2269</v>
      </c>
      <c r="B980" t="s">
        <v>2270</v>
      </c>
    </row>
    <row r="981" spans="1:2">
      <c r="A981" t="s">
        <v>2271</v>
      </c>
      <c r="B981" t="s">
        <v>2272</v>
      </c>
    </row>
    <row r="982" spans="1:2">
      <c r="A982" t="s">
        <v>2273</v>
      </c>
      <c r="B982" t="s">
        <v>3618</v>
      </c>
    </row>
    <row r="983" spans="1:2">
      <c r="A983" t="s">
        <v>2274</v>
      </c>
      <c r="B983" t="s">
        <v>2275</v>
      </c>
    </row>
    <row r="984" spans="1:2">
      <c r="A984" t="s">
        <v>2276</v>
      </c>
      <c r="B984" t="s">
        <v>2277</v>
      </c>
    </row>
    <row r="985" spans="1:2">
      <c r="A985" t="s">
        <v>2282</v>
      </c>
      <c r="B985" t="s">
        <v>2283</v>
      </c>
    </row>
    <row r="986" spans="1:2">
      <c r="A986" t="s">
        <v>2284</v>
      </c>
      <c r="B986" t="s">
        <v>2285</v>
      </c>
    </row>
    <row r="987" spans="1:2">
      <c r="A987" t="s">
        <v>2288</v>
      </c>
      <c r="B987" t="s">
        <v>2289</v>
      </c>
    </row>
    <row r="988" spans="1:2">
      <c r="A988" t="s">
        <v>2290</v>
      </c>
      <c r="B988" t="s">
        <v>2291</v>
      </c>
    </row>
    <row r="989" spans="1:2">
      <c r="A989" t="s">
        <v>2292</v>
      </c>
      <c r="B989" t="s">
        <v>2293</v>
      </c>
    </row>
    <row r="990" spans="1:2">
      <c r="A990" t="s">
        <v>2294</v>
      </c>
      <c r="B990" t="s">
        <v>2295</v>
      </c>
    </row>
    <row r="991" spans="1:2">
      <c r="A991" t="s">
        <v>2296</v>
      </c>
      <c r="B991" t="s">
        <v>2297</v>
      </c>
    </row>
    <row r="992" spans="1:2">
      <c r="A992" t="s">
        <v>2300</v>
      </c>
      <c r="B992" t="s">
        <v>2301</v>
      </c>
    </row>
    <row r="993" spans="1:2">
      <c r="A993" t="s">
        <v>3287</v>
      </c>
      <c r="B993" t="s">
        <v>3619</v>
      </c>
    </row>
    <row r="994" spans="1:2">
      <c r="A994" t="s">
        <v>3620</v>
      </c>
      <c r="B994" t="s">
        <v>3621</v>
      </c>
    </row>
    <row r="995" spans="1:2">
      <c r="A995" t="s">
        <v>3622</v>
      </c>
      <c r="B995" t="s">
        <v>3623</v>
      </c>
    </row>
    <row r="996" spans="1:2">
      <c r="A996" t="s">
        <v>3624</v>
      </c>
      <c r="B996" t="s">
        <v>3625</v>
      </c>
    </row>
    <row r="997" spans="1:2">
      <c r="A997" t="s">
        <v>3626</v>
      </c>
      <c r="B997" t="s">
        <v>3627</v>
      </c>
    </row>
    <row r="998" spans="1:2">
      <c r="A998" t="s">
        <v>3628</v>
      </c>
      <c r="B998" t="s">
        <v>3629</v>
      </c>
    </row>
    <row r="999" spans="1:2">
      <c r="A999" t="s">
        <v>3630</v>
      </c>
      <c r="B999" t="s">
        <v>3631</v>
      </c>
    </row>
    <row r="1000" spans="1:2">
      <c r="A1000" t="s">
        <v>3632</v>
      </c>
      <c r="B1000" t="s">
        <v>3633</v>
      </c>
    </row>
    <row r="1001" spans="1:2">
      <c r="A1001" t="s">
        <v>3634</v>
      </c>
      <c r="B1001" t="s">
        <v>3635</v>
      </c>
    </row>
    <row r="1002" spans="1:2">
      <c r="A1002" t="s">
        <v>3636</v>
      </c>
      <c r="B1002" t="s">
        <v>3637</v>
      </c>
    </row>
    <row r="1003" spans="1:2">
      <c r="A1003" t="s">
        <v>3638</v>
      </c>
      <c r="B1003" t="s">
        <v>3639</v>
      </c>
    </row>
    <row r="1004" spans="1:2">
      <c r="A1004" t="s">
        <v>3640</v>
      </c>
      <c r="B1004" t="s">
        <v>3641</v>
      </c>
    </row>
    <row r="1005" spans="1:2">
      <c r="A1005" t="s">
        <v>3642</v>
      </c>
      <c r="B1005" t="s">
        <v>3643</v>
      </c>
    </row>
    <row r="1006" spans="1:2">
      <c r="A1006" t="s">
        <v>2302</v>
      </c>
      <c r="B1006" t="s">
        <v>2303</v>
      </c>
    </row>
    <row r="1007" spans="1:2">
      <c r="A1007" t="s">
        <v>3212</v>
      </c>
      <c r="B1007" t="s">
        <v>3644</v>
      </c>
    </row>
    <row r="1008" spans="1:2">
      <c r="A1008" t="s">
        <v>3213</v>
      </c>
      <c r="B1008" t="s">
        <v>3645</v>
      </c>
    </row>
    <row r="1009" spans="1:2">
      <c r="A1009" t="s">
        <v>132</v>
      </c>
      <c r="B1009" t="s">
        <v>2306</v>
      </c>
    </row>
    <row r="1010" spans="1:2">
      <c r="A1010" t="s">
        <v>2307</v>
      </c>
      <c r="B1010" t="s">
        <v>2308</v>
      </c>
    </row>
    <row r="1011" spans="1:2">
      <c r="A1011" t="s">
        <v>2309</v>
      </c>
      <c r="B1011" t="s">
        <v>2310</v>
      </c>
    </row>
    <row r="1012" spans="1:2">
      <c r="A1012" t="s">
        <v>2311</v>
      </c>
      <c r="B1012" t="s">
        <v>2312</v>
      </c>
    </row>
    <row r="1013" spans="1:2">
      <c r="A1013" t="s">
        <v>2313</v>
      </c>
      <c r="B1013" t="s">
        <v>2314</v>
      </c>
    </row>
    <row r="1014" spans="1:2">
      <c r="A1014" t="s">
        <v>2315</v>
      </c>
      <c r="B1014" t="s">
        <v>2316</v>
      </c>
    </row>
    <row r="1015" spans="1:2">
      <c r="A1015" t="s">
        <v>2317</v>
      </c>
      <c r="B1015" t="s">
        <v>2318</v>
      </c>
    </row>
    <row r="1016" spans="1:2">
      <c r="A1016" t="s">
        <v>2319</v>
      </c>
      <c r="B1016" t="s">
        <v>2320</v>
      </c>
    </row>
    <row r="1017" spans="1:2">
      <c r="A1017" t="s">
        <v>2321</v>
      </c>
      <c r="B1017" t="s">
        <v>2322</v>
      </c>
    </row>
    <row r="1018" spans="1:2">
      <c r="A1018" t="s">
        <v>2323</v>
      </c>
      <c r="B1018" t="s">
        <v>2324</v>
      </c>
    </row>
    <row r="1019" spans="1:2">
      <c r="A1019" t="s">
        <v>2325</v>
      </c>
      <c r="B1019" t="s">
        <v>2326</v>
      </c>
    </row>
    <row r="1020" spans="1:2">
      <c r="A1020" t="s">
        <v>2327</v>
      </c>
      <c r="B1020" t="s">
        <v>2328</v>
      </c>
    </row>
    <row r="1021" spans="1:2">
      <c r="A1021" t="s">
        <v>2329</v>
      </c>
      <c r="B1021" t="s">
        <v>2330</v>
      </c>
    </row>
    <row r="1022" spans="1:2">
      <c r="A1022" t="s">
        <v>2331</v>
      </c>
      <c r="B1022" t="s">
        <v>2332</v>
      </c>
    </row>
    <row r="1023" spans="1:2">
      <c r="A1023" t="s">
        <v>2333</v>
      </c>
      <c r="B1023" t="s">
        <v>2334</v>
      </c>
    </row>
    <row r="1024" spans="1:2">
      <c r="A1024" t="s">
        <v>2335</v>
      </c>
      <c r="B1024" t="s">
        <v>2336</v>
      </c>
    </row>
    <row r="1025" spans="1:2">
      <c r="A1025" t="s">
        <v>2337</v>
      </c>
      <c r="B1025" t="s">
        <v>2338</v>
      </c>
    </row>
    <row r="1026" spans="1:2">
      <c r="A1026" t="s">
        <v>2339</v>
      </c>
      <c r="B1026" t="s">
        <v>2340</v>
      </c>
    </row>
    <row r="1027" spans="1:2">
      <c r="A1027" t="s">
        <v>2341</v>
      </c>
      <c r="B1027" t="s">
        <v>2342</v>
      </c>
    </row>
    <row r="1028" spans="1:2">
      <c r="A1028" t="s">
        <v>2343</v>
      </c>
      <c r="B1028" t="s">
        <v>2344</v>
      </c>
    </row>
    <row r="1029" spans="1:2">
      <c r="A1029" t="s">
        <v>2345</v>
      </c>
      <c r="B1029" t="s">
        <v>2346</v>
      </c>
    </row>
    <row r="1030" spans="1:2">
      <c r="A1030" t="s">
        <v>2347</v>
      </c>
      <c r="B1030" t="s">
        <v>2348</v>
      </c>
    </row>
    <row r="1031" spans="1:2">
      <c r="A1031" t="s">
        <v>2349</v>
      </c>
      <c r="B1031" t="s">
        <v>2350</v>
      </c>
    </row>
    <row r="1032" spans="1:2">
      <c r="A1032" t="s">
        <v>2351</v>
      </c>
      <c r="B1032" t="s">
        <v>2352</v>
      </c>
    </row>
    <row r="1033" spans="1:2">
      <c r="A1033" t="s">
        <v>2353</v>
      </c>
      <c r="B1033" t="s">
        <v>2354</v>
      </c>
    </row>
    <row r="1034" spans="1:2">
      <c r="A1034" t="s">
        <v>2355</v>
      </c>
      <c r="B1034" t="s">
        <v>2356</v>
      </c>
    </row>
    <row r="1035" spans="1:2">
      <c r="A1035" t="s">
        <v>2357</v>
      </c>
      <c r="B1035" t="s">
        <v>2358</v>
      </c>
    </row>
    <row r="1036" spans="1:2">
      <c r="A1036" t="s">
        <v>2359</v>
      </c>
      <c r="B1036" t="s">
        <v>2360</v>
      </c>
    </row>
    <row r="1037" spans="1:2">
      <c r="A1037" t="s">
        <v>2361</v>
      </c>
      <c r="B1037" t="s">
        <v>2362</v>
      </c>
    </row>
    <row r="1038" spans="1:2">
      <c r="A1038" t="s">
        <v>2363</v>
      </c>
      <c r="B1038" t="s">
        <v>2364</v>
      </c>
    </row>
    <row r="1039" spans="1:2">
      <c r="A1039" t="s">
        <v>2365</v>
      </c>
      <c r="B1039" t="s">
        <v>2366</v>
      </c>
    </row>
    <row r="1040" spans="1:2">
      <c r="A1040" t="s">
        <v>2367</v>
      </c>
      <c r="B1040" t="s">
        <v>2368</v>
      </c>
    </row>
    <row r="1041" spans="1:2">
      <c r="A1041" t="s">
        <v>2369</v>
      </c>
      <c r="B1041" t="s">
        <v>2370</v>
      </c>
    </row>
    <row r="1042" spans="1:2">
      <c r="A1042" t="s">
        <v>2371</v>
      </c>
      <c r="B1042" t="s">
        <v>2372</v>
      </c>
    </row>
    <row r="1043" spans="1:2">
      <c r="A1043" t="s">
        <v>2375</v>
      </c>
      <c r="B1043" t="s">
        <v>2376</v>
      </c>
    </row>
    <row r="1044" spans="1:2">
      <c r="A1044" t="s">
        <v>2377</v>
      </c>
      <c r="B1044" t="s">
        <v>2378</v>
      </c>
    </row>
    <row r="1045" spans="1:2">
      <c r="A1045" t="s">
        <v>2379</v>
      </c>
      <c r="B1045" t="s">
        <v>2380</v>
      </c>
    </row>
    <row r="1046" spans="1:2">
      <c r="A1046" t="s">
        <v>2381</v>
      </c>
      <c r="B1046" t="s">
        <v>2382</v>
      </c>
    </row>
    <row r="1047" spans="1:2">
      <c r="A1047" t="s">
        <v>2383</v>
      </c>
      <c r="B1047" t="s">
        <v>2384</v>
      </c>
    </row>
    <row r="1048" spans="1:2">
      <c r="A1048" t="s">
        <v>2385</v>
      </c>
      <c r="B1048" t="s">
        <v>2386</v>
      </c>
    </row>
    <row r="1049" spans="1:2">
      <c r="A1049" t="s">
        <v>2531</v>
      </c>
      <c r="B1049" t="s">
        <v>2532</v>
      </c>
    </row>
    <row r="1050" spans="1:2">
      <c r="A1050" t="s">
        <v>2515</v>
      </c>
      <c r="B1050" t="s">
        <v>3646</v>
      </c>
    </row>
    <row r="1051" spans="1:2">
      <c r="A1051" t="s">
        <v>2389</v>
      </c>
      <c r="B1051" t="s">
        <v>2390</v>
      </c>
    </row>
    <row r="1052" spans="1:2">
      <c r="A1052" t="s">
        <v>2391</v>
      </c>
      <c r="B1052" t="s">
        <v>2392</v>
      </c>
    </row>
    <row r="1053" spans="1:2">
      <c r="A1053" t="s">
        <v>2393</v>
      </c>
      <c r="B1053" t="s">
        <v>2394</v>
      </c>
    </row>
    <row r="1054" spans="1:2">
      <c r="A1054" t="s">
        <v>2395</v>
      </c>
      <c r="B1054" t="s">
        <v>2396</v>
      </c>
    </row>
    <row r="1055" spans="1:2">
      <c r="A1055" t="s">
        <v>2397</v>
      </c>
      <c r="B1055" t="s">
        <v>2398</v>
      </c>
    </row>
    <row r="1056" spans="1:2">
      <c r="A1056" t="s">
        <v>2399</v>
      </c>
      <c r="B1056" t="s">
        <v>2400</v>
      </c>
    </row>
    <row r="1057" spans="1:2">
      <c r="A1057" t="s">
        <v>2401</v>
      </c>
      <c r="B1057" t="s">
        <v>2402</v>
      </c>
    </row>
    <row r="1058" spans="1:2">
      <c r="A1058" t="s">
        <v>2403</v>
      </c>
      <c r="B1058" t="s">
        <v>2404</v>
      </c>
    </row>
    <row r="1059" spans="1:2">
      <c r="A1059" t="s">
        <v>2405</v>
      </c>
      <c r="B1059" t="s">
        <v>2406</v>
      </c>
    </row>
    <row r="1060" spans="1:2">
      <c r="A1060" t="s">
        <v>2407</v>
      </c>
      <c r="B1060" t="s">
        <v>2408</v>
      </c>
    </row>
    <row r="1061" spans="1:2">
      <c r="A1061" t="s">
        <v>3647</v>
      </c>
      <c r="B1061" t="s">
        <v>3648</v>
      </c>
    </row>
    <row r="1062" spans="1:2">
      <c r="A1062" t="s">
        <v>2409</v>
      </c>
      <c r="B1062" t="s">
        <v>2410</v>
      </c>
    </row>
    <row r="1063" spans="1:2">
      <c r="A1063" t="s">
        <v>2411</v>
      </c>
      <c r="B1063" t="s">
        <v>2412</v>
      </c>
    </row>
    <row r="1064" spans="1:2">
      <c r="A1064" t="s">
        <v>2413</v>
      </c>
      <c r="B1064" t="s">
        <v>2414</v>
      </c>
    </row>
    <row r="1065" spans="1:2">
      <c r="A1065" t="s">
        <v>2533</v>
      </c>
      <c r="B1065" t="s">
        <v>2534</v>
      </c>
    </row>
    <row r="1066" spans="1:2">
      <c r="A1066" t="s">
        <v>2415</v>
      </c>
      <c r="B1066" t="s">
        <v>2410</v>
      </c>
    </row>
    <row r="1067" spans="1:2">
      <c r="A1067" t="s">
        <v>86</v>
      </c>
      <c r="B1067" t="s">
        <v>2535</v>
      </c>
    </row>
    <row r="1068" spans="1:2">
      <c r="A1068" t="s">
        <v>2416</v>
      </c>
      <c r="B1068" t="s">
        <v>2417</v>
      </c>
    </row>
    <row r="1069" spans="1:2">
      <c r="A1069" t="s">
        <v>2418</v>
      </c>
      <c r="B1069" t="s">
        <v>2419</v>
      </c>
    </row>
    <row r="1070" spans="1:2">
      <c r="A1070" t="s">
        <v>2420</v>
      </c>
      <c r="B1070" t="s">
        <v>2421</v>
      </c>
    </row>
    <row r="1071" spans="1:2">
      <c r="A1071" t="s">
        <v>2422</v>
      </c>
      <c r="B1071" t="s">
        <v>2423</v>
      </c>
    </row>
    <row r="1072" spans="1:2">
      <c r="A1072" t="s">
        <v>2424</v>
      </c>
      <c r="B1072" t="s">
        <v>2425</v>
      </c>
    </row>
    <row r="1073" spans="1:2">
      <c r="A1073" t="s">
        <v>2555</v>
      </c>
      <c r="B1073" t="s">
        <v>2556</v>
      </c>
    </row>
    <row r="1074" spans="1:2">
      <c r="A1074" t="s">
        <v>100</v>
      </c>
      <c r="B1074" t="s">
        <v>2557</v>
      </c>
    </row>
    <row r="1075" spans="1:2">
      <c r="A1075" t="s">
        <v>2426</v>
      </c>
      <c r="B1075" t="s">
        <v>2427</v>
      </c>
    </row>
    <row r="1076" spans="1:2">
      <c r="A1076" t="s">
        <v>2516</v>
      </c>
      <c r="B1076" t="s">
        <v>2517</v>
      </c>
    </row>
    <row r="1077" spans="1:2">
      <c r="A1077" t="s">
        <v>2579</v>
      </c>
      <c r="B1077" t="s">
        <v>2580</v>
      </c>
    </row>
    <row r="1078" spans="1:2">
      <c r="A1078" t="s">
        <v>2428</v>
      </c>
      <c r="B1078" t="s">
        <v>2429</v>
      </c>
    </row>
    <row r="1079" spans="1:2">
      <c r="A1079" t="s">
        <v>2432</v>
      </c>
      <c r="B1079" t="s">
        <v>2433</v>
      </c>
    </row>
    <row r="1080" spans="1:2">
      <c r="A1080" t="s">
        <v>2434</v>
      </c>
      <c r="B1080" t="s">
        <v>2435</v>
      </c>
    </row>
    <row r="1081" spans="1:2">
      <c r="A1081" t="s">
        <v>2436</v>
      </c>
      <c r="B1081" t="s">
        <v>2437</v>
      </c>
    </row>
    <row r="1082" spans="1:2">
      <c r="A1082" t="s">
        <v>2438</v>
      </c>
      <c r="B1082" t="s">
        <v>2439</v>
      </c>
    </row>
    <row r="1083" spans="1:2">
      <c r="A1083" t="s">
        <v>111</v>
      </c>
      <c r="B1083" t="s">
        <v>2581</v>
      </c>
    </row>
    <row r="1084" spans="1:2">
      <c r="A1084" t="s">
        <v>123</v>
      </c>
      <c r="B1084" t="s">
        <v>2536</v>
      </c>
    </row>
    <row r="1085" spans="1:2">
      <c r="A1085" t="s">
        <v>240</v>
      </c>
      <c r="B1085" t="s">
        <v>2440</v>
      </c>
    </row>
    <row r="1086" spans="1:2">
      <c r="A1086" t="s">
        <v>70</v>
      </c>
      <c r="B1086" t="s">
        <v>2441</v>
      </c>
    </row>
    <row r="1087" spans="1:2">
      <c r="A1087" t="s">
        <v>2442</v>
      </c>
      <c r="B1087" t="s">
        <v>2443</v>
      </c>
    </row>
    <row r="1088" spans="1:2">
      <c r="A1088" t="s">
        <v>103</v>
      </c>
      <c r="B1088" t="s">
        <v>2444</v>
      </c>
    </row>
    <row r="1089" spans="1:2">
      <c r="A1089" t="s">
        <v>109</v>
      </c>
      <c r="B1089" t="s">
        <v>2518</v>
      </c>
    </row>
    <row r="1090" spans="1:2">
      <c r="A1090" t="s">
        <v>186</v>
      </c>
      <c r="B1090" t="s">
        <v>2519</v>
      </c>
    </row>
    <row r="1091" spans="1:2">
      <c r="A1091" t="s">
        <v>65</v>
      </c>
      <c r="B1091" t="s">
        <v>2520</v>
      </c>
    </row>
    <row r="1092" spans="1:2">
      <c r="A1092" t="s">
        <v>2521</v>
      </c>
      <c r="B1092" t="s">
        <v>2522</v>
      </c>
    </row>
    <row r="1093" spans="1:2">
      <c r="A1093" t="s">
        <v>3153</v>
      </c>
      <c r="B1093" t="s">
        <v>3649</v>
      </c>
    </row>
    <row r="1094" spans="1:2">
      <c r="A1094" t="s">
        <v>2445</v>
      </c>
      <c r="B1094" t="s">
        <v>2446</v>
      </c>
    </row>
    <row r="1095" spans="1:2">
      <c r="A1095" t="s">
        <v>2447</v>
      </c>
      <c r="B1095" t="s">
        <v>2448</v>
      </c>
    </row>
    <row r="1096" spans="1:2">
      <c r="A1096" t="s">
        <v>2449</v>
      </c>
      <c r="B1096" t="s">
        <v>2450</v>
      </c>
    </row>
    <row r="1097" spans="1:2">
      <c r="A1097" t="s">
        <v>169</v>
      </c>
      <c r="B1097" t="s">
        <v>2451</v>
      </c>
    </row>
    <row r="1098" spans="1:2">
      <c r="A1098" t="s">
        <v>213</v>
      </c>
      <c r="B1098" t="s">
        <v>2523</v>
      </c>
    </row>
    <row r="1099" spans="1:2">
      <c r="A1099" t="s">
        <v>110</v>
      </c>
      <c r="B1099" t="s">
        <v>2582</v>
      </c>
    </row>
    <row r="1100" spans="1:2">
      <c r="A1100" t="s">
        <v>209</v>
      </c>
      <c r="B1100" t="s">
        <v>2452</v>
      </c>
    </row>
    <row r="1101" spans="1:2">
      <c r="A1101" t="s">
        <v>2453</v>
      </c>
      <c r="B1101" t="s">
        <v>2448</v>
      </c>
    </row>
    <row r="1102" spans="1:2">
      <c r="A1102" t="s">
        <v>2537</v>
      </c>
      <c r="B1102" t="s">
        <v>2538</v>
      </c>
    </row>
    <row r="1103" spans="1:2">
      <c r="A1103" t="s">
        <v>2583</v>
      </c>
      <c r="B1103" t="s">
        <v>2584</v>
      </c>
    </row>
    <row r="1104" spans="1:2">
      <c r="A1104" t="s">
        <v>2454</v>
      </c>
      <c r="B1104" t="s">
        <v>2455</v>
      </c>
    </row>
    <row r="1105" spans="1:2">
      <c r="A1105" t="s">
        <v>3650</v>
      </c>
      <c r="B1105" t="s">
        <v>2585</v>
      </c>
    </row>
    <row r="1106" spans="1:2">
      <c r="A1106" t="s">
        <v>341</v>
      </c>
      <c r="B1106" t="s">
        <v>2457</v>
      </c>
    </row>
    <row r="1107" spans="1:2">
      <c r="A1107" t="s">
        <v>104</v>
      </c>
      <c r="B1107" t="s">
        <v>2458</v>
      </c>
    </row>
    <row r="1108" spans="1:2">
      <c r="A1108" t="s">
        <v>106</v>
      </c>
      <c r="B1108" t="s">
        <v>2459</v>
      </c>
    </row>
    <row r="1109" spans="1:2">
      <c r="A1109" t="s">
        <v>270</v>
      </c>
      <c r="B1109" t="s">
        <v>2460</v>
      </c>
    </row>
    <row r="1110" spans="1:2">
      <c r="A1110" t="s">
        <v>101</v>
      </c>
      <c r="B1110" t="s">
        <v>2559</v>
      </c>
    </row>
    <row r="1111" spans="1:2">
      <c r="A1111" t="s">
        <v>2560</v>
      </c>
      <c r="B1111" t="s">
        <v>2561</v>
      </c>
    </row>
    <row r="1112" spans="1:2">
      <c r="A1112" t="s">
        <v>80</v>
      </c>
      <c r="B1112" t="s">
        <v>2455</v>
      </c>
    </row>
    <row r="1113" spans="1:2">
      <c r="A1113" t="s">
        <v>84</v>
      </c>
      <c r="B1113" t="s">
        <v>2463</v>
      </c>
    </row>
    <row r="1114" spans="1:2">
      <c r="A1114" t="s">
        <v>8</v>
      </c>
      <c r="B1114" t="s">
        <v>2562</v>
      </c>
    </row>
    <row r="1115" spans="1:2">
      <c r="A1115" t="s">
        <v>380</v>
      </c>
      <c r="B1115" t="s">
        <v>2563</v>
      </c>
    </row>
    <row r="1116" spans="1:2">
      <c r="A1116" t="s">
        <v>2564</v>
      </c>
      <c r="B1116" t="s">
        <v>2562</v>
      </c>
    </row>
    <row r="1117" spans="1:2">
      <c r="A1117" t="s">
        <v>2464</v>
      </c>
      <c r="B1117" t="s">
        <v>2465</v>
      </c>
    </row>
    <row r="1118" spans="1:2">
      <c r="A1118" t="s">
        <v>184</v>
      </c>
      <c r="B1118" t="s">
        <v>2565</v>
      </c>
    </row>
    <row r="1119" spans="1:2">
      <c r="A1119" t="s">
        <v>185</v>
      </c>
      <c r="B1119" t="s">
        <v>2566</v>
      </c>
    </row>
    <row r="1120" spans="1:2">
      <c r="A1120" t="s">
        <v>2466</v>
      </c>
      <c r="B1120" t="s">
        <v>2467</v>
      </c>
    </row>
    <row r="1121" spans="1:2">
      <c r="A1121" t="s">
        <v>112</v>
      </c>
      <c r="B1121" t="s">
        <v>2585</v>
      </c>
    </row>
    <row r="1122" spans="1:2">
      <c r="A1122" t="s">
        <v>67</v>
      </c>
      <c r="B1122" t="s">
        <v>2456</v>
      </c>
    </row>
    <row r="1123" spans="1:2">
      <c r="A1123" t="s">
        <v>187</v>
      </c>
      <c r="B1123" t="s">
        <v>2585</v>
      </c>
    </row>
    <row r="1124" spans="1:2">
      <c r="A1124" t="s">
        <v>68</v>
      </c>
      <c r="B1124" t="s">
        <v>2468</v>
      </c>
    </row>
    <row r="1125" spans="1:2">
      <c r="A1125" t="s">
        <v>126</v>
      </c>
      <c r="B1125" t="s">
        <v>2540</v>
      </c>
    </row>
    <row r="1126" spans="1:2">
      <c r="A1126" t="s">
        <v>17</v>
      </c>
      <c r="B1126" t="s">
        <v>2541</v>
      </c>
    </row>
    <row r="1127" spans="1:2">
      <c r="A1127" t="s">
        <v>39</v>
      </c>
      <c r="B1127" t="s">
        <v>2542</v>
      </c>
    </row>
    <row r="1128" spans="1:2">
      <c r="A1128" t="s">
        <v>516</v>
      </c>
      <c r="B1128" t="s">
        <v>2543</v>
      </c>
    </row>
    <row r="1129" spans="1:2">
      <c r="A1129" t="s">
        <v>20</v>
      </c>
      <c r="B1129" t="s">
        <v>2470</v>
      </c>
    </row>
    <row r="1130" spans="1:2">
      <c r="A1130" t="s">
        <v>2474</v>
      </c>
      <c r="B1130" t="s">
        <v>2475</v>
      </c>
    </row>
    <row r="1131" spans="1:2">
      <c r="A1131" t="s">
        <v>211</v>
      </c>
      <c r="B1131" t="s">
        <v>2476</v>
      </c>
    </row>
    <row r="1132" spans="1:2">
      <c r="A1132" t="s">
        <v>212</v>
      </c>
      <c r="B1132" t="s">
        <v>2477</v>
      </c>
    </row>
    <row r="1133" spans="1:2">
      <c r="A1133" t="s">
        <v>2471</v>
      </c>
      <c r="B1133" t="s">
        <v>2472</v>
      </c>
    </row>
    <row r="1134" spans="1:2">
      <c r="A1134" t="s">
        <v>41</v>
      </c>
      <c r="B1134" t="s">
        <v>2473</v>
      </c>
    </row>
    <row r="1135" spans="1:2">
      <c r="A1135" t="s">
        <v>2478</v>
      </c>
      <c r="B1135" t="s">
        <v>2479</v>
      </c>
    </row>
    <row r="1136" spans="1:2">
      <c r="A1136" t="s">
        <v>2480</v>
      </c>
      <c r="B1136" t="s">
        <v>2481</v>
      </c>
    </row>
    <row r="1137" spans="1:2">
      <c r="A1137" t="s">
        <v>2544</v>
      </c>
      <c r="B1137" t="s">
        <v>2545</v>
      </c>
    </row>
    <row r="1138" spans="1:2">
      <c r="A1138" t="s">
        <v>28</v>
      </c>
      <c r="B1138" t="s">
        <v>2586</v>
      </c>
    </row>
    <row r="1139" spans="1:2">
      <c r="A1139" t="s">
        <v>2482</v>
      </c>
      <c r="B1139" t="s">
        <v>2483</v>
      </c>
    </row>
    <row r="1140" spans="1:2">
      <c r="A1140" t="s">
        <v>2484</v>
      </c>
      <c r="B1140" t="s">
        <v>2485</v>
      </c>
    </row>
    <row r="1141" spans="1:2">
      <c r="A1141" t="s">
        <v>2569</v>
      </c>
      <c r="B1141" t="s">
        <v>2561</v>
      </c>
    </row>
    <row r="1142" spans="1:2">
      <c r="A1142" t="s">
        <v>9</v>
      </c>
      <c r="B1142" t="s">
        <v>2562</v>
      </c>
    </row>
    <row r="1143" spans="1:2">
      <c r="A1143" t="s">
        <v>172</v>
      </c>
      <c r="B1143" t="s">
        <v>2570</v>
      </c>
    </row>
    <row r="1144" spans="1:2">
      <c r="A1144" t="s">
        <v>129</v>
      </c>
      <c r="B1144" t="s">
        <v>2570</v>
      </c>
    </row>
    <row r="1145" spans="1:2">
      <c r="A1145" t="s">
        <v>63</v>
      </c>
      <c r="B1145" t="s">
        <v>2571</v>
      </c>
    </row>
    <row r="1146" spans="1:2">
      <c r="A1146" t="s">
        <v>243</v>
      </c>
      <c r="B1146" t="s">
        <v>2572</v>
      </c>
    </row>
    <row r="1147" spans="1:2">
      <c r="A1147" t="s">
        <v>19</v>
      </c>
      <c r="B1147" t="s">
        <v>2571</v>
      </c>
    </row>
    <row r="1148" spans="1:2">
      <c r="A1148" t="s">
        <v>508</v>
      </c>
      <c r="B1148" t="s">
        <v>2573</v>
      </c>
    </row>
    <row r="1149" spans="1:2">
      <c r="A1149" t="s">
        <v>509</v>
      </c>
      <c r="B1149" t="s">
        <v>2574</v>
      </c>
    </row>
    <row r="1150" spans="1:2">
      <c r="A1150" t="s">
        <v>510</v>
      </c>
      <c r="B1150" t="s">
        <v>2575</v>
      </c>
    </row>
    <row r="1151" spans="1:2">
      <c r="A1151" t="s">
        <v>21</v>
      </c>
      <c r="B1151" t="s">
        <v>2491</v>
      </c>
    </row>
    <row r="1152" spans="1:2">
      <c r="A1152" t="s">
        <v>2488</v>
      </c>
      <c r="B1152" t="s">
        <v>2489</v>
      </c>
    </row>
    <row r="1153" spans="1:2">
      <c r="A1153" t="s">
        <v>2490</v>
      </c>
      <c r="B1153" t="s">
        <v>2472</v>
      </c>
    </row>
    <row r="1154" spans="1:2">
      <c r="A1154" t="s">
        <v>42</v>
      </c>
      <c r="B1154" t="s">
        <v>2473</v>
      </c>
    </row>
    <row r="1155" spans="1:2">
      <c r="A1155" t="s">
        <v>511</v>
      </c>
      <c r="B1155" t="s">
        <v>2573</v>
      </c>
    </row>
    <row r="1156" spans="1:2">
      <c r="A1156" t="s">
        <v>61</v>
      </c>
      <c r="B1156" t="s">
        <v>2546</v>
      </c>
    </row>
    <row r="1157" spans="1:2">
      <c r="A1157" t="s">
        <v>62</v>
      </c>
      <c r="B1157" t="s">
        <v>2547</v>
      </c>
    </row>
    <row r="1158" spans="1:2">
      <c r="A1158" t="s">
        <v>242</v>
      </c>
      <c r="B1158" t="s">
        <v>2548</v>
      </c>
    </row>
    <row r="1159" spans="1:2">
      <c r="A1159" t="s">
        <v>519</v>
      </c>
      <c r="B1159" t="s">
        <v>2549</v>
      </c>
    </row>
    <row r="1160" spans="1:2">
      <c r="A1160" t="s">
        <v>2492</v>
      </c>
      <c r="B1160" t="s">
        <v>2493</v>
      </c>
    </row>
    <row r="1161" spans="1:2">
      <c r="A1161" t="s">
        <v>71</v>
      </c>
      <c r="B1161" t="s">
        <v>2587</v>
      </c>
    </row>
    <row r="1162" spans="1:2">
      <c r="A1162" t="s">
        <v>29</v>
      </c>
      <c r="B1162" t="s">
        <v>2588</v>
      </c>
    </row>
    <row r="1163" spans="1:2">
      <c r="A1163" t="s">
        <v>72</v>
      </c>
      <c r="B1163" t="s">
        <v>2589</v>
      </c>
    </row>
    <row r="1164" spans="1:2">
      <c r="A1164" t="s">
        <v>244</v>
      </c>
      <c r="B1164" t="s">
        <v>2592</v>
      </c>
    </row>
    <row r="1165" spans="1:2">
      <c r="A1165" t="s">
        <v>3186</v>
      </c>
      <c r="B1165" t="s">
        <v>3651</v>
      </c>
    </row>
    <row r="1166" spans="1:2">
      <c r="A1166" t="s">
        <v>3187</v>
      </c>
      <c r="B1166" t="s">
        <v>3652</v>
      </c>
    </row>
    <row r="1167" spans="1:2">
      <c r="A1167" t="s">
        <v>27</v>
      </c>
      <c r="B1167" t="s">
        <v>2495</v>
      </c>
    </row>
    <row r="1168" spans="1:2">
      <c r="A1168" t="s">
        <v>2593</v>
      </c>
      <c r="B1168" t="s">
        <v>2594</v>
      </c>
    </row>
    <row r="1169" spans="1:2">
      <c r="A1169" t="s">
        <v>24</v>
      </c>
      <c r="B1169" t="s">
        <v>2524</v>
      </c>
    </row>
    <row r="1170" spans="1:2">
      <c r="A1170" t="s">
        <v>25</v>
      </c>
      <c r="B1170" t="s">
        <v>2525</v>
      </c>
    </row>
    <row r="1171" spans="1:2">
      <c r="A1171" t="s">
        <v>22</v>
      </c>
      <c r="B1171" t="s">
        <v>2496</v>
      </c>
    </row>
    <row r="1172" spans="1:2">
      <c r="A1172" t="s">
        <v>40</v>
      </c>
      <c r="B1172" t="s">
        <v>2497</v>
      </c>
    </row>
    <row r="1173" spans="1:2">
      <c r="A1173" t="s">
        <v>23</v>
      </c>
      <c r="B1173" t="s">
        <v>2498</v>
      </c>
    </row>
    <row r="1174" spans="1:2">
      <c r="A1174" t="s">
        <v>507</v>
      </c>
      <c r="B1174" t="s">
        <v>2499</v>
      </c>
    </row>
    <row r="1175" spans="1:2">
      <c r="A1175" t="s">
        <v>268</v>
      </c>
      <c r="B1175" t="s">
        <v>2499</v>
      </c>
    </row>
    <row r="1176" spans="1:2">
      <c r="A1176" t="s">
        <v>179</v>
      </c>
      <c r="B1176" t="s">
        <v>2526</v>
      </c>
    </row>
    <row r="1177" spans="1:2">
      <c r="A1177" t="s">
        <v>180</v>
      </c>
      <c r="B1177" t="s">
        <v>2595</v>
      </c>
    </row>
    <row r="1178" spans="1:2">
      <c r="A1178" t="s">
        <v>130</v>
      </c>
      <c r="B1178" t="s">
        <v>2596</v>
      </c>
    </row>
    <row r="1179" spans="1:2">
      <c r="A1179" t="s">
        <v>271</v>
      </c>
      <c r="B1179" t="s">
        <v>2597</v>
      </c>
    </row>
    <row r="1180" spans="1:2">
      <c r="A1180" t="s">
        <v>2600</v>
      </c>
      <c r="B1180" t="s">
        <v>2504</v>
      </c>
    </row>
    <row r="1181" spans="1:2">
      <c r="A1181" t="s">
        <v>2601</v>
      </c>
      <c r="B1181" t="s">
        <v>2603</v>
      </c>
    </row>
    <row r="1182" spans="1:2">
      <c r="A1182" t="s">
        <v>342</v>
      </c>
      <c r="B1182" t="s">
        <v>2603</v>
      </c>
    </row>
    <row r="1183" spans="1:2">
      <c r="A1183" t="s">
        <v>521</v>
      </c>
      <c r="B1183" t="s">
        <v>2604</v>
      </c>
    </row>
    <row r="1184" spans="1:2">
      <c r="A1184" t="s">
        <v>522</v>
      </c>
      <c r="B1184" t="s">
        <v>2603</v>
      </c>
    </row>
    <row r="1185" spans="1:2">
      <c r="A1185" t="s">
        <v>515</v>
      </c>
      <c r="B1185" t="s">
        <v>2602</v>
      </c>
    </row>
    <row r="1186" spans="1:2">
      <c r="A1186" t="s">
        <v>3653</v>
      </c>
      <c r="B1186" t="s">
        <v>3654</v>
      </c>
    </row>
    <row r="1187" spans="1:2">
      <c r="A1187" t="s">
        <v>127</v>
      </c>
      <c r="B1187" t="s">
        <v>2551</v>
      </c>
    </row>
    <row r="1188" spans="1:2">
      <c r="A1188" t="s">
        <v>2500</v>
      </c>
      <c r="B1188" t="s">
        <v>2501</v>
      </c>
    </row>
    <row r="1189" spans="1:2">
      <c r="A1189" t="s">
        <v>269</v>
      </c>
      <c r="B1189" t="s">
        <v>2576</v>
      </c>
    </row>
    <row r="1190" spans="1:2">
      <c r="A1190" t="s">
        <v>69</v>
      </c>
      <c r="B1190" t="s">
        <v>2502</v>
      </c>
    </row>
    <row r="1191" spans="1:2">
      <c r="A1191" t="s">
        <v>171</v>
      </c>
      <c r="B1191" t="s">
        <v>2503</v>
      </c>
    </row>
    <row r="1192" spans="1:2">
      <c r="A1192" t="s">
        <v>66</v>
      </c>
      <c r="B1192" t="s">
        <v>2527</v>
      </c>
    </row>
    <row r="1193" spans="1:2">
      <c r="A1193" t="s">
        <v>135</v>
      </c>
      <c r="B1193" t="s">
        <v>2528</v>
      </c>
    </row>
    <row r="1194" spans="1:2">
      <c r="A1194" t="s">
        <v>64</v>
      </c>
      <c r="B1194" t="s">
        <v>2502</v>
      </c>
    </row>
    <row r="1195" spans="1:2">
      <c r="A1195" t="s">
        <v>444</v>
      </c>
      <c r="B1195" t="s">
        <v>2502</v>
      </c>
    </row>
    <row r="1196" spans="1:2">
      <c r="A1196" t="s">
        <v>520</v>
      </c>
      <c r="B1196" t="s">
        <v>2504</v>
      </c>
    </row>
    <row r="1197" spans="1:2">
      <c r="A1197" t="s">
        <v>246</v>
      </c>
      <c r="B1197" t="s">
        <v>2505</v>
      </c>
    </row>
    <row r="1198" spans="1:2">
      <c r="A1198" t="s">
        <v>218</v>
      </c>
      <c r="B1198" t="s">
        <v>2552</v>
      </c>
    </row>
    <row r="1199" spans="1:2">
      <c r="A1199" t="s">
        <v>219</v>
      </c>
      <c r="B1199" t="s">
        <v>2506</v>
      </c>
    </row>
    <row r="1200" spans="1:2">
      <c r="A1200" t="s">
        <v>221</v>
      </c>
      <c r="B1200" t="s">
        <v>2507</v>
      </c>
    </row>
    <row r="1201" spans="1:2">
      <c r="A1201" t="s">
        <v>842</v>
      </c>
      <c r="B1201" t="s">
        <v>843</v>
      </c>
    </row>
    <row r="1202" spans="1:2">
      <c r="A1202" t="s">
        <v>844</v>
      </c>
      <c r="B1202" t="s">
        <v>3655</v>
      </c>
    </row>
    <row r="1203" spans="1:2">
      <c r="A1203" t="s">
        <v>217</v>
      </c>
      <c r="B1203" t="s">
        <v>845</v>
      </c>
    </row>
    <row r="1204" spans="1:2">
      <c r="A1204" t="s">
        <v>220</v>
      </c>
      <c r="B1204" t="s">
        <v>2508</v>
      </c>
    </row>
    <row r="1205" spans="1:2">
      <c r="A1205" t="s">
        <v>3166</v>
      </c>
      <c r="B1205" t="s">
        <v>3656</v>
      </c>
    </row>
    <row r="1206" spans="1:2">
      <c r="A1206" t="s">
        <v>512</v>
      </c>
      <c r="B1206" t="s">
        <v>2578</v>
      </c>
    </row>
    <row r="1207" spans="1:2">
      <c r="A1207" t="s">
        <v>108</v>
      </c>
      <c r="B1207" t="s">
        <v>3657</v>
      </c>
    </row>
    <row r="1208" spans="1:2">
      <c r="A1208" t="s">
        <v>99</v>
      </c>
      <c r="B1208" t="s">
        <v>2553</v>
      </c>
    </row>
    <row r="1209" spans="1:2">
      <c r="A1209" t="s">
        <v>3157</v>
      </c>
      <c r="B1209" t="s">
        <v>3658</v>
      </c>
    </row>
    <row r="1210" spans="1:2">
      <c r="A1210" t="s">
        <v>3158</v>
      </c>
      <c r="B1210" t="s">
        <v>3659</v>
      </c>
    </row>
    <row r="1211" spans="1:2">
      <c r="A1211" t="s">
        <v>3214</v>
      </c>
      <c r="B1211" t="s">
        <v>3660</v>
      </c>
    </row>
    <row r="1212" spans="1:2">
      <c r="A1212" t="s">
        <v>105</v>
      </c>
      <c r="B1212" t="s">
        <v>3661</v>
      </c>
    </row>
    <row r="1213" spans="1:2">
      <c r="A1213" t="s">
        <v>82</v>
      </c>
      <c r="B1213" t="s">
        <v>2509</v>
      </c>
    </row>
    <row r="1214" spans="1:2">
      <c r="A1214" t="s">
        <v>514</v>
      </c>
      <c r="B1214" t="s">
        <v>2606</v>
      </c>
    </row>
    <row r="1215" spans="1:2">
      <c r="A1215" t="s">
        <v>3434</v>
      </c>
      <c r="B1215" t="s">
        <v>3662</v>
      </c>
    </row>
    <row r="1216" spans="1:2">
      <c r="A1216" t="s">
        <v>517</v>
      </c>
      <c r="B1216" t="s">
        <v>2554</v>
      </c>
    </row>
    <row r="1217" spans="1:2">
      <c r="A1217" t="s">
        <v>2510</v>
      </c>
      <c r="B1217" t="s">
        <v>2511</v>
      </c>
    </row>
    <row r="1218" spans="1:2">
      <c r="A1218" t="s">
        <v>513</v>
      </c>
      <c r="B1218" t="s">
        <v>2512</v>
      </c>
    </row>
    <row r="1219" spans="1:2">
      <c r="A1219" t="s">
        <v>2513</v>
      </c>
      <c r="B1219" t="s">
        <v>2514</v>
      </c>
    </row>
    <row r="1220" spans="1:2">
      <c r="A1220" t="s">
        <v>518</v>
      </c>
      <c r="B1220" t="s">
        <v>2514</v>
      </c>
    </row>
    <row r="1221" spans="1:2">
      <c r="A1221" t="s">
        <v>2607</v>
      </c>
      <c r="B1221" t="s">
        <v>2608</v>
      </c>
    </row>
    <row r="1222" spans="1:2">
      <c r="A1222" t="s">
        <v>2609</v>
      </c>
      <c r="B1222" t="s">
        <v>2610</v>
      </c>
    </row>
    <row r="1223" spans="1:2">
      <c r="A1223" t="s">
        <v>2611</v>
      </c>
      <c r="B1223" t="s">
        <v>2612</v>
      </c>
    </row>
    <row r="1224" spans="1:2">
      <c r="A1224" t="s">
        <v>2613</v>
      </c>
      <c r="B1224" t="s">
        <v>2614</v>
      </c>
    </row>
    <row r="1225" spans="1:2">
      <c r="A1225" t="s">
        <v>2615</v>
      </c>
      <c r="B1225" t="s">
        <v>2616</v>
      </c>
    </row>
    <row r="1226" spans="1:2">
      <c r="A1226" t="s">
        <v>2617</v>
      </c>
      <c r="B1226" t="s">
        <v>2618</v>
      </c>
    </row>
    <row r="1227" spans="1:2">
      <c r="A1227" t="s">
        <v>2619</v>
      </c>
      <c r="B1227" t="s">
        <v>2620</v>
      </c>
    </row>
    <row r="1228" spans="1:2">
      <c r="A1228" t="s">
        <v>2621</v>
      </c>
      <c r="B1228" t="s">
        <v>2622</v>
      </c>
    </row>
    <row r="1229" spans="1:2">
      <c r="A1229" t="s">
        <v>2635</v>
      </c>
      <c r="B1229" t="s">
        <v>2636</v>
      </c>
    </row>
    <row r="1230" spans="1:2">
      <c r="A1230" t="s">
        <v>2637</v>
      </c>
      <c r="B1230" t="s">
        <v>2638</v>
      </c>
    </row>
    <row r="1231" spans="1:2">
      <c r="A1231" t="s">
        <v>2639</v>
      </c>
      <c r="B1231" t="s">
        <v>2640</v>
      </c>
    </row>
    <row r="1232" spans="1:2">
      <c r="A1232" t="s">
        <v>2641</v>
      </c>
      <c r="B1232" t="s">
        <v>2642</v>
      </c>
    </row>
    <row r="1233" spans="1:2">
      <c r="A1233" t="s">
        <v>2643</v>
      </c>
      <c r="B1233" t="s">
        <v>2644</v>
      </c>
    </row>
    <row r="1234" spans="1:2">
      <c r="A1234" t="s">
        <v>2645</v>
      </c>
      <c r="B1234" t="s">
        <v>2646</v>
      </c>
    </row>
    <row r="1235" spans="1:2">
      <c r="A1235" t="s">
        <v>2647</v>
      </c>
      <c r="B1235" t="s">
        <v>2648</v>
      </c>
    </row>
    <row r="1236" spans="1:2">
      <c r="A1236" t="s">
        <v>2649</v>
      </c>
      <c r="B1236" t="s">
        <v>2650</v>
      </c>
    </row>
    <row r="1237" spans="1:2">
      <c r="A1237" t="s">
        <v>2651</v>
      </c>
      <c r="B1237" t="s">
        <v>2652</v>
      </c>
    </row>
    <row r="1238" spans="1:2">
      <c r="A1238" t="s">
        <v>2653</v>
      </c>
      <c r="B1238" t="s">
        <v>2654</v>
      </c>
    </row>
    <row r="1239" spans="1:2">
      <c r="A1239" t="s">
        <v>2655</v>
      </c>
      <c r="B1239" t="s">
        <v>2656</v>
      </c>
    </row>
    <row r="1240" spans="1:2">
      <c r="A1240" t="s">
        <v>2657</v>
      </c>
      <c r="B1240" t="s">
        <v>2658</v>
      </c>
    </row>
    <row r="1241" spans="1:2">
      <c r="A1241" t="s">
        <v>2659</v>
      </c>
      <c r="B1241" t="s">
        <v>2660</v>
      </c>
    </row>
    <row r="1242" spans="1:2">
      <c r="A1242" t="s">
        <v>2661</v>
      </c>
      <c r="B1242" t="s">
        <v>2662</v>
      </c>
    </row>
    <row r="1243" spans="1:2">
      <c r="A1243" t="s">
        <v>2663</v>
      </c>
      <c r="B1243" t="s">
        <v>2664</v>
      </c>
    </row>
    <row r="1244" spans="1:2">
      <c r="A1244" t="s">
        <v>2665</v>
      </c>
      <c r="B1244" t="s">
        <v>2664</v>
      </c>
    </row>
    <row r="1245" spans="1:2">
      <c r="A1245" t="s">
        <v>2666</v>
      </c>
      <c r="B1245" t="s">
        <v>2667</v>
      </c>
    </row>
    <row r="1246" spans="1:2">
      <c r="A1246" t="s">
        <v>2668</v>
      </c>
      <c r="B1246" t="s">
        <v>2667</v>
      </c>
    </row>
    <row r="1247" spans="1:2">
      <c r="A1247" t="s">
        <v>2669</v>
      </c>
      <c r="B1247" t="s">
        <v>2670</v>
      </c>
    </row>
    <row r="1248" spans="1:2">
      <c r="A1248" t="s">
        <v>2671</v>
      </c>
      <c r="B1248" t="s">
        <v>2672</v>
      </c>
    </row>
    <row r="1249" spans="1:2">
      <c r="A1249" t="s">
        <v>2673</v>
      </c>
      <c r="B1249" t="s">
        <v>2674</v>
      </c>
    </row>
    <row r="1250" spans="1:2">
      <c r="A1250" t="s">
        <v>2675</v>
      </c>
      <c r="B1250" t="s">
        <v>2676</v>
      </c>
    </row>
    <row r="1251" spans="1:2">
      <c r="A1251" t="s">
        <v>2677</v>
      </c>
      <c r="B1251" t="s">
        <v>2678</v>
      </c>
    </row>
    <row r="1252" spans="1:2">
      <c r="A1252" t="s">
        <v>2679</v>
      </c>
      <c r="B1252" t="s">
        <v>2680</v>
      </c>
    </row>
    <row r="1253" spans="1:2">
      <c r="A1253" t="s">
        <v>2681</v>
      </c>
      <c r="B1253" t="s">
        <v>2682</v>
      </c>
    </row>
    <row r="1254" spans="1:2">
      <c r="A1254" t="s">
        <v>2683</v>
      </c>
      <c r="B1254" t="s">
        <v>2684</v>
      </c>
    </row>
    <row r="1255" spans="1:2">
      <c r="A1255" t="s">
        <v>2685</v>
      </c>
      <c r="B1255" t="s">
        <v>2686</v>
      </c>
    </row>
    <row r="1256" spans="1:2">
      <c r="A1256" t="s">
        <v>2687</v>
      </c>
      <c r="B1256" t="s">
        <v>2688</v>
      </c>
    </row>
    <row r="1257" spans="1:2">
      <c r="A1257" t="s">
        <v>2689</v>
      </c>
      <c r="B1257" t="s">
        <v>2690</v>
      </c>
    </row>
    <row r="1258" spans="1:2">
      <c r="A1258" t="s">
        <v>2691</v>
      </c>
      <c r="B1258" t="s">
        <v>2692</v>
      </c>
    </row>
    <row r="1259" spans="1:2">
      <c r="A1259" t="s">
        <v>2693</v>
      </c>
      <c r="B1259" t="s">
        <v>2694</v>
      </c>
    </row>
    <row r="1260" spans="1:2">
      <c r="A1260" t="s">
        <v>2695</v>
      </c>
      <c r="B1260" t="s">
        <v>2696</v>
      </c>
    </row>
    <row r="1261" spans="1:2">
      <c r="A1261" t="s">
        <v>2697</v>
      </c>
      <c r="B1261" t="s">
        <v>2698</v>
      </c>
    </row>
    <row r="1262" spans="1:2">
      <c r="A1262" t="s">
        <v>2699</v>
      </c>
      <c r="B1262" t="s">
        <v>2700</v>
      </c>
    </row>
    <row r="1263" spans="1:2">
      <c r="A1263" t="s">
        <v>2701</v>
      </c>
      <c r="B1263" t="s">
        <v>2702</v>
      </c>
    </row>
    <row r="1264" spans="1:2">
      <c r="A1264" t="s">
        <v>2703</v>
      </c>
      <c r="B1264" t="s">
        <v>2704</v>
      </c>
    </row>
    <row r="1265" spans="1:2">
      <c r="A1265" t="s">
        <v>2705</v>
      </c>
      <c r="B1265" t="s">
        <v>2706</v>
      </c>
    </row>
    <row r="1266" spans="1:2">
      <c r="A1266" t="s">
        <v>2707</v>
      </c>
      <c r="B1266" t="s">
        <v>2708</v>
      </c>
    </row>
    <row r="1267" spans="1:2">
      <c r="A1267" t="s">
        <v>2709</v>
      </c>
      <c r="B1267" t="s">
        <v>2710</v>
      </c>
    </row>
    <row r="1268" spans="1:2">
      <c r="A1268" t="s">
        <v>2711</v>
      </c>
      <c r="B1268" t="s">
        <v>2712</v>
      </c>
    </row>
    <row r="1269" spans="1:2">
      <c r="A1269" t="s">
        <v>2713</v>
      </c>
      <c r="B1269" t="s">
        <v>2714</v>
      </c>
    </row>
    <row r="1270" spans="1:2">
      <c r="A1270" t="s">
        <v>2715</v>
      </c>
      <c r="B1270" t="s">
        <v>2716</v>
      </c>
    </row>
    <row r="1271" spans="1:2">
      <c r="A1271" t="s">
        <v>2717</v>
      </c>
      <c r="B1271" t="s">
        <v>2718</v>
      </c>
    </row>
    <row r="1272" spans="1:2">
      <c r="A1272" t="s">
        <v>2719</v>
      </c>
      <c r="B1272" t="s">
        <v>2720</v>
      </c>
    </row>
    <row r="1273" spans="1:2">
      <c r="A1273" t="s">
        <v>2721</v>
      </c>
      <c r="B1273" t="s">
        <v>2722</v>
      </c>
    </row>
    <row r="1274" spans="1:2">
      <c r="A1274" t="s">
        <v>2723</v>
      </c>
      <c r="B1274" t="s">
        <v>2724</v>
      </c>
    </row>
    <row r="1275" spans="1:2">
      <c r="A1275" t="s">
        <v>2725</v>
      </c>
      <c r="B1275" t="s">
        <v>2726</v>
      </c>
    </row>
    <row r="1276" spans="1:2">
      <c r="A1276" t="s">
        <v>2727</v>
      </c>
      <c r="B1276" t="s">
        <v>2728</v>
      </c>
    </row>
    <row r="1277" spans="1:2">
      <c r="A1277" t="s">
        <v>2729</v>
      </c>
      <c r="B1277" t="s">
        <v>2730</v>
      </c>
    </row>
    <row r="1278" spans="1:2">
      <c r="A1278" t="s">
        <v>2731</v>
      </c>
      <c r="B1278" t="s">
        <v>2732</v>
      </c>
    </row>
    <row r="1279" spans="1:2">
      <c r="A1279" t="s">
        <v>2733</v>
      </c>
      <c r="B1279" t="s">
        <v>2734</v>
      </c>
    </row>
    <row r="1280" spans="1:2">
      <c r="A1280" t="s">
        <v>2735</v>
      </c>
      <c r="B1280" t="s">
        <v>2736</v>
      </c>
    </row>
    <row r="1281" spans="1:2">
      <c r="A1281" t="s">
        <v>2737</v>
      </c>
      <c r="B1281" t="s">
        <v>2738</v>
      </c>
    </row>
    <row r="1282" spans="1:2">
      <c r="A1282" t="s">
        <v>2739</v>
      </c>
      <c r="B1282" t="s">
        <v>2740</v>
      </c>
    </row>
    <row r="1283" spans="1:2">
      <c r="A1283" t="s">
        <v>2741</v>
      </c>
      <c r="B1283" t="s">
        <v>2742</v>
      </c>
    </row>
    <row r="1284" spans="1:2">
      <c r="A1284" t="s">
        <v>2743</v>
      </c>
      <c r="B1284" t="s">
        <v>2744</v>
      </c>
    </row>
    <row r="1285" spans="1:2">
      <c r="A1285" t="s">
        <v>2745</v>
      </c>
      <c r="B1285" t="s">
        <v>2746</v>
      </c>
    </row>
    <row r="1286" spans="1:2">
      <c r="A1286" t="s">
        <v>2747</v>
      </c>
      <c r="B1286" t="s">
        <v>2748</v>
      </c>
    </row>
    <row r="1287" spans="1:2">
      <c r="A1287" t="s">
        <v>2749</v>
      </c>
      <c r="B1287" t="s">
        <v>2750</v>
      </c>
    </row>
    <row r="1288" spans="1:2">
      <c r="A1288" t="s">
        <v>2751</v>
      </c>
      <c r="B1288" t="s">
        <v>2752</v>
      </c>
    </row>
    <row r="1289" spans="1:2">
      <c r="A1289" t="s">
        <v>2753</v>
      </c>
      <c r="B1289" t="s">
        <v>2754</v>
      </c>
    </row>
    <row r="1290" spans="1:2">
      <c r="A1290" t="s">
        <v>2755</v>
      </c>
      <c r="B1290" t="s">
        <v>2756</v>
      </c>
    </row>
    <row r="1291" spans="1:2">
      <c r="A1291" t="s">
        <v>2757</v>
      </c>
      <c r="B1291" t="s">
        <v>2758</v>
      </c>
    </row>
    <row r="1292" spans="1:2">
      <c r="A1292" t="s">
        <v>2759</v>
      </c>
      <c r="B1292" t="s">
        <v>2760</v>
      </c>
    </row>
    <row r="1293" spans="1:2">
      <c r="A1293" t="s">
        <v>2761</v>
      </c>
      <c r="B1293" t="s">
        <v>2762</v>
      </c>
    </row>
    <row r="1294" spans="1:2">
      <c r="A1294" t="s">
        <v>2763</v>
      </c>
      <c r="B1294" t="s">
        <v>2764</v>
      </c>
    </row>
    <row r="1295" spans="1:2">
      <c r="A1295" t="s">
        <v>2765</v>
      </c>
      <c r="B1295" t="s">
        <v>2766</v>
      </c>
    </row>
    <row r="1296" spans="1:2">
      <c r="A1296" t="s">
        <v>2767</v>
      </c>
      <c r="B1296" t="s">
        <v>2768</v>
      </c>
    </row>
    <row r="1297" spans="1:2">
      <c r="A1297" t="s">
        <v>2769</v>
      </c>
      <c r="B1297" t="s">
        <v>2770</v>
      </c>
    </row>
    <row r="1298" spans="1:2">
      <c r="A1298" t="s">
        <v>2771</v>
      </c>
      <c r="B1298" t="s">
        <v>2772</v>
      </c>
    </row>
    <row r="1299" spans="1:2">
      <c r="A1299" t="s">
        <v>2773</v>
      </c>
      <c r="B1299" t="s">
        <v>2774</v>
      </c>
    </row>
    <row r="1300" spans="1:2">
      <c r="A1300" t="s">
        <v>2775</v>
      </c>
      <c r="B1300" t="s">
        <v>2776</v>
      </c>
    </row>
    <row r="1301" spans="1:2">
      <c r="A1301" t="s">
        <v>2777</v>
      </c>
      <c r="B1301" t="s">
        <v>2778</v>
      </c>
    </row>
    <row r="1302" spans="1:2">
      <c r="A1302" t="s">
        <v>2779</v>
      </c>
      <c r="B1302" t="s">
        <v>2780</v>
      </c>
    </row>
    <row r="1303" spans="1:2">
      <c r="A1303" t="s">
        <v>2781</v>
      </c>
      <c r="B1303" t="s">
        <v>2782</v>
      </c>
    </row>
    <row r="1304" spans="1:2">
      <c r="A1304" t="s">
        <v>2783</v>
      </c>
      <c r="B1304" t="s">
        <v>2784</v>
      </c>
    </row>
    <row r="1305" spans="1:2">
      <c r="A1305" t="s">
        <v>2785</v>
      </c>
      <c r="B1305" t="s">
        <v>2786</v>
      </c>
    </row>
    <row r="1306" spans="1:2">
      <c r="A1306" t="s">
        <v>2787</v>
      </c>
      <c r="B1306" t="s">
        <v>2788</v>
      </c>
    </row>
    <row r="1307" spans="1:2">
      <c r="A1307" t="s">
        <v>2789</v>
      </c>
      <c r="B1307" t="s">
        <v>2790</v>
      </c>
    </row>
    <row r="1308" spans="1:2">
      <c r="A1308" t="s">
        <v>2791</v>
      </c>
      <c r="B1308" t="s">
        <v>2792</v>
      </c>
    </row>
    <row r="1309" spans="1:2">
      <c r="A1309" t="s">
        <v>2793</v>
      </c>
      <c r="B1309" t="s">
        <v>2794</v>
      </c>
    </row>
    <row r="1310" spans="1:2">
      <c r="A1310" t="s">
        <v>2795</v>
      </c>
      <c r="B1310" t="s">
        <v>2796</v>
      </c>
    </row>
    <row r="1311" spans="1:2">
      <c r="A1311" t="s">
        <v>2797</v>
      </c>
      <c r="B1311" t="s">
        <v>2798</v>
      </c>
    </row>
    <row r="1312" spans="1:2">
      <c r="A1312" t="s">
        <v>2799</v>
      </c>
      <c r="B1312" t="s">
        <v>2800</v>
      </c>
    </row>
    <row r="1313" spans="1:2">
      <c r="A1313" t="s">
        <v>2801</v>
      </c>
      <c r="B1313" t="s">
        <v>2802</v>
      </c>
    </row>
    <row r="1314" spans="1:2">
      <c r="A1314" t="s">
        <v>2803</v>
      </c>
      <c r="B1314" t="s">
        <v>2804</v>
      </c>
    </row>
    <row r="1315" spans="1:2">
      <c r="A1315" t="s">
        <v>2805</v>
      </c>
      <c r="B1315" t="s">
        <v>2806</v>
      </c>
    </row>
    <row r="1316" spans="1:2">
      <c r="A1316" t="s">
        <v>2807</v>
      </c>
      <c r="B1316" t="s">
        <v>2808</v>
      </c>
    </row>
    <row r="1317" spans="1:2">
      <c r="A1317" t="s">
        <v>2809</v>
      </c>
      <c r="B1317" t="s">
        <v>2810</v>
      </c>
    </row>
    <row r="1318" spans="1:2">
      <c r="A1318" t="s">
        <v>2811</v>
      </c>
      <c r="B1318" t="s">
        <v>2812</v>
      </c>
    </row>
    <row r="1319" spans="1:2">
      <c r="A1319" t="s">
        <v>2813</v>
      </c>
      <c r="B1319" t="s">
        <v>2814</v>
      </c>
    </row>
    <row r="1320" spans="1:2">
      <c r="A1320" t="s">
        <v>2815</v>
      </c>
      <c r="B1320" t="s">
        <v>2816</v>
      </c>
    </row>
    <row r="1321" spans="1:2">
      <c r="A1321" t="s">
        <v>2817</v>
      </c>
      <c r="B1321" t="s">
        <v>2818</v>
      </c>
    </row>
    <row r="1322" spans="1:2">
      <c r="A1322" t="s">
        <v>2819</v>
      </c>
      <c r="B1322" t="s">
        <v>2820</v>
      </c>
    </row>
    <row r="1323" spans="1:2">
      <c r="A1323" t="s">
        <v>2821</v>
      </c>
      <c r="B1323" t="s">
        <v>2822</v>
      </c>
    </row>
    <row r="1324" spans="1:2">
      <c r="A1324" t="s">
        <v>2823</v>
      </c>
      <c r="B1324" t="s">
        <v>3663</v>
      </c>
    </row>
    <row r="1325" spans="1:2">
      <c r="A1325" t="s">
        <v>2824</v>
      </c>
      <c r="B1325" t="s">
        <v>3664</v>
      </c>
    </row>
    <row r="1326" spans="1:2">
      <c r="A1326" t="s">
        <v>2825</v>
      </c>
      <c r="B1326" t="s">
        <v>3665</v>
      </c>
    </row>
    <row r="1327" spans="1:2">
      <c r="A1327" t="s">
        <v>2826</v>
      </c>
      <c r="B1327" t="s">
        <v>3666</v>
      </c>
    </row>
    <row r="1328" spans="1:2">
      <c r="A1328" t="s">
        <v>2827</v>
      </c>
      <c r="B1328" t="s">
        <v>2828</v>
      </c>
    </row>
    <row r="1329" spans="1:2">
      <c r="A1329" t="s">
        <v>2829</v>
      </c>
      <c r="B1329" t="s">
        <v>2830</v>
      </c>
    </row>
    <row r="1330" spans="1:2">
      <c r="A1330" t="s">
        <v>3667</v>
      </c>
      <c r="B1330" t="s">
        <v>3668</v>
      </c>
    </row>
    <row r="1331" spans="1:2">
      <c r="A1331" t="s">
        <v>3669</v>
      </c>
      <c r="B1331" t="s">
        <v>3670</v>
      </c>
    </row>
    <row r="1332" spans="1:2">
      <c r="A1332" t="s">
        <v>3671</v>
      </c>
      <c r="B1332" t="s">
        <v>3672</v>
      </c>
    </row>
    <row r="1333" spans="1:2">
      <c r="A1333" t="s">
        <v>3673</v>
      </c>
      <c r="B1333" t="s">
        <v>3674</v>
      </c>
    </row>
    <row r="1334" spans="1:2">
      <c r="A1334" t="s">
        <v>3675</v>
      </c>
      <c r="B1334" t="s">
        <v>3676</v>
      </c>
    </row>
    <row r="1335" spans="1:2">
      <c r="A1335" t="s">
        <v>3677</v>
      </c>
      <c r="B1335" t="s">
        <v>3678</v>
      </c>
    </row>
    <row r="1336" spans="1:2">
      <c r="A1336" t="s">
        <v>3679</v>
      </c>
      <c r="B1336" t="s">
        <v>3680</v>
      </c>
    </row>
    <row r="1337" spans="1:2">
      <c r="A1337" t="s">
        <v>3681</v>
      </c>
      <c r="B1337" t="s">
        <v>3682</v>
      </c>
    </row>
    <row r="1338" spans="1:2">
      <c r="A1338" t="s">
        <v>3683</v>
      </c>
      <c r="B1338" t="s">
        <v>3684</v>
      </c>
    </row>
    <row r="1339" spans="1:2">
      <c r="A1339" t="s">
        <v>3685</v>
      </c>
      <c r="B1339" t="s">
        <v>3686</v>
      </c>
    </row>
    <row r="1340" spans="1:2">
      <c r="A1340" t="s">
        <v>3687</v>
      </c>
      <c r="B1340" t="s">
        <v>3688</v>
      </c>
    </row>
    <row r="1341" spans="1:2">
      <c r="A1341" t="s">
        <v>3689</v>
      </c>
      <c r="B1341" t="s">
        <v>3690</v>
      </c>
    </row>
    <row r="1342" spans="1:2">
      <c r="A1342" t="s">
        <v>3691</v>
      </c>
      <c r="B1342" t="s">
        <v>3692</v>
      </c>
    </row>
    <row r="1343" spans="1:2">
      <c r="A1343" t="s">
        <v>3693</v>
      </c>
      <c r="B1343" t="s">
        <v>3694</v>
      </c>
    </row>
    <row r="1344" spans="1:2">
      <c r="A1344" t="s">
        <v>3695</v>
      </c>
      <c r="B1344" t="s">
        <v>3696</v>
      </c>
    </row>
    <row r="1345" spans="1:2">
      <c r="A1345" t="s">
        <v>3697</v>
      </c>
      <c r="B1345" t="s">
        <v>3698</v>
      </c>
    </row>
    <row r="1346" spans="1:2">
      <c r="A1346" t="s">
        <v>3699</v>
      </c>
      <c r="B1346" t="s">
        <v>3700</v>
      </c>
    </row>
    <row r="1347" spans="1:2">
      <c r="A1347" t="s">
        <v>3701</v>
      </c>
      <c r="B1347" t="s">
        <v>3702</v>
      </c>
    </row>
    <row r="1348" spans="1:2">
      <c r="A1348" t="s">
        <v>3703</v>
      </c>
      <c r="B1348" t="s">
        <v>3704</v>
      </c>
    </row>
    <row r="1349" spans="1:2">
      <c r="A1349" t="s">
        <v>3705</v>
      </c>
      <c r="B1349" t="s">
        <v>3706</v>
      </c>
    </row>
    <row r="1350" spans="1:2">
      <c r="A1350" t="s">
        <v>3707</v>
      </c>
      <c r="B1350" t="s">
        <v>3708</v>
      </c>
    </row>
    <row r="1351" spans="1:2">
      <c r="A1351" t="s">
        <v>3709</v>
      </c>
      <c r="B1351" t="s">
        <v>3710</v>
      </c>
    </row>
    <row r="1352" spans="1:2">
      <c r="A1352" t="s">
        <v>3711</v>
      </c>
      <c r="B1352" t="s">
        <v>3712</v>
      </c>
    </row>
    <row r="1353" spans="1:2">
      <c r="A1353" t="s">
        <v>2831</v>
      </c>
      <c r="B1353" t="s">
        <v>2832</v>
      </c>
    </row>
    <row r="1354" spans="1:2">
      <c r="A1354" t="s">
        <v>2833</v>
      </c>
      <c r="B1354" t="s">
        <v>2834</v>
      </c>
    </row>
    <row r="1355" spans="1:2">
      <c r="A1355" t="s">
        <v>2835</v>
      </c>
      <c r="B1355" t="s">
        <v>3713</v>
      </c>
    </row>
    <row r="1356" spans="1:2">
      <c r="A1356" t="s">
        <v>2836</v>
      </c>
      <c r="B1356" t="s">
        <v>2837</v>
      </c>
    </row>
    <row r="1357" spans="1:2">
      <c r="A1357" t="s">
        <v>2838</v>
      </c>
      <c r="B1357" t="s">
        <v>2839</v>
      </c>
    </row>
    <row r="1358" spans="1:2">
      <c r="A1358" t="s">
        <v>2842</v>
      </c>
      <c r="B1358" t="s">
        <v>2843</v>
      </c>
    </row>
    <row r="1359" spans="1:2">
      <c r="A1359" t="s">
        <v>2844</v>
      </c>
      <c r="B1359" t="s">
        <v>2845</v>
      </c>
    </row>
    <row r="1360" spans="1:2">
      <c r="A1360" t="s">
        <v>2849</v>
      </c>
      <c r="B1360" t="s">
        <v>2850</v>
      </c>
    </row>
    <row r="1361" spans="1:2">
      <c r="A1361" t="s">
        <v>2855</v>
      </c>
      <c r="B1361" t="s">
        <v>2856</v>
      </c>
    </row>
    <row r="1362" spans="1:2">
      <c r="A1362" t="s">
        <v>2857</v>
      </c>
      <c r="B1362" t="s">
        <v>2858</v>
      </c>
    </row>
    <row r="1363" spans="1:2">
      <c r="A1363" t="s">
        <v>2863</v>
      </c>
      <c r="B1363" t="s">
        <v>2864</v>
      </c>
    </row>
    <row r="1364" spans="1:2">
      <c r="A1364" t="s">
        <v>2865</v>
      </c>
      <c r="B1364" t="s">
        <v>2866</v>
      </c>
    </row>
    <row r="1365" spans="1:2">
      <c r="A1365" t="s">
        <v>2867</v>
      </c>
      <c r="B1365" t="s">
        <v>2868</v>
      </c>
    </row>
    <row r="1366" spans="1:2">
      <c r="A1366" t="s">
        <v>2875</v>
      </c>
      <c r="B1366" t="s">
        <v>2876</v>
      </c>
    </row>
    <row r="1367" spans="1:2">
      <c r="A1367" t="s">
        <v>2877</v>
      </c>
      <c r="B1367" t="s">
        <v>2878</v>
      </c>
    </row>
    <row r="1368" spans="1:2">
      <c r="A1368" t="s">
        <v>2879</v>
      </c>
      <c r="B1368" t="s">
        <v>2880</v>
      </c>
    </row>
    <row r="1369" spans="1:2">
      <c r="A1369" t="s">
        <v>2885</v>
      </c>
      <c r="B1369" t="s">
        <v>2886</v>
      </c>
    </row>
    <row r="1370" spans="1:2">
      <c r="A1370" t="s">
        <v>2889</v>
      </c>
      <c r="B1370" t="s">
        <v>2890</v>
      </c>
    </row>
    <row r="1371" spans="1:2">
      <c r="A1371" t="s">
        <v>2891</v>
      </c>
      <c r="B1371" t="s">
        <v>2892</v>
      </c>
    </row>
    <row r="1372" spans="1:2">
      <c r="A1372" t="s">
        <v>3714</v>
      </c>
      <c r="B1372" t="s">
        <v>3715</v>
      </c>
    </row>
    <row r="1373" spans="1:2">
      <c r="A1373" t="s">
        <v>3716</v>
      </c>
      <c r="B1373" t="s">
        <v>3717</v>
      </c>
    </row>
    <row r="1374" spans="1:2">
      <c r="A1374" t="s">
        <v>3718</v>
      </c>
      <c r="B1374" t="s">
        <v>3719</v>
      </c>
    </row>
    <row r="1375" spans="1:2">
      <c r="A1375" t="s">
        <v>3720</v>
      </c>
      <c r="B1375" t="s">
        <v>3721</v>
      </c>
    </row>
    <row r="1376" spans="1:2">
      <c r="A1376" t="s">
        <v>3722</v>
      </c>
      <c r="B1376" t="s">
        <v>3723</v>
      </c>
    </row>
    <row r="1377" spans="1:2">
      <c r="A1377" t="s">
        <v>3724</v>
      </c>
      <c r="B1377" t="s">
        <v>3725</v>
      </c>
    </row>
    <row r="1378" spans="1:2">
      <c r="A1378" t="s">
        <v>3726</v>
      </c>
      <c r="B1378" t="s">
        <v>3727</v>
      </c>
    </row>
    <row r="1379" spans="1:2">
      <c r="A1379" t="s">
        <v>3728</v>
      </c>
      <c r="B1379" t="s">
        <v>3729</v>
      </c>
    </row>
    <row r="1380" spans="1:2">
      <c r="A1380" t="s">
        <v>3730</v>
      </c>
      <c r="B1380" t="s">
        <v>3731</v>
      </c>
    </row>
    <row r="1381" spans="1:2">
      <c r="A1381" t="s">
        <v>3732</v>
      </c>
      <c r="B1381" t="s">
        <v>3733</v>
      </c>
    </row>
    <row r="1382" spans="1:2">
      <c r="A1382" t="s">
        <v>2893</v>
      </c>
      <c r="B1382" t="s">
        <v>2894</v>
      </c>
    </row>
    <row r="1383" spans="1:2">
      <c r="A1383" t="s">
        <v>2895</v>
      </c>
      <c r="B1383" t="s">
        <v>2896</v>
      </c>
    </row>
    <row r="1384" spans="1:2">
      <c r="A1384" t="s">
        <v>2897</v>
      </c>
      <c r="B1384" t="s">
        <v>2898</v>
      </c>
    </row>
    <row r="1385" spans="1:2">
      <c r="A1385" t="s">
        <v>2899</v>
      </c>
      <c r="B1385" t="s">
        <v>2900</v>
      </c>
    </row>
    <row r="1386" spans="1:2">
      <c r="A1386" t="s">
        <v>2901</v>
      </c>
      <c r="B1386" t="s">
        <v>2902</v>
      </c>
    </row>
    <row r="1387" spans="1:2">
      <c r="A1387" t="s">
        <v>2019</v>
      </c>
      <c r="B1387" t="s">
        <v>2020</v>
      </c>
    </row>
    <row r="1388" spans="1:2">
      <c r="A1388" t="s">
        <v>2903</v>
      </c>
      <c r="B1388" t="s">
        <v>2904</v>
      </c>
    </row>
    <row r="1389" spans="1:2">
      <c r="A1389" t="s">
        <v>1029</v>
      </c>
      <c r="B1389" t="s">
        <v>1030</v>
      </c>
    </row>
    <row r="1390" spans="1:2">
      <c r="A1390" t="s">
        <v>1803</v>
      </c>
      <c r="B1390" t="s">
        <v>1804</v>
      </c>
    </row>
    <row r="1391" spans="1:2">
      <c r="A1391" t="s">
        <v>2629</v>
      </c>
      <c r="B1391" t="s">
        <v>2630</v>
      </c>
    </row>
    <row r="1392" spans="1:2">
      <c r="A1392" t="s">
        <v>2633</v>
      </c>
      <c r="B1392" t="s">
        <v>2634</v>
      </c>
    </row>
    <row r="1393" spans="1:2">
      <c r="A1393" t="s">
        <v>534</v>
      </c>
      <c r="B1393" t="s">
        <v>535</v>
      </c>
    </row>
    <row r="1394" spans="1:2">
      <c r="A1394" t="s">
        <v>537</v>
      </c>
      <c r="B1394" t="s">
        <v>536</v>
      </c>
    </row>
    <row r="1395" spans="1:2">
      <c r="A1395" t="s">
        <v>538</v>
      </c>
      <c r="B1395" t="s">
        <v>539</v>
      </c>
    </row>
    <row r="1396" spans="1:2">
      <c r="A1396" t="s">
        <v>540</v>
      </c>
      <c r="B1396" t="s">
        <v>541</v>
      </c>
    </row>
    <row r="1397" spans="1:2">
      <c r="A1397" t="s">
        <v>542</v>
      </c>
      <c r="B1397" t="s">
        <v>543</v>
      </c>
    </row>
    <row r="1398" spans="1:2">
      <c r="A1398" t="s">
        <v>544</v>
      </c>
      <c r="B1398" t="s">
        <v>541</v>
      </c>
    </row>
    <row r="1399" spans="1:2">
      <c r="A1399" t="s">
        <v>545</v>
      </c>
      <c r="B1399" t="s">
        <v>541</v>
      </c>
    </row>
    <row r="1400" spans="1:2">
      <c r="A1400" t="s">
        <v>547</v>
      </c>
      <c r="B1400" t="s">
        <v>548</v>
      </c>
    </row>
    <row r="1401" spans="1:2">
      <c r="A1401" t="s">
        <v>551</v>
      </c>
      <c r="B1401" t="s">
        <v>552</v>
      </c>
    </row>
    <row r="1402" spans="1:2">
      <c r="A1402" t="s">
        <v>553</v>
      </c>
      <c r="B1402" t="s">
        <v>554</v>
      </c>
    </row>
    <row r="1403" spans="1:2">
      <c r="A1403" t="s">
        <v>563</v>
      </c>
      <c r="B1403" t="s">
        <v>564</v>
      </c>
    </row>
    <row r="1404" spans="1:2">
      <c r="A1404" t="s">
        <v>604</v>
      </c>
      <c r="B1404" t="s">
        <v>605</v>
      </c>
    </row>
    <row r="1405" spans="1:2">
      <c r="A1405" t="s">
        <v>608</v>
      </c>
      <c r="B1405" t="s">
        <v>609</v>
      </c>
    </row>
    <row r="1406" spans="1:2">
      <c r="A1406" t="s">
        <v>584</v>
      </c>
      <c r="B1406" t="s">
        <v>585</v>
      </c>
    </row>
    <row r="1407" spans="1:2">
      <c r="A1407" t="s">
        <v>586</v>
      </c>
      <c r="B1407" t="s">
        <v>587</v>
      </c>
    </row>
    <row r="1408" spans="1:2">
      <c r="A1408" t="s">
        <v>590</v>
      </c>
      <c r="B1408" t="s">
        <v>591</v>
      </c>
    </row>
    <row r="1409" spans="1:2">
      <c r="A1409" t="s">
        <v>592</v>
      </c>
      <c r="B1409" t="s">
        <v>593</v>
      </c>
    </row>
    <row r="1410" spans="1:2">
      <c r="A1410" t="s">
        <v>594</v>
      </c>
      <c r="B1410" t="s">
        <v>595</v>
      </c>
    </row>
    <row r="1411" spans="1:2">
      <c r="A1411" t="s">
        <v>599</v>
      </c>
      <c r="B1411" t="s">
        <v>600</v>
      </c>
    </row>
    <row r="1412" spans="1:2">
      <c r="A1412" t="s">
        <v>602</v>
      </c>
      <c r="B1412" t="s">
        <v>601</v>
      </c>
    </row>
    <row r="1413" spans="1:2">
      <c r="A1413" t="s">
        <v>603</v>
      </c>
      <c r="B1413" t="s">
        <v>536</v>
      </c>
    </row>
    <row r="1414" spans="1:2">
      <c r="A1414" t="s">
        <v>614</v>
      </c>
      <c r="B1414" t="s">
        <v>615</v>
      </c>
    </row>
    <row r="1415" spans="1:2">
      <c r="A1415" t="s">
        <v>616</v>
      </c>
      <c r="B1415" t="s">
        <v>615</v>
      </c>
    </row>
    <row r="1416" spans="1:2">
      <c r="A1416" t="s">
        <v>617</v>
      </c>
      <c r="B1416" t="s">
        <v>615</v>
      </c>
    </row>
    <row r="1417" spans="1:2">
      <c r="A1417" t="s">
        <v>618</v>
      </c>
      <c r="B1417" t="s">
        <v>619</v>
      </c>
    </row>
    <row r="1418" spans="1:2">
      <c r="A1418" t="s">
        <v>620</v>
      </c>
      <c r="B1418" t="s">
        <v>619</v>
      </c>
    </row>
    <row r="1419" spans="1:2">
      <c r="A1419" t="s">
        <v>621</v>
      </c>
      <c r="B1419" t="s">
        <v>619</v>
      </c>
    </row>
    <row r="1420" spans="1:2">
      <c r="A1420" t="s">
        <v>634</v>
      </c>
      <c r="B1420" t="s">
        <v>635</v>
      </c>
    </row>
    <row r="1421" spans="1:2">
      <c r="A1421" t="s">
        <v>645</v>
      </c>
      <c r="B1421" t="s">
        <v>646</v>
      </c>
    </row>
    <row r="1422" spans="1:2">
      <c r="A1422" t="s">
        <v>53</v>
      </c>
      <c r="B1422" t="s">
        <v>735</v>
      </c>
    </row>
    <row r="1423" spans="1:2">
      <c r="A1423" t="s">
        <v>960</v>
      </c>
      <c r="B1423" t="s">
        <v>961</v>
      </c>
    </row>
    <row r="1424" spans="1:2">
      <c r="A1424" t="s">
        <v>962</v>
      </c>
      <c r="B1424" t="s">
        <v>963</v>
      </c>
    </row>
    <row r="1425" spans="1:2">
      <c r="A1425" t="s">
        <v>966</v>
      </c>
      <c r="B1425" t="s">
        <v>967</v>
      </c>
    </row>
    <row r="1426" spans="1:2">
      <c r="A1426" t="s">
        <v>968</v>
      </c>
      <c r="B1426" t="s">
        <v>969</v>
      </c>
    </row>
    <row r="1427" spans="1:2">
      <c r="A1427" t="s">
        <v>1022</v>
      </c>
      <c r="B1427" t="s">
        <v>1023</v>
      </c>
    </row>
    <row r="1428" spans="1:2">
      <c r="A1428" t="s">
        <v>3734</v>
      </c>
      <c r="B1428" t="s">
        <v>3735</v>
      </c>
    </row>
    <row r="1429" spans="1:2">
      <c r="A1429" t="s">
        <v>1092</v>
      </c>
      <c r="B1429" t="s">
        <v>1093</v>
      </c>
    </row>
    <row r="1430" spans="1:2">
      <c r="A1430" t="s">
        <v>1158</v>
      </c>
      <c r="B1430" t="s">
        <v>1159</v>
      </c>
    </row>
    <row r="1431" spans="1:2">
      <c r="A1431" t="s">
        <v>1160</v>
      </c>
      <c r="B1431" t="s">
        <v>1161</v>
      </c>
    </row>
    <row r="1432" spans="1:2">
      <c r="A1432" t="s">
        <v>1162</v>
      </c>
      <c r="B1432" t="s">
        <v>1163</v>
      </c>
    </row>
    <row r="1433" spans="1:2">
      <c r="A1433" t="s">
        <v>1164</v>
      </c>
      <c r="B1433" t="s">
        <v>1165</v>
      </c>
    </row>
    <row r="1434" spans="1:2">
      <c r="A1434" t="s">
        <v>1166</v>
      </c>
      <c r="B1434" t="s">
        <v>1167</v>
      </c>
    </row>
    <row r="1435" spans="1:2">
      <c r="A1435" t="s">
        <v>1168</v>
      </c>
      <c r="B1435" t="s">
        <v>1169</v>
      </c>
    </row>
    <row r="1436" spans="1:2">
      <c r="A1436" t="s">
        <v>1170</v>
      </c>
      <c r="B1436" t="s">
        <v>1171</v>
      </c>
    </row>
    <row r="1437" spans="1:2">
      <c r="A1437" t="s">
        <v>1172</v>
      </c>
      <c r="B1437" t="s">
        <v>1173</v>
      </c>
    </row>
    <row r="1438" spans="1:2">
      <c r="A1438" t="s">
        <v>1254</v>
      </c>
      <c r="B1438" t="s">
        <v>1255</v>
      </c>
    </row>
    <row r="1439" spans="1:2">
      <c r="A1439" t="s">
        <v>3736</v>
      </c>
      <c r="B1439" t="s">
        <v>3737</v>
      </c>
    </row>
    <row r="1440" spans="1:2">
      <c r="A1440" t="s">
        <v>1310</v>
      </c>
      <c r="B1440" t="s">
        <v>1311</v>
      </c>
    </row>
    <row r="1441" spans="1:2">
      <c r="A1441" t="s">
        <v>1312</v>
      </c>
      <c r="B1441" t="s">
        <v>1313</v>
      </c>
    </row>
    <row r="1442" spans="1:2">
      <c r="A1442" t="s">
        <v>1320</v>
      </c>
      <c r="B1442" t="s">
        <v>1321</v>
      </c>
    </row>
    <row r="1443" spans="1:2">
      <c r="A1443" t="s">
        <v>1350</v>
      </c>
      <c r="B1443" t="s">
        <v>1351</v>
      </c>
    </row>
    <row r="1444" spans="1:2">
      <c r="A1444" t="s">
        <v>1352</v>
      </c>
      <c r="B1444" t="s">
        <v>1353</v>
      </c>
    </row>
    <row r="1445" spans="1:2">
      <c r="A1445" t="s">
        <v>1354</v>
      </c>
      <c r="B1445" t="s">
        <v>1355</v>
      </c>
    </row>
    <row r="1446" spans="1:2">
      <c r="A1446" t="s">
        <v>1356</v>
      </c>
      <c r="B1446" t="s">
        <v>1357</v>
      </c>
    </row>
    <row r="1447" spans="1:2">
      <c r="A1447" t="s">
        <v>1358</v>
      </c>
      <c r="B1447" t="s">
        <v>1359</v>
      </c>
    </row>
    <row r="1448" spans="1:2">
      <c r="A1448" t="s">
        <v>1364</v>
      </c>
      <c r="B1448" t="s">
        <v>1365</v>
      </c>
    </row>
    <row r="1449" spans="1:2">
      <c r="A1449" t="s">
        <v>1368</v>
      </c>
      <c r="B1449" t="s">
        <v>1369</v>
      </c>
    </row>
    <row r="1450" spans="1:2">
      <c r="A1450" t="s">
        <v>1370</v>
      </c>
      <c r="B1450" t="s">
        <v>1371</v>
      </c>
    </row>
    <row r="1451" spans="1:2">
      <c r="A1451" t="s">
        <v>1372</v>
      </c>
      <c r="B1451" t="s">
        <v>1373</v>
      </c>
    </row>
    <row r="1452" spans="1:2">
      <c r="A1452" t="s">
        <v>1376</v>
      </c>
      <c r="B1452" t="s">
        <v>1377</v>
      </c>
    </row>
    <row r="1453" spans="1:2">
      <c r="A1453" t="s">
        <v>1380</v>
      </c>
      <c r="B1453" t="s">
        <v>1381</v>
      </c>
    </row>
    <row r="1454" spans="1:2">
      <c r="A1454" t="s">
        <v>1420</v>
      </c>
      <c r="B1454" t="s">
        <v>1421</v>
      </c>
    </row>
    <row r="1455" spans="1:2">
      <c r="A1455" t="s">
        <v>1509</v>
      </c>
      <c r="B1455" t="s">
        <v>1510</v>
      </c>
    </row>
    <row r="1456" spans="1:2">
      <c r="A1456" t="s">
        <v>440</v>
      </c>
      <c r="B1456" t="s">
        <v>1711</v>
      </c>
    </row>
    <row r="1457" spans="1:2">
      <c r="A1457" t="s">
        <v>1712</v>
      </c>
      <c r="B1457" t="s">
        <v>1713</v>
      </c>
    </row>
    <row r="1458" spans="1:2">
      <c r="A1458" t="s">
        <v>1716</v>
      </c>
      <c r="B1458" t="s">
        <v>1717</v>
      </c>
    </row>
    <row r="1459" spans="1:2">
      <c r="A1459" t="s">
        <v>92</v>
      </c>
      <c r="B1459" t="s">
        <v>1723</v>
      </c>
    </row>
    <row r="1460" spans="1:2">
      <c r="A1460" t="s">
        <v>1928</v>
      </c>
      <c r="B1460" t="s">
        <v>1929</v>
      </c>
    </row>
    <row r="1461" spans="1:2">
      <c r="A1461" t="s">
        <v>1946</v>
      </c>
      <c r="B1461" t="s">
        <v>1947</v>
      </c>
    </row>
    <row r="1462" spans="1:2">
      <c r="A1462" t="s">
        <v>1950</v>
      </c>
      <c r="B1462" t="s">
        <v>1951</v>
      </c>
    </row>
    <row r="1463" spans="1:2">
      <c r="A1463" t="s">
        <v>1962</v>
      </c>
      <c r="B1463" t="s">
        <v>1963</v>
      </c>
    </row>
    <row r="1464" spans="1:2">
      <c r="A1464" t="s">
        <v>1964</v>
      </c>
      <c r="B1464" t="s">
        <v>1965</v>
      </c>
    </row>
    <row r="1465" spans="1:2">
      <c r="A1465" t="s">
        <v>1966</v>
      </c>
      <c r="B1465" t="s">
        <v>1967</v>
      </c>
    </row>
    <row r="1466" spans="1:2">
      <c r="A1466" t="s">
        <v>1970</v>
      </c>
      <c r="B1466" t="s">
        <v>1971</v>
      </c>
    </row>
    <row r="1467" spans="1:2">
      <c r="A1467" t="s">
        <v>1977</v>
      </c>
      <c r="B1467" t="s">
        <v>1978</v>
      </c>
    </row>
    <row r="1468" spans="1:2">
      <c r="A1468" t="s">
        <v>1983</v>
      </c>
      <c r="B1468" t="s">
        <v>1984</v>
      </c>
    </row>
    <row r="1469" spans="1:2">
      <c r="A1469" t="s">
        <v>2009</v>
      </c>
      <c r="B1469" t="s">
        <v>2010</v>
      </c>
    </row>
    <row r="1470" spans="1:2">
      <c r="A1470" t="s">
        <v>2074</v>
      </c>
      <c r="B1470" t="s">
        <v>2075</v>
      </c>
    </row>
    <row r="1471" spans="1:2">
      <c r="A1471" t="s">
        <v>2193</v>
      </c>
      <c r="B1471" t="s">
        <v>2194</v>
      </c>
    </row>
    <row r="1472" spans="1:2">
      <c r="A1472" t="s">
        <v>2195</v>
      </c>
      <c r="B1472" t="s">
        <v>2196</v>
      </c>
    </row>
    <row r="1473" spans="1:2">
      <c r="A1473" t="s">
        <v>2199</v>
      </c>
      <c r="B1473" t="s">
        <v>2200</v>
      </c>
    </row>
    <row r="1474" spans="1:2">
      <c r="A1474" t="s">
        <v>2205</v>
      </c>
      <c r="B1474" t="s">
        <v>2206</v>
      </c>
    </row>
    <row r="1475" spans="1:2">
      <c r="A1475" t="s">
        <v>2207</v>
      </c>
      <c r="B1475" t="s">
        <v>2208</v>
      </c>
    </row>
    <row r="1476" spans="1:2">
      <c r="A1476" t="s">
        <v>2209</v>
      </c>
      <c r="B1476" t="s">
        <v>2210</v>
      </c>
    </row>
    <row r="1477" spans="1:2">
      <c r="A1477" t="s">
        <v>2253</v>
      </c>
      <c r="B1477" t="s">
        <v>2254</v>
      </c>
    </row>
    <row r="1478" spans="1:2">
      <c r="A1478" t="s">
        <v>2257</v>
      </c>
      <c r="B1478" t="s">
        <v>2258</v>
      </c>
    </row>
    <row r="1479" spans="1:2">
      <c r="A1479" t="s">
        <v>2265</v>
      </c>
      <c r="B1479" t="s">
        <v>2266</v>
      </c>
    </row>
    <row r="1480" spans="1:2">
      <c r="A1480" t="s">
        <v>3738</v>
      </c>
      <c r="B1480" t="s">
        <v>3739</v>
      </c>
    </row>
    <row r="1481" spans="1:2">
      <c r="A1481" t="s">
        <v>2278</v>
      </c>
      <c r="B1481" t="s">
        <v>2279</v>
      </c>
    </row>
    <row r="1482" spans="1:2">
      <c r="A1482" t="s">
        <v>2280</v>
      </c>
      <c r="B1482" t="s">
        <v>2281</v>
      </c>
    </row>
    <row r="1483" spans="1:2">
      <c r="A1483" t="s">
        <v>2286</v>
      </c>
      <c r="B1483" t="s">
        <v>2287</v>
      </c>
    </row>
    <row r="1484" spans="1:2">
      <c r="A1484" t="s">
        <v>2298</v>
      </c>
      <c r="B1484" t="s">
        <v>2299</v>
      </c>
    </row>
    <row r="1485" spans="1:2">
      <c r="A1485" t="s">
        <v>2304</v>
      </c>
      <c r="B1485" t="s">
        <v>2305</v>
      </c>
    </row>
    <row r="1486" spans="1:2">
      <c r="A1486" t="s">
        <v>2529</v>
      </c>
      <c r="B1486" t="s">
        <v>2530</v>
      </c>
    </row>
    <row r="1487" spans="1:2">
      <c r="A1487" t="s">
        <v>2387</v>
      </c>
      <c r="B1487" t="s">
        <v>2388</v>
      </c>
    </row>
    <row r="1488" spans="1:2">
      <c r="A1488" t="s">
        <v>2430</v>
      </c>
      <c r="B1488" t="s">
        <v>2431</v>
      </c>
    </row>
    <row r="1489" spans="1:2">
      <c r="A1489" t="s">
        <v>98</v>
      </c>
      <c r="B1489" t="s">
        <v>2539</v>
      </c>
    </row>
    <row r="1490" spans="1:2">
      <c r="A1490" t="s">
        <v>107</v>
      </c>
      <c r="B1490" t="s">
        <v>2457</v>
      </c>
    </row>
    <row r="1491" spans="1:2">
      <c r="A1491" t="s">
        <v>2461</v>
      </c>
      <c r="B1491" t="s">
        <v>2462</v>
      </c>
    </row>
    <row r="1492" spans="1:2">
      <c r="A1492" t="s">
        <v>2469</v>
      </c>
      <c r="B1492" t="s">
        <v>2462</v>
      </c>
    </row>
    <row r="1493" spans="1:2">
      <c r="A1493" t="s">
        <v>18</v>
      </c>
      <c r="B1493" t="s">
        <v>2542</v>
      </c>
    </row>
    <row r="1494" spans="1:2">
      <c r="A1494" t="s">
        <v>2486</v>
      </c>
      <c r="B1494" t="s">
        <v>2487</v>
      </c>
    </row>
    <row r="1495" spans="1:2">
      <c r="A1495" t="s">
        <v>2567</v>
      </c>
      <c r="B1495" t="s">
        <v>2568</v>
      </c>
    </row>
    <row r="1496" spans="1:2">
      <c r="A1496" t="s">
        <v>2590</v>
      </c>
      <c r="B1496" t="s">
        <v>2591</v>
      </c>
    </row>
    <row r="1497" spans="1:2">
      <c r="A1497" t="s">
        <v>2598</v>
      </c>
      <c r="B1497" t="s">
        <v>2599</v>
      </c>
    </row>
    <row r="1498" spans="1:2">
      <c r="A1498" t="s">
        <v>348</v>
      </c>
      <c r="B1498" t="s">
        <v>2606</v>
      </c>
    </row>
    <row r="1499" spans="1:2">
      <c r="A1499" t="s">
        <v>3740</v>
      </c>
      <c r="B1499" t="s">
        <v>3741</v>
      </c>
    </row>
    <row r="1500" spans="1:2">
      <c r="A1500" t="s">
        <v>2840</v>
      </c>
      <c r="B1500" t="s">
        <v>2841</v>
      </c>
    </row>
    <row r="1501" spans="1:2">
      <c r="A1501" t="s">
        <v>2846</v>
      </c>
      <c r="B1501" t="s">
        <v>2847</v>
      </c>
    </row>
    <row r="1502" spans="1:2">
      <c r="A1502" t="s">
        <v>2848</v>
      </c>
      <c r="B1502" t="s">
        <v>2834</v>
      </c>
    </row>
    <row r="1503" spans="1:2">
      <c r="A1503" t="s">
        <v>2851</v>
      </c>
      <c r="B1503" t="s">
        <v>2852</v>
      </c>
    </row>
    <row r="1504" spans="1:2">
      <c r="A1504" t="s">
        <v>2853</v>
      </c>
      <c r="B1504" t="s">
        <v>2854</v>
      </c>
    </row>
    <row r="1505" spans="1:2">
      <c r="A1505" t="s">
        <v>2859</v>
      </c>
      <c r="B1505" t="s">
        <v>2860</v>
      </c>
    </row>
    <row r="1506" spans="1:2">
      <c r="A1506" t="s">
        <v>2861</v>
      </c>
      <c r="B1506" t="s">
        <v>2862</v>
      </c>
    </row>
    <row r="1507" spans="1:2">
      <c r="A1507" t="s">
        <v>2869</v>
      </c>
      <c r="B1507" t="s">
        <v>2870</v>
      </c>
    </row>
    <row r="1508" spans="1:2">
      <c r="A1508" t="s">
        <v>2871</v>
      </c>
      <c r="B1508" t="s">
        <v>2872</v>
      </c>
    </row>
    <row r="1509" spans="1:2">
      <c r="A1509" t="s">
        <v>2873</v>
      </c>
      <c r="B1509" t="s">
        <v>2874</v>
      </c>
    </row>
    <row r="1510" spans="1:2">
      <c r="A1510" t="s">
        <v>2881</v>
      </c>
      <c r="B1510" t="s">
        <v>2882</v>
      </c>
    </row>
    <row r="1511" spans="1:2">
      <c r="A1511" t="s">
        <v>2883</v>
      </c>
      <c r="B1511" t="s">
        <v>2884</v>
      </c>
    </row>
    <row r="1512" spans="1:2">
      <c r="A1512" t="s">
        <v>2887</v>
      </c>
      <c r="B1512" t="s">
        <v>2888</v>
      </c>
    </row>
    <row r="1513" spans="1:2">
      <c r="A1513" t="s">
        <v>3428</v>
      </c>
      <c r="B1513" t="s">
        <v>3743</v>
      </c>
    </row>
    <row r="1514" spans="1:2">
      <c r="A1514" t="s">
        <v>3436</v>
      </c>
      <c r="B1514" t="s">
        <v>3744</v>
      </c>
    </row>
    <row r="1515" spans="1:2">
      <c r="A1515" t="s">
        <v>3429</v>
      </c>
      <c r="B1515" t="s">
        <v>3487</v>
      </c>
    </row>
    <row r="1516" spans="1:2">
      <c r="A1516" t="s">
        <v>165</v>
      </c>
      <c r="B1516" t="s">
        <v>959</v>
      </c>
    </row>
    <row r="1517" spans="1:2">
      <c r="A1517" t="s">
        <v>3454</v>
      </c>
      <c r="B1517" t="s">
        <v>3454</v>
      </c>
    </row>
    <row r="1518" spans="1:2">
      <c r="A1518" t="s">
        <v>3420</v>
      </c>
      <c r="B1518" t="s">
        <v>3745</v>
      </c>
    </row>
    <row r="1519" spans="1:2">
      <c r="A1519" t="s">
        <v>6</v>
      </c>
      <c r="B1519" t="s">
        <v>1404</v>
      </c>
    </row>
    <row r="1520" spans="1:2">
      <c r="A1520" t="s">
        <v>273</v>
      </c>
      <c r="B1520" t="s">
        <v>2550</v>
      </c>
    </row>
    <row r="1521" spans="1:2">
      <c r="A1521" t="s">
        <v>26</v>
      </c>
      <c r="B1521" t="s">
        <v>2494</v>
      </c>
    </row>
    <row r="1522" spans="1:2">
      <c r="A1522" t="s">
        <v>113</v>
      </c>
      <c r="B1522" t="s">
        <v>2605</v>
      </c>
    </row>
    <row r="1523" spans="1:2">
      <c r="A1523" t="s">
        <v>3435</v>
      </c>
      <c r="B1523" t="s">
        <v>3758</v>
      </c>
    </row>
    <row r="1524" spans="1:2">
      <c r="A1524" t="s">
        <v>3444</v>
      </c>
      <c r="B1524" t="s">
        <v>3758</v>
      </c>
    </row>
    <row r="1525" spans="1:2">
      <c r="A1525" t="s">
        <v>102</v>
      </c>
      <c r="B1525" t="s">
        <v>2577</v>
      </c>
    </row>
    <row r="1526" spans="1:2">
      <c r="A1526" t="s">
        <v>128</v>
      </c>
      <c r="B1526" t="s">
        <v>2558</v>
      </c>
    </row>
    <row r="1527" spans="1:2">
      <c r="A1527" t="s">
        <v>3423</v>
      </c>
      <c r="B1527" t="s">
        <v>2476</v>
      </c>
    </row>
    <row r="1528" spans="1:2">
      <c r="A1528" t="s">
        <v>3433</v>
      </c>
      <c r="B1528" t="s">
        <v>3756</v>
      </c>
    </row>
    <row r="1529" spans="1:2">
      <c r="A1529" t="s">
        <v>3443</v>
      </c>
      <c r="B1529" t="s">
        <v>3757</v>
      </c>
    </row>
    <row r="1530" spans="1:2">
      <c r="A1530" t="s">
        <v>3460</v>
      </c>
      <c r="B1530" t="s">
        <v>2502</v>
      </c>
    </row>
    <row r="1531" spans="1:2">
      <c r="A1531" t="s">
        <v>1443</v>
      </c>
      <c r="B1531" t="s">
        <v>1444</v>
      </c>
    </row>
    <row r="1532" spans="1:2">
      <c r="A1532" t="s">
        <v>3421</v>
      </c>
      <c r="B1532" t="s">
        <v>3742</v>
      </c>
    </row>
    <row r="1533" spans="1:2">
      <c r="A1533" t="s">
        <v>3457</v>
      </c>
      <c r="B1533" t="s">
        <v>3746</v>
      </c>
    </row>
    <row r="1534" spans="1:2">
      <c r="A1534" t="s">
        <v>3172</v>
      </c>
      <c r="B1534" t="s">
        <v>3747</v>
      </c>
    </row>
    <row r="1535" spans="1:2">
      <c r="A1535" t="s">
        <v>3447</v>
      </c>
      <c r="B1535" t="s">
        <v>3748</v>
      </c>
    </row>
    <row r="1536" spans="1:2">
      <c r="A1536" t="s">
        <v>3431</v>
      </c>
      <c r="B1536" t="s">
        <v>3749</v>
      </c>
    </row>
    <row r="1537" spans="1:2">
      <c r="A1537" t="s">
        <v>251</v>
      </c>
      <c r="B1537" t="s">
        <v>1785</v>
      </c>
    </row>
    <row r="1538" spans="1:2">
      <c r="A1538" t="s">
        <v>3442</v>
      </c>
      <c r="B1538" t="s">
        <v>3750</v>
      </c>
    </row>
    <row r="1539" spans="1:2">
      <c r="A1539" t="s">
        <v>3432</v>
      </c>
      <c r="B1539" t="s">
        <v>3751</v>
      </c>
    </row>
    <row r="1540" spans="1:2">
      <c r="A1540" t="s">
        <v>3458</v>
      </c>
      <c r="B1540" t="s">
        <v>3752</v>
      </c>
    </row>
    <row r="1541" spans="1:2">
      <c r="A1541" t="s">
        <v>3448</v>
      </c>
      <c r="B1541" t="s">
        <v>3753</v>
      </c>
    </row>
    <row r="1542" spans="1:2">
      <c r="A1542" t="s">
        <v>3440</v>
      </c>
      <c r="B1542" t="s">
        <v>3754</v>
      </c>
    </row>
    <row r="1543" spans="1:2">
      <c r="A1543" t="s">
        <v>232</v>
      </c>
      <c r="B1543" t="s">
        <v>3755</v>
      </c>
    </row>
    <row r="18004" spans="1:4">
      <c r="A18004" s="10"/>
      <c r="D18004" s="10"/>
    </row>
    <row r="18005" spans="1:4">
      <c r="A18005" s="10"/>
      <c r="D18005" s="10"/>
    </row>
    <row r="18006" spans="1:4">
      <c r="A18006" s="10"/>
      <c r="D18006" s="10"/>
    </row>
    <row r="18007" spans="1:4">
      <c r="A18007" s="10"/>
      <c r="D18007" s="10"/>
    </row>
    <row r="18008" spans="1:4">
      <c r="A18008" s="10"/>
      <c r="D18008" s="10"/>
    </row>
    <row r="18009" spans="1:4">
      <c r="A18009" s="10"/>
      <c r="D18009" s="10"/>
    </row>
    <row r="18010" spans="1:4">
      <c r="A18010" s="10"/>
      <c r="D18010" s="10"/>
    </row>
    <row r="18011" spans="1:4">
      <c r="A18011" s="10"/>
      <c r="D18011" s="10"/>
    </row>
    <row r="18012" spans="1:4">
      <c r="A18012" s="10"/>
      <c r="D18012" s="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B9088895A5D041875F38DED26D0B05" ma:contentTypeVersion="7" ma:contentTypeDescription="Skapa ett nytt dokument." ma:contentTypeScope="" ma:versionID="ebb3a315ad5c9fc3e0d2bbf02f62eaf6">
  <xsd:schema xmlns:xsd="http://www.w3.org/2001/XMLSchema" xmlns:xs="http://www.w3.org/2001/XMLSchema" xmlns:p="http://schemas.microsoft.com/office/2006/metadata/properties" xmlns:ns2="fd7ee75f-8cf3-4132-b60f-58796491c5f4" targetNamespace="http://schemas.microsoft.com/office/2006/metadata/properties" ma:root="true" ma:fieldsID="c8608f3e1589b03bb07119c923015071" ns2:_="">
    <xsd:import namespace="fd7ee75f-8cf3-4132-b60f-58796491c5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7ee75f-8cf3-4132-b60f-58796491c5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BFFA53-EAD1-4C5A-AC07-AB4595BAFC4D}">
  <ds:schemaRefs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fd7ee75f-8cf3-4132-b60f-58796491c5f4"/>
    <ds:schemaRef ds:uri="http://purl.org/dc/terms/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C87A350-A3FA-4B88-BE3F-A7D86557C5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400EE1-F70D-4490-A03E-814AABD1A3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7ee75f-8cf3-4132-b60f-58796491c5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Spec</vt:lpstr>
      <vt:lpstr>Lista</vt:lpstr>
      <vt:lpstr>Benämning</vt:lpstr>
      <vt:lpstr>Spec!Utskriftsområde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Jussi Laurikainen</dc:creator>
  <cp:keywords/>
  <dc:description/>
  <cp:lastModifiedBy>Sami Kaskela</cp:lastModifiedBy>
  <cp:revision/>
  <cp:lastPrinted>2023-03-06T15:34:31Z</cp:lastPrinted>
  <dcterms:created xsi:type="dcterms:W3CDTF">2019-12-27T14:08:31Z</dcterms:created>
  <dcterms:modified xsi:type="dcterms:W3CDTF">2024-01-23T12:44:53Z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0x0101003EB9088895A5D041875F38DED26D0B05</vt:lpwstr>
  </property>
</Properties>
</file>